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1.xml" ContentType="application/vnd.openxmlformats-officedocument.themeOverride+xml"/>
  <Override PartName="/xl/charts/chart13.xml" ContentType="application/vnd.openxmlformats-officedocument.drawingml.chart+xml"/>
  <Override PartName="/xl/theme/themeOverride2.xml" ContentType="application/vnd.openxmlformats-officedocument.themeOverride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showPivotChartFilter="1"/>
  <mc:AlternateContent xmlns:mc="http://schemas.openxmlformats.org/markup-compatibility/2006">
    <mc:Choice Requires="x15">
      <x15ac:absPath xmlns:x15ac="http://schemas.microsoft.com/office/spreadsheetml/2010/11/ac" url="C:\Users\ecabrera\Desktop\R Folder\"/>
    </mc:Choice>
  </mc:AlternateContent>
  <xr:revisionPtr revIDLastSave="0" documentId="8_{E253670A-8010-40DA-A02D-1C6B30689980}" xr6:coauthVersionLast="46" xr6:coauthVersionMax="46" xr10:uidLastSave="{00000000-0000-0000-0000-000000000000}"/>
  <bookViews>
    <workbookView xWindow="-108" yWindow="-108" windowWidth="23256" windowHeight="12576" tabRatio="911" activeTab="5" xr2:uid="{00000000-000D-0000-FFFF-FFFF00000000}"/>
  </bookViews>
  <sheets>
    <sheet name="IFR" sheetId="65" r:id="rId1"/>
    <sheet name="IGM" sheetId="66" r:id="rId2"/>
    <sheet name="NC" sheetId="67" r:id="rId3"/>
    <sheet name="2015 Issuance" sheetId="44" r:id="rId4"/>
    <sheet name="STATS" sheetId="64" r:id="rId5"/>
    <sheet name="NIC" sheetId="25" r:id="rId6"/>
    <sheet name="OSR" sheetId="27" r:id="rId7"/>
    <sheet name="IGM Paste" sheetId="45" r:id="rId8"/>
    <sheet name="Sheet1" sheetId="71" r:id="rId9"/>
    <sheet name="IGM Step 1" sheetId="46" r:id="rId10"/>
    <sheet name="NIM" sheetId="47" r:id="rId11"/>
    <sheet name="Values" sheetId="50" r:id="rId12"/>
    <sheet name="Scrap" sheetId="56" r:id="rId13"/>
  </sheets>
  <externalReferences>
    <externalReference r:id="rId14"/>
  </externalReferences>
  <definedNames>
    <definedName name="_xlnm._FilterDatabase" localSheetId="3" hidden="1">'2015 Issuance'!$A$2:$BC$126</definedName>
    <definedName name="_xlnm._FilterDatabase" localSheetId="5" hidden="1">NIC!$A$1475:$T$1475</definedName>
    <definedName name="_xlnm._FilterDatabase" localSheetId="10" hidden="1">NIM!#REF!</definedName>
    <definedName name="_xlnm._FilterDatabase" localSheetId="6" hidden="1">OSR!$A$1795:$S$2984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C102" i="27" l="1"/>
  <c r="BC126" i="27"/>
  <c r="BC116" i="25"/>
  <c r="BC111" i="25"/>
  <c r="BC120" i="25"/>
  <c r="BC114" i="25"/>
  <c r="BC109" i="25"/>
  <c r="BC112" i="25"/>
  <c r="BC121" i="25"/>
  <c r="BC113" i="25"/>
  <c r="BC110" i="25"/>
  <c r="BC115" i="25"/>
  <c r="BC16" i="44" l="1"/>
  <c r="BC105" i="44"/>
  <c r="BC4" i="44"/>
  <c r="BC93" i="44"/>
  <c r="BC90" i="44"/>
  <c r="BC65" i="44"/>
  <c r="BC86" i="44"/>
  <c r="BC70" i="44"/>
  <c r="BC89" i="44"/>
  <c r="BC114" i="44"/>
  <c r="BC107" i="44"/>
  <c r="BC99" i="44"/>
  <c r="BC106" i="44"/>
  <c r="BC91" i="44"/>
  <c r="BC81" i="44"/>
  <c r="BC23" i="44"/>
  <c r="BC47" i="44"/>
  <c r="BC94" i="44"/>
  <c r="BC92" i="44"/>
  <c r="BC22" i="44"/>
  <c r="BC53" i="44"/>
  <c r="BC78" i="44"/>
  <c r="BC29" i="44"/>
  <c r="BC117" i="44"/>
  <c r="BC97" i="44"/>
  <c r="BC37" i="44"/>
  <c r="BC30" i="44"/>
  <c r="BC116" i="44"/>
  <c r="BC59" i="44"/>
  <c r="BC39" i="44"/>
  <c r="BC95" i="44"/>
  <c r="BC88" i="44"/>
  <c r="BC18" i="44"/>
  <c r="BC83" i="44"/>
  <c r="BC17" i="44"/>
  <c r="BC27" i="44"/>
  <c r="BC21" i="44"/>
  <c r="BC48" i="44"/>
  <c r="BC36" i="44"/>
  <c r="BC28" i="44"/>
  <c r="BC52" i="44"/>
  <c r="BC66" i="44"/>
  <c r="BC45" i="44"/>
  <c r="BC87" i="44"/>
  <c r="BC84" i="44"/>
  <c r="BC115" i="44"/>
  <c r="BC34" i="44"/>
  <c r="BC35" i="44"/>
  <c r="BC96" i="44"/>
  <c r="BC118" i="44"/>
  <c r="BC119" i="44"/>
  <c r="BC102" i="44"/>
  <c r="BC125" i="27"/>
  <c r="BC121" i="27"/>
  <c r="BC117" i="27"/>
  <c r="BC115" i="27"/>
  <c r="BC127" i="27"/>
  <c r="BC118" i="27"/>
  <c r="BC120" i="27"/>
  <c r="BC116" i="27"/>
  <c r="BC119" i="27"/>
  <c r="BC114" i="27"/>
  <c r="T37" i="44" l="1"/>
  <c r="T81" i="44"/>
  <c r="T43" i="44"/>
  <c r="T78" i="44"/>
  <c r="T84" i="44"/>
  <c r="T99" i="44"/>
  <c r="T119" i="44"/>
  <c r="T62" i="44"/>
  <c r="T66" i="44"/>
  <c r="T53" i="44"/>
  <c r="T70" i="44"/>
  <c r="T97" i="44"/>
  <c r="T23" i="44"/>
  <c r="T4" i="44"/>
  <c r="T45" i="44"/>
  <c r="T107" i="44"/>
  <c r="T102" i="44"/>
  <c r="B55" i="64"/>
  <c r="B56" i="64" s="1"/>
  <c r="B57" i="64" s="1"/>
  <c r="B58" i="64" s="1"/>
  <c r="B59" i="64" s="1"/>
  <c r="B60" i="64" s="1"/>
  <c r="B61" i="64" s="1"/>
  <c r="B62" i="64" s="1"/>
  <c r="B63" i="64" s="1"/>
  <c r="B64" i="64" s="1"/>
  <c r="B65" i="64" s="1"/>
  <c r="B66" i="64" s="1"/>
  <c r="B67" i="64" s="1"/>
  <c r="B68" i="64" s="1"/>
  <c r="B69" i="64" s="1"/>
  <c r="B70" i="64" s="1"/>
  <c r="B71" i="64" s="1"/>
  <c r="B72" i="64" s="1"/>
  <c r="B73" i="64" s="1"/>
  <c r="B74" i="64" s="1"/>
  <c r="B75" i="64" s="1"/>
  <c r="B76" i="64" s="1"/>
  <c r="B77" i="64" s="1"/>
  <c r="B78" i="64" s="1"/>
  <c r="B79" i="64" s="1"/>
  <c r="B80" i="64" s="1"/>
  <c r="B81" i="64" s="1"/>
  <c r="B82" i="64" s="1"/>
  <c r="B83" i="64" s="1"/>
  <c r="B84" i="64" s="1"/>
  <c r="B85" i="64" s="1"/>
  <c r="B86" i="64" s="1"/>
  <c r="B87" i="64" s="1"/>
  <c r="B88" i="64" s="1"/>
  <c r="B89" i="64" s="1"/>
  <c r="B90" i="64" s="1"/>
  <c r="B91" i="64" s="1"/>
  <c r="B92" i="64" s="1"/>
  <c r="B93" i="64" s="1"/>
  <c r="B94" i="64" s="1"/>
  <c r="B95" i="64" s="1"/>
  <c r="B96" i="64" s="1"/>
  <c r="B97" i="64" s="1"/>
  <c r="B98" i="64" s="1"/>
  <c r="B99" i="64" s="1"/>
  <c r="B100" i="64" s="1"/>
  <c r="B101" i="64" s="1"/>
  <c r="B102" i="64" s="1"/>
  <c r="B103" i="64" s="1"/>
  <c r="B104" i="64" s="1"/>
  <c r="B105" i="64" s="1"/>
  <c r="B106" i="64" s="1"/>
  <c r="B107" i="64" s="1"/>
  <c r="D66" i="47"/>
  <c r="D84" i="47" s="1"/>
  <c r="T26" i="66"/>
  <c r="T3" i="66"/>
  <c r="T41" i="66"/>
  <c r="T42" i="66"/>
  <c r="T43" i="66"/>
  <c r="T44" i="66"/>
  <c r="T45" i="66"/>
  <c r="T46" i="66"/>
  <c r="T47" i="66"/>
  <c r="T40" i="66"/>
  <c r="T30" i="66"/>
  <c r="T31" i="66"/>
  <c r="T32" i="66"/>
  <c r="T33" i="66"/>
  <c r="T34" i="66"/>
  <c r="T35" i="66"/>
  <c r="T36" i="66"/>
  <c r="T37" i="66"/>
  <c r="T29" i="66"/>
  <c r="T22" i="66"/>
  <c r="T23" i="66"/>
  <c r="T24" i="66"/>
  <c r="T25" i="66"/>
  <c r="T21" i="66"/>
  <c r="T5" i="66"/>
  <c r="T6" i="66"/>
  <c r="T7" i="66"/>
  <c r="T8" i="66"/>
  <c r="T9" i="66"/>
  <c r="T10" i="66"/>
  <c r="T11" i="66"/>
  <c r="T12" i="66"/>
  <c r="T13" i="66"/>
  <c r="T14" i="66"/>
  <c r="T15" i="66"/>
  <c r="T16" i="66"/>
  <c r="T17" i="66"/>
  <c r="T4" i="66"/>
  <c r="S4" i="66"/>
  <c r="S47" i="66"/>
  <c r="S41" i="66"/>
  <c r="S42" i="66"/>
  <c r="S43" i="66"/>
  <c r="S44" i="66"/>
  <c r="S45" i="66"/>
  <c r="S46" i="66"/>
  <c r="S40" i="66"/>
  <c r="S30" i="66"/>
  <c r="S31" i="66"/>
  <c r="S32" i="66"/>
  <c r="S33" i="66"/>
  <c r="S34" i="66"/>
  <c r="S35" i="66"/>
  <c r="S36" i="66"/>
  <c r="S37" i="66"/>
  <c r="S29" i="66"/>
  <c r="S22" i="66"/>
  <c r="S23" i="66"/>
  <c r="S24" i="66"/>
  <c r="S25" i="66"/>
  <c r="S21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Q52" i="66"/>
  <c r="Q48" i="66"/>
  <c r="J48" i="66"/>
  <c r="C48" i="66"/>
  <c r="J38" i="66"/>
  <c r="C38" i="66"/>
  <c r="Q27" i="66"/>
  <c r="C27" i="66"/>
  <c r="J19" i="66"/>
  <c r="C19" i="66"/>
  <c r="AR28" i="45"/>
  <c r="AP28" i="45"/>
  <c r="X28" i="45"/>
  <c r="W28" i="45"/>
  <c r="V28" i="45"/>
  <c r="T28" i="45"/>
  <c r="T3" i="44"/>
  <c r="V3" i="44"/>
  <c r="W3" i="44"/>
  <c r="X3" i="44"/>
  <c r="AP3" i="44"/>
  <c r="AR3" i="44"/>
  <c r="B68" i="47"/>
  <c r="AR27" i="45"/>
  <c r="AP27" i="45"/>
  <c r="X27" i="45"/>
  <c r="W27" i="45"/>
  <c r="V27" i="45"/>
  <c r="T27" i="45"/>
  <c r="AR26" i="45"/>
  <c r="AP26" i="45"/>
  <c r="X26" i="45"/>
  <c r="W26" i="45"/>
  <c r="V26" i="45"/>
  <c r="T26" i="45"/>
  <c r="AR25" i="45"/>
  <c r="AP25" i="45"/>
  <c r="X25" i="45"/>
  <c r="W25" i="45"/>
  <c r="V25" i="45"/>
  <c r="T25" i="45"/>
  <c r="AR24" i="45"/>
  <c r="AP24" i="45"/>
  <c r="X24" i="45"/>
  <c r="W24" i="45"/>
  <c r="V24" i="45"/>
  <c r="T24" i="45"/>
  <c r="AR23" i="45"/>
  <c r="AP23" i="45"/>
  <c r="X23" i="45"/>
  <c r="W23" i="45"/>
  <c r="V23" i="45"/>
  <c r="T23" i="45"/>
  <c r="AR22" i="45"/>
  <c r="AP22" i="45"/>
  <c r="X22" i="45"/>
  <c r="W22" i="45"/>
  <c r="V22" i="45"/>
  <c r="T22" i="45"/>
  <c r="AR21" i="45"/>
  <c r="AP21" i="45"/>
  <c r="X21" i="45"/>
  <c r="W21" i="45"/>
  <c r="V21" i="45"/>
  <c r="T21" i="45"/>
  <c r="AR20" i="45"/>
  <c r="AP20" i="45"/>
  <c r="X20" i="45"/>
  <c r="W20" i="45"/>
  <c r="V20" i="45"/>
  <c r="T20" i="45"/>
  <c r="AR19" i="45"/>
  <c r="AP19" i="45"/>
  <c r="X19" i="45"/>
  <c r="W19" i="45"/>
  <c r="V19" i="45"/>
  <c r="T19" i="45"/>
  <c r="AR18" i="45"/>
  <c r="AP18" i="45"/>
  <c r="X18" i="45"/>
  <c r="W18" i="45"/>
  <c r="V18" i="45"/>
  <c r="T18" i="45"/>
  <c r="AR17" i="45"/>
  <c r="AP17" i="45"/>
  <c r="X17" i="45"/>
  <c r="W17" i="45"/>
  <c r="V17" i="45"/>
  <c r="T17" i="45"/>
  <c r="AR16" i="45"/>
  <c r="AP16" i="45"/>
  <c r="X16" i="45"/>
  <c r="W16" i="45"/>
  <c r="V16" i="45"/>
  <c r="T16" i="45"/>
  <c r="AR15" i="45"/>
  <c r="AP15" i="45"/>
  <c r="X15" i="45"/>
  <c r="W15" i="45"/>
  <c r="V15" i="45"/>
  <c r="T15" i="45"/>
  <c r="AR14" i="45"/>
  <c r="AP14" i="45"/>
  <c r="X14" i="45"/>
  <c r="W14" i="45"/>
  <c r="V14" i="45"/>
  <c r="T14" i="45"/>
  <c r="AR13" i="45"/>
  <c r="AP13" i="45"/>
  <c r="X13" i="45"/>
  <c r="W13" i="45"/>
  <c r="V13" i="45"/>
  <c r="T13" i="45"/>
  <c r="AR12" i="45"/>
  <c r="AP12" i="45"/>
  <c r="X12" i="45"/>
  <c r="W12" i="45"/>
  <c r="V12" i="45"/>
  <c r="T12" i="45"/>
  <c r="AR11" i="45"/>
  <c r="AP11" i="45"/>
  <c r="X11" i="45"/>
  <c r="W11" i="45"/>
  <c r="V11" i="45"/>
  <c r="T11" i="45"/>
  <c r="AR10" i="45"/>
  <c r="AP10" i="45"/>
  <c r="X10" i="45"/>
  <c r="W10" i="45"/>
  <c r="V10" i="45"/>
  <c r="T10" i="45"/>
  <c r="AR9" i="45"/>
  <c r="AP9" i="45"/>
  <c r="X9" i="45"/>
  <c r="W9" i="45"/>
  <c r="V9" i="45"/>
  <c r="T9" i="45"/>
  <c r="AR8" i="45"/>
  <c r="AP8" i="45"/>
  <c r="X8" i="45"/>
  <c r="W8" i="45"/>
  <c r="V8" i="45"/>
  <c r="T8" i="45"/>
  <c r="AR7" i="45"/>
  <c r="AP7" i="45"/>
  <c r="X7" i="45"/>
  <c r="W7" i="45"/>
  <c r="V7" i="45"/>
  <c r="T7" i="45"/>
  <c r="AR6" i="45"/>
  <c r="AP6" i="45"/>
  <c r="X6" i="45"/>
  <c r="W6" i="45"/>
  <c r="V6" i="45"/>
  <c r="T6" i="45"/>
  <c r="AR5" i="45"/>
  <c r="AP5" i="45"/>
  <c r="X5" i="45"/>
  <c r="W5" i="45"/>
  <c r="V5" i="45"/>
  <c r="T5" i="45"/>
  <c r="AR4" i="45"/>
  <c r="AP4" i="45"/>
  <c r="X4" i="45"/>
  <c r="W4" i="45"/>
  <c r="V4" i="45"/>
  <c r="T4" i="45"/>
  <c r="AR3" i="45"/>
  <c r="AP3" i="45"/>
  <c r="X3" i="45"/>
  <c r="W3" i="45"/>
  <c r="V3" i="45"/>
  <c r="T3" i="45"/>
  <c r="AR127" i="27"/>
  <c r="AP127" i="27"/>
  <c r="X127" i="27"/>
  <c r="W127" i="27"/>
  <c r="V127" i="27"/>
  <c r="T127" i="27"/>
  <c r="AR126" i="27"/>
  <c r="AP126" i="27"/>
  <c r="X126" i="27"/>
  <c r="W126" i="27"/>
  <c r="V126" i="27"/>
  <c r="T126" i="27"/>
  <c r="AR125" i="27"/>
  <c r="AP125" i="27"/>
  <c r="X125" i="27"/>
  <c r="W125" i="27"/>
  <c r="V125" i="27"/>
  <c r="T125" i="27"/>
  <c r="AR124" i="27"/>
  <c r="AP124" i="27"/>
  <c r="X124" i="27"/>
  <c r="W124" i="27"/>
  <c r="V124" i="27"/>
  <c r="T124" i="27"/>
  <c r="AR123" i="27"/>
  <c r="AP123" i="27"/>
  <c r="X123" i="27"/>
  <c r="W123" i="27"/>
  <c r="V123" i="27"/>
  <c r="T123" i="27"/>
  <c r="AR122" i="27"/>
  <c r="AP122" i="27"/>
  <c r="X122" i="27"/>
  <c r="W122" i="27"/>
  <c r="V122" i="27"/>
  <c r="T122" i="27"/>
  <c r="AR121" i="27"/>
  <c r="AP121" i="27"/>
  <c r="X121" i="27"/>
  <c r="W121" i="27"/>
  <c r="V121" i="27"/>
  <c r="T121" i="27"/>
  <c r="AR120" i="27"/>
  <c r="AP120" i="27"/>
  <c r="X120" i="27"/>
  <c r="W120" i="27"/>
  <c r="V120" i="27"/>
  <c r="T120" i="27"/>
  <c r="AR119" i="27"/>
  <c r="AP119" i="27"/>
  <c r="X119" i="27"/>
  <c r="W119" i="27"/>
  <c r="V119" i="27"/>
  <c r="T119" i="27"/>
  <c r="AR118" i="27"/>
  <c r="AP118" i="27"/>
  <c r="X118" i="27"/>
  <c r="W118" i="27"/>
  <c r="V118" i="27"/>
  <c r="T118" i="27"/>
  <c r="AR117" i="27"/>
  <c r="AP117" i="27"/>
  <c r="X117" i="27"/>
  <c r="W117" i="27"/>
  <c r="V117" i="27"/>
  <c r="T117" i="27"/>
  <c r="AR116" i="27"/>
  <c r="AP116" i="27"/>
  <c r="X116" i="27"/>
  <c r="W116" i="27"/>
  <c r="V116" i="27"/>
  <c r="T116" i="27"/>
  <c r="AR115" i="27"/>
  <c r="AP115" i="27"/>
  <c r="X115" i="27"/>
  <c r="W115" i="27"/>
  <c r="V115" i="27"/>
  <c r="T115" i="27"/>
  <c r="AR114" i="27"/>
  <c r="AP114" i="27"/>
  <c r="X114" i="27"/>
  <c r="W114" i="27"/>
  <c r="V114" i="27"/>
  <c r="T114" i="27"/>
  <c r="AR113" i="27"/>
  <c r="AP113" i="27"/>
  <c r="X113" i="27"/>
  <c r="W113" i="27"/>
  <c r="V113" i="27"/>
  <c r="T113" i="27"/>
  <c r="AR112" i="27"/>
  <c r="AP112" i="27"/>
  <c r="X112" i="27"/>
  <c r="W112" i="27"/>
  <c r="V112" i="27"/>
  <c r="T112" i="27"/>
  <c r="AR111" i="27"/>
  <c r="AP111" i="27"/>
  <c r="X111" i="27"/>
  <c r="W111" i="27"/>
  <c r="V111" i="27"/>
  <c r="T111" i="27"/>
  <c r="AR110" i="27"/>
  <c r="AP110" i="27"/>
  <c r="X110" i="27"/>
  <c r="W110" i="27"/>
  <c r="V110" i="27"/>
  <c r="T110" i="27"/>
  <c r="AR109" i="27"/>
  <c r="AP109" i="27"/>
  <c r="X109" i="27"/>
  <c r="W109" i="27"/>
  <c r="V109" i="27"/>
  <c r="T109" i="27"/>
  <c r="AR108" i="27"/>
  <c r="AP108" i="27"/>
  <c r="X108" i="27"/>
  <c r="W108" i="27"/>
  <c r="V108" i="27"/>
  <c r="T108" i="27"/>
  <c r="AR107" i="27"/>
  <c r="AP107" i="27"/>
  <c r="X107" i="27"/>
  <c r="W107" i="27"/>
  <c r="V107" i="27"/>
  <c r="T107" i="27"/>
  <c r="AR106" i="27"/>
  <c r="AP106" i="27"/>
  <c r="X106" i="27"/>
  <c r="W106" i="27"/>
  <c r="V106" i="27"/>
  <c r="T106" i="27"/>
  <c r="AR105" i="27"/>
  <c r="AP105" i="27"/>
  <c r="X105" i="27"/>
  <c r="W105" i="27"/>
  <c r="V105" i="27"/>
  <c r="T105" i="27"/>
  <c r="AR104" i="27"/>
  <c r="AP104" i="27"/>
  <c r="X104" i="27"/>
  <c r="W104" i="27"/>
  <c r="V104" i="27"/>
  <c r="T104" i="27"/>
  <c r="AR103" i="27"/>
  <c r="AP103" i="27"/>
  <c r="X103" i="27"/>
  <c r="W103" i="27"/>
  <c r="V103" i="27"/>
  <c r="T103" i="27"/>
  <c r="AR102" i="27"/>
  <c r="AP102" i="27"/>
  <c r="X102" i="27"/>
  <c r="W102" i="27"/>
  <c r="V102" i="27"/>
  <c r="T102" i="27"/>
  <c r="AR121" i="25"/>
  <c r="AP121" i="25"/>
  <c r="X121" i="25"/>
  <c r="W121" i="25"/>
  <c r="V121" i="25"/>
  <c r="T121" i="25"/>
  <c r="AR120" i="25"/>
  <c r="AP120" i="25"/>
  <c r="X120" i="25"/>
  <c r="W120" i="25"/>
  <c r="V120" i="25"/>
  <c r="T120" i="25"/>
  <c r="AR119" i="25"/>
  <c r="AP119" i="25"/>
  <c r="X119" i="25"/>
  <c r="W119" i="25"/>
  <c r="V119" i="25"/>
  <c r="T119" i="25"/>
  <c r="AR118" i="25"/>
  <c r="AP118" i="25"/>
  <c r="X118" i="25"/>
  <c r="W118" i="25"/>
  <c r="V118" i="25"/>
  <c r="T118" i="25"/>
  <c r="AR117" i="25"/>
  <c r="AP117" i="25"/>
  <c r="X117" i="25"/>
  <c r="W117" i="25"/>
  <c r="V117" i="25"/>
  <c r="T117" i="25"/>
  <c r="AR116" i="25"/>
  <c r="AP116" i="25"/>
  <c r="X116" i="25"/>
  <c r="W116" i="25"/>
  <c r="V116" i="25"/>
  <c r="T116" i="25"/>
  <c r="AR115" i="25"/>
  <c r="AP115" i="25"/>
  <c r="X115" i="25"/>
  <c r="W115" i="25"/>
  <c r="V115" i="25"/>
  <c r="T115" i="25"/>
  <c r="AR114" i="25"/>
  <c r="AP114" i="25"/>
  <c r="X114" i="25"/>
  <c r="W114" i="25"/>
  <c r="V114" i="25"/>
  <c r="T114" i="25"/>
  <c r="AR113" i="25"/>
  <c r="AP113" i="25"/>
  <c r="X113" i="25"/>
  <c r="W113" i="25"/>
  <c r="V113" i="25"/>
  <c r="T113" i="25"/>
  <c r="AR112" i="25"/>
  <c r="AP112" i="25"/>
  <c r="X112" i="25"/>
  <c r="W112" i="25"/>
  <c r="V112" i="25"/>
  <c r="T112" i="25"/>
  <c r="AR111" i="25"/>
  <c r="AP111" i="25"/>
  <c r="X111" i="25"/>
  <c r="W111" i="25"/>
  <c r="V111" i="25"/>
  <c r="T111" i="25"/>
  <c r="AR110" i="25"/>
  <c r="AP110" i="25"/>
  <c r="X110" i="25"/>
  <c r="W110" i="25"/>
  <c r="V110" i="25"/>
  <c r="T110" i="25"/>
  <c r="AR109" i="25"/>
  <c r="AP109" i="25"/>
  <c r="X109" i="25"/>
  <c r="W109" i="25"/>
  <c r="V109" i="25"/>
  <c r="T109" i="25"/>
  <c r="AR108" i="25"/>
  <c r="AP108" i="25"/>
  <c r="X108" i="25"/>
  <c r="W108" i="25"/>
  <c r="V108" i="25"/>
  <c r="T108" i="25"/>
  <c r="AR107" i="25"/>
  <c r="AP107" i="25"/>
  <c r="X107" i="25"/>
  <c r="W107" i="25"/>
  <c r="V107" i="25"/>
  <c r="T107" i="25"/>
  <c r="AR106" i="25"/>
  <c r="AP106" i="25"/>
  <c r="X106" i="25"/>
  <c r="W106" i="25"/>
  <c r="V106" i="25"/>
  <c r="T106" i="25"/>
  <c r="AR105" i="25"/>
  <c r="AP105" i="25"/>
  <c r="X105" i="25"/>
  <c r="W105" i="25"/>
  <c r="V105" i="25"/>
  <c r="T105" i="25"/>
  <c r="AR104" i="25"/>
  <c r="AP104" i="25"/>
  <c r="X104" i="25"/>
  <c r="W104" i="25"/>
  <c r="V104" i="25"/>
  <c r="T104" i="25"/>
  <c r="AR103" i="25"/>
  <c r="AP103" i="25"/>
  <c r="X103" i="25"/>
  <c r="W103" i="25"/>
  <c r="V103" i="25"/>
  <c r="T103" i="25"/>
  <c r="AR102" i="25"/>
  <c r="AP102" i="25"/>
  <c r="X102" i="25"/>
  <c r="W102" i="25"/>
  <c r="V102" i="25"/>
  <c r="T102" i="25"/>
  <c r="V4" i="44"/>
  <c r="W4" i="44"/>
  <c r="X4" i="44"/>
  <c r="AP4" i="44"/>
  <c r="AR4" i="44"/>
  <c r="T5" i="44"/>
  <c r="V5" i="44"/>
  <c r="W5" i="44"/>
  <c r="X5" i="44"/>
  <c r="AP5" i="44"/>
  <c r="AR5" i="44"/>
  <c r="T6" i="44"/>
  <c r="V6" i="44"/>
  <c r="W6" i="44"/>
  <c r="X6" i="44"/>
  <c r="AP6" i="44"/>
  <c r="AR6" i="44"/>
  <c r="T7" i="44"/>
  <c r="V7" i="44"/>
  <c r="W7" i="44"/>
  <c r="X7" i="44"/>
  <c r="AP7" i="44"/>
  <c r="AR7" i="44"/>
  <c r="T8" i="44"/>
  <c r="V8" i="44"/>
  <c r="W8" i="44"/>
  <c r="X8" i="44"/>
  <c r="AP8" i="44"/>
  <c r="AR8" i="44"/>
  <c r="T9" i="44"/>
  <c r="V9" i="44"/>
  <c r="W9" i="44"/>
  <c r="X9" i="44"/>
  <c r="AP9" i="44"/>
  <c r="AR9" i="44"/>
  <c r="T10" i="44"/>
  <c r="V10" i="44"/>
  <c r="W10" i="44"/>
  <c r="X10" i="44"/>
  <c r="AP10" i="44"/>
  <c r="AR10" i="44"/>
  <c r="T11" i="44"/>
  <c r="V11" i="44"/>
  <c r="W11" i="44"/>
  <c r="X11" i="44"/>
  <c r="AP11" i="44"/>
  <c r="AR11" i="44"/>
  <c r="T12" i="44"/>
  <c r="V12" i="44"/>
  <c r="W12" i="44"/>
  <c r="X12" i="44"/>
  <c r="AP12" i="44"/>
  <c r="AR12" i="44"/>
  <c r="T13" i="44"/>
  <c r="V13" i="44"/>
  <c r="W13" i="44"/>
  <c r="X13" i="44"/>
  <c r="AP13" i="44"/>
  <c r="AR13" i="44"/>
  <c r="T14" i="44"/>
  <c r="V14" i="44"/>
  <c r="W14" i="44"/>
  <c r="X14" i="44"/>
  <c r="AP14" i="44"/>
  <c r="AR14" i="44"/>
  <c r="T15" i="44"/>
  <c r="V15" i="44"/>
  <c r="W15" i="44"/>
  <c r="X15" i="44"/>
  <c r="AP15" i="44"/>
  <c r="AR15" i="44"/>
  <c r="T16" i="44"/>
  <c r="V16" i="44"/>
  <c r="W16" i="44"/>
  <c r="X16" i="44"/>
  <c r="AP16" i="44"/>
  <c r="AR16" i="44"/>
  <c r="T17" i="44"/>
  <c r="V17" i="44"/>
  <c r="W17" i="44"/>
  <c r="X17" i="44"/>
  <c r="AP17" i="44"/>
  <c r="AR17" i="44"/>
  <c r="T18" i="44"/>
  <c r="V18" i="44"/>
  <c r="W18" i="44"/>
  <c r="X18" i="44"/>
  <c r="AP18" i="44"/>
  <c r="AR18" i="44"/>
  <c r="T19" i="44"/>
  <c r="V19" i="44"/>
  <c r="W19" i="44"/>
  <c r="X19" i="44"/>
  <c r="AP19" i="44"/>
  <c r="AR19" i="44"/>
  <c r="T20" i="44"/>
  <c r="V20" i="44"/>
  <c r="W20" i="44"/>
  <c r="X20" i="44"/>
  <c r="AP20" i="44"/>
  <c r="AR20" i="44"/>
  <c r="T21" i="44"/>
  <c r="V21" i="44"/>
  <c r="W21" i="44"/>
  <c r="X21" i="44"/>
  <c r="AP21" i="44"/>
  <c r="AR21" i="44"/>
  <c r="T22" i="44"/>
  <c r="V22" i="44"/>
  <c r="W22" i="44"/>
  <c r="X22" i="44"/>
  <c r="AP22" i="44"/>
  <c r="AR22" i="44"/>
  <c r="V23" i="44"/>
  <c r="W23" i="44"/>
  <c r="X23" i="44"/>
  <c r="AP23" i="44"/>
  <c r="AR23" i="44"/>
  <c r="T24" i="44"/>
  <c r="V24" i="44"/>
  <c r="W24" i="44"/>
  <c r="X24" i="44"/>
  <c r="AP24" i="44"/>
  <c r="AR24" i="44"/>
  <c r="T25" i="44"/>
  <c r="V25" i="44"/>
  <c r="W25" i="44"/>
  <c r="X25" i="44"/>
  <c r="AP25" i="44"/>
  <c r="AR25" i="44"/>
  <c r="T26" i="44"/>
  <c r="V26" i="44"/>
  <c r="W26" i="44"/>
  <c r="X26" i="44"/>
  <c r="AP26" i="44"/>
  <c r="AR26" i="44"/>
  <c r="T27" i="44"/>
  <c r="V27" i="44"/>
  <c r="W27" i="44"/>
  <c r="X27" i="44"/>
  <c r="AP27" i="44"/>
  <c r="AR27" i="44"/>
  <c r="T28" i="44"/>
  <c r="V28" i="44"/>
  <c r="W28" i="44"/>
  <c r="X28" i="44"/>
  <c r="AP28" i="44"/>
  <c r="AR28" i="44"/>
  <c r="T29" i="44"/>
  <c r="V29" i="44"/>
  <c r="W29" i="44"/>
  <c r="X29" i="44"/>
  <c r="AP29" i="44"/>
  <c r="AR29" i="44"/>
  <c r="P3" i="46"/>
  <c r="P4" i="46"/>
  <c r="P5" i="46"/>
  <c r="P6" i="46"/>
  <c r="P7" i="46"/>
  <c r="P8" i="46"/>
  <c r="P9" i="46"/>
  <c r="P10" i="46"/>
  <c r="P11" i="46"/>
  <c r="P12" i="46"/>
  <c r="P13" i="46"/>
  <c r="P22" i="46"/>
  <c r="P23" i="46"/>
  <c r="P24" i="46"/>
  <c r="P27" i="46"/>
  <c r="P28" i="46"/>
  <c r="P29" i="46"/>
  <c r="P30" i="46"/>
  <c r="P31" i="46"/>
  <c r="P32" i="46"/>
  <c r="P33" i="46"/>
  <c r="P34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115" i="46"/>
  <c r="P116" i="46"/>
  <c r="P117" i="46"/>
  <c r="P118" i="46"/>
  <c r="P119" i="46"/>
  <c r="P120" i="46"/>
  <c r="P121" i="46"/>
  <c r="P122" i="46"/>
  <c r="P123" i="46"/>
  <c r="P124" i="46"/>
  <c r="P125" i="46"/>
  <c r="P126" i="46"/>
  <c r="P127" i="46"/>
  <c r="P128" i="46"/>
  <c r="P129" i="46"/>
  <c r="P130" i="46"/>
  <c r="P131" i="46"/>
  <c r="P132" i="46"/>
  <c r="P133" i="46"/>
  <c r="P134" i="46"/>
  <c r="P135" i="46"/>
  <c r="P136" i="46"/>
  <c r="P137" i="46"/>
  <c r="P138" i="46"/>
  <c r="P139" i="46"/>
  <c r="P140" i="46"/>
  <c r="P141" i="46"/>
  <c r="P142" i="46"/>
  <c r="P143" i="46"/>
  <c r="P144" i="46"/>
  <c r="P145" i="46"/>
  <c r="P146" i="46"/>
  <c r="P147" i="46"/>
  <c r="P148" i="46"/>
  <c r="P149" i="46"/>
  <c r="P150" i="46"/>
  <c r="P151" i="46"/>
  <c r="P152" i="46"/>
  <c r="P153" i="46"/>
  <c r="P154" i="46"/>
  <c r="P155" i="46"/>
  <c r="P156" i="46"/>
  <c r="P157" i="46"/>
  <c r="P158" i="46"/>
  <c r="P159" i="46"/>
  <c r="P160" i="46"/>
  <c r="P161" i="46"/>
  <c r="P162" i="46"/>
  <c r="P163" i="46"/>
  <c r="P164" i="46"/>
  <c r="P165" i="46"/>
  <c r="P166" i="46"/>
  <c r="P167" i="46"/>
  <c r="P168" i="46"/>
  <c r="P169" i="46"/>
  <c r="P170" i="46"/>
  <c r="P171" i="46"/>
  <c r="P172" i="46"/>
  <c r="P173" i="46"/>
  <c r="P174" i="46"/>
  <c r="P175" i="46"/>
  <c r="P176" i="46"/>
  <c r="P177" i="46"/>
  <c r="P178" i="46"/>
  <c r="P179" i="46"/>
  <c r="P180" i="46"/>
  <c r="P181" i="46"/>
  <c r="P182" i="46"/>
  <c r="P183" i="46"/>
  <c r="P184" i="46"/>
  <c r="P185" i="46"/>
  <c r="P186" i="46"/>
  <c r="P187" i="46"/>
  <c r="P188" i="46"/>
  <c r="P189" i="46"/>
  <c r="P190" i="46"/>
  <c r="P191" i="46"/>
  <c r="P192" i="46"/>
  <c r="P193" i="46"/>
  <c r="P194" i="46"/>
  <c r="P195" i="46"/>
  <c r="P196" i="46"/>
  <c r="P197" i="46"/>
  <c r="P198" i="46"/>
  <c r="P199" i="46"/>
  <c r="P200" i="46"/>
  <c r="P201" i="46"/>
  <c r="P202" i="46"/>
  <c r="P203" i="46"/>
  <c r="P204" i="46"/>
  <c r="P205" i="46"/>
  <c r="P206" i="46"/>
  <c r="P207" i="46"/>
  <c r="P208" i="46"/>
  <c r="P209" i="46"/>
  <c r="P210" i="46"/>
  <c r="P211" i="46"/>
  <c r="P212" i="46"/>
  <c r="P213" i="46"/>
  <c r="P214" i="46"/>
  <c r="P215" i="46"/>
  <c r="P216" i="46"/>
  <c r="P217" i="46"/>
  <c r="P218" i="46"/>
  <c r="P219" i="46"/>
  <c r="P220" i="46"/>
  <c r="P221" i="46"/>
  <c r="P222" i="46"/>
  <c r="P223" i="46"/>
  <c r="P224" i="46"/>
  <c r="P225" i="46"/>
  <c r="P226" i="46"/>
  <c r="P227" i="46"/>
  <c r="P228" i="46"/>
  <c r="P229" i="46"/>
  <c r="P230" i="46"/>
  <c r="P231" i="46"/>
  <c r="P232" i="46"/>
  <c r="P233" i="46"/>
  <c r="P234" i="46"/>
  <c r="P235" i="46"/>
  <c r="P236" i="46"/>
  <c r="P237" i="46"/>
  <c r="P238" i="46"/>
  <c r="P239" i="46"/>
  <c r="P240" i="46"/>
  <c r="P241" i="46"/>
  <c r="P242" i="46"/>
  <c r="P243" i="46"/>
  <c r="P244" i="46"/>
  <c r="P245" i="46"/>
  <c r="P246" i="46"/>
  <c r="P247" i="46"/>
  <c r="P248" i="46"/>
  <c r="P249" i="46"/>
  <c r="P250" i="46"/>
  <c r="P251" i="46"/>
  <c r="P252" i="46"/>
  <c r="P253" i="46"/>
  <c r="P254" i="46"/>
  <c r="P255" i="46"/>
  <c r="P256" i="46"/>
  <c r="P257" i="46"/>
  <c r="P258" i="46"/>
  <c r="P259" i="46"/>
  <c r="P260" i="46"/>
  <c r="P261" i="46"/>
  <c r="P262" i="46"/>
  <c r="P263" i="46"/>
  <c r="P264" i="46"/>
  <c r="P265" i="46"/>
  <c r="P266" i="46"/>
  <c r="P267" i="46"/>
  <c r="P268" i="46"/>
  <c r="P269" i="46"/>
  <c r="P270" i="46"/>
  <c r="P271" i="46"/>
  <c r="P272" i="46"/>
  <c r="P273" i="46"/>
  <c r="P274" i="46"/>
  <c r="P275" i="46"/>
  <c r="P276" i="46"/>
  <c r="P277" i="46"/>
  <c r="P278" i="46"/>
  <c r="P279" i="46"/>
  <c r="P280" i="46"/>
  <c r="P281" i="46"/>
  <c r="P282" i="46"/>
  <c r="P283" i="46"/>
  <c r="P284" i="46"/>
  <c r="P285" i="46"/>
  <c r="P286" i="46"/>
  <c r="P287" i="46"/>
  <c r="P288" i="46"/>
  <c r="P289" i="46"/>
  <c r="P290" i="46"/>
  <c r="P291" i="46"/>
  <c r="P292" i="46"/>
  <c r="P293" i="46"/>
  <c r="P294" i="46"/>
  <c r="P295" i="46"/>
  <c r="P296" i="46"/>
  <c r="P297" i="46"/>
  <c r="P298" i="46"/>
  <c r="P299" i="46"/>
  <c r="P300" i="46"/>
  <c r="P301" i="46"/>
  <c r="P302" i="46"/>
  <c r="P303" i="46"/>
  <c r="P304" i="46"/>
  <c r="P305" i="46"/>
  <c r="P306" i="46"/>
  <c r="P307" i="46"/>
  <c r="P308" i="46"/>
  <c r="P309" i="46"/>
  <c r="P310" i="46"/>
  <c r="P311" i="46"/>
  <c r="P312" i="46"/>
  <c r="P313" i="46"/>
  <c r="P314" i="46"/>
  <c r="P315" i="46"/>
  <c r="P316" i="46"/>
  <c r="P317" i="46"/>
  <c r="P318" i="46"/>
  <c r="P319" i="46"/>
  <c r="P320" i="46"/>
  <c r="P321" i="46"/>
  <c r="P322" i="46"/>
  <c r="P323" i="46"/>
  <c r="P324" i="46"/>
  <c r="P325" i="46"/>
  <c r="P326" i="46"/>
  <c r="P327" i="46"/>
  <c r="P328" i="46"/>
  <c r="P329" i="46"/>
  <c r="P330" i="46"/>
  <c r="P331" i="46"/>
  <c r="P332" i="46"/>
  <c r="P333" i="46"/>
  <c r="P334" i="46"/>
  <c r="P335" i="46"/>
  <c r="P336" i="46"/>
  <c r="P337" i="46"/>
  <c r="P338" i="46"/>
  <c r="P339" i="46"/>
  <c r="P340" i="46"/>
  <c r="P341" i="46"/>
  <c r="P342" i="46"/>
  <c r="P343" i="46"/>
  <c r="P344" i="46"/>
  <c r="P345" i="46"/>
  <c r="P346" i="46"/>
  <c r="P347" i="46"/>
  <c r="P348" i="46"/>
  <c r="P349" i="46"/>
  <c r="P350" i="46"/>
  <c r="P351" i="46"/>
  <c r="P352" i="46"/>
  <c r="P353" i="46"/>
  <c r="P354" i="46"/>
  <c r="P355" i="46"/>
  <c r="P356" i="46"/>
  <c r="P357" i="46"/>
  <c r="P358" i="46"/>
  <c r="P359" i="46"/>
  <c r="P360" i="46"/>
  <c r="P361" i="46"/>
  <c r="P362" i="46"/>
  <c r="P363" i="46"/>
  <c r="P364" i="46"/>
  <c r="P365" i="46"/>
  <c r="P366" i="46"/>
  <c r="P367" i="46"/>
  <c r="P368" i="46"/>
  <c r="P369" i="46"/>
  <c r="P370" i="46"/>
  <c r="P371" i="46"/>
  <c r="P372" i="46"/>
  <c r="P373" i="46"/>
  <c r="P374" i="46"/>
  <c r="P375" i="46"/>
  <c r="P376" i="46"/>
  <c r="P377" i="46"/>
  <c r="P378" i="46"/>
  <c r="P379" i="46"/>
  <c r="P380" i="46"/>
  <c r="P381" i="46"/>
  <c r="P382" i="46"/>
  <c r="P383" i="46"/>
  <c r="P384" i="46"/>
  <c r="P385" i="46"/>
  <c r="P386" i="46"/>
  <c r="P387" i="46"/>
  <c r="P388" i="46"/>
  <c r="P389" i="46"/>
  <c r="P390" i="46"/>
  <c r="P391" i="46"/>
  <c r="P392" i="46"/>
  <c r="P393" i="46"/>
  <c r="P394" i="46"/>
  <c r="P395" i="46"/>
  <c r="P396" i="46"/>
  <c r="P397" i="46"/>
  <c r="P398" i="46"/>
  <c r="P399" i="46"/>
  <c r="P400" i="46"/>
  <c r="P401" i="46"/>
  <c r="P402" i="46"/>
  <c r="P403" i="46"/>
  <c r="P404" i="46"/>
  <c r="P405" i="46"/>
  <c r="P406" i="46"/>
  <c r="P407" i="46"/>
  <c r="P408" i="46"/>
  <c r="P409" i="46"/>
  <c r="P410" i="46"/>
  <c r="P411" i="46"/>
  <c r="P412" i="46"/>
  <c r="P413" i="46"/>
  <c r="P414" i="46"/>
  <c r="P415" i="46"/>
  <c r="P416" i="46"/>
  <c r="P417" i="46"/>
  <c r="P418" i="46"/>
  <c r="P419" i="46"/>
  <c r="P420" i="46"/>
  <c r="P421" i="46"/>
  <c r="P422" i="46"/>
  <c r="P423" i="46"/>
  <c r="P424" i="46"/>
  <c r="P425" i="46"/>
  <c r="P426" i="46"/>
  <c r="P427" i="46"/>
  <c r="P428" i="46"/>
  <c r="P429" i="46"/>
  <c r="P430" i="46"/>
  <c r="P431" i="46"/>
  <c r="P432" i="46"/>
  <c r="P433" i="46"/>
  <c r="P434" i="46"/>
  <c r="P435" i="46"/>
  <c r="P436" i="46"/>
  <c r="P437" i="46"/>
  <c r="P438" i="46"/>
  <c r="P439" i="46"/>
  <c r="P440" i="46"/>
  <c r="P441" i="46"/>
  <c r="P442" i="46"/>
  <c r="P443" i="46"/>
  <c r="P444" i="46"/>
  <c r="P445" i="46"/>
  <c r="P446" i="46"/>
  <c r="P447" i="46"/>
  <c r="P448" i="46"/>
  <c r="P449" i="46"/>
  <c r="P450" i="46"/>
  <c r="P451" i="46"/>
  <c r="P452" i="46"/>
  <c r="P453" i="46"/>
  <c r="P454" i="46"/>
  <c r="P455" i="46"/>
  <c r="P456" i="46"/>
  <c r="P457" i="46"/>
  <c r="P458" i="46"/>
  <c r="P459" i="46"/>
  <c r="P460" i="46"/>
  <c r="P461" i="46"/>
  <c r="P462" i="46"/>
  <c r="P463" i="46"/>
  <c r="P464" i="46"/>
  <c r="P465" i="46"/>
  <c r="P466" i="46"/>
  <c r="P467" i="46"/>
  <c r="P468" i="46"/>
  <c r="P469" i="46"/>
  <c r="P470" i="46"/>
  <c r="P471" i="46"/>
  <c r="P472" i="46"/>
  <c r="P473" i="46"/>
  <c r="P474" i="46"/>
  <c r="P475" i="46"/>
  <c r="P476" i="46"/>
  <c r="P477" i="46"/>
  <c r="P478" i="46"/>
  <c r="P479" i="46"/>
  <c r="P480" i="46"/>
  <c r="P481" i="46"/>
  <c r="P482" i="46"/>
  <c r="P483" i="46"/>
  <c r="P484" i="46"/>
  <c r="P485" i="46"/>
  <c r="P486" i="46"/>
  <c r="P487" i="46"/>
  <c r="P488" i="46"/>
  <c r="P489" i="46"/>
  <c r="P490" i="46"/>
  <c r="P491" i="46"/>
  <c r="P492" i="46"/>
  <c r="P493" i="46"/>
  <c r="P494" i="46"/>
  <c r="P495" i="46"/>
  <c r="P496" i="46"/>
  <c r="P497" i="46"/>
  <c r="P498" i="46"/>
  <c r="P499" i="46"/>
  <c r="P500" i="46"/>
  <c r="P501" i="46"/>
  <c r="P502" i="46"/>
  <c r="P503" i="46"/>
  <c r="P504" i="46"/>
  <c r="P505" i="46"/>
  <c r="P506" i="46"/>
  <c r="P507" i="46"/>
  <c r="P508" i="46"/>
  <c r="P509" i="46"/>
  <c r="P510" i="46"/>
  <c r="P511" i="46"/>
  <c r="P512" i="46"/>
  <c r="P513" i="46"/>
  <c r="P514" i="46"/>
  <c r="P515" i="46"/>
  <c r="P516" i="46"/>
  <c r="P517" i="46"/>
  <c r="P518" i="46"/>
  <c r="P519" i="46"/>
  <c r="P520" i="46"/>
  <c r="P521" i="46"/>
  <c r="P522" i="46"/>
  <c r="P523" i="46"/>
  <c r="P524" i="46"/>
  <c r="P525" i="46"/>
  <c r="P526" i="46"/>
  <c r="P527" i="46"/>
  <c r="P528" i="46"/>
  <c r="P529" i="46"/>
  <c r="P530" i="46"/>
  <c r="P531" i="46"/>
  <c r="P532" i="46"/>
  <c r="P533" i="46"/>
  <c r="P534" i="46"/>
  <c r="P535" i="46"/>
  <c r="P536" i="46"/>
  <c r="P537" i="46"/>
  <c r="P538" i="46"/>
  <c r="P539" i="46"/>
  <c r="P540" i="46"/>
  <c r="P541" i="46"/>
  <c r="P542" i="46"/>
  <c r="P543" i="46"/>
  <c r="P544" i="46"/>
  <c r="P545" i="46"/>
  <c r="P546" i="46"/>
  <c r="P547" i="46"/>
  <c r="P548" i="46"/>
  <c r="P549" i="46"/>
  <c r="P550" i="46"/>
  <c r="P551" i="46"/>
  <c r="P552" i="46"/>
  <c r="P553" i="46"/>
  <c r="P554" i="46"/>
  <c r="P555" i="46"/>
  <c r="P556" i="46"/>
  <c r="P557" i="46"/>
  <c r="P558" i="46"/>
  <c r="P559" i="46"/>
  <c r="P560" i="46"/>
  <c r="P561" i="46"/>
  <c r="P562" i="46"/>
  <c r="P563" i="46"/>
  <c r="P564" i="46"/>
  <c r="P565" i="46"/>
  <c r="P566" i="46"/>
  <c r="P567" i="46"/>
  <c r="P568" i="46"/>
  <c r="P569" i="46"/>
  <c r="P570" i="46"/>
  <c r="P571" i="46"/>
  <c r="P572" i="46"/>
  <c r="P573" i="46"/>
  <c r="P574" i="46"/>
  <c r="P575" i="46"/>
  <c r="P576" i="46"/>
  <c r="P577" i="46"/>
  <c r="P578" i="46"/>
  <c r="P579" i="46"/>
  <c r="P580" i="46"/>
  <c r="P581" i="46"/>
  <c r="P582" i="46"/>
  <c r="P583" i="46"/>
  <c r="P584" i="46"/>
  <c r="P585" i="46"/>
  <c r="P586" i="46"/>
  <c r="P587" i="46"/>
  <c r="P588" i="46"/>
  <c r="P589" i="46"/>
  <c r="P590" i="46"/>
  <c r="P591" i="46"/>
  <c r="P592" i="46"/>
  <c r="P593" i="46"/>
  <c r="P594" i="46"/>
  <c r="P595" i="46"/>
  <c r="P596" i="46"/>
  <c r="P597" i="46"/>
  <c r="P598" i="46"/>
  <c r="P599" i="46"/>
  <c r="P600" i="46"/>
  <c r="P601" i="46"/>
  <c r="P602" i="46"/>
  <c r="P603" i="46"/>
  <c r="P604" i="46"/>
  <c r="P605" i="46"/>
  <c r="P606" i="46"/>
  <c r="P607" i="46"/>
  <c r="P608" i="46"/>
  <c r="P609" i="46"/>
  <c r="P610" i="46"/>
  <c r="P611" i="46"/>
  <c r="P612" i="46"/>
  <c r="P613" i="46"/>
  <c r="P614" i="46"/>
  <c r="P615" i="46"/>
  <c r="P616" i="46"/>
  <c r="P617" i="46"/>
  <c r="P618" i="46"/>
  <c r="P619" i="46"/>
  <c r="P620" i="46"/>
  <c r="P621" i="46"/>
  <c r="P622" i="46"/>
  <c r="P623" i="46"/>
  <c r="P624" i="46"/>
  <c r="P625" i="46"/>
  <c r="P626" i="46"/>
  <c r="P627" i="46"/>
  <c r="P628" i="46"/>
  <c r="P629" i="46"/>
  <c r="P630" i="46"/>
  <c r="P631" i="46"/>
  <c r="P632" i="46"/>
  <c r="P633" i="46"/>
  <c r="P634" i="46"/>
  <c r="P635" i="46"/>
  <c r="P636" i="46"/>
  <c r="P637" i="46"/>
  <c r="P638" i="46"/>
  <c r="P639" i="46"/>
  <c r="P640" i="46"/>
  <c r="P641" i="46"/>
  <c r="P642" i="46"/>
  <c r="P643" i="46"/>
  <c r="P644" i="46"/>
  <c r="P645" i="46"/>
  <c r="P646" i="46"/>
  <c r="P647" i="46"/>
  <c r="P648" i="46"/>
  <c r="P649" i="46"/>
  <c r="P650" i="46"/>
  <c r="P651" i="46"/>
  <c r="P652" i="46"/>
  <c r="P653" i="46"/>
  <c r="P654" i="46"/>
  <c r="P655" i="46"/>
  <c r="P656" i="46"/>
  <c r="P657" i="46"/>
  <c r="P658" i="46"/>
  <c r="P659" i="46"/>
  <c r="P660" i="46"/>
  <c r="P661" i="46"/>
  <c r="P662" i="46"/>
  <c r="P663" i="46"/>
  <c r="P664" i="46"/>
  <c r="P665" i="46"/>
  <c r="P666" i="46"/>
  <c r="P667" i="46"/>
  <c r="P668" i="46"/>
  <c r="P669" i="46"/>
  <c r="P670" i="46"/>
  <c r="P671" i="46"/>
  <c r="P672" i="46"/>
  <c r="P673" i="46"/>
  <c r="P674" i="46"/>
  <c r="P675" i="46"/>
  <c r="P676" i="46"/>
  <c r="P677" i="46"/>
  <c r="P678" i="46"/>
  <c r="P679" i="46"/>
  <c r="P680" i="46"/>
  <c r="P681" i="46"/>
  <c r="P682" i="46"/>
  <c r="P683" i="46"/>
  <c r="P684" i="46"/>
  <c r="P685" i="46"/>
  <c r="P686" i="46"/>
  <c r="P687" i="46"/>
  <c r="P688" i="46"/>
  <c r="P689" i="46"/>
  <c r="P690" i="46"/>
  <c r="P691" i="46"/>
  <c r="P692" i="46"/>
  <c r="P693" i="46"/>
  <c r="P694" i="46"/>
  <c r="P695" i="46"/>
  <c r="P696" i="46"/>
  <c r="P697" i="46"/>
  <c r="P698" i="46"/>
  <c r="P699" i="46"/>
  <c r="P700" i="46"/>
  <c r="P701" i="46"/>
  <c r="P702" i="46"/>
  <c r="P703" i="46"/>
  <c r="P704" i="46"/>
  <c r="P705" i="46"/>
  <c r="P706" i="46"/>
  <c r="P707" i="46"/>
  <c r="P708" i="46"/>
  <c r="P709" i="46"/>
  <c r="P710" i="46"/>
  <c r="P711" i="46"/>
  <c r="P712" i="46"/>
  <c r="P713" i="46"/>
  <c r="P714" i="46"/>
  <c r="P715" i="46"/>
  <c r="P716" i="46"/>
  <c r="P717" i="46"/>
  <c r="P718" i="46"/>
  <c r="P719" i="46"/>
  <c r="P720" i="46"/>
  <c r="P721" i="46"/>
  <c r="P722" i="46"/>
  <c r="P723" i="46"/>
  <c r="P724" i="46"/>
  <c r="P725" i="46"/>
  <c r="P726" i="46"/>
  <c r="P727" i="46"/>
  <c r="P728" i="46"/>
  <c r="P729" i="46"/>
  <c r="P730" i="46"/>
  <c r="P731" i="46"/>
  <c r="P732" i="46"/>
  <c r="P733" i="46"/>
  <c r="P734" i="46"/>
  <c r="P735" i="46"/>
  <c r="P736" i="46"/>
  <c r="P737" i="46"/>
  <c r="P738" i="46"/>
  <c r="P739" i="46"/>
  <c r="P740" i="46"/>
  <c r="P741" i="46"/>
  <c r="P742" i="46"/>
  <c r="P743" i="46"/>
  <c r="P744" i="46"/>
  <c r="P745" i="46"/>
  <c r="P746" i="46"/>
  <c r="P747" i="46"/>
  <c r="P748" i="46"/>
  <c r="P749" i="46"/>
  <c r="P750" i="46"/>
  <c r="P751" i="46"/>
  <c r="P752" i="46"/>
  <c r="P753" i="46"/>
  <c r="P754" i="46"/>
  <c r="P755" i="46"/>
  <c r="P756" i="46"/>
  <c r="P757" i="46"/>
  <c r="P758" i="46"/>
  <c r="P759" i="46"/>
  <c r="P760" i="46"/>
  <c r="P761" i="46"/>
  <c r="P762" i="46"/>
  <c r="P763" i="46"/>
  <c r="P764" i="46"/>
  <c r="P765" i="46"/>
  <c r="P766" i="46"/>
  <c r="P767" i="46"/>
  <c r="P768" i="46"/>
  <c r="P769" i="46"/>
  <c r="P770" i="46"/>
  <c r="P771" i="46"/>
  <c r="P772" i="46"/>
  <c r="P773" i="46"/>
  <c r="P774" i="46"/>
  <c r="P775" i="46"/>
  <c r="P776" i="46"/>
  <c r="P777" i="46"/>
  <c r="P778" i="46"/>
  <c r="P779" i="46"/>
  <c r="P780" i="46"/>
  <c r="P781" i="46"/>
  <c r="P782" i="46"/>
  <c r="P783" i="46"/>
  <c r="P784" i="46"/>
  <c r="P785" i="46"/>
  <c r="P786" i="46"/>
  <c r="P787" i="46"/>
  <c r="P788" i="46"/>
  <c r="P789" i="46"/>
  <c r="P790" i="46"/>
  <c r="P791" i="46"/>
  <c r="P792" i="46"/>
  <c r="P793" i="46"/>
  <c r="P794" i="46"/>
  <c r="P795" i="46"/>
  <c r="P796" i="46"/>
  <c r="P797" i="46"/>
  <c r="P798" i="46"/>
  <c r="P799" i="46"/>
  <c r="P800" i="46"/>
  <c r="P801" i="46"/>
  <c r="P802" i="46"/>
  <c r="P803" i="46"/>
  <c r="P804" i="46"/>
  <c r="P805" i="46"/>
  <c r="P806" i="46"/>
  <c r="P807" i="46"/>
  <c r="P808" i="46"/>
  <c r="P809" i="46"/>
  <c r="P810" i="46"/>
  <c r="P811" i="46"/>
  <c r="P812" i="46"/>
  <c r="P813" i="46"/>
  <c r="P814" i="46"/>
  <c r="P815" i="46"/>
  <c r="P816" i="46"/>
  <c r="P817" i="46"/>
  <c r="P818" i="46"/>
  <c r="P819" i="46"/>
  <c r="P820" i="46"/>
  <c r="P821" i="46"/>
  <c r="P822" i="46"/>
  <c r="P823" i="46"/>
  <c r="P824" i="46"/>
  <c r="P825" i="46"/>
  <c r="P826" i="46"/>
  <c r="P827" i="46"/>
  <c r="P828" i="46"/>
  <c r="P829" i="46"/>
  <c r="P830" i="46"/>
  <c r="P831" i="46"/>
  <c r="P832" i="46"/>
  <c r="P833" i="46"/>
  <c r="P834" i="46"/>
  <c r="P835" i="46"/>
  <c r="P836" i="46"/>
  <c r="P837" i="46"/>
  <c r="P838" i="46"/>
  <c r="P839" i="46"/>
  <c r="P840" i="46"/>
  <c r="P841" i="46"/>
  <c r="P842" i="46"/>
  <c r="P843" i="46"/>
  <c r="P844" i="46"/>
  <c r="P845" i="46"/>
  <c r="P846" i="46"/>
  <c r="P847" i="46"/>
  <c r="P848" i="46"/>
  <c r="P849" i="46"/>
  <c r="P850" i="46"/>
  <c r="P851" i="46"/>
  <c r="P852" i="46"/>
  <c r="P853" i="46"/>
  <c r="P854" i="46"/>
  <c r="P855" i="46"/>
  <c r="P856" i="46"/>
  <c r="P857" i="46"/>
  <c r="P858" i="46"/>
  <c r="P859" i="46"/>
  <c r="P860" i="46"/>
  <c r="P861" i="46"/>
  <c r="P862" i="46"/>
  <c r="P863" i="46"/>
  <c r="P864" i="46"/>
  <c r="P865" i="46"/>
  <c r="P866" i="46"/>
  <c r="P867" i="46"/>
  <c r="P868" i="46"/>
  <c r="P869" i="46"/>
  <c r="P870" i="46"/>
  <c r="P871" i="46"/>
  <c r="P872" i="46"/>
  <c r="P873" i="46"/>
  <c r="P874" i="46"/>
  <c r="P875" i="46"/>
  <c r="P876" i="46"/>
  <c r="P877" i="46"/>
  <c r="P878" i="46"/>
  <c r="P879" i="46"/>
  <c r="P880" i="46"/>
  <c r="P881" i="46"/>
  <c r="P882" i="46"/>
  <c r="P883" i="46"/>
  <c r="P884" i="46"/>
  <c r="P885" i="46"/>
  <c r="P886" i="46"/>
  <c r="P887" i="46"/>
  <c r="P888" i="46"/>
  <c r="P889" i="46"/>
  <c r="P890" i="46"/>
  <c r="P891" i="46"/>
  <c r="P892" i="46"/>
  <c r="P893" i="46"/>
  <c r="P894" i="46"/>
  <c r="P895" i="46"/>
  <c r="P896" i="46"/>
  <c r="P897" i="46"/>
  <c r="P898" i="46"/>
  <c r="P899" i="46"/>
  <c r="P900" i="46"/>
  <c r="P901" i="46"/>
  <c r="P902" i="46"/>
  <c r="P903" i="46"/>
  <c r="P904" i="46"/>
  <c r="P905" i="46"/>
  <c r="P906" i="46"/>
  <c r="P907" i="46"/>
  <c r="P908" i="46"/>
  <c r="P909" i="46"/>
  <c r="P910" i="46"/>
  <c r="P911" i="46"/>
  <c r="P912" i="46"/>
  <c r="P913" i="46"/>
  <c r="P914" i="46"/>
  <c r="P915" i="46"/>
  <c r="P916" i="46"/>
  <c r="P917" i="46"/>
  <c r="P918" i="46"/>
  <c r="P919" i="46"/>
  <c r="P920" i="46"/>
  <c r="P921" i="46"/>
  <c r="P922" i="46"/>
  <c r="P923" i="46"/>
  <c r="P924" i="46"/>
  <c r="P925" i="46"/>
  <c r="P926" i="46"/>
  <c r="P927" i="46"/>
  <c r="P928" i="46"/>
  <c r="P929" i="46"/>
  <c r="P930" i="46"/>
  <c r="P931" i="46"/>
  <c r="P932" i="46"/>
  <c r="P933" i="46"/>
  <c r="P934" i="46"/>
  <c r="P935" i="46"/>
  <c r="P936" i="46"/>
  <c r="P937" i="46"/>
  <c r="P938" i="46"/>
  <c r="P939" i="46"/>
  <c r="P940" i="46"/>
  <c r="P941" i="46"/>
  <c r="P942" i="46"/>
  <c r="P943" i="46"/>
  <c r="P944" i="46"/>
  <c r="P945" i="46"/>
  <c r="P946" i="46"/>
  <c r="P947" i="46"/>
  <c r="P948" i="46"/>
  <c r="P949" i="46"/>
  <c r="P950" i="46"/>
  <c r="P951" i="46"/>
  <c r="P952" i="46"/>
  <c r="P953" i="46"/>
  <c r="P954" i="46"/>
  <c r="P955" i="46"/>
  <c r="P956" i="46"/>
  <c r="P957" i="46"/>
  <c r="P958" i="46"/>
  <c r="P959" i="46"/>
  <c r="P960" i="46"/>
  <c r="P961" i="46"/>
  <c r="P962" i="46"/>
  <c r="P963" i="46"/>
  <c r="P964" i="46"/>
  <c r="P965" i="46"/>
  <c r="P966" i="46"/>
  <c r="P967" i="46"/>
  <c r="P968" i="46"/>
  <c r="P969" i="46"/>
  <c r="P970" i="46"/>
  <c r="P971" i="46"/>
  <c r="P972" i="46"/>
  <c r="P973" i="46"/>
  <c r="P974" i="46"/>
  <c r="P975" i="46"/>
  <c r="P976" i="46"/>
  <c r="P977" i="46"/>
  <c r="P978" i="46"/>
  <c r="P979" i="46"/>
  <c r="P980" i="46"/>
  <c r="P981" i="46"/>
  <c r="P982" i="46"/>
  <c r="P983" i="46"/>
  <c r="P984" i="46"/>
  <c r="P985" i="46"/>
  <c r="P986" i="46"/>
  <c r="P987" i="46"/>
  <c r="P988" i="46"/>
  <c r="P989" i="46"/>
  <c r="P990" i="46"/>
  <c r="P991" i="46"/>
  <c r="P992" i="46"/>
  <c r="P993" i="46"/>
  <c r="P994" i="46"/>
  <c r="P995" i="46"/>
  <c r="P996" i="46"/>
  <c r="P997" i="46"/>
  <c r="P998" i="46"/>
  <c r="P999" i="46"/>
  <c r="P1000" i="46"/>
  <c r="P1001" i="46"/>
  <c r="P1002" i="46"/>
  <c r="P1003" i="46"/>
  <c r="P1004" i="46"/>
  <c r="P1005" i="46"/>
  <c r="P1006" i="46"/>
  <c r="P1007" i="46"/>
  <c r="P1008" i="46"/>
  <c r="P1009" i="46"/>
  <c r="P1010" i="46"/>
  <c r="P1011" i="46"/>
  <c r="P1012" i="46"/>
  <c r="P1013" i="46"/>
  <c r="P1014" i="46"/>
  <c r="P1015" i="46"/>
  <c r="P1016" i="46"/>
  <c r="P1017" i="46"/>
  <c r="P1018" i="46"/>
  <c r="P1019" i="46"/>
  <c r="P1020" i="46"/>
  <c r="P1021" i="46"/>
  <c r="P1022" i="46"/>
  <c r="P1023" i="46"/>
  <c r="P1024" i="46"/>
  <c r="P1025" i="46"/>
  <c r="P1026" i="46"/>
  <c r="P1027" i="46"/>
  <c r="P1028" i="46"/>
  <c r="P1029" i="46"/>
  <c r="P1030" i="46"/>
  <c r="P1031" i="46"/>
  <c r="P1032" i="46"/>
  <c r="P1033" i="46"/>
  <c r="P1034" i="46"/>
  <c r="P1035" i="46"/>
  <c r="P1036" i="46"/>
  <c r="P1037" i="46"/>
  <c r="P1038" i="46"/>
  <c r="P1039" i="46"/>
  <c r="P1040" i="46"/>
  <c r="P1041" i="46"/>
  <c r="P1042" i="46"/>
  <c r="P1043" i="46"/>
  <c r="P1044" i="46"/>
  <c r="P1045" i="46"/>
  <c r="P1046" i="46"/>
  <c r="P1047" i="46"/>
  <c r="P1048" i="46"/>
  <c r="P1049" i="46"/>
  <c r="P1050" i="46"/>
  <c r="P1051" i="46"/>
  <c r="P1052" i="46"/>
  <c r="P1053" i="46"/>
  <c r="P1054" i="46"/>
  <c r="P1055" i="46"/>
  <c r="P1056" i="46"/>
  <c r="P1057" i="46"/>
  <c r="P1058" i="46"/>
  <c r="P1059" i="46"/>
  <c r="P1060" i="46"/>
  <c r="P1061" i="46"/>
  <c r="P1062" i="46"/>
  <c r="P1063" i="46"/>
  <c r="P1064" i="46"/>
  <c r="P1065" i="46"/>
  <c r="P1066" i="46"/>
  <c r="P1067" i="46"/>
  <c r="P1068" i="46"/>
  <c r="P1069" i="46"/>
  <c r="P1070" i="46"/>
  <c r="P1071" i="46"/>
  <c r="P1072" i="46"/>
  <c r="P1073" i="46"/>
  <c r="P1074" i="46"/>
  <c r="P1075" i="46"/>
  <c r="P1076" i="46"/>
  <c r="P1077" i="46"/>
  <c r="P1078" i="46"/>
  <c r="P1079" i="46"/>
  <c r="P1080" i="46"/>
  <c r="P1081" i="46"/>
  <c r="P1082" i="46"/>
  <c r="P1083" i="46"/>
  <c r="P1084" i="46"/>
  <c r="P1085" i="46"/>
  <c r="P1086" i="46"/>
  <c r="P1087" i="46"/>
  <c r="P1088" i="46"/>
  <c r="P1089" i="46"/>
  <c r="P1090" i="46"/>
  <c r="P1091" i="46"/>
  <c r="P1092" i="46"/>
  <c r="P1093" i="46"/>
  <c r="P1094" i="46"/>
  <c r="P1095" i="46"/>
  <c r="P1096" i="46"/>
  <c r="P1097" i="46"/>
  <c r="P1098" i="46"/>
  <c r="P1099" i="46"/>
  <c r="P1100" i="46"/>
  <c r="P1101" i="46"/>
  <c r="P1102" i="46"/>
  <c r="P1103" i="46"/>
  <c r="P1104" i="46"/>
  <c r="P1105" i="46"/>
  <c r="P1106" i="46"/>
  <c r="P1107" i="46"/>
  <c r="P1108" i="46"/>
  <c r="P1109" i="46"/>
  <c r="P1110" i="46"/>
  <c r="P1111" i="46"/>
  <c r="P1112" i="46"/>
  <c r="P1113" i="46"/>
  <c r="P1114" i="46"/>
  <c r="P1115" i="46"/>
  <c r="P1116" i="46"/>
  <c r="P1117" i="46"/>
  <c r="P1118" i="46"/>
  <c r="P1119" i="46"/>
  <c r="P1120" i="46"/>
  <c r="P1121" i="46"/>
  <c r="P1122" i="46"/>
  <c r="P1123" i="46"/>
  <c r="P1124" i="46"/>
  <c r="P1125" i="46"/>
  <c r="P1126" i="46"/>
  <c r="P1127" i="46"/>
  <c r="P1128" i="46"/>
  <c r="P1129" i="46"/>
  <c r="P1130" i="46"/>
  <c r="P1131" i="46"/>
  <c r="P1132" i="46"/>
  <c r="P1133" i="46"/>
  <c r="P1134" i="46"/>
  <c r="P1135" i="46"/>
  <c r="P1136" i="46"/>
  <c r="P1137" i="46"/>
  <c r="P1138" i="46"/>
  <c r="P1139" i="46"/>
  <c r="P1140" i="46"/>
  <c r="P1141" i="46"/>
  <c r="P1142" i="46"/>
  <c r="P1143" i="46"/>
  <c r="P1144" i="46"/>
  <c r="P1145" i="46"/>
  <c r="P1146" i="46"/>
  <c r="P1147" i="46"/>
  <c r="P1148" i="46"/>
  <c r="P1149" i="46"/>
  <c r="P1150" i="46"/>
  <c r="P1151" i="46"/>
  <c r="P1152" i="46"/>
  <c r="P1153" i="46"/>
  <c r="P1154" i="46"/>
  <c r="P1155" i="46"/>
  <c r="P1156" i="46"/>
  <c r="P1157" i="46"/>
  <c r="P1158" i="46"/>
  <c r="P1159" i="46"/>
  <c r="P1160" i="46"/>
  <c r="P1161" i="46"/>
  <c r="P1162" i="46"/>
  <c r="P1163" i="46"/>
  <c r="P1164" i="46"/>
  <c r="P1165" i="46"/>
  <c r="P1166" i="46"/>
  <c r="P1167" i="46"/>
  <c r="P1168" i="46"/>
  <c r="P1169" i="46"/>
  <c r="P1170" i="46"/>
  <c r="P1171" i="46"/>
  <c r="P1172" i="46"/>
  <c r="P1173" i="46"/>
  <c r="P1174" i="46"/>
  <c r="P1175" i="46"/>
  <c r="P1176" i="46"/>
  <c r="P1177" i="46"/>
  <c r="P1178" i="46"/>
  <c r="P1179" i="46"/>
  <c r="P1180" i="46"/>
  <c r="P1181" i="46"/>
  <c r="P1182" i="46"/>
  <c r="P1183" i="46"/>
  <c r="P1184" i="46"/>
  <c r="P1185" i="46"/>
  <c r="P1186" i="46"/>
  <c r="P1187" i="46"/>
  <c r="P1188" i="46"/>
  <c r="P1189" i="46"/>
  <c r="P1190" i="46"/>
  <c r="P1191" i="46"/>
  <c r="P1192" i="46"/>
  <c r="P1193" i="46"/>
  <c r="P1194" i="46"/>
  <c r="P1195" i="46"/>
  <c r="P1196" i="46"/>
  <c r="P1197" i="46"/>
  <c r="P1198" i="46"/>
  <c r="P1199" i="46"/>
  <c r="P1200" i="46"/>
  <c r="P1201" i="46"/>
  <c r="P1202" i="46"/>
  <c r="P1203" i="46"/>
  <c r="P1204" i="46"/>
  <c r="P1205" i="46"/>
  <c r="P1206" i="46"/>
  <c r="P1207" i="46"/>
  <c r="P1208" i="46"/>
  <c r="P1209" i="46"/>
  <c r="P1210" i="46"/>
  <c r="P1211" i="46"/>
  <c r="P1212" i="46"/>
  <c r="P1213" i="46"/>
  <c r="P1214" i="46"/>
  <c r="P1215" i="46"/>
  <c r="P1216" i="46"/>
  <c r="P1217" i="46"/>
  <c r="P1218" i="46"/>
  <c r="P1219" i="46"/>
  <c r="P1220" i="46"/>
  <c r="P1221" i="46"/>
  <c r="P1222" i="46"/>
  <c r="P1223" i="46"/>
  <c r="P1224" i="46"/>
  <c r="P1225" i="46"/>
  <c r="P1226" i="46"/>
  <c r="P1227" i="46"/>
  <c r="P1228" i="46"/>
  <c r="P1229" i="46"/>
  <c r="P1230" i="46"/>
  <c r="P1231" i="46"/>
  <c r="P1232" i="46"/>
  <c r="P1233" i="46"/>
  <c r="P1234" i="46"/>
  <c r="P1235" i="46"/>
  <c r="P1236" i="46"/>
  <c r="P1237" i="46"/>
  <c r="P1238" i="46"/>
  <c r="P1239" i="46"/>
  <c r="P1240" i="46"/>
  <c r="P1241" i="46"/>
  <c r="P1242" i="46"/>
  <c r="P1243" i="46"/>
  <c r="P1244" i="46"/>
  <c r="P1245" i="46"/>
  <c r="P1246" i="46"/>
  <c r="P1247" i="46"/>
  <c r="P1248" i="46"/>
  <c r="P1249" i="46"/>
  <c r="P1250" i="46"/>
  <c r="P1251" i="46"/>
  <c r="P1252" i="46"/>
  <c r="P1253" i="46"/>
  <c r="P1254" i="46"/>
  <c r="P1255" i="46"/>
  <c r="P1256" i="46"/>
  <c r="P1257" i="46"/>
  <c r="P1258" i="46"/>
  <c r="P1259" i="46"/>
  <c r="P1260" i="46"/>
  <c r="P1261" i="46"/>
  <c r="P1262" i="46"/>
  <c r="P1263" i="46"/>
  <c r="P1264" i="46"/>
  <c r="P1265" i="46"/>
  <c r="P1266" i="46"/>
  <c r="P1267" i="46"/>
  <c r="P1268" i="46"/>
  <c r="P1269" i="46"/>
  <c r="P1270" i="46"/>
  <c r="P1271" i="46"/>
  <c r="P1272" i="46"/>
  <c r="P1273" i="46"/>
  <c r="P1274" i="46"/>
  <c r="P1275" i="46"/>
  <c r="P1276" i="46"/>
  <c r="P1277" i="46"/>
  <c r="P1278" i="46"/>
  <c r="P1279" i="46"/>
  <c r="P1280" i="46"/>
  <c r="P1281" i="46"/>
  <c r="P1282" i="46"/>
  <c r="P1283" i="46"/>
  <c r="P1284" i="46"/>
  <c r="P1285" i="46"/>
  <c r="P1286" i="46"/>
  <c r="P1287" i="46"/>
  <c r="P1288" i="46"/>
  <c r="P1289" i="46"/>
  <c r="P1290" i="46"/>
  <c r="P1291" i="46"/>
  <c r="P1292" i="46"/>
  <c r="P1293" i="46"/>
  <c r="P1294" i="46"/>
  <c r="P1295" i="46"/>
  <c r="P1296" i="46"/>
  <c r="P1297" i="46"/>
  <c r="P1298" i="46"/>
  <c r="P1299" i="46"/>
  <c r="P1300" i="46"/>
  <c r="P1301" i="46"/>
  <c r="P1302" i="46"/>
  <c r="P1303" i="46"/>
  <c r="P1304" i="46"/>
  <c r="P1305" i="46"/>
  <c r="P1306" i="46"/>
  <c r="P1307" i="46"/>
  <c r="P1308" i="46"/>
  <c r="P1309" i="46"/>
  <c r="P1310" i="46"/>
  <c r="P1311" i="46"/>
  <c r="P1312" i="46"/>
  <c r="P1313" i="46"/>
  <c r="P1314" i="46"/>
  <c r="P1315" i="46"/>
  <c r="P1316" i="46"/>
  <c r="P1317" i="46"/>
  <c r="P1318" i="46"/>
  <c r="P1319" i="46"/>
  <c r="P1320" i="46"/>
  <c r="P1321" i="46"/>
  <c r="P1322" i="46"/>
  <c r="P1323" i="46"/>
  <c r="P1324" i="46"/>
  <c r="P1325" i="46"/>
  <c r="P1326" i="46"/>
  <c r="P1327" i="46"/>
  <c r="P1328" i="46"/>
  <c r="P1329" i="46"/>
  <c r="P1330" i="46"/>
  <c r="P1331" i="46"/>
  <c r="P1332" i="46"/>
  <c r="P1333" i="46"/>
  <c r="P1334" i="46"/>
  <c r="P1335" i="46"/>
  <c r="P1336" i="46"/>
  <c r="P1337" i="46"/>
  <c r="P1338" i="46"/>
  <c r="P1339" i="46"/>
  <c r="P1340" i="46"/>
  <c r="P1341" i="46"/>
  <c r="P1342" i="46"/>
  <c r="P1343" i="46"/>
  <c r="P1344" i="46"/>
  <c r="P1345" i="46"/>
  <c r="P1346" i="46"/>
  <c r="P1347" i="46"/>
  <c r="P1348" i="46"/>
  <c r="P1349" i="46"/>
  <c r="P1350" i="46"/>
  <c r="P1351" i="46"/>
  <c r="P1352" i="46"/>
  <c r="P1353" i="46"/>
  <c r="P1354" i="46"/>
  <c r="P1355" i="46"/>
  <c r="P1356" i="46"/>
  <c r="P1357" i="46"/>
  <c r="P1358" i="46"/>
  <c r="P1359" i="46"/>
  <c r="P1360" i="46"/>
  <c r="P1361" i="46"/>
  <c r="P1362" i="46"/>
  <c r="P1363" i="46"/>
  <c r="P1364" i="46"/>
  <c r="P1365" i="46"/>
  <c r="P1366" i="46"/>
  <c r="P1367" i="46"/>
  <c r="P1368" i="46"/>
  <c r="P1369" i="46"/>
  <c r="P1370" i="46"/>
  <c r="P1371" i="46"/>
  <c r="P1372" i="46"/>
  <c r="P1373" i="46"/>
  <c r="P1374" i="46"/>
  <c r="P1375" i="46"/>
  <c r="P1376" i="46"/>
  <c r="P1377" i="46"/>
  <c r="P1378" i="46"/>
  <c r="P1379" i="46"/>
  <c r="P1380" i="46"/>
  <c r="P1381" i="46"/>
  <c r="P1382" i="46"/>
  <c r="P1383" i="46"/>
  <c r="P1384" i="46"/>
  <c r="P1385" i="46"/>
  <c r="P1386" i="46"/>
  <c r="P1387" i="46"/>
  <c r="P1388" i="46"/>
  <c r="P1389" i="46"/>
  <c r="P1390" i="46"/>
  <c r="P1391" i="46"/>
  <c r="P1392" i="46"/>
  <c r="P1393" i="46"/>
  <c r="P1394" i="46"/>
  <c r="P1395" i="46"/>
  <c r="P1396" i="46"/>
  <c r="P1397" i="46"/>
  <c r="P1398" i="46"/>
  <c r="P1399" i="46"/>
  <c r="P1400" i="46"/>
  <c r="P1401" i="46"/>
  <c r="P1402" i="46"/>
  <c r="P1403" i="46"/>
  <c r="P1404" i="46"/>
  <c r="P1405" i="46"/>
  <c r="P1406" i="46"/>
  <c r="P1407" i="46"/>
  <c r="P1408" i="46"/>
  <c r="P1409" i="46"/>
  <c r="P1410" i="46"/>
  <c r="P1411" i="46"/>
  <c r="P1412" i="46"/>
  <c r="P1413" i="46"/>
  <c r="P1414" i="46"/>
  <c r="P1415" i="46"/>
  <c r="P1416" i="46"/>
  <c r="P1417" i="46"/>
  <c r="P1418" i="46"/>
  <c r="P1419" i="46"/>
  <c r="P1420" i="46"/>
  <c r="P1421" i="46"/>
  <c r="P1422" i="46"/>
  <c r="P1423" i="46"/>
  <c r="P1424" i="46"/>
  <c r="P1425" i="46"/>
  <c r="P1426" i="46"/>
  <c r="P1427" i="46"/>
  <c r="P1428" i="46"/>
  <c r="P1429" i="46"/>
  <c r="P1430" i="46"/>
  <c r="P1431" i="46"/>
  <c r="P1432" i="46"/>
  <c r="P1433" i="46"/>
  <c r="P1434" i="46"/>
  <c r="P1435" i="46"/>
  <c r="P1436" i="46"/>
  <c r="P1437" i="46"/>
  <c r="P1438" i="46"/>
  <c r="P1439" i="46"/>
  <c r="P1440" i="46"/>
  <c r="P1441" i="46"/>
  <c r="P1442" i="46"/>
  <c r="P1443" i="46"/>
  <c r="P1444" i="46"/>
  <c r="P1445" i="46"/>
  <c r="P1446" i="46"/>
  <c r="P1447" i="46"/>
  <c r="P1448" i="46"/>
  <c r="P1449" i="46"/>
  <c r="P1450" i="46"/>
  <c r="P1451" i="46"/>
  <c r="P1452" i="46"/>
  <c r="P1453" i="46"/>
  <c r="P1454" i="46"/>
  <c r="P1455" i="46"/>
  <c r="P1456" i="46"/>
  <c r="P1457" i="46"/>
  <c r="P1458" i="46"/>
  <c r="P1459" i="46"/>
  <c r="P1460" i="46"/>
  <c r="P1461" i="46"/>
  <c r="P1462" i="46"/>
  <c r="P1463" i="46"/>
  <c r="P1464" i="46"/>
  <c r="P1465" i="46"/>
  <c r="P1466" i="46"/>
  <c r="P1467" i="46"/>
  <c r="P1468" i="46"/>
  <c r="P1469" i="46"/>
  <c r="P1470" i="46"/>
  <c r="P1471" i="46"/>
  <c r="P1472" i="46"/>
  <c r="P1473" i="46"/>
  <c r="P1474" i="46"/>
  <c r="P1475" i="46"/>
  <c r="P1476" i="46"/>
  <c r="P1477" i="46"/>
  <c r="P1478" i="46"/>
  <c r="P1479" i="46"/>
  <c r="P1480" i="46"/>
  <c r="P1481" i="46"/>
  <c r="P1482" i="46"/>
  <c r="P1483" i="46"/>
  <c r="P1484" i="46"/>
  <c r="P1485" i="46"/>
  <c r="P1486" i="46"/>
  <c r="P1487" i="46"/>
  <c r="P1488" i="46"/>
  <c r="P1489" i="46"/>
  <c r="P1490" i="46"/>
  <c r="P1491" i="46"/>
  <c r="P1492" i="46"/>
  <c r="P1493" i="46"/>
  <c r="P1494" i="46"/>
  <c r="P1495" i="46"/>
  <c r="P1496" i="46"/>
  <c r="P1497" i="46"/>
  <c r="P1498" i="46"/>
  <c r="P1499" i="46"/>
  <c r="P1500" i="46"/>
  <c r="P1501" i="46"/>
  <c r="P1502" i="46"/>
  <c r="P1503" i="46"/>
  <c r="P1504" i="46"/>
  <c r="P1505" i="46"/>
  <c r="P1506" i="46"/>
  <c r="P1507" i="46"/>
  <c r="P1508" i="46"/>
  <c r="P1509" i="46"/>
  <c r="P1510" i="46"/>
  <c r="P1511" i="46"/>
  <c r="P1512" i="46"/>
  <c r="P1513" i="46"/>
  <c r="P1514" i="46"/>
  <c r="P1515" i="46"/>
  <c r="P1516" i="46"/>
  <c r="P1517" i="46"/>
  <c r="P1518" i="46"/>
  <c r="P1519" i="46"/>
  <c r="P1520" i="46"/>
  <c r="P1521" i="46"/>
  <c r="P1522" i="46"/>
  <c r="P1523" i="46"/>
  <c r="P1524" i="46"/>
  <c r="P1525" i="46"/>
  <c r="P1526" i="46"/>
  <c r="P1527" i="46"/>
  <c r="P1528" i="46"/>
  <c r="P1529" i="46"/>
  <c r="P1530" i="46"/>
  <c r="P1531" i="46"/>
  <c r="P1532" i="46"/>
  <c r="P1533" i="46"/>
  <c r="P1534" i="46"/>
  <c r="P1535" i="46"/>
  <c r="P1536" i="46"/>
  <c r="P1537" i="46"/>
  <c r="P1538" i="46"/>
  <c r="P1539" i="46"/>
  <c r="P1540" i="46"/>
  <c r="P1541" i="46"/>
  <c r="P1542" i="46"/>
  <c r="P1543" i="46"/>
  <c r="P1544" i="46"/>
  <c r="P1545" i="46"/>
  <c r="P1546" i="46"/>
  <c r="P1547" i="46"/>
  <c r="P1548" i="46"/>
  <c r="P1549" i="46"/>
  <c r="P1550" i="46"/>
  <c r="P1551" i="46"/>
  <c r="P1552" i="46"/>
  <c r="P1553" i="46"/>
  <c r="P1554" i="46"/>
  <c r="P1555" i="46"/>
  <c r="P1556" i="46"/>
  <c r="P1557" i="46"/>
  <c r="P1558" i="46"/>
  <c r="P1559" i="46"/>
  <c r="P1560" i="46"/>
  <c r="P1561" i="46"/>
  <c r="P1562" i="46"/>
  <c r="P1563" i="46"/>
  <c r="P1564" i="46"/>
  <c r="P1565" i="46"/>
  <c r="P1566" i="46"/>
  <c r="P1567" i="46"/>
  <c r="P1568" i="46"/>
  <c r="P1569" i="46"/>
  <c r="P1570" i="46"/>
  <c r="P1571" i="46"/>
  <c r="P1572" i="46"/>
  <c r="P1573" i="46"/>
  <c r="P1574" i="46"/>
  <c r="P1575" i="46"/>
  <c r="P1576" i="46"/>
  <c r="P1577" i="46"/>
  <c r="P1578" i="46"/>
  <c r="P1579" i="46"/>
  <c r="P1580" i="46"/>
  <c r="P1581" i="46"/>
  <c r="P1582" i="46"/>
  <c r="P1583" i="46"/>
  <c r="P1584" i="46"/>
  <c r="P1585" i="46"/>
  <c r="P1586" i="46"/>
  <c r="P1587" i="46"/>
  <c r="P1588" i="46"/>
  <c r="P1589" i="46"/>
  <c r="P1590" i="46"/>
  <c r="P1591" i="46"/>
  <c r="P1592" i="46"/>
  <c r="P1593" i="46"/>
  <c r="P1594" i="46"/>
  <c r="P1595" i="46"/>
  <c r="P1596" i="46"/>
  <c r="P1597" i="46"/>
  <c r="P1598" i="46"/>
  <c r="P1599" i="46"/>
  <c r="P1600" i="46"/>
  <c r="P1601" i="46"/>
  <c r="P1602" i="46"/>
  <c r="P1603" i="46"/>
  <c r="P1604" i="46"/>
  <c r="P1605" i="46"/>
  <c r="P1606" i="46"/>
  <c r="P1607" i="46"/>
  <c r="P1608" i="46"/>
  <c r="P1609" i="46"/>
  <c r="P1610" i="46"/>
  <c r="P1611" i="46"/>
  <c r="P1612" i="46"/>
  <c r="P1613" i="46"/>
  <c r="P1614" i="46"/>
  <c r="P1615" i="46"/>
  <c r="P1616" i="46"/>
  <c r="P1617" i="46"/>
  <c r="P1618" i="46"/>
  <c r="P1619" i="46"/>
  <c r="P1620" i="46"/>
  <c r="P1621" i="46"/>
  <c r="P1622" i="46"/>
  <c r="P1623" i="46"/>
  <c r="P1624" i="46"/>
  <c r="P1625" i="46"/>
  <c r="P1626" i="46"/>
  <c r="P1627" i="46"/>
  <c r="P1628" i="46"/>
  <c r="P1629" i="46"/>
  <c r="P1630" i="46"/>
  <c r="P1631" i="46"/>
  <c r="P1632" i="46"/>
  <c r="P1633" i="46"/>
  <c r="P1634" i="46"/>
  <c r="P1635" i="46"/>
  <c r="P1636" i="46"/>
  <c r="P1637" i="46"/>
  <c r="P1638" i="46"/>
  <c r="P1639" i="46"/>
  <c r="P1640" i="46"/>
  <c r="P1641" i="46"/>
  <c r="P1642" i="46"/>
  <c r="P1643" i="46"/>
  <c r="P1644" i="46"/>
  <c r="P1645" i="46"/>
  <c r="P1646" i="46"/>
  <c r="P1647" i="46"/>
  <c r="P1648" i="46"/>
  <c r="P1649" i="46"/>
  <c r="P1650" i="46"/>
  <c r="P1651" i="46"/>
  <c r="P1652" i="46"/>
  <c r="P1653" i="46"/>
  <c r="P1654" i="46"/>
  <c r="P1655" i="46"/>
  <c r="P1656" i="46"/>
  <c r="P1657" i="46"/>
  <c r="P1658" i="46"/>
  <c r="P1659" i="46"/>
  <c r="P1660" i="46"/>
  <c r="P1661" i="46"/>
  <c r="P1662" i="46"/>
  <c r="P1663" i="46"/>
  <c r="P1664" i="46"/>
  <c r="P1665" i="46"/>
  <c r="P1666" i="46"/>
  <c r="P1667" i="46"/>
  <c r="P1668" i="46"/>
  <c r="P1669" i="46"/>
  <c r="P1670" i="46"/>
  <c r="P1671" i="46"/>
  <c r="P1672" i="46"/>
  <c r="P1673" i="46"/>
  <c r="P1674" i="46"/>
  <c r="P1675" i="46"/>
  <c r="P1676" i="46"/>
  <c r="P1677" i="46"/>
  <c r="P1678" i="46"/>
  <c r="P1679" i="46"/>
  <c r="P1680" i="46"/>
  <c r="P1681" i="46"/>
  <c r="P1682" i="46"/>
  <c r="P1683" i="46"/>
  <c r="P1684" i="46"/>
  <c r="P1685" i="46"/>
  <c r="P1686" i="46"/>
  <c r="P1687" i="46"/>
  <c r="P1688" i="46"/>
  <c r="P1689" i="46"/>
  <c r="P1690" i="46"/>
  <c r="P1691" i="46"/>
  <c r="P1692" i="46"/>
  <c r="P1693" i="46"/>
  <c r="P1694" i="46"/>
  <c r="P1695" i="46"/>
  <c r="P1696" i="46"/>
  <c r="P1697" i="46"/>
  <c r="P1698" i="46"/>
  <c r="P1699" i="46"/>
  <c r="P1700" i="46"/>
  <c r="P1701" i="46"/>
  <c r="P1702" i="46"/>
  <c r="P1703" i="46"/>
  <c r="P1704" i="46"/>
  <c r="P1705" i="46"/>
  <c r="P1706" i="46"/>
  <c r="P1707" i="46"/>
  <c r="P1708" i="46"/>
  <c r="P1709" i="46"/>
  <c r="P1710" i="46"/>
  <c r="P1711" i="46"/>
  <c r="P1712" i="46"/>
  <c r="P1713" i="46"/>
  <c r="P1714" i="46"/>
  <c r="P1715" i="46"/>
  <c r="P1716" i="46"/>
  <c r="P1717" i="46"/>
  <c r="P1718" i="46"/>
  <c r="P1719" i="46"/>
  <c r="P1720" i="46"/>
  <c r="P1721" i="46"/>
  <c r="P1722" i="46"/>
  <c r="P1723" i="46"/>
  <c r="P1724" i="46"/>
  <c r="P1725" i="46"/>
  <c r="P1726" i="46"/>
  <c r="P1727" i="46"/>
  <c r="P1728" i="46"/>
  <c r="P1729" i="46"/>
  <c r="P1730" i="46"/>
  <c r="P1731" i="46"/>
  <c r="P1732" i="46"/>
  <c r="P1733" i="46"/>
  <c r="P1734" i="46"/>
  <c r="P1735" i="46"/>
  <c r="P1736" i="46"/>
  <c r="P1737" i="46"/>
  <c r="P1738" i="46"/>
  <c r="P1739" i="46"/>
  <c r="P1740" i="46"/>
  <c r="P1741" i="46"/>
  <c r="P1742" i="46"/>
  <c r="P1743" i="46"/>
  <c r="P1744" i="46"/>
  <c r="P1745" i="46"/>
  <c r="P1746" i="46"/>
  <c r="P1747" i="46"/>
  <c r="P1748" i="46"/>
  <c r="P1749" i="46"/>
  <c r="P1750" i="46"/>
  <c r="P1751" i="46"/>
  <c r="P1752" i="46"/>
  <c r="P1753" i="46"/>
  <c r="P1754" i="46"/>
  <c r="P1755" i="46"/>
  <c r="P1756" i="46"/>
  <c r="P1757" i="46"/>
  <c r="P1758" i="46"/>
  <c r="P1759" i="46"/>
  <c r="P1760" i="46"/>
  <c r="P1761" i="46"/>
  <c r="P1762" i="46"/>
  <c r="P1763" i="46"/>
  <c r="P1764" i="46"/>
  <c r="P1765" i="46"/>
  <c r="P1766" i="46"/>
  <c r="P1767" i="46"/>
  <c r="P1768" i="46"/>
  <c r="P1769" i="46"/>
  <c r="P1770" i="46"/>
  <c r="P1771" i="46"/>
  <c r="P1772" i="46"/>
  <c r="P1773" i="46"/>
  <c r="P1774" i="46"/>
  <c r="P1775" i="46"/>
  <c r="P1776" i="46"/>
  <c r="P1777" i="46"/>
  <c r="P1778" i="46"/>
  <c r="P1779" i="46"/>
  <c r="P1780" i="46"/>
  <c r="P1781" i="46"/>
  <c r="P1782" i="46"/>
  <c r="P1783" i="46"/>
  <c r="P1784" i="46"/>
  <c r="P1785" i="46"/>
  <c r="P1786" i="46"/>
  <c r="P1787" i="46"/>
  <c r="P1788" i="46"/>
  <c r="P1789" i="46"/>
  <c r="P1790" i="46"/>
  <c r="P1791" i="46"/>
  <c r="P1792" i="46"/>
  <c r="P1793" i="46"/>
  <c r="P1794" i="46"/>
  <c r="P1795" i="46"/>
  <c r="P1796" i="46"/>
  <c r="P1797" i="46"/>
  <c r="P1798" i="46"/>
  <c r="P1799" i="46"/>
  <c r="P1800" i="46"/>
  <c r="P1801" i="46"/>
  <c r="P1802" i="46"/>
  <c r="P1803" i="46"/>
  <c r="P1804" i="46"/>
  <c r="P1805" i="46"/>
  <c r="P1806" i="46"/>
  <c r="P1807" i="46"/>
  <c r="P1808" i="46"/>
  <c r="P1809" i="46"/>
  <c r="P1810" i="46"/>
  <c r="P1811" i="46"/>
  <c r="P1812" i="46"/>
  <c r="P1813" i="46"/>
  <c r="P1814" i="46"/>
  <c r="P1815" i="46"/>
  <c r="P1816" i="46"/>
  <c r="P1817" i="46"/>
  <c r="P1818" i="46"/>
  <c r="P1819" i="46"/>
  <c r="P1820" i="46"/>
  <c r="P1821" i="46"/>
  <c r="P1822" i="46"/>
  <c r="P1823" i="46"/>
  <c r="P1824" i="46"/>
  <c r="P1825" i="46"/>
  <c r="P1826" i="46"/>
  <c r="P1827" i="46"/>
  <c r="P1828" i="46"/>
  <c r="P1829" i="46"/>
  <c r="P1830" i="46"/>
  <c r="P1831" i="46"/>
  <c r="P1832" i="46"/>
  <c r="P1833" i="46"/>
  <c r="P1834" i="46"/>
  <c r="P1835" i="46"/>
  <c r="P1836" i="46"/>
  <c r="P1837" i="46"/>
  <c r="P1838" i="46"/>
  <c r="P1839" i="46"/>
  <c r="P1840" i="46"/>
  <c r="P1841" i="46"/>
  <c r="P1842" i="46"/>
  <c r="P1843" i="46"/>
  <c r="P1844" i="46"/>
  <c r="P1845" i="46"/>
  <c r="P1846" i="46"/>
  <c r="P1847" i="46"/>
  <c r="P1848" i="46"/>
  <c r="P1849" i="46"/>
  <c r="P1850" i="46"/>
  <c r="P1851" i="46"/>
  <c r="P1852" i="46"/>
  <c r="P1853" i="46"/>
  <c r="P1854" i="46"/>
  <c r="P1855" i="46"/>
  <c r="P1856" i="46"/>
  <c r="P1857" i="46"/>
  <c r="P1858" i="46"/>
  <c r="P1859" i="46"/>
  <c r="P1860" i="46"/>
  <c r="P1861" i="46"/>
  <c r="P1862" i="46"/>
  <c r="P1863" i="46"/>
  <c r="P1864" i="46"/>
  <c r="P1865" i="46"/>
  <c r="P1866" i="46"/>
  <c r="P1867" i="46"/>
  <c r="P1868" i="46"/>
  <c r="P1869" i="46"/>
  <c r="P1870" i="46"/>
  <c r="P1871" i="46"/>
  <c r="P1872" i="46"/>
  <c r="P1873" i="46"/>
  <c r="P1874" i="46"/>
  <c r="P1875" i="46"/>
  <c r="P1876" i="46"/>
  <c r="P1877" i="46"/>
  <c r="P1878" i="46"/>
  <c r="P1879" i="46"/>
  <c r="P1880" i="46"/>
  <c r="P1881" i="46"/>
  <c r="P1882" i="46"/>
  <c r="P1883" i="46"/>
  <c r="P1884" i="46"/>
  <c r="P1885" i="46"/>
  <c r="P1886" i="46"/>
  <c r="P1887" i="46"/>
  <c r="P1888" i="46"/>
  <c r="P1889" i="46"/>
  <c r="P1890" i="46"/>
  <c r="P1891" i="46"/>
  <c r="P1892" i="46"/>
  <c r="P1893" i="46"/>
  <c r="P1894" i="46"/>
  <c r="P1895" i="46"/>
  <c r="P1896" i="46"/>
  <c r="P1897" i="46"/>
  <c r="P1898" i="46"/>
  <c r="P1899" i="46"/>
  <c r="P1900" i="46"/>
  <c r="P1901" i="46"/>
  <c r="P1902" i="46"/>
  <c r="P1903" i="46"/>
  <c r="P1904" i="46"/>
  <c r="P1905" i="46"/>
  <c r="P1906" i="46"/>
  <c r="P1907" i="46"/>
  <c r="P1908" i="46"/>
  <c r="P1909" i="46"/>
  <c r="P1910" i="46"/>
  <c r="P1911" i="46"/>
  <c r="P1912" i="46"/>
  <c r="P1913" i="46"/>
  <c r="P1914" i="46"/>
  <c r="P1915" i="46"/>
  <c r="P1916" i="46"/>
  <c r="P1917" i="46"/>
  <c r="P1918" i="46"/>
  <c r="P1919" i="46"/>
  <c r="P1920" i="46"/>
  <c r="P1921" i="46"/>
  <c r="P1922" i="46"/>
  <c r="P1923" i="46"/>
  <c r="P1924" i="46"/>
  <c r="P1925" i="46"/>
  <c r="P1926" i="46"/>
  <c r="P1927" i="46"/>
  <c r="P1928" i="46"/>
  <c r="P1929" i="46"/>
  <c r="P1930" i="46"/>
  <c r="P1931" i="46"/>
  <c r="P1932" i="46"/>
  <c r="P1933" i="46"/>
  <c r="P1934" i="46"/>
  <c r="P1935" i="46"/>
  <c r="P1936" i="46"/>
  <c r="P1937" i="46"/>
  <c r="P1938" i="46"/>
  <c r="P1939" i="46"/>
  <c r="P1940" i="46"/>
  <c r="P1941" i="46"/>
  <c r="P1942" i="46"/>
  <c r="P1943" i="46"/>
  <c r="P1944" i="46"/>
  <c r="P1945" i="46"/>
  <c r="P1946" i="46"/>
  <c r="P1947" i="46"/>
  <c r="P1948" i="46"/>
  <c r="P1949" i="46"/>
  <c r="P1950" i="46"/>
  <c r="P1951" i="46"/>
  <c r="P1952" i="46"/>
  <c r="P1953" i="46"/>
  <c r="P1954" i="46"/>
  <c r="P1955" i="46"/>
  <c r="P1956" i="46"/>
  <c r="P1957" i="46"/>
  <c r="P1958" i="46"/>
  <c r="P1959" i="46"/>
  <c r="P1960" i="46"/>
  <c r="P1961" i="46"/>
  <c r="P1962" i="46"/>
  <c r="P1963" i="46"/>
  <c r="P1964" i="46"/>
  <c r="P1965" i="46"/>
  <c r="P1966" i="46"/>
  <c r="P1967" i="46"/>
  <c r="P1968" i="46"/>
  <c r="P1969" i="46"/>
  <c r="P1970" i="46"/>
  <c r="P1971" i="46"/>
  <c r="P1972" i="46"/>
  <c r="P1973" i="46"/>
  <c r="P1974" i="46"/>
  <c r="P1975" i="46"/>
  <c r="P1976" i="46"/>
  <c r="P1977" i="46"/>
  <c r="P1978" i="46"/>
  <c r="P1979" i="46"/>
  <c r="P1980" i="46"/>
  <c r="P1981" i="46"/>
  <c r="P1982" i="46"/>
  <c r="P1983" i="46"/>
  <c r="P1984" i="46"/>
  <c r="P1985" i="46"/>
  <c r="P1986" i="46"/>
  <c r="P1987" i="46"/>
  <c r="P1988" i="46"/>
  <c r="P1989" i="46"/>
  <c r="P1990" i="46"/>
  <c r="P1991" i="46"/>
  <c r="P1992" i="46"/>
  <c r="P1993" i="46"/>
  <c r="P1994" i="46"/>
  <c r="P1995" i="46"/>
  <c r="P1996" i="46"/>
  <c r="P1997" i="46"/>
  <c r="P1998" i="46"/>
  <c r="P1999" i="46"/>
  <c r="P2000" i="46"/>
  <c r="P2001" i="46"/>
  <c r="P2002" i="46"/>
  <c r="P2003" i="46"/>
  <c r="P2004" i="46"/>
  <c r="P2005" i="46"/>
  <c r="P2006" i="46"/>
  <c r="P2007" i="46"/>
  <c r="P2008" i="46"/>
  <c r="P2009" i="46"/>
  <c r="P2010" i="46"/>
  <c r="P2011" i="46"/>
  <c r="P2012" i="46"/>
  <c r="P2013" i="46"/>
  <c r="P2014" i="46"/>
  <c r="P2015" i="46"/>
  <c r="P2016" i="46"/>
  <c r="P2017" i="46"/>
  <c r="P2018" i="46"/>
  <c r="P2019" i="46"/>
  <c r="P2020" i="46"/>
  <c r="P2021" i="46"/>
  <c r="P2022" i="46"/>
  <c r="P2023" i="46"/>
  <c r="P2024" i="46"/>
  <c r="P2025" i="46"/>
  <c r="P2026" i="46"/>
  <c r="P2027" i="46"/>
  <c r="P2028" i="46"/>
  <c r="P2029" i="46"/>
  <c r="P2030" i="46"/>
  <c r="P2031" i="46"/>
  <c r="P2032" i="46"/>
  <c r="P2033" i="46"/>
  <c r="P2034" i="46"/>
  <c r="P2035" i="46"/>
  <c r="P2036" i="46"/>
  <c r="P2037" i="46"/>
  <c r="P2038" i="46"/>
  <c r="P2039" i="46"/>
  <c r="P2040" i="46"/>
  <c r="P2041" i="46"/>
  <c r="P2042" i="46"/>
  <c r="P2043" i="46"/>
  <c r="P2044" i="46"/>
  <c r="P2045" i="46"/>
  <c r="P2046" i="46"/>
  <c r="P2047" i="46"/>
  <c r="P2048" i="46"/>
  <c r="P2049" i="46"/>
  <c r="P2050" i="46"/>
  <c r="P2051" i="46"/>
  <c r="P2052" i="46"/>
  <c r="P2053" i="46"/>
  <c r="P2054" i="46"/>
  <c r="P2055" i="46"/>
  <c r="P2056" i="46"/>
  <c r="P2057" i="46"/>
  <c r="P2058" i="46"/>
  <c r="P2059" i="46"/>
  <c r="P2060" i="46"/>
  <c r="P2061" i="46"/>
  <c r="P2062" i="46"/>
  <c r="P2063" i="46"/>
  <c r="P2064" i="46"/>
  <c r="P2065" i="46"/>
  <c r="P2066" i="46"/>
  <c r="P2067" i="46"/>
  <c r="P2068" i="46"/>
  <c r="P2069" i="46"/>
  <c r="P2070" i="46"/>
  <c r="P2071" i="46"/>
  <c r="P2072" i="46"/>
  <c r="P2073" i="46"/>
  <c r="P2074" i="46"/>
  <c r="P2075" i="46"/>
  <c r="P2076" i="46"/>
  <c r="P2077" i="46"/>
  <c r="P2078" i="46"/>
  <c r="P2079" i="46"/>
  <c r="P2080" i="46"/>
  <c r="P2081" i="46"/>
  <c r="P2082" i="46"/>
  <c r="P2083" i="46"/>
  <c r="P2084" i="46"/>
  <c r="P2085" i="46"/>
  <c r="P2086" i="46"/>
  <c r="P2087" i="46"/>
  <c r="P2088" i="46"/>
  <c r="P2089" i="46"/>
  <c r="P2090" i="46"/>
  <c r="P2091" i="46"/>
  <c r="P2092" i="46"/>
  <c r="P2093" i="46"/>
  <c r="P2094" i="46"/>
  <c r="P2095" i="46"/>
  <c r="P2096" i="46"/>
  <c r="P2097" i="46"/>
  <c r="P2098" i="46"/>
  <c r="P2099" i="46"/>
  <c r="P2100" i="46"/>
  <c r="P2101" i="46"/>
  <c r="P2102" i="46"/>
  <c r="P2103" i="46"/>
  <c r="P2104" i="46"/>
  <c r="P2105" i="46"/>
  <c r="P2106" i="46"/>
  <c r="P2107" i="46"/>
  <c r="P2108" i="46"/>
  <c r="P2109" i="46"/>
  <c r="P2110" i="46"/>
  <c r="P2111" i="46"/>
  <c r="P2112" i="46"/>
  <c r="P2113" i="46"/>
  <c r="P2114" i="46"/>
  <c r="P2115" i="46"/>
  <c r="P2116" i="46"/>
  <c r="P2117" i="46"/>
  <c r="P2118" i="46"/>
  <c r="P2119" i="46"/>
  <c r="P2120" i="46"/>
  <c r="P2121" i="46"/>
  <c r="P2122" i="46"/>
  <c r="P2123" i="46"/>
  <c r="P2124" i="46"/>
  <c r="P2125" i="46"/>
  <c r="P2126" i="46"/>
  <c r="P2127" i="46"/>
  <c r="P2128" i="46"/>
  <c r="P2129" i="46"/>
  <c r="P2130" i="46"/>
  <c r="P2131" i="46"/>
  <c r="P2132" i="46"/>
  <c r="P2133" i="46"/>
  <c r="P2134" i="46"/>
  <c r="P2135" i="46"/>
  <c r="P2136" i="46"/>
  <c r="P2137" i="46"/>
  <c r="P2138" i="46"/>
  <c r="P2139" i="46"/>
  <c r="P2140" i="46"/>
  <c r="P2141" i="46"/>
  <c r="P2142" i="46"/>
  <c r="P2143" i="46"/>
  <c r="P2144" i="46"/>
  <c r="P2145" i="46"/>
  <c r="P2146" i="46"/>
  <c r="P2147" i="46"/>
  <c r="P2148" i="46"/>
  <c r="P2149" i="46"/>
  <c r="P2150" i="46"/>
  <c r="P2151" i="46"/>
  <c r="P2152" i="46"/>
  <c r="P2153" i="46"/>
  <c r="P2154" i="46"/>
  <c r="P2155" i="46"/>
  <c r="P2156" i="46"/>
  <c r="P2157" i="46"/>
  <c r="P2158" i="46"/>
  <c r="P2159" i="46"/>
  <c r="P2160" i="46"/>
  <c r="P2161" i="46"/>
  <c r="P2162" i="46"/>
  <c r="P2163" i="46"/>
  <c r="P2164" i="46"/>
  <c r="P2165" i="46"/>
  <c r="P2166" i="46"/>
  <c r="P2167" i="46"/>
  <c r="P2168" i="46"/>
  <c r="P2169" i="46"/>
  <c r="P2170" i="46"/>
  <c r="P2171" i="46"/>
  <c r="P2172" i="46"/>
  <c r="P2173" i="46"/>
  <c r="P2174" i="46"/>
  <c r="P2175" i="46"/>
  <c r="P2176" i="46"/>
  <c r="P2177" i="46"/>
  <c r="P2178" i="46"/>
  <c r="P2179" i="46"/>
  <c r="P2180" i="46"/>
  <c r="P2181" i="46"/>
  <c r="P2182" i="46"/>
  <c r="P2183" i="46"/>
  <c r="P2184" i="46"/>
  <c r="P2185" i="46"/>
  <c r="P2186" i="46"/>
  <c r="P2187" i="46"/>
  <c r="P2188" i="46"/>
  <c r="P2189" i="46"/>
  <c r="P2190" i="46"/>
  <c r="P2191" i="46"/>
  <c r="P2192" i="46"/>
  <c r="P2193" i="46"/>
  <c r="P2194" i="46"/>
  <c r="P2195" i="46"/>
  <c r="P2196" i="46"/>
  <c r="P2197" i="46"/>
  <c r="P2198" i="46"/>
  <c r="P2199" i="46"/>
  <c r="P2200" i="46"/>
  <c r="P2201" i="46"/>
  <c r="P2202" i="46"/>
  <c r="P2203" i="46"/>
  <c r="P2204" i="46"/>
  <c r="P2205" i="46"/>
  <c r="P2206" i="46"/>
  <c r="P2207" i="46"/>
  <c r="P2208" i="46"/>
  <c r="P2209" i="46"/>
  <c r="P2210" i="46"/>
  <c r="P2211" i="46"/>
  <c r="P2212" i="46"/>
  <c r="P2213" i="46"/>
  <c r="P2214" i="46"/>
  <c r="P2215" i="46"/>
  <c r="P2216" i="46"/>
  <c r="P2217" i="46"/>
  <c r="P2218" i="46"/>
  <c r="P2219" i="46"/>
  <c r="P2220" i="46"/>
  <c r="P2221" i="46"/>
  <c r="P2222" i="46"/>
  <c r="P2223" i="46"/>
  <c r="P2224" i="46"/>
  <c r="P2225" i="46"/>
  <c r="P2226" i="46"/>
  <c r="P2227" i="46"/>
  <c r="P2228" i="46"/>
  <c r="P2229" i="46"/>
  <c r="P2230" i="46"/>
  <c r="P2231" i="46"/>
  <c r="P2232" i="46"/>
  <c r="P2233" i="46"/>
  <c r="P2234" i="46"/>
  <c r="P2235" i="46"/>
  <c r="P2236" i="46"/>
  <c r="P2237" i="46"/>
  <c r="P2238" i="46"/>
  <c r="P2239" i="46"/>
  <c r="P2240" i="46"/>
  <c r="P2241" i="46"/>
  <c r="P2242" i="46"/>
  <c r="P2243" i="46"/>
  <c r="P2244" i="46"/>
  <c r="P2245" i="46"/>
  <c r="P2246" i="46"/>
  <c r="P2247" i="46"/>
  <c r="P2248" i="46"/>
  <c r="P2249" i="46"/>
  <c r="P2250" i="46"/>
  <c r="P2251" i="46"/>
  <c r="P2252" i="46"/>
  <c r="P2253" i="46"/>
  <c r="P2254" i="46"/>
  <c r="P2255" i="46"/>
  <c r="P2256" i="46"/>
  <c r="P2257" i="46"/>
  <c r="P2258" i="46"/>
  <c r="P2259" i="46"/>
  <c r="P2260" i="46"/>
  <c r="P2261" i="46"/>
  <c r="P2262" i="46"/>
  <c r="P2263" i="46"/>
  <c r="P2264" i="46"/>
  <c r="P2265" i="46"/>
  <c r="P2266" i="46"/>
  <c r="P2267" i="46"/>
  <c r="P2268" i="46"/>
  <c r="P2269" i="46"/>
  <c r="P2270" i="46"/>
  <c r="P2271" i="46"/>
  <c r="P2272" i="46"/>
  <c r="P2273" i="46"/>
  <c r="P2274" i="46"/>
  <c r="P2275" i="46"/>
  <c r="P2276" i="46"/>
  <c r="P2277" i="46"/>
  <c r="P2278" i="46"/>
  <c r="P2279" i="46"/>
  <c r="P2280" i="46"/>
  <c r="P2281" i="46"/>
  <c r="P2282" i="46"/>
  <c r="P2283" i="46"/>
  <c r="P2284" i="46"/>
  <c r="P2285" i="46"/>
  <c r="P2286" i="46"/>
  <c r="P2287" i="46"/>
  <c r="P2288" i="46"/>
  <c r="P2289" i="46"/>
  <c r="P2290" i="46"/>
  <c r="P2291" i="46"/>
  <c r="P2292" i="46"/>
  <c r="P2293" i="46"/>
  <c r="P2294" i="46"/>
  <c r="P2295" i="46"/>
  <c r="P2296" i="46"/>
  <c r="P2297" i="46"/>
  <c r="P2298" i="46"/>
  <c r="P2299" i="46"/>
  <c r="P2300" i="46"/>
  <c r="P2301" i="46"/>
  <c r="P2302" i="46"/>
  <c r="P2303" i="46"/>
  <c r="P2304" i="46"/>
  <c r="P2305" i="46"/>
  <c r="P2306" i="46"/>
  <c r="P2307" i="46"/>
  <c r="P2308" i="46"/>
  <c r="P2309" i="46"/>
  <c r="P2310" i="46"/>
  <c r="P2311" i="46"/>
  <c r="P2312" i="46"/>
  <c r="P2313" i="46"/>
  <c r="P2314" i="46"/>
  <c r="P2315" i="46"/>
  <c r="P2316" i="46"/>
  <c r="P2317" i="46"/>
  <c r="P2318" i="46"/>
  <c r="P2319" i="46"/>
  <c r="P2320" i="46"/>
  <c r="P2321" i="46"/>
  <c r="P2322" i="46"/>
  <c r="P2323" i="46"/>
  <c r="P2324" i="46"/>
  <c r="P2325" i="46"/>
  <c r="P2326" i="46"/>
  <c r="P2327" i="46"/>
  <c r="P2328" i="46"/>
  <c r="P2329" i="46"/>
  <c r="P2330" i="46"/>
  <c r="P2331" i="46"/>
  <c r="P2332" i="46"/>
  <c r="P2333" i="46"/>
  <c r="P2334" i="46"/>
  <c r="P2335" i="46"/>
  <c r="P2336" i="46"/>
  <c r="P2337" i="46"/>
  <c r="P2338" i="46"/>
  <c r="P2339" i="46"/>
  <c r="P2340" i="46"/>
  <c r="P2341" i="46"/>
  <c r="P2342" i="46"/>
  <c r="P2343" i="46"/>
  <c r="P2344" i="46"/>
  <c r="P2345" i="46"/>
  <c r="P2346" i="46"/>
  <c r="P2347" i="46"/>
  <c r="P2348" i="46"/>
  <c r="P2349" i="46"/>
  <c r="P2350" i="46"/>
  <c r="P2351" i="46"/>
  <c r="P2352" i="46"/>
  <c r="P2353" i="46"/>
  <c r="P2354" i="46"/>
  <c r="P2355" i="46"/>
  <c r="P2356" i="46"/>
  <c r="P2357" i="46"/>
  <c r="P2358" i="46"/>
  <c r="P2359" i="46"/>
  <c r="P2360" i="46"/>
  <c r="P2361" i="46"/>
  <c r="P2362" i="46"/>
  <c r="P2363" i="46"/>
  <c r="P2364" i="46"/>
  <c r="P2365" i="46"/>
  <c r="P2366" i="46"/>
  <c r="P2367" i="46"/>
  <c r="P2368" i="46"/>
  <c r="P2369" i="46"/>
  <c r="P2370" i="46"/>
  <c r="P2371" i="46"/>
  <c r="P2372" i="46"/>
  <c r="P2373" i="46"/>
  <c r="P2374" i="46"/>
  <c r="P2375" i="46"/>
  <c r="P2376" i="46"/>
  <c r="P2377" i="46"/>
  <c r="P2378" i="46"/>
  <c r="P2379" i="46"/>
  <c r="P2380" i="46"/>
  <c r="P2381" i="46"/>
  <c r="P2382" i="46"/>
  <c r="P2383" i="46"/>
  <c r="P2384" i="46"/>
  <c r="P2385" i="46"/>
  <c r="P2386" i="46"/>
  <c r="P2387" i="46"/>
  <c r="P2388" i="46"/>
  <c r="P2389" i="46"/>
  <c r="P2390" i="46"/>
  <c r="P2391" i="46"/>
  <c r="P2392" i="46"/>
  <c r="P2393" i="46"/>
  <c r="P2394" i="46"/>
  <c r="P2395" i="46"/>
  <c r="P2396" i="46"/>
  <c r="P2397" i="46"/>
  <c r="P2398" i="46"/>
  <c r="P2399" i="46"/>
  <c r="P2400" i="46"/>
  <c r="P2401" i="46"/>
  <c r="P2402" i="46"/>
  <c r="P2403" i="46"/>
  <c r="P2404" i="46"/>
  <c r="P2405" i="46"/>
  <c r="P2406" i="46"/>
  <c r="P2407" i="46"/>
  <c r="P2408" i="46"/>
  <c r="P2409" i="46"/>
  <c r="P2410" i="46"/>
  <c r="P2411" i="46"/>
  <c r="P2412" i="46"/>
  <c r="P2413" i="46"/>
  <c r="P2414" i="46"/>
  <c r="P2415" i="46"/>
  <c r="P2416" i="46"/>
  <c r="P2417" i="46"/>
  <c r="P2418" i="46"/>
  <c r="P2419" i="46"/>
  <c r="P2420" i="46"/>
  <c r="P2421" i="46"/>
  <c r="P2422" i="46"/>
  <c r="P2423" i="46"/>
  <c r="P2424" i="46"/>
  <c r="P2425" i="46"/>
  <c r="P2426" i="46"/>
  <c r="P2427" i="46"/>
  <c r="P2428" i="46"/>
  <c r="P2429" i="46"/>
  <c r="P2430" i="46"/>
  <c r="P2431" i="46"/>
  <c r="P2432" i="46"/>
  <c r="P2433" i="46"/>
  <c r="P2434" i="46"/>
  <c r="P2435" i="46"/>
  <c r="P2436" i="46"/>
  <c r="P2437" i="46"/>
  <c r="P2438" i="46"/>
  <c r="P2439" i="46"/>
  <c r="P2440" i="46"/>
  <c r="P2441" i="46"/>
  <c r="P2442" i="46"/>
  <c r="P2443" i="46"/>
  <c r="P2444" i="46"/>
  <c r="P2445" i="46"/>
  <c r="P2446" i="46"/>
  <c r="P2447" i="46"/>
  <c r="P2448" i="46"/>
  <c r="P2449" i="46"/>
  <c r="P2450" i="46"/>
  <c r="P2451" i="46"/>
  <c r="P2452" i="46"/>
  <c r="P2453" i="46"/>
  <c r="P2454" i="46"/>
  <c r="P2455" i="46"/>
  <c r="P2456" i="46"/>
  <c r="P2457" i="46"/>
  <c r="P2458" i="46"/>
  <c r="P2459" i="46"/>
  <c r="P2460" i="46"/>
  <c r="P2461" i="46"/>
  <c r="P2462" i="46"/>
  <c r="P2463" i="46"/>
  <c r="P2464" i="46"/>
  <c r="P2465" i="46"/>
  <c r="P2466" i="46"/>
  <c r="P2467" i="46"/>
  <c r="P2468" i="46"/>
  <c r="P2469" i="46"/>
  <c r="P2470" i="46"/>
  <c r="P2471" i="46"/>
  <c r="P2472" i="46"/>
  <c r="P2473" i="46"/>
  <c r="P2474" i="46"/>
  <c r="P2475" i="46"/>
  <c r="P2476" i="46"/>
  <c r="P2477" i="46"/>
  <c r="P2478" i="46"/>
  <c r="P2479" i="46"/>
  <c r="P2480" i="46"/>
  <c r="P2481" i="46"/>
  <c r="P2482" i="46"/>
  <c r="P2483" i="46"/>
  <c r="P2484" i="46"/>
  <c r="P2485" i="46"/>
  <c r="P2486" i="46"/>
  <c r="P2487" i="46"/>
  <c r="P2488" i="46"/>
  <c r="P2489" i="46"/>
  <c r="P2490" i="46"/>
  <c r="P2491" i="46"/>
  <c r="P2492" i="46"/>
  <c r="P2493" i="46"/>
  <c r="P2494" i="46"/>
  <c r="P2495" i="46"/>
  <c r="P2496" i="46"/>
  <c r="P2497" i="46"/>
  <c r="P2498" i="46"/>
  <c r="P2499" i="46"/>
  <c r="P2500" i="46"/>
  <c r="P2501" i="46"/>
  <c r="P2502" i="46"/>
  <c r="P2503" i="46"/>
  <c r="P2504" i="46"/>
  <c r="P2505" i="46"/>
  <c r="P2506" i="46"/>
  <c r="P2507" i="46"/>
  <c r="P2508" i="46"/>
  <c r="P2509" i="46"/>
  <c r="P2510" i="46"/>
  <c r="P2511" i="46"/>
  <c r="P2512" i="46"/>
  <c r="P2513" i="46"/>
  <c r="P2514" i="46"/>
  <c r="P2515" i="46"/>
  <c r="P2516" i="46"/>
  <c r="P2517" i="46"/>
  <c r="P2518" i="46"/>
  <c r="P2519" i="46"/>
  <c r="P2520" i="46"/>
  <c r="P2521" i="46"/>
  <c r="P2522" i="46"/>
  <c r="P2523" i="46"/>
  <c r="P2524" i="46"/>
  <c r="P2525" i="46"/>
  <c r="P2526" i="46"/>
  <c r="P2527" i="46"/>
  <c r="P2528" i="46"/>
  <c r="P2529" i="46"/>
  <c r="P2530" i="46"/>
  <c r="P2531" i="46"/>
  <c r="P2532" i="46"/>
  <c r="P2533" i="46"/>
  <c r="P2534" i="46"/>
  <c r="P2535" i="46"/>
  <c r="P2536" i="46"/>
  <c r="P2537" i="46"/>
  <c r="P2538" i="46"/>
  <c r="P2539" i="46"/>
  <c r="P2540" i="46"/>
  <c r="P2541" i="46"/>
  <c r="P2542" i="46"/>
  <c r="P2543" i="46"/>
  <c r="P2544" i="46"/>
  <c r="P2545" i="46"/>
  <c r="P2546" i="46"/>
  <c r="P2547" i="46"/>
  <c r="P2548" i="46"/>
  <c r="P2549" i="46"/>
  <c r="P2550" i="46"/>
  <c r="P2551" i="46"/>
  <c r="P2552" i="46"/>
  <c r="P2553" i="46"/>
  <c r="P2554" i="46"/>
  <c r="P2555" i="46"/>
  <c r="P2556" i="46"/>
  <c r="P2557" i="46"/>
  <c r="P2558" i="46"/>
  <c r="P2559" i="46"/>
  <c r="P2560" i="46"/>
  <c r="P2561" i="46"/>
  <c r="P2562" i="46"/>
  <c r="P2563" i="46"/>
  <c r="P2564" i="46"/>
  <c r="P2565" i="46"/>
  <c r="P2566" i="46"/>
  <c r="P2567" i="46"/>
  <c r="P2568" i="46"/>
  <c r="P2569" i="46"/>
  <c r="P2570" i="46"/>
  <c r="P2571" i="46"/>
  <c r="P2572" i="46"/>
  <c r="P2573" i="46"/>
  <c r="P2574" i="46"/>
  <c r="P2575" i="46"/>
  <c r="P2576" i="46"/>
  <c r="P2577" i="46"/>
  <c r="P2578" i="46"/>
  <c r="P2579" i="46"/>
  <c r="P2580" i="46"/>
  <c r="P2581" i="46"/>
  <c r="P2582" i="46"/>
  <c r="P2583" i="46"/>
  <c r="P2584" i="46"/>
  <c r="P2585" i="46"/>
  <c r="P2586" i="46"/>
  <c r="P2587" i="46"/>
  <c r="P2588" i="46"/>
  <c r="P2589" i="46"/>
  <c r="P2590" i="46"/>
  <c r="P2591" i="46"/>
  <c r="P2592" i="46"/>
  <c r="P2593" i="46"/>
  <c r="P2594" i="46"/>
  <c r="P2595" i="46"/>
  <c r="P2596" i="46"/>
  <c r="P2597" i="46"/>
  <c r="P2598" i="46"/>
  <c r="P2599" i="46"/>
  <c r="P2600" i="46"/>
  <c r="P2601" i="46"/>
  <c r="P2602" i="46"/>
  <c r="P2603" i="46"/>
  <c r="P2604" i="46"/>
  <c r="P2605" i="46"/>
  <c r="P2606" i="46"/>
  <c r="P2607" i="46"/>
  <c r="P2608" i="46"/>
  <c r="P2609" i="46"/>
  <c r="P2610" i="46"/>
  <c r="P2611" i="46"/>
  <c r="P2612" i="46"/>
  <c r="P2613" i="46"/>
  <c r="P2614" i="46"/>
  <c r="P2615" i="46"/>
  <c r="P2616" i="46"/>
  <c r="P2617" i="46"/>
  <c r="P2618" i="46"/>
  <c r="P2619" i="46"/>
  <c r="P2620" i="46"/>
  <c r="P2621" i="46"/>
  <c r="P2622" i="46"/>
  <c r="P2623" i="46"/>
  <c r="P2624" i="46"/>
  <c r="P2625" i="46"/>
  <c r="P2626" i="46"/>
  <c r="P2627" i="46"/>
  <c r="P2628" i="46"/>
  <c r="P2629" i="46"/>
  <c r="P2630" i="46"/>
  <c r="P2631" i="46"/>
  <c r="P2632" i="46"/>
  <c r="P2633" i="46"/>
  <c r="P2634" i="46"/>
  <c r="P2635" i="46"/>
  <c r="P2636" i="46"/>
  <c r="P2637" i="46"/>
  <c r="P2638" i="46"/>
  <c r="P2639" i="46"/>
  <c r="P2640" i="46"/>
  <c r="P2641" i="46"/>
  <c r="P2642" i="46"/>
  <c r="P2643" i="46"/>
  <c r="P2644" i="46"/>
  <c r="P2645" i="46"/>
  <c r="P2646" i="46"/>
  <c r="P2647" i="46"/>
  <c r="P2648" i="46"/>
  <c r="P2649" i="46"/>
  <c r="P2650" i="46"/>
  <c r="P2651" i="46"/>
  <c r="P2652" i="46"/>
  <c r="P2653" i="46"/>
  <c r="P2654" i="46"/>
  <c r="P2655" i="46"/>
  <c r="P2656" i="46"/>
  <c r="P2657" i="46"/>
  <c r="P2658" i="46"/>
  <c r="P2659" i="46"/>
  <c r="P2660" i="46"/>
  <c r="P2661" i="46"/>
  <c r="P2662" i="46"/>
  <c r="P2663" i="46"/>
  <c r="P2664" i="46"/>
  <c r="P2665" i="46"/>
  <c r="P2666" i="46"/>
  <c r="P2667" i="46"/>
  <c r="P2668" i="46"/>
  <c r="P2669" i="46"/>
  <c r="P2670" i="46"/>
  <c r="P2671" i="46"/>
  <c r="P2672" i="46"/>
  <c r="P2673" i="46"/>
  <c r="P2674" i="46"/>
  <c r="P2675" i="46"/>
  <c r="P2676" i="46"/>
  <c r="P2677" i="46"/>
  <c r="P2678" i="46"/>
  <c r="P2679" i="46"/>
  <c r="P2680" i="46"/>
  <c r="P2681" i="46"/>
  <c r="P2682" i="46"/>
  <c r="P2683" i="46"/>
  <c r="P2684" i="46"/>
  <c r="P2685" i="46"/>
  <c r="P2686" i="46"/>
  <c r="P2687" i="46"/>
  <c r="P2688" i="46"/>
  <c r="P2689" i="46"/>
  <c r="P2690" i="46"/>
  <c r="P2691" i="46"/>
  <c r="P2692" i="46"/>
  <c r="P2693" i="46"/>
  <c r="P2694" i="46"/>
  <c r="P2695" i="46"/>
  <c r="P2696" i="46"/>
  <c r="P2697" i="46"/>
  <c r="P2698" i="46"/>
  <c r="P2699" i="46"/>
  <c r="P2700" i="46"/>
  <c r="P2701" i="46"/>
  <c r="P2702" i="46"/>
  <c r="P2703" i="46"/>
  <c r="P2704" i="46"/>
  <c r="P2705" i="46"/>
  <c r="P2706" i="46"/>
  <c r="P2707" i="46"/>
  <c r="P2708" i="46"/>
  <c r="P2709" i="46"/>
  <c r="P2710" i="46"/>
  <c r="P2711" i="46"/>
  <c r="P2712" i="46"/>
  <c r="P2713" i="46"/>
  <c r="P2714" i="46"/>
  <c r="P2715" i="46"/>
  <c r="P2716" i="46"/>
  <c r="P2717" i="46"/>
  <c r="P2718" i="46"/>
  <c r="P2719" i="46"/>
  <c r="P2720" i="46"/>
  <c r="P2721" i="46"/>
  <c r="P2722" i="46"/>
  <c r="P2723" i="46"/>
  <c r="P2724" i="46"/>
  <c r="P2725" i="46"/>
  <c r="P2726" i="46"/>
  <c r="P2727" i="46"/>
  <c r="P2728" i="46"/>
  <c r="P2729" i="46"/>
  <c r="P2730" i="46"/>
  <c r="P2731" i="46"/>
  <c r="P2732" i="46"/>
  <c r="P2733" i="46"/>
  <c r="P2734" i="46"/>
  <c r="P2735" i="46"/>
  <c r="P2736" i="46"/>
  <c r="P2737" i="46"/>
  <c r="P2738" i="46"/>
  <c r="P2739" i="46"/>
  <c r="P2740" i="46"/>
  <c r="P2741" i="46"/>
  <c r="P2742" i="46"/>
  <c r="P2743" i="46"/>
  <c r="P2744" i="46"/>
  <c r="P2745" i="46"/>
  <c r="P2746" i="46"/>
  <c r="P2747" i="46"/>
  <c r="P2748" i="46"/>
  <c r="P2749" i="46"/>
  <c r="P2750" i="46"/>
  <c r="P2751" i="46"/>
  <c r="P2752" i="46"/>
  <c r="P2753" i="46"/>
  <c r="P2754" i="46"/>
  <c r="P2755" i="46"/>
  <c r="P2756" i="46"/>
  <c r="P2757" i="46"/>
  <c r="P2758" i="46"/>
  <c r="P2759" i="46"/>
  <c r="P2760" i="46"/>
  <c r="P2761" i="46"/>
  <c r="P2762" i="46"/>
  <c r="P2763" i="46"/>
  <c r="P2764" i="46"/>
  <c r="P2765" i="46"/>
  <c r="P2766" i="46"/>
  <c r="P2767" i="46"/>
  <c r="P2768" i="46"/>
  <c r="P2769" i="46"/>
  <c r="P2770" i="46"/>
  <c r="P2771" i="46"/>
  <c r="P2772" i="46"/>
  <c r="P2773" i="46"/>
  <c r="P2774" i="46"/>
  <c r="P2775" i="46"/>
  <c r="P2776" i="46"/>
  <c r="P2777" i="46"/>
  <c r="P2778" i="46"/>
  <c r="P2779" i="46"/>
  <c r="P2780" i="46"/>
  <c r="P2781" i="46"/>
  <c r="P2782" i="46"/>
  <c r="P2783" i="46"/>
  <c r="P2784" i="46"/>
  <c r="P2785" i="46"/>
  <c r="P2786" i="46"/>
  <c r="P2787" i="46"/>
  <c r="P2788" i="46"/>
  <c r="P2789" i="46"/>
  <c r="P2790" i="46"/>
  <c r="P2791" i="46"/>
  <c r="P2792" i="46"/>
  <c r="P2793" i="46"/>
  <c r="P2794" i="46"/>
  <c r="P2795" i="46"/>
  <c r="P2796" i="46"/>
  <c r="P2797" i="46"/>
  <c r="P2798" i="46"/>
  <c r="P2799" i="46"/>
  <c r="P2800" i="46"/>
  <c r="P2801" i="46"/>
  <c r="P2802" i="46"/>
  <c r="P2803" i="46"/>
  <c r="P2804" i="46"/>
  <c r="P2805" i="46"/>
  <c r="P2806" i="46"/>
  <c r="P2807" i="46"/>
  <c r="P2808" i="46"/>
  <c r="P2809" i="46"/>
  <c r="P2810" i="46"/>
  <c r="P2811" i="46"/>
  <c r="P2812" i="46"/>
  <c r="P2813" i="46"/>
  <c r="P2814" i="46"/>
  <c r="P2815" i="46"/>
  <c r="P2816" i="46"/>
  <c r="P2817" i="46"/>
  <c r="P2818" i="46"/>
  <c r="P2819" i="46"/>
  <c r="P2820" i="46"/>
  <c r="P2821" i="46"/>
  <c r="P2822" i="46"/>
  <c r="P2823" i="46"/>
  <c r="P2824" i="46"/>
  <c r="P2825" i="46"/>
  <c r="P2826" i="46"/>
  <c r="P2827" i="46"/>
  <c r="P2828" i="46"/>
  <c r="P2829" i="46"/>
  <c r="P2830" i="46"/>
  <c r="P2831" i="46"/>
  <c r="P2832" i="46"/>
  <c r="P2833" i="46"/>
  <c r="P2834" i="46"/>
  <c r="P2835" i="46"/>
  <c r="P2836" i="46"/>
  <c r="P2837" i="46"/>
  <c r="P2838" i="46"/>
  <c r="P2839" i="46"/>
  <c r="P2840" i="46"/>
  <c r="P2841" i="46"/>
  <c r="P2842" i="46"/>
  <c r="P2843" i="46"/>
  <c r="P2844" i="46"/>
  <c r="P2845" i="46"/>
  <c r="P2846" i="46"/>
  <c r="P2847" i="46"/>
  <c r="P2848" i="46"/>
  <c r="P2849" i="46"/>
  <c r="P2850" i="46"/>
  <c r="P2851" i="46"/>
  <c r="P2852" i="46"/>
  <c r="P2853" i="46"/>
  <c r="P2854" i="46"/>
  <c r="P2855" i="46"/>
  <c r="P2856" i="46"/>
  <c r="P2857" i="46"/>
  <c r="P2858" i="46"/>
  <c r="P2859" i="46"/>
  <c r="P2860" i="46"/>
  <c r="P2861" i="46"/>
  <c r="P2862" i="46"/>
  <c r="P2863" i="46"/>
  <c r="P2864" i="46"/>
  <c r="P2865" i="46"/>
  <c r="P2866" i="46"/>
  <c r="P2867" i="46"/>
  <c r="P2868" i="46"/>
  <c r="P2869" i="46"/>
  <c r="P2870" i="46"/>
  <c r="P2871" i="46"/>
  <c r="P2872" i="46"/>
  <c r="P2873" i="46"/>
  <c r="P2874" i="46"/>
  <c r="P2875" i="46"/>
  <c r="P2876" i="46"/>
  <c r="P2877" i="46"/>
  <c r="P2878" i="46"/>
  <c r="P2879" i="46"/>
  <c r="P2880" i="46"/>
  <c r="P2881" i="46"/>
  <c r="P2882" i="46"/>
  <c r="P2883" i="46"/>
  <c r="P2884" i="46"/>
  <c r="P2885" i="46"/>
  <c r="P2886" i="46"/>
  <c r="P2887" i="46"/>
  <c r="P2888" i="46"/>
  <c r="P2889" i="46"/>
  <c r="P2890" i="46"/>
  <c r="P2891" i="46"/>
  <c r="P2892" i="46"/>
  <c r="P2893" i="46"/>
  <c r="P2894" i="46"/>
  <c r="P2895" i="46"/>
  <c r="P2896" i="46"/>
  <c r="P2897" i="46"/>
  <c r="P2898" i="46"/>
  <c r="P2899" i="46"/>
  <c r="P2900" i="46"/>
  <c r="P2901" i="46"/>
  <c r="P2902" i="46"/>
  <c r="P2903" i="46"/>
  <c r="P2904" i="46"/>
  <c r="P2905" i="46"/>
  <c r="P2906" i="46"/>
  <c r="P2907" i="46"/>
  <c r="P2908" i="46"/>
  <c r="P2909" i="46"/>
  <c r="P2910" i="46"/>
  <c r="P2911" i="46"/>
  <c r="P2912" i="46"/>
  <c r="P2913" i="46"/>
  <c r="P2914" i="46"/>
  <c r="P2915" i="46"/>
  <c r="P2916" i="46"/>
  <c r="P2917" i="46"/>
  <c r="P2918" i="46"/>
  <c r="P2919" i="46"/>
  <c r="P2920" i="46"/>
  <c r="P2921" i="46"/>
  <c r="P2922" i="46"/>
  <c r="P2923" i="46"/>
  <c r="P2924" i="46"/>
  <c r="P2925" i="46"/>
  <c r="P2926" i="46"/>
  <c r="P2927" i="46"/>
  <c r="P2928" i="46"/>
  <c r="P2929" i="46"/>
  <c r="P2930" i="46"/>
  <c r="P2931" i="46"/>
  <c r="P2932" i="46"/>
  <c r="P2933" i="46"/>
  <c r="P2934" i="46"/>
  <c r="P2935" i="46"/>
  <c r="P2936" i="46"/>
  <c r="P2937" i="46"/>
  <c r="P2938" i="46"/>
  <c r="P2939" i="46"/>
  <c r="P2940" i="46"/>
  <c r="P2941" i="46"/>
  <c r="P2942" i="46"/>
  <c r="P2943" i="46"/>
  <c r="P2944" i="46"/>
  <c r="P2945" i="46"/>
  <c r="P2946" i="46"/>
  <c r="P2947" i="46"/>
  <c r="P2948" i="46"/>
  <c r="P2949" i="46"/>
  <c r="P2950" i="46"/>
  <c r="P2951" i="46"/>
  <c r="P2952" i="46"/>
  <c r="P2953" i="46"/>
  <c r="P2954" i="46"/>
  <c r="P2955" i="46"/>
  <c r="P2956" i="46"/>
  <c r="P2957" i="46"/>
  <c r="P2958" i="46"/>
  <c r="P2959" i="46"/>
  <c r="P2960" i="46"/>
  <c r="P2961" i="46"/>
  <c r="P2962" i="46"/>
  <c r="P2963" i="46"/>
  <c r="P2964" i="46"/>
  <c r="P2965" i="46"/>
  <c r="P2966" i="46"/>
  <c r="P2967" i="46"/>
  <c r="P2968" i="46"/>
  <c r="P2969" i="46"/>
  <c r="P2970" i="46"/>
  <c r="P2971" i="46"/>
  <c r="P2972" i="46"/>
  <c r="P2973" i="46"/>
  <c r="P2974" i="46"/>
  <c r="P2975" i="46"/>
  <c r="P2976" i="46"/>
  <c r="P2977" i="46"/>
  <c r="P2978" i="46"/>
  <c r="P2979" i="46"/>
  <c r="P2980" i="46"/>
  <c r="P2981" i="46"/>
  <c r="P2982" i="46"/>
  <c r="P2983" i="46"/>
  <c r="P2984" i="46"/>
  <c r="P2985" i="46"/>
  <c r="P2986" i="46"/>
  <c r="P2987" i="46"/>
  <c r="P2988" i="46"/>
  <c r="P2989" i="46"/>
  <c r="P2990" i="46"/>
  <c r="P2991" i="46"/>
  <c r="P2992" i="46"/>
  <c r="P2993" i="46"/>
  <c r="P2994" i="46"/>
  <c r="P2995" i="46"/>
  <c r="P2996" i="46"/>
  <c r="P2997" i="46"/>
  <c r="P2998" i="46"/>
  <c r="P2999" i="46"/>
  <c r="P3000" i="46"/>
  <c r="P3001" i="46"/>
  <c r="P3002" i="46"/>
  <c r="P3003" i="46"/>
  <c r="P3004" i="46"/>
  <c r="P3005" i="46"/>
  <c r="P3006" i="46"/>
  <c r="P3007" i="46"/>
  <c r="P3008" i="46"/>
  <c r="P3009" i="46"/>
  <c r="P3010" i="46"/>
  <c r="P3011" i="46"/>
  <c r="P3012" i="46"/>
  <c r="P3013" i="46"/>
  <c r="P3014" i="46"/>
  <c r="P3015" i="46"/>
  <c r="P3016" i="46"/>
  <c r="P3017" i="46"/>
  <c r="P3018" i="46"/>
  <c r="P3019" i="46"/>
  <c r="P3020" i="46"/>
  <c r="P3021" i="46"/>
  <c r="P3022" i="46"/>
  <c r="P3023" i="46"/>
  <c r="P3024" i="46"/>
  <c r="P3025" i="46"/>
  <c r="P3026" i="46"/>
  <c r="P3027" i="46"/>
  <c r="P3028" i="46"/>
  <c r="P3029" i="46"/>
  <c r="P3030" i="46"/>
  <c r="P3031" i="46"/>
  <c r="P3032" i="46"/>
  <c r="P3033" i="46"/>
  <c r="P3034" i="46"/>
  <c r="P3035" i="46"/>
  <c r="P3036" i="46"/>
  <c r="P3037" i="46"/>
  <c r="P3038" i="46"/>
  <c r="P3039" i="46"/>
  <c r="P3040" i="46"/>
  <c r="P3041" i="46"/>
  <c r="P3042" i="46"/>
  <c r="P3043" i="46"/>
  <c r="P3044" i="46"/>
  <c r="P3045" i="46"/>
  <c r="P3046" i="46"/>
  <c r="P3047" i="46"/>
  <c r="P3048" i="46"/>
  <c r="P3049" i="46"/>
  <c r="P3050" i="46"/>
  <c r="P3051" i="46"/>
  <c r="P3052" i="46"/>
  <c r="P3053" i="46"/>
  <c r="P3054" i="46"/>
  <c r="P3055" i="46"/>
  <c r="P3056" i="46"/>
  <c r="P3057" i="46"/>
  <c r="P3058" i="46"/>
  <c r="P3059" i="46"/>
  <c r="P3060" i="46"/>
  <c r="P3061" i="46"/>
  <c r="P3062" i="46"/>
  <c r="P3063" i="46"/>
  <c r="P3064" i="46"/>
  <c r="P3065" i="46"/>
  <c r="P3066" i="46"/>
  <c r="P3067" i="46"/>
  <c r="P3068" i="46"/>
  <c r="P3069" i="46"/>
  <c r="P3070" i="46"/>
  <c r="P3071" i="46"/>
  <c r="P3072" i="46"/>
  <c r="P3073" i="46"/>
  <c r="P3074" i="46"/>
  <c r="P3075" i="46"/>
  <c r="P3076" i="46"/>
  <c r="P3077" i="46"/>
  <c r="P3078" i="46"/>
  <c r="P3079" i="46"/>
  <c r="P3080" i="46"/>
  <c r="P3081" i="46"/>
  <c r="P3082" i="46"/>
  <c r="P3083" i="46"/>
  <c r="P3084" i="46"/>
  <c r="P3085" i="46"/>
  <c r="P3086" i="46"/>
  <c r="P3087" i="46"/>
  <c r="P3088" i="46"/>
  <c r="P3089" i="46"/>
  <c r="P3090" i="46"/>
  <c r="P3091" i="46"/>
  <c r="P3092" i="46"/>
  <c r="P3093" i="46"/>
  <c r="P3094" i="46"/>
  <c r="AR153" i="27"/>
  <c r="AP153" i="27"/>
  <c r="X153" i="27"/>
  <c r="W153" i="27"/>
  <c r="V153" i="27"/>
  <c r="T153" i="27"/>
  <c r="AR152" i="27"/>
  <c r="AP152" i="27"/>
  <c r="X152" i="27"/>
  <c r="W152" i="27"/>
  <c r="V152" i="27"/>
  <c r="T152" i="27"/>
  <c r="AR151" i="27"/>
  <c r="AP151" i="27"/>
  <c r="X151" i="27"/>
  <c r="W151" i="27"/>
  <c r="V151" i="27"/>
  <c r="T151" i="27"/>
  <c r="AR150" i="27"/>
  <c r="AP150" i="27"/>
  <c r="X150" i="27"/>
  <c r="W150" i="27"/>
  <c r="V150" i="27"/>
  <c r="T150" i="27"/>
  <c r="AR149" i="27"/>
  <c r="AP149" i="27"/>
  <c r="X149" i="27"/>
  <c r="W149" i="27"/>
  <c r="V149" i="27"/>
  <c r="T149" i="27"/>
  <c r="AR148" i="27"/>
  <c r="AP148" i="27"/>
  <c r="X148" i="27"/>
  <c r="W148" i="27"/>
  <c r="V148" i="27"/>
  <c r="T148" i="27"/>
  <c r="AR147" i="27"/>
  <c r="AP147" i="27"/>
  <c r="X147" i="27"/>
  <c r="W147" i="27"/>
  <c r="V147" i="27"/>
  <c r="T147" i="27"/>
  <c r="AR146" i="27"/>
  <c r="AP146" i="27"/>
  <c r="X146" i="27"/>
  <c r="W146" i="27"/>
  <c r="V146" i="27"/>
  <c r="T146" i="27"/>
  <c r="AR145" i="27"/>
  <c r="AP145" i="27"/>
  <c r="X145" i="27"/>
  <c r="W145" i="27"/>
  <c r="V145" i="27"/>
  <c r="T145" i="27"/>
  <c r="AR144" i="27"/>
  <c r="AP144" i="27"/>
  <c r="X144" i="27"/>
  <c r="W144" i="27"/>
  <c r="V144" i="27"/>
  <c r="T144" i="27"/>
  <c r="AR143" i="27"/>
  <c r="AP143" i="27"/>
  <c r="X143" i="27"/>
  <c r="W143" i="27"/>
  <c r="V143" i="27"/>
  <c r="T143" i="27"/>
  <c r="AR142" i="27"/>
  <c r="AP142" i="27"/>
  <c r="X142" i="27"/>
  <c r="W142" i="27"/>
  <c r="V142" i="27"/>
  <c r="T142" i="27"/>
  <c r="AR141" i="27"/>
  <c r="AP141" i="27"/>
  <c r="X141" i="27"/>
  <c r="W141" i="27"/>
  <c r="V141" i="27"/>
  <c r="T141" i="27"/>
  <c r="AR140" i="27"/>
  <c r="AP140" i="27"/>
  <c r="X140" i="27"/>
  <c r="W140" i="27"/>
  <c r="V140" i="27"/>
  <c r="T140" i="27"/>
  <c r="AR139" i="27"/>
  <c r="AP139" i="27"/>
  <c r="X139" i="27"/>
  <c r="W139" i="27"/>
  <c r="V139" i="27"/>
  <c r="T139" i="27"/>
  <c r="AR138" i="27"/>
  <c r="AP138" i="27"/>
  <c r="X138" i="27"/>
  <c r="W138" i="27"/>
  <c r="V138" i="27"/>
  <c r="T138" i="27"/>
  <c r="AR137" i="27"/>
  <c r="AP137" i="27"/>
  <c r="X137" i="27"/>
  <c r="W137" i="27"/>
  <c r="V137" i="27"/>
  <c r="T137" i="27"/>
  <c r="AR136" i="27"/>
  <c r="AP136" i="27"/>
  <c r="X136" i="27"/>
  <c r="W136" i="27"/>
  <c r="V136" i="27"/>
  <c r="T136" i="27"/>
  <c r="AR135" i="27"/>
  <c r="AP135" i="27"/>
  <c r="X135" i="27"/>
  <c r="W135" i="27"/>
  <c r="V135" i="27"/>
  <c r="T135" i="27"/>
  <c r="AR134" i="27"/>
  <c r="AP134" i="27"/>
  <c r="X134" i="27"/>
  <c r="W134" i="27"/>
  <c r="V134" i="27"/>
  <c r="T134" i="27"/>
  <c r="AR133" i="27"/>
  <c r="AP133" i="27"/>
  <c r="X133" i="27"/>
  <c r="W133" i="27"/>
  <c r="V133" i="27"/>
  <c r="T133" i="27"/>
  <c r="AR132" i="27"/>
  <c r="AP132" i="27"/>
  <c r="X132" i="27"/>
  <c r="W132" i="27"/>
  <c r="V132" i="27"/>
  <c r="T132" i="27"/>
  <c r="AR131" i="27"/>
  <c r="AP131" i="27"/>
  <c r="X131" i="27"/>
  <c r="W131" i="27"/>
  <c r="V131" i="27"/>
  <c r="T131" i="27"/>
  <c r="AR130" i="27"/>
  <c r="AP130" i="27"/>
  <c r="X130" i="27"/>
  <c r="W130" i="27"/>
  <c r="V130" i="27"/>
  <c r="T130" i="27"/>
  <c r="AR129" i="27"/>
  <c r="AP129" i="27"/>
  <c r="X129" i="27"/>
  <c r="W129" i="27"/>
  <c r="V129" i="27"/>
  <c r="T129" i="27"/>
  <c r="AR128" i="27"/>
  <c r="AP128" i="27"/>
  <c r="X128" i="27"/>
  <c r="W128" i="27"/>
  <c r="V128" i="27"/>
  <c r="T128" i="27"/>
  <c r="AR146" i="25"/>
  <c r="AP146" i="25"/>
  <c r="X146" i="25"/>
  <c r="W146" i="25"/>
  <c r="V146" i="25"/>
  <c r="T146" i="25"/>
  <c r="AR145" i="25"/>
  <c r="AP145" i="25"/>
  <c r="X145" i="25"/>
  <c r="W145" i="25"/>
  <c r="V145" i="25"/>
  <c r="T145" i="25"/>
  <c r="AR144" i="25"/>
  <c r="AP144" i="25"/>
  <c r="X144" i="25"/>
  <c r="W144" i="25"/>
  <c r="V144" i="25"/>
  <c r="T144" i="25"/>
  <c r="AR143" i="25"/>
  <c r="AP143" i="25"/>
  <c r="X143" i="25"/>
  <c r="W143" i="25"/>
  <c r="V143" i="25"/>
  <c r="T143" i="25"/>
  <c r="AR142" i="25"/>
  <c r="AP142" i="25"/>
  <c r="X142" i="25"/>
  <c r="W142" i="25"/>
  <c r="V142" i="25"/>
  <c r="T142" i="25"/>
  <c r="AR141" i="25"/>
  <c r="AP141" i="25"/>
  <c r="X141" i="25"/>
  <c r="W141" i="25"/>
  <c r="V141" i="25"/>
  <c r="T141" i="25"/>
  <c r="AR140" i="25"/>
  <c r="AP140" i="25"/>
  <c r="X140" i="25"/>
  <c r="W140" i="25"/>
  <c r="V140" i="25"/>
  <c r="T140" i="25"/>
  <c r="AR139" i="25"/>
  <c r="AP139" i="25"/>
  <c r="X139" i="25"/>
  <c r="W139" i="25"/>
  <c r="V139" i="25"/>
  <c r="T139" i="25"/>
  <c r="AR138" i="25"/>
  <c r="AP138" i="25"/>
  <c r="X138" i="25"/>
  <c r="W138" i="25"/>
  <c r="V138" i="25"/>
  <c r="T138" i="25"/>
  <c r="AR137" i="25"/>
  <c r="AP137" i="25"/>
  <c r="X137" i="25"/>
  <c r="W137" i="25"/>
  <c r="V137" i="25"/>
  <c r="T137" i="25"/>
  <c r="AR136" i="25"/>
  <c r="AP136" i="25"/>
  <c r="X136" i="25"/>
  <c r="W136" i="25"/>
  <c r="V136" i="25"/>
  <c r="T136" i="25"/>
  <c r="AR135" i="25"/>
  <c r="AP135" i="25"/>
  <c r="X135" i="25"/>
  <c r="W135" i="25"/>
  <c r="V135" i="25"/>
  <c r="T135" i="25"/>
  <c r="AR134" i="25"/>
  <c r="AP134" i="25"/>
  <c r="X134" i="25"/>
  <c r="W134" i="25"/>
  <c r="V134" i="25"/>
  <c r="T134" i="25"/>
  <c r="AR133" i="25"/>
  <c r="AP133" i="25"/>
  <c r="X133" i="25"/>
  <c r="W133" i="25"/>
  <c r="V133" i="25"/>
  <c r="T133" i="25"/>
  <c r="AR132" i="25"/>
  <c r="AP132" i="25"/>
  <c r="X132" i="25"/>
  <c r="W132" i="25"/>
  <c r="V132" i="25"/>
  <c r="T132" i="25"/>
  <c r="AR131" i="25"/>
  <c r="AP131" i="25"/>
  <c r="X131" i="25"/>
  <c r="W131" i="25"/>
  <c r="V131" i="25"/>
  <c r="T131" i="25"/>
  <c r="AR130" i="25"/>
  <c r="AP130" i="25"/>
  <c r="X130" i="25"/>
  <c r="W130" i="25"/>
  <c r="V130" i="25"/>
  <c r="T130" i="25"/>
  <c r="AR129" i="25"/>
  <c r="AP129" i="25"/>
  <c r="X129" i="25"/>
  <c r="W129" i="25"/>
  <c r="V129" i="25"/>
  <c r="T129" i="25"/>
  <c r="AR128" i="25"/>
  <c r="AP128" i="25"/>
  <c r="X128" i="25"/>
  <c r="W128" i="25"/>
  <c r="V128" i="25"/>
  <c r="T128" i="25"/>
  <c r="AR127" i="25"/>
  <c r="AP127" i="25"/>
  <c r="X127" i="25"/>
  <c r="W127" i="25"/>
  <c r="V127" i="25"/>
  <c r="T127" i="25"/>
  <c r="AR126" i="25"/>
  <c r="AP126" i="25"/>
  <c r="X126" i="25"/>
  <c r="W126" i="25"/>
  <c r="V126" i="25"/>
  <c r="T126" i="25"/>
  <c r="AR125" i="25"/>
  <c r="AP125" i="25"/>
  <c r="X125" i="25"/>
  <c r="W125" i="25"/>
  <c r="V125" i="25"/>
  <c r="T125" i="25"/>
  <c r="AR124" i="25"/>
  <c r="AP124" i="25"/>
  <c r="X124" i="25"/>
  <c r="W124" i="25"/>
  <c r="V124" i="25"/>
  <c r="T124" i="25"/>
  <c r="AR123" i="25"/>
  <c r="AP123" i="25"/>
  <c r="X123" i="25"/>
  <c r="W123" i="25"/>
  <c r="V123" i="25"/>
  <c r="T123" i="25"/>
  <c r="AR122" i="25"/>
  <c r="AP122" i="25"/>
  <c r="X122" i="25"/>
  <c r="W122" i="25"/>
  <c r="V122" i="25"/>
  <c r="T122" i="25"/>
  <c r="T30" i="44"/>
  <c r="V30" i="44"/>
  <c r="W30" i="44"/>
  <c r="X30" i="44"/>
  <c r="AP30" i="44"/>
  <c r="AR30" i="44"/>
  <c r="T31" i="44"/>
  <c r="V31" i="44"/>
  <c r="W31" i="44"/>
  <c r="X31" i="44"/>
  <c r="AP31" i="44"/>
  <c r="AR31" i="44"/>
  <c r="T32" i="44"/>
  <c r="V32" i="44"/>
  <c r="W32" i="44"/>
  <c r="X32" i="44"/>
  <c r="AP32" i="44"/>
  <c r="AR32" i="44"/>
  <c r="T33" i="44"/>
  <c r="V33" i="44"/>
  <c r="W33" i="44"/>
  <c r="X33" i="44"/>
  <c r="AP33" i="44"/>
  <c r="AR33" i="44"/>
  <c r="T34" i="44"/>
  <c r="V34" i="44"/>
  <c r="W34" i="44"/>
  <c r="X34" i="44"/>
  <c r="AP34" i="44"/>
  <c r="AR34" i="44"/>
  <c r="T35" i="44"/>
  <c r="V35" i="44"/>
  <c r="W35" i="44"/>
  <c r="X35" i="44"/>
  <c r="AP35" i="44"/>
  <c r="AR35" i="44"/>
  <c r="T36" i="44"/>
  <c r="V36" i="44"/>
  <c r="W36" i="44"/>
  <c r="X36" i="44"/>
  <c r="AP36" i="44"/>
  <c r="AR36" i="44"/>
  <c r="V37" i="44"/>
  <c r="W37" i="44"/>
  <c r="X37" i="44"/>
  <c r="AP37" i="44"/>
  <c r="AR37" i="44"/>
  <c r="T38" i="44"/>
  <c r="V38" i="44"/>
  <c r="W38" i="44"/>
  <c r="X38" i="44"/>
  <c r="AP38" i="44"/>
  <c r="AR38" i="44"/>
  <c r="T39" i="44"/>
  <c r="V39" i="44"/>
  <c r="W39" i="44"/>
  <c r="X39" i="44"/>
  <c r="AP39" i="44"/>
  <c r="AR39" i="44"/>
  <c r="T40" i="44"/>
  <c r="V40" i="44"/>
  <c r="W40" i="44"/>
  <c r="X40" i="44"/>
  <c r="AP40" i="44"/>
  <c r="AR40" i="44"/>
  <c r="T41" i="44"/>
  <c r="V41" i="44"/>
  <c r="W41" i="44"/>
  <c r="X41" i="44"/>
  <c r="AP41" i="44"/>
  <c r="AR41" i="44"/>
  <c r="T42" i="44"/>
  <c r="V42" i="44"/>
  <c r="W42" i="44"/>
  <c r="X42" i="44"/>
  <c r="AP42" i="44"/>
  <c r="AR42" i="44"/>
  <c r="V43" i="44"/>
  <c r="W43" i="44"/>
  <c r="X43" i="44"/>
  <c r="AP43" i="44"/>
  <c r="AR43" i="44"/>
  <c r="T44" i="44"/>
  <c r="V44" i="44"/>
  <c r="W44" i="44"/>
  <c r="X44" i="44"/>
  <c r="AP44" i="44"/>
  <c r="AR44" i="44"/>
  <c r="V45" i="44"/>
  <c r="W45" i="44"/>
  <c r="X45" i="44"/>
  <c r="AP45" i="44"/>
  <c r="AR45" i="44"/>
  <c r="T46" i="44"/>
  <c r="V46" i="44"/>
  <c r="W46" i="44"/>
  <c r="X46" i="44"/>
  <c r="AP46" i="44"/>
  <c r="AR46" i="44"/>
  <c r="T47" i="44"/>
  <c r="V47" i="44"/>
  <c r="W47" i="44"/>
  <c r="X47" i="44"/>
  <c r="AP47" i="44"/>
  <c r="AR47" i="44"/>
  <c r="T48" i="44"/>
  <c r="V48" i="44"/>
  <c r="W48" i="44"/>
  <c r="X48" i="44"/>
  <c r="AP48" i="44"/>
  <c r="AR48" i="44"/>
  <c r="T49" i="44"/>
  <c r="V49" i="44"/>
  <c r="W49" i="44"/>
  <c r="X49" i="44"/>
  <c r="AP49" i="44"/>
  <c r="AR49" i="44"/>
  <c r="T50" i="44"/>
  <c r="V50" i="44"/>
  <c r="W50" i="44"/>
  <c r="X50" i="44"/>
  <c r="AP50" i="44"/>
  <c r="AR50" i="44"/>
  <c r="T51" i="44"/>
  <c r="V51" i="44"/>
  <c r="W51" i="44"/>
  <c r="X51" i="44"/>
  <c r="AP51" i="44"/>
  <c r="AR51" i="44"/>
  <c r="T52" i="44"/>
  <c r="V52" i="44"/>
  <c r="W52" i="44"/>
  <c r="X52" i="44"/>
  <c r="AP52" i="44"/>
  <c r="AR52" i="44"/>
  <c r="V53" i="44"/>
  <c r="W53" i="44"/>
  <c r="X53" i="44"/>
  <c r="AP53" i="44"/>
  <c r="AR53" i="44"/>
  <c r="T54" i="44"/>
  <c r="V54" i="44"/>
  <c r="W54" i="44"/>
  <c r="X54" i="44"/>
  <c r="AP54" i="44"/>
  <c r="AR54" i="44"/>
  <c r="T55" i="44"/>
  <c r="V55" i="44"/>
  <c r="W55" i="44"/>
  <c r="X55" i="44"/>
  <c r="AP55" i="44"/>
  <c r="AR55" i="44"/>
  <c r="T56" i="44"/>
  <c r="V56" i="44"/>
  <c r="W56" i="44"/>
  <c r="X56" i="44"/>
  <c r="AP56" i="44"/>
  <c r="AR56" i="44"/>
  <c r="T57" i="44"/>
  <c r="V57" i="44"/>
  <c r="W57" i="44"/>
  <c r="X57" i="44"/>
  <c r="AP57" i="44"/>
  <c r="AR57" i="44"/>
  <c r="M50" i="65"/>
  <c r="K50" i="65"/>
  <c r="C50" i="65"/>
  <c r="M33" i="65"/>
  <c r="K33" i="65"/>
  <c r="C33" i="65"/>
  <c r="M19" i="65"/>
  <c r="K19" i="65"/>
  <c r="C19" i="65"/>
  <c r="K14" i="65"/>
  <c r="C14" i="65"/>
  <c r="C25" i="27"/>
  <c r="AR185" i="27"/>
  <c r="AP185" i="27"/>
  <c r="X185" i="27"/>
  <c r="W185" i="27"/>
  <c r="V185" i="27"/>
  <c r="T185" i="27"/>
  <c r="AR184" i="27"/>
  <c r="AP184" i="27"/>
  <c r="X184" i="27"/>
  <c r="W184" i="27"/>
  <c r="V184" i="27"/>
  <c r="T184" i="27"/>
  <c r="AR183" i="27"/>
  <c r="AP183" i="27"/>
  <c r="X183" i="27"/>
  <c r="W183" i="27"/>
  <c r="V183" i="27"/>
  <c r="T183" i="27"/>
  <c r="AR182" i="27"/>
  <c r="AP182" i="27"/>
  <c r="X182" i="27"/>
  <c r="W182" i="27"/>
  <c r="V182" i="27"/>
  <c r="T182" i="27"/>
  <c r="AR181" i="27"/>
  <c r="AP181" i="27"/>
  <c r="X181" i="27"/>
  <c r="W181" i="27"/>
  <c r="V181" i="27"/>
  <c r="T181" i="27"/>
  <c r="AR180" i="27"/>
  <c r="AP180" i="27"/>
  <c r="X180" i="27"/>
  <c r="W180" i="27"/>
  <c r="V180" i="27"/>
  <c r="T180" i="27"/>
  <c r="AR179" i="27"/>
  <c r="AP179" i="27"/>
  <c r="X179" i="27"/>
  <c r="W179" i="27"/>
  <c r="V179" i="27"/>
  <c r="T179" i="27"/>
  <c r="AR178" i="27"/>
  <c r="AP178" i="27"/>
  <c r="X178" i="27"/>
  <c r="W178" i="27"/>
  <c r="V178" i="27"/>
  <c r="T178" i="27"/>
  <c r="AR177" i="27"/>
  <c r="AP177" i="27"/>
  <c r="X177" i="27"/>
  <c r="W177" i="27"/>
  <c r="V177" i="27"/>
  <c r="T177" i="27"/>
  <c r="AR176" i="27"/>
  <c r="AP176" i="27"/>
  <c r="X176" i="27"/>
  <c r="W176" i="27"/>
  <c r="V176" i="27"/>
  <c r="T176" i="27"/>
  <c r="AR175" i="27"/>
  <c r="AP175" i="27"/>
  <c r="X175" i="27"/>
  <c r="W175" i="27"/>
  <c r="V175" i="27"/>
  <c r="T175" i="27"/>
  <c r="AR174" i="27"/>
  <c r="AP174" i="27"/>
  <c r="X174" i="27"/>
  <c r="W174" i="27"/>
  <c r="V174" i="27"/>
  <c r="T174" i="27"/>
  <c r="AR173" i="27"/>
  <c r="AP173" i="27"/>
  <c r="X173" i="27"/>
  <c r="W173" i="27"/>
  <c r="V173" i="27"/>
  <c r="T173" i="27"/>
  <c r="AR172" i="27"/>
  <c r="AP172" i="27"/>
  <c r="X172" i="27"/>
  <c r="W172" i="27"/>
  <c r="V172" i="27"/>
  <c r="T172" i="27"/>
  <c r="AR171" i="27"/>
  <c r="AP171" i="27"/>
  <c r="X171" i="27"/>
  <c r="W171" i="27"/>
  <c r="V171" i="27"/>
  <c r="T171" i="27"/>
  <c r="AR170" i="27"/>
  <c r="AP170" i="27"/>
  <c r="X170" i="27"/>
  <c r="W170" i="27"/>
  <c r="V170" i="27"/>
  <c r="T170" i="27"/>
  <c r="AR169" i="27"/>
  <c r="AP169" i="27"/>
  <c r="X169" i="27"/>
  <c r="W169" i="27"/>
  <c r="V169" i="27"/>
  <c r="T169" i="27"/>
  <c r="AR168" i="27"/>
  <c r="AP168" i="27"/>
  <c r="X168" i="27"/>
  <c r="W168" i="27"/>
  <c r="V168" i="27"/>
  <c r="T168" i="27"/>
  <c r="AR167" i="27"/>
  <c r="AP167" i="27"/>
  <c r="X167" i="27"/>
  <c r="W167" i="27"/>
  <c r="V167" i="27"/>
  <c r="T167" i="27"/>
  <c r="AR166" i="27"/>
  <c r="AP166" i="27"/>
  <c r="X166" i="27"/>
  <c r="W166" i="27"/>
  <c r="V166" i="27"/>
  <c r="T166" i="27"/>
  <c r="AR165" i="27"/>
  <c r="AP165" i="27"/>
  <c r="X165" i="27"/>
  <c r="W165" i="27"/>
  <c r="V165" i="27"/>
  <c r="T165" i="27"/>
  <c r="AR164" i="27"/>
  <c r="AP164" i="27"/>
  <c r="X164" i="27"/>
  <c r="W164" i="27"/>
  <c r="V164" i="27"/>
  <c r="T164" i="27"/>
  <c r="AR163" i="27"/>
  <c r="AP163" i="27"/>
  <c r="X163" i="27"/>
  <c r="W163" i="27"/>
  <c r="V163" i="27"/>
  <c r="T163" i="27"/>
  <c r="AR162" i="27"/>
  <c r="AP162" i="27"/>
  <c r="X162" i="27"/>
  <c r="W162" i="27"/>
  <c r="V162" i="27"/>
  <c r="T162" i="27"/>
  <c r="AR161" i="27"/>
  <c r="AP161" i="27"/>
  <c r="X161" i="27"/>
  <c r="W161" i="27"/>
  <c r="V161" i="27"/>
  <c r="T161" i="27"/>
  <c r="AR160" i="27"/>
  <c r="AP160" i="27"/>
  <c r="X160" i="27"/>
  <c r="W160" i="27"/>
  <c r="V160" i="27"/>
  <c r="T160" i="27"/>
  <c r="AR159" i="27"/>
  <c r="AP159" i="27"/>
  <c r="X159" i="27"/>
  <c r="W159" i="27"/>
  <c r="V159" i="27"/>
  <c r="T159" i="27"/>
  <c r="AR158" i="27"/>
  <c r="AP158" i="27"/>
  <c r="X158" i="27"/>
  <c r="W158" i="27"/>
  <c r="V158" i="27"/>
  <c r="T158" i="27"/>
  <c r="AR157" i="27"/>
  <c r="AP157" i="27"/>
  <c r="X157" i="27"/>
  <c r="W157" i="27"/>
  <c r="V157" i="27"/>
  <c r="T157" i="27"/>
  <c r="AR156" i="27"/>
  <c r="AP156" i="27"/>
  <c r="X156" i="27"/>
  <c r="W156" i="27"/>
  <c r="V156" i="27"/>
  <c r="T156" i="27"/>
  <c r="AR155" i="27"/>
  <c r="AP155" i="27"/>
  <c r="X155" i="27"/>
  <c r="W155" i="27"/>
  <c r="V155" i="27"/>
  <c r="T155" i="27"/>
  <c r="AR154" i="27"/>
  <c r="AP154" i="27"/>
  <c r="X154" i="27"/>
  <c r="W154" i="27"/>
  <c r="V154" i="27"/>
  <c r="T154" i="27"/>
  <c r="AR177" i="25"/>
  <c r="AP177" i="25"/>
  <c r="X177" i="25"/>
  <c r="W177" i="25"/>
  <c r="V177" i="25"/>
  <c r="T177" i="25"/>
  <c r="AR176" i="25"/>
  <c r="AP176" i="25"/>
  <c r="X176" i="25"/>
  <c r="W176" i="25"/>
  <c r="V176" i="25"/>
  <c r="T176" i="25"/>
  <c r="AR175" i="25"/>
  <c r="AP175" i="25"/>
  <c r="X175" i="25"/>
  <c r="W175" i="25"/>
  <c r="V175" i="25"/>
  <c r="T175" i="25"/>
  <c r="AR174" i="25"/>
  <c r="AP174" i="25"/>
  <c r="X174" i="25"/>
  <c r="W174" i="25"/>
  <c r="V174" i="25"/>
  <c r="T174" i="25"/>
  <c r="AR173" i="25"/>
  <c r="AP173" i="25"/>
  <c r="X173" i="25"/>
  <c r="W173" i="25"/>
  <c r="V173" i="25"/>
  <c r="T173" i="25"/>
  <c r="AR172" i="25"/>
  <c r="AP172" i="25"/>
  <c r="X172" i="25"/>
  <c r="W172" i="25"/>
  <c r="V172" i="25"/>
  <c r="T172" i="25"/>
  <c r="AR171" i="25"/>
  <c r="AP171" i="25"/>
  <c r="X171" i="25"/>
  <c r="W171" i="25"/>
  <c r="V171" i="25"/>
  <c r="T171" i="25"/>
  <c r="AR170" i="25"/>
  <c r="AP170" i="25"/>
  <c r="X170" i="25"/>
  <c r="W170" i="25"/>
  <c r="V170" i="25"/>
  <c r="T170" i="25"/>
  <c r="AR169" i="25"/>
  <c r="AP169" i="25"/>
  <c r="X169" i="25"/>
  <c r="W169" i="25"/>
  <c r="V169" i="25"/>
  <c r="T169" i="25"/>
  <c r="AR168" i="25"/>
  <c r="AP168" i="25"/>
  <c r="X168" i="25"/>
  <c r="W168" i="25"/>
  <c r="V168" i="25"/>
  <c r="T168" i="25"/>
  <c r="AR167" i="25"/>
  <c r="AP167" i="25"/>
  <c r="X167" i="25"/>
  <c r="W167" i="25"/>
  <c r="V167" i="25"/>
  <c r="T167" i="25"/>
  <c r="AR166" i="25"/>
  <c r="AP166" i="25"/>
  <c r="X166" i="25"/>
  <c r="W166" i="25"/>
  <c r="V166" i="25"/>
  <c r="T166" i="25"/>
  <c r="AR165" i="25"/>
  <c r="AP165" i="25"/>
  <c r="X165" i="25"/>
  <c r="W165" i="25"/>
  <c r="V165" i="25"/>
  <c r="T165" i="25"/>
  <c r="AR164" i="25"/>
  <c r="AP164" i="25"/>
  <c r="X164" i="25"/>
  <c r="W164" i="25"/>
  <c r="V164" i="25"/>
  <c r="T164" i="25"/>
  <c r="AR163" i="25"/>
  <c r="AP163" i="25"/>
  <c r="X163" i="25"/>
  <c r="W163" i="25"/>
  <c r="V163" i="25"/>
  <c r="T163" i="25"/>
  <c r="AR162" i="25"/>
  <c r="AP162" i="25"/>
  <c r="X162" i="25"/>
  <c r="W162" i="25"/>
  <c r="V162" i="25"/>
  <c r="T162" i="25"/>
  <c r="AR161" i="25"/>
  <c r="AP161" i="25"/>
  <c r="X161" i="25"/>
  <c r="W161" i="25"/>
  <c r="V161" i="25"/>
  <c r="T161" i="25"/>
  <c r="AR160" i="25"/>
  <c r="AP160" i="25"/>
  <c r="X160" i="25"/>
  <c r="W160" i="25"/>
  <c r="V160" i="25"/>
  <c r="T160" i="25"/>
  <c r="AR159" i="25"/>
  <c r="AP159" i="25"/>
  <c r="X159" i="25"/>
  <c r="W159" i="25"/>
  <c r="V159" i="25"/>
  <c r="T159" i="25"/>
  <c r="AR158" i="25"/>
  <c r="AP158" i="25"/>
  <c r="X158" i="25"/>
  <c r="W158" i="25"/>
  <c r="V158" i="25"/>
  <c r="T158" i="25"/>
  <c r="AR157" i="25"/>
  <c r="AP157" i="25"/>
  <c r="X157" i="25"/>
  <c r="W157" i="25"/>
  <c r="V157" i="25"/>
  <c r="T157" i="25"/>
  <c r="AR156" i="25"/>
  <c r="AP156" i="25"/>
  <c r="X156" i="25"/>
  <c r="W156" i="25"/>
  <c r="V156" i="25"/>
  <c r="T156" i="25"/>
  <c r="AR155" i="25"/>
  <c r="AP155" i="25"/>
  <c r="X155" i="25"/>
  <c r="W155" i="25"/>
  <c r="V155" i="25"/>
  <c r="T155" i="25"/>
  <c r="AR154" i="25"/>
  <c r="AP154" i="25"/>
  <c r="X154" i="25"/>
  <c r="W154" i="25"/>
  <c r="V154" i="25"/>
  <c r="T154" i="25"/>
  <c r="AR153" i="25"/>
  <c r="AP153" i="25"/>
  <c r="X153" i="25"/>
  <c r="W153" i="25"/>
  <c r="V153" i="25"/>
  <c r="T153" i="25"/>
  <c r="AR152" i="25"/>
  <c r="AP152" i="25"/>
  <c r="X152" i="25"/>
  <c r="W152" i="25"/>
  <c r="V152" i="25"/>
  <c r="T152" i="25"/>
  <c r="AR151" i="25"/>
  <c r="AP151" i="25"/>
  <c r="X151" i="25"/>
  <c r="W151" i="25"/>
  <c r="V151" i="25"/>
  <c r="T151" i="25"/>
  <c r="AR150" i="25"/>
  <c r="AP150" i="25"/>
  <c r="X150" i="25"/>
  <c r="W150" i="25"/>
  <c r="V150" i="25"/>
  <c r="T150" i="25"/>
  <c r="AR149" i="25"/>
  <c r="AP149" i="25"/>
  <c r="X149" i="25"/>
  <c r="W149" i="25"/>
  <c r="V149" i="25"/>
  <c r="T149" i="25"/>
  <c r="AR148" i="25"/>
  <c r="AP148" i="25"/>
  <c r="X148" i="25"/>
  <c r="W148" i="25"/>
  <c r="V148" i="25"/>
  <c r="T148" i="25"/>
  <c r="AR147" i="25"/>
  <c r="AP147" i="25"/>
  <c r="X147" i="25"/>
  <c r="W147" i="25"/>
  <c r="V147" i="25"/>
  <c r="T147" i="25"/>
  <c r="T58" i="44"/>
  <c r="V58" i="44"/>
  <c r="W58" i="44"/>
  <c r="X58" i="44"/>
  <c r="AP58" i="44"/>
  <c r="AR58" i="44"/>
  <c r="T59" i="44"/>
  <c r="V59" i="44"/>
  <c r="W59" i="44"/>
  <c r="X59" i="44"/>
  <c r="AP59" i="44"/>
  <c r="AR59" i="44"/>
  <c r="T60" i="44"/>
  <c r="V60" i="44"/>
  <c r="W60" i="44"/>
  <c r="X60" i="44"/>
  <c r="AP60" i="44"/>
  <c r="AR60" i="44"/>
  <c r="T61" i="44"/>
  <c r="V61" i="44"/>
  <c r="W61" i="44"/>
  <c r="X61" i="44"/>
  <c r="AP61" i="44"/>
  <c r="AR61" i="44"/>
  <c r="V62" i="44"/>
  <c r="W62" i="44"/>
  <c r="X62" i="44"/>
  <c r="AP62" i="44"/>
  <c r="AR62" i="44"/>
  <c r="T63" i="44"/>
  <c r="V63" i="44"/>
  <c r="W63" i="44"/>
  <c r="X63" i="44"/>
  <c r="AP63" i="44"/>
  <c r="AR63" i="44"/>
  <c r="T64" i="44"/>
  <c r="V64" i="44"/>
  <c r="W64" i="44"/>
  <c r="X64" i="44"/>
  <c r="AP64" i="44"/>
  <c r="AR64" i="44"/>
  <c r="T65" i="44"/>
  <c r="V65" i="44"/>
  <c r="W65" i="44"/>
  <c r="X65" i="44"/>
  <c r="AP65" i="44"/>
  <c r="AR65" i="44"/>
  <c r="V66" i="44"/>
  <c r="W66" i="44"/>
  <c r="X66" i="44"/>
  <c r="AP66" i="44"/>
  <c r="AR66" i="44"/>
  <c r="T67" i="44"/>
  <c r="V67" i="44"/>
  <c r="W67" i="44"/>
  <c r="X67" i="44"/>
  <c r="AP67" i="44"/>
  <c r="AR67" i="44"/>
  <c r="T68" i="44"/>
  <c r="V68" i="44"/>
  <c r="W68" i="44"/>
  <c r="X68" i="44"/>
  <c r="AP68" i="44"/>
  <c r="AR68" i="44"/>
  <c r="T69" i="44"/>
  <c r="V69" i="44"/>
  <c r="W69" i="44"/>
  <c r="X69" i="44"/>
  <c r="AP69" i="44"/>
  <c r="AR69" i="44"/>
  <c r="V70" i="44"/>
  <c r="W70" i="44"/>
  <c r="X70" i="44"/>
  <c r="AP70" i="44"/>
  <c r="AR70" i="44"/>
  <c r="T71" i="44"/>
  <c r="V71" i="44"/>
  <c r="W71" i="44"/>
  <c r="X71" i="44"/>
  <c r="AP71" i="44"/>
  <c r="AR71" i="44"/>
  <c r="T72" i="44"/>
  <c r="V72" i="44"/>
  <c r="W72" i="44"/>
  <c r="X72" i="44"/>
  <c r="AP72" i="44"/>
  <c r="AR72" i="44"/>
  <c r="T73" i="44"/>
  <c r="V73" i="44"/>
  <c r="W73" i="44"/>
  <c r="X73" i="44"/>
  <c r="AP73" i="44"/>
  <c r="AR73" i="44"/>
  <c r="T74" i="44"/>
  <c r="V74" i="44"/>
  <c r="W74" i="44"/>
  <c r="X74" i="44"/>
  <c r="AP74" i="44"/>
  <c r="AR74" i="44"/>
  <c r="T75" i="44"/>
  <c r="V75" i="44"/>
  <c r="W75" i="44"/>
  <c r="X75" i="44"/>
  <c r="AP75" i="44"/>
  <c r="AR75" i="44"/>
  <c r="T76" i="44"/>
  <c r="V76" i="44"/>
  <c r="W76" i="44"/>
  <c r="X76" i="44"/>
  <c r="AP76" i="44"/>
  <c r="AR76" i="44"/>
  <c r="T77" i="44"/>
  <c r="V77" i="44"/>
  <c r="W77" i="44"/>
  <c r="X77" i="44"/>
  <c r="AP77" i="44"/>
  <c r="AR77" i="44"/>
  <c r="V78" i="44"/>
  <c r="W78" i="44"/>
  <c r="X78" i="44"/>
  <c r="AP78" i="44"/>
  <c r="AR78" i="44"/>
  <c r="T79" i="44"/>
  <c r="V79" i="44"/>
  <c r="W79" i="44"/>
  <c r="X79" i="44"/>
  <c r="AP79" i="44"/>
  <c r="AR79" i="44"/>
  <c r="T80" i="44"/>
  <c r="V80" i="44"/>
  <c r="W80" i="44"/>
  <c r="X80" i="44"/>
  <c r="AP80" i="44"/>
  <c r="AR80" i="44"/>
  <c r="V81" i="44"/>
  <c r="W81" i="44"/>
  <c r="X81" i="44"/>
  <c r="AP81" i="44"/>
  <c r="AR81" i="44"/>
  <c r="T82" i="44"/>
  <c r="V82" i="44"/>
  <c r="W82" i="44"/>
  <c r="X82" i="44"/>
  <c r="AP82" i="44"/>
  <c r="AR82" i="44"/>
  <c r="T83" i="44"/>
  <c r="V83" i="44"/>
  <c r="W83" i="44"/>
  <c r="X83" i="44"/>
  <c r="AP83" i="44"/>
  <c r="AR83" i="44"/>
  <c r="V84" i="44"/>
  <c r="W84" i="44"/>
  <c r="X84" i="44"/>
  <c r="AP84" i="44"/>
  <c r="AR84" i="44"/>
  <c r="T85" i="44"/>
  <c r="V85" i="44"/>
  <c r="W85" i="44"/>
  <c r="X85" i="44"/>
  <c r="AP85" i="44"/>
  <c r="AR85" i="44"/>
  <c r="T86" i="44"/>
  <c r="V86" i="44"/>
  <c r="W86" i="44"/>
  <c r="X86" i="44"/>
  <c r="AP86" i="44"/>
  <c r="AR86" i="44"/>
  <c r="T87" i="44"/>
  <c r="V87" i="44"/>
  <c r="W87" i="44"/>
  <c r="X87" i="44"/>
  <c r="AP87" i="44"/>
  <c r="AR87" i="44"/>
  <c r="T88" i="44"/>
  <c r="V88" i="44"/>
  <c r="W88" i="44"/>
  <c r="X88" i="44"/>
  <c r="AP88" i="44"/>
  <c r="AR88" i="44"/>
  <c r="T89" i="44"/>
  <c r="V89" i="44"/>
  <c r="W89" i="44"/>
  <c r="X89" i="44"/>
  <c r="AP89" i="44"/>
  <c r="AR89" i="44"/>
  <c r="T90" i="44"/>
  <c r="V90" i="44"/>
  <c r="W90" i="44"/>
  <c r="X90" i="44"/>
  <c r="AP90" i="44"/>
  <c r="AR90" i="44"/>
  <c r="T91" i="44"/>
  <c r="V91" i="44"/>
  <c r="W91" i="44"/>
  <c r="X91" i="44"/>
  <c r="AP91" i="44"/>
  <c r="AR91" i="44"/>
  <c r="T92" i="44"/>
  <c r="V92" i="44"/>
  <c r="W92" i="44"/>
  <c r="X92" i="44"/>
  <c r="AP92" i="44"/>
  <c r="AR92" i="44"/>
  <c r="N36" i="46"/>
  <c r="F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G192" i="46"/>
  <c r="G193" i="46"/>
  <c r="G194" i="46"/>
  <c r="G195" i="46"/>
  <c r="G196" i="46"/>
  <c r="G197" i="46"/>
  <c r="G198" i="46"/>
  <c r="G199" i="46"/>
  <c r="G200" i="46"/>
  <c r="G201" i="46"/>
  <c r="G202" i="46"/>
  <c r="G203" i="46"/>
  <c r="G204" i="46"/>
  <c r="G205" i="46"/>
  <c r="G206" i="46"/>
  <c r="G207" i="46"/>
  <c r="G208" i="46"/>
  <c r="G209" i="46"/>
  <c r="G210" i="46"/>
  <c r="G211" i="46"/>
  <c r="G212" i="46"/>
  <c r="G213" i="46"/>
  <c r="G214" i="46"/>
  <c r="G215" i="46"/>
  <c r="G216" i="46"/>
  <c r="G217" i="46"/>
  <c r="G218" i="46"/>
  <c r="G219" i="46"/>
  <c r="G220" i="46"/>
  <c r="G221" i="46"/>
  <c r="G222" i="46"/>
  <c r="G223" i="46"/>
  <c r="G224" i="46"/>
  <c r="G225" i="46"/>
  <c r="G226" i="46"/>
  <c r="G227" i="46"/>
  <c r="G228" i="46"/>
  <c r="G229" i="46"/>
  <c r="G230" i="46"/>
  <c r="G231" i="46"/>
  <c r="G232" i="46"/>
  <c r="G233" i="46"/>
  <c r="G234" i="46"/>
  <c r="G235" i="46"/>
  <c r="G236" i="46"/>
  <c r="G237" i="46"/>
  <c r="G238" i="46"/>
  <c r="G239" i="46"/>
  <c r="G240" i="46"/>
  <c r="G241" i="46"/>
  <c r="G242" i="46"/>
  <c r="G243" i="46"/>
  <c r="G244" i="46"/>
  <c r="G245" i="46"/>
  <c r="G246" i="46"/>
  <c r="G247" i="46"/>
  <c r="G248" i="46"/>
  <c r="G249" i="46"/>
  <c r="G250" i="46"/>
  <c r="G251" i="46"/>
  <c r="G252" i="46"/>
  <c r="G253" i="46"/>
  <c r="G254" i="46"/>
  <c r="G255" i="46"/>
  <c r="G256" i="46"/>
  <c r="G257" i="46"/>
  <c r="G258" i="46"/>
  <c r="G259" i="46"/>
  <c r="G260" i="46"/>
  <c r="G261" i="46"/>
  <c r="G262" i="46"/>
  <c r="G263" i="46"/>
  <c r="G264" i="46"/>
  <c r="G265" i="46"/>
  <c r="G266" i="46"/>
  <c r="G267" i="46"/>
  <c r="G268" i="46"/>
  <c r="G269" i="46"/>
  <c r="G270" i="46"/>
  <c r="G271" i="46"/>
  <c r="G272" i="46"/>
  <c r="G273" i="46"/>
  <c r="G274" i="46"/>
  <c r="G275" i="46"/>
  <c r="G276" i="46"/>
  <c r="G277" i="46"/>
  <c r="G278" i="46"/>
  <c r="G279" i="46"/>
  <c r="G280" i="46"/>
  <c r="G281" i="46"/>
  <c r="G282" i="46"/>
  <c r="G283" i="46"/>
  <c r="G284" i="46"/>
  <c r="G285" i="46"/>
  <c r="G286" i="46"/>
  <c r="G287" i="46"/>
  <c r="G288" i="46"/>
  <c r="G289" i="46"/>
  <c r="G290" i="46"/>
  <c r="G291" i="46"/>
  <c r="G292" i="46"/>
  <c r="G293" i="46"/>
  <c r="G294" i="46"/>
  <c r="G295" i="46"/>
  <c r="G296" i="46"/>
  <c r="G297" i="46"/>
  <c r="G298" i="46"/>
  <c r="G299" i="46"/>
  <c r="G300" i="46"/>
  <c r="G301" i="46"/>
  <c r="G302" i="46"/>
  <c r="G303" i="46"/>
  <c r="G304" i="46"/>
  <c r="G305" i="46"/>
  <c r="G306" i="46"/>
  <c r="G307" i="46"/>
  <c r="G308" i="46"/>
  <c r="G309" i="46"/>
  <c r="G310" i="46"/>
  <c r="G311" i="46"/>
  <c r="G312" i="46"/>
  <c r="G313" i="46"/>
  <c r="G314" i="46"/>
  <c r="G315" i="46"/>
  <c r="G316" i="46"/>
  <c r="G317" i="46"/>
  <c r="G318" i="46"/>
  <c r="G319" i="46"/>
  <c r="G320" i="46"/>
  <c r="G321" i="46"/>
  <c r="G322" i="46"/>
  <c r="G323" i="46"/>
  <c r="G324" i="46"/>
  <c r="G325" i="46"/>
  <c r="G326" i="46"/>
  <c r="G327" i="46"/>
  <c r="G328" i="46"/>
  <c r="G329" i="46"/>
  <c r="G330" i="46"/>
  <c r="G331" i="46"/>
  <c r="G332" i="46"/>
  <c r="G333" i="46"/>
  <c r="G334" i="46"/>
  <c r="G335" i="46"/>
  <c r="G336" i="46"/>
  <c r="G337" i="46"/>
  <c r="G338" i="46"/>
  <c r="G339" i="46"/>
  <c r="G340" i="46"/>
  <c r="G341" i="46"/>
  <c r="G342" i="46"/>
  <c r="G343" i="46"/>
  <c r="G344" i="46"/>
  <c r="G345" i="46"/>
  <c r="G346" i="46"/>
  <c r="G347" i="46"/>
  <c r="G348" i="46"/>
  <c r="G349" i="46"/>
  <c r="G350" i="46"/>
  <c r="G351" i="46"/>
  <c r="G352" i="46"/>
  <c r="G353" i="46"/>
  <c r="G354" i="46"/>
  <c r="G355" i="46"/>
  <c r="G356" i="46"/>
  <c r="G357" i="46"/>
  <c r="G358" i="46"/>
  <c r="G359" i="46"/>
  <c r="G360" i="46"/>
  <c r="G361" i="46"/>
  <c r="G362" i="46"/>
  <c r="G363" i="46"/>
  <c r="G364" i="46"/>
  <c r="G365" i="46"/>
  <c r="G366" i="46"/>
  <c r="G367" i="46"/>
  <c r="G368" i="46"/>
  <c r="G369" i="46"/>
  <c r="G370" i="46"/>
  <c r="G371" i="46"/>
  <c r="G372" i="46"/>
  <c r="G373" i="46"/>
  <c r="G374" i="46"/>
  <c r="G375" i="46"/>
  <c r="G376" i="46"/>
  <c r="G377" i="46"/>
  <c r="G378" i="46"/>
  <c r="G379" i="46"/>
  <c r="G380" i="46"/>
  <c r="G381" i="46"/>
  <c r="G382" i="46"/>
  <c r="G383" i="46"/>
  <c r="G384" i="46"/>
  <c r="G385" i="46"/>
  <c r="G386" i="46"/>
  <c r="G387" i="46"/>
  <c r="G388" i="46"/>
  <c r="G389" i="46"/>
  <c r="G390" i="46"/>
  <c r="G391" i="46"/>
  <c r="G392" i="46"/>
  <c r="G393" i="46"/>
  <c r="G394" i="46"/>
  <c r="G395" i="46"/>
  <c r="G396" i="46"/>
  <c r="G397" i="46"/>
  <c r="G398" i="46"/>
  <c r="G399" i="46"/>
  <c r="G400" i="46"/>
  <c r="G401" i="46"/>
  <c r="G402" i="46"/>
  <c r="G403" i="46"/>
  <c r="G404" i="46"/>
  <c r="G405" i="46"/>
  <c r="G406" i="46"/>
  <c r="G407" i="46"/>
  <c r="G408" i="46"/>
  <c r="G409" i="46"/>
  <c r="G410" i="46"/>
  <c r="G411" i="46"/>
  <c r="G412" i="46"/>
  <c r="G413" i="46"/>
  <c r="G414" i="46"/>
  <c r="G415" i="46"/>
  <c r="G416" i="46"/>
  <c r="G417" i="46"/>
  <c r="G418" i="46"/>
  <c r="G419" i="46"/>
  <c r="G420" i="46"/>
  <c r="G421" i="46"/>
  <c r="G422" i="46"/>
  <c r="G423" i="46"/>
  <c r="G424" i="46"/>
  <c r="G425" i="46"/>
  <c r="G426" i="46"/>
  <c r="G427" i="46"/>
  <c r="G428" i="46"/>
  <c r="G429" i="46"/>
  <c r="G430" i="46"/>
  <c r="G431" i="46"/>
  <c r="G432" i="46"/>
  <c r="G433" i="46"/>
  <c r="G434" i="46"/>
  <c r="G435" i="46"/>
  <c r="G436" i="46"/>
  <c r="G437" i="46"/>
  <c r="G438" i="46"/>
  <c r="G439" i="46"/>
  <c r="G440" i="46"/>
  <c r="G441" i="46"/>
  <c r="G442" i="46"/>
  <c r="G443" i="46"/>
  <c r="G444" i="46"/>
  <c r="G445" i="46"/>
  <c r="G446" i="46"/>
  <c r="G447" i="46"/>
  <c r="G448" i="46"/>
  <c r="G449" i="46"/>
  <c r="G450" i="46"/>
  <c r="G451" i="46"/>
  <c r="G452" i="46"/>
  <c r="G453" i="46"/>
  <c r="G454" i="46"/>
  <c r="G455" i="46"/>
  <c r="G456" i="46"/>
  <c r="G457" i="46"/>
  <c r="G458" i="46"/>
  <c r="G459" i="46"/>
  <c r="G460" i="46"/>
  <c r="G461" i="46"/>
  <c r="G462" i="46"/>
  <c r="G463" i="46"/>
  <c r="G464" i="46"/>
  <c r="G465" i="46"/>
  <c r="G466" i="46"/>
  <c r="G467" i="46"/>
  <c r="G468" i="46"/>
  <c r="G469" i="46"/>
  <c r="G470" i="46"/>
  <c r="G471" i="46"/>
  <c r="G472" i="46"/>
  <c r="G473" i="46"/>
  <c r="G474" i="46"/>
  <c r="G475" i="46"/>
  <c r="G476" i="46"/>
  <c r="G477" i="46"/>
  <c r="G478" i="46"/>
  <c r="G479" i="46"/>
  <c r="G480" i="46"/>
  <c r="G481" i="46"/>
  <c r="G482" i="46"/>
  <c r="G483" i="46"/>
  <c r="G484" i="46"/>
  <c r="G485" i="46"/>
  <c r="G486" i="46"/>
  <c r="G487" i="46"/>
  <c r="G488" i="46"/>
  <c r="G489" i="46"/>
  <c r="G490" i="46"/>
  <c r="G491" i="46"/>
  <c r="G492" i="46"/>
  <c r="G493" i="46"/>
  <c r="G494" i="46"/>
  <c r="G495" i="46"/>
  <c r="G496" i="46"/>
  <c r="G497" i="46"/>
  <c r="G498" i="46"/>
  <c r="G499" i="46"/>
  <c r="G500" i="46"/>
  <c r="G501" i="46"/>
  <c r="G502" i="46"/>
  <c r="G503" i="46"/>
  <c r="G504" i="46"/>
  <c r="G505" i="46"/>
  <c r="G506" i="46"/>
  <c r="G507" i="46"/>
  <c r="G508" i="46"/>
  <c r="G509" i="46"/>
  <c r="G510" i="46"/>
  <c r="G511" i="46"/>
  <c r="G512" i="46"/>
  <c r="G513" i="46"/>
  <c r="G514" i="46"/>
  <c r="G515" i="46"/>
  <c r="G516" i="46"/>
  <c r="G517" i="46"/>
  <c r="G518" i="46"/>
  <c r="G519" i="46"/>
  <c r="G520" i="46"/>
  <c r="G521" i="46"/>
  <c r="G522" i="46"/>
  <c r="G523" i="46"/>
  <c r="G524" i="46"/>
  <c r="G525" i="46"/>
  <c r="G526" i="46"/>
  <c r="G527" i="46"/>
  <c r="G528" i="46"/>
  <c r="G529" i="46"/>
  <c r="G530" i="46"/>
  <c r="G531" i="46"/>
  <c r="G532" i="46"/>
  <c r="G533" i="46"/>
  <c r="G534" i="46"/>
  <c r="G535" i="46"/>
  <c r="G536" i="46"/>
  <c r="G537" i="46"/>
  <c r="G538" i="46"/>
  <c r="G539" i="46"/>
  <c r="G540" i="46"/>
  <c r="G541" i="46"/>
  <c r="G542" i="46"/>
  <c r="G543" i="46"/>
  <c r="G544" i="46"/>
  <c r="G545" i="46"/>
  <c r="G546" i="46"/>
  <c r="G547" i="46"/>
  <c r="G548" i="46"/>
  <c r="G549" i="46"/>
  <c r="G550" i="46"/>
  <c r="G551" i="46"/>
  <c r="G552" i="46"/>
  <c r="G553" i="46"/>
  <c r="G554" i="46"/>
  <c r="G555" i="46"/>
  <c r="G556" i="46"/>
  <c r="G557" i="46"/>
  <c r="G558" i="46"/>
  <c r="G559" i="46"/>
  <c r="G560" i="46"/>
  <c r="G561" i="46"/>
  <c r="G562" i="46"/>
  <c r="G563" i="46"/>
  <c r="G564" i="46"/>
  <c r="G565" i="46"/>
  <c r="G566" i="46"/>
  <c r="G567" i="46"/>
  <c r="G568" i="46"/>
  <c r="G569" i="46"/>
  <c r="G570" i="46"/>
  <c r="G571" i="46"/>
  <c r="G572" i="46"/>
  <c r="G573" i="46"/>
  <c r="G574" i="46"/>
  <c r="G575" i="46"/>
  <c r="G576" i="46"/>
  <c r="G577" i="46"/>
  <c r="G578" i="46"/>
  <c r="G579" i="46"/>
  <c r="G580" i="46"/>
  <c r="G581" i="46"/>
  <c r="G582" i="46"/>
  <c r="G583" i="46"/>
  <c r="G584" i="46"/>
  <c r="G585" i="46"/>
  <c r="G586" i="46"/>
  <c r="G587" i="46"/>
  <c r="G588" i="46"/>
  <c r="G589" i="46"/>
  <c r="G590" i="46"/>
  <c r="G591" i="46"/>
  <c r="G592" i="46"/>
  <c r="G593" i="46"/>
  <c r="G594" i="46"/>
  <c r="G595" i="46"/>
  <c r="G596" i="46"/>
  <c r="G597" i="46"/>
  <c r="G598" i="46"/>
  <c r="G599" i="46"/>
  <c r="G600" i="46"/>
  <c r="G601" i="46"/>
  <c r="G602" i="46"/>
  <c r="G603" i="46"/>
  <c r="G604" i="46"/>
  <c r="G605" i="46"/>
  <c r="G606" i="46"/>
  <c r="G607" i="46"/>
  <c r="G608" i="46"/>
  <c r="G609" i="46"/>
  <c r="G610" i="46"/>
  <c r="G611" i="46"/>
  <c r="G612" i="46"/>
  <c r="G613" i="46"/>
  <c r="G614" i="46"/>
  <c r="G615" i="46"/>
  <c r="G616" i="46"/>
  <c r="G617" i="46"/>
  <c r="G618" i="46"/>
  <c r="G619" i="46"/>
  <c r="G620" i="46"/>
  <c r="G621" i="46"/>
  <c r="G622" i="46"/>
  <c r="G623" i="46"/>
  <c r="G624" i="46"/>
  <c r="G625" i="46"/>
  <c r="G626" i="46"/>
  <c r="G627" i="46"/>
  <c r="G628" i="46"/>
  <c r="G629" i="46"/>
  <c r="G630" i="46"/>
  <c r="G631" i="46"/>
  <c r="G632" i="46"/>
  <c r="G633" i="46"/>
  <c r="G634" i="46"/>
  <c r="G635" i="46"/>
  <c r="G636" i="46"/>
  <c r="G637" i="46"/>
  <c r="G638" i="46"/>
  <c r="G639" i="46"/>
  <c r="G640" i="46"/>
  <c r="G641" i="46"/>
  <c r="G642" i="46"/>
  <c r="G643" i="46"/>
  <c r="G644" i="46"/>
  <c r="G645" i="46"/>
  <c r="G646" i="46"/>
  <c r="G647" i="46"/>
  <c r="G648" i="46"/>
  <c r="G649" i="46"/>
  <c r="G650" i="46"/>
  <c r="G651" i="46"/>
  <c r="G652" i="46"/>
  <c r="G653" i="46"/>
  <c r="G654" i="46"/>
  <c r="G655" i="46"/>
  <c r="G656" i="46"/>
  <c r="G657" i="46"/>
  <c r="G658" i="46"/>
  <c r="G659" i="46"/>
  <c r="G660" i="46"/>
  <c r="G661" i="46"/>
  <c r="G662" i="46"/>
  <c r="G663" i="46"/>
  <c r="G664" i="46"/>
  <c r="G665" i="46"/>
  <c r="G666" i="46"/>
  <c r="G667" i="46"/>
  <c r="G668" i="46"/>
  <c r="G669" i="46"/>
  <c r="G670" i="46"/>
  <c r="G671" i="46"/>
  <c r="G672" i="46"/>
  <c r="G673" i="46"/>
  <c r="G674" i="46"/>
  <c r="G675" i="46"/>
  <c r="G676" i="46"/>
  <c r="G677" i="46"/>
  <c r="G678" i="46"/>
  <c r="G679" i="46"/>
  <c r="G680" i="46"/>
  <c r="G681" i="46"/>
  <c r="G682" i="46"/>
  <c r="G683" i="46"/>
  <c r="G684" i="46"/>
  <c r="G685" i="46"/>
  <c r="G686" i="46"/>
  <c r="G687" i="46"/>
  <c r="G688" i="46"/>
  <c r="G689" i="46"/>
  <c r="G690" i="46"/>
  <c r="G691" i="46"/>
  <c r="G692" i="46"/>
  <c r="G693" i="46"/>
  <c r="G694" i="46"/>
  <c r="G695" i="46"/>
  <c r="G696" i="46"/>
  <c r="G697" i="46"/>
  <c r="G698" i="46"/>
  <c r="G699" i="46"/>
  <c r="G700" i="46"/>
  <c r="G701" i="46"/>
  <c r="G702" i="46"/>
  <c r="G703" i="46"/>
  <c r="G704" i="46"/>
  <c r="G705" i="46"/>
  <c r="G706" i="46"/>
  <c r="G707" i="46"/>
  <c r="G708" i="46"/>
  <c r="G709" i="46"/>
  <c r="G710" i="46"/>
  <c r="G711" i="46"/>
  <c r="G712" i="46"/>
  <c r="G713" i="46"/>
  <c r="G714" i="46"/>
  <c r="G715" i="46"/>
  <c r="G716" i="46"/>
  <c r="G717" i="46"/>
  <c r="G718" i="46"/>
  <c r="G719" i="46"/>
  <c r="G720" i="46"/>
  <c r="G721" i="46"/>
  <c r="G722" i="46"/>
  <c r="G723" i="46"/>
  <c r="G724" i="46"/>
  <c r="G725" i="46"/>
  <c r="G726" i="46"/>
  <c r="G727" i="46"/>
  <c r="G728" i="46"/>
  <c r="G729" i="46"/>
  <c r="G730" i="46"/>
  <c r="G731" i="46"/>
  <c r="G732" i="46"/>
  <c r="G733" i="46"/>
  <c r="G734" i="46"/>
  <c r="G735" i="46"/>
  <c r="G736" i="46"/>
  <c r="G737" i="46"/>
  <c r="G738" i="46"/>
  <c r="G739" i="46"/>
  <c r="G740" i="46"/>
  <c r="G741" i="46"/>
  <c r="G742" i="46"/>
  <c r="G743" i="46"/>
  <c r="G744" i="46"/>
  <c r="G745" i="46"/>
  <c r="G746" i="46"/>
  <c r="G747" i="46"/>
  <c r="G748" i="46"/>
  <c r="G749" i="46"/>
  <c r="G750" i="46"/>
  <c r="G751" i="46"/>
  <c r="G752" i="46"/>
  <c r="G753" i="46"/>
  <c r="G754" i="46"/>
  <c r="G755" i="46"/>
  <c r="G756" i="46"/>
  <c r="G757" i="46"/>
  <c r="G758" i="46"/>
  <c r="G759" i="46"/>
  <c r="G760" i="46"/>
  <c r="G761" i="46"/>
  <c r="G762" i="46"/>
  <c r="G763" i="46"/>
  <c r="G764" i="46"/>
  <c r="G765" i="46"/>
  <c r="G766" i="46"/>
  <c r="G767" i="46"/>
  <c r="G768" i="46"/>
  <c r="G769" i="46"/>
  <c r="G770" i="46"/>
  <c r="G771" i="46"/>
  <c r="G772" i="46"/>
  <c r="G773" i="46"/>
  <c r="G774" i="46"/>
  <c r="G775" i="46"/>
  <c r="G776" i="46"/>
  <c r="G777" i="46"/>
  <c r="G778" i="46"/>
  <c r="G779" i="46"/>
  <c r="G780" i="46"/>
  <c r="G781" i="46"/>
  <c r="G782" i="46"/>
  <c r="G783" i="46"/>
  <c r="G784" i="46"/>
  <c r="G785" i="46"/>
  <c r="G786" i="46"/>
  <c r="G787" i="46"/>
  <c r="G788" i="46"/>
  <c r="G789" i="46"/>
  <c r="G790" i="46"/>
  <c r="G791" i="46"/>
  <c r="G792" i="46"/>
  <c r="G793" i="46"/>
  <c r="G794" i="46"/>
  <c r="G795" i="46"/>
  <c r="G796" i="46"/>
  <c r="G797" i="46"/>
  <c r="G798" i="46"/>
  <c r="G799" i="46"/>
  <c r="G800" i="46"/>
  <c r="G801" i="46"/>
  <c r="G802" i="46"/>
  <c r="G803" i="46"/>
  <c r="G804" i="46"/>
  <c r="G805" i="46"/>
  <c r="G806" i="46"/>
  <c r="G807" i="46"/>
  <c r="G808" i="46"/>
  <c r="G809" i="46"/>
  <c r="G810" i="46"/>
  <c r="G811" i="46"/>
  <c r="G812" i="46"/>
  <c r="G813" i="46"/>
  <c r="G814" i="46"/>
  <c r="G815" i="46"/>
  <c r="G816" i="46"/>
  <c r="G817" i="46"/>
  <c r="G818" i="46"/>
  <c r="G819" i="46"/>
  <c r="G820" i="46"/>
  <c r="G821" i="46"/>
  <c r="G822" i="46"/>
  <c r="G823" i="46"/>
  <c r="G824" i="46"/>
  <c r="G825" i="46"/>
  <c r="G826" i="46"/>
  <c r="G827" i="46"/>
  <c r="G828" i="46"/>
  <c r="G829" i="46"/>
  <c r="G830" i="46"/>
  <c r="G831" i="46"/>
  <c r="G832" i="46"/>
  <c r="G833" i="46"/>
  <c r="G834" i="46"/>
  <c r="G835" i="46"/>
  <c r="G836" i="46"/>
  <c r="G837" i="46"/>
  <c r="G838" i="46"/>
  <c r="G839" i="46"/>
  <c r="G840" i="46"/>
  <c r="G841" i="46"/>
  <c r="G842" i="46"/>
  <c r="G843" i="46"/>
  <c r="G844" i="46"/>
  <c r="G845" i="46"/>
  <c r="G846" i="46"/>
  <c r="G847" i="46"/>
  <c r="G848" i="46"/>
  <c r="G849" i="46"/>
  <c r="G850" i="46"/>
  <c r="G851" i="46"/>
  <c r="G852" i="46"/>
  <c r="G853" i="46"/>
  <c r="G854" i="46"/>
  <c r="G855" i="46"/>
  <c r="G856" i="46"/>
  <c r="G857" i="46"/>
  <c r="G858" i="46"/>
  <c r="G859" i="46"/>
  <c r="G860" i="46"/>
  <c r="G861" i="46"/>
  <c r="G862" i="46"/>
  <c r="G863" i="46"/>
  <c r="G864" i="46"/>
  <c r="G865" i="46"/>
  <c r="G866" i="46"/>
  <c r="G867" i="46"/>
  <c r="G868" i="46"/>
  <c r="G869" i="46"/>
  <c r="G870" i="46"/>
  <c r="G871" i="46"/>
  <c r="G872" i="46"/>
  <c r="G873" i="46"/>
  <c r="G874" i="46"/>
  <c r="G875" i="46"/>
  <c r="G876" i="46"/>
  <c r="G877" i="46"/>
  <c r="G878" i="46"/>
  <c r="G879" i="46"/>
  <c r="G880" i="46"/>
  <c r="G881" i="46"/>
  <c r="G882" i="46"/>
  <c r="G883" i="46"/>
  <c r="G884" i="46"/>
  <c r="G885" i="46"/>
  <c r="G886" i="46"/>
  <c r="G887" i="46"/>
  <c r="G888" i="46"/>
  <c r="G889" i="46"/>
  <c r="G890" i="46"/>
  <c r="G891" i="46"/>
  <c r="G892" i="46"/>
  <c r="G893" i="46"/>
  <c r="G894" i="46"/>
  <c r="G895" i="46"/>
  <c r="G896" i="46"/>
  <c r="G897" i="46"/>
  <c r="G898" i="46"/>
  <c r="G899" i="46"/>
  <c r="G900" i="46"/>
  <c r="G901" i="46"/>
  <c r="G902" i="46"/>
  <c r="G903" i="46"/>
  <c r="G904" i="46"/>
  <c r="G905" i="46"/>
  <c r="G906" i="46"/>
  <c r="G907" i="46"/>
  <c r="G908" i="46"/>
  <c r="G909" i="46"/>
  <c r="G910" i="46"/>
  <c r="G911" i="46"/>
  <c r="G912" i="46"/>
  <c r="G913" i="46"/>
  <c r="G914" i="46"/>
  <c r="G915" i="46"/>
  <c r="G916" i="46"/>
  <c r="G917" i="46"/>
  <c r="G918" i="46"/>
  <c r="G919" i="46"/>
  <c r="G920" i="46"/>
  <c r="G921" i="46"/>
  <c r="G922" i="46"/>
  <c r="G923" i="46"/>
  <c r="G924" i="46"/>
  <c r="G925" i="46"/>
  <c r="G926" i="46"/>
  <c r="G927" i="46"/>
  <c r="G928" i="46"/>
  <c r="G929" i="46"/>
  <c r="G930" i="46"/>
  <c r="G931" i="46"/>
  <c r="G932" i="46"/>
  <c r="G933" i="46"/>
  <c r="G934" i="46"/>
  <c r="G935" i="46"/>
  <c r="G936" i="46"/>
  <c r="G937" i="46"/>
  <c r="G938" i="46"/>
  <c r="G939" i="46"/>
  <c r="G940" i="46"/>
  <c r="G941" i="46"/>
  <c r="G942" i="46"/>
  <c r="G943" i="46"/>
  <c r="G944" i="46"/>
  <c r="G945" i="46"/>
  <c r="G946" i="46"/>
  <c r="G947" i="46"/>
  <c r="G948" i="46"/>
  <c r="G949" i="46"/>
  <c r="G950" i="46"/>
  <c r="G951" i="46"/>
  <c r="G952" i="46"/>
  <c r="G953" i="46"/>
  <c r="G954" i="46"/>
  <c r="G955" i="46"/>
  <c r="G956" i="46"/>
  <c r="G957" i="46"/>
  <c r="G958" i="46"/>
  <c r="G959" i="46"/>
  <c r="G960" i="46"/>
  <c r="G961" i="46"/>
  <c r="G962" i="46"/>
  <c r="G963" i="46"/>
  <c r="G964" i="46"/>
  <c r="G965" i="46"/>
  <c r="G966" i="46"/>
  <c r="G967" i="46"/>
  <c r="G968" i="46"/>
  <c r="G969" i="46"/>
  <c r="G970" i="46"/>
  <c r="G971" i="46"/>
  <c r="G972" i="46"/>
  <c r="G973" i="46"/>
  <c r="G974" i="46"/>
  <c r="G975" i="46"/>
  <c r="G976" i="46"/>
  <c r="G977" i="46"/>
  <c r="G978" i="46"/>
  <c r="G979" i="46"/>
  <c r="G980" i="46"/>
  <c r="G981" i="46"/>
  <c r="G982" i="46"/>
  <c r="G983" i="46"/>
  <c r="G984" i="46"/>
  <c r="G985" i="46"/>
  <c r="G986" i="46"/>
  <c r="G987" i="46"/>
  <c r="G988" i="46"/>
  <c r="G989" i="46"/>
  <c r="G990" i="46"/>
  <c r="G991" i="46"/>
  <c r="G992" i="46"/>
  <c r="G993" i="46"/>
  <c r="G994" i="46"/>
  <c r="G995" i="46"/>
  <c r="G996" i="46"/>
  <c r="G997" i="46"/>
  <c r="G998" i="46"/>
  <c r="G999" i="46"/>
  <c r="G1000" i="46"/>
  <c r="G1001" i="46"/>
  <c r="G1002" i="46"/>
  <c r="G1003" i="46"/>
  <c r="G1004" i="46"/>
  <c r="G1005" i="46"/>
  <c r="G1006" i="46"/>
  <c r="G1007" i="46"/>
  <c r="G1008" i="46"/>
  <c r="G1009" i="46"/>
  <c r="G1010" i="46"/>
  <c r="G1011" i="46"/>
  <c r="G1012" i="46"/>
  <c r="G1013" i="46"/>
  <c r="G1014" i="46"/>
  <c r="G1015" i="46"/>
  <c r="G1016" i="46"/>
  <c r="G1017" i="46"/>
  <c r="G1018" i="46"/>
  <c r="G1019" i="46"/>
  <c r="G1020" i="46"/>
  <c r="G1021" i="46"/>
  <c r="G1022" i="46"/>
  <c r="G1023" i="46"/>
  <c r="G1024" i="46"/>
  <c r="G1025" i="46"/>
  <c r="G1026" i="46"/>
  <c r="G1027" i="46"/>
  <c r="G1028" i="46"/>
  <c r="G1029" i="46"/>
  <c r="G1030" i="46"/>
  <c r="G1031" i="46"/>
  <c r="G1032" i="46"/>
  <c r="G1033" i="46"/>
  <c r="G1034" i="46"/>
  <c r="G1035" i="46"/>
  <c r="G1036" i="46"/>
  <c r="G1037" i="46"/>
  <c r="G1038" i="46"/>
  <c r="G1039" i="46"/>
  <c r="G1040" i="46"/>
  <c r="G1041" i="46"/>
  <c r="G1042" i="46"/>
  <c r="G1043" i="46"/>
  <c r="G1044" i="46"/>
  <c r="G1045" i="46"/>
  <c r="G1046" i="46"/>
  <c r="G1047" i="46"/>
  <c r="G1048" i="46"/>
  <c r="G1049" i="46"/>
  <c r="G1050" i="46"/>
  <c r="G1051" i="46"/>
  <c r="G1052" i="46"/>
  <c r="G1053" i="46"/>
  <c r="G1054" i="46"/>
  <c r="G1055" i="46"/>
  <c r="G1056" i="46"/>
  <c r="G1057" i="46"/>
  <c r="G1058" i="46"/>
  <c r="G1059" i="46"/>
  <c r="G1060" i="46"/>
  <c r="G1061" i="46"/>
  <c r="G1062" i="46"/>
  <c r="G1063" i="46"/>
  <c r="G1064" i="46"/>
  <c r="G1065" i="46"/>
  <c r="G1066" i="46"/>
  <c r="G1067" i="46"/>
  <c r="G1068" i="46"/>
  <c r="G1069" i="46"/>
  <c r="G1070" i="46"/>
  <c r="G1071" i="46"/>
  <c r="G1072" i="46"/>
  <c r="G1073" i="46"/>
  <c r="G1074" i="46"/>
  <c r="G1075" i="46"/>
  <c r="G1076" i="46"/>
  <c r="G1077" i="46"/>
  <c r="G1078" i="46"/>
  <c r="G1079" i="46"/>
  <c r="G1080" i="46"/>
  <c r="G1081" i="46"/>
  <c r="G1082" i="46"/>
  <c r="G1083" i="46"/>
  <c r="G1084" i="46"/>
  <c r="G1085" i="46"/>
  <c r="G1086" i="46"/>
  <c r="G1087" i="46"/>
  <c r="G1088" i="46"/>
  <c r="G1089" i="46"/>
  <c r="G1090" i="46"/>
  <c r="G1091" i="46"/>
  <c r="G1092" i="46"/>
  <c r="G1093" i="46"/>
  <c r="G1094" i="46"/>
  <c r="G1095" i="46"/>
  <c r="G1096" i="46"/>
  <c r="G1097" i="46"/>
  <c r="G1098" i="46"/>
  <c r="G1099" i="46"/>
  <c r="G1100" i="46"/>
  <c r="G1101" i="46"/>
  <c r="G1102" i="46"/>
  <c r="G1103" i="46"/>
  <c r="G1104" i="46"/>
  <c r="G1105" i="46"/>
  <c r="G1106" i="46"/>
  <c r="G1107" i="46"/>
  <c r="G1108" i="46"/>
  <c r="G1109" i="46"/>
  <c r="G1110" i="46"/>
  <c r="G1111" i="46"/>
  <c r="G1112" i="46"/>
  <c r="G1113" i="46"/>
  <c r="G1114" i="46"/>
  <c r="G1115" i="46"/>
  <c r="G1116" i="46"/>
  <c r="G1117" i="46"/>
  <c r="G1118" i="46"/>
  <c r="G1119" i="46"/>
  <c r="G1120" i="46"/>
  <c r="G1121" i="46"/>
  <c r="G1122" i="46"/>
  <c r="G1123" i="46"/>
  <c r="G1124" i="46"/>
  <c r="G1125" i="46"/>
  <c r="G1126" i="46"/>
  <c r="G1127" i="46"/>
  <c r="G1128" i="46"/>
  <c r="G1129" i="46"/>
  <c r="G1130" i="46"/>
  <c r="G1131" i="46"/>
  <c r="G1132" i="46"/>
  <c r="G1133" i="46"/>
  <c r="G1134" i="46"/>
  <c r="G1135" i="46"/>
  <c r="G1136" i="46"/>
  <c r="G1137" i="46"/>
  <c r="G1138" i="46"/>
  <c r="G1139" i="46"/>
  <c r="G1140" i="46"/>
  <c r="G1141" i="46"/>
  <c r="G1142" i="46"/>
  <c r="G1143" i="46"/>
  <c r="G1144" i="46"/>
  <c r="G1145" i="46"/>
  <c r="G1146" i="46"/>
  <c r="G1147" i="46"/>
  <c r="G1148" i="46"/>
  <c r="G1149" i="46"/>
  <c r="G1150" i="46"/>
  <c r="G1151" i="46"/>
  <c r="G1152" i="46"/>
  <c r="G1153" i="46"/>
  <c r="G1154" i="46"/>
  <c r="G1155" i="46"/>
  <c r="G1156" i="46"/>
  <c r="G1157" i="46"/>
  <c r="G1158" i="46"/>
  <c r="G1159" i="46"/>
  <c r="G1160" i="46"/>
  <c r="G1161" i="46"/>
  <c r="G1162" i="46"/>
  <c r="G1163" i="46"/>
  <c r="G1164" i="46"/>
  <c r="G1165" i="46"/>
  <c r="G1166" i="46"/>
  <c r="G1167" i="46"/>
  <c r="G1168" i="46"/>
  <c r="G1169" i="46"/>
  <c r="G1170" i="46"/>
  <c r="G1171" i="46"/>
  <c r="G1172" i="46"/>
  <c r="G1173" i="46"/>
  <c r="G1174" i="46"/>
  <c r="G1175" i="46"/>
  <c r="G1176" i="46"/>
  <c r="G1177" i="46"/>
  <c r="G1178" i="46"/>
  <c r="G1179" i="46"/>
  <c r="G1180" i="46"/>
  <c r="G1181" i="46"/>
  <c r="G1182" i="46"/>
  <c r="G1183" i="46"/>
  <c r="G1184" i="46"/>
  <c r="G1185" i="46"/>
  <c r="G1186" i="46"/>
  <c r="G1187" i="46"/>
  <c r="G1188" i="46"/>
  <c r="G1189" i="46"/>
  <c r="G1190" i="46"/>
  <c r="G1191" i="46"/>
  <c r="G1192" i="46"/>
  <c r="G1193" i="46"/>
  <c r="G1194" i="46"/>
  <c r="G1195" i="46"/>
  <c r="G1196" i="46"/>
  <c r="G1197" i="46"/>
  <c r="G1198" i="46"/>
  <c r="G1199" i="46"/>
  <c r="G1200" i="46"/>
  <c r="G1201" i="46"/>
  <c r="G1202" i="46"/>
  <c r="G1203" i="46"/>
  <c r="G1204" i="46"/>
  <c r="G1205" i="46"/>
  <c r="G1206" i="46"/>
  <c r="G1207" i="46"/>
  <c r="G1208" i="46"/>
  <c r="G1209" i="46"/>
  <c r="G1210" i="46"/>
  <c r="G1211" i="46"/>
  <c r="G1212" i="46"/>
  <c r="G1213" i="46"/>
  <c r="G1214" i="46"/>
  <c r="G1215" i="46"/>
  <c r="G1216" i="46"/>
  <c r="G1217" i="46"/>
  <c r="G1218" i="46"/>
  <c r="G1219" i="46"/>
  <c r="G1220" i="46"/>
  <c r="G1221" i="46"/>
  <c r="G1222" i="46"/>
  <c r="G1223" i="46"/>
  <c r="G1224" i="46"/>
  <c r="G1225" i="46"/>
  <c r="G1226" i="46"/>
  <c r="G1227" i="46"/>
  <c r="G1228" i="46"/>
  <c r="G1229" i="46"/>
  <c r="G1230" i="46"/>
  <c r="G1231" i="46"/>
  <c r="G1232" i="46"/>
  <c r="G1233" i="46"/>
  <c r="G1234" i="46"/>
  <c r="G1235" i="46"/>
  <c r="G1236" i="46"/>
  <c r="G1237" i="46"/>
  <c r="G1238" i="46"/>
  <c r="G1239" i="46"/>
  <c r="G1240" i="46"/>
  <c r="G1241" i="46"/>
  <c r="G1242" i="46"/>
  <c r="G1243" i="46"/>
  <c r="G1244" i="46"/>
  <c r="G1245" i="46"/>
  <c r="G1246" i="46"/>
  <c r="G1247" i="46"/>
  <c r="G1248" i="46"/>
  <c r="G1249" i="46"/>
  <c r="G1250" i="46"/>
  <c r="G1251" i="46"/>
  <c r="G1252" i="46"/>
  <c r="G1253" i="46"/>
  <c r="G1254" i="46"/>
  <c r="G1255" i="46"/>
  <c r="G1256" i="46"/>
  <c r="G1257" i="46"/>
  <c r="G1258" i="46"/>
  <c r="G1259" i="46"/>
  <c r="G1260" i="46"/>
  <c r="G1261" i="46"/>
  <c r="G1262" i="46"/>
  <c r="G1263" i="46"/>
  <c r="G1264" i="46"/>
  <c r="G1265" i="46"/>
  <c r="G1266" i="46"/>
  <c r="G1267" i="46"/>
  <c r="G1268" i="46"/>
  <c r="G1269" i="46"/>
  <c r="G1270" i="46"/>
  <c r="G1271" i="46"/>
  <c r="G1272" i="46"/>
  <c r="G1273" i="46"/>
  <c r="G1274" i="46"/>
  <c r="G1275" i="46"/>
  <c r="G1276" i="46"/>
  <c r="G1277" i="46"/>
  <c r="G1278" i="46"/>
  <c r="G1279" i="46"/>
  <c r="G1280" i="46"/>
  <c r="G1281" i="46"/>
  <c r="G1282" i="46"/>
  <c r="G1283" i="46"/>
  <c r="G1284" i="46"/>
  <c r="G1285" i="46"/>
  <c r="G1286" i="46"/>
  <c r="G1287" i="46"/>
  <c r="G1288" i="46"/>
  <c r="G1289" i="46"/>
  <c r="G1290" i="46"/>
  <c r="G1291" i="46"/>
  <c r="G1292" i="46"/>
  <c r="G1293" i="46"/>
  <c r="G1294" i="46"/>
  <c r="G1295" i="46"/>
  <c r="G1296" i="46"/>
  <c r="G1297" i="46"/>
  <c r="G1298" i="46"/>
  <c r="G1299" i="46"/>
  <c r="G1300" i="46"/>
  <c r="G1301" i="46"/>
  <c r="G1302" i="46"/>
  <c r="G1303" i="46"/>
  <c r="G1304" i="46"/>
  <c r="G1305" i="46"/>
  <c r="G1306" i="46"/>
  <c r="G1307" i="46"/>
  <c r="G1308" i="46"/>
  <c r="G1309" i="46"/>
  <c r="G1310" i="46"/>
  <c r="G1311" i="46"/>
  <c r="G1312" i="46"/>
  <c r="G1313" i="46"/>
  <c r="G1314" i="46"/>
  <c r="G1315" i="46"/>
  <c r="G1316" i="46"/>
  <c r="G1317" i="46"/>
  <c r="G1318" i="46"/>
  <c r="G1319" i="46"/>
  <c r="G1320" i="46"/>
  <c r="G1321" i="46"/>
  <c r="G1322" i="46"/>
  <c r="G1323" i="46"/>
  <c r="G1324" i="46"/>
  <c r="G1325" i="46"/>
  <c r="G1326" i="46"/>
  <c r="G1327" i="46"/>
  <c r="G1328" i="46"/>
  <c r="G1329" i="46"/>
  <c r="G1330" i="46"/>
  <c r="G1331" i="46"/>
  <c r="G1332" i="46"/>
  <c r="G1333" i="46"/>
  <c r="G1334" i="46"/>
  <c r="G1335" i="46"/>
  <c r="G1336" i="46"/>
  <c r="G1337" i="46"/>
  <c r="G1338" i="46"/>
  <c r="G1339" i="46"/>
  <c r="G1340" i="46"/>
  <c r="G1341" i="46"/>
  <c r="G1342" i="46"/>
  <c r="G1343" i="46"/>
  <c r="G1344" i="46"/>
  <c r="G1345" i="46"/>
  <c r="G1346" i="46"/>
  <c r="G1347" i="46"/>
  <c r="G1348" i="46"/>
  <c r="G1349" i="46"/>
  <c r="G1350" i="46"/>
  <c r="G1351" i="46"/>
  <c r="G1352" i="46"/>
  <c r="G1353" i="46"/>
  <c r="G1354" i="46"/>
  <c r="G1355" i="46"/>
  <c r="G1356" i="46"/>
  <c r="G1357" i="46"/>
  <c r="G1358" i="46"/>
  <c r="G1359" i="46"/>
  <c r="G1360" i="46"/>
  <c r="G1361" i="46"/>
  <c r="G1362" i="46"/>
  <c r="G1363" i="46"/>
  <c r="G1364" i="46"/>
  <c r="G1365" i="46"/>
  <c r="G1366" i="46"/>
  <c r="G1367" i="46"/>
  <c r="G1368" i="46"/>
  <c r="G1369" i="46"/>
  <c r="G1370" i="46"/>
  <c r="G1371" i="46"/>
  <c r="G1372" i="46"/>
  <c r="G1373" i="46"/>
  <c r="G1374" i="46"/>
  <c r="G1375" i="46"/>
  <c r="G1376" i="46"/>
  <c r="G1377" i="46"/>
  <c r="G1378" i="46"/>
  <c r="G1379" i="46"/>
  <c r="G1380" i="46"/>
  <c r="G1381" i="46"/>
  <c r="G1382" i="46"/>
  <c r="G1383" i="46"/>
  <c r="G1384" i="46"/>
  <c r="G1385" i="46"/>
  <c r="G1386" i="46"/>
  <c r="G1387" i="46"/>
  <c r="G1388" i="46"/>
  <c r="G1389" i="46"/>
  <c r="G1390" i="46"/>
  <c r="G1391" i="46"/>
  <c r="G1392" i="46"/>
  <c r="G1393" i="46"/>
  <c r="G1394" i="46"/>
  <c r="G1395" i="46"/>
  <c r="G1396" i="46"/>
  <c r="G1397" i="46"/>
  <c r="G1398" i="46"/>
  <c r="G1399" i="46"/>
  <c r="G1400" i="46"/>
  <c r="G1401" i="46"/>
  <c r="G1402" i="46"/>
  <c r="G1403" i="46"/>
  <c r="G1404" i="46"/>
  <c r="G1405" i="46"/>
  <c r="G1406" i="46"/>
  <c r="G1407" i="46"/>
  <c r="G1408" i="46"/>
  <c r="G1409" i="46"/>
  <c r="G1410" i="46"/>
  <c r="G1411" i="46"/>
  <c r="G1412" i="46"/>
  <c r="G1413" i="46"/>
  <c r="G1414" i="46"/>
  <c r="G1415" i="46"/>
  <c r="G1416" i="46"/>
  <c r="G1417" i="46"/>
  <c r="G1418" i="46"/>
  <c r="G1419" i="46"/>
  <c r="G1420" i="46"/>
  <c r="G1421" i="46"/>
  <c r="G1422" i="46"/>
  <c r="G1423" i="46"/>
  <c r="G1424" i="46"/>
  <c r="G1425" i="46"/>
  <c r="G1426" i="46"/>
  <c r="G1427" i="46"/>
  <c r="G1428" i="46"/>
  <c r="G1429" i="46"/>
  <c r="G1430" i="46"/>
  <c r="G1431" i="46"/>
  <c r="G1432" i="46"/>
  <c r="G1433" i="46"/>
  <c r="G1434" i="46"/>
  <c r="G1435" i="46"/>
  <c r="G1436" i="46"/>
  <c r="G1437" i="46"/>
  <c r="G1438" i="46"/>
  <c r="G1439" i="46"/>
  <c r="G1440" i="46"/>
  <c r="G1441" i="46"/>
  <c r="G1442" i="46"/>
  <c r="G1443" i="46"/>
  <c r="G1444" i="46"/>
  <c r="G1445" i="46"/>
  <c r="G1446" i="46"/>
  <c r="G1447" i="46"/>
  <c r="G1448" i="46"/>
  <c r="G1449" i="46"/>
  <c r="G1450" i="46"/>
  <c r="G1451" i="46"/>
  <c r="G1452" i="46"/>
  <c r="G1453" i="46"/>
  <c r="G1454" i="46"/>
  <c r="G1455" i="46"/>
  <c r="G1456" i="46"/>
  <c r="G1457" i="46"/>
  <c r="G1458" i="46"/>
  <c r="G1459" i="46"/>
  <c r="G1460" i="46"/>
  <c r="G1461" i="46"/>
  <c r="G1462" i="46"/>
  <c r="G1463" i="46"/>
  <c r="G1464" i="46"/>
  <c r="G1465" i="46"/>
  <c r="G1466" i="46"/>
  <c r="G1467" i="46"/>
  <c r="G1468" i="46"/>
  <c r="G1469" i="46"/>
  <c r="G1470" i="46"/>
  <c r="G1471" i="46"/>
  <c r="G1472" i="46"/>
  <c r="G1473" i="46"/>
  <c r="G1474" i="46"/>
  <c r="G1475" i="46"/>
  <c r="G1476" i="46"/>
  <c r="G1477" i="46"/>
  <c r="G1478" i="46"/>
  <c r="G1479" i="46"/>
  <c r="G1480" i="46"/>
  <c r="G1481" i="46"/>
  <c r="G1482" i="46"/>
  <c r="G1483" i="46"/>
  <c r="G1484" i="46"/>
  <c r="G1485" i="46"/>
  <c r="G1486" i="46"/>
  <c r="G1487" i="46"/>
  <c r="G1488" i="46"/>
  <c r="G1489" i="46"/>
  <c r="G1490" i="46"/>
  <c r="G1491" i="46"/>
  <c r="G1492" i="46"/>
  <c r="G1493" i="46"/>
  <c r="G1494" i="46"/>
  <c r="G1495" i="46"/>
  <c r="G1496" i="46"/>
  <c r="G1497" i="46"/>
  <c r="G1498" i="46"/>
  <c r="G1499" i="46"/>
  <c r="G1500" i="46"/>
  <c r="G1501" i="46"/>
  <c r="G1502" i="46"/>
  <c r="G1503" i="46"/>
  <c r="G1504" i="46"/>
  <c r="G1505" i="46"/>
  <c r="G1506" i="46"/>
  <c r="G1507" i="46"/>
  <c r="G1508" i="46"/>
  <c r="G1509" i="46"/>
  <c r="G1510" i="46"/>
  <c r="G1511" i="46"/>
  <c r="G1512" i="46"/>
  <c r="G1513" i="46"/>
  <c r="G1514" i="46"/>
  <c r="G1515" i="46"/>
  <c r="G1516" i="46"/>
  <c r="G1517" i="46"/>
  <c r="G1518" i="46"/>
  <c r="G1519" i="46"/>
  <c r="G1520" i="46"/>
  <c r="G1521" i="46"/>
  <c r="G1522" i="46"/>
  <c r="G1523" i="46"/>
  <c r="G1524" i="46"/>
  <c r="G1525" i="46"/>
  <c r="G1526" i="46"/>
  <c r="G1527" i="46"/>
  <c r="G1528" i="46"/>
  <c r="G1529" i="46"/>
  <c r="G1530" i="46"/>
  <c r="G1531" i="46"/>
  <c r="G1532" i="46"/>
  <c r="G1533" i="46"/>
  <c r="G1534" i="46"/>
  <c r="G1535" i="46"/>
  <c r="G1536" i="46"/>
  <c r="G1537" i="46"/>
  <c r="G1538" i="46"/>
  <c r="G1539" i="46"/>
  <c r="G1540" i="46"/>
  <c r="G1541" i="46"/>
  <c r="G1542" i="46"/>
  <c r="G1543" i="46"/>
  <c r="G1544" i="46"/>
  <c r="G1545" i="46"/>
  <c r="G1546" i="46"/>
  <c r="G1547" i="46"/>
  <c r="G1548" i="46"/>
  <c r="G1549" i="46"/>
  <c r="G1550" i="46"/>
  <c r="G1551" i="46"/>
  <c r="G1552" i="46"/>
  <c r="G1553" i="46"/>
  <c r="G1554" i="46"/>
  <c r="G1555" i="46"/>
  <c r="G1556" i="46"/>
  <c r="G1557" i="46"/>
  <c r="G1558" i="46"/>
  <c r="G1559" i="46"/>
  <c r="G1560" i="46"/>
  <c r="G1561" i="46"/>
  <c r="G1562" i="46"/>
  <c r="G1563" i="46"/>
  <c r="G1564" i="46"/>
  <c r="G1565" i="46"/>
  <c r="G1566" i="46"/>
  <c r="G1567" i="46"/>
  <c r="G1568" i="46"/>
  <c r="G1569" i="46"/>
  <c r="G1570" i="46"/>
  <c r="G1571" i="46"/>
  <c r="G1572" i="46"/>
  <c r="G1573" i="46"/>
  <c r="G1574" i="46"/>
  <c r="G1575" i="46"/>
  <c r="G1576" i="46"/>
  <c r="G1577" i="46"/>
  <c r="G1578" i="46"/>
  <c r="G1579" i="46"/>
  <c r="G1580" i="46"/>
  <c r="G1581" i="46"/>
  <c r="G1582" i="46"/>
  <c r="G1583" i="46"/>
  <c r="G1584" i="46"/>
  <c r="G1585" i="46"/>
  <c r="G1586" i="46"/>
  <c r="G1587" i="46"/>
  <c r="G1588" i="46"/>
  <c r="G1589" i="46"/>
  <c r="G1590" i="46"/>
  <c r="G1591" i="46"/>
  <c r="G1592" i="46"/>
  <c r="G1593" i="46"/>
  <c r="G1594" i="46"/>
  <c r="G1595" i="46"/>
  <c r="G1596" i="46"/>
  <c r="G1597" i="46"/>
  <c r="G1598" i="46"/>
  <c r="G1599" i="46"/>
  <c r="G1600" i="46"/>
  <c r="G1601" i="46"/>
  <c r="G1602" i="46"/>
  <c r="G1603" i="46"/>
  <c r="G1604" i="46"/>
  <c r="G1605" i="46"/>
  <c r="G1606" i="46"/>
  <c r="G1607" i="46"/>
  <c r="G1608" i="46"/>
  <c r="G1609" i="46"/>
  <c r="G1610" i="46"/>
  <c r="G1611" i="46"/>
  <c r="G1612" i="46"/>
  <c r="G1613" i="46"/>
  <c r="G1614" i="46"/>
  <c r="G1615" i="46"/>
  <c r="G1616" i="46"/>
  <c r="G1617" i="46"/>
  <c r="G1618" i="46"/>
  <c r="G1619" i="46"/>
  <c r="G1620" i="46"/>
  <c r="G1621" i="46"/>
  <c r="G1622" i="46"/>
  <c r="G1623" i="46"/>
  <c r="G1624" i="46"/>
  <c r="G1625" i="46"/>
  <c r="G1626" i="46"/>
  <c r="G1627" i="46"/>
  <c r="G1628" i="46"/>
  <c r="G1629" i="46"/>
  <c r="G1630" i="46"/>
  <c r="G1631" i="46"/>
  <c r="G1632" i="46"/>
  <c r="G1633" i="46"/>
  <c r="G1634" i="46"/>
  <c r="G1635" i="46"/>
  <c r="G1636" i="46"/>
  <c r="G1637" i="46"/>
  <c r="G1638" i="46"/>
  <c r="G1639" i="46"/>
  <c r="G1640" i="46"/>
  <c r="G1641" i="46"/>
  <c r="G1642" i="46"/>
  <c r="G1643" i="46"/>
  <c r="G1644" i="46"/>
  <c r="G1645" i="46"/>
  <c r="G1646" i="46"/>
  <c r="G1647" i="46"/>
  <c r="G1648" i="46"/>
  <c r="G1649" i="46"/>
  <c r="G1650" i="46"/>
  <c r="G1651" i="46"/>
  <c r="G1652" i="46"/>
  <c r="G1653" i="46"/>
  <c r="G1654" i="46"/>
  <c r="G1655" i="46"/>
  <c r="G1656" i="46"/>
  <c r="G1657" i="46"/>
  <c r="G1658" i="46"/>
  <c r="G1659" i="46"/>
  <c r="G1660" i="46"/>
  <c r="G1661" i="46"/>
  <c r="G1662" i="46"/>
  <c r="G1663" i="46"/>
  <c r="G1664" i="46"/>
  <c r="G1665" i="46"/>
  <c r="G1666" i="46"/>
  <c r="G1667" i="46"/>
  <c r="G1668" i="46"/>
  <c r="G1669" i="46"/>
  <c r="G1670" i="46"/>
  <c r="G1671" i="46"/>
  <c r="G1672" i="46"/>
  <c r="G1673" i="46"/>
  <c r="G1674" i="46"/>
  <c r="G1675" i="46"/>
  <c r="G1676" i="46"/>
  <c r="G1677" i="46"/>
  <c r="G1678" i="46"/>
  <c r="G1679" i="46"/>
  <c r="G1680" i="46"/>
  <c r="G1681" i="46"/>
  <c r="G1682" i="46"/>
  <c r="G1683" i="46"/>
  <c r="G1684" i="46"/>
  <c r="G1685" i="46"/>
  <c r="G1686" i="46"/>
  <c r="G1687" i="46"/>
  <c r="G1688" i="46"/>
  <c r="G1689" i="46"/>
  <c r="G1690" i="46"/>
  <c r="G1691" i="46"/>
  <c r="G1692" i="46"/>
  <c r="G1693" i="46"/>
  <c r="G1694" i="46"/>
  <c r="G1695" i="46"/>
  <c r="G1696" i="46"/>
  <c r="G1697" i="46"/>
  <c r="G1698" i="46"/>
  <c r="G1699" i="46"/>
  <c r="G1700" i="46"/>
  <c r="G1701" i="46"/>
  <c r="G1702" i="46"/>
  <c r="G1703" i="46"/>
  <c r="G1704" i="46"/>
  <c r="G1705" i="46"/>
  <c r="G1706" i="46"/>
  <c r="G1707" i="46"/>
  <c r="G1708" i="46"/>
  <c r="G1709" i="46"/>
  <c r="G1710" i="46"/>
  <c r="G1711" i="46"/>
  <c r="G1712" i="46"/>
  <c r="G1713" i="46"/>
  <c r="G1714" i="46"/>
  <c r="G1715" i="46"/>
  <c r="G1716" i="46"/>
  <c r="G1717" i="46"/>
  <c r="G1718" i="46"/>
  <c r="G1719" i="46"/>
  <c r="G1720" i="46"/>
  <c r="G1721" i="46"/>
  <c r="G1722" i="46"/>
  <c r="G1723" i="46"/>
  <c r="G1724" i="46"/>
  <c r="G1725" i="46"/>
  <c r="G1726" i="46"/>
  <c r="G1727" i="46"/>
  <c r="G1728" i="46"/>
  <c r="G1729" i="46"/>
  <c r="G1730" i="46"/>
  <c r="G1731" i="46"/>
  <c r="G1732" i="46"/>
  <c r="G1733" i="46"/>
  <c r="G1734" i="46"/>
  <c r="G1735" i="46"/>
  <c r="G1736" i="46"/>
  <c r="G1737" i="46"/>
  <c r="G1738" i="46"/>
  <c r="G1739" i="46"/>
  <c r="G1740" i="46"/>
  <c r="G1741" i="46"/>
  <c r="G1742" i="46"/>
  <c r="G1743" i="46"/>
  <c r="G1744" i="46"/>
  <c r="G1745" i="46"/>
  <c r="G1746" i="46"/>
  <c r="G1747" i="46"/>
  <c r="G1748" i="46"/>
  <c r="G1749" i="46"/>
  <c r="G1750" i="46"/>
  <c r="G1751" i="46"/>
  <c r="G1752" i="46"/>
  <c r="G1753" i="46"/>
  <c r="G1754" i="46"/>
  <c r="G1755" i="46"/>
  <c r="G1756" i="46"/>
  <c r="G1757" i="46"/>
  <c r="G1758" i="46"/>
  <c r="G1759" i="46"/>
  <c r="G1760" i="46"/>
  <c r="G1761" i="46"/>
  <c r="G1762" i="46"/>
  <c r="G1763" i="46"/>
  <c r="G1764" i="46"/>
  <c r="G1765" i="46"/>
  <c r="G1766" i="46"/>
  <c r="G1767" i="46"/>
  <c r="G1768" i="46"/>
  <c r="G1769" i="46"/>
  <c r="G1770" i="46"/>
  <c r="G1771" i="46"/>
  <c r="G1772" i="46"/>
  <c r="G1773" i="46"/>
  <c r="G1774" i="46"/>
  <c r="G1775" i="46"/>
  <c r="G1776" i="46"/>
  <c r="G1777" i="46"/>
  <c r="G1778" i="46"/>
  <c r="G1779" i="46"/>
  <c r="G1780" i="46"/>
  <c r="G1781" i="46"/>
  <c r="G1782" i="46"/>
  <c r="G1783" i="46"/>
  <c r="G1784" i="46"/>
  <c r="G1785" i="46"/>
  <c r="G1786" i="46"/>
  <c r="G1787" i="46"/>
  <c r="G1788" i="46"/>
  <c r="G1789" i="46"/>
  <c r="G1790" i="46"/>
  <c r="G1791" i="46"/>
  <c r="G1792" i="46"/>
  <c r="G1793" i="46"/>
  <c r="G1794" i="46"/>
  <c r="G1795" i="46"/>
  <c r="G1796" i="46"/>
  <c r="G1797" i="46"/>
  <c r="G1798" i="46"/>
  <c r="G1799" i="46"/>
  <c r="G1800" i="46"/>
  <c r="G1801" i="46"/>
  <c r="G1802" i="46"/>
  <c r="G1803" i="46"/>
  <c r="G1804" i="46"/>
  <c r="G1805" i="46"/>
  <c r="G1806" i="46"/>
  <c r="G1807" i="46"/>
  <c r="G1808" i="46"/>
  <c r="G1809" i="46"/>
  <c r="G1810" i="46"/>
  <c r="G1811" i="46"/>
  <c r="G1812" i="46"/>
  <c r="G1813" i="46"/>
  <c r="G1814" i="46"/>
  <c r="G1815" i="46"/>
  <c r="G1816" i="46"/>
  <c r="G1817" i="46"/>
  <c r="G1818" i="46"/>
  <c r="G1819" i="46"/>
  <c r="G1820" i="46"/>
  <c r="G1821" i="46"/>
  <c r="G1822" i="46"/>
  <c r="G1823" i="46"/>
  <c r="G1824" i="46"/>
  <c r="G1825" i="46"/>
  <c r="G1826" i="46"/>
  <c r="G1827" i="46"/>
  <c r="G1828" i="46"/>
  <c r="G1829" i="46"/>
  <c r="G1830" i="46"/>
  <c r="G1831" i="46"/>
  <c r="G1832" i="46"/>
  <c r="G1833" i="46"/>
  <c r="G1834" i="46"/>
  <c r="G1835" i="46"/>
  <c r="G1836" i="46"/>
  <c r="G1837" i="46"/>
  <c r="G1838" i="46"/>
  <c r="G1839" i="46"/>
  <c r="G1840" i="46"/>
  <c r="G1841" i="46"/>
  <c r="G1842" i="46"/>
  <c r="G1843" i="46"/>
  <c r="G1844" i="46"/>
  <c r="G1845" i="46"/>
  <c r="G1846" i="46"/>
  <c r="G1847" i="46"/>
  <c r="G1848" i="46"/>
  <c r="G1849" i="46"/>
  <c r="G1850" i="46"/>
  <c r="G1851" i="46"/>
  <c r="G1852" i="46"/>
  <c r="G1853" i="46"/>
  <c r="G1854" i="46"/>
  <c r="G1855" i="46"/>
  <c r="G1856" i="46"/>
  <c r="G1857" i="46"/>
  <c r="G1858" i="46"/>
  <c r="G1859" i="46"/>
  <c r="G1860" i="46"/>
  <c r="G1861" i="46"/>
  <c r="G1862" i="46"/>
  <c r="G1863" i="46"/>
  <c r="G1864" i="46"/>
  <c r="G1865" i="46"/>
  <c r="G1866" i="46"/>
  <c r="G1867" i="46"/>
  <c r="G1868" i="46"/>
  <c r="G1869" i="46"/>
  <c r="G1870" i="46"/>
  <c r="G1871" i="46"/>
  <c r="G1872" i="46"/>
  <c r="G1873" i="46"/>
  <c r="G1874" i="46"/>
  <c r="G1875" i="46"/>
  <c r="G1876" i="46"/>
  <c r="G1877" i="46"/>
  <c r="G1878" i="46"/>
  <c r="G1879" i="46"/>
  <c r="G1880" i="46"/>
  <c r="G1881" i="46"/>
  <c r="G1882" i="46"/>
  <c r="G1883" i="46"/>
  <c r="G1884" i="46"/>
  <c r="G1885" i="46"/>
  <c r="G1886" i="46"/>
  <c r="G1887" i="46"/>
  <c r="G1888" i="46"/>
  <c r="G1889" i="46"/>
  <c r="G1890" i="46"/>
  <c r="G1891" i="46"/>
  <c r="G1892" i="46"/>
  <c r="G1893" i="46"/>
  <c r="G1894" i="46"/>
  <c r="G1895" i="46"/>
  <c r="G1896" i="46"/>
  <c r="G1897" i="46"/>
  <c r="G1898" i="46"/>
  <c r="G1899" i="46"/>
  <c r="G1900" i="46"/>
  <c r="G1901" i="46"/>
  <c r="G1902" i="46"/>
  <c r="G1903" i="46"/>
  <c r="G1904" i="46"/>
  <c r="G1905" i="46"/>
  <c r="G1906" i="46"/>
  <c r="G1907" i="46"/>
  <c r="G1908" i="46"/>
  <c r="G1909" i="46"/>
  <c r="G1910" i="46"/>
  <c r="G1911" i="46"/>
  <c r="G1912" i="46"/>
  <c r="G1913" i="46"/>
  <c r="G1914" i="46"/>
  <c r="G1915" i="46"/>
  <c r="G1916" i="46"/>
  <c r="G1917" i="46"/>
  <c r="G1918" i="46"/>
  <c r="G1919" i="46"/>
  <c r="G1920" i="46"/>
  <c r="G1921" i="46"/>
  <c r="G1922" i="46"/>
  <c r="G1923" i="46"/>
  <c r="G1924" i="46"/>
  <c r="G1925" i="46"/>
  <c r="G1926" i="46"/>
  <c r="G1927" i="46"/>
  <c r="G1928" i="46"/>
  <c r="G1929" i="46"/>
  <c r="G1930" i="46"/>
  <c r="G1931" i="46"/>
  <c r="G1932" i="46"/>
  <c r="G1933" i="46"/>
  <c r="G1934" i="46"/>
  <c r="G1935" i="46"/>
  <c r="G1936" i="46"/>
  <c r="G1937" i="46"/>
  <c r="G1938" i="46"/>
  <c r="G1939" i="46"/>
  <c r="G1940" i="46"/>
  <c r="G1941" i="46"/>
  <c r="G1942" i="46"/>
  <c r="G1943" i="46"/>
  <c r="G1944" i="46"/>
  <c r="G1945" i="46"/>
  <c r="G1946" i="46"/>
  <c r="G1947" i="46"/>
  <c r="G1948" i="46"/>
  <c r="G1949" i="46"/>
  <c r="G1950" i="46"/>
  <c r="G1951" i="46"/>
  <c r="G1952" i="46"/>
  <c r="G1953" i="46"/>
  <c r="G1954" i="46"/>
  <c r="G1955" i="46"/>
  <c r="G1956" i="46"/>
  <c r="G1957" i="46"/>
  <c r="G1958" i="46"/>
  <c r="G1959" i="46"/>
  <c r="G1960" i="46"/>
  <c r="G1961" i="46"/>
  <c r="G1962" i="46"/>
  <c r="G1963" i="46"/>
  <c r="G1964" i="46"/>
  <c r="G1965" i="46"/>
  <c r="G1966" i="46"/>
  <c r="G1967" i="46"/>
  <c r="G1968" i="46"/>
  <c r="G1969" i="46"/>
  <c r="G1970" i="46"/>
  <c r="G1971" i="46"/>
  <c r="G1972" i="46"/>
  <c r="G1973" i="46"/>
  <c r="G1974" i="46"/>
  <c r="G1975" i="46"/>
  <c r="G1976" i="46"/>
  <c r="G1977" i="46"/>
  <c r="G1978" i="46"/>
  <c r="G1979" i="46"/>
  <c r="G1980" i="46"/>
  <c r="G1981" i="46"/>
  <c r="G1982" i="46"/>
  <c r="G1983" i="46"/>
  <c r="G1984" i="46"/>
  <c r="G1985" i="46"/>
  <c r="G1986" i="46"/>
  <c r="G1987" i="46"/>
  <c r="G1988" i="46"/>
  <c r="G1989" i="46"/>
  <c r="G1990" i="46"/>
  <c r="G1991" i="46"/>
  <c r="G1992" i="46"/>
  <c r="G1993" i="46"/>
  <c r="G1994" i="46"/>
  <c r="G1995" i="46"/>
  <c r="G1996" i="46"/>
  <c r="G1997" i="46"/>
  <c r="G1998" i="46"/>
  <c r="G1999" i="46"/>
  <c r="G2000" i="46"/>
  <c r="G2001" i="46"/>
  <c r="G2002" i="46"/>
  <c r="G2003" i="46"/>
  <c r="G2004" i="46"/>
  <c r="G2005" i="46"/>
  <c r="G2006" i="46"/>
  <c r="G2007" i="46"/>
  <c r="G2008" i="46"/>
  <c r="G2009" i="46"/>
  <c r="G2010" i="46"/>
  <c r="G2011" i="46"/>
  <c r="G2012" i="46"/>
  <c r="G2013" i="46"/>
  <c r="G2014" i="46"/>
  <c r="G2015" i="46"/>
  <c r="G2016" i="46"/>
  <c r="G2017" i="46"/>
  <c r="G2018" i="46"/>
  <c r="G2019" i="46"/>
  <c r="G2020" i="46"/>
  <c r="G2021" i="46"/>
  <c r="G2022" i="46"/>
  <c r="G2023" i="46"/>
  <c r="G2024" i="46"/>
  <c r="G2025" i="46"/>
  <c r="G2026" i="46"/>
  <c r="G2027" i="46"/>
  <c r="G2028" i="46"/>
  <c r="G2029" i="46"/>
  <c r="G2030" i="46"/>
  <c r="G2031" i="46"/>
  <c r="G2032" i="46"/>
  <c r="G2033" i="46"/>
  <c r="G2034" i="46"/>
  <c r="G2035" i="46"/>
  <c r="G2036" i="46"/>
  <c r="G2037" i="46"/>
  <c r="G2038" i="46"/>
  <c r="G2039" i="46"/>
  <c r="G2040" i="46"/>
  <c r="G2041" i="46"/>
  <c r="G2042" i="46"/>
  <c r="G2043" i="46"/>
  <c r="G2044" i="46"/>
  <c r="G2045" i="46"/>
  <c r="G2046" i="46"/>
  <c r="G2047" i="46"/>
  <c r="G2048" i="46"/>
  <c r="G2049" i="46"/>
  <c r="G2050" i="46"/>
  <c r="G2051" i="46"/>
  <c r="G2052" i="46"/>
  <c r="G2053" i="46"/>
  <c r="G2054" i="46"/>
  <c r="G2055" i="46"/>
  <c r="G2056" i="46"/>
  <c r="G2057" i="46"/>
  <c r="G2058" i="46"/>
  <c r="G2059" i="46"/>
  <c r="G2060" i="46"/>
  <c r="G2061" i="46"/>
  <c r="G2062" i="46"/>
  <c r="G2063" i="46"/>
  <c r="G2064" i="46"/>
  <c r="G2065" i="46"/>
  <c r="G2066" i="46"/>
  <c r="G2067" i="46"/>
  <c r="G2068" i="46"/>
  <c r="G2069" i="46"/>
  <c r="G2070" i="46"/>
  <c r="G2071" i="46"/>
  <c r="G2072" i="46"/>
  <c r="G2073" i="46"/>
  <c r="G2074" i="46"/>
  <c r="G2075" i="46"/>
  <c r="G2076" i="46"/>
  <c r="G2077" i="46"/>
  <c r="G2078" i="46"/>
  <c r="G2079" i="46"/>
  <c r="G2080" i="46"/>
  <c r="G2081" i="46"/>
  <c r="G2082" i="46"/>
  <c r="G2083" i="46"/>
  <c r="G2084" i="46"/>
  <c r="G2085" i="46"/>
  <c r="G2086" i="46"/>
  <c r="G2087" i="46"/>
  <c r="G2088" i="46"/>
  <c r="G2089" i="46"/>
  <c r="G2090" i="46"/>
  <c r="G2091" i="46"/>
  <c r="G2092" i="46"/>
  <c r="G2093" i="46"/>
  <c r="G2094" i="46"/>
  <c r="G2095" i="46"/>
  <c r="G2096" i="46"/>
  <c r="G2097" i="46"/>
  <c r="G2098" i="46"/>
  <c r="G2099" i="46"/>
  <c r="G2100" i="46"/>
  <c r="G2101" i="46"/>
  <c r="G2102" i="46"/>
  <c r="G2103" i="46"/>
  <c r="G2104" i="46"/>
  <c r="G2105" i="46"/>
  <c r="G2106" i="46"/>
  <c r="G2107" i="46"/>
  <c r="G2108" i="46"/>
  <c r="G2109" i="46"/>
  <c r="G2110" i="46"/>
  <c r="G2111" i="46"/>
  <c r="G2112" i="46"/>
  <c r="G2113" i="46"/>
  <c r="G2114" i="46"/>
  <c r="G2115" i="46"/>
  <c r="G2116" i="46"/>
  <c r="G2117" i="46"/>
  <c r="G2118" i="46"/>
  <c r="G2119" i="46"/>
  <c r="G2120" i="46"/>
  <c r="G2121" i="46"/>
  <c r="G2122" i="46"/>
  <c r="G2123" i="46"/>
  <c r="G2124" i="46"/>
  <c r="G2125" i="46"/>
  <c r="G2126" i="46"/>
  <c r="G2127" i="46"/>
  <c r="G2128" i="46"/>
  <c r="G2129" i="46"/>
  <c r="G2130" i="46"/>
  <c r="G2131" i="46"/>
  <c r="G2132" i="46"/>
  <c r="G2133" i="46"/>
  <c r="G2134" i="46"/>
  <c r="G2135" i="46"/>
  <c r="G2136" i="46"/>
  <c r="G2137" i="46"/>
  <c r="G2138" i="46"/>
  <c r="G2139" i="46"/>
  <c r="G2140" i="46"/>
  <c r="G2141" i="46"/>
  <c r="G2142" i="46"/>
  <c r="G2143" i="46"/>
  <c r="G2144" i="46"/>
  <c r="G2145" i="46"/>
  <c r="G2146" i="46"/>
  <c r="G2147" i="46"/>
  <c r="G2148" i="46"/>
  <c r="G2149" i="46"/>
  <c r="G2150" i="46"/>
  <c r="G2151" i="46"/>
  <c r="G2152" i="46"/>
  <c r="G2153" i="46"/>
  <c r="G2154" i="46"/>
  <c r="G2155" i="46"/>
  <c r="G2156" i="46"/>
  <c r="G2157" i="46"/>
  <c r="G2158" i="46"/>
  <c r="G2159" i="46"/>
  <c r="G2160" i="46"/>
  <c r="G2161" i="46"/>
  <c r="G2162" i="46"/>
  <c r="G2163" i="46"/>
  <c r="G2164" i="46"/>
  <c r="G2165" i="46"/>
  <c r="G2166" i="46"/>
  <c r="G2167" i="46"/>
  <c r="G2168" i="46"/>
  <c r="G2169" i="46"/>
  <c r="G2170" i="46"/>
  <c r="G2171" i="46"/>
  <c r="G2172" i="46"/>
  <c r="G2173" i="46"/>
  <c r="G2174" i="46"/>
  <c r="G2175" i="46"/>
  <c r="G2176" i="46"/>
  <c r="G2177" i="46"/>
  <c r="G2178" i="46"/>
  <c r="G2179" i="46"/>
  <c r="G2180" i="46"/>
  <c r="G2181" i="46"/>
  <c r="G2182" i="46"/>
  <c r="G2183" i="46"/>
  <c r="G2184" i="46"/>
  <c r="G2185" i="46"/>
  <c r="G2186" i="46"/>
  <c r="G2187" i="46"/>
  <c r="G2188" i="46"/>
  <c r="G2189" i="46"/>
  <c r="G2190" i="46"/>
  <c r="G2191" i="46"/>
  <c r="G2192" i="46"/>
  <c r="G2193" i="46"/>
  <c r="G2194" i="46"/>
  <c r="G2195" i="46"/>
  <c r="G2196" i="46"/>
  <c r="G2197" i="46"/>
  <c r="G2198" i="46"/>
  <c r="G2199" i="46"/>
  <c r="G2200" i="46"/>
  <c r="G2201" i="46"/>
  <c r="G2202" i="46"/>
  <c r="G2203" i="46"/>
  <c r="G2204" i="46"/>
  <c r="G2205" i="46"/>
  <c r="G2206" i="46"/>
  <c r="G2207" i="46"/>
  <c r="G2208" i="46"/>
  <c r="G2209" i="46"/>
  <c r="G2210" i="46"/>
  <c r="G2211" i="46"/>
  <c r="G2212" i="46"/>
  <c r="G2213" i="46"/>
  <c r="G2214" i="46"/>
  <c r="G2215" i="46"/>
  <c r="G2216" i="46"/>
  <c r="G2217" i="46"/>
  <c r="G2218" i="46"/>
  <c r="G2219" i="46"/>
  <c r="G2220" i="46"/>
  <c r="G2221" i="46"/>
  <c r="G2222" i="46"/>
  <c r="G2223" i="46"/>
  <c r="G2224" i="46"/>
  <c r="G2225" i="46"/>
  <c r="G2226" i="46"/>
  <c r="G2227" i="46"/>
  <c r="G2228" i="46"/>
  <c r="G2229" i="46"/>
  <c r="G2230" i="46"/>
  <c r="G2231" i="46"/>
  <c r="G2232" i="46"/>
  <c r="G2233" i="46"/>
  <c r="G2234" i="46"/>
  <c r="G2235" i="46"/>
  <c r="G2236" i="46"/>
  <c r="G2237" i="46"/>
  <c r="G2238" i="46"/>
  <c r="G2239" i="46"/>
  <c r="G2240" i="46"/>
  <c r="G2241" i="46"/>
  <c r="G2242" i="46"/>
  <c r="G2243" i="46"/>
  <c r="G2244" i="46"/>
  <c r="G2245" i="46"/>
  <c r="G2246" i="46"/>
  <c r="G2247" i="46"/>
  <c r="G2248" i="46"/>
  <c r="G2249" i="46"/>
  <c r="G2250" i="46"/>
  <c r="G2251" i="46"/>
  <c r="G2252" i="46"/>
  <c r="G2253" i="46"/>
  <c r="G2254" i="46"/>
  <c r="G2255" i="46"/>
  <c r="G2256" i="46"/>
  <c r="G2257" i="46"/>
  <c r="G2258" i="46"/>
  <c r="G2259" i="46"/>
  <c r="G2260" i="46"/>
  <c r="G2261" i="46"/>
  <c r="G2262" i="46"/>
  <c r="G2263" i="46"/>
  <c r="G2264" i="46"/>
  <c r="G2265" i="46"/>
  <c r="G2266" i="46"/>
  <c r="G2267" i="46"/>
  <c r="G2268" i="46"/>
  <c r="G2269" i="46"/>
  <c r="G2270" i="46"/>
  <c r="G2271" i="46"/>
  <c r="G2272" i="46"/>
  <c r="G2273" i="46"/>
  <c r="G2274" i="46"/>
  <c r="G2275" i="46"/>
  <c r="G2276" i="46"/>
  <c r="G2277" i="46"/>
  <c r="G2278" i="46"/>
  <c r="G2279" i="46"/>
  <c r="G2280" i="46"/>
  <c r="G2281" i="46"/>
  <c r="G2282" i="46"/>
  <c r="G2283" i="46"/>
  <c r="G2284" i="46"/>
  <c r="G2285" i="46"/>
  <c r="G2286" i="46"/>
  <c r="G2287" i="46"/>
  <c r="G2288" i="46"/>
  <c r="G2289" i="46"/>
  <c r="G2290" i="46"/>
  <c r="G2291" i="46"/>
  <c r="G2292" i="46"/>
  <c r="G2293" i="46"/>
  <c r="G2294" i="46"/>
  <c r="G2295" i="46"/>
  <c r="G2296" i="46"/>
  <c r="G2297" i="46"/>
  <c r="G2298" i="46"/>
  <c r="G2299" i="46"/>
  <c r="G2300" i="46"/>
  <c r="G2301" i="46"/>
  <c r="G2302" i="46"/>
  <c r="G2303" i="46"/>
  <c r="G2304" i="46"/>
  <c r="G2305" i="46"/>
  <c r="G2306" i="46"/>
  <c r="G2307" i="46"/>
  <c r="G2308" i="46"/>
  <c r="G2309" i="46"/>
  <c r="G2310" i="46"/>
  <c r="G2311" i="46"/>
  <c r="G2312" i="46"/>
  <c r="G2313" i="46"/>
  <c r="G2314" i="46"/>
  <c r="G2315" i="46"/>
  <c r="G2316" i="46"/>
  <c r="G2317" i="46"/>
  <c r="G2318" i="46"/>
  <c r="G2319" i="46"/>
  <c r="G2320" i="46"/>
  <c r="G2321" i="46"/>
  <c r="G2322" i="46"/>
  <c r="G2323" i="46"/>
  <c r="G2324" i="46"/>
  <c r="G2325" i="46"/>
  <c r="G2326" i="46"/>
  <c r="G2327" i="46"/>
  <c r="G2328" i="46"/>
  <c r="G2329" i="46"/>
  <c r="G2330" i="46"/>
  <c r="G2331" i="46"/>
  <c r="G2332" i="46"/>
  <c r="G2333" i="46"/>
  <c r="G2334" i="46"/>
  <c r="G2335" i="46"/>
  <c r="G2336" i="46"/>
  <c r="G2337" i="46"/>
  <c r="G2338" i="46"/>
  <c r="G2339" i="46"/>
  <c r="G2340" i="46"/>
  <c r="G2341" i="46"/>
  <c r="G2342" i="46"/>
  <c r="G2343" i="46"/>
  <c r="G2344" i="46"/>
  <c r="G2345" i="46"/>
  <c r="G2346" i="46"/>
  <c r="G2347" i="46"/>
  <c r="G2348" i="46"/>
  <c r="G2349" i="46"/>
  <c r="G2350" i="46"/>
  <c r="G2351" i="46"/>
  <c r="G2352" i="46"/>
  <c r="G2353" i="46"/>
  <c r="G2354" i="46"/>
  <c r="G2355" i="46"/>
  <c r="G2356" i="46"/>
  <c r="G2357" i="46"/>
  <c r="G2358" i="46"/>
  <c r="G2359" i="46"/>
  <c r="G2360" i="46"/>
  <c r="G2361" i="46"/>
  <c r="G2362" i="46"/>
  <c r="G2363" i="46"/>
  <c r="G2364" i="46"/>
  <c r="G2365" i="46"/>
  <c r="G2366" i="46"/>
  <c r="G2367" i="46"/>
  <c r="G2368" i="46"/>
  <c r="G2369" i="46"/>
  <c r="G2370" i="46"/>
  <c r="G2371" i="46"/>
  <c r="G2372" i="46"/>
  <c r="G2373" i="46"/>
  <c r="G2374" i="46"/>
  <c r="G2375" i="46"/>
  <c r="G2376" i="46"/>
  <c r="G2377" i="46"/>
  <c r="G2378" i="46"/>
  <c r="G2379" i="46"/>
  <c r="G2380" i="46"/>
  <c r="G2381" i="46"/>
  <c r="G2382" i="46"/>
  <c r="G2383" i="46"/>
  <c r="G2384" i="46"/>
  <c r="G2385" i="46"/>
  <c r="G2386" i="46"/>
  <c r="G2387" i="46"/>
  <c r="G2388" i="46"/>
  <c r="G2389" i="46"/>
  <c r="G2390" i="46"/>
  <c r="G2391" i="46"/>
  <c r="G2392" i="46"/>
  <c r="G2393" i="46"/>
  <c r="G2394" i="46"/>
  <c r="G2395" i="46"/>
  <c r="G2396" i="46"/>
  <c r="G2397" i="46"/>
  <c r="G2398" i="46"/>
  <c r="G2399" i="46"/>
  <c r="G2400" i="46"/>
  <c r="G2401" i="46"/>
  <c r="G2402" i="46"/>
  <c r="G2403" i="46"/>
  <c r="G2404" i="46"/>
  <c r="G2405" i="46"/>
  <c r="G2406" i="46"/>
  <c r="G2407" i="46"/>
  <c r="G2408" i="46"/>
  <c r="G2409" i="46"/>
  <c r="G2410" i="46"/>
  <c r="G2411" i="46"/>
  <c r="G2412" i="46"/>
  <c r="G2413" i="46"/>
  <c r="G2414" i="46"/>
  <c r="G2415" i="46"/>
  <c r="G2416" i="46"/>
  <c r="G2417" i="46"/>
  <c r="G2418" i="46"/>
  <c r="G2419" i="46"/>
  <c r="G2420" i="46"/>
  <c r="G2421" i="46"/>
  <c r="G2422" i="46"/>
  <c r="G2423" i="46"/>
  <c r="G2424" i="46"/>
  <c r="G2425" i="46"/>
  <c r="G2426" i="46"/>
  <c r="G2427" i="46"/>
  <c r="G2428" i="46"/>
  <c r="G2429" i="46"/>
  <c r="G2430" i="46"/>
  <c r="G2431" i="46"/>
  <c r="G2432" i="46"/>
  <c r="G2433" i="46"/>
  <c r="G2434" i="46"/>
  <c r="G2435" i="46"/>
  <c r="G2436" i="46"/>
  <c r="G2437" i="46"/>
  <c r="G2438" i="46"/>
  <c r="G2439" i="46"/>
  <c r="G2440" i="46"/>
  <c r="G2441" i="46"/>
  <c r="G2442" i="46"/>
  <c r="G2443" i="46"/>
  <c r="G2444" i="46"/>
  <c r="G2445" i="46"/>
  <c r="G2446" i="46"/>
  <c r="G2447" i="46"/>
  <c r="G2448" i="46"/>
  <c r="G2449" i="46"/>
  <c r="G2450" i="46"/>
  <c r="G2451" i="46"/>
  <c r="G2452" i="46"/>
  <c r="G2453" i="46"/>
  <c r="G2454" i="46"/>
  <c r="G2455" i="46"/>
  <c r="G2456" i="46"/>
  <c r="G2457" i="46"/>
  <c r="G2458" i="46"/>
  <c r="G2459" i="46"/>
  <c r="G2460" i="46"/>
  <c r="G2461" i="46"/>
  <c r="G2462" i="46"/>
  <c r="G2463" i="46"/>
  <c r="G2464" i="46"/>
  <c r="G2465" i="46"/>
  <c r="G2466" i="46"/>
  <c r="G2467" i="46"/>
  <c r="G2468" i="46"/>
  <c r="G2469" i="46"/>
  <c r="G2470" i="46"/>
  <c r="G2471" i="46"/>
  <c r="G2472" i="46"/>
  <c r="G2473" i="46"/>
  <c r="G2474" i="46"/>
  <c r="G2475" i="46"/>
  <c r="G2476" i="46"/>
  <c r="G2477" i="46"/>
  <c r="G2478" i="46"/>
  <c r="G2479" i="46"/>
  <c r="G2480" i="46"/>
  <c r="G2481" i="46"/>
  <c r="G2482" i="46"/>
  <c r="G2483" i="46"/>
  <c r="G2484" i="46"/>
  <c r="G2485" i="46"/>
  <c r="G2486" i="46"/>
  <c r="G2487" i="46"/>
  <c r="G2488" i="46"/>
  <c r="G2489" i="46"/>
  <c r="G2490" i="46"/>
  <c r="G2491" i="46"/>
  <c r="G2492" i="46"/>
  <c r="G2493" i="46"/>
  <c r="G2494" i="46"/>
  <c r="G2495" i="46"/>
  <c r="G2496" i="46"/>
  <c r="G2497" i="46"/>
  <c r="G2498" i="46"/>
  <c r="G2499" i="46"/>
  <c r="G2500" i="46"/>
  <c r="G2501" i="46"/>
  <c r="G2502" i="46"/>
  <c r="G2503" i="46"/>
  <c r="G2504" i="46"/>
  <c r="G2505" i="46"/>
  <c r="G2506" i="46"/>
  <c r="G2507" i="46"/>
  <c r="G2508" i="46"/>
  <c r="G2509" i="46"/>
  <c r="G2510" i="46"/>
  <c r="G2511" i="46"/>
  <c r="G2512" i="46"/>
  <c r="G2513" i="46"/>
  <c r="G2514" i="46"/>
  <c r="G2515" i="46"/>
  <c r="G2516" i="46"/>
  <c r="G2517" i="46"/>
  <c r="G2518" i="46"/>
  <c r="G2519" i="46"/>
  <c r="G2520" i="46"/>
  <c r="G2521" i="46"/>
  <c r="G2522" i="46"/>
  <c r="G2523" i="46"/>
  <c r="G2524" i="46"/>
  <c r="G2525" i="46"/>
  <c r="G2526" i="46"/>
  <c r="G2527" i="46"/>
  <c r="G2528" i="46"/>
  <c r="G2529" i="46"/>
  <c r="G2530" i="46"/>
  <c r="G2531" i="46"/>
  <c r="G2532" i="46"/>
  <c r="G2533" i="46"/>
  <c r="G2534" i="46"/>
  <c r="G2535" i="46"/>
  <c r="G2536" i="46"/>
  <c r="G2537" i="46"/>
  <c r="G2538" i="46"/>
  <c r="G2539" i="46"/>
  <c r="G2540" i="46"/>
  <c r="G2541" i="46"/>
  <c r="G2542" i="46"/>
  <c r="G2543" i="46"/>
  <c r="G2544" i="46"/>
  <c r="G2545" i="46"/>
  <c r="G2546" i="46"/>
  <c r="G2547" i="46"/>
  <c r="G2548" i="46"/>
  <c r="G2549" i="46"/>
  <c r="G2550" i="46"/>
  <c r="G2551" i="46"/>
  <c r="G2552" i="46"/>
  <c r="G2553" i="46"/>
  <c r="G2554" i="46"/>
  <c r="G2555" i="46"/>
  <c r="G2556" i="46"/>
  <c r="G2557" i="46"/>
  <c r="G2558" i="46"/>
  <c r="G2559" i="46"/>
  <c r="G2560" i="46"/>
  <c r="G2561" i="46"/>
  <c r="G2562" i="46"/>
  <c r="G2563" i="46"/>
  <c r="G2564" i="46"/>
  <c r="G2565" i="46"/>
  <c r="G2566" i="46"/>
  <c r="G2567" i="46"/>
  <c r="G2568" i="46"/>
  <c r="G2569" i="46"/>
  <c r="G2570" i="46"/>
  <c r="G2571" i="46"/>
  <c r="G2572" i="46"/>
  <c r="G2573" i="46"/>
  <c r="G2574" i="46"/>
  <c r="G2575" i="46"/>
  <c r="G2576" i="46"/>
  <c r="G2577" i="46"/>
  <c r="G2578" i="46"/>
  <c r="G2579" i="46"/>
  <c r="G2580" i="46"/>
  <c r="G2581" i="46"/>
  <c r="G2582" i="46"/>
  <c r="G2583" i="46"/>
  <c r="G2584" i="46"/>
  <c r="G2585" i="46"/>
  <c r="G2586" i="46"/>
  <c r="G2587" i="46"/>
  <c r="G2588" i="46"/>
  <c r="G2589" i="46"/>
  <c r="G2590" i="46"/>
  <c r="G2591" i="46"/>
  <c r="G2592" i="46"/>
  <c r="G2593" i="46"/>
  <c r="G2594" i="46"/>
  <c r="G2595" i="46"/>
  <c r="G2596" i="46"/>
  <c r="G2597" i="46"/>
  <c r="G2598" i="46"/>
  <c r="G2599" i="46"/>
  <c r="G2600" i="46"/>
  <c r="G2601" i="46"/>
  <c r="G2602" i="46"/>
  <c r="G2603" i="46"/>
  <c r="G2604" i="46"/>
  <c r="G2605" i="46"/>
  <c r="G2606" i="46"/>
  <c r="G2607" i="46"/>
  <c r="G2608" i="46"/>
  <c r="G2609" i="46"/>
  <c r="G2610" i="46"/>
  <c r="G2611" i="46"/>
  <c r="G2612" i="46"/>
  <c r="G2613" i="46"/>
  <c r="G2614" i="46"/>
  <c r="G2615" i="46"/>
  <c r="G2616" i="46"/>
  <c r="G2617" i="46"/>
  <c r="G2618" i="46"/>
  <c r="G2619" i="46"/>
  <c r="G2620" i="46"/>
  <c r="G2621" i="46"/>
  <c r="G2622" i="46"/>
  <c r="G2623" i="46"/>
  <c r="G2624" i="46"/>
  <c r="G2625" i="46"/>
  <c r="G2626" i="46"/>
  <c r="G2627" i="46"/>
  <c r="G2628" i="46"/>
  <c r="G2629" i="46"/>
  <c r="G2630" i="46"/>
  <c r="G2631" i="46"/>
  <c r="G2632" i="46"/>
  <c r="G2633" i="46"/>
  <c r="G2634" i="46"/>
  <c r="G2635" i="46"/>
  <c r="G2636" i="46"/>
  <c r="G2637" i="46"/>
  <c r="G2638" i="46"/>
  <c r="G2639" i="46"/>
  <c r="G2640" i="46"/>
  <c r="G2641" i="46"/>
  <c r="G2642" i="46"/>
  <c r="G2643" i="46"/>
  <c r="G2644" i="46"/>
  <c r="G2645" i="46"/>
  <c r="G2646" i="46"/>
  <c r="G2647" i="46"/>
  <c r="G2648" i="46"/>
  <c r="G2649" i="46"/>
  <c r="G2650" i="46"/>
  <c r="G2651" i="46"/>
  <c r="G2652" i="46"/>
  <c r="G2653" i="46"/>
  <c r="G2654" i="46"/>
  <c r="G2655" i="46"/>
  <c r="G2656" i="46"/>
  <c r="G2657" i="46"/>
  <c r="G2658" i="46"/>
  <c r="G2659" i="46"/>
  <c r="G2660" i="46"/>
  <c r="G2661" i="46"/>
  <c r="G2662" i="46"/>
  <c r="G2663" i="46"/>
  <c r="G2664" i="46"/>
  <c r="G2665" i="46"/>
  <c r="G2666" i="46"/>
  <c r="G2667" i="46"/>
  <c r="G2668" i="46"/>
  <c r="G2669" i="46"/>
  <c r="G2670" i="46"/>
  <c r="G2671" i="46"/>
  <c r="G2672" i="46"/>
  <c r="G2673" i="46"/>
  <c r="G2674" i="46"/>
  <c r="G2675" i="46"/>
  <c r="G2676" i="46"/>
  <c r="G2677" i="46"/>
  <c r="G2678" i="46"/>
  <c r="G2679" i="46"/>
  <c r="G2680" i="46"/>
  <c r="G2681" i="46"/>
  <c r="G2682" i="46"/>
  <c r="G2683" i="46"/>
  <c r="G2684" i="46"/>
  <c r="G2685" i="46"/>
  <c r="G2686" i="46"/>
  <c r="G2687" i="46"/>
  <c r="G2688" i="46"/>
  <c r="G2689" i="46"/>
  <c r="G2690" i="46"/>
  <c r="G2691" i="46"/>
  <c r="G2692" i="46"/>
  <c r="G2693" i="46"/>
  <c r="G2694" i="46"/>
  <c r="G2695" i="46"/>
  <c r="G2696" i="46"/>
  <c r="G2697" i="46"/>
  <c r="G2698" i="46"/>
  <c r="G2699" i="46"/>
  <c r="G2700" i="46"/>
  <c r="G2701" i="46"/>
  <c r="G2702" i="46"/>
  <c r="G2703" i="46"/>
  <c r="G2704" i="46"/>
  <c r="G2705" i="46"/>
  <c r="G2706" i="46"/>
  <c r="G2707" i="46"/>
  <c r="G2708" i="46"/>
  <c r="G2709" i="46"/>
  <c r="G2710" i="46"/>
  <c r="G2711" i="46"/>
  <c r="G2712" i="46"/>
  <c r="G2713" i="46"/>
  <c r="G2714" i="46"/>
  <c r="G2715" i="46"/>
  <c r="G2716" i="46"/>
  <c r="G2717" i="46"/>
  <c r="G2718" i="46"/>
  <c r="G2719" i="46"/>
  <c r="G2720" i="46"/>
  <c r="G2721" i="46"/>
  <c r="G2722" i="46"/>
  <c r="G2723" i="46"/>
  <c r="G2724" i="46"/>
  <c r="G2725" i="46"/>
  <c r="G2726" i="46"/>
  <c r="G2727" i="46"/>
  <c r="G2728" i="46"/>
  <c r="G2729" i="46"/>
  <c r="G2730" i="46"/>
  <c r="G2731" i="46"/>
  <c r="G2732" i="46"/>
  <c r="G2733" i="46"/>
  <c r="G2734" i="46"/>
  <c r="G2735" i="46"/>
  <c r="G2736" i="46"/>
  <c r="G2737" i="46"/>
  <c r="G2738" i="46"/>
  <c r="G2739" i="46"/>
  <c r="G2740" i="46"/>
  <c r="G2741" i="46"/>
  <c r="G2742" i="46"/>
  <c r="G2743" i="46"/>
  <c r="G2744" i="46"/>
  <c r="G2745" i="46"/>
  <c r="G2746" i="46"/>
  <c r="G2747" i="46"/>
  <c r="G2748" i="46"/>
  <c r="G2749" i="46"/>
  <c r="G2750" i="46"/>
  <c r="G2751" i="46"/>
  <c r="G2752" i="46"/>
  <c r="G2753" i="46"/>
  <c r="G2754" i="46"/>
  <c r="G2755" i="46"/>
  <c r="G2756" i="46"/>
  <c r="G2757" i="46"/>
  <c r="G2758" i="46"/>
  <c r="G2759" i="46"/>
  <c r="G2760" i="46"/>
  <c r="G2761" i="46"/>
  <c r="G2762" i="46"/>
  <c r="G2763" i="46"/>
  <c r="G2764" i="46"/>
  <c r="G2765" i="46"/>
  <c r="G2766" i="46"/>
  <c r="G2767" i="46"/>
  <c r="G2768" i="46"/>
  <c r="G2769" i="46"/>
  <c r="G2770" i="46"/>
  <c r="G2771" i="46"/>
  <c r="G2772" i="46"/>
  <c r="G2773" i="46"/>
  <c r="G2774" i="46"/>
  <c r="G2775" i="46"/>
  <c r="G2776" i="46"/>
  <c r="G2777" i="46"/>
  <c r="G2778" i="46"/>
  <c r="G2779" i="46"/>
  <c r="G2780" i="46"/>
  <c r="G2781" i="46"/>
  <c r="G2782" i="46"/>
  <c r="G2783" i="46"/>
  <c r="G2784" i="46"/>
  <c r="G2785" i="46"/>
  <c r="G2786" i="46"/>
  <c r="G2787" i="46"/>
  <c r="G2788" i="46"/>
  <c r="G2789" i="46"/>
  <c r="G2790" i="46"/>
  <c r="G2791" i="46"/>
  <c r="G2792" i="46"/>
  <c r="G2793" i="46"/>
  <c r="G2794" i="46"/>
  <c r="G2795" i="46"/>
  <c r="G2796" i="46"/>
  <c r="G2797" i="46"/>
  <c r="G2798" i="46"/>
  <c r="G2799" i="46"/>
  <c r="G2800" i="46"/>
  <c r="G2801" i="46"/>
  <c r="G2802" i="46"/>
  <c r="G2803" i="46"/>
  <c r="G2804" i="46"/>
  <c r="G2805" i="46"/>
  <c r="G2806" i="46"/>
  <c r="G2807" i="46"/>
  <c r="G2808" i="46"/>
  <c r="G2809" i="46"/>
  <c r="G2810" i="46"/>
  <c r="G2811" i="46"/>
  <c r="G2812" i="46"/>
  <c r="G2813" i="46"/>
  <c r="G2814" i="46"/>
  <c r="G2815" i="46"/>
  <c r="G2816" i="46"/>
  <c r="G2817" i="46"/>
  <c r="G2818" i="46"/>
  <c r="G2819" i="46"/>
  <c r="G2820" i="46"/>
  <c r="G2821" i="46"/>
  <c r="G2822" i="46"/>
  <c r="G2823" i="46"/>
  <c r="G2824" i="46"/>
  <c r="G2825" i="46"/>
  <c r="G2826" i="46"/>
  <c r="G2827" i="46"/>
  <c r="G2828" i="46"/>
  <c r="G2829" i="46"/>
  <c r="G2830" i="46"/>
  <c r="G2831" i="46"/>
  <c r="G2832" i="46"/>
  <c r="G2833" i="46"/>
  <c r="G2834" i="46"/>
  <c r="G2835" i="46"/>
  <c r="G2836" i="46"/>
  <c r="G2837" i="46"/>
  <c r="G2838" i="46"/>
  <c r="G2839" i="46"/>
  <c r="G2840" i="46"/>
  <c r="G2841" i="46"/>
  <c r="G2842" i="46"/>
  <c r="G2843" i="46"/>
  <c r="G2844" i="46"/>
  <c r="G2845" i="46"/>
  <c r="G2846" i="46"/>
  <c r="G2847" i="46"/>
  <c r="G2848" i="46"/>
  <c r="G2849" i="46"/>
  <c r="G2850" i="46"/>
  <c r="G2851" i="46"/>
  <c r="G2852" i="46"/>
  <c r="G2853" i="46"/>
  <c r="G2854" i="46"/>
  <c r="G2855" i="46"/>
  <c r="G2856" i="46"/>
  <c r="G2857" i="46"/>
  <c r="G2858" i="46"/>
  <c r="G2859" i="46"/>
  <c r="G2860" i="46"/>
  <c r="G2861" i="46"/>
  <c r="G2862" i="46"/>
  <c r="G2863" i="46"/>
  <c r="G2864" i="46"/>
  <c r="G2865" i="46"/>
  <c r="G2866" i="46"/>
  <c r="G2867" i="46"/>
  <c r="G2868" i="46"/>
  <c r="G2869" i="46"/>
  <c r="G2870" i="46"/>
  <c r="G2871" i="46"/>
  <c r="G2872" i="46"/>
  <c r="G2873" i="46"/>
  <c r="G2874" i="46"/>
  <c r="G2875" i="46"/>
  <c r="G2876" i="46"/>
  <c r="G2877" i="46"/>
  <c r="G2878" i="46"/>
  <c r="G2879" i="46"/>
  <c r="G2880" i="46"/>
  <c r="G2881" i="46"/>
  <c r="G2882" i="46"/>
  <c r="G2883" i="46"/>
  <c r="G2884" i="46"/>
  <c r="G2885" i="46"/>
  <c r="G2886" i="46"/>
  <c r="G2887" i="46"/>
  <c r="G2888" i="46"/>
  <c r="G2889" i="46"/>
  <c r="G2890" i="46"/>
  <c r="G2891" i="46"/>
  <c r="G2892" i="46"/>
  <c r="G2893" i="46"/>
  <c r="G2894" i="46"/>
  <c r="G2895" i="46"/>
  <c r="G2896" i="46"/>
  <c r="G2897" i="46"/>
  <c r="G2898" i="46"/>
  <c r="G2899" i="46"/>
  <c r="G2900" i="46"/>
  <c r="G2901" i="46"/>
  <c r="G2902" i="46"/>
  <c r="G2903" i="46"/>
  <c r="G2904" i="46"/>
  <c r="G2905" i="46"/>
  <c r="G2906" i="46"/>
  <c r="G2907" i="46"/>
  <c r="G2908" i="46"/>
  <c r="G2909" i="46"/>
  <c r="G2910" i="46"/>
  <c r="G2911" i="46"/>
  <c r="G2912" i="46"/>
  <c r="G2913" i="46"/>
  <c r="G2914" i="46"/>
  <c r="G2915" i="46"/>
  <c r="G2916" i="46"/>
  <c r="G2917" i="46"/>
  <c r="G2918" i="46"/>
  <c r="G2919" i="46"/>
  <c r="G2920" i="46"/>
  <c r="G2921" i="46"/>
  <c r="G2922" i="46"/>
  <c r="G2923" i="46"/>
  <c r="G2924" i="46"/>
  <c r="G2925" i="46"/>
  <c r="G2926" i="46"/>
  <c r="G2927" i="46"/>
  <c r="G2928" i="46"/>
  <c r="G2929" i="46"/>
  <c r="G2930" i="46"/>
  <c r="G2931" i="46"/>
  <c r="G2932" i="46"/>
  <c r="G2933" i="46"/>
  <c r="G2934" i="46"/>
  <c r="G2935" i="46"/>
  <c r="G2936" i="46"/>
  <c r="G2937" i="46"/>
  <c r="G2938" i="46"/>
  <c r="G2939" i="46"/>
  <c r="G2940" i="46"/>
  <c r="G2941" i="46"/>
  <c r="G2942" i="46"/>
  <c r="G2943" i="46"/>
  <c r="G2944" i="46"/>
  <c r="G2945" i="46"/>
  <c r="G2946" i="46"/>
  <c r="G2947" i="46"/>
  <c r="G2948" i="46"/>
  <c r="G2949" i="46"/>
  <c r="G2950" i="46"/>
  <c r="G2951" i="46"/>
  <c r="G2952" i="46"/>
  <c r="G2953" i="46"/>
  <c r="G2954" i="46"/>
  <c r="G2955" i="46"/>
  <c r="G2956" i="46"/>
  <c r="G2957" i="46"/>
  <c r="G2958" i="46"/>
  <c r="G2959" i="46"/>
  <c r="G2960" i="46"/>
  <c r="G2961" i="46"/>
  <c r="G2962" i="46"/>
  <c r="G2963" i="46"/>
  <c r="G2964" i="46"/>
  <c r="G2965" i="46"/>
  <c r="G2966" i="46"/>
  <c r="G2967" i="46"/>
  <c r="G2968" i="46"/>
  <c r="G2969" i="46"/>
  <c r="G2970" i="46"/>
  <c r="G2971" i="46"/>
  <c r="G2972" i="46"/>
  <c r="G2973" i="46"/>
  <c r="G2974" i="46"/>
  <c r="G2975" i="46"/>
  <c r="G2976" i="46"/>
  <c r="G2977" i="46"/>
  <c r="G2978" i="46"/>
  <c r="G2979" i="46"/>
  <c r="G2980" i="46"/>
  <c r="G2981" i="46"/>
  <c r="G2982" i="46"/>
  <c r="G2983" i="46"/>
  <c r="G2984" i="46"/>
  <c r="G2985" i="46"/>
  <c r="G2986" i="46"/>
  <c r="G2987" i="46"/>
  <c r="G2988" i="46"/>
  <c r="G2989" i="46"/>
  <c r="G2990" i="46"/>
  <c r="G2991" i="46"/>
  <c r="G2992" i="46"/>
  <c r="G2993" i="46"/>
  <c r="G2994" i="46"/>
  <c r="G2995" i="46"/>
  <c r="G2996" i="46"/>
  <c r="G2997" i="46"/>
  <c r="G2998" i="46"/>
  <c r="G2999" i="46"/>
  <c r="G3000" i="46"/>
  <c r="G3001" i="46"/>
  <c r="G3002" i="46"/>
  <c r="G3003" i="46"/>
  <c r="G3004" i="46"/>
  <c r="G3005" i="46"/>
  <c r="G3006" i="46"/>
  <c r="G3007" i="46"/>
  <c r="G3008" i="46"/>
  <c r="G3009" i="46"/>
  <c r="G3010" i="46"/>
  <c r="G3011" i="46"/>
  <c r="G3012" i="46"/>
  <c r="G3013" i="46"/>
  <c r="G3014" i="46"/>
  <c r="G3015" i="46"/>
  <c r="G3016" i="46"/>
  <c r="G3017" i="46"/>
  <c r="G3018" i="46"/>
  <c r="G3019" i="46"/>
  <c r="G3020" i="46"/>
  <c r="G3021" i="46"/>
  <c r="G3022" i="46"/>
  <c r="G3023" i="46"/>
  <c r="G3024" i="46"/>
  <c r="G3025" i="46"/>
  <c r="G3026" i="46"/>
  <c r="G3027" i="46"/>
  <c r="G3028" i="46"/>
  <c r="G3029" i="46"/>
  <c r="G3030" i="46"/>
  <c r="G3031" i="46"/>
  <c r="G3032" i="46"/>
  <c r="G3033" i="46"/>
  <c r="G3034" i="46"/>
  <c r="G3035" i="46"/>
  <c r="G3036" i="46"/>
  <c r="G3037" i="46"/>
  <c r="G3038" i="46"/>
  <c r="G3039" i="46"/>
  <c r="G3040" i="46"/>
  <c r="G3041" i="46"/>
  <c r="G3042" i="46"/>
  <c r="G3043" i="46"/>
  <c r="G3044" i="46"/>
  <c r="G3045" i="46"/>
  <c r="G3046" i="46"/>
  <c r="G3047" i="46"/>
  <c r="G3048" i="46"/>
  <c r="G3049" i="46"/>
  <c r="G3050" i="46"/>
  <c r="G3051" i="46"/>
  <c r="G3052" i="46"/>
  <c r="G3053" i="46"/>
  <c r="G3054" i="46"/>
  <c r="G3055" i="46"/>
  <c r="G3056" i="46"/>
  <c r="G3057" i="46"/>
  <c r="G3058" i="46"/>
  <c r="G3059" i="46"/>
  <c r="G3060" i="46"/>
  <c r="G3061" i="46"/>
  <c r="G3062" i="46"/>
  <c r="G3063" i="46"/>
  <c r="G3064" i="46"/>
  <c r="G3065" i="46"/>
  <c r="G3066" i="46"/>
  <c r="G3067" i="46"/>
  <c r="G3068" i="46"/>
  <c r="G3069" i="46"/>
  <c r="G3070" i="46"/>
  <c r="G3071" i="46"/>
  <c r="G3072" i="46"/>
  <c r="G3073" i="46"/>
  <c r="G3074" i="46"/>
  <c r="G3075" i="46"/>
  <c r="G3076" i="46"/>
  <c r="G3077" i="46"/>
  <c r="G3078" i="46"/>
  <c r="G3079" i="46"/>
  <c r="G3080" i="46"/>
  <c r="G3081" i="46"/>
  <c r="G3082" i="46"/>
  <c r="G3083" i="46"/>
  <c r="G3084" i="46"/>
  <c r="G3085" i="46"/>
  <c r="G3086" i="46"/>
  <c r="G3087" i="46"/>
  <c r="G3088" i="46"/>
  <c r="G3089" i="46"/>
  <c r="G3090" i="46"/>
  <c r="G3091" i="46"/>
  <c r="G3092" i="46"/>
  <c r="G3093" i="46"/>
  <c r="G3094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371" i="46"/>
  <c r="F372" i="46"/>
  <c r="F373" i="46"/>
  <c r="F374" i="46"/>
  <c r="F375" i="46"/>
  <c r="F376" i="46"/>
  <c r="F377" i="46"/>
  <c r="F378" i="46"/>
  <c r="F379" i="46"/>
  <c r="F380" i="46"/>
  <c r="F381" i="46"/>
  <c r="F382" i="46"/>
  <c r="F383" i="46"/>
  <c r="F384" i="46"/>
  <c r="F385" i="46"/>
  <c r="F386" i="46"/>
  <c r="F387" i="46"/>
  <c r="F388" i="46"/>
  <c r="F389" i="46"/>
  <c r="F390" i="46"/>
  <c r="F391" i="46"/>
  <c r="F392" i="46"/>
  <c r="F393" i="46"/>
  <c r="F394" i="46"/>
  <c r="F395" i="46"/>
  <c r="F396" i="46"/>
  <c r="F397" i="46"/>
  <c r="F398" i="46"/>
  <c r="F399" i="46"/>
  <c r="F400" i="46"/>
  <c r="F401" i="46"/>
  <c r="F402" i="46"/>
  <c r="F403" i="46"/>
  <c r="F404" i="46"/>
  <c r="F405" i="46"/>
  <c r="F406" i="46"/>
  <c r="F407" i="46"/>
  <c r="F408" i="46"/>
  <c r="F409" i="46"/>
  <c r="F410" i="46"/>
  <c r="F411" i="46"/>
  <c r="F412" i="46"/>
  <c r="F413" i="46"/>
  <c r="F414" i="46"/>
  <c r="F415" i="46"/>
  <c r="F416" i="46"/>
  <c r="F417" i="46"/>
  <c r="F418" i="46"/>
  <c r="F419" i="46"/>
  <c r="F420" i="46"/>
  <c r="F421" i="46"/>
  <c r="F422" i="46"/>
  <c r="F423" i="46"/>
  <c r="F424" i="46"/>
  <c r="F425" i="46"/>
  <c r="F426" i="46"/>
  <c r="F427" i="46"/>
  <c r="F428" i="46"/>
  <c r="F429" i="46"/>
  <c r="F430" i="46"/>
  <c r="F431" i="46"/>
  <c r="F432" i="46"/>
  <c r="F433" i="46"/>
  <c r="F434" i="46"/>
  <c r="F435" i="46"/>
  <c r="F436" i="46"/>
  <c r="F437" i="46"/>
  <c r="F438" i="46"/>
  <c r="F439" i="46"/>
  <c r="F440" i="46"/>
  <c r="F441" i="46"/>
  <c r="F442" i="46"/>
  <c r="F443" i="46"/>
  <c r="F444" i="46"/>
  <c r="F445" i="46"/>
  <c r="F446" i="46"/>
  <c r="F447" i="46"/>
  <c r="F448" i="46"/>
  <c r="F449" i="46"/>
  <c r="F450" i="46"/>
  <c r="F451" i="46"/>
  <c r="F452" i="46"/>
  <c r="F453" i="46"/>
  <c r="F454" i="46"/>
  <c r="F455" i="46"/>
  <c r="F456" i="46"/>
  <c r="F457" i="46"/>
  <c r="F458" i="46"/>
  <c r="F459" i="46"/>
  <c r="F460" i="46"/>
  <c r="F461" i="46"/>
  <c r="F462" i="46"/>
  <c r="F463" i="46"/>
  <c r="F464" i="46"/>
  <c r="F465" i="46"/>
  <c r="F466" i="46"/>
  <c r="F467" i="46"/>
  <c r="F468" i="46"/>
  <c r="F469" i="46"/>
  <c r="F470" i="46"/>
  <c r="F471" i="46"/>
  <c r="F472" i="46"/>
  <c r="F473" i="46"/>
  <c r="F474" i="46"/>
  <c r="F475" i="46"/>
  <c r="F476" i="46"/>
  <c r="F477" i="46"/>
  <c r="F478" i="46"/>
  <c r="F479" i="46"/>
  <c r="F480" i="46"/>
  <c r="F481" i="46"/>
  <c r="F482" i="46"/>
  <c r="F483" i="46"/>
  <c r="F484" i="46"/>
  <c r="F485" i="46"/>
  <c r="F486" i="46"/>
  <c r="F487" i="46"/>
  <c r="F488" i="46"/>
  <c r="F489" i="46"/>
  <c r="F490" i="46"/>
  <c r="F491" i="46"/>
  <c r="F492" i="46"/>
  <c r="F493" i="46"/>
  <c r="F494" i="46"/>
  <c r="F495" i="46"/>
  <c r="F496" i="46"/>
  <c r="F497" i="46"/>
  <c r="F498" i="46"/>
  <c r="F499" i="46"/>
  <c r="F500" i="46"/>
  <c r="F501" i="46"/>
  <c r="F502" i="46"/>
  <c r="F503" i="46"/>
  <c r="F504" i="46"/>
  <c r="F505" i="46"/>
  <c r="F506" i="46"/>
  <c r="F507" i="46"/>
  <c r="F508" i="46"/>
  <c r="F509" i="46"/>
  <c r="F510" i="46"/>
  <c r="F511" i="46"/>
  <c r="F512" i="46"/>
  <c r="F513" i="46"/>
  <c r="F514" i="46"/>
  <c r="F515" i="46"/>
  <c r="F516" i="46"/>
  <c r="F517" i="46"/>
  <c r="F518" i="46"/>
  <c r="F519" i="46"/>
  <c r="F520" i="46"/>
  <c r="F521" i="46"/>
  <c r="F522" i="46"/>
  <c r="F523" i="46"/>
  <c r="F524" i="46"/>
  <c r="F525" i="46"/>
  <c r="F526" i="46"/>
  <c r="F527" i="46"/>
  <c r="F528" i="46"/>
  <c r="F529" i="46"/>
  <c r="F530" i="46"/>
  <c r="F531" i="46"/>
  <c r="F532" i="46"/>
  <c r="F533" i="46"/>
  <c r="F534" i="46"/>
  <c r="F535" i="46"/>
  <c r="F536" i="46"/>
  <c r="F537" i="46"/>
  <c r="F538" i="46"/>
  <c r="F539" i="46"/>
  <c r="F540" i="46"/>
  <c r="F541" i="46"/>
  <c r="F542" i="46"/>
  <c r="F543" i="46"/>
  <c r="F544" i="46"/>
  <c r="F545" i="46"/>
  <c r="F546" i="46"/>
  <c r="F547" i="46"/>
  <c r="F548" i="46"/>
  <c r="F549" i="46"/>
  <c r="F550" i="46"/>
  <c r="F551" i="46"/>
  <c r="F552" i="46"/>
  <c r="F553" i="46"/>
  <c r="F554" i="46"/>
  <c r="F555" i="46"/>
  <c r="F556" i="46"/>
  <c r="F557" i="46"/>
  <c r="F558" i="46"/>
  <c r="F559" i="46"/>
  <c r="F560" i="46"/>
  <c r="F561" i="46"/>
  <c r="F562" i="46"/>
  <c r="F563" i="46"/>
  <c r="F564" i="46"/>
  <c r="F565" i="46"/>
  <c r="F566" i="46"/>
  <c r="F567" i="46"/>
  <c r="F568" i="46"/>
  <c r="F569" i="46"/>
  <c r="F570" i="46"/>
  <c r="F571" i="46"/>
  <c r="F572" i="46"/>
  <c r="F573" i="46"/>
  <c r="F574" i="46"/>
  <c r="F575" i="46"/>
  <c r="F576" i="46"/>
  <c r="F577" i="46"/>
  <c r="F578" i="46"/>
  <c r="F579" i="46"/>
  <c r="F580" i="46"/>
  <c r="F581" i="46"/>
  <c r="F582" i="46"/>
  <c r="F583" i="46"/>
  <c r="F584" i="46"/>
  <c r="F585" i="46"/>
  <c r="F586" i="46"/>
  <c r="F587" i="46"/>
  <c r="F588" i="46"/>
  <c r="F589" i="46"/>
  <c r="F590" i="46"/>
  <c r="F591" i="46"/>
  <c r="F592" i="46"/>
  <c r="F593" i="46"/>
  <c r="F594" i="46"/>
  <c r="F595" i="46"/>
  <c r="F596" i="46"/>
  <c r="F597" i="46"/>
  <c r="F598" i="46"/>
  <c r="F599" i="46"/>
  <c r="F600" i="46"/>
  <c r="F601" i="46"/>
  <c r="F602" i="46"/>
  <c r="F603" i="46"/>
  <c r="F604" i="46"/>
  <c r="F605" i="46"/>
  <c r="F606" i="46"/>
  <c r="F607" i="46"/>
  <c r="F608" i="46"/>
  <c r="F609" i="46"/>
  <c r="F610" i="46"/>
  <c r="F611" i="46"/>
  <c r="F612" i="46"/>
  <c r="F613" i="46"/>
  <c r="F614" i="46"/>
  <c r="F615" i="46"/>
  <c r="F616" i="46"/>
  <c r="F617" i="46"/>
  <c r="F618" i="46"/>
  <c r="F619" i="46"/>
  <c r="F620" i="46"/>
  <c r="F621" i="46"/>
  <c r="F622" i="46"/>
  <c r="F623" i="46"/>
  <c r="F624" i="46"/>
  <c r="F625" i="46"/>
  <c r="F626" i="46"/>
  <c r="F627" i="46"/>
  <c r="F628" i="46"/>
  <c r="F629" i="46"/>
  <c r="F630" i="46"/>
  <c r="F631" i="46"/>
  <c r="F632" i="46"/>
  <c r="F633" i="46"/>
  <c r="F634" i="46"/>
  <c r="F635" i="46"/>
  <c r="F636" i="46"/>
  <c r="F637" i="46"/>
  <c r="F638" i="46"/>
  <c r="F639" i="46"/>
  <c r="F640" i="46"/>
  <c r="F641" i="46"/>
  <c r="F642" i="46"/>
  <c r="F643" i="46"/>
  <c r="F644" i="46"/>
  <c r="F645" i="46"/>
  <c r="F646" i="46"/>
  <c r="F647" i="46"/>
  <c r="F648" i="46"/>
  <c r="F649" i="46"/>
  <c r="F650" i="46"/>
  <c r="F651" i="46"/>
  <c r="F652" i="46"/>
  <c r="F653" i="46"/>
  <c r="F654" i="46"/>
  <c r="F655" i="46"/>
  <c r="F656" i="46"/>
  <c r="F657" i="46"/>
  <c r="F658" i="46"/>
  <c r="F659" i="46"/>
  <c r="F660" i="46"/>
  <c r="F661" i="46"/>
  <c r="F662" i="46"/>
  <c r="F663" i="46"/>
  <c r="F664" i="46"/>
  <c r="F665" i="46"/>
  <c r="F666" i="46"/>
  <c r="F667" i="46"/>
  <c r="F668" i="46"/>
  <c r="F669" i="46"/>
  <c r="F670" i="46"/>
  <c r="F671" i="46"/>
  <c r="F672" i="46"/>
  <c r="F673" i="46"/>
  <c r="F674" i="46"/>
  <c r="F675" i="46"/>
  <c r="F676" i="46"/>
  <c r="F677" i="46"/>
  <c r="F678" i="46"/>
  <c r="F679" i="46"/>
  <c r="F680" i="46"/>
  <c r="F681" i="46"/>
  <c r="F682" i="46"/>
  <c r="F683" i="46"/>
  <c r="F684" i="46"/>
  <c r="F685" i="46"/>
  <c r="F686" i="46"/>
  <c r="F687" i="46"/>
  <c r="F688" i="46"/>
  <c r="F689" i="46"/>
  <c r="F690" i="46"/>
  <c r="F691" i="46"/>
  <c r="F692" i="46"/>
  <c r="F693" i="46"/>
  <c r="F694" i="46"/>
  <c r="F695" i="46"/>
  <c r="F696" i="46"/>
  <c r="F697" i="46"/>
  <c r="F698" i="46"/>
  <c r="F699" i="46"/>
  <c r="F700" i="46"/>
  <c r="F701" i="46"/>
  <c r="F702" i="46"/>
  <c r="F703" i="46"/>
  <c r="F704" i="46"/>
  <c r="F705" i="46"/>
  <c r="F706" i="46"/>
  <c r="F707" i="46"/>
  <c r="F708" i="46"/>
  <c r="F709" i="46"/>
  <c r="F710" i="46"/>
  <c r="F711" i="46"/>
  <c r="F712" i="46"/>
  <c r="F713" i="46"/>
  <c r="F714" i="46"/>
  <c r="F715" i="46"/>
  <c r="F716" i="46"/>
  <c r="F717" i="46"/>
  <c r="F718" i="46"/>
  <c r="F719" i="46"/>
  <c r="F720" i="46"/>
  <c r="F721" i="46"/>
  <c r="F722" i="46"/>
  <c r="F723" i="46"/>
  <c r="F724" i="46"/>
  <c r="F725" i="46"/>
  <c r="F726" i="46"/>
  <c r="F727" i="46"/>
  <c r="F728" i="46"/>
  <c r="F729" i="46"/>
  <c r="F730" i="46"/>
  <c r="F731" i="46"/>
  <c r="F732" i="46"/>
  <c r="F733" i="46"/>
  <c r="F734" i="46"/>
  <c r="F735" i="46"/>
  <c r="F736" i="46"/>
  <c r="F737" i="46"/>
  <c r="F738" i="46"/>
  <c r="F739" i="46"/>
  <c r="F740" i="46"/>
  <c r="F741" i="46"/>
  <c r="F742" i="46"/>
  <c r="F743" i="46"/>
  <c r="F744" i="46"/>
  <c r="F745" i="46"/>
  <c r="F746" i="46"/>
  <c r="F747" i="46"/>
  <c r="F748" i="46"/>
  <c r="F749" i="46"/>
  <c r="F750" i="46"/>
  <c r="F751" i="46"/>
  <c r="F752" i="46"/>
  <c r="F753" i="46"/>
  <c r="F754" i="46"/>
  <c r="F755" i="46"/>
  <c r="F756" i="46"/>
  <c r="F757" i="46"/>
  <c r="F758" i="46"/>
  <c r="F759" i="46"/>
  <c r="F760" i="46"/>
  <c r="F761" i="46"/>
  <c r="F762" i="46"/>
  <c r="F763" i="46"/>
  <c r="F764" i="46"/>
  <c r="F765" i="46"/>
  <c r="F766" i="46"/>
  <c r="F767" i="46"/>
  <c r="F768" i="46"/>
  <c r="F769" i="46"/>
  <c r="F770" i="46"/>
  <c r="F771" i="46"/>
  <c r="F772" i="46"/>
  <c r="F773" i="46"/>
  <c r="F774" i="46"/>
  <c r="F775" i="46"/>
  <c r="F776" i="46"/>
  <c r="F777" i="46"/>
  <c r="F778" i="46"/>
  <c r="F779" i="46"/>
  <c r="F780" i="46"/>
  <c r="F781" i="46"/>
  <c r="F782" i="46"/>
  <c r="F783" i="46"/>
  <c r="F784" i="46"/>
  <c r="F785" i="46"/>
  <c r="F786" i="46"/>
  <c r="F787" i="46"/>
  <c r="F788" i="46"/>
  <c r="F789" i="46"/>
  <c r="F790" i="46"/>
  <c r="F791" i="46"/>
  <c r="F792" i="46"/>
  <c r="F793" i="46"/>
  <c r="F794" i="46"/>
  <c r="F795" i="46"/>
  <c r="F796" i="46"/>
  <c r="F797" i="46"/>
  <c r="F798" i="46"/>
  <c r="F799" i="46"/>
  <c r="F800" i="46"/>
  <c r="F801" i="46"/>
  <c r="F802" i="46"/>
  <c r="F803" i="46"/>
  <c r="F804" i="46"/>
  <c r="F805" i="46"/>
  <c r="F806" i="46"/>
  <c r="F807" i="46"/>
  <c r="F808" i="46"/>
  <c r="F809" i="46"/>
  <c r="F810" i="46"/>
  <c r="F811" i="46"/>
  <c r="F812" i="46"/>
  <c r="F813" i="46"/>
  <c r="F814" i="46"/>
  <c r="F815" i="46"/>
  <c r="F816" i="46"/>
  <c r="F817" i="46"/>
  <c r="F818" i="46"/>
  <c r="F819" i="46"/>
  <c r="F820" i="46"/>
  <c r="F821" i="46"/>
  <c r="F822" i="46"/>
  <c r="F823" i="46"/>
  <c r="F824" i="46"/>
  <c r="F825" i="46"/>
  <c r="F826" i="46"/>
  <c r="F827" i="46"/>
  <c r="F828" i="46"/>
  <c r="F829" i="46"/>
  <c r="F830" i="46"/>
  <c r="F831" i="46"/>
  <c r="F832" i="46"/>
  <c r="F833" i="46"/>
  <c r="F834" i="46"/>
  <c r="F835" i="46"/>
  <c r="F836" i="46"/>
  <c r="F837" i="46"/>
  <c r="F838" i="46"/>
  <c r="F839" i="46"/>
  <c r="F840" i="46"/>
  <c r="F841" i="46"/>
  <c r="F842" i="46"/>
  <c r="F843" i="46"/>
  <c r="F844" i="46"/>
  <c r="F845" i="46"/>
  <c r="F846" i="46"/>
  <c r="F847" i="46"/>
  <c r="F848" i="46"/>
  <c r="F849" i="46"/>
  <c r="F850" i="46"/>
  <c r="F851" i="46"/>
  <c r="F852" i="46"/>
  <c r="F853" i="46"/>
  <c r="F854" i="46"/>
  <c r="F855" i="46"/>
  <c r="F856" i="46"/>
  <c r="F857" i="46"/>
  <c r="F858" i="46"/>
  <c r="F859" i="46"/>
  <c r="F860" i="46"/>
  <c r="F861" i="46"/>
  <c r="F862" i="46"/>
  <c r="F863" i="46"/>
  <c r="F864" i="46"/>
  <c r="F865" i="46"/>
  <c r="F866" i="46"/>
  <c r="F867" i="46"/>
  <c r="F868" i="46"/>
  <c r="F869" i="46"/>
  <c r="F870" i="46"/>
  <c r="F871" i="46"/>
  <c r="F872" i="46"/>
  <c r="F873" i="46"/>
  <c r="F874" i="46"/>
  <c r="F875" i="46"/>
  <c r="F876" i="46"/>
  <c r="F877" i="46"/>
  <c r="F878" i="46"/>
  <c r="F879" i="46"/>
  <c r="F880" i="46"/>
  <c r="F881" i="46"/>
  <c r="F882" i="46"/>
  <c r="F883" i="46"/>
  <c r="F884" i="46"/>
  <c r="F885" i="46"/>
  <c r="F886" i="46"/>
  <c r="F887" i="46"/>
  <c r="F888" i="46"/>
  <c r="F889" i="46"/>
  <c r="F890" i="46"/>
  <c r="F891" i="46"/>
  <c r="F892" i="46"/>
  <c r="F893" i="46"/>
  <c r="F894" i="46"/>
  <c r="F895" i="46"/>
  <c r="F896" i="46"/>
  <c r="F897" i="46"/>
  <c r="F898" i="46"/>
  <c r="F899" i="46"/>
  <c r="F900" i="46"/>
  <c r="F901" i="46"/>
  <c r="F902" i="46"/>
  <c r="F903" i="46"/>
  <c r="F904" i="46"/>
  <c r="F905" i="46"/>
  <c r="F906" i="46"/>
  <c r="F907" i="46"/>
  <c r="F908" i="46"/>
  <c r="F909" i="46"/>
  <c r="F910" i="46"/>
  <c r="F911" i="46"/>
  <c r="F912" i="46"/>
  <c r="F913" i="46"/>
  <c r="F914" i="46"/>
  <c r="F915" i="46"/>
  <c r="F916" i="46"/>
  <c r="F917" i="46"/>
  <c r="F918" i="46"/>
  <c r="F919" i="46"/>
  <c r="F920" i="46"/>
  <c r="F921" i="46"/>
  <c r="F922" i="46"/>
  <c r="F923" i="46"/>
  <c r="F924" i="46"/>
  <c r="F925" i="46"/>
  <c r="F926" i="46"/>
  <c r="F927" i="46"/>
  <c r="F928" i="46"/>
  <c r="F929" i="46"/>
  <c r="F930" i="46"/>
  <c r="F931" i="46"/>
  <c r="F932" i="46"/>
  <c r="F933" i="46"/>
  <c r="F934" i="46"/>
  <c r="F935" i="46"/>
  <c r="F936" i="46"/>
  <c r="F937" i="46"/>
  <c r="F938" i="46"/>
  <c r="F939" i="46"/>
  <c r="F940" i="46"/>
  <c r="F941" i="46"/>
  <c r="F942" i="46"/>
  <c r="F943" i="46"/>
  <c r="F944" i="46"/>
  <c r="F945" i="46"/>
  <c r="F946" i="46"/>
  <c r="F947" i="46"/>
  <c r="F948" i="46"/>
  <c r="F949" i="46"/>
  <c r="F950" i="46"/>
  <c r="F951" i="46"/>
  <c r="F952" i="46"/>
  <c r="F953" i="46"/>
  <c r="F954" i="46"/>
  <c r="F955" i="46"/>
  <c r="F956" i="46"/>
  <c r="F957" i="46"/>
  <c r="F958" i="46"/>
  <c r="F959" i="46"/>
  <c r="F960" i="46"/>
  <c r="F961" i="46"/>
  <c r="F962" i="46"/>
  <c r="F963" i="46"/>
  <c r="F964" i="46"/>
  <c r="F965" i="46"/>
  <c r="F966" i="46"/>
  <c r="F967" i="46"/>
  <c r="F968" i="46"/>
  <c r="F969" i="46"/>
  <c r="F970" i="46"/>
  <c r="F971" i="46"/>
  <c r="F972" i="46"/>
  <c r="F973" i="46"/>
  <c r="F974" i="46"/>
  <c r="F975" i="46"/>
  <c r="F976" i="46"/>
  <c r="F977" i="46"/>
  <c r="F978" i="46"/>
  <c r="F979" i="46"/>
  <c r="F980" i="46"/>
  <c r="F981" i="46"/>
  <c r="F982" i="46"/>
  <c r="F983" i="46"/>
  <c r="F984" i="46"/>
  <c r="F985" i="46"/>
  <c r="F986" i="46"/>
  <c r="F987" i="46"/>
  <c r="F988" i="46"/>
  <c r="F989" i="46"/>
  <c r="F990" i="46"/>
  <c r="F991" i="46"/>
  <c r="F992" i="46"/>
  <c r="F993" i="46"/>
  <c r="F994" i="46"/>
  <c r="F995" i="46"/>
  <c r="F996" i="46"/>
  <c r="F997" i="46"/>
  <c r="F998" i="46"/>
  <c r="F999" i="46"/>
  <c r="F1000" i="46"/>
  <c r="F1001" i="46"/>
  <c r="F1002" i="46"/>
  <c r="F1003" i="46"/>
  <c r="F1004" i="46"/>
  <c r="F1005" i="46"/>
  <c r="F1006" i="46"/>
  <c r="F1007" i="46"/>
  <c r="F1008" i="46"/>
  <c r="F1009" i="46"/>
  <c r="F1010" i="46"/>
  <c r="F1011" i="46"/>
  <c r="F1012" i="46"/>
  <c r="F1013" i="46"/>
  <c r="F1014" i="46"/>
  <c r="F1015" i="46"/>
  <c r="F1016" i="46"/>
  <c r="F1017" i="46"/>
  <c r="F1018" i="46"/>
  <c r="F1019" i="46"/>
  <c r="F1020" i="46"/>
  <c r="F1021" i="46"/>
  <c r="F1022" i="46"/>
  <c r="F1023" i="46"/>
  <c r="F1024" i="46"/>
  <c r="F1025" i="46"/>
  <c r="F1026" i="46"/>
  <c r="F1027" i="46"/>
  <c r="F1028" i="46"/>
  <c r="F1029" i="46"/>
  <c r="F1030" i="46"/>
  <c r="F1031" i="46"/>
  <c r="F1032" i="46"/>
  <c r="F1033" i="46"/>
  <c r="F1034" i="46"/>
  <c r="F1035" i="46"/>
  <c r="F1036" i="46"/>
  <c r="F1037" i="46"/>
  <c r="F1038" i="46"/>
  <c r="F1039" i="46"/>
  <c r="F1040" i="46"/>
  <c r="F1041" i="46"/>
  <c r="F1042" i="46"/>
  <c r="F1043" i="46"/>
  <c r="F1044" i="46"/>
  <c r="F1045" i="46"/>
  <c r="F1046" i="46"/>
  <c r="F1047" i="46"/>
  <c r="F1048" i="46"/>
  <c r="F1049" i="46"/>
  <c r="F1050" i="46"/>
  <c r="F1051" i="46"/>
  <c r="F1052" i="46"/>
  <c r="F1053" i="46"/>
  <c r="F1054" i="46"/>
  <c r="F1055" i="46"/>
  <c r="F1056" i="46"/>
  <c r="F1057" i="46"/>
  <c r="F1058" i="46"/>
  <c r="F1059" i="46"/>
  <c r="F1060" i="46"/>
  <c r="F1061" i="46"/>
  <c r="F1062" i="46"/>
  <c r="F1063" i="46"/>
  <c r="F1064" i="46"/>
  <c r="F1065" i="46"/>
  <c r="F1066" i="46"/>
  <c r="F1067" i="46"/>
  <c r="F1068" i="46"/>
  <c r="F1069" i="46"/>
  <c r="F1070" i="46"/>
  <c r="F1071" i="46"/>
  <c r="F1072" i="46"/>
  <c r="F1073" i="46"/>
  <c r="F1074" i="46"/>
  <c r="F1075" i="46"/>
  <c r="F1076" i="46"/>
  <c r="F1077" i="46"/>
  <c r="F1078" i="46"/>
  <c r="F1079" i="46"/>
  <c r="F1080" i="46"/>
  <c r="F1081" i="46"/>
  <c r="F1082" i="46"/>
  <c r="F1083" i="46"/>
  <c r="F1084" i="46"/>
  <c r="F1085" i="46"/>
  <c r="F1086" i="46"/>
  <c r="F1087" i="46"/>
  <c r="F1088" i="46"/>
  <c r="F1089" i="46"/>
  <c r="F1090" i="46"/>
  <c r="F1091" i="46"/>
  <c r="F1092" i="46"/>
  <c r="F1093" i="46"/>
  <c r="F1094" i="46"/>
  <c r="F1095" i="46"/>
  <c r="F1096" i="46"/>
  <c r="F1097" i="46"/>
  <c r="F1098" i="46"/>
  <c r="F1099" i="46"/>
  <c r="F1100" i="46"/>
  <c r="F1101" i="46"/>
  <c r="F1102" i="46"/>
  <c r="F1103" i="46"/>
  <c r="F1104" i="46"/>
  <c r="F1105" i="46"/>
  <c r="F1106" i="46"/>
  <c r="F1107" i="46"/>
  <c r="F1108" i="46"/>
  <c r="F1109" i="46"/>
  <c r="F1110" i="46"/>
  <c r="F1111" i="46"/>
  <c r="F1112" i="46"/>
  <c r="F1113" i="46"/>
  <c r="F1114" i="46"/>
  <c r="F1115" i="46"/>
  <c r="F1116" i="46"/>
  <c r="F1117" i="46"/>
  <c r="F1118" i="46"/>
  <c r="F1119" i="46"/>
  <c r="F1120" i="46"/>
  <c r="F1121" i="46"/>
  <c r="F1122" i="46"/>
  <c r="F1123" i="46"/>
  <c r="F1124" i="46"/>
  <c r="F1125" i="46"/>
  <c r="F1126" i="46"/>
  <c r="F1127" i="46"/>
  <c r="F1128" i="46"/>
  <c r="F1129" i="46"/>
  <c r="F1130" i="46"/>
  <c r="F1131" i="46"/>
  <c r="F1132" i="46"/>
  <c r="F1133" i="46"/>
  <c r="F1134" i="46"/>
  <c r="F1135" i="46"/>
  <c r="F1136" i="46"/>
  <c r="F1137" i="46"/>
  <c r="F1138" i="46"/>
  <c r="F1139" i="46"/>
  <c r="F1140" i="46"/>
  <c r="F1141" i="46"/>
  <c r="F1142" i="46"/>
  <c r="F1143" i="46"/>
  <c r="F1144" i="46"/>
  <c r="F1145" i="46"/>
  <c r="F1146" i="46"/>
  <c r="F1147" i="46"/>
  <c r="F1148" i="46"/>
  <c r="F1149" i="46"/>
  <c r="F1150" i="46"/>
  <c r="F1151" i="46"/>
  <c r="F1152" i="46"/>
  <c r="F1153" i="46"/>
  <c r="F1154" i="46"/>
  <c r="F1155" i="46"/>
  <c r="F1156" i="46"/>
  <c r="F1157" i="46"/>
  <c r="F1158" i="46"/>
  <c r="F1159" i="46"/>
  <c r="F1160" i="46"/>
  <c r="F1161" i="46"/>
  <c r="F1162" i="46"/>
  <c r="F1163" i="46"/>
  <c r="F1164" i="46"/>
  <c r="F1165" i="46"/>
  <c r="F1166" i="46"/>
  <c r="F1167" i="46"/>
  <c r="F1168" i="46"/>
  <c r="F1169" i="46"/>
  <c r="F1170" i="46"/>
  <c r="F1171" i="46"/>
  <c r="F1172" i="46"/>
  <c r="F1173" i="46"/>
  <c r="F1174" i="46"/>
  <c r="F1175" i="46"/>
  <c r="F1176" i="46"/>
  <c r="F1177" i="46"/>
  <c r="F1178" i="46"/>
  <c r="F1179" i="46"/>
  <c r="F1180" i="46"/>
  <c r="F1181" i="46"/>
  <c r="F1182" i="46"/>
  <c r="F1183" i="46"/>
  <c r="F1184" i="46"/>
  <c r="F1185" i="46"/>
  <c r="F1186" i="46"/>
  <c r="F1187" i="46"/>
  <c r="F1188" i="46"/>
  <c r="F1189" i="46"/>
  <c r="F1190" i="46"/>
  <c r="F1191" i="46"/>
  <c r="F1192" i="46"/>
  <c r="F1193" i="46"/>
  <c r="F1194" i="46"/>
  <c r="F1195" i="46"/>
  <c r="F1196" i="46"/>
  <c r="F1197" i="46"/>
  <c r="F1198" i="46"/>
  <c r="F1199" i="46"/>
  <c r="F1200" i="46"/>
  <c r="F1201" i="46"/>
  <c r="F1202" i="46"/>
  <c r="F1203" i="46"/>
  <c r="F1204" i="46"/>
  <c r="F1205" i="46"/>
  <c r="F1206" i="46"/>
  <c r="F1207" i="46"/>
  <c r="F1208" i="46"/>
  <c r="F1209" i="46"/>
  <c r="F1210" i="46"/>
  <c r="F1211" i="46"/>
  <c r="F1212" i="46"/>
  <c r="F1213" i="46"/>
  <c r="F1214" i="46"/>
  <c r="F1215" i="46"/>
  <c r="F1216" i="46"/>
  <c r="F1217" i="46"/>
  <c r="F1218" i="46"/>
  <c r="F1219" i="46"/>
  <c r="F1220" i="46"/>
  <c r="F1221" i="46"/>
  <c r="F1222" i="46"/>
  <c r="F1223" i="46"/>
  <c r="F1224" i="46"/>
  <c r="F1225" i="46"/>
  <c r="F1226" i="46"/>
  <c r="F1227" i="46"/>
  <c r="F1228" i="46"/>
  <c r="F1229" i="46"/>
  <c r="F1230" i="46"/>
  <c r="F1231" i="46"/>
  <c r="F1232" i="46"/>
  <c r="F1233" i="46"/>
  <c r="F1234" i="46"/>
  <c r="F1235" i="46"/>
  <c r="F1236" i="46"/>
  <c r="F1237" i="46"/>
  <c r="F1238" i="46"/>
  <c r="F1239" i="46"/>
  <c r="F1240" i="46"/>
  <c r="F1241" i="46"/>
  <c r="F1242" i="46"/>
  <c r="F1243" i="46"/>
  <c r="F1244" i="46"/>
  <c r="F1245" i="46"/>
  <c r="F1246" i="46"/>
  <c r="F1247" i="46"/>
  <c r="F1248" i="46"/>
  <c r="F1249" i="46"/>
  <c r="F1250" i="46"/>
  <c r="F1251" i="46"/>
  <c r="F1252" i="46"/>
  <c r="F1253" i="46"/>
  <c r="F1254" i="46"/>
  <c r="F1255" i="46"/>
  <c r="F1256" i="46"/>
  <c r="F1257" i="46"/>
  <c r="F1258" i="46"/>
  <c r="F1259" i="46"/>
  <c r="F1260" i="46"/>
  <c r="F1261" i="46"/>
  <c r="F1262" i="46"/>
  <c r="F1263" i="46"/>
  <c r="F1264" i="46"/>
  <c r="F1265" i="46"/>
  <c r="F1266" i="46"/>
  <c r="F1267" i="46"/>
  <c r="F1268" i="46"/>
  <c r="F1269" i="46"/>
  <c r="F1270" i="46"/>
  <c r="F1271" i="46"/>
  <c r="F1272" i="46"/>
  <c r="F1273" i="46"/>
  <c r="F1274" i="46"/>
  <c r="F1275" i="46"/>
  <c r="F1276" i="46"/>
  <c r="F1277" i="46"/>
  <c r="F1278" i="46"/>
  <c r="F1279" i="46"/>
  <c r="F1280" i="46"/>
  <c r="F1281" i="46"/>
  <c r="F1282" i="46"/>
  <c r="F1283" i="46"/>
  <c r="F1284" i="46"/>
  <c r="F1285" i="46"/>
  <c r="F1286" i="46"/>
  <c r="F1287" i="46"/>
  <c r="F1288" i="46"/>
  <c r="F1289" i="46"/>
  <c r="F1290" i="46"/>
  <c r="F1291" i="46"/>
  <c r="F1292" i="46"/>
  <c r="F1293" i="46"/>
  <c r="F1294" i="46"/>
  <c r="F1295" i="46"/>
  <c r="F1296" i="46"/>
  <c r="F1297" i="46"/>
  <c r="F1298" i="46"/>
  <c r="F1299" i="46"/>
  <c r="F1300" i="46"/>
  <c r="F1301" i="46"/>
  <c r="F1302" i="46"/>
  <c r="F1303" i="46"/>
  <c r="F1304" i="46"/>
  <c r="F1305" i="46"/>
  <c r="F1306" i="46"/>
  <c r="F1307" i="46"/>
  <c r="F1308" i="46"/>
  <c r="F1309" i="46"/>
  <c r="F1310" i="46"/>
  <c r="F1311" i="46"/>
  <c r="F1312" i="46"/>
  <c r="F1313" i="46"/>
  <c r="F1314" i="46"/>
  <c r="F1315" i="46"/>
  <c r="F1316" i="46"/>
  <c r="F1317" i="46"/>
  <c r="F1318" i="46"/>
  <c r="F1319" i="46"/>
  <c r="F1320" i="46"/>
  <c r="F1321" i="46"/>
  <c r="F1322" i="46"/>
  <c r="F1323" i="46"/>
  <c r="F1324" i="46"/>
  <c r="F1325" i="46"/>
  <c r="F1326" i="46"/>
  <c r="F1327" i="46"/>
  <c r="F1328" i="46"/>
  <c r="F1329" i="46"/>
  <c r="F1330" i="46"/>
  <c r="F1331" i="46"/>
  <c r="F1332" i="46"/>
  <c r="F1333" i="46"/>
  <c r="F1334" i="46"/>
  <c r="F1335" i="46"/>
  <c r="F1336" i="46"/>
  <c r="F1337" i="46"/>
  <c r="F1338" i="46"/>
  <c r="F1339" i="46"/>
  <c r="F1340" i="46"/>
  <c r="F1341" i="46"/>
  <c r="F1342" i="46"/>
  <c r="F1343" i="46"/>
  <c r="F1344" i="46"/>
  <c r="F1345" i="46"/>
  <c r="F1346" i="46"/>
  <c r="F1347" i="46"/>
  <c r="F1348" i="46"/>
  <c r="F1349" i="46"/>
  <c r="F1350" i="46"/>
  <c r="F1351" i="46"/>
  <c r="F1352" i="46"/>
  <c r="F1353" i="46"/>
  <c r="F1354" i="46"/>
  <c r="F1355" i="46"/>
  <c r="F1356" i="46"/>
  <c r="F1357" i="46"/>
  <c r="F1358" i="46"/>
  <c r="F1359" i="46"/>
  <c r="F1360" i="46"/>
  <c r="F1361" i="46"/>
  <c r="F1362" i="46"/>
  <c r="F1363" i="46"/>
  <c r="F1364" i="46"/>
  <c r="F1365" i="46"/>
  <c r="F1366" i="46"/>
  <c r="F1367" i="46"/>
  <c r="F1368" i="46"/>
  <c r="F1369" i="46"/>
  <c r="F1370" i="46"/>
  <c r="F1371" i="46"/>
  <c r="F1372" i="46"/>
  <c r="F1373" i="46"/>
  <c r="F1374" i="46"/>
  <c r="F1375" i="46"/>
  <c r="F1376" i="46"/>
  <c r="F1377" i="46"/>
  <c r="F1378" i="46"/>
  <c r="F1379" i="46"/>
  <c r="F1380" i="46"/>
  <c r="F1381" i="46"/>
  <c r="F1382" i="46"/>
  <c r="F1383" i="46"/>
  <c r="F1384" i="46"/>
  <c r="F1385" i="46"/>
  <c r="F1386" i="46"/>
  <c r="F1387" i="46"/>
  <c r="F1388" i="46"/>
  <c r="F1389" i="46"/>
  <c r="F1390" i="46"/>
  <c r="F1391" i="46"/>
  <c r="F1392" i="46"/>
  <c r="F1393" i="46"/>
  <c r="F1394" i="46"/>
  <c r="F1395" i="46"/>
  <c r="F1396" i="46"/>
  <c r="F1397" i="46"/>
  <c r="F1398" i="46"/>
  <c r="F1399" i="46"/>
  <c r="F1400" i="46"/>
  <c r="F1401" i="46"/>
  <c r="F1402" i="46"/>
  <c r="F1403" i="46"/>
  <c r="F1404" i="46"/>
  <c r="F1405" i="46"/>
  <c r="F1406" i="46"/>
  <c r="F1407" i="46"/>
  <c r="F1408" i="46"/>
  <c r="F1409" i="46"/>
  <c r="F1410" i="46"/>
  <c r="F1411" i="46"/>
  <c r="F1412" i="46"/>
  <c r="F1413" i="46"/>
  <c r="F1414" i="46"/>
  <c r="F1415" i="46"/>
  <c r="F1416" i="46"/>
  <c r="F1417" i="46"/>
  <c r="F1418" i="46"/>
  <c r="F1419" i="46"/>
  <c r="F1420" i="46"/>
  <c r="F1421" i="46"/>
  <c r="F1422" i="46"/>
  <c r="F1423" i="46"/>
  <c r="F1424" i="46"/>
  <c r="F1425" i="46"/>
  <c r="F1426" i="46"/>
  <c r="F1427" i="46"/>
  <c r="F1428" i="46"/>
  <c r="F1429" i="46"/>
  <c r="F1430" i="46"/>
  <c r="F1431" i="46"/>
  <c r="F1432" i="46"/>
  <c r="F1433" i="46"/>
  <c r="F1434" i="46"/>
  <c r="F1435" i="46"/>
  <c r="F1436" i="46"/>
  <c r="F1437" i="46"/>
  <c r="F1438" i="46"/>
  <c r="F1439" i="46"/>
  <c r="F1440" i="46"/>
  <c r="F1441" i="46"/>
  <c r="F1442" i="46"/>
  <c r="F1443" i="46"/>
  <c r="F1444" i="46"/>
  <c r="F1445" i="46"/>
  <c r="F1446" i="46"/>
  <c r="F1447" i="46"/>
  <c r="F1448" i="46"/>
  <c r="F1449" i="46"/>
  <c r="F1450" i="46"/>
  <c r="F1451" i="46"/>
  <c r="F1452" i="46"/>
  <c r="F1453" i="46"/>
  <c r="F1454" i="46"/>
  <c r="F1455" i="46"/>
  <c r="F1456" i="46"/>
  <c r="F1457" i="46"/>
  <c r="F1458" i="46"/>
  <c r="F1459" i="46"/>
  <c r="F1460" i="46"/>
  <c r="F1461" i="46"/>
  <c r="F1462" i="46"/>
  <c r="F1463" i="46"/>
  <c r="F1464" i="46"/>
  <c r="F1465" i="46"/>
  <c r="F1466" i="46"/>
  <c r="F1467" i="46"/>
  <c r="F1468" i="46"/>
  <c r="F1469" i="46"/>
  <c r="F1470" i="46"/>
  <c r="F1471" i="46"/>
  <c r="F1472" i="46"/>
  <c r="F1473" i="46"/>
  <c r="F1474" i="46"/>
  <c r="F1475" i="46"/>
  <c r="F1476" i="46"/>
  <c r="F1477" i="46"/>
  <c r="F1478" i="46"/>
  <c r="F1479" i="46"/>
  <c r="F1480" i="46"/>
  <c r="F1481" i="46"/>
  <c r="F1482" i="46"/>
  <c r="F1483" i="46"/>
  <c r="F1484" i="46"/>
  <c r="F1485" i="46"/>
  <c r="F1486" i="46"/>
  <c r="F1487" i="46"/>
  <c r="F1488" i="46"/>
  <c r="F1489" i="46"/>
  <c r="F1490" i="46"/>
  <c r="F1491" i="46"/>
  <c r="F1492" i="46"/>
  <c r="F1493" i="46"/>
  <c r="F1494" i="46"/>
  <c r="F1495" i="46"/>
  <c r="F1496" i="46"/>
  <c r="F1497" i="46"/>
  <c r="F1498" i="46"/>
  <c r="F1499" i="46"/>
  <c r="F1500" i="46"/>
  <c r="F1501" i="46"/>
  <c r="F1502" i="46"/>
  <c r="F1503" i="46"/>
  <c r="F1504" i="46"/>
  <c r="F1505" i="46"/>
  <c r="F1506" i="46"/>
  <c r="F1507" i="46"/>
  <c r="F1508" i="46"/>
  <c r="F1509" i="46"/>
  <c r="F1510" i="46"/>
  <c r="F1511" i="46"/>
  <c r="F1512" i="46"/>
  <c r="F1513" i="46"/>
  <c r="F1514" i="46"/>
  <c r="F1515" i="46"/>
  <c r="F1516" i="46"/>
  <c r="F1517" i="46"/>
  <c r="F1518" i="46"/>
  <c r="F1519" i="46"/>
  <c r="F1520" i="46"/>
  <c r="F1521" i="46"/>
  <c r="F1522" i="46"/>
  <c r="F1523" i="46"/>
  <c r="F1524" i="46"/>
  <c r="F1525" i="46"/>
  <c r="F1526" i="46"/>
  <c r="F1527" i="46"/>
  <c r="F1528" i="46"/>
  <c r="F1529" i="46"/>
  <c r="F1530" i="46"/>
  <c r="F1531" i="46"/>
  <c r="F1532" i="46"/>
  <c r="F1533" i="46"/>
  <c r="F1534" i="46"/>
  <c r="F1535" i="46"/>
  <c r="F1536" i="46"/>
  <c r="F1537" i="46"/>
  <c r="F1538" i="46"/>
  <c r="F1539" i="46"/>
  <c r="F1540" i="46"/>
  <c r="F1541" i="46"/>
  <c r="F1542" i="46"/>
  <c r="F1543" i="46"/>
  <c r="F1544" i="46"/>
  <c r="F1545" i="46"/>
  <c r="F1546" i="46"/>
  <c r="F1547" i="46"/>
  <c r="F1548" i="46"/>
  <c r="F1549" i="46"/>
  <c r="F1550" i="46"/>
  <c r="F1551" i="46"/>
  <c r="F1552" i="46"/>
  <c r="F1553" i="46"/>
  <c r="F1554" i="46"/>
  <c r="F1555" i="46"/>
  <c r="F1556" i="46"/>
  <c r="F1557" i="46"/>
  <c r="F1558" i="46"/>
  <c r="F1559" i="46"/>
  <c r="F1560" i="46"/>
  <c r="F1561" i="46"/>
  <c r="F1562" i="46"/>
  <c r="F1563" i="46"/>
  <c r="F1564" i="46"/>
  <c r="F1565" i="46"/>
  <c r="F1566" i="46"/>
  <c r="F1567" i="46"/>
  <c r="F1568" i="46"/>
  <c r="F1569" i="46"/>
  <c r="F1570" i="46"/>
  <c r="F1571" i="46"/>
  <c r="F1572" i="46"/>
  <c r="F1573" i="46"/>
  <c r="F1574" i="46"/>
  <c r="F1575" i="46"/>
  <c r="F1576" i="46"/>
  <c r="F1577" i="46"/>
  <c r="F1578" i="46"/>
  <c r="F1579" i="46"/>
  <c r="F1580" i="46"/>
  <c r="F1581" i="46"/>
  <c r="F1582" i="46"/>
  <c r="F1583" i="46"/>
  <c r="F1584" i="46"/>
  <c r="F1585" i="46"/>
  <c r="F1586" i="46"/>
  <c r="F1587" i="46"/>
  <c r="F1588" i="46"/>
  <c r="F1589" i="46"/>
  <c r="F1590" i="46"/>
  <c r="F1591" i="46"/>
  <c r="F1592" i="46"/>
  <c r="F1593" i="46"/>
  <c r="F1594" i="46"/>
  <c r="F1595" i="46"/>
  <c r="F1596" i="46"/>
  <c r="F1597" i="46"/>
  <c r="F1598" i="46"/>
  <c r="F1599" i="46"/>
  <c r="F1600" i="46"/>
  <c r="F1601" i="46"/>
  <c r="F1602" i="46"/>
  <c r="F1603" i="46"/>
  <c r="F1604" i="46"/>
  <c r="F1605" i="46"/>
  <c r="F1606" i="46"/>
  <c r="F1607" i="46"/>
  <c r="F1608" i="46"/>
  <c r="F1609" i="46"/>
  <c r="F1610" i="46"/>
  <c r="F1611" i="46"/>
  <c r="F1612" i="46"/>
  <c r="F1613" i="46"/>
  <c r="F1614" i="46"/>
  <c r="F1615" i="46"/>
  <c r="F1616" i="46"/>
  <c r="F1617" i="46"/>
  <c r="F1618" i="46"/>
  <c r="F1619" i="46"/>
  <c r="F1620" i="46"/>
  <c r="F1621" i="46"/>
  <c r="F1622" i="46"/>
  <c r="F1623" i="46"/>
  <c r="F1624" i="46"/>
  <c r="F1625" i="46"/>
  <c r="F1626" i="46"/>
  <c r="F1627" i="46"/>
  <c r="F1628" i="46"/>
  <c r="F1629" i="46"/>
  <c r="F1630" i="46"/>
  <c r="F1631" i="46"/>
  <c r="F1632" i="46"/>
  <c r="F1633" i="46"/>
  <c r="F1634" i="46"/>
  <c r="F1635" i="46"/>
  <c r="F1636" i="46"/>
  <c r="F1637" i="46"/>
  <c r="F1638" i="46"/>
  <c r="F1639" i="46"/>
  <c r="F1640" i="46"/>
  <c r="F1641" i="46"/>
  <c r="F1642" i="46"/>
  <c r="F1643" i="46"/>
  <c r="F1644" i="46"/>
  <c r="F1645" i="46"/>
  <c r="F1646" i="46"/>
  <c r="F1647" i="46"/>
  <c r="F1648" i="46"/>
  <c r="F1649" i="46"/>
  <c r="F1650" i="46"/>
  <c r="F1651" i="46"/>
  <c r="F1652" i="46"/>
  <c r="F1653" i="46"/>
  <c r="F1654" i="46"/>
  <c r="F1655" i="46"/>
  <c r="F1656" i="46"/>
  <c r="F1657" i="46"/>
  <c r="F1658" i="46"/>
  <c r="F1659" i="46"/>
  <c r="F1660" i="46"/>
  <c r="F1661" i="46"/>
  <c r="F1662" i="46"/>
  <c r="F1663" i="46"/>
  <c r="F1664" i="46"/>
  <c r="F1665" i="46"/>
  <c r="F1666" i="46"/>
  <c r="F1667" i="46"/>
  <c r="F1668" i="46"/>
  <c r="F1669" i="46"/>
  <c r="F1670" i="46"/>
  <c r="F1671" i="46"/>
  <c r="F1672" i="46"/>
  <c r="F1673" i="46"/>
  <c r="F1674" i="46"/>
  <c r="F1675" i="46"/>
  <c r="F1676" i="46"/>
  <c r="F1677" i="46"/>
  <c r="F1678" i="46"/>
  <c r="F1679" i="46"/>
  <c r="F1680" i="46"/>
  <c r="F1681" i="46"/>
  <c r="F1682" i="46"/>
  <c r="F1683" i="46"/>
  <c r="F1684" i="46"/>
  <c r="F1685" i="46"/>
  <c r="F1686" i="46"/>
  <c r="F1687" i="46"/>
  <c r="F1688" i="46"/>
  <c r="F1689" i="46"/>
  <c r="F1690" i="46"/>
  <c r="F1691" i="46"/>
  <c r="F1692" i="46"/>
  <c r="F1693" i="46"/>
  <c r="F1694" i="46"/>
  <c r="F1695" i="46"/>
  <c r="F1696" i="46"/>
  <c r="F1697" i="46"/>
  <c r="F1698" i="46"/>
  <c r="F1699" i="46"/>
  <c r="F1700" i="46"/>
  <c r="F1701" i="46"/>
  <c r="F1702" i="46"/>
  <c r="F1703" i="46"/>
  <c r="F1704" i="46"/>
  <c r="F1705" i="46"/>
  <c r="F1706" i="46"/>
  <c r="F1707" i="46"/>
  <c r="F1708" i="46"/>
  <c r="F1709" i="46"/>
  <c r="F1710" i="46"/>
  <c r="F1711" i="46"/>
  <c r="F1712" i="46"/>
  <c r="F1713" i="46"/>
  <c r="F1714" i="46"/>
  <c r="F1715" i="46"/>
  <c r="F1716" i="46"/>
  <c r="F1717" i="46"/>
  <c r="F1718" i="46"/>
  <c r="F1719" i="46"/>
  <c r="F1720" i="46"/>
  <c r="F1721" i="46"/>
  <c r="F1722" i="46"/>
  <c r="F1723" i="46"/>
  <c r="F1724" i="46"/>
  <c r="F1725" i="46"/>
  <c r="F1726" i="46"/>
  <c r="F1727" i="46"/>
  <c r="F1728" i="46"/>
  <c r="F1729" i="46"/>
  <c r="F1730" i="46"/>
  <c r="F1731" i="46"/>
  <c r="F1732" i="46"/>
  <c r="F1733" i="46"/>
  <c r="F1734" i="46"/>
  <c r="F1735" i="46"/>
  <c r="F1736" i="46"/>
  <c r="F1737" i="46"/>
  <c r="F1738" i="46"/>
  <c r="F1739" i="46"/>
  <c r="F1740" i="46"/>
  <c r="F1741" i="46"/>
  <c r="F1742" i="46"/>
  <c r="F1743" i="46"/>
  <c r="F1744" i="46"/>
  <c r="F1745" i="46"/>
  <c r="F1746" i="46"/>
  <c r="F1747" i="46"/>
  <c r="F1748" i="46"/>
  <c r="F1749" i="46"/>
  <c r="F1750" i="46"/>
  <c r="F1751" i="46"/>
  <c r="F1752" i="46"/>
  <c r="F1753" i="46"/>
  <c r="F1754" i="46"/>
  <c r="F1755" i="46"/>
  <c r="F1756" i="46"/>
  <c r="F1757" i="46"/>
  <c r="F1758" i="46"/>
  <c r="F1759" i="46"/>
  <c r="F1760" i="46"/>
  <c r="F1761" i="46"/>
  <c r="F1762" i="46"/>
  <c r="F1763" i="46"/>
  <c r="F1764" i="46"/>
  <c r="F1765" i="46"/>
  <c r="F1766" i="46"/>
  <c r="F1767" i="46"/>
  <c r="F1768" i="46"/>
  <c r="F1769" i="46"/>
  <c r="F1770" i="46"/>
  <c r="F1771" i="46"/>
  <c r="F1772" i="46"/>
  <c r="F1773" i="46"/>
  <c r="F1774" i="46"/>
  <c r="F1775" i="46"/>
  <c r="F1776" i="46"/>
  <c r="F1777" i="46"/>
  <c r="F1778" i="46"/>
  <c r="F1779" i="46"/>
  <c r="F1780" i="46"/>
  <c r="F1781" i="46"/>
  <c r="F1782" i="46"/>
  <c r="F1783" i="46"/>
  <c r="F1784" i="46"/>
  <c r="F1785" i="46"/>
  <c r="F1786" i="46"/>
  <c r="F1787" i="46"/>
  <c r="F1788" i="46"/>
  <c r="F1789" i="46"/>
  <c r="F1790" i="46"/>
  <c r="F1791" i="46"/>
  <c r="F1792" i="46"/>
  <c r="F1793" i="46"/>
  <c r="F1794" i="46"/>
  <c r="F1795" i="46"/>
  <c r="F1796" i="46"/>
  <c r="F1797" i="46"/>
  <c r="F1798" i="46"/>
  <c r="F1799" i="46"/>
  <c r="F1800" i="46"/>
  <c r="F1801" i="46"/>
  <c r="F1802" i="46"/>
  <c r="F1803" i="46"/>
  <c r="F1804" i="46"/>
  <c r="F1805" i="46"/>
  <c r="F1806" i="46"/>
  <c r="F1807" i="46"/>
  <c r="F1808" i="46"/>
  <c r="F1809" i="46"/>
  <c r="F1810" i="46"/>
  <c r="F1811" i="46"/>
  <c r="F1812" i="46"/>
  <c r="F1813" i="46"/>
  <c r="F1814" i="46"/>
  <c r="F1815" i="46"/>
  <c r="F1816" i="46"/>
  <c r="F1817" i="46"/>
  <c r="F1818" i="46"/>
  <c r="F1819" i="46"/>
  <c r="F1820" i="46"/>
  <c r="F1821" i="46"/>
  <c r="F1822" i="46"/>
  <c r="F1823" i="46"/>
  <c r="F1824" i="46"/>
  <c r="F1825" i="46"/>
  <c r="F1826" i="46"/>
  <c r="F1827" i="46"/>
  <c r="F1828" i="46"/>
  <c r="F1829" i="46"/>
  <c r="F1830" i="46"/>
  <c r="F1831" i="46"/>
  <c r="F1832" i="46"/>
  <c r="F1833" i="46"/>
  <c r="F1834" i="46"/>
  <c r="F1835" i="46"/>
  <c r="F1836" i="46"/>
  <c r="F1837" i="46"/>
  <c r="F1838" i="46"/>
  <c r="F1839" i="46"/>
  <c r="F1840" i="46"/>
  <c r="F1841" i="46"/>
  <c r="F1842" i="46"/>
  <c r="F1843" i="46"/>
  <c r="F1844" i="46"/>
  <c r="F1845" i="46"/>
  <c r="F1846" i="46"/>
  <c r="F1847" i="46"/>
  <c r="F1848" i="46"/>
  <c r="F1849" i="46"/>
  <c r="F1850" i="46"/>
  <c r="F1851" i="46"/>
  <c r="F1852" i="46"/>
  <c r="F1853" i="46"/>
  <c r="F1854" i="46"/>
  <c r="F1855" i="46"/>
  <c r="F1856" i="46"/>
  <c r="F1857" i="46"/>
  <c r="F1858" i="46"/>
  <c r="F1859" i="46"/>
  <c r="F1860" i="46"/>
  <c r="F1861" i="46"/>
  <c r="F1862" i="46"/>
  <c r="F1863" i="46"/>
  <c r="F1864" i="46"/>
  <c r="F1865" i="46"/>
  <c r="F1866" i="46"/>
  <c r="F1867" i="46"/>
  <c r="F1868" i="46"/>
  <c r="F1869" i="46"/>
  <c r="F1870" i="46"/>
  <c r="F1871" i="46"/>
  <c r="F1872" i="46"/>
  <c r="F1873" i="46"/>
  <c r="F1874" i="46"/>
  <c r="F1875" i="46"/>
  <c r="F1876" i="46"/>
  <c r="F1877" i="46"/>
  <c r="F1878" i="46"/>
  <c r="F1879" i="46"/>
  <c r="F1880" i="46"/>
  <c r="F1881" i="46"/>
  <c r="F1882" i="46"/>
  <c r="F1883" i="46"/>
  <c r="F1884" i="46"/>
  <c r="F1885" i="46"/>
  <c r="F1886" i="46"/>
  <c r="F1887" i="46"/>
  <c r="F1888" i="46"/>
  <c r="F1889" i="46"/>
  <c r="F1890" i="46"/>
  <c r="F1891" i="46"/>
  <c r="F1892" i="46"/>
  <c r="F1893" i="46"/>
  <c r="F1894" i="46"/>
  <c r="F1895" i="46"/>
  <c r="F1896" i="46"/>
  <c r="F1897" i="46"/>
  <c r="F1898" i="46"/>
  <c r="F1899" i="46"/>
  <c r="F1900" i="46"/>
  <c r="F1901" i="46"/>
  <c r="F1902" i="46"/>
  <c r="F1903" i="46"/>
  <c r="F1904" i="46"/>
  <c r="F1905" i="46"/>
  <c r="F1906" i="46"/>
  <c r="F1907" i="46"/>
  <c r="F1908" i="46"/>
  <c r="F1909" i="46"/>
  <c r="F1910" i="46"/>
  <c r="F1911" i="46"/>
  <c r="F1912" i="46"/>
  <c r="F1913" i="46"/>
  <c r="F1914" i="46"/>
  <c r="F1915" i="46"/>
  <c r="F1916" i="46"/>
  <c r="F1917" i="46"/>
  <c r="F1918" i="46"/>
  <c r="F1919" i="46"/>
  <c r="F1920" i="46"/>
  <c r="F1921" i="46"/>
  <c r="F1922" i="46"/>
  <c r="F1923" i="46"/>
  <c r="F1924" i="46"/>
  <c r="F1925" i="46"/>
  <c r="F1926" i="46"/>
  <c r="F1927" i="46"/>
  <c r="F1928" i="46"/>
  <c r="F1929" i="46"/>
  <c r="F1930" i="46"/>
  <c r="F1931" i="46"/>
  <c r="F1932" i="46"/>
  <c r="F1933" i="46"/>
  <c r="F1934" i="46"/>
  <c r="F1935" i="46"/>
  <c r="F1936" i="46"/>
  <c r="F1937" i="46"/>
  <c r="F1938" i="46"/>
  <c r="F1939" i="46"/>
  <c r="F1940" i="46"/>
  <c r="F1941" i="46"/>
  <c r="F1942" i="46"/>
  <c r="F1943" i="46"/>
  <c r="F1944" i="46"/>
  <c r="F1945" i="46"/>
  <c r="F1946" i="46"/>
  <c r="F1947" i="46"/>
  <c r="F1948" i="46"/>
  <c r="F1949" i="46"/>
  <c r="F1950" i="46"/>
  <c r="F1951" i="46"/>
  <c r="F1952" i="46"/>
  <c r="F1953" i="46"/>
  <c r="F1954" i="46"/>
  <c r="F1955" i="46"/>
  <c r="F1956" i="46"/>
  <c r="F1957" i="46"/>
  <c r="F1958" i="46"/>
  <c r="F1959" i="46"/>
  <c r="F1960" i="46"/>
  <c r="F1961" i="46"/>
  <c r="F1962" i="46"/>
  <c r="F1963" i="46"/>
  <c r="F1964" i="46"/>
  <c r="F1965" i="46"/>
  <c r="F1966" i="46"/>
  <c r="F1967" i="46"/>
  <c r="F1968" i="46"/>
  <c r="F1969" i="46"/>
  <c r="F1970" i="46"/>
  <c r="F1971" i="46"/>
  <c r="F1972" i="46"/>
  <c r="F1973" i="46"/>
  <c r="F1974" i="46"/>
  <c r="F1975" i="46"/>
  <c r="F1976" i="46"/>
  <c r="F1977" i="46"/>
  <c r="F1978" i="46"/>
  <c r="F1979" i="46"/>
  <c r="F1980" i="46"/>
  <c r="F1981" i="46"/>
  <c r="F1982" i="46"/>
  <c r="F1983" i="46"/>
  <c r="F1984" i="46"/>
  <c r="F1985" i="46"/>
  <c r="F1986" i="46"/>
  <c r="F1987" i="46"/>
  <c r="F1988" i="46"/>
  <c r="F1989" i="46"/>
  <c r="F1990" i="46"/>
  <c r="F1991" i="46"/>
  <c r="F1992" i="46"/>
  <c r="F1993" i="46"/>
  <c r="F1994" i="46"/>
  <c r="F1995" i="46"/>
  <c r="F1996" i="46"/>
  <c r="F1997" i="46"/>
  <c r="F1998" i="46"/>
  <c r="F1999" i="46"/>
  <c r="F2000" i="46"/>
  <c r="F2001" i="46"/>
  <c r="F2002" i="46"/>
  <c r="F2003" i="46"/>
  <c r="F2004" i="46"/>
  <c r="F2005" i="46"/>
  <c r="F2006" i="46"/>
  <c r="F2007" i="46"/>
  <c r="F2008" i="46"/>
  <c r="F2009" i="46"/>
  <c r="F2010" i="46"/>
  <c r="F2011" i="46"/>
  <c r="F2012" i="46"/>
  <c r="F2013" i="46"/>
  <c r="F2014" i="46"/>
  <c r="F2015" i="46"/>
  <c r="F2016" i="46"/>
  <c r="F2017" i="46"/>
  <c r="F2018" i="46"/>
  <c r="F2019" i="46"/>
  <c r="F2020" i="46"/>
  <c r="F2021" i="46"/>
  <c r="F2022" i="46"/>
  <c r="F2023" i="46"/>
  <c r="F2024" i="46"/>
  <c r="F2025" i="46"/>
  <c r="F2026" i="46"/>
  <c r="F2027" i="46"/>
  <c r="F2028" i="46"/>
  <c r="F2029" i="46"/>
  <c r="F2030" i="46"/>
  <c r="F2031" i="46"/>
  <c r="F2032" i="46"/>
  <c r="F2033" i="46"/>
  <c r="F2034" i="46"/>
  <c r="F2035" i="46"/>
  <c r="F2036" i="46"/>
  <c r="F2037" i="46"/>
  <c r="F2038" i="46"/>
  <c r="F2039" i="46"/>
  <c r="F2040" i="46"/>
  <c r="F2041" i="46"/>
  <c r="F2042" i="46"/>
  <c r="F2043" i="46"/>
  <c r="F2044" i="46"/>
  <c r="F2045" i="46"/>
  <c r="F2046" i="46"/>
  <c r="F2047" i="46"/>
  <c r="F2048" i="46"/>
  <c r="F2049" i="46"/>
  <c r="F2050" i="46"/>
  <c r="F2051" i="46"/>
  <c r="F2052" i="46"/>
  <c r="F2053" i="46"/>
  <c r="F2054" i="46"/>
  <c r="F2055" i="46"/>
  <c r="F2056" i="46"/>
  <c r="F2057" i="46"/>
  <c r="F2058" i="46"/>
  <c r="F2059" i="46"/>
  <c r="F2060" i="46"/>
  <c r="F2061" i="46"/>
  <c r="F2062" i="46"/>
  <c r="F2063" i="46"/>
  <c r="F2064" i="46"/>
  <c r="F2065" i="46"/>
  <c r="F2066" i="46"/>
  <c r="F2067" i="46"/>
  <c r="F2068" i="46"/>
  <c r="F2069" i="46"/>
  <c r="F2070" i="46"/>
  <c r="F2071" i="46"/>
  <c r="F2072" i="46"/>
  <c r="F2073" i="46"/>
  <c r="F2074" i="46"/>
  <c r="F2075" i="46"/>
  <c r="F2076" i="46"/>
  <c r="F2077" i="46"/>
  <c r="F2078" i="46"/>
  <c r="F2079" i="46"/>
  <c r="F2080" i="46"/>
  <c r="F2081" i="46"/>
  <c r="F2082" i="46"/>
  <c r="F2083" i="46"/>
  <c r="F2084" i="46"/>
  <c r="F2085" i="46"/>
  <c r="F2086" i="46"/>
  <c r="F2087" i="46"/>
  <c r="F2088" i="46"/>
  <c r="F2089" i="46"/>
  <c r="F2090" i="46"/>
  <c r="F2091" i="46"/>
  <c r="F2092" i="46"/>
  <c r="F2093" i="46"/>
  <c r="F2094" i="46"/>
  <c r="F2095" i="46"/>
  <c r="F2096" i="46"/>
  <c r="F2097" i="46"/>
  <c r="F2098" i="46"/>
  <c r="F2099" i="46"/>
  <c r="F2100" i="46"/>
  <c r="F2101" i="46"/>
  <c r="F2102" i="46"/>
  <c r="F2103" i="46"/>
  <c r="F2104" i="46"/>
  <c r="F2105" i="46"/>
  <c r="F2106" i="46"/>
  <c r="F2107" i="46"/>
  <c r="F2108" i="46"/>
  <c r="F2109" i="46"/>
  <c r="F2110" i="46"/>
  <c r="F2111" i="46"/>
  <c r="F2112" i="46"/>
  <c r="F2113" i="46"/>
  <c r="F2114" i="46"/>
  <c r="F2115" i="46"/>
  <c r="F2116" i="46"/>
  <c r="F2117" i="46"/>
  <c r="F2118" i="46"/>
  <c r="F2119" i="46"/>
  <c r="F2120" i="46"/>
  <c r="F2121" i="46"/>
  <c r="F2122" i="46"/>
  <c r="F2123" i="46"/>
  <c r="F2124" i="46"/>
  <c r="F2125" i="46"/>
  <c r="F2126" i="46"/>
  <c r="F2127" i="46"/>
  <c r="F2128" i="46"/>
  <c r="F2129" i="46"/>
  <c r="F2130" i="46"/>
  <c r="F2131" i="46"/>
  <c r="F2132" i="46"/>
  <c r="F2133" i="46"/>
  <c r="F2134" i="46"/>
  <c r="F2135" i="46"/>
  <c r="F2136" i="46"/>
  <c r="F2137" i="46"/>
  <c r="F2138" i="46"/>
  <c r="F2139" i="46"/>
  <c r="F2140" i="46"/>
  <c r="F2141" i="46"/>
  <c r="F2142" i="46"/>
  <c r="F2143" i="46"/>
  <c r="F2144" i="46"/>
  <c r="F2145" i="46"/>
  <c r="F2146" i="46"/>
  <c r="F2147" i="46"/>
  <c r="F2148" i="46"/>
  <c r="F2149" i="46"/>
  <c r="F2150" i="46"/>
  <c r="F2151" i="46"/>
  <c r="F2152" i="46"/>
  <c r="F2153" i="46"/>
  <c r="F2154" i="46"/>
  <c r="F2155" i="46"/>
  <c r="F2156" i="46"/>
  <c r="F2157" i="46"/>
  <c r="F2158" i="46"/>
  <c r="F2159" i="46"/>
  <c r="F2160" i="46"/>
  <c r="F2161" i="46"/>
  <c r="F2162" i="46"/>
  <c r="F2163" i="46"/>
  <c r="F2164" i="46"/>
  <c r="F2165" i="46"/>
  <c r="F2166" i="46"/>
  <c r="F2167" i="46"/>
  <c r="F2168" i="46"/>
  <c r="F2169" i="46"/>
  <c r="F2170" i="46"/>
  <c r="F2171" i="46"/>
  <c r="F2172" i="46"/>
  <c r="F2173" i="46"/>
  <c r="F2174" i="46"/>
  <c r="F2175" i="46"/>
  <c r="F2176" i="46"/>
  <c r="F2177" i="46"/>
  <c r="F2178" i="46"/>
  <c r="F2179" i="46"/>
  <c r="F2180" i="46"/>
  <c r="F2181" i="46"/>
  <c r="F2182" i="46"/>
  <c r="F2183" i="46"/>
  <c r="F2184" i="46"/>
  <c r="F2185" i="46"/>
  <c r="F2186" i="46"/>
  <c r="F2187" i="46"/>
  <c r="F2188" i="46"/>
  <c r="F2189" i="46"/>
  <c r="F2190" i="46"/>
  <c r="F2191" i="46"/>
  <c r="F2192" i="46"/>
  <c r="F2193" i="46"/>
  <c r="F2194" i="46"/>
  <c r="F2195" i="46"/>
  <c r="F2196" i="46"/>
  <c r="F2197" i="46"/>
  <c r="F2198" i="46"/>
  <c r="F2199" i="46"/>
  <c r="F2200" i="46"/>
  <c r="F2201" i="46"/>
  <c r="F2202" i="46"/>
  <c r="F2203" i="46"/>
  <c r="F2204" i="46"/>
  <c r="F2205" i="46"/>
  <c r="F2206" i="46"/>
  <c r="F2207" i="46"/>
  <c r="F2208" i="46"/>
  <c r="F2209" i="46"/>
  <c r="F2210" i="46"/>
  <c r="F2211" i="46"/>
  <c r="F2212" i="46"/>
  <c r="F2213" i="46"/>
  <c r="F2214" i="46"/>
  <c r="F2215" i="46"/>
  <c r="F2216" i="46"/>
  <c r="F2217" i="46"/>
  <c r="F2218" i="46"/>
  <c r="F2219" i="46"/>
  <c r="F2220" i="46"/>
  <c r="F2221" i="46"/>
  <c r="F2222" i="46"/>
  <c r="F2223" i="46"/>
  <c r="F2224" i="46"/>
  <c r="F2225" i="46"/>
  <c r="F2226" i="46"/>
  <c r="F2227" i="46"/>
  <c r="F2228" i="46"/>
  <c r="F2229" i="46"/>
  <c r="F2230" i="46"/>
  <c r="F2231" i="46"/>
  <c r="F2232" i="46"/>
  <c r="F2233" i="46"/>
  <c r="F2234" i="46"/>
  <c r="F2235" i="46"/>
  <c r="F2236" i="46"/>
  <c r="F2237" i="46"/>
  <c r="F2238" i="46"/>
  <c r="F2239" i="46"/>
  <c r="F2240" i="46"/>
  <c r="F2241" i="46"/>
  <c r="F2242" i="46"/>
  <c r="F2243" i="46"/>
  <c r="F2244" i="46"/>
  <c r="F2245" i="46"/>
  <c r="F2246" i="46"/>
  <c r="F2247" i="46"/>
  <c r="F2248" i="46"/>
  <c r="F2249" i="46"/>
  <c r="F2250" i="46"/>
  <c r="F2251" i="46"/>
  <c r="F2252" i="46"/>
  <c r="F2253" i="46"/>
  <c r="F2254" i="46"/>
  <c r="F2255" i="46"/>
  <c r="F2256" i="46"/>
  <c r="F2257" i="46"/>
  <c r="F2258" i="46"/>
  <c r="F2259" i="46"/>
  <c r="F2260" i="46"/>
  <c r="F2261" i="46"/>
  <c r="F2262" i="46"/>
  <c r="F2263" i="46"/>
  <c r="F2264" i="46"/>
  <c r="F2265" i="46"/>
  <c r="F2266" i="46"/>
  <c r="F2267" i="46"/>
  <c r="F2268" i="46"/>
  <c r="F2269" i="46"/>
  <c r="F2270" i="46"/>
  <c r="F2271" i="46"/>
  <c r="F2272" i="46"/>
  <c r="F2273" i="46"/>
  <c r="F2274" i="46"/>
  <c r="F2275" i="46"/>
  <c r="F2276" i="46"/>
  <c r="F2277" i="46"/>
  <c r="F2278" i="46"/>
  <c r="F2279" i="46"/>
  <c r="F2280" i="46"/>
  <c r="F2281" i="46"/>
  <c r="F2282" i="46"/>
  <c r="F2283" i="46"/>
  <c r="F2284" i="46"/>
  <c r="F2285" i="46"/>
  <c r="F2286" i="46"/>
  <c r="F2287" i="46"/>
  <c r="F2288" i="46"/>
  <c r="F2289" i="46"/>
  <c r="F2290" i="46"/>
  <c r="F2291" i="46"/>
  <c r="F2292" i="46"/>
  <c r="F2293" i="46"/>
  <c r="F2294" i="46"/>
  <c r="F2295" i="46"/>
  <c r="F2296" i="46"/>
  <c r="F2297" i="46"/>
  <c r="F2298" i="46"/>
  <c r="F2299" i="46"/>
  <c r="F2300" i="46"/>
  <c r="F2301" i="46"/>
  <c r="F2302" i="46"/>
  <c r="F2303" i="46"/>
  <c r="F2304" i="46"/>
  <c r="F2305" i="46"/>
  <c r="F2306" i="46"/>
  <c r="F2307" i="46"/>
  <c r="F2308" i="46"/>
  <c r="F2309" i="46"/>
  <c r="F2310" i="46"/>
  <c r="F2311" i="46"/>
  <c r="F2312" i="46"/>
  <c r="F2313" i="46"/>
  <c r="F2314" i="46"/>
  <c r="F2315" i="46"/>
  <c r="F2316" i="46"/>
  <c r="F2317" i="46"/>
  <c r="F2318" i="46"/>
  <c r="F2319" i="46"/>
  <c r="F2320" i="46"/>
  <c r="F2321" i="46"/>
  <c r="F2322" i="46"/>
  <c r="F2323" i="46"/>
  <c r="F2324" i="46"/>
  <c r="F2325" i="46"/>
  <c r="F2326" i="46"/>
  <c r="F2327" i="46"/>
  <c r="F2328" i="46"/>
  <c r="F2329" i="46"/>
  <c r="F2330" i="46"/>
  <c r="F2331" i="46"/>
  <c r="F2332" i="46"/>
  <c r="F2333" i="46"/>
  <c r="F2334" i="46"/>
  <c r="F2335" i="46"/>
  <c r="F2336" i="46"/>
  <c r="F2337" i="46"/>
  <c r="F2338" i="46"/>
  <c r="F2339" i="46"/>
  <c r="F2340" i="46"/>
  <c r="F2341" i="46"/>
  <c r="F2342" i="46"/>
  <c r="F2343" i="46"/>
  <c r="F2344" i="46"/>
  <c r="F2345" i="46"/>
  <c r="F2346" i="46"/>
  <c r="F2347" i="46"/>
  <c r="F2348" i="46"/>
  <c r="F2349" i="46"/>
  <c r="F2350" i="46"/>
  <c r="F2351" i="46"/>
  <c r="F2352" i="46"/>
  <c r="F2353" i="46"/>
  <c r="F2354" i="46"/>
  <c r="F2355" i="46"/>
  <c r="F2356" i="46"/>
  <c r="F2357" i="46"/>
  <c r="F2358" i="46"/>
  <c r="F2359" i="46"/>
  <c r="F2360" i="46"/>
  <c r="F2361" i="46"/>
  <c r="F2362" i="46"/>
  <c r="F2363" i="46"/>
  <c r="F2364" i="46"/>
  <c r="F2365" i="46"/>
  <c r="F2366" i="46"/>
  <c r="F2367" i="46"/>
  <c r="F2368" i="46"/>
  <c r="F2369" i="46"/>
  <c r="F2370" i="46"/>
  <c r="F2371" i="46"/>
  <c r="F2372" i="46"/>
  <c r="F2373" i="46"/>
  <c r="F2374" i="46"/>
  <c r="F2375" i="46"/>
  <c r="F2376" i="46"/>
  <c r="F2377" i="46"/>
  <c r="F2378" i="46"/>
  <c r="F2379" i="46"/>
  <c r="F2380" i="46"/>
  <c r="F2381" i="46"/>
  <c r="F2382" i="46"/>
  <c r="F2383" i="46"/>
  <c r="F2384" i="46"/>
  <c r="F2385" i="46"/>
  <c r="F2386" i="46"/>
  <c r="F2387" i="46"/>
  <c r="F2388" i="46"/>
  <c r="F2389" i="46"/>
  <c r="F2390" i="46"/>
  <c r="F2391" i="46"/>
  <c r="F2392" i="46"/>
  <c r="F2393" i="46"/>
  <c r="F2394" i="46"/>
  <c r="F2395" i="46"/>
  <c r="F2396" i="46"/>
  <c r="F2397" i="46"/>
  <c r="F2398" i="46"/>
  <c r="F2399" i="46"/>
  <c r="F2400" i="46"/>
  <c r="F2401" i="46"/>
  <c r="F2402" i="46"/>
  <c r="F2403" i="46"/>
  <c r="F2404" i="46"/>
  <c r="F2405" i="46"/>
  <c r="F2406" i="46"/>
  <c r="F2407" i="46"/>
  <c r="F2408" i="46"/>
  <c r="F2409" i="46"/>
  <c r="F2410" i="46"/>
  <c r="F2411" i="46"/>
  <c r="F2412" i="46"/>
  <c r="F2413" i="46"/>
  <c r="F2414" i="46"/>
  <c r="F2415" i="46"/>
  <c r="F2416" i="46"/>
  <c r="F2417" i="46"/>
  <c r="F2418" i="46"/>
  <c r="F2419" i="46"/>
  <c r="F2420" i="46"/>
  <c r="F2421" i="46"/>
  <c r="F2422" i="46"/>
  <c r="F2423" i="46"/>
  <c r="F2424" i="46"/>
  <c r="F2425" i="46"/>
  <c r="F2426" i="46"/>
  <c r="F2427" i="46"/>
  <c r="F2428" i="46"/>
  <c r="F2429" i="46"/>
  <c r="F2430" i="46"/>
  <c r="F2431" i="46"/>
  <c r="F2432" i="46"/>
  <c r="F2433" i="46"/>
  <c r="F2434" i="46"/>
  <c r="F2435" i="46"/>
  <c r="F2436" i="46"/>
  <c r="F2437" i="46"/>
  <c r="F2438" i="46"/>
  <c r="F2439" i="46"/>
  <c r="F2440" i="46"/>
  <c r="F2441" i="46"/>
  <c r="F2442" i="46"/>
  <c r="F2443" i="46"/>
  <c r="F2444" i="46"/>
  <c r="F2445" i="46"/>
  <c r="F2446" i="46"/>
  <c r="F2447" i="46"/>
  <c r="F2448" i="46"/>
  <c r="F2449" i="46"/>
  <c r="F2450" i="46"/>
  <c r="F2451" i="46"/>
  <c r="F2452" i="46"/>
  <c r="F2453" i="46"/>
  <c r="F2454" i="46"/>
  <c r="F2455" i="46"/>
  <c r="F2456" i="46"/>
  <c r="F2457" i="46"/>
  <c r="F2458" i="46"/>
  <c r="F2459" i="46"/>
  <c r="F2460" i="46"/>
  <c r="F2461" i="46"/>
  <c r="F2462" i="46"/>
  <c r="F2463" i="46"/>
  <c r="F2464" i="46"/>
  <c r="F2465" i="46"/>
  <c r="F2466" i="46"/>
  <c r="F2467" i="46"/>
  <c r="F2468" i="46"/>
  <c r="F2469" i="46"/>
  <c r="F2470" i="46"/>
  <c r="F2471" i="46"/>
  <c r="F2472" i="46"/>
  <c r="F2473" i="46"/>
  <c r="F2474" i="46"/>
  <c r="F2475" i="46"/>
  <c r="F2476" i="46"/>
  <c r="F2477" i="46"/>
  <c r="F2478" i="46"/>
  <c r="F2479" i="46"/>
  <c r="F2480" i="46"/>
  <c r="F2481" i="46"/>
  <c r="F2482" i="46"/>
  <c r="F2483" i="46"/>
  <c r="F2484" i="46"/>
  <c r="F2485" i="46"/>
  <c r="F2486" i="46"/>
  <c r="F2487" i="46"/>
  <c r="F2488" i="46"/>
  <c r="F2489" i="46"/>
  <c r="F2490" i="46"/>
  <c r="F2491" i="46"/>
  <c r="F2492" i="46"/>
  <c r="F2493" i="46"/>
  <c r="F2494" i="46"/>
  <c r="F2495" i="46"/>
  <c r="F2496" i="46"/>
  <c r="F2497" i="46"/>
  <c r="F2498" i="46"/>
  <c r="F2499" i="46"/>
  <c r="F2500" i="46"/>
  <c r="F2501" i="46"/>
  <c r="F2502" i="46"/>
  <c r="F2503" i="46"/>
  <c r="F2504" i="46"/>
  <c r="F2505" i="46"/>
  <c r="F2506" i="46"/>
  <c r="F2507" i="46"/>
  <c r="F2508" i="46"/>
  <c r="F2509" i="46"/>
  <c r="F2510" i="46"/>
  <c r="F2511" i="46"/>
  <c r="F2512" i="46"/>
  <c r="F2513" i="46"/>
  <c r="F2514" i="46"/>
  <c r="F2515" i="46"/>
  <c r="F2516" i="46"/>
  <c r="F2517" i="46"/>
  <c r="F2518" i="46"/>
  <c r="F2519" i="46"/>
  <c r="F2520" i="46"/>
  <c r="F2521" i="46"/>
  <c r="F2522" i="46"/>
  <c r="F2523" i="46"/>
  <c r="F2524" i="46"/>
  <c r="F2525" i="46"/>
  <c r="F2526" i="46"/>
  <c r="F2527" i="46"/>
  <c r="F2528" i="46"/>
  <c r="F2529" i="46"/>
  <c r="F2530" i="46"/>
  <c r="F2531" i="46"/>
  <c r="F2532" i="46"/>
  <c r="F2533" i="46"/>
  <c r="F2534" i="46"/>
  <c r="F2535" i="46"/>
  <c r="F2536" i="46"/>
  <c r="F2537" i="46"/>
  <c r="F2538" i="46"/>
  <c r="F2539" i="46"/>
  <c r="F2540" i="46"/>
  <c r="F2541" i="46"/>
  <c r="F2542" i="46"/>
  <c r="F2543" i="46"/>
  <c r="F2544" i="46"/>
  <c r="F2545" i="46"/>
  <c r="F2546" i="46"/>
  <c r="F2547" i="46"/>
  <c r="F2548" i="46"/>
  <c r="F2549" i="46"/>
  <c r="F2550" i="46"/>
  <c r="F2551" i="46"/>
  <c r="F2552" i="46"/>
  <c r="F2553" i="46"/>
  <c r="F2554" i="46"/>
  <c r="F2555" i="46"/>
  <c r="F2556" i="46"/>
  <c r="F2557" i="46"/>
  <c r="F2558" i="46"/>
  <c r="F2559" i="46"/>
  <c r="F2560" i="46"/>
  <c r="F2561" i="46"/>
  <c r="F2562" i="46"/>
  <c r="F2563" i="46"/>
  <c r="F2564" i="46"/>
  <c r="F2565" i="46"/>
  <c r="F2566" i="46"/>
  <c r="F2567" i="46"/>
  <c r="F2568" i="46"/>
  <c r="F2569" i="46"/>
  <c r="F2570" i="46"/>
  <c r="F2571" i="46"/>
  <c r="F2572" i="46"/>
  <c r="F2573" i="46"/>
  <c r="F2574" i="46"/>
  <c r="F2575" i="46"/>
  <c r="F2576" i="46"/>
  <c r="F2577" i="46"/>
  <c r="F2578" i="46"/>
  <c r="F2579" i="46"/>
  <c r="F2580" i="46"/>
  <c r="F2581" i="46"/>
  <c r="F2582" i="46"/>
  <c r="F2583" i="46"/>
  <c r="F2584" i="46"/>
  <c r="F2585" i="46"/>
  <c r="F2586" i="46"/>
  <c r="F2587" i="46"/>
  <c r="F2588" i="46"/>
  <c r="F2589" i="46"/>
  <c r="F2590" i="46"/>
  <c r="F2591" i="46"/>
  <c r="F2592" i="46"/>
  <c r="F2593" i="46"/>
  <c r="F2594" i="46"/>
  <c r="F2595" i="46"/>
  <c r="F2596" i="46"/>
  <c r="F2597" i="46"/>
  <c r="F2598" i="46"/>
  <c r="F2599" i="46"/>
  <c r="F2600" i="46"/>
  <c r="F2601" i="46"/>
  <c r="F2602" i="46"/>
  <c r="F2603" i="46"/>
  <c r="F2604" i="46"/>
  <c r="F2605" i="46"/>
  <c r="F2606" i="46"/>
  <c r="F2607" i="46"/>
  <c r="F2608" i="46"/>
  <c r="F2609" i="46"/>
  <c r="F2610" i="46"/>
  <c r="F2611" i="46"/>
  <c r="F2612" i="46"/>
  <c r="F2613" i="46"/>
  <c r="F2614" i="46"/>
  <c r="F2615" i="46"/>
  <c r="F2616" i="46"/>
  <c r="F2617" i="46"/>
  <c r="F2618" i="46"/>
  <c r="F2619" i="46"/>
  <c r="F2620" i="46"/>
  <c r="F2621" i="46"/>
  <c r="F2622" i="46"/>
  <c r="F2623" i="46"/>
  <c r="F2624" i="46"/>
  <c r="F2625" i="46"/>
  <c r="F2626" i="46"/>
  <c r="F2627" i="46"/>
  <c r="F2628" i="46"/>
  <c r="F2629" i="46"/>
  <c r="F2630" i="46"/>
  <c r="F2631" i="46"/>
  <c r="F2632" i="46"/>
  <c r="F2633" i="46"/>
  <c r="F2634" i="46"/>
  <c r="F2635" i="46"/>
  <c r="F2636" i="46"/>
  <c r="F2637" i="46"/>
  <c r="F2638" i="46"/>
  <c r="F2639" i="46"/>
  <c r="F2640" i="46"/>
  <c r="F2641" i="46"/>
  <c r="F2642" i="46"/>
  <c r="F2643" i="46"/>
  <c r="F2644" i="46"/>
  <c r="F2645" i="46"/>
  <c r="F2646" i="46"/>
  <c r="F2647" i="46"/>
  <c r="F2648" i="46"/>
  <c r="F2649" i="46"/>
  <c r="F2650" i="46"/>
  <c r="F2651" i="46"/>
  <c r="F2652" i="46"/>
  <c r="F2653" i="46"/>
  <c r="F2654" i="46"/>
  <c r="F2655" i="46"/>
  <c r="F2656" i="46"/>
  <c r="F2657" i="46"/>
  <c r="F2658" i="46"/>
  <c r="F2659" i="46"/>
  <c r="F2660" i="46"/>
  <c r="F2661" i="46"/>
  <c r="F2662" i="46"/>
  <c r="F2663" i="46"/>
  <c r="F2664" i="46"/>
  <c r="F2665" i="46"/>
  <c r="F2666" i="46"/>
  <c r="F2667" i="46"/>
  <c r="F2668" i="46"/>
  <c r="F2669" i="46"/>
  <c r="F2670" i="46"/>
  <c r="F2671" i="46"/>
  <c r="F2672" i="46"/>
  <c r="F2673" i="46"/>
  <c r="F2674" i="46"/>
  <c r="F2675" i="46"/>
  <c r="F2676" i="46"/>
  <c r="F2677" i="46"/>
  <c r="F2678" i="46"/>
  <c r="F2679" i="46"/>
  <c r="F2680" i="46"/>
  <c r="F2681" i="46"/>
  <c r="F2682" i="46"/>
  <c r="F2683" i="46"/>
  <c r="F2684" i="46"/>
  <c r="F2685" i="46"/>
  <c r="F2686" i="46"/>
  <c r="F2687" i="46"/>
  <c r="F2688" i="46"/>
  <c r="F2689" i="46"/>
  <c r="F2690" i="46"/>
  <c r="F2691" i="46"/>
  <c r="F2692" i="46"/>
  <c r="F2693" i="46"/>
  <c r="F2694" i="46"/>
  <c r="F2695" i="46"/>
  <c r="F2696" i="46"/>
  <c r="F2697" i="46"/>
  <c r="F2698" i="46"/>
  <c r="F2699" i="46"/>
  <c r="F2700" i="46"/>
  <c r="F2701" i="46"/>
  <c r="F2702" i="46"/>
  <c r="F2703" i="46"/>
  <c r="F2704" i="46"/>
  <c r="F2705" i="46"/>
  <c r="F2706" i="46"/>
  <c r="F2707" i="46"/>
  <c r="F2708" i="46"/>
  <c r="F2709" i="46"/>
  <c r="F2710" i="46"/>
  <c r="F2711" i="46"/>
  <c r="F2712" i="46"/>
  <c r="F2713" i="46"/>
  <c r="F2714" i="46"/>
  <c r="F2715" i="46"/>
  <c r="F2716" i="46"/>
  <c r="F2717" i="46"/>
  <c r="F2718" i="46"/>
  <c r="F2719" i="46"/>
  <c r="F2720" i="46"/>
  <c r="F2721" i="46"/>
  <c r="F2722" i="46"/>
  <c r="F2723" i="46"/>
  <c r="F2724" i="46"/>
  <c r="F2725" i="46"/>
  <c r="F2726" i="46"/>
  <c r="F2727" i="46"/>
  <c r="F2728" i="46"/>
  <c r="F2729" i="46"/>
  <c r="F2730" i="46"/>
  <c r="F2731" i="46"/>
  <c r="F2732" i="46"/>
  <c r="F2733" i="46"/>
  <c r="F2734" i="46"/>
  <c r="F2735" i="46"/>
  <c r="F2736" i="46"/>
  <c r="F2737" i="46"/>
  <c r="F2738" i="46"/>
  <c r="F2739" i="46"/>
  <c r="F2740" i="46"/>
  <c r="F2741" i="46"/>
  <c r="F2742" i="46"/>
  <c r="F2743" i="46"/>
  <c r="F2744" i="46"/>
  <c r="F2745" i="46"/>
  <c r="F2746" i="46"/>
  <c r="F2747" i="46"/>
  <c r="F2748" i="46"/>
  <c r="F2749" i="46"/>
  <c r="F2750" i="46"/>
  <c r="F2751" i="46"/>
  <c r="F2752" i="46"/>
  <c r="F2753" i="46"/>
  <c r="F2754" i="46"/>
  <c r="F2755" i="46"/>
  <c r="F2756" i="46"/>
  <c r="F2757" i="46"/>
  <c r="F2758" i="46"/>
  <c r="F2759" i="46"/>
  <c r="F2760" i="46"/>
  <c r="F2761" i="46"/>
  <c r="F2762" i="46"/>
  <c r="F2763" i="46"/>
  <c r="F2764" i="46"/>
  <c r="F2765" i="46"/>
  <c r="F2766" i="46"/>
  <c r="F2767" i="46"/>
  <c r="F2768" i="46"/>
  <c r="F2769" i="46"/>
  <c r="F2770" i="46"/>
  <c r="F2771" i="46"/>
  <c r="F2772" i="46"/>
  <c r="F2773" i="46"/>
  <c r="F2774" i="46"/>
  <c r="F2775" i="46"/>
  <c r="F2776" i="46"/>
  <c r="F2777" i="46"/>
  <c r="F2778" i="46"/>
  <c r="F2779" i="46"/>
  <c r="F2780" i="46"/>
  <c r="F2781" i="46"/>
  <c r="F2782" i="46"/>
  <c r="F2783" i="46"/>
  <c r="F2784" i="46"/>
  <c r="F2785" i="46"/>
  <c r="F2786" i="46"/>
  <c r="F2787" i="46"/>
  <c r="F2788" i="46"/>
  <c r="F2789" i="46"/>
  <c r="F2790" i="46"/>
  <c r="F2791" i="46"/>
  <c r="F2792" i="46"/>
  <c r="F2793" i="46"/>
  <c r="F2794" i="46"/>
  <c r="F2795" i="46"/>
  <c r="F2796" i="46"/>
  <c r="F2797" i="46"/>
  <c r="F2798" i="46"/>
  <c r="F2799" i="46"/>
  <c r="F2800" i="46"/>
  <c r="F2801" i="46"/>
  <c r="F2802" i="46"/>
  <c r="F2803" i="46"/>
  <c r="F2804" i="46"/>
  <c r="F2805" i="46"/>
  <c r="F2806" i="46"/>
  <c r="F2807" i="46"/>
  <c r="F2808" i="46"/>
  <c r="F2809" i="46"/>
  <c r="F2810" i="46"/>
  <c r="F2811" i="46"/>
  <c r="F2812" i="46"/>
  <c r="F2813" i="46"/>
  <c r="F2814" i="46"/>
  <c r="F2815" i="46"/>
  <c r="F2816" i="46"/>
  <c r="F2817" i="46"/>
  <c r="F2818" i="46"/>
  <c r="F2819" i="46"/>
  <c r="F2820" i="46"/>
  <c r="F2821" i="46"/>
  <c r="F2822" i="46"/>
  <c r="F2823" i="46"/>
  <c r="F2824" i="46"/>
  <c r="F2825" i="46"/>
  <c r="F2826" i="46"/>
  <c r="F2827" i="46"/>
  <c r="F2828" i="46"/>
  <c r="F2829" i="46"/>
  <c r="F2830" i="46"/>
  <c r="F2831" i="46"/>
  <c r="F2832" i="46"/>
  <c r="F2833" i="46"/>
  <c r="F2834" i="46"/>
  <c r="F2835" i="46"/>
  <c r="F2836" i="46"/>
  <c r="F2837" i="46"/>
  <c r="F2838" i="46"/>
  <c r="F2839" i="46"/>
  <c r="F2840" i="46"/>
  <c r="F2841" i="46"/>
  <c r="F2842" i="46"/>
  <c r="F2843" i="46"/>
  <c r="F2844" i="46"/>
  <c r="F2845" i="46"/>
  <c r="F2846" i="46"/>
  <c r="F2847" i="46"/>
  <c r="F2848" i="46"/>
  <c r="F2849" i="46"/>
  <c r="F2850" i="46"/>
  <c r="F2851" i="46"/>
  <c r="F2852" i="46"/>
  <c r="F2853" i="46"/>
  <c r="F2854" i="46"/>
  <c r="F2855" i="46"/>
  <c r="F2856" i="46"/>
  <c r="F2857" i="46"/>
  <c r="F2858" i="46"/>
  <c r="F2859" i="46"/>
  <c r="F2860" i="46"/>
  <c r="F2861" i="46"/>
  <c r="F2862" i="46"/>
  <c r="F2863" i="46"/>
  <c r="F2864" i="46"/>
  <c r="F2865" i="46"/>
  <c r="F2866" i="46"/>
  <c r="F2867" i="46"/>
  <c r="F2868" i="46"/>
  <c r="F2869" i="46"/>
  <c r="F2870" i="46"/>
  <c r="F2871" i="46"/>
  <c r="F2872" i="46"/>
  <c r="F2873" i="46"/>
  <c r="F2874" i="46"/>
  <c r="F2875" i="46"/>
  <c r="F2876" i="46"/>
  <c r="F2877" i="46"/>
  <c r="F2878" i="46"/>
  <c r="F2879" i="46"/>
  <c r="F2880" i="46"/>
  <c r="F2881" i="46"/>
  <c r="F2882" i="46"/>
  <c r="F2883" i="46"/>
  <c r="F2884" i="46"/>
  <c r="F2885" i="46"/>
  <c r="F2886" i="46"/>
  <c r="F2887" i="46"/>
  <c r="F2888" i="46"/>
  <c r="F2889" i="46"/>
  <c r="F2890" i="46"/>
  <c r="F2891" i="46"/>
  <c r="F2892" i="46"/>
  <c r="F2893" i="46"/>
  <c r="F2894" i="46"/>
  <c r="F2895" i="46"/>
  <c r="F2896" i="46"/>
  <c r="F2897" i="46"/>
  <c r="F2898" i="46"/>
  <c r="F2899" i="46"/>
  <c r="F2900" i="46"/>
  <c r="F2901" i="46"/>
  <c r="F2902" i="46"/>
  <c r="F2903" i="46"/>
  <c r="F2904" i="46"/>
  <c r="F2905" i="46"/>
  <c r="F2906" i="46"/>
  <c r="F2907" i="46"/>
  <c r="F2908" i="46"/>
  <c r="F2909" i="46"/>
  <c r="F2910" i="46"/>
  <c r="F2911" i="46"/>
  <c r="F2912" i="46"/>
  <c r="F2913" i="46"/>
  <c r="F2914" i="46"/>
  <c r="F2915" i="46"/>
  <c r="F2916" i="46"/>
  <c r="F2917" i="46"/>
  <c r="F2918" i="46"/>
  <c r="F2919" i="46"/>
  <c r="F2920" i="46"/>
  <c r="F2921" i="46"/>
  <c r="F2922" i="46"/>
  <c r="F2923" i="46"/>
  <c r="F2924" i="46"/>
  <c r="F2925" i="46"/>
  <c r="F2926" i="46"/>
  <c r="F2927" i="46"/>
  <c r="F2928" i="46"/>
  <c r="F2929" i="46"/>
  <c r="F2930" i="46"/>
  <c r="F2931" i="46"/>
  <c r="F2932" i="46"/>
  <c r="F2933" i="46"/>
  <c r="F2934" i="46"/>
  <c r="F2935" i="46"/>
  <c r="F2936" i="46"/>
  <c r="F2937" i="46"/>
  <c r="F2938" i="46"/>
  <c r="F2939" i="46"/>
  <c r="F2940" i="46"/>
  <c r="F2941" i="46"/>
  <c r="F2942" i="46"/>
  <c r="F2943" i="46"/>
  <c r="F2944" i="46"/>
  <c r="F2945" i="46"/>
  <c r="F2946" i="46"/>
  <c r="F2947" i="46"/>
  <c r="F2948" i="46"/>
  <c r="F2949" i="46"/>
  <c r="F2950" i="46"/>
  <c r="F2951" i="46"/>
  <c r="F2952" i="46"/>
  <c r="F2953" i="46"/>
  <c r="F2954" i="46"/>
  <c r="F2955" i="46"/>
  <c r="F2956" i="46"/>
  <c r="F2957" i="46"/>
  <c r="F2958" i="46"/>
  <c r="F2959" i="46"/>
  <c r="F2960" i="46"/>
  <c r="F2961" i="46"/>
  <c r="F2962" i="46"/>
  <c r="F2963" i="46"/>
  <c r="F2964" i="46"/>
  <c r="F2965" i="46"/>
  <c r="F2966" i="46"/>
  <c r="F2967" i="46"/>
  <c r="F2968" i="46"/>
  <c r="F2969" i="46"/>
  <c r="F2970" i="46"/>
  <c r="F2971" i="46"/>
  <c r="F2972" i="46"/>
  <c r="F2973" i="46"/>
  <c r="F2974" i="46"/>
  <c r="F2975" i="46"/>
  <c r="F2976" i="46"/>
  <c r="F2977" i="46"/>
  <c r="F2978" i="46"/>
  <c r="F2979" i="46"/>
  <c r="F2980" i="46"/>
  <c r="F2981" i="46"/>
  <c r="F2982" i="46"/>
  <c r="F2983" i="46"/>
  <c r="F2984" i="46"/>
  <c r="F2985" i="46"/>
  <c r="F2986" i="46"/>
  <c r="F2987" i="46"/>
  <c r="F2988" i="46"/>
  <c r="F2989" i="46"/>
  <c r="F2990" i="46"/>
  <c r="F2991" i="46"/>
  <c r="F2992" i="46"/>
  <c r="F2993" i="46"/>
  <c r="F2994" i="46"/>
  <c r="F2995" i="46"/>
  <c r="F2996" i="46"/>
  <c r="F2997" i="46"/>
  <c r="F2998" i="46"/>
  <c r="F2999" i="46"/>
  <c r="F3000" i="46"/>
  <c r="F3001" i="46"/>
  <c r="F3002" i="46"/>
  <c r="F3003" i="46"/>
  <c r="F3004" i="46"/>
  <c r="F3005" i="46"/>
  <c r="F3006" i="46"/>
  <c r="F3007" i="46"/>
  <c r="F3008" i="46"/>
  <c r="F3009" i="46"/>
  <c r="F3010" i="46"/>
  <c r="F3011" i="46"/>
  <c r="F3012" i="46"/>
  <c r="F3013" i="46"/>
  <c r="F3014" i="46"/>
  <c r="F3015" i="46"/>
  <c r="F3016" i="46"/>
  <c r="F3017" i="46"/>
  <c r="F3018" i="46"/>
  <c r="F3019" i="46"/>
  <c r="F3020" i="46"/>
  <c r="F3021" i="46"/>
  <c r="F3022" i="46"/>
  <c r="F3023" i="46"/>
  <c r="F3024" i="46"/>
  <c r="F3025" i="46"/>
  <c r="F3026" i="46"/>
  <c r="F3027" i="46"/>
  <c r="F3028" i="46"/>
  <c r="F3029" i="46"/>
  <c r="F3030" i="46"/>
  <c r="F3031" i="46"/>
  <c r="F3032" i="46"/>
  <c r="F3033" i="46"/>
  <c r="F3034" i="46"/>
  <c r="F3035" i="46"/>
  <c r="F3036" i="46"/>
  <c r="F3037" i="46"/>
  <c r="F3038" i="46"/>
  <c r="F3039" i="46"/>
  <c r="F3040" i="46"/>
  <c r="F3041" i="46"/>
  <c r="F3042" i="46"/>
  <c r="F3043" i="46"/>
  <c r="F3044" i="46"/>
  <c r="F3045" i="46"/>
  <c r="F3046" i="46"/>
  <c r="F3047" i="46"/>
  <c r="F3048" i="46"/>
  <c r="F3049" i="46"/>
  <c r="F3050" i="46"/>
  <c r="F3051" i="46"/>
  <c r="F3052" i="46"/>
  <c r="F3053" i="46"/>
  <c r="F3054" i="46"/>
  <c r="F3055" i="46"/>
  <c r="F3056" i="46"/>
  <c r="F3057" i="46"/>
  <c r="F3058" i="46"/>
  <c r="F3059" i="46"/>
  <c r="F3060" i="46"/>
  <c r="F3061" i="46"/>
  <c r="F3062" i="46"/>
  <c r="F3063" i="46"/>
  <c r="F3064" i="46"/>
  <c r="F3065" i="46"/>
  <c r="F3066" i="46"/>
  <c r="F3067" i="46"/>
  <c r="F3068" i="46"/>
  <c r="F3069" i="46"/>
  <c r="F3070" i="46"/>
  <c r="F3071" i="46"/>
  <c r="F3072" i="46"/>
  <c r="F3073" i="46"/>
  <c r="F3074" i="46"/>
  <c r="F3075" i="46"/>
  <c r="F3076" i="46"/>
  <c r="F3077" i="46"/>
  <c r="F3078" i="46"/>
  <c r="F3079" i="46"/>
  <c r="F3080" i="46"/>
  <c r="F3081" i="46"/>
  <c r="F3082" i="46"/>
  <c r="F3083" i="46"/>
  <c r="F3084" i="46"/>
  <c r="F3085" i="46"/>
  <c r="F3086" i="46"/>
  <c r="F3087" i="46"/>
  <c r="F3088" i="46"/>
  <c r="F3089" i="46"/>
  <c r="F3090" i="46"/>
  <c r="F3091" i="46"/>
  <c r="F3092" i="46"/>
  <c r="F3093" i="46"/>
  <c r="F3094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N102" i="46"/>
  <c r="N103" i="46"/>
  <c r="N104" i="46"/>
  <c r="N105" i="46"/>
  <c r="N106" i="46"/>
  <c r="N107" i="46"/>
  <c r="N108" i="46"/>
  <c r="N109" i="46"/>
  <c r="N110" i="46"/>
  <c r="N111" i="46"/>
  <c r="N112" i="46"/>
  <c r="N113" i="46"/>
  <c r="N114" i="46"/>
  <c r="N115" i="46"/>
  <c r="N116" i="46"/>
  <c r="N117" i="46"/>
  <c r="N118" i="46"/>
  <c r="N119" i="46"/>
  <c r="N120" i="46"/>
  <c r="N121" i="46"/>
  <c r="N122" i="46"/>
  <c r="N123" i="46"/>
  <c r="N124" i="46"/>
  <c r="N125" i="46"/>
  <c r="N126" i="46"/>
  <c r="N127" i="46"/>
  <c r="N128" i="46"/>
  <c r="N129" i="46"/>
  <c r="N130" i="46"/>
  <c r="N131" i="46"/>
  <c r="N132" i="46"/>
  <c r="N133" i="46"/>
  <c r="N134" i="46"/>
  <c r="N135" i="46"/>
  <c r="N136" i="46"/>
  <c r="N137" i="46"/>
  <c r="N138" i="46"/>
  <c r="N139" i="46"/>
  <c r="N140" i="46"/>
  <c r="N141" i="46"/>
  <c r="N142" i="46"/>
  <c r="N143" i="46"/>
  <c r="N144" i="46"/>
  <c r="N145" i="46"/>
  <c r="N146" i="46"/>
  <c r="N147" i="46"/>
  <c r="N148" i="46"/>
  <c r="N149" i="46"/>
  <c r="N150" i="46"/>
  <c r="N151" i="46"/>
  <c r="N152" i="46"/>
  <c r="N153" i="46"/>
  <c r="N154" i="46"/>
  <c r="N155" i="46"/>
  <c r="N156" i="46"/>
  <c r="N157" i="46"/>
  <c r="N158" i="46"/>
  <c r="N159" i="46"/>
  <c r="N160" i="46"/>
  <c r="N161" i="46"/>
  <c r="N162" i="46"/>
  <c r="N163" i="46"/>
  <c r="N164" i="46"/>
  <c r="N165" i="46"/>
  <c r="N166" i="46"/>
  <c r="N167" i="46"/>
  <c r="N168" i="46"/>
  <c r="N169" i="46"/>
  <c r="N170" i="46"/>
  <c r="N171" i="46"/>
  <c r="N172" i="46"/>
  <c r="N173" i="46"/>
  <c r="N174" i="46"/>
  <c r="N175" i="46"/>
  <c r="N176" i="46"/>
  <c r="N177" i="46"/>
  <c r="N178" i="46"/>
  <c r="N179" i="46"/>
  <c r="N180" i="46"/>
  <c r="N181" i="46"/>
  <c r="N182" i="46"/>
  <c r="N183" i="46"/>
  <c r="N184" i="46"/>
  <c r="N185" i="46"/>
  <c r="N186" i="46"/>
  <c r="N187" i="46"/>
  <c r="N188" i="46"/>
  <c r="N189" i="46"/>
  <c r="N190" i="46"/>
  <c r="N191" i="46"/>
  <c r="N192" i="46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249" i="46"/>
  <c r="N250" i="46"/>
  <c r="N251" i="46"/>
  <c r="N252" i="46"/>
  <c r="N253" i="46"/>
  <c r="N254" i="46"/>
  <c r="N255" i="46"/>
  <c r="N256" i="46"/>
  <c r="N257" i="46"/>
  <c r="N258" i="46"/>
  <c r="N259" i="46"/>
  <c r="N260" i="46"/>
  <c r="N261" i="46"/>
  <c r="N262" i="46"/>
  <c r="N263" i="46"/>
  <c r="N264" i="46"/>
  <c r="N265" i="46"/>
  <c r="N266" i="46"/>
  <c r="N267" i="46"/>
  <c r="N268" i="46"/>
  <c r="N269" i="46"/>
  <c r="N270" i="46"/>
  <c r="N271" i="46"/>
  <c r="N272" i="46"/>
  <c r="N273" i="46"/>
  <c r="N274" i="46"/>
  <c r="N275" i="46"/>
  <c r="N276" i="46"/>
  <c r="N277" i="46"/>
  <c r="N278" i="46"/>
  <c r="N279" i="46"/>
  <c r="N280" i="46"/>
  <c r="N281" i="46"/>
  <c r="N282" i="46"/>
  <c r="N283" i="46"/>
  <c r="N284" i="46"/>
  <c r="N285" i="46"/>
  <c r="N286" i="46"/>
  <c r="N287" i="46"/>
  <c r="N288" i="46"/>
  <c r="N289" i="46"/>
  <c r="N290" i="46"/>
  <c r="N291" i="46"/>
  <c r="N292" i="46"/>
  <c r="N293" i="46"/>
  <c r="N294" i="46"/>
  <c r="N295" i="46"/>
  <c r="N296" i="46"/>
  <c r="N297" i="46"/>
  <c r="N298" i="46"/>
  <c r="N299" i="46"/>
  <c r="N300" i="46"/>
  <c r="N301" i="46"/>
  <c r="N302" i="46"/>
  <c r="N303" i="46"/>
  <c r="N304" i="46"/>
  <c r="N305" i="46"/>
  <c r="N306" i="46"/>
  <c r="N307" i="46"/>
  <c r="N308" i="46"/>
  <c r="N309" i="46"/>
  <c r="N310" i="46"/>
  <c r="N311" i="46"/>
  <c r="N312" i="46"/>
  <c r="N313" i="46"/>
  <c r="N314" i="46"/>
  <c r="N315" i="46"/>
  <c r="N316" i="46"/>
  <c r="N317" i="46"/>
  <c r="N318" i="46"/>
  <c r="N319" i="46"/>
  <c r="N320" i="46"/>
  <c r="N321" i="46"/>
  <c r="N322" i="46"/>
  <c r="N323" i="46"/>
  <c r="N324" i="46"/>
  <c r="N325" i="46"/>
  <c r="N326" i="46"/>
  <c r="N327" i="46"/>
  <c r="N328" i="46"/>
  <c r="N329" i="46"/>
  <c r="N330" i="46"/>
  <c r="N331" i="46"/>
  <c r="N332" i="46"/>
  <c r="N333" i="46"/>
  <c r="N334" i="46"/>
  <c r="N335" i="46"/>
  <c r="N336" i="46"/>
  <c r="N337" i="46"/>
  <c r="N338" i="46"/>
  <c r="N339" i="46"/>
  <c r="N340" i="46"/>
  <c r="N341" i="46"/>
  <c r="N342" i="46"/>
  <c r="N343" i="46"/>
  <c r="N344" i="46"/>
  <c r="N345" i="46"/>
  <c r="N346" i="46"/>
  <c r="N347" i="46"/>
  <c r="N348" i="46"/>
  <c r="N349" i="46"/>
  <c r="N350" i="46"/>
  <c r="N351" i="46"/>
  <c r="N352" i="46"/>
  <c r="N353" i="46"/>
  <c r="N354" i="46"/>
  <c r="N355" i="46"/>
  <c r="N356" i="46"/>
  <c r="N357" i="46"/>
  <c r="N358" i="46"/>
  <c r="N359" i="46"/>
  <c r="N360" i="46"/>
  <c r="N361" i="46"/>
  <c r="N362" i="46"/>
  <c r="N363" i="46"/>
  <c r="N364" i="46"/>
  <c r="N365" i="46"/>
  <c r="N366" i="46"/>
  <c r="N367" i="46"/>
  <c r="N368" i="46"/>
  <c r="N369" i="46"/>
  <c r="N370" i="46"/>
  <c r="N371" i="46"/>
  <c r="N372" i="46"/>
  <c r="N373" i="46"/>
  <c r="N374" i="46"/>
  <c r="N375" i="46"/>
  <c r="N376" i="46"/>
  <c r="N377" i="46"/>
  <c r="N378" i="46"/>
  <c r="N379" i="46"/>
  <c r="N380" i="46"/>
  <c r="N381" i="46"/>
  <c r="N382" i="46"/>
  <c r="N383" i="46"/>
  <c r="N384" i="46"/>
  <c r="N385" i="46"/>
  <c r="N386" i="46"/>
  <c r="N387" i="46"/>
  <c r="N388" i="46"/>
  <c r="N389" i="46"/>
  <c r="N390" i="46"/>
  <c r="N391" i="46"/>
  <c r="N392" i="46"/>
  <c r="N393" i="46"/>
  <c r="N394" i="46"/>
  <c r="N395" i="46"/>
  <c r="N396" i="46"/>
  <c r="N397" i="46"/>
  <c r="N398" i="46"/>
  <c r="N399" i="46"/>
  <c r="N400" i="46"/>
  <c r="N401" i="46"/>
  <c r="N402" i="46"/>
  <c r="N403" i="46"/>
  <c r="N404" i="46"/>
  <c r="N405" i="46"/>
  <c r="N406" i="46"/>
  <c r="N407" i="46"/>
  <c r="N408" i="46"/>
  <c r="N409" i="46"/>
  <c r="N410" i="46"/>
  <c r="N411" i="46"/>
  <c r="N412" i="46"/>
  <c r="N413" i="46"/>
  <c r="N414" i="46"/>
  <c r="N415" i="46"/>
  <c r="N416" i="46"/>
  <c r="N417" i="46"/>
  <c r="N418" i="46"/>
  <c r="N419" i="46"/>
  <c r="N420" i="46"/>
  <c r="N421" i="46"/>
  <c r="N422" i="46"/>
  <c r="N423" i="46"/>
  <c r="N424" i="46"/>
  <c r="N425" i="46"/>
  <c r="N426" i="46"/>
  <c r="N427" i="46"/>
  <c r="N428" i="46"/>
  <c r="N429" i="46"/>
  <c r="N430" i="46"/>
  <c r="N431" i="46"/>
  <c r="N432" i="46"/>
  <c r="N433" i="46"/>
  <c r="N434" i="46"/>
  <c r="N435" i="46"/>
  <c r="N436" i="46"/>
  <c r="N437" i="46"/>
  <c r="N438" i="46"/>
  <c r="N439" i="46"/>
  <c r="N440" i="46"/>
  <c r="N441" i="46"/>
  <c r="N442" i="46"/>
  <c r="N443" i="46"/>
  <c r="N444" i="46"/>
  <c r="N445" i="46"/>
  <c r="N446" i="46"/>
  <c r="N447" i="46"/>
  <c r="N448" i="46"/>
  <c r="N449" i="46"/>
  <c r="N450" i="46"/>
  <c r="N451" i="46"/>
  <c r="N452" i="46"/>
  <c r="N453" i="46"/>
  <c r="N454" i="46"/>
  <c r="N455" i="46"/>
  <c r="N456" i="46"/>
  <c r="N457" i="46"/>
  <c r="N458" i="46"/>
  <c r="N459" i="46"/>
  <c r="N460" i="46"/>
  <c r="N461" i="46"/>
  <c r="N462" i="46"/>
  <c r="N463" i="46"/>
  <c r="N464" i="46"/>
  <c r="N465" i="46"/>
  <c r="N466" i="46"/>
  <c r="N467" i="46"/>
  <c r="N468" i="46"/>
  <c r="N469" i="46"/>
  <c r="N470" i="46"/>
  <c r="N471" i="46"/>
  <c r="N472" i="46"/>
  <c r="N473" i="46"/>
  <c r="N474" i="46"/>
  <c r="N475" i="46"/>
  <c r="N476" i="46"/>
  <c r="N477" i="46"/>
  <c r="N478" i="46"/>
  <c r="N479" i="46"/>
  <c r="N480" i="46"/>
  <c r="N481" i="46"/>
  <c r="N482" i="46"/>
  <c r="N483" i="46"/>
  <c r="N484" i="46"/>
  <c r="N485" i="46"/>
  <c r="N486" i="46"/>
  <c r="N487" i="46"/>
  <c r="N488" i="46"/>
  <c r="N489" i="46"/>
  <c r="N490" i="46"/>
  <c r="N491" i="46"/>
  <c r="N492" i="46"/>
  <c r="N493" i="46"/>
  <c r="N494" i="46"/>
  <c r="N495" i="46"/>
  <c r="N496" i="46"/>
  <c r="N497" i="46"/>
  <c r="N498" i="46"/>
  <c r="N499" i="46"/>
  <c r="N500" i="46"/>
  <c r="N501" i="46"/>
  <c r="N502" i="46"/>
  <c r="N503" i="46"/>
  <c r="N504" i="46"/>
  <c r="N505" i="46"/>
  <c r="N506" i="46"/>
  <c r="N507" i="46"/>
  <c r="N508" i="46"/>
  <c r="N509" i="46"/>
  <c r="N510" i="46"/>
  <c r="N511" i="46"/>
  <c r="N512" i="46"/>
  <c r="N513" i="46"/>
  <c r="N514" i="46"/>
  <c r="N515" i="46"/>
  <c r="N516" i="46"/>
  <c r="N517" i="46"/>
  <c r="N518" i="46"/>
  <c r="N519" i="46"/>
  <c r="N520" i="46"/>
  <c r="N521" i="46"/>
  <c r="N522" i="46"/>
  <c r="N523" i="46"/>
  <c r="N524" i="46"/>
  <c r="N525" i="46"/>
  <c r="N526" i="46"/>
  <c r="N527" i="46"/>
  <c r="N528" i="46"/>
  <c r="N529" i="46"/>
  <c r="N530" i="46"/>
  <c r="N531" i="46"/>
  <c r="N532" i="46"/>
  <c r="N533" i="46"/>
  <c r="N534" i="46"/>
  <c r="N535" i="46"/>
  <c r="N536" i="46"/>
  <c r="N537" i="46"/>
  <c r="N538" i="46"/>
  <c r="N539" i="46"/>
  <c r="N540" i="46"/>
  <c r="N541" i="46"/>
  <c r="N542" i="46"/>
  <c r="N543" i="46"/>
  <c r="N544" i="46"/>
  <c r="N545" i="46"/>
  <c r="N546" i="46"/>
  <c r="N547" i="46"/>
  <c r="N548" i="46"/>
  <c r="N549" i="46"/>
  <c r="N550" i="46"/>
  <c r="N551" i="46"/>
  <c r="N552" i="46"/>
  <c r="N553" i="46"/>
  <c r="N554" i="46"/>
  <c r="N555" i="46"/>
  <c r="N556" i="46"/>
  <c r="N557" i="46"/>
  <c r="N558" i="46"/>
  <c r="N559" i="46"/>
  <c r="N560" i="46"/>
  <c r="N561" i="46"/>
  <c r="N562" i="46"/>
  <c r="N563" i="46"/>
  <c r="N564" i="46"/>
  <c r="N565" i="46"/>
  <c r="N566" i="46"/>
  <c r="N567" i="46"/>
  <c r="N568" i="46"/>
  <c r="N569" i="46"/>
  <c r="N570" i="46"/>
  <c r="N571" i="46"/>
  <c r="N572" i="46"/>
  <c r="N573" i="46"/>
  <c r="N574" i="46"/>
  <c r="N575" i="46"/>
  <c r="N576" i="46"/>
  <c r="N577" i="46"/>
  <c r="N578" i="46"/>
  <c r="N579" i="46"/>
  <c r="N580" i="46"/>
  <c r="N581" i="46"/>
  <c r="N582" i="46"/>
  <c r="N583" i="46"/>
  <c r="N584" i="46"/>
  <c r="N585" i="46"/>
  <c r="N586" i="46"/>
  <c r="N587" i="46"/>
  <c r="N588" i="46"/>
  <c r="N589" i="46"/>
  <c r="N590" i="46"/>
  <c r="N591" i="46"/>
  <c r="N592" i="46"/>
  <c r="N593" i="46"/>
  <c r="N594" i="46"/>
  <c r="N595" i="46"/>
  <c r="N596" i="46"/>
  <c r="N597" i="46"/>
  <c r="N598" i="46"/>
  <c r="N599" i="46"/>
  <c r="N600" i="46"/>
  <c r="N601" i="46"/>
  <c r="N602" i="46"/>
  <c r="N603" i="46"/>
  <c r="N604" i="46"/>
  <c r="N605" i="46"/>
  <c r="N606" i="46"/>
  <c r="N607" i="46"/>
  <c r="N608" i="46"/>
  <c r="N609" i="46"/>
  <c r="N610" i="46"/>
  <c r="N611" i="46"/>
  <c r="N612" i="46"/>
  <c r="N613" i="46"/>
  <c r="N614" i="46"/>
  <c r="N615" i="46"/>
  <c r="N616" i="46"/>
  <c r="N617" i="46"/>
  <c r="N618" i="46"/>
  <c r="N619" i="46"/>
  <c r="N620" i="46"/>
  <c r="N621" i="46"/>
  <c r="N622" i="46"/>
  <c r="N623" i="46"/>
  <c r="N624" i="46"/>
  <c r="N625" i="46"/>
  <c r="N626" i="46"/>
  <c r="N627" i="46"/>
  <c r="N628" i="46"/>
  <c r="N629" i="46"/>
  <c r="N630" i="46"/>
  <c r="N631" i="46"/>
  <c r="N632" i="46"/>
  <c r="N633" i="46"/>
  <c r="N634" i="46"/>
  <c r="N635" i="46"/>
  <c r="N636" i="46"/>
  <c r="N637" i="46"/>
  <c r="N638" i="46"/>
  <c r="N639" i="46"/>
  <c r="N640" i="46"/>
  <c r="N641" i="46"/>
  <c r="N642" i="46"/>
  <c r="N643" i="46"/>
  <c r="N644" i="46"/>
  <c r="N645" i="46"/>
  <c r="N646" i="46"/>
  <c r="N647" i="46"/>
  <c r="N648" i="46"/>
  <c r="N649" i="46"/>
  <c r="N650" i="46"/>
  <c r="N651" i="46"/>
  <c r="N652" i="46"/>
  <c r="N653" i="46"/>
  <c r="N654" i="46"/>
  <c r="N655" i="46"/>
  <c r="N656" i="46"/>
  <c r="N657" i="46"/>
  <c r="N658" i="46"/>
  <c r="N659" i="46"/>
  <c r="N660" i="46"/>
  <c r="N661" i="46"/>
  <c r="N662" i="46"/>
  <c r="N663" i="46"/>
  <c r="N664" i="46"/>
  <c r="N665" i="46"/>
  <c r="N666" i="46"/>
  <c r="N667" i="46"/>
  <c r="N668" i="46"/>
  <c r="N669" i="46"/>
  <c r="N670" i="46"/>
  <c r="N671" i="46"/>
  <c r="N672" i="46"/>
  <c r="N673" i="46"/>
  <c r="N674" i="46"/>
  <c r="N675" i="46"/>
  <c r="N676" i="46"/>
  <c r="N677" i="46"/>
  <c r="N678" i="46"/>
  <c r="N679" i="46"/>
  <c r="N680" i="46"/>
  <c r="N681" i="46"/>
  <c r="N682" i="46"/>
  <c r="N683" i="46"/>
  <c r="N684" i="46"/>
  <c r="N685" i="46"/>
  <c r="N686" i="46"/>
  <c r="N687" i="46"/>
  <c r="N688" i="46"/>
  <c r="N689" i="46"/>
  <c r="N690" i="46"/>
  <c r="N691" i="46"/>
  <c r="N692" i="46"/>
  <c r="N693" i="46"/>
  <c r="N694" i="46"/>
  <c r="N695" i="46"/>
  <c r="N696" i="46"/>
  <c r="N697" i="46"/>
  <c r="N698" i="46"/>
  <c r="N699" i="46"/>
  <c r="N700" i="46"/>
  <c r="N701" i="46"/>
  <c r="N702" i="46"/>
  <c r="N703" i="46"/>
  <c r="N704" i="46"/>
  <c r="N705" i="46"/>
  <c r="N706" i="46"/>
  <c r="N707" i="46"/>
  <c r="N708" i="46"/>
  <c r="N709" i="46"/>
  <c r="N710" i="46"/>
  <c r="N711" i="46"/>
  <c r="N712" i="46"/>
  <c r="N713" i="46"/>
  <c r="N714" i="46"/>
  <c r="N715" i="46"/>
  <c r="N716" i="46"/>
  <c r="N717" i="46"/>
  <c r="N718" i="46"/>
  <c r="N719" i="46"/>
  <c r="N720" i="46"/>
  <c r="N721" i="46"/>
  <c r="N722" i="46"/>
  <c r="N723" i="46"/>
  <c r="N724" i="46"/>
  <c r="N725" i="46"/>
  <c r="N726" i="46"/>
  <c r="N727" i="46"/>
  <c r="N728" i="46"/>
  <c r="N729" i="46"/>
  <c r="N730" i="46"/>
  <c r="N731" i="46"/>
  <c r="N732" i="46"/>
  <c r="N733" i="46"/>
  <c r="N734" i="46"/>
  <c r="N735" i="46"/>
  <c r="N736" i="46"/>
  <c r="N737" i="46"/>
  <c r="N738" i="46"/>
  <c r="N739" i="46"/>
  <c r="N740" i="46"/>
  <c r="N741" i="46"/>
  <c r="N742" i="46"/>
  <c r="N743" i="46"/>
  <c r="N744" i="46"/>
  <c r="N745" i="46"/>
  <c r="N746" i="46"/>
  <c r="N747" i="46"/>
  <c r="N748" i="46"/>
  <c r="N749" i="46"/>
  <c r="N750" i="46"/>
  <c r="N751" i="46"/>
  <c r="N752" i="46"/>
  <c r="N753" i="46"/>
  <c r="N754" i="46"/>
  <c r="N755" i="46"/>
  <c r="N756" i="46"/>
  <c r="N757" i="46"/>
  <c r="N758" i="46"/>
  <c r="N759" i="46"/>
  <c r="N760" i="46"/>
  <c r="N761" i="46"/>
  <c r="N762" i="46"/>
  <c r="N763" i="46"/>
  <c r="N764" i="46"/>
  <c r="N765" i="46"/>
  <c r="N766" i="46"/>
  <c r="N767" i="46"/>
  <c r="N768" i="46"/>
  <c r="N769" i="46"/>
  <c r="N770" i="46"/>
  <c r="N771" i="46"/>
  <c r="N772" i="46"/>
  <c r="N773" i="46"/>
  <c r="N774" i="46"/>
  <c r="N775" i="46"/>
  <c r="N776" i="46"/>
  <c r="N777" i="46"/>
  <c r="N778" i="46"/>
  <c r="N779" i="46"/>
  <c r="N780" i="46"/>
  <c r="N781" i="46"/>
  <c r="N782" i="46"/>
  <c r="N783" i="46"/>
  <c r="N784" i="46"/>
  <c r="N785" i="46"/>
  <c r="N786" i="46"/>
  <c r="N787" i="46"/>
  <c r="N788" i="46"/>
  <c r="N789" i="46"/>
  <c r="N790" i="46"/>
  <c r="N791" i="46"/>
  <c r="N792" i="46"/>
  <c r="N793" i="46"/>
  <c r="N794" i="46"/>
  <c r="N795" i="46"/>
  <c r="N796" i="46"/>
  <c r="N797" i="46"/>
  <c r="N798" i="46"/>
  <c r="N799" i="46"/>
  <c r="N800" i="46"/>
  <c r="N801" i="46"/>
  <c r="N802" i="46"/>
  <c r="N803" i="46"/>
  <c r="N804" i="46"/>
  <c r="N805" i="46"/>
  <c r="N806" i="46"/>
  <c r="N807" i="46"/>
  <c r="N808" i="46"/>
  <c r="N809" i="46"/>
  <c r="N810" i="46"/>
  <c r="N811" i="46"/>
  <c r="N812" i="46"/>
  <c r="N813" i="46"/>
  <c r="N814" i="46"/>
  <c r="N815" i="46"/>
  <c r="N816" i="46"/>
  <c r="N817" i="46"/>
  <c r="N818" i="46"/>
  <c r="N819" i="46"/>
  <c r="N820" i="46"/>
  <c r="N821" i="46"/>
  <c r="N822" i="46"/>
  <c r="N823" i="46"/>
  <c r="N824" i="46"/>
  <c r="N825" i="46"/>
  <c r="N826" i="46"/>
  <c r="N827" i="46"/>
  <c r="N828" i="46"/>
  <c r="N829" i="46"/>
  <c r="N830" i="46"/>
  <c r="N831" i="46"/>
  <c r="N832" i="46"/>
  <c r="N833" i="46"/>
  <c r="N834" i="46"/>
  <c r="N835" i="46"/>
  <c r="N836" i="46"/>
  <c r="N837" i="46"/>
  <c r="N838" i="46"/>
  <c r="N839" i="46"/>
  <c r="N840" i="46"/>
  <c r="N841" i="46"/>
  <c r="N842" i="46"/>
  <c r="N843" i="46"/>
  <c r="N844" i="46"/>
  <c r="N845" i="46"/>
  <c r="N846" i="46"/>
  <c r="N847" i="46"/>
  <c r="N848" i="46"/>
  <c r="N849" i="46"/>
  <c r="N850" i="46"/>
  <c r="N851" i="46"/>
  <c r="N852" i="46"/>
  <c r="N853" i="46"/>
  <c r="N854" i="46"/>
  <c r="N855" i="46"/>
  <c r="N856" i="46"/>
  <c r="N857" i="46"/>
  <c r="N858" i="46"/>
  <c r="N859" i="46"/>
  <c r="N860" i="46"/>
  <c r="N861" i="46"/>
  <c r="N862" i="46"/>
  <c r="N863" i="46"/>
  <c r="N864" i="46"/>
  <c r="N865" i="46"/>
  <c r="N866" i="46"/>
  <c r="N867" i="46"/>
  <c r="N868" i="46"/>
  <c r="N869" i="46"/>
  <c r="N870" i="46"/>
  <c r="N871" i="46"/>
  <c r="N872" i="46"/>
  <c r="N873" i="46"/>
  <c r="N874" i="46"/>
  <c r="N875" i="46"/>
  <c r="N876" i="46"/>
  <c r="N877" i="46"/>
  <c r="N878" i="46"/>
  <c r="N879" i="46"/>
  <c r="N880" i="46"/>
  <c r="N881" i="46"/>
  <c r="N882" i="46"/>
  <c r="N883" i="46"/>
  <c r="N884" i="46"/>
  <c r="N885" i="46"/>
  <c r="N886" i="46"/>
  <c r="N887" i="46"/>
  <c r="N888" i="46"/>
  <c r="N889" i="46"/>
  <c r="N890" i="46"/>
  <c r="N891" i="46"/>
  <c r="N892" i="46"/>
  <c r="N893" i="46"/>
  <c r="N894" i="46"/>
  <c r="N895" i="46"/>
  <c r="N896" i="46"/>
  <c r="N897" i="46"/>
  <c r="N898" i="46"/>
  <c r="N899" i="46"/>
  <c r="N900" i="46"/>
  <c r="N901" i="46"/>
  <c r="N902" i="46"/>
  <c r="N903" i="46"/>
  <c r="N904" i="46"/>
  <c r="N905" i="46"/>
  <c r="N906" i="46"/>
  <c r="N907" i="46"/>
  <c r="N908" i="46"/>
  <c r="N909" i="46"/>
  <c r="N910" i="46"/>
  <c r="N911" i="46"/>
  <c r="N912" i="46"/>
  <c r="N913" i="46"/>
  <c r="N914" i="46"/>
  <c r="N915" i="46"/>
  <c r="N916" i="46"/>
  <c r="N917" i="46"/>
  <c r="N918" i="46"/>
  <c r="N919" i="46"/>
  <c r="N920" i="46"/>
  <c r="N921" i="46"/>
  <c r="N922" i="46"/>
  <c r="N923" i="46"/>
  <c r="N924" i="46"/>
  <c r="N925" i="46"/>
  <c r="N926" i="46"/>
  <c r="N927" i="46"/>
  <c r="N928" i="46"/>
  <c r="N929" i="46"/>
  <c r="N930" i="46"/>
  <c r="N931" i="46"/>
  <c r="N932" i="46"/>
  <c r="N933" i="46"/>
  <c r="N934" i="46"/>
  <c r="N935" i="46"/>
  <c r="N936" i="46"/>
  <c r="N937" i="46"/>
  <c r="N938" i="46"/>
  <c r="N939" i="46"/>
  <c r="N940" i="46"/>
  <c r="N941" i="46"/>
  <c r="N942" i="46"/>
  <c r="N943" i="46"/>
  <c r="N944" i="46"/>
  <c r="N945" i="46"/>
  <c r="N946" i="46"/>
  <c r="N947" i="46"/>
  <c r="N948" i="46"/>
  <c r="N949" i="46"/>
  <c r="N950" i="46"/>
  <c r="N951" i="46"/>
  <c r="N952" i="46"/>
  <c r="N953" i="46"/>
  <c r="N954" i="46"/>
  <c r="N955" i="46"/>
  <c r="N956" i="46"/>
  <c r="N957" i="46"/>
  <c r="N958" i="46"/>
  <c r="N959" i="46"/>
  <c r="N960" i="46"/>
  <c r="N961" i="46"/>
  <c r="N962" i="46"/>
  <c r="N963" i="46"/>
  <c r="N964" i="46"/>
  <c r="N965" i="46"/>
  <c r="N966" i="46"/>
  <c r="N967" i="46"/>
  <c r="N968" i="46"/>
  <c r="N969" i="46"/>
  <c r="N970" i="46"/>
  <c r="N971" i="46"/>
  <c r="N972" i="46"/>
  <c r="N973" i="46"/>
  <c r="N974" i="46"/>
  <c r="N975" i="46"/>
  <c r="N976" i="46"/>
  <c r="N977" i="46"/>
  <c r="N978" i="46"/>
  <c r="N979" i="46"/>
  <c r="N980" i="46"/>
  <c r="N981" i="46"/>
  <c r="N982" i="46"/>
  <c r="N983" i="46"/>
  <c r="N984" i="46"/>
  <c r="N985" i="46"/>
  <c r="N986" i="46"/>
  <c r="N987" i="46"/>
  <c r="N988" i="46"/>
  <c r="N989" i="46"/>
  <c r="N990" i="46"/>
  <c r="N991" i="46"/>
  <c r="N992" i="46"/>
  <c r="N993" i="46"/>
  <c r="N994" i="46"/>
  <c r="N995" i="46"/>
  <c r="N996" i="46"/>
  <c r="N997" i="46"/>
  <c r="N998" i="46"/>
  <c r="N999" i="46"/>
  <c r="N1000" i="46"/>
  <c r="N1001" i="46"/>
  <c r="N1002" i="46"/>
  <c r="N1003" i="46"/>
  <c r="N1004" i="46"/>
  <c r="N1005" i="46"/>
  <c r="N1006" i="46"/>
  <c r="N1007" i="46"/>
  <c r="N1008" i="46"/>
  <c r="N1009" i="46"/>
  <c r="N1010" i="46"/>
  <c r="N1011" i="46"/>
  <c r="N1012" i="46"/>
  <c r="N1013" i="46"/>
  <c r="N1014" i="46"/>
  <c r="N1015" i="46"/>
  <c r="N1016" i="46"/>
  <c r="N1017" i="46"/>
  <c r="N1018" i="46"/>
  <c r="N1019" i="46"/>
  <c r="N1020" i="46"/>
  <c r="N1021" i="46"/>
  <c r="N1022" i="46"/>
  <c r="N1023" i="46"/>
  <c r="N1024" i="46"/>
  <c r="N1025" i="46"/>
  <c r="N1026" i="46"/>
  <c r="N1027" i="46"/>
  <c r="N1028" i="46"/>
  <c r="N1029" i="46"/>
  <c r="N1030" i="46"/>
  <c r="N1031" i="46"/>
  <c r="N1032" i="46"/>
  <c r="N1033" i="46"/>
  <c r="N1034" i="46"/>
  <c r="N1035" i="46"/>
  <c r="N1036" i="46"/>
  <c r="N1037" i="46"/>
  <c r="N1038" i="46"/>
  <c r="N1039" i="46"/>
  <c r="N1040" i="46"/>
  <c r="N1041" i="46"/>
  <c r="N1042" i="46"/>
  <c r="N1043" i="46"/>
  <c r="N1044" i="46"/>
  <c r="N1045" i="46"/>
  <c r="N1046" i="46"/>
  <c r="N1047" i="46"/>
  <c r="N1048" i="46"/>
  <c r="N1049" i="46"/>
  <c r="N1050" i="46"/>
  <c r="N1051" i="46"/>
  <c r="N1052" i="46"/>
  <c r="N1053" i="46"/>
  <c r="N1054" i="46"/>
  <c r="N1055" i="46"/>
  <c r="N1056" i="46"/>
  <c r="N1057" i="46"/>
  <c r="N1058" i="46"/>
  <c r="N1059" i="46"/>
  <c r="N1060" i="46"/>
  <c r="N1061" i="46"/>
  <c r="N1062" i="46"/>
  <c r="N1063" i="46"/>
  <c r="N1064" i="46"/>
  <c r="N1065" i="46"/>
  <c r="N1066" i="46"/>
  <c r="N1067" i="46"/>
  <c r="N1068" i="46"/>
  <c r="N1069" i="46"/>
  <c r="N1070" i="46"/>
  <c r="N1071" i="46"/>
  <c r="N1072" i="46"/>
  <c r="N1073" i="46"/>
  <c r="N1074" i="46"/>
  <c r="N1075" i="46"/>
  <c r="N1076" i="46"/>
  <c r="N1077" i="46"/>
  <c r="N1078" i="46"/>
  <c r="N1079" i="46"/>
  <c r="N1080" i="46"/>
  <c r="N1081" i="46"/>
  <c r="N1082" i="46"/>
  <c r="N1083" i="46"/>
  <c r="N1084" i="46"/>
  <c r="N1085" i="46"/>
  <c r="N1086" i="46"/>
  <c r="N1087" i="46"/>
  <c r="N1088" i="46"/>
  <c r="N1089" i="46"/>
  <c r="N1090" i="46"/>
  <c r="N1091" i="46"/>
  <c r="N1092" i="46"/>
  <c r="N1093" i="46"/>
  <c r="N1094" i="46"/>
  <c r="N1095" i="46"/>
  <c r="N1096" i="46"/>
  <c r="N1097" i="46"/>
  <c r="N1098" i="46"/>
  <c r="N1099" i="46"/>
  <c r="N1100" i="46"/>
  <c r="N1101" i="46"/>
  <c r="N1102" i="46"/>
  <c r="N1103" i="46"/>
  <c r="N1104" i="46"/>
  <c r="N1105" i="46"/>
  <c r="N1106" i="46"/>
  <c r="N1107" i="46"/>
  <c r="N1108" i="46"/>
  <c r="N1109" i="46"/>
  <c r="N1110" i="46"/>
  <c r="N1111" i="46"/>
  <c r="N1112" i="46"/>
  <c r="N1113" i="46"/>
  <c r="N1114" i="46"/>
  <c r="N1115" i="46"/>
  <c r="N1116" i="46"/>
  <c r="N1117" i="46"/>
  <c r="N1118" i="46"/>
  <c r="N1119" i="46"/>
  <c r="N1120" i="46"/>
  <c r="N1121" i="46"/>
  <c r="N1122" i="46"/>
  <c r="N1123" i="46"/>
  <c r="N1124" i="46"/>
  <c r="N1125" i="46"/>
  <c r="N1126" i="46"/>
  <c r="N1127" i="46"/>
  <c r="N1128" i="46"/>
  <c r="N1129" i="46"/>
  <c r="N1130" i="46"/>
  <c r="N1131" i="46"/>
  <c r="N1132" i="46"/>
  <c r="N1133" i="46"/>
  <c r="N1134" i="46"/>
  <c r="N1135" i="46"/>
  <c r="N1136" i="46"/>
  <c r="N1137" i="46"/>
  <c r="N1138" i="46"/>
  <c r="N1139" i="46"/>
  <c r="N1140" i="46"/>
  <c r="N1141" i="46"/>
  <c r="N1142" i="46"/>
  <c r="N1143" i="46"/>
  <c r="N1144" i="46"/>
  <c r="N1145" i="46"/>
  <c r="N1146" i="46"/>
  <c r="N1147" i="46"/>
  <c r="N1148" i="46"/>
  <c r="N1149" i="46"/>
  <c r="N1150" i="46"/>
  <c r="N1151" i="46"/>
  <c r="N1152" i="46"/>
  <c r="N1153" i="46"/>
  <c r="N1154" i="46"/>
  <c r="N1155" i="46"/>
  <c r="N1156" i="46"/>
  <c r="N1157" i="46"/>
  <c r="N1158" i="46"/>
  <c r="N1159" i="46"/>
  <c r="N1160" i="46"/>
  <c r="N1161" i="46"/>
  <c r="N1162" i="46"/>
  <c r="N1163" i="46"/>
  <c r="N1164" i="46"/>
  <c r="N1165" i="46"/>
  <c r="N1166" i="46"/>
  <c r="N1167" i="46"/>
  <c r="N1168" i="46"/>
  <c r="N1169" i="46"/>
  <c r="N1170" i="46"/>
  <c r="N1171" i="46"/>
  <c r="N1172" i="46"/>
  <c r="N1173" i="46"/>
  <c r="N1174" i="46"/>
  <c r="N1175" i="46"/>
  <c r="N1176" i="46"/>
  <c r="N1177" i="46"/>
  <c r="N1178" i="46"/>
  <c r="N1179" i="46"/>
  <c r="N1180" i="46"/>
  <c r="N1181" i="46"/>
  <c r="N1182" i="46"/>
  <c r="N1183" i="46"/>
  <c r="N1184" i="46"/>
  <c r="N1185" i="46"/>
  <c r="N1186" i="46"/>
  <c r="N1187" i="46"/>
  <c r="N1188" i="46"/>
  <c r="N1189" i="46"/>
  <c r="N1190" i="46"/>
  <c r="N1191" i="46"/>
  <c r="N1192" i="46"/>
  <c r="N1193" i="46"/>
  <c r="N1194" i="46"/>
  <c r="N1195" i="46"/>
  <c r="N1196" i="46"/>
  <c r="N1197" i="46"/>
  <c r="N1198" i="46"/>
  <c r="N1199" i="46"/>
  <c r="N1200" i="46"/>
  <c r="N1201" i="46"/>
  <c r="N1202" i="46"/>
  <c r="N1203" i="46"/>
  <c r="N1204" i="46"/>
  <c r="N1205" i="46"/>
  <c r="N1206" i="46"/>
  <c r="N1207" i="46"/>
  <c r="N1208" i="46"/>
  <c r="N1209" i="46"/>
  <c r="N1210" i="46"/>
  <c r="N1211" i="46"/>
  <c r="N1212" i="46"/>
  <c r="N1213" i="46"/>
  <c r="N1214" i="46"/>
  <c r="N1215" i="46"/>
  <c r="N1216" i="46"/>
  <c r="N1217" i="46"/>
  <c r="N1218" i="46"/>
  <c r="N1219" i="46"/>
  <c r="N1220" i="46"/>
  <c r="N1221" i="46"/>
  <c r="N1222" i="46"/>
  <c r="N1223" i="46"/>
  <c r="N1224" i="46"/>
  <c r="N1225" i="46"/>
  <c r="N1226" i="46"/>
  <c r="N1227" i="46"/>
  <c r="N1228" i="46"/>
  <c r="N1229" i="46"/>
  <c r="N1230" i="46"/>
  <c r="N1231" i="46"/>
  <c r="N1232" i="46"/>
  <c r="N1233" i="46"/>
  <c r="N1234" i="46"/>
  <c r="N1235" i="46"/>
  <c r="N1236" i="46"/>
  <c r="N1237" i="46"/>
  <c r="N1238" i="46"/>
  <c r="N1239" i="46"/>
  <c r="N1240" i="46"/>
  <c r="N1241" i="46"/>
  <c r="N1242" i="46"/>
  <c r="N1243" i="46"/>
  <c r="N1244" i="46"/>
  <c r="N1245" i="46"/>
  <c r="N1246" i="46"/>
  <c r="N1247" i="46"/>
  <c r="N1248" i="46"/>
  <c r="N1249" i="46"/>
  <c r="N1250" i="46"/>
  <c r="N1251" i="46"/>
  <c r="N1252" i="46"/>
  <c r="N1253" i="46"/>
  <c r="N1254" i="46"/>
  <c r="N1255" i="46"/>
  <c r="N1256" i="46"/>
  <c r="N1257" i="46"/>
  <c r="N1258" i="46"/>
  <c r="N1259" i="46"/>
  <c r="N1260" i="46"/>
  <c r="N1261" i="46"/>
  <c r="N1262" i="46"/>
  <c r="N1263" i="46"/>
  <c r="N1264" i="46"/>
  <c r="N1265" i="46"/>
  <c r="N1266" i="46"/>
  <c r="N1267" i="46"/>
  <c r="N1268" i="46"/>
  <c r="N1269" i="46"/>
  <c r="N1270" i="46"/>
  <c r="N1271" i="46"/>
  <c r="N1272" i="46"/>
  <c r="N1273" i="46"/>
  <c r="N1274" i="46"/>
  <c r="N1275" i="46"/>
  <c r="N1276" i="46"/>
  <c r="N1277" i="46"/>
  <c r="N1278" i="46"/>
  <c r="N1279" i="46"/>
  <c r="N1280" i="46"/>
  <c r="N1281" i="46"/>
  <c r="N1282" i="46"/>
  <c r="N1283" i="46"/>
  <c r="N1284" i="46"/>
  <c r="N1285" i="46"/>
  <c r="N1286" i="46"/>
  <c r="N1287" i="46"/>
  <c r="N1288" i="46"/>
  <c r="N1289" i="46"/>
  <c r="N1290" i="46"/>
  <c r="N1291" i="46"/>
  <c r="N1292" i="46"/>
  <c r="N1293" i="46"/>
  <c r="N1294" i="46"/>
  <c r="N1295" i="46"/>
  <c r="N1296" i="46"/>
  <c r="N1297" i="46"/>
  <c r="N1298" i="46"/>
  <c r="N1299" i="46"/>
  <c r="N1300" i="46"/>
  <c r="N1301" i="46"/>
  <c r="N1302" i="46"/>
  <c r="N1303" i="46"/>
  <c r="N1304" i="46"/>
  <c r="N1305" i="46"/>
  <c r="N1306" i="46"/>
  <c r="N1307" i="46"/>
  <c r="N1308" i="46"/>
  <c r="N1309" i="46"/>
  <c r="N1310" i="46"/>
  <c r="N1311" i="46"/>
  <c r="N1312" i="46"/>
  <c r="N1313" i="46"/>
  <c r="N1314" i="46"/>
  <c r="N1315" i="46"/>
  <c r="N1316" i="46"/>
  <c r="N1317" i="46"/>
  <c r="N1318" i="46"/>
  <c r="N1319" i="46"/>
  <c r="N1320" i="46"/>
  <c r="N1321" i="46"/>
  <c r="N1322" i="46"/>
  <c r="N1323" i="46"/>
  <c r="N1324" i="46"/>
  <c r="N1325" i="46"/>
  <c r="N1326" i="46"/>
  <c r="N1327" i="46"/>
  <c r="N1328" i="46"/>
  <c r="N1329" i="46"/>
  <c r="N1330" i="46"/>
  <c r="N1331" i="46"/>
  <c r="N1332" i="46"/>
  <c r="N1333" i="46"/>
  <c r="N1334" i="46"/>
  <c r="N1335" i="46"/>
  <c r="N1336" i="46"/>
  <c r="N1337" i="46"/>
  <c r="N1338" i="46"/>
  <c r="N1339" i="46"/>
  <c r="N1340" i="46"/>
  <c r="N1341" i="46"/>
  <c r="N1342" i="46"/>
  <c r="N1343" i="46"/>
  <c r="N1344" i="46"/>
  <c r="N1345" i="46"/>
  <c r="N1346" i="46"/>
  <c r="N1347" i="46"/>
  <c r="N1348" i="46"/>
  <c r="N1349" i="46"/>
  <c r="N1350" i="46"/>
  <c r="N1351" i="46"/>
  <c r="N1352" i="46"/>
  <c r="N1353" i="46"/>
  <c r="N1354" i="46"/>
  <c r="N1355" i="46"/>
  <c r="N1356" i="46"/>
  <c r="N1357" i="46"/>
  <c r="N1358" i="46"/>
  <c r="N1359" i="46"/>
  <c r="N1360" i="46"/>
  <c r="N1361" i="46"/>
  <c r="N1362" i="46"/>
  <c r="N1363" i="46"/>
  <c r="N1364" i="46"/>
  <c r="N1365" i="46"/>
  <c r="N1366" i="46"/>
  <c r="N1367" i="46"/>
  <c r="N1368" i="46"/>
  <c r="N1369" i="46"/>
  <c r="N1370" i="46"/>
  <c r="N1371" i="46"/>
  <c r="N1372" i="46"/>
  <c r="N1373" i="46"/>
  <c r="N1374" i="46"/>
  <c r="N1375" i="46"/>
  <c r="N1376" i="46"/>
  <c r="N1377" i="46"/>
  <c r="N1378" i="46"/>
  <c r="N1379" i="46"/>
  <c r="N1380" i="46"/>
  <c r="N1381" i="46"/>
  <c r="N1382" i="46"/>
  <c r="N1383" i="46"/>
  <c r="N1384" i="46"/>
  <c r="N1385" i="46"/>
  <c r="N1386" i="46"/>
  <c r="N1387" i="46"/>
  <c r="N1388" i="46"/>
  <c r="N1389" i="46"/>
  <c r="N1390" i="46"/>
  <c r="N1391" i="46"/>
  <c r="N1392" i="46"/>
  <c r="N1393" i="46"/>
  <c r="N1394" i="46"/>
  <c r="N1395" i="46"/>
  <c r="N1396" i="46"/>
  <c r="N1397" i="46"/>
  <c r="N1398" i="46"/>
  <c r="N1399" i="46"/>
  <c r="N1400" i="46"/>
  <c r="N1401" i="46"/>
  <c r="N1402" i="46"/>
  <c r="N1403" i="46"/>
  <c r="N1404" i="46"/>
  <c r="N1405" i="46"/>
  <c r="N1406" i="46"/>
  <c r="N1407" i="46"/>
  <c r="N1408" i="46"/>
  <c r="N1409" i="46"/>
  <c r="N1410" i="46"/>
  <c r="N1411" i="46"/>
  <c r="N1412" i="46"/>
  <c r="N1413" i="46"/>
  <c r="N1414" i="46"/>
  <c r="N1415" i="46"/>
  <c r="N1416" i="46"/>
  <c r="N1417" i="46"/>
  <c r="N1418" i="46"/>
  <c r="N1419" i="46"/>
  <c r="N1420" i="46"/>
  <c r="N1421" i="46"/>
  <c r="N1422" i="46"/>
  <c r="N1423" i="46"/>
  <c r="N1424" i="46"/>
  <c r="N1425" i="46"/>
  <c r="N1426" i="46"/>
  <c r="N1427" i="46"/>
  <c r="N1428" i="46"/>
  <c r="N1429" i="46"/>
  <c r="N1430" i="46"/>
  <c r="N1431" i="46"/>
  <c r="N1432" i="46"/>
  <c r="N1433" i="46"/>
  <c r="N1434" i="46"/>
  <c r="N1435" i="46"/>
  <c r="N1436" i="46"/>
  <c r="N1437" i="46"/>
  <c r="N1438" i="46"/>
  <c r="N1439" i="46"/>
  <c r="N1440" i="46"/>
  <c r="N1441" i="46"/>
  <c r="N1442" i="46"/>
  <c r="N1443" i="46"/>
  <c r="N1444" i="46"/>
  <c r="N1445" i="46"/>
  <c r="N1446" i="46"/>
  <c r="N1447" i="46"/>
  <c r="N1448" i="46"/>
  <c r="N1449" i="46"/>
  <c r="N1450" i="46"/>
  <c r="N1451" i="46"/>
  <c r="N1452" i="46"/>
  <c r="N1453" i="46"/>
  <c r="N1454" i="46"/>
  <c r="N1455" i="46"/>
  <c r="N1456" i="46"/>
  <c r="N1457" i="46"/>
  <c r="N1458" i="46"/>
  <c r="N1459" i="46"/>
  <c r="N1460" i="46"/>
  <c r="N1461" i="46"/>
  <c r="N1462" i="46"/>
  <c r="N1463" i="46"/>
  <c r="N1464" i="46"/>
  <c r="N1465" i="46"/>
  <c r="N1466" i="46"/>
  <c r="N1467" i="46"/>
  <c r="N1468" i="46"/>
  <c r="N1469" i="46"/>
  <c r="N1470" i="46"/>
  <c r="N1471" i="46"/>
  <c r="N1472" i="46"/>
  <c r="N1473" i="46"/>
  <c r="N1474" i="46"/>
  <c r="N1475" i="46"/>
  <c r="N1476" i="46"/>
  <c r="N1477" i="46"/>
  <c r="N1478" i="46"/>
  <c r="N1479" i="46"/>
  <c r="N1480" i="46"/>
  <c r="N1481" i="46"/>
  <c r="N1482" i="46"/>
  <c r="N1483" i="46"/>
  <c r="N1484" i="46"/>
  <c r="N1485" i="46"/>
  <c r="N1486" i="46"/>
  <c r="N1487" i="46"/>
  <c r="N1488" i="46"/>
  <c r="N1489" i="46"/>
  <c r="N1490" i="46"/>
  <c r="N1491" i="46"/>
  <c r="N1492" i="46"/>
  <c r="N1493" i="46"/>
  <c r="N1494" i="46"/>
  <c r="N1495" i="46"/>
  <c r="N1496" i="46"/>
  <c r="N1497" i="46"/>
  <c r="N1498" i="46"/>
  <c r="N1499" i="46"/>
  <c r="N1500" i="46"/>
  <c r="N1501" i="46"/>
  <c r="N1502" i="46"/>
  <c r="N1503" i="46"/>
  <c r="N1504" i="46"/>
  <c r="N1505" i="46"/>
  <c r="N1506" i="46"/>
  <c r="N1507" i="46"/>
  <c r="N1508" i="46"/>
  <c r="N1509" i="46"/>
  <c r="N1510" i="46"/>
  <c r="N1511" i="46"/>
  <c r="N1512" i="46"/>
  <c r="N1513" i="46"/>
  <c r="N1514" i="46"/>
  <c r="N1515" i="46"/>
  <c r="N1516" i="46"/>
  <c r="N1517" i="46"/>
  <c r="N1518" i="46"/>
  <c r="N1519" i="46"/>
  <c r="N1520" i="46"/>
  <c r="N1521" i="46"/>
  <c r="N1522" i="46"/>
  <c r="N1523" i="46"/>
  <c r="N1524" i="46"/>
  <c r="N1525" i="46"/>
  <c r="N1526" i="46"/>
  <c r="N1527" i="46"/>
  <c r="N1528" i="46"/>
  <c r="N1529" i="46"/>
  <c r="N1530" i="46"/>
  <c r="N1531" i="46"/>
  <c r="N1532" i="46"/>
  <c r="N1533" i="46"/>
  <c r="N1534" i="46"/>
  <c r="N1535" i="46"/>
  <c r="N1536" i="46"/>
  <c r="N1537" i="46"/>
  <c r="N1538" i="46"/>
  <c r="N1539" i="46"/>
  <c r="N1540" i="46"/>
  <c r="N1541" i="46"/>
  <c r="N1542" i="46"/>
  <c r="N1543" i="46"/>
  <c r="N1544" i="46"/>
  <c r="N1545" i="46"/>
  <c r="N1546" i="46"/>
  <c r="N1547" i="46"/>
  <c r="N1548" i="46"/>
  <c r="N1549" i="46"/>
  <c r="N1550" i="46"/>
  <c r="N1551" i="46"/>
  <c r="N1552" i="46"/>
  <c r="N1553" i="46"/>
  <c r="N1554" i="46"/>
  <c r="N1555" i="46"/>
  <c r="N1556" i="46"/>
  <c r="N1557" i="46"/>
  <c r="N1558" i="46"/>
  <c r="N1559" i="46"/>
  <c r="N1560" i="46"/>
  <c r="N1561" i="46"/>
  <c r="N1562" i="46"/>
  <c r="N1563" i="46"/>
  <c r="N1564" i="46"/>
  <c r="N1565" i="46"/>
  <c r="N1566" i="46"/>
  <c r="N1567" i="46"/>
  <c r="N1568" i="46"/>
  <c r="N1569" i="46"/>
  <c r="N1570" i="46"/>
  <c r="N1571" i="46"/>
  <c r="N1572" i="46"/>
  <c r="N1573" i="46"/>
  <c r="N1574" i="46"/>
  <c r="N1575" i="46"/>
  <c r="N1576" i="46"/>
  <c r="N1577" i="46"/>
  <c r="N1578" i="46"/>
  <c r="N1579" i="46"/>
  <c r="N1580" i="46"/>
  <c r="N1581" i="46"/>
  <c r="N1582" i="46"/>
  <c r="N1583" i="46"/>
  <c r="N1584" i="46"/>
  <c r="N1585" i="46"/>
  <c r="N1586" i="46"/>
  <c r="N1587" i="46"/>
  <c r="N1588" i="46"/>
  <c r="N1589" i="46"/>
  <c r="N1590" i="46"/>
  <c r="N1591" i="46"/>
  <c r="N1592" i="46"/>
  <c r="N1593" i="46"/>
  <c r="N1594" i="46"/>
  <c r="N1595" i="46"/>
  <c r="N1596" i="46"/>
  <c r="N1597" i="46"/>
  <c r="N1598" i="46"/>
  <c r="N1599" i="46"/>
  <c r="N1600" i="46"/>
  <c r="N1601" i="46"/>
  <c r="N1602" i="46"/>
  <c r="N1603" i="46"/>
  <c r="N1604" i="46"/>
  <c r="N1605" i="46"/>
  <c r="N1606" i="46"/>
  <c r="N1607" i="46"/>
  <c r="N1608" i="46"/>
  <c r="N1609" i="46"/>
  <c r="N1610" i="46"/>
  <c r="N1611" i="46"/>
  <c r="N1612" i="46"/>
  <c r="N1613" i="46"/>
  <c r="N1614" i="46"/>
  <c r="N1615" i="46"/>
  <c r="N1616" i="46"/>
  <c r="N1617" i="46"/>
  <c r="N1618" i="46"/>
  <c r="N1619" i="46"/>
  <c r="N1620" i="46"/>
  <c r="N1621" i="46"/>
  <c r="N1622" i="46"/>
  <c r="N1623" i="46"/>
  <c r="N1624" i="46"/>
  <c r="N1625" i="46"/>
  <c r="N1626" i="46"/>
  <c r="N1627" i="46"/>
  <c r="N1628" i="46"/>
  <c r="N1629" i="46"/>
  <c r="N1630" i="46"/>
  <c r="N1631" i="46"/>
  <c r="N1632" i="46"/>
  <c r="N1633" i="46"/>
  <c r="N1634" i="46"/>
  <c r="N1635" i="46"/>
  <c r="N1636" i="46"/>
  <c r="N1637" i="46"/>
  <c r="N1638" i="46"/>
  <c r="N1639" i="46"/>
  <c r="N1640" i="46"/>
  <c r="N1641" i="46"/>
  <c r="N1642" i="46"/>
  <c r="N1643" i="46"/>
  <c r="N1644" i="46"/>
  <c r="N1645" i="46"/>
  <c r="N1646" i="46"/>
  <c r="N1647" i="46"/>
  <c r="N1648" i="46"/>
  <c r="N1649" i="46"/>
  <c r="N1650" i="46"/>
  <c r="N1651" i="46"/>
  <c r="N1652" i="46"/>
  <c r="N1653" i="46"/>
  <c r="N1654" i="46"/>
  <c r="N1655" i="46"/>
  <c r="N1656" i="46"/>
  <c r="N1657" i="46"/>
  <c r="N1658" i="46"/>
  <c r="N1659" i="46"/>
  <c r="N1660" i="46"/>
  <c r="N1661" i="46"/>
  <c r="N1662" i="46"/>
  <c r="N1663" i="46"/>
  <c r="N1664" i="46"/>
  <c r="N1665" i="46"/>
  <c r="N1666" i="46"/>
  <c r="N1667" i="46"/>
  <c r="N1668" i="46"/>
  <c r="N1669" i="46"/>
  <c r="N1670" i="46"/>
  <c r="N1671" i="46"/>
  <c r="N1672" i="46"/>
  <c r="N1673" i="46"/>
  <c r="N1674" i="46"/>
  <c r="N1675" i="46"/>
  <c r="N1676" i="46"/>
  <c r="N1677" i="46"/>
  <c r="N1678" i="46"/>
  <c r="N1679" i="46"/>
  <c r="N1680" i="46"/>
  <c r="N1681" i="46"/>
  <c r="N1682" i="46"/>
  <c r="N1683" i="46"/>
  <c r="N1684" i="46"/>
  <c r="N1685" i="46"/>
  <c r="N1686" i="46"/>
  <c r="N1687" i="46"/>
  <c r="N1688" i="46"/>
  <c r="N1689" i="46"/>
  <c r="N1690" i="46"/>
  <c r="N1691" i="46"/>
  <c r="N1692" i="46"/>
  <c r="N1693" i="46"/>
  <c r="N1694" i="46"/>
  <c r="N1695" i="46"/>
  <c r="N1696" i="46"/>
  <c r="N1697" i="46"/>
  <c r="N1698" i="46"/>
  <c r="N1699" i="46"/>
  <c r="N1700" i="46"/>
  <c r="N1701" i="46"/>
  <c r="N1702" i="46"/>
  <c r="N1703" i="46"/>
  <c r="N1704" i="46"/>
  <c r="N1705" i="46"/>
  <c r="N1706" i="46"/>
  <c r="N1707" i="46"/>
  <c r="N1708" i="46"/>
  <c r="N1709" i="46"/>
  <c r="N1710" i="46"/>
  <c r="N1711" i="46"/>
  <c r="N1712" i="46"/>
  <c r="N1713" i="46"/>
  <c r="N1714" i="46"/>
  <c r="N1715" i="46"/>
  <c r="N1716" i="46"/>
  <c r="N1717" i="46"/>
  <c r="N1718" i="46"/>
  <c r="N1719" i="46"/>
  <c r="N1720" i="46"/>
  <c r="N1721" i="46"/>
  <c r="N1722" i="46"/>
  <c r="N1723" i="46"/>
  <c r="N1724" i="46"/>
  <c r="N1725" i="46"/>
  <c r="N1726" i="46"/>
  <c r="N1727" i="46"/>
  <c r="N1728" i="46"/>
  <c r="N1729" i="46"/>
  <c r="N1730" i="46"/>
  <c r="N1731" i="46"/>
  <c r="N1732" i="46"/>
  <c r="N1733" i="46"/>
  <c r="N1734" i="46"/>
  <c r="N1735" i="46"/>
  <c r="N1736" i="46"/>
  <c r="N1737" i="46"/>
  <c r="N1738" i="46"/>
  <c r="N1739" i="46"/>
  <c r="N1740" i="46"/>
  <c r="N1741" i="46"/>
  <c r="N1742" i="46"/>
  <c r="N1743" i="46"/>
  <c r="N1744" i="46"/>
  <c r="N1745" i="46"/>
  <c r="N1746" i="46"/>
  <c r="N1747" i="46"/>
  <c r="N1748" i="46"/>
  <c r="N1749" i="46"/>
  <c r="N1750" i="46"/>
  <c r="N1751" i="46"/>
  <c r="N1752" i="46"/>
  <c r="N1753" i="46"/>
  <c r="N1754" i="46"/>
  <c r="N1755" i="46"/>
  <c r="N1756" i="46"/>
  <c r="N1757" i="46"/>
  <c r="N1758" i="46"/>
  <c r="N1759" i="46"/>
  <c r="N1760" i="46"/>
  <c r="N1761" i="46"/>
  <c r="N1762" i="46"/>
  <c r="N1763" i="46"/>
  <c r="N1764" i="46"/>
  <c r="N1765" i="46"/>
  <c r="N1766" i="46"/>
  <c r="N1767" i="46"/>
  <c r="N1768" i="46"/>
  <c r="N1769" i="46"/>
  <c r="N1770" i="46"/>
  <c r="N1771" i="46"/>
  <c r="N1772" i="46"/>
  <c r="N1773" i="46"/>
  <c r="N1774" i="46"/>
  <c r="N1775" i="46"/>
  <c r="N1776" i="46"/>
  <c r="N1777" i="46"/>
  <c r="N1778" i="46"/>
  <c r="N1779" i="46"/>
  <c r="N1780" i="46"/>
  <c r="N1781" i="46"/>
  <c r="N1782" i="46"/>
  <c r="N1783" i="46"/>
  <c r="N1784" i="46"/>
  <c r="N1785" i="46"/>
  <c r="N1786" i="46"/>
  <c r="N1787" i="46"/>
  <c r="N1788" i="46"/>
  <c r="N1789" i="46"/>
  <c r="N1790" i="46"/>
  <c r="N1791" i="46"/>
  <c r="N1792" i="46"/>
  <c r="N1793" i="46"/>
  <c r="N1794" i="46"/>
  <c r="N1795" i="46"/>
  <c r="N1796" i="46"/>
  <c r="N1797" i="46"/>
  <c r="N1798" i="46"/>
  <c r="N1799" i="46"/>
  <c r="N1800" i="46"/>
  <c r="N1801" i="46"/>
  <c r="N1802" i="46"/>
  <c r="N1803" i="46"/>
  <c r="N1804" i="46"/>
  <c r="N1805" i="46"/>
  <c r="N1806" i="46"/>
  <c r="N1807" i="46"/>
  <c r="N1808" i="46"/>
  <c r="N1809" i="46"/>
  <c r="N1810" i="46"/>
  <c r="N1811" i="46"/>
  <c r="N1812" i="46"/>
  <c r="N1813" i="46"/>
  <c r="N1814" i="46"/>
  <c r="N1815" i="46"/>
  <c r="N1816" i="46"/>
  <c r="N1817" i="46"/>
  <c r="N1818" i="46"/>
  <c r="N1819" i="46"/>
  <c r="N1820" i="46"/>
  <c r="N1821" i="46"/>
  <c r="N1822" i="46"/>
  <c r="N1823" i="46"/>
  <c r="N1824" i="46"/>
  <c r="N1825" i="46"/>
  <c r="N1826" i="46"/>
  <c r="N1827" i="46"/>
  <c r="N1828" i="46"/>
  <c r="N1829" i="46"/>
  <c r="N1830" i="46"/>
  <c r="N1831" i="46"/>
  <c r="N1832" i="46"/>
  <c r="N1833" i="46"/>
  <c r="N1834" i="46"/>
  <c r="N1835" i="46"/>
  <c r="N1836" i="46"/>
  <c r="N1837" i="46"/>
  <c r="N1838" i="46"/>
  <c r="N1839" i="46"/>
  <c r="N1840" i="46"/>
  <c r="N1841" i="46"/>
  <c r="N1842" i="46"/>
  <c r="N1843" i="46"/>
  <c r="N1844" i="46"/>
  <c r="N1845" i="46"/>
  <c r="N1846" i="46"/>
  <c r="N1847" i="46"/>
  <c r="N1848" i="46"/>
  <c r="N1849" i="46"/>
  <c r="N1850" i="46"/>
  <c r="N1851" i="46"/>
  <c r="N1852" i="46"/>
  <c r="N1853" i="46"/>
  <c r="N1854" i="46"/>
  <c r="N1855" i="46"/>
  <c r="N1856" i="46"/>
  <c r="N1857" i="46"/>
  <c r="N1858" i="46"/>
  <c r="N1859" i="46"/>
  <c r="N1860" i="46"/>
  <c r="N1861" i="46"/>
  <c r="N1862" i="46"/>
  <c r="N1863" i="46"/>
  <c r="N1864" i="46"/>
  <c r="N1865" i="46"/>
  <c r="N1866" i="46"/>
  <c r="N1867" i="46"/>
  <c r="N1868" i="46"/>
  <c r="N1869" i="46"/>
  <c r="N1870" i="46"/>
  <c r="N1871" i="46"/>
  <c r="N1872" i="46"/>
  <c r="N1873" i="46"/>
  <c r="N1874" i="46"/>
  <c r="N1875" i="46"/>
  <c r="N1876" i="46"/>
  <c r="N1877" i="46"/>
  <c r="N1878" i="46"/>
  <c r="N1879" i="46"/>
  <c r="N1880" i="46"/>
  <c r="N1881" i="46"/>
  <c r="N1882" i="46"/>
  <c r="N1883" i="46"/>
  <c r="N1884" i="46"/>
  <c r="N1885" i="46"/>
  <c r="N1886" i="46"/>
  <c r="N1887" i="46"/>
  <c r="N1888" i="46"/>
  <c r="N1889" i="46"/>
  <c r="N1890" i="46"/>
  <c r="N1891" i="46"/>
  <c r="N1892" i="46"/>
  <c r="N1893" i="46"/>
  <c r="N1894" i="46"/>
  <c r="N1895" i="46"/>
  <c r="N1896" i="46"/>
  <c r="N1897" i="46"/>
  <c r="N1898" i="46"/>
  <c r="N1899" i="46"/>
  <c r="N1900" i="46"/>
  <c r="N1901" i="46"/>
  <c r="N1902" i="46"/>
  <c r="N1903" i="46"/>
  <c r="N1904" i="46"/>
  <c r="N1905" i="46"/>
  <c r="N1906" i="46"/>
  <c r="N1907" i="46"/>
  <c r="N1908" i="46"/>
  <c r="N1909" i="46"/>
  <c r="N1910" i="46"/>
  <c r="N1911" i="46"/>
  <c r="N1912" i="46"/>
  <c r="N1913" i="46"/>
  <c r="N1914" i="46"/>
  <c r="N1915" i="46"/>
  <c r="N1916" i="46"/>
  <c r="N1917" i="46"/>
  <c r="N1918" i="46"/>
  <c r="N1919" i="46"/>
  <c r="N1920" i="46"/>
  <c r="N1921" i="46"/>
  <c r="N1922" i="46"/>
  <c r="N1923" i="46"/>
  <c r="N1924" i="46"/>
  <c r="N1925" i="46"/>
  <c r="N1926" i="46"/>
  <c r="N1927" i="46"/>
  <c r="N1928" i="46"/>
  <c r="N1929" i="46"/>
  <c r="N1930" i="46"/>
  <c r="N1931" i="46"/>
  <c r="N1932" i="46"/>
  <c r="N1933" i="46"/>
  <c r="N1934" i="46"/>
  <c r="N1935" i="46"/>
  <c r="N1936" i="46"/>
  <c r="N1937" i="46"/>
  <c r="N1938" i="46"/>
  <c r="N1939" i="46"/>
  <c r="N1940" i="46"/>
  <c r="N1941" i="46"/>
  <c r="N1942" i="46"/>
  <c r="N1943" i="46"/>
  <c r="N1944" i="46"/>
  <c r="N1945" i="46"/>
  <c r="N1946" i="46"/>
  <c r="N1947" i="46"/>
  <c r="N1948" i="46"/>
  <c r="N1949" i="46"/>
  <c r="N1950" i="46"/>
  <c r="N1951" i="46"/>
  <c r="N1952" i="46"/>
  <c r="N1953" i="46"/>
  <c r="N1954" i="46"/>
  <c r="N1955" i="46"/>
  <c r="N1956" i="46"/>
  <c r="N1957" i="46"/>
  <c r="N1958" i="46"/>
  <c r="N1959" i="46"/>
  <c r="N1960" i="46"/>
  <c r="N1961" i="46"/>
  <c r="N1962" i="46"/>
  <c r="N1963" i="46"/>
  <c r="N1964" i="46"/>
  <c r="N1965" i="46"/>
  <c r="N1966" i="46"/>
  <c r="N1967" i="46"/>
  <c r="N1968" i="46"/>
  <c r="N1969" i="46"/>
  <c r="N1970" i="46"/>
  <c r="N1971" i="46"/>
  <c r="N1972" i="46"/>
  <c r="N1973" i="46"/>
  <c r="N1974" i="46"/>
  <c r="N1975" i="46"/>
  <c r="N1976" i="46"/>
  <c r="N1977" i="46"/>
  <c r="N1978" i="46"/>
  <c r="N1979" i="46"/>
  <c r="N1980" i="46"/>
  <c r="N1981" i="46"/>
  <c r="N1982" i="46"/>
  <c r="N1983" i="46"/>
  <c r="N1984" i="46"/>
  <c r="N1985" i="46"/>
  <c r="N1986" i="46"/>
  <c r="N1987" i="46"/>
  <c r="N1988" i="46"/>
  <c r="N1989" i="46"/>
  <c r="N1990" i="46"/>
  <c r="N1991" i="46"/>
  <c r="N1992" i="46"/>
  <c r="N1993" i="46"/>
  <c r="N1994" i="46"/>
  <c r="N1995" i="46"/>
  <c r="N1996" i="46"/>
  <c r="N1997" i="46"/>
  <c r="N1998" i="46"/>
  <c r="N1999" i="46"/>
  <c r="N2000" i="46"/>
  <c r="N2001" i="46"/>
  <c r="N2002" i="46"/>
  <c r="N2003" i="46"/>
  <c r="N2004" i="46"/>
  <c r="N2005" i="46"/>
  <c r="N2006" i="46"/>
  <c r="N2007" i="46"/>
  <c r="N2008" i="46"/>
  <c r="N2009" i="46"/>
  <c r="N2010" i="46"/>
  <c r="N2011" i="46"/>
  <c r="N2012" i="46"/>
  <c r="N2013" i="46"/>
  <c r="N2014" i="46"/>
  <c r="N2015" i="46"/>
  <c r="N2016" i="46"/>
  <c r="N2017" i="46"/>
  <c r="N2018" i="46"/>
  <c r="N2019" i="46"/>
  <c r="N2020" i="46"/>
  <c r="N2021" i="46"/>
  <c r="N2022" i="46"/>
  <c r="N2023" i="46"/>
  <c r="N2024" i="46"/>
  <c r="N2025" i="46"/>
  <c r="N2026" i="46"/>
  <c r="N2027" i="46"/>
  <c r="N2028" i="46"/>
  <c r="N2029" i="46"/>
  <c r="N2030" i="46"/>
  <c r="N2031" i="46"/>
  <c r="N2032" i="46"/>
  <c r="N2033" i="46"/>
  <c r="N2034" i="46"/>
  <c r="N2035" i="46"/>
  <c r="N2036" i="46"/>
  <c r="N2037" i="46"/>
  <c r="N2038" i="46"/>
  <c r="N2039" i="46"/>
  <c r="N2040" i="46"/>
  <c r="N2041" i="46"/>
  <c r="N2042" i="46"/>
  <c r="N2043" i="46"/>
  <c r="N2044" i="46"/>
  <c r="N2045" i="46"/>
  <c r="N2046" i="46"/>
  <c r="N2047" i="46"/>
  <c r="N2048" i="46"/>
  <c r="N2049" i="46"/>
  <c r="N2050" i="46"/>
  <c r="N2051" i="46"/>
  <c r="N2052" i="46"/>
  <c r="N2053" i="46"/>
  <c r="N2054" i="46"/>
  <c r="N2055" i="46"/>
  <c r="N2056" i="46"/>
  <c r="N2057" i="46"/>
  <c r="N2058" i="46"/>
  <c r="N2059" i="46"/>
  <c r="N2060" i="46"/>
  <c r="N2061" i="46"/>
  <c r="N2062" i="46"/>
  <c r="N2063" i="46"/>
  <c r="N2064" i="46"/>
  <c r="N2065" i="46"/>
  <c r="N2066" i="46"/>
  <c r="N2067" i="46"/>
  <c r="N2068" i="46"/>
  <c r="N2069" i="46"/>
  <c r="N2070" i="46"/>
  <c r="N2071" i="46"/>
  <c r="N2072" i="46"/>
  <c r="N2073" i="46"/>
  <c r="N2074" i="46"/>
  <c r="N2075" i="46"/>
  <c r="N2076" i="46"/>
  <c r="N2077" i="46"/>
  <c r="N2078" i="46"/>
  <c r="N2079" i="46"/>
  <c r="N2080" i="46"/>
  <c r="N2081" i="46"/>
  <c r="N2082" i="46"/>
  <c r="N2083" i="46"/>
  <c r="N2084" i="46"/>
  <c r="N2085" i="46"/>
  <c r="N2086" i="46"/>
  <c r="N2087" i="46"/>
  <c r="N2088" i="46"/>
  <c r="N2089" i="46"/>
  <c r="N2090" i="46"/>
  <c r="N2091" i="46"/>
  <c r="N2092" i="46"/>
  <c r="N2093" i="46"/>
  <c r="N2094" i="46"/>
  <c r="N2095" i="46"/>
  <c r="N2096" i="46"/>
  <c r="N2097" i="46"/>
  <c r="N2098" i="46"/>
  <c r="N2099" i="46"/>
  <c r="N2100" i="46"/>
  <c r="N2101" i="46"/>
  <c r="N2102" i="46"/>
  <c r="N2103" i="46"/>
  <c r="N2104" i="46"/>
  <c r="N2105" i="46"/>
  <c r="N2106" i="46"/>
  <c r="N2107" i="46"/>
  <c r="N2108" i="46"/>
  <c r="N2109" i="46"/>
  <c r="N2110" i="46"/>
  <c r="N2111" i="46"/>
  <c r="N2112" i="46"/>
  <c r="N2113" i="46"/>
  <c r="N2114" i="46"/>
  <c r="N2115" i="46"/>
  <c r="N2116" i="46"/>
  <c r="N2117" i="46"/>
  <c r="N2118" i="46"/>
  <c r="N2119" i="46"/>
  <c r="N2120" i="46"/>
  <c r="N2121" i="46"/>
  <c r="N2122" i="46"/>
  <c r="N2123" i="46"/>
  <c r="N2124" i="46"/>
  <c r="N2125" i="46"/>
  <c r="N2126" i="46"/>
  <c r="N2127" i="46"/>
  <c r="N2128" i="46"/>
  <c r="N2129" i="46"/>
  <c r="N2130" i="46"/>
  <c r="N2131" i="46"/>
  <c r="N2132" i="46"/>
  <c r="N2133" i="46"/>
  <c r="N2134" i="46"/>
  <c r="N2135" i="46"/>
  <c r="N2136" i="46"/>
  <c r="N2137" i="46"/>
  <c r="N2138" i="46"/>
  <c r="N2139" i="46"/>
  <c r="N2140" i="46"/>
  <c r="N2141" i="46"/>
  <c r="N2142" i="46"/>
  <c r="N2143" i="46"/>
  <c r="N2144" i="46"/>
  <c r="N2145" i="46"/>
  <c r="N2146" i="46"/>
  <c r="N2147" i="46"/>
  <c r="N2148" i="46"/>
  <c r="N2149" i="46"/>
  <c r="N2150" i="46"/>
  <c r="N2151" i="46"/>
  <c r="N2152" i="46"/>
  <c r="N2153" i="46"/>
  <c r="N2154" i="46"/>
  <c r="N2155" i="46"/>
  <c r="N2156" i="46"/>
  <c r="N2157" i="46"/>
  <c r="N2158" i="46"/>
  <c r="N2159" i="46"/>
  <c r="N2160" i="46"/>
  <c r="N2161" i="46"/>
  <c r="N2162" i="46"/>
  <c r="N2163" i="46"/>
  <c r="N2164" i="46"/>
  <c r="N2165" i="46"/>
  <c r="N2166" i="46"/>
  <c r="N2167" i="46"/>
  <c r="N2168" i="46"/>
  <c r="N2169" i="46"/>
  <c r="N2170" i="46"/>
  <c r="N2171" i="46"/>
  <c r="N2172" i="46"/>
  <c r="N2173" i="46"/>
  <c r="N2174" i="46"/>
  <c r="N2175" i="46"/>
  <c r="N2176" i="46"/>
  <c r="N2177" i="46"/>
  <c r="N2178" i="46"/>
  <c r="N2179" i="46"/>
  <c r="N2180" i="46"/>
  <c r="N2181" i="46"/>
  <c r="N2182" i="46"/>
  <c r="N2183" i="46"/>
  <c r="N2184" i="46"/>
  <c r="N2185" i="46"/>
  <c r="N2186" i="46"/>
  <c r="N2187" i="46"/>
  <c r="N2188" i="46"/>
  <c r="N2189" i="46"/>
  <c r="N2190" i="46"/>
  <c r="N2191" i="46"/>
  <c r="N2192" i="46"/>
  <c r="N2193" i="46"/>
  <c r="N2194" i="46"/>
  <c r="N2195" i="46"/>
  <c r="N2196" i="46"/>
  <c r="N2197" i="46"/>
  <c r="N2198" i="46"/>
  <c r="N2199" i="46"/>
  <c r="N2200" i="46"/>
  <c r="N2201" i="46"/>
  <c r="N2202" i="46"/>
  <c r="N2203" i="46"/>
  <c r="N2204" i="46"/>
  <c r="N2205" i="46"/>
  <c r="N2206" i="46"/>
  <c r="N2207" i="46"/>
  <c r="N2208" i="46"/>
  <c r="N2209" i="46"/>
  <c r="N2210" i="46"/>
  <c r="N2211" i="46"/>
  <c r="N2212" i="46"/>
  <c r="N2213" i="46"/>
  <c r="N2214" i="46"/>
  <c r="N2215" i="46"/>
  <c r="N2216" i="46"/>
  <c r="N2217" i="46"/>
  <c r="N2218" i="46"/>
  <c r="N2219" i="46"/>
  <c r="N2220" i="46"/>
  <c r="N2221" i="46"/>
  <c r="N2222" i="46"/>
  <c r="N2223" i="46"/>
  <c r="N2224" i="46"/>
  <c r="N2225" i="46"/>
  <c r="N2226" i="46"/>
  <c r="N2227" i="46"/>
  <c r="N2228" i="46"/>
  <c r="N2229" i="46"/>
  <c r="N2230" i="46"/>
  <c r="N2231" i="46"/>
  <c r="N2232" i="46"/>
  <c r="N2233" i="46"/>
  <c r="N2234" i="46"/>
  <c r="N2235" i="46"/>
  <c r="N2236" i="46"/>
  <c r="N2237" i="46"/>
  <c r="N2238" i="46"/>
  <c r="N2239" i="46"/>
  <c r="N2240" i="46"/>
  <c r="N2241" i="46"/>
  <c r="N2242" i="46"/>
  <c r="N2243" i="46"/>
  <c r="N2244" i="46"/>
  <c r="N2245" i="46"/>
  <c r="N2246" i="46"/>
  <c r="N2247" i="46"/>
  <c r="N2248" i="46"/>
  <c r="N2249" i="46"/>
  <c r="N2250" i="46"/>
  <c r="N2251" i="46"/>
  <c r="N2252" i="46"/>
  <c r="N2253" i="46"/>
  <c r="N2254" i="46"/>
  <c r="N2255" i="46"/>
  <c r="N2256" i="46"/>
  <c r="N2257" i="46"/>
  <c r="N2258" i="46"/>
  <c r="N2259" i="46"/>
  <c r="N2260" i="46"/>
  <c r="N2261" i="46"/>
  <c r="N2262" i="46"/>
  <c r="N2263" i="46"/>
  <c r="N2264" i="46"/>
  <c r="N2265" i="46"/>
  <c r="N2266" i="46"/>
  <c r="N2267" i="46"/>
  <c r="N2268" i="46"/>
  <c r="N2269" i="46"/>
  <c r="N2270" i="46"/>
  <c r="N2271" i="46"/>
  <c r="N2272" i="46"/>
  <c r="N2273" i="46"/>
  <c r="N2274" i="46"/>
  <c r="N2275" i="46"/>
  <c r="N2276" i="46"/>
  <c r="N2277" i="46"/>
  <c r="N2278" i="46"/>
  <c r="N2279" i="46"/>
  <c r="N2280" i="46"/>
  <c r="N2281" i="46"/>
  <c r="N2282" i="46"/>
  <c r="N2283" i="46"/>
  <c r="N2284" i="46"/>
  <c r="N2285" i="46"/>
  <c r="N2286" i="46"/>
  <c r="N2287" i="46"/>
  <c r="N2288" i="46"/>
  <c r="N2289" i="46"/>
  <c r="N2290" i="46"/>
  <c r="N2291" i="46"/>
  <c r="N2292" i="46"/>
  <c r="N2293" i="46"/>
  <c r="N2294" i="46"/>
  <c r="N2295" i="46"/>
  <c r="N2296" i="46"/>
  <c r="N2297" i="46"/>
  <c r="N2298" i="46"/>
  <c r="N2299" i="46"/>
  <c r="N2300" i="46"/>
  <c r="N2301" i="46"/>
  <c r="N2302" i="46"/>
  <c r="N2303" i="46"/>
  <c r="N2304" i="46"/>
  <c r="N2305" i="46"/>
  <c r="N2306" i="46"/>
  <c r="N2307" i="46"/>
  <c r="N2308" i="46"/>
  <c r="N2309" i="46"/>
  <c r="N2310" i="46"/>
  <c r="N2311" i="46"/>
  <c r="N2312" i="46"/>
  <c r="N2313" i="46"/>
  <c r="N2314" i="46"/>
  <c r="N2315" i="46"/>
  <c r="N2316" i="46"/>
  <c r="N2317" i="46"/>
  <c r="N2318" i="46"/>
  <c r="N2319" i="46"/>
  <c r="N2320" i="46"/>
  <c r="N2321" i="46"/>
  <c r="N2322" i="46"/>
  <c r="N2323" i="46"/>
  <c r="N2324" i="46"/>
  <c r="N2325" i="46"/>
  <c r="N2326" i="46"/>
  <c r="N2327" i="46"/>
  <c r="N2328" i="46"/>
  <c r="N2329" i="46"/>
  <c r="N2330" i="46"/>
  <c r="N2331" i="46"/>
  <c r="N2332" i="46"/>
  <c r="N2333" i="46"/>
  <c r="N2334" i="46"/>
  <c r="N2335" i="46"/>
  <c r="N2336" i="46"/>
  <c r="N2337" i="46"/>
  <c r="N2338" i="46"/>
  <c r="N2339" i="46"/>
  <c r="N2340" i="46"/>
  <c r="N2341" i="46"/>
  <c r="N2342" i="46"/>
  <c r="N2343" i="46"/>
  <c r="N2344" i="46"/>
  <c r="N2345" i="46"/>
  <c r="N2346" i="46"/>
  <c r="N2347" i="46"/>
  <c r="N2348" i="46"/>
  <c r="N2349" i="46"/>
  <c r="N2350" i="46"/>
  <c r="N2351" i="46"/>
  <c r="N2352" i="46"/>
  <c r="N2353" i="46"/>
  <c r="N2354" i="46"/>
  <c r="N2355" i="46"/>
  <c r="N2356" i="46"/>
  <c r="N2357" i="46"/>
  <c r="N2358" i="46"/>
  <c r="N2359" i="46"/>
  <c r="N2360" i="46"/>
  <c r="N2361" i="46"/>
  <c r="N2362" i="46"/>
  <c r="N2363" i="46"/>
  <c r="N2364" i="46"/>
  <c r="N2365" i="46"/>
  <c r="N2366" i="46"/>
  <c r="N2367" i="46"/>
  <c r="N2368" i="46"/>
  <c r="N2369" i="46"/>
  <c r="N2370" i="46"/>
  <c r="N2371" i="46"/>
  <c r="N2372" i="46"/>
  <c r="N2373" i="46"/>
  <c r="N2374" i="46"/>
  <c r="N2375" i="46"/>
  <c r="N2376" i="46"/>
  <c r="N2377" i="46"/>
  <c r="N2378" i="46"/>
  <c r="N2379" i="46"/>
  <c r="N2380" i="46"/>
  <c r="N2381" i="46"/>
  <c r="N2382" i="46"/>
  <c r="N2383" i="46"/>
  <c r="N2384" i="46"/>
  <c r="N2385" i="46"/>
  <c r="N2386" i="46"/>
  <c r="N2387" i="46"/>
  <c r="N2388" i="46"/>
  <c r="N2389" i="46"/>
  <c r="N2390" i="46"/>
  <c r="N2391" i="46"/>
  <c r="N2392" i="46"/>
  <c r="N2393" i="46"/>
  <c r="N2394" i="46"/>
  <c r="N2395" i="46"/>
  <c r="N2396" i="46"/>
  <c r="N2397" i="46"/>
  <c r="N2398" i="46"/>
  <c r="N2399" i="46"/>
  <c r="N2400" i="46"/>
  <c r="N2401" i="46"/>
  <c r="N2402" i="46"/>
  <c r="N2403" i="46"/>
  <c r="N2404" i="46"/>
  <c r="N2405" i="46"/>
  <c r="N2406" i="46"/>
  <c r="N2407" i="46"/>
  <c r="N2408" i="46"/>
  <c r="N2409" i="46"/>
  <c r="N2410" i="46"/>
  <c r="N2411" i="46"/>
  <c r="N2412" i="46"/>
  <c r="N2413" i="46"/>
  <c r="N2414" i="46"/>
  <c r="N2415" i="46"/>
  <c r="N2416" i="46"/>
  <c r="N2417" i="46"/>
  <c r="N2418" i="46"/>
  <c r="N2419" i="46"/>
  <c r="N2420" i="46"/>
  <c r="N2421" i="46"/>
  <c r="N2422" i="46"/>
  <c r="N2423" i="46"/>
  <c r="N2424" i="46"/>
  <c r="N2425" i="46"/>
  <c r="N2426" i="46"/>
  <c r="N2427" i="46"/>
  <c r="N2428" i="46"/>
  <c r="N2429" i="46"/>
  <c r="N2430" i="46"/>
  <c r="N2431" i="46"/>
  <c r="N2432" i="46"/>
  <c r="N2433" i="46"/>
  <c r="N2434" i="46"/>
  <c r="N2435" i="46"/>
  <c r="N2436" i="46"/>
  <c r="N2437" i="46"/>
  <c r="N2438" i="46"/>
  <c r="N2439" i="46"/>
  <c r="N2440" i="46"/>
  <c r="N2441" i="46"/>
  <c r="N2442" i="46"/>
  <c r="N2443" i="46"/>
  <c r="N2444" i="46"/>
  <c r="N2445" i="46"/>
  <c r="N2446" i="46"/>
  <c r="N2447" i="46"/>
  <c r="N2448" i="46"/>
  <c r="N2449" i="46"/>
  <c r="N2450" i="46"/>
  <c r="N2451" i="46"/>
  <c r="N2452" i="46"/>
  <c r="N2453" i="46"/>
  <c r="N2454" i="46"/>
  <c r="N2455" i="46"/>
  <c r="N2456" i="46"/>
  <c r="N2457" i="46"/>
  <c r="N2458" i="46"/>
  <c r="N2459" i="46"/>
  <c r="N2460" i="46"/>
  <c r="N2461" i="46"/>
  <c r="N2462" i="46"/>
  <c r="N2463" i="46"/>
  <c r="N2464" i="46"/>
  <c r="N2465" i="46"/>
  <c r="N2466" i="46"/>
  <c r="N2467" i="46"/>
  <c r="N2468" i="46"/>
  <c r="N2469" i="46"/>
  <c r="N2470" i="46"/>
  <c r="N2471" i="46"/>
  <c r="N2472" i="46"/>
  <c r="N2473" i="46"/>
  <c r="N2474" i="46"/>
  <c r="N2475" i="46"/>
  <c r="N2476" i="46"/>
  <c r="N2477" i="46"/>
  <c r="N2478" i="46"/>
  <c r="N2479" i="46"/>
  <c r="N2480" i="46"/>
  <c r="N2481" i="46"/>
  <c r="N2482" i="46"/>
  <c r="N2483" i="46"/>
  <c r="N2484" i="46"/>
  <c r="N2485" i="46"/>
  <c r="N2486" i="46"/>
  <c r="N2487" i="46"/>
  <c r="N2488" i="46"/>
  <c r="N2489" i="46"/>
  <c r="N2490" i="46"/>
  <c r="N2491" i="46"/>
  <c r="N2492" i="46"/>
  <c r="N2493" i="46"/>
  <c r="N2494" i="46"/>
  <c r="N2495" i="46"/>
  <c r="N2496" i="46"/>
  <c r="N2497" i="46"/>
  <c r="N2498" i="46"/>
  <c r="N2499" i="46"/>
  <c r="N2500" i="46"/>
  <c r="N2501" i="46"/>
  <c r="N2502" i="46"/>
  <c r="N2503" i="46"/>
  <c r="N2504" i="46"/>
  <c r="N2505" i="46"/>
  <c r="N2506" i="46"/>
  <c r="N2507" i="46"/>
  <c r="N2508" i="46"/>
  <c r="N2509" i="46"/>
  <c r="N2510" i="46"/>
  <c r="N2511" i="46"/>
  <c r="N2512" i="46"/>
  <c r="N2513" i="46"/>
  <c r="N2514" i="46"/>
  <c r="N2515" i="46"/>
  <c r="N2516" i="46"/>
  <c r="N2517" i="46"/>
  <c r="N2518" i="46"/>
  <c r="N2519" i="46"/>
  <c r="N2520" i="46"/>
  <c r="N2521" i="46"/>
  <c r="N2522" i="46"/>
  <c r="N2523" i="46"/>
  <c r="N2524" i="46"/>
  <c r="N2525" i="46"/>
  <c r="N2526" i="46"/>
  <c r="N2527" i="46"/>
  <c r="N2528" i="46"/>
  <c r="N2529" i="46"/>
  <c r="N2530" i="46"/>
  <c r="N2531" i="46"/>
  <c r="N2532" i="46"/>
  <c r="N2533" i="46"/>
  <c r="N2534" i="46"/>
  <c r="N2535" i="46"/>
  <c r="N2536" i="46"/>
  <c r="N2537" i="46"/>
  <c r="N2538" i="46"/>
  <c r="N2539" i="46"/>
  <c r="N2540" i="46"/>
  <c r="N2541" i="46"/>
  <c r="N2542" i="46"/>
  <c r="N2543" i="46"/>
  <c r="N2544" i="46"/>
  <c r="N2545" i="46"/>
  <c r="N2546" i="46"/>
  <c r="N2547" i="46"/>
  <c r="N2548" i="46"/>
  <c r="N2549" i="46"/>
  <c r="N2550" i="46"/>
  <c r="N2551" i="46"/>
  <c r="N2552" i="46"/>
  <c r="N2553" i="46"/>
  <c r="N2554" i="46"/>
  <c r="N2555" i="46"/>
  <c r="N2556" i="46"/>
  <c r="N2557" i="46"/>
  <c r="N2558" i="46"/>
  <c r="N2559" i="46"/>
  <c r="N2560" i="46"/>
  <c r="N2561" i="46"/>
  <c r="N2562" i="46"/>
  <c r="N2563" i="46"/>
  <c r="N2564" i="46"/>
  <c r="N2565" i="46"/>
  <c r="N2566" i="46"/>
  <c r="N2567" i="46"/>
  <c r="N2568" i="46"/>
  <c r="N2569" i="46"/>
  <c r="N2570" i="46"/>
  <c r="N2571" i="46"/>
  <c r="N2572" i="46"/>
  <c r="N2573" i="46"/>
  <c r="N2574" i="46"/>
  <c r="N2575" i="46"/>
  <c r="N2576" i="46"/>
  <c r="N2577" i="46"/>
  <c r="N2578" i="46"/>
  <c r="N2579" i="46"/>
  <c r="N2580" i="46"/>
  <c r="N2581" i="46"/>
  <c r="N2582" i="46"/>
  <c r="N2583" i="46"/>
  <c r="N2584" i="46"/>
  <c r="N2585" i="46"/>
  <c r="N2586" i="46"/>
  <c r="N2587" i="46"/>
  <c r="N2588" i="46"/>
  <c r="N2589" i="46"/>
  <c r="N2590" i="46"/>
  <c r="N2591" i="46"/>
  <c r="N2592" i="46"/>
  <c r="N2593" i="46"/>
  <c r="N2594" i="46"/>
  <c r="N2595" i="46"/>
  <c r="N2596" i="46"/>
  <c r="N2597" i="46"/>
  <c r="N2598" i="46"/>
  <c r="N2599" i="46"/>
  <c r="N2600" i="46"/>
  <c r="N2601" i="46"/>
  <c r="N2602" i="46"/>
  <c r="N2603" i="46"/>
  <c r="N2604" i="46"/>
  <c r="N2605" i="46"/>
  <c r="N2606" i="46"/>
  <c r="N2607" i="46"/>
  <c r="N2608" i="46"/>
  <c r="N2609" i="46"/>
  <c r="N2610" i="46"/>
  <c r="N2611" i="46"/>
  <c r="N2612" i="46"/>
  <c r="N2613" i="46"/>
  <c r="N2614" i="46"/>
  <c r="N2615" i="46"/>
  <c r="N2616" i="46"/>
  <c r="N2617" i="46"/>
  <c r="N2618" i="46"/>
  <c r="N2619" i="46"/>
  <c r="N2620" i="46"/>
  <c r="N2621" i="46"/>
  <c r="N2622" i="46"/>
  <c r="N2623" i="46"/>
  <c r="N2624" i="46"/>
  <c r="N2625" i="46"/>
  <c r="N2626" i="46"/>
  <c r="N2627" i="46"/>
  <c r="N2628" i="46"/>
  <c r="N2629" i="46"/>
  <c r="N2630" i="46"/>
  <c r="N2631" i="46"/>
  <c r="N2632" i="46"/>
  <c r="N2633" i="46"/>
  <c r="N2634" i="46"/>
  <c r="N2635" i="46"/>
  <c r="N2636" i="46"/>
  <c r="N2637" i="46"/>
  <c r="N2638" i="46"/>
  <c r="N2639" i="46"/>
  <c r="N2640" i="46"/>
  <c r="N2641" i="46"/>
  <c r="N2642" i="46"/>
  <c r="N2643" i="46"/>
  <c r="N2644" i="46"/>
  <c r="N2645" i="46"/>
  <c r="N2646" i="46"/>
  <c r="N2647" i="46"/>
  <c r="N2648" i="46"/>
  <c r="N2649" i="46"/>
  <c r="N2650" i="46"/>
  <c r="N2651" i="46"/>
  <c r="N2652" i="46"/>
  <c r="N2653" i="46"/>
  <c r="N2654" i="46"/>
  <c r="N2655" i="46"/>
  <c r="N2656" i="46"/>
  <c r="N2657" i="46"/>
  <c r="N2658" i="46"/>
  <c r="N2659" i="46"/>
  <c r="N2660" i="46"/>
  <c r="N2661" i="46"/>
  <c r="N2662" i="46"/>
  <c r="N2663" i="46"/>
  <c r="N2664" i="46"/>
  <c r="N2665" i="46"/>
  <c r="N2666" i="46"/>
  <c r="N2667" i="46"/>
  <c r="N2668" i="46"/>
  <c r="N2669" i="46"/>
  <c r="N2670" i="46"/>
  <c r="N2671" i="46"/>
  <c r="N2672" i="46"/>
  <c r="N2673" i="46"/>
  <c r="N2674" i="46"/>
  <c r="N2675" i="46"/>
  <c r="N2676" i="46"/>
  <c r="N2677" i="46"/>
  <c r="N2678" i="46"/>
  <c r="N2679" i="46"/>
  <c r="N2680" i="46"/>
  <c r="N2681" i="46"/>
  <c r="N2682" i="46"/>
  <c r="N2683" i="46"/>
  <c r="N2684" i="46"/>
  <c r="N2685" i="46"/>
  <c r="N2686" i="46"/>
  <c r="N2687" i="46"/>
  <c r="N2688" i="46"/>
  <c r="N2689" i="46"/>
  <c r="N2690" i="46"/>
  <c r="N2691" i="46"/>
  <c r="N2692" i="46"/>
  <c r="N2693" i="46"/>
  <c r="N2694" i="46"/>
  <c r="N2695" i="46"/>
  <c r="N2696" i="46"/>
  <c r="N2697" i="46"/>
  <c r="N2698" i="46"/>
  <c r="N2699" i="46"/>
  <c r="N2700" i="46"/>
  <c r="N2701" i="46"/>
  <c r="N2702" i="46"/>
  <c r="N2703" i="46"/>
  <c r="N2704" i="46"/>
  <c r="N2705" i="46"/>
  <c r="N2706" i="46"/>
  <c r="N2707" i="46"/>
  <c r="N2708" i="46"/>
  <c r="N2709" i="46"/>
  <c r="N2710" i="46"/>
  <c r="N2711" i="46"/>
  <c r="N2712" i="46"/>
  <c r="N2713" i="46"/>
  <c r="N2714" i="46"/>
  <c r="N2715" i="46"/>
  <c r="N2716" i="46"/>
  <c r="N2717" i="46"/>
  <c r="N2718" i="46"/>
  <c r="N2719" i="46"/>
  <c r="N2720" i="46"/>
  <c r="N2721" i="46"/>
  <c r="N2722" i="46"/>
  <c r="N2723" i="46"/>
  <c r="N2724" i="46"/>
  <c r="N2725" i="46"/>
  <c r="N2726" i="46"/>
  <c r="N2727" i="46"/>
  <c r="N2728" i="46"/>
  <c r="N2729" i="46"/>
  <c r="N2730" i="46"/>
  <c r="N2731" i="46"/>
  <c r="N2732" i="46"/>
  <c r="N2733" i="46"/>
  <c r="N2734" i="46"/>
  <c r="N2735" i="46"/>
  <c r="N2736" i="46"/>
  <c r="N2737" i="46"/>
  <c r="N2738" i="46"/>
  <c r="N2739" i="46"/>
  <c r="N2740" i="46"/>
  <c r="N2741" i="46"/>
  <c r="N2742" i="46"/>
  <c r="N2743" i="46"/>
  <c r="N2744" i="46"/>
  <c r="N2745" i="46"/>
  <c r="N2746" i="46"/>
  <c r="N2747" i="46"/>
  <c r="N2748" i="46"/>
  <c r="N2749" i="46"/>
  <c r="N2750" i="46"/>
  <c r="N2751" i="46"/>
  <c r="N2752" i="46"/>
  <c r="N2753" i="46"/>
  <c r="N2754" i="46"/>
  <c r="N2755" i="46"/>
  <c r="N2756" i="46"/>
  <c r="N2757" i="46"/>
  <c r="N2758" i="46"/>
  <c r="N2759" i="46"/>
  <c r="N2760" i="46"/>
  <c r="N2761" i="46"/>
  <c r="N2762" i="46"/>
  <c r="N2763" i="46"/>
  <c r="N2764" i="46"/>
  <c r="N2765" i="46"/>
  <c r="N2766" i="46"/>
  <c r="N2767" i="46"/>
  <c r="N2768" i="46"/>
  <c r="N2769" i="46"/>
  <c r="N2770" i="46"/>
  <c r="N2771" i="46"/>
  <c r="N2772" i="46"/>
  <c r="N2773" i="46"/>
  <c r="N2774" i="46"/>
  <c r="N2775" i="46"/>
  <c r="N2776" i="46"/>
  <c r="N2777" i="46"/>
  <c r="N2778" i="46"/>
  <c r="N2779" i="46"/>
  <c r="N2780" i="46"/>
  <c r="N2781" i="46"/>
  <c r="N2782" i="46"/>
  <c r="N2783" i="46"/>
  <c r="N2784" i="46"/>
  <c r="N2785" i="46"/>
  <c r="N2786" i="46"/>
  <c r="N2787" i="46"/>
  <c r="N2788" i="46"/>
  <c r="N2789" i="46"/>
  <c r="N2790" i="46"/>
  <c r="N2791" i="46"/>
  <c r="N2792" i="46"/>
  <c r="N2793" i="46"/>
  <c r="N2794" i="46"/>
  <c r="N2795" i="46"/>
  <c r="N2796" i="46"/>
  <c r="N2797" i="46"/>
  <c r="N2798" i="46"/>
  <c r="N2799" i="46"/>
  <c r="N2800" i="46"/>
  <c r="N2801" i="46"/>
  <c r="N2802" i="46"/>
  <c r="N2803" i="46"/>
  <c r="N2804" i="46"/>
  <c r="N2805" i="46"/>
  <c r="N2806" i="46"/>
  <c r="N2807" i="46"/>
  <c r="N2808" i="46"/>
  <c r="N2809" i="46"/>
  <c r="N2810" i="46"/>
  <c r="N2811" i="46"/>
  <c r="N2812" i="46"/>
  <c r="N2813" i="46"/>
  <c r="N2814" i="46"/>
  <c r="N2815" i="46"/>
  <c r="N2816" i="46"/>
  <c r="N2817" i="46"/>
  <c r="N2818" i="46"/>
  <c r="N2819" i="46"/>
  <c r="N2820" i="46"/>
  <c r="N2821" i="46"/>
  <c r="N2822" i="46"/>
  <c r="N2823" i="46"/>
  <c r="N2824" i="46"/>
  <c r="N2825" i="46"/>
  <c r="N2826" i="46"/>
  <c r="N2827" i="46"/>
  <c r="N2828" i="46"/>
  <c r="N2829" i="46"/>
  <c r="N2830" i="46"/>
  <c r="N2831" i="46"/>
  <c r="N2832" i="46"/>
  <c r="N2833" i="46"/>
  <c r="N2834" i="46"/>
  <c r="N2835" i="46"/>
  <c r="N2836" i="46"/>
  <c r="N2837" i="46"/>
  <c r="N2838" i="46"/>
  <c r="N2839" i="46"/>
  <c r="N2840" i="46"/>
  <c r="N2841" i="46"/>
  <c r="N2842" i="46"/>
  <c r="N2843" i="46"/>
  <c r="N2844" i="46"/>
  <c r="N2845" i="46"/>
  <c r="N2846" i="46"/>
  <c r="N2847" i="46"/>
  <c r="N2848" i="46"/>
  <c r="N2849" i="46"/>
  <c r="N2850" i="46"/>
  <c r="N2851" i="46"/>
  <c r="N2852" i="46"/>
  <c r="N2853" i="46"/>
  <c r="N2854" i="46"/>
  <c r="N2855" i="46"/>
  <c r="N2856" i="46"/>
  <c r="N2857" i="46"/>
  <c r="N2858" i="46"/>
  <c r="N2859" i="46"/>
  <c r="N2860" i="46"/>
  <c r="N2861" i="46"/>
  <c r="N2862" i="46"/>
  <c r="N2863" i="46"/>
  <c r="N2864" i="46"/>
  <c r="N2865" i="46"/>
  <c r="N2866" i="46"/>
  <c r="N2867" i="46"/>
  <c r="N2868" i="46"/>
  <c r="N2869" i="46"/>
  <c r="N2870" i="46"/>
  <c r="N2871" i="46"/>
  <c r="N2872" i="46"/>
  <c r="N2873" i="46"/>
  <c r="N2874" i="46"/>
  <c r="N2875" i="46"/>
  <c r="N2876" i="46"/>
  <c r="N2877" i="46"/>
  <c r="N2878" i="46"/>
  <c r="N2879" i="46"/>
  <c r="N2880" i="46"/>
  <c r="N2881" i="46"/>
  <c r="N2882" i="46"/>
  <c r="N2883" i="46"/>
  <c r="N2884" i="46"/>
  <c r="N2885" i="46"/>
  <c r="N2886" i="46"/>
  <c r="N2887" i="46"/>
  <c r="N2888" i="46"/>
  <c r="N2889" i="46"/>
  <c r="N2890" i="46"/>
  <c r="N2891" i="46"/>
  <c r="N2892" i="46"/>
  <c r="N2893" i="46"/>
  <c r="N2894" i="46"/>
  <c r="N2895" i="46"/>
  <c r="N2896" i="46"/>
  <c r="N2897" i="46"/>
  <c r="N2898" i="46"/>
  <c r="N2899" i="46"/>
  <c r="N2900" i="46"/>
  <c r="N2901" i="46"/>
  <c r="N2902" i="46"/>
  <c r="N2903" i="46"/>
  <c r="N2904" i="46"/>
  <c r="N2905" i="46"/>
  <c r="N2906" i="46"/>
  <c r="N2907" i="46"/>
  <c r="N2908" i="46"/>
  <c r="N2909" i="46"/>
  <c r="N2910" i="46"/>
  <c r="N2911" i="46"/>
  <c r="N2912" i="46"/>
  <c r="N2913" i="46"/>
  <c r="N2914" i="46"/>
  <c r="N2915" i="46"/>
  <c r="N2916" i="46"/>
  <c r="N2917" i="46"/>
  <c r="N2918" i="46"/>
  <c r="N2919" i="46"/>
  <c r="N2920" i="46"/>
  <c r="N2921" i="46"/>
  <c r="N2922" i="46"/>
  <c r="N2923" i="46"/>
  <c r="N2924" i="46"/>
  <c r="N2925" i="46"/>
  <c r="N2926" i="46"/>
  <c r="N2927" i="46"/>
  <c r="N2928" i="46"/>
  <c r="N2929" i="46"/>
  <c r="N2930" i="46"/>
  <c r="N2931" i="46"/>
  <c r="N2932" i="46"/>
  <c r="N2933" i="46"/>
  <c r="N2934" i="46"/>
  <c r="N2935" i="46"/>
  <c r="N2936" i="46"/>
  <c r="N2937" i="46"/>
  <c r="N2938" i="46"/>
  <c r="N2939" i="46"/>
  <c r="N2940" i="46"/>
  <c r="N2941" i="46"/>
  <c r="N2942" i="46"/>
  <c r="N2943" i="46"/>
  <c r="N2944" i="46"/>
  <c r="N2945" i="46"/>
  <c r="N2946" i="46"/>
  <c r="N2947" i="46"/>
  <c r="N2948" i="46"/>
  <c r="N2949" i="46"/>
  <c r="N2950" i="46"/>
  <c r="N2951" i="46"/>
  <c r="N2952" i="46"/>
  <c r="N2953" i="46"/>
  <c r="N2954" i="46"/>
  <c r="N2955" i="46"/>
  <c r="N2956" i="46"/>
  <c r="N2957" i="46"/>
  <c r="N2958" i="46"/>
  <c r="N2959" i="46"/>
  <c r="N2960" i="46"/>
  <c r="N2961" i="46"/>
  <c r="N2962" i="46"/>
  <c r="N2963" i="46"/>
  <c r="N2964" i="46"/>
  <c r="N2965" i="46"/>
  <c r="N2966" i="46"/>
  <c r="N2967" i="46"/>
  <c r="N2968" i="46"/>
  <c r="N2969" i="46"/>
  <c r="N2970" i="46"/>
  <c r="N2971" i="46"/>
  <c r="N2972" i="46"/>
  <c r="N2973" i="46"/>
  <c r="N2974" i="46"/>
  <c r="N2975" i="46"/>
  <c r="N2976" i="46"/>
  <c r="N2977" i="46"/>
  <c r="N2978" i="46"/>
  <c r="N2979" i="46"/>
  <c r="N2980" i="46"/>
  <c r="N2981" i="46"/>
  <c r="N2982" i="46"/>
  <c r="N2983" i="46"/>
  <c r="N2984" i="46"/>
  <c r="N2985" i="46"/>
  <c r="N2986" i="46"/>
  <c r="N2987" i="46"/>
  <c r="N2988" i="46"/>
  <c r="N2989" i="46"/>
  <c r="N2990" i="46"/>
  <c r="N2991" i="46"/>
  <c r="N2992" i="46"/>
  <c r="N2993" i="46"/>
  <c r="N2994" i="46"/>
  <c r="N2995" i="46"/>
  <c r="N2996" i="46"/>
  <c r="N2997" i="46"/>
  <c r="N2998" i="46"/>
  <c r="N2999" i="46"/>
  <c r="N3000" i="46"/>
  <c r="N3001" i="46"/>
  <c r="N3002" i="46"/>
  <c r="N3003" i="46"/>
  <c r="N3004" i="46"/>
  <c r="N3005" i="46"/>
  <c r="N3006" i="46"/>
  <c r="N3007" i="46"/>
  <c r="N3008" i="46"/>
  <c r="N3009" i="46"/>
  <c r="N3010" i="46"/>
  <c r="N3011" i="46"/>
  <c r="N3012" i="46"/>
  <c r="N3013" i="46"/>
  <c r="N3014" i="46"/>
  <c r="N3015" i="46"/>
  <c r="N3016" i="46"/>
  <c r="N3017" i="46"/>
  <c r="N3018" i="46"/>
  <c r="N3019" i="46"/>
  <c r="N3020" i="46"/>
  <c r="N3021" i="46"/>
  <c r="N3022" i="46"/>
  <c r="N3023" i="46"/>
  <c r="N3024" i="46"/>
  <c r="N3025" i="46"/>
  <c r="N3026" i="46"/>
  <c r="N3027" i="46"/>
  <c r="N3028" i="46"/>
  <c r="N3029" i="46"/>
  <c r="N3030" i="46"/>
  <c r="N3031" i="46"/>
  <c r="N3032" i="46"/>
  <c r="N3033" i="46"/>
  <c r="N3034" i="46"/>
  <c r="N3035" i="46"/>
  <c r="N3036" i="46"/>
  <c r="N3037" i="46"/>
  <c r="N3038" i="46"/>
  <c r="N3039" i="46"/>
  <c r="N3040" i="46"/>
  <c r="N3041" i="46"/>
  <c r="N3042" i="46"/>
  <c r="N3043" i="46"/>
  <c r="N3044" i="46"/>
  <c r="N3045" i="46"/>
  <c r="N3046" i="46"/>
  <c r="N3047" i="46"/>
  <c r="N3048" i="46"/>
  <c r="N3049" i="46"/>
  <c r="N3050" i="46"/>
  <c r="N3051" i="46"/>
  <c r="N3052" i="46"/>
  <c r="N3053" i="46"/>
  <c r="N3054" i="46"/>
  <c r="N3055" i="46"/>
  <c r="N3056" i="46"/>
  <c r="N3057" i="46"/>
  <c r="N3058" i="46"/>
  <c r="N3059" i="46"/>
  <c r="N3060" i="46"/>
  <c r="N3061" i="46"/>
  <c r="N3062" i="46"/>
  <c r="N3063" i="46"/>
  <c r="N3064" i="46"/>
  <c r="N3065" i="46"/>
  <c r="N3066" i="46"/>
  <c r="N3067" i="46"/>
  <c r="N3068" i="46"/>
  <c r="N3069" i="46"/>
  <c r="N3070" i="46"/>
  <c r="N3071" i="46"/>
  <c r="N3072" i="46"/>
  <c r="N3073" i="46"/>
  <c r="N3074" i="46"/>
  <c r="N3075" i="46"/>
  <c r="N3076" i="46"/>
  <c r="N3077" i="46"/>
  <c r="N3078" i="46"/>
  <c r="N3079" i="46"/>
  <c r="N3080" i="46"/>
  <c r="N3081" i="46"/>
  <c r="N3082" i="46"/>
  <c r="N3083" i="46"/>
  <c r="N3084" i="46"/>
  <c r="N3085" i="46"/>
  <c r="N3086" i="46"/>
  <c r="N3087" i="46"/>
  <c r="N3088" i="46"/>
  <c r="N3089" i="46"/>
  <c r="N3090" i="46"/>
  <c r="N3091" i="46"/>
  <c r="N3092" i="46"/>
  <c r="N3093" i="46"/>
  <c r="N3094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100" i="46"/>
  <c r="B101" i="46"/>
  <c r="B102" i="46"/>
  <c r="B103" i="46"/>
  <c r="B104" i="46"/>
  <c r="B105" i="46"/>
  <c r="B106" i="46"/>
  <c r="B107" i="46"/>
  <c r="B108" i="46"/>
  <c r="B109" i="46"/>
  <c r="B110" i="46"/>
  <c r="B111" i="46"/>
  <c r="B112" i="46"/>
  <c r="B113" i="46"/>
  <c r="B114" i="46"/>
  <c r="B115" i="46"/>
  <c r="B116" i="46"/>
  <c r="B117" i="46"/>
  <c r="B118" i="46"/>
  <c r="B119" i="46"/>
  <c r="B120" i="46"/>
  <c r="B121" i="46"/>
  <c r="B122" i="46"/>
  <c r="B123" i="46"/>
  <c r="B124" i="46"/>
  <c r="B125" i="46"/>
  <c r="B126" i="46"/>
  <c r="B127" i="46"/>
  <c r="B128" i="46"/>
  <c r="B129" i="46"/>
  <c r="B130" i="46"/>
  <c r="B131" i="46"/>
  <c r="B132" i="46"/>
  <c r="B133" i="46"/>
  <c r="B134" i="46"/>
  <c r="B135" i="46"/>
  <c r="B136" i="46"/>
  <c r="B137" i="46"/>
  <c r="B138" i="46"/>
  <c r="B139" i="46"/>
  <c r="B140" i="46"/>
  <c r="B141" i="46"/>
  <c r="B142" i="46"/>
  <c r="B143" i="46"/>
  <c r="B144" i="46"/>
  <c r="B145" i="46"/>
  <c r="B146" i="46"/>
  <c r="B147" i="46"/>
  <c r="B148" i="46"/>
  <c r="B149" i="46"/>
  <c r="B150" i="46"/>
  <c r="B151" i="46"/>
  <c r="B152" i="46"/>
  <c r="B153" i="46"/>
  <c r="B154" i="46"/>
  <c r="B155" i="46"/>
  <c r="B156" i="46"/>
  <c r="B157" i="46"/>
  <c r="B158" i="46"/>
  <c r="B159" i="46"/>
  <c r="B160" i="46"/>
  <c r="B161" i="46"/>
  <c r="B162" i="46"/>
  <c r="B163" i="46"/>
  <c r="B164" i="46"/>
  <c r="B165" i="46"/>
  <c r="B166" i="46"/>
  <c r="B167" i="46"/>
  <c r="B168" i="46"/>
  <c r="B169" i="46"/>
  <c r="B170" i="46"/>
  <c r="B171" i="46"/>
  <c r="B172" i="46"/>
  <c r="B173" i="46"/>
  <c r="B174" i="46"/>
  <c r="B175" i="46"/>
  <c r="B176" i="46"/>
  <c r="B177" i="46"/>
  <c r="B178" i="46"/>
  <c r="B179" i="46"/>
  <c r="B180" i="46"/>
  <c r="B181" i="46"/>
  <c r="B182" i="46"/>
  <c r="B183" i="46"/>
  <c r="B184" i="46"/>
  <c r="B185" i="46"/>
  <c r="B186" i="46"/>
  <c r="B187" i="46"/>
  <c r="B188" i="46"/>
  <c r="B189" i="46"/>
  <c r="B190" i="46"/>
  <c r="B191" i="46"/>
  <c r="B192" i="46"/>
  <c r="B193" i="46"/>
  <c r="B194" i="46"/>
  <c r="B195" i="46"/>
  <c r="B196" i="46"/>
  <c r="B197" i="46"/>
  <c r="B198" i="46"/>
  <c r="B199" i="46"/>
  <c r="B200" i="46"/>
  <c r="B201" i="46"/>
  <c r="B202" i="46"/>
  <c r="B203" i="46"/>
  <c r="B204" i="46"/>
  <c r="B205" i="46"/>
  <c r="B206" i="46"/>
  <c r="B207" i="46"/>
  <c r="B208" i="46"/>
  <c r="B209" i="46"/>
  <c r="B210" i="46"/>
  <c r="B211" i="46"/>
  <c r="B212" i="46"/>
  <c r="B213" i="46"/>
  <c r="B214" i="46"/>
  <c r="B215" i="46"/>
  <c r="B216" i="46"/>
  <c r="B217" i="46"/>
  <c r="B218" i="46"/>
  <c r="B219" i="46"/>
  <c r="B220" i="46"/>
  <c r="B221" i="46"/>
  <c r="B222" i="46"/>
  <c r="B223" i="46"/>
  <c r="B224" i="46"/>
  <c r="B225" i="46"/>
  <c r="B226" i="46"/>
  <c r="B227" i="46"/>
  <c r="B228" i="46"/>
  <c r="B229" i="46"/>
  <c r="B230" i="46"/>
  <c r="B231" i="46"/>
  <c r="B232" i="46"/>
  <c r="B233" i="46"/>
  <c r="B234" i="46"/>
  <c r="B235" i="46"/>
  <c r="B236" i="46"/>
  <c r="B237" i="46"/>
  <c r="B238" i="46"/>
  <c r="B239" i="46"/>
  <c r="B240" i="46"/>
  <c r="B241" i="46"/>
  <c r="B242" i="46"/>
  <c r="B243" i="46"/>
  <c r="B244" i="46"/>
  <c r="B245" i="46"/>
  <c r="B246" i="46"/>
  <c r="B247" i="46"/>
  <c r="B248" i="46"/>
  <c r="B249" i="46"/>
  <c r="B250" i="46"/>
  <c r="B251" i="46"/>
  <c r="B252" i="46"/>
  <c r="B253" i="46"/>
  <c r="B254" i="46"/>
  <c r="B255" i="46"/>
  <c r="B256" i="46"/>
  <c r="B257" i="46"/>
  <c r="B258" i="46"/>
  <c r="B259" i="46"/>
  <c r="B260" i="46"/>
  <c r="B261" i="46"/>
  <c r="B262" i="46"/>
  <c r="B263" i="46"/>
  <c r="B264" i="46"/>
  <c r="B265" i="46"/>
  <c r="B266" i="46"/>
  <c r="B267" i="46"/>
  <c r="B268" i="46"/>
  <c r="B269" i="46"/>
  <c r="B270" i="46"/>
  <c r="B271" i="46"/>
  <c r="B272" i="46"/>
  <c r="B273" i="46"/>
  <c r="B274" i="46"/>
  <c r="B275" i="46"/>
  <c r="B276" i="46"/>
  <c r="B277" i="46"/>
  <c r="B278" i="46"/>
  <c r="B279" i="46"/>
  <c r="B280" i="46"/>
  <c r="B281" i="46"/>
  <c r="B282" i="46"/>
  <c r="B283" i="46"/>
  <c r="B284" i="46"/>
  <c r="B285" i="46"/>
  <c r="B286" i="46"/>
  <c r="B287" i="46"/>
  <c r="B288" i="46"/>
  <c r="B289" i="46"/>
  <c r="B290" i="46"/>
  <c r="B291" i="46"/>
  <c r="B292" i="46"/>
  <c r="B293" i="46"/>
  <c r="B294" i="46"/>
  <c r="B295" i="46"/>
  <c r="B296" i="46"/>
  <c r="B297" i="46"/>
  <c r="B298" i="46"/>
  <c r="B299" i="46"/>
  <c r="B300" i="46"/>
  <c r="B301" i="46"/>
  <c r="B302" i="46"/>
  <c r="B303" i="46"/>
  <c r="B304" i="46"/>
  <c r="B305" i="46"/>
  <c r="B306" i="46"/>
  <c r="B307" i="46"/>
  <c r="B308" i="46"/>
  <c r="B309" i="46"/>
  <c r="B310" i="46"/>
  <c r="B311" i="46"/>
  <c r="B312" i="46"/>
  <c r="B313" i="46"/>
  <c r="B314" i="46"/>
  <c r="B315" i="46"/>
  <c r="B316" i="46"/>
  <c r="B317" i="46"/>
  <c r="B318" i="46"/>
  <c r="B319" i="46"/>
  <c r="B320" i="46"/>
  <c r="B321" i="46"/>
  <c r="B322" i="46"/>
  <c r="B323" i="46"/>
  <c r="B324" i="46"/>
  <c r="B325" i="46"/>
  <c r="B326" i="46"/>
  <c r="B327" i="46"/>
  <c r="B328" i="46"/>
  <c r="B329" i="46"/>
  <c r="B330" i="46"/>
  <c r="B331" i="46"/>
  <c r="B332" i="46"/>
  <c r="B333" i="46"/>
  <c r="B334" i="46"/>
  <c r="B335" i="46"/>
  <c r="B336" i="46"/>
  <c r="B337" i="46"/>
  <c r="B338" i="46"/>
  <c r="B339" i="46"/>
  <c r="B340" i="46"/>
  <c r="B341" i="46"/>
  <c r="B342" i="46"/>
  <c r="B343" i="46"/>
  <c r="B344" i="46"/>
  <c r="B345" i="46"/>
  <c r="B346" i="46"/>
  <c r="B347" i="46"/>
  <c r="B348" i="46"/>
  <c r="B349" i="46"/>
  <c r="B350" i="46"/>
  <c r="B351" i="46"/>
  <c r="B352" i="46"/>
  <c r="B353" i="46"/>
  <c r="B354" i="46"/>
  <c r="B355" i="46"/>
  <c r="B356" i="46"/>
  <c r="B357" i="46"/>
  <c r="B358" i="46"/>
  <c r="B359" i="46"/>
  <c r="B360" i="46"/>
  <c r="B361" i="46"/>
  <c r="B362" i="46"/>
  <c r="B363" i="46"/>
  <c r="B364" i="46"/>
  <c r="B365" i="46"/>
  <c r="B366" i="46"/>
  <c r="B367" i="46"/>
  <c r="B368" i="46"/>
  <c r="B369" i="46"/>
  <c r="B370" i="46"/>
  <c r="B371" i="46"/>
  <c r="B372" i="46"/>
  <c r="B373" i="46"/>
  <c r="B374" i="46"/>
  <c r="B375" i="46"/>
  <c r="B376" i="46"/>
  <c r="B377" i="46"/>
  <c r="B378" i="46"/>
  <c r="B379" i="46"/>
  <c r="B380" i="46"/>
  <c r="B381" i="46"/>
  <c r="B382" i="46"/>
  <c r="B383" i="46"/>
  <c r="B384" i="46"/>
  <c r="B385" i="46"/>
  <c r="B386" i="46"/>
  <c r="B387" i="46"/>
  <c r="B388" i="46"/>
  <c r="B389" i="46"/>
  <c r="B390" i="46"/>
  <c r="B391" i="46"/>
  <c r="B392" i="46"/>
  <c r="B393" i="46"/>
  <c r="B394" i="46"/>
  <c r="B395" i="46"/>
  <c r="B396" i="46"/>
  <c r="B397" i="46"/>
  <c r="B398" i="46"/>
  <c r="B399" i="46"/>
  <c r="B400" i="46"/>
  <c r="B401" i="46"/>
  <c r="B402" i="46"/>
  <c r="B403" i="46"/>
  <c r="B404" i="46"/>
  <c r="B405" i="46"/>
  <c r="B406" i="46"/>
  <c r="B407" i="46"/>
  <c r="B408" i="46"/>
  <c r="B409" i="46"/>
  <c r="B410" i="46"/>
  <c r="B411" i="46"/>
  <c r="B412" i="46"/>
  <c r="B413" i="46"/>
  <c r="B414" i="46"/>
  <c r="B415" i="46"/>
  <c r="B416" i="46"/>
  <c r="B417" i="46"/>
  <c r="B418" i="46"/>
  <c r="B419" i="46"/>
  <c r="B420" i="46"/>
  <c r="B421" i="46"/>
  <c r="B422" i="46"/>
  <c r="B423" i="46"/>
  <c r="B424" i="46"/>
  <c r="B425" i="46"/>
  <c r="B426" i="46"/>
  <c r="B427" i="46"/>
  <c r="B428" i="46"/>
  <c r="B429" i="46"/>
  <c r="B430" i="46"/>
  <c r="B431" i="46"/>
  <c r="B432" i="46"/>
  <c r="B433" i="46"/>
  <c r="B434" i="46"/>
  <c r="B435" i="46"/>
  <c r="B436" i="46"/>
  <c r="B437" i="46"/>
  <c r="B438" i="46"/>
  <c r="B439" i="46"/>
  <c r="B440" i="46"/>
  <c r="B441" i="46"/>
  <c r="B442" i="46"/>
  <c r="B443" i="46"/>
  <c r="B444" i="46"/>
  <c r="B445" i="46"/>
  <c r="B446" i="46"/>
  <c r="B447" i="46"/>
  <c r="B448" i="46"/>
  <c r="B449" i="46"/>
  <c r="B450" i="46"/>
  <c r="B451" i="46"/>
  <c r="B452" i="46"/>
  <c r="B453" i="46"/>
  <c r="B454" i="46"/>
  <c r="B455" i="46"/>
  <c r="B456" i="46"/>
  <c r="B457" i="46"/>
  <c r="B458" i="46"/>
  <c r="B459" i="46"/>
  <c r="B460" i="46"/>
  <c r="B461" i="46"/>
  <c r="B462" i="46"/>
  <c r="B463" i="46"/>
  <c r="B464" i="46"/>
  <c r="B465" i="46"/>
  <c r="B466" i="46"/>
  <c r="B467" i="46"/>
  <c r="B468" i="46"/>
  <c r="B469" i="46"/>
  <c r="B470" i="46"/>
  <c r="B471" i="46"/>
  <c r="B472" i="46"/>
  <c r="B473" i="46"/>
  <c r="B474" i="46"/>
  <c r="B475" i="46"/>
  <c r="B476" i="46"/>
  <c r="B477" i="46"/>
  <c r="B478" i="46"/>
  <c r="B479" i="46"/>
  <c r="B480" i="46"/>
  <c r="B481" i="46"/>
  <c r="B482" i="46"/>
  <c r="B483" i="46"/>
  <c r="B484" i="46"/>
  <c r="B485" i="46"/>
  <c r="B486" i="46"/>
  <c r="B487" i="46"/>
  <c r="B488" i="46"/>
  <c r="B489" i="46"/>
  <c r="B490" i="46"/>
  <c r="B491" i="46"/>
  <c r="B492" i="46"/>
  <c r="B493" i="46"/>
  <c r="B494" i="46"/>
  <c r="B495" i="46"/>
  <c r="B496" i="46"/>
  <c r="B497" i="46"/>
  <c r="B498" i="46"/>
  <c r="B499" i="46"/>
  <c r="B500" i="46"/>
  <c r="B501" i="46"/>
  <c r="B502" i="46"/>
  <c r="B503" i="46"/>
  <c r="B504" i="46"/>
  <c r="B505" i="46"/>
  <c r="B506" i="46"/>
  <c r="B507" i="46"/>
  <c r="B508" i="46"/>
  <c r="B509" i="46"/>
  <c r="B510" i="46"/>
  <c r="B511" i="46"/>
  <c r="B512" i="46"/>
  <c r="B513" i="46"/>
  <c r="B514" i="46"/>
  <c r="B515" i="46"/>
  <c r="B516" i="46"/>
  <c r="B517" i="46"/>
  <c r="B518" i="46"/>
  <c r="B519" i="46"/>
  <c r="B520" i="46"/>
  <c r="B521" i="46"/>
  <c r="B522" i="46"/>
  <c r="B523" i="46"/>
  <c r="B524" i="46"/>
  <c r="B525" i="46"/>
  <c r="B526" i="46"/>
  <c r="B527" i="46"/>
  <c r="B528" i="46"/>
  <c r="B529" i="46"/>
  <c r="B530" i="46"/>
  <c r="B531" i="46"/>
  <c r="B532" i="46"/>
  <c r="B533" i="46"/>
  <c r="B534" i="46"/>
  <c r="B535" i="46"/>
  <c r="B536" i="46"/>
  <c r="B537" i="46"/>
  <c r="B538" i="46"/>
  <c r="B539" i="46"/>
  <c r="B540" i="46"/>
  <c r="B541" i="46"/>
  <c r="B542" i="46"/>
  <c r="B543" i="46"/>
  <c r="B544" i="46"/>
  <c r="B545" i="46"/>
  <c r="B546" i="46"/>
  <c r="B547" i="46"/>
  <c r="B548" i="46"/>
  <c r="B549" i="46"/>
  <c r="B550" i="46"/>
  <c r="B551" i="46"/>
  <c r="B552" i="46"/>
  <c r="B553" i="46"/>
  <c r="B554" i="46"/>
  <c r="B555" i="46"/>
  <c r="B556" i="46"/>
  <c r="B557" i="46"/>
  <c r="B558" i="46"/>
  <c r="B559" i="46"/>
  <c r="B560" i="46"/>
  <c r="B561" i="46"/>
  <c r="B562" i="46"/>
  <c r="B563" i="46"/>
  <c r="B564" i="46"/>
  <c r="B565" i="46"/>
  <c r="B566" i="46"/>
  <c r="B567" i="46"/>
  <c r="B568" i="46"/>
  <c r="B569" i="46"/>
  <c r="B570" i="46"/>
  <c r="B571" i="46"/>
  <c r="B572" i="46"/>
  <c r="B573" i="46"/>
  <c r="B574" i="46"/>
  <c r="B575" i="46"/>
  <c r="B576" i="46"/>
  <c r="B577" i="46"/>
  <c r="B578" i="46"/>
  <c r="B579" i="46"/>
  <c r="B580" i="46"/>
  <c r="B581" i="46"/>
  <c r="B582" i="46"/>
  <c r="B583" i="46"/>
  <c r="B584" i="46"/>
  <c r="B585" i="46"/>
  <c r="B586" i="46"/>
  <c r="B587" i="46"/>
  <c r="B588" i="46"/>
  <c r="B589" i="46"/>
  <c r="B590" i="46"/>
  <c r="B591" i="46"/>
  <c r="B592" i="46"/>
  <c r="B593" i="46"/>
  <c r="B594" i="46"/>
  <c r="B595" i="46"/>
  <c r="B596" i="46"/>
  <c r="B597" i="46"/>
  <c r="B598" i="46"/>
  <c r="B599" i="46"/>
  <c r="B600" i="46"/>
  <c r="B601" i="46"/>
  <c r="B602" i="46"/>
  <c r="B603" i="46"/>
  <c r="B604" i="46"/>
  <c r="B605" i="46"/>
  <c r="B606" i="46"/>
  <c r="B607" i="46"/>
  <c r="B608" i="46"/>
  <c r="B609" i="46"/>
  <c r="B610" i="46"/>
  <c r="B611" i="46"/>
  <c r="B612" i="46"/>
  <c r="B613" i="46"/>
  <c r="B614" i="46"/>
  <c r="B615" i="46"/>
  <c r="B616" i="46"/>
  <c r="B617" i="46"/>
  <c r="B618" i="46"/>
  <c r="B619" i="46"/>
  <c r="B620" i="46"/>
  <c r="B621" i="46"/>
  <c r="B622" i="46"/>
  <c r="B623" i="46"/>
  <c r="B624" i="46"/>
  <c r="B625" i="46"/>
  <c r="B626" i="46"/>
  <c r="B627" i="46"/>
  <c r="B628" i="46"/>
  <c r="B629" i="46"/>
  <c r="B630" i="46"/>
  <c r="B631" i="46"/>
  <c r="B632" i="46"/>
  <c r="B633" i="46"/>
  <c r="B634" i="46"/>
  <c r="B635" i="46"/>
  <c r="B636" i="46"/>
  <c r="B637" i="46"/>
  <c r="B638" i="46"/>
  <c r="B639" i="46"/>
  <c r="B640" i="46"/>
  <c r="B641" i="46"/>
  <c r="B642" i="46"/>
  <c r="B643" i="46"/>
  <c r="B644" i="46"/>
  <c r="B645" i="46"/>
  <c r="B646" i="46"/>
  <c r="B647" i="46"/>
  <c r="B648" i="46"/>
  <c r="B649" i="46"/>
  <c r="B650" i="46"/>
  <c r="B651" i="46"/>
  <c r="B652" i="46"/>
  <c r="B653" i="46"/>
  <c r="B654" i="46"/>
  <c r="B655" i="46"/>
  <c r="B656" i="46"/>
  <c r="B657" i="46"/>
  <c r="B658" i="46"/>
  <c r="B659" i="46"/>
  <c r="B660" i="46"/>
  <c r="B661" i="46"/>
  <c r="B662" i="46"/>
  <c r="B663" i="46"/>
  <c r="B664" i="46"/>
  <c r="B665" i="46"/>
  <c r="B666" i="46"/>
  <c r="B667" i="46"/>
  <c r="B668" i="46"/>
  <c r="B669" i="46"/>
  <c r="B670" i="46"/>
  <c r="B671" i="46"/>
  <c r="B672" i="46"/>
  <c r="B673" i="46"/>
  <c r="B674" i="46"/>
  <c r="B675" i="46"/>
  <c r="B676" i="46"/>
  <c r="B677" i="46"/>
  <c r="B678" i="46"/>
  <c r="B679" i="46"/>
  <c r="B680" i="46"/>
  <c r="B681" i="46"/>
  <c r="B682" i="46"/>
  <c r="B683" i="46"/>
  <c r="B684" i="46"/>
  <c r="B685" i="46"/>
  <c r="B686" i="46"/>
  <c r="B687" i="46"/>
  <c r="B688" i="46"/>
  <c r="B689" i="46"/>
  <c r="B690" i="46"/>
  <c r="B691" i="46"/>
  <c r="B692" i="46"/>
  <c r="B693" i="46"/>
  <c r="B694" i="46"/>
  <c r="B695" i="46"/>
  <c r="B696" i="46"/>
  <c r="B697" i="46"/>
  <c r="B698" i="46"/>
  <c r="B699" i="46"/>
  <c r="B700" i="46"/>
  <c r="B701" i="46"/>
  <c r="B702" i="46"/>
  <c r="B703" i="46"/>
  <c r="B704" i="46"/>
  <c r="B705" i="46"/>
  <c r="B706" i="46"/>
  <c r="B707" i="46"/>
  <c r="B708" i="46"/>
  <c r="B709" i="46"/>
  <c r="B710" i="46"/>
  <c r="B711" i="46"/>
  <c r="B712" i="46"/>
  <c r="B713" i="46"/>
  <c r="B714" i="46"/>
  <c r="B715" i="46"/>
  <c r="B716" i="46"/>
  <c r="B717" i="46"/>
  <c r="B718" i="46"/>
  <c r="B719" i="46"/>
  <c r="B720" i="46"/>
  <c r="B721" i="46"/>
  <c r="B722" i="46"/>
  <c r="B723" i="46"/>
  <c r="B724" i="46"/>
  <c r="B725" i="46"/>
  <c r="B726" i="46"/>
  <c r="B727" i="46"/>
  <c r="B728" i="46"/>
  <c r="B729" i="46"/>
  <c r="B730" i="46"/>
  <c r="B731" i="46"/>
  <c r="B732" i="46"/>
  <c r="B733" i="46"/>
  <c r="B734" i="46"/>
  <c r="B735" i="46"/>
  <c r="B736" i="46"/>
  <c r="B737" i="46"/>
  <c r="B738" i="46"/>
  <c r="B739" i="46"/>
  <c r="B740" i="46"/>
  <c r="B741" i="46"/>
  <c r="B742" i="46"/>
  <c r="B743" i="46"/>
  <c r="B744" i="46"/>
  <c r="B745" i="46"/>
  <c r="B746" i="46"/>
  <c r="B747" i="46"/>
  <c r="B748" i="46"/>
  <c r="B749" i="46"/>
  <c r="B750" i="46"/>
  <c r="B751" i="46"/>
  <c r="B752" i="46"/>
  <c r="B753" i="46"/>
  <c r="B754" i="46"/>
  <c r="B755" i="46"/>
  <c r="B756" i="46"/>
  <c r="B757" i="46"/>
  <c r="B758" i="46"/>
  <c r="B759" i="46"/>
  <c r="B760" i="46"/>
  <c r="B761" i="46"/>
  <c r="B762" i="46"/>
  <c r="B763" i="46"/>
  <c r="B764" i="46"/>
  <c r="B765" i="46"/>
  <c r="B766" i="46"/>
  <c r="B767" i="46"/>
  <c r="B768" i="46"/>
  <c r="B769" i="46"/>
  <c r="B770" i="46"/>
  <c r="B771" i="46"/>
  <c r="B772" i="46"/>
  <c r="B773" i="46"/>
  <c r="B774" i="46"/>
  <c r="B775" i="46"/>
  <c r="B776" i="46"/>
  <c r="B777" i="46"/>
  <c r="B778" i="46"/>
  <c r="B779" i="46"/>
  <c r="B780" i="46"/>
  <c r="B781" i="46"/>
  <c r="B782" i="46"/>
  <c r="B783" i="46"/>
  <c r="B784" i="46"/>
  <c r="B785" i="46"/>
  <c r="B786" i="46"/>
  <c r="B787" i="46"/>
  <c r="B788" i="46"/>
  <c r="B789" i="46"/>
  <c r="B790" i="46"/>
  <c r="B791" i="46"/>
  <c r="B792" i="46"/>
  <c r="B793" i="46"/>
  <c r="B794" i="46"/>
  <c r="B795" i="46"/>
  <c r="B796" i="46"/>
  <c r="B797" i="46"/>
  <c r="B798" i="46"/>
  <c r="B799" i="46"/>
  <c r="B800" i="46"/>
  <c r="B801" i="46"/>
  <c r="B802" i="46"/>
  <c r="B803" i="46"/>
  <c r="B804" i="46"/>
  <c r="B805" i="46"/>
  <c r="B806" i="46"/>
  <c r="B807" i="46"/>
  <c r="B808" i="46"/>
  <c r="B809" i="46"/>
  <c r="B810" i="46"/>
  <c r="B811" i="46"/>
  <c r="B812" i="46"/>
  <c r="B813" i="46"/>
  <c r="B814" i="46"/>
  <c r="B815" i="46"/>
  <c r="B816" i="46"/>
  <c r="B817" i="46"/>
  <c r="B818" i="46"/>
  <c r="B819" i="46"/>
  <c r="B820" i="46"/>
  <c r="B821" i="46"/>
  <c r="B822" i="46"/>
  <c r="B823" i="46"/>
  <c r="B824" i="46"/>
  <c r="B825" i="46"/>
  <c r="B826" i="46"/>
  <c r="B827" i="46"/>
  <c r="B828" i="46"/>
  <c r="B829" i="46"/>
  <c r="B830" i="46"/>
  <c r="B831" i="46"/>
  <c r="B832" i="46"/>
  <c r="B833" i="46"/>
  <c r="B834" i="46"/>
  <c r="B835" i="46"/>
  <c r="B836" i="46"/>
  <c r="B837" i="46"/>
  <c r="B838" i="46"/>
  <c r="B839" i="46"/>
  <c r="B840" i="46"/>
  <c r="B841" i="46"/>
  <c r="B842" i="46"/>
  <c r="B843" i="46"/>
  <c r="B844" i="46"/>
  <c r="B845" i="46"/>
  <c r="B846" i="46"/>
  <c r="B847" i="46"/>
  <c r="B848" i="46"/>
  <c r="B849" i="46"/>
  <c r="B850" i="46"/>
  <c r="B851" i="46"/>
  <c r="B852" i="46"/>
  <c r="B853" i="46"/>
  <c r="B854" i="46"/>
  <c r="B855" i="46"/>
  <c r="B856" i="46"/>
  <c r="B857" i="46"/>
  <c r="B858" i="46"/>
  <c r="B859" i="46"/>
  <c r="B860" i="46"/>
  <c r="B861" i="46"/>
  <c r="B862" i="46"/>
  <c r="B863" i="46"/>
  <c r="B864" i="46"/>
  <c r="B865" i="46"/>
  <c r="B866" i="46"/>
  <c r="B867" i="46"/>
  <c r="B868" i="46"/>
  <c r="B869" i="46"/>
  <c r="B870" i="46"/>
  <c r="B871" i="46"/>
  <c r="B872" i="46"/>
  <c r="B873" i="46"/>
  <c r="B874" i="46"/>
  <c r="B875" i="46"/>
  <c r="B876" i="46"/>
  <c r="B877" i="46"/>
  <c r="B878" i="46"/>
  <c r="B879" i="46"/>
  <c r="B880" i="46"/>
  <c r="B881" i="46"/>
  <c r="B882" i="46"/>
  <c r="B883" i="46"/>
  <c r="B884" i="46"/>
  <c r="B885" i="46"/>
  <c r="B886" i="46"/>
  <c r="B887" i="46"/>
  <c r="B888" i="46"/>
  <c r="B889" i="46"/>
  <c r="B890" i="46"/>
  <c r="B891" i="46"/>
  <c r="B892" i="46"/>
  <c r="B893" i="46"/>
  <c r="B894" i="46"/>
  <c r="B895" i="46"/>
  <c r="B896" i="46"/>
  <c r="B897" i="46"/>
  <c r="B898" i="46"/>
  <c r="B899" i="46"/>
  <c r="B900" i="46"/>
  <c r="B901" i="46"/>
  <c r="B902" i="46"/>
  <c r="B903" i="46"/>
  <c r="B904" i="46"/>
  <c r="B905" i="46"/>
  <c r="B906" i="46"/>
  <c r="B907" i="46"/>
  <c r="B908" i="46"/>
  <c r="B909" i="46"/>
  <c r="B910" i="46"/>
  <c r="B911" i="46"/>
  <c r="B912" i="46"/>
  <c r="B913" i="46"/>
  <c r="B914" i="46"/>
  <c r="B915" i="46"/>
  <c r="B916" i="46"/>
  <c r="B917" i="46"/>
  <c r="B918" i="46"/>
  <c r="B919" i="46"/>
  <c r="B920" i="46"/>
  <c r="B921" i="46"/>
  <c r="B922" i="46"/>
  <c r="B923" i="46"/>
  <c r="B924" i="46"/>
  <c r="B925" i="46"/>
  <c r="B926" i="46"/>
  <c r="B927" i="46"/>
  <c r="B928" i="46"/>
  <c r="B929" i="46"/>
  <c r="B930" i="46"/>
  <c r="B931" i="46"/>
  <c r="B932" i="46"/>
  <c r="B933" i="46"/>
  <c r="B934" i="46"/>
  <c r="B935" i="46"/>
  <c r="B936" i="46"/>
  <c r="B937" i="46"/>
  <c r="B938" i="46"/>
  <c r="B939" i="46"/>
  <c r="B940" i="46"/>
  <c r="B941" i="46"/>
  <c r="B942" i="46"/>
  <c r="B943" i="46"/>
  <c r="B944" i="46"/>
  <c r="B945" i="46"/>
  <c r="B946" i="46"/>
  <c r="B947" i="46"/>
  <c r="B948" i="46"/>
  <c r="B949" i="46"/>
  <c r="B950" i="46"/>
  <c r="B951" i="46"/>
  <c r="B952" i="46"/>
  <c r="B953" i="46"/>
  <c r="B954" i="46"/>
  <c r="B955" i="46"/>
  <c r="B956" i="46"/>
  <c r="B957" i="46"/>
  <c r="B958" i="46"/>
  <c r="B959" i="46"/>
  <c r="B960" i="46"/>
  <c r="B961" i="46"/>
  <c r="B962" i="46"/>
  <c r="B963" i="46"/>
  <c r="B964" i="46"/>
  <c r="B965" i="46"/>
  <c r="B966" i="46"/>
  <c r="B967" i="46"/>
  <c r="B968" i="46"/>
  <c r="B969" i="46"/>
  <c r="B970" i="46"/>
  <c r="B971" i="46"/>
  <c r="B972" i="46"/>
  <c r="B973" i="46"/>
  <c r="B974" i="46"/>
  <c r="B975" i="46"/>
  <c r="B976" i="46"/>
  <c r="B977" i="46"/>
  <c r="B978" i="46"/>
  <c r="B979" i="46"/>
  <c r="B980" i="46"/>
  <c r="B981" i="46"/>
  <c r="B982" i="46"/>
  <c r="B983" i="46"/>
  <c r="B984" i="46"/>
  <c r="B985" i="46"/>
  <c r="B986" i="46"/>
  <c r="B987" i="46"/>
  <c r="B988" i="46"/>
  <c r="B989" i="46"/>
  <c r="B990" i="46"/>
  <c r="B991" i="46"/>
  <c r="B992" i="46"/>
  <c r="B993" i="46"/>
  <c r="B994" i="46"/>
  <c r="B995" i="46"/>
  <c r="B996" i="46"/>
  <c r="B997" i="46"/>
  <c r="B998" i="46"/>
  <c r="B999" i="46"/>
  <c r="B1000" i="46"/>
  <c r="B1001" i="46"/>
  <c r="B1002" i="46"/>
  <c r="B1003" i="46"/>
  <c r="B1004" i="46"/>
  <c r="B1005" i="46"/>
  <c r="B1006" i="46"/>
  <c r="B1007" i="46"/>
  <c r="B1008" i="46"/>
  <c r="B1009" i="46"/>
  <c r="B1010" i="46"/>
  <c r="B1011" i="46"/>
  <c r="B1012" i="46"/>
  <c r="B1013" i="46"/>
  <c r="B1014" i="46"/>
  <c r="B1015" i="46"/>
  <c r="B1016" i="46"/>
  <c r="B1017" i="46"/>
  <c r="B1018" i="46"/>
  <c r="B1019" i="46"/>
  <c r="B1020" i="46"/>
  <c r="B1021" i="46"/>
  <c r="B1022" i="46"/>
  <c r="B1023" i="46"/>
  <c r="B1024" i="46"/>
  <c r="B1025" i="46"/>
  <c r="B1026" i="46"/>
  <c r="B1027" i="46"/>
  <c r="B1028" i="46"/>
  <c r="B1029" i="46"/>
  <c r="B1030" i="46"/>
  <c r="B1031" i="46"/>
  <c r="B1032" i="46"/>
  <c r="B1033" i="46"/>
  <c r="B1034" i="46"/>
  <c r="B1035" i="46"/>
  <c r="B1036" i="46"/>
  <c r="B1037" i="46"/>
  <c r="B1038" i="46"/>
  <c r="B1039" i="46"/>
  <c r="B1040" i="46"/>
  <c r="B1041" i="46"/>
  <c r="B1042" i="46"/>
  <c r="B1043" i="46"/>
  <c r="B1044" i="46"/>
  <c r="B1045" i="46"/>
  <c r="B1046" i="46"/>
  <c r="B1047" i="46"/>
  <c r="B1048" i="46"/>
  <c r="B1049" i="46"/>
  <c r="B1050" i="46"/>
  <c r="B1051" i="46"/>
  <c r="B1052" i="46"/>
  <c r="B1053" i="46"/>
  <c r="B1054" i="46"/>
  <c r="B1055" i="46"/>
  <c r="B1056" i="46"/>
  <c r="B1057" i="46"/>
  <c r="B1058" i="46"/>
  <c r="B1059" i="46"/>
  <c r="B1060" i="46"/>
  <c r="B1061" i="46"/>
  <c r="B1062" i="46"/>
  <c r="B1063" i="46"/>
  <c r="B1064" i="46"/>
  <c r="B1065" i="46"/>
  <c r="B1066" i="46"/>
  <c r="B1067" i="46"/>
  <c r="B1068" i="46"/>
  <c r="B1069" i="46"/>
  <c r="B1070" i="46"/>
  <c r="B1071" i="46"/>
  <c r="B1072" i="46"/>
  <c r="B1073" i="46"/>
  <c r="B1074" i="46"/>
  <c r="B1075" i="46"/>
  <c r="B1076" i="46"/>
  <c r="B1077" i="46"/>
  <c r="B1078" i="46"/>
  <c r="B1079" i="46"/>
  <c r="B1080" i="46"/>
  <c r="B1081" i="46"/>
  <c r="B1082" i="46"/>
  <c r="B1083" i="46"/>
  <c r="B1084" i="46"/>
  <c r="B1085" i="46"/>
  <c r="B1086" i="46"/>
  <c r="B1087" i="46"/>
  <c r="B1088" i="46"/>
  <c r="B1089" i="46"/>
  <c r="B1090" i="46"/>
  <c r="B1091" i="46"/>
  <c r="B1092" i="46"/>
  <c r="B1093" i="46"/>
  <c r="B1094" i="46"/>
  <c r="B1095" i="46"/>
  <c r="B1096" i="46"/>
  <c r="B1097" i="46"/>
  <c r="B1098" i="46"/>
  <c r="B1099" i="46"/>
  <c r="B1100" i="46"/>
  <c r="B1101" i="46"/>
  <c r="B1102" i="46"/>
  <c r="B1103" i="46"/>
  <c r="B1104" i="46"/>
  <c r="B1105" i="46"/>
  <c r="B1106" i="46"/>
  <c r="B1107" i="46"/>
  <c r="B1108" i="46"/>
  <c r="B1109" i="46"/>
  <c r="B1110" i="46"/>
  <c r="B1111" i="46"/>
  <c r="B1112" i="46"/>
  <c r="B1113" i="46"/>
  <c r="B1114" i="46"/>
  <c r="B1115" i="46"/>
  <c r="B1116" i="46"/>
  <c r="B1117" i="46"/>
  <c r="B1118" i="46"/>
  <c r="B1119" i="46"/>
  <c r="B1120" i="46"/>
  <c r="B1121" i="46"/>
  <c r="B1122" i="46"/>
  <c r="B1123" i="46"/>
  <c r="B1124" i="46"/>
  <c r="B1125" i="46"/>
  <c r="B1126" i="46"/>
  <c r="B1127" i="46"/>
  <c r="B1128" i="46"/>
  <c r="B1129" i="46"/>
  <c r="B1130" i="46"/>
  <c r="B1131" i="46"/>
  <c r="B1132" i="46"/>
  <c r="B1133" i="46"/>
  <c r="B1134" i="46"/>
  <c r="B1135" i="46"/>
  <c r="B1136" i="46"/>
  <c r="B1137" i="46"/>
  <c r="B1138" i="46"/>
  <c r="B1139" i="46"/>
  <c r="B1140" i="46"/>
  <c r="B1141" i="46"/>
  <c r="B1142" i="46"/>
  <c r="B1143" i="46"/>
  <c r="B1144" i="46"/>
  <c r="B1145" i="46"/>
  <c r="B1146" i="46"/>
  <c r="B1147" i="46"/>
  <c r="B1148" i="46"/>
  <c r="B1149" i="46"/>
  <c r="B1150" i="46"/>
  <c r="B1151" i="46"/>
  <c r="B1152" i="46"/>
  <c r="B1153" i="46"/>
  <c r="B1154" i="46"/>
  <c r="B1155" i="46"/>
  <c r="B1156" i="46"/>
  <c r="B1157" i="46"/>
  <c r="B1158" i="46"/>
  <c r="B1159" i="46"/>
  <c r="B1160" i="46"/>
  <c r="B1161" i="46"/>
  <c r="B1162" i="46"/>
  <c r="B1163" i="46"/>
  <c r="B1164" i="46"/>
  <c r="B1165" i="46"/>
  <c r="B1166" i="46"/>
  <c r="B1167" i="46"/>
  <c r="B1168" i="46"/>
  <c r="B1169" i="46"/>
  <c r="B1170" i="46"/>
  <c r="B1171" i="46"/>
  <c r="B1172" i="46"/>
  <c r="B1173" i="46"/>
  <c r="B1174" i="46"/>
  <c r="B1175" i="46"/>
  <c r="B1176" i="46"/>
  <c r="B1177" i="46"/>
  <c r="B1178" i="46"/>
  <c r="B1179" i="46"/>
  <c r="B1180" i="46"/>
  <c r="B1181" i="46"/>
  <c r="B1182" i="46"/>
  <c r="B1183" i="46"/>
  <c r="B1184" i="46"/>
  <c r="B1185" i="46"/>
  <c r="B1186" i="46"/>
  <c r="B1187" i="46"/>
  <c r="B1188" i="46"/>
  <c r="B1189" i="46"/>
  <c r="B1190" i="46"/>
  <c r="B1191" i="46"/>
  <c r="B1192" i="46"/>
  <c r="B1193" i="46"/>
  <c r="B1194" i="46"/>
  <c r="B1195" i="46"/>
  <c r="B1196" i="46"/>
  <c r="B1197" i="46"/>
  <c r="B1198" i="46"/>
  <c r="B1199" i="46"/>
  <c r="B1200" i="46"/>
  <c r="B1201" i="46"/>
  <c r="B1202" i="46"/>
  <c r="B1203" i="46"/>
  <c r="B1204" i="46"/>
  <c r="B1205" i="46"/>
  <c r="B1206" i="46"/>
  <c r="B1207" i="46"/>
  <c r="B1208" i="46"/>
  <c r="B1209" i="46"/>
  <c r="B1210" i="46"/>
  <c r="B1211" i="46"/>
  <c r="B1212" i="46"/>
  <c r="B1213" i="46"/>
  <c r="B1214" i="46"/>
  <c r="B1215" i="46"/>
  <c r="B1216" i="46"/>
  <c r="B1217" i="46"/>
  <c r="B1218" i="46"/>
  <c r="B1219" i="46"/>
  <c r="B1220" i="46"/>
  <c r="B1221" i="46"/>
  <c r="B1222" i="46"/>
  <c r="B1223" i="46"/>
  <c r="B1224" i="46"/>
  <c r="B1225" i="46"/>
  <c r="B1226" i="46"/>
  <c r="B1227" i="46"/>
  <c r="B1228" i="46"/>
  <c r="B1229" i="46"/>
  <c r="B1230" i="46"/>
  <c r="B1231" i="46"/>
  <c r="B1232" i="46"/>
  <c r="B1233" i="46"/>
  <c r="B1234" i="46"/>
  <c r="B1235" i="46"/>
  <c r="B1236" i="46"/>
  <c r="B1237" i="46"/>
  <c r="B1238" i="46"/>
  <c r="B1239" i="46"/>
  <c r="B1240" i="46"/>
  <c r="B1241" i="46"/>
  <c r="B1242" i="46"/>
  <c r="B1243" i="46"/>
  <c r="B1244" i="46"/>
  <c r="B1245" i="46"/>
  <c r="B1246" i="46"/>
  <c r="B1247" i="46"/>
  <c r="B1248" i="46"/>
  <c r="B1249" i="46"/>
  <c r="B1250" i="46"/>
  <c r="B1251" i="46"/>
  <c r="B1252" i="46"/>
  <c r="B1253" i="46"/>
  <c r="B1254" i="46"/>
  <c r="B1255" i="46"/>
  <c r="B1256" i="46"/>
  <c r="B1257" i="46"/>
  <c r="B1258" i="46"/>
  <c r="B1259" i="46"/>
  <c r="B1260" i="46"/>
  <c r="B1261" i="46"/>
  <c r="B1262" i="46"/>
  <c r="B1263" i="46"/>
  <c r="B1264" i="46"/>
  <c r="B1265" i="46"/>
  <c r="B1266" i="46"/>
  <c r="B1267" i="46"/>
  <c r="B1268" i="46"/>
  <c r="B1269" i="46"/>
  <c r="B1270" i="46"/>
  <c r="B1271" i="46"/>
  <c r="B1272" i="46"/>
  <c r="B1273" i="46"/>
  <c r="B1274" i="46"/>
  <c r="B1275" i="46"/>
  <c r="B1276" i="46"/>
  <c r="B1277" i="46"/>
  <c r="B1278" i="46"/>
  <c r="B1279" i="46"/>
  <c r="B1280" i="46"/>
  <c r="B1281" i="46"/>
  <c r="B1282" i="46"/>
  <c r="B1283" i="46"/>
  <c r="B1284" i="46"/>
  <c r="B1285" i="46"/>
  <c r="B1286" i="46"/>
  <c r="B1287" i="46"/>
  <c r="B1288" i="46"/>
  <c r="B1289" i="46"/>
  <c r="B1290" i="46"/>
  <c r="B1291" i="46"/>
  <c r="B1292" i="46"/>
  <c r="B1293" i="46"/>
  <c r="B1294" i="46"/>
  <c r="B1295" i="46"/>
  <c r="B1296" i="46"/>
  <c r="B1297" i="46"/>
  <c r="B1298" i="46"/>
  <c r="B1299" i="46"/>
  <c r="B1300" i="46"/>
  <c r="B1301" i="46"/>
  <c r="B1302" i="46"/>
  <c r="B1303" i="46"/>
  <c r="B1304" i="46"/>
  <c r="B1305" i="46"/>
  <c r="B1306" i="46"/>
  <c r="B1307" i="46"/>
  <c r="B1308" i="46"/>
  <c r="B1309" i="46"/>
  <c r="B1310" i="46"/>
  <c r="B1311" i="46"/>
  <c r="B1312" i="46"/>
  <c r="B1313" i="46"/>
  <c r="B1314" i="46"/>
  <c r="B1315" i="46"/>
  <c r="B1316" i="46"/>
  <c r="B1317" i="46"/>
  <c r="B1318" i="46"/>
  <c r="B1319" i="46"/>
  <c r="B1320" i="46"/>
  <c r="B1321" i="46"/>
  <c r="B1322" i="46"/>
  <c r="B1323" i="46"/>
  <c r="B1324" i="46"/>
  <c r="B1325" i="46"/>
  <c r="B1326" i="46"/>
  <c r="B1327" i="46"/>
  <c r="B1328" i="46"/>
  <c r="B1329" i="46"/>
  <c r="B1330" i="46"/>
  <c r="B1331" i="46"/>
  <c r="B1332" i="46"/>
  <c r="B1333" i="46"/>
  <c r="B1334" i="46"/>
  <c r="B1335" i="46"/>
  <c r="B1336" i="46"/>
  <c r="B1337" i="46"/>
  <c r="B1338" i="46"/>
  <c r="B1339" i="46"/>
  <c r="B1340" i="46"/>
  <c r="B1341" i="46"/>
  <c r="B1342" i="46"/>
  <c r="B1343" i="46"/>
  <c r="B1344" i="46"/>
  <c r="B1345" i="46"/>
  <c r="B1346" i="46"/>
  <c r="B1347" i="46"/>
  <c r="B1348" i="46"/>
  <c r="B1349" i="46"/>
  <c r="B1350" i="46"/>
  <c r="B1351" i="46"/>
  <c r="B1352" i="46"/>
  <c r="B1353" i="46"/>
  <c r="B1354" i="46"/>
  <c r="B1355" i="46"/>
  <c r="B1356" i="46"/>
  <c r="B1357" i="46"/>
  <c r="B1358" i="46"/>
  <c r="B1359" i="46"/>
  <c r="B1360" i="46"/>
  <c r="B1361" i="46"/>
  <c r="B1362" i="46"/>
  <c r="B1363" i="46"/>
  <c r="B1364" i="46"/>
  <c r="B1365" i="46"/>
  <c r="B1366" i="46"/>
  <c r="B1367" i="46"/>
  <c r="B1368" i="46"/>
  <c r="B1369" i="46"/>
  <c r="B1370" i="46"/>
  <c r="B1371" i="46"/>
  <c r="B1372" i="46"/>
  <c r="B1373" i="46"/>
  <c r="B1374" i="46"/>
  <c r="B1375" i="46"/>
  <c r="B1376" i="46"/>
  <c r="B1377" i="46"/>
  <c r="B1378" i="46"/>
  <c r="B1379" i="46"/>
  <c r="B1380" i="46"/>
  <c r="B1381" i="46"/>
  <c r="B1382" i="46"/>
  <c r="B1383" i="46"/>
  <c r="B1384" i="46"/>
  <c r="B1385" i="46"/>
  <c r="B1386" i="46"/>
  <c r="B1387" i="46"/>
  <c r="B1388" i="46"/>
  <c r="B1389" i="46"/>
  <c r="B1390" i="46"/>
  <c r="B1391" i="46"/>
  <c r="B1392" i="46"/>
  <c r="B1393" i="46"/>
  <c r="B1394" i="46"/>
  <c r="B1395" i="46"/>
  <c r="B1396" i="46"/>
  <c r="B1397" i="46"/>
  <c r="B1398" i="46"/>
  <c r="B1399" i="46"/>
  <c r="B1400" i="46"/>
  <c r="B1401" i="46"/>
  <c r="B1402" i="46"/>
  <c r="B1403" i="46"/>
  <c r="B1404" i="46"/>
  <c r="B1405" i="46"/>
  <c r="B1406" i="46"/>
  <c r="B1407" i="46"/>
  <c r="B1408" i="46"/>
  <c r="B1409" i="46"/>
  <c r="B1410" i="46"/>
  <c r="B1411" i="46"/>
  <c r="B1412" i="46"/>
  <c r="B1413" i="46"/>
  <c r="B1414" i="46"/>
  <c r="B1415" i="46"/>
  <c r="B1416" i="46"/>
  <c r="B1417" i="46"/>
  <c r="B1418" i="46"/>
  <c r="B1419" i="46"/>
  <c r="B1420" i="46"/>
  <c r="B1421" i="46"/>
  <c r="B1422" i="46"/>
  <c r="B1423" i="46"/>
  <c r="B1424" i="46"/>
  <c r="B1425" i="46"/>
  <c r="B1426" i="46"/>
  <c r="B1427" i="46"/>
  <c r="B1428" i="46"/>
  <c r="B1429" i="46"/>
  <c r="B1430" i="46"/>
  <c r="B1431" i="46"/>
  <c r="B1432" i="46"/>
  <c r="B1433" i="46"/>
  <c r="B1434" i="46"/>
  <c r="B1435" i="46"/>
  <c r="B1436" i="46"/>
  <c r="B1437" i="46"/>
  <c r="B1438" i="46"/>
  <c r="B1439" i="46"/>
  <c r="B1440" i="46"/>
  <c r="B1441" i="46"/>
  <c r="B1442" i="46"/>
  <c r="B1443" i="46"/>
  <c r="B1444" i="46"/>
  <c r="B1445" i="46"/>
  <c r="B1446" i="46"/>
  <c r="B1447" i="46"/>
  <c r="B1448" i="46"/>
  <c r="B1449" i="46"/>
  <c r="B1450" i="46"/>
  <c r="B1451" i="46"/>
  <c r="B1452" i="46"/>
  <c r="B1453" i="46"/>
  <c r="B1454" i="46"/>
  <c r="B1455" i="46"/>
  <c r="B1456" i="46"/>
  <c r="B1457" i="46"/>
  <c r="B1458" i="46"/>
  <c r="B1459" i="46"/>
  <c r="B1460" i="46"/>
  <c r="B1461" i="46"/>
  <c r="B1462" i="46"/>
  <c r="B1463" i="46"/>
  <c r="B1464" i="46"/>
  <c r="B1465" i="46"/>
  <c r="B1466" i="46"/>
  <c r="B1467" i="46"/>
  <c r="B1468" i="46"/>
  <c r="B1469" i="46"/>
  <c r="B1470" i="46"/>
  <c r="B1471" i="46"/>
  <c r="B1472" i="46"/>
  <c r="B1473" i="46"/>
  <c r="B1474" i="46"/>
  <c r="B1475" i="46"/>
  <c r="B1476" i="46"/>
  <c r="B1477" i="46"/>
  <c r="B1478" i="46"/>
  <c r="B1479" i="46"/>
  <c r="B1480" i="46"/>
  <c r="B1481" i="46"/>
  <c r="B1482" i="46"/>
  <c r="B1483" i="46"/>
  <c r="B1484" i="46"/>
  <c r="B1485" i="46"/>
  <c r="B1486" i="46"/>
  <c r="B1487" i="46"/>
  <c r="B1488" i="46"/>
  <c r="B1489" i="46"/>
  <c r="B1490" i="46"/>
  <c r="B1491" i="46"/>
  <c r="B1492" i="46"/>
  <c r="B1493" i="46"/>
  <c r="B1494" i="46"/>
  <c r="B1495" i="46"/>
  <c r="B1496" i="46"/>
  <c r="B1497" i="46"/>
  <c r="B1498" i="46"/>
  <c r="B1499" i="46"/>
  <c r="B1500" i="46"/>
  <c r="B1501" i="46"/>
  <c r="B1502" i="46"/>
  <c r="B1503" i="46"/>
  <c r="B1504" i="46"/>
  <c r="B1505" i="46"/>
  <c r="B1506" i="46"/>
  <c r="B1507" i="46"/>
  <c r="B1508" i="46"/>
  <c r="B1509" i="46"/>
  <c r="B1510" i="46"/>
  <c r="B1511" i="46"/>
  <c r="B1512" i="46"/>
  <c r="B1513" i="46"/>
  <c r="B1514" i="46"/>
  <c r="B1515" i="46"/>
  <c r="B1516" i="46"/>
  <c r="B1517" i="46"/>
  <c r="B1518" i="46"/>
  <c r="B1519" i="46"/>
  <c r="B1520" i="46"/>
  <c r="B1521" i="46"/>
  <c r="B1522" i="46"/>
  <c r="B1523" i="46"/>
  <c r="B1524" i="46"/>
  <c r="B1525" i="46"/>
  <c r="B1526" i="46"/>
  <c r="B1527" i="46"/>
  <c r="B1528" i="46"/>
  <c r="B1529" i="46"/>
  <c r="B1530" i="46"/>
  <c r="B1531" i="46"/>
  <c r="B1532" i="46"/>
  <c r="B1533" i="46"/>
  <c r="B1534" i="46"/>
  <c r="B1535" i="46"/>
  <c r="B1536" i="46"/>
  <c r="B1537" i="46"/>
  <c r="B1538" i="46"/>
  <c r="B1539" i="46"/>
  <c r="B1540" i="46"/>
  <c r="B1541" i="46"/>
  <c r="B1542" i="46"/>
  <c r="B1543" i="46"/>
  <c r="B1544" i="46"/>
  <c r="B1545" i="46"/>
  <c r="B1546" i="46"/>
  <c r="B1547" i="46"/>
  <c r="B1548" i="46"/>
  <c r="B1549" i="46"/>
  <c r="B1550" i="46"/>
  <c r="B1551" i="46"/>
  <c r="B1552" i="46"/>
  <c r="B1553" i="46"/>
  <c r="B1554" i="46"/>
  <c r="B1555" i="46"/>
  <c r="B1556" i="46"/>
  <c r="B1557" i="46"/>
  <c r="B1558" i="46"/>
  <c r="B1559" i="46"/>
  <c r="B1560" i="46"/>
  <c r="B1561" i="46"/>
  <c r="B1562" i="46"/>
  <c r="B1563" i="46"/>
  <c r="B1564" i="46"/>
  <c r="B1565" i="46"/>
  <c r="B1566" i="46"/>
  <c r="B1567" i="46"/>
  <c r="B1568" i="46"/>
  <c r="B1569" i="46"/>
  <c r="B1570" i="46"/>
  <c r="B1571" i="46"/>
  <c r="B1572" i="46"/>
  <c r="B1573" i="46"/>
  <c r="B1574" i="46"/>
  <c r="B1575" i="46"/>
  <c r="B1576" i="46"/>
  <c r="B1577" i="46"/>
  <c r="B1578" i="46"/>
  <c r="B1579" i="46"/>
  <c r="B1580" i="46"/>
  <c r="B1581" i="46"/>
  <c r="B1582" i="46"/>
  <c r="B1583" i="46"/>
  <c r="B1584" i="46"/>
  <c r="B1585" i="46"/>
  <c r="B1586" i="46"/>
  <c r="B1587" i="46"/>
  <c r="B1588" i="46"/>
  <c r="B1589" i="46"/>
  <c r="B1590" i="46"/>
  <c r="B1591" i="46"/>
  <c r="B1592" i="46"/>
  <c r="B1593" i="46"/>
  <c r="B1594" i="46"/>
  <c r="B1595" i="46"/>
  <c r="B1596" i="46"/>
  <c r="B1597" i="46"/>
  <c r="B1598" i="46"/>
  <c r="B1599" i="46"/>
  <c r="B1600" i="46"/>
  <c r="B1601" i="46"/>
  <c r="B1602" i="46"/>
  <c r="B1603" i="46"/>
  <c r="B1604" i="46"/>
  <c r="B1605" i="46"/>
  <c r="B1606" i="46"/>
  <c r="B1607" i="46"/>
  <c r="B1608" i="46"/>
  <c r="B1609" i="46"/>
  <c r="B1610" i="46"/>
  <c r="B1611" i="46"/>
  <c r="B1612" i="46"/>
  <c r="B1613" i="46"/>
  <c r="B1614" i="46"/>
  <c r="B1615" i="46"/>
  <c r="B1616" i="46"/>
  <c r="B1617" i="46"/>
  <c r="B1618" i="46"/>
  <c r="B1619" i="46"/>
  <c r="B1620" i="46"/>
  <c r="B1621" i="46"/>
  <c r="B1622" i="46"/>
  <c r="B1623" i="46"/>
  <c r="B1624" i="46"/>
  <c r="B1625" i="46"/>
  <c r="B1626" i="46"/>
  <c r="B1627" i="46"/>
  <c r="B1628" i="46"/>
  <c r="B1629" i="46"/>
  <c r="B1630" i="46"/>
  <c r="B1631" i="46"/>
  <c r="B1632" i="46"/>
  <c r="B1633" i="46"/>
  <c r="B1634" i="46"/>
  <c r="B1635" i="46"/>
  <c r="B1636" i="46"/>
  <c r="B1637" i="46"/>
  <c r="B1638" i="46"/>
  <c r="B1639" i="46"/>
  <c r="B1640" i="46"/>
  <c r="B1641" i="46"/>
  <c r="B1642" i="46"/>
  <c r="B1643" i="46"/>
  <c r="B1644" i="46"/>
  <c r="B1645" i="46"/>
  <c r="B1646" i="46"/>
  <c r="B1647" i="46"/>
  <c r="B1648" i="46"/>
  <c r="B1649" i="46"/>
  <c r="B1650" i="46"/>
  <c r="B1651" i="46"/>
  <c r="B1652" i="46"/>
  <c r="B1653" i="46"/>
  <c r="B1654" i="46"/>
  <c r="B1655" i="46"/>
  <c r="B1656" i="46"/>
  <c r="B1657" i="46"/>
  <c r="B1658" i="46"/>
  <c r="B1659" i="46"/>
  <c r="B1660" i="46"/>
  <c r="B1661" i="46"/>
  <c r="B1662" i="46"/>
  <c r="B1663" i="46"/>
  <c r="B1664" i="46"/>
  <c r="B1665" i="46"/>
  <c r="B1666" i="46"/>
  <c r="B1667" i="46"/>
  <c r="B1668" i="46"/>
  <c r="B1669" i="46"/>
  <c r="B1670" i="46"/>
  <c r="B1671" i="46"/>
  <c r="B1672" i="46"/>
  <c r="B1673" i="46"/>
  <c r="B1674" i="46"/>
  <c r="B1675" i="46"/>
  <c r="B1676" i="46"/>
  <c r="B1677" i="46"/>
  <c r="B1678" i="46"/>
  <c r="B1679" i="46"/>
  <c r="B1680" i="46"/>
  <c r="B1681" i="46"/>
  <c r="B1682" i="46"/>
  <c r="B1683" i="46"/>
  <c r="B1684" i="46"/>
  <c r="B1685" i="46"/>
  <c r="B1686" i="46"/>
  <c r="B1687" i="46"/>
  <c r="B1688" i="46"/>
  <c r="B1689" i="46"/>
  <c r="B1690" i="46"/>
  <c r="B1691" i="46"/>
  <c r="B1692" i="46"/>
  <c r="B1693" i="46"/>
  <c r="B1694" i="46"/>
  <c r="B1695" i="46"/>
  <c r="B1696" i="46"/>
  <c r="B1697" i="46"/>
  <c r="B1698" i="46"/>
  <c r="B1699" i="46"/>
  <c r="B1700" i="46"/>
  <c r="B1701" i="46"/>
  <c r="B1702" i="46"/>
  <c r="B1703" i="46"/>
  <c r="B1704" i="46"/>
  <c r="B1705" i="46"/>
  <c r="B1706" i="46"/>
  <c r="B1707" i="46"/>
  <c r="B1708" i="46"/>
  <c r="B1709" i="46"/>
  <c r="B1710" i="46"/>
  <c r="B1711" i="46"/>
  <c r="B1712" i="46"/>
  <c r="B1713" i="46"/>
  <c r="B1714" i="46"/>
  <c r="B1715" i="46"/>
  <c r="B1716" i="46"/>
  <c r="B1717" i="46"/>
  <c r="B1718" i="46"/>
  <c r="B1719" i="46"/>
  <c r="B1720" i="46"/>
  <c r="B1721" i="46"/>
  <c r="B1722" i="46"/>
  <c r="B1723" i="46"/>
  <c r="B1724" i="46"/>
  <c r="B1725" i="46"/>
  <c r="B1726" i="46"/>
  <c r="B1727" i="46"/>
  <c r="B1728" i="46"/>
  <c r="B1729" i="46"/>
  <c r="B1730" i="46"/>
  <c r="B1731" i="46"/>
  <c r="B1732" i="46"/>
  <c r="B1733" i="46"/>
  <c r="B1734" i="46"/>
  <c r="B1735" i="46"/>
  <c r="B1736" i="46"/>
  <c r="B1737" i="46"/>
  <c r="B1738" i="46"/>
  <c r="B1739" i="46"/>
  <c r="B1740" i="46"/>
  <c r="B1741" i="46"/>
  <c r="B1742" i="46"/>
  <c r="B1743" i="46"/>
  <c r="B1744" i="46"/>
  <c r="B1745" i="46"/>
  <c r="B1746" i="46"/>
  <c r="B1747" i="46"/>
  <c r="B1748" i="46"/>
  <c r="B1749" i="46"/>
  <c r="B1750" i="46"/>
  <c r="B1751" i="46"/>
  <c r="B1752" i="46"/>
  <c r="B1753" i="46"/>
  <c r="B1754" i="46"/>
  <c r="B1755" i="46"/>
  <c r="B1756" i="46"/>
  <c r="B1757" i="46"/>
  <c r="B1758" i="46"/>
  <c r="B1759" i="46"/>
  <c r="B1760" i="46"/>
  <c r="B1761" i="46"/>
  <c r="B1762" i="46"/>
  <c r="B1763" i="46"/>
  <c r="B1764" i="46"/>
  <c r="B1765" i="46"/>
  <c r="B1766" i="46"/>
  <c r="B1767" i="46"/>
  <c r="B1768" i="46"/>
  <c r="B1769" i="46"/>
  <c r="B1770" i="46"/>
  <c r="B1771" i="46"/>
  <c r="B1772" i="46"/>
  <c r="B1773" i="46"/>
  <c r="B1774" i="46"/>
  <c r="B1775" i="46"/>
  <c r="B1776" i="46"/>
  <c r="B1777" i="46"/>
  <c r="B1778" i="46"/>
  <c r="B1779" i="46"/>
  <c r="B1780" i="46"/>
  <c r="B1781" i="46"/>
  <c r="B1782" i="46"/>
  <c r="B1783" i="46"/>
  <c r="B1784" i="46"/>
  <c r="B1785" i="46"/>
  <c r="B1786" i="46"/>
  <c r="B1787" i="46"/>
  <c r="B1788" i="46"/>
  <c r="B1789" i="46"/>
  <c r="B1790" i="46"/>
  <c r="B1791" i="46"/>
  <c r="B1792" i="46"/>
  <c r="B1793" i="46"/>
  <c r="B1794" i="46"/>
  <c r="B1795" i="46"/>
  <c r="B1796" i="46"/>
  <c r="B1797" i="46"/>
  <c r="B1798" i="46"/>
  <c r="B1799" i="46"/>
  <c r="B1800" i="46"/>
  <c r="B1801" i="46"/>
  <c r="B1802" i="46"/>
  <c r="B1803" i="46"/>
  <c r="B1804" i="46"/>
  <c r="B1805" i="46"/>
  <c r="B1806" i="46"/>
  <c r="B1807" i="46"/>
  <c r="B1808" i="46"/>
  <c r="B1809" i="46"/>
  <c r="B1810" i="46"/>
  <c r="B1811" i="46"/>
  <c r="B1812" i="46"/>
  <c r="B1813" i="46"/>
  <c r="B1814" i="46"/>
  <c r="B1815" i="46"/>
  <c r="B1816" i="46"/>
  <c r="B1817" i="46"/>
  <c r="B1818" i="46"/>
  <c r="B1819" i="46"/>
  <c r="B1820" i="46"/>
  <c r="B1821" i="46"/>
  <c r="B1822" i="46"/>
  <c r="B1823" i="46"/>
  <c r="B1824" i="46"/>
  <c r="B1825" i="46"/>
  <c r="B1826" i="46"/>
  <c r="B1827" i="46"/>
  <c r="B1828" i="46"/>
  <c r="B1829" i="46"/>
  <c r="B1830" i="46"/>
  <c r="B1831" i="46"/>
  <c r="B1832" i="46"/>
  <c r="B1833" i="46"/>
  <c r="B1834" i="46"/>
  <c r="B1835" i="46"/>
  <c r="B1836" i="46"/>
  <c r="B1837" i="46"/>
  <c r="B1838" i="46"/>
  <c r="B1839" i="46"/>
  <c r="B1840" i="46"/>
  <c r="B1841" i="46"/>
  <c r="B1842" i="46"/>
  <c r="B1843" i="46"/>
  <c r="B1844" i="46"/>
  <c r="B1845" i="46"/>
  <c r="B1846" i="46"/>
  <c r="B1847" i="46"/>
  <c r="B1848" i="46"/>
  <c r="B1849" i="46"/>
  <c r="B1850" i="46"/>
  <c r="B1851" i="46"/>
  <c r="B1852" i="46"/>
  <c r="B1853" i="46"/>
  <c r="B1854" i="46"/>
  <c r="B1855" i="46"/>
  <c r="B1856" i="46"/>
  <c r="B1857" i="46"/>
  <c r="B1858" i="46"/>
  <c r="B1859" i="46"/>
  <c r="B1860" i="46"/>
  <c r="B1861" i="46"/>
  <c r="B1862" i="46"/>
  <c r="B1863" i="46"/>
  <c r="B1864" i="46"/>
  <c r="B1865" i="46"/>
  <c r="B1866" i="46"/>
  <c r="B1867" i="46"/>
  <c r="B1868" i="46"/>
  <c r="B1869" i="46"/>
  <c r="B1870" i="46"/>
  <c r="B1871" i="46"/>
  <c r="B1872" i="46"/>
  <c r="B1873" i="46"/>
  <c r="B1874" i="46"/>
  <c r="B1875" i="46"/>
  <c r="B1876" i="46"/>
  <c r="B1877" i="46"/>
  <c r="B1878" i="46"/>
  <c r="B1879" i="46"/>
  <c r="B1880" i="46"/>
  <c r="B1881" i="46"/>
  <c r="B1882" i="46"/>
  <c r="B1883" i="46"/>
  <c r="B1884" i="46"/>
  <c r="B1885" i="46"/>
  <c r="B1886" i="46"/>
  <c r="B1887" i="46"/>
  <c r="B1888" i="46"/>
  <c r="B1889" i="46"/>
  <c r="B1890" i="46"/>
  <c r="B1891" i="46"/>
  <c r="B1892" i="46"/>
  <c r="B1893" i="46"/>
  <c r="B1894" i="46"/>
  <c r="B1895" i="46"/>
  <c r="B1896" i="46"/>
  <c r="B1897" i="46"/>
  <c r="B1898" i="46"/>
  <c r="B1899" i="46"/>
  <c r="B1900" i="46"/>
  <c r="B1901" i="46"/>
  <c r="B1902" i="46"/>
  <c r="B1903" i="46"/>
  <c r="B1904" i="46"/>
  <c r="B1905" i="46"/>
  <c r="B1906" i="46"/>
  <c r="B1907" i="46"/>
  <c r="B1908" i="46"/>
  <c r="B1909" i="46"/>
  <c r="B1910" i="46"/>
  <c r="B1911" i="46"/>
  <c r="B1912" i="46"/>
  <c r="B1913" i="46"/>
  <c r="B1914" i="46"/>
  <c r="B1915" i="46"/>
  <c r="B1916" i="46"/>
  <c r="B1917" i="46"/>
  <c r="B1918" i="46"/>
  <c r="B1919" i="46"/>
  <c r="B1920" i="46"/>
  <c r="B1921" i="46"/>
  <c r="B1922" i="46"/>
  <c r="B1923" i="46"/>
  <c r="B1924" i="46"/>
  <c r="B1925" i="46"/>
  <c r="B1926" i="46"/>
  <c r="B1927" i="46"/>
  <c r="B1928" i="46"/>
  <c r="B1929" i="46"/>
  <c r="B1930" i="46"/>
  <c r="B1931" i="46"/>
  <c r="B1932" i="46"/>
  <c r="B1933" i="46"/>
  <c r="B1934" i="46"/>
  <c r="B1935" i="46"/>
  <c r="B1936" i="46"/>
  <c r="B1937" i="46"/>
  <c r="B1938" i="46"/>
  <c r="B1939" i="46"/>
  <c r="B1940" i="46"/>
  <c r="B1941" i="46"/>
  <c r="B1942" i="46"/>
  <c r="B1943" i="46"/>
  <c r="B1944" i="46"/>
  <c r="B1945" i="46"/>
  <c r="B1946" i="46"/>
  <c r="B1947" i="46"/>
  <c r="B1948" i="46"/>
  <c r="B1949" i="46"/>
  <c r="B1950" i="46"/>
  <c r="B1951" i="46"/>
  <c r="B1952" i="46"/>
  <c r="B1953" i="46"/>
  <c r="B1954" i="46"/>
  <c r="B1955" i="46"/>
  <c r="B1956" i="46"/>
  <c r="B1957" i="46"/>
  <c r="B1958" i="46"/>
  <c r="B1959" i="46"/>
  <c r="B1960" i="46"/>
  <c r="B1961" i="46"/>
  <c r="B1962" i="46"/>
  <c r="B1963" i="46"/>
  <c r="B1964" i="46"/>
  <c r="B1965" i="46"/>
  <c r="B1966" i="46"/>
  <c r="B1967" i="46"/>
  <c r="B1968" i="46"/>
  <c r="B1969" i="46"/>
  <c r="B1970" i="46"/>
  <c r="B1971" i="46"/>
  <c r="B1972" i="46"/>
  <c r="B1973" i="46"/>
  <c r="B1974" i="46"/>
  <c r="B1975" i="46"/>
  <c r="B1976" i="46"/>
  <c r="B1977" i="46"/>
  <c r="B1978" i="46"/>
  <c r="B1979" i="46"/>
  <c r="B1980" i="46"/>
  <c r="B1981" i="46"/>
  <c r="B1982" i="46"/>
  <c r="B1983" i="46"/>
  <c r="B1984" i="46"/>
  <c r="B1985" i="46"/>
  <c r="B1986" i="46"/>
  <c r="B1987" i="46"/>
  <c r="B1988" i="46"/>
  <c r="B1989" i="46"/>
  <c r="B1990" i="46"/>
  <c r="B1991" i="46"/>
  <c r="B1992" i="46"/>
  <c r="B1993" i="46"/>
  <c r="B1994" i="46"/>
  <c r="B1995" i="46"/>
  <c r="B1996" i="46"/>
  <c r="B1997" i="46"/>
  <c r="B1998" i="46"/>
  <c r="B1999" i="46"/>
  <c r="B2000" i="46"/>
  <c r="B2001" i="46"/>
  <c r="B2002" i="46"/>
  <c r="B2003" i="46"/>
  <c r="B2004" i="46"/>
  <c r="B2005" i="46"/>
  <c r="B2006" i="46"/>
  <c r="B2007" i="46"/>
  <c r="B2008" i="46"/>
  <c r="B2009" i="46"/>
  <c r="B2010" i="46"/>
  <c r="B2011" i="46"/>
  <c r="B2012" i="46"/>
  <c r="B2013" i="46"/>
  <c r="B2014" i="46"/>
  <c r="B2015" i="46"/>
  <c r="B2016" i="46"/>
  <c r="B2017" i="46"/>
  <c r="B2018" i="46"/>
  <c r="B2019" i="46"/>
  <c r="B2020" i="46"/>
  <c r="B2021" i="46"/>
  <c r="B2022" i="46"/>
  <c r="B2023" i="46"/>
  <c r="B2024" i="46"/>
  <c r="B2025" i="46"/>
  <c r="B2026" i="46"/>
  <c r="B2027" i="46"/>
  <c r="B2028" i="46"/>
  <c r="B2029" i="46"/>
  <c r="B2030" i="46"/>
  <c r="B2031" i="46"/>
  <c r="B2032" i="46"/>
  <c r="B2033" i="46"/>
  <c r="B2034" i="46"/>
  <c r="B2035" i="46"/>
  <c r="B2036" i="46"/>
  <c r="B2037" i="46"/>
  <c r="B2038" i="46"/>
  <c r="B2039" i="46"/>
  <c r="B2040" i="46"/>
  <c r="B2041" i="46"/>
  <c r="B2042" i="46"/>
  <c r="B2043" i="46"/>
  <c r="B2044" i="46"/>
  <c r="B2045" i="46"/>
  <c r="B2046" i="46"/>
  <c r="B2047" i="46"/>
  <c r="B2048" i="46"/>
  <c r="B2049" i="46"/>
  <c r="B2050" i="46"/>
  <c r="B2051" i="46"/>
  <c r="B2052" i="46"/>
  <c r="B2053" i="46"/>
  <c r="B2054" i="46"/>
  <c r="B2055" i="46"/>
  <c r="B2056" i="46"/>
  <c r="B2057" i="46"/>
  <c r="B2058" i="46"/>
  <c r="B2059" i="46"/>
  <c r="B2060" i="46"/>
  <c r="B2061" i="46"/>
  <c r="B2062" i="46"/>
  <c r="B2063" i="46"/>
  <c r="B2064" i="46"/>
  <c r="B2065" i="46"/>
  <c r="B2066" i="46"/>
  <c r="B2067" i="46"/>
  <c r="B2068" i="46"/>
  <c r="B2069" i="46"/>
  <c r="B2070" i="46"/>
  <c r="B2071" i="46"/>
  <c r="B2072" i="46"/>
  <c r="B2073" i="46"/>
  <c r="B2074" i="46"/>
  <c r="B2075" i="46"/>
  <c r="B2076" i="46"/>
  <c r="B2077" i="46"/>
  <c r="B2078" i="46"/>
  <c r="B2079" i="46"/>
  <c r="B2080" i="46"/>
  <c r="B2081" i="46"/>
  <c r="B2082" i="46"/>
  <c r="B2083" i="46"/>
  <c r="B2084" i="46"/>
  <c r="B2085" i="46"/>
  <c r="B2086" i="46"/>
  <c r="B2087" i="46"/>
  <c r="B2088" i="46"/>
  <c r="B2089" i="46"/>
  <c r="B2090" i="46"/>
  <c r="B2091" i="46"/>
  <c r="B2092" i="46"/>
  <c r="B2093" i="46"/>
  <c r="B2094" i="46"/>
  <c r="B2095" i="46"/>
  <c r="B2096" i="46"/>
  <c r="B2097" i="46"/>
  <c r="B2098" i="46"/>
  <c r="B2099" i="46"/>
  <c r="B2100" i="46"/>
  <c r="B2101" i="46"/>
  <c r="B2102" i="46"/>
  <c r="B2103" i="46"/>
  <c r="B2104" i="46"/>
  <c r="B2105" i="46"/>
  <c r="B2106" i="46"/>
  <c r="B2107" i="46"/>
  <c r="B2108" i="46"/>
  <c r="B2109" i="46"/>
  <c r="B2110" i="46"/>
  <c r="B2111" i="46"/>
  <c r="B2112" i="46"/>
  <c r="B2113" i="46"/>
  <c r="B2114" i="46"/>
  <c r="B2115" i="46"/>
  <c r="B2116" i="46"/>
  <c r="B2117" i="46"/>
  <c r="B2118" i="46"/>
  <c r="B2119" i="46"/>
  <c r="B2120" i="46"/>
  <c r="B2121" i="46"/>
  <c r="B2122" i="46"/>
  <c r="B2123" i="46"/>
  <c r="B2124" i="46"/>
  <c r="B2125" i="46"/>
  <c r="B2126" i="46"/>
  <c r="B2127" i="46"/>
  <c r="B2128" i="46"/>
  <c r="B2129" i="46"/>
  <c r="B2130" i="46"/>
  <c r="B2131" i="46"/>
  <c r="B2132" i="46"/>
  <c r="B2133" i="46"/>
  <c r="B2134" i="46"/>
  <c r="B2135" i="46"/>
  <c r="B2136" i="46"/>
  <c r="B2137" i="46"/>
  <c r="B2138" i="46"/>
  <c r="B2139" i="46"/>
  <c r="B2140" i="46"/>
  <c r="B2141" i="46"/>
  <c r="B2142" i="46"/>
  <c r="B2143" i="46"/>
  <c r="B2144" i="46"/>
  <c r="B2145" i="46"/>
  <c r="B2146" i="46"/>
  <c r="B2147" i="46"/>
  <c r="B2148" i="46"/>
  <c r="B2149" i="46"/>
  <c r="B2150" i="46"/>
  <c r="B2151" i="46"/>
  <c r="B2152" i="46"/>
  <c r="B2153" i="46"/>
  <c r="B2154" i="46"/>
  <c r="B2155" i="46"/>
  <c r="B2156" i="46"/>
  <c r="B2157" i="46"/>
  <c r="B2158" i="46"/>
  <c r="B2159" i="46"/>
  <c r="B2160" i="46"/>
  <c r="B2161" i="46"/>
  <c r="B2162" i="46"/>
  <c r="B2163" i="46"/>
  <c r="B2164" i="46"/>
  <c r="B2165" i="46"/>
  <c r="B2166" i="46"/>
  <c r="B2167" i="46"/>
  <c r="B2168" i="46"/>
  <c r="B2169" i="46"/>
  <c r="B2170" i="46"/>
  <c r="B2171" i="46"/>
  <c r="B2172" i="46"/>
  <c r="B2173" i="46"/>
  <c r="B2174" i="46"/>
  <c r="B2175" i="46"/>
  <c r="B2176" i="46"/>
  <c r="B2177" i="46"/>
  <c r="B2178" i="46"/>
  <c r="B2179" i="46"/>
  <c r="B2180" i="46"/>
  <c r="B2181" i="46"/>
  <c r="B2182" i="46"/>
  <c r="B2183" i="46"/>
  <c r="B2184" i="46"/>
  <c r="B2185" i="46"/>
  <c r="B2186" i="46"/>
  <c r="B2187" i="46"/>
  <c r="B2188" i="46"/>
  <c r="B2189" i="46"/>
  <c r="B2190" i="46"/>
  <c r="B2191" i="46"/>
  <c r="B2192" i="46"/>
  <c r="B2193" i="46"/>
  <c r="B2194" i="46"/>
  <c r="B2195" i="46"/>
  <c r="B2196" i="46"/>
  <c r="B2197" i="46"/>
  <c r="B2198" i="46"/>
  <c r="B2199" i="46"/>
  <c r="B2200" i="46"/>
  <c r="B2201" i="46"/>
  <c r="B2202" i="46"/>
  <c r="B2203" i="46"/>
  <c r="B2204" i="46"/>
  <c r="B2205" i="46"/>
  <c r="B2206" i="46"/>
  <c r="B2207" i="46"/>
  <c r="B2208" i="46"/>
  <c r="B2209" i="46"/>
  <c r="B2210" i="46"/>
  <c r="B2211" i="46"/>
  <c r="B2212" i="46"/>
  <c r="B2213" i="46"/>
  <c r="B2214" i="46"/>
  <c r="B2215" i="46"/>
  <c r="B2216" i="46"/>
  <c r="B2217" i="46"/>
  <c r="B2218" i="46"/>
  <c r="B2219" i="46"/>
  <c r="B2220" i="46"/>
  <c r="B2221" i="46"/>
  <c r="B2222" i="46"/>
  <c r="B2223" i="46"/>
  <c r="B2224" i="46"/>
  <c r="B2225" i="46"/>
  <c r="B2226" i="46"/>
  <c r="B2227" i="46"/>
  <c r="B2228" i="46"/>
  <c r="B2229" i="46"/>
  <c r="B2230" i="46"/>
  <c r="B2231" i="46"/>
  <c r="B2232" i="46"/>
  <c r="B2233" i="46"/>
  <c r="B2234" i="46"/>
  <c r="B2235" i="46"/>
  <c r="B2236" i="46"/>
  <c r="B2237" i="46"/>
  <c r="B2238" i="46"/>
  <c r="B2239" i="46"/>
  <c r="B2240" i="46"/>
  <c r="B2241" i="46"/>
  <c r="B2242" i="46"/>
  <c r="B2243" i="46"/>
  <c r="B2244" i="46"/>
  <c r="B2245" i="46"/>
  <c r="B2246" i="46"/>
  <c r="B2247" i="46"/>
  <c r="B2248" i="46"/>
  <c r="B2249" i="46"/>
  <c r="B2250" i="46"/>
  <c r="B2251" i="46"/>
  <c r="B2252" i="46"/>
  <c r="B2253" i="46"/>
  <c r="B2254" i="46"/>
  <c r="B2255" i="46"/>
  <c r="B2256" i="46"/>
  <c r="B2257" i="46"/>
  <c r="B2258" i="46"/>
  <c r="B2259" i="46"/>
  <c r="B2260" i="46"/>
  <c r="B2261" i="46"/>
  <c r="B2262" i="46"/>
  <c r="B2263" i="46"/>
  <c r="B2264" i="46"/>
  <c r="B2265" i="46"/>
  <c r="B2266" i="46"/>
  <c r="B2267" i="46"/>
  <c r="B2268" i="46"/>
  <c r="B2269" i="46"/>
  <c r="B2270" i="46"/>
  <c r="B2271" i="46"/>
  <c r="B2272" i="46"/>
  <c r="B2273" i="46"/>
  <c r="B2274" i="46"/>
  <c r="B2275" i="46"/>
  <c r="B2276" i="46"/>
  <c r="B2277" i="46"/>
  <c r="B2278" i="46"/>
  <c r="B2279" i="46"/>
  <c r="B2280" i="46"/>
  <c r="B2281" i="46"/>
  <c r="B2282" i="46"/>
  <c r="B2283" i="46"/>
  <c r="B2284" i="46"/>
  <c r="B2285" i="46"/>
  <c r="B2286" i="46"/>
  <c r="B2287" i="46"/>
  <c r="B2288" i="46"/>
  <c r="B2289" i="46"/>
  <c r="B2290" i="46"/>
  <c r="B2291" i="46"/>
  <c r="B2292" i="46"/>
  <c r="B2293" i="46"/>
  <c r="B2294" i="46"/>
  <c r="B2295" i="46"/>
  <c r="B2296" i="46"/>
  <c r="B2297" i="46"/>
  <c r="B2298" i="46"/>
  <c r="B2299" i="46"/>
  <c r="B2300" i="46"/>
  <c r="B2301" i="46"/>
  <c r="B2302" i="46"/>
  <c r="B2303" i="46"/>
  <c r="B2304" i="46"/>
  <c r="B2305" i="46"/>
  <c r="B2306" i="46"/>
  <c r="B2307" i="46"/>
  <c r="B2308" i="46"/>
  <c r="B2309" i="46"/>
  <c r="B2310" i="46"/>
  <c r="B2311" i="46"/>
  <c r="B2312" i="46"/>
  <c r="B2313" i="46"/>
  <c r="B2314" i="46"/>
  <c r="B2315" i="46"/>
  <c r="B2316" i="46"/>
  <c r="B2317" i="46"/>
  <c r="B2318" i="46"/>
  <c r="B2319" i="46"/>
  <c r="B2320" i="46"/>
  <c r="B2321" i="46"/>
  <c r="B2322" i="46"/>
  <c r="B2323" i="46"/>
  <c r="B2324" i="46"/>
  <c r="B2325" i="46"/>
  <c r="B2326" i="46"/>
  <c r="B2327" i="46"/>
  <c r="B2328" i="46"/>
  <c r="B2329" i="46"/>
  <c r="B2330" i="46"/>
  <c r="B2331" i="46"/>
  <c r="B2332" i="46"/>
  <c r="B2333" i="46"/>
  <c r="B2334" i="46"/>
  <c r="B2335" i="46"/>
  <c r="B2336" i="46"/>
  <c r="B2337" i="46"/>
  <c r="B2338" i="46"/>
  <c r="B2339" i="46"/>
  <c r="B2340" i="46"/>
  <c r="B2341" i="46"/>
  <c r="B2342" i="46"/>
  <c r="B2343" i="46"/>
  <c r="B2344" i="46"/>
  <c r="B2345" i="46"/>
  <c r="B2346" i="46"/>
  <c r="B2347" i="46"/>
  <c r="B2348" i="46"/>
  <c r="B2349" i="46"/>
  <c r="B2350" i="46"/>
  <c r="B2351" i="46"/>
  <c r="B2352" i="46"/>
  <c r="B2353" i="46"/>
  <c r="B2354" i="46"/>
  <c r="B2355" i="46"/>
  <c r="B2356" i="46"/>
  <c r="B2357" i="46"/>
  <c r="B2358" i="46"/>
  <c r="B2359" i="46"/>
  <c r="B2360" i="46"/>
  <c r="B2361" i="46"/>
  <c r="B2362" i="46"/>
  <c r="B2363" i="46"/>
  <c r="B2364" i="46"/>
  <c r="B2365" i="46"/>
  <c r="B2366" i="46"/>
  <c r="B2367" i="46"/>
  <c r="B2368" i="46"/>
  <c r="B2369" i="46"/>
  <c r="B2370" i="46"/>
  <c r="B2371" i="46"/>
  <c r="B2372" i="46"/>
  <c r="B2373" i="46"/>
  <c r="B2374" i="46"/>
  <c r="B2375" i="46"/>
  <c r="B2376" i="46"/>
  <c r="B2377" i="46"/>
  <c r="B2378" i="46"/>
  <c r="B2379" i="46"/>
  <c r="B2380" i="46"/>
  <c r="B2381" i="46"/>
  <c r="B2382" i="46"/>
  <c r="B2383" i="46"/>
  <c r="B2384" i="46"/>
  <c r="B2385" i="46"/>
  <c r="B2386" i="46"/>
  <c r="B2387" i="46"/>
  <c r="B2388" i="46"/>
  <c r="B2389" i="46"/>
  <c r="B2390" i="46"/>
  <c r="B2391" i="46"/>
  <c r="B2392" i="46"/>
  <c r="B2393" i="46"/>
  <c r="B2394" i="46"/>
  <c r="B2395" i="46"/>
  <c r="B2396" i="46"/>
  <c r="B2397" i="46"/>
  <c r="B2398" i="46"/>
  <c r="B2399" i="46"/>
  <c r="B2400" i="46"/>
  <c r="B2401" i="46"/>
  <c r="B2402" i="46"/>
  <c r="B2403" i="46"/>
  <c r="B2404" i="46"/>
  <c r="B2405" i="46"/>
  <c r="B2406" i="46"/>
  <c r="B2407" i="46"/>
  <c r="B2408" i="46"/>
  <c r="B2409" i="46"/>
  <c r="B2410" i="46"/>
  <c r="B2411" i="46"/>
  <c r="B2412" i="46"/>
  <c r="B2413" i="46"/>
  <c r="B2414" i="46"/>
  <c r="B2415" i="46"/>
  <c r="B2416" i="46"/>
  <c r="B2417" i="46"/>
  <c r="B2418" i="46"/>
  <c r="B2419" i="46"/>
  <c r="B2420" i="46"/>
  <c r="B2421" i="46"/>
  <c r="B2422" i="46"/>
  <c r="B2423" i="46"/>
  <c r="B2424" i="46"/>
  <c r="B2425" i="46"/>
  <c r="B2426" i="46"/>
  <c r="B2427" i="46"/>
  <c r="B2428" i="46"/>
  <c r="B2429" i="46"/>
  <c r="B2430" i="46"/>
  <c r="B2431" i="46"/>
  <c r="B2432" i="46"/>
  <c r="B2433" i="46"/>
  <c r="B2434" i="46"/>
  <c r="B2435" i="46"/>
  <c r="B2436" i="46"/>
  <c r="B2437" i="46"/>
  <c r="B2438" i="46"/>
  <c r="B2439" i="46"/>
  <c r="B2440" i="46"/>
  <c r="B2441" i="46"/>
  <c r="B2442" i="46"/>
  <c r="B2443" i="46"/>
  <c r="B2444" i="46"/>
  <c r="B2445" i="46"/>
  <c r="B2446" i="46"/>
  <c r="B2447" i="46"/>
  <c r="B2448" i="46"/>
  <c r="B2449" i="46"/>
  <c r="B2450" i="46"/>
  <c r="B2451" i="46"/>
  <c r="B2452" i="46"/>
  <c r="B2453" i="46"/>
  <c r="B2454" i="46"/>
  <c r="B2455" i="46"/>
  <c r="B2456" i="46"/>
  <c r="B2457" i="46"/>
  <c r="B2458" i="46"/>
  <c r="B2459" i="46"/>
  <c r="B2460" i="46"/>
  <c r="B2461" i="46"/>
  <c r="B2462" i="46"/>
  <c r="B2463" i="46"/>
  <c r="B2464" i="46"/>
  <c r="B2465" i="46"/>
  <c r="B2466" i="46"/>
  <c r="B2467" i="46"/>
  <c r="B2468" i="46"/>
  <c r="B2469" i="46"/>
  <c r="B2470" i="46"/>
  <c r="B2471" i="46"/>
  <c r="B2472" i="46"/>
  <c r="B2473" i="46"/>
  <c r="B2474" i="46"/>
  <c r="B2475" i="46"/>
  <c r="B2476" i="46"/>
  <c r="B2477" i="46"/>
  <c r="B2478" i="46"/>
  <c r="B2479" i="46"/>
  <c r="B2480" i="46"/>
  <c r="B2481" i="46"/>
  <c r="B2482" i="46"/>
  <c r="B2483" i="46"/>
  <c r="B2484" i="46"/>
  <c r="B2485" i="46"/>
  <c r="B2486" i="46"/>
  <c r="B2487" i="46"/>
  <c r="B2488" i="46"/>
  <c r="B2489" i="46"/>
  <c r="B2490" i="46"/>
  <c r="B2491" i="46"/>
  <c r="B2492" i="46"/>
  <c r="B2493" i="46"/>
  <c r="B2494" i="46"/>
  <c r="B2495" i="46"/>
  <c r="B2496" i="46"/>
  <c r="B2497" i="46"/>
  <c r="B2498" i="46"/>
  <c r="B2499" i="46"/>
  <c r="B2500" i="46"/>
  <c r="B2501" i="46"/>
  <c r="B2502" i="46"/>
  <c r="B2503" i="46"/>
  <c r="B2504" i="46"/>
  <c r="B2505" i="46"/>
  <c r="B2506" i="46"/>
  <c r="B2507" i="46"/>
  <c r="B2508" i="46"/>
  <c r="B2509" i="46"/>
  <c r="B2510" i="46"/>
  <c r="B2511" i="46"/>
  <c r="B2512" i="46"/>
  <c r="B2513" i="46"/>
  <c r="B2514" i="46"/>
  <c r="B2515" i="46"/>
  <c r="B2516" i="46"/>
  <c r="B2517" i="46"/>
  <c r="B2518" i="46"/>
  <c r="B2519" i="46"/>
  <c r="B2520" i="46"/>
  <c r="B2521" i="46"/>
  <c r="B2522" i="46"/>
  <c r="B2523" i="46"/>
  <c r="B2524" i="46"/>
  <c r="B2525" i="46"/>
  <c r="B2526" i="46"/>
  <c r="B2527" i="46"/>
  <c r="B2528" i="46"/>
  <c r="B2529" i="46"/>
  <c r="B2530" i="46"/>
  <c r="B2531" i="46"/>
  <c r="B2532" i="46"/>
  <c r="B2533" i="46"/>
  <c r="B2534" i="46"/>
  <c r="B2535" i="46"/>
  <c r="B2536" i="46"/>
  <c r="B2537" i="46"/>
  <c r="B2538" i="46"/>
  <c r="B2539" i="46"/>
  <c r="B2540" i="46"/>
  <c r="B2541" i="46"/>
  <c r="B2542" i="46"/>
  <c r="B2543" i="46"/>
  <c r="B2544" i="46"/>
  <c r="B2545" i="46"/>
  <c r="B2546" i="46"/>
  <c r="B2547" i="46"/>
  <c r="B2548" i="46"/>
  <c r="B2549" i="46"/>
  <c r="B2550" i="46"/>
  <c r="B2551" i="46"/>
  <c r="B2552" i="46"/>
  <c r="B2553" i="46"/>
  <c r="B2554" i="46"/>
  <c r="B2555" i="46"/>
  <c r="B2556" i="46"/>
  <c r="B2557" i="46"/>
  <c r="B2558" i="46"/>
  <c r="B2559" i="46"/>
  <c r="B2560" i="46"/>
  <c r="B2561" i="46"/>
  <c r="B2562" i="46"/>
  <c r="B2563" i="46"/>
  <c r="B2564" i="46"/>
  <c r="B2565" i="46"/>
  <c r="B2566" i="46"/>
  <c r="B2567" i="46"/>
  <c r="B2568" i="46"/>
  <c r="B2569" i="46"/>
  <c r="B2570" i="46"/>
  <c r="B2571" i="46"/>
  <c r="B2572" i="46"/>
  <c r="B2573" i="46"/>
  <c r="B2574" i="46"/>
  <c r="B2575" i="46"/>
  <c r="B2576" i="46"/>
  <c r="B2577" i="46"/>
  <c r="B2578" i="46"/>
  <c r="B2579" i="46"/>
  <c r="B2580" i="46"/>
  <c r="B2581" i="46"/>
  <c r="B2582" i="46"/>
  <c r="B2583" i="46"/>
  <c r="B2584" i="46"/>
  <c r="B2585" i="46"/>
  <c r="B2586" i="46"/>
  <c r="B2587" i="46"/>
  <c r="B2588" i="46"/>
  <c r="B2589" i="46"/>
  <c r="B2590" i="46"/>
  <c r="B2591" i="46"/>
  <c r="B2592" i="46"/>
  <c r="B2593" i="46"/>
  <c r="B2594" i="46"/>
  <c r="B2595" i="46"/>
  <c r="B2596" i="46"/>
  <c r="B2597" i="46"/>
  <c r="B2598" i="46"/>
  <c r="B2599" i="46"/>
  <c r="B2600" i="46"/>
  <c r="B2601" i="46"/>
  <c r="B2602" i="46"/>
  <c r="B2603" i="46"/>
  <c r="B2604" i="46"/>
  <c r="B2605" i="46"/>
  <c r="B2606" i="46"/>
  <c r="B2607" i="46"/>
  <c r="B2608" i="46"/>
  <c r="B2609" i="46"/>
  <c r="B2610" i="46"/>
  <c r="B2611" i="46"/>
  <c r="B2612" i="46"/>
  <c r="B2613" i="46"/>
  <c r="B2614" i="46"/>
  <c r="B2615" i="46"/>
  <c r="B2616" i="46"/>
  <c r="B2617" i="46"/>
  <c r="B2618" i="46"/>
  <c r="B2619" i="46"/>
  <c r="B2620" i="46"/>
  <c r="B2621" i="46"/>
  <c r="B2622" i="46"/>
  <c r="B2623" i="46"/>
  <c r="B2624" i="46"/>
  <c r="B2625" i="46"/>
  <c r="B2626" i="46"/>
  <c r="B2627" i="46"/>
  <c r="B2628" i="46"/>
  <c r="B2629" i="46"/>
  <c r="B2630" i="46"/>
  <c r="B2631" i="46"/>
  <c r="B2632" i="46"/>
  <c r="B2633" i="46"/>
  <c r="B2634" i="46"/>
  <c r="B2635" i="46"/>
  <c r="B2636" i="46"/>
  <c r="B2637" i="46"/>
  <c r="B2638" i="46"/>
  <c r="B2639" i="46"/>
  <c r="B2640" i="46"/>
  <c r="B2641" i="46"/>
  <c r="B2642" i="46"/>
  <c r="B2643" i="46"/>
  <c r="B2644" i="46"/>
  <c r="B2645" i="46"/>
  <c r="B2646" i="46"/>
  <c r="B2647" i="46"/>
  <c r="B2648" i="46"/>
  <c r="B2649" i="46"/>
  <c r="B2650" i="46"/>
  <c r="B2651" i="46"/>
  <c r="B2652" i="46"/>
  <c r="B2653" i="46"/>
  <c r="B2654" i="46"/>
  <c r="B2655" i="46"/>
  <c r="B2656" i="46"/>
  <c r="B2657" i="46"/>
  <c r="B2658" i="46"/>
  <c r="B2659" i="46"/>
  <c r="B2660" i="46"/>
  <c r="B2661" i="46"/>
  <c r="B2662" i="46"/>
  <c r="B2663" i="46"/>
  <c r="B2664" i="46"/>
  <c r="B2665" i="46"/>
  <c r="B2666" i="46"/>
  <c r="B2667" i="46"/>
  <c r="B2668" i="46"/>
  <c r="B2669" i="46"/>
  <c r="B2670" i="46"/>
  <c r="B2671" i="46"/>
  <c r="B2672" i="46"/>
  <c r="B2673" i="46"/>
  <c r="B2674" i="46"/>
  <c r="B2675" i="46"/>
  <c r="B2676" i="46"/>
  <c r="B2677" i="46"/>
  <c r="B2678" i="46"/>
  <c r="B2679" i="46"/>
  <c r="B2680" i="46"/>
  <c r="B2681" i="46"/>
  <c r="B2682" i="46"/>
  <c r="B2683" i="46"/>
  <c r="B2684" i="46"/>
  <c r="B2685" i="46"/>
  <c r="B2686" i="46"/>
  <c r="B2687" i="46"/>
  <c r="B2688" i="46"/>
  <c r="B2689" i="46"/>
  <c r="B2690" i="46"/>
  <c r="B2691" i="46"/>
  <c r="B2692" i="46"/>
  <c r="B2693" i="46"/>
  <c r="B2694" i="46"/>
  <c r="B2695" i="46"/>
  <c r="B2696" i="46"/>
  <c r="B2697" i="46"/>
  <c r="B2698" i="46"/>
  <c r="B2699" i="46"/>
  <c r="B2700" i="46"/>
  <c r="B2701" i="46"/>
  <c r="B2702" i="46"/>
  <c r="B2703" i="46"/>
  <c r="B2704" i="46"/>
  <c r="B2705" i="46"/>
  <c r="B2706" i="46"/>
  <c r="B2707" i="46"/>
  <c r="B2708" i="46"/>
  <c r="B2709" i="46"/>
  <c r="B2710" i="46"/>
  <c r="B2711" i="46"/>
  <c r="B2712" i="46"/>
  <c r="B2713" i="46"/>
  <c r="B2714" i="46"/>
  <c r="B2715" i="46"/>
  <c r="B2716" i="46"/>
  <c r="B2717" i="46"/>
  <c r="B2718" i="46"/>
  <c r="B2719" i="46"/>
  <c r="B2720" i="46"/>
  <c r="B2721" i="46"/>
  <c r="B2722" i="46"/>
  <c r="B2723" i="46"/>
  <c r="B2724" i="46"/>
  <c r="B2725" i="46"/>
  <c r="B2726" i="46"/>
  <c r="B2727" i="46"/>
  <c r="B2728" i="46"/>
  <c r="B2729" i="46"/>
  <c r="B2730" i="46"/>
  <c r="B2731" i="46"/>
  <c r="B2732" i="46"/>
  <c r="B2733" i="46"/>
  <c r="B2734" i="46"/>
  <c r="B2735" i="46"/>
  <c r="B2736" i="46"/>
  <c r="B2737" i="46"/>
  <c r="B2738" i="46"/>
  <c r="B2739" i="46"/>
  <c r="B2740" i="46"/>
  <c r="B2741" i="46"/>
  <c r="B2742" i="46"/>
  <c r="B2743" i="46"/>
  <c r="B2744" i="46"/>
  <c r="B2745" i="46"/>
  <c r="B2746" i="46"/>
  <c r="B2747" i="46"/>
  <c r="B2748" i="46"/>
  <c r="B2749" i="46"/>
  <c r="B2750" i="46"/>
  <c r="B2751" i="46"/>
  <c r="B2752" i="46"/>
  <c r="B2753" i="46"/>
  <c r="B2754" i="46"/>
  <c r="B2755" i="46"/>
  <c r="B2756" i="46"/>
  <c r="B2757" i="46"/>
  <c r="B2758" i="46"/>
  <c r="B2759" i="46"/>
  <c r="B2760" i="46"/>
  <c r="B2761" i="46"/>
  <c r="B2762" i="46"/>
  <c r="B2763" i="46"/>
  <c r="B2764" i="46"/>
  <c r="B2765" i="46"/>
  <c r="B2766" i="46"/>
  <c r="B2767" i="46"/>
  <c r="B2768" i="46"/>
  <c r="B2769" i="46"/>
  <c r="B2770" i="46"/>
  <c r="B2771" i="46"/>
  <c r="B2772" i="46"/>
  <c r="B2773" i="46"/>
  <c r="B2774" i="46"/>
  <c r="B2775" i="46"/>
  <c r="B2776" i="46"/>
  <c r="B2777" i="46"/>
  <c r="B2778" i="46"/>
  <c r="B2779" i="46"/>
  <c r="B2780" i="46"/>
  <c r="B2781" i="46"/>
  <c r="B2782" i="46"/>
  <c r="B2783" i="46"/>
  <c r="B2784" i="46"/>
  <c r="B2785" i="46"/>
  <c r="B2786" i="46"/>
  <c r="B2787" i="46"/>
  <c r="B2788" i="46"/>
  <c r="B2789" i="46"/>
  <c r="B2790" i="46"/>
  <c r="B2791" i="46"/>
  <c r="B2792" i="46"/>
  <c r="B2793" i="46"/>
  <c r="B2794" i="46"/>
  <c r="B2795" i="46"/>
  <c r="B2796" i="46"/>
  <c r="B2797" i="46"/>
  <c r="B2798" i="46"/>
  <c r="B2799" i="46"/>
  <c r="B2800" i="46"/>
  <c r="B2801" i="46"/>
  <c r="B2802" i="46"/>
  <c r="B2803" i="46"/>
  <c r="B2804" i="46"/>
  <c r="B2805" i="46"/>
  <c r="B2806" i="46"/>
  <c r="B2807" i="46"/>
  <c r="B2808" i="46"/>
  <c r="B2809" i="46"/>
  <c r="B2810" i="46"/>
  <c r="B2811" i="46"/>
  <c r="B2812" i="46"/>
  <c r="B2813" i="46"/>
  <c r="B2814" i="46"/>
  <c r="B2815" i="46"/>
  <c r="B2816" i="46"/>
  <c r="B2817" i="46"/>
  <c r="B2818" i="46"/>
  <c r="B2819" i="46"/>
  <c r="B2820" i="46"/>
  <c r="B2821" i="46"/>
  <c r="B2822" i="46"/>
  <c r="B2823" i="46"/>
  <c r="B2824" i="46"/>
  <c r="B2825" i="46"/>
  <c r="B2826" i="46"/>
  <c r="B2827" i="46"/>
  <c r="B2828" i="46"/>
  <c r="B2829" i="46"/>
  <c r="B2830" i="46"/>
  <c r="B2831" i="46"/>
  <c r="B2832" i="46"/>
  <c r="B2833" i="46"/>
  <c r="B2834" i="46"/>
  <c r="B2835" i="46"/>
  <c r="B2836" i="46"/>
  <c r="B2837" i="46"/>
  <c r="B2838" i="46"/>
  <c r="B2839" i="46"/>
  <c r="B2840" i="46"/>
  <c r="B2841" i="46"/>
  <c r="B2842" i="46"/>
  <c r="B2843" i="46"/>
  <c r="B2844" i="46"/>
  <c r="B2845" i="46"/>
  <c r="B2846" i="46"/>
  <c r="B2847" i="46"/>
  <c r="B2848" i="46"/>
  <c r="B2849" i="46"/>
  <c r="B2850" i="46"/>
  <c r="B2851" i="46"/>
  <c r="B2852" i="46"/>
  <c r="B2853" i="46"/>
  <c r="B2854" i="46"/>
  <c r="B2855" i="46"/>
  <c r="B2856" i="46"/>
  <c r="B2857" i="46"/>
  <c r="B2858" i="46"/>
  <c r="B2859" i="46"/>
  <c r="B2860" i="46"/>
  <c r="B2861" i="46"/>
  <c r="B2862" i="46"/>
  <c r="B2863" i="46"/>
  <c r="B2864" i="46"/>
  <c r="B2865" i="46"/>
  <c r="B2866" i="46"/>
  <c r="B2867" i="46"/>
  <c r="B2868" i="46"/>
  <c r="B2869" i="46"/>
  <c r="B2870" i="46"/>
  <c r="B2871" i="46"/>
  <c r="B2872" i="46"/>
  <c r="B2873" i="46"/>
  <c r="B2874" i="46"/>
  <c r="B2875" i="46"/>
  <c r="B2876" i="46"/>
  <c r="B2877" i="46"/>
  <c r="B2878" i="46"/>
  <c r="B2879" i="46"/>
  <c r="B2880" i="46"/>
  <c r="B2881" i="46"/>
  <c r="B2882" i="46"/>
  <c r="B2883" i="46"/>
  <c r="B2884" i="46"/>
  <c r="B2885" i="46"/>
  <c r="B2886" i="46"/>
  <c r="B2887" i="46"/>
  <c r="B2888" i="46"/>
  <c r="B2889" i="46"/>
  <c r="B2890" i="46"/>
  <c r="B2891" i="46"/>
  <c r="B2892" i="46"/>
  <c r="B2893" i="46"/>
  <c r="B2894" i="46"/>
  <c r="B2895" i="46"/>
  <c r="B2896" i="46"/>
  <c r="B2897" i="46"/>
  <c r="B2898" i="46"/>
  <c r="B2899" i="46"/>
  <c r="B2900" i="46"/>
  <c r="B2901" i="46"/>
  <c r="B2902" i="46"/>
  <c r="B2903" i="46"/>
  <c r="B2904" i="46"/>
  <c r="B2905" i="46"/>
  <c r="B2906" i="46"/>
  <c r="B2907" i="46"/>
  <c r="B2908" i="46"/>
  <c r="B2909" i="46"/>
  <c r="B2910" i="46"/>
  <c r="B2911" i="46"/>
  <c r="B2912" i="46"/>
  <c r="B2913" i="46"/>
  <c r="B2914" i="46"/>
  <c r="B2915" i="46"/>
  <c r="B2916" i="46"/>
  <c r="B2917" i="46"/>
  <c r="B2918" i="46"/>
  <c r="B2919" i="46"/>
  <c r="B2920" i="46"/>
  <c r="B2921" i="46"/>
  <c r="B2922" i="46"/>
  <c r="B2923" i="46"/>
  <c r="B2924" i="46"/>
  <c r="B2925" i="46"/>
  <c r="B2926" i="46"/>
  <c r="B2927" i="46"/>
  <c r="B2928" i="46"/>
  <c r="B2929" i="46"/>
  <c r="B2930" i="46"/>
  <c r="B2931" i="46"/>
  <c r="B2932" i="46"/>
  <c r="B2933" i="46"/>
  <c r="B2934" i="46"/>
  <c r="B2935" i="46"/>
  <c r="B2936" i="46"/>
  <c r="B2937" i="46"/>
  <c r="B2938" i="46"/>
  <c r="B2939" i="46"/>
  <c r="B2940" i="46"/>
  <c r="B2941" i="46"/>
  <c r="B2942" i="46"/>
  <c r="B2943" i="46"/>
  <c r="B2944" i="46"/>
  <c r="B2945" i="46"/>
  <c r="B2946" i="46"/>
  <c r="B2947" i="46"/>
  <c r="B2948" i="46"/>
  <c r="B2949" i="46"/>
  <c r="B2950" i="46"/>
  <c r="B2951" i="46"/>
  <c r="B2952" i="46"/>
  <c r="B2953" i="46"/>
  <c r="B2954" i="46"/>
  <c r="B2955" i="46"/>
  <c r="B2956" i="46"/>
  <c r="B2957" i="46"/>
  <c r="B2958" i="46"/>
  <c r="B2959" i="46"/>
  <c r="B2960" i="46"/>
  <c r="B2961" i="46"/>
  <c r="B2962" i="46"/>
  <c r="B2963" i="46"/>
  <c r="B2964" i="46"/>
  <c r="B2965" i="46"/>
  <c r="B2966" i="46"/>
  <c r="B2967" i="46"/>
  <c r="B2968" i="46"/>
  <c r="B2969" i="46"/>
  <c r="B2970" i="46"/>
  <c r="B2971" i="46"/>
  <c r="B2972" i="46"/>
  <c r="B2973" i="46"/>
  <c r="B2974" i="46"/>
  <c r="B2975" i="46"/>
  <c r="B2976" i="46"/>
  <c r="B2977" i="46"/>
  <c r="B2978" i="46"/>
  <c r="B2979" i="46"/>
  <c r="B2980" i="46"/>
  <c r="B2981" i="46"/>
  <c r="B2982" i="46"/>
  <c r="B2983" i="46"/>
  <c r="B2984" i="46"/>
  <c r="B2985" i="46"/>
  <c r="B2986" i="46"/>
  <c r="B2987" i="46"/>
  <c r="B2988" i="46"/>
  <c r="B2989" i="46"/>
  <c r="B2990" i="46"/>
  <c r="B2991" i="46"/>
  <c r="B2992" i="46"/>
  <c r="B2993" i="46"/>
  <c r="B2994" i="46"/>
  <c r="B2995" i="46"/>
  <c r="B2996" i="46"/>
  <c r="B2997" i="46"/>
  <c r="B2998" i="46"/>
  <c r="B2999" i="46"/>
  <c r="B3000" i="46"/>
  <c r="B3001" i="46"/>
  <c r="B3002" i="46"/>
  <c r="B3003" i="46"/>
  <c r="B3004" i="46"/>
  <c r="B3005" i="46"/>
  <c r="B3006" i="46"/>
  <c r="B3007" i="46"/>
  <c r="B3008" i="46"/>
  <c r="B3009" i="46"/>
  <c r="B3010" i="46"/>
  <c r="B3011" i="46"/>
  <c r="B3012" i="46"/>
  <c r="B3013" i="46"/>
  <c r="B3014" i="46"/>
  <c r="B3015" i="46"/>
  <c r="B3016" i="46"/>
  <c r="B3017" i="46"/>
  <c r="B3018" i="46"/>
  <c r="B3019" i="46"/>
  <c r="B3020" i="46"/>
  <c r="B3021" i="46"/>
  <c r="B3022" i="46"/>
  <c r="B3023" i="46"/>
  <c r="B3024" i="46"/>
  <c r="B3025" i="46"/>
  <c r="B3026" i="46"/>
  <c r="B3027" i="46"/>
  <c r="B3028" i="46"/>
  <c r="B3029" i="46"/>
  <c r="B3030" i="46"/>
  <c r="B3031" i="46"/>
  <c r="B3032" i="46"/>
  <c r="B3033" i="46"/>
  <c r="B3034" i="46"/>
  <c r="B3035" i="46"/>
  <c r="B3036" i="46"/>
  <c r="B3037" i="46"/>
  <c r="B3038" i="46"/>
  <c r="B3039" i="46"/>
  <c r="B3040" i="46"/>
  <c r="B3041" i="46"/>
  <c r="B3042" i="46"/>
  <c r="B3043" i="46"/>
  <c r="B3044" i="46"/>
  <c r="B3045" i="46"/>
  <c r="B3046" i="46"/>
  <c r="B3047" i="46"/>
  <c r="B3048" i="46"/>
  <c r="B3049" i="46"/>
  <c r="B3050" i="46"/>
  <c r="B3051" i="46"/>
  <c r="B3052" i="46"/>
  <c r="B3053" i="46"/>
  <c r="B3054" i="46"/>
  <c r="B3055" i="46"/>
  <c r="B3056" i="46"/>
  <c r="B3057" i="46"/>
  <c r="B3058" i="46"/>
  <c r="B3059" i="46"/>
  <c r="B3060" i="46"/>
  <c r="B3061" i="46"/>
  <c r="B3062" i="46"/>
  <c r="B3063" i="46"/>
  <c r="B3064" i="46"/>
  <c r="B3065" i="46"/>
  <c r="B3066" i="46"/>
  <c r="B3067" i="46"/>
  <c r="B3068" i="46"/>
  <c r="B3069" i="46"/>
  <c r="B3070" i="46"/>
  <c r="B3071" i="46"/>
  <c r="B3072" i="46"/>
  <c r="B3073" i="46"/>
  <c r="B3074" i="46"/>
  <c r="B3075" i="46"/>
  <c r="B3076" i="46"/>
  <c r="B3077" i="46"/>
  <c r="B3078" i="46"/>
  <c r="B3079" i="46"/>
  <c r="B3080" i="46"/>
  <c r="B3081" i="46"/>
  <c r="B3082" i="46"/>
  <c r="B3083" i="46"/>
  <c r="B3084" i="46"/>
  <c r="B3085" i="46"/>
  <c r="B3086" i="46"/>
  <c r="B3087" i="46"/>
  <c r="B3088" i="46"/>
  <c r="B3089" i="46"/>
  <c r="B3090" i="46"/>
  <c r="B3091" i="46"/>
  <c r="B3092" i="46"/>
  <c r="B3093" i="46"/>
  <c r="B3094" i="46"/>
  <c r="T1" i="45"/>
  <c r="AR5" i="67"/>
  <c r="AP5" i="67"/>
  <c r="X5" i="67"/>
  <c r="W5" i="67"/>
  <c r="V5" i="67"/>
  <c r="T5" i="67"/>
  <c r="AR4" i="67"/>
  <c r="AP4" i="67"/>
  <c r="X4" i="67"/>
  <c r="W4" i="67"/>
  <c r="V4" i="67"/>
  <c r="T4" i="67"/>
  <c r="AR3" i="67"/>
  <c r="AP3" i="67"/>
  <c r="X3" i="67"/>
  <c r="W3" i="67"/>
  <c r="V3" i="67"/>
  <c r="T3" i="67"/>
  <c r="T1" i="67"/>
  <c r="G36" i="46"/>
  <c r="B31" i="46"/>
  <c r="B35" i="46"/>
  <c r="B33" i="46"/>
  <c r="B30" i="46"/>
  <c r="B28" i="46"/>
  <c r="B32" i="46"/>
  <c r="B34" i="46"/>
  <c r="B29" i="46"/>
  <c r="N29" i="46"/>
  <c r="N30" i="46"/>
  <c r="N35" i="46"/>
  <c r="F28" i="46"/>
  <c r="N31" i="46"/>
  <c r="N28" i="46"/>
  <c r="F30" i="46"/>
  <c r="N32" i="46"/>
  <c r="F34" i="46"/>
  <c r="N33" i="46"/>
  <c r="F32" i="46"/>
  <c r="N34" i="46"/>
  <c r="F29" i="46"/>
  <c r="F33" i="46"/>
  <c r="F31" i="46"/>
  <c r="F35" i="46"/>
  <c r="AR208" i="27"/>
  <c r="AP208" i="27"/>
  <c r="X208" i="27"/>
  <c r="W208" i="27"/>
  <c r="V208" i="27"/>
  <c r="T208" i="27"/>
  <c r="AR207" i="27"/>
  <c r="AP207" i="27"/>
  <c r="X207" i="27"/>
  <c r="W207" i="27"/>
  <c r="V207" i="27"/>
  <c r="T207" i="27"/>
  <c r="AR206" i="27"/>
  <c r="AP206" i="27"/>
  <c r="X206" i="27"/>
  <c r="W206" i="27"/>
  <c r="V206" i="27"/>
  <c r="T206" i="27"/>
  <c r="AR205" i="27"/>
  <c r="AP205" i="27"/>
  <c r="X205" i="27"/>
  <c r="W205" i="27"/>
  <c r="V205" i="27"/>
  <c r="T205" i="27"/>
  <c r="AR204" i="27"/>
  <c r="AP204" i="27"/>
  <c r="X204" i="27"/>
  <c r="W204" i="27"/>
  <c r="V204" i="27"/>
  <c r="T204" i="27"/>
  <c r="AR203" i="27"/>
  <c r="AP203" i="27"/>
  <c r="X203" i="27"/>
  <c r="W203" i="27"/>
  <c r="V203" i="27"/>
  <c r="T203" i="27"/>
  <c r="AR202" i="27"/>
  <c r="AP202" i="27"/>
  <c r="X202" i="27"/>
  <c r="W202" i="27"/>
  <c r="V202" i="27"/>
  <c r="T202" i="27"/>
  <c r="AR201" i="27"/>
  <c r="AP201" i="27"/>
  <c r="X201" i="27"/>
  <c r="W201" i="27"/>
  <c r="V201" i="27"/>
  <c r="T201" i="27"/>
  <c r="AR200" i="27"/>
  <c r="AP200" i="27"/>
  <c r="X200" i="27"/>
  <c r="W200" i="27"/>
  <c r="V200" i="27"/>
  <c r="T200" i="27"/>
  <c r="AR199" i="27"/>
  <c r="AP199" i="27"/>
  <c r="X199" i="27"/>
  <c r="W199" i="27"/>
  <c r="V199" i="27"/>
  <c r="T199" i="27"/>
  <c r="AR198" i="27"/>
  <c r="AP198" i="27"/>
  <c r="X198" i="27"/>
  <c r="W198" i="27"/>
  <c r="V198" i="27"/>
  <c r="T198" i="27"/>
  <c r="AR197" i="27"/>
  <c r="AP197" i="27"/>
  <c r="X197" i="27"/>
  <c r="W197" i="27"/>
  <c r="V197" i="27"/>
  <c r="T197" i="27"/>
  <c r="AR196" i="27"/>
  <c r="AP196" i="27"/>
  <c r="X196" i="27"/>
  <c r="W196" i="27"/>
  <c r="V196" i="27"/>
  <c r="T196" i="27"/>
  <c r="AR195" i="27"/>
  <c r="AP195" i="27"/>
  <c r="X195" i="27"/>
  <c r="W195" i="27"/>
  <c r="V195" i="27"/>
  <c r="T195" i="27"/>
  <c r="AR194" i="27"/>
  <c r="AP194" i="27"/>
  <c r="X194" i="27"/>
  <c r="W194" i="27"/>
  <c r="V194" i="27"/>
  <c r="T194" i="27"/>
  <c r="AR193" i="27"/>
  <c r="AP193" i="27"/>
  <c r="X193" i="27"/>
  <c r="W193" i="27"/>
  <c r="V193" i="27"/>
  <c r="T193" i="27"/>
  <c r="AR192" i="27"/>
  <c r="AP192" i="27"/>
  <c r="X192" i="27"/>
  <c r="W192" i="27"/>
  <c r="V192" i="27"/>
  <c r="T192" i="27"/>
  <c r="AR191" i="27"/>
  <c r="AP191" i="27"/>
  <c r="X191" i="27"/>
  <c r="W191" i="27"/>
  <c r="V191" i="27"/>
  <c r="T191" i="27"/>
  <c r="AR190" i="27"/>
  <c r="AP190" i="27"/>
  <c r="X190" i="27"/>
  <c r="W190" i="27"/>
  <c r="V190" i="27"/>
  <c r="T190" i="27"/>
  <c r="AR189" i="27"/>
  <c r="AP189" i="27"/>
  <c r="X189" i="27"/>
  <c r="W189" i="27"/>
  <c r="V189" i="27"/>
  <c r="T189" i="27"/>
  <c r="AR188" i="27"/>
  <c r="AP188" i="27"/>
  <c r="X188" i="27"/>
  <c r="W188" i="27"/>
  <c r="V188" i="27"/>
  <c r="T188" i="27"/>
  <c r="AR187" i="27"/>
  <c r="AP187" i="27"/>
  <c r="X187" i="27"/>
  <c r="W187" i="27"/>
  <c r="V187" i="27"/>
  <c r="T187" i="27"/>
  <c r="AR186" i="27"/>
  <c r="AP186" i="27"/>
  <c r="X186" i="27"/>
  <c r="W186" i="27"/>
  <c r="V186" i="27"/>
  <c r="T186" i="27"/>
  <c r="AR200" i="25"/>
  <c r="AP200" i="25"/>
  <c r="X200" i="25"/>
  <c r="W200" i="25"/>
  <c r="V200" i="25"/>
  <c r="T200" i="25"/>
  <c r="AR199" i="25"/>
  <c r="AP199" i="25"/>
  <c r="X199" i="25"/>
  <c r="W199" i="25"/>
  <c r="V199" i="25"/>
  <c r="T199" i="25"/>
  <c r="AR198" i="25"/>
  <c r="AP198" i="25"/>
  <c r="X198" i="25"/>
  <c r="W198" i="25"/>
  <c r="V198" i="25"/>
  <c r="T198" i="25"/>
  <c r="AR197" i="25"/>
  <c r="AP197" i="25"/>
  <c r="X197" i="25"/>
  <c r="W197" i="25"/>
  <c r="V197" i="25"/>
  <c r="T197" i="25"/>
  <c r="AR196" i="25"/>
  <c r="AP196" i="25"/>
  <c r="X196" i="25"/>
  <c r="W196" i="25"/>
  <c r="V196" i="25"/>
  <c r="T196" i="25"/>
  <c r="AR195" i="25"/>
  <c r="AP195" i="25"/>
  <c r="X195" i="25"/>
  <c r="W195" i="25"/>
  <c r="V195" i="25"/>
  <c r="T195" i="25"/>
  <c r="AR194" i="25"/>
  <c r="AP194" i="25"/>
  <c r="X194" i="25"/>
  <c r="W194" i="25"/>
  <c r="V194" i="25"/>
  <c r="T194" i="25"/>
  <c r="AR193" i="25"/>
  <c r="AP193" i="25"/>
  <c r="X193" i="25"/>
  <c r="W193" i="25"/>
  <c r="V193" i="25"/>
  <c r="T193" i="25"/>
  <c r="AR192" i="25"/>
  <c r="AP192" i="25"/>
  <c r="X192" i="25"/>
  <c r="W192" i="25"/>
  <c r="V192" i="25"/>
  <c r="T192" i="25"/>
  <c r="AR191" i="25"/>
  <c r="AP191" i="25"/>
  <c r="X191" i="25"/>
  <c r="W191" i="25"/>
  <c r="V191" i="25"/>
  <c r="T191" i="25"/>
  <c r="AR190" i="25"/>
  <c r="AP190" i="25"/>
  <c r="X190" i="25"/>
  <c r="W190" i="25"/>
  <c r="V190" i="25"/>
  <c r="T190" i="25"/>
  <c r="AR189" i="25"/>
  <c r="AP189" i="25"/>
  <c r="X189" i="25"/>
  <c r="W189" i="25"/>
  <c r="V189" i="25"/>
  <c r="T189" i="25"/>
  <c r="AR188" i="25"/>
  <c r="AP188" i="25"/>
  <c r="X188" i="25"/>
  <c r="W188" i="25"/>
  <c r="V188" i="25"/>
  <c r="T188" i="25"/>
  <c r="AR187" i="25"/>
  <c r="AP187" i="25"/>
  <c r="X187" i="25"/>
  <c r="W187" i="25"/>
  <c r="V187" i="25"/>
  <c r="T187" i="25"/>
  <c r="AR186" i="25"/>
  <c r="AP186" i="25"/>
  <c r="X186" i="25"/>
  <c r="W186" i="25"/>
  <c r="V186" i="25"/>
  <c r="T186" i="25"/>
  <c r="AR185" i="25"/>
  <c r="AP185" i="25"/>
  <c r="X185" i="25"/>
  <c r="W185" i="25"/>
  <c r="V185" i="25"/>
  <c r="T185" i="25"/>
  <c r="AR184" i="25"/>
  <c r="AP184" i="25"/>
  <c r="X184" i="25"/>
  <c r="W184" i="25"/>
  <c r="V184" i="25"/>
  <c r="T184" i="25"/>
  <c r="AR183" i="25"/>
  <c r="AP183" i="25"/>
  <c r="X183" i="25"/>
  <c r="W183" i="25"/>
  <c r="V183" i="25"/>
  <c r="T183" i="25"/>
  <c r="AR182" i="25"/>
  <c r="AP182" i="25"/>
  <c r="X182" i="25"/>
  <c r="W182" i="25"/>
  <c r="V182" i="25"/>
  <c r="T182" i="25"/>
  <c r="AR181" i="25"/>
  <c r="AP181" i="25"/>
  <c r="X181" i="25"/>
  <c r="W181" i="25"/>
  <c r="V181" i="25"/>
  <c r="T181" i="25"/>
  <c r="AR180" i="25"/>
  <c r="AP180" i="25"/>
  <c r="X180" i="25"/>
  <c r="W180" i="25"/>
  <c r="V180" i="25"/>
  <c r="T180" i="25"/>
  <c r="AR179" i="25"/>
  <c r="AP179" i="25"/>
  <c r="X179" i="25"/>
  <c r="W179" i="25"/>
  <c r="V179" i="25"/>
  <c r="T179" i="25"/>
  <c r="AR178" i="25"/>
  <c r="AP178" i="25"/>
  <c r="X178" i="25"/>
  <c r="W178" i="25"/>
  <c r="V178" i="25"/>
  <c r="T178" i="25"/>
  <c r="X94" i="44"/>
  <c r="X95" i="44"/>
  <c r="X96" i="44"/>
  <c r="X97" i="44"/>
  <c r="X98" i="44"/>
  <c r="X99" i="44"/>
  <c r="X100" i="44"/>
  <c r="X101" i="44"/>
  <c r="X102" i="44"/>
  <c r="X103" i="44"/>
  <c r="X104" i="44"/>
  <c r="X105" i="44"/>
  <c r="X106" i="44"/>
  <c r="X107" i="44"/>
  <c r="X108" i="44"/>
  <c r="X109" i="44"/>
  <c r="X110" i="44"/>
  <c r="X111" i="44"/>
  <c r="X112" i="44"/>
  <c r="X113" i="44"/>
  <c r="X114" i="44"/>
  <c r="X115" i="44"/>
  <c r="X116" i="44"/>
  <c r="X117" i="44"/>
  <c r="X118" i="44"/>
  <c r="X119" i="44"/>
  <c r="X120" i="44"/>
  <c r="X121" i="44"/>
  <c r="X122" i="44"/>
  <c r="X123" i="44"/>
  <c r="X124" i="44"/>
  <c r="X125" i="44"/>
  <c r="X126" i="44"/>
  <c r="X93" i="44"/>
  <c r="T93" i="44"/>
  <c r="V93" i="44"/>
  <c r="W93" i="44"/>
  <c r="AP93" i="44"/>
  <c r="AR93" i="44"/>
  <c r="T94" i="44"/>
  <c r="V94" i="44"/>
  <c r="W94" i="44"/>
  <c r="AP94" i="44"/>
  <c r="AR94" i="44"/>
  <c r="T95" i="44"/>
  <c r="V95" i="44"/>
  <c r="W95" i="44"/>
  <c r="AP95" i="44"/>
  <c r="AR95" i="44"/>
  <c r="T96" i="44"/>
  <c r="V96" i="44"/>
  <c r="W96" i="44"/>
  <c r="AP96" i="44"/>
  <c r="AR96" i="44"/>
  <c r="V97" i="44"/>
  <c r="W97" i="44"/>
  <c r="AP97" i="44"/>
  <c r="AR97" i="44"/>
  <c r="M59" i="65"/>
  <c r="K59" i="65"/>
  <c r="C59" i="65"/>
  <c r="G31" i="46"/>
  <c r="G29" i="46"/>
  <c r="G34" i="46"/>
  <c r="G30" i="46"/>
  <c r="G33" i="46"/>
  <c r="G35" i="46"/>
  <c r="G32" i="46"/>
  <c r="G28" i="46"/>
  <c r="T98" i="44"/>
  <c r="V98" i="44"/>
  <c r="W98" i="44"/>
  <c r="AP98" i="44"/>
  <c r="AR98" i="44"/>
  <c r="V99" i="44"/>
  <c r="W99" i="44"/>
  <c r="AP99" i="44"/>
  <c r="AR99" i="44"/>
  <c r="T100" i="44"/>
  <c r="V100" i="44"/>
  <c r="W100" i="44"/>
  <c r="AP100" i="44"/>
  <c r="AR100" i="44"/>
  <c r="T101" i="44"/>
  <c r="V101" i="44"/>
  <c r="W101" i="44"/>
  <c r="AP101" i="44"/>
  <c r="AR101" i="44"/>
  <c r="V102" i="44"/>
  <c r="W102" i="44"/>
  <c r="AP102" i="44"/>
  <c r="AR102" i="44"/>
  <c r="T103" i="44"/>
  <c r="V103" i="44"/>
  <c r="W103" i="44"/>
  <c r="AP103" i="44"/>
  <c r="AR103" i="44"/>
  <c r="T104" i="44"/>
  <c r="V104" i="44"/>
  <c r="W104" i="44"/>
  <c r="AP104" i="44"/>
  <c r="AR104" i="44"/>
  <c r="T105" i="44"/>
  <c r="V105" i="44"/>
  <c r="W105" i="44"/>
  <c r="AP105" i="44"/>
  <c r="AR105" i="44"/>
  <c r="T106" i="44"/>
  <c r="V106" i="44"/>
  <c r="W106" i="44"/>
  <c r="AP106" i="44"/>
  <c r="AR106" i="44"/>
  <c r="V107" i="44"/>
  <c r="W107" i="44"/>
  <c r="AP107" i="44"/>
  <c r="AR107" i="44"/>
  <c r="T108" i="44"/>
  <c r="V108" i="44"/>
  <c r="W108" i="44"/>
  <c r="AP108" i="44"/>
  <c r="AR108" i="44"/>
  <c r="T109" i="44"/>
  <c r="V109" i="44"/>
  <c r="W109" i="44"/>
  <c r="AP109" i="44"/>
  <c r="AR109" i="44"/>
  <c r="T110" i="44"/>
  <c r="V110" i="44"/>
  <c r="W110" i="44"/>
  <c r="AP110" i="44"/>
  <c r="AR110" i="44"/>
  <c r="T111" i="44"/>
  <c r="V111" i="44"/>
  <c r="W111" i="44"/>
  <c r="AP111" i="44"/>
  <c r="AR111" i="44"/>
  <c r="T112" i="44"/>
  <c r="V112" i="44"/>
  <c r="W112" i="44"/>
  <c r="AP112" i="44"/>
  <c r="AR112" i="44"/>
  <c r="T113" i="44"/>
  <c r="V113" i="44"/>
  <c r="W113" i="44"/>
  <c r="AP113" i="44"/>
  <c r="AR113" i="44"/>
  <c r="T114" i="44"/>
  <c r="V114" i="44"/>
  <c r="W114" i="44"/>
  <c r="AP114" i="44"/>
  <c r="AR114" i="44"/>
  <c r="T115" i="44"/>
  <c r="V115" i="44"/>
  <c r="W115" i="44"/>
  <c r="AP115" i="44"/>
  <c r="AR115" i="44"/>
  <c r="T98" i="27"/>
  <c r="L13" i="64"/>
  <c r="K13" i="64"/>
  <c r="L12" i="64"/>
  <c r="K12" i="64"/>
  <c r="L11" i="64"/>
  <c r="K11" i="64"/>
  <c r="L10" i="64"/>
  <c r="K10" i="64"/>
  <c r="L9" i="64"/>
  <c r="K9" i="64"/>
  <c r="L8" i="64"/>
  <c r="K8" i="64"/>
  <c r="L7" i="64"/>
  <c r="K7" i="64"/>
  <c r="L6" i="64"/>
  <c r="K6" i="64"/>
  <c r="L5" i="64"/>
  <c r="K5" i="64"/>
  <c r="L4" i="64"/>
  <c r="K4" i="64"/>
  <c r="L3" i="64"/>
  <c r="K3" i="64"/>
  <c r="L2" i="64"/>
  <c r="K2" i="64"/>
  <c r="C25" i="25"/>
  <c r="T98" i="25"/>
  <c r="T116" i="44"/>
  <c r="V116" i="44"/>
  <c r="W116" i="44"/>
  <c r="AP116" i="44"/>
  <c r="AR116" i="44"/>
  <c r="T117" i="44"/>
  <c r="V117" i="44"/>
  <c r="W117" i="44"/>
  <c r="AP117" i="44"/>
  <c r="AR117" i="44"/>
  <c r="T118" i="44"/>
  <c r="V118" i="44"/>
  <c r="W118" i="44"/>
  <c r="AP118" i="44"/>
  <c r="AR118" i="44"/>
  <c r="V119" i="44"/>
  <c r="W119" i="44"/>
  <c r="AP119" i="44"/>
  <c r="AR119" i="44"/>
  <c r="T120" i="44"/>
  <c r="V120" i="44"/>
  <c r="W120" i="44"/>
  <c r="AP120" i="44"/>
  <c r="AR120" i="44"/>
  <c r="T121" i="44"/>
  <c r="V121" i="44"/>
  <c r="W121" i="44"/>
  <c r="AP121" i="44"/>
  <c r="AR121" i="44"/>
  <c r="T122" i="44"/>
  <c r="V122" i="44"/>
  <c r="W122" i="44"/>
  <c r="AP122" i="44"/>
  <c r="AR122" i="44"/>
  <c r="T123" i="44"/>
  <c r="V123" i="44"/>
  <c r="W123" i="44"/>
  <c r="AP123" i="44"/>
  <c r="AR123" i="44"/>
  <c r="T124" i="44"/>
  <c r="V124" i="44"/>
  <c r="W124" i="44"/>
  <c r="AP124" i="44"/>
  <c r="AR124" i="44"/>
  <c r="T125" i="44"/>
  <c r="V125" i="44"/>
  <c r="W125" i="44"/>
  <c r="AP125" i="44"/>
  <c r="AR125" i="44"/>
  <c r="T126" i="44"/>
  <c r="V126" i="44"/>
  <c r="W126" i="44"/>
  <c r="AP126" i="44"/>
  <c r="AR126" i="44"/>
  <c r="AQ432" i="27"/>
  <c r="AO432" i="27"/>
  <c r="W432" i="27"/>
  <c r="V432" i="27"/>
  <c r="T432" i="27"/>
  <c r="AQ431" i="27"/>
  <c r="AO431" i="27"/>
  <c r="W431" i="27"/>
  <c r="V431" i="27"/>
  <c r="T431" i="27"/>
  <c r="AQ430" i="27"/>
  <c r="AO430" i="27"/>
  <c r="W430" i="27"/>
  <c r="V430" i="27"/>
  <c r="T430" i="27"/>
  <c r="AQ429" i="27"/>
  <c r="AO429" i="27"/>
  <c r="W429" i="27"/>
  <c r="V429" i="27"/>
  <c r="T429" i="27"/>
  <c r="AQ428" i="27"/>
  <c r="AO428" i="27"/>
  <c r="W428" i="27"/>
  <c r="V428" i="27"/>
  <c r="T428" i="27"/>
  <c r="AQ427" i="27"/>
  <c r="AO427" i="27"/>
  <c r="W427" i="27"/>
  <c r="V427" i="27"/>
  <c r="T427" i="27"/>
  <c r="AQ426" i="27"/>
  <c r="AO426" i="27"/>
  <c r="W426" i="27"/>
  <c r="V426" i="27"/>
  <c r="T426" i="27"/>
  <c r="AQ425" i="27"/>
  <c r="AO425" i="27"/>
  <c r="W425" i="27"/>
  <c r="V425" i="27"/>
  <c r="T425" i="27"/>
  <c r="AQ424" i="27"/>
  <c r="AO424" i="27"/>
  <c r="W424" i="27"/>
  <c r="V424" i="27"/>
  <c r="T424" i="27"/>
  <c r="AQ423" i="27"/>
  <c r="AO423" i="27"/>
  <c r="W423" i="27"/>
  <c r="V423" i="27"/>
  <c r="T423" i="27"/>
  <c r="AQ422" i="27"/>
  <c r="AO422" i="27"/>
  <c r="W422" i="27"/>
  <c r="V422" i="27"/>
  <c r="T422" i="27"/>
  <c r="AQ421" i="27"/>
  <c r="AO421" i="27"/>
  <c r="W421" i="27"/>
  <c r="V421" i="27"/>
  <c r="T421" i="27"/>
  <c r="AQ226" i="25"/>
  <c r="AO226" i="25"/>
  <c r="W226" i="25"/>
  <c r="V226" i="25"/>
  <c r="T226" i="25"/>
  <c r="AQ225" i="25"/>
  <c r="AO225" i="25"/>
  <c r="W225" i="25"/>
  <c r="V225" i="25"/>
  <c r="T225" i="25"/>
  <c r="AQ224" i="25"/>
  <c r="AO224" i="25"/>
  <c r="W224" i="25"/>
  <c r="V224" i="25"/>
  <c r="T224" i="25"/>
  <c r="AQ223" i="25"/>
  <c r="AO223" i="25"/>
  <c r="W223" i="25"/>
  <c r="V223" i="25"/>
  <c r="T223" i="25"/>
  <c r="AQ222" i="25"/>
  <c r="AO222" i="25"/>
  <c r="W222" i="25"/>
  <c r="V222" i="25"/>
  <c r="T222" i="25"/>
  <c r="AQ221" i="25"/>
  <c r="AO221" i="25"/>
  <c r="W221" i="25"/>
  <c r="V221" i="25"/>
  <c r="T221" i="25"/>
  <c r="AQ220" i="25"/>
  <c r="AO220" i="25"/>
  <c r="W220" i="25"/>
  <c r="V220" i="25"/>
  <c r="T220" i="25"/>
  <c r="AQ219" i="25"/>
  <c r="AO219" i="25"/>
  <c r="W219" i="25"/>
  <c r="V219" i="25"/>
  <c r="T219" i="25"/>
  <c r="AQ218" i="25"/>
  <c r="AO218" i="25"/>
  <c r="W218" i="25"/>
  <c r="V218" i="25"/>
  <c r="T218" i="25"/>
  <c r="AQ217" i="25"/>
  <c r="AO217" i="25"/>
  <c r="W217" i="25"/>
  <c r="V217" i="25"/>
  <c r="T217" i="25"/>
  <c r="D9" i="47"/>
  <c r="D16" i="47" s="1"/>
  <c r="B7" i="47"/>
  <c r="B13" i="47"/>
  <c r="C23" i="27"/>
  <c r="C22" i="27"/>
  <c r="C24" i="27"/>
  <c r="C23" i="25"/>
  <c r="C22" i="25"/>
  <c r="C24" i="25"/>
  <c r="AQ479" i="27"/>
  <c r="AO479" i="27"/>
  <c r="W479" i="27"/>
  <c r="V479" i="27"/>
  <c r="T479" i="27"/>
  <c r="AQ478" i="27"/>
  <c r="AO478" i="27"/>
  <c r="W478" i="27"/>
  <c r="V478" i="27"/>
  <c r="T478" i="27"/>
  <c r="AQ477" i="27"/>
  <c r="AO477" i="27"/>
  <c r="W477" i="27"/>
  <c r="V477" i="27"/>
  <c r="T477" i="27"/>
  <c r="AQ476" i="27"/>
  <c r="AO476" i="27"/>
  <c r="W476" i="27"/>
  <c r="V476" i="27"/>
  <c r="T476" i="27"/>
  <c r="AQ475" i="27"/>
  <c r="AO475" i="27"/>
  <c r="W475" i="27"/>
  <c r="V475" i="27"/>
  <c r="T475" i="27"/>
  <c r="AQ474" i="27"/>
  <c r="AO474" i="27"/>
  <c r="W474" i="27"/>
  <c r="V474" i="27"/>
  <c r="T474" i="27"/>
  <c r="AQ473" i="27"/>
  <c r="AO473" i="27"/>
  <c r="W473" i="27"/>
  <c r="V473" i="27"/>
  <c r="T473" i="27"/>
  <c r="AQ472" i="27"/>
  <c r="AO472" i="27"/>
  <c r="W472" i="27"/>
  <c r="V472" i="27"/>
  <c r="T472" i="27"/>
  <c r="AQ471" i="27"/>
  <c r="AO471" i="27"/>
  <c r="W471" i="27"/>
  <c r="V471" i="27"/>
  <c r="T471" i="27"/>
  <c r="AQ470" i="27"/>
  <c r="AO470" i="27"/>
  <c r="W470" i="27"/>
  <c r="V470" i="27"/>
  <c r="T470" i="27"/>
  <c r="AQ469" i="27"/>
  <c r="AO469" i="27"/>
  <c r="W469" i="27"/>
  <c r="V469" i="27"/>
  <c r="T469" i="27"/>
  <c r="AQ468" i="27"/>
  <c r="AO468" i="27"/>
  <c r="W468" i="27"/>
  <c r="V468" i="27"/>
  <c r="T468" i="27"/>
  <c r="AQ467" i="27"/>
  <c r="AO467" i="27"/>
  <c r="W467" i="27"/>
  <c r="V467" i="27"/>
  <c r="T467" i="27"/>
  <c r="AQ466" i="27"/>
  <c r="AO466" i="27"/>
  <c r="W466" i="27"/>
  <c r="V466" i="27"/>
  <c r="T466" i="27"/>
  <c r="AQ465" i="27"/>
  <c r="AO465" i="27"/>
  <c r="W465" i="27"/>
  <c r="V465" i="27"/>
  <c r="T465" i="27"/>
  <c r="AQ464" i="27"/>
  <c r="AO464" i="27"/>
  <c r="W464" i="27"/>
  <c r="V464" i="27"/>
  <c r="T464" i="27"/>
  <c r="AQ463" i="27"/>
  <c r="AO463" i="27"/>
  <c r="W463" i="27"/>
  <c r="V463" i="27"/>
  <c r="T463" i="27"/>
  <c r="AQ462" i="27"/>
  <c r="AO462" i="27"/>
  <c r="W462" i="27"/>
  <c r="V462" i="27"/>
  <c r="T462" i="27"/>
  <c r="AQ461" i="27"/>
  <c r="AO461" i="27"/>
  <c r="W461" i="27"/>
  <c r="V461" i="27"/>
  <c r="T461" i="27"/>
  <c r="AQ460" i="27"/>
  <c r="AO460" i="27"/>
  <c r="W460" i="27"/>
  <c r="V460" i="27"/>
  <c r="T460" i="27"/>
  <c r="AQ459" i="27"/>
  <c r="AO459" i="27"/>
  <c r="W459" i="27"/>
  <c r="V459" i="27"/>
  <c r="T459" i="27"/>
  <c r="AQ458" i="27"/>
  <c r="AO458" i="27"/>
  <c r="W458" i="27"/>
  <c r="V458" i="27"/>
  <c r="T458" i="27"/>
  <c r="AQ457" i="27"/>
  <c r="AO457" i="27"/>
  <c r="W457" i="27"/>
  <c r="V457" i="27"/>
  <c r="T457" i="27"/>
  <c r="AQ456" i="27"/>
  <c r="AO456" i="27"/>
  <c r="W456" i="27"/>
  <c r="V456" i="27"/>
  <c r="T456" i="27"/>
  <c r="AQ455" i="27"/>
  <c r="AO455" i="27"/>
  <c r="W455" i="27"/>
  <c r="V455" i="27"/>
  <c r="T455" i="27"/>
  <c r="AQ454" i="27"/>
  <c r="AO454" i="27"/>
  <c r="W454" i="27"/>
  <c r="V454" i="27"/>
  <c r="T454" i="27"/>
  <c r="AQ453" i="27"/>
  <c r="AO453" i="27"/>
  <c r="W453" i="27"/>
  <c r="V453" i="27"/>
  <c r="T453" i="27"/>
  <c r="AQ452" i="27"/>
  <c r="AO452" i="27"/>
  <c r="W452" i="27"/>
  <c r="V452" i="27"/>
  <c r="T452" i="27"/>
  <c r="AQ451" i="27"/>
  <c r="AO451" i="27"/>
  <c r="W451" i="27"/>
  <c r="V451" i="27"/>
  <c r="T451" i="27"/>
  <c r="AQ450" i="27"/>
  <c r="AO450" i="27"/>
  <c r="W450" i="27"/>
  <c r="V450" i="27"/>
  <c r="T450" i="27"/>
  <c r="AQ449" i="27"/>
  <c r="AO449" i="27"/>
  <c r="W449" i="27"/>
  <c r="V449" i="27"/>
  <c r="T449" i="27"/>
  <c r="AQ448" i="27"/>
  <c r="AO448" i="27"/>
  <c r="W448" i="27"/>
  <c r="V448" i="27"/>
  <c r="T448" i="27"/>
  <c r="AQ447" i="27"/>
  <c r="AO447" i="27"/>
  <c r="W447" i="27"/>
  <c r="V447" i="27"/>
  <c r="T447" i="27"/>
  <c r="AQ446" i="27"/>
  <c r="AO446" i="27"/>
  <c r="W446" i="27"/>
  <c r="V446" i="27"/>
  <c r="T446" i="27"/>
  <c r="AQ445" i="27"/>
  <c r="AO445" i="27"/>
  <c r="W445" i="27"/>
  <c r="V445" i="27"/>
  <c r="T445" i="27"/>
  <c r="AQ444" i="27"/>
  <c r="AO444" i="27"/>
  <c r="W444" i="27"/>
  <c r="V444" i="27"/>
  <c r="T444" i="27"/>
  <c r="AQ443" i="27"/>
  <c r="AO443" i="27"/>
  <c r="W443" i="27"/>
  <c r="V443" i="27"/>
  <c r="T443" i="27"/>
  <c r="AQ442" i="27"/>
  <c r="AO442" i="27"/>
  <c r="W442" i="27"/>
  <c r="V442" i="27"/>
  <c r="T442" i="27"/>
  <c r="AQ441" i="27"/>
  <c r="AO441" i="27"/>
  <c r="W441" i="27"/>
  <c r="V441" i="27"/>
  <c r="T441" i="27"/>
  <c r="AQ440" i="27"/>
  <c r="AO440" i="27"/>
  <c r="W440" i="27"/>
  <c r="V440" i="27"/>
  <c r="T440" i="27"/>
  <c r="AQ439" i="27"/>
  <c r="AO439" i="27"/>
  <c r="W439" i="27"/>
  <c r="V439" i="27"/>
  <c r="T439" i="27"/>
  <c r="AQ438" i="27"/>
  <c r="AO438" i="27"/>
  <c r="W438" i="27"/>
  <c r="V438" i="27"/>
  <c r="T438" i="27"/>
  <c r="AQ437" i="27"/>
  <c r="AO437" i="27"/>
  <c r="W437" i="27"/>
  <c r="V437" i="27"/>
  <c r="T437" i="27"/>
  <c r="AQ436" i="27"/>
  <c r="AO436" i="27"/>
  <c r="W436" i="27"/>
  <c r="V436" i="27"/>
  <c r="T436" i="27"/>
  <c r="AQ435" i="27"/>
  <c r="AO435" i="27"/>
  <c r="W435" i="27"/>
  <c r="V435" i="27"/>
  <c r="T435" i="27"/>
  <c r="AQ434" i="27"/>
  <c r="AO434" i="27"/>
  <c r="W434" i="27"/>
  <c r="V434" i="27"/>
  <c r="T434" i="27"/>
  <c r="AQ433" i="27"/>
  <c r="AO433" i="27"/>
  <c r="W433" i="27"/>
  <c r="V433" i="27"/>
  <c r="T433" i="27"/>
  <c r="AQ271" i="25"/>
  <c r="AO271" i="25"/>
  <c r="W271" i="25"/>
  <c r="V271" i="25"/>
  <c r="T271" i="25"/>
  <c r="AQ270" i="25"/>
  <c r="AO270" i="25"/>
  <c r="W270" i="25"/>
  <c r="V270" i="25"/>
  <c r="T270" i="25"/>
  <c r="AQ269" i="25"/>
  <c r="AO269" i="25"/>
  <c r="W269" i="25"/>
  <c r="V269" i="25"/>
  <c r="T269" i="25"/>
  <c r="AQ268" i="25"/>
  <c r="AO268" i="25"/>
  <c r="W268" i="25"/>
  <c r="V268" i="25"/>
  <c r="T268" i="25"/>
  <c r="AQ267" i="25"/>
  <c r="AO267" i="25"/>
  <c r="W267" i="25"/>
  <c r="V267" i="25"/>
  <c r="T267" i="25"/>
  <c r="AQ266" i="25"/>
  <c r="AO266" i="25"/>
  <c r="W266" i="25"/>
  <c r="V266" i="25"/>
  <c r="T266" i="25"/>
  <c r="AQ265" i="25"/>
  <c r="AO265" i="25"/>
  <c r="W265" i="25"/>
  <c r="V265" i="25"/>
  <c r="T265" i="25"/>
  <c r="AQ264" i="25"/>
  <c r="AO264" i="25"/>
  <c r="W264" i="25"/>
  <c r="V264" i="25"/>
  <c r="T264" i="25"/>
  <c r="AQ263" i="25"/>
  <c r="AO263" i="25"/>
  <c r="W263" i="25"/>
  <c r="V263" i="25"/>
  <c r="T263" i="25"/>
  <c r="AQ262" i="25"/>
  <c r="AO262" i="25"/>
  <c r="W262" i="25"/>
  <c r="V262" i="25"/>
  <c r="T262" i="25"/>
  <c r="AQ261" i="25"/>
  <c r="AO261" i="25"/>
  <c r="W261" i="25"/>
  <c r="V261" i="25"/>
  <c r="T261" i="25"/>
  <c r="AQ260" i="25"/>
  <c r="AO260" i="25"/>
  <c r="W260" i="25"/>
  <c r="V260" i="25"/>
  <c r="T260" i="25"/>
  <c r="AQ259" i="25"/>
  <c r="AO259" i="25"/>
  <c r="W259" i="25"/>
  <c r="V259" i="25"/>
  <c r="T259" i="25"/>
  <c r="AQ258" i="25"/>
  <c r="AO258" i="25"/>
  <c r="W258" i="25"/>
  <c r="V258" i="25"/>
  <c r="T258" i="25"/>
  <c r="AQ257" i="25"/>
  <c r="AO257" i="25"/>
  <c r="W257" i="25"/>
  <c r="V257" i="25"/>
  <c r="T257" i="25"/>
  <c r="AQ256" i="25"/>
  <c r="AO256" i="25"/>
  <c r="W256" i="25"/>
  <c r="V256" i="25"/>
  <c r="T256" i="25"/>
  <c r="AQ255" i="25"/>
  <c r="AO255" i="25"/>
  <c r="W255" i="25"/>
  <c r="V255" i="25"/>
  <c r="T255" i="25"/>
  <c r="AQ254" i="25"/>
  <c r="AO254" i="25"/>
  <c r="W254" i="25"/>
  <c r="V254" i="25"/>
  <c r="T254" i="25"/>
  <c r="AQ253" i="25"/>
  <c r="AO253" i="25"/>
  <c r="W253" i="25"/>
  <c r="V253" i="25"/>
  <c r="T253" i="25"/>
  <c r="AQ252" i="25"/>
  <c r="AO252" i="25"/>
  <c r="W252" i="25"/>
  <c r="V252" i="25"/>
  <c r="T252" i="25"/>
  <c r="AQ251" i="25"/>
  <c r="AO251" i="25"/>
  <c r="W251" i="25"/>
  <c r="V251" i="25"/>
  <c r="T251" i="25"/>
  <c r="AQ250" i="25"/>
  <c r="AO250" i="25"/>
  <c r="W250" i="25"/>
  <c r="V250" i="25"/>
  <c r="T250" i="25"/>
  <c r="AQ249" i="25"/>
  <c r="AO249" i="25"/>
  <c r="W249" i="25"/>
  <c r="V249" i="25"/>
  <c r="T249" i="25"/>
  <c r="AQ248" i="25"/>
  <c r="AO248" i="25"/>
  <c r="W248" i="25"/>
  <c r="V248" i="25"/>
  <c r="T248" i="25"/>
  <c r="AQ247" i="25"/>
  <c r="AO247" i="25"/>
  <c r="W247" i="25"/>
  <c r="V247" i="25"/>
  <c r="T247" i="25"/>
  <c r="AQ246" i="25"/>
  <c r="AO246" i="25"/>
  <c r="W246" i="25"/>
  <c r="V246" i="25"/>
  <c r="T246" i="25"/>
  <c r="AQ245" i="25"/>
  <c r="AO245" i="25"/>
  <c r="W245" i="25"/>
  <c r="V245" i="25"/>
  <c r="T245" i="25"/>
  <c r="AQ244" i="25"/>
  <c r="AO244" i="25"/>
  <c r="W244" i="25"/>
  <c r="V244" i="25"/>
  <c r="T244" i="25"/>
  <c r="AQ243" i="25"/>
  <c r="AO243" i="25"/>
  <c r="W243" i="25"/>
  <c r="V243" i="25"/>
  <c r="T243" i="25"/>
  <c r="AQ242" i="25"/>
  <c r="AO242" i="25"/>
  <c r="W242" i="25"/>
  <c r="V242" i="25"/>
  <c r="T242" i="25"/>
  <c r="AQ241" i="25"/>
  <c r="AO241" i="25"/>
  <c r="W241" i="25"/>
  <c r="V241" i="25"/>
  <c r="T241" i="25"/>
  <c r="AQ240" i="25"/>
  <c r="AO240" i="25"/>
  <c r="W240" i="25"/>
  <c r="V240" i="25"/>
  <c r="T240" i="25"/>
  <c r="AQ239" i="25"/>
  <c r="AO239" i="25"/>
  <c r="W239" i="25"/>
  <c r="V239" i="25"/>
  <c r="T239" i="25"/>
  <c r="AQ238" i="25"/>
  <c r="AO238" i="25"/>
  <c r="W238" i="25"/>
  <c r="V238" i="25"/>
  <c r="T238" i="25"/>
  <c r="AQ237" i="25"/>
  <c r="AO237" i="25"/>
  <c r="W237" i="25"/>
  <c r="V237" i="25"/>
  <c r="T237" i="25"/>
  <c r="AQ236" i="25"/>
  <c r="AO236" i="25"/>
  <c r="W236" i="25"/>
  <c r="V236" i="25"/>
  <c r="T236" i="25"/>
  <c r="AQ235" i="25"/>
  <c r="AO235" i="25"/>
  <c r="W235" i="25"/>
  <c r="V235" i="25"/>
  <c r="T235" i="25"/>
  <c r="AQ234" i="25"/>
  <c r="AO234" i="25"/>
  <c r="W234" i="25"/>
  <c r="V234" i="25"/>
  <c r="T234" i="25"/>
  <c r="AQ233" i="25"/>
  <c r="AO233" i="25"/>
  <c r="W233" i="25"/>
  <c r="V233" i="25"/>
  <c r="T233" i="25"/>
  <c r="AQ232" i="25"/>
  <c r="AO232" i="25"/>
  <c r="W232" i="25"/>
  <c r="V232" i="25"/>
  <c r="T232" i="25"/>
  <c r="AQ231" i="25"/>
  <c r="AO231" i="25"/>
  <c r="W231" i="25"/>
  <c r="V231" i="25"/>
  <c r="T231" i="25"/>
  <c r="AQ230" i="25"/>
  <c r="AO230" i="25"/>
  <c r="W230" i="25"/>
  <c r="V230" i="25"/>
  <c r="T230" i="25"/>
  <c r="AQ229" i="25"/>
  <c r="AO229" i="25"/>
  <c r="W229" i="25"/>
  <c r="V229" i="25"/>
  <c r="T229" i="25"/>
  <c r="AQ228" i="25"/>
  <c r="AO228" i="25"/>
  <c r="W228" i="25"/>
  <c r="V228" i="25"/>
  <c r="T228" i="25"/>
  <c r="AQ227" i="25"/>
  <c r="AO227" i="25"/>
  <c r="W227" i="25"/>
  <c r="V227" i="25"/>
  <c r="T227" i="25"/>
  <c r="AQ493" i="27"/>
  <c r="AO493" i="27"/>
  <c r="W493" i="27"/>
  <c r="V493" i="27"/>
  <c r="T493" i="27"/>
  <c r="AQ492" i="27"/>
  <c r="AO492" i="27"/>
  <c r="W492" i="27"/>
  <c r="V492" i="27"/>
  <c r="T492" i="27"/>
  <c r="AQ491" i="27"/>
  <c r="AO491" i="27"/>
  <c r="W491" i="27"/>
  <c r="V491" i="27"/>
  <c r="T491" i="27"/>
  <c r="AQ490" i="27"/>
  <c r="AO490" i="27"/>
  <c r="W490" i="27"/>
  <c r="V490" i="27"/>
  <c r="T490" i="27"/>
  <c r="AQ489" i="27"/>
  <c r="AO489" i="27"/>
  <c r="W489" i="27"/>
  <c r="V489" i="27"/>
  <c r="T489" i="27"/>
  <c r="AQ488" i="27"/>
  <c r="AO488" i="27"/>
  <c r="W488" i="27"/>
  <c r="V488" i="27"/>
  <c r="T488" i="27"/>
  <c r="AQ487" i="27"/>
  <c r="AO487" i="27"/>
  <c r="W487" i="27"/>
  <c r="V487" i="27"/>
  <c r="T487" i="27"/>
  <c r="AQ486" i="27"/>
  <c r="AO486" i="27"/>
  <c r="W486" i="27"/>
  <c r="V486" i="27"/>
  <c r="T486" i="27"/>
  <c r="AQ485" i="27"/>
  <c r="AO485" i="27"/>
  <c r="W485" i="27"/>
  <c r="V485" i="27"/>
  <c r="T485" i="27"/>
  <c r="AQ484" i="27"/>
  <c r="AO484" i="27"/>
  <c r="W484" i="27"/>
  <c r="V484" i="27"/>
  <c r="T484" i="27"/>
  <c r="AQ483" i="27"/>
  <c r="AO483" i="27"/>
  <c r="W483" i="27"/>
  <c r="V483" i="27"/>
  <c r="T483" i="27"/>
  <c r="AQ482" i="27"/>
  <c r="AO482" i="27"/>
  <c r="W482" i="27"/>
  <c r="V482" i="27"/>
  <c r="T482" i="27"/>
  <c r="AQ481" i="27"/>
  <c r="AO481" i="27"/>
  <c r="W481" i="27"/>
  <c r="V481" i="27"/>
  <c r="T481" i="27"/>
  <c r="AQ480" i="27"/>
  <c r="AO480" i="27"/>
  <c r="W480" i="27"/>
  <c r="V480" i="27"/>
  <c r="T480" i="27"/>
  <c r="K480" i="27"/>
  <c r="AQ283" i="25"/>
  <c r="AO283" i="25"/>
  <c r="W283" i="25"/>
  <c r="V283" i="25"/>
  <c r="T283" i="25"/>
  <c r="AQ282" i="25"/>
  <c r="AO282" i="25"/>
  <c r="W282" i="25"/>
  <c r="V282" i="25"/>
  <c r="T282" i="25"/>
  <c r="AQ281" i="25"/>
  <c r="AO281" i="25"/>
  <c r="W281" i="25"/>
  <c r="V281" i="25"/>
  <c r="T281" i="25"/>
  <c r="AQ280" i="25"/>
  <c r="AO280" i="25"/>
  <c r="W280" i="25"/>
  <c r="V280" i="25"/>
  <c r="T280" i="25"/>
  <c r="AQ279" i="25"/>
  <c r="AO279" i="25"/>
  <c r="W279" i="25"/>
  <c r="V279" i="25"/>
  <c r="T279" i="25"/>
  <c r="AQ278" i="25"/>
  <c r="AO278" i="25"/>
  <c r="W278" i="25"/>
  <c r="V278" i="25"/>
  <c r="T278" i="25"/>
  <c r="AQ277" i="25"/>
  <c r="AO277" i="25"/>
  <c r="W277" i="25"/>
  <c r="V277" i="25"/>
  <c r="T277" i="25"/>
  <c r="AQ276" i="25"/>
  <c r="AO276" i="25"/>
  <c r="W276" i="25"/>
  <c r="V276" i="25"/>
  <c r="T276" i="25"/>
  <c r="AQ275" i="25"/>
  <c r="AO275" i="25"/>
  <c r="W275" i="25"/>
  <c r="V275" i="25"/>
  <c r="T275" i="25"/>
  <c r="AQ274" i="25"/>
  <c r="AO274" i="25"/>
  <c r="W274" i="25"/>
  <c r="V274" i="25"/>
  <c r="T274" i="25"/>
  <c r="AQ273" i="25"/>
  <c r="AO273" i="25"/>
  <c r="W273" i="25"/>
  <c r="V273" i="25"/>
  <c r="T273" i="25"/>
  <c r="AQ272" i="25"/>
  <c r="AO272" i="25"/>
  <c r="W272" i="25"/>
  <c r="V272" i="25"/>
  <c r="T272" i="25"/>
  <c r="K272" i="25"/>
  <c r="AQ546" i="27"/>
  <c r="AO546" i="27"/>
  <c r="W546" i="27"/>
  <c r="V546" i="27"/>
  <c r="T546" i="27"/>
  <c r="AQ545" i="27"/>
  <c r="AO545" i="27"/>
  <c r="W545" i="27"/>
  <c r="V545" i="27"/>
  <c r="T545" i="27"/>
  <c r="AQ544" i="27"/>
  <c r="AO544" i="27"/>
  <c r="W544" i="27"/>
  <c r="V544" i="27"/>
  <c r="T544" i="27"/>
  <c r="AQ543" i="27"/>
  <c r="AO543" i="27"/>
  <c r="W543" i="27"/>
  <c r="V543" i="27"/>
  <c r="T543" i="27"/>
  <c r="AQ542" i="27"/>
  <c r="AO542" i="27"/>
  <c r="W542" i="27"/>
  <c r="V542" i="27"/>
  <c r="T542" i="27"/>
  <c r="AQ541" i="27"/>
  <c r="AO541" i="27"/>
  <c r="W541" i="27"/>
  <c r="V541" i="27"/>
  <c r="T541" i="27"/>
  <c r="AQ540" i="27"/>
  <c r="AO540" i="27"/>
  <c r="W540" i="27"/>
  <c r="V540" i="27"/>
  <c r="T540" i="27"/>
  <c r="AQ539" i="27"/>
  <c r="AO539" i="27"/>
  <c r="W539" i="27"/>
  <c r="V539" i="27"/>
  <c r="T539" i="27"/>
  <c r="AQ538" i="27"/>
  <c r="AO538" i="27"/>
  <c r="W538" i="27"/>
  <c r="V538" i="27"/>
  <c r="T538" i="27"/>
  <c r="AQ537" i="27"/>
  <c r="AO537" i="27"/>
  <c r="W537" i="27"/>
  <c r="V537" i="27"/>
  <c r="T537" i="27"/>
  <c r="AQ536" i="27"/>
  <c r="AO536" i="27"/>
  <c r="W536" i="27"/>
  <c r="V536" i="27"/>
  <c r="T536" i="27"/>
  <c r="AQ535" i="27"/>
  <c r="AO535" i="27"/>
  <c r="W535" i="27"/>
  <c r="V535" i="27"/>
  <c r="T535" i="27"/>
  <c r="AQ534" i="27"/>
  <c r="AO534" i="27"/>
  <c r="W534" i="27"/>
  <c r="V534" i="27"/>
  <c r="T534" i="27"/>
  <c r="AQ533" i="27"/>
  <c r="AO533" i="27"/>
  <c r="W533" i="27"/>
  <c r="V533" i="27"/>
  <c r="T533" i="27"/>
  <c r="AQ532" i="27"/>
  <c r="AO532" i="27"/>
  <c r="W532" i="27"/>
  <c r="V532" i="27"/>
  <c r="T532" i="27"/>
  <c r="AQ531" i="27"/>
  <c r="AO531" i="27"/>
  <c r="W531" i="27"/>
  <c r="V531" i="27"/>
  <c r="T531" i="27"/>
  <c r="AQ530" i="27"/>
  <c r="AO530" i="27"/>
  <c r="W530" i="27"/>
  <c r="V530" i="27"/>
  <c r="T530" i="27"/>
  <c r="AQ529" i="27"/>
  <c r="AO529" i="27"/>
  <c r="W529" i="27"/>
  <c r="V529" i="27"/>
  <c r="T529" i="27"/>
  <c r="AQ528" i="27"/>
  <c r="AO528" i="27"/>
  <c r="W528" i="27"/>
  <c r="V528" i="27"/>
  <c r="T528" i="27"/>
  <c r="AQ527" i="27"/>
  <c r="AO527" i="27"/>
  <c r="W527" i="27"/>
  <c r="V527" i="27"/>
  <c r="T527" i="27"/>
  <c r="AQ526" i="27"/>
  <c r="AO526" i="27"/>
  <c r="W526" i="27"/>
  <c r="V526" i="27"/>
  <c r="T526" i="27"/>
  <c r="AQ525" i="27"/>
  <c r="AO525" i="27"/>
  <c r="W525" i="27"/>
  <c r="V525" i="27"/>
  <c r="T525" i="27"/>
  <c r="AQ524" i="27"/>
  <c r="AO524" i="27"/>
  <c r="W524" i="27"/>
  <c r="V524" i="27"/>
  <c r="T524" i="27"/>
  <c r="AQ523" i="27"/>
  <c r="AO523" i="27"/>
  <c r="W523" i="27"/>
  <c r="V523" i="27"/>
  <c r="T523" i="27"/>
  <c r="AQ522" i="27"/>
  <c r="AO522" i="27"/>
  <c r="W522" i="27"/>
  <c r="V522" i="27"/>
  <c r="T522" i="27"/>
  <c r="AQ521" i="27"/>
  <c r="AO521" i="27"/>
  <c r="W521" i="27"/>
  <c r="V521" i="27"/>
  <c r="T521" i="27"/>
  <c r="AQ520" i="27"/>
  <c r="AO520" i="27"/>
  <c r="W520" i="27"/>
  <c r="V520" i="27"/>
  <c r="T520" i="27"/>
  <c r="AQ519" i="27"/>
  <c r="AO519" i="27"/>
  <c r="W519" i="27"/>
  <c r="V519" i="27"/>
  <c r="T519" i="27"/>
  <c r="AQ518" i="27"/>
  <c r="AO518" i="27"/>
  <c r="W518" i="27"/>
  <c r="V518" i="27"/>
  <c r="T518" i="27"/>
  <c r="AQ517" i="27"/>
  <c r="AO517" i="27"/>
  <c r="W517" i="27"/>
  <c r="V517" i="27"/>
  <c r="T517" i="27"/>
  <c r="AQ516" i="27"/>
  <c r="AO516" i="27"/>
  <c r="W516" i="27"/>
  <c r="V516" i="27"/>
  <c r="T516" i="27"/>
  <c r="AQ515" i="27"/>
  <c r="AO515" i="27"/>
  <c r="W515" i="27"/>
  <c r="V515" i="27"/>
  <c r="T515" i="27"/>
  <c r="AQ514" i="27"/>
  <c r="AO514" i="27"/>
  <c r="W514" i="27"/>
  <c r="V514" i="27"/>
  <c r="T514" i="27"/>
  <c r="AQ513" i="27"/>
  <c r="AO513" i="27"/>
  <c r="W513" i="27"/>
  <c r="V513" i="27"/>
  <c r="T513" i="27"/>
  <c r="AQ512" i="27"/>
  <c r="AO512" i="27"/>
  <c r="W512" i="27"/>
  <c r="V512" i="27"/>
  <c r="T512" i="27"/>
  <c r="AQ511" i="27"/>
  <c r="AO511" i="27"/>
  <c r="W511" i="27"/>
  <c r="V511" i="27"/>
  <c r="T511" i="27"/>
  <c r="AQ510" i="27"/>
  <c r="AO510" i="27"/>
  <c r="W510" i="27"/>
  <c r="V510" i="27"/>
  <c r="T510" i="27"/>
  <c r="AQ509" i="27"/>
  <c r="AO509" i="27"/>
  <c r="W509" i="27"/>
  <c r="V509" i="27"/>
  <c r="T509" i="27"/>
  <c r="AQ508" i="27"/>
  <c r="AO508" i="27"/>
  <c r="W508" i="27"/>
  <c r="V508" i="27"/>
  <c r="T508" i="27"/>
  <c r="AQ507" i="27"/>
  <c r="AO507" i="27"/>
  <c r="W507" i="27"/>
  <c r="V507" i="27"/>
  <c r="T507" i="27"/>
  <c r="AQ506" i="27"/>
  <c r="AO506" i="27"/>
  <c r="W506" i="27"/>
  <c r="V506" i="27"/>
  <c r="T506" i="27"/>
  <c r="AQ505" i="27"/>
  <c r="AO505" i="27"/>
  <c r="W505" i="27"/>
  <c r="V505" i="27"/>
  <c r="T505" i="27"/>
  <c r="AQ504" i="27"/>
  <c r="AO504" i="27"/>
  <c r="W504" i="27"/>
  <c r="V504" i="27"/>
  <c r="T504" i="27"/>
  <c r="AQ503" i="27"/>
  <c r="AO503" i="27"/>
  <c r="W503" i="27"/>
  <c r="V503" i="27"/>
  <c r="T503" i="27"/>
  <c r="AQ502" i="27"/>
  <c r="AO502" i="27"/>
  <c r="W502" i="27"/>
  <c r="V502" i="27"/>
  <c r="T502" i="27"/>
  <c r="AQ501" i="27"/>
  <c r="AO501" i="27"/>
  <c r="W501" i="27"/>
  <c r="V501" i="27"/>
  <c r="T501" i="27"/>
  <c r="AQ500" i="27"/>
  <c r="AO500" i="27"/>
  <c r="W500" i="27"/>
  <c r="V500" i="27"/>
  <c r="T500" i="27"/>
  <c r="AQ499" i="27"/>
  <c r="AO499" i="27"/>
  <c r="W499" i="27"/>
  <c r="V499" i="27"/>
  <c r="T499" i="27"/>
  <c r="AQ498" i="27"/>
  <c r="AO498" i="27"/>
  <c r="W498" i="27"/>
  <c r="V498" i="27"/>
  <c r="T498" i="27"/>
  <c r="AQ497" i="27"/>
  <c r="AO497" i="27"/>
  <c r="W497" i="27"/>
  <c r="V497" i="27"/>
  <c r="T497" i="27"/>
  <c r="AQ496" i="27"/>
  <c r="AO496" i="27"/>
  <c r="W496" i="27"/>
  <c r="V496" i="27"/>
  <c r="T496" i="27"/>
  <c r="AQ495" i="27"/>
  <c r="AO495" i="27"/>
  <c r="W495" i="27"/>
  <c r="V495" i="27"/>
  <c r="T495" i="27"/>
  <c r="AQ494" i="27"/>
  <c r="AO494" i="27"/>
  <c r="W494" i="27"/>
  <c r="V494" i="27"/>
  <c r="T494" i="27"/>
  <c r="AQ314" i="25"/>
  <c r="AO314" i="25"/>
  <c r="W314" i="25"/>
  <c r="V314" i="25"/>
  <c r="T314" i="25"/>
  <c r="AQ313" i="25"/>
  <c r="AO313" i="25"/>
  <c r="W313" i="25"/>
  <c r="V313" i="25"/>
  <c r="T313" i="25"/>
  <c r="AQ312" i="25"/>
  <c r="AO312" i="25"/>
  <c r="W312" i="25"/>
  <c r="V312" i="25"/>
  <c r="T312" i="25"/>
  <c r="AQ311" i="25"/>
  <c r="AO311" i="25"/>
  <c r="W311" i="25"/>
  <c r="V311" i="25"/>
  <c r="T311" i="25"/>
  <c r="AQ310" i="25"/>
  <c r="AO310" i="25"/>
  <c r="W310" i="25"/>
  <c r="V310" i="25"/>
  <c r="T310" i="25"/>
  <c r="AQ309" i="25"/>
  <c r="AO309" i="25"/>
  <c r="W309" i="25"/>
  <c r="V309" i="25"/>
  <c r="T309" i="25"/>
  <c r="AQ308" i="25"/>
  <c r="AO308" i="25"/>
  <c r="W308" i="25"/>
  <c r="V308" i="25"/>
  <c r="T308" i="25"/>
  <c r="AQ307" i="25"/>
  <c r="AO307" i="25"/>
  <c r="W307" i="25"/>
  <c r="V307" i="25"/>
  <c r="T307" i="25"/>
  <c r="AQ306" i="25"/>
  <c r="AO306" i="25"/>
  <c r="W306" i="25"/>
  <c r="V306" i="25"/>
  <c r="T306" i="25"/>
  <c r="AQ305" i="25"/>
  <c r="AO305" i="25"/>
  <c r="W305" i="25"/>
  <c r="V305" i="25"/>
  <c r="T305" i="25"/>
  <c r="AQ304" i="25"/>
  <c r="AO304" i="25"/>
  <c r="W304" i="25"/>
  <c r="V304" i="25"/>
  <c r="T304" i="25"/>
  <c r="AQ303" i="25"/>
  <c r="AO303" i="25"/>
  <c r="W303" i="25"/>
  <c r="V303" i="25"/>
  <c r="T303" i="25"/>
  <c r="AQ302" i="25"/>
  <c r="AO302" i="25"/>
  <c r="W302" i="25"/>
  <c r="V302" i="25"/>
  <c r="T302" i="25"/>
  <c r="AQ301" i="25"/>
  <c r="AO301" i="25"/>
  <c r="W301" i="25"/>
  <c r="V301" i="25"/>
  <c r="T301" i="25"/>
  <c r="AQ300" i="25"/>
  <c r="AO300" i="25"/>
  <c r="W300" i="25"/>
  <c r="V300" i="25"/>
  <c r="T300" i="25"/>
  <c r="AQ299" i="25"/>
  <c r="AO299" i="25"/>
  <c r="W299" i="25"/>
  <c r="V299" i="25"/>
  <c r="T299" i="25"/>
  <c r="AQ298" i="25"/>
  <c r="AO298" i="25"/>
  <c r="W298" i="25"/>
  <c r="V298" i="25"/>
  <c r="T298" i="25"/>
  <c r="AQ297" i="25"/>
  <c r="AO297" i="25"/>
  <c r="W297" i="25"/>
  <c r="V297" i="25"/>
  <c r="T297" i="25"/>
  <c r="AQ296" i="25"/>
  <c r="AO296" i="25"/>
  <c r="W296" i="25"/>
  <c r="V296" i="25"/>
  <c r="T296" i="25"/>
  <c r="AQ295" i="25"/>
  <c r="AO295" i="25"/>
  <c r="W295" i="25"/>
  <c r="V295" i="25"/>
  <c r="T295" i="25"/>
  <c r="AQ294" i="25"/>
  <c r="AO294" i="25"/>
  <c r="W294" i="25"/>
  <c r="V294" i="25"/>
  <c r="T294" i="25"/>
  <c r="AQ293" i="25"/>
  <c r="AO293" i="25"/>
  <c r="W293" i="25"/>
  <c r="V293" i="25"/>
  <c r="T293" i="25"/>
  <c r="AQ292" i="25"/>
  <c r="AO292" i="25"/>
  <c r="W292" i="25"/>
  <c r="V292" i="25"/>
  <c r="T292" i="25"/>
  <c r="AQ291" i="25"/>
  <c r="AO291" i="25"/>
  <c r="W291" i="25"/>
  <c r="V291" i="25"/>
  <c r="T291" i="25"/>
  <c r="AQ290" i="25"/>
  <c r="AO290" i="25"/>
  <c r="W290" i="25"/>
  <c r="V290" i="25"/>
  <c r="T290" i="25"/>
  <c r="AQ289" i="25"/>
  <c r="AO289" i="25"/>
  <c r="W289" i="25"/>
  <c r="V289" i="25"/>
  <c r="T289" i="25"/>
  <c r="AQ288" i="25"/>
  <c r="AO288" i="25"/>
  <c r="W288" i="25"/>
  <c r="V288" i="25"/>
  <c r="T288" i="25"/>
  <c r="AQ287" i="25"/>
  <c r="AO287" i="25"/>
  <c r="W287" i="25"/>
  <c r="V287" i="25"/>
  <c r="T287" i="25"/>
  <c r="AQ286" i="25"/>
  <c r="AO286" i="25"/>
  <c r="W286" i="25"/>
  <c r="V286" i="25"/>
  <c r="T286" i="25"/>
  <c r="AQ285" i="25"/>
  <c r="AO285" i="25"/>
  <c r="W285" i="25"/>
  <c r="V285" i="25"/>
  <c r="T285" i="25"/>
  <c r="AQ284" i="25"/>
  <c r="AO284" i="25"/>
  <c r="W284" i="25"/>
  <c r="V284" i="25"/>
  <c r="T284" i="25"/>
  <c r="AQ591" i="27"/>
  <c r="AO591" i="27"/>
  <c r="W591" i="27"/>
  <c r="V591" i="27"/>
  <c r="T591" i="27"/>
  <c r="AQ590" i="27"/>
  <c r="AO590" i="27"/>
  <c r="W590" i="27"/>
  <c r="V590" i="27"/>
  <c r="T590" i="27"/>
  <c r="AQ589" i="27"/>
  <c r="AO589" i="27"/>
  <c r="W589" i="27"/>
  <c r="V589" i="27"/>
  <c r="T589" i="27"/>
  <c r="AQ588" i="27"/>
  <c r="AO588" i="27"/>
  <c r="W588" i="27"/>
  <c r="V588" i="27"/>
  <c r="T588" i="27"/>
  <c r="AQ587" i="27"/>
  <c r="AO587" i="27"/>
  <c r="W587" i="27"/>
  <c r="V587" i="27"/>
  <c r="T587" i="27"/>
  <c r="AQ586" i="27"/>
  <c r="AO586" i="27"/>
  <c r="W586" i="27"/>
  <c r="V586" i="27"/>
  <c r="T586" i="27"/>
  <c r="AQ585" i="27"/>
  <c r="AO585" i="27"/>
  <c r="W585" i="27"/>
  <c r="V585" i="27"/>
  <c r="T585" i="27"/>
  <c r="AQ584" i="27"/>
  <c r="AO584" i="27"/>
  <c r="W584" i="27"/>
  <c r="V584" i="27"/>
  <c r="T584" i="27"/>
  <c r="AQ583" i="27"/>
  <c r="AO583" i="27"/>
  <c r="W583" i="27"/>
  <c r="V583" i="27"/>
  <c r="T583" i="27"/>
  <c r="AQ582" i="27"/>
  <c r="AO582" i="27"/>
  <c r="W582" i="27"/>
  <c r="V582" i="27"/>
  <c r="T582" i="27"/>
  <c r="AQ581" i="27"/>
  <c r="AO581" i="27"/>
  <c r="W581" i="27"/>
  <c r="V581" i="27"/>
  <c r="T581" i="27"/>
  <c r="AQ580" i="27"/>
  <c r="AO580" i="27"/>
  <c r="W580" i="27"/>
  <c r="V580" i="27"/>
  <c r="T580" i="27"/>
  <c r="AQ579" i="27"/>
  <c r="AO579" i="27"/>
  <c r="W579" i="27"/>
  <c r="V579" i="27"/>
  <c r="T579" i="27"/>
  <c r="AQ578" i="27"/>
  <c r="AO578" i="27"/>
  <c r="W578" i="27"/>
  <c r="V578" i="27"/>
  <c r="T578" i="27"/>
  <c r="AQ577" i="27"/>
  <c r="AO577" i="27"/>
  <c r="W577" i="27"/>
  <c r="V577" i="27"/>
  <c r="T577" i="27"/>
  <c r="AQ576" i="27"/>
  <c r="AO576" i="27"/>
  <c r="W576" i="27"/>
  <c r="V576" i="27"/>
  <c r="T576" i="27"/>
  <c r="AQ575" i="27"/>
  <c r="AO575" i="27"/>
  <c r="W575" i="27"/>
  <c r="V575" i="27"/>
  <c r="T575" i="27"/>
  <c r="AQ574" i="27"/>
  <c r="AO574" i="27"/>
  <c r="W574" i="27"/>
  <c r="V574" i="27"/>
  <c r="T574" i="27"/>
  <c r="AQ573" i="27"/>
  <c r="AO573" i="27"/>
  <c r="W573" i="27"/>
  <c r="V573" i="27"/>
  <c r="T573" i="27"/>
  <c r="AQ572" i="27"/>
  <c r="AO572" i="27"/>
  <c r="W572" i="27"/>
  <c r="V572" i="27"/>
  <c r="T572" i="27"/>
  <c r="AQ571" i="27"/>
  <c r="AO571" i="27"/>
  <c r="W571" i="27"/>
  <c r="V571" i="27"/>
  <c r="T571" i="27"/>
  <c r="AQ570" i="27"/>
  <c r="AO570" i="27"/>
  <c r="W570" i="27"/>
  <c r="V570" i="27"/>
  <c r="T570" i="27"/>
  <c r="AQ569" i="27"/>
  <c r="AO569" i="27"/>
  <c r="W569" i="27"/>
  <c r="V569" i="27"/>
  <c r="T569" i="27"/>
  <c r="AQ568" i="27"/>
  <c r="AO568" i="27"/>
  <c r="W568" i="27"/>
  <c r="V568" i="27"/>
  <c r="T568" i="27"/>
  <c r="AQ567" i="27"/>
  <c r="AO567" i="27"/>
  <c r="W567" i="27"/>
  <c r="V567" i="27"/>
  <c r="T567" i="27"/>
  <c r="AQ566" i="27"/>
  <c r="AO566" i="27"/>
  <c r="W566" i="27"/>
  <c r="V566" i="27"/>
  <c r="T566" i="27"/>
  <c r="AQ565" i="27"/>
  <c r="AO565" i="27"/>
  <c r="W565" i="27"/>
  <c r="V565" i="27"/>
  <c r="T565" i="27"/>
  <c r="AQ564" i="27"/>
  <c r="AO564" i="27"/>
  <c r="W564" i="27"/>
  <c r="V564" i="27"/>
  <c r="T564" i="27"/>
  <c r="AQ563" i="27"/>
  <c r="AO563" i="27"/>
  <c r="W563" i="27"/>
  <c r="V563" i="27"/>
  <c r="T563" i="27"/>
  <c r="AQ562" i="27"/>
  <c r="AO562" i="27"/>
  <c r="W562" i="27"/>
  <c r="V562" i="27"/>
  <c r="T562" i="27"/>
  <c r="AQ561" i="27"/>
  <c r="AO561" i="27"/>
  <c r="W561" i="27"/>
  <c r="V561" i="27"/>
  <c r="T561" i="27"/>
  <c r="AQ560" i="27"/>
  <c r="AO560" i="27"/>
  <c r="W560" i="27"/>
  <c r="V560" i="27"/>
  <c r="T560" i="27"/>
  <c r="AQ559" i="27"/>
  <c r="AO559" i="27"/>
  <c r="W559" i="27"/>
  <c r="V559" i="27"/>
  <c r="T559" i="27"/>
  <c r="K559" i="27"/>
  <c r="AQ558" i="27"/>
  <c r="AO558" i="27"/>
  <c r="W558" i="27"/>
  <c r="V558" i="27"/>
  <c r="T558" i="27"/>
  <c r="K558" i="27"/>
  <c r="AQ557" i="27"/>
  <c r="AO557" i="27"/>
  <c r="W557" i="27"/>
  <c r="V557" i="27"/>
  <c r="T557" i="27"/>
  <c r="K557" i="27"/>
  <c r="AQ556" i="27"/>
  <c r="AO556" i="27"/>
  <c r="W556" i="27"/>
  <c r="V556" i="27"/>
  <c r="T556" i="27"/>
  <c r="K556" i="27"/>
  <c r="AQ555" i="27"/>
  <c r="AO555" i="27"/>
  <c r="W555" i="27"/>
  <c r="V555" i="27"/>
  <c r="T555" i="27"/>
  <c r="K555" i="27"/>
  <c r="AQ554" i="27"/>
  <c r="AO554" i="27"/>
  <c r="W554" i="27"/>
  <c r="V554" i="27"/>
  <c r="T554" i="27"/>
  <c r="K554" i="27"/>
  <c r="AQ553" i="27"/>
  <c r="AO553" i="27"/>
  <c r="W553" i="27"/>
  <c r="V553" i="27"/>
  <c r="T553" i="27"/>
  <c r="K553" i="27"/>
  <c r="AQ552" i="27"/>
  <c r="AO552" i="27"/>
  <c r="W552" i="27"/>
  <c r="V552" i="27"/>
  <c r="T552" i="27"/>
  <c r="K552" i="27"/>
  <c r="AQ551" i="27"/>
  <c r="AO551" i="27"/>
  <c r="W551" i="27"/>
  <c r="V551" i="27"/>
  <c r="T551" i="27"/>
  <c r="AQ550" i="27"/>
  <c r="AO550" i="27"/>
  <c r="W550" i="27"/>
  <c r="V550" i="27"/>
  <c r="T550" i="27"/>
  <c r="AQ549" i="27"/>
  <c r="AO549" i="27"/>
  <c r="W549" i="27"/>
  <c r="V549" i="27"/>
  <c r="T549" i="27"/>
  <c r="AQ548" i="27"/>
  <c r="AO548" i="27"/>
  <c r="W548" i="27"/>
  <c r="V548" i="27"/>
  <c r="T548" i="27"/>
  <c r="AQ547" i="27"/>
  <c r="AO547" i="27"/>
  <c r="W547" i="27"/>
  <c r="V547" i="27"/>
  <c r="T547" i="27"/>
  <c r="AQ355" i="25"/>
  <c r="AO355" i="25"/>
  <c r="W355" i="25"/>
  <c r="V355" i="25"/>
  <c r="T355" i="25"/>
  <c r="AQ354" i="25"/>
  <c r="AO354" i="25"/>
  <c r="W354" i="25"/>
  <c r="V354" i="25"/>
  <c r="T354" i="25"/>
  <c r="AQ353" i="25"/>
  <c r="AO353" i="25"/>
  <c r="W353" i="25"/>
  <c r="V353" i="25"/>
  <c r="T353" i="25"/>
  <c r="AQ352" i="25"/>
  <c r="AO352" i="25"/>
  <c r="W352" i="25"/>
  <c r="V352" i="25"/>
  <c r="T352" i="25"/>
  <c r="AQ351" i="25"/>
  <c r="AO351" i="25"/>
  <c r="W351" i="25"/>
  <c r="V351" i="25"/>
  <c r="T351" i="25"/>
  <c r="AQ350" i="25"/>
  <c r="AO350" i="25"/>
  <c r="W350" i="25"/>
  <c r="V350" i="25"/>
  <c r="T350" i="25"/>
  <c r="AQ349" i="25"/>
  <c r="AO349" i="25"/>
  <c r="W349" i="25"/>
  <c r="V349" i="25"/>
  <c r="T349" i="25"/>
  <c r="AQ348" i="25"/>
  <c r="AO348" i="25"/>
  <c r="W348" i="25"/>
  <c r="V348" i="25"/>
  <c r="T348" i="25"/>
  <c r="AQ347" i="25"/>
  <c r="AO347" i="25"/>
  <c r="W347" i="25"/>
  <c r="V347" i="25"/>
  <c r="T347" i="25"/>
  <c r="AQ346" i="25"/>
  <c r="AO346" i="25"/>
  <c r="W346" i="25"/>
  <c r="V346" i="25"/>
  <c r="T346" i="25"/>
  <c r="AQ345" i="25"/>
  <c r="AO345" i="25"/>
  <c r="W345" i="25"/>
  <c r="V345" i="25"/>
  <c r="T345" i="25"/>
  <c r="AQ344" i="25"/>
  <c r="AO344" i="25"/>
  <c r="W344" i="25"/>
  <c r="V344" i="25"/>
  <c r="T344" i="25"/>
  <c r="AQ343" i="25"/>
  <c r="AO343" i="25"/>
  <c r="W343" i="25"/>
  <c r="V343" i="25"/>
  <c r="T343" i="25"/>
  <c r="AQ342" i="25"/>
  <c r="AO342" i="25"/>
  <c r="W342" i="25"/>
  <c r="V342" i="25"/>
  <c r="T342" i="25"/>
  <c r="AQ341" i="25"/>
  <c r="AO341" i="25"/>
  <c r="W341" i="25"/>
  <c r="V341" i="25"/>
  <c r="T341" i="25"/>
  <c r="AQ340" i="25"/>
  <c r="AO340" i="25"/>
  <c r="W340" i="25"/>
  <c r="V340" i="25"/>
  <c r="T340" i="25"/>
  <c r="AQ339" i="25"/>
  <c r="AO339" i="25"/>
  <c r="W339" i="25"/>
  <c r="V339" i="25"/>
  <c r="T339" i="25"/>
  <c r="AQ338" i="25"/>
  <c r="AO338" i="25"/>
  <c r="W338" i="25"/>
  <c r="V338" i="25"/>
  <c r="T338" i="25"/>
  <c r="AQ337" i="25"/>
  <c r="AO337" i="25"/>
  <c r="W337" i="25"/>
  <c r="V337" i="25"/>
  <c r="T337" i="25"/>
  <c r="AQ336" i="25"/>
  <c r="AO336" i="25"/>
  <c r="W336" i="25"/>
  <c r="V336" i="25"/>
  <c r="T336" i="25"/>
  <c r="AQ335" i="25"/>
  <c r="AO335" i="25"/>
  <c r="W335" i="25"/>
  <c r="V335" i="25"/>
  <c r="T335" i="25"/>
  <c r="AQ334" i="25"/>
  <c r="AO334" i="25"/>
  <c r="W334" i="25"/>
  <c r="V334" i="25"/>
  <c r="T334" i="25"/>
  <c r="AQ333" i="25"/>
  <c r="AO333" i="25"/>
  <c r="W333" i="25"/>
  <c r="V333" i="25"/>
  <c r="T333" i="25"/>
  <c r="AQ332" i="25"/>
  <c r="AO332" i="25"/>
  <c r="W332" i="25"/>
  <c r="V332" i="25"/>
  <c r="T332" i="25"/>
  <c r="AQ331" i="25"/>
  <c r="AO331" i="25"/>
  <c r="W331" i="25"/>
  <c r="V331" i="25"/>
  <c r="T331" i="25"/>
  <c r="AQ330" i="25"/>
  <c r="AO330" i="25"/>
  <c r="W330" i="25"/>
  <c r="V330" i="25"/>
  <c r="T330" i="25"/>
  <c r="AQ329" i="25"/>
  <c r="AO329" i="25"/>
  <c r="W329" i="25"/>
  <c r="V329" i="25"/>
  <c r="T329" i="25"/>
  <c r="AQ328" i="25"/>
  <c r="AO328" i="25"/>
  <c r="W328" i="25"/>
  <c r="V328" i="25"/>
  <c r="T328" i="25"/>
  <c r="AQ327" i="25"/>
  <c r="AO327" i="25"/>
  <c r="W327" i="25"/>
  <c r="V327" i="25"/>
  <c r="T327" i="25"/>
  <c r="AQ326" i="25"/>
  <c r="AO326" i="25"/>
  <c r="W326" i="25"/>
  <c r="V326" i="25"/>
  <c r="T326" i="25"/>
  <c r="AQ325" i="25"/>
  <c r="AO325" i="25"/>
  <c r="W325" i="25"/>
  <c r="V325" i="25"/>
  <c r="T325" i="25"/>
  <c r="AQ324" i="25"/>
  <c r="AO324" i="25"/>
  <c r="W324" i="25"/>
  <c r="V324" i="25"/>
  <c r="T324" i="25"/>
  <c r="K324" i="25"/>
  <c r="AQ323" i="25"/>
  <c r="AO323" i="25"/>
  <c r="W323" i="25"/>
  <c r="V323" i="25"/>
  <c r="T323" i="25"/>
  <c r="K323" i="25"/>
  <c r="AQ322" i="25"/>
  <c r="AO322" i="25"/>
  <c r="W322" i="25"/>
  <c r="V322" i="25"/>
  <c r="T322" i="25"/>
  <c r="K322" i="25"/>
  <c r="AQ321" i="25"/>
  <c r="AO321" i="25"/>
  <c r="W321" i="25"/>
  <c r="V321" i="25"/>
  <c r="T321" i="25"/>
  <c r="K321" i="25"/>
  <c r="AQ320" i="25"/>
  <c r="AO320" i="25"/>
  <c r="W320" i="25"/>
  <c r="V320" i="25"/>
  <c r="T320" i="25"/>
  <c r="K320" i="25"/>
  <c r="AQ319" i="25"/>
  <c r="AO319" i="25"/>
  <c r="W319" i="25"/>
  <c r="V319" i="25"/>
  <c r="T319" i="25"/>
  <c r="K319" i="25"/>
  <c r="AQ318" i="25"/>
  <c r="AO318" i="25"/>
  <c r="W318" i="25"/>
  <c r="V318" i="25"/>
  <c r="T318" i="25"/>
  <c r="AQ317" i="25"/>
  <c r="AO317" i="25"/>
  <c r="W317" i="25"/>
  <c r="V317" i="25"/>
  <c r="T317" i="25"/>
  <c r="AQ316" i="25"/>
  <c r="AO316" i="25"/>
  <c r="W316" i="25"/>
  <c r="V316" i="25"/>
  <c r="T316" i="25"/>
  <c r="AQ315" i="25"/>
  <c r="AO315" i="25"/>
  <c r="W315" i="25"/>
  <c r="V315" i="25"/>
  <c r="T315" i="25"/>
  <c r="T356" i="25"/>
  <c r="T357" i="25"/>
  <c r="T358" i="25"/>
  <c r="T592" i="27"/>
  <c r="T593" i="27"/>
  <c r="T594" i="27"/>
  <c r="AQ594" i="27"/>
  <c r="AO594" i="27"/>
  <c r="W594" i="27"/>
  <c r="V594" i="27"/>
  <c r="K594" i="27"/>
  <c r="AQ593" i="27"/>
  <c r="AO593" i="27"/>
  <c r="W593" i="27"/>
  <c r="V593" i="27"/>
  <c r="AQ592" i="27"/>
  <c r="AO592" i="27"/>
  <c r="W592" i="27"/>
  <c r="V592" i="27"/>
  <c r="AQ358" i="25"/>
  <c r="AO358" i="25"/>
  <c r="W358" i="25"/>
  <c r="V358" i="25"/>
  <c r="K358" i="25"/>
  <c r="AQ357" i="25"/>
  <c r="AO357" i="25"/>
  <c r="W357" i="25"/>
  <c r="V357" i="25"/>
  <c r="AQ356" i="25"/>
  <c r="AO356" i="25"/>
  <c r="W356" i="25"/>
  <c r="V356" i="25"/>
  <c r="T359" i="25"/>
  <c r="T360" i="25"/>
  <c r="T361" i="25"/>
  <c r="T362" i="25"/>
  <c r="T363" i="25"/>
  <c r="T364" i="25"/>
  <c r="T365" i="25"/>
  <c r="T366" i="25"/>
  <c r="T367" i="25"/>
  <c r="T368" i="25"/>
  <c r="T369" i="25"/>
  <c r="T370" i="25"/>
  <c r="T371" i="25"/>
  <c r="T372" i="25"/>
  <c r="T373" i="25"/>
  <c r="T374" i="25"/>
  <c r="T375" i="25"/>
  <c r="T376" i="25"/>
  <c r="T377" i="25"/>
  <c r="T378" i="25"/>
  <c r="T379" i="25"/>
  <c r="T380" i="25"/>
  <c r="T381" i="25"/>
  <c r="T382" i="25"/>
  <c r="T383" i="25"/>
  <c r="T384" i="25"/>
  <c r="T385" i="25"/>
  <c r="T386" i="25"/>
  <c r="T387" i="25"/>
  <c r="T388" i="25"/>
  <c r="T389" i="25"/>
  <c r="T390" i="25"/>
  <c r="T391" i="25"/>
  <c r="T392" i="25"/>
  <c r="T393" i="25"/>
  <c r="T394" i="25"/>
  <c r="T395" i="25"/>
  <c r="T396" i="25"/>
  <c r="T397" i="25"/>
  <c r="T398" i="25"/>
  <c r="T399" i="25"/>
  <c r="T400" i="25"/>
  <c r="T401" i="25"/>
  <c r="T402" i="25"/>
  <c r="T403" i="25"/>
  <c r="T404" i="25"/>
  <c r="T405" i="25"/>
  <c r="T406" i="25"/>
  <c r="T407" i="25"/>
  <c r="T408" i="25"/>
  <c r="T409" i="25"/>
  <c r="T410" i="25"/>
  <c r="T411" i="25"/>
  <c r="T412" i="25"/>
  <c r="T413" i="25"/>
  <c r="T414" i="25"/>
  <c r="T415" i="25"/>
  <c r="T416" i="25"/>
  <c r="V416" i="25" s="1"/>
  <c r="T417" i="25"/>
  <c r="V417" i="25" s="1"/>
  <c r="T418" i="25"/>
  <c r="V418" i="25" s="1"/>
  <c r="T419" i="25"/>
  <c r="V419" i="25" s="1"/>
  <c r="T420" i="25"/>
  <c r="V420" i="25" s="1"/>
  <c r="T421" i="25"/>
  <c r="V421" i="25" s="1"/>
  <c r="T422" i="25"/>
  <c r="V422" i="25" s="1"/>
  <c r="T423" i="25"/>
  <c r="V423" i="25" s="1"/>
  <c r="T424" i="25"/>
  <c r="V424" i="25" s="1"/>
  <c r="T425" i="25"/>
  <c r="V425" i="25" s="1"/>
  <c r="T426" i="25"/>
  <c r="V426" i="25" s="1"/>
  <c r="T427" i="25"/>
  <c r="V427" i="25" s="1"/>
  <c r="T428" i="25"/>
  <c r="V428" i="25" s="1"/>
  <c r="T429" i="25"/>
  <c r="V429" i="25" s="1"/>
  <c r="T430" i="25"/>
  <c r="V430" i="25" s="1"/>
  <c r="T431" i="25"/>
  <c r="V431" i="25" s="1"/>
  <c r="T432" i="25"/>
  <c r="V432" i="25" s="1"/>
  <c r="T433" i="25"/>
  <c r="V433" i="25" s="1"/>
  <c r="T434" i="25"/>
  <c r="V434" i="25" s="1"/>
  <c r="T435" i="25"/>
  <c r="V435" i="25" s="1"/>
  <c r="T436" i="25"/>
  <c r="V436" i="25" s="1"/>
  <c r="T437" i="25"/>
  <c r="V437" i="25" s="1"/>
  <c r="T438" i="25"/>
  <c r="V438" i="25" s="1"/>
  <c r="T439" i="25"/>
  <c r="V439" i="25" s="1"/>
  <c r="T440" i="25"/>
  <c r="V440" i="25" s="1"/>
  <c r="T441" i="25"/>
  <c r="V441" i="25" s="1"/>
  <c r="T442" i="25"/>
  <c r="V442" i="25" s="1"/>
  <c r="T443" i="25"/>
  <c r="V443" i="25" s="1"/>
  <c r="T444" i="25"/>
  <c r="V444" i="25" s="1"/>
  <c r="T445" i="25"/>
  <c r="V445" i="25" s="1"/>
  <c r="T446" i="25"/>
  <c r="V446" i="25" s="1"/>
  <c r="T447" i="25"/>
  <c r="V447" i="25" s="1"/>
  <c r="T448" i="25"/>
  <c r="V448" i="25" s="1"/>
  <c r="T449" i="25"/>
  <c r="V449" i="25" s="1"/>
  <c r="T450" i="25"/>
  <c r="V450" i="25" s="1"/>
  <c r="T451" i="25"/>
  <c r="V451" i="25" s="1"/>
  <c r="T452" i="25"/>
  <c r="V452" i="25" s="1"/>
  <c r="T453" i="25"/>
  <c r="V453" i="25" s="1"/>
  <c r="T454" i="25"/>
  <c r="V454" i="25" s="1"/>
  <c r="T455" i="25"/>
  <c r="V455" i="25" s="1"/>
  <c r="T456" i="25"/>
  <c r="V456" i="25" s="1"/>
  <c r="T457" i="25"/>
  <c r="V457" i="25" s="1"/>
  <c r="T458" i="25"/>
  <c r="V458" i="25" s="1"/>
  <c r="T459" i="25"/>
  <c r="V459" i="25" s="1"/>
  <c r="T460" i="25"/>
  <c r="V460" i="25" s="1"/>
  <c r="T461" i="25"/>
  <c r="V461" i="25" s="1"/>
  <c r="T462" i="25"/>
  <c r="V462" i="25" s="1"/>
  <c r="T463" i="25"/>
  <c r="V463" i="25" s="1"/>
  <c r="T464" i="25"/>
  <c r="V464" i="25" s="1"/>
  <c r="T465" i="25"/>
  <c r="V465" i="25" s="1"/>
  <c r="T466" i="25"/>
  <c r="V466" i="25" s="1"/>
  <c r="T467" i="25"/>
  <c r="V467" i="25" s="1"/>
  <c r="T468" i="25"/>
  <c r="V468" i="25" s="1"/>
  <c r="T469" i="25"/>
  <c r="V469" i="25" s="1"/>
  <c r="T595" i="27"/>
  <c r="T596" i="27"/>
  <c r="T597" i="27"/>
  <c r="T598" i="27"/>
  <c r="T599" i="27"/>
  <c r="T600" i="27"/>
  <c r="T601" i="27"/>
  <c r="T602" i="27"/>
  <c r="T603" i="27"/>
  <c r="T604" i="27"/>
  <c r="T605" i="27"/>
  <c r="T606" i="27"/>
  <c r="T607" i="27"/>
  <c r="T608" i="27"/>
  <c r="T609" i="27"/>
  <c r="T610" i="27"/>
  <c r="T611" i="27"/>
  <c r="T612" i="27"/>
  <c r="T613" i="27"/>
  <c r="T614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T627" i="27"/>
  <c r="T628" i="27"/>
  <c r="T629" i="27"/>
  <c r="T630" i="27"/>
  <c r="T631" i="27"/>
  <c r="T632" i="27"/>
  <c r="T633" i="27"/>
  <c r="T634" i="27"/>
  <c r="T635" i="27"/>
  <c r="T636" i="27"/>
  <c r="T637" i="27"/>
  <c r="T638" i="27"/>
  <c r="T639" i="27"/>
  <c r="T640" i="27"/>
  <c r="T641" i="27"/>
  <c r="T642" i="27"/>
  <c r="T643" i="27"/>
  <c r="T644" i="27"/>
  <c r="T645" i="27"/>
  <c r="T646" i="27"/>
  <c r="T647" i="27"/>
  <c r="T648" i="27"/>
  <c r="T649" i="27"/>
  <c r="T650" i="27"/>
  <c r="T651" i="27"/>
  <c r="T652" i="27"/>
  <c r="T653" i="27"/>
  <c r="T654" i="27"/>
  <c r="T655" i="27"/>
  <c r="T656" i="27"/>
  <c r="T657" i="27"/>
  <c r="T658" i="27"/>
  <c r="T659" i="27"/>
  <c r="T660" i="27"/>
  <c r="T661" i="27"/>
  <c r="T662" i="27"/>
  <c r="T663" i="27"/>
  <c r="T664" i="27"/>
  <c r="T665" i="27"/>
  <c r="T666" i="27"/>
  <c r="T667" i="27"/>
  <c r="T668" i="27"/>
  <c r="T669" i="27"/>
  <c r="T670" i="27"/>
  <c r="T671" i="27"/>
  <c r="T672" i="27"/>
  <c r="T673" i="27"/>
  <c r="T674" i="27"/>
  <c r="T675" i="27"/>
  <c r="T676" i="27"/>
  <c r="T677" i="27"/>
  <c r="T678" i="27"/>
  <c r="T679" i="27"/>
  <c r="T680" i="27"/>
  <c r="T681" i="27"/>
  <c r="T682" i="27"/>
  <c r="T683" i="27"/>
  <c r="T684" i="27"/>
  <c r="T685" i="27"/>
  <c r="T686" i="27"/>
  <c r="T687" i="27"/>
  <c r="T688" i="27"/>
  <c r="T689" i="27"/>
  <c r="T690" i="27"/>
  <c r="T691" i="27"/>
  <c r="T692" i="27"/>
  <c r="T693" i="27"/>
  <c r="T694" i="27"/>
  <c r="T695" i="27"/>
  <c r="T696" i="27"/>
  <c r="T697" i="27"/>
  <c r="T698" i="27"/>
  <c r="T699" i="27"/>
  <c r="T700" i="27"/>
  <c r="T701" i="27"/>
  <c r="T702" i="27"/>
  <c r="T703" i="27"/>
  <c r="T704" i="27"/>
  <c r="T705" i="27"/>
  <c r="T706" i="27"/>
  <c r="T707" i="27"/>
  <c r="T708" i="27"/>
  <c r="T709" i="27"/>
  <c r="T710" i="27"/>
  <c r="T711" i="27"/>
  <c r="T712" i="27"/>
  <c r="T713" i="27"/>
  <c r="T714" i="27"/>
  <c r="T715" i="27"/>
  <c r="T716" i="27"/>
  <c r="T717" i="27"/>
  <c r="T718" i="27"/>
  <c r="T719" i="27"/>
  <c r="T720" i="27"/>
  <c r="T721" i="27"/>
  <c r="AQ656" i="27"/>
  <c r="AO656" i="27"/>
  <c r="W656" i="27"/>
  <c r="V656" i="27"/>
  <c r="AQ655" i="27"/>
  <c r="AO655" i="27"/>
  <c r="W655" i="27"/>
  <c r="V655" i="27"/>
  <c r="AQ654" i="27"/>
  <c r="AO654" i="27"/>
  <c r="W654" i="27"/>
  <c r="V654" i="27"/>
  <c r="AQ653" i="27"/>
  <c r="AO653" i="27"/>
  <c r="W653" i="27"/>
  <c r="V653" i="27"/>
  <c r="AQ652" i="27"/>
  <c r="AO652" i="27"/>
  <c r="W652" i="27"/>
  <c r="V652" i="27"/>
  <c r="AQ651" i="27"/>
  <c r="AO651" i="27"/>
  <c r="W651" i="27"/>
  <c r="V651" i="27"/>
  <c r="AQ650" i="27"/>
  <c r="AO650" i="27"/>
  <c r="W650" i="27"/>
  <c r="V650" i="27"/>
  <c r="AQ649" i="27"/>
  <c r="AO649" i="27"/>
  <c r="W649" i="27"/>
  <c r="V649" i="27"/>
  <c r="AQ648" i="27"/>
  <c r="AO648" i="27"/>
  <c r="W648" i="27"/>
  <c r="V648" i="27"/>
  <c r="AQ647" i="27"/>
  <c r="AO647" i="27"/>
  <c r="W647" i="27"/>
  <c r="V647" i="27"/>
  <c r="AQ646" i="27"/>
  <c r="AO646" i="27"/>
  <c r="W646" i="27"/>
  <c r="V646" i="27"/>
  <c r="AQ645" i="27"/>
  <c r="AO645" i="27"/>
  <c r="W645" i="27"/>
  <c r="V645" i="27"/>
  <c r="AQ644" i="27"/>
  <c r="AO644" i="27"/>
  <c r="W644" i="27"/>
  <c r="V644" i="27"/>
  <c r="AQ643" i="27"/>
  <c r="AO643" i="27"/>
  <c r="W643" i="27"/>
  <c r="V643" i="27"/>
  <c r="AQ642" i="27"/>
  <c r="AO642" i="27"/>
  <c r="W642" i="27"/>
  <c r="V642" i="27"/>
  <c r="AQ641" i="27"/>
  <c r="AO641" i="27"/>
  <c r="W641" i="27"/>
  <c r="V641" i="27"/>
  <c r="AQ640" i="27"/>
  <c r="AO640" i="27"/>
  <c r="W640" i="27"/>
  <c r="V640" i="27"/>
  <c r="AQ639" i="27"/>
  <c r="AO639" i="27"/>
  <c r="W639" i="27"/>
  <c r="V639" i="27"/>
  <c r="AQ638" i="27"/>
  <c r="AO638" i="27"/>
  <c r="W638" i="27"/>
  <c r="V638" i="27"/>
  <c r="AQ637" i="27"/>
  <c r="AO637" i="27"/>
  <c r="W637" i="27"/>
  <c r="V637" i="27"/>
  <c r="AQ636" i="27"/>
  <c r="AO636" i="27"/>
  <c r="W636" i="27"/>
  <c r="V636" i="27"/>
  <c r="AQ635" i="27"/>
  <c r="AO635" i="27"/>
  <c r="W635" i="27"/>
  <c r="V635" i="27"/>
  <c r="AQ634" i="27"/>
  <c r="AO634" i="27"/>
  <c r="W634" i="27"/>
  <c r="V634" i="27"/>
  <c r="AQ633" i="27"/>
  <c r="AO633" i="27"/>
  <c r="W633" i="27"/>
  <c r="V633" i="27"/>
  <c r="AQ632" i="27"/>
  <c r="AO632" i="27"/>
  <c r="W632" i="27"/>
  <c r="V632" i="27"/>
  <c r="AQ631" i="27"/>
  <c r="AO631" i="27"/>
  <c r="W631" i="27"/>
  <c r="V631" i="27"/>
  <c r="AQ630" i="27"/>
  <c r="AO630" i="27"/>
  <c r="W630" i="27"/>
  <c r="V630" i="27"/>
  <c r="AQ629" i="27"/>
  <c r="AO629" i="27"/>
  <c r="W629" i="27"/>
  <c r="V629" i="27"/>
  <c r="AQ628" i="27"/>
  <c r="AO628" i="27"/>
  <c r="W628" i="27"/>
  <c r="V628" i="27"/>
  <c r="AQ627" i="27"/>
  <c r="AO627" i="27"/>
  <c r="W627" i="27"/>
  <c r="V627" i="27"/>
  <c r="AQ626" i="27"/>
  <c r="AO626" i="27"/>
  <c r="W626" i="27"/>
  <c r="V626" i="27"/>
  <c r="AQ625" i="27"/>
  <c r="AO625" i="27"/>
  <c r="W625" i="27"/>
  <c r="V625" i="27"/>
  <c r="AQ624" i="27"/>
  <c r="AO624" i="27"/>
  <c r="W624" i="27"/>
  <c r="V624" i="27"/>
  <c r="AQ623" i="27"/>
  <c r="AO623" i="27"/>
  <c r="W623" i="27"/>
  <c r="V623" i="27"/>
  <c r="AQ622" i="27"/>
  <c r="AO622" i="27"/>
  <c r="W622" i="27"/>
  <c r="V622" i="27"/>
  <c r="AQ621" i="27"/>
  <c r="AO621" i="27"/>
  <c r="W621" i="27"/>
  <c r="V621" i="27"/>
  <c r="AQ620" i="27"/>
  <c r="AO620" i="27"/>
  <c r="W620" i="27"/>
  <c r="V620" i="27"/>
  <c r="AQ619" i="27"/>
  <c r="AO619" i="27"/>
  <c r="W619" i="27"/>
  <c r="V619" i="27"/>
  <c r="AQ618" i="27"/>
  <c r="AO618" i="27"/>
  <c r="W618" i="27"/>
  <c r="V618" i="27"/>
  <c r="AQ617" i="27"/>
  <c r="AO617" i="27"/>
  <c r="W617" i="27"/>
  <c r="V617" i="27"/>
  <c r="AQ616" i="27"/>
  <c r="AO616" i="27"/>
  <c r="W616" i="27"/>
  <c r="V616" i="27"/>
  <c r="AQ615" i="27"/>
  <c r="AO615" i="27"/>
  <c r="W615" i="27"/>
  <c r="V615" i="27"/>
  <c r="AQ614" i="27"/>
  <c r="AO614" i="27"/>
  <c r="W614" i="27"/>
  <c r="V614" i="27"/>
  <c r="AQ613" i="27"/>
  <c r="AO613" i="27"/>
  <c r="W613" i="27"/>
  <c r="V613" i="27"/>
  <c r="AQ612" i="27"/>
  <c r="AO612" i="27"/>
  <c r="W612" i="27"/>
  <c r="V612" i="27"/>
  <c r="AQ611" i="27"/>
  <c r="AO611" i="27"/>
  <c r="W611" i="27"/>
  <c r="V611" i="27"/>
  <c r="AQ610" i="27"/>
  <c r="AO610" i="27"/>
  <c r="W610" i="27"/>
  <c r="V610" i="27"/>
  <c r="AQ609" i="27"/>
  <c r="AO609" i="27"/>
  <c r="W609" i="27"/>
  <c r="V609" i="27"/>
  <c r="AQ608" i="27"/>
  <c r="AO608" i="27"/>
  <c r="W608" i="27"/>
  <c r="V608" i="27"/>
  <c r="AQ607" i="27"/>
  <c r="AO607" i="27"/>
  <c r="W607" i="27"/>
  <c r="V607" i="27"/>
  <c r="AQ606" i="27"/>
  <c r="AO606" i="27"/>
  <c r="W606" i="27"/>
  <c r="V606" i="27"/>
  <c r="AQ605" i="27"/>
  <c r="AO605" i="27"/>
  <c r="W605" i="27"/>
  <c r="V605" i="27"/>
  <c r="AQ604" i="27"/>
  <c r="AO604" i="27"/>
  <c r="W604" i="27"/>
  <c r="V604" i="27"/>
  <c r="AQ603" i="27"/>
  <c r="AO603" i="27"/>
  <c r="W603" i="27"/>
  <c r="V603" i="27"/>
  <c r="AQ602" i="27"/>
  <c r="AO602" i="27"/>
  <c r="W602" i="27"/>
  <c r="V602" i="27"/>
  <c r="AQ601" i="27"/>
  <c r="AO601" i="27"/>
  <c r="W601" i="27"/>
  <c r="V601" i="27"/>
  <c r="AQ600" i="27"/>
  <c r="AO600" i="27"/>
  <c r="W600" i="27"/>
  <c r="V600" i="27"/>
  <c r="AQ599" i="27"/>
  <c r="AO599" i="27"/>
  <c r="W599" i="27"/>
  <c r="V599" i="27"/>
  <c r="AQ598" i="27"/>
  <c r="AO598" i="27"/>
  <c r="W598" i="27"/>
  <c r="V598" i="27"/>
  <c r="AQ597" i="27"/>
  <c r="AO597" i="27"/>
  <c r="W597" i="27"/>
  <c r="V597" i="27"/>
  <c r="AQ596" i="27"/>
  <c r="AO596" i="27"/>
  <c r="W596" i="27"/>
  <c r="V596" i="27"/>
  <c r="AQ595" i="27"/>
  <c r="AO595" i="27"/>
  <c r="W595" i="27"/>
  <c r="V595" i="27"/>
  <c r="AQ415" i="25"/>
  <c r="AO415" i="25"/>
  <c r="W415" i="25"/>
  <c r="V415" i="25"/>
  <c r="AQ414" i="25"/>
  <c r="AO414" i="25"/>
  <c r="W414" i="25"/>
  <c r="V414" i="25"/>
  <c r="AQ413" i="25"/>
  <c r="AO413" i="25"/>
  <c r="W413" i="25"/>
  <c r="V413" i="25"/>
  <c r="AQ412" i="25"/>
  <c r="AO412" i="25"/>
  <c r="W412" i="25"/>
  <c r="V412" i="25"/>
  <c r="AQ411" i="25"/>
  <c r="AO411" i="25"/>
  <c r="W411" i="25"/>
  <c r="V411" i="25"/>
  <c r="AQ410" i="25"/>
  <c r="AO410" i="25"/>
  <c r="W410" i="25"/>
  <c r="V410" i="25"/>
  <c r="AQ409" i="25"/>
  <c r="AO409" i="25"/>
  <c r="W409" i="25"/>
  <c r="V409" i="25"/>
  <c r="AQ408" i="25"/>
  <c r="AO408" i="25"/>
  <c r="W408" i="25"/>
  <c r="V408" i="25"/>
  <c r="AQ407" i="25"/>
  <c r="AO407" i="25"/>
  <c r="W407" i="25"/>
  <c r="V407" i="25"/>
  <c r="AQ406" i="25"/>
  <c r="AO406" i="25"/>
  <c r="W406" i="25"/>
  <c r="V406" i="25"/>
  <c r="AQ405" i="25"/>
  <c r="AO405" i="25"/>
  <c r="W405" i="25"/>
  <c r="V405" i="25"/>
  <c r="AQ404" i="25"/>
  <c r="AO404" i="25"/>
  <c r="W404" i="25"/>
  <c r="V404" i="25"/>
  <c r="AQ403" i="25"/>
  <c r="AO403" i="25"/>
  <c r="W403" i="25"/>
  <c r="V403" i="25"/>
  <c r="AQ402" i="25"/>
  <c r="AO402" i="25"/>
  <c r="W402" i="25"/>
  <c r="V402" i="25"/>
  <c r="AQ401" i="25"/>
  <c r="AO401" i="25"/>
  <c r="W401" i="25"/>
  <c r="V401" i="25"/>
  <c r="AQ400" i="25"/>
  <c r="AO400" i="25"/>
  <c r="W400" i="25"/>
  <c r="V400" i="25"/>
  <c r="AQ399" i="25"/>
  <c r="AO399" i="25"/>
  <c r="W399" i="25"/>
  <c r="V399" i="25"/>
  <c r="AQ398" i="25"/>
  <c r="AO398" i="25"/>
  <c r="W398" i="25"/>
  <c r="V398" i="25"/>
  <c r="AQ397" i="25"/>
  <c r="AO397" i="25"/>
  <c r="W397" i="25"/>
  <c r="V397" i="25"/>
  <c r="AQ396" i="25"/>
  <c r="AO396" i="25"/>
  <c r="W396" i="25"/>
  <c r="V396" i="25"/>
  <c r="AQ395" i="25"/>
  <c r="AO395" i="25"/>
  <c r="W395" i="25"/>
  <c r="V395" i="25"/>
  <c r="AQ394" i="25"/>
  <c r="AO394" i="25"/>
  <c r="W394" i="25"/>
  <c r="V394" i="25"/>
  <c r="AQ393" i="25"/>
  <c r="AO393" i="25"/>
  <c r="W393" i="25"/>
  <c r="V393" i="25"/>
  <c r="AQ392" i="25"/>
  <c r="AO392" i="25"/>
  <c r="W392" i="25"/>
  <c r="V392" i="25"/>
  <c r="AQ391" i="25"/>
  <c r="AO391" i="25"/>
  <c r="W391" i="25"/>
  <c r="V391" i="25"/>
  <c r="AQ390" i="25"/>
  <c r="AO390" i="25"/>
  <c r="W390" i="25"/>
  <c r="V390" i="25"/>
  <c r="AQ389" i="25"/>
  <c r="AO389" i="25"/>
  <c r="W389" i="25"/>
  <c r="V389" i="25"/>
  <c r="AQ388" i="25"/>
  <c r="AO388" i="25"/>
  <c r="W388" i="25"/>
  <c r="V388" i="25"/>
  <c r="AQ387" i="25"/>
  <c r="AO387" i="25"/>
  <c r="W387" i="25"/>
  <c r="V387" i="25"/>
  <c r="AQ386" i="25"/>
  <c r="AO386" i="25"/>
  <c r="W386" i="25"/>
  <c r="V386" i="25"/>
  <c r="AQ385" i="25"/>
  <c r="AO385" i="25"/>
  <c r="W385" i="25"/>
  <c r="V385" i="25"/>
  <c r="AQ384" i="25"/>
  <c r="AO384" i="25"/>
  <c r="W384" i="25"/>
  <c r="V384" i="25"/>
  <c r="AQ383" i="25"/>
  <c r="AO383" i="25"/>
  <c r="W383" i="25"/>
  <c r="V383" i="25"/>
  <c r="AQ382" i="25"/>
  <c r="AO382" i="25"/>
  <c r="W382" i="25"/>
  <c r="V382" i="25"/>
  <c r="AQ381" i="25"/>
  <c r="AO381" i="25"/>
  <c r="W381" i="25"/>
  <c r="V381" i="25"/>
  <c r="AQ380" i="25"/>
  <c r="AO380" i="25"/>
  <c r="W380" i="25"/>
  <c r="V380" i="25"/>
  <c r="AQ379" i="25"/>
  <c r="AO379" i="25"/>
  <c r="W379" i="25"/>
  <c r="V379" i="25"/>
  <c r="AQ378" i="25"/>
  <c r="AO378" i="25"/>
  <c r="W378" i="25"/>
  <c r="V378" i="25"/>
  <c r="AQ377" i="25"/>
  <c r="AO377" i="25"/>
  <c r="W377" i="25"/>
  <c r="V377" i="25"/>
  <c r="AQ376" i="25"/>
  <c r="AO376" i="25"/>
  <c r="W376" i="25"/>
  <c r="V376" i="25"/>
  <c r="AQ375" i="25"/>
  <c r="AO375" i="25"/>
  <c r="W375" i="25"/>
  <c r="V375" i="25"/>
  <c r="AQ374" i="25"/>
  <c r="AO374" i="25"/>
  <c r="W374" i="25"/>
  <c r="V374" i="25"/>
  <c r="AQ373" i="25"/>
  <c r="AO373" i="25"/>
  <c r="W373" i="25"/>
  <c r="V373" i="25"/>
  <c r="AQ372" i="25"/>
  <c r="AO372" i="25"/>
  <c r="W372" i="25"/>
  <c r="V372" i="25"/>
  <c r="AQ371" i="25"/>
  <c r="AO371" i="25"/>
  <c r="W371" i="25"/>
  <c r="V371" i="25"/>
  <c r="AQ370" i="25"/>
  <c r="AO370" i="25"/>
  <c r="W370" i="25"/>
  <c r="V370" i="25"/>
  <c r="AQ369" i="25"/>
  <c r="AO369" i="25"/>
  <c r="W369" i="25"/>
  <c r="V369" i="25"/>
  <c r="AQ368" i="25"/>
  <c r="AO368" i="25"/>
  <c r="W368" i="25"/>
  <c r="V368" i="25"/>
  <c r="AQ367" i="25"/>
  <c r="AO367" i="25"/>
  <c r="W367" i="25"/>
  <c r="V367" i="25"/>
  <c r="AQ366" i="25"/>
  <c r="AO366" i="25"/>
  <c r="W366" i="25"/>
  <c r="V366" i="25"/>
  <c r="AQ365" i="25"/>
  <c r="AO365" i="25"/>
  <c r="W365" i="25"/>
  <c r="V365" i="25"/>
  <c r="AQ364" i="25"/>
  <c r="AO364" i="25"/>
  <c r="W364" i="25"/>
  <c r="V364" i="25"/>
  <c r="AQ363" i="25"/>
  <c r="AO363" i="25"/>
  <c r="W363" i="25"/>
  <c r="V363" i="25"/>
  <c r="AQ362" i="25"/>
  <c r="AO362" i="25"/>
  <c r="W362" i="25"/>
  <c r="V362" i="25"/>
  <c r="AQ361" i="25"/>
  <c r="AO361" i="25"/>
  <c r="W361" i="25"/>
  <c r="V361" i="25"/>
  <c r="AQ360" i="25"/>
  <c r="AO360" i="25"/>
  <c r="W360" i="25"/>
  <c r="V360" i="25"/>
  <c r="AQ359" i="25"/>
  <c r="AO359" i="25"/>
  <c r="W359" i="25"/>
  <c r="V359" i="25"/>
  <c r="T470" i="25"/>
  <c r="V470" i="25" s="1"/>
  <c r="T471" i="25"/>
  <c r="V471" i="25" s="1"/>
  <c r="T472" i="25"/>
  <c r="V472" i="25" s="1"/>
  <c r="T473" i="25"/>
  <c r="V473" i="25" s="1"/>
  <c r="T474" i="25"/>
  <c r="V474" i="25" s="1"/>
  <c r="T475" i="25"/>
  <c r="V475" i="25" s="1"/>
  <c r="T476" i="25"/>
  <c r="V476" i="25" s="1"/>
  <c r="T477" i="25"/>
  <c r="V477" i="25" s="1"/>
  <c r="T478" i="25"/>
  <c r="V478" i="25" s="1"/>
  <c r="T479" i="25"/>
  <c r="V479" i="25" s="1"/>
  <c r="T480" i="25"/>
  <c r="V480" i="25" s="1"/>
  <c r="T481" i="25"/>
  <c r="V481" i="25" s="1"/>
  <c r="T482" i="25"/>
  <c r="V482" i="25" s="1"/>
  <c r="T483" i="25"/>
  <c r="V483" i="25" s="1"/>
  <c r="T484" i="25"/>
  <c r="V484" i="25" s="1"/>
  <c r="T485" i="25"/>
  <c r="V485" i="25" s="1"/>
  <c r="T486" i="25"/>
  <c r="V486" i="25" s="1"/>
  <c r="T487" i="25"/>
  <c r="V487" i="25" s="1"/>
  <c r="T488" i="25"/>
  <c r="V488" i="25" s="1"/>
  <c r="T489" i="25"/>
  <c r="V489" i="25" s="1"/>
  <c r="T490" i="25"/>
  <c r="V490" i="25" s="1"/>
  <c r="T491" i="25"/>
  <c r="V491" i="25" s="1"/>
  <c r="T492" i="25"/>
  <c r="V492" i="25" s="1"/>
  <c r="T493" i="25"/>
  <c r="V493" i="25" s="1"/>
  <c r="T494" i="25"/>
  <c r="V494" i="25" s="1"/>
  <c r="T495" i="25"/>
  <c r="V495" i="25" s="1"/>
  <c r="T496" i="25"/>
  <c r="V496" i="25" s="1"/>
  <c r="T497" i="25"/>
  <c r="V497" i="25" s="1"/>
  <c r="T498" i="25"/>
  <c r="V498" i="25" s="1"/>
  <c r="T499" i="25"/>
  <c r="V499" i="25" s="1"/>
  <c r="T500" i="25"/>
  <c r="V500" i="25" s="1"/>
  <c r="T501" i="25"/>
  <c r="V501" i="25" s="1"/>
  <c r="T502" i="25"/>
  <c r="V502" i="25" s="1"/>
  <c r="T503" i="25"/>
  <c r="V503" i="25" s="1"/>
  <c r="T504" i="25"/>
  <c r="V504" i="25" s="1"/>
  <c r="T505" i="25"/>
  <c r="V505" i="25" s="1"/>
  <c r="T506" i="25"/>
  <c r="V506" i="25" s="1"/>
  <c r="T507" i="25"/>
  <c r="V507" i="25" s="1"/>
  <c r="T508" i="25"/>
  <c r="V508" i="25" s="1"/>
  <c r="T509" i="25"/>
  <c r="V509" i="25" s="1"/>
  <c r="T510" i="25"/>
  <c r="V510" i="25" s="1"/>
  <c r="T511" i="25"/>
  <c r="V511" i="25" s="1"/>
  <c r="T512" i="25"/>
  <c r="V512" i="25" s="1"/>
  <c r="T513" i="25"/>
  <c r="V513" i="25" s="1"/>
  <c r="T514" i="25"/>
  <c r="V514" i="25" s="1"/>
  <c r="T515" i="25"/>
  <c r="V515" i="25" s="1"/>
  <c r="T516" i="25"/>
  <c r="V516" i="25" s="1"/>
  <c r="T517" i="25"/>
  <c r="V517" i="25" s="1"/>
  <c r="T518" i="25"/>
  <c r="V518" i="25" s="1"/>
  <c r="T519" i="25"/>
  <c r="V519" i="25" s="1"/>
  <c r="T520" i="25"/>
  <c r="V520" i="25" s="1"/>
  <c r="T521" i="25"/>
  <c r="V521" i="25" s="1"/>
  <c r="T522" i="25"/>
  <c r="V522" i="25" s="1"/>
  <c r="T523" i="25"/>
  <c r="V523" i="25" s="1"/>
  <c r="T524" i="25"/>
  <c r="V524" i="25" s="1"/>
  <c r="T525" i="25"/>
  <c r="V525" i="25"/>
  <c r="T526" i="25"/>
  <c r="V526" i="25" s="1"/>
  <c r="T527" i="25"/>
  <c r="V527" i="25" s="1"/>
  <c r="T528" i="25"/>
  <c r="V528" i="25" s="1"/>
  <c r="T529" i="25"/>
  <c r="V529" i="25" s="1"/>
  <c r="T530" i="25"/>
  <c r="V530" i="25" s="1"/>
  <c r="T531" i="25"/>
  <c r="V531" i="25" s="1"/>
  <c r="T532" i="25"/>
  <c r="V532" i="25" s="1"/>
  <c r="T533" i="25"/>
  <c r="V533" i="25" s="1"/>
  <c r="T534" i="25"/>
  <c r="V534" i="25" s="1"/>
  <c r="T535" i="25"/>
  <c r="V535" i="25" s="1"/>
  <c r="T536" i="25"/>
  <c r="V536" i="25" s="1"/>
  <c r="T537" i="25"/>
  <c r="V537" i="25" s="1"/>
  <c r="T538" i="25"/>
  <c r="V538" i="25" s="1"/>
  <c r="T539" i="25"/>
  <c r="V539" i="25" s="1"/>
  <c r="T540" i="25"/>
  <c r="V540" i="25" s="1"/>
  <c r="T541" i="25"/>
  <c r="V541" i="25" s="1"/>
  <c r="T542" i="25"/>
  <c r="V542" i="25" s="1"/>
  <c r="T543" i="25"/>
  <c r="V543" i="25" s="1"/>
  <c r="T544" i="25"/>
  <c r="V544" i="25" s="1"/>
  <c r="T545" i="25"/>
  <c r="V545" i="25" s="1"/>
  <c r="T546" i="25"/>
  <c r="V546" i="25" s="1"/>
  <c r="T547" i="25"/>
  <c r="V547" i="25" s="1"/>
  <c r="T548" i="25"/>
  <c r="V548" i="25" s="1"/>
  <c r="T549" i="25"/>
  <c r="V549" i="25" s="1"/>
  <c r="T550" i="25"/>
  <c r="V550" i="25" s="1"/>
  <c r="T551" i="25"/>
  <c r="V551" i="25" s="1"/>
  <c r="T552" i="25"/>
  <c r="V552" i="25" s="1"/>
  <c r="T553" i="25"/>
  <c r="V553" i="25" s="1"/>
  <c r="T554" i="25"/>
  <c r="V554" i="25" s="1"/>
  <c r="T555" i="25"/>
  <c r="V555" i="25" s="1"/>
  <c r="T556" i="25"/>
  <c r="V556" i="25" s="1"/>
  <c r="T557" i="25"/>
  <c r="V557" i="25" s="1"/>
  <c r="T558" i="25"/>
  <c r="V558" i="25" s="1"/>
  <c r="T559" i="25"/>
  <c r="V559" i="25" s="1"/>
  <c r="T560" i="25"/>
  <c r="V560" i="25" s="1"/>
  <c r="T561" i="25"/>
  <c r="V561" i="25" s="1"/>
  <c r="T562" i="25"/>
  <c r="V562" i="25" s="1"/>
  <c r="T563" i="25"/>
  <c r="V563" i="25" s="1"/>
  <c r="T564" i="25"/>
  <c r="V564" i="25" s="1"/>
  <c r="T565" i="25"/>
  <c r="V565" i="25" s="1"/>
  <c r="T566" i="25"/>
  <c r="V566" i="25" s="1"/>
  <c r="T567" i="25"/>
  <c r="V567" i="25" s="1"/>
  <c r="T568" i="25"/>
  <c r="V568" i="25" s="1"/>
  <c r="T569" i="25"/>
  <c r="V569" i="25" s="1"/>
  <c r="T570" i="25"/>
  <c r="V570" i="25" s="1"/>
  <c r="T571" i="25"/>
  <c r="V571" i="25" s="1"/>
  <c r="T572" i="25"/>
  <c r="V572" i="25" s="1"/>
  <c r="T573" i="25"/>
  <c r="V573" i="25" s="1"/>
  <c r="T574" i="25"/>
  <c r="V574" i="25" s="1"/>
  <c r="T575" i="25"/>
  <c r="V575" i="25" s="1"/>
  <c r="T576" i="25"/>
  <c r="V576" i="25" s="1"/>
  <c r="T577" i="25"/>
  <c r="V577" i="25" s="1"/>
  <c r="T578" i="25"/>
  <c r="V578" i="25" s="1"/>
  <c r="T579" i="25"/>
  <c r="V579" i="25" s="1"/>
  <c r="T580" i="25"/>
  <c r="V580" i="25" s="1"/>
  <c r="T581" i="25"/>
  <c r="V581" i="25" s="1"/>
  <c r="T582" i="25"/>
  <c r="V582" i="25" s="1"/>
  <c r="T583" i="25"/>
  <c r="V583" i="25" s="1"/>
  <c r="T584" i="25"/>
  <c r="V584" i="25" s="1"/>
  <c r="T585" i="25"/>
  <c r="V585" i="25" s="1"/>
  <c r="T586" i="25"/>
  <c r="V586" i="25" s="1"/>
  <c r="T587" i="25"/>
  <c r="V587" i="25" s="1"/>
  <c r="T588" i="25"/>
  <c r="V588" i="25" s="1"/>
  <c r="T589" i="25"/>
  <c r="V589" i="25" s="1"/>
  <c r="T590" i="25"/>
  <c r="V590" i="25" s="1"/>
  <c r="T591" i="25"/>
  <c r="V591" i="25" s="1"/>
  <c r="T592" i="25"/>
  <c r="V592" i="25" s="1"/>
  <c r="T593" i="25"/>
  <c r="V593" i="25" s="1"/>
  <c r="T594" i="25"/>
  <c r="V594" i="25" s="1"/>
  <c r="T595" i="25"/>
  <c r="V595" i="25" s="1"/>
  <c r="T596" i="25"/>
  <c r="V596" i="25" s="1"/>
  <c r="T597" i="25"/>
  <c r="V597" i="25" s="1"/>
  <c r="T598" i="25"/>
  <c r="V598" i="25" s="1"/>
  <c r="T599" i="25"/>
  <c r="V599" i="25" s="1"/>
  <c r="T600" i="25"/>
  <c r="V600" i="25" s="1"/>
  <c r="T601" i="25"/>
  <c r="V601" i="25" s="1"/>
  <c r="T602" i="25"/>
  <c r="V602" i="25" s="1"/>
  <c r="T603" i="25"/>
  <c r="V603" i="25" s="1"/>
  <c r="T604" i="25"/>
  <c r="V604" i="25" s="1"/>
  <c r="T605" i="25"/>
  <c r="V605" i="25" s="1"/>
  <c r="T606" i="25"/>
  <c r="V606" i="25" s="1"/>
  <c r="T607" i="25"/>
  <c r="V607" i="25" s="1"/>
  <c r="T608" i="25"/>
  <c r="V608" i="25" s="1"/>
  <c r="T609" i="25"/>
  <c r="V609" i="25" s="1"/>
  <c r="T610" i="25"/>
  <c r="V610" i="25" s="1"/>
  <c r="T611" i="25"/>
  <c r="V611" i="25" s="1"/>
  <c r="T612" i="25"/>
  <c r="V612" i="25" s="1"/>
  <c r="T613" i="25"/>
  <c r="V613" i="25" s="1"/>
  <c r="T614" i="25"/>
  <c r="V614" i="25" s="1"/>
  <c r="T615" i="25"/>
  <c r="V615" i="25" s="1"/>
  <c r="T616" i="25"/>
  <c r="V616" i="25" s="1"/>
  <c r="T617" i="25"/>
  <c r="V617" i="25" s="1"/>
  <c r="T618" i="25"/>
  <c r="V618" i="25" s="1"/>
  <c r="T619" i="25"/>
  <c r="V619" i="25" s="1"/>
  <c r="T620" i="25"/>
  <c r="V620" i="25" s="1"/>
  <c r="T621" i="25"/>
  <c r="V621" i="25" s="1"/>
  <c r="T622" i="25"/>
  <c r="V622" i="25" s="1"/>
  <c r="T623" i="25"/>
  <c r="V623" i="25" s="1"/>
  <c r="T624" i="25"/>
  <c r="V624" i="25" s="1"/>
  <c r="T625" i="25"/>
  <c r="V625" i="25" s="1"/>
  <c r="T626" i="25"/>
  <c r="V626" i="25" s="1"/>
  <c r="T627" i="25"/>
  <c r="V627" i="25" s="1"/>
  <c r="T628" i="25"/>
  <c r="V628" i="25" s="1"/>
  <c r="T629" i="25"/>
  <c r="V629" i="25" s="1"/>
  <c r="T630" i="25"/>
  <c r="V630" i="25" s="1"/>
  <c r="T631" i="25"/>
  <c r="V631" i="25" s="1"/>
  <c r="T632" i="25"/>
  <c r="V632" i="25" s="1"/>
  <c r="T633" i="25"/>
  <c r="V633" i="25" s="1"/>
  <c r="T634" i="25"/>
  <c r="V634" i="25" s="1"/>
  <c r="T635" i="25"/>
  <c r="V635" i="25" s="1"/>
  <c r="T636" i="25"/>
  <c r="V636" i="25" s="1"/>
  <c r="T637" i="25"/>
  <c r="V637" i="25" s="1"/>
  <c r="T638" i="25"/>
  <c r="V638" i="25" s="1"/>
  <c r="T639" i="25"/>
  <c r="V639" i="25" s="1"/>
  <c r="T640" i="25"/>
  <c r="V640" i="25" s="1"/>
  <c r="T641" i="25"/>
  <c r="V641" i="25" s="1"/>
  <c r="T642" i="25"/>
  <c r="V642" i="25" s="1"/>
  <c r="T643" i="25"/>
  <c r="V643" i="25" s="1"/>
  <c r="T644" i="25"/>
  <c r="V644" i="25" s="1"/>
  <c r="T645" i="25"/>
  <c r="V645" i="25" s="1"/>
  <c r="T646" i="25"/>
  <c r="V646" i="25" s="1"/>
  <c r="T647" i="25"/>
  <c r="V647" i="25" s="1"/>
  <c r="T648" i="25"/>
  <c r="V648" i="25" s="1"/>
  <c r="T649" i="25"/>
  <c r="V649" i="25" s="1"/>
  <c r="T650" i="25"/>
  <c r="V650" i="25" s="1"/>
  <c r="T651" i="25"/>
  <c r="V651" i="25" s="1"/>
  <c r="T652" i="25"/>
  <c r="V652" i="25" s="1"/>
  <c r="T653" i="25"/>
  <c r="V653" i="25" s="1"/>
  <c r="T654" i="25"/>
  <c r="V654" i="25" s="1"/>
  <c r="T655" i="25"/>
  <c r="V655" i="25" s="1"/>
  <c r="T656" i="25"/>
  <c r="V656" i="25" s="1"/>
  <c r="T657" i="25"/>
  <c r="V657" i="25" s="1"/>
  <c r="T658" i="25"/>
  <c r="V658" i="25" s="1"/>
  <c r="T659" i="25"/>
  <c r="V659" i="25" s="1"/>
  <c r="T660" i="25"/>
  <c r="V660" i="25" s="1"/>
  <c r="T661" i="25"/>
  <c r="V661" i="25" s="1"/>
  <c r="T662" i="25"/>
  <c r="V662" i="25" s="1"/>
  <c r="T663" i="25"/>
  <c r="V663" i="25" s="1"/>
  <c r="T664" i="25"/>
  <c r="V664" i="25" s="1"/>
  <c r="T665" i="25"/>
  <c r="V665" i="25" s="1"/>
  <c r="T666" i="25"/>
  <c r="V666" i="25" s="1"/>
  <c r="T667" i="25"/>
  <c r="V667" i="25" s="1"/>
  <c r="T668" i="25"/>
  <c r="V668" i="25" s="1"/>
  <c r="T669" i="25"/>
  <c r="V669" i="25" s="1"/>
  <c r="T670" i="25"/>
  <c r="V670" i="25" s="1"/>
  <c r="T671" i="25"/>
  <c r="V671" i="25" s="1"/>
  <c r="T672" i="25"/>
  <c r="V672" i="25" s="1"/>
  <c r="T673" i="25"/>
  <c r="V673" i="25" s="1"/>
  <c r="T674" i="25"/>
  <c r="V674" i="25" s="1"/>
  <c r="T675" i="25"/>
  <c r="V675" i="25" s="1"/>
  <c r="T676" i="25"/>
  <c r="V676" i="25" s="1"/>
  <c r="T677" i="25"/>
  <c r="V677" i="25" s="1"/>
  <c r="T678" i="25"/>
  <c r="V678" i="25" s="1"/>
  <c r="T679" i="25"/>
  <c r="V679" i="25" s="1"/>
  <c r="T680" i="25"/>
  <c r="V680" i="25" s="1"/>
  <c r="T681" i="25"/>
  <c r="V681" i="25" s="1"/>
  <c r="T682" i="25"/>
  <c r="V682" i="25" s="1"/>
  <c r="T683" i="25"/>
  <c r="V683" i="25" s="1"/>
  <c r="T684" i="25"/>
  <c r="V684" i="25" s="1"/>
  <c r="T685" i="25"/>
  <c r="V685" i="25" s="1"/>
  <c r="T686" i="25"/>
  <c r="V686" i="25" s="1"/>
  <c r="T687" i="25"/>
  <c r="V687" i="25" s="1"/>
  <c r="T688" i="25"/>
  <c r="V688" i="25" s="1"/>
  <c r="T689" i="25"/>
  <c r="V689" i="25" s="1"/>
  <c r="T690" i="25"/>
  <c r="V690" i="25" s="1"/>
  <c r="T691" i="25"/>
  <c r="V691" i="25" s="1"/>
  <c r="T692" i="25"/>
  <c r="V692" i="25" s="1"/>
  <c r="T693" i="25"/>
  <c r="V693" i="25" s="1"/>
  <c r="T694" i="25"/>
  <c r="V694" i="25" s="1"/>
  <c r="T695" i="25"/>
  <c r="V695" i="25" s="1"/>
  <c r="T696" i="25"/>
  <c r="V696" i="25" s="1"/>
  <c r="T697" i="25"/>
  <c r="V697" i="25" s="1"/>
  <c r="T698" i="25"/>
  <c r="V698" i="25" s="1"/>
  <c r="T699" i="25"/>
  <c r="V699" i="25" s="1"/>
  <c r="T700" i="25"/>
  <c r="V700" i="25" s="1"/>
  <c r="T701" i="25"/>
  <c r="V701" i="25" s="1"/>
  <c r="T702" i="25"/>
  <c r="V702" i="25" s="1"/>
  <c r="T703" i="25"/>
  <c r="V703" i="25" s="1"/>
  <c r="T704" i="25"/>
  <c r="V704" i="25" s="1"/>
  <c r="T705" i="25"/>
  <c r="V705" i="25" s="1"/>
  <c r="T706" i="25"/>
  <c r="V706" i="25" s="1"/>
  <c r="T707" i="25"/>
  <c r="V707" i="25" s="1"/>
  <c r="T708" i="25"/>
  <c r="V708" i="25" s="1"/>
  <c r="T709" i="25"/>
  <c r="V709" i="25" s="1"/>
  <c r="T710" i="25"/>
  <c r="V710" i="25" s="1"/>
  <c r="T711" i="25"/>
  <c r="V711" i="25" s="1"/>
  <c r="T712" i="25"/>
  <c r="V712" i="25" s="1"/>
  <c r="T713" i="25"/>
  <c r="V713" i="25" s="1"/>
  <c r="T714" i="25"/>
  <c r="V714" i="25" s="1"/>
  <c r="T715" i="25"/>
  <c r="V715" i="25" s="1"/>
  <c r="T716" i="25"/>
  <c r="V716" i="25" s="1"/>
  <c r="T717" i="25"/>
  <c r="V717" i="25" s="1"/>
  <c r="T718" i="25"/>
  <c r="V718" i="25" s="1"/>
  <c r="T719" i="25"/>
  <c r="V719" i="25" s="1"/>
  <c r="T720" i="25"/>
  <c r="V720" i="25" s="1"/>
  <c r="T721" i="25"/>
  <c r="V721" i="25" s="1"/>
  <c r="T722" i="25"/>
  <c r="V722" i="25" s="1"/>
  <c r="T723" i="25"/>
  <c r="V723" i="25" s="1"/>
  <c r="T724" i="25"/>
  <c r="V724" i="25" s="1"/>
  <c r="T725" i="25"/>
  <c r="V725" i="25" s="1"/>
  <c r="T726" i="25"/>
  <c r="V726" i="25" s="1"/>
  <c r="T727" i="25"/>
  <c r="V727" i="25"/>
  <c r="T728" i="25"/>
  <c r="V728" i="25" s="1"/>
  <c r="T729" i="25"/>
  <c r="V729" i="25" s="1"/>
  <c r="T730" i="25"/>
  <c r="V730" i="25" s="1"/>
  <c r="T731" i="25"/>
  <c r="V731" i="25" s="1"/>
  <c r="T732" i="25"/>
  <c r="V732" i="25" s="1"/>
  <c r="T733" i="25"/>
  <c r="V733" i="25" s="1"/>
  <c r="T734" i="25"/>
  <c r="V734" i="25" s="1"/>
  <c r="T735" i="25"/>
  <c r="V735" i="25" s="1"/>
  <c r="T736" i="25"/>
  <c r="V736" i="25" s="1"/>
  <c r="T737" i="25"/>
  <c r="V737" i="25" s="1"/>
  <c r="T738" i="25"/>
  <c r="V738" i="25" s="1"/>
  <c r="T739" i="25"/>
  <c r="V739" i="25" s="1"/>
  <c r="T740" i="25"/>
  <c r="V740" i="25" s="1"/>
  <c r="T741" i="25"/>
  <c r="V741" i="25" s="1"/>
  <c r="T742" i="25"/>
  <c r="V742" i="25" s="1"/>
  <c r="T743" i="25"/>
  <c r="V743" i="25" s="1"/>
  <c r="T744" i="25"/>
  <c r="V744" i="25" s="1"/>
  <c r="T745" i="25"/>
  <c r="V745" i="25" s="1"/>
  <c r="T746" i="25"/>
  <c r="V746" i="25" s="1"/>
  <c r="T747" i="25"/>
  <c r="V747" i="25" s="1"/>
  <c r="T748" i="25"/>
  <c r="V748" i="25" s="1"/>
  <c r="T749" i="25"/>
  <c r="V749" i="25" s="1"/>
  <c r="T750" i="25"/>
  <c r="V750" i="25" s="1"/>
  <c r="T751" i="25"/>
  <c r="V751" i="25" s="1"/>
  <c r="T752" i="25"/>
  <c r="V752" i="25" s="1"/>
  <c r="T753" i="25"/>
  <c r="V753" i="25" s="1"/>
  <c r="T754" i="25"/>
  <c r="V754" i="25" s="1"/>
  <c r="T755" i="25"/>
  <c r="V755" i="25" s="1"/>
  <c r="T756" i="25"/>
  <c r="V756" i="25" s="1"/>
  <c r="T757" i="25"/>
  <c r="V757" i="25" s="1"/>
  <c r="T758" i="25"/>
  <c r="V758" i="25" s="1"/>
  <c r="T759" i="25"/>
  <c r="V759" i="25" s="1"/>
  <c r="T760" i="25"/>
  <c r="V760" i="25" s="1"/>
  <c r="T761" i="25"/>
  <c r="V761" i="25" s="1"/>
  <c r="T762" i="25"/>
  <c r="V762" i="25" s="1"/>
  <c r="T763" i="25"/>
  <c r="V763" i="25" s="1"/>
  <c r="T764" i="25"/>
  <c r="V764" i="25" s="1"/>
  <c r="T765" i="25"/>
  <c r="V765" i="25" s="1"/>
  <c r="T766" i="25"/>
  <c r="V766" i="25" s="1"/>
  <c r="T767" i="25"/>
  <c r="V767" i="25" s="1"/>
  <c r="T768" i="25"/>
  <c r="V768" i="25" s="1"/>
  <c r="T769" i="25"/>
  <c r="V769" i="25" s="1"/>
  <c r="T770" i="25"/>
  <c r="V770" i="25" s="1"/>
  <c r="T771" i="25"/>
  <c r="V771" i="25" s="1"/>
  <c r="T772" i="25"/>
  <c r="V772" i="25" s="1"/>
  <c r="T773" i="25"/>
  <c r="V773" i="25" s="1"/>
  <c r="T774" i="25"/>
  <c r="V774" i="25" s="1"/>
  <c r="T775" i="25"/>
  <c r="V775" i="25" s="1"/>
  <c r="T776" i="25"/>
  <c r="V776" i="25" s="1"/>
  <c r="T777" i="25"/>
  <c r="V777" i="25" s="1"/>
  <c r="T778" i="25"/>
  <c r="V778" i="25" s="1"/>
  <c r="T779" i="25"/>
  <c r="V779" i="25" s="1"/>
  <c r="T780" i="25"/>
  <c r="V780" i="25" s="1"/>
  <c r="T781" i="25"/>
  <c r="V781" i="25" s="1"/>
  <c r="T782" i="25"/>
  <c r="V782" i="25" s="1"/>
  <c r="T783" i="25"/>
  <c r="V783" i="25" s="1"/>
  <c r="T784" i="25"/>
  <c r="V784" i="25" s="1"/>
  <c r="T785" i="25"/>
  <c r="V785" i="25" s="1"/>
  <c r="T786" i="25"/>
  <c r="V786" i="25" s="1"/>
  <c r="T787" i="25"/>
  <c r="V787" i="25" s="1"/>
  <c r="T788" i="25"/>
  <c r="V788" i="25" s="1"/>
  <c r="T789" i="25"/>
  <c r="V789" i="25"/>
  <c r="T790" i="25"/>
  <c r="V790" i="25" s="1"/>
  <c r="T791" i="25"/>
  <c r="V791" i="25" s="1"/>
  <c r="T792" i="25"/>
  <c r="V792" i="25" s="1"/>
  <c r="T793" i="25"/>
  <c r="V793" i="25" s="1"/>
  <c r="T794" i="25"/>
  <c r="V794" i="25" s="1"/>
  <c r="T795" i="25"/>
  <c r="V795" i="25" s="1"/>
  <c r="T796" i="25"/>
  <c r="V796" i="25" s="1"/>
  <c r="T797" i="25"/>
  <c r="V797" i="25" s="1"/>
  <c r="T798" i="25"/>
  <c r="V798" i="25" s="1"/>
  <c r="T799" i="25"/>
  <c r="V799" i="25" s="1"/>
  <c r="T800" i="25"/>
  <c r="V800" i="25" s="1"/>
  <c r="T801" i="25"/>
  <c r="V801" i="25" s="1"/>
  <c r="T802" i="25"/>
  <c r="V802" i="25" s="1"/>
  <c r="T803" i="25"/>
  <c r="V803" i="25" s="1"/>
  <c r="T804" i="25"/>
  <c r="V804" i="25" s="1"/>
  <c r="T805" i="25"/>
  <c r="V805" i="25" s="1"/>
  <c r="T806" i="25"/>
  <c r="V806" i="25" s="1"/>
  <c r="T807" i="25"/>
  <c r="V807" i="25" s="1"/>
  <c r="T808" i="25"/>
  <c r="V808" i="25" s="1"/>
  <c r="T809" i="25"/>
  <c r="V809" i="25" s="1"/>
  <c r="T810" i="25"/>
  <c r="V810" i="25" s="1"/>
  <c r="T811" i="25"/>
  <c r="V811" i="25" s="1"/>
  <c r="T812" i="25"/>
  <c r="V812" i="25" s="1"/>
  <c r="T813" i="25"/>
  <c r="V813" i="25" s="1"/>
  <c r="T814" i="25"/>
  <c r="V814" i="25" s="1"/>
  <c r="T815" i="25"/>
  <c r="V815" i="25" s="1"/>
  <c r="T816" i="25"/>
  <c r="V816" i="25" s="1"/>
  <c r="T817" i="25"/>
  <c r="V817" i="25" s="1"/>
  <c r="T818" i="25"/>
  <c r="V818" i="25" s="1"/>
  <c r="T819" i="25"/>
  <c r="V819" i="25" s="1"/>
  <c r="T820" i="25"/>
  <c r="V820" i="25" s="1"/>
  <c r="T821" i="25"/>
  <c r="V821" i="25" s="1"/>
  <c r="T822" i="25"/>
  <c r="V822" i="25" s="1"/>
  <c r="T823" i="25"/>
  <c r="V823" i="25" s="1"/>
  <c r="T824" i="25"/>
  <c r="V824" i="25" s="1"/>
  <c r="T825" i="25"/>
  <c r="V825" i="25" s="1"/>
  <c r="T826" i="25"/>
  <c r="V826" i="25" s="1"/>
  <c r="T827" i="25"/>
  <c r="V827" i="25" s="1"/>
  <c r="T828" i="25"/>
  <c r="V828" i="25" s="1"/>
  <c r="T829" i="25"/>
  <c r="V829" i="25" s="1"/>
  <c r="T830" i="25"/>
  <c r="V830" i="25" s="1"/>
  <c r="T831" i="25"/>
  <c r="V831" i="25" s="1"/>
  <c r="T832" i="25"/>
  <c r="V832" i="25" s="1"/>
  <c r="T833" i="25"/>
  <c r="V833" i="25" s="1"/>
  <c r="T834" i="25"/>
  <c r="V834" i="25" s="1"/>
  <c r="T835" i="25"/>
  <c r="V835" i="25" s="1"/>
  <c r="T836" i="25"/>
  <c r="V836" i="25" s="1"/>
  <c r="T837" i="25"/>
  <c r="V837" i="25" s="1"/>
  <c r="T838" i="25"/>
  <c r="V838" i="25" s="1"/>
  <c r="T839" i="25"/>
  <c r="V839" i="25" s="1"/>
  <c r="T840" i="25"/>
  <c r="V840" i="25" s="1"/>
  <c r="T841" i="25"/>
  <c r="V841" i="25" s="1"/>
  <c r="T842" i="25"/>
  <c r="V842" i="25" s="1"/>
  <c r="T843" i="25"/>
  <c r="V843" i="25" s="1"/>
  <c r="T844" i="25"/>
  <c r="V844" i="25" s="1"/>
  <c r="T845" i="25"/>
  <c r="V845" i="25" s="1"/>
  <c r="T846" i="25"/>
  <c r="V846" i="25" s="1"/>
  <c r="T847" i="25"/>
  <c r="V847" i="25" s="1"/>
  <c r="T848" i="25"/>
  <c r="V848" i="25" s="1"/>
  <c r="T849" i="25"/>
  <c r="V849" i="25" s="1"/>
  <c r="T850" i="25"/>
  <c r="V850" i="25" s="1"/>
  <c r="T851" i="25"/>
  <c r="V851" i="25" s="1"/>
  <c r="T852" i="25"/>
  <c r="V852" i="25" s="1"/>
  <c r="T853" i="25"/>
  <c r="V853" i="25" s="1"/>
  <c r="T854" i="25"/>
  <c r="V854" i="25" s="1"/>
  <c r="T855" i="25"/>
  <c r="V855" i="25" s="1"/>
  <c r="T856" i="25"/>
  <c r="V856" i="25" s="1"/>
  <c r="T857" i="25"/>
  <c r="V857" i="25"/>
  <c r="T858" i="25"/>
  <c r="V858" i="25" s="1"/>
  <c r="T859" i="25"/>
  <c r="V859" i="25" s="1"/>
  <c r="T860" i="25"/>
  <c r="V860" i="25" s="1"/>
  <c r="T861" i="25"/>
  <c r="V861" i="25" s="1"/>
  <c r="T862" i="25"/>
  <c r="V862" i="25" s="1"/>
  <c r="T863" i="25"/>
  <c r="V863" i="25" s="1"/>
  <c r="T864" i="25"/>
  <c r="V864" i="25" s="1"/>
  <c r="T865" i="25"/>
  <c r="V865" i="25" s="1"/>
  <c r="T866" i="25"/>
  <c r="V866" i="25" s="1"/>
  <c r="T867" i="25"/>
  <c r="V867" i="25" s="1"/>
  <c r="T868" i="25"/>
  <c r="V868" i="25" s="1"/>
  <c r="T869" i="25"/>
  <c r="V869" i="25" s="1"/>
  <c r="T870" i="25"/>
  <c r="V870" i="25" s="1"/>
  <c r="T871" i="25"/>
  <c r="V871" i="25" s="1"/>
  <c r="T872" i="25"/>
  <c r="V872" i="25" s="1"/>
  <c r="T873" i="25"/>
  <c r="V873" i="25" s="1"/>
  <c r="T874" i="25"/>
  <c r="V874" i="25" s="1"/>
  <c r="T875" i="25"/>
  <c r="V875" i="25" s="1"/>
  <c r="T876" i="25"/>
  <c r="V876" i="25" s="1"/>
  <c r="T877" i="25"/>
  <c r="V877" i="25" s="1"/>
  <c r="T878" i="25"/>
  <c r="V878" i="25" s="1"/>
  <c r="T879" i="25"/>
  <c r="V879" i="25" s="1"/>
  <c r="T880" i="25"/>
  <c r="V880" i="25" s="1"/>
  <c r="T881" i="25"/>
  <c r="V881" i="25" s="1"/>
  <c r="T882" i="25"/>
  <c r="V882" i="25" s="1"/>
  <c r="T883" i="25"/>
  <c r="V883" i="25" s="1"/>
  <c r="T884" i="25"/>
  <c r="V884" i="25" s="1"/>
  <c r="T885" i="25"/>
  <c r="V885" i="25" s="1"/>
  <c r="T886" i="25"/>
  <c r="V886" i="25" s="1"/>
  <c r="T887" i="25"/>
  <c r="V887" i="25" s="1"/>
  <c r="T888" i="25"/>
  <c r="V888" i="25" s="1"/>
  <c r="T889" i="25"/>
  <c r="V889" i="25" s="1"/>
  <c r="T890" i="25"/>
  <c r="V890" i="25" s="1"/>
  <c r="T891" i="25"/>
  <c r="V891" i="25" s="1"/>
  <c r="T892" i="25"/>
  <c r="V892" i="25" s="1"/>
  <c r="T893" i="25"/>
  <c r="V893" i="25" s="1"/>
  <c r="T894" i="25"/>
  <c r="V894" i="25" s="1"/>
  <c r="T895" i="25"/>
  <c r="V895" i="25" s="1"/>
  <c r="T896" i="25"/>
  <c r="V896" i="25" s="1"/>
  <c r="T897" i="25"/>
  <c r="V897" i="25" s="1"/>
  <c r="T898" i="25"/>
  <c r="V898" i="25" s="1"/>
  <c r="T899" i="25"/>
  <c r="V899" i="25" s="1"/>
  <c r="T900" i="25"/>
  <c r="V900" i="25" s="1"/>
  <c r="T901" i="25"/>
  <c r="V901" i="25" s="1"/>
  <c r="T902" i="25"/>
  <c r="V902" i="25" s="1"/>
  <c r="T903" i="25"/>
  <c r="V903" i="25" s="1"/>
  <c r="T904" i="25"/>
  <c r="V904" i="25" s="1"/>
  <c r="T905" i="25"/>
  <c r="V905" i="25" s="1"/>
  <c r="T906" i="25"/>
  <c r="V906" i="25" s="1"/>
  <c r="T907" i="25"/>
  <c r="V907" i="25" s="1"/>
  <c r="T908" i="25"/>
  <c r="V908" i="25" s="1"/>
  <c r="T909" i="25"/>
  <c r="V909" i="25" s="1"/>
  <c r="T910" i="25"/>
  <c r="V910" i="25" s="1"/>
  <c r="T911" i="25"/>
  <c r="V911" i="25" s="1"/>
  <c r="T912" i="25"/>
  <c r="V912" i="25" s="1"/>
  <c r="T913" i="25"/>
  <c r="V913" i="25" s="1"/>
  <c r="T914" i="25"/>
  <c r="V914" i="25" s="1"/>
  <c r="T915" i="25"/>
  <c r="V915" i="25" s="1"/>
  <c r="T916" i="25"/>
  <c r="V916" i="25" s="1"/>
  <c r="T917" i="25"/>
  <c r="V917" i="25" s="1"/>
  <c r="T918" i="25"/>
  <c r="V918" i="25" s="1"/>
  <c r="T919" i="25"/>
  <c r="V919" i="25" s="1"/>
  <c r="T920" i="25"/>
  <c r="V920" i="25" s="1"/>
  <c r="T921" i="25"/>
  <c r="V921" i="25" s="1"/>
  <c r="T922" i="25"/>
  <c r="V922" i="25" s="1"/>
  <c r="T923" i="25"/>
  <c r="V923" i="25" s="1"/>
  <c r="T924" i="25"/>
  <c r="V924" i="25" s="1"/>
  <c r="T925" i="25"/>
  <c r="V925" i="25" s="1"/>
  <c r="T926" i="25"/>
  <c r="V926" i="25" s="1"/>
  <c r="T927" i="25"/>
  <c r="V927" i="25" s="1"/>
  <c r="T928" i="25"/>
  <c r="V928" i="25" s="1"/>
  <c r="T929" i="25"/>
  <c r="V929" i="25" s="1"/>
  <c r="T930" i="25"/>
  <c r="V930" i="25" s="1"/>
  <c r="T931" i="25"/>
  <c r="V931" i="25" s="1"/>
  <c r="T932" i="25"/>
  <c r="V932" i="25" s="1"/>
  <c r="T933" i="25"/>
  <c r="V933" i="25" s="1"/>
  <c r="T934" i="25"/>
  <c r="V934" i="25" s="1"/>
  <c r="T935" i="25"/>
  <c r="V935" i="25"/>
  <c r="T936" i="25"/>
  <c r="V936" i="25" s="1"/>
  <c r="T937" i="25"/>
  <c r="V937" i="25" s="1"/>
  <c r="T938" i="25"/>
  <c r="V938" i="25" s="1"/>
  <c r="T939" i="25"/>
  <c r="V939" i="25" s="1"/>
  <c r="T940" i="25"/>
  <c r="V940" i="25" s="1"/>
  <c r="T941" i="25"/>
  <c r="V941" i="25" s="1"/>
  <c r="T942" i="25"/>
  <c r="V942" i="25"/>
  <c r="T943" i="25"/>
  <c r="V943" i="25" s="1"/>
  <c r="T944" i="25"/>
  <c r="V944" i="25" s="1"/>
  <c r="T945" i="25"/>
  <c r="V945" i="25" s="1"/>
  <c r="T946" i="25"/>
  <c r="V946" i="25" s="1"/>
  <c r="T947" i="25"/>
  <c r="V947" i="25" s="1"/>
  <c r="T948" i="25"/>
  <c r="V948" i="25" s="1"/>
  <c r="T949" i="25"/>
  <c r="V949" i="25" s="1"/>
  <c r="T950" i="25"/>
  <c r="V950" i="25" s="1"/>
  <c r="T951" i="25"/>
  <c r="V951" i="25" s="1"/>
  <c r="T952" i="25"/>
  <c r="V952" i="25" s="1"/>
  <c r="T953" i="25"/>
  <c r="V953" i="25" s="1"/>
  <c r="T954" i="25"/>
  <c r="V954" i="25" s="1"/>
  <c r="T955" i="25"/>
  <c r="V955" i="25" s="1"/>
  <c r="T956" i="25"/>
  <c r="V956" i="25" s="1"/>
  <c r="T957" i="25"/>
  <c r="V957" i="25" s="1"/>
  <c r="T958" i="25"/>
  <c r="V958" i="25" s="1"/>
  <c r="T959" i="25"/>
  <c r="V959" i="25" s="1"/>
  <c r="T960" i="25"/>
  <c r="V960" i="25" s="1"/>
  <c r="T961" i="25"/>
  <c r="V961" i="25" s="1"/>
  <c r="T962" i="25"/>
  <c r="V962" i="25" s="1"/>
  <c r="T963" i="25"/>
  <c r="V963" i="25" s="1"/>
  <c r="T964" i="25"/>
  <c r="V964" i="25" s="1"/>
  <c r="T965" i="25"/>
  <c r="V965" i="25" s="1"/>
  <c r="T966" i="25"/>
  <c r="V966" i="25" s="1"/>
  <c r="T967" i="25"/>
  <c r="V967" i="25" s="1"/>
  <c r="T968" i="25"/>
  <c r="V968" i="25" s="1"/>
  <c r="T969" i="25"/>
  <c r="V969" i="25" s="1"/>
  <c r="T970" i="25"/>
  <c r="V970" i="25" s="1"/>
  <c r="T971" i="25"/>
  <c r="V971" i="25" s="1"/>
  <c r="T972" i="25"/>
  <c r="V972" i="25" s="1"/>
  <c r="T973" i="25"/>
  <c r="V973" i="25" s="1"/>
  <c r="T974" i="25"/>
  <c r="V974" i="25" s="1"/>
  <c r="T975" i="25"/>
  <c r="V975" i="25" s="1"/>
  <c r="T976" i="25"/>
  <c r="V976" i="25" s="1"/>
  <c r="T977" i="25"/>
  <c r="V977" i="25" s="1"/>
  <c r="T978" i="25"/>
  <c r="V978" i="25" s="1"/>
  <c r="T979" i="25"/>
  <c r="V979" i="25" s="1"/>
  <c r="T980" i="25"/>
  <c r="V980" i="25" s="1"/>
  <c r="T981" i="25"/>
  <c r="V981" i="25" s="1"/>
  <c r="T982" i="25"/>
  <c r="V982" i="25" s="1"/>
  <c r="T983" i="25"/>
  <c r="V983" i="25"/>
  <c r="T984" i="25"/>
  <c r="V984" i="25" s="1"/>
  <c r="T985" i="25"/>
  <c r="V985" i="25" s="1"/>
  <c r="T986" i="25"/>
  <c r="V986" i="25" s="1"/>
  <c r="T987" i="25"/>
  <c r="V987" i="25" s="1"/>
  <c r="T988" i="25"/>
  <c r="V988" i="25" s="1"/>
  <c r="T989" i="25"/>
  <c r="V989" i="25" s="1"/>
  <c r="T990" i="25"/>
  <c r="V990" i="25"/>
  <c r="T991" i="25"/>
  <c r="V991" i="25" s="1"/>
  <c r="T992" i="25"/>
  <c r="V992" i="25" s="1"/>
  <c r="T993" i="25"/>
  <c r="V993" i="25" s="1"/>
  <c r="T994" i="25"/>
  <c r="V994" i="25" s="1"/>
  <c r="T995" i="25"/>
  <c r="V995" i="25" s="1"/>
  <c r="T996" i="25"/>
  <c r="V996" i="25" s="1"/>
  <c r="T997" i="25"/>
  <c r="V997" i="25" s="1"/>
  <c r="T998" i="25"/>
  <c r="V998" i="25" s="1"/>
  <c r="T999" i="25"/>
  <c r="V999" i="25" s="1"/>
  <c r="T1000" i="25"/>
  <c r="V1000" i="25" s="1"/>
  <c r="T1001" i="25"/>
  <c r="V1001" i="25" s="1"/>
  <c r="T1002" i="25"/>
  <c r="V1002" i="25" s="1"/>
  <c r="T1003" i="25"/>
  <c r="V1003" i="25" s="1"/>
  <c r="T1004" i="25"/>
  <c r="V1004" i="25" s="1"/>
  <c r="T1005" i="25"/>
  <c r="V1005" i="25" s="1"/>
  <c r="T1006" i="25"/>
  <c r="V1006" i="25" s="1"/>
  <c r="T1007" i="25"/>
  <c r="V1007" i="25" s="1"/>
  <c r="T1008" i="25"/>
  <c r="V1008" i="25" s="1"/>
  <c r="T1009" i="25"/>
  <c r="V1009" i="25" s="1"/>
  <c r="T1010" i="25"/>
  <c r="V1010" i="25" s="1"/>
  <c r="T1011" i="25"/>
  <c r="V1011" i="25" s="1"/>
  <c r="T1012" i="25"/>
  <c r="V1012" i="25" s="1"/>
  <c r="T1013" i="25"/>
  <c r="V1013" i="25" s="1"/>
  <c r="T1014" i="25"/>
  <c r="V1014" i="25" s="1"/>
  <c r="T1015" i="25"/>
  <c r="V1015" i="25" s="1"/>
  <c r="T1016" i="25"/>
  <c r="V1016" i="25" s="1"/>
  <c r="T1017" i="25"/>
  <c r="V1017" i="25" s="1"/>
  <c r="T1018" i="25"/>
  <c r="V1018" i="25" s="1"/>
  <c r="T1019" i="25"/>
  <c r="V1019" i="25" s="1"/>
  <c r="T1020" i="25"/>
  <c r="V1020" i="25" s="1"/>
  <c r="T1021" i="25"/>
  <c r="V1021" i="25" s="1"/>
  <c r="T1022" i="25"/>
  <c r="V1022" i="25" s="1"/>
  <c r="T1023" i="25"/>
  <c r="V1023" i="25" s="1"/>
  <c r="T1024" i="25"/>
  <c r="V1024" i="25" s="1"/>
  <c r="T1025" i="25"/>
  <c r="V1025" i="25" s="1"/>
  <c r="T1026" i="25"/>
  <c r="V1026" i="25" s="1"/>
  <c r="T1027" i="25"/>
  <c r="V1027" i="25" s="1"/>
  <c r="T1028" i="25"/>
  <c r="V1028" i="25" s="1"/>
  <c r="T1029" i="25"/>
  <c r="V1029" i="25"/>
  <c r="T1030" i="25"/>
  <c r="V1030" i="25" s="1"/>
  <c r="T1031" i="25"/>
  <c r="V1031" i="25" s="1"/>
  <c r="T1032" i="25"/>
  <c r="V1032" i="25" s="1"/>
  <c r="T1033" i="25"/>
  <c r="V1033" i="25" s="1"/>
  <c r="T1034" i="25"/>
  <c r="V1034" i="25" s="1"/>
  <c r="T1035" i="25"/>
  <c r="V1035" i="25" s="1"/>
  <c r="T1036" i="25"/>
  <c r="V1036" i="25" s="1"/>
  <c r="T1037" i="25"/>
  <c r="V1037" i="25" s="1"/>
  <c r="T1038" i="25"/>
  <c r="V1038" i="25" s="1"/>
  <c r="T1039" i="25"/>
  <c r="V1039" i="25" s="1"/>
  <c r="T1040" i="25"/>
  <c r="V1040" i="25" s="1"/>
  <c r="T1041" i="25"/>
  <c r="V1041" i="25" s="1"/>
  <c r="T1042" i="25"/>
  <c r="V1042" i="25" s="1"/>
  <c r="T1043" i="25"/>
  <c r="V1043" i="25" s="1"/>
  <c r="T1044" i="25"/>
  <c r="V1044" i="25" s="1"/>
  <c r="T1045" i="25"/>
  <c r="V1045" i="25" s="1"/>
  <c r="T1046" i="25"/>
  <c r="V1046" i="25" s="1"/>
  <c r="T1047" i="25"/>
  <c r="V1047" i="25" s="1"/>
  <c r="T1048" i="25"/>
  <c r="V1048" i="25" s="1"/>
  <c r="T1049" i="25"/>
  <c r="V1049" i="25" s="1"/>
  <c r="T1050" i="25"/>
  <c r="V1050" i="25" s="1"/>
  <c r="T1051" i="25"/>
  <c r="V1051" i="25" s="1"/>
  <c r="T1052" i="25"/>
  <c r="V1052" i="25" s="1"/>
  <c r="T1053" i="25"/>
  <c r="V1053" i="25" s="1"/>
  <c r="T1054" i="25"/>
  <c r="V1054" i="25" s="1"/>
  <c r="T1055" i="25"/>
  <c r="V1055" i="25" s="1"/>
  <c r="T1056" i="25"/>
  <c r="V1056" i="25" s="1"/>
  <c r="T1057" i="25"/>
  <c r="V1057" i="25" s="1"/>
  <c r="T1058" i="25"/>
  <c r="V1058" i="25" s="1"/>
  <c r="T1059" i="25"/>
  <c r="V1059" i="25" s="1"/>
  <c r="T1060" i="25"/>
  <c r="V1060" i="25" s="1"/>
  <c r="T1061" i="25"/>
  <c r="V1061" i="25" s="1"/>
  <c r="T1062" i="25"/>
  <c r="V1062" i="25" s="1"/>
  <c r="T1063" i="25"/>
  <c r="V1063" i="25" s="1"/>
  <c r="T1064" i="25"/>
  <c r="V1064" i="25" s="1"/>
  <c r="T1065" i="25"/>
  <c r="V1065" i="25" s="1"/>
  <c r="T1066" i="25"/>
  <c r="V1066" i="25" s="1"/>
  <c r="T1067" i="25"/>
  <c r="V1067" i="25" s="1"/>
  <c r="T1068" i="25"/>
  <c r="V1068" i="25" s="1"/>
  <c r="T1069" i="25"/>
  <c r="V1069" i="25" s="1"/>
  <c r="T1070" i="25"/>
  <c r="V1070" i="25" s="1"/>
  <c r="T1071" i="25"/>
  <c r="V1071" i="25" s="1"/>
  <c r="T1072" i="25"/>
  <c r="V1072" i="25" s="1"/>
  <c r="T1073" i="25"/>
  <c r="V1073" i="25" s="1"/>
  <c r="T1074" i="25"/>
  <c r="V1074" i="25" s="1"/>
  <c r="T1075" i="25"/>
  <c r="V1075" i="25" s="1"/>
  <c r="T1076" i="25"/>
  <c r="V1076" i="25" s="1"/>
  <c r="T1077" i="25"/>
  <c r="V1077" i="25" s="1"/>
  <c r="T1078" i="25"/>
  <c r="V1078" i="25" s="1"/>
  <c r="T1079" i="25"/>
  <c r="V1079" i="25" s="1"/>
  <c r="T1080" i="25"/>
  <c r="V1080" i="25" s="1"/>
  <c r="T1081" i="25"/>
  <c r="V1081" i="25" s="1"/>
  <c r="T1082" i="25"/>
  <c r="V1082" i="25" s="1"/>
  <c r="T1083" i="25"/>
  <c r="V1083" i="25" s="1"/>
  <c r="T1084" i="25"/>
  <c r="V1084" i="25" s="1"/>
  <c r="T1085" i="25"/>
  <c r="V1085" i="25" s="1"/>
  <c r="T1086" i="25"/>
  <c r="V1086" i="25" s="1"/>
  <c r="T1087" i="25"/>
  <c r="V1087" i="25" s="1"/>
  <c r="T1088" i="25"/>
  <c r="V1088" i="25" s="1"/>
  <c r="T1089" i="25"/>
  <c r="V1089" i="25" s="1"/>
  <c r="T1090" i="25"/>
  <c r="V1090" i="25" s="1"/>
  <c r="T1091" i="25"/>
  <c r="V1091" i="25" s="1"/>
  <c r="T1092" i="25"/>
  <c r="V1092" i="25" s="1"/>
  <c r="T1093" i="25"/>
  <c r="V1093" i="25" s="1"/>
  <c r="T1094" i="25"/>
  <c r="V1094" i="25" s="1"/>
  <c r="T1095" i="25"/>
  <c r="V1095" i="25" s="1"/>
  <c r="T1096" i="25"/>
  <c r="V1096" i="25" s="1"/>
  <c r="T1097" i="25"/>
  <c r="V1097" i="25" s="1"/>
  <c r="T1098" i="25"/>
  <c r="V1098" i="25" s="1"/>
  <c r="T1099" i="25"/>
  <c r="V1099" i="25" s="1"/>
  <c r="T1100" i="25"/>
  <c r="V1100" i="25" s="1"/>
  <c r="T1101" i="25"/>
  <c r="V1101" i="25" s="1"/>
  <c r="T1102" i="25"/>
  <c r="V1102" i="25" s="1"/>
  <c r="T1103" i="25"/>
  <c r="V1103" i="25" s="1"/>
  <c r="T1104" i="25"/>
  <c r="V1104" i="25" s="1"/>
  <c r="T1105" i="25"/>
  <c r="V1105" i="25" s="1"/>
  <c r="T1106" i="25"/>
  <c r="V1106" i="25" s="1"/>
  <c r="T1107" i="25"/>
  <c r="V1107" i="25" s="1"/>
  <c r="T1108" i="25"/>
  <c r="V1108" i="25" s="1"/>
  <c r="T1109" i="25"/>
  <c r="V1109" i="25" s="1"/>
  <c r="T1110" i="25"/>
  <c r="V1110" i="25" s="1"/>
  <c r="T1111" i="25"/>
  <c r="V1111" i="25" s="1"/>
  <c r="T1112" i="25"/>
  <c r="V1112" i="25" s="1"/>
  <c r="T1113" i="25"/>
  <c r="V1113" i="25" s="1"/>
  <c r="T1114" i="25"/>
  <c r="V1114" i="25" s="1"/>
  <c r="T1115" i="25"/>
  <c r="V1115" i="25" s="1"/>
  <c r="T1116" i="25"/>
  <c r="V1116" i="25" s="1"/>
  <c r="T1117" i="25"/>
  <c r="V1117" i="25" s="1"/>
  <c r="T1118" i="25"/>
  <c r="V1118" i="25" s="1"/>
  <c r="T1119" i="25"/>
  <c r="V1119" i="25" s="1"/>
  <c r="T1120" i="25"/>
  <c r="V1120" i="25" s="1"/>
  <c r="T1121" i="25"/>
  <c r="V1121" i="25" s="1"/>
  <c r="T1122" i="25"/>
  <c r="V1122" i="25" s="1"/>
  <c r="T1123" i="25"/>
  <c r="V1123" i="25" s="1"/>
  <c r="T1124" i="25"/>
  <c r="V1124" i="25" s="1"/>
  <c r="T1125" i="25"/>
  <c r="V1125" i="25" s="1"/>
  <c r="T1126" i="25"/>
  <c r="V1126" i="25" s="1"/>
  <c r="T1127" i="25"/>
  <c r="V1127" i="25" s="1"/>
  <c r="T1128" i="25"/>
  <c r="V1128" i="25" s="1"/>
  <c r="T1129" i="25"/>
  <c r="V1129" i="25" s="1"/>
  <c r="T1130" i="25"/>
  <c r="V1130" i="25" s="1"/>
  <c r="T1131" i="25"/>
  <c r="V1131" i="25" s="1"/>
  <c r="T1132" i="25"/>
  <c r="V1132" i="25" s="1"/>
  <c r="T1133" i="25"/>
  <c r="V1133" i="25" s="1"/>
  <c r="T1134" i="25"/>
  <c r="V1134" i="25" s="1"/>
  <c r="T1135" i="25"/>
  <c r="V1135" i="25" s="1"/>
  <c r="T1136" i="25"/>
  <c r="V1136" i="25" s="1"/>
  <c r="T1137" i="25"/>
  <c r="V1137" i="25" s="1"/>
  <c r="T1138" i="25"/>
  <c r="V1138" i="25" s="1"/>
  <c r="T1139" i="25"/>
  <c r="V1139" i="25" s="1"/>
  <c r="T1140" i="25"/>
  <c r="V1140" i="25" s="1"/>
  <c r="T1141" i="25"/>
  <c r="V1141" i="25" s="1"/>
  <c r="T1142" i="25"/>
  <c r="V1142" i="25" s="1"/>
  <c r="T1143" i="25"/>
  <c r="V1143" i="25" s="1"/>
  <c r="T1144" i="25"/>
  <c r="V1144" i="25" s="1"/>
  <c r="T1145" i="25"/>
  <c r="V1145" i="25" s="1"/>
  <c r="T1146" i="25"/>
  <c r="V1146" i="25" s="1"/>
  <c r="T1147" i="25"/>
  <c r="V1147" i="25" s="1"/>
  <c r="T1148" i="25"/>
  <c r="V1148" i="25" s="1"/>
  <c r="T1149" i="25"/>
  <c r="V1149" i="25" s="1"/>
  <c r="T1150" i="25"/>
  <c r="V1150" i="25" s="1"/>
  <c r="T1151" i="25"/>
  <c r="V1151" i="25" s="1"/>
  <c r="T1152" i="25"/>
  <c r="V1152" i="25" s="1"/>
  <c r="T1153" i="25"/>
  <c r="V1153" i="25" s="1"/>
  <c r="T1154" i="25"/>
  <c r="V1154" i="25" s="1"/>
  <c r="T1155" i="25"/>
  <c r="V1155" i="25" s="1"/>
  <c r="T1156" i="25"/>
  <c r="V1156" i="25" s="1"/>
  <c r="T1157" i="25"/>
  <c r="V1157" i="25" s="1"/>
  <c r="T1158" i="25"/>
  <c r="V1158" i="25" s="1"/>
  <c r="T1159" i="25"/>
  <c r="V1159" i="25" s="1"/>
  <c r="T1160" i="25"/>
  <c r="V1160" i="25" s="1"/>
  <c r="T1161" i="25"/>
  <c r="V1161" i="25" s="1"/>
  <c r="T1162" i="25"/>
  <c r="V1162" i="25" s="1"/>
  <c r="T1163" i="25"/>
  <c r="V1163" i="25" s="1"/>
  <c r="T1164" i="25"/>
  <c r="V1164" i="25" s="1"/>
  <c r="T1165" i="25"/>
  <c r="V1165" i="25" s="1"/>
  <c r="T1166" i="25"/>
  <c r="V1166" i="25" s="1"/>
  <c r="T1167" i="25"/>
  <c r="V1167" i="25" s="1"/>
  <c r="T1168" i="25"/>
  <c r="V1168" i="25"/>
  <c r="T1169" i="25"/>
  <c r="V1169" i="25" s="1"/>
  <c r="T1170" i="25"/>
  <c r="V1170" i="25" s="1"/>
  <c r="T1171" i="25"/>
  <c r="V1171" i="25" s="1"/>
  <c r="T1172" i="25"/>
  <c r="V1172" i="25" s="1"/>
  <c r="T1173" i="25"/>
  <c r="V1173" i="25" s="1"/>
  <c r="T1174" i="25"/>
  <c r="V1174" i="25" s="1"/>
  <c r="T1175" i="25"/>
  <c r="V1175" i="25" s="1"/>
  <c r="T1176" i="25"/>
  <c r="V1176" i="25" s="1"/>
  <c r="T1177" i="25"/>
  <c r="V1177" i="25" s="1"/>
  <c r="T1178" i="25"/>
  <c r="V1178" i="25" s="1"/>
  <c r="T1179" i="25"/>
  <c r="V1179" i="25" s="1"/>
  <c r="T1180" i="25"/>
  <c r="V1180" i="25" s="1"/>
  <c r="T1181" i="25"/>
  <c r="V1181" i="25" s="1"/>
  <c r="T1182" i="25"/>
  <c r="V1182" i="25" s="1"/>
  <c r="T1183" i="25"/>
  <c r="V1183" i="25" s="1"/>
  <c r="T1184" i="25"/>
  <c r="V1184" i="25" s="1"/>
  <c r="T1185" i="25"/>
  <c r="V1185" i="25" s="1"/>
  <c r="T1186" i="25"/>
  <c r="V1186" i="25" s="1"/>
  <c r="T1187" i="25"/>
  <c r="V1187" i="25" s="1"/>
  <c r="T1188" i="25"/>
  <c r="V1188" i="25" s="1"/>
  <c r="T1189" i="25"/>
  <c r="V1189" i="25"/>
  <c r="T1190" i="25"/>
  <c r="V1190" i="25" s="1"/>
  <c r="T1191" i="25"/>
  <c r="V1191" i="25" s="1"/>
  <c r="T1192" i="25"/>
  <c r="V1192" i="25" s="1"/>
  <c r="T1193" i="25"/>
  <c r="V1193" i="25" s="1"/>
  <c r="T1194" i="25"/>
  <c r="V1194" i="25" s="1"/>
  <c r="T1195" i="25"/>
  <c r="V1195" i="25" s="1"/>
  <c r="T1196" i="25"/>
  <c r="V1196" i="25" s="1"/>
  <c r="T1197" i="25"/>
  <c r="V1197" i="25" s="1"/>
  <c r="T1198" i="25"/>
  <c r="V1198" i="25" s="1"/>
  <c r="T1199" i="25"/>
  <c r="V1199" i="25" s="1"/>
  <c r="T1200" i="25"/>
  <c r="V1200" i="25" s="1"/>
  <c r="T1201" i="25"/>
  <c r="V1201" i="25" s="1"/>
  <c r="T1202" i="25"/>
  <c r="V1202" i="25" s="1"/>
  <c r="T1203" i="25"/>
  <c r="V1203" i="25" s="1"/>
  <c r="T1204" i="25"/>
  <c r="V1204" i="25" s="1"/>
  <c r="T1205" i="25"/>
  <c r="V1205" i="25" s="1"/>
  <c r="T1206" i="25"/>
  <c r="V1206" i="25" s="1"/>
  <c r="T1207" i="25"/>
  <c r="V1207" i="25" s="1"/>
  <c r="T1208" i="25"/>
  <c r="V1208" i="25" s="1"/>
  <c r="T1209" i="25"/>
  <c r="V1209" i="25" s="1"/>
  <c r="T1210" i="25"/>
  <c r="V1210" i="25" s="1"/>
  <c r="T1211" i="25"/>
  <c r="V1211" i="25" s="1"/>
  <c r="T1212" i="25"/>
  <c r="V1212" i="25" s="1"/>
  <c r="T1213" i="25"/>
  <c r="V1213" i="25" s="1"/>
  <c r="T1214" i="25"/>
  <c r="V1214" i="25" s="1"/>
  <c r="T1215" i="25"/>
  <c r="V1215" i="25" s="1"/>
  <c r="T1216" i="25"/>
  <c r="V1216" i="25" s="1"/>
  <c r="T1217" i="25"/>
  <c r="V1217" i="25" s="1"/>
  <c r="T1218" i="25"/>
  <c r="V1218" i="25" s="1"/>
  <c r="T1219" i="25"/>
  <c r="V1219" i="25" s="1"/>
  <c r="T1220" i="25"/>
  <c r="V1220" i="25" s="1"/>
  <c r="T1221" i="25"/>
  <c r="V1221" i="25" s="1"/>
  <c r="T1222" i="25"/>
  <c r="V1222" i="25" s="1"/>
  <c r="T1223" i="25"/>
  <c r="V1223" i="25" s="1"/>
  <c r="T1224" i="25"/>
  <c r="V1224" i="25" s="1"/>
  <c r="T1225" i="25"/>
  <c r="V1225" i="25" s="1"/>
  <c r="T1226" i="25"/>
  <c r="V1226" i="25" s="1"/>
  <c r="T1227" i="25"/>
  <c r="V1227" i="25" s="1"/>
  <c r="T1228" i="25"/>
  <c r="V1228" i="25" s="1"/>
  <c r="T1229" i="25"/>
  <c r="V1229" i="25" s="1"/>
  <c r="T1230" i="25"/>
  <c r="V1230" i="25" s="1"/>
  <c r="T1231" i="25"/>
  <c r="V1231" i="25" s="1"/>
  <c r="T1232" i="25"/>
  <c r="V1232" i="25" s="1"/>
  <c r="T1233" i="25"/>
  <c r="V1233" i="25" s="1"/>
  <c r="T1234" i="25"/>
  <c r="V1234" i="25" s="1"/>
  <c r="T1235" i="25"/>
  <c r="V1235" i="25" s="1"/>
  <c r="T1236" i="25"/>
  <c r="V1236" i="25" s="1"/>
  <c r="T1237" i="25"/>
  <c r="V1237" i="25" s="1"/>
  <c r="T1238" i="25"/>
  <c r="V1238" i="25" s="1"/>
  <c r="T1239" i="25"/>
  <c r="V1239" i="25" s="1"/>
  <c r="T1240" i="25"/>
  <c r="V1240" i="25" s="1"/>
  <c r="T1241" i="25"/>
  <c r="V1241" i="25" s="1"/>
  <c r="T1242" i="25"/>
  <c r="V1242" i="25" s="1"/>
  <c r="T1243" i="25"/>
  <c r="V1243" i="25" s="1"/>
  <c r="T1244" i="25"/>
  <c r="V1244" i="25" s="1"/>
  <c r="T1245" i="25"/>
  <c r="V1245" i="25" s="1"/>
  <c r="T1246" i="25"/>
  <c r="V1246" i="25" s="1"/>
  <c r="T1247" i="25"/>
  <c r="V1247" i="25" s="1"/>
  <c r="T1248" i="25"/>
  <c r="V1248" i="25"/>
  <c r="T1249" i="25"/>
  <c r="V1249" i="25" s="1"/>
  <c r="T1250" i="25"/>
  <c r="V1250" i="25" s="1"/>
  <c r="T1251" i="25"/>
  <c r="V1251" i="25" s="1"/>
  <c r="T1252" i="25"/>
  <c r="V1252" i="25" s="1"/>
  <c r="T1253" i="25"/>
  <c r="V1253" i="25" s="1"/>
  <c r="T1254" i="25"/>
  <c r="V1254" i="25" s="1"/>
  <c r="T1255" i="25"/>
  <c r="V1255" i="25" s="1"/>
  <c r="T1256" i="25"/>
  <c r="V1256" i="25" s="1"/>
  <c r="T1257" i="25"/>
  <c r="V1257" i="25" s="1"/>
  <c r="T1258" i="25"/>
  <c r="V1258" i="25" s="1"/>
  <c r="T1259" i="25"/>
  <c r="V1259" i="25" s="1"/>
  <c r="T1260" i="25"/>
  <c r="V1260" i="25" s="1"/>
  <c r="T1261" i="25"/>
  <c r="V1261" i="25" s="1"/>
  <c r="T1262" i="25"/>
  <c r="V1262" i="25" s="1"/>
  <c r="T1263" i="25"/>
  <c r="V1263" i="25" s="1"/>
  <c r="T1264" i="25"/>
  <c r="V1264" i="25" s="1"/>
  <c r="T1265" i="25"/>
  <c r="V1265" i="25" s="1"/>
  <c r="T1266" i="25"/>
  <c r="V1266" i="25" s="1"/>
  <c r="T1267" i="25"/>
  <c r="V1267" i="25" s="1"/>
  <c r="T1268" i="25"/>
  <c r="V1268" i="25" s="1"/>
  <c r="T1269" i="25"/>
  <c r="V1269" i="25" s="1"/>
  <c r="T1270" i="25"/>
  <c r="V1270" i="25" s="1"/>
  <c r="T1271" i="25"/>
  <c r="V1271" i="25" s="1"/>
  <c r="T1272" i="25"/>
  <c r="V1272" i="25" s="1"/>
  <c r="T1273" i="25"/>
  <c r="V1273" i="25" s="1"/>
  <c r="T1274" i="25"/>
  <c r="V1274" i="25" s="1"/>
  <c r="T1275" i="25"/>
  <c r="V1275" i="25" s="1"/>
  <c r="T1276" i="25"/>
  <c r="V1276" i="25" s="1"/>
  <c r="T1277" i="25"/>
  <c r="V1277" i="25" s="1"/>
  <c r="T1278" i="25"/>
  <c r="V1278" i="25" s="1"/>
  <c r="T1279" i="25"/>
  <c r="V1279" i="25" s="1"/>
  <c r="T1280" i="25"/>
  <c r="V1280" i="25" s="1"/>
  <c r="T1281" i="25"/>
  <c r="V1281" i="25" s="1"/>
  <c r="T1282" i="25"/>
  <c r="V1282" i="25" s="1"/>
  <c r="T1283" i="25"/>
  <c r="V1283" i="25" s="1"/>
  <c r="T1284" i="25"/>
  <c r="V1284" i="25" s="1"/>
  <c r="T1285" i="25"/>
  <c r="V1285" i="25" s="1"/>
  <c r="T1286" i="25"/>
  <c r="V1286" i="25" s="1"/>
  <c r="T1287" i="25"/>
  <c r="V1287" i="25" s="1"/>
  <c r="T1288" i="25"/>
  <c r="V1288" i="25" s="1"/>
  <c r="T1289" i="25"/>
  <c r="V1289" i="25" s="1"/>
  <c r="T1290" i="25"/>
  <c r="V1290" i="25" s="1"/>
  <c r="T1291" i="25"/>
  <c r="V1291" i="25" s="1"/>
  <c r="T1292" i="25"/>
  <c r="V1292" i="25" s="1"/>
  <c r="T1293" i="25"/>
  <c r="V1293" i="25" s="1"/>
  <c r="T1294" i="25"/>
  <c r="V1294" i="25" s="1"/>
  <c r="T1295" i="25"/>
  <c r="V1295" i="25" s="1"/>
  <c r="T1296" i="25"/>
  <c r="V1296" i="25" s="1"/>
  <c r="T1297" i="25"/>
  <c r="V1297" i="25" s="1"/>
  <c r="T1298" i="25"/>
  <c r="V1298" i="25" s="1"/>
  <c r="T1299" i="25"/>
  <c r="V1299" i="25" s="1"/>
  <c r="T1300" i="25"/>
  <c r="V1300" i="25" s="1"/>
  <c r="T1301" i="25"/>
  <c r="V1301" i="25" s="1"/>
  <c r="T1302" i="25"/>
  <c r="V1302" i="25" s="1"/>
  <c r="T1303" i="25"/>
  <c r="V1303" i="25" s="1"/>
  <c r="T1304" i="25"/>
  <c r="V1304" i="25" s="1"/>
  <c r="T1305" i="25"/>
  <c r="V1305" i="25" s="1"/>
  <c r="T1306" i="25"/>
  <c r="V1306" i="25" s="1"/>
  <c r="T1307" i="25"/>
  <c r="V1307" i="25" s="1"/>
  <c r="T1308" i="25"/>
  <c r="V1308" i="25" s="1"/>
  <c r="T1309" i="25"/>
  <c r="V1309" i="25" s="1"/>
  <c r="T1310" i="25"/>
  <c r="V1310" i="25" s="1"/>
  <c r="T1311" i="25"/>
  <c r="V1311" i="25" s="1"/>
  <c r="T1312" i="25"/>
  <c r="V1312" i="25" s="1"/>
  <c r="T1313" i="25"/>
  <c r="V1313" i="25" s="1"/>
  <c r="T1314" i="25"/>
  <c r="V1314" i="25" s="1"/>
  <c r="T1315" i="25"/>
  <c r="V1315" i="25" s="1"/>
  <c r="T1316" i="25"/>
  <c r="V1316" i="25" s="1"/>
  <c r="T1317" i="25"/>
  <c r="V1317" i="25" s="1"/>
  <c r="T1318" i="25"/>
  <c r="V1318" i="25" s="1"/>
  <c r="T1319" i="25"/>
  <c r="V1319" i="25" s="1"/>
  <c r="T1320" i="25"/>
  <c r="V1320" i="25" s="1"/>
  <c r="T1321" i="25"/>
  <c r="V1321" i="25" s="1"/>
  <c r="T1322" i="25"/>
  <c r="V1322" i="25" s="1"/>
  <c r="T1323" i="25"/>
  <c r="V1323" i="25" s="1"/>
  <c r="T1324" i="25"/>
  <c r="V1324" i="25" s="1"/>
  <c r="T1325" i="25"/>
  <c r="V1325" i="25" s="1"/>
  <c r="T1326" i="25"/>
  <c r="V1326" i="25" s="1"/>
  <c r="T1327" i="25"/>
  <c r="V1327" i="25" s="1"/>
  <c r="T1328" i="25"/>
  <c r="V1328" i="25" s="1"/>
  <c r="T1329" i="25"/>
  <c r="V1329" i="25" s="1"/>
  <c r="T1330" i="25"/>
  <c r="V1330" i="25" s="1"/>
  <c r="T1331" i="25"/>
  <c r="V1331" i="25" s="1"/>
  <c r="T1332" i="25"/>
  <c r="V1332" i="25" s="1"/>
  <c r="T1333" i="25"/>
  <c r="V1333" i="25" s="1"/>
  <c r="T1334" i="25"/>
  <c r="V1334" i="25" s="1"/>
  <c r="T1335" i="25"/>
  <c r="V1335" i="25" s="1"/>
  <c r="T1336" i="25"/>
  <c r="V1336" i="25" s="1"/>
  <c r="T1337" i="25"/>
  <c r="V1337" i="25" s="1"/>
  <c r="T1338" i="25"/>
  <c r="V1338" i="25" s="1"/>
  <c r="T1339" i="25"/>
  <c r="V1339" i="25" s="1"/>
  <c r="T1340" i="25"/>
  <c r="V1340" i="25" s="1"/>
  <c r="T1341" i="25"/>
  <c r="V1341" i="25" s="1"/>
  <c r="T1342" i="25"/>
  <c r="V1342" i="25" s="1"/>
  <c r="T1343" i="25"/>
  <c r="V1343" i="25" s="1"/>
  <c r="T1344" i="25"/>
  <c r="V1344" i="25" s="1"/>
  <c r="T1345" i="25"/>
  <c r="V1345" i="25" s="1"/>
  <c r="T1346" i="25"/>
  <c r="V1346" i="25" s="1"/>
  <c r="T1347" i="25"/>
  <c r="V1347" i="25" s="1"/>
  <c r="T1348" i="25"/>
  <c r="V1348" i="25" s="1"/>
  <c r="T1349" i="25"/>
  <c r="V1349" i="25" s="1"/>
  <c r="T1350" i="25"/>
  <c r="V1350" i="25" s="1"/>
  <c r="T1351" i="25"/>
  <c r="V1351" i="25" s="1"/>
  <c r="T1352" i="25"/>
  <c r="V1352" i="25" s="1"/>
  <c r="T1353" i="25"/>
  <c r="V1353" i="25" s="1"/>
  <c r="T1354" i="25"/>
  <c r="V1354" i="25" s="1"/>
  <c r="T1355" i="25"/>
  <c r="V1355" i="25" s="1"/>
  <c r="T1356" i="25"/>
  <c r="V1356" i="25" s="1"/>
  <c r="T1357" i="25"/>
  <c r="V1357" i="25" s="1"/>
  <c r="T1358" i="25"/>
  <c r="V1358" i="25" s="1"/>
  <c r="T1359" i="25"/>
  <c r="V1359" i="25" s="1"/>
  <c r="T1360" i="25"/>
  <c r="V1360" i="25" s="1"/>
  <c r="T1361" i="25"/>
  <c r="V1361" i="25" s="1"/>
  <c r="T1362" i="25"/>
  <c r="V1362" i="25" s="1"/>
  <c r="T1363" i="25"/>
  <c r="V1363" i="25" s="1"/>
  <c r="T1364" i="25"/>
  <c r="V1364" i="25" s="1"/>
  <c r="T1365" i="25"/>
  <c r="V1365" i="25" s="1"/>
  <c r="T1366" i="25"/>
  <c r="V1366" i="25" s="1"/>
  <c r="T1367" i="25"/>
  <c r="V1367" i="25" s="1"/>
  <c r="T1368" i="25"/>
  <c r="V1368" i="25" s="1"/>
  <c r="T1369" i="25"/>
  <c r="V1369" i="25" s="1"/>
  <c r="T1370" i="25"/>
  <c r="V1370" i="25" s="1"/>
  <c r="T1371" i="25"/>
  <c r="V1371" i="25" s="1"/>
  <c r="T1372" i="25"/>
  <c r="V1372" i="25" s="1"/>
  <c r="T1373" i="25"/>
  <c r="V1373" i="25" s="1"/>
  <c r="T1374" i="25"/>
  <c r="V1374" i="25" s="1"/>
  <c r="T1375" i="25"/>
  <c r="V1375" i="25" s="1"/>
  <c r="T1376" i="25"/>
  <c r="V1376" i="25" s="1"/>
  <c r="T1377" i="25"/>
  <c r="V1377" i="25" s="1"/>
  <c r="T1378" i="25"/>
  <c r="V1378" i="25" s="1"/>
  <c r="T1379" i="25"/>
  <c r="V1379" i="25" s="1"/>
  <c r="T1380" i="25"/>
  <c r="V1380" i="25" s="1"/>
  <c r="T1381" i="25"/>
  <c r="V1381" i="25" s="1"/>
  <c r="T1382" i="25"/>
  <c r="V1382" i="25" s="1"/>
  <c r="T1383" i="25"/>
  <c r="V1383" i="25" s="1"/>
  <c r="T1384" i="25"/>
  <c r="V1384" i="25" s="1"/>
  <c r="T1385" i="25"/>
  <c r="V1385" i="25" s="1"/>
  <c r="T1386" i="25"/>
  <c r="V1386" i="25" s="1"/>
  <c r="T1387" i="25"/>
  <c r="V1387" i="25" s="1"/>
  <c r="T1388" i="25"/>
  <c r="V1388" i="25" s="1"/>
  <c r="T1389" i="25"/>
  <c r="V1389" i="25" s="1"/>
  <c r="T1390" i="25"/>
  <c r="V1390" i="25" s="1"/>
  <c r="T1391" i="25"/>
  <c r="V1391" i="25" s="1"/>
  <c r="T1392" i="25"/>
  <c r="V1392" i="25" s="1"/>
  <c r="T1393" i="25"/>
  <c r="V1393" i="25" s="1"/>
  <c r="T1394" i="25"/>
  <c r="V1394" i="25" s="1"/>
  <c r="T1395" i="25"/>
  <c r="V1395" i="25" s="1"/>
  <c r="T1396" i="25"/>
  <c r="V1396" i="25" s="1"/>
  <c r="T1397" i="25"/>
  <c r="V1397" i="25" s="1"/>
  <c r="T1398" i="25"/>
  <c r="V1398" i="25" s="1"/>
  <c r="T1399" i="25"/>
  <c r="V1399" i="25" s="1"/>
  <c r="T1400" i="25"/>
  <c r="V1400" i="25" s="1"/>
  <c r="T1401" i="25"/>
  <c r="V1401" i="25" s="1"/>
  <c r="T1402" i="25"/>
  <c r="V1402" i="25" s="1"/>
  <c r="T1403" i="25"/>
  <c r="V1403" i="25" s="1"/>
  <c r="T1404" i="25"/>
  <c r="V1404" i="25" s="1"/>
  <c r="T1405" i="25"/>
  <c r="V1405" i="25" s="1"/>
  <c r="T1406" i="25"/>
  <c r="V1406" i="25" s="1"/>
  <c r="T1407" i="25"/>
  <c r="V1407" i="25" s="1"/>
  <c r="T1408" i="25"/>
  <c r="V1408" i="25" s="1"/>
  <c r="T1409" i="25"/>
  <c r="V1409" i="25" s="1"/>
  <c r="T1410" i="25"/>
  <c r="V1410" i="25" s="1"/>
  <c r="T1411" i="25"/>
  <c r="V1411" i="25" s="1"/>
  <c r="T1412" i="25"/>
  <c r="V1412" i="25" s="1"/>
  <c r="T1413" i="25"/>
  <c r="V1413" i="25" s="1"/>
  <c r="T1414" i="25"/>
  <c r="V1414" i="25" s="1"/>
  <c r="T1415" i="25"/>
  <c r="V1415" i="25" s="1"/>
  <c r="T1416" i="25"/>
  <c r="V1416" i="25" s="1"/>
  <c r="T1417" i="25"/>
  <c r="V1417" i="25" s="1"/>
  <c r="T1418" i="25"/>
  <c r="V1418" i="25" s="1"/>
  <c r="T1419" i="25"/>
  <c r="V1419" i="25" s="1"/>
  <c r="T1420" i="25"/>
  <c r="V1420" i="25" s="1"/>
  <c r="T1421" i="25"/>
  <c r="V1421" i="25" s="1"/>
  <c r="T1422" i="25"/>
  <c r="V1422" i="25" s="1"/>
  <c r="T1423" i="25"/>
  <c r="V1423" i="25" s="1"/>
  <c r="T1424" i="25"/>
  <c r="V1424" i="25" s="1"/>
  <c r="T1425" i="25"/>
  <c r="V1425" i="25" s="1"/>
  <c r="T1426" i="25"/>
  <c r="V1426" i="25" s="1"/>
  <c r="T1427" i="25"/>
  <c r="V1427" i="25" s="1"/>
  <c r="T1428" i="25"/>
  <c r="V1428" i="25" s="1"/>
  <c r="T1429" i="25"/>
  <c r="V1429" i="25" s="1"/>
  <c r="T1430" i="25"/>
  <c r="V1430" i="25" s="1"/>
  <c r="T1431" i="25"/>
  <c r="V1431" i="25" s="1"/>
  <c r="T1432" i="25"/>
  <c r="V1432" i="25" s="1"/>
  <c r="T1433" i="25"/>
  <c r="V1433" i="25" s="1"/>
  <c r="T1434" i="25"/>
  <c r="V1434" i="25" s="1"/>
  <c r="T1435" i="25"/>
  <c r="V1435" i="25" s="1"/>
  <c r="T1436" i="25"/>
  <c r="V1436" i="25" s="1"/>
  <c r="T1437" i="25"/>
  <c r="V1437" i="25" s="1"/>
  <c r="T1438" i="25"/>
  <c r="V1438" i="25" s="1"/>
  <c r="T1439" i="25"/>
  <c r="V1439" i="25" s="1"/>
  <c r="T1440" i="25"/>
  <c r="V1440" i="25" s="1"/>
  <c r="T1441" i="25"/>
  <c r="V1441" i="25" s="1"/>
  <c r="T1442" i="25"/>
  <c r="V1442" i="25" s="1"/>
  <c r="T1443" i="25"/>
  <c r="V1443" i="25" s="1"/>
  <c r="T1444" i="25"/>
  <c r="V1444" i="25" s="1"/>
  <c r="T1445" i="25"/>
  <c r="V1445" i="25" s="1"/>
  <c r="T1446" i="25"/>
  <c r="V1446" i="25" s="1"/>
  <c r="T1447" i="25"/>
  <c r="V1447" i="25" s="1"/>
  <c r="T1448" i="25"/>
  <c r="V1448" i="25" s="1"/>
  <c r="T1449" i="25"/>
  <c r="V1449" i="25" s="1"/>
  <c r="T1450" i="25"/>
  <c r="V1450" i="25" s="1"/>
  <c r="T1451" i="25"/>
  <c r="V1451" i="25" s="1"/>
  <c r="T1452" i="25"/>
  <c r="V1452" i="25" s="1"/>
  <c r="T1453" i="25"/>
  <c r="V1453" i="25" s="1"/>
  <c r="T1454" i="25"/>
  <c r="V1454" i="25" s="1"/>
  <c r="T1455" i="25"/>
  <c r="V1455" i="25" s="1"/>
  <c r="T1456" i="25"/>
  <c r="V1456" i="25" s="1"/>
  <c r="T1457" i="25"/>
  <c r="V1457" i="25" s="1"/>
  <c r="T1458" i="25"/>
  <c r="V1458" i="25" s="1"/>
  <c r="T1459" i="25"/>
  <c r="V1459" i="25" s="1"/>
  <c r="T1460" i="25"/>
  <c r="V1460" i="25" s="1"/>
  <c r="T1461" i="25"/>
  <c r="V1461" i="25" s="1"/>
  <c r="T1462" i="25"/>
  <c r="V1462" i="25" s="1"/>
  <c r="T1463" i="25"/>
  <c r="V1463" i="25" s="1"/>
  <c r="T1464" i="25"/>
  <c r="V1464" i="25" s="1"/>
  <c r="T1465" i="25"/>
  <c r="V1465" i="25" s="1"/>
  <c r="T1466" i="25"/>
  <c r="V1466" i="25" s="1"/>
  <c r="T1467" i="25"/>
  <c r="V1467" i="25" s="1"/>
  <c r="T1468" i="25"/>
  <c r="V1468" i="25" s="1"/>
  <c r="T1469" i="25"/>
  <c r="V1469" i="25" s="1"/>
  <c r="T1470" i="25"/>
  <c r="V1470" i="25" s="1"/>
  <c r="T1471" i="25"/>
  <c r="V1471" i="25" s="1"/>
  <c r="T1472" i="25"/>
  <c r="V1472" i="25" s="1"/>
  <c r="U1477" i="25"/>
  <c r="U1478" i="25"/>
  <c r="U1479" i="25"/>
  <c r="U1480" i="25"/>
  <c r="U1481" i="25"/>
  <c r="U1482" i="25"/>
  <c r="U1483" i="25"/>
  <c r="U1484" i="25"/>
  <c r="U1485" i="25"/>
  <c r="U1486" i="25"/>
  <c r="U1487" i="25"/>
  <c r="U1488" i="25"/>
  <c r="U1489" i="25"/>
  <c r="U1490" i="25"/>
  <c r="U1491" i="25"/>
  <c r="U1492" i="25"/>
  <c r="U1493" i="25"/>
  <c r="U1494" i="25"/>
  <c r="U1495" i="25"/>
  <c r="U1496" i="25"/>
  <c r="U1497" i="25"/>
  <c r="U1498" i="25"/>
  <c r="U1499" i="25"/>
  <c r="U1500" i="25"/>
  <c r="U1501" i="25"/>
  <c r="U1502" i="25"/>
  <c r="U1503" i="25"/>
  <c r="U1504" i="25"/>
  <c r="U1505" i="25"/>
  <c r="U1506" i="25"/>
  <c r="U1507" i="25"/>
  <c r="U1508" i="25"/>
  <c r="U1509" i="25"/>
  <c r="U1510" i="25"/>
  <c r="U1511" i="25"/>
  <c r="U1512" i="25"/>
  <c r="U1513" i="25"/>
  <c r="U1514" i="25"/>
  <c r="U1515" i="25"/>
  <c r="U1516" i="25"/>
  <c r="U1517" i="25"/>
  <c r="U1518" i="25"/>
  <c r="U1519" i="25"/>
  <c r="U1520" i="25"/>
  <c r="U1521" i="25"/>
  <c r="U1522" i="25"/>
  <c r="U1523" i="25"/>
  <c r="U1524" i="25"/>
  <c r="U1525" i="25"/>
  <c r="U1526" i="25"/>
  <c r="U1527" i="25"/>
  <c r="U1528" i="25"/>
  <c r="U1529" i="25"/>
  <c r="U1530" i="25"/>
  <c r="U1531" i="25"/>
  <c r="U1532" i="25"/>
  <c r="U1533" i="25"/>
  <c r="U1534" i="25"/>
  <c r="U1535" i="25"/>
  <c r="U1536" i="25"/>
  <c r="U1537" i="25"/>
  <c r="U1538" i="25"/>
  <c r="U1539" i="25"/>
  <c r="U1540" i="25"/>
  <c r="U1541" i="25"/>
  <c r="U1542" i="25"/>
  <c r="U1543" i="25"/>
  <c r="U1544" i="25"/>
  <c r="U1545" i="25"/>
  <c r="U1546" i="25"/>
  <c r="U1547" i="25"/>
  <c r="U1548" i="25"/>
  <c r="U1549" i="25"/>
  <c r="U1550" i="25"/>
  <c r="U1551" i="25"/>
  <c r="T1552" i="25"/>
  <c r="T1553" i="25"/>
  <c r="T1554" i="25"/>
  <c r="T1555" i="25"/>
  <c r="T1556" i="25"/>
  <c r="T1557" i="25"/>
  <c r="T1558" i="25"/>
  <c r="T1559" i="25"/>
  <c r="T1560" i="25"/>
  <c r="T1561" i="25"/>
  <c r="T1562" i="25"/>
  <c r="T1563" i="25"/>
  <c r="T1564" i="25"/>
  <c r="T1565" i="25"/>
  <c r="T1566" i="25"/>
  <c r="T1567" i="25"/>
  <c r="T1568" i="25"/>
  <c r="T1569" i="25"/>
  <c r="T1570" i="25"/>
  <c r="T1571" i="25"/>
  <c r="T1572" i="25"/>
  <c r="T1573" i="25"/>
  <c r="T1574" i="25"/>
  <c r="T1575" i="25"/>
  <c r="T1576" i="25"/>
  <c r="T1577" i="25"/>
  <c r="T1578" i="25"/>
  <c r="T1579" i="25"/>
  <c r="T1580" i="25"/>
  <c r="T1581" i="25"/>
  <c r="T1582" i="25"/>
  <c r="T1583" i="25"/>
  <c r="T1584" i="25"/>
  <c r="T1585" i="25"/>
  <c r="T1586" i="25"/>
  <c r="T1587" i="25"/>
  <c r="T1588" i="25"/>
  <c r="T1589" i="25"/>
  <c r="T1590" i="25"/>
  <c r="T1591" i="25"/>
  <c r="T1592" i="25"/>
  <c r="T1593" i="25"/>
  <c r="T1594" i="25"/>
  <c r="T1595" i="25"/>
  <c r="T1596" i="25"/>
  <c r="T1597" i="25"/>
  <c r="T1598" i="25"/>
  <c r="T1599" i="25"/>
  <c r="T1600" i="25"/>
  <c r="T1601" i="25"/>
  <c r="T1602" i="25"/>
  <c r="T1603" i="25"/>
  <c r="T1604" i="25"/>
  <c r="T1605" i="25"/>
  <c r="T1606" i="25"/>
  <c r="T1607" i="25"/>
  <c r="T1608" i="25"/>
  <c r="T1609" i="25"/>
  <c r="T1610" i="25"/>
  <c r="T1611" i="25"/>
  <c r="T1612" i="25"/>
  <c r="T1613" i="25"/>
  <c r="T1614" i="25"/>
  <c r="T1615" i="25"/>
  <c r="T1616" i="25"/>
  <c r="T1617" i="25"/>
  <c r="T1618" i="25"/>
  <c r="T1619" i="25"/>
  <c r="T1620" i="25"/>
  <c r="T1621" i="25"/>
  <c r="T1622" i="25"/>
  <c r="T1623" i="25"/>
  <c r="T1624" i="25"/>
  <c r="T1625" i="25"/>
  <c r="T1626" i="25"/>
  <c r="T1627" i="25"/>
  <c r="T1628" i="25"/>
  <c r="T1629" i="25"/>
  <c r="T1630" i="25"/>
  <c r="T1631" i="25"/>
  <c r="T1632" i="25"/>
  <c r="T1633" i="25"/>
  <c r="T1634" i="25"/>
  <c r="T1635" i="25"/>
  <c r="T1636" i="25"/>
  <c r="T1637" i="25"/>
  <c r="T1638" i="25"/>
  <c r="T1639" i="25"/>
  <c r="T1640" i="25"/>
  <c r="T1641" i="25"/>
  <c r="T1642" i="25"/>
  <c r="T1643" i="25"/>
  <c r="T1644" i="25"/>
  <c r="T1645" i="25"/>
  <c r="T1646" i="25"/>
  <c r="T1647" i="25"/>
  <c r="T1648" i="25"/>
  <c r="T1649" i="25"/>
  <c r="T1650" i="25"/>
  <c r="T1651" i="25"/>
  <c r="T1652" i="25"/>
  <c r="T1653" i="25"/>
  <c r="T1654" i="25"/>
  <c r="T1655" i="25"/>
  <c r="T1656" i="25"/>
  <c r="T1657" i="25"/>
  <c r="T1658" i="25"/>
  <c r="T1659" i="25"/>
  <c r="T1660" i="25"/>
  <c r="T1661" i="25"/>
  <c r="T1662" i="25"/>
  <c r="T1663" i="25"/>
  <c r="T1664" i="25"/>
  <c r="T1665" i="25"/>
  <c r="T1666" i="25"/>
  <c r="T1667" i="25"/>
  <c r="T1668" i="25"/>
  <c r="T1669" i="25"/>
  <c r="T1670" i="25"/>
  <c r="T1671" i="25"/>
  <c r="T1672" i="25"/>
  <c r="T1673" i="25"/>
  <c r="T1674" i="25"/>
  <c r="T1675" i="25"/>
  <c r="T1676" i="25"/>
  <c r="T1677" i="25"/>
  <c r="T1678" i="25"/>
  <c r="T1679" i="25"/>
  <c r="T1680" i="25"/>
  <c r="T1681" i="25"/>
  <c r="T1682" i="25"/>
  <c r="T1683" i="25"/>
  <c r="T1684" i="25"/>
  <c r="T1685" i="25"/>
  <c r="T1686" i="25"/>
  <c r="T1687" i="25"/>
  <c r="T1688" i="25"/>
  <c r="T1689" i="25"/>
  <c r="T1690" i="25"/>
  <c r="T1691" i="25"/>
  <c r="T1692" i="25"/>
  <c r="T1693" i="25"/>
  <c r="T1694" i="25"/>
  <c r="T1695" i="25"/>
  <c r="T1696" i="25"/>
  <c r="T1697" i="25"/>
  <c r="T1698" i="25"/>
  <c r="T1699" i="25"/>
  <c r="T1700" i="25"/>
  <c r="T1701" i="25"/>
  <c r="T1702" i="25"/>
  <c r="T1703" i="25"/>
  <c r="T1704" i="25"/>
  <c r="T1705" i="25"/>
  <c r="T1706" i="25"/>
  <c r="T1707" i="25"/>
  <c r="T1708" i="25"/>
  <c r="T1709" i="25"/>
  <c r="T1710" i="25"/>
  <c r="T1711" i="25"/>
  <c r="T1712" i="25"/>
  <c r="T1713" i="25"/>
  <c r="T1714" i="25"/>
  <c r="T1715" i="25"/>
  <c r="T1716" i="25"/>
  <c r="T1717" i="25"/>
  <c r="T1718" i="25"/>
  <c r="T1719" i="25"/>
  <c r="T1720" i="25"/>
  <c r="T1728" i="25"/>
  <c r="T1729" i="25"/>
  <c r="T1730" i="25"/>
  <c r="T1731" i="25"/>
  <c r="T1732" i="25"/>
  <c r="T1733" i="25"/>
  <c r="T1734" i="25"/>
  <c r="T1735" i="25"/>
  <c r="T1736" i="25"/>
  <c r="T1737" i="25"/>
  <c r="T1738" i="25"/>
  <c r="T1739" i="25"/>
  <c r="T1740" i="25"/>
  <c r="T1741" i="25"/>
  <c r="T1742" i="25"/>
  <c r="T1743" i="25"/>
  <c r="T1744" i="25"/>
  <c r="T1745" i="25"/>
  <c r="T1746" i="25"/>
  <c r="T1747" i="25"/>
  <c r="T1748" i="25"/>
  <c r="T1749" i="25"/>
  <c r="T1750" i="25"/>
  <c r="T1751" i="25"/>
  <c r="T1752" i="25"/>
  <c r="T1753" i="25"/>
  <c r="T1754" i="25"/>
  <c r="T1755" i="25"/>
  <c r="T1756" i="25"/>
  <c r="T1757" i="25"/>
  <c r="T1758" i="25"/>
  <c r="T1759" i="25"/>
  <c r="T1760" i="25"/>
  <c r="T1761" i="25"/>
  <c r="T1762" i="25"/>
  <c r="T1763" i="25"/>
  <c r="T1764" i="25"/>
  <c r="T1765" i="25"/>
  <c r="T1766" i="25"/>
  <c r="T1767" i="25"/>
  <c r="T1768" i="25"/>
  <c r="T1769" i="25"/>
  <c r="T1770" i="25"/>
  <c r="T1771" i="25"/>
  <c r="T1772" i="25"/>
  <c r="T1773" i="25"/>
  <c r="T1774" i="25"/>
  <c r="T1775" i="25"/>
  <c r="T1776" i="25"/>
  <c r="T1777" i="25"/>
  <c r="T1778" i="25"/>
  <c r="T1779" i="25"/>
  <c r="T1780" i="25"/>
  <c r="T1781" i="25"/>
  <c r="T1782" i="25"/>
  <c r="T1783" i="25"/>
  <c r="T1784" i="25"/>
  <c r="T1785" i="25"/>
  <c r="T1786" i="25"/>
  <c r="T1787" i="25"/>
  <c r="T1788" i="25"/>
  <c r="T1789" i="25"/>
  <c r="T1790" i="25"/>
  <c r="T1791" i="25"/>
  <c r="T1792" i="25"/>
  <c r="T1793" i="25"/>
  <c r="T1794" i="25"/>
  <c r="T1795" i="25"/>
  <c r="T1796" i="25"/>
  <c r="T1797" i="25"/>
  <c r="T1798" i="25"/>
  <c r="T1799" i="25"/>
  <c r="T1800" i="25"/>
  <c r="T1801" i="25"/>
  <c r="T1802" i="25"/>
  <c r="T1803" i="25"/>
  <c r="T1804" i="25"/>
  <c r="T1805" i="25"/>
  <c r="T1806" i="25"/>
  <c r="T1807" i="25"/>
  <c r="T1808" i="25"/>
  <c r="T1809" i="25"/>
  <c r="T1810" i="25"/>
  <c r="T1811" i="25"/>
  <c r="T1812" i="25"/>
  <c r="T1813" i="25"/>
  <c r="T1814" i="25"/>
  <c r="T1815" i="25"/>
  <c r="T1816" i="25"/>
  <c r="T1817" i="25"/>
  <c r="T1818" i="25"/>
  <c r="T1819" i="25"/>
  <c r="T1820" i="25"/>
  <c r="T1821" i="25"/>
  <c r="T1822" i="25"/>
  <c r="T1823" i="25"/>
  <c r="T1824" i="25"/>
  <c r="T1825" i="25"/>
  <c r="T1826" i="25"/>
  <c r="T1827" i="25"/>
  <c r="T1828" i="25"/>
  <c r="T1829" i="25"/>
  <c r="T1830" i="25"/>
  <c r="T1831" i="25"/>
  <c r="T1832" i="25"/>
  <c r="T1833" i="25"/>
  <c r="T1834" i="25"/>
  <c r="T1835" i="25"/>
  <c r="T1836" i="25"/>
  <c r="T1837" i="25"/>
  <c r="T1838" i="25"/>
  <c r="T1839" i="25"/>
  <c r="T1840" i="25"/>
  <c r="T1841" i="25"/>
  <c r="T1842" i="25"/>
  <c r="T1843" i="25"/>
  <c r="T1844" i="25"/>
  <c r="T1845" i="25"/>
  <c r="T1846" i="25"/>
  <c r="T1847" i="25"/>
  <c r="T1848" i="25"/>
  <c r="T1849" i="25"/>
  <c r="T1850" i="25"/>
  <c r="T1851" i="25"/>
  <c r="T1852" i="25"/>
  <c r="T1853" i="25"/>
  <c r="T1854" i="25"/>
  <c r="T1855" i="25"/>
  <c r="K693" i="27"/>
  <c r="K692" i="27"/>
  <c r="K691" i="27"/>
  <c r="K690" i="27"/>
  <c r="K689" i="27"/>
  <c r="K688" i="27"/>
  <c r="K686" i="27"/>
  <c r="K685" i="27"/>
  <c r="K657" i="27"/>
  <c r="K443" i="25"/>
  <c r="K442" i="25"/>
  <c r="K441" i="25"/>
  <c r="K440" i="25"/>
  <c r="J3" i="46"/>
  <c r="K3" i="46"/>
  <c r="J4" i="46"/>
  <c r="K4" i="46"/>
  <c r="J5" i="46"/>
  <c r="K5" i="46"/>
  <c r="J6" i="46"/>
  <c r="K6" i="46"/>
  <c r="J7" i="46"/>
  <c r="K7" i="46"/>
  <c r="J8" i="46"/>
  <c r="K8" i="46"/>
  <c r="J9" i="46"/>
  <c r="K9" i="46"/>
  <c r="J10" i="46"/>
  <c r="K10" i="46"/>
  <c r="J11" i="46"/>
  <c r="K11" i="46"/>
  <c r="J12" i="46"/>
  <c r="K12" i="46"/>
  <c r="J13" i="46"/>
  <c r="K13" i="46"/>
  <c r="J14" i="46"/>
  <c r="K14" i="46"/>
  <c r="J15" i="46"/>
  <c r="K15" i="46"/>
  <c r="J16" i="46"/>
  <c r="K16" i="46"/>
  <c r="J17" i="46"/>
  <c r="K17" i="46"/>
  <c r="J18" i="46"/>
  <c r="K18" i="46"/>
  <c r="J19" i="46"/>
  <c r="K19" i="46"/>
  <c r="J20" i="46"/>
  <c r="K20" i="46"/>
  <c r="J21" i="46"/>
  <c r="K21" i="46"/>
  <c r="J22" i="46"/>
  <c r="K22" i="46"/>
  <c r="J23" i="46"/>
  <c r="K23" i="46"/>
  <c r="J24" i="46"/>
  <c r="K24" i="46"/>
  <c r="J25" i="46"/>
  <c r="K25" i="46"/>
  <c r="J26" i="46"/>
  <c r="K26" i="46"/>
  <c r="J27" i="46"/>
  <c r="K27" i="46"/>
  <c r="J28" i="46"/>
  <c r="K28" i="46"/>
  <c r="J29" i="46"/>
  <c r="K29" i="46"/>
  <c r="J30" i="46"/>
  <c r="K30" i="46"/>
  <c r="J31" i="46"/>
  <c r="K31" i="46"/>
  <c r="J32" i="46"/>
  <c r="K32" i="46"/>
  <c r="J33" i="46"/>
  <c r="K33" i="46"/>
  <c r="J34" i="46"/>
  <c r="K34" i="46"/>
  <c r="J35" i="46"/>
  <c r="K35" i="46"/>
  <c r="J36" i="46"/>
  <c r="K36" i="46"/>
  <c r="J37" i="46"/>
  <c r="K37" i="46"/>
  <c r="J38" i="46"/>
  <c r="K38" i="46"/>
  <c r="J39" i="46"/>
  <c r="K39" i="46"/>
  <c r="J40" i="46"/>
  <c r="K40" i="46"/>
  <c r="J41" i="46"/>
  <c r="K41" i="46"/>
  <c r="J42" i="46"/>
  <c r="K42" i="46"/>
  <c r="J43" i="46"/>
  <c r="K43" i="46"/>
  <c r="J44" i="46"/>
  <c r="K44" i="46"/>
  <c r="J45" i="46"/>
  <c r="K45" i="46"/>
  <c r="J46" i="46"/>
  <c r="K46" i="46"/>
  <c r="J47" i="46"/>
  <c r="K47" i="46"/>
  <c r="J48" i="46"/>
  <c r="K48" i="46"/>
  <c r="J49" i="46"/>
  <c r="K49" i="46"/>
  <c r="J50" i="46"/>
  <c r="K50" i="46"/>
  <c r="J51" i="46"/>
  <c r="K51" i="46"/>
  <c r="J52" i="46"/>
  <c r="K52" i="46"/>
  <c r="J53" i="46"/>
  <c r="K53" i="46"/>
  <c r="J54" i="46"/>
  <c r="K54" i="46"/>
  <c r="J55" i="46"/>
  <c r="K55" i="46"/>
  <c r="J56" i="46"/>
  <c r="K56" i="46"/>
  <c r="J57" i="46"/>
  <c r="K57" i="46"/>
  <c r="J58" i="46"/>
  <c r="K58" i="46"/>
  <c r="J59" i="46"/>
  <c r="K59" i="46"/>
  <c r="J60" i="46"/>
  <c r="K60" i="46"/>
  <c r="J61" i="46"/>
  <c r="K61" i="46"/>
  <c r="J62" i="46"/>
  <c r="K62" i="46"/>
  <c r="J63" i="46"/>
  <c r="K63" i="46"/>
  <c r="J64" i="46"/>
  <c r="K64" i="46"/>
  <c r="J65" i="46"/>
  <c r="K65" i="46"/>
  <c r="J66" i="46"/>
  <c r="K66" i="46"/>
  <c r="J67" i="46"/>
  <c r="K67" i="46"/>
  <c r="J68" i="46"/>
  <c r="K68" i="46"/>
  <c r="J69" i="46"/>
  <c r="K69" i="46"/>
  <c r="J70" i="46"/>
  <c r="K70" i="46"/>
  <c r="J71" i="46"/>
  <c r="K71" i="46"/>
  <c r="J72" i="46"/>
  <c r="K72" i="46"/>
  <c r="J73" i="46"/>
  <c r="K73" i="46"/>
  <c r="J74" i="46"/>
  <c r="K74" i="46"/>
  <c r="J75" i="46"/>
  <c r="K75" i="46"/>
  <c r="J76" i="46"/>
  <c r="K76" i="46"/>
  <c r="J77" i="46"/>
  <c r="K77" i="46"/>
  <c r="J78" i="46"/>
  <c r="K78" i="46"/>
  <c r="J79" i="46"/>
  <c r="K79" i="46"/>
  <c r="J80" i="46"/>
  <c r="K80" i="46"/>
  <c r="J81" i="46"/>
  <c r="K81" i="46"/>
  <c r="J82" i="46"/>
  <c r="K82" i="46"/>
  <c r="J83" i="46"/>
  <c r="K83" i="46"/>
  <c r="J84" i="46"/>
  <c r="K84" i="46"/>
  <c r="J85" i="46"/>
  <c r="K85" i="46"/>
  <c r="J86" i="46"/>
  <c r="K86" i="46"/>
  <c r="J87" i="46"/>
  <c r="K87" i="46"/>
  <c r="J88" i="46"/>
  <c r="K88" i="46"/>
  <c r="J89" i="46"/>
  <c r="K89" i="46"/>
  <c r="J90" i="46"/>
  <c r="K90" i="46"/>
  <c r="J91" i="46"/>
  <c r="K91" i="46"/>
  <c r="J92" i="46"/>
  <c r="K92" i="46"/>
  <c r="J93" i="46"/>
  <c r="K93" i="46"/>
  <c r="J94" i="46"/>
  <c r="K94" i="46"/>
  <c r="J95" i="46"/>
  <c r="K95" i="46"/>
  <c r="J96" i="46"/>
  <c r="K96" i="46"/>
  <c r="J97" i="46"/>
  <c r="K97" i="46"/>
  <c r="J98" i="46"/>
  <c r="K98" i="46"/>
  <c r="J99" i="46"/>
  <c r="K99" i="46"/>
  <c r="J100" i="46"/>
  <c r="K100" i="46"/>
  <c r="J101" i="46"/>
  <c r="K101" i="46"/>
  <c r="J102" i="46"/>
  <c r="K102" i="46"/>
  <c r="J103" i="46"/>
  <c r="K103" i="46"/>
  <c r="J104" i="46"/>
  <c r="K104" i="46"/>
  <c r="J105" i="46"/>
  <c r="K105" i="46"/>
  <c r="J106" i="46"/>
  <c r="K106" i="46"/>
  <c r="J107" i="46"/>
  <c r="K107" i="46"/>
  <c r="J108" i="46"/>
  <c r="K108" i="46"/>
  <c r="J109" i="46"/>
  <c r="K109" i="46"/>
  <c r="J110" i="46"/>
  <c r="K110" i="46"/>
  <c r="J111" i="46"/>
  <c r="K111" i="46"/>
  <c r="J112" i="46"/>
  <c r="K112" i="46"/>
  <c r="J113" i="46"/>
  <c r="K113" i="46"/>
  <c r="J114" i="46"/>
  <c r="K114" i="46"/>
  <c r="J115" i="46"/>
  <c r="K115" i="46"/>
  <c r="J116" i="46"/>
  <c r="K116" i="46"/>
  <c r="J117" i="46"/>
  <c r="K117" i="46"/>
  <c r="J118" i="46"/>
  <c r="K118" i="46"/>
  <c r="J119" i="46"/>
  <c r="K119" i="46"/>
  <c r="J120" i="46"/>
  <c r="K120" i="46"/>
  <c r="J121" i="46"/>
  <c r="K121" i="46"/>
  <c r="J122" i="46"/>
  <c r="K122" i="46"/>
  <c r="J123" i="46"/>
  <c r="K123" i="46"/>
  <c r="J124" i="46"/>
  <c r="K124" i="46"/>
  <c r="J125" i="46"/>
  <c r="K125" i="46"/>
  <c r="J126" i="46"/>
  <c r="K126" i="46"/>
  <c r="J127" i="46"/>
  <c r="K127" i="46"/>
  <c r="J128" i="46"/>
  <c r="K128" i="46"/>
  <c r="J129" i="46"/>
  <c r="K129" i="46"/>
  <c r="J130" i="46"/>
  <c r="K130" i="46"/>
  <c r="J131" i="46"/>
  <c r="K131" i="46"/>
  <c r="J132" i="46"/>
  <c r="K132" i="46"/>
  <c r="J133" i="46"/>
  <c r="K133" i="46"/>
  <c r="J134" i="46"/>
  <c r="K134" i="46"/>
  <c r="J135" i="46"/>
  <c r="K135" i="46"/>
  <c r="J136" i="46"/>
  <c r="K136" i="46"/>
  <c r="J137" i="46"/>
  <c r="K137" i="46"/>
  <c r="J138" i="46"/>
  <c r="K138" i="46"/>
  <c r="J139" i="46"/>
  <c r="K139" i="46"/>
  <c r="J140" i="46"/>
  <c r="K140" i="46"/>
  <c r="J141" i="46"/>
  <c r="K141" i="46"/>
  <c r="J142" i="46"/>
  <c r="K142" i="46"/>
  <c r="J143" i="46"/>
  <c r="K143" i="46"/>
  <c r="J144" i="46"/>
  <c r="K144" i="46"/>
  <c r="J145" i="46"/>
  <c r="K145" i="46"/>
  <c r="J146" i="46"/>
  <c r="K146" i="46"/>
  <c r="J147" i="46"/>
  <c r="K147" i="46"/>
  <c r="J148" i="46"/>
  <c r="K148" i="46"/>
  <c r="J149" i="46"/>
  <c r="K149" i="46"/>
  <c r="J150" i="46"/>
  <c r="K150" i="46"/>
  <c r="J151" i="46"/>
  <c r="K151" i="46"/>
  <c r="J152" i="46"/>
  <c r="K152" i="46"/>
  <c r="J153" i="46"/>
  <c r="K153" i="46"/>
  <c r="J154" i="46"/>
  <c r="K154" i="46"/>
  <c r="J155" i="46"/>
  <c r="K155" i="46"/>
  <c r="J156" i="46"/>
  <c r="K156" i="46"/>
  <c r="J157" i="46"/>
  <c r="K157" i="46"/>
  <c r="J158" i="46"/>
  <c r="K158" i="46"/>
  <c r="J159" i="46"/>
  <c r="K159" i="46"/>
  <c r="J160" i="46"/>
  <c r="K160" i="46"/>
  <c r="J161" i="46"/>
  <c r="K161" i="46"/>
  <c r="J162" i="46"/>
  <c r="K162" i="46"/>
  <c r="J163" i="46"/>
  <c r="K163" i="46"/>
  <c r="J164" i="46"/>
  <c r="K164" i="46"/>
  <c r="J165" i="46"/>
  <c r="K165" i="46"/>
  <c r="J166" i="46"/>
  <c r="K166" i="46"/>
  <c r="J167" i="46"/>
  <c r="K167" i="46"/>
  <c r="J168" i="46"/>
  <c r="K168" i="46"/>
  <c r="J169" i="46"/>
  <c r="K169" i="46"/>
  <c r="J170" i="46"/>
  <c r="K170" i="46"/>
  <c r="J171" i="46"/>
  <c r="K171" i="46"/>
  <c r="J172" i="46"/>
  <c r="K172" i="46"/>
  <c r="J173" i="46"/>
  <c r="K173" i="46"/>
  <c r="J174" i="46"/>
  <c r="K174" i="46"/>
  <c r="J175" i="46"/>
  <c r="K175" i="46"/>
  <c r="J176" i="46"/>
  <c r="K176" i="46"/>
  <c r="J177" i="46"/>
  <c r="K177" i="46"/>
  <c r="J178" i="46"/>
  <c r="K178" i="46"/>
  <c r="J179" i="46"/>
  <c r="K179" i="46"/>
  <c r="J180" i="46"/>
  <c r="K180" i="46"/>
  <c r="J181" i="46"/>
  <c r="K181" i="46"/>
  <c r="J182" i="46"/>
  <c r="K182" i="46"/>
  <c r="J183" i="46"/>
  <c r="K183" i="46"/>
  <c r="J184" i="46"/>
  <c r="K184" i="46"/>
  <c r="J185" i="46"/>
  <c r="K185" i="46"/>
  <c r="J186" i="46"/>
  <c r="K186" i="46"/>
  <c r="J187" i="46"/>
  <c r="K187" i="46"/>
  <c r="J188" i="46"/>
  <c r="K188" i="46"/>
  <c r="J189" i="46"/>
  <c r="K189" i="46"/>
  <c r="J190" i="46"/>
  <c r="K190" i="46"/>
  <c r="J191" i="46"/>
  <c r="K191" i="46"/>
  <c r="J192" i="46"/>
  <c r="K192" i="46"/>
  <c r="J193" i="46"/>
  <c r="K193" i="46"/>
  <c r="J194" i="46"/>
  <c r="K194" i="46"/>
  <c r="J195" i="46"/>
  <c r="K195" i="46"/>
  <c r="J196" i="46"/>
  <c r="K196" i="46"/>
  <c r="J197" i="46"/>
  <c r="K197" i="46"/>
  <c r="J198" i="46"/>
  <c r="K198" i="46"/>
  <c r="J199" i="46"/>
  <c r="K199" i="46"/>
  <c r="J200" i="46"/>
  <c r="K200" i="46"/>
  <c r="J201" i="46"/>
  <c r="K201" i="46"/>
  <c r="J202" i="46"/>
  <c r="K202" i="46"/>
  <c r="J203" i="46"/>
  <c r="K203" i="46"/>
  <c r="J204" i="46"/>
  <c r="K204" i="46"/>
  <c r="J205" i="46"/>
  <c r="K205" i="46"/>
  <c r="J206" i="46"/>
  <c r="K206" i="46"/>
  <c r="J207" i="46"/>
  <c r="K207" i="46"/>
  <c r="J208" i="46"/>
  <c r="K208" i="46"/>
  <c r="J209" i="46"/>
  <c r="K209" i="46"/>
  <c r="J210" i="46"/>
  <c r="K210" i="46"/>
  <c r="J211" i="46"/>
  <c r="K211" i="46"/>
  <c r="J212" i="46"/>
  <c r="K212" i="46"/>
  <c r="J213" i="46"/>
  <c r="K213" i="46"/>
  <c r="J214" i="46"/>
  <c r="K214" i="46"/>
  <c r="J215" i="46"/>
  <c r="K215" i="46"/>
  <c r="J216" i="46"/>
  <c r="K216" i="46"/>
  <c r="J217" i="46"/>
  <c r="K217" i="46"/>
  <c r="J218" i="46"/>
  <c r="K218" i="46"/>
  <c r="J219" i="46"/>
  <c r="K219" i="46"/>
  <c r="J220" i="46"/>
  <c r="K220" i="46"/>
  <c r="J221" i="46"/>
  <c r="K221" i="46"/>
  <c r="J222" i="46"/>
  <c r="K222" i="46"/>
  <c r="J223" i="46"/>
  <c r="K223" i="46"/>
  <c r="J224" i="46"/>
  <c r="K224" i="46"/>
  <c r="J225" i="46"/>
  <c r="K225" i="46"/>
  <c r="J226" i="46"/>
  <c r="K226" i="46"/>
  <c r="J227" i="46"/>
  <c r="K227" i="46"/>
  <c r="J228" i="46"/>
  <c r="K228" i="46"/>
  <c r="J229" i="46"/>
  <c r="K229" i="46"/>
  <c r="J230" i="46"/>
  <c r="K230" i="46"/>
  <c r="J231" i="46"/>
  <c r="K231" i="46"/>
  <c r="J232" i="46"/>
  <c r="K232" i="46"/>
  <c r="J233" i="46"/>
  <c r="K233" i="46"/>
  <c r="J234" i="46"/>
  <c r="K234" i="46"/>
  <c r="J235" i="46"/>
  <c r="K235" i="46"/>
  <c r="J236" i="46"/>
  <c r="K236" i="46"/>
  <c r="J237" i="46"/>
  <c r="K237" i="46"/>
  <c r="J238" i="46"/>
  <c r="K238" i="46"/>
  <c r="J239" i="46"/>
  <c r="K239" i="46"/>
  <c r="J240" i="46"/>
  <c r="K240" i="46"/>
  <c r="J241" i="46"/>
  <c r="K241" i="46"/>
  <c r="J242" i="46"/>
  <c r="K242" i="46"/>
  <c r="J243" i="46"/>
  <c r="K243" i="46"/>
  <c r="J244" i="46"/>
  <c r="K244" i="46"/>
  <c r="J245" i="46"/>
  <c r="K245" i="46"/>
  <c r="J246" i="46"/>
  <c r="K246" i="46"/>
  <c r="J247" i="46"/>
  <c r="K247" i="46"/>
  <c r="J248" i="46"/>
  <c r="K248" i="46"/>
  <c r="J249" i="46"/>
  <c r="K249" i="46"/>
  <c r="J250" i="46"/>
  <c r="K250" i="46"/>
  <c r="J251" i="46"/>
  <c r="K251" i="46"/>
  <c r="J252" i="46"/>
  <c r="K252" i="46"/>
  <c r="J253" i="46"/>
  <c r="K253" i="46"/>
  <c r="J254" i="46"/>
  <c r="K254" i="46"/>
  <c r="J255" i="46"/>
  <c r="K255" i="46"/>
  <c r="J256" i="46"/>
  <c r="K256" i="46"/>
  <c r="J257" i="46"/>
  <c r="K257" i="46"/>
  <c r="J258" i="46"/>
  <c r="K258" i="46"/>
  <c r="J259" i="46"/>
  <c r="K259" i="46"/>
  <c r="J260" i="46"/>
  <c r="K260" i="46"/>
  <c r="J261" i="46"/>
  <c r="K261" i="46"/>
  <c r="J262" i="46"/>
  <c r="K262" i="46"/>
  <c r="J263" i="46"/>
  <c r="K263" i="46"/>
  <c r="J264" i="46"/>
  <c r="K264" i="46"/>
  <c r="J265" i="46"/>
  <c r="K265" i="46"/>
  <c r="J266" i="46"/>
  <c r="K266" i="46"/>
  <c r="J267" i="46"/>
  <c r="K267" i="46"/>
  <c r="J268" i="46"/>
  <c r="K268" i="46"/>
  <c r="J269" i="46"/>
  <c r="K269" i="46"/>
  <c r="J270" i="46"/>
  <c r="K270" i="46"/>
  <c r="J271" i="46"/>
  <c r="K271" i="46"/>
  <c r="J272" i="46"/>
  <c r="K272" i="46"/>
  <c r="J273" i="46"/>
  <c r="K273" i="46"/>
  <c r="J274" i="46"/>
  <c r="K274" i="46"/>
  <c r="J275" i="46"/>
  <c r="K275" i="46"/>
  <c r="J276" i="46"/>
  <c r="K276" i="46"/>
  <c r="J277" i="46"/>
  <c r="K277" i="46"/>
  <c r="J278" i="46"/>
  <c r="K278" i="46"/>
  <c r="J279" i="46"/>
  <c r="K279" i="46"/>
  <c r="J280" i="46"/>
  <c r="K280" i="46"/>
  <c r="J281" i="46"/>
  <c r="K281" i="46"/>
  <c r="J282" i="46"/>
  <c r="K282" i="46"/>
  <c r="J283" i="46"/>
  <c r="K283" i="46"/>
  <c r="J284" i="46"/>
  <c r="K284" i="46"/>
  <c r="J285" i="46"/>
  <c r="K285" i="46"/>
  <c r="J286" i="46"/>
  <c r="K286" i="46"/>
  <c r="J287" i="46"/>
  <c r="K287" i="46"/>
  <c r="J288" i="46"/>
  <c r="K288" i="46"/>
  <c r="J289" i="46"/>
  <c r="K289" i="46"/>
  <c r="J290" i="46"/>
  <c r="K290" i="46"/>
  <c r="J291" i="46"/>
  <c r="K291" i="46"/>
  <c r="J292" i="46"/>
  <c r="K292" i="46"/>
  <c r="J293" i="46"/>
  <c r="K293" i="46"/>
  <c r="J294" i="46"/>
  <c r="K294" i="46"/>
  <c r="J295" i="46"/>
  <c r="K295" i="46"/>
  <c r="J296" i="46"/>
  <c r="K296" i="46"/>
  <c r="J297" i="46"/>
  <c r="K297" i="46"/>
  <c r="J298" i="46"/>
  <c r="K298" i="46"/>
  <c r="J299" i="46"/>
  <c r="K299" i="46"/>
  <c r="J300" i="46"/>
  <c r="K300" i="46"/>
  <c r="J301" i="46"/>
  <c r="K301" i="46"/>
  <c r="J302" i="46"/>
  <c r="K302" i="46"/>
  <c r="J303" i="46"/>
  <c r="K303" i="46"/>
  <c r="J304" i="46"/>
  <c r="K304" i="46"/>
  <c r="J305" i="46"/>
  <c r="K305" i="46"/>
  <c r="J306" i="46"/>
  <c r="K306" i="46"/>
  <c r="J307" i="46"/>
  <c r="K307" i="46"/>
  <c r="J308" i="46"/>
  <c r="K308" i="46"/>
  <c r="J309" i="46"/>
  <c r="K309" i="46"/>
  <c r="J310" i="46"/>
  <c r="K310" i="46"/>
  <c r="J311" i="46"/>
  <c r="K311" i="46"/>
  <c r="J312" i="46"/>
  <c r="K312" i="46"/>
  <c r="J313" i="46"/>
  <c r="K313" i="46"/>
  <c r="J314" i="46"/>
  <c r="K314" i="46"/>
  <c r="J315" i="46"/>
  <c r="K315" i="46"/>
  <c r="J316" i="46"/>
  <c r="K316" i="46"/>
  <c r="J317" i="46"/>
  <c r="K317" i="46"/>
  <c r="J318" i="46"/>
  <c r="K318" i="46"/>
  <c r="J319" i="46"/>
  <c r="K319" i="46"/>
  <c r="J320" i="46"/>
  <c r="K320" i="46"/>
  <c r="J321" i="46"/>
  <c r="K321" i="46"/>
  <c r="J322" i="46"/>
  <c r="K322" i="46"/>
  <c r="J323" i="46"/>
  <c r="K323" i="46"/>
  <c r="J324" i="46"/>
  <c r="K324" i="46"/>
  <c r="J325" i="46"/>
  <c r="K325" i="46"/>
  <c r="J326" i="46"/>
  <c r="K326" i="46"/>
  <c r="J327" i="46"/>
  <c r="K327" i="46"/>
  <c r="J328" i="46"/>
  <c r="K328" i="46"/>
  <c r="J329" i="46"/>
  <c r="K329" i="46"/>
  <c r="J330" i="46"/>
  <c r="K330" i="46"/>
  <c r="J331" i="46"/>
  <c r="K331" i="46"/>
  <c r="J332" i="46"/>
  <c r="K332" i="46"/>
  <c r="J333" i="46"/>
  <c r="K333" i="46"/>
  <c r="J334" i="46"/>
  <c r="K334" i="46"/>
  <c r="J335" i="46"/>
  <c r="K335" i="46"/>
  <c r="J336" i="46"/>
  <c r="K336" i="46"/>
  <c r="J337" i="46"/>
  <c r="K337" i="46"/>
  <c r="J338" i="46"/>
  <c r="K338" i="46"/>
  <c r="J339" i="46"/>
  <c r="K339" i="46"/>
  <c r="J340" i="46"/>
  <c r="K340" i="46"/>
  <c r="J341" i="46"/>
  <c r="K341" i="46"/>
  <c r="J342" i="46"/>
  <c r="K342" i="46"/>
  <c r="J343" i="46"/>
  <c r="K343" i="46"/>
  <c r="J344" i="46"/>
  <c r="K344" i="46"/>
  <c r="J345" i="46"/>
  <c r="K345" i="46"/>
  <c r="J346" i="46"/>
  <c r="K346" i="46"/>
  <c r="J347" i="46"/>
  <c r="K347" i="46"/>
  <c r="J348" i="46"/>
  <c r="K348" i="46"/>
  <c r="J349" i="46"/>
  <c r="K349" i="46"/>
  <c r="J350" i="46"/>
  <c r="K350" i="46"/>
  <c r="J351" i="46"/>
  <c r="K351" i="46"/>
  <c r="J352" i="46"/>
  <c r="K352" i="46"/>
  <c r="J353" i="46"/>
  <c r="K353" i="46"/>
  <c r="J354" i="46"/>
  <c r="K354" i="46"/>
  <c r="J355" i="46"/>
  <c r="K355" i="46"/>
  <c r="J356" i="46"/>
  <c r="K356" i="46"/>
  <c r="J357" i="46"/>
  <c r="K357" i="46"/>
  <c r="J358" i="46"/>
  <c r="K358" i="46"/>
  <c r="J359" i="46"/>
  <c r="K359" i="46"/>
  <c r="J360" i="46"/>
  <c r="K360" i="46"/>
  <c r="J361" i="46"/>
  <c r="K361" i="46"/>
  <c r="J362" i="46"/>
  <c r="K362" i="46"/>
  <c r="J363" i="46"/>
  <c r="K363" i="46"/>
  <c r="J364" i="46"/>
  <c r="K364" i="46"/>
  <c r="J365" i="46"/>
  <c r="K365" i="46"/>
  <c r="J366" i="46"/>
  <c r="K366" i="46"/>
  <c r="J367" i="46"/>
  <c r="K367" i="46"/>
  <c r="J368" i="46"/>
  <c r="K368" i="46"/>
  <c r="J369" i="46"/>
  <c r="K369" i="46"/>
  <c r="J370" i="46"/>
  <c r="K370" i="46"/>
  <c r="J371" i="46"/>
  <c r="K371" i="46"/>
  <c r="J372" i="46"/>
  <c r="K372" i="46"/>
  <c r="J373" i="46"/>
  <c r="K373" i="46"/>
  <c r="J374" i="46"/>
  <c r="K374" i="46"/>
  <c r="J375" i="46"/>
  <c r="K375" i="46"/>
  <c r="J376" i="46"/>
  <c r="K376" i="46"/>
  <c r="J377" i="46"/>
  <c r="K377" i="46"/>
  <c r="J378" i="46"/>
  <c r="K378" i="46"/>
  <c r="J379" i="46"/>
  <c r="K379" i="46"/>
  <c r="J380" i="46"/>
  <c r="K380" i="46"/>
  <c r="J381" i="46"/>
  <c r="K381" i="46"/>
  <c r="J382" i="46"/>
  <c r="K382" i="46"/>
  <c r="J383" i="46"/>
  <c r="K383" i="46"/>
  <c r="J384" i="46"/>
  <c r="K384" i="46"/>
  <c r="J385" i="46"/>
  <c r="K385" i="46"/>
  <c r="J386" i="46"/>
  <c r="K386" i="46"/>
  <c r="J387" i="46"/>
  <c r="K387" i="46"/>
  <c r="J388" i="46"/>
  <c r="K388" i="46"/>
  <c r="J389" i="46"/>
  <c r="K389" i="46"/>
  <c r="J390" i="46"/>
  <c r="K390" i="46"/>
  <c r="J391" i="46"/>
  <c r="K391" i="46"/>
  <c r="J392" i="46"/>
  <c r="K392" i="46"/>
  <c r="J393" i="46"/>
  <c r="K393" i="46"/>
  <c r="J394" i="46"/>
  <c r="K394" i="46"/>
  <c r="J395" i="46"/>
  <c r="K395" i="46"/>
  <c r="J396" i="46"/>
  <c r="K396" i="46"/>
  <c r="J397" i="46"/>
  <c r="K397" i="46"/>
  <c r="J398" i="46"/>
  <c r="K398" i="46"/>
  <c r="J399" i="46"/>
  <c r="K399" i="46"/>
  <c r="J400" i="46"/>
  <c r="K400" i="46"/>
  <c r="J401" i="46"/>
  <c r="K401" i="46"/>
  <c r="J402" i="46"/>
  <c r="K402" i="46"/>
  <c r="J403" i="46"/>
  <c r="K403" i="46"/>
  <c r="J404" i="46"/>
  <c r="K404" i="46"/>
  <c r="J405" i="46"/>
  <c r="K405" i="46"/>
  <c r="J406" i="46"/>
  <c r="K406" i="46"/>
  <c r="J407" i="46"/>
  <c r="K407" i="46"/>
  <c r="J408" i="46"/>
  <c r="K408" i="46"/>
  <c r="J409" i="46"/>
  <c r="K409" i="46"/>
  <c r="J410" i="46"/>
  <c r="K410" i="46"/>
  <c r="J411" i="46"/>
  <c r="K411" i="46"/>
  <c r="J412" i="46"/>
  <c r="K412" i="46"/>
  <c r="J413" i="46"/>
  <c r="K413" i="46"/>
  <c r="J414" i="46"/>
  <c r="K414" i="46"/>
  <c r="J415" i="46"/>
  <c r="K415" i="46"/>
  <c r="J416" i="46"/>
  <c r="K416" i="46"/>
  <c r="J417" i="46"/>
  <c r="K417" i="46"/>
  <c r="J418" i="46"/>
  <c r="K418" i="46"/>
  <c r="J419" i="46"/>
  <c r="K419" i="46"/>
  <c r="J420" i="46"/>
  <c r="K420" i="46"/>
  <c r="J421" i="46"/>
  <c r="K421" i="46"/>
  <c r="J422" i="46"/>
  <c r="K422" i="46"/>
  <c r="J423" i="46"/>
  <c r="K423" i="46"/>
  <c r="J424" i="46"/>
  <c r="K424" i="46"/>
  <c r="J425" i="46"/>
  <c r="K425" i="46"/>
  <c r="J426" i="46"/>
  <c r="K426" i="46"/>
  <c r="J427" i="46"/>
  <c r="K427" i="46"/>
  <c r="J428" i="46"/>
  <c r="K428" i="46"/>
  <c r="J429" i="46"/>
  <c r="K429" i="46"/>
  <c r="J430" i="46"/>
  <c r="K430" i="46"/>
  <c r="J431" i="46"/>
  <c r="K431" i="46"/>
  <c r="J432" i="46"/>
  <c r="K432" i="46"/>
  <c r="J433" i="46"/>
  <c r="K433" i="46"/>
  <c r="J434" i="46"/>
  <c r="K434" i="46"/>
  <c r="J435" i="46"/>
  <c r="K435" i="46"/>
  <c r="J436" i="46"/>
  <c r="K436" i="46"/>
  <c r="J437" i="46"/>
  <c r="K437" i="46"/>
  <c r="J438" i="46"/>
  <c r="K438" i="46"/>
  <c r="J439" i="46"/>
  <c r="K439" i="46"/>
  <c r="J440" i="46"/>
  <c r="K440" i="46"/>
  <c r="J441" i="46"/>
  <c r="K441" i="46"/>
  <c r="J442" i="46"/>
  <c r="K442" i="46"/>
  <c r="J443" i="46"/>
  <c r="K443" i="46"/>
  <c r="J444" i="46"/>
  <c r="K444" i="46"/>
  <c r="J445" i="46"/>
  <c r="K445" i="46"/>
  <c r="J446" i="46"/>
  <c r="K446" i="46"/>
  <c r="J447" i="46"/>
  <c r="K447" i="46"/>
  <c r="J448" i="46"/>
  <c r="K448" i="46"/>
  <c r="J449" i="46"/>
  <c r="K449" i="46"/>
  <c r="J450" i="46"/>
  <c r="K450" i="46"/>
  <c r="J451" i="46"/>
  <c r="K451" i="46"/>
  <c r="J452" i="46"/>
  <c r="K452" i="46"/>
  <c r="J453" i="46"/>
  <c r="K453" i="46"/>
  <c r="J454" i="46"/>
  <c r="K454" i="46"/>
  <c r="J455" i="46"/>
  <c r="K455" i="46"/>
  <c r="J456" i="46"/>
  <c r="K456" i="46"/>
  <c r="J457" i="46"/>
  <c r="K457" i="46"/>
  <c r="J458" i="46"/>
  <c r="K458" i="46"/>
  <c r="J459" i="46"/>
  <c r="K459" i="46"/>
  <c r="J460" i="46"/>
  <c r="K460" i="46"/>
  <c r="J461" i="46"/>
  <c r="K461" i="46"/>
  <c r="J462" i="46"/>
  <c r="K462" i="46"/>
  <c r="J463" i="46"/>
  <c r="K463" i="46"/>
  <c r="J464" i="46"/>
  <c r="K464" i="46"/>
  <c r="J465" i="46"/>
  <c r="K465" i="46"/>
  <c r="J466" i="46"/>
  <c r="K466" i="46"/>
  <c r="J467" i="46"/>
  <c r="K467" i="46"/>
  <c r="J468" i="46"/>
  <c r="K468" i="46"/>
  <c r="J469" i="46"/>
  <c r="K469" i="46"/>
  <c r="J470" i="46"/>
  <c r="K470" i="46"/>
  <c r="J471" i="46"/>
  <c r="K471" i="46"/>
  <c r="J472" i="46"/>
  <c r="K472" i="46"/>
  <c r="J473" i="46"/>
  <c r="K473" i="46"/>
  <c r="J474" i="46"/>
  <c r="K474" i="46"/>
  <c r="J475" i="46"/>
  <c r="K475" i="46"/>
  <c r="J476" i="46"/>
  <c r="K476" i="46"/>
  <c r="J477" i="46"/>
  <c r="K477" i="46"/>
  <c r="J478" i="46"/>
  <c r="K478" i="46"/>
  <c r="J479" i="46"/>
  <c r="K479" i="46"/>
  <c r="J480" i="46"/>
  <c r="K480" i="46"/>
  <c r="J481" i="46"/>
  <c r="K481" i="46"/>
  <c r="J482" i="46"/>
  <c r="K482" i="46"/>
  <c r="J483" i="46"/>
  <c r="K483" i="46"/>
  <c r="J484" i="46"/>
  <c r="K484" i="46"/>
  <c r="J485" i="46"/>
  <c r="K485" i="46"/>
  <c r="J486" i="46"/>
  <c r="K486" i="46"/>
  <c r="J487" i="46"/>
  <c r="K487" i="46"/>
  <c r="J488" i="46"/>
  <c r="K488" i="46"/>
  <c r="J489" i="46"/>
  <c r="K489" i="46"/>
  <c r="J490" i="46"/>
  <c r="K490" i="46"/>
  <c r="J491" i="46"/>
  <c r="K491" i="46"/>
  <c r="J492" i="46"/>
  <c r="K492" i="46"/>
  <c r="J493" i="46"/>
  <c r="K493" i="46"/>
  <c r="J494" i="46"/>
  <c r="K494" i="46"/>
  <c r="J495" i="46"/>
  <c r="K495" i="46"/>
  <c r="J496" i="46"/>
  <c r="K496" i="46"/>
  <c r="J497" i="46"/>
  <c r="K497" i="46"/>
  <c r="J498" i="46"/>
  <c r="K498" i="46"/>
  <c r="J499" i="46"/>
  <c r="K499" i="46"/>
  <c r="J500" i="46"/>
  <c r="K500" i="46"/>
  <c r="J501" i="46"/>
  <c r="K501" i="46"/>
  <c r="J502" i="46"/>
  <c r="K502" i="46"/>
  <c r="J503" i="46"/>
  <c r="K503" i="46"/>
  <c r="J504" i="46"/>
  <c r="K504" i="46"/>
  <c r="J505" i="46"/>
  <c r="K505" i="46"/>
  <c r="J506" i="46"/>
  <c r="K506" i="46"/>
  <c r="J507" i="46"/>
  <c r="K507" i="46"/>
  <c r="J508" i="46"/>
  <c r="K508" i="46"/>
  <c r="J509" i="46"/>
  <c r="K509" i="46"/>
  <c r="J510" i="46"/>
  <c r="K510" i="46"/>
  <c r="J511" i="46"/>
  <c r="K511" i="46"/>
  <c r="J512" i="46"/>
  <c r="K512" i="46"/>
  <c r="J513" i="46"/>
  <c r="K513" i="46"/>
  <c r="J514" i="46"/>
  <c r="K514" i="46"/>
  <c r="J515" i="46"/>
  <c r="K515" i="46"/>
  <c r="J516" i="46"/>
  <c r="K516" i="46"/>
  <c r="J517" i="46"/>
  <c r="K517" i="46"/>
  <c r="J518" i="46"/>
  <c r="K518" i="46"/>
  <c r="J519" i="46"/>
  <c r="K519" i="46"/>
  <c r="J520" i="46"/>
  <c r="K520" i="46"/>
  <c r="J521" i="46"/>
  <c r="K521" i="46"/>
  <c r="J522" i="46"/>
  <c r="K522" i="46"/>
  <c r="J523" i="46"/>
  <c r="K523" i="46"/>
  <c r="J524" i="46"/>
  <c r="K524" i="46"/>
  <c r="J525" i="46"/>
  <c r="K525" i="46"/>
  <c r="J526" i="46"/>
  <c r="K526" i="46"/>
  <c r="J527" i="46"/>
  <c r="K527" i="46"/>
  <c r="J528" i="46"/>
  <c r="K528" i="46"/>
  <c r="J529" i="46"/>
  <c r="K529" i="46"/>
  <c r="J530" i="46"/>
  <c r="K530" i="46"/>
  <c r="J531" i="46"/>
  <c r="K531" i="46"/>
  <c r="J532" i="46"/>
  <c r="K532" i="46"/>
  <c r="J533" i="46"/>
  <c r="K533" i="46"/>
  <c r="J534" i="46"/>
  <c r="K534" i="46"/>
  <c r="J535" i="46"/>
  <c r="K535" i="46"/>
  <c r="J536" i="46"/>
  <c r="K536" i="46"/>
  <c r="J537" i="46"/>
  <c r="K537" i="46"/>
  <c r="J538" i="46"/>
  <c r="K538" i="46"/>
  <c r="J539" i="46"/>
  <c r="K539" i="46"/>
  <c r="J540" i="46"/>
  <c r="K540" i="46"/>
  <c r="J541" i="46"/>
  <c r="K541" i="46"/>
  <c r="J542" i="46"/>
  <c r="K542" i="46"/>
  <c r="J543" i="46"/>
  <c r="K543" i="46"/>
  <c r="J544" i="46"/>
  <c r="K544" i="46"/>
  <c r="J545" i="46"/>
  <c r="K545" i="46"/>
  <c r="J546" i="46"/>
  <c r="K546" i="46"/>
  <c r="J547" i="46"/>
  <c r="K547" i="46"/>
  <c r="J548" i="46"/>
  <c r="K548" i="46"/>
  <c r="J549" i="46"/>
  <c r="K549" i="46"/>
  <c r="J550" i="46"/>
  <c r="K550" i="46"/>
  <c r="J551" i="46"/>
  <c r="K551" i="46"/>
  <c r="J552" i="46"/>
  <c r="K552" i="46"/>
  <c r="J553" i="46"/>
  <c r="K553" i="46"/>
  <c r="J554" i="46"/>
  <c r="K554" i="46"/>
  <c r="J555" i="46"/>
  <c r="K555" i="46"/>
  <c r="J556" i="46"/>
  <c r="K556" i="46"/>
  <c r="J557" i="46"/>
  <c r="K557" i="46"/>
  <c r="J558" i="46"/>
  <c r="K558" i="46"/>
  <c r="J559" i="46"/>
  <c r="K559" i="46"/>
  <c r="J560" i="46"/>
  <c r="K560" i="46"/>
  <c r="J561" i="46"/>
  <c r="K561" i="46"/>
  <c r="J562" i="46"/>
  <c r="K562" i="46"/>
  <c r="J563" i="46"/>
  <c r="K563" i="46"/>
  <c r="J564" i="46"/>
  <c r="K564" i="46"/>
  <c r="J565" i="46"/>
  <c r="K565" i="46"/>
  <c r="J566" i="46"/>
  <c r="K566" i="46"/>
  <c r="J567" i="46"/>
  <c r="K567" i="46"/>
  <c r="J568" i="46"/>
  <c r="K568" i="46"/>
  <c r="J569" i="46"/>
  <c r="K569" i="46"/>
  <c r="J570" i="46"/>
  <c r="K570" i="46"/>
  <c r="J571" i="46"/>
  <c r="K571" i="46"/>
  <c r="J572" i="46"/>
  <c r="K572" i="46"/>
  <c r="J573" i="46"/>
  <c r="K573" i="46"/>
  <c r="J574" i="46"/>
  <c r="K574" i="46"/>
  <c r="J575" i="46"/>
  <c r="K575" i="46"/>
  <c r="J576" i="46"/>
  <c r="K576" i="46"/>
  <c r="J577" i="46"/>
  <c r="K577" i="46"/>
  <c r="J578" i="46"/>
  <c r="K578" i="46"/>
  <c r="J579" i="46"/>
  <c r="K579" i="46"/>
  <c r="J580" i="46"/>
  <c r="K580" i="46"/>
  <c r="J581" i="46"/>
  <c r="K581" i="46"/>
  <c r="J582" i="46"/>
  <c r="K582" i="46"/>
  <c r="J583" i="46"/>
  <c r="K583" i="46"/>
  <c r="J584" i="46"/>
  <c r="K584" i="46"/>
  <c r="J585" i="46"/>
  <c r="K585" i="46"/>
  <c r="J586" i="46"/>
  <c r="K586" i="46"/>
  <c r="J587" i="46"/>
  <c r="K587" i="46"/>
  <c r="J588" i="46"/>
  <c r="K588" i="46"/>
  <c r="J589" i="46"/>
  <c r="K589" i="46"/>
  <c r="J590" i="46"/>
  <c r="K590" i="46"/>
  <c r="J591" i="46"/>
  <c r="K591" i="46"/>
  <c r="J592" i="46"/>
  <c r="K592" i="46"/>
  <c r="J593" i="46"/>
  <c r="K593" i="46"/>
  <c r="J594" i="46"/>
  <c r="K594" i="46"/>
  <c r="J595" i="46"/>
  <c r="K595" i="46"/>
  <c r="J596" i="46"/>
  <c r="K596" i="46"/>
  <c r="J597" i="46"/>
  <c r="K597" i="46"/>
  <c r="J598" i="46"/>
  <c r="K598" i="46"/>
  <c r="J599" i="46"/>
  <c r="K599" i="46"/>
  <c r="J600" i="46"/>
  <c r="K600" i="46"/>
  <c r="J601" i="46"/>
  <c r="K601" i="46"/>
  <c r="J602" i="46"/>
  <c r="K602" i="46"/>
  <c r="J603" i="46"/>
  <c r="K603" i="46"/>
  <c r="J604" i="46"/>
  <c r="K604" i="46"/>
  <c r="J605" i="46"/>
  <c r="K605" i="46"/>
  <c r="J606" i="46"/>
  <c r="K606" i="46"/>
  <c r="J607" i="46"/>
  <c r="K607" i="46"/>
  <c r="J608" i="46"/>
  <c r="K608" i="46"/>
  <c r="J609" i="46"/>
  <c r="K609" i="46"/>
  <c r="J610" i="46"/>
  <c r="K610" i="46"/>
  <c r="J611" i="46"/>
  <c r="K611" i="46"/>
  <c r="J612" i="46"/>
  <c r="K612" i="46"/>
  <c r="J613" i="46"/>
  <c r="K613" i="46"/>
  <c r="J614" i="46"/>
  <c r="K614" i="46"/>
  <c r="J615" i="46"/>
  <c r="K615" i="46"/>
  <c r="J616" i="46"/>
  <c r="K616" i="46"/>
  <c r="J617" i="46"/>
  <c r="K617" i="46"/>
  <c r="J618" i="46"/>
  <c r="K618" i="46"/>
  <c r="J619" i="46"/>
  <c r="K619" i="46"/>
  <c r="J620" i="46"/>
  <c r="K620" i="46"/>
  <c r="J621" i="46"/>
  <c r="K621" i="46"/>
  <c r="J622" i="46"/>
  <c r="K622" i="46"/>
  <c r="J623" i="46"/>
  <c r="K623" i="46"/>
  <c r="J624" i="46"/>
  <c r="K624" i="46"/>
  <c r="J625" i="46"/>
  <c r="K625" i="46"/>
  <c r="J626" i="46"/>
  <c r="K626" i="46"/>
  <c r="J627" i="46"/>
  <c r="K627" i="46"/>
  <c r="J628" i="46"/>
  <c r="K628" i="46"/>
  <c r="J629" i="46"/>
  <c r="K629" i="46"/>
  <c r="J630" i="46"/>
  <c r="K630" i="46"/>
  <c r="J631" i="46"/>
  <c r="K631" i="46"/>
  <c r="J632" i="46"/>
  <c r="K632" i="46"/>
  <c r="J633" i="46"/>
  <c r="K633" i="46"/>
  <c r="J634" i="46"/>
  <c r="K634" i="46"/>
  <c r="J635" i="46"/>
  <c r="K635" i="46"/>
  <c r="J636" i="46"/>
  <c r="K636" i="46"/>
  <c r="J637" i="46"/>
  <c r="K637" i="46"/>
  <c r="J638" i="46"/>
  <c r="K638" i="46"/>
  <c r="J639" i="46"/>
  <c r="K639" i="46"/>
  <c r="J640" i="46"/>
  <c r="K640" i="46"/>
  <c r="J641" i="46"/>
  <c r="K641" i="46"/>
  <c r="J642" i="46"/>
  <c r="K642" i="46"/>
  <c r="J643" i="46"/>
  <c r="K643" i="46"/>
  <c r="J644" i="46"/>
  <c r="K644" i="46"/>
  <c r="J645" i="46"/>
  <c r="K645" i="46"/>
  <c r="J646" i="46"/>
  <c r="K646" i="46"/>
  <c r="J647" i="46"/>
  <c r="K647" i="46"/>
  <c r="J648" i="46"/>
  <c r="K648" i="46"/>
  <c r="J649" i="46"/>
  <c r="K649" i="46"/>
  <c r="J650" i="46"/>
  <c r="K650" i="46"/>
  <c r="J651" i="46"/>
  <c r="K651" i="46"/>
  <c r="J652" i="46"/>
  <c r="K652" i="46"/>
  <c r="J653" i="46"/>
  <c r="K653" i="46"/>
  <c r="J654" i="46"/>
  <c r="K654" i="46"/>
  <c r="J655" i="46"/>
  <c r="K655" i="46"/>
  <c r="J656" i="46"/>
  <c r="K656" i="46"/>
  <c r="J657" i="46"/>
  <c r="K657" i="46"/>
  <c r="J658" i="46"/>
  <c r="K658" i="46"/>
  <c r="J659" i="46"/>
  <c r="K659" i="46"/>
  <c r="J660" i="46"/>
  <c r="K660" i="46"/>
  <c r="J661" i="46"/>
  <c r="K661" i="46"/>
  <c r="J662" i="46"/>
  <c r="K662" i="46"/>
  <c r="J663" i="46"/>
  <c r="K663" i="46"/>
  <c r="J664" i="46"/>
  <c r="K664" i="46"/>
  <c r="J665" i="46"/>
  <c r="K665" i="46"/>
  <c r="J666" i="46"/>
  <c r="K666" i="46"/>
  <c r="J667" i="46"/>
  <c r="K667" i="46"/>
  <c r="J668" i="46"/>
  <c r="K668" i="46"/>
  <c r="J669" i="46"/>
  <c r="K669" i="46"/>
  <c r="J670" i="46"/>
  <c r="K670" i="46"/>
  <c r="J671" i="46"/>
  <c r="K671" i="46"/>
  <c r="J672" i="46"/>
  <c r="K672" i="46"/>
  <c r="J673" i="46"/>
  <c r="K673" i="46"/>
  <c r="J674" i="46"/>
  <c r="K674" i="46"/>
  <c r="J675" i="46"/>
  <c r="K675" i="46"/>
  <c r="J676" i="46"/>
  <c r="K676" i="46"/>
  <c r="J677" i="46"/>
  <c r="K677" i="46"/>
  <c r="J678" i="46"/>
  <c r="K678" i="46"/>
  <c r="J679" i="46"/>
  <c r="K679" i="46"/>
  <c r="J680" i="46"/>
  <c r="K680" i="46"/>
  <c r="J681" i="46"/>
  <c r="K681" i="46"/>
  <c r="J682" i="46"/>
  <c r="K682" i="46"/>
  <c r="J683" i="46"/>
  <c r="K683" i="46"/>
  <c r="J684" i="46"/>
  <c r="K684" i="46"/>
  <c r="J685" i="46"/>
  <c r="K685" i="46"/>
  <c r="J686" i="46"/>
  <c r="K686" i="46"/>
  <c r="J687" i="46"/>
  <c r="K687" i="46"/>
  <c r="J688" i="46"/>
  <c r="K688" i="46"/>
  <c r="J689" i="46"/>
  <c r="K689" i="46"/>
  <c r="J690" i="46"/>
  <c r="K690" i="46"/>
  <c r="J691" i="46"/>
  <c r="K691" i="46"/>
  <c r="J692" i="46"/>
  <c r="K692" i="46"/>
  <c r="J693" i="46"/>
  <c r="K693" i="46"/>
  <c r="J694" i="46"/>
  <c r="K694" i="46"/>
  <c r="J695" i="46"/>
  <c r="K695" i="46"/>
  <c r="J696" i="46"/>
  <c r="K696" i="46"/>
  <c r="J697" i="46"/>
  <c r="K697" i="46"/>
  <c r="J698" i="46"/>
  <c r="K698" i="46"/>
  <c r="J699" i="46"/>
  <c r="K699" i="46"/>
  <c r="J700" i="46"/>
  <c r="K700" i="46"/>
  <c r="J701" i="46"/>
  <c r="K701" i="46"/>
  <c r="J702" i="46"/>
  <c r="K702" i="46"/>
  <c r="J703" i="46"/>
  <c r="K703" i="46"/>
  <c r="J704" i="46"/>
  <c r="K704" i="46"/>
  <c r="J705" i="46"/>
  <c r="K705" i="46"/>
  <c r="J706" i="46"/>
  <c r="K706" i="46"/>
  <c r="J707" i="46"/>
  <c r="K707" i="46"/>
  <c r="J708" i="46"/>
  <c r="K708" i="46"/>
  <c r="J709" i="46"/>
  <c r="K709" i="46"/>
  <c r="J710" i="46"/>
  <c r="K710" i="46"/>
  <c r="J711" i="46"/>
  <c r="K711" i="46"/>
  <c r="J712" i="46"/>
  <c r="K712" i="46"/>
  <c r="J713" i="46"/>
  <c r="K713" i="46"/>
  <c r="J714" i="46"/>
  <c r="K714" i="46"/>
  <c r="J715" i="46"/>
  <c r="K715" i="46"/>
  <c r="J716" i="46"/>
  <c r="K716" i="46"/>
  <c r="J717" i="46"/>
  <c r="K717" i="46"/>
  <c r="J718" i="46"/>
  <c r="K718" i="46"/>
  <c r="J719" i="46"/>
  <c r="K719" i="46"/>
  <c r="J720" i="46"/>
  <c r="K720" i="46"/>
  <c r="J721" i="46"/>
  <c r="K721" i="46"/>
  <c r="J722" i="46"/>
  <c r="K722" i="46"/>
  <c r="J723" i="46"/>
  <c r="K723" i="46"/>
  <c r="J724" i="46"/>
  <c r="K724" i="46"/>
  <c r="J725" i="46"/>
  <c r="K725" i="46"/>
  <c r="J726" i="46"/>
  <c r="K726" i="46"/>
  <c r="J727" i="46"/>
  <c r="K727" i="46"/>
  <c r="J728" i="46"/>
  <c r="K728" i="46"/>
  <c r="J729" i="46"/>
  <c r="K729" i="46"/>
  <c r="J730" i="46"/>
  <c r="K730" i="46"/>
  <c r="J731" i="46"/>
  <c r="K731" i="46"/>
  <c r="J732" i="46"/>
  <c r="K732" i="46"/>
  <c r="J733" i="46"/>
  <c r="K733" i="46"/>
  <c r="J734" i="46"/>
  <c r="K734" i="46"/>
  <c r="J735" i="46"/>
  <c r="K735" i="46"/>
  <c r="J736" i="46"/>
  <c r="K736" i="46"/>
  <c r="J737" i="46"/>
  <c r="K737" i="46"/>
  <c r="J738" i="46"/>
  <c r="K738" i="46"/>
  <c r="J739" i="46"/>
  <c r="K739" i="46"/>
  <c r="J740" i="46"/>
  <c r="K740" i="46"/>
  <c r="J741" i="46"/>
  <c r="K741" i="46"/>
  <c r="J742" i="46"/>
  <c r="K742" i="46"/>
  <c r="J743" i="46"/>
  <c r="K743" i="46"/>
  <c r="J744" i="46"/>
  <c r="K744" i="46"/>
  <c r="J745" i="46"/>
  <c r="K745" i="46"/>
  <c r="J746" i="46"/>
  <c r="K746" i="46"/>
  <c r="J747" i="46"/>
  <c r="K747" i="46"/>
  <c r="J748" i="46"/>
  <c r="K748" i="46"/>
  <c r="J749" i="46"/>
  <c r="K749" i="46"/>
  <c r="J750" i="46"/>
  <c r="K750" i="46"/>
  <c r="J751" i="46"/>
  <c r="K751" i="46"/>
  <c r="J752" i="46"/>
  <c r="K752" i="46"/>
  <c r="J753" i="46"/>
  <c r="K753" i="46"/>
  <c r="J754" i="46"/>
  <c r="K754" i="46"/>
  <c r="J755" i="46"/>
  <c r="K755" i="46"/>
  <c r="J756" i="46"/>
  <c r="K756" i="46"/>
  <c r="J757" i="46"/>
  <c r="K757" i="46"/>
  <c r="J758" i="46"/>
  <c r="K758" i="46"/>
  <c r="J759" i="46"/>
  <c r="K759" i="46"/>
  <c r="J760" i="46"/>
  <c r="K760" i="46"/>
  <c r="J761" i="46"/>
  <c r="K761" i="46"/>
  <c r="J762" i="46"/>
  <c r="K762" i="46"/>
  <c r="J763" i="46"/>
  <c r="K763" i="46"/>
  <c r="J764" i="46"/>
  <c r="K764" i="46"/>
  <c r="J765" i="46"/>
  <c r="K765" i="46"/>
  <c r="J766" i="46"/>
  <c r="K766" i="46"/>
  <c r="J767" i="46"/>
  <c r="K767" i="46"/>
  <c r="J768" i="46"/>
  <c r="K768" i="46"/>
  <c r="J769" i="46"/>
  <c r="K769" i="46"/>
  <c r="J770" i="46"/>
  <c r="K770" i="46"/>
  <c r="J771" i="46"/>
  <c r="K771" i="46"/>
  <c r="J772" i="46"/>
  <c r="K772" i="46"/>
  <c r="J773" i="46"/>
  <c r="K773" i="46"/>
  <c r="J774" i="46"/>
  <c r="K774" i="46"/>
  <c r="J775" i="46"/>
  <c r="K775" i="46"/>
  <c r="J776" i="46"/>
  <c r="K776" i="46"/>
  <c r="J777" i="46"/>
  <c r="K777" i="46"/>
  <c r="J778" i="46"/>
  <c r="K778" i="46"/>
  <c r="J779" i="46"/>
  <c r="K779" i="46"/>
  <c r="J780" i="46"/>
  <c r="K780" i="46"/>
  <c r="J781" i="46"/>
  <c r="K781" i="46"/>
  <c r="J782" i="46"/>
  <c r="K782" i="46"/>
  <c r="J783" i="46"/>
  <c r="K783" i="46"/>
  <c r="J784" i="46"/>
  <c r="K784" i="46"/>
  <c r="J785" i="46"/>
  <c r="K785" i="46"/>
  <c r="J786" i="46"/>
  <c r="K786" i="46"/>
  <c r="J787" i="46"/>
  <c r="K787" i="46"/>
  <c r="J788" i="46"/>
  <c r="K788" i="46"/>
  <c r="J789" i="46"/>
  <c r="K789" i="46"/>
  <c r="J790" i="46"/>
  <c r="K790" i="46"/>
  <c r="J791" i="46"/>
  <c r="K791" i="46"/>
  <c r="J792" i="46"/>
  <c r="K792" i="46"/>
  <c r="J793" i="46"/>
  <c r="K793" i="46"/>
  <c r="J794" i="46"/>
  <c r="K794" i="46"/>
  <c r="J795" i="46"/>
  <c r="K795" i="46"/>
  <c r="J796" i="46"/>
  <c r="K796" i="46"/>
  <c r="J797" i="46"/>
  <c r="K797" i="46"/>
  <c r="J798" i="46"/>
  <c r="K798" i="46"/>
  <c r="J799" i="46"/>
  <c r="K799" i="46"/>
  <c r="J800" i="46"/>
  <c r="K800" i="46"/>
  <c r="J801" i="46"/>
  <c r="K801" i="46"/>
  <c r="J802" i="46"/>
  <c r="K802" i="46"/>
  <c r="J803" i="46"/>
  <c r="K803" i="46"/>
  <c r="J804" i="46"/>
  <c r="K804" i="46"/>
  <c r="J805" i="46"/>
  <c r="K805" i="46"/>
  <c r="J806" i="46"/>
  <c r="K806" i="46"/>
  <c r="J807" i="46"/>
  <c r="K807" i="46"/>
  <c r="J808" i="46"/>
  <c r="K808" i="46"/>
  <c r="J809" i="46"/>
  <c r="K809" i="46"/>
  <c r="J810" i="46"/>
  <c r="K810" i="46"/>
  <c r="J811" i="46"/>
  <c r="K811" i="46"/>
  <c r="J812" i="46"/>
  <c r="K812" i="46"/>
  <c r="J813" i="46"/>
  <c r="K813" i="46"/>
  <c r="J814" i="46"/>
  <c r="K814" i="46"/>
  <c r="J815" i="46"/>
  <c r="K815" i="46"/>
  <c r="J816" i="46"/>
  <c r="K816" i="46"/>
  <c r="J817" i="46"/>
  <c r="K817" i="46"/>
  <c r="J818" i="46"/>
  <c r="K818" i="46"/>
  <c r="J819" i="46"/>
  <c r="K819" i="46"/>
  <c r="J820" i="46"/>
  <c r="K820" i="46"/>
  <c r="J821" i="46"/>
  <c r="K821" i="46"/>
  <c r="J822" i="46"/>
  <c r="K822" i="46"/>
  <c r="J823" i="46"/>
  <c r="K823" i="46"/>
  <c r="J824" i="46"/>
  <c r="K824" i="46"/>
  <c r="J825" i="46"/>
  <c r="K825" i="46"/>
  <c r="J826" i="46"/>
  <c r="K826" i="46"/>
  <c r="J827" i="46"/>
  <c r="K827" i="46"/>
  <c r="J828" i="46"/>
  <c r="K828" i="46"/>
  <c r="J829" i="46"/>
  <c r="K829" i="46"/>
  <c r="J830" i="46"/>
  <c r="K830" i="46"/>
  <c r="J831" i="46"/>
  <c r="K831" i="46"/>
  <c r="J832" i="46"/>
  <c r="K832" i="46"/>
  <c r="J833" i="46"/>
  <c r="K833" i="46"/>
  <c r="J834" i="46"/>
  <c r="K834" i="46"/>
  <c r="J835" i="46"/>
  <c r="K835" i="46"/>
  <c r="J836" i="46"/>
  <c r="K836" i="46"/>
  <c r="J837" i="46"/>
  <c r="K837" i="46"/>
  <c r="J838" i="46"/>
  <c r="K838" i="46"/>
  <c r="J839" i="46"/>
  <c r="K839" i="46"/>
  <c r="J840" i="46"/>
  <c r="K840" i="46"/>
  <c r="J841" i="46"/>
  <c r="K841" i="46"/>
  <c r="J842" i="46"/>
  <c r="K842" i="46"/>
  <c r="J843" i="46"/>
  <c r="K843" i="46"/>
  <c r="J844" i="46"/>
  <c r="K844" i="46"/>
  <c r="J845" i="46"/>
  <c r="K845" i="46"/>
  <c r="J846" i="46"/>
  <c r="K846" i="46"/>
  <c r="J847" i="46"/>
  <c r="K847" i="46"/>
  <c r="J848" i="46"/>
  <c r="K848" i="46"/>
  <c r="J849" i="46"/>
  <c r="K849" i="46"/>
  <c r="J850" i="46"/>
  <c r="K850" i="46"/>
  <c r="J851" i="46"/>
  <c r="K851" i="46"/>
  <c r="J852" i="46"/>
  <c r="K852" i="46"/>
  <c r="J853" i="46"/>
  <c r="K853" i="46"/>
  <c r="J854" i="46"/>
  <c r="K854" i="46"/>
  <c r="J855" i="46"/>
  <c r="K855" i="46"/>
  <c r="J856" i="46"/>
  <c r="K856" i="46"/>
  <c r="J857" i="46"/>
  <c r="K857" i="46"/>
  <c r="J858" i="46"/>
  <c r="K858" i="46"/>
  <c r="J859" i="46"/>
  <c r="K859" i="46"/>
  <c r="J860" i="46"/>
  <c r="K860" i="46"/>
  <c r="J861" i="46"/>
  <c r="K861" i="46"/>
  <c r="J862" i="46"/>
  <c r="K862" i="46"/>
  <c r="J863" i="46"/>
  <c r="K863" i="46"/>
  <c r="J864" i="46"/>
  <c r="K864" i="46"/>
  <c r="J865" i="46"/>
  <c r="K865" i="46"/>
  <c r="J866" i="46"/>
  <c r="K866" i="46"/>
  <c r="J867" i="46"/>
  <c r="K867" i="46"/>
  <c r="J868" i="46"/>
  <c r="K868" i="46"/>
  <c r="J869" i="46"/>
  <c r="K869" i="46"/>
  <c r="J870" i="46"/>
  <c r="K870" i="46"/>
  <c r="J871" i="46"/>
  <c r="K871" i="46"/>
  <c r="J872" i="46"/>
  <c r="K872" i="46"/>
  <c r="J873" i="46"/>
  <c r="K873" i="46"/>
  <c r="J874" i="46"/>
  <c r="K874" i="46"/>
  <c r="J875" i="46"/>
  <c r="K875" i="46"/>
  <c r="J876" i="46"/>
  <c r="K876" i="46"/>
  <c r="J877" i="46"/>
  <c r="K877" i="46"/>
  <c r="J878" i="46"/>
  <c r="K878" i="46"/>
  <c r="J879" i="46"/>
  <c r="K879" i="46"/>
  <c r="J880" i="46"/>
  <c r="K880" i="46"/>
  <c r="J881" i="46"/>
  <c r="K881" i="46"/>
  <c r="J882" i="46"/>
  <c r="K882" i="46"/>
  <c r="J883" i="46"/>
  <c r="K883" i="46"/>
  <c r="J884" i="46"/>
  <c r="K884" i="46"/>
  <c r="J885" i="46"/>
  <c r="K885" i="46"/>
  <c r="J886" i="46"/>
  <c r="K886" i="46"/>
  <c r="J887" i="46"/>
  <c r="K887" i="46"/>
  <c r="J888" i="46"/>
  <c r="K888" i="46"/>
  <c r="J889" i="46"/>
  <c r="K889" i="46"/>
  <c r="J890" i="46"/>
  <c r="K890" i="46"/>
  <c r="J891" i="46"/>
  <c r="K891" i="46"/>
  <c r="J892" i="46"/>
  <c r="K892" i="46"/>
  <c r="J893" i="46"/>
  <c r="K893" i="46"/>
  <c r="J894" i="46"/>
  <c r="K894" i="46"/>
  <c r="J895" i="46"/>
  <c r="K895" i="46"/>
  <c r="J896" i="46"/>
  <c r="K896" i="46"/>
  <c r="J897" i="46"/>
  <c r="K897" i="46"/>
  <c r="J898" i="46"/>
  <c r="K898" i="46"/>
  <c r="J899" i="46"/>
  <c r="K899" i="46"/>
  <c r="J900" i="46"/>
  <c r="K900" i="46"/>
  <c r="J901" i="46"/>
  <c r="K901" i="46"/>
  <c r="J902" i="46"/>
  <c r="K902" i="46"/>
  <c r="J903" i="46"/>
  <c r="K903" i="46"/>
  <c r="J904" i="46"/>
  <c r="K904" i="46"/>
  <c r="J905" i="46"/>
  <c r="K905" i="46"/>
  <c r="J906" i="46"/>
  <c r="K906" i="46"/>
  <c r="J907" i="46"/>
  <c r="K907" i="46"/>
  <c r="J908" i="46"/>
  <c r="K908" i="46"/>
  <c r="J909" i="46"/>
  <c r="K909" i="46"/>
  <c r="J910" i="46"/>
  <c r="K910" i="46"/>
  <c r="J911" i="46"/>
  <c r="K911" i="46"/>
  <c r="J912" i="46"/>
  <c r="K912" i="46"/>
  <c r="J913" i="46"/>
  <c r="K913" i="46"/>
  <c r="J914" i="46"/>
  <c r="K914" i="46"/>
  <c r="J915" i="46"/>
  <c r="K915" i="46"/>
  <c r="J916" i="46"/>
  <c r="K916" i="46"/>
  <c r="J917" i="46"/>
  <c r="K917" i="46"/>
  <c r="J918" i="46"/>
  <c r="K918" i="46"/>
  <c r="J919" i="46"/>
  <c r="K919" i="46"/>
  <c r="J920" i="46"/>
  <c r="K920" i="46"/>
  <c r="J921" i="46"/>
  <c r="K921" i="46"/>
  <c r="J922" i="46"/>
  <c r="K922" i="46"/>
  <c r="J923" i="46"/>
  <c r="K923" i="46"/>
  <c r="J924" i="46"/>
  <c r="K924" i="46"/>
  <c r="J925" i="46"/>
  <c r="K925" i="46"/>
  <c r="J926" i="46"/>
  <c r="K926" i="46"/>
  <c r="J927" i="46"/>
  <c r="K927" i="46"/>
  <c r="J928" i="46"/>
  <c r="K928" i="46"/>
  <c r="J929" i="46"/>
  <c r="K929" i="46"/>
  <c r="J930" i="46"/>
  <c r="K930" i="46"/>
  <c r="J931" i="46"/>
  <c r="K931" i="46"/>
  <c r="J932" i="46"/>
  <c r="K932" i="46"/>
  <c r="J933" i="46"/>
  <c r="K933" i="46"/>
  <c r="J934" i="46"/>
  <c r="K934" i="46"/>
  <c r="J935" i="46"/>
  <c r="K935" i="46"/>
  <c r="J936" i="46"/>
  <c r="K936" i="46"/>
  <c r="J937" i="46"/>
  <c r="K937" i="46"/>
  <c r="J938" i="46"/>
  <c r="K938" i="46"/>
  <c r="J939" i="46"/>
  <c r="K939" i="46"/>
  <c r="J940" i="46"/>
  <c r="K940" i="46"/>
  <c r="J941" i="46"/>
  <c r="K941" i="46"/>
  <c r="J942" i="46"/>
  <c r="K942" i="46"/>
  <c r="J943" i="46"/>
  <c r="K943" i="46"/>
  <c r="J944" i="46"/>
  <c r="K944" i="46"/>
  <c r="J945" i="46"/>
  <c r="K945" i="46"/>
  <c r="J946" i="46"/>
  <c r="K946" i="46"/>
  <c r="J947" i="46"/>
  <c r="K947" i="46"/>
  <c r="J948" i="46"/>
  <c r="K948" i="46"/>
  <c r="J949" i="46"/>
  <c r="K949" i="46"/>
  <c r="J950" i="46"/>
  <c r="K950" i="46"/>
  <c r="J951" i="46"/>
  <c r="K951" i="46"/>
  <c r="J952" i="46"/>
  <c r="K952" i="46"/>
  <c r="J953" i="46"/>
  <c r="K953" i="46"/>
  <c r="J954" i="46"/>
  <c r="K954" i="46"/>
  <c r="J955" i="46"/>
  <c r="K955" i="46"/>
  <c r="J956" i="46"/>
  <c r="K956" i="46"/>
  <c r="J957" i="46"/>
  <c r="K957" i="46"/>
  <c r="J958" i="46"/>
  <c r="K958" i="46"/>
  <c r="J959" i="46"/>
  <c r="K959" i="46"/>
  <c r="J960" i="46"/>
  <c r="K960" i="46"/>
  <c r="J961" i="46"/>
  <c r="K961" i="46"/>
  <c r="J962" i="46"/>
  <c r="K962" i="46"/>
  <c r="J963" i="46"/>
  <c r="K963" i="46"/>
  <c r="J964" i="46"/>
  <c r="K964" i="46"/>
  <c r="J965" i="46"/>
  <c r="K965" i="46"/>
  <c r="J966" i="46"/>
  <c r="K966" i="46"/>
  <c r="J967" i="46"/>
  <c r="K967" i="46"/>
  <c r="J968" i="46"/>
  <c r="K968" i="46"/>
  <c r="J969" i="46"/>
  <c r="K969" i="46"/>
  <c r="J970" i="46"/>
  <c r="K970" i="46"/>
  <c r="J971" i="46"/>
  <c r="K971" i="46"/>
  <c r="J972" i="46"/>
  <c r="K972" i="46"/>
  <c r="J973" i="46"/>
  <c r="K973" i="46"/>
  <c r="J974" i="46"/>
  <c r="K974" i="46"/>
  <c r="J975" i="46"/>
  <c r="K975" i="46"/>
  <c r="J976" i="46"/>
  <c r="K976" i="46"/>
  <c r="J977" i="46"/>
  <c r="K977" i="46"/>
  <c r="J978" i="46"/>
  <c r="K978" i="46"/>
  <c r="J979" i="46"/>
  <c r="K979" i="46"/>
  <c r="J980" i="46"/>
  <c r="K980" i="46"/>
  <c r="J981" i="46"/>
  <c r="K981" i="46"/>
  <c r="J982" i="46"/>
  <c r="K982" i="46"/>
  <c r="J983" i="46"/>
  <c r="K983" i="46"/>
  <c r="J984" i="46"/>
  <c r="K984" i="46"/>
  <c r="J985" i="46"/>
  <c r="K985" i="46"/>
  <c r="J986" i="46"/>
  <c r="K986" i="46"/>
  <c r="J987" i="46"/>
  <c r="K987" i="46"/>
  <c r="J988" i="46"/>
  <c r="K988" i="46"/>
  <c r="J989" i="46"/>
  <c r="K989" i="46"/>
  <c r="J990" i="46"/>
  <c r="K990" i="46"/>
  <c r="J991" i="46"/>
  <c r="K991" i="46"/>
  <c r="J992" i="46"/>
  <c r="K992" i="46"/>
  <c r="J993" i="46"/>
  <c r="K993" i="46"/>
  <c r="J994" i="46"/>
  <c r="K994" i="46"/>
  <c r="J995" i="46"/>
  <c r="K995" i="46"/>
  <c r="J996" i="46"/>
  <c r="K996" i="46"/>
  <c r="J997" i="46"/>
  <c r="K997" i="46"/>
  <c r="J998" i="46"/>
  <c r="K998" i="46"/>
  <c r="J999" i="46"/>
  <c r="K999" i="46"/>
  <c r="J1000" i="46"/>
  <c r="K1000" i="46"/>
  <c r="J1001" i="46"/>
  <c r="K1001" i="46"/>
  <c r="J1002" i="46"/>
  <c r="K1002" i="46"/>
  <c r="J1003" i="46"/>
  <c r="K1003" i="46"/>
  <c r="J1004" i="46"/>
  <c r="K1004" i="46"/>
  <c r="J1005" i="46"/>
  <c r="K1005" i="46"/>
  <c r="J1006" i="46"/>
  <c r="K1006" i="46"/>
  <c r="J1007" i="46"/>
  <c r="K1007" i="46"/>
  <c r="J1008" i="46"/>
  <c r="K1008" i="46"/>
  <c r="J1009" i="46"/>
  <c r="K1009" i="46"/>
  <c r="J1010" i="46"/>
  <c r="K1010" i="46"/>
  <c r="J1011" i="46"/>
  <c r="K1011" i="46"/>
  <c r="J1012" i="46"/>
  <c r="K1012" i="46"/>
  <c r="J1013" i="46"/>
  <c r="K1013" i="46"/>
  <c r="J1014" i="46"/>
  <c r="K1014" i="46"/>
  <c r="J1015" i="46"/>
  <c r="K1015" i="46"/>
  <c r="J1016" i="46"/>
  <c r="K1016" i="46"/>
  <c r="J1017" i="46"/>
  <c r="K1017" i="46"/>
  <c r="J1018" i="46"/>
  <c r="K1018" i="46"/>
  <c r="J1019" i="46"/>
  <c r="K1019" i="46"/>
  <c r="J1020" i="46"/>
  <c r="K1020" i="46"/>
  <c r="J1021" i="46"/>
  <c r="K1021" i="46"/>
  <c r="J1022" i="46"/>
  <c r="K1022" i="46"/>
  <c r="J1023" i="46"/>
  <c r="K1023" i="46"/>
  <c r="J1024" i="46"/>
  <c r="K1024" i="46"/>
  <c r="J1025" i="46"/>
  <c r="K1025" i="46"/>
  <c r="J1026" i="46"/>
  <c r="K1026" i="46"/>
  <c r="J1027" i="46"/>
  <c r="K1027" i="46"/>
  <c r="J1028" i="46"/>
  <c r="K1028" i="46"/>
  <c r="J1029" i="46"/>
  <c r="K1029" i="46"/>
  <c r="J1030" i="46"/>
  <c r="K1030" i="46"/>
  <c r="J1031" i="46"/>
  <c r="K1031" i="46"/>
  <c r="J1032" i="46"/>
  <c r="K1032" i="46"/>
  <c r="J1033" i="46"/>
  <c r="K1033" i="46"/>
  <c r="J1034" i="46"/>
  <c r="K1034" i="46"/>
  <c r="J1035" i="46"/>
  <c r="K1035" i="46"/>
  <c r="J1036" i="46"/>
  <c r="K1036" i="46"/>
  <c r="J1037" i="46"/>
  <c r="K1037" i="46"/>
  <c r="J1038" i="46"/>
  <c r="K1038" i="46"/>
  <c r="J1039" i="46"/>
  <c r="K1039" i="46"/>
  <c r="J1040" i="46"/>
  <c r="K1040" i="46"/>
  <c r="J1041" i="46"/>
  <c r="K1041" i="46"/>
  <c r="J1042" i="46"/>
  <c r="K1042" i="46"/>
  <c r="J1043" i="46"/>
  <c r="K1043" i="46"/>
  <c r="J1044" i="46"/>
  <c r="K1044" i="46"/>
  <c r="J1045" i="46"/>
  <c r="K1045" i="46"/>
  <c r="J1046" i="46"/>
  <c r="K1046" i="46"/>
  <c r="J1047" i="46"/>
  <c r="K1047" i="46"/>
  <c r="J1048" i="46"/>
  <c r="K1048" i="46"/>
  <c r="J1049" i="46"/>
  <c r="K1049" i="46"/>
  <c r="J1050" i="46"/>
  <c r="K1050" i="46"/>
  <c r="J1051" i="46"/>
  <c r="K1051" i="46"/>
  <c r="J1052" i="46"/>
  <c r="K1052" i="46"/>
  <c r="J1053" i="46"/>
  <c r="K1053" i="46"/>
  <c r="J1054" i="46"/>
  <c r="K1054" i="46"/>
  <c r="J1055" i="46"/>
  <c r="K1055" i="46"/>
  <c r="J1056" i="46"/>
  <c r="K1056" i="46"/>
  <c r="J1057" i="46"/>
  <c r="K1057" i="46"/>
  <c r="J1058" i="46"/>
  <c r="K1058" i="46"/>
  <c r="J1059" i="46"/>
  <c r="K1059" i="46"/>
  <c r="J1060" i="46"/>
  <c r="K1060" i="46"/>
  <c r="J1061" i="46"/>
  <c r="K1061" i="46"/>
  <c r="J1062" i="46"/>
  <c r="K1062" i="46"/>
  <c r="J1063" i="46"/>
  <c r="K1063" i="46"/>
  <c r="J1064" i="46"/>
  <c r="K1064" i="46"/>
  <c r="J1065" i="46"/>
  <c r="K1065" i="46"/>
  <c r="J1066" i="46"/>
  <c r="K1066" i="46"/>
  <c r="J1067" i="46"/>
  <c r="K1067" i="46"/>
  <c r="J1068" i="46"/>
  <c r="K1068" i="46"/>
  <c r="J1069" i="46"/>
  <c r="K1069" i="46"/>
  <c r="J1070" i="46"/>
  <c r="K1070" i="46"/>
  <c r="J1071" i="46"/>
  <c r="K1071" i="46"/>
  <c r="J1072" i="46"/>
  <c r="K1072" i="46"/>
  <c r="J1073" i="46"/>
  <c r="K1073" i="46"/>
  <c r="J1074" i="46"/>
  <c r="K1074" i="46"/>
  <c r="J1075" i="46"/>
  <c r="K1075" i="46"/>
  <c r="J1076" i="46"/>
  <c r="K1076" i="46"/>
  <c r="J1077" i="46"/>
  <c r="K1077" i="46"/>
  <c r="J1078" i="46"/>
  <c r="K1078" i="46"/>
  <c r="J1079" i="46"/>
  <c r="K1079" i="46"/>
  <c r="J1080" i="46"/>
  <c r="K1080" i="46"/>
  <c r="J1081" i="46"/>
  <c r="K1081" i="46"/>
  <c r="J1082" i="46"/>
  <c r="K1082" i="46"/>
  <c r="J1083" i="46"/>
  <c r="K1083" i="46"/>
  <c r="J1084" i="46"/>
  <c r="K1084" i="46"/>
  <c r="J1085" i="46"/>
  <c r="K1085" i="46"/>
  <c r="J1086" i="46"/>
  <c r="K1086" i="46"/>
  <c r="J1087" i="46"/>
  <c r="K1087" i="46"/>
  <c r="J1088" i="46"/>
  <c r="K1088" i="46"/>
  <c r="J1089" i="46"/>
  <c r="K1089" i="46"/>
  <c r="J1090" i="46"/>
  <c r="K1090" i="46"/>
  <c r="J1091" i="46"/>
  <c r="K1091" i="46"/>
  <c r="J1092" i="46"/>
  <c r="K1092" i="46"/>
  <c r="J1093" i="46"/>
  <c r="K1093" i="46"/>
  <c r="J1094" i="46"/>
  <c r="K1094" i="46"/>
  <c r="J1095" i="46"/>
  <c r="K1095" i="46"/>
  <c r="J1096" i="46"/>
  <c r="K1096" i="46"/>
  <c r="J1097" i="46"/>
  <c r="K1097" i="46"/>
  <c r="J1098" i="46"/>
  <c r="K1098" i="46"/>
  <c r="J1099" i="46"/>
  <c r="K1099" i="46"/>
  <c r="J1100" i="46"/>
  <c r="K1100" i="46"/>
  <c r="J1101" i="46"/>
  <c r="K1101" i="46"/>
  <c r="J1102" i="46"/>
  <c r="K1102" i="46"/>
  <c r="J1103" i="46"/>
  <c r="K1103" i="46"/>
  <c r="J1104" i="46"/>
  <c r="K1104" i="46"/>
  <c r="J1105" i="46"/>
  <c r="K1105" i="46"/>
  <c r="J1106" i="46"/>
  <c r="K1106" i="46"/>
  <c r="J1107" i="46"/>
  <c r="K1107" i="46"/>
  <c r="J1108" i="46"/>
  <c r="K1108" i="46"/>
  <c r="J1109" i="46"/>
  <c r="K1109" i="46"/>
  <c r="J1110" i="46"/>
  <c r="K1110" i="46"/>
  <c r="J1111" i="46"/>
  <c r="K1111" i="46"/>
  <c r="J1112" i="46"/>
  <c r="K1112" i="46"/>
  <c r="J1113" i="46"/>
  <c r="K1113" i="46"/>
  <c r="J1114" i="46"/>
  <c r="K1114" i="46"/>
  <c r="J1115" i="46"/>
  <c r="K1115" i="46"/>
  <c r="J1116" i="46"/>
  <c r="K1116" i="46"/>
  <c r="J1117" i="46"/>
  <c r="K1117" i="46"/>
  <c r="J1118" i="46"/>
  <c r="K1118" i="46"/>
  <c r="J1119" i="46"/>
  <c r="K1119" i="46"/>
  <c r="J1120" i="46"/>
  <c r="K1120" i="46"/>
  <c r="J1121" i="46"/>
  <c r="K1121" i="46"/>
  <c r="J1122" i="46"/>
  <c r="K1122" i="46"/>
  <c r="J1123" i="46"/>
  <c r="K1123" i="46"/>
  <c r="J1124" i="46"/>
  <c r="K1124" i="46"/>
  <c r="J1125" i="46"/>
  <c r="K1125" i="46"/>
  <c r="J1126" i="46"/>
  <c r="K1126" i="46"/>
  <c r="J1127" i="46"/>
  <c r="K1127" i="46"/>
  <c r="J1128" i="46"/>
  <c r="K1128" i="46"/>
  <c r="J1129" i="46"/>
  <c r="K1129" i="46"/>
  <c r="J1130" i="46"/>
  <c r="K1130" i="46"/>
  <c r="J1131" i="46"/>
  <c r="K1131" i="46"/>
  <c r="J1132" i="46"/>
  <c r="K1132" i="46"/>
  <c r="J1133" i="46"/>
  <c r="K1133" i="46"/>
  <c r="J1134" i="46"/>
  <c r="K1134" i="46"/>
  <c r="J1135" i="46"/>
  <c r="K1135" i="46"/>
  <c r="J1136" i="46"/>
  <c r="K1136" i="46"/>
  <c r="J1137" i="46"/>
  <c r="K1137" i="46"/>
  <c r="J1138" i="46"/>
  <c r="K1138" i="46"/>
  <c r="J1139" i="46"/>
  <c r="K1139" i="46"/>
  <c r="J1140" i="46"/>
  <c r="K1140" i="46"/>
  <c r="J1141" i="46"/>
  <c r="K1141" i="46"/>
  <c r="J1142" i="46"/>
  <c r="K1142" i="46"/>
  <c r="J1143" i="46"/>
  <c r="K1143" i="46"/>
  <c r="J1144" i="46"/>
  <c r="K1144" i="46"/>
  <c r="J1145" i="46"/>
  <c r="K1145" i="46"/>
  <c r="J1146" i="46"/>
  <c r="K1146" i="46"/>
  <c r="J1147" i="46"/>
  <c r="K1147" i="46"/>
  <c r="J1148" i="46"/>
  <c r="K1148" i="46"/>
  <c r="J1149" i="46"/>
  <c r="K1149" i="46"/>
  <c r="J1150" i="46"/>
  <c r="K1150" i="46"/>
  <c r="J1151" i="46"/>
  <c r="K1151" i="46"/>
  <c r="J1152" i="46"/>
  <c r="K1152" i="46"/>
  <c r="J1153" i="46"/>
  <c r="K1153" i="46"/>
  <c r="J1154" i="46"/>
  <c r="K1154" i="46"/>
  <c r="J1155" i="46"/>
  <c r="K1155" i="46"/>
  <c r="J1156" i="46"/>
  <c r="K1156" i="46"/>
  <c r="J1157" i="46"/>
  <c r="K1157" i="46"/>
  <c r="J1158" i="46"/>
  <c r="K1158" i="46"/>
  <c r="J1159" i="46"/>
  <c r="K1159" i="46"/>
  <c r="J1160" i="46"/>
  <c r="K1160" i="46"/>
  <c r="J1161" i="46"/>
  <c r="K1161" i="46"/>
  <c r="J1162" i="46"/>
  <c r="K1162" i="46"/>
  <c r="J1163" i="46"/>
  <c r="K1163" i="46"/>
  <c r="J1164" i="46"/>
  <c r="K1164" i="46"/>
  <c r="J1165" i="46"/>
  <c r="K1165" i="46"/>
  <c r="J1166" i="46"/>
  <c r="K1166" i="46"/>
  <c r="J1167" i="46"/>
  <c r="K1167" i="46"/>
  <c r="J1168" i="46"/>
  <c r="K1168" i="46"/>
  <c r="J1169" i="46"/>
  <c r="K1169" i="46"/>
  <c r="J1170" i="46"/>
  <c r="K1170" i="46"/>
  <c r="J1171" i="46"/>
  <c r="K1171" i="46"/>
  <c r="J1172" i="46"/>
  <c r="K1172" i="46"/>
  <c r="J1173" i="46"/>
  <c r="K1173" i="46"/>
  <c r="J1174" i="46"/>
  <c r="K1174" i="46"/>
  <c r="J1175" i="46"/>
  <c r="K1175" i="46"/>
  <c r="J1176" i="46"/>
  <c r="K1176" i="46"/>
  <c r="J1177" i="46"/>
  <c r="K1177" i="46"/>
  <c r="J1178" i="46"/>
  <c r="K1178" i="46"/>
  <c r="J1179" i="46"/>
  <c r="K1179" i="46"/>
  <c r="J1180" i="46"/>
  <c r="K1180" i="46"/>
  <c r="J1181" i="46"/>
  <c r="K1181" i="46"/>
  <c r="J1182" i="46"/>
  <c r="K1182" i="46"/>
  <c r="J1183" i="46"/>
  <c r="K1183" i="46"/>
  <c r="J1184" i="46"/>
  <c r="K1184" i="46"/>
  <c r="J1185" i="46"/>
  <c r="K1185" i="46"/>
  <c r="J1186" i="46"/>
  <c r="K1186" i="46"/>
  <c r="J1187" i="46"/>
  <c r="K1187" i="46"/>
  <c r="J1188" i="46"/>
  <c r="K1188" i="46"/>
  <c r="J1189" i="46"/>
  <c r="K1189" i="46"/>
  <c r="J1190" i="46"/>
  <c r="K1190" i="46"/>
  <c r="J1191" i="46"/>
  <c r="K1191" i="46"/>
  <c r="J1192" i="46"/>
  <c r="K1192" i="46"/>
  <c r="J1193" i="46"/>
  <c r="K1193" i="46"/>
  <c r="J1194" i="46"/>
  <c r="K1194" i="46"/>
  <c r="J1195" i="46"/>
  <c r="K1195" i="46"/>
  <c r="J1196" i="46"/>
  <c r="K1196" i="46"/>
  <c r="J1197" i="46"/>
  <c r="K1197" i="46"/>
  <c r="J1198" i="46"/>
  <c r="K1198" i="46"/>
  <c r="J1199" i="46"/>
  <c r="K1199" i="46"/>
  <c r="J1200" i="46"/>
  <c r="K1200" i="46"/>
  <c r="J1201" i="46"/>
  <c r="K1201" i="46"/>
  <c r="J1202" i="46"/>
  <c r="K1202" i="46"/>
  <c r="J1203" i="46"/>
  <c r="K1203" i="46"/>
  <c r="J1204" i="46"/>
  <c r="K1204" i="46"/>
  <c r="J1205" i="46"/>
  <c r="K1205" i="46"/>
  <c r="J1206" i="46"/>
  <c r="K1206" i="46"/>
  <c r="J1207" i="46"/>
  <c r="K1207" i="46"/>
  <c r="J1208" i="46"/>
  <c r="K1208" i="46"/>
  <c r="J1209" i="46"/>
  <c r="K1209" i="46"/>
  <c r="J1210" i="46"/>
  <c r="K1210" i="46"/>
  <c r="J1211" i="46"/>
  <c r="K1211" i="46"/>
  <c r="J1212" i="46"/>
  <c r="K1212" i="46"/>
  <c r="J1213" i="46"/>
  <c r="K1213" i="46"/>
  <c r="J1214" i="46"/>
  <c r="K1214" i="46"/>
  <c r="J1215" i="46"/>
  <c r="K1215" i="46"/>
  <c r="J1216" i="46"/>
  <c r="K1216" i="46"/>
  <c r="J1217" i="46"/>
  <c r="K1217" i="46"/>
  <c r="J1218" i="46"/>
  <c r="K1218" i="46"/>
  <c r="J1219" i="46"/>
  <c r="K1219" i="46"/>
  <c r="J1220" i="46"/>
  <c r="K1220" i="46"/>
  <c r="J1221" i="46"/>
  <c r="K1221" i="46"/>
  <c r="J1222" i="46"/>
  <c r="K1222" i="46"/>
  <c r="J1223" i="46"/>
  <c r="K1223" i="46"/>
  <c r="J1224" i="46"/>
  <c r="K1224" i="46"/>
  <c r="J1225" i="46"/>
  <c r="K1225" i="46"/>
  <c r="J1226" i="46"/>
  <c r="K1226" i="46"/>
  <c r="J1227" i="46"/>
  <c r="K1227" i="46"/>
  <c r="J1228" i="46"/>
  <c r="K1228" i="46"/>
  <c r="J1229" i="46"/>
  <c r="K1229" i="46"/>
  <c r="J1230" i="46"/>
  <c r="K1230" i="46"/>
  <c r="J1231" i="46"/>
  <c r="K1231" i="46"/>
  <c r="J1232" i="46"/>
  <c r="K1232" i="46"/>
  <c r="J1233" i="46"/>
  <c r="K1233" i="46"/>
  <c r="J1234" i="46"/>
  <c r="K1234" i="46"/>
  <c r="J1235" i="46"/>
  <c r="K1235" i="46"/>
  <c r="J1236" i="46"/>
  <c r="K1236" i="46"/>
  <c r="J1237" i="46"/>
  <c r="K1237" i="46"/>
  <c r="J1238" i="46"/>
  <c r="K1238" i="46"/>
  <c r="J1239" i="46"/>
  <c r="K1239" i="46"/>
  <c r="J1240" i="46"/>
  <c r="K1240" i="46"/>
  <c r="J1241" i="46"/>
  <c r="K1241" i="46"/>
  <c r="J1242" i="46"/>
  <c r="K1242" i="46"/>
  <c r="J1243" i="46"/>
  <c r="K1243" i="46"/>
  <c r="J1244" i="46"/>
  <c r="K1244" i="46"/>
  <c r="J1245" i="46"/>
  <c r="K1245" i="46"/>
  <c r="J1246" i="46"/>
  <c r="K1246" i="46"/>
  <c r="J1247" i="46"/>
  <c r="K1247" i="46"/>
  <c r="J1248" i="46"/>
  <c r="K1248" i="46"/>
  <c r="J1249" i="46"/>
  <c r="K1249" i="46"/>
  <c r="J1250" i="46"/>
  <c r="K1250" i="46"/>
  <c r="J1251" i="46"/>
  <c r="K1251" i="46"/>
  <c r="J1252" i="46"/>
  <c r="K1252" i="46"/>
  <c r="J1253" i="46"/>
  <c r="K1253" i="46"/>
  <c r="J1254" i="46"/>
  <c r="K1254" i="46"/>
  <c r="J1255" i="46"/>
  <c r="K1255" i="46"/>
  <c r="J1256" i="46"/>
  <c r="K1256" i="46"/>
  <c r="J1257" i="46"/>
  <c r="K1257" i="46"/>
  <c r="J1258" i="46"/>
  <c r="K1258" i="46"/>
  <c r="J1259" i="46"/>
  <c r="K1259" i="46"/>
  <c r="J1260" i="46"/>
  <c r="K1260" i="46"/>
  <c r="J1261" i="46"/>
  <c r="K1261" i="46"/>
  <c r="J1262" i="46"/>
  <c r="K1262" i="46"/>
  <c r="J1263" i="46"/>
  <c r="K1263" i="46"/>
  <c r="J1264" i="46"/>
  <c r="K1264" i="46"/>
  <c r="J1265" i="46"/>
  <c r="K1265" i="46"/>
  <c r="J1266" i="46"/>
  <c r="K1266" i="46"/>
  <c r="J1267" i="46"/>
  <c r="K1267" i="46"/>
  <c r="J1268" i="46"/>
  <c r="K1268" i="46"/>
  <c r="J1269" i="46"/>
  <c r="K1269" i="46"/>
  <c r="J1270" i="46"/>
  <c r="K1270" i="46"/>
  <c r="J1271" i="46"/>
  <c r="K1271" i="46"/>
  <c r="J1272" i="46"/>
  <c r="K1272" i="46"/>
  <c r="J1273" i="46"/>
  <c r="K1273" i="46"/>
  <c r="J1274" i="46"/>
  <c r="K1274" i="46"/>
  <c r="J1275" i="46"/>
  <c r="K1275" i="46"/>
  <c r="J1276" i="46"/>
  <c r="K1276" i="46"/>
  <c r="J1277" i="46"/>
  <c r="K1277" i="46"/>
  <c r="J1278" i="46"/>
  <c r="K1278" i="46"/>
  <c r="J1279" i="46"/>
  <c r="K1279" i="46"/>
  <c r="J1280" i="46"/>
  <c r="K1280" i="46"/>
  <c r="J1281" i="46"/>
  <c r="K1281" i="46"/>
  <c r="J1282" i="46"/>
  <c r="K1282" i="46"/>
  <c r="J1283" i="46"/>
  <c r="K1283" i="46"/>
  <c r="J1284" i="46"/>
  <c r="K1284" i="46"/>
  <c r="J1285" i="46"/>
  <c r="K1285" i="46"/>
  <c r="J1286" i="46"/>
  <c r="K1286" i="46"/>
  <c r="J1287" i="46"/>
  <c r="K1287" i="46"/>
  <c r="J1288" i="46"/>
  <c r="K1288" i="46"/>
  <c r="J1289" i="46"/>
  <c r="K1289" i="46"/>
  <c r="J1290" i="46"/>
  <c r="K1290" i="46"/>
  <c r="J1291" i="46"/>
  <c r="K1291" i="46"/>
  <c r="J1292" i="46"/>
  <c r="K1292" i="46"/>
  <c r="J1293" i="46"/>
  <c r="K1293" i="46"/>
  <c r="J1294" i="46"/>
  <c r="K1294" i="46"/>
  <c r="J1295" i="46"/>
  <c r="K1295" i="46"/>
  <c r="J1296" i="46"/>
  <c r="K1296" i="46"/>
  <c r="J1297" i="46"/>
  <c r="K1297" i="46"/>
  <c r="J1298" i="46"/>
  <c r="K1298" i="46"/>
  <c r="J1299" i="46"/>
  <c r="K1299" i="46"/>
  <c r="J1300" i="46"/>
  <c r="K1300" i="46"/>
  <c r="J1301" i="46"/>
  <c r="K1301" i="46"/>
  <c r="J1302" i="46"/>
  <c r="K1302" i="46"/>
  <c r="J1303" i="46"/>
  <c r="K1303" i="46"/>
  <c r="J1304" i="46"/>
  <c r="K1304" i="46"/>
  <c r="J1305" i="46"/>
  <c r="K1305" i="46"/>
  <c r="J1306" i="46"/>
  <c r="K1306" i="46"/>
  <c r="J1307" i="46"/>
  <c r="K1307" i="46"/>
  <c r="J1308" i="46"/>
  <c r="K1308" i="46"/>
  <c r="J1309" i="46"/>
  <c r="K1309" i="46"/>
  <c r="J1310" i="46"/>
  <c r="K1310" i="46"/>
  <c r="J1311" i="46"/>
  <c r="K1311" i="46"/>
  <c r="J1312" i="46"/>
  <c r="K1312" i="46"/>
  <c r="J1313" i="46"/>
  <c r="K1313" i="46"/>
  <c r="J1314" i="46"/>
  <c r="K1314" i="46"/>
  <c r="J1315" i="46"/>
  <c r="K1315" i="46"/>
  <c r="J1316" i="46"/>
  <c r="K1316" i="46"/>
  <c r="J1317" i="46"/>
  <c r="K1317" i="46"/>
  <c r="J1318" i="46"/>
  <c r="K1318" i="46"/>
  <c r="J1319" i="46"/>
  <c r="K1319" i="46"/>
  <c r="J1320" i="46"/>
  <c r="K1320" i="46"/>
  <c r="J1321" i="46"/>
  <c r="K1321" i="46"/>
  <c r="J1322" i="46"/>
  <c r="K1322" i="46"/>
  <c r="J1323" i="46"/>
  <c r="K1323" i="46"/>
  <c r="J1324" i="46"/>
  <c r="K1324" i="46"/>
  <c r="J1325" i="46"/>
  <c r="K1325" i="46"/>
  <c r="J1326" i="46"/>
  <c r="K1326" i="46"/>
  <c r="J1327" i="46"/>
  <c r="K1327" i="46"/>
  <c r="J1328" i="46"/>
  <c r="K1328" i="46"/>
  <c r="J1329" i="46"/>
  <c r="K1329" i="46"/>
  <c r="J1330" i="46"/>
  <c r="K1330" i="46"/>
  <c r="J1331" i="46"/>
  <c r="K1331" i="46"/>
  <c r="J1332" i="46"/>
  <c r="K1332" i="46"/>
  <c r="J1333" i="46"/>
  <c r="K1333" i="46"/>
  <c r="J1334" i="46"/>
  <c r="K1334" i="46"/>
  <c r="J1335" i="46"/>
  <c r="K1335" i="46"/>
  <c r="J1336" i="46"/>
  <c r="K1336" i="46"/>
  <c r="J1337" i="46"/>
  <c r="K1337" i="46"/>
  <c r="J1338" i="46"/>
  <c r="K1338" i="46"/>
  <c r="J1339" i="46"/>
  <c r="K1339" i="46"/>
  <c r="J1340" i="46"/>
  <c r="K1340" i="46"/>
  <c r="J1341" i="46"/>
  <c r="K1341" i="46"/>
  <c r="J1342" i="46"/>
  <c r="K1342" i="46"/>
  <c r="J1343" i="46"/>
  <c r="K1343" i="46"/>
  <c r="J1344" i="46"/>
  <c r="K1344" i="46"/>
  <c r="J1345" i="46"/>
  <c r="K1345" i="46"/>
  <c r="J1346" i="46"/>
  <c r="K1346" i="46"/>
  <c r="J1347" i="46"/>
  <c r="K1347" i="46"/>
  <c r="J1348" i="46"/>
  <c r="K1348" i="46"/>
  <c r="J1349" i="46"/>
  <c r="K1349" i="46"/>
  <c r="J1350" i="46"/>
  <c r="K1350" i="46"/>
  <c r="J1351" i="46"/>
  <c r="K1351" i="46"/>
  <c r="J1352" i="46"/>
  <c r="K1352" i="46"/>
  <c r="J1353" i="46"/>
  <c r="K1353" i="46"/>
  <c r="J1354" i="46"/>
  <c r="K1354" i="46"/>
  <c r="J1355" i="46"/>
  <c r="K1355" i="46"/>
  <c r="J1356" i="46"/>
  <c r="K1356" i="46"/>
  <c r="J1357" i="46"/>
  <c r="K1357" i="46"/>
  <c r="J1358" i="46"/>
  <c r="K1358" i="46"/>
  <c r="J1359" i="46"/>
  <c r="K1359" i="46"/>
  <c r="J1360" i="46"/>
  <c r="K1360" i="46"/>
  <c r="J1361" i="46"/>
  <c r="K1361" i="46"/>
  <c r="J1362" i="46"/>
  <c r="K1362" i="46"/>
  <c r="J1363" i="46"/>
  <c r="K1363" i="46"/>
  <c r="J1364" i="46"/>
  <c r="K1364" i="46"/>
  <c r="J1365" i="46"/>
  <c r="K1365" i="46"/>
  <c r="J1366" i="46"/>
  <c r="K1366" i="46"/>
  <c r="J1367" i="46"/>
  <c r="K1367" i="46"/>
  <c r="J1368" i="46"/>
  <c r="K1368" i="46"/>
  <c r="J1369" i="46"/>
  <c r="K1369" i="46"/>
  <c r="J1370" i="46"/>
  <c r="K1370" i="46"/>
  <c r="J1371" i="46"/>
  <c r="K1371" i="46"/>
  <c r="J1372" i="46"/>
  <c r="K1372" i="46"/>
  <c r="J1373" i="46"/>
  <c r="K1373" i="46"/>
  <c r="J1374" i="46"/>
  <c r="K1374" i="46"/>
  <c r="J1375" i="46"/>
  <c r="K1375" i="46"/>
  <c r="J1376" i="46"/>
  <c r="K1376" i="46"/>
  <c r="J1377" i="46"/>
  <c r="K1377" i="46"/>
  <c r="J1378" i="46"/>
  <c r="K1378" i="46"/>
  <c r="J1379" i="46"/>
  <c r="K1379" i="46"/>
  <c r="J1380" i="46"/>
  <c r="K1380" i="46"/>
  <c r="J1381" i="46"/>
  <c r="K1381" i="46"/>
  <c r="J1382" i="46"/>
  <c r="K1382" i="46"/>
  <c r="J1383" i="46"/>
  <c r="K1383" i="46"/>
  <c r="J1384" i="46"/>
  <c r="K1384" i="46"/>
  <c r="J1385" i="46"/>
  <c r="K1385" i="46"/>
  <c r="J1386" i="46"/>
  <c r="K1386" i="46"/>
  <c r="J1387" i="46"/>
  <c r="K1387" i="46"/>
  <c r="J1388" i="46"/>
  <c r="K1388" i="46"/>
  <c r="J1389" i="46"/>
  <c r="K1389" i="46"/>
  <c r="J1390" i="46"/>
  <c r="K1390" i="46"/>
  <c r="J1391" i="46"/>
  <c r="K1391" i="46"/>
  <c r="J1392" i="46"/>
  <c r="K1392" i="46"/>
  <c r="J1393" i="46"/>
  <c r="K1393" i="46"/>
  <c r="J1394" i="46"/>
  <c r="K1394" i="46"/>
  <c r="J1395" i="46"/>
  <c r="K1395" i="46"/>
  <c r="J1396" i="46"/>
  <c r="K1396" i="46"/>
  <c r="J1397" i="46"/>
  <c r="K1397" i="46"/>
  <c r="J1398" i="46"/>
  <c r="K1398" i="46"/>
  <c r="J1399" i="46"/>
  <c r="K1399" i="46"/>
  <c r="J1400" i="46"/>
  <c r="K1400" i="46"/>
  <c r="J1401" i="46"/>
  <c r="K1401" i="46"/>
  <c r="J1402" i="46"/>
  <c r="K1402" i="46"/>
  <c r="J1403" i="46"/>
  <c r="K1403" i="46"/>
  <c r="J1404" i="46"/>
  <c r="K1404" i="46"/>
  <c r="J1405" i="46"/>
  <c r="K1405" i="46"/>
  <c r="J1406" i="46"/>
  <c r="K1406" i="46"/>
  <c r="J1407" i="46"/>
  <c r="K1407" i="46"/>
  <c r="J1408" i="46"/>
  <c r="K1408" i="46"/>
  <c r="J1409" i="46"/>
  <c r="K1409" i="46"/>
  <c r="J1410" i="46"/>
  <c r="K1410" i="46"/>
  <c r="J1411" i="46"/>
  <c r="K1411" i="46"/>
  <c r="J1412" i="46"/>
  <c r="K1412" i="46"/>
  <c r="J1413" i="46"/>
  <c r="K1413" i="46"/>
  <c r="J1414" i="46"/>
  <c r="K1414" i="46"/>
  <c r="J1415" i="46"/>
  <c r="K1415" i="46"/>
  <c r="J1416" i="46"/>
  <c r="K1416" i="46"/>
  <c r="J1417" i="46"/>
  <c r="K1417" i="46"/>
  <c r="J1418" i="46"/>
  <c r="K1418" i="46"/>
  <c r="J1419" i="46"/>
  <c r="K1419" i="46"/>
  <c r="J1420" i="46"/>
  <c r="K1420" i="46"/>
  <c r="J1421" i="46"/>
  <c r="K1421" i="46"/>
  <c r="J1422" i="46"/>
  <c r="K1422" i="46"/>
  <c r="J1423" i="46"/>
  <c r="K1423" i="46"/>
  <c r="J1424" i="46"/>
  <c r="K1424" i="46"/>
  <c r="J1425" i="46"/>
  <c r="K1425" i="46"/>
  <c r="J1426" i="46"/>
  <c r="K1426" i="46"/>
  <c r="J1427" i="46"/>
  <c r="K1427" i="46"/>
  <c r="J1428" i="46"/>
  <c r="K1428" i="46"/>
  <c r="J1429" i="46"/>
  <c r="K1429" i="46"/>
  <c r="J1430" i="46"/>
  <c r="K1430" i="46"/>
  <c r="J1431" i="46"/>
  <c r="K1431" i="46"/>
  <c r="J1432" i="46"/>
  <c r="K1432" i="46"/>
  <c r="J1433" i="46"/>
  <c r="K1433" i="46"/>
  <c r="J1434" i="46"/>
  <c r="K1434" i="46"/>
  <c r="J1435" i="46"/>
  <c r="K1435" i="46"/>
  <c r="J1436" i="46"/>
  <c r="K1436" i="46"/>
  <c r="J1437" i="46"/>
  <c r="K1437" i="46"/>
  <c r="J1438" i="46"/>
  <c r="K1438" i="46"/>
  <c r="J1439" i="46"/>
  <c r="K1439" i="46"/>
  <c r="J1440" i="46"/>
  <c r="K1440" i="46"/>
  <c r="J1441" i="46"/>
  <c r="K1441" i="46"/>
  <c r="J1442" i="46"/>
  <c r="K1442" i="46"/>
  <c r="J1443" i="46"/>
  <c r="K1443" i="46"/>
  <c r="J1444" i="46"/>
  <c r="K1444" i="46"/>
  <c r="J1445" i="46"/>
  <c r="K1445" i="46"/>
  <c r="J1446" i="46"/>
  <c r="K1446" i="46"/>
  <c r="J1447" i="46"/>
  <c r="K1447" i="46"/>
  <c r="J1448" i="46"/>
  <c r="K1448" i="46"/>
  <c r="J1449" i="46"/>
  <c r="K1449" i="46"/>
  <c r="J1450" i="46"/>
  <c r="K1450" i="46"/>
  <c r="J1451" i="46"/>
  <c r="K1451" i="46"/>
  <c r="J1452" i="46"/>
  <c r="K1452" i="46"/>
  <c r="J1453" i="46"/>
  <c r="K1453" i="46"/>
  <c r="J1454" i="46"/>
  <c r="K1454" i="46"/>
  <c r="J1455" i="46"/>
  <c r="K1455" i="46"/>
  <c r="J1456" i="46"/>
  <c r="K1456" i="46"/>
  <c r="J1457" i="46"/>
  <c r="K1457" i="46"/>
  <c r="J1458" i="46"/>
  <c r="K1458" i="46"/>
  <c r="J1459" i="46"/>
  <c r="K1459" i="46"/>
  <c r="J1460" i="46"/>
  <c r="K1460" i="46"/>
  <c r="J1461" i="46"/>
  <c r="K1461" i="46"/>
  <c r="J1462" i="46"/>
  <c r="K1462" i="46"/>
  <c r="J1463" i="46"/>
  <c r="K1463" i="46"/>
  <c r="J1464" i="46"/>
  <c r="K1464" i="46"/>
  <c r="J1465" i="46"/>
  <c r="K1465" i="46"/>
  <c r="J1466" i="46"/>
  <c r="K1466" i="46"/>
  <c r="J1467" i="46"/>
  <c r="K1467" i="46"/>
  <c r="J1468" i="46"/>
  <c r="K1468" i="46"/>
  <c r="J1469" i="46"/>
  <c r="K1469" i="46"/>
  <c r="J1470" i="46"/>
  <c r="K1470" i="46"/>
  <c r="J1471" i="46"/>
  <c r="K1471" i="46"/>
  <c r="J1472" i="46"/>
  <c r="K1472" i="46"/>
  <c r="J1473" i="46"/>
  <c r="K1473" i="46"/>
  <c r="J1474" i="46"/>
  <c r="K1474" i="46"/>
  <c r="J1475" i="46"/>
  <c r="K1475" i="46"/>
  <c r="J1476" i="46"/>
  <c r="K1476" i="46"/>
  <c r="J1477" i="46"/>
  <c r="K1477" i="46"/>
  <c r="J1478" i="46"/>
  <c r="K1478" i="46"/>
  <c r="J1479" i="46"/>
  <c r="K1479" i="46"/>
  <c r="J1480" i="46"/>
  <c r="K1480" i="46"/>
  <c r="J1481" i="46"/>
  <c r="K1481" i="46"/>
  <c r="J1482" i="46"/>
  <c r="K1482" i="46"/>
  <c r="J1483" i="46"/>
  <c r="K1483" i="46"/>
  <c r="J1484" i="46"/>
  <c r="K1484" i="46"/>
  <c r="J1485" i="46"/>
  <c r="K1485" i="46"/>
  <c r="J1486" i="46"/>
  <c r="K1486" i="46"/>
  <c r="J1487" i="46"/>
  <c r="K1487" i="46"/>
  <c r="J1488" i="46"/>
  <c r="K1488" i="46"/>
  <c r="J1489" i="46"/>
  <c r="K1489" i="46"/>
  <c r="J1490" i="46"/>
  <c r="K1490" i="46"/>
  <c r="J1491" i="46"/>
  <c r="K1491" i="46"/>
  <c r="J1492" i="46"/>
  <c r="K1492" i="46"/>
  <c r="J1493" i="46"/>
  <c r="K1493" i="46"/>
  <c r="J1494" i="46"/>
  <c r="K1494" i="46"/>
  <c r="J1495" i="46"/>
  <c r="K1495" i="46"/>
  <c r="J1496" i="46"/>
  <c r="K1496" i="46"/>
  <c r="J1497" i="46"/>
  <c r="K1497" i="46"/>
  <c r="J1498" i="46"/>
  <c r="K1498" i="46"/>
  <c r="J1499" i="46"/>
  <c r="K1499" i="46"/>
  <c r="J1500" i="46"/>
  <c r="K1500" i="46"/>
  <c r="J1501" i="46"/>
  <c r="K1501" i="46"/>
  <c r="J1502" i="46"/>
  <c r="K1502" i="46"/>
  <c r="J1503" i="46"/>
  <c r="K1503" i="46"/>
  <c r="J1504" i="46"/>
  <c r="K1504" i="46"/>
  <c r="J1505" i="46"/>
  <c r="K1505" i="46"/>
  <c r="J1506" i="46"/>
  <c r="K1506" i="46"/>
  <c r="J1507" i="46"/>
  <c r="K1507" i="46"/>
  <c r="J1508" i="46"/>
  <c r="K1508" i="46"/>
  <c r="J1509" i="46"/>
  <c r="K1509" i="46"/>
  <c r="J1510" i="46"/>
  <c r="K1510" i="46"/>
  <c r="J1511" i="46"/>
  <c r="K1511" i="46"/>
  <c r="J1512" i="46"/>
  <c r="K1512" i="46"/>
  <c r="J1513" i="46"/>
  <c r="K1513" i="46"/>
  <c r="J1514" i="46"/>
  <c r="K1514" i="46"/>
  <c r="J1515" i="46"/>
  <c r="K1515" i="46"/>
  <c r="J1516" i="46"/>
  <c r="K1516" i="46"/>
  <c r="J1517" i="46"/>
  <c r="K1517" i="46"/>
  <c r="J1518" i="46"/>
  <c r="K1518" i="46"/>
  <c r="J1519" i="46"/>
  <c r="K1519" i="46"/>
  <c r="J1520" i="46"/>
  <c r="K1520" i="46"/>
  <c r="J1521" i="46"/>
  <c r="K1521" i="46"/>
  <c r="J1522" i="46"/>
  <c r="K1522" i="46"/>
  <c r="J1523" i="46"/>
  <c r="K1523" i="46"/>
  <c r="J1524" i="46"/>
  <c r="K1524" i="46"/>
  <c r="J1525" i="46"/>
  <c r="K1525" i="46"/>
  <c r="J1526" i="46"/>
  <c r="K1526" i="46"/>
  <c r="J1527" i="46"/>
  <c r="K1527" i="46"/>
  <c r="J1528" i="46"/>
  <c r="K1528" i="46"/>
  <c r="J1529" i="46"/>
  <c r="K1529" i="46"/>
  <c r="J1530" i="46"/>
  <c r="K1530" i="46"/>
  <c r="J1531" i="46"/>
  <c r="K1531" i="46"/>
  <c r="J1532" i="46"/>
  <c r="K1532" i="46"/>
  <c r="J1533" i="46"/>
  <c r="K1533" i="46"/>
  <c r="J1534" i="46"/>
  <c r="K1534" i="46"/>
  <c r="J1535" i="46"/>
  <c r="K1535" i="46"/>
  <c r="J1536" i="46"/>
  <c r="K1536" i="46"/>
  <c r="J1537" i="46"/>
  <c r="K1537" i="46"/>
  <c r="J1538" i="46"/>
  <c r="K1538" i="46"/>
  <c r="J1539" i="46"/>
  <c r="K1539" i="46"/>
  <c r="J1540" i="46"/>
  <c r="K1540" i="46"/>
  <c r="J1541" i="46"/>
  <c r="K1541" i="46"/>
  <c r="J1542" i="46"/>
  <c r="K1542" i="46"/>
  <c r="J1543" i="46"/>
  <c r="K1543" i="46"/>
  <c r="J1544" i="46"/>
  <c r="K1544" i="46"/>
  <c r="J1545" i="46"/>
  <c r="K1545" i="46"/>
  <c r="J1546" i="46"/>
  <c r="K1546" i="46"/>
  <c r="J1547" i="46"/>
  <c r="K1547" i="46"/>
  <c r="J1548" i="46"/>
  <c r="K1548" i="46"/>
  <c r="J1549" i="46"/>
  <c r="K1549" i="46"/>
  <c r="J1550" i="46"/>
  <c r="K1550" i="46"/>
  <c r="J1551" i="46"/>
  <c r="K1551" i="46"/>
  <c r="J1552" i="46"/>
  <c r="K1552" i="46"/>
  <c r="J1553" i="46"/>
  <c r="K1553" i="46"/>
  <c r="J1554" i="46"/>
  <c r="K1554" i="46"/>
  <c r="J1555" i="46"/>
  <c r="K1555" i="46"/>
  <c r="J1556" i="46"/>
  <c r="K1556" i="46"/>
  <c r="J1557" i="46"/>
  <c r="K1557" i="46"/>
  <c r="J1558" i="46"/>
  <c r="K1558" i="46"/>
  <c r="J1559" i="46"/>
  <c r="K1559" i="46"/>
  <c r="J1560" i="46"/>
  <c r="K1560" i="46"/>
  <c r="J1561" i="46"/>
  <c r="K1561" i="46"/>
  <c r="J1562" i="46"/>
  <c r="K1562" i="46"/>
  <c r="J1563" i="46"/>
  <c r="K1563" i="46"/>
  <c r="J1564" i="46"/>
  <c r="K1564" i="46"/>
  <c r="J1565" i="46"/>
  <c r="K1565" i="46"/>
  <c r="J1566" i="46"/>
  <c r="K1566" i="46"/>
  <c r="J1567" i="46"/>
  <c r="K1567" i="46"/>
  <c r="J1568" i="46"/>
  <c r="K1568" i="46"/>
  <c r="J1569" i="46"/>
  <c r="K1569" i="46"/>
  <c r="J1570" i="46"/>
  <c r="K1570" i="46"/>
  <c r="J1571" i="46"/>
  <c r="K1571" i="46"/>
  <c r="J1572" i="46"/>
  <c r="K1572" i="46"/>
  <c r="J1573" i="46"/>
  <c r="K1573" i="46"/>
  <c r="J1574" i="46"/>
  <c r="K1574" i="46"/>
  <c r="J1575" i="46"/>
  <c r="K1575" i="46"/>
  <c r="J1576" i="46"/>
  <c r="K1576" i="46"/>
  <c r="J1577" i="46"/>
  <c r="K1577" i="46"/>
  <c r="J1578" i="46"/>
  <c r="K1578" i="46"/>
  <c r="J1579" i="46"/>
  <c r="K1579" i="46"/>
  <c r="J1580" i="46"/>
  <c r="K1580" i="46"/>
  <c r="J1581" i="46"/>
  <c r="K1581" i="46"/>
  <c r="J1582" i="46"/>
  <c r="K1582" i="46"/>
  <c r="J1583" i="46"/>
  <c r="K1583" i="46"/>
  <c r="J1584" i="46"/>
  <c r="K1584" i="46"/>
  <c r="J1585" i="46"/>
  <c r="K1585" i="46"/>
  <c r="J1586" i="46"/>
  <c r="K1586" i="46"/>
  <c r="J1587" i="46"/>
  <c r="K1587" i="46"/>
  <c r="J1588" i="46"/>
  <c r="K1588" i="46"/>
  <c r="J1589" i="46"/>
  <c r="K1589" i="46"/>
  <c r="J1590" i="46"/>
  <c r="K1590" i="46"/>
  <c r="J1591" i="46"/>
  <c r="K1591" i="46"/>
  <c r="J1592" i="46"/>
  <c r="K1592" i="46"/>
  <c r="J1593" i="46"/>
  <c r="K1593" i="46"/>
  <c r="J1594" i="46"/>
  <c r="K1594" i="46"/>
  <c r="J1595" i="46"/>
  <c r="K1595" i="46"/>
  <c r="J1596" i="46"/>
  <c r="K1596" i="46"/>
  <c r="J1597" i="46"/>
  <c r="K1597" i="46"/>
  <c r="J1598" i="46"/>
  <c r="K1598" i="46"/>
  <c r="J1599" i="46"/>
  <c r="K1599" i="46"/>
  <c r="J1600" i="46"/>
  <c r="K1600" i="46"/>
  <c r="J1601" i="46"/>
  <c r="K1601" i="46"/>
  <c r="J1602" i="46"/>
  <c r="K1602" i="46"/>
  <c r="J1603" i="46"/>
  <c r="K1603" i="46"/>
  <c r="J1604" i="46"/>
  <c r="K1604" i="46"/>
  <c r="J1605" i="46"/>
  <c r="K1605" i="46"/>
  <c r="J1606" i="46"/>
  <c r="K1606" i="46"/>
  <c r="J1607" i="46"/>
  <c r="K1607" i="46"/>
  <c r="J1608" i="46"/>
  <c r="K1608" i="46"/>
  <c r="J1609" i="46"/>
  <c r="K1609" i="46"/>
  <c r="J1610" i="46"/>
  <c r="K1610" i="46"/>
  <c r="J1611" i="46"/>
  <c r="K1611" i="46"/>
  <c r="J1612" i="46"/>
  <c r="K1612" i="46"/>
  <c r="J1613" i="46"/>
  <c r="K1613" i="46"/>
  <c r="J1614" i="46"/>
  <c r="K1614" i="46"/>
  <c r="J1615" i="46"/>
  <c r="K1615" i="46"/>
  <c r="J1616" i="46"/>
  <c r="K1616" i="46"/>
  <c r="J1617" i="46"/>
  <c r="K1617" i="46"/>
  <c r="J1618" i="46"/>
  <c r="K1618" i="46"/>
  <c r="J1619" i="46"/>
  <c r="K1619" i="46"/>
  <c r="J1620" i="46"/>
  <c r="K1620" i="46"/>
  <c r="J1621" i="46"/>
  <c r="K1621" i="46"/>
  <c r="J1622" i="46"/>
  <c r="K1622" i="46"/>
  <c r="J1623" i="46"/>
  <c r="K1623" i="46"/>
  <c r="J1624" i="46"/>
  <c r="K1624" i="46"/>
  <c r="J1625" i="46"/>
  <c r="K1625" i="46"/>
  <c r="J1626" i="46"/>
  <c r="K1626" i="46"/>
  <c r="J1627" i="46"/>
  <c r="K1627" i="46"/>
  <c r="J1628" i="46"/>
  <c r="K1628" i="46"/>
  <c r="J1629" i="46"/>
  <c r="K1629" i="46"/>
  <c r="J1630" i="46"/>
  <c r="K1630" i="46"/>
  <c r="J1631" i="46"/>
  <c r="K1631" i="46"/>
  <c r="J1632" i="46"/>
  <c r="K1632" i="46"/>
  <c r="J1633" i="46"/>
  <c r="K1633" i="46"/>
  <c r="J1634" i="46"/>
  <c r="K1634" i="46"/>
  <c r="J1635" i="46"/>
  <c r="K1635" i="46"/>
  <c r="J1636" i="46"/>
  <c r="K1636" i="46"/>
  <c r="J1637" i="46"/>
  <c r="K1637" i="46"/>
  <c r="J1638" i="46"/>
  <c r="K1638" i="46"/>
  <c r="J1639" i="46"/>
  <c r="K1639" i="46"/>
  <c r="J1640" i="46"/>
  <c r="K1640" i="46"/>
  <c r="J1641" i="46"/>
  <c r="K1641" i="46"/>
  <c r="J1642" i="46"/>
  <c r="K1642" i="46"/>
  <c r="J1643" i="46"/>
  <c r="K1643" i="46"/>
  <c r="J1644" i="46"/>
  <c r="K1644" i="46"/>
  <c r="J1645" i="46"/>
  <c r="K1645" i="46"/>
  <c r="J1646" i="46"/>
  <c r="K1646" i="46"/>
  <c r="J1647" i="46"/>
  <c r="K1647" i="46"/>
  <c r="J1648" i="46"/>
  <c r="K1648" i="46"/>
  <c r="J1649" i="46"/>
  <c r="K1649" i="46"/>
  <c r="J1650" i="46"/>
  <c r="K1650" i="46"/>
  <c r="J1651" i="46"/>
  <c r="K1651" i="46"/>
  <c r="J1652" i="46"/>
  <c r="K1652" i="46"/>
  <c r="J1653" i="46"/>
  <c r="K1653" i="46"/>
  <c r="J1654" i="46"/>
  <c r="K1654" i="46"/>
  <c r="J1655" i="46"/>
  <c r="K1655" i="46"/>
  <c r="J1656" i="46"/>
  <c r="K1656" i="46"/>
  <c r="J1657" i="46"/>
  <c r="K1657" i="46"/>
  <c r="J1658" i="46"/>
  <c r="K1658" i="46"/>
  <c r="J1659" i="46"/>
  <c r="K1659" i="46"/>
  <c r="J1660" i="46"/>
  <c r="K1660" i="46"/>
  <c r="J1661" i="46"/>
  <c r="K1661" i="46"/>
  <c r="J1662" i="46"/>
  <c r="K1662" i="46"/>
  <c r="J1663" i="46"/>
  <c r="K1663" i="46"/>
  <c r="J1664" i="46"/>
  <c r="K1664" i="46"/>
  <c r="J1665" i="46"/>
  <c r="K1665" i="46"/>
  <c r="J1666" i="46"/>
  <c r="K1666" i="46"/>
  <c r="J1667" i="46"/>
  <c r="K1667" i="46"/>
  <c r="J1668" i="46"/>
  <c r="K1668" i="46"/>
  <c r="J1669" i="46"/>
  <c r="K1669" i="46"/>
  <c r="J1670" i="46"/>
  <c r="K1670" i="46"/>
  <c r="J1671" i="46"/>
  <c r="K1671" i="46"/>
  <c r="J1672" i="46"/>
  <c r="K1672" i="46"/>
  <c r="J1673" i="46"/>
  <c r="K1673" i="46"/>
  <c r="J1674" i="46"/>
  <c r="K1674" i="46"/>
  <c r="J1675" i="46"/>
  <c r="K1675" i="46"/>
  <c r="J1676" i="46"/>
  <c r="K1676" i="46"/>
  <c r="J1677" i="46"/>
  <c r="K1677" i="46"/>
  <c r="J1678" i="46"/>
  <c r="K1678" i="46"/>
  <c r="J1679" i="46"/>
  <c r="K1679" i="46"/>
  <c r="J1680" i="46"/>
  <c r="K1680" i="46"/>
  <c r="J1681" i="46"/>
  <c r="K1681" i="46"/>
  <c r="J1682" i="46"/>
  <c r="K1682" i="46"/>
  <c r="J1683" i="46"/>
  <c r="K1683" i="46"/>
  <c r="J1684" i="46"/>
  <c r="K1684" i="46"/>
  <c r="J1685" i="46"/>
  <c r="K1685" i="46"/>
  <c r="J1686" i="46"/>
  <c r="K1686" i="46"/>
  <c r="J1687" i="46"/>
  <c r="K1687" i="46"/>
  <c r="J1688" i="46"/>
  <c r="K1688" i="46"/>
  <c r="J1689" i="46"/>
  <c r="K1689" i="46"/>
  <c r="J1690" i="46"/>
  <c r="K1690" i="46"/>
  <c r="J1691" i="46"/>
  <c r="K1691" i="46"/>
  <c r="J1692" i="46"/>
  <c r="K1692" i="46"/>
  <c r="J1693" i="46"/>
  <c r="K1693" i="46"/>
  <c r="J1694" i="46"/>
  <c r="K1694" i="46"/>
  <c r="J1695" i="46"/>
  <c r="K1695" i="46"/>
  <c r="J1696" i="46"/>
  <c r="K1696" i="46"/>
  <c r="J1697" i="46"/>
  <c r="K1697" i="46"/>
  <c r="J1698" i="46"/>
  <c r="K1698" i="46"/>
  <c r="J1699" i="46"/>
  <c r="K1699" i="46"/>
  <c r="J1700" i="46"/>
  <c r="K1700" i="46"/>
  <c r="J1701" i="46"/>
  <c r="K1701" i="46"/>
  <c r="J1702" i="46"/>
  <c r="K1702" i="46"/>
  <c r="J1703" i="46"/>
  <c r="K1703" i="46"/>
  <c r="J1704" i="46"/>
  <c r="K1704" i="46"/>
  <c r="J1705" i="46"/>
  <c r="K1705" i="46"/>
  <c r="J1706" i="46"/>
  <c r="K1706" i="46"/>
  <c r="J1707" i="46"/>
  <c r="K1707" i="46"/>
  <c r="J1708" i="46"/>
  <c r="K1708" i="46"/>
  <c r="J1709" i="46"/>
  <c r="K1709" i="46"/>
  <c r="J1710" i="46"/>
  <c r="K1710" i="46"/>
  <c r="J1711" i="46"/>
  <c r="K1711" i="46"/>
  <c r="J1712" i="46"/>
  <c r="K1712" i="46"/>
  <c r="J1713" i="46"/>
  <c r="K1713" i="46"/>
  <c r="J1714" i="46"/>
  <c r="K1714" i="46"/>
  <c r="J1715" i="46"/>
  <c r="K1715" i="46"/>
  <c r="J1716" i="46"/>
  <c r="K1716" i="46"/>
  <c r="J1717" i="46"/>
  <c r="K1717" i="46"/>
  <c r="J1718" i="46"/>
  <c r="K1718" i="46"/>
  <c r="J1719" i="46"/>
  <c r="K1719" i="46"/>
  <c r="J1720" i="46"/>
  <c r="K1720" i="46"/>
  <c r="J1721" i="46"/>
  <c r="K1721" i="46"/>
  <c r="J1722" i="46"/>
  <c r="K1722" i="46"/>
  <c r="J1723" i="46"/>
  <c r="K1723" i="46"/>
  <c r="J1724" i="46"/>
  <c r="K1724" i="46"/>
  <c r="J1725" i="46"/>
  <c r="K1725" i="46"/>
  <c r="J1726" i="46"/>
  <c r="K1726" i="46"/>
  <c r="J1727" i="46"/>
  <c r="K1727" i="46"/>
  <c r="J1728" i="46"/>
  <c r="K1728" i="46"/>
  <c r="J1729" i="46"/>
  <c r="K1729" i="46"/>
  <c r="J1730" i="46"/>
  <c r="K1730" i="46"/>
  <c r="J1731" i="46"/>
  <c r="K1731" i="46"/>
  <c r="J1732" i="46"/>
  <c r="K1732" i="46"/>
  <c r="J1733" i="46"/>
  <c r="K1733" i="46"/>
  <c r="J1734" i="46"/>
  <c r="K1734" i="46"/>
  <c r="J1735" i="46"/>
  <c r="K1735" i="46"/>
  <c r="J1736" i="46"/>
  <c r="K1736" i="46"/>
  <c r="J1737" i="46"/>
  <c r="K1737" i="46"/>
  <c r="J1738" i="46"/>
  <c r="K1738" i="46"/>
  <c r="J1739" i="46"/>
  <c r="K1739" i="46"/>
  <c r="J1740" i="46"/>
  <c r="K1740" i="46"/>
  <c r="J1741" i="46"/>
  <c r="K1741" i="46"/>
  <c r="J1742" i="46"/>
  <c r="K1742" i="46"/>
  <c r="J1743" i="46"/>
  <c r="K1743" i="46"/>
  <c r="J1744" i="46"/>
  <c r="K1744" i="46"/>
  <c r="J1745" i="46"/>
  <c r="K1745" i="46"/>
  <c r="J1746" i="46"/>
  <c r="K1746" i="46"/>
  <c r="J1747" i="46"/>
  <c r="K1747" i="46"/>
  <c r="J1748" i="46"/>
  <c r="K1748" i="46"/>
  <c r="J1749" i="46"/>
  <c r="K1749" i="46"/>
  <c r="J1750" i="46"/>
  <c r="K1750" i="46"/>
  <c r="J1751" i="46"/>
  <c r="K1751" i="46"/>
  <c r="J1752" i="46"/>
  <c r="K1752" i="46"/>
  <c r="J1753" i="46"/>
  <c r="K1753" i="46"/>
  <c r="J1754" i="46"/>
  <c r="K1754" i="46"/>
  <c r="J1755" i="46"/>
  <c r="K1755" i="46"/>
  <c r="J1756" i="46"/>
  <c r="K1756" i="46"/>
  <c r="J1757" i="46"/>
  <c r="K1757" i="46"/>
  <c r="J1758" i="46"/>
  <c r="K1758" i="46"/>
  <c r="J1759" i="46"/>
  <c r="K1759" i="46"/>
  <c r="J1760" i="46"/>
  <c r="K1760" i="46"/>
  <c r="J1761" i="46"/>
  <c r="K1761" i="46"/>
  <c r="J1762" i="46"/>
  <c r="K1762" i="46"/>
  <c r="J1763" i="46"/>
  <c r="K1763" i="46"/>
  <c r="J1764" i="46"/>
  <c r="K1764" i="46"/>
  <c r="J1765" i="46"/>
  <c r="K1765" i="46"/>
  <c r="J1766" i="46"/>
  <c r="K1766" i="46"/>
  <c r="J1767" i="46"/>
  <c r="K1767" i="46"/>
  <c r="J1768" i="46"/>
  <c r="K1768" i="46"/>
  <c r="J1769" i="46"/>
  <c r="K1769" i="46"/>
  <c r="J1770" i="46"/>
  <c r="K1770" i="46"/>
  <c r="J1771" i="46"/>
  <c r="K1771" i="46"/>
  <c r="J1772" i="46"/>
  <c r="K1772" i="46"/>
  <c r="J1773" i="46"/>
  <c r="K1773" i="46"/>
  <c r="J1774" i="46"/>
  <c r="K1774" i="46"/>
  <c r="J1775" i="46"/>
  <c r="K1775" i="46"/>
  <c r="J1776" i="46"/>
  <c r="K1776" i="46"/>
  <c r="J1777" i="46"/>
  <c r="K1777" i="46"/>
  <c r="J1778" i="46"/>
  <c r="K1778" i="46"/>
  <c r="J1779" i="46"/>
  <c r="K1779" i="46"/>
  <c r="J1780" i="46"/>
  <c r="K1780" i="46"/>
  <c r="J1781" i="46"/>
  <c r="K1781" i="46"/>
  <c r="J1782" i="46"/>
  <c r="K1782" i="46"/>
  <c r="J1783" i="46"/>
  <c r="K1783" i="46"/>
  <c r="J1784" i="46"/>
  <c r="K1784" i="46"/>
  <c r="J1785" i="46"/>
  <c r="K1785" i="46"/>
  <c r="J1786" i="46"/>
  <c r="K1786" i="46"/>
  <c r="J1787" i="46"/>
  <c r="K1787" i="46"/>
  <c r="J1788" i="46"/>
  <c r="K1788" i="46"/>
  <c r="J1789" i="46"/>
  <c r="K1789" i="46"/>
  <c r="J1790" i="46"/>
  <c r="K1790" i="46"/>
  <c r="J1791" i="46"/>
  <c r="K1791" i="46"/>
  <c r="J1792" i="46"/>
  <c r="K1792" i="46"/>
  <c r="J1793" i="46"/>
  <c r="K1793" i="46"/>
  <c r="J1794" i="46"/>
  <c r="K1794" i="46"/>
  <c r="J1795" i="46"/>
  <c r="K1795" i="46"/>
  <c r="J1796" i="46"/>
  <c r="K1796" i="46"/>
  <c r="J1797" i="46"/>
  <c r="K1797" i="46"/>
  <c r="J1798" i="46"/>
  <c r="K1798" i="46"/>
  <c r="J1799" i="46"/>
  <c r="K1799" i="46"/>
  <c r="J1800" i="46"/>
  <c r="K1800" i="46"/>
  <c r="J1801" i="46"/>
  <c r="K1801" i="46"/>
  <c r="J1802" i="46"/>
  <c r="K1802" i="46"/>
  <c r="J1803" i="46"/>
  <c r="K1803" i="46"/>
  <c r="J1804" i="46"/>
  <c r="K1804" i="46"/>
  <c r="J1805" i="46"/>
  <c r="K1805" i="46"/>
  <c r="J1806" i="46"/>
  <c r="K1806" i="46"/>
  <c r="J1807" i="46"/>
  <c r="K1807" i="46"/>
  <c r="J1808" i="46"/>
  <c r="K1808" i="46"/>
  <c r="J1809" i="46"/>
  <c r="K1809" i="46"/>
  <c r="J1810" i="46"/>
  <c r="K1810" i="46"/>
  <c r="J1811" i="46"/>
  <c r="K1811" i="46"/>
  <c r="J1812" i="46"/>
  <c r="K1812" i="46"/>
  <c r="J1813" i="46"/>
  <c r="K1813" i="46"/>
  <c r="J1814" i="46"/>
  <c r="K1814" i="46"/>
  <c r="J1815" i="46"/>
  <c r="K1815" i="46"/>
  <c r="J1816" i="46"/>
  <c r="K1816" i="46"/>
  <c r="J1817" i="46"/>
  <c r="K1817" i="46"/>
  <c r="J1818" i="46"/>
  <c r="K1818" i="46"/>
  <c r="J1819" i="46"/>
  <c r="K1819" i="46"/>
  <c r="J1820" i="46"/>
  <c r="K1820" i="46"/>
  <c r="J1821" i="46"/>
  <c r="K1821" i="46"/>
  <c r="J1822" i="46"/>
  <c r="K1822" i="46"/>
  <c r="J1823" i="46"/>
  <c r="K1823" i="46"/>
  <c r="J1824" i="46"/>
  <c r="K1824" i="46"/>
  <c r="J1825" i="46"/>
  <c r="K1825" i="46"/>
  <c r="J1826" i="46"/>
  <c r="K1826" i="46"/>
  <c r="J1827" i="46"/>
  <c r="K1827" i="46"/>
  <c r="J1828" i="46"/>
  <c r="K1828" i="46"/>
  <c r="J1829" i="46"/>
  <c r="K1829" i="46"/>
  <c r="J1830" i="46"/>
  <c r="K1830" i="46"/>
  <c r="J1831" i="46"/>
  <c r="K1831" i="46"/>
  <c r="J1832" i="46"/>
  <c r="K1832" i="46"/>
  <c r="J1833" i="46"/>
  <c r="K1833" i="46"/>
  <c r="J1834" i="46"/>
  <c r="K1834" i="46"/>
  <c r="J1835" i="46"/>
  <c r="K1835" i="46"/>
  <c r="J1836" i="46"/>
  <c r="K1836" i="46"/>
  <c r="J1837" i="46"/>
  <c r="K1837" i="46"/>
  <c r="J1838" i="46"/>
  <c r="K1838" i="46"/>
  <c r="J1839" i="46"/>
  <c r="K1839" i="46"/>
  <c r="J1840" i="46"/>
  <c r="K1840" i="46"/>
  <c r="J1841" i="46"/>
  <c r="K1841" i="46"/>
  <c r="J1842" i="46"/>
  <c r="K1842" i="46"/>
  <c r="J1843" i="46"/>
  <c r="K1843" i="46"/>
  <c r="J1844" i="46"/>
  <c r="K1844" i="46"/>
  <c r="J1845" i="46"/>
  <c r="K1845" i="46"/>
  <c r="J1846" i="46"/>
  <c r="K1846" i="46"/>
  <c r="J1847" i="46"/>
  <c r="K1847" i="46"/>
  <c r="J1848" i="46"/>
  <c r="K1848" i="46"/>
  <c r="J1849" i="46"/>
  <c r="K1849" i="46"/>
  <c r="J1850" i="46"/>
  <c r="K1850" i="46"/>
  <c r="J1851" i="46"/>
  <c r="K1851" i="46"/>
  <c r="J1852" i="46"/>
  <c r="K1852" i="46"/>
  <c r="J1853" i="46"/>
  <c r="K1853" i="46"/>
  <c r="J1854" i="46"/>
  <c r="K1854" i="46"/>
  <c r="J1855" i="46"/>
  <c r="K1855" i="46"/>
  <c r="J1856" i="46"/>
  <c r="K1856" i="46"/>
  <c r="J1857" i="46"/>
  <c r="K1857" i="46"/>
  <c r="J1858" i="46"/>
  <c r="K1858" i="46"/>
  <c r="J1859" i="46"/>
  <c r="K1859" i="46"/>
  <c r="J1860" i="46"/>
  <c r="K1860" i="46"/>
  <c r="J1861" i="46"/>
  <c r="K1861" i="46"/>
  <c r="J1862" i="46"/>
  <c r="K1862" i="46"/>
  <c r="J1863" i="46"/>
  <c r="K1863" i="46"/>
  <c r="J1864" i="46"/>
  <c r="K1864" i="46"/>
  <c r="J1865" i="46"/>
  <c r="K1865" i="46"/>
  <c r="J1866" i="46"/>
  <c r="K1866" i="46"/>
  <c r="J1867" i="46"/>
  <c r="K1867" i="46"/>
  <c r="J1868" i="46"/>
  <c r="K1868" i="46"/>
  <c r="J1869" i="46"/>
  <c r="K1869" i="46"/>
  <c r="J1870" i="46"/>
  <c r="K1870" i="46"/>
  <c r="J1871" i="46"/>
  <c r="K1871" i="46"/>
  <c r="J1872" i="46"/>
  <c r="K1872" i="46"/>
  <c r="J1873" i="46"/>
  <c r="K1873" i="46"/>
  <c r="J1874" i="46"/>
  <c r="K1874" i="46"/>
  <c r="J1875" i="46"/>
  <c r="K1875" i="46"/>
  <c r="J1876" i="46"/>
  <c r="K1876" i="46"/>
  <c r="J1877" i="46"/>
  <c r="K1877" i="46"/>
  <c r="J1878" i="46"/>
  <c r="K1878" i="46"/>
  <c r="J1879" i="46"/>
  <c r="K1879" i="46"/>
  <c r="J1880" i="46"/>
  <c r="K1880" i="46"/>
  <c r="J1881" i="46"/>
  <c r="K1881" i="46"/>
  <c r="J1882" i="46"/>
  <c r="K1882" i="46"/>
  <c r="J1883" i="46"/>
  <c r="K1883" i="46"/>
  <c r="J1884" i="46"/>
  <c r="K1884" i="46"/>
  <c r="J1885" i="46"/>
  <c r="K1885" i="46"/>
  <c r="J1886" i="46"/>
  <c r="K1886" i="46"/>
  <c r="J1887" i="46"/>
  <c r="K1887" i="46"/>
  <c r="J1888" i="46"/>
  <c r="K1888" i="46"/>
  <c r="J1889" i="46"/>
  <c r="K1889" i="46"/>
  <c r="J1890" i="46"/>
  <c r="K1890" i="46"/>
  <c r="J1891" i="46"/>
  <c r="K1891" i="46"/>
  <c r="J1892" i="46"/>
  <c r="K1892" i="46"/>
  <c r="J1893" i="46"/>
  <c r="K1893" i="46"/>
  <c r="J1894" i="46"/>
  <c r="K1894" i="46"/>
  <c r="J1895" i="46"/>
  <c r="K1895" i="46"/>
  <c r="J1896" i="46"/>
  <c r="K1896" i="46"/>
  <c r="J1897" i="46"/>
  <c r="K1897" i="46"/>
  <c r="J1898" i="46"/>
  <c r="K1898" i="46"/>
  <c r="J1899" i="46"/>
  <c r="K1899" i="46"/>
  <c r="J1900" i="46"/>
  <c r="K1900" i="46"/>
  <c r="J1901" i="46"/>
  <c r="K1901" i="46"/>
  <c r="J1902" i="46"/>
  <c r="K1902" i="46"/>
  <c r="J1903" i="46"/>
  <c r="K1903" i="46"/>
  <c r="J1904" i="46"/>
  <c r="K1904" i="46"/>
  <c r="J1905" i="46"/>
  <c r="K1905" i="46"/>
  <c r="J1906" i="46"/>
  <c r="K1906" i="46"/>
  <c r="J1907" i="46"/>
  <c r="K1907" i="46"/>
  <c r="J1908" i="46"/>
  <c r="K1908" i="46"/>
  <c r="J1909" i="46"/>
  <c r="K1909" i="46"/>
  <c r="J1910" i="46"/>
  <c r="K1910" i="46"/>
  <c r="J1911" i="46"/>
  <c r="K1911" i="46"/>
  <c r="J1912" i="46"/>
  <c r="K1912" i="46"/>
  <c r="J1913" i="46"/>
  <c r="K1913" i="46"/>
  <c r="J1914" i="46"/>
  <c r="K1914" i="46"/>
  <c r="J1915" i="46"/>
  <c r="K1915" i="46"/>
  <c r="J1916" i="46"/>
  <c r="K1916" i="46"/>
  <c r="J1917" i="46"/>
  <c r="K1917" i="46"/>
  <c r="J1918" i="46"/>
  <c r="K1918" i="46"/>
  <c r="J1919" i="46"/>
  <c r="K1919" i="46"/>
  <c r="J1920" i="46"/>
  <c r="K1920" i="46"/>
  <c r="J1921" i="46"/>
  <c r="K1921" i="46"/>
  <c r="J1922" i="46"/>
  <c r="K1922" i="46"/>
  <c r="J1923" i="46"/>
  <c r="K1923" i="46"/>
  <c r="J1924" i="46"/>
  <c r="K1924" i="46"/>
  <c r="J1925" i="46"/>
  <c r="K1925" i="46"/>
  <c r="J1926" i="46"/>
  <c r="K1926" i="46"/>
  <c r="J1927" i="46"/>
  <c r="K1927" i="46"/>
  <c r="J1928" i="46"/>
  <c r="K1928" i="46"/>
  <c r="J1929" i="46"/>
  <c r="K1929" i="46"/>
  <c r="J1930" i="46"/>
  <c r="K1930" i="46"/>
  <c r="J1931" i="46"/>
  <c r="K1931" i="46"/>
  <c r="J1932" i="46"/>
  <c r="K1932" i="46"/>
  <c r="J1933" i="46"/>
  <c r="K1933" i="46"/>
  <c r="J1934" i="46"/>
  <c r="K1934" i="46"/>
  <c r="J1935" i="46"/>
  <c r="K1935" i="46"/>
  <c r="J1936" i="46"/>
  <c r="K1936" i="46"/>
  <c r="J1937" i="46"/>
  <c r="K1937" i="46"/>
  <c r="J1938" i="46"/>
  <c r="K1938" i="46"/>
  <c r="J1939" i="46"/>
  <c r="K1939" i="46"/>
  <c r="J1940" i="46"/>
  <c r="K1940" i="46"/>
  <c r="J1941" i="46"/>
  <c r="K1941" i="46"/>
  <c r="J1942" i="46"/>
  <c r="K1942" i="46"/>
  <c r="J1943" i="46"/>
  <c r="K1943" i="46"/>
  <c r="J1944" i="46"/>
  <c r="K1944" i="46"/>
  <c r="J1945" i="46"/>
  <c r="K1945" i="46"/>
  <c r="J1946" i="46"/>
  <c r="K1946" i="46"/>
  <c r="J1947" i="46"/>
  <c r="K1947" i="46"/>
  <c r="J1948" i="46"/>
  <c r="K1948" i="46"/>
  <c r="J1949" i="46"/>
  <c r="K1949" i="46"/>
  <c r="J1950" i="46"/>
  <c r="K1950" i="46"/>
  <c r="J1951" i="46"/>
  <c r="K1951" i="46"/>
  <c r="J1952" i="46"/>
  <c r="K1952" i="46"/>
  <c r="J1953" i="46"/>
  <c r="K1953" i="46"/>
  <c r="J1954" i="46"/>
  <c r="K1954" i="46"/>
  <c r="J1955" i="46"/>
  <c r="K1955" i="46"/>
  <c r="J1956" i="46"/>
  <c r="K1956" i="46"/>
  <c r="J1957" i="46"/>
  <c r="K1957" i="46"/>
  <c r="J1958" i="46"/>
  <c r="K1958" i="46"/>
  <c r="J1959" i="46"/>
  <c r="K1959" i="46"/>
  <c r="J1960" i="46"/>
  <c r="K1960" i="46"/>
  <c r="J1961" i="46"/>
  <c r="K1961" i="46"/>
  <c r="J1962" i="46"/>
  <c r="K1962" i="46"/>
  <c r="J1963" i="46"/>
  <c r="K1963" i="46"/>
  <c r="J1964" i="46"/>
  <c r="K1964" i="46"/>
  <c r="J1965" i="46"/>
  <c r="K1965" i="46"/>
  <c r="J1966" i="46"/>
  <c r="K1966" i="46"/>
  <c r="J1967" i="46"/>
  <c r="K1967" i="46"/>
  <c r="J1968" i="46"/>
  <c r="K1968" i="46"/>
  <c r="J1969" i="46"/>
  <c r="K1969" i="46"/>
  <c r="J1970" i="46"/>
  <c r="K1970" i="46"/>
  <c r="J1971" i="46"/>
  <c r="K1971" i="46"/>
  <c r="J1972" i="46"/>
  <c r="K1972" i="46"/>
  <c r="J1973" i="46"/>
  <c r="K1973" i="46"/>
  <c r="J1974" i="46"/>
  <c r="K1974" i="46"/>
  <c r="J1975" i="46"/>
  <c r="K1975" i="46"/>
  <c r="J1976" i="46"/>
  <c r="K1976" i="46"/>
  <c r="J1977" i="46"/>
  <c r="K1977" i="46"/>
  <c r="J1978" i="46"/>
  <c r="K1978" i="46"/>
  <c r="J1979" i="46"/>
  <c r="K1979" i="46"/>
  <c r="J1980" i="46"/>
  <c r="K1980" i="46"/>
  <c r="J1981" i="46"/>
  <c r="K1981" i="46"/>
  <c r="J1982" i="46"/>
  <c r="K1982" i="46"/>
  <c r="J1983" i="46"/>
  <c r="K1983" i="46"/>
  <c r="J1984" i="46"/>
  <c r="K1984" i="46"/>
  <c r="J1985" i="46"/>
  <c r="K1985" i="46"/>
  <c r="J1986" i="46"/>
  <c r="K1986" i="46"/>
  <c r="J1987" i="46"/>
  <c r="K1987" i="46"/>
  <c r="J1988" i="46"/>
  <c r="K1988" i="46"/>
  <c r="J1989" i="46"/>
  <c r="K1989" i="46"/>
  <c r="J1990" i="46"/>
  <c r="K1990" i="46"/>
  <c r="J1991" i="46"/>
  <c r="K1991" i="46"/>
  <c r="J1992" i="46"/>
  <c r="K1992" i="46"/>
  <c r="J1993" i="46"/>
  <c r="K1993" i="46"/>
  <c r="J1994" i="46"/>
  <c r="K1994" i="46"/>
  <c r="J1995" i="46"/>
  <c r="K1995" i="46"/>
  <c r="J1996" i="46"/>
  <c r="K1996" i="46"/>
  <c r="J1997" i="46"/>
  <c r="K1997" i="46"/>
  <c r="J1998" i="46"/>
  <c r="K1998" i="46"/>
  <c r="J1999" i="46"/>
  <c r="K1999" i="46"/>
  <c r="J2000" i="46"/>
  <c r="K2000" i="46"/>
  <c r="J2001" i="46"/>
  <c r="K2001" i="46"/>
  <c r="J2002" i="46"/>
  <c r="K2002" i="46"/>
  <c r="J2003" i="46"/>
  <c r="K2003" i="46"/>
  <c r="J2004" i="46"/>
  <c r="K2004" i="46"/>
  <c r="J2005" i="46"/>
  <c r="K2005" i="46"/>
  <c r="J2006" i="46"/>
  <c r="K2006" i="46"/>
  <c r="J2007" i="46"/>
  <c r="K2007" i="46"/>
  <c r="J2008" i="46"/>
  <c r="K2008" i="46"/>
  <c r="J2009" i="46"/>
  <c r="K2009" i="46"/>
  <c r="J2010" i="46"/>
  <c r="K2010" i="46"/>
  <c r="J2011" i="46"/>
  <c r="K2011" i="46"/>
  <c r="J2012" i="46"/>
  <c r="K2012" i="46"/>
  <c r="J2013" i="46"/>
  <c r="K2013" i="46"/>
  <c r="J2014" i="46"/>
  <c r="K2014" i="46"/>
  <c r="J2015" i="46"/>
  <c r="K2015" i="46"/>
  <c r="J2016" i="46"/>
  <c r="K2016" i="46"/>
  <c r="J2017" i="46"/>
  <c r="K2017" i="46"/>
  <c r="J2018" i="46"/>
  <c r="K2018" i="46"/>
  <c r="J2019" i="46"/>
  <c r="K2019" i="46"/>
  <c r="J2020" i="46"/>
  <c r="K2020" i="46"/>
  <c r="J2021" i="46"/>
  <c r="K2021" i="46"/>
  <c r="J2022" i="46"/>
  <c r="K2022" i="46"/>
  <c r="J2023" i="46"/>
  <c r="K2023" i="46"/>
  <c r="J2024" i="46"/>
  <c r="K2024" i="46"/>
  <c r="J2025" i="46"/>
  <c r="K2025" i="46"/>
  <c r="J2026" i="46"/>
  <c r="K2026" i="46"/>
  <c r="J2027" i="46"/>
  <c r="K2027" i="46"/>
  <c r="J2028" i="46"/>
  <c r="K2028" i="46"/>
  <c r="J2029" i="46"/>
  <c r="K2029" i="46"/>
  <c r="J2030" i="46"/>
  <c r="K2030" i="46"/>
  <c r="J2031" i="46"/>
  <c r="K2031" i="46"/>
  <c r="J2032" i="46"/>
  <c r="K2032" i="46"/>
  <c r="J2033" i="46"/>
  <c r="K2033" i="46"/>
  <c r="J2034" i="46"/>
  <c r="K2034" i="46"/>
  <c r="J2035" i="46"/>
  <c r="K2035" i="46"/>
  <c r="J2036" i="46"/>
  <c r="K2036" i="46"/>
  <c r="J2037" i="46"/>
  <c r="K2037" i="46"/>
  <c r="J2038" i="46"/>
  <c r="K2038" i="46"/>
  <c r="J2039" i="46"/>
  <c r="K2039" i="46"/>
  <c r="J2040" i="46"/>
  <c r="K2040" i="46"/>
  <c r="J2041" i="46"/>
  <c r="K2041" i="46"/>
  <c r="J2042" i="46"/>
  <c r="K2042" i="46"/>
  <c r="J2043" i="46"/>
  <c r="K2043" i="46"/>
  <c r="J2044" i="46"/>
  <c r="K2044" i="46"/>
  <c r="J2045" i="46"/>
  <c r="K2045" i="46"/>
  <c r="J2046" i="46"/>
  <c r="K2046" i="46"/>
  <c r="J2047" i="46"/>
  <c r="K2047" i="46"/>
  <c r="J2048" i="46"/>
  <c r="K2048" i="46"/>
  <c r="J2049" i="46"/>
  <c r="K2049" i="46"/>
  <c r="J2050" i="46"/>
  <c r="K2050" i="46"/>
  <c r="J2051" i="46"/>
  <c r="K2051" i="46"/>
  <c r="J2052" i="46"/>
  <c r="K2052" i="46"/>
  <c r="J2053" i="46"/>
  <c r="K2053" i="46"/>
  <c r="J2054" i="46"/>
  <c r="K2054" i="46"/>
  <c r="J2055" i="46"/>
  <c r="K2055" i="46"/>
  <c r="J2056" i="46"/>
  <c r="K2056" i="46"/>
  <c r="J2057" i="46"/>
  <c r="K2057" i="46"/>
  <c r="J2058" i="46"/>
  <c r="K2058" i="46"/>
  <c r="J2059" i="46"/>
  <c r="K2059" i="46"/>
  <c r="J2060" i="46"/>
  <c r="K2060" i="46"/>
  <c r="J2061" i="46"/>
  <c r="K2061" i="46"/>
  <c r="J2062" i="46"/>
  <c r="K2062" i="46"/>
  <c r="J2063" i="46"/>
  <c r="K2063" i="46"/>
  <c r="J2064" i="46"/>
  <c r="K2064" i="46"/>
  <c r="J2065" i="46"/>
  <c r="K2065" i="46"/>
  <c r="J2066" i="46"/>
  <c r="K2066" i="46"/>
  <c r="J2067" i="46"/>
  <c r="K2067" i="46"/>
  <c r="J2068" i="46"/>
  <c r="K2068" i="46"/>
  <c r="J2069" i="46"/>
  <c r="K2069" i="46"/>
  <c r="J2070" i="46"/>
  <c r="K2070" i="46"/>
  <c r="J2071" i="46"/>
  <c r="K2071" i="46"/>
  <c r="J2072" i="46"/>
  <c r="K2072" i="46"/>
  <c r="J2073" i="46"/>
  <c r="K2073" i="46"/>
  <c r="J2074" i="46"/>
  <c r="K2074" i="46"/>
  <c r="J2075" i="46"/>
  <c r="K2075" i="46"/>
  <c r="J2076" i="46"/>
  <c r="K2076" i="46"/>
  <c r="J2077" i="46"/>
  <c r="K2077" i="46"/>
  <c r="J2078" i="46"/>
  <c r="K2078" i="46"/>
  <c r="J2079" i="46"/>
  <c r="K2079" i="46"/>
  <c r="J2080" i="46"/>
  <c r="K2080" i="46"/>
  <c r="J2081" i="46"/>
  <c r="K2081" i="46"/>
  <c r="J2082" i="46"/>
  <c r="K2082" i="46"/>
  <c r="J2083" i="46"/>
  <c r="K2083" i="46"/>
  <c r="J2084" i="46"/>
  <c r="K2084" i="46"/>
  <c r="J2085" i="46"/>
  <c r="K2085" i="46"/>
  <c r="J2086" i="46"/>
  <c r="K2086" i="46"/>
  <c r="J2087" i="46"/>
  <c r="K2087" i="46"/>
  <c r="J2088" i="46"/>
  <c r="K2088" i="46"/>
  <c r="J2089" i="46"/>
  <c r="K2089" i="46"/>
  <c r="J2090" i="46"/>
  <c r="K2090" i="46"/>
  <c r="J2091" i="46"/>
  <c r="K2091" i="46"/>
  <c r="J2092" i="46"/>
  <c r="K2092" i="46"/>
  <c r="J2093" i="46"/>
  <c r="K2093" i="46"/>
  <c r="J2094" i="46"/>
  <c r="K2094" i="46"/>
  <c r="J2095" i="46"/>
  <c r="K2095" i="46"/>
  <c r="J2096" i="46"/>
  <c r="K2096" i="46"/>
  <c r="J2097" i="46"/>
  <c r="K2097" i="46"/>
  <c r="J2098" i="46"/>
  <c r="K2098" i="46"/>
  <c r="J2099" i="46"/>
  <c r="K2099" i="46"/>
  <c r="J2100" i="46"/>
  <c r="K2100" i="46"/>
  <c r="J2101" i="46"/>
  <c r="K2101" i="46"/>
  <c r="J2102" i="46"/>
  <c r="K2102" i="46"/>
  <c r="J2103" i="46"/>
  <c r="K2103" i="46"/>
  <c r="J2104" i="46"/>
  <c r="K2104" i="46"/>
  <c r="J2105" i="46"/>
  <c r="K2105" i="46"/>
  <c r="J2106" i="46"/>
  <c r="K2106" i="46"/>
  <c r="J2107" i="46"/>
  <c r="K2107" i="46"/>
  <c r="J2108" i="46"/>
  <c r="K2108" i="46"/>
  <c r="J2109" i="46"/>
  <c r="K2109" i="46"/>
  <c r="J2110" i="46"/>
  <c r="K2110" i="46"/>
  <c r="J2111" i="46"/>
  <c r="K2111" i="46"/>
  <c r="J2112" i="46"/>
  <c r="K2112" i="46"/>
  <c r="J2113" i="46"/>
  <c r="K2113" i="46"/>
  <c r="J2114" i="46"/>
  <c r="K2114" i="46"/>
  <c r="J2115" i="46"/>
  <c r="K2115" i="46"/>
  <c r="J2116" i="46"/>
  <c r="K2116" i="46"/>
  <c r="J2117" i="46"/>
  <c r="K2117" i="46"/>
  <c r="J2118" i="46"/>
  <c r="K2118" i="46"/>
  <c r="J2119" i="46"/>
  <c r="K2119" i="46"/>
  <c r="J2120" i="46"/>
  <c r="K2120" i="46"/>
  <c r="J2121" i="46"/>
  <c r="K2121" i="46"/>
  <c r="J2122" i="46"/>
  <c r="K2122" i="46"/>
  <c r="J2123" i="46"/>
  <c r="K2123" i="46"/>
  <c r="J2124" i="46"/>
  <c r="K2124" i="46"/>
  <c r="J2125" i="46"/>
  <c r="K2125" i="46"/>
  <c r="J2126" i="46"/>
  <c r="K2126" i="46"/>
  <c r="J2127" i="46"/>
  <c r="K2127" i="46"/>
  <c r="J2128" i="46"/>
  <c r="K2128" i="46"/>
  <c r="J2129" i="46"/>
  <c r="K2129" i="46"/>
  <c r="J2130" i="46"/>
  <c r="K2130" i="46"/>
  <c r="J2131" i="46"/>
  <c r="K2131" i="46"/>
  <c r="J2132" i="46"/>
  <c r="K2132" i="46"/>
  <c r="J2133" i="46"/>
  <c r="K2133" i="46"/>
  <c r="J2134" i="46"/>
  <c r="K2134" i="46"/>
  <c r="J2135" i="46"/>
  <c r="K2135" i="46"/>
  <c r="J2136" i="46"/>
  <c r="K2136" i="46"/>
  <c r="J2137" i="46"/>
  <c r="K2137" i="46"/>
  <c r="J2138" i="46"/>
  <c r="K2138" i="46"/>
  <c r="J2139" i="46"/>
  <c r="K2139" i="46"/>
  <c r="J2140" i="46"/>
  <c r="K2140" i="46"/>
  <c r="J2141" i="46"/>
  <c r="K2141" i="46"/>
  <c r="J2142" i="46"/>
  <c r="K2142" i="46"/>
  <c r="J2143" i="46"/>
  <c r="K2143" i="46"/>
  <c r="J2144" i="46"/>
  <c r="K2144" i="46"/>
  <c r="J2145" i="46"/>
  <c r="K2145" i="46"/>
  <c r="J2146" i="46"/>
  <c r="K2146" i="46"/>
  <c r="J2147" i="46"/>
  <c r="K2147" i="46"/>
  <c r="J2148" i="46"/>
  <c r="K2148" i="46"/>
  <c r="J2149" i="46"/>
  <c r="K2149" i="46"/>
  <c r="J2150" i="46"/>
  <c r="K2150" i="46"/>
  <c r="J2151" i="46"/>
  <c r="K2151" i="46"/>
  <c r="J2152" i="46"/>
  <c r="K2152" i="46"/>
  <c r="J2153" i="46"/>
  <c r="K2153" i="46"/>
  <c r="J2154" i="46"/>
  <c r="K2154" i="46"/>
  <c r="J2155" i="46"/>
  <c r="K2155" i="46"/>
  <c r="J2156" i="46"/>
  <c r="K2156" i="46"/>
  <c r="J2157" i="46"/>
  <c r="K2157" i="46"/>
  <c r="J2158" i="46"/>
  <c r="K2158" i="46"/>
  <c r="J2159" i="46"/>
  <c r="K2159" i="46"/>
  <c r="J2160" i="46"/>
  <c r="K2160" i="46"/>
  <c r="J2161" i="46"/>
  <c r="K2161" i="46"/>
  <c r="J2162" i="46"/>
  <c r="K2162" i="46"/>
  <c r="J2163" i="46"/>
  <c r="K2163" i="46"/>
  <c r="J2164" i="46"/>
  <c r="K2164" i="46"/>
  <c r="J2165" i="46"/>
  <c r="K2165" i="46"/>
  <c r="J2166" i="46"/>
  <c r="K2166" i="46"/>
  <c r="J2167" i="46"/>
  <c r="K2167" i="46"/>
  <c r="J2168" i="46"/>
  <c r="K2168" i="46"/>
  <c r="J2169" i="46"/>
  <c r="K2169" i="46"/>
  <c r="J2170" i="46"/>
  <c r="K2170" i="46"/>
  <c r="J2171" i="46"/>
  <c r="K2171" i="46"/>
  <c r="J2172" i="46"/>
  <c r="K2172" i="46"/>
  <c r="J2173" i="46"/>
  <c r="K2173" i="46"/>
  <c r="J2174" i="46"/>
  <c r="K2174" i="46"/>
  <c r="J2175" i="46"/>
  <c r="K2175" i="46"/>
  <c r="J2176" i="46"/>
  <c r="K2176" i="46"/>
  <c r="J2177" i="46"/>
  <c r="K2177" i="46"/>
  <c r="J2178" i="46"/>
  <c r="K2178" i="46"/>
  <c r="J2179" i="46"/>
  <c r="K2179" i="46"/>
  <c r="J2180" i="46"/>
  <c r="K2180" i="46"/>
  <c r="J2181" i="46"/>
  <c r="K2181" i="46"/>
  <c r="J2182" i="46"/>
  <c r="K2182" i="46"/>
  <c r="J2183" i="46"/>
  <c r="K2183" i="46"/>
  <c r="J2184" i="46"/>
  <c r="K2184" i="46"/>
  <c r="J2185" i="46"/>
  <c r="K2185" i="46"/>
  <c r="J2186" i="46"/>
  <c r="K2186" i="46"/>
  <c r="J2187" i="46"/>
  <c r="K2187" i="46"/>
  <c r="J2188" i="46"/>
  <c r="K2188" i="46"/>
  <c r="J2189" i="46"/>
  <c r="K2189" i="46"/>
  <c r="J2190" i="46"/>
  <c r="K2190" i="46"/>
  <c r="J2191" i="46"/>
  <c r="K2191" i="46"/>
  <c r="J2192" i="46"/>
  <c r="K2192" i="46"/>
  <c r="J2193" i="46"/>
  <c r="K2193" i="46"/>
  <c r="J2194" i="46"/>
  <c r="K2194" i="46"/>
  <c r="J2195" i="46"/>
  <c r="K2195" i="46"/>
  <c r="J2196" i="46"/>
  <c r="K2196" i="46"/>
  <c r="J2197" i="46"/>
  <c r="K2197" i="46"/>
  <c r="J2198" i="46"/>
  <c r="K2198" i="46"/>
  <c r="J2199" i="46"/>
  <c r="K2199" i="46"/>
  <c r="J2200" i="46"/>
  <c r="K2200" i="46"/>
  <c r="J2201" i="46"/>
  <c r="K2201" i="46"/>
  <c r="J2202" i="46"/>
  <c r="K2202" i="46"/>
  <c r="J2203" i="46"/>
  <c r="K2203" i="46"/>
  <c r="J2204" i="46"/>
  <c r="K2204" i="46"/>
  <c r="J2205" i="46"/>
  <c r="K2205" i="46"/>
  <c r="J2206" i="46"/>
  <c r="K2206" i="46"/>
  <c r="J2207" i="46"/>
  <c r="K2207" i="46"/>
  <c r="J2208" i="46"/>
  <c r="K2208" i="46"/>
  <c r="J2209" i="46"/>
  <c r="K2209" i="46"/>
  <c r="J2210" i="46"/>
  <c r="K2210" i="46"/>
  <c r="J2211" i="46"/>
  <c r="K2211" i="46"/>
  <c r="J2212" i="46"/>
  <c r="K2212" i="46"/>
  <c r="J2213" i="46"/>
  <c r="K2213" i="46"/>
  <c r="J2214" i="46"/>
  <c r="K2214" i="46"/>
  <c r="J2215" i="46"/>
  <c r="K2215" i="46"/>
  <c r="J2216" i="46"/>
  <c r="K2216" i="46"/>
  <c r="J2217" i="46"/>
  <c r="K2217" i="46"/>
  <c r="J2218" i="46"/>
  <c r="K2218" i="46"/>
  <c r="J2219" i="46"/>
  <c r="K2219" i="46"/>
  <c r="J2220" i="46"/>
  <c r="K2220" i="46"/>
  <c r="J2221" i="46"/>
  <c r="K2221" i="46"/>
  <c r="J2222" i="46"/>
  <c r="K2222" i="46"/>
  <c r="J2223" i="46"/>
  <c r="K2223" i="46"/>
  <c r="J2224" i="46"/>
  <c r="K2224" i="46"/>
  <c r="J2225" i="46"/>
  <c r="K2225" i="46"/>
  <c r="J2226" i="46"/>
  <c r="K2226" i="46"/>
  <c r="J2227" i="46"/>
  <c r="K2227" i="46"/>
  <c r="J2228" i="46"/>
  <c r="K2228" i="46"/>
  <c r="J2229" i="46"/>
  <c r="K2229" i="46"/>
  <c r="J2230" i="46"/>
  <c r="K2230" i="46"/>
  <c r="J2231" i="46"/>
  <c r="K2231" i="46"/>
  <c r="J2232" i="46"/>
  <c r="K2232" i="46"/>
  <c r="J2233" i="46"/>
  <c r="K2233" i="46"/>
  <c r="J2234" i="46"/>
  <c r="K2234" i="46"/>
  <c r="J2235" i="46"/>
  <c r="K2235" i="46"/>
  <c r="J2236" i="46"/>
  <c r="K2236" i="46"/>
  <c r="J2237" i="46"/>
  <c r="K2237" i="46"/>
  <c r="J2238" i="46"/>
  <c r="K2238" i="46"/>
  <c r="J2239" i="46"/>
  <c r="K2239" i="46"/>
  <c r="J2240" i="46"/>
  <c r="K2240" i="46"/>
  <c r="J2241" i="46"/>
  <c r="K2241" i="46"/>
  <c r="J2242" i="46"/>
  <c r="K2242" i="46"/>
  <c r="J2243" i="46"/>
  <c r="K2243" i="46"/>
  <c r="J2244" i="46"/>
  <c r="K2244" i="46"/>
  <c r="J2245" i="46"/>
  <c r="K2245" i="46"/>
  <c r="J2246" i="46"/>
  <c r="K2246" i="46"/>
  <c r="J2247" i="46"/>
  <c r="K2247" i="46"/>
  <c r="J2248" i="46"/>
  <c r="K2248" i="46"/>
  <c r="J2249" i="46"/>
  <c r="K2249" i="46"/>
  <c r="J2250" i="46"/>
  <c r="K2250" i="46"/>
  <c r="J2251" i="46"/>
  <c r="K2251" i="46"/>
  <c r="J2252" i="46"/>
  <c r="K2252" i="46"/>
  <c r="J2253" i="46"/>
  <c r="K2253" i="46"/>
  <c r="J2254" i="46"/>
  <c r="K2254" i="46"/>
  <c r="J2255" i="46"/>
  <c r="K2255" i="46"/>
  <c r="J2256" i="46"/>
  <c r="K2256" i="46"/>
  <c r="J2257" i="46"/>
  <c r="K2257" i="46"/>
  <c r="J2258" i="46"/>
  <c r="K2258" i="46"/>
  <c r="J2259" i="46"/>
  <c r="K2259" i="46"/>
  <c r="J2260" i="46"/>
  <c r="K2260" i="46"/>
  <c r="J2261" i="46"/>
  <c r="K2261" i="46"/>
  <c r="J2262" i="46"/>
  <c r="K2262" i="46"/>
  <c r="J2263" i="46"/>
  <c r="K2263" i="46"/>
  <c r="J2264" i="46"/>
  <c r="K2264" i="46"/>
  <c r="J2265" i="46"/>
  <c r="K2265" i="46"/>
  <c r="J2266" i="46"/>
  <c r="K2266" i="46"/>
  <c r="J2267" i="46"/>
  <c r="K2267" i="46"/>
  <c r="J2268" i="46"/>
  <c r="K2268" i="46"/>
  <c r="J2269" i="46"/>
  <c r="K2269" i="46"/>
  <c r="J2270" i="46"/>
  <c r="K2270" i="46"/>
  <c r="J2271" i="46"/>
  <c r="K2271" i="46"/>
  <c r="J2272" i="46"/>
  <c r="K2272" i="46"/>
  <c r="J2273" i="46"/>
  <c r="K2273" i="46"/>
  <c r="J2274" i="46"/>
  <c r="K2274" i="46"/>
  <c r="J2275" i="46"/>
  <c r="K2275" i="46"/>
  <c r="J2276" i="46"/>
  <c r="K2276" i="46"/>
  <c r="J2277" i="46"/>
  <c r="K2277" i="46"/>
  <c r="J2278" i="46"/>
  <c r="K2278" i="46"/>
  <c r="J2279" i="46"/>
  <c r="K2279" i="46"/>
  <c r="J2280" i="46"/>
  <c r="K2280" i="46"/>
  <c r="J2281" i="46"/>
  <c r="K2281" i="46"/>
  <c r="J2282" i="46"/>
  <c r="K2282" i="46"/>
  <c r="J2283" i="46"/>
  <c r="K2283" i="46"/>
  <c r="J2284" i="46"/>
  <c r="K2284" i="46"/>
  <c r="J2285" i="46"/>
  <c r="K2285" i="46"/>
  <c r="J2286" i="46"/>
  <c r="K2286" i="46"/>
  <c r="J2287" i="46"/>
  <c r="K2287" i="46"/>
  <c r="J2288" i="46"/>
  <c r="K2288" i="46"/>
  <c r="J2289" i="46"/>
  <c r="K2289" i="46"/>
  <c r="J2290" i="46"/>
  <c r="K2290" i="46"/>
  <c r="J2291" i="46"/>
  <c r="K2291" i="46"/>
  <c r="J2292" i="46"/>
  <c r="K2292" i="46"/>
  <c r="J2293" i="46"/>
  <c r="K2293" i="46"/>
  <c r="J2294" i="46"/>
  <c r="K2294" i="46"/>
  <c r="J2295" i="46"/>
  <c r="K2295" i="46"/>
  <c r="J2296" i="46"/>
  <c r="K2296" i="46"/>
  <c r="J2297" i="46"/>
  <c r="K2297" i="46"/>
  <c r="J2298" i="46"/>
  <c r="K2298" i="46"/>
  <c r="J2299" i="46"/>
  <c r="K2299" i="46"/>
  <c r="J2300" i="46"/>
  <c r="K2300" i="46"/>
  <c r="J2301" i="46"/>
  <c r="K2301" i="46"/>
  <c r="J2302" i="46"/>
  <c r="K2302" i="46"/>
  <c r="J2303" i="46"/>
  <c r="K2303" i="46"/>
  <c r="J2304" i="46"/>
  <c r="K2304" i="46"/>
  <c r="J2305" i="46"/>
  <c r="K2305" i="46"/>
  <c r="J2306" i="46"/>
  <c r="K2306" i="46"/>
  <c r="J2307" i="46"/>
  <c r="K2307" i="46"/>
  <c r="J2308" i="46"/>
  <c r="K2308" i="46"/>
  <c r="J2309" i="46"/>
  <c r="K2309" i="46"/>
  <c r="J2310" i="46"/>
  <c r="K2310" i="46"/>
  <c r="J2311" i="46"/>
  <c r="K2311" i="46"/>
  <c r="J2312" i="46"/>
  <c r="K2312" i="46"/>
  <c r="J2313" i="46"/>
  <c r="K2313" i="46"/>
  <c r="J2314" i="46"/>
  <c r="K2314" i="46"/>
  <c r="J2315" i="46"/>
  <c r="K2315" i="46"/>
  <c r="J2316" i="46"/>
  <c r="K2316" i="46"/>
  <c r="J2317" i="46"/>
  <c r="K2317" i="46"/>
  <c r="J2318" i="46"/>
  <c r="K2318" i="46"/>
  <c r="J2319" i="46"/>
  <c r="K2319" i="46"/>
  <c r="J2320" i="46"/>
  <c r="K2320" i="46"/>
  <c r="J2321" i="46"/>
  <c r="K2321" i="46"/>
  <c r="J2322" i="46"/>
  <c r="K2322" i="46"/>
  <c r="J2323" i="46"/>
  <c r="K2323" i="46"/>
  <c r="J2324" i="46"/>
  <c r="K2324" i="46"/>
  <c r="J2325" i="46"/>
  <c r="K2325" i="46"/>
  <c r="J2326" i="46"/>
  <c r="K2326" i="46"/>
  <c r="J2327" i="46"/>
  <c r="K2327" i="46"/>
  <c r="J2328" i="46"/>
  <c r="K2328" i="46"/>
  <c r="J2329" i="46"/>
  <c r="K2329" i="46"/>
  <c r="J2330" i="46"/>
  <c r="K2330" i="46"/>
  <c r="J2331" i="46"/>
  <c r="K2331" i="46"/>
  <c r="J2332" i="46"/>
  <c r="K2332" i="46"/>
  <c r="J2333" i="46"/>
  <c r="K2333" i="46"/>
  <c r="J2334" i="46"/>
  <c r="K2334" i="46"/>
  <c r="J2335" i="46"/>
  <c r="K2335" i="46"/>
  <c r="J2336" i="46"/>
  <c r="K2336" i="46"/>
  <c r="J2337" i="46"/>
  <c r="K2337" i="46"/>
  <c r="J2338" i="46"/>
  <c r="K2338" i="46"/>
  <c r="J2339" i="46"/>
  <c r="K2339" i="46"/>
  <c r="J2340" i="46"/>
  <c r="K2340" i="46"/>
  <c r="J2341" i="46"/>
  <c r="K2341" i="46"/>
  <c r="J2342" i="46"/>
  <c r="K2342" i="46"/>
  <c r="J2343" i="46"/>
  <c r="K2343" i="46"/>
  <c r="J2344" i="46"/>
  <c r="K2344" i="46"/>
  <c r="J2345" i="46"/>
  <c r="K2345" i="46"/>
  <c r="J2346" i="46"/>
  <c r="K2346" i="46"/>
  <c r="J2347" i="46"/>
  <c r="K2347" i="46"/>
  <c r="J2348" i="46"/>
  <c r="K2348" i="46"/>
  <c r="J2349" i="46"/>
  <c r="K2349" i="46"/>
  <c r="J2350" i="46"/>
  <c r="K2350" i="46"/>
  <c r="J2351" i="46"/>
  <c r="K2351" i="46"/>
  <c r="J2352" i="46"/>
  <c r="K2352" i="46"/>
  <c r="J2353" i="46"/>
  <c r="K2353" i="46"/>
  <c r="J2354" i="46"/>
  <c r="K2354" i="46"/>
  <c r="J2355" i="46"/>
  <c r="K2355" i="46"/>
  <c r="J2356" i="46"/>
  <c r="K2356" i="46"/>
  <c r="J2357" i="46"/>
  <c r="K2357" i="46"/>
  <c r="J2358" i="46"/>
  <c r="K2358" i="46"/>
  <c r="J2359" i="46"/>
  <c r="K2359" i="46"/>
  <c r="J2360" i="46"/>
  <c r="K2360" i="46"/>
  <c r="J2361" i="46"/>
  <c r="K2361" i="46"/>
  <c r="J2362" i="46"/>
  <c r="K2362" i="46"/>
  <c r="J2363" i="46"/>
  <c r="K2363" i="46"/>
  <c r="J2364" i="46"/>
  <c r="K2364" i="46"/>
  <c r="J2365" i="46"/>
  <c r="K2365" i="46"/>
  <c r="J2366" i="46"/>
  <c r="K2366" i="46"/>
  <c r="J2367" i="46"/>
  <c r="K2367" i="46"/>
  <c r="J2368" i="46"/>
  <c r="K2368" i="46"/>
  <c r="J2369" i="46"/>
  <c r="K2369" i="46"/>
  <c r="J2370" i="46"/>
  <c r="K2370" i="46"/>
  <c r="J2371" i="46"/>
  <c r="K2371" i="46"/>
  <c r="J2372" i="46"/>
  <c r="K2372" i="46"/>
  <c r="J2373" i="46"/>
  <c r="K2373" i="46"/>
  <c r="J2374" i="46"/>
  <c r="K2374" i="46"/>
  <c r="J2375" i="46"/>
  <c r="K2375" i="46"/>
  <c r="J2376" i="46"/>
  <c r="K2376" i="46"/>
  <c r="J2377" i="46"/>
  <c r="K2377" i="46"/>
  <c r="J2378" i="46"/>
  <c r="K2378" i="46"/>
  <c r="J2379" i="46"/>
  <c r="K2379" i="46"/>
  <c r="J2380" i="46"/>
  <c r="K2380" i="46"/>
  <c r="J2381" i="46"/>
  <c r="K2381" i="46"/>
  <c r="J2382" i="46"/>
  <c r="K2382" i="46"/>
  <c r="J2383" i="46"/>
  <c r="K2383" i="46"/>
  <c r="J2384" i="46"/>
  <c r="K2384" i="46"/>
  <c r="J2385" i="46"/>
  <c r="K2385" i="46"/>
  <c r="J2386" i="46"/>
  <c r="K2386" i="46"/>
  <c r="J2387" i="46"/>
  <c r="K2387" i="46"/>
  <c r="J2388" i="46"/>
  <c r="K2388" i="46"/>
  <c r="J2389" i="46"/>
  <c r="K2389" i="46"/>
  <c r="J2390" i="46"/>
  <c r="K2390" i="46"/>
  <c r="J2391" i="46"/>
  <c r="K2391" i="46"/>
  <c r="J2392" i="46"/>
  <c r="K2392" i="46"/>
  <c r="J2393" i="46"/>
  <c r="K2393" i="46"/>
  <c r="J2394" i="46"/>
  <c r="K2394" i="46"/>
  <c r="J2395" i="46"/>
  <c r="K2395" i="46"/>
  <c r="J2396" i="46"/>
  <c r="K2396" i="46"/>
  <c r="J2397" i="46"/>
  <c r="K2397" i="46"/>
  <c r="J2398" i="46"/>
  <c r="K2398" i="46"/>
  <c r="J2399" i="46"/>
  <c r="K2399" i="46"/>
  <c r="J2400" i="46"/>
  <c r="K2400" i="46"/>
  <c r="J2401" i="46"/>
  <c r="K2401" i="46"/>
  <c r="J2402" i="46"/>
  <c r="K2402" i="46"/>
  <c r="J2403" i="46"/>
  <c r="K2403" i="46"/>
  <c r="J2404" i="46"/>
  <c r="K2404" i="46"/>
  <c r="J2405" i="46"/>
  <c r="K2405" i="46"/>
  <c r="J2406" i="46"/>
  <c r="K2406" i="46"/>
  <c r="J2407" i="46"/>
  <c r="K2407" i="46"/>
  <c r="J2408" i="46"/>
  <c r="K2408" i="46"/>
  <c r="J2409" i="46"/>
  <c r="K2409" i="46"/>
  <c r="J2410" i="46"/>
  <c r="K2410" i="46"/>
  <c r="J2411" i="46"/>
  <c r="K2411" i="46"/>
  <c r="J2412" i="46"/>
  <c r="K2412" i="46"/>
  <c r="J2413" i="46"/>
  <c r="K2413" i="46"/>
  <c r="J2414" i="46"/>
  <c r="K2414" i="46"/>
  <c r="J2415" i="46"/>
  <c r="K2415" i="46"/>
  <c r="J2416" i="46"/>
  <c r="K2416" i="46"/>
  <c r="J2417" i="46"/>
  <c r="K2417" i="46"/>
  <c r="J2418" i="46"/>
  <c r="K2418" i="46"/>
  <c r="J2419" i="46"/>
  <c r="K2419" i="46"/>
  <c r="J2420" i="46"/>
  <c r="K2420" i="46"/>
  <c r="J2421" i="46"/>
  <c r="K2421" i="46"/>
  <c r="J2422" i="46"/>
  <c r="K2422" i="46"/>
  <c r="J2423" i="46"/>
  <c r="K2423" i="46"/>
  <c r="J2424" i="46"/>
  <c r="K2424" i="46"/>
  <c r="J2425" i="46"/>
  <c r="K2425" i="46"/>
  <c r="J2426" i="46"/>
  <c r="K2426" i="46"/>
  <c r="J2427" i="46"/>
  <c r="K2427" i="46"/>
  <c r="J2428" i="46"/>
  <c r="K2428" i="46"/>
  <c r="J2429" i="46"/>
  <c r="K2429" i="46"/>
  <c r="J2430" i="46"/>
  <c r="K2430" i="46"/>
  <c r="J2431" i="46"/>
  <c r="K2431" i="46"/>
  <c r="J2432" i="46"/>
  <c r="K2432" i="46"/>
  <c r="J2433" i="46"/>
  <c r="K2433" i="46"/>
  <c r="J2434" i="46"/>
  <c r="K2434" i="46"/>
  <c r="J2435" i="46"/>
  <c r="K2435" i="46"/>
  <c r="J2436" i="46"/>
  <c r="K2436" i="46"/>
  <c r="J2437" i="46"/>
  <c r="K2437" i="46"/>
  <c r="J2438" i="46"/>
  <c r="K2438" i="46"/>
  <c r="J2439" i="46"/>
  <c r="K2439" i="46"/>
  <c r="J2440" i="46"/>
  <c r="K2440" i="46"/>
  <c r="J2441" i="46"/>
  <c r="K2441" i="46"/>
  <c r="J2442" i="46"/>
  <c r="K2442" i="46"/>
  <c r="J2443" i="46"/>
  <c r="K2443" i="46"/>
  <c r="J2444" i="46"/>
  <c r="K2444" i="46"/>
  <c r="J2445" i="46"/>
  <c r="K2445" i="46"/>
  <c r="J2446" i="46"/>
  <c r="K2446" i="46"/>
  <c r="J2447" i="46"/>
  <c r="K2447" i="46"/>
  <c r="J2448" i="46"/>
  <c r="K2448" i="46"/>
  <c r="J2449" i="46"/>
  <c r="K2449" i="46"/>
  <c r="J2450" i="46"/>
  <c r="K2450" i="46"/>
  <c r="J2451" i="46"/>
  <c r="K2451" i="46"/>
  <c r="J2452" i="46"/>
  <c r="K2452" i="46"/>
  <c r="J2453" i="46"/>
  <c r="K2453" i="46"/>
  <c r="J2454" i="46"/>
  <c r="K2454" i="46"/>
  <c r="J2455" i="46"/>
  <c r="K2455" i="46"/>
  <c r="J2456" i="46"/>
  <c r="K2456" i="46"/>
  <c r="J2457" i="46"/>
  <c r="K2457" i="46"/>
  <c r="J2458" i="46"/>
  <c r="K2458" i="46"/>
  <c r="J2459" i="46"/>
  <c r="K2459" i="46"/>
  <c r="J2460" i="46"/>
  <c r="K2460" i="46"/>
  <c r="J2461" i="46"/>
  <c r="K2461" i="46"/>
  <c r="J2462" i="46"/>
  <c r="K2462" i="46"/>
  <c r="J2463" i="46"/>
  <c r="K2463" i="46"/>
  <c r="J2464" i="46"/>
  <c r="K2464" i="46"/>
  <c r="J2465" i="46"/>
  <c r="K2465" i="46"/>
  <c r="J2466" i="46"/>
  <c r="K2466" i="46"/>
  <c r="J2467" i="46"/>
  <c r="K2467" i="46"/>
  <c r="J2468" i="46"/>
  <c r="K2468" i="46"/>
  <c r="J2469" i="46"/>
  <c r="K2469" i="46"/>
  <c r="J2470" i="46"/>
  <c r="K2470" i="46"/>
  <c r="J2471" i="46"/>
  <c r="K2471" i="46"/>
  <c r="J2472" i="46"/>
  <c r="K2472" i="46"/>
  <c r="J2473" i="46"/>
  <c r="K2473" i="46"/>
  <c r="J2474" i="46"/>
  <c r="K2474" i="46"/>
  <c r="J2475" i="46"/>
  <c r="K2475" i="46"/>
  <c r="J2476" i="46"/>
  <c r="K2476" i="46"/>
  <c r="J2477" i="46"/>
  <c r="K2477" i="46"/>
  <c r="J2478" i="46"/>
  <c r="K2478" i="46"/>
  <c r="J2479" i="46"/>
  <c r="K2479" i="46"/>
  <c r="J2480" i="46"/>
  <c r="K2480" i="46"/>
  <c r="J2481" i="46"/>
  <c r="K2481" i="46"/>
  <c r="J2482" i="46"/>
  <c r="K2482" i="46"/>
  <c r="J2483" i="46"/>
  <c r="K2483" i="46"/>
  <c r="J2484" i="46"/>
  <c r="K2484" i="46"/>
  <c r="J2485" i="46"/>
  <c r="K2485" i="46"/>
  <c r="J2486" i="46"/>
  <c r="K2486" i="46"/>
  <c r="J2487" i="46"/>
  <c r="K2487" i="46"/>
  <c r="J2488" i="46"/>
  <c r="K2488" i="46"/>
  <c r="J2489" i="46"/>
  <c r="K2489" i="46"/>
  <c r="J2490" i="46"/>
  <c r="K2490" i="46"/>
  <c r="J2491" i="46"/>
  <c r="K2491" i="46"/>
  <c r="J2492" i="46"/>
  <c r="K2492" i="46"/>
  <c r="J2493" i="46"/>
  <c r="K2493" i="46"/>
  <c r="J2494" i="46"/>
  <c r="K2494" i="46"/>
  <c r="J2495" i="46"/>
  <c r="K2495" i="46"/>
  <c r="J2496" i="46"/>
  <c r="K2496" i="46"/>
  <c r="J2497" i="46"/>
  <c r="K2497" i="46"/>
  <c r="J2498" i="46"/>
  <c r="K2498" i="46"/>
  <c r="J2499" i="46"/>
  <c r="K2499" i="46"/>
  <c r="J2500" i="46"/>
  <c r="K2500" i="46"/>
  <c r="J2501" i="46"/>
  <c r="K2501" i="46"/>
  <c r="J2502" i="46"/>
  <c r="K2502" i="46"/>
  <c r="J2503" i="46"/>
  <c r="K2503" i="46"/>
  <c r="J2504" i="46"/>
  <c r="K2504" i="46"/>
  <c r="J2505" i="46"/>
  <c r="K2505" i="46"/>
  <c r="J2506" i="46"/>
  <c r="K2506" i="46"/>
  <c r="J2507" i="46"/>
  <c r="K2507" i="46"/>
  <c r="J2508" i="46"/>
  <c r="K2508" i="46"/>
  <c r="J2509" i="46"/>
  <c r="K2509" i="46"/>
  <c r="J2510" i="46"/>
  <c r="K2510" i="46"/>
  <c r="J2511" i="46"/>
  <c r="K2511" i="46"/>
  <c r="J2512" i="46"/>
  <c r="K2512" i="46"/>
  <c r="J2513" i="46"/>
  <c r="K2513" i="46"/>
  <c r="J2514" i="46"/>
  <c r="K2514" i="46"/>
  <c r="J2515" i="46"/>
  <c r="K2515" i="46"/>
  <c r="J2516" i="46"/>
  <c r="K2516" i="46"/>
  <c r="J2517" i="46"/>
  <c r="K2517" i="46"/>
  <c r="J2518" i="46"/>
  <c r="K2518" i="46"/>
  <c r="J2519" i="46"/>
  <c r="K2519" i="46"/>
  <c r="J2520" i="46"/>
  <c r="K2520" i="46"/>
  <c r="J2521" i="46"/>
  <c r="K2521" i="46"/>
  <c r="J2522" i="46"/>
  <c r="K2522" i="46"/>
  <c r="J2523" i="46"/>
  <c r="K2523" i="46"/>
  <c r="J2524" i="46"/>
  <c r="K2524" i="46"/>
  <c r="J2525" i="46"/>
  <c r="K2525" i="46"/>
  <c r="J2526" i="46"/>
  <c r="K2526" i="46"/>
  <c r="J2527" i="46"/>
  <c r="K2527" i="46"/>
  <c r="J2528" i="46"/>
  <c r="K2528" i="46"/>
  <c r="J2529" i="46"/>
  <c r="K2529" i="46"/>
  <c r="J2530" i="46"/>
  <c r="K2530" i="46"/>
  <c r="J2531" i="46"/>
  <c r="K2531" i="46"/>
  <c r="J2532" i="46"/>
  <c r="K2532" i="46"/>
  <c r="J2533" i="46"/>
  <c r="K2533" i="46"/>
  <c r="J2534" i="46"/>
  <c r="K2534" i="46"/>
  <c r="J2535" i="46"/>
  <c r="K2535" i="46"/>
  <c r="J2536" i="46"/>
  <c r="K2536" i="46"/>
  <c r="J2537" i="46"/>
  <c r="K2537" i="46"/>
  <c r="J2538" i="46"/>
  <c r="K2538" i="46"/>
  <c r="J2539" i="46"/>
  <c r="K2539" i="46"/>
  <c r="J2540" i="46"/>
  <c r="K2540" i="46"/>
  <c r="J2541" i="46"/>
  <c r="K2541" i="46"/>
  <c r="J2542" i="46"/>
  <c r="K2542" i="46"/>
  <c r="J2543" i="46"/>
  <c r="K2543" i="46"/>
  <c r="J2544" i="46"/>
  <c r="K2544" i="46"/>
  <c r="J2545" i="46"/>
  <c r="K2545" i="46"/>
  <c r="J2546" i="46"/>
  <c r="K2546" i="46"/>
  <c r="J2547" i="46"/>
  <c r="K2547" i="46"/>
  <c r="J2548" i="46"/>
  <c r="K2548" i="46"/>
  <c r="J2549" i="46"/>
  <c r="K2549" i="46"/>
  <c r="J2550" i="46"/>
  <c r="K2550" i="46"/>
  <c r="J2551" i="46"/>
  <c r="K2551" i="46"/>
  <c r="J2552" i="46"/>
  <c r="K2552" i="46"/>
  <c r="J2553" i="46"/>
  <c r="K2553" i="46"/>
  <c r="J2554" i="46"/>
  <c r="K2554" i="46"/>
  <c r="J2555" i="46"/>
  <c r="K2555" i="46"/>
  <c r="J2556" i="46"/>
  <c r="K2556" i="46"/>
  <c r="J2557" i="46"/>
  <c r="K2557" i="46"/>
  <c r="J2558" i="46"/>
  <c r="K2558" i="46"/>
  <c r="J2559" i="46"/>
  <c r="K2559" i="46"/>
  <c r="J2560" i="46"/>
  <c r="K2560" i="46"/>
  <c r="J2561" i="46"/>
  <c r="K2561" i="46"/>
  <c r="J2562" i="46"/>
  <c r="K2562" i="46"/>
  <c r="J2563" i="46"/>
  <c r="K2563" i="46"/>
  <c r="J2564" i="46"/>
  <c r="K2564" i="46"/>
  <c r="J2565" i="46"/>
  <c r="K2565" i="46"/>
  <c r="J2566" i="46"/>
  <c r="K2566" i="46"/>
  <c r="J2567" i="46"/>
  <c r="K2567" i="46"/>
  <c r="J2568" i="46"/>
  <c r="K2568" i="46"/>
  <c r="J2569" i="46"/>
  <c r="K2569" i="46"/>
  <c r="J2570" i="46"/>
  <c r="K2570" i="46"/>
  <c r="J2571" i="46"/>
  <c r="K2571" i="46"/>
  <c r="J2572" i="46"/>
  <c r="K2572" i="46"/>
  <c r="J2573" i="46"/>
  <c r="K2573" i="46"/>
  <c r="J2574" i="46"/>
  <c r="K2574" i="46"/>
  <c r="J2575" i="46"/>
  <c r="K2575" i="46"/>
  <c r="J2576" i="46"/>
  <c r="K2576" i="46"/>
  <c r="J2577" i="46"/>
  <c r="K2577" i="46"/>
  <c r="J2578" i="46"/>
  <c r="K2578" i="46"/>
  <c r="J2579" i="46"/>
  <c r="K2579" i="46"/>
  <c r="J2580" i="46"/>
  <c r="K2580" i="46"/>
  <c r="J2581" i="46"/>
  <c r="K2581" i="46"/>
  <c r="J2582" i="46"/>
  <c r="K2582" i="46"/>
  <c r="J2583" i="46"/>
  <c r="K2583" i="46"/>
  <c r="J2584" i="46"/>
  <c r="K2584" i="46"/>
  <c r="J2585" i="46"/>
  <c r="K2585" i="46"/>
  <c r="J2586" i="46"/>
  <c r="K2586" i="46"/>
  <c r="J2587" i="46"/>
  <c r="K2587" i="46"/>
  <c r="J2588" i="46"/>
  <c r="K2588" i="46"/>
  <c r="J2589" i="46"/>
  <c r="K2589" i="46"/>
  <c r="J2590" i="46"/>
  <c r="K2590" i="46"/>
  <c r="J2591" i="46"/>
  <c r="K2591" i="46"/>
  <c r="J2592" i="46"/>
  <c r="K2592" i="46"/>
  <c r="J2593" i="46"/>
  <c r="K2593" i="46"/>
  <c r="J2594" i="46"/>
  <c r="K2594" i="46"/>
  <c r="J2595" i="46"/>
  <c r="K2595" i="46"/>
  <c r="J2596" i="46"/>
  <c r="K2596" i="46"/>
  <c r="J2597" i="46"/>
  <c r="K2597" i="46"/>
  <c r="J2598" i="46"/>
  <c r="K2598" i="46"/>
  <c r="J2599" i="46"/>
  <c r="K2599" i="46"/>
  <c r="J2600" i="46"/>
  <c r="K2600" i="46"/>
  <c r="J2601" i="46"/>
  <c r="K2601" i="46"/>
  <c r="J2602" i="46"/>
  <c r="K2602" i="46"/>
  <c r="J2603" i="46"/>
  <c r="K2603" i="46"/>
  <c r="J2604" i="46"/>
  <c r="K2604" i="46"/>
  <c r="J2605" i="46"/>
  <c r="K2605" i="46"/>
  <c r="J2606" i="46"/>
  <c r="K2606" i="46"/>
  <c r="J2607" i="46"/>
  <c r="K2607" i="46"/>
  <c r="J2608" i="46"/>
  <c r="K2608" i="46"/>
  <c r="J2609" i="46"/>
  <c r="K2609" i="46"/>
  <c r="J2610" i="46"/>
  <c r="K2610" i="46"/>
  <c r="J2611" i="46"/>
  <c r="K2611" i="46"/>
  <c r="J2612" i="46"/>
  <c r="K2612" i="46"/>
  <c r="J2613" i="46"/>
  <c r="K2613" i="46"/>
  <c r="J2614" i="46"/>
  <c r="K2614" i="46"/>
  <c r="J2615" i="46"/>
  <c r="K2615" i="46"/>
  <c r="J2616" i="46"/>
  <c r="K2616" i="46"/>
  <c r="J2617" i="46"/>
  <c r="K2617" i="46"/>
  <c r="J2618" i="46"/>
  <c r="K2618" i="46"/>
  <c r="J2619" i="46"/>
  <c r="K2619" i="46"/>
  <c r="J2620" i="46"/>
  <c r="K2620" i="46"/>
  <c r="J2621" i="46"/>
  <c r="K2621" i="46"/>
  <c r="J2622" i="46"/>
  <c r="K2622" i="46"/>
  <c r="J2623" i="46"/>
  <c r="K2623" i="46"/>
  <c r="J2624" i="46"/>
  <c r="K2624" i="46"/>
  <c r="J2625" i="46"/>
  <c r="K2625" i="46"/>
  <c r="J2626" i="46"/>
  <c r="K2626" i="46"/>
  <c r="J2627" i="46"/>
  <c r="K2627" i="46"/>
  <c r="J2628" i="46"/>
  <c r="K2628" i="46"/>
  <c r="J2629" i="46"/>
  <c r="K2629" i="46"/>
  <c r="J2630" i="46"/>
  <c r="K2630" i="46"/>
  <c r="J2631" i="46"/>
  <c r="K2631" i="46"/>
  <c r="J2632" i="46"/>
  <c r="K2632" i="46"/>
  <c r="J2633" i="46"/>
  <c r="K2633" i="46"/>
  <c r="J2634" i="46"/>
  <c r="K2634" i="46"/>
  <c r="J2635" i="46"/>
  <c r="K2635" i="46"/>
  <c r="J2636" i="46"/>
  <c r="K2636" i="46"/>
  <c r="J2637" i="46"/>
  <c r="K2637" i="46"/>
  <c r="J2638" i="46"/>
  <c r="K2638" i="46"/>
  <c r="J2639" i="46"/>
  <c r="K2639" i="46"/>
  <c r="J2640" i="46"/>
  <c r="K2640" i="46"/>
  <c r="J2641" i="46"/>
  <c r="K2641" i="46"/>
  <c r="J2642" i="46"/>
  <c r="K2642" i="46"/>
  <c r="J2643" i="46"/>
  <c r="K2643" i="46"/>
  <c r="J2644" i="46"/>
  <c r="K2644" i="46"/>
  <c r="J2645" i="46"/>
  <c r="K2645" i="46"/>
  <c r="J2646" i="46"/>
  <c r="K2646" i="46"/>
  <c r="J2647" i="46"/>
  <c r="K2647" i="46"/>
  <c r="J2648" i="46"/>
  <c r="K2648" i="46"/>
  <c r="J2649" i="46"/>
  <c r="K2649" i="46"/>
  <c r="J2650" i="46"/>
  <c r="K2650" i="46"/>
  <c r="J2651" i="46"/>
  <c r="K2651" i="46"/>
  <c r="J2652" i="46"/>
  <c r="K2652" i="46"/>
  <c r="J2653" i="46"/>
  <c r="K2653" i="46"/>
  <c r="J2654" i="46"/>
  <c r="K2654" i="46"/>
  <c r="J2655" i="46"/>
  <c r="K2655" i="46"/>
  <c r="J2656" i="46"/>
  <c r="K2656" i="46"/>
  <c r="J2657" i="46"/>
  <c r="K2657" i="46"/>
  <c r="J2658" i="46"/>
  <c r="K2658" i="46"/>
  <c r="J2659" i="46"/>
  <c r="K2659" i="46"/>
  <c r="J2660" i="46"/>
  <c r="K2660" i="46"/>
  <c r="J2661" i="46"/>
  <c r="K2661" i="46"/>
  <c r="J2662" i="46"/>
  <c r="K2662" i="46"/>
  <c r="J2663" i="46"/>
  <c r="K2663" i="46"/>
  <c r="J2664" i="46"/>
  <c r="K2664" i="46"/>
  <c r="J2665" i="46"/>
  <c r="K2665" i="46"/>
  <c r="J2666" i="46"/>
  <c r="K2666" i="46"/>
  <c r="J2667" i="46"/>
  <c r="K2667" i="46"/>
  <c r="J2668" i="46"/>
  <c r="K2668" i="46"/>
  <c r="J2669" i="46"/>
  <c r="K2669" i="46"/>
  <c r="J2670" i="46"/>
  <c r="K2670" i="46"/>
  <c r="J2671" i="46"/>
  <c r="K2671" i="46"/>
  <c r="J2672" i="46"/>
  <c r="K2672" i="46"/>
  <c r="J2673" i="46"/>
  <c r="K2673" i="46"/>
  <c r="J2674" i="46"/>
  <c r="K2674" i="46"/>
  <c r="J2675" i="46"/>
  <c r="K2675" i="46"/>
  <c r="J2676" i="46"/>
  <c r="K2676" i="46"/>
  <c r="J2677" i="46"/>
  <c r="K2677" i="46"/>
  <c r="J2678" i="46"/>
  <c r="K2678" i="46"/>
  <c r="J2679" i="46"/>
  <c r="K2679" i="46"/>
  <c r="J2680" i="46"/>
  <c r="K2680" i="46"/>
  <c r="J2681" i="46"/>
  <c r="K2681" i="46"/>
  <c r="J2682" i="46"/>
  <c r="K2682" i="46"/>
  <c r="J2683" i="46"/>
  <c r="K2683" i="46"/>
  <c r="J2684" i="46"/>
  <c r="K2684" i="46"/>
  <c r="J2685" i="46"/>
  <c r="K2685" i="46"/>
  <c r="J2686" i="46"/>
  <c r="K2686" i="46"/>
  <c r="J2687" i="46"/>
  <c r="K2687" i="46"/>
  <c r="J2688" i="46"/>
  <c r="K2688" i="46"/>
  <c r="J2689" i="46"/>
  <c r="K2689" i="46"/>
  <c r="J2690" i="46"/>
  <c r="K2690" i="46"/>
  <c r="J2691" i="46"/>
  <c r="K2691" i="46"/>
  <c r="J2692" i="46"/>
  <c r="K2692" i="46"/>
  <c r="J2693" i="46"/>
  <c r="K2693" i="46"/>
  <c r="J2694" i="46"/>
  <c r="K2694" i="46"/>
  <c r="J2695" i="46"/>
  <c r="K2695" i="46"/>
  <c r="J2696" i="46"/>
  <c r="K2696" i="46"/>
  <c r="J2697" i="46"/>
  <c r="K2697" i="46"/>
  <c r="J2698" i="46"/>
  <c r="K2698" i="46"/>
  <c r="J2699" i="46"/>
  <c r="K2699" i="46"/>
  <c r="J2700" i="46"/>
  <c r="K2700" i="46"/>
  <c r="J2701" i="46"/>
  <c r="K2701" i="46"/>
  <c r="J2702" i="46"/>
  <c r="K2702" i="46"/>
  <c r="J2703" i="46"/>
  <c r="K2703" i="46"/>
  <c r="J2704" i="46"/>
  <c r="K2704" i="46"/>
  <c r="J2705" i="46"/>
  <c r="K2705" i="46"/>
  <c r="J2706" i="46"/>
  <c r="K2706" i="46"/>
  <c r="J2707" i="46"/>
  <c r="K2707" i="46"/>
  <c r="J2708" i="46"/>
  <c r="K2708" i="46"/>
  <c r="J2709" i="46"/>
  <c r="K2709" i="46"/>
  <c r="J2710" i="46"/>
  <c r="K2710" i="46"/>
  <c r="J2711" i="46"/>
  <c r="K2711" i="46"/>
  <c r="J2712" i="46"/>
  <c r="K2712" i="46"/>
  <c r="J2713" i="46"/>
  <c r="K2713" i="46"/>
  <c r="J2714" i="46"/>
  <c r="K2714" i="46"/>
  <c r="J2715" i="46"/>
  <c r="K2715" i="46"/>
  <c r="J2716" i="46"/>
  <c r="K2716" i="46"/>
  <c r="J2717" i="46"/>
  <c r="K2717" i="46"/>
  <c r="J2718" i="46"/>
  <c r="K2718" i="46"/>
  <c r="J2719" i="46"/>
  <c r="K2719" i="46"/>
  <c r="J2720" i="46"/>
  <c r="K2720" i="46"/>
  <c r="J2721" i="46"/>
  <c r="K2721" i="46"/>
  <c r="J2722" i="46"/>
  <c r="K2722" i="46"/>
  <c r="J2723" i="46"/>
  <c r="K2723" i="46"/>
  <c r="J2724" i="46"/>
  <c r="K2724" i="46"/>
  <c r="J2725" i="46"/>
  <c r="K2725" i="46"/>
  <c r="J2726" i="46"/>
  <c r="K2726" i="46"/>
  <c r="J2727" i="46"/>
  <c r="K2727" i="46"/>
  <c r="J2728" i="46"/>
  <c r="K2728" i="46"/>
  <c r="J2729" i="46"/>
  <c r="K2729" i="46"/>
  <c r="J2730" i="46"/>
  <c r="K2730" i="46"/>
  <c r="J2731" i="46"/>
  <c r="K2731" i="46"/>
  <c r="J2732" i="46"/>
  <c r="K2732" i="46"/>
  <c r="J2733" i="46"/>
  <c r="K2733" i="46"/>
  <c r="J2734" i="46"/>
  <c r="K2734" i="46"/>
  <c r="J2735" i="46"/>
  <c r="K2735" i="46"/>
  <c r="J2736" i="46"/>
  <c r="K2736" i="46"/>
  <c r="J2737" i="46"/>
  <c r="K2737" i="46"/>
  <c r="J2738" i="46"/>
  <c r="K2738" i="46"/>
  <c r="J2739" i="46"/>
  <c r="K2739" i="46"/>
  <c r="J2740" i="46"/>
  <c r="K2740" i="46"/>
  <c r="J2741" i="46"/>
  <c r="K2741" i="46"/>
  <c r="J2742" i="46"/>
  <c r="K2742" i="46"/>
  <c r="J2743" i="46"/>
  <c r="K2743" i="46"/>
  <c r="J2744" i="46"/>
  <c r="K2744" i="46"/>
  <c r="J2745" i="46"/>
  <c r="K2745" i="46"/>
  <c r="J2746" i="46"/>
  <c r="K2746" i="46"/>
  <c r="J2747" i="46"/>
  <c r="K2747" i="46"/>
  <c r="J2748" i="46"/>
  <c r="K2748" i="46"/>
  <c r="J2749" i="46"/>
  <c r="K2749" i="46"/>
  <c r="J2750" i="46"/>
  <c r="K2750" i="46"/>
  <c r="J2751" i="46"/>
  <c r="K2751" i="46"/>
  <c r="J2752" i="46"/>
  <c r="K2752" i="46"/>
  <c r="J2753" i="46"/>
  <c r="K2753" i="46"/>
  <c r="J2754" i="46"/>
  <c r="K2754" i="46"/>
  <c r="J2755" i="46"/>
  <c r="K2755" i="46"/>
  <c r="J2756" i="46"/>
  <c r="K2756" i="46"/>
  <c r="J2757" i="46"/>
  <c r="K2757" i="46"/>
  <c r="J2758" i="46"/>
  <c r="K2758" i="46"/>
  <c r="J2759" i="46"/>
  <c r="K2759" i="46"/>
  <c r="J2760" i="46"/>
  <c r="K2760" i="46"/>
  <c r="J2761" i="46"/>
  <c r="K2761" i="46"/>
  <c r="J2762" i="46"/>
  <c r="K2762" i="46"/>
  <c r="J2763" i="46"/>
  <c r="K2763" i="46"/>
  <c r="J2764" i="46"/>
  <c r="K2764" i="46"/>
  <c r="J2765" i="46"/>
  <c r="K2765" i="46"/>
  <c r="J2766" i="46"/>
  <c r="K2766" i="46"/>
  <c r="J2767" i="46"/>
  <c r="K2767" i="46"/>
  <c r="J2768" i="46"/>
  <c r="K2768" i="46"/>
  <c r="J2769" i="46"/>
  <c r="K2769" i="46"/>
  <c r="J2770" i="46"/>
  <c r="K2770" i="46"/>
  <c r="J2771" i="46"/>
  <c r="K2771" i="46"/>
  <c r="J2772" i="46"/>
  <c r="K2772" i="46"/>
  <c r="J2773" i="46"/>
  <c r="K2773" i="46"/>
  <c r="J2774" i="46"/>
  <c r="K2774" i="46"/>
  <c r="J2775" i="46"/>
  <c r="K2775" i="46"/>
  <c r="J2776" i="46"/>
  <c r="K2776" i="46"/>
  <c r="J2777" i="46"/>
  <c r="K2777" i="46"/>
  <c r="J2778" i="46"/>
  <c r="K2778" i="46"/>
  <c r="J2779" i="46"/>
  <c r="K2779" i="46"/>
  <c r="J2780" i="46"/>
  <c r="K2780" i="46"/>
  <c r="J2781" i="46"/>
  <c r="K2781" i="46"/>
  <c r="J2782" i="46"/>
  <c r="K2782" i="46"/>
  <c r="J2783" i="46"/>
  <c r="K2783" i="46"/>
  <c r="J2784" i="46"/>
  <c r="K2784" i="46"/>
  <c r="J2785" i="46"/>
  <c r="K2785" i="46"/>
  <c r="J2786" i="46"/>
  <c r="K2786" i="46"/>
  <c r="J2787" i="46"/>
  <c r="K2787" i="46"/>
  <c r="J2788" i="46"/>
  <c r="K2788" i="46"/>
  <c r="J2789" i="46"/>
  <c r="K2789" i="46"/>
  <c r="J2790" i="46"/>
  <c r="K2790" i="46"/>
  <c r="J2791" i="46"/>
  <c r="K2791" i="46"/>
  <c r="J2792" i="46"/>
  <c r="K2792" i="46"/>
  <c r="J2793" i="46"/>
  <c r="K2793" i="46"/>
  <c r="J2794" i="46"/>
  <c r="K2794" i="46"/>
  <c r="J2795" i="46"/>
  <c r="K2795" i="46"/>
  <c r="J2796" i="46"/>
  <c r="K2796" i="46"/>
  <c r="J2797" i="46"/>
  <c r="K2797" i="46"/>
  <c r="J2798" i="46"/>
  <c r="K2798" i="46"/>
  <c r="J2799" i="46"/>
  <c r="K2799" i="46"/>
  <c r="J2800" i="46"/>
  <c r="K2800" i="46"/>
  <c r="J2801" i="46"/>
  <c r="K2801" i="46"/>
  <c r="J2802" i="46"/>
  <c r="K2802" i="46"/>
  <c r="J2803" i="46"/>
  <c r="K2803" i="46"/>
  <c r="J2804" i="46"/>
  <c r="K2804" i="46"/>
  <c r="J2805" i="46"/>
  <c r="K2805" i="46"/>
  <c r="J2806" i="46"/>
  <c r="K2806" i="46"/>
  <c r="J2807" i="46"/>
  <c r="K2807" i="46"/>
  <c r="J2808" i="46"/>
  <c r="K2808" i="46"/>
  <c r="J2809" i="46"/>
  <c r="K2809" i="46"/>
  <c r="J2810" i="46"/>
  <c r="K2810" i="46"/>
  <c r="J2811" i="46"/>
  <c r="K2811" i="46"/>
  <c r="J2812" i="46"/>
  <c r="K2812" i="46"/>
  <c r="J2813" i="46"/>
  <c r="K2813" i="46"/>
  <c r="J2814" i="46"/>
  <c r="K2814" i="46"/>
  <c r="J2815" i="46"/>
  <c r="K2815" i="46"/>
  <c r="J2816" i="46"/>
  <c r="K2816" i="46"/>
  <c r="J2817" i="46"/>
  <c r="K2817" i="46"/>
  <c r="J2818" i="46"/>
  <c r="K2818" i="46"/>
  <c r="J2819" i="46"/>
  <c r="K2819" i="46"/>
  <c r="J2820" i="46"/>
  <c r="K2820" i="46"/>
  <c r="J2821" i="46"/>
  <c r="K2821" i="46"/>
  <c r="J2822" i="46"/>
  <c r="K2822" i="46"/>
  <c r="J2823" i="46"/>
  <c r="K2823" i="46"/>
  <c r="J2824" i="46"/>
  <c r="K2824" i="46"/>
  <c r="J2825" i="46"/>
  <c r="K2825" i="46"/>
  <c r="J2826" i="46"/>
  <c r="K2826" i="46"/>
  <c r="J2827" i="46"/>
  <c r="K2827" i="46"/>
  <c r="J2828" i="46"/>
  <c r="K2828" i="46"/>
  <c r="J2829" i="46"/>
  <c r="K2829" i="46"/>
  <c r="J2830" i="46"/>
  <c r="K2830" i="46"/>
  <c r="J2831" i="46"/>
  <c r="K2831" i="46"/>
  <c r="J2832" i="46"/>
  <c r="K2832" i="46"/>
  <c r="J2833" i="46"/>
  <c r="K2833" i="46"/>
  <c r="J2834" i="46"/>
  <c r="K2834" i="46"/>
  <c r="J2835" i="46"/>
  <c r="K2835" i="46"/>
  <c r="J2836" i="46"/>
  <c r="K2836" i="46"/>
  <c r="J2837" i="46"/>
  <c r="K2837" i="46"/>
  <c r="J2838" i="46"/>
  <c r="K2838" i="46"/>
  <c r="J2839" i="46"/>
  <c r="K2839" i="46"/>
  <c r="J2840" i="46"/>
  <c r="K2840" i="46"/>
  <c r="J2841" i="46"/>
  <c r="K2841" i="46"/>
  <c r="J2842" i="46"/>
  <c r="K2842" i="46"/>
  <c r="J2843" i="46"/>
  <c r="K2843" i="46"/>
  <c r="J2844" i="46"/>
  <c r="K2844" i="46"/>
  <c r="J2845" i="46"/>
  <c r="K2845" i="46"/>
  <c r="J2846" i="46"/>
  <c r="K2846" i="46"/>
  <c r="J2847" i="46"/>
  <c r="K2847" i="46"/>
  <c r="J2848" i="46"/>
  <c r="K2848" i="46"/>
  <c r="J2849" i="46"/>
  <c r="K2849" i="46"/>
  <c r="J2850" i="46"/>
  <c r="K2850" i="46"/>
  <c r="J2851" i="46"/>
  <c r="K2851" i="46"/>
  <c r="J2852" i="46"/>
  <c r="K2852" i="46"/>
  <c r="J2853" i="46"/>
  <c r="K2853" i="46"/>
  <c r="J2854" i="46"/>
  <c r="K2854" i="46"/>
  <c r="J2855" i="46"/>
  <c r="K2855" i="46"/>
  <c r="J2856" i="46"/>
  <c r="K2856" i="46"/>
  <c r="J2857" i="46"/>
  <c r="K2857" i="46"/>
  <c r="J2858" i="46"/>
  <c r="K2858" i="46"/>
  <c r="J2859" i="46"/>
  <c r="K2859" i="46"/>
  <c r="J2860" i="46"/>
  <c r="K2860" i="46"/>
  <c r="J2861" i="46"/>
  <c r="K2861" i="46"/>
  <c r="J2862" i="46"/>
  <c r="K2862" i="46"/>
  <c r="J2863" i="46"/>
  <c r="K2863" i="46"/>
  <c r="J2864" i="46"/>
  <c r="K2864" i="46"/>
  <c r="J2865" i="46"/>
  <c r="K2865" i="46"/>
  <c r="J2866" i="46"/>
  <c r="K2866" i="46"/>
  <c r="J2867" i="46"/>
  <c r="K2867" i="46"/>
  <c r="J2868" i="46"/>
  <c r="K2868" i="46"/>
  <c r="J2869" i="46"/>
  <c r="K2869" i="46"/>
  <c r="J2870" i="46"/>
  <c r="K2870" i="46"/>
  <c r="J2871" i="46"/>
  <c r="K2871" i="46"/>
  <c r="J2872" i="46"/>
  <c r="K2872" i="46"/>
  <c r="J2873" i="46"/>
  <c r="K2873" i="46"/>
  <c r="J2874" i="46"/>
  <c r="K2874" i="46"/>
  <c r="J2875" i="46"/>
  <c r="K2875" i="46"/>
  <c r="J2876" i="46"/>
  <c r="K2876" i="46"/>
  <c r="J2877" i="46"/>
  <c r="K2877" i="46"/>
  <c r="J2878" i="46"/>
  <c r="K2878" i="46"/>
  <c r="J2879" i="46"/>
  <c r="K2879" i="46"/>
  <c r="J2880" i="46"/>
  <c r="K2880" i="46"/>
  <c r="J2881" i="46"/>
  <c r="K2881" i="46"/>
  <c r="J2882" i="46"/>
  <c r="K2882" i="46"/>
  <c r="J2883" i="46"/>
  <c r="K2883" i="46"/>
  <c r="J2884" i="46"/>
  <c r="K2884" i="46"/>
  <c r="J2885" i="46"/>
  <c r="K2885" i="46"/>
  <c r="J2886" i="46"/>
  <c r="K2886" i="46"/>
  <c r="J2887" i="46"/>
  <c r="K2887" i="46"/>
  <c r="J2888" i="46"/>
  <c r="K2888" i="46"/>
  <c r="J2889" i="46"/>
  <c r="K2889" i="46"/>
  <c r="J2890" i="46"/>
  <c r="K2890" i="46"/>
  <c r="J2891" i="46"/>
  <c r="K2891" i="46"/>
  <c r="J2892" i="46"/>
  <c r="K2892" i="46"/>
  <c r="J2893" i="46"/>
  <c r="K2893" i="46"/>
  <c r="J2894" i="46"/>
  <c r="K2894" i="46"/>
  <c r="J2895" i="46"/>
  <c r="K2895" i="46"/>
  <c r="J2896" i="46"/>
  <c r="K2896" i="46"/>
  <c r="J2897" i="46"/>
  <c r="K2897" i="46"/>
  <c r="J2898" i="46"/>
  <c r="K2898" i="46"/>
  <c r="J2899" i="46"/>
  <c r="K2899" i="46"/>
  <c r="J2900" i="46"/>
  <c r="K2900" i="46"/>
  <c r="J2901" i="46"/>
  <c r="K2901" i="46"/>
  <c r="J2902" i="46"/>
  <c r="K2902" i="46"/>
  <c r="J2903" i="46"/>
  <c r="K2903" i="46"/>
  <c r="J2904" i="46"/>
  <c r="K2904" i="46"/>
  <c r="J2905" i="46"/>
  <c r="K2905" i="46"/>
  <c r="J2906" i="46"/>
  <c r="K2906" i="46"/>
  <c r="J2907" i="46"/>
  <c r="K2907" i="46"/>
  <c r="J2908" i="46"/>
  <c r="K2908" i="46"/>
  <c r="J2909" i="46"/>
  <c r="K2909" i="46"/>
  <c r="J2910" i="46"/>
  <c r="K2910" i="46"/>
  <c r="J2911" i="46"/>
  <c r="K2911" i="46"/>
  <c r="J2912" i="46"/>
  <c r="K2912" i="46"/>
  <c r="J2913" i="46"/>
  <c r="K2913" i="46"/>
  <c r="J2914" i="46"/>
  <c r="K2914" i="46"/>
  <c r="J2915" i="46"/>
  <c r="K2915" i="46"/>
  <c r="J2916" i="46"/>
  <c r="K2916" i="46"/>
  <c r="J2917" i="46"/>
  <c r="K2917" i="46"/>
  <c r="J2918" i="46"/>
  <c r="K2918" i="46"/>
  <c r="J2919" i="46"/>
  <c r="K2919" i="46"/>
  <c r="J2920" i="46"/>
  <c r="K2920" i="46"/>
  <c r="J2921" i="46"/>
  <c r="K2921" i="46"/>
  <c r="J2922" i="46"/>
  <c r="K2922" i="46"/>
  <c r="J2923" i="46"/>
  <c r="K2923" i="46"/>
  <c r="J2924" i="46"/>
  <c r="K2924" i="46"/>
  <c r="J2925" i="46"/>
  <c r="K2925" i="46"/>
  <c r="J2926" i="46"/>
  <c r="K2926" i="46"/>
  <c r="J2927" i="46"/>
  <c r="K2927" i="46"/>
  <c r="J2928" i="46"/>
  <c r="K2928" i="46"/>
  <c r="J2929" i="46"/>
  <c r="K2929" i="46"/>
  <c r="J2930" i="46"/>
  <c r="K2930" i="46"/>
  <c r="J2931" i="46"/>
  <c r="K2931" i="46"/>
  <c r="J2932" i="46"/>
  <c r="K2932" i="46"/>
  <c r="J2933" i="46"/>
  <c r="K2933" i="46"/>
  <c r="J2934" i="46"/>
  <c r="K2934" i="46"/>
  <c r="J2935" i="46"/>
  <c r="K2935" i="46"/>
  <c r="J2936" i="46"/>
  <c r="K2936" i="46"/>
  <c r="J2937" i="46"/>
  <c r="K2937" i="46"/>
  <c r="J2938" i="46"/>
  <c r="K2938" i="46"/>
  <c r="J2939" i="46"/>
  <c r="K2939" i="46"/>
  <c r="J2940" i="46"/>
  <c r="K2940" i="46"/>
  <c r="J2941" i="46"/>
  <c r="K2941" i="46"/>
  <c r="J2942" i="46"/>
  <c r="K2942" i="46"/>
  <c r="J2943" i="46"/>
  <c r="K2943" i="46"/>
  <c r="J2944" i="46"/>
  <c r="K2944" i="46"/>
  <c r="J2945" i="46"/>
  <c r="K2945" i="46"/>
  <c r="J2946" i="46"/>
  <c r="K2946" i="46"/>
  <c r="J2947" i="46"/>
  <c r="K2947" i="46"/>
  <c r="J2948" i="46"/>
  <c r="K2948" i="46"/>
  <c r="J2949" i="46"/>
  <c r="K2949" i="46"/>
  <c r="J2950" i="46"/>
  <c r="K2950" i="46"/>
  <c r="J2951" i="46"/>
  <c r="K2951" i="46"/>
  <c r="J2952" i="46"/>
  <c r="K2952" i="46"/>
  <c r="J2953" i="46"/>
  <c r="K2953" i="46"/>
  <c r="J2954" i="46"/>
  <c r="K2954" i="46"/>
  <c r="J2955" i="46"/>
  <c r="K2955" i="46"/>
  <c r="J2956" i="46"/>
  <c r="K2956" i="46"/>
  <c r="J2957" i="46"/>
  <c r="K2957" i="46"/>
  <c r="J2958" i="46"/>
  <c r="K2958" i="46"/>
  <c r="J2959" i="46"/>
  <c r="K2959" i="46"/>
  <c r="J2960" i="46"/>
  <c r="K2960" i="46"/>
  <c r="J2961" i="46"/>
  <c r="K2961" i="46"/>
  <c r="J2962" i="46"/>
  <c r="K2962" i="46"/>
  <c r="J2963" i="46"/>
  <c r="K2963" i="46"/>
  <c r="J2964" i="46"/>
  <c r="K2964" i="46"/>
  <c r="J2965" i="46"/>
  <c r="K2965" i="46"/>
  <c r="J2966" i="46"/>
  <c r="K2966" i="46"/>
  <c r="J2967" i="46"/>
  <c r="K2967" i="46"/>
  <c r="J2968" i="46"/>
  <c r="K2968" i="46"/>
  <c r="J2969" i="46"/>
  <c r="K2969" i="46"/>
  <c r="J2970" i="46"/>
  <c r="K2970" i="46"/>
  <c r="J2971" i="46"/>
  <c r="K2971" i="46"/>
  <c r="J2972" i="46"/>
  <c r="K2972" i="46"/>
  <c r="J2973" i="46"/>
  <c r="K2973" i="46"/>
  <c r="J2974" i="46"/>
  <c r="K2974" i="46"/>
  <c r="J2975" i="46"/>
  <c r="K2975" i="46"/>
  <c r="J2976" i="46"/>
  <c r="K2976" i="46"/>
  <c r="J2977" i="46"/>
  <c r="K2977" i="46"/>
  <c r="J2978" i="46"/>
  <c r="K2978" i="46"/>
  <c r="J2979" i="46"/>
  <c r="K2979" i="46"/>
  <c r="J2980" i="46"/>
  <c r="K2980" i="46"/>
  <c r="J2981" i="46"/>
  <c r="K2981" i="46"/>
  <c r="J2982" i="46"/>
  <c r="K2982" i="46"/>
  <c r="J2983" i="46"/>
  <c r="K2983" i="46"/>
  <c r="J2984" i="46"/>
  <c r="K2984" i="46"/>
  <c r="J2985" i="46"/>
  <c r="K2985" i="46"/>
  <c r="J2986" i="46"/>
  <c r="K2986" i="46"/>
  <c r="J2987" i="46"/>
  <c r="K2987" i="46"/>
  <c r="J2988" i="46"/>
  <c r="K2988" i="46"/>
  <c r="J2989" i="46"/>
  <c r="K2989" i="46"/>
  <c r="J2990" i="46"/>
  <c r="K2990" i="46"/>
  <c r="J2991" i="46"/>
  <c r="K2991" i="46"/>
  <c r="J2992" i="46"/>
  <c r="K2992" i="46"/>
  <c r="J2993" i="46"/>
  <c r="K2993" i="46"/>
  <c r="J2994" i="46"/>
  <c r="K2994" i="46"/>
  <c r="J2995" i="46"/>
  <c r="K2995" i="46"/>
  <c r="J2996" i="46"/>
  <c r="K2996" i="46"/>
  <c r="J2997" i="46"/>
  <c r="K2997" i="46"/>
  <c r="J2998" i="46"/>
  <c r="K2998" i="46"/>
  <c r="J2999" i="46"/>
  <c r="K2999" i="46"/>
  <c r="J3000" i="46"/>
  <c r="K3000" i="46"/>
  <c r="J3001" i="46"/>
  <c r="K3001" i="46"/>
  <c r="J3002" i="46"/>
  <c r="K3002" i="46"/>
  <c r="J3003" i="46"/>
  <c r="K3003" i="46"/>
  <c r="J3004" i="46"/>
  <c r="K3004" i="46"/>
  <c r="J3005" i="46"/>
  <c r="K3005" i="46"/>
  <c r="J3006" i="46"/>
  <c r="K3006" i="46"/>
  <c r="J3007" i="46"/>
  <c r="K3007" i="46"/>
  <c r="J3008" i="46"/>
  <c r="K3008" i="46"/>
  <c r="J3009" i="46"/>
  <c r="K3009" i="46"/>
  <c r="J3010" i="46"/>
  <c r="K3010" i="46"/>
  <c r="J3011" i="46"/>
  <c r="K3011" i="46"/>
  <c r="J3012" i="46"/>
  <c r="K3012" i="46"/>
  <c r="J3013" i="46"/>
  <c r="K3013" i="46"/>
  <c r="J3014" i="46"/>
  <c r="K3014" i="46"/>
  <c r="J3015" i="46"/>
  <c r="K3015" i="46"/>
  <c r="J3016" i="46"/>
  <c r="K3016" i="46"/>
  <c r="J3017" i="46"/>
  <c r="K3017" i="46"/>
  <c r="J3018" i="46"/>
  <c r="K3018" i="46"/>
  <c r="J3019" i="46"/>
  <c r="K3019" i="46"/>
  <c r="J3020" i="46"/>
  <c r="K3020" i="46"/>
  <c r="J3021" i="46"/>
  <c r="K3021" i="46"/>
  <c r="J3022" i="46"/>
  <c r="K3022" i="46"/>
  <c r="J3023" i="46"/>
  <c r="K3023" i="46"/>
  <c r="J3024" i="46"/>
  <c r="K3024" i="46"/>
  <c r="J3025" i="46"/>
  <c r="K3025" i="46"/>
  <c r="J3026" i="46"/>
  <c r="K3026" i="46"/>
  <c r="J3027" i="46"/>
  <c r="K3027" i="46"/>
  <c r="J3028" i="46"/>
  <c r="K3028" i="46"/>
  <c r="J3029" i="46"/>
  <c r="K3029" i="46"/>
  <c r="J3030" i="46"/>
  <c r="K3030" i="46"/>
  <c r="J3031" i="46"/>
  <c r="K3031" i="46"/>
  <c r="J3032" i="46"/>
  <c r="K3032" i="46"/>
  <c r="J3033" i="46"/>
  <c r="K3033" i="46"/>
  <c r="J3034" i="46"/>
  <c r="K3034" i="46"/>
  <c r="J3035" i="46"/>
  <c r="K3035" i="46"/>
  <c r="J3036" i="46"/>
  <c r="K3036" i="46"/>
  <c r="J3037" i="46"/>
  <c r="K3037" i="46"/>
  <c r="J3038" i="46"/>
  <c r="K3038" i="46"/>
  <c r="J3039" i="46"/>
  <c r="K3039" i="46"/>
  <c r="J3040" i="46"/>
  <c r="K3040" i="46"/>
  <c r="J3041" i="46"/>
  <c r="K3041" i="46"/>
  <c r="J3042" i="46"/>
  <c r="K3042" i="46"/>
  <c r="J3043" i="46"/>
  <c r="K3043" i="46"/>
  <c r="J3044" i="46"/>
  <c r="K3044" i="46"/>
  <c r="J3045" i="46"/>
  <c r="K3045" i="46"/>
  <c r="J3046" i="46"/>
  <c r="K3046" i="46"/>
  <c r="J3047" i="46"/>
  <c r="K3047" i="46"/>
  <c r="J3048" i="46"/>
  <c r="K3048" i="46"/>
  <c r="J3049" i="46"/>
  <c r="K3049" i="46"/>
  <c r="J3050" i="46"/>
  <c r="K3050" i="46"/>
  <c r="J3051" i="46"/>
  <c r="K3051" i="46"/>
  <c r="J3052" i="46"/>
  <c r="K3052" i="46"/>
  <c r="J3053" i="46"/>
  <c r="K3053" i="46"/>
  <c r="J3054" i="46"/>
  <c r="K3054" i="46"/>
  <c r="J3055" i="46"/>
  <c r="K3055" i="46"/>
  <c r="J3056" i="46"/>
  <c r="K3056" i="46"/>
  <c r="J3057" i="46"/>
  <c r="K3057" i="46"/>
  <c r="J3058" i="46"/>
  <c r="K3058" i="46"/>
  <c r="J3059" i="46"/>
  <c r="K3059" i="46"/>
  <c r="J3060" i="46"/>
  <c r="K3060" i="46"/>
  <c r="J3061" i="46"/>
  <c r="K3061" i="46"/>
  <c r="J3062" i="46"/>
  <c r="K3062" i="46"/>
  <c r="J3063" i="46"/>
  <c r="K3063" i="46"/>
  <c r="J3064" i="46"/>
  <c r="K3064" i="46"/>
  <c r="J3065" i="46"/>
  <c r="K3065" i="46"/>
  <c r="J3066" i="46"/>
  <c r="K3066" i="46"/>
  <c r="J3067" i="46"/>
  <c r="K3067" i="46"/>
  <c r="J3068" i="46"/>
  <c r="K3068" i="46"/>
  <c r="J3069" i="46"/>
  <c r="K3069" i="46"/>
  <c r="J3070" i="46"/>
  <c r="K3070" i="46"/>
  <c r="J3071" i="46"/>
  <c r="K3071" i="46"/>
  <c r="J3072" i="46"/>
  <c r="K3072" i="46"/>
  <c r="J3073" i="46"/>
  <c r="K3073" i="46"/>
  <c r="J3074" i="46"/>
  <c r="K3074" i="46"/>
  <c r="J3075" i="46"/>
  <c r="K3075" i="46"/>
  <c r="J3076" i="46"/>
  <c r="K3076" i="46"/>
  <c r="J3077" i="46"/>
  <c r="K3077" i="46"/>
  <c r="J3078" i="46"/>
  <c r="K3078" i="46"/>
  <c r="J3079" i="46"/>
  <c r="K3079" i="46"/>
  <c r="J3080" i="46"/>
  <c r="K3080" i="46"/>
  <c r="J3081" i="46"/>
  <c r="K3081" i="46"/>
  <c r="J3082" i="46"/>
  <c r="K3082" i="46"/>
  <c r="J3083" i="46"/>
  <c r="K3083" i="46"/>
  <c r="J3084" i="46"/>
  <c r="K3084" i="46"/>
  <c r="J3085" i="46"/>
  <c r="K3085" i="46"/>
  <c r="J3086" i="46"/>
  <c r="K3086" i="46"/>
  <c r="J3087" i="46"/>
  <c r="K3087" i="46"/>
  <c r="J3088" i="46"/>
  <c r="K3088" i="46"/>
  <c r="J3089" i="46"/>
  <c r="K3089" i="46"/>
  <c r="J3090" i="46"/>
  <c r="K3090" i="46"/>
  <c r="J3091" i="46"/>
  <c r="K3091" i="46"/>
  <c r="J3092" i="46"/>
  <c r="K3092" i="46"/>
  <c r="J3093" i="46"/>
  <c r="K3093" i="46"/>
  <c r="J3094" i="46"/>
  <c r="K3094" i="46"/>
  <c r="K2" i="46"/>
  <c r="I20" i="46"/>
  <c r="I21" i="46"/>
  <c r="I22" i="46"/>
  <c r="I23" i="46"/>
  <c r="I24" i="46"/>
  <c r="I25" i="46"/>
  <c r="I26" i="46"/>
  <c r="I27" i="46"/>
  <c r="I28" i="46"/>
  <c r="I29" i="46"/>
  <c r="I30" i="46"/>
  <c r="I31" i="46"/>
  <c r="I32" i="46"/>
  <c r="I33" i="46"/>
  <c r="I34" i="46"/>
  <c r="I35" i="46"/>
  <c r="I36" i="46"/>
  <c r="I37" i="46"/>
  <c r="I38" i="46"/>
  <c r="I39" i="46"/>
  <c r="I40" i="46"/>
  <c r="I41" i="46"/>
  <c r="I42" i="46"/>
  <c r="I43" i="46"/>
  <c r="I44" i="46"/>
  <c r="I45" i="46"/>
  <c r="I46" i="46"/>
  <c r="I47" i="46"/>
  <c r="I48" i="46"/>
  <c r="I49" i="46"/>
  <c r="I50" i="46"/>
  <c r="I51" i="46"/>
  <c r="I52" i="46"/>
  <c r="I53" i="46"/>
  <c r="I54" i="46"/>
  <c r="I55" i="46"/>
  <c r="I56" i="46"/>
  <c r="I57" i="46"/>
  <c r="I58" i="46"/>
  <c r="I59" i="46"/>
  <c r="I60" i="46"/>
  <c r="I61" i="46"/>
  <c r="I62" i="46"/>
  <c r="I63" i="46"/>
  <c r="I64" i="46"/>
  <c r="I65" i="46"/>
  <c r="I66" i="46"/>
  <c r="I67" i="46"/>
  <c r="I68" i="46"/>
  <c r="I69" i="46"/>
  <c r="I70" i="46"/>
  <c r="I71" i="46"/>
  <c r="I72" i="46"/>
  <c r="I73" i="46"/>
  <c r="I74" i="46"/>
  <c r="I75" i="46"/>
  <c r="I76" i="46"/>
  <c r="I77" i="46"/>
  <c r="I78" i="46"/>
  <c r="I79" i="46"/>
  <c r="I80" i="46"/>
  <c r="I81" i="46"/>
  <c r="I82" i="46"/>
  <c r="I83" i="46"/>
  <c r="I84" i="46"/>
  <c r="I85" i="46"/>
  <c r="I86" i="46"/>
  <c r="I87" i="46"/>
  <c r="I88" i="46"/>
  <c r="I89" i="46"/>
  <c r="I90" i="46"/>
  <c r="I91" i="46"/>
  <c r="I92" i="46"/>
  <c r="I93" i="46"/>
  <c r="I94" i="46"/>
  <c r="I95" i="46"/>
  <c r="I96" i="46"/>
  <c r="I97" i="46"/>
  <c r="I98" i="46"/>
  <c r="I99" i="46"/>
  <c r="I100" i="46"/>
  <c r="I101" i="46"/>
  <c r="I102" i="46"/>
  <c r="I103" i="46"/>
  <c r="I104" i="46"/>
  <c r="I105" i="46"/>
  <c r="I106" i="46"/>
  <c r="I107" i="46"/>
  <c r="I108" i="46"/>
  <c r="I109" i="46"/>
  <c r="I110" i="46"/>
  <c r="I111" i="46"/>
  <c r="I112" i="46"/>
  <c r="I113" i="46"/>
  <c r="I114" i="46"/>
  <c r="I115" i="46"/>
  <c r="I116" i="46"/>
  <c r="I117" i="46"/>
  <c r="I118" i="46"/>
  <c r="I119" i="46"/>
  <c r="I120" i="46"/>
  <c r="I121" i="46"/>
  <c r="I122" i="46"/>
  <c r="I123" i="46"/>
  <c r="I124" i="46"/>
  <c r="I125" i="46"/>
  <c r="I126" i="46"/>
  <c r="I127" i="46"/>
  <c r="I128" i="46"/>
  <c r="I129" i="46"/>
  <c r="I130" i="46"/>
  <c r="I131" i="46"/>
  <c r="I132" i="46"/>
  <c r="I133" i="46"/>
  <c r="I134" i="46"/>
  <c r="I135" i="46"/>
  <c r="I136" i="46"/>
  <c r="I137" i="46"/>
  <c r="I138" i="46"/>
  <c r="I139" i="46"/>
  <c r="I140" i="46"/>
  <c r="I141" i="46"/>
  <c r="I142" i="46"/>
  <c r="I143" i="46"/>
  <c r="I144" i="46"/>
  <c r="I145" i="46"/>
  <c r="I146" i="46"/>
  <c r="I147" i="46"/>
  <c r="I148" i="46"/>
  <c r="I149" i="46"/>
  <c r="I150" i="46"/>
  <c r="I151" i="46"/>
  <c r="I152" i="46"/>
  <c r="I153" i="46"/>
  <c r="I154" i="46"/>
  <c r="I155" i="46"/>
  <c r="I156" i="46"/>
  <c r="I157" i="46"/>
  <c r="I158" i="46"/>
  <c r="I159" i="46"/>
  <c r="I160" i="46"/>
  <c r="I161" i="46"/>
  <c r="I162" i="46"/>
  <c r="I163" i="46"/>
  <c r="I164" i="46"/>
  <c r="I165" i="46"/>
  <c r="I166" i="46"/>
  <c r="I167" i="46"/>
  <c r="I168" i="46"/>
  <c r="I169" i="46"/>
  <c r="I170" i="46"/>
  <c r="I171" i="46"/>
  <c r="I172" i="46"/>
  <c r="I173" i="46"/>
  <c r="I174" i="46"/>
  <c r="I175" i="46"/>
  <c r="I176" i="46"/>
  <c r="I177" i="46"/>
  <c r="I178" i="46"/>
  <c r="I179" i="46"/>
  <c r="I180" i="46"/>
  <c r="I181" i="46"/>
  <c r="I182" i="46"/>
  <c r="I183" i="46"/>
  <c r="I184" i="46"/>
  <c r="I185" i="46"/>
  <c r="I186" i="46"/>
  <c r="I187" i="46"/>
  <c r="I188" i="46"/>
  <c r="I189" i="46"/>
  <c r="I190" i="46"/>
  <c r="I191" i="46"/>
  <c r="I192" i="46"/>
  <c r="I193" i="46"/>
  <c r="I194" i="46"/>
  <c r="I195" i="46"/>
  <c r="I196" i="46"/>
  <c r="I197" i="46"/>
  <c r="I198" i="46"/>
  <c r="I199" i="46"/>
  <c r="I200" i="46"/>
  <c r="I201" i="46"/>
  <c r="I202" i="46"/>
  <c r="I203" i="46"/>
  <c r="I204" i="46"/>
  <c r="I205" i="46"/>
  <c r="I206" i="46"/>
  <c r="I207" i="46"/>
  <c r="I208" i="46"/>
  <c r="I209" i="46"/>
  <c r="I210" i="46"/>
  <c r="I211" i="46"/>
  <c r="I212" i="46"/>
  <c r="I213" i="46"/>
  <c r="I214" i="46"/>
  <c r="I215" i="46"/>
  <c r="I216" i="46"/>
  <c r="I217" i="46"/>
  <c r="I218" i="46"/>
  <c r="I219" i="46"/>
  <c r="I220" i="46"/>
  <c r="I221" i="46"/>
  <c r="I222" i="46"/>
  <c r="I223" i="46"/>
  <c r="I224" i="46"/>
  <c r="I225" i="46"/>
  <c r="I226" i="46"/>
  <c r="I227" i="46"/>
  <c r="I228" i="46"/>
  <c r="I229" i="46"/>
  <c r="I230" i="46"/>
  <c r="I231" i="46"/>
  <c r="I232" i="46"/>
  <c r="I233" i="46"/>
  <c r="I234" i="46"/>
  <c r="I235" i="46"/>
  <c r="I236" i="46"/>
  <c r="I237" i="46"/>
  <c r="I238" i="46"/>
  <c r="I239" i="46"/>
  <c r="I240" i="46"/>
  <c r="I241" i="46"/>
  <c r="I242" i="46"/>
  <c r="I243" i="46"/>
  <c r="I244" i="46"/>
  <c r="I245" i="46"/>
  <c r="I246" i="46"/>
  <c r="I247" i="46"/>
  <c r="I248" i="46"/>
  <c r="I249" i="46"/>
  <c r="I250" i="46"/>
  <c r="I251" i="46"/>
  <c r="I252" i="46"/>
  <c r="I253" i="46"/>
  <c r="I254" i="46"/>
  <c r="I255" i="46"/>
  <c r="I256" i="46"/>
  <c r="I257" i="46"/>
  <c r="I258" i="46"/>
  <c r="I259" i="46"/>
  <c r="I260" i="46"/>
  <c r="I261" i="46"/>
  <c r="I262" i="46"/>
  <c r="I263" i="46"/>
  <c r="I264" i="46"/>
  <c r="I265" i="46"/>
  <c r="I266" i="46"/>
  <c r="I267" i="46"/>
  <c r="I268" i="46"/>
  <c r="I269" i="46"/>
  <c r="I270" i="46"/>
  <c r="I271" i="46"/>
  <c r="I272" i="46"/>
  <c r="I273" i="46"/>
  <c r="I274" i="46"/>
  <c r="I275" i="46"/>
  <c r="I276" i="46"/>
  <c r="I277" i="46"/>
  <c r="I278" i="46"/>
  <c r="I279" i="46"/>
  <c r="I280" i="46"/>
  <c r="I281" i="46"/>
  <c r="I282" i="46"/>
  <c r="I283" i="46"/>
  <c r="I284" i="46"/>
  <c r="I285" i="46"/>
  <c r="I286" i="46"/>
  <c r="I287" i="46"/>
  <c r="I288" i="46"/>
  <c r="I289" i="46"/>
  <c r="I290" i="46"/>
  <c r="I291" i="46"/>
  <c r="I292" i="46"/>
  <c r="I293" i="46"/>
  <c r="I294" i="46"/>
  <c r="I295" i="46"/>
  <c r="I296" i="46"/>
  <c r="I297" i="46"/>
  <c r="I298" i="46"/>
  <c r="I299" i="46"/>
  <c r="I300" i="46"/>
  <c r="I301" i="46"/>
  <c r="I302" i="46"/>
  <c r="I303" i="46"/>
  <c r="I304" i="46"/>
  <c r="I305" i="46"/>
  <c r="I306" i="46"/>
  <c r="I307" i="46"/>
  <c r="I308" i="46"/>
  <c r="I309" i="46"/>
  <c r="I310" i="46"/>
  <c r="I311" i="46"/>
  <c r="I312" i="46"/>
  <c r="I313" i="46"/>
  <c r="I314" i="46"/>
  <c r="I315" i="46"/>
  <c r="I316" i="46"/>
  <c r="I317" i="46"/>
  <c r="I318" i="46"/>
  <c r="I319" i="46"/>
  <c r="I320" i="46"/>
  <c r="I321" i="46"/>
  <c r="I322" i="46"/>
  <c r="I323" i="46"/>
  <c r="I324" i="46"/>
  <c r="I325" i="46"/>
  <c r="I326" i="46"/>
  <c r="I327" i="46"/>
  <c r="I328" i="46"/>
  <c r="I329" i="46"/>
  <c r="I330" i="46"/>
  <c r="I331" i="46"/>
  <c r="I332" i="46"/>
  <c r="I333" i="46"/>
  <c r="I334" i="46"/>
  <c r="I335" i="46"/>
  <c r="I336" i="46"/>
  <c r="I337" i="46"/>
  <c r="I338" i="46"/>
  <c r="I339" i="46"/>
  <c r="I340" i="46"/>
  <c r="I341" i="46"/>
  <c r="I342" i="46"/>
  <c r="I343" i="46"/>
  <c r="I344" i="46"/>
  <c r="I345" i="46"/>
  <c r="I346" i="46"/>
  <c r="I347" i="46"/>
  <c r="I348" i="46"/>
  <c r="I349" i="46"/>
  <c r="I350" i="46"/>
  <c r="I351" i="46"/>
  <c r="I352" i="46"/>
  <c r="I353" i="46"/>
  <c r="I354" i="46"/>
  <c r="I355" i="46"/>
  <c r="I356" i="46"/>
  <c r="I357" i="46"/>
  <c r="I358" i="46"/>
  <c r="I359" i="46"/>
  <c r="I360" i="46"/>
  <c r="I361" i="46"/>
  <c r="I362" i="46"/>
  <c r="I363" i="46"/>
  <c r="I364" i="46"/>
  <c r="I365" i="46"/>
  <c r="I366" i="46"/>
  <c r="I367" i="46"/>
  <c r="I368" i="46"/>
  <c r="I369" i="46"/>
  <c r="I370" i="46"/>
  <c r="I371" i="46"/>
  <c r="I372" i="46"/>
  <c r="I373" i="46"/>
  <c r="I374" i="46"/>
  <c r="I375" i="46"/>
  <c r="I376" i="46"/>
  <c r="I377" i="46"/>
  <c r="I378" i="46"/>
  <c r="I379" i="46"/>
  <c r="I380" i="46"/>
  <c r="I381" i="46"/>
  <c r="I382" i="46"/>
  <c r="I383" i="46"/>
  <c r="I384" i="46"/>
  <c r="I385" i="46"/>
  <c r="I386" i="46"/>
  <c r="I387" i="46"/>
  <c r="I388" i="46"/>
  <c r="I389" i="46"/>
  <c r="I390" i="46"/>
  <c r="I391" i="46"/>
  <c r="I392" i="46"/>
  <c r="I393" i="46"/>
  <c r="I394" i="46"/>
  <c r="I395" i="46"/>
  <c r="I396" i="46"/>
  <c r="I397" i="46"/>
  <c r="I398" i="46"/>
  <c r="I399" i="46"/>
  <c r="I400" i="46"/>
  <c r="I401" i="46"/>
  <c r="I402" i="46"/>
  <c r="I403" i="46"/>
  <c r="I404" i="46"/>
  <c r="I405" i="46"/>
  <c r="I406" i="46"/>
  <c r="I407" i="46"/>
  <c r="I408" i="46"/>
  <c r="I409" i="46"/>
  <c r="I410" i="46"/>
  <c r="I411" i="46"/>
  <c r="I412" i="46"/>
  <c r="I413" i="46"/>
  <c r="I414" i="46"/>
  <c r="I415" i="46"/>
  <c r="I416" i="46"/>
  <c r="I417" i="46"/>
  <c r="I418" i="46"/>
  <c r="I419" i="46"/>
  <c r="I420" i="46"/>
  <c r="I421" i="46"/>
  <c r="I422" i="46"/>
  <c r="I423" i="46"/>
  <c r="I424" i="46"/>
  <c r="I425" i="46"/>
  <c r="I426" i="46"/>
  <c r="I427" i="46"/>
  <c r="I428" i="46"/>
  <c r="I429" i="46"/>
  <c r="I430" i="46"/>
  <c r="I431" i="46"/>
  <c r="I432" i="46"/>
  <c r="I433" i="46"/>
  <c r="I434" i="46"/>
  <c r="I435" i="46"/>
  <c r="I436" i="46"/>
  <c r="I437" i="46"/>
  <c r="I438" i="46"/>
  <c r="I439" i="46"/>
  <c r="I440" i="46"/>
  <c r="I441" i="46"/>
  <c r="I442" i="46"/>
  <c r="I443" i="46"/>
  <c r="I444" i="46"/>
  <c r="I445" i="46"/>
  <c r="I446" i="46"/>
  <c r="I447" i="46"/>
  <c r="I448" i="46"/>
  <c r="I449" i="46"/>
  <c r="I450" i="46"/>
  <c r="I451" i="46"/>
  <c r="I452" i="46"/>
  <c r="I453" i="46"/>
  <c r="I454" i="46"/>
  <c r="I455" i="46"/>
  <c r="I456" i="46"/>
  <c r="I457" i="46"/>
  <c r="I458" i="46"/>
  <c r="I459" i="46"/>
  <c r="I460" i="46"/>
  <c r="I461" i="46"/>
  <c r="I462" i="46"/>
  <c r="I463" i="46"/>
  <c r="I464" i="46"/>
  <c r="I465" i="46"/>
  <c r="I466" i="46"/>
  <c r="I467" i="46"/>
  <c r="I468" i="46"/>
  <c r="I469" i="46"/>
  <c r="I470" i="46"/>
  <c r="I471" i="46"/>
  <c r="I472" i="46"/>
  <c r="I473" i="46"/>
  <c r="I474" i="46"/>
  <c r="I475" i="46"/>
  <c r="I476" i="46"/>
  <c r="I477" i="46"/>
  <c r="I478" i="46"/>
  <c r="I479" i="46"/>
  <c r="I480" i="46"/>
  <c r="I481" i="46"/>
  <c r="I482" i="46"/>
  <c r="I483" i="46"/>
  <c r="I484" i="46"/>
  <c r="I485" i="46"/>
  <c r="I486" i="46"/>
  <c r="I487" i="46"/>
  <c r="I488" i="46"/>
  <c r="I489" i="46"/>
  <c r="I490" i="46"/>
  <c r="I491" i="46"/>
  <c r="I492" i="46"/>
  <c r="I493" i="46"/>
  <c r="I494" i="46"/>
  <c r="I495" i="46"/>
  <c r="I496" i="46"/>
  <c r="I497" i="46"/>
  <c r="I498" i="46"/>
  <c r="I499" i="46"/>
  <c r="I500" i="46"/>
  <c r="I501" i="46"/>
  <c r="I502" i="46"/>
  <c r="I503" i="46"/>
  <c r="I504" i="46"/>
  <c r="I505" i="46"/>
  <c r="I506" i="46"/>
  <c r="I507" i="46"/>
  <c r="I508" i="46"/>
  <c r="I509" i="46"/>
  <c r="I510" i="46"/>
  <c r="I511" i="46"/>
  <c r="I512" i="46"/>
  <c r="I513" i="46"/>
  <c r="I514" i="46"/>
  <c r="I515" i="46"/>
  <c r="I516" i="46"/>
  <c r="I517" i="46"/>
  <c r="I518" i="46"/>
  <c r="I519" i="46"/>
  <c r="I520" i="46"/>
  <c r="I521" i="46"/>
  <c r="I522" i="46"/>
  <c r="I523" i="46"/>
  <c r="I524" i="46"/>
  <c r="I525" i="46"/>
  <c r="I526" i="46"/>
  <c r="I527" i="46"/>
  <c r="I528" i="46"/>
  <c r="I529" i="46"/>
  <c r="I530" i="46"/>
  <c r="I531" i="46"/>
  <c r="I532" i="46"/>
  <c r="I533" i="46"/>
  <c r="I534" i="46"/>
  <c r="I535" i="46"/>
  <c r="I536" i="46"/>
  <c r="I537" i="46"/>
  <c r="I538" i="46"/>
  <c r="I539" i="46"/>
  <c r="I540" i="46"/>
  <c r="I541" i="46"/>
  <c r="I542" i="46"/>
  <c r="I543" i="46"/>
  <c r="I544" i="46"/>
  <c r="I545" i="46"/>
  <c r="I546" i="46"/>
  <c r="I547" i="46"/>
  <c r="I548" i="46"/>
  <c r="I549" i="46"/>
  <c r="I550" i="46"/>
  <c r="I551" i="46"/>
  <c r="I552" i="46"/>
  <c r="I553" i="46"/>
  <c r="I554" i="46"/>
  <c r="I555" i="46"/>
  <c r="I556" i="46"/>
  <c r="I557" i="46"/>
  <c r="I558" i="46"/>
  <c r="I559" i="46"/>
  <c r="I560" i="46"/>
  <c r="I561" i="46"/>
  <c r="I562" i="46"/>
  <c r="I563" i="46"/>
  <c r="I564" i="46"/>
  <c r="I565" i="46"/>
  <c r="I566" i="46"/>
  <c r="I567" i="46"/>
  <c r="I568" i="46"/>
  <c r="I569" i="46"/>
  <c r="I570" i="46"/>
  <c r="I571" i="46"/>
  <c r="I572" i="46"/>
  <c r="I573" i="46"/>
  <c r="I574" i="46"/>
  <c r="I575" i="46"/>
  <c r="I576" i="46"/>
  <c r="I577" i="46"/>
  <c r="I578" i="46"/>
  <c r="I579" i="46"/>
  <c r="I580" i="46"/>
  <c r="I581" i="46"/>
  <c r="I582" i="46"/>
  <c r="I583" i="46"/>
  <c r="I584" i="46"/>
  <c r="I585" i="46"/>
  <c r="I586" i="46"/>
  <c r="I587" i="46"/>
  <c r="I588" i="46"/>
  <c r="I589" i="46"/>
  <c r="I590" i="46"/>
  <c r="I591" i="46"/>
  <c r="I592" i="46"/>
  <c r="I593" i="46"/>
  <c r="I594" i="46"/>
  <c r="I595" i="46"/>
  <c r="I596" i="46"/>
  <c r="I597" i="46"/>
  <c r="I598" i="46"/>
  <c r="I599" i="46"/>
  <c r="I600" i="46"/>
  <c r="I601" i="46"/>
  <c r="I602" i="46"/>
  <c r="I603" i="46"/>
  <c r="I604" i="46"/>
  <c r="I605" i="46"/>
  <c r="I606" i="46"/>
  <c r="I607" i="46"/>
  <c r="I608" i="46"/>
  <c r="I609" i="46"/>
  <c r="I610" i="46"/>
  <c r="I611" i="46"/>
  <c r="I612" i="46"/>
  <c r="I613" i="46"/>
  <c r="I614" i="46"/>
  <c r="I615" i="46"/>
  <c r="I616" i="46"/>
  <c r="I617" i="46"/>
  <c r="I618" i="46"/>
  <c r="I619" i="46"/>
  <c r="I620" i="46"/>
  <c r="I621" i="46"/>
  <c r="I622" i="46"/>
  <c r="I623" i="46"/>
  <c r="I624" i="46"/>
  <c r="I625" i="46"/>
  <c r="I626" i="46"/>
  <c r="I627" i="46"/>
  <c r="I628" i="46"/>
  <c r="I629" i="46"/>
  <c r="I630" i="46"/>
  <c r="I631" i="46"/>
  <c r="I632" i="46"/>
  <c r="I633" i="46"/>
  <c r="I634" i="46"/>
  <c r="I635" i="46"/>
  <c r="I636" i="46"/>
  <c r="I637" i="46"/>
  <c r="I638" i="46"/>
  <c r="I639" i="46"/>
  <c r="I640" i="46"/>
  <c r="I641" i="46"/>
  <c r="I642" i="46"/>
  <c r="I643" i="46"/>
  <c r="I644" i="46"/>
  <c r="I645" i="46"/>
  <c r="I646" i="46"/>
  <c r="I647" i="46"/>
  <c r="I648" i="46"/>
  <c r="I649" i="46"/>
  <c r="I650" i="46"/>
  <c r="I651" i="46"/>
  <c r="I652" i="46"/>
  <c r="I653" i="46"/>
  <c r="I654" i="46"/>
  <c r="I655" i="46"/>
  <c r="I656" i="46"/>
  <c r="I657" i="46"/>
  <c r="I658" i="46"/>
  <c r="I659" i="46"/>
  <c r="I660" i="46"/>
  <c r="I661" i="46"/>
  <c r="I662" i="46"/>
  <c r="I663" i="46"/>
  <c r="I664" i="46"/>
  <c r="I665" i="46"/>
  <c r="I666" i="46"/>
  <c r="I667" i="46"/>
  <c r="I668" i="46"/>
  <c r="I669" i="46"/>
  <c r="I670" i="46"/>
  <c r="I671" i="46"/>
  <c r="I672" i="46"/>
  <c r="I673" i="46"/>
  <c r="I674" i="46"/>
  <c r="I675" i="46"/>
  <c r="I676" i="46"/>
  <c r="I677" i="46"/>
  <c r="I678" i="46"/>
  <c r="I679" i="46"/>
  <c r="I680" i="46"/>
  <c r="I681" i="46"/>
  <c r="I682" i="46"/>
  <c r="I683" i="46"/>
  <c r="I684" i="46"/>
  <c r="I685" i="46"/>
  <c r="I686" i="46"/>
  <c r="I687" i="46"/>
  <c r="I688" i="46"/>
  <c r="I689" i="46"/>
  <c r="I690" i="46"/>
  <c r="I691" i="46"/>
  <c r="I692" i="46"/>
  <c r="I693" i="46"/>
  <c r="I694" i="46"/>
  <c r="I695" i="46"/>
  <c r="I696" i="46"/>
  <c r="I697" i="46"/>
  <c r="I698" i="46"/>
  <c r="I699" i="46"/>
  <c r="I700" i="46"/>
  <c r="I701" i="46"/>
  <c r="I702" i="46"/>
  <c r="I703" i="46"/>
  <c r="I704" i="46"/>
  <c r="I705" i="46"/>
  <c r="I706" i="46"/>
  <c r="I707" i="46"/>
  <c r="I708" i="46"/>
  <c r="I709" i="46"/>
  <c r="I710" i="46"/>
  <c r="I711" i="46"/>
  <c r="I712" i="46"/>
  <c r="I713" i="46"/>
  <c r="I714" i="46"/>
  <c r="I715" i="46"/>
  <c r="I716" i="46"/>
  <c r="I717" i="46"/>
  <c r="I718" i="46"/>
  <c r="I719" i="46"/>
  <c r="I720" i="46"/>
  <c r="I721" i="46"/>
  <c r="I722" i="46"/>
  <c r="I723" i="46"/>
  <c r="I724" i="46"/>
  <c r="I725" i="46"/>
  <c r="I726" i="46"/>
  <c r="I727" i="46"/>
  <c r="I728" i="46"/>
  <c r="I729" i="46"/>
  <c r="I730" i="46"/>
  <c r="I731" i="46"/>
  <c r="I732" i="46"/>
  <c r="I733" i="46"/>
  <c r="I734" i="46"/>
  <c r="I735" i="46"/>
  <c r="I736" i="46"/>
  <c r="I737" i="46"/>
  <c r="I738" i="46"/>
  <c r="I739" i="46"/>
  <c r="I740" i="46"/>
  <c r="I741" i="46"/>
  <c r="I742" i="46"/>
  <c r="I743" i="46"/>
  <c r="I744" i="46"/>
  <c r="I745" i="46"/>
  <c r="I746" i="46"/>
  <c r="I747" i="46"/>
  <c r="I748" i="46"/>
  <c r="I749" i="46"/>
  <c r="I750" i="46"/>
  <c r="I751" i="46"/>
  <c r="I752" i="46"/>
  <c r="I753" i="46"/>
  <c r="I754" i="46"/>
  <c r="I755" i="46"/>
  <c r="I756" i="46"/>
  <c r="I757" i="46"/>
  <c r="I758" i="46"/>
  <c r="I759" i="46"/>
  <c r="I760" i="46"/>
  <c r="I761" i="46"/>
  <c r="I762" i="46"/>
  <c r="I763" i="46"/>
  <c r="I764" i="46"/>
  <c r="I765" i="46"/>
  <c r="I766" i="46"/>
  <c r="I767" i="46"/>
  <c r="I768" i="46"/>
  <c r="I769" i="46"/>
  <c r="I770" i="46"/>
  <c r="I771" i="46"/>
  <c r="I772" i="46"/>
  <c r="I773" i="46"/>
  <c r="I774" i="46"/>
  <c r="I775" i="46"/>
  <c r="I776" i="46"/>
  <c r="I777" i="46"/>
  <c r="I778" i="46"/>
  <c r="I779" i="46"/>
  <c r="I780" i="46"/>
  <c r="I781" i="46"/>
  <c r="I782" i="46"/>
  <c r="I783" i="46"/>
  <c r="I784" i="46"/>
  <c r="I785" i="46"/>
  <c r="I786" i="46"/>
  <c r="I787" i="46"/>
  <c r="I788" i="46"/>
  <c r="I789" i="46"/>
  <c r="I790" i="46"/>
  <c r="I791" i="46"/>
  <c r="I792" i="46"/>
  <c r="I793" i="46"/>
  <c r="I794" i="46"/>
  <c r="I795" i="46"/>
  <c r="I796" i="46"/>
  <c r="I797" i="46"/>
  <c r="I798" i="46"/>
  <c r="I799" i="46"/>
  <c r="I800" i="46"/>
  <c r="I801" i="46"/>
  <c r="I802" i="46"/>
  <c r="I803" i="46"/>
  <c r="I804" i="46"/>
  <c r="I805" i="46"/>
  <c r="I806" i="46"/>
  <c r="I807" i="46"/>
  <c r="I808" i="46"/>
  <c r="I809" i="46"/>
  <c r="I810" i="46"/>
  <c r="I811" i="46"/>
  <c r="I812" i="46"/>
  <c r="I813" i="46"/>
  <c r="I814" i="46"/>
  <c r="I815" i="46"/>
  <c r="I816" i="46"/>
  <c r="I817" i="46"/>
  <c r="I818" i="46"/>
  <c r="I819" i="46"/>
  <c r="I820" i="46"/>
  <c r="I821" i="46"/>
  <c r="I822" i="46"/>
  <c r="I823" i="46"/>
  <c r="I824" i="46"/>
  <c r="I825" i="46"/>
  <c r="I826" i="46"/>
  <c r="I827" i="46"/>
  <c r="I828" i="46"/>
  <c r="I829" i="46"/>
  <c r="I830" i="46"/>
  <c r="I831" i="46"/>
  <c r="I832" i="46"/>
  <c r="I833" i="46"/>
  <c r="I834" i="46"/>
  <c r="I835" i="46"/>
  <c r="I836" i="46"/>
  <c r="I837" i="46"/>
  <c r="I838" i="46"/>
  <c r="I839" i="46"/>
  <c r="I840" i="46"/>
  <c r="I841" i="46"/>
  <c r="I842" i="46"/>
  <c r="I843" i="46"/>
  <c r="I844" i="46"/>
  <c r="I845" i="46"/>
  <c r="I846" i="46"/>
  <c r="I847" i="46"/>
  <c r="I848" i="46"/>
  <c r="I849" i="46"/>
  <c r="I850" i="46"/>
  <c r="I851" i="46"/>
  <c r="I852" i="46"/>
  <c r="I853" i="46"/>
  <c r="I854" i="46"/>
  <c r="I855" i="46"/>
  <c r="I856" i="46"/>
  <c r="I857" i="46"/>
  <c r="I858" i="46"/>
  <c r="I859" i="46"/>
  <c r="I860" i="46"/>
  <c r="I861" i="46"/>
  <c r="I862" i="46"/>
  <c r="I863" i="46"/>
  <c r="I864" i="46"/>
  <c r="I865" i="46"/>
  <c r="I866" i="46"/>
  <c r="I867" i="46"/>
  <c r="I868" i="46"/>
  <c r="I869" i="46"/>
  <c r="I870" i="46"/>
  <c r="I871" i="46"/>
  <c r="I872" i="46"/>
  <c r="I873" i="46"/>
  <c r="I874" i="46"/>
  <c r="I875" i="46"/>
  <c r="I876" i="46"/>
  <c r="I877" i="46"/>
  <c r="I878" i="46"/>
  <c r="I879" i="46"/>
  <c r="I880" i="46"/>
  <c r="I881" i="46"/>
  <c r="I882" i="46"/>
  <c r="I883" i="46"/>
  <c r="I884" i="46"/>
  <c r="I885" i="46"/>
  <c r="I886" i="46"/>
  <c r="I887" i="46"/>
  <c r="I888" i="46"/>
  <c r="I889" i="46"/>
  <c r="I890" i="46"/>
  <c r="I891" i="46"/>
  <c r="I892" i="46"/>
  <c r="I893" i="46"/>
  <c r="I894" i="46"/>
  <c r="I895" i="46"/>
  <c r="I896" i="46"/>
  <c r="I897" i="46"/>
  <c r="I898" i="46"/>
  <c r="I899" i="46"/>
  <c r="I900" i="46"/>
  <c r="I901" i="46"/>
  <c r="I902" i="46"/>
  <c r="I903" i="46"/>
  <c r="I904" i="46"/>
  <c r="I905" i="46"/>
  <c r="I906" i="46"/>
  <c r="I907" i="46"/>
  <c r="I908" i="46"/>
  <c r="I909" i="46"/>
  <c r="I910" i="46"/>
  <c r="I911" i="46"/>
  <c r="I912" i="46"/>
  <c r="I913" i="46"/>
  <c r="I914" i="46"/>
  <c r="I915" i="46"/>
  <c r="I916" i="46"/>
  <c r="I917" i="46"/>
  <c r="I918" i="46"/>
  <c r="I919" i="46"/>
  <c r="I920" i="46"/>
  <c r="I921" i="46"/>
  <c r="I922" i="46"/>
  <c r="I923" i="46"/>
  <c r="I924" i="46"/>
  <c r="I925" i="46"/>
  <c r="I926" i="46"/>
  <c r="I927" i="46"/>
  <c r="I928" i="46"/>
  <c r="I929" i="46"/>
  <c r="I930" i="46"/>
  <c r="I931" i="46"/>
  <c r="I932" i="46"/>
  <c r="I933" i="46"/>
  <c r="I934" i="46"/>
  <c r="I935" i="46"/>
  <c r="I936" i="46"/>
  <c r="I937" i="46"/>
  <c r="I938" i="46"/>
  <c r="I939" i="46"/>
  <c r="I940" i="46"/>
  <c r="I941" i="46"/>
  <c r="I942" i="46"/>
  <c r="I943" i="46"/>
  <c r="I944" i="46"/>
  <c r="I945" i="46"/>
  <c r="I946" i="46"/>
  <c r="I947" i="46"/>
  <c r="I948" i="46"/>
  <c r="I949" i="46"/>
  <c r="I950" i="46"/>
  <c r="I951" i="46"/>
  <c r="I952" i="46"/>
  <c r="I953" i="46"/>
  <c r="I954" i="46"/>
  <c r="I955" i="46"/>
  <c r="I956" i="46"/>
  <c r="I957" i="46"/>
  <c r="I958" i="46"/>
  <c r="I959" i="46"/>
  <c r="I960" i="46"/>
  <c r="I961" i="46"/>
  <c r="I962" i="46"/>
  <c r="I963" i="46"/>
  <c r="I964" i="46"/>
  <c r="I965" i="46"/>
  <c r="I966" i="46"/>
  <c r="I967" i="46"/>
  <c r="I968" i="46"/>
  <c r="I969" i="46"/>
  <c r="I970" i="46"/>
  <c r="I971" i="46"/>
  <c r="I972" i="46"/>
  <c r="I973" i="46"/>
  <c r="I974" i="46"/>
  <c r="I975" i="46"/>
  <c r="I976" i="46"/>
  <c r="I977" i="46"/>
  <c r="I978" i="46"/>
  <c r="I979" i="46"/>
  <c r="I980" i="46"/>
  <c r="I981" i="46"/>
  <c r="I982" i="46"/>
  <c r="I983" i="46"/>
  <c r="I984" i="46"/>
  <c r="I985" i="46"/>
  <c r="I986" i="46"/>
  <c r="I987" i="46"/>
  <c r="I988" i="46"/>
  <c r="I989" i="46"/>
  <c r="I990" i="46"/>
  <c r="I991" i="46"/>
  <c r="I992" i="46"/>
  <c r="I993" i="46"/>
  <c r="I994" i="46"/>
  <c r="I995" i="46"/>
  <c r="I996" i="46"/>
  <c r="I997" i="46"/>
  <c r="I998" i="46"/>
  <c r="I999" i="46"/>
  <c r="I1000" i="46"/>
  <c r="I1001" i="46"/>
  <c r="I1002" i="46"/>
  <c r="I1003" i="46"/>
  <c r="I1004" i="46"/>
  <c r="I1005" i="46"/>
  <c r="I1006" i="46"/>
  <c r="I1007" i="46"/>
  <c r="I1008" i="46"/>
  <c r="I1009" i="46"/>
  <c r="I1010" i="46"/>
  <c r="I1011" i="46"/>
  <c r="I1012" i="46"/>
  <c r="I1013" i="46"/>
  <c r="I1014" i="46"/>
  <c r="I1015" i="46"/>
  <c r="I1016" i="46"/>
  <c r="I1017" i="46"/>
  <c r="I1018" i="46"/>
  <c r="I1019" i="46"/>
  <c r="I1020" i="46"/>
  <c r="I1021" i="46"/>
  <c r="I1022" i="46"/>
  <c r="I1023" i="46"/>
  <c r="I1024" i="46"/>
  <c r="I1025" i="46"/>
  <c r="I1026" i="46"/>
  <c r="I1027" i="46"/>
  <c r="I1028" i="46"/>
  <c r="I1029" i="46"/>
  <c r="I1030" i="46"/>
  <c r="I1031" i="46"/>
  <c r="I1032" i="46"/>
  <c r="I1033" i="46"/>
  <c r="I1034" i="46"/>
  <c r="I1035" i="46"/>
  <c r="I1036" i="46"/>
  <c r="I1037" i="46"/>
  <c r="I1038" i="46"/>
  <c r="I1039" i="46"/>
  <c r="I1040" i="46"/>
  <c r="I1041" i="46"/>
  <c r="I1042" i="46"/>
  <c r="I1043" i="46"/>
  <c r="I1044" i="46"/>
  <c r="I1045" i="46"/>
  <c r="I1046" i="46"/>
  <c r="I1047" i="46"/>
  <c r="I1048" i="46"/>
  <c r="I1049" i="46"/>
  <c r="I1050" i="46"/>
  <c r="I1051" i="46"/>
  <c r="I1052" i="46"/>
  <c r="I1053" i="46"/>
  <c r="I1054" i="46"/>
  <c r="I1055" i="46"/>
  <c r="I1056" i="46"/>
  <c r="I1057" i="46"/>
  <c r="I1058" i="46"/>
  <c r="I1059" i="46"/>
  <c r="I1060" i="46"/>
  <c r="I1061" i="46"/>
  <c r="I1062" i="46"/>
  <c r="I1063" i="46"/>
  <c r="I1064" i="46"/>
  <c r="I1065" i="46"/>
  <c r="I1066" i="46"/>
  <c r="I1067" i="46"/>
  <c r="I1068" i="46"/>
  <c r="I1069" i="46"/>
  <c r="I1070" i="46"/>
  <c r="I1071" i="46"/>
  <c r="I1072" i="46"/>
  <c r="I1073" i="46"/>
  <c r="I1074" i="46"/>
  <c r="I1075" i="46"/>
  <c r="I1076" i="46"/>
  <c r="I1077" i="46"/>
  <c r="I1078" i="46"/>
  <c r="I1079" i="46"/>
  <c r="I1080" i="46"/>
  <c r="I1081" i="46"/>
  <c r="I1082" i="46"/>
  <c r="I1083" i="46"/>
  <c r="I1084" i="46"/>
  <c r="I1085" i="46"/>
  <c r="I1086" i="46"/>
  <c r="I1087" i="46"/>
  <c r="I1088" i="46"/>
  <c r="I1089" i="46"/>
  <c r="I1090" i="46"/>
  <c r="I1091" i="46"/>
  <c r="I1092" i="46"/>
  <c r="I1093" i="46"/>
  <c r="I1094" i="46"/>
  <c r="I1095" i="46"/>
  <c r="I1096" i="46"/>
  <c r="I1097" i="46"/>
  <c r="I1098" i="46"/>
  <c r="I1099" i="46"/>
  <c r="I1100" i="46"/>
  <c r="I1101" i="46"/>
  <c r="I1102" i="46"/>
  <c r="I1103" i="46"/>
  <c r="I1104" i="46"/>
  <c r="I1105" i="46"/>
  <c r="I1106" i="46"/>
  <c r="I1107" i="46"/>
  <c r="I1108" i="46"/>
  <c r="I1109" i="46"/>
  <c r="I1110" i="46"/>
  <c r="I1111" i="46"/>
  <c r="I1112" i="46"/>
  <c r="I1113" i="46"/>
  <c r="I1114" i="46"/>
  <c r="I1115" i="46"/>
  <c r="I1116" i="46"/>
  <c r="I1117" i="46"/>
  <c r="I1118" i="46"/>
  <c r="I1119" i="46"/>
  <c r="I1120" i="46"/>
  <c r="I1121" i="46"/>
  <c r="I1122" i="46"/>
  <c r="I1123" i="46"/>
  <c r="I1124" i="46"/>
  <c r="I1125" i="46"/>
  <c r="I1126" i="46"/>
  <c r="I1127" i="46"/>
  <c r="I1128" i="46"/>
  <c r="I1129" i="46"/>
  <c r="I1130" i="46"/>
  <c r="I1131" i="46"/>
  <c r="I1132" i="46"/>
  <c r="I1133" i="46"/>
  <c r="I1134" i="46"/>
  <c r="I1135" i="46"/>
  <c r="I1136" i="46"/>
  <c r="I1137" i="46"/>
  <c r="I1138" i="46"/>
  <c r="I1139" i="46"/>
  <c r="I1140" i="46"/>
  <c r="I1141" i="46"/>
  <c r="I1142" i="46"/>
  <c r="I1143" i="46"/>
  <c r="I1144" i="46"/>
  <c r="I1145" i="46"/>
  <c r="I1146" i="46"/>
  <c r="I1147" i="46"/>
  <c r="I1148" i="46"/>
  <c r="I1149" i="46"/>
  <c r="I1150" i="46"/>
  <c r="I1151" i="46"/>
  <c r="I1152" i="46"/>
  <c r="I1153" i="46"/>
  <c r="I1154" i="46"/>
  <c r="I1155" i="46"/>
  <c r="I1156" i="46"/>
  <c r="I1157" i="46"/>
  <c r="I1158" i="46"/>
  <c r="I1159" i="46"/>
  <c r="I1160" i="46"/>
  <c r="I1161" i="46"/>
  <c r="I1162" i="46"/>
  <c r="I1163" i="46"/>
  <c r="I1164" i="46"/>
  <c r="I1165" i="46"/>
  <c r="I1166" i="46"/>
  <c r="I1167" i="46"/>
  <c r="I1168" i="46"/>
  <c r="I1169" i="46"/>
  <c r="I1170" i="46"/>
  <c r="I1171" i="46"/>
  <c r="I1172" i="46"/>
  <c r="I1173" i="46"/>
  <c r="I1174" i="46"/>
  <c r="I1175" i="46"/>
  <c r="I1176" i="46"/>
  <c r="I1177" i="46"/>
  <c r="I1178" i="46"/>
  <c r="I1179" i="46"/>
  <c r="I1180" i="46"/>
  <c r="I1181" i="46"/>
  <c r="I1182" i="46"/>
  <c r="I1183" i="46"/>
  <c r="I1184" i="46"/>
  <c r="I1185" i="46"/>
  <c r="I1186" i="46"/>
  <c r="I1187" i="46"/>
  <c r="I1188" i="46"/>
  <c r="I1189" i="46"/>
  <c r="I1190" i="46"/>
  <c r="I1191" i="46"/>
  <c r="I1192" i="46"/>
  <c r="I1193" i="46"/>
  <c r="I1194" i="46"/>
  <c r="I1195" i="46"/>
  <c r="I1196" i="46"/>
  <c r="I1197" i="46"/>
  <c r="I1198" i="46"/>
  <c r="I1199" i="46"/>
  <c r="I1200" i="46"/>
  <c r="I1201" i="46"/>
  <c r="I1202" i="46"/>
  <c r="I1203" i="46"/>
  <c r="I1204" i="46"/>
  <c r="I1205" i="46"/>
  <c r="I1206" i="46"/>
  <c r="I1207" i="46"/>
  <c r="I1208" i="46"/>
  <c r="I1209" i="46"/>
  <c r="I1210" i="46"/>
  <c r="I1211" i="46"/>
  <c r="I1212" i="46"/>
  <c r="I1213" i="46"/>
  <c r="I1214" i="46"/>
  <c r="I1215" i="46"/>
  <c r="I1216" i="46"/>
  <c r="I1217" i="46"/>
  <c r="I1218" i="46"/>
  <c r="I1219" i="46"/>
  <c r="I1220" i="46"/>
  <c r="I1221" i="46"/>
  <c r="I1222" i="46"/>
  <c r="I1223" i="46"/>
  <c r="I1224" i="46"/>
  <c r="I1225" i="46"/>
  <c r="I1226" i="46"/>
  <c r="I1227" i="46"/>
  <c r="I1228" i="46"/>
  <c r="I1229" i="46"/>
  <c r="I1230" i="46"/>
  <c r="I1231" i="46"/>
  <c r="I1232" i="46"/>
  <c r="I1233" i="46"/>
  <c r="I1234" i="46"/>
  <c r="I1235" i="46"/>
  <c r="I1236" i="46"/>
  <c r="I1237" i="46"/>
  <c r="I1238" i="46"/>
  <c r="I1239" i="46"/>
  <c r="I1240" i="46"/>
  <c r="I1241" i="46"/>
  <c r="I1242" i="46"/>
  <c r="I1243" i="46"/>
  <c r="I1244" i="46"/>
  <c r="I1245" i="46"/>
  <c r="I1246" i="46"/>
  <c r="I1247" i="46"/>
  <c r="I1248" i="46"/>
  <c r="I1249" i="46"/>
  <c r="I1250" i="46"/>
  <c r="I1251" i="46"/>
  <c r="I1252" i="46"/>
  <c r="I1253" i="46"/>
  <c r="I1254" i="46"/>
  <c r="I1255" i="46"/>
  <c r="I1256" i="46"/>
  <c r="I1257" i="46"/>
  <c r="I1258" i="46"/>
  <c r="I1259" i="46"/>
  <c r="I1260" i="46"/>
  <c r="I1261" i="46"/>
  <c r="I1262" i="46"/>
  <c r="I1263" i="46"/>
  <c r="I1264" i="46"/>
  <c r="I1265" i="46"/>
  <c r="I1266" i="46"/>
  <c r="I1267" i="46"/>
  <c r="I1268" i="46"/>
  <c r="I1269" i="46"/>
  <c r="I1270" i="46"/>
  <c r="I1271" i="46"/>
  <c r="I1272" i="46"/>
  <c r="I1273" i="46"/>
  <c r="I1274" i="46"/>
  <c r="I1275" i="46"/>
  <c r="I1276" i="46"/>
  <c r="I1277" i="46"/>
  <c r="I1278" i="46"/>
  <c r="I1279" i="46"/>
  <c r="I1280" i="46"/>
  <c r="I1281" i="46"/>
  <c r="I1282" i="46"/>
  <c r="I1283" i="46"/>
  <c r="I1284" i="46"/>
  <c r="I1285" i="46"/>
  <c r="I1286" i="46"/>
  <c r="I1287" i="46"/>
  <c r="I1288" i="46"/>
  <c r="I1289" i="46"/>
  <c r="I1290" i="46"/>
  <c r="I1291" i="46"/>
  <c r="I1292" i="46"/>
  <c r="I1293" i="46"/>
  <c r="I1294" i="46"/>
  <c r="I1295" i="46"/>
  <c r="I1296" i="46"/>
  <c r="I1297" i="46"/>
  <c r="I1298" i="46"/>
  <c r="I1299" i="46"/>
  <c r="I1300" i="46"/>
  <c r="I1301" i="46"/>
  <c r="I1302" i="46"/>
  <c r="I1303" i="46"/>
  <c r="I1304" i="46"/>
  <c r="I1305" i="46"/>
  <c r="I1306" i="46"/>
  <c r="I1307" i="46"/>
  <c r="I1308" i="46"/>
  <c r="I1309" i="46"/>
  <c r="I1310" i="46"/>
  <c r="I1311" i="46"/>
  <c r="I1312" i="46"/>
  <c r="I1313" i="46"/>
  <c r="I1314" i="46"/>
  <c r="I1315" i="46"/>
  <c r="I1316" i="46"/>
  <c r="I1317" i="46"/>
  <c r="I1318" i="46"/>
  <c r="I1319" i="46"/>
  <c r="I1320" i="46"/>
  <c r="I1321" i="46"/>
  <c r="I1322" i="46"/>
  <c r="I1323" i="46"/>
  <c r="I1324" i="46"/>
  <c r="I1325" i="46"/>
  <c r="I1326" i="46"/>
  <c r="I1327" i="46"/>
  <c r="I1328" i="46"/>
  <c r="I1329" i="46"/>
  <c r="I1330" i="46"/>
  <c r="I1331" i="46"/>
  <c r="I1332" i="46"/>
  <c r="I1333" i="46"/>
  <c r="I1334" i="46"/>
  <c r="I1335" i="46"/>
  <c r="I1336" i="46"/>
  <c r="I1337" i="46"/>
  <c r="I1338" i="46"/>
  <c r="I1339" i="46"/>
  <c r="I1340" i="46"/>
  <c r="I1341" i="46"/>
  <c r="I1342" i="46"/>
  <c r="I1343" i="46"/>
  <c r="I1344" i="46"/>
  <c r="I1345" i="46"/>
  <c r="I1346" i="46"/>
  <c r="I1347" i="46"/>
  <c r="I1348" i="46"/>
  <c r="I1349" i="46"/>
  <c r="I1350" i="46"/>
  <c r="I1351" i="46"/>
  <c r="I1352" i="46"/>
  <c r="I1353" i="46"/>
  <c r="I1354" i="46"/>
  <c r="I1355" i="46"/>
  <c r="I1356" i="46"/>
  <c r="I1357" i="46"/>
  <c r="I1358" i="46"/>
  <c r="I1359" i="46"/>
  <c r="I1360" i="46"/>
  <c r="I1361" i="46"/>
  <c r="I1362" i="46"/>
  <c r="I1363" i="46"/>
  <c r="I1364" i="46"/>
  <c r="I1365" i="46"/>
  <c r="I1366" i="46"/>
  <c r="I1367" i="46"/>
  <c r="I1368" i="46"/>
  <c r="I1369" i="46"/>
  <c r="I1370" i="46"/>
  <c r="I1371" i="46"/>
  <c r="I1372" i="46"/>
  <c r="I1373" i="46"/>
  <c r="I1374" i="46"/>
  <c r="I1375" i="46"/>
  <c r="I1376" i="46"/>
  <c r="I1377" i="46"/>
  <c r="I1378" i="46"/>
  <c r="I1379" i="46"/>
  <c r="I1380" i="46"/>
  <c r="I1381" i="46"/>
  <c r="I1382" i="46"/>
  <c r="I1383" i="46"/>
  <c r="I1384" i="46"/>
  <c r="I1385" i="46"/>
  <c r="I1386" i="46"/>
  <c r="I1387" i="46"/>
  <c r="I1388" i="46"/>
  <c r="I1389" i="46"/>
  <c r="I1390" i="46"/>
  <c r="I1391" i="46"/>
  <c r="I1392" i="46"/>
  <c r="I1393" i="46"/>
  <c r="I1394" i="46"/>
  <c r="I1395" i="46"/>
  <c r="I1396" i="46"/>
  <c r="I1397" i="46"/>
  <c r="I1398" i="46"/>
  <c r="I1399" i="46"/>
  <c r="I1400" i="46"/>
  <c r="I1401" i="46"/>
  <c r="I1402" i="46"/>
  <c r="I1403" i="46"/>
  <c r="I1404" i="46"/>
  <c r="I1405" i="46"/>
  <c r="I1406" i="46"/>
  <c r="I1407" i="46"/>
  <c r="I1408" i="46"/>
  <c r="I1409" i="46"/>
  <c r="I1410" i="46"/>
  <c r="I1411" i="46"/>
  <c r="I1412" i="46"/>
  <c r="I1413" i="46"/>
  <c r="I1414" i="46"/>
  <c r="I1415" i="46"/>
  <c r="I1416" i="46"/>
  <c r="I1417" i="46"/>
  <c r="I1418" i="46"/>
  <c r="I1419" i="46"/>
  <c r="I1420" i="46"/>
  <c r="I1421" i="46"/>
  <c r="I1422" i="46"/>
  <c r="I1423" i="46"/>
  <c r="I1424" i="46"/>
  <c r="I1425" i="46"/>
  <c r="I1426" i="46"/>
  <c r="I1427" i="46"/>
  <c r="I1428" i="46"/>
  <c r="I1429" i="46"/>
  <c r="I1430" i="46"/>
  <c r="I1431" i="46"/>
  <c r="I1432" i="46"/>
  <c r="I1433" i="46"/>
  <c r="I1434" i="46"/>
  <c r="I1435" i="46"/>
  <c r="I1436" i="46"/>
  <c r="I1437" i="46"/>
  <c r="I1438" i="46"/>
  <c r="I1439" i="46"/>
  <c r="I1440" i="46"/>
  <c r="I1441" i="46"/>
  <c r="I1442" i="46"/>
  <c r="I1443" i="46"/>
  <c r="I1444" i="46"/>
  <c r="I1445" i="46"/>
  <c r="I1446" i="46"/>
  <c r="I1447" i="46"/>
  <c r="I1448" i="46"/>
  <c r="I1449" i="46"/>
  <c r="I1450" i="46"/>
  <c r="I1451" i="46"/>
  <c r="I1452" i="46"/>
  <c r="I1453" i="46"/>
  <c r="I1454" i="46"/>
  <c r="I1455" i="46"/>
  <c r="I1456" i="46"/>
  <c r="I1457" i="46"/>
  <c r="I1458" i="46"/>
  <c r="I1459" i="46"/>
  <c r="I1460" i="46"/>
  <c r="I1461" i="46"/>
  <c r="I1462" i="46"/>
  <c r="I1463" i="46"/>
  <c r="I1464" i="46"/>
  <c r="I1465" i="46"/>
  <c r="I1466" i="46"/>
  <c r="I1467" i="46"/>
  <c r="I1468" i="46"/>
  <c r="I1469" i="46"/>
  <c r="I1470" i="46"/>
  <c r="I1471" i="46"/>
  <c r="I1472" i="46"/>
  <c r="I1473" i="46"/>
  <c r="I1474" i="46"/>
  <c r="I1475" i="46"/>
  <c r="I1476" i="46"/>
  <c r="I1477" i="46"/>
  <c r="I1478" i="46"/>
  <c r="I1479" i="46"/>
  <c r="I1480" i="46"/>
  <c r="I1481" i="46"/>
  <c r="I1482" i="46"/>
  <c r="I1483" i="46"/>
  <c r="I1484" i="46"/>
  <c r="I1485" i="46"/>
  <c r="I1486" i="46"/>
  <c r="I1487" i="46"/>
  <c r="I1488" i="46"/>
  <c r="I1489" i="46"/>
  <c r="I1490" i="46"/>
  <c r="I1491" i="46"/>
  <c r="I1492" i="46"/>
  <c r="I1493" i="46"/>
  <c r="I1494" i="46"/>
  <c r="I1495" i="46"/>
  <c r="I1496" i="46"/>
  <c r="I1497" i="46"/>
  <c r="I1498" i="46"/>
  <c r="I1499" i="46"/>
  <c r="I1500" i="46"/>
  <c r="I1501" i="46"/>
  <c r="I1502" i="46"/>
  <c r="I1503" i="46"/>
  <c r="I1504" i="46"/>
  <c r="I1505" i="46"/>
  <c r="I1506" i="46"/>
  <c r="I1507" i="46"/>
  <c r="I1508" i="46"/>
  <c r="I1509" i="46"/>
  <c r="I1510" i="46"/>
  <c r="I1511" i="46"/>
  <c r="I1512" i="46"/>
  <c r="I1513" i="46"/>
  <c r="I1514" i="46"/>
  <c r="I1515" i="46"/>
  <c r="I1516" i="46"/>
  <c r="I1517" i="46"/>
  <c r="I1518" i="46"/>
  <c r="I1519" i="46"/>
  <c r="I1520" i="46"/>
  <c r="I1521" i="46"/>
  <c r="I1522" i="46"/>
  <c r="I1523" i="46"/>
  <c r="I1524" i="46"/>
  <c r="I1525" i="46"/>
  <c r="I1526" i="46"/>
  <c r="I1527" i="46"/>
  <c r="I1528" i="46"/>
  <c r="I1529" i="46"/>
  <c r="I1530" i="46"/>
  <c r="I1531" i="46"/>
  <c r="I1532" i="46"/>
  <c r="I1533" i="46"/>
  <c r="I1534" i="46"/>
  <c r="I1535" i="46"/>
  <c r="I1536" i="46"/>
  <c r="I1537" i="46"/>
  <c r="I1538" i="46"/>
  <c r="I1539" i="46"/>
  <c r="I1540" i="46"/>
  <c r="I1541" i="46"/>
  <c r="I1542" i="46"/>
  <c r="I1543" i="46"/>
  <c r="I1544" i="46"/>
  <c r="I1545" i="46"/>
  <c r="I1546" i="46"/>
  <c r="I1547" i="46"/>
  <c r="I1548" i="46"/>
  <c r="I1549" i="46"/>
  <c r="I1550" i="46"/>
  <c r="I1551" i="46"/>
  <c r="I1552" i="46"/>
  <c r="I1553" i="46"/>
  <c r="I1554" i="46"/>
  <c r="I1555" i="46"/>
  <c r="I1556" i="46"/>
  <c r="I1557" i="46"/>
  <c r="I1558" i="46"/>
  <c r="I1559" i="46"/>
  <c r="I1560" i="46"/>
  <c r="I1561" i="46"/>
  <c r="I1562" i="46"/>
  <c r="I1563" i="46"/>
  <c r="I1564" i="46"/>
  <c r="I1565" i="46"/>
  <c r="I1566" i="46"/>
  <c r="I1567" i="46"/>
  <c r="I1568" i="46"/>
  <c r="I1569" i="46"/>
  <c r="I1570" i="46"/>
  <c r="I1571" i="46"/>
  <c r="I1572" i="46"/>
  <c r="I1573" i="46"/>
  <c r="I1574" i="46"/>
  <c r="I1575" i="46"/>
  <c r="I1576" i="46"/>
  <c r="I1577" i="46"/>
  <c r="I1578" i="46"/>
  <c r="I1579" i="46"/>
  <c r="I1580" i="46"/>
  <c r="I1581" i="46"/>
  <c r="I1582" i="46"/>
  <c r="I1583" i="46"/>
  <c r="I1584" i="46"/>
  <c r="I1585" i="46"/>
  <c r="I1586" i="46"/>
  <c r="I1587" i="46"/>
  <c r="I1588" i="46"/>
  <c r="I1589" i="46"/>
  <c r="I1590" i="46"/>
  <c r="I1591" i="46"/>
  <c r="I1592" i="46"/>
  <c r="I1593" i="46"/>
  <c r="I1594" i="46"/>
  <c r="I1595" i="46"/>
  <c r="I1596" i="46"/>
  <c r="I1597" i="46"/>
  <c r="I1598" i="46"/>
  <c r="I1599" i="46"/>
  <c r="I1600" i="46"/>
  <c r="I1601" i="46"/>
  <c r="I1602" i="46"/>
  <c r="I1603" i="46"/>
  <c r="I1604" i="46"/>
  <c r="I1605" i="46"/>
  <c r="I1606" i="46"/>
  <c r="I1607" i="46"/>
  <c r="I1608" i="46"/>
  <c r="I1609" i="46"/>
  <c r="I1610" i="46"/>
  <c r="I1611" i="46"/>
  <c r="I1612" i="46"/>
  <c r="I1613" i="46"/>
  <c r="I1614" i="46"/>
  <c r="I1615" i="46"/>
  <c r="I1616" i="46"/>
  <c r="I1617" i="46"/>
  <c r="I1618" i="46"/>
  <c r="I1619" i="46"/>
  <c r="I1620" i="46"/>
  <c r="I1621" i="46"/>
  <c r="I1622" i="46"/>
  <c r="I1623" i="46"/>
  <c r="I1624" i="46"/>
  <c r="I1625" i="46"/>
  <c r="I1626" i="46"/>
  <c r="I1627" i="46"/>
  <c r="I1628" i="46"/>
  <c r="I1629" i="46"/>
  <c r="I1630" i="46"/>
  <c r="I1631" i="46"/>
  <c r="I1632" i="46"/>
  <c r="I1633" i="46"/>
  <c r="I1634" i="46"/>
  <c r="I1635" i="46"/>
  <c r="I1636" i="46"/>
  <c r="I1637" i="46"/>
  <c r="I1638" i="46"/>
  <c r="I1639" i="46"/>
  <c r="I1640" i="46"/>
  <c r="I1641" i="46"/>
  <c r="I1642" i="46"/>
  <c r="I1643" i="46"/>
  <c r="I1644" i="46"/>
  <c r="I1645" i="46"/>
  <c r="I1646" i="46"/>
  <c r="I1647" i="46"/>
  <c r="I1648" i="46"/>
  <c r="I1649" i="46"/>
  <c r="I1650" i="46"/>
  <c r="I1651" i="46"/>
  <c r="I1652" i="46"/>
  <c r="I1653" i="46"/>
  <c r="I1654" i="46"/>
  <c r="I1655" i="46"/>
  <c r="I1656" i="46"/>
  <c r="I1657" i="46"/>
  <c r="I1658" i="46"/>
  <c r="I1659" i="46"/>
  <c r="I1660" i="46"/>
  <c r="I1661" i="46"/>
  <c r="I1662" i="46"/>
  <c r="I1663" i="46"/>
  <c r="I1664" i="46"/>
  <c r="I1665" i="46"/>
  <c r="I1666" i="46"/>
  <c r="I1667" i="46"/>
  <c r="I1668" i="46"/>
  <c r="I1669" i="46"/>
  <c r="I1670" i="46"/>
  <c r="I1671" i="46"/>
  <c r="I1672" i="46"/>
  <c r="I1673" i="46"/>
  <c r="I1674" i="46"/>
  <c r="I1675" i="46"/>
  <c r="I1676" i="46"/>
  <c r="I1677" i="46"/>
  <c r="I1678" i="46"/>
  <c r="I1679" i="46"/>
  <c r="I1680" i="46"/>
  <c r="I1681" i="46"/>
  <c r="I1682" i="46"/>
  <c r="I1683" i="46"/>
  <c r="I1684" i="46"/>
  <c r="I1685" i="46"/>
  <c r="I1686" i="46"/>
  <c r="I1687" i="46"/>
  <c r="I1688" i="46"/>
  <c r="I1689" i="46"/>
  <c r="I1690" i="46"/>
  <c r="I1691" i="46"/>
  <c r="I1692" i="46"/>
  <c r="I1693" i="46"/>
  <c r="I1694" i="46"/>
  <c r="I1695" i="46"/>
  <c r="I1696" i="46"/>
  <c r="I1697" i="46"/>
  <c r="I1698" i="46"/>
  <c r="I1699" i="46"/>
  <c r="I1700" i="46"/>
  <c r="I1701" i="46"/>
  <c r="I1702" i="46"/>
  <c r="I1703" i="46"/>
  <c r="I1704" i="46"/>
  <c r="I1705" i="46"/>
  <c r="I1706" i="46"/>
  <c r="I1707" i="46"/>
  <c r="I1708" i="46"/>
  <c r="I1709" i="46"/>
  <c r="I1710" i="46"/>
  <c r="I1711" i="46"/>
  <c r="I1712" i="46"/>
  <c r="I1713" i="46"/>
  <c r="I1714" i="46"/>
  <c r="I1715" i="46"/>
  <c r="I1716" i="46"/>
  <c r="I1717" i="46"/>
  <c r="I1718" i="46"/>
  <c r="I1719" i="46"/>
  <c r="I1720" i="46"/>
  <c r="I1721" i="46"/>
  <c r="I1722" i="46"/>
  <c r="I1723" i="46"/>
  <c r="I1724" i="46"/>
  <c r="I1725" i="46"/>
  <c r="I1726" i="46"/>
  <c r="I1727" i="46"/>
  <c r="I1728" i="46"/>
  <c r="I1729" i="46"/>
  <c r="I1730" i="46"/>
  <c r="I1731" i="46"/>
  <c r="I1732" i="46"/>
  <c r="I1733" i="46"/>
  <c r="I1734" i="46"/>
  <c r="I1735" i="46"/>
  <c r="I1736" i="46"/>
  <c r="I1737" i="46"/>
  <c r="I1738" i="46"/>
  <c r="I1739" i="46"/>
  <c r="I1740" i="46"/>
  <c r="I1741" i="46"/>
  <c r="I1742" i="46"/>
  <c r="I1743" i="46"/>
  <c r="I1744" i="46"/>
  <c r="I1745" i="46"/>
  <c r="I1746" i="46"/>
  <c r="I1747" i="46"/>
  <c r="I1748" i="46"/>
  <c r="I1749" i="46"/>
  <c r="I1750" i="46"/>
  <c r="I1751" i="46"/>
  <c r="I1752" i="46"/>
  <c r="I1753" i="46"/>
  <c r="I1754" i="46"/>
  <c r="I1755" i="46"/>
  <c r="I1756" i="46"/>
  <c r="I1757" i="46"/>
  <c r="I1758" i="46"/>
  <c r="I1759" i="46"/>
  <c r="I1760" i="46"/>
  <c r="I1761" i="46"/>
  <c r="I1762" i="46"/>
  <c r="I1763" i="46"/>
  <c r="I1764" i="46"/>
  <c r="I1765" i="46"/>
  <c r="I1766" i="46"/>
  <c r="I1767" i="46"/>
  <c r="I1768" i="46"/>
  <c r="I1769" i="46"/>
  <c r="I1770" i="46"/>
  <c r="I1771" i="46"/>
  <c r="I1772" i="46"/>
  <c r="I1773" i="46"/>
  <c r="I1774" i="46"/>
  <c r="I1775" i="46"/>
  <c r="I1776" i="46"/>
  <c r="I1777" i="46"/>
  <c r="I1778" i="46"/>
  <c r="I1779" i="46"/>
  <c r="I1780" i="46"/>
  <c r="I1781" i="46"/>
  <c r="I1782" i="46"/>
  <c r="I1783" i="46"/>
  <c r="I1784" i="46"/>
  <c r="I1785" i="46"/>
  <c r="I1786" i="46"/>
  <c r="I1787" i="46"/>
  <c r="I1788" i="46"/>
  <c r="I1789" i="46"/>
  <c r="I1790" i="46"/>
  <c r="I1791" i="46"/>
  <c r="I1792" i="46"/>
  <c r="I1793" i="46"/>
  <c r="I1794" i="46"/>
  <c r="I1795" i="46"/>
  <c r="I1796" i="46"/>
  <c r="I1797" i="46"/>
  <c r="I1798" i="46"/>
  <c r="I1799" i="46"/>
  <c r="I1800" i="46"/>
  <c r="I1801" i="46"/>
  <c r="I1802" i="46"/>
  <c r="I1803" i="46"/>
  <c r="I1804" i="46"/>
  <c r="I1805" i="46"/>
  <c r="I1806" i="46"/>
  <c r="I1807" i="46"/>
  <c r="I1808" i="46"/>
  <c r="I1809" i="46"/>
  <c r="I1810" i="46"/>
  <c r="I1811" i="46"/>
  <c r="I1812" i="46"/>
  <c r="I1813" i="46"/>
  <c r="I1814" i="46"/>
  <c r="I1815" i="46"/>
  <c r="I1816" i="46"/>
  <c r="I1817" i="46"/>
  <c r="I1818" i="46"/>
  <c r="I1819" i="46"/>
  <c r="I1820" i="46"/>
  <c r="I1821" i="46"/>
  <c r="I1822" i="46"/>
  <c r="I1823" i="46"/>
  <c r="I1824" i="46"/>
  <c r="I1825" i="46"/>
  <c r="I1826" i="46"/>
  <c r="I1827" i="46"/>
  <c r="I1828" i="46"/>
  <c r="I1829" i="46"/>
  <c r="I1830" i="46"/>
  <c r="I1831" i="46"/>
  <c r="I1832" i="46"/>
  <c r="I1833" i="46"/>
  <c r="I1834" i="46"/>
  <c r="I1835" i="46"/>
  <c r="I1836" i="46"/>
  <c r="I1837" i="46"/>
  <c r="I1838" i="46"/>
  <c r="I1839" i="46"/>
  <c r="I1840" i="46"/>
  <c r="I1841" i="46"/>
  <c r="I1842" i="46"/>
  <c r="I1843" i="46"/>
  <c r="I1844" i="46"/>
  <c r="I1845" i="46"/>
  <c r="I1846" i="46"/>
  <c r="I1847" i="46"/>
  <c r="I1848" i="46"/>
  <c r="I1849" i="46"/>
  <c r="I1850" i="46"/>
  <c r="I1851" i="46"/>
  <c r="I1852" i="46"/>
  <c r="I1853" i="46"/>
  <c r="I1854" i="46"/>
  <c r="I1855" i="46"/>
  <c r="I1856" i="46"/>
  <c r="I1857" i="46"/>
  <c r="I1858" i="46"/>
  <c r="I1859" i="46"/>
  <c r="I1860" i="46"/>
  <c r="I1861" i="46"/>
  <c r="I1862" i="46"/>
  <c r="I1863" i="46"/>
  <c r="I1864" i="46"/>
  <c r="I1865" i="46"/>
  <c r="I1866" i="46"/>
  <c r="I1867" i="46"/>
  <c r="I1868" i="46"/>
  <c r="I1869" i="46"/>
  <c r="I1870" i="46"/>
  <c r="I1871" i="46"/>
  <c r="I1872" i="46"/>
  <c r="I1873" i="46"/>
  <c r="I1874" i="46"/>
  <c r="I1875" i="46"/>
  <c r="I1876" i="46"/>
  <c r="I1877" i="46"/>
  <c r="I1878" i="46"/>
  <c r="I1879" i="46"/>
  <c r="I1880" i="46"/>
  <c r="I1881" i="46"/>
  <c r="I1882" i="46"/>
  <c r="I1883" i="46"/>
  <c r="I1884" i="46"/>
  <c r="I1885" i="46"/>
  <c r="I1886" i="46"/>
  <c r="I1887" i="46"/>
  <c r="I1888" i="46"/>
  <c r="I1889" i="46"/>
  <c r="I1890" i="46"/>
  <c r="I1891" i="46"/>
  <c r="I1892" i="46"/>
  <c r="I1893" i="46"/>
  <c r="I1894" i="46"/>
  <c r="I1895" i="46"/>
  <c r="I1896" i="46"/>
  <c r="I1897" i="46"/>
  <c r="I1898" i="46"/>
  <c r="I1899" i="46"/>
  <c r="I1900" i="46"/>
  <c r="I1901" i="46"/>
  <c r="I1902" i="46"/>
  <c r="I1903" i="46"/>
  <c r="I1904" i="46"/>
  <c r="I1905" i="46"/>
  <c r="I1906" i="46"/>
  <c r="I1907" i="46"/>
  <c r="I1908" i="46"/>
  <c r="I1909" i="46"/>
  <c r="I1910" i="46"/>
  <c r="I1911" i="46"/>
  <c r="I1912" i="46"/>
  <c r="I1913" i="46"/>
  <c r="I1914" i="46"/>
  <c r="I1915" i="46"/>
  <c r="I1916" i="46"/>
  <c r="I1917" i="46"/>
  <c r="I1918" i="46"/>
  <c r="I1919" i="46"/>
  <c r="I1920" i="46"/>
  <c r="I1921" i="46"/>
  <c r="I1922" i="46"/>
  <c r="I1923" i="46"/>
  <c r="I1924" i="46"/>
  <c r="I1925" i="46"/>
  <c r="I1926" i="46"/>
  <c r="I1927" i="46"/>
  <c r="I1928" i="46"/>
  <c r="I1929" i="46"/>
  <c r="I1930" i="46"/>
  <c r="I1931" i="46"/>
  <c r="I1932" i="46"/>
  <c r="I1933" i="46"/>
  <c r="I1934" i="46"/>
  <c r="I1935" i="46"/>
  <c r="I1936" i="46"/>
  <c r="I1937" i="46"/>
  <c r="I1938" i="46"/>
  <c r="I1939" i="46"/>
  <c r="I1940" i="46"/>
  <c r="I1941" i="46"/>
  <c r="I1942" i="46"/>
  <c r="I1943" i="46"/>
  <c r="I1944" i="46"/>
  <c r="I1945" i="46"/>
  <c r="I1946" i="46"/>
  <c r="I1947" i="46"/>
  <c r="I1948" i="46"/>
  <c r="I1949" i="46"/>
  <c r="I1950" i="46"/>
  <c r="I1951" i="46"/>
  <c r="I1952" i="46"/>
  <c r="I1953" i="46"/>
  <c r="I1954" i="46"/>
  <c r="I1955" i="46"/>
  <c r="I1956" i="46"/>
  <c r="I1957" i="46"/>
  <c r="I1958" i="46"/>
  <c r="I1959" i="46"/>
  <c r="I1960" i="46"/>
  <c r="I1961" i="46"/>
  <c r="I1962" i="46"/>
  <c r="I1963" i="46"/>
  <c r="I1964" i="46"/>
  <c r="I1965" i="46"/>
  <c r="I1966" i="46"/>
  <c r="I1967" i="46"/>
  <c r="I1968" i="46"/>
  <c r="I1969" i="46"/>
  <c r="I1970" i="46"/>
  <c r="I1971" i="46"/>
  <c r="I1972" i="46"/>
  <c r="I1973" i="46"/>
  <c r="I1974" i="46"/>
  <c r="I1975" i="46"/>
  <c r="I1976" i="46"/>
  <c r="I1977" i="46"/>
  <c r="I1978" i="46"/>
  <c r="I1979" i="46"/>
  <c r="I1980" i="46"/>
  <c r="I1981" i="46"/>
  <c r="I1982" i="46"/>
  <c r="I1983" i="46"/>
  <c r="I1984" i="46"/>
  <c r="I1985" i="46"/>
  <c r="I1986" i="46"/>
  <c r="I1987" i="46"/>
  <c r="I1988" i="46"/>
  <c r="I1989" i="46"/>
  <c r="I1990" i="46"/>
  <c r="I1991" i="46"/>
  <c r="I1992" i="46"/>
  <c r="I1993" i="46"/>
  <c r="I1994" i="46"/>
  <c r="I1995" i="46"/>
  <c r="I1996" i="46"/>
  <c r="I1997" i="46"/>
  <c r="I1998" i="46"/>
  <c r="I1999" i="46"/>
  <c r="I2000" i="46"/>
  <c r="I2001" i="46"/>
  <c r="I2002" i="46"/>
  <c r="I2003" i="46"/>
  <c r="I2004" i="46"/>
  <c r="I2005" i="46"/>
  <c r="I2006" i="46"/>
  <c r="I2007" i="46"/>
  <c r="I2008" i="46"/>
  <c r="I2009" i="46"/>
  <c r="I2010" i="46"/>
  <c r="I2011" i="46"/>
  <c r="I2012" i="46"/>
  <c r="I2013" i="46"/>
  <c r="I2014" i="46"/>
  <c r="I2015" i="46"/>
  <c r="I2016" i="46"/>
  <c r="I2017" i="46"/>
  <c r="I2018" i="46"/>
  <c r="I2019" i="46"/>
  <c r="I2020" i="46"/>
  <c r="I2021" i="46"/>
  <c r="I2022" i="46"/>
  <c r="I2023" i="46"/>
  <c r="I2024" i="46"/>
  <c r="I2025" i="46"/>
  <c r="I2026" i="46"/>
  <c r="I2027" i="46"/>
  <c r="I2028" i="46"/>
  <c r="I2029" i="46"/>
  <c r="I2030" i="46"/>
  <c r="I2031" i="46"/>
  <c r="I2032" i="46"/>
  <c r="I2033" i="46"/>
  <c r="I2034" i="46"/>
  <c r="I2035" i="46"/>
  <c r="I2036" i="46"/>
  <c r="I2037" i="46"/>
  <c r="I2038" i="46"/>
  <c r="I2039" i="46"/>
  <c r="I2040" i="46"/>
  <c r="I2041" i="46"/>
  <c r="I2042" i="46"/>
  <c r="I2043" i="46"/>
  <c r="I2044" i="46"/>
  <c r="I2045" i="46"/>
  <c r="I2046" i="46"/>
  <c r="I2047" i="46"/>
  <c r="I2048" i="46"/>
  <c r="I2049" i="46"/>
  <c r="I2050" i="46"/>
  <c r="I2051" i="46"/>
  <c r="I2052" i="46"/>
  <c r="I2053" i="46"/>
  <c r="I2054" i="46"/>
  <c r="I2055" i="46"/>
  <c r="I2056" i="46"/>
  <c r="I2057" i="46"/>
  <c r="I2058" i="46"/>
  <c r="I2059" i="46"/>
  <c r="I2060" i="46"/>
  <c r="I2061" i="46"/>
  <c r="I2062" i="46"/>
  <c r="I2063" i="46"/>
  <c r="I2064" i="46"/>
  <c r="I2065" i="46"/>
  <c r="I2066" i="46"/>
  <c r="I2067" i="46"/>
  <c r="I2068" i="46"/>
  <c r="I2069" i="46"/>
  <c r="I2070" i="46"/>
  <c r="I2071" i="46"/>
  <c r="I2072" i="46"/>
  <c r="I2073" i="46"/>
  <c r="I2074" i="46"/>
  <c r="I2075" i="46"/>
  <c r="I2076" i="46"/>
  <c r="I2077" i="46"/>
  <c r="I2078" i="46"/>
  <c r="I2079" i="46"/>
  <c r="I2080" i="46"/>
  <c r="I2081" i="46"/>
  <c r="I2082" i="46"/>
  <c r="I2083" i="46"/>
  <c r="I2084" i="46"/>
  <c r="I2085" i="46"/>
  <c r="I2086" i="46"/>
  <c r="I2087" i="46"/>
  <c r="I2088" i="46"/>
  <c r="I2089" i="46"/>
  <c r="I2090" i="46"/>
  <c r="I2091" i="46"/>
  <c r="I2092" i="46"/>
  <c r="I2093" i="46"/>
  <c r="I2094" i="46"/>
  <c r="I2095" i="46"/>
  <c r="I2096" i="46"/>
  <c r="I2097" i="46"/>
  <c r="I2098" i="46"/>
  <c r="I2099" i="46"/>
  <c r="I2100" i="46"/>
  <c r="I2101" i="46"/>
  <c r="I2102" i="46"/>
  <c r="I2103" i="46"/>
  <c r="I2104" i="46"/>
  <c r="I2105" i="46"/>
  <c r="I2106" i="46"/>
  <c r="I2107" i="46"/>
  <c r="I2108" i="46"/>
  <c r="I2109" i="46"/>
  <c r="I2110" i="46"/>
  <c r="I2111" i="46"/>
  <c r="I2112" i="46"/>
  <c r="I2113" i="46"/>
  <c r="I2114" i="46"/>
  <c r="I2115" i="46"/>
  <c r="I2116" i="46"/>
  <c r="I2117" i="46"/>
  <c r="I2118" i="46"/>
  <c r="I2119" i="46"/>
  <c r="I2120" i="46"/>
  <c r="I2121" i="46"/>
  <c r="I2122" i="46"/>
  <c r="I2123" i="46"/>
  <c r="I2124" i="46"/>
  <c r="I2125" i="46"/>
  <c r="I2126" i="46"/>
  <c r="I2127" i="46"/>
  <c r="I2128" i="46"/>
  <c r="I2129" i="46"/>
  <c r="I2130" i="46"/>
  <c r="I2131" i="46"/>
  <c r="I2132" i="46"/>
  <c r="I2133" i="46"/>
  <c r="I2134" i="46"/>
  <c r="I2135" i="46"/>
  <c r="I2136" i="46"/>
  <c r="I2137" i="46"/>
  <c r="I2138" i="46"/>
  <c r="I2139" i="46"/>
  <c r="I2140" i="46"/>
  <c r="I2141" i="46"/>
  <c r="I2142" i="46"/>
  <c r="I2143" i="46"/>
  <c r="I2144" i="46"/>
  <c r="I2145" i="46"/>
  <c r="I2146" i="46"/>
  <c r="I2147" i="46"/>
  <c r="I2148" i="46"/>
  <c r="I2149" i="46"/>
  <c r="I2150" i="46"/>
  <c r="I2151" i="46"/>
  <c r="I2152" i="46"/>
  <c r="I2153" i="46"/>
  <c r="I2154" i="46"/>
  <c r="I2155" i="46"/>
  <c r="I2156" i="46"/>
  <c r="I2157" i="46"/>
  <c r="I2158" i="46"/>
  <c r="I2159" i="46"/>
  <c r="I2160" i="46"/>
  <c r="I2161" i="46"/>
  <c r="I2162" i="46"/>
  <c r="I2163" i="46"/>
  <c r="I2164" i="46"/>
  <c r="I2165" i="46"/>
  <c r="I2166" i="46"/>
  <c r="I2167" i="46"/>
  <c r="I2168" i="46"/>
  <c r="I2169" i="46"/>
  <c r="I2170" i="46"/>
  <c r="I2171" i="46"/>
  <c r="I2172" i="46"/>
  <c r="I2173" i="46"/>
  <c r="I2174" i="46"/>
  <c r="I2175" i="46"/>
  <c r="I2176" i="46"/>
  <c r="I2177" i="46"/>
  <c r="I2178" i="46"/>
  <c r="I2179" i="46"/>
  <c r="I2180" i="46"/>
  <c r="I2181" i="46"/>
  <c r="I2182" i="46"/>
  <c r="I2183" i="46"/>
  <c r="I2184" i="46"/>
  <c r="I2185" i="46"/>
  <c r="I2186" i="46"/>
  <c r="I2187" i="46"/>
  <c r="I2188" i="46"/>
  <c r="I2189" i="46"/>
  <c r="I2190" i="46"/>
  <c r="I2191" i="46"/>
  <c r="I2192" i="46"/>
  <c r="I2193" i="46"/>
  <c r="I2194" i="46"/>
  <c r="I2195" i="46"/>
  <c r="I2196" i="46"/>
  <c r="I2197" i="46"/>
  <c r="I2198" i="46"/>
  <c r="I2199" i="46"/>
  <c r="I2200" i="46"/>
  <c r="I2201" i="46"/>
  <c r="I2202" i="46"/>
  <c r="I2203" i="46"/>
  <c r="I2204" i="46"/>
  <c r="I2205" i="46"/>
  <c r="I2206" i="46"/>
  <c r="I2207" i="46"/>
  <c r="I2208" i="46"/>
  <c r="I2209" i="46"/>
  <c r="I2210" i="46"/>
  <c r="I2211" i="46"/>
  <c r="I2212" i="46"/>
  <c r="I2213" i="46"/>
  <c r="I2214" i="46"/>
  <c r="I2215" i="46"/>
  <c r="I2216" i="46"/>
  <c r="I2217" i="46"/>
  <c r="I2218" i="46"/>
  <c r="I2219" i="46"/>
  <c r="I2220" i="46"/>
  <c r="I2221" i="46"/>
  <c r="I2222" i="46"/>
  <c r="I2223" i="46"/>
  <c r="I2224" i="46"/>
  <c r="I2225" i="46"/>
  <c r="I2226" i="46"/>
  <c r="I2227" i="46"/>
  <c r="I2228" i="46"/>
  <c r="I2229" i="46"/>
  <c r="I2230" i="46"/>
  <c r="I2231" i="46"/>
  <c r="I2232" i="46"/>
  <c r="I2233" i="46"/>
  <c r="I2234" i="46"/>
  <c r="I2235" i="46"/>
  <c r="I2236" i="46"/>
  <c r="I2237" i="46"/>
  <c r="I2238" i="46"/>
  <c r="I2239" i="46"/>
  <c r="I2240" i="46"/>
  <c r="I2241" i="46"/>
  <c r="I2242" i="46"/>
  <c r="I2243" i="46"/>
  <c r="I2244" i="46"/>
  <c r="I2245" i="46"/>
  <c r="I2246" i="46"/>
  <c r="I2247" i="46"/>
  <c r="I2248" i="46"/>
  <c r="I2249" i="46"/>
  <c r="I2250" i="46"/>
  <c r="I2251" i="46"/>
  <c r="I2252" i="46"/>
  <c r="I2253" i="46"/>
  <c r="I2254" i="46"/>
  <c r="I2255" i="46"/>
  <c r="I2256" i="46"/>
  <c r="I2257" i="46"/>
  <c r="I2258" i="46"/>
  <c r="I2259" i="46"/>
  <c r="I2260" i="46"/>
  <c r="I2261" i="46"/>
  <c r="I2262" i="46"/>
  <c r="I2263" i="46"/>
  <c r="I2264" i="46"/>
  <c r="I2265" i="46"/>
  <c r="I2266" i="46"/>
  <c r="I2267" i="46"/>
  <c r="I2268" i="46"/>
  <c r="I2269" i="46"/>
  <c r="I2270" i="46"/>
  <c r="I2271" i="46"/>
  <c r="I2272" i="46"/>
  <c r="I2273" i="46"/>
  <c r="I2274" i="46"/>
  <c r="I2275" i="46"/>
  <c r="I2276" i="46"/>
  <c r="I2277" i="46"/>
  <c r="I2278" i="46"/>
  <c r="I2279" i="46"/>
  <c r="I2280" i="46"/>
  <c r="I2281" i="46"/>
  <c r="I2282" i="46"/>
  <c r="I2283" i="46"/>
  <c r="I2284" i="46"/>
  <c r="I2285" i="46"/>
  <c r="I2286" i="46"/>
  <c r="I2287" i="46"/>
  <c r="I2288" i="46"/>
  <c r="I2289" i="46"/>
  <c r="I2290" i="46"/>
  <c r="I2291" i="46"/>
  <c r="I2292" i="46"/>
  <c r="I2293" i="46"/>
  <c r="I2294" i="46"/>
  <c r="I2295" i="46"/>
  <c r="I2296" i="46"/>
  <c r="I2297" i="46"/>
  <c r="I2298" i="46"/>
  <c r="I2299" i="46"/>
  <c r="I2300" i="46"/>
  <c r="I2301" i="46"/>
  <c r="I2302" i="46"/>
  <c r="I2303" i="46"/>
  <c r="I2304" i="46"/>
  <c r="I2305" i="46"/>
  <c r="I2306" i="46"/>
  <c r="I2307" i="46"/>
  <c r="I2308" i="46"/>
  <c r="I2309" i="46"/>
  <c r="I2310" i="46"/>
  <c r="I2311" i="46"/>
  <c r="I2312" i="46"/>
  <c r="I2313" i="46"/>
  <c r="I2314" i="46"/>
  <c r="I2315" i="46"/>
  <c r="I2316" i="46"/>
  <c r="I2317" i="46"/>
  <c r="I2318" i="46"/>
  <c r="I2319" i="46"/>
  <c r="I2320" i="46"/>
  <c r="I2321" i="46"/>
  <c r="I2322" i="46"/>
  <c r="I2323" i="46"/>
  <c r="I2324" i="46"/>
  <c r="I2325" i="46"/>
  <c r="I2326" i="46"/>
  <c r="I2327" i="46"/>
  <c r="I2328" i="46"/>
  <c r="I2329" i="46"/>
  <c r="I2330" i="46"/>
  <c r="I2331" i="46"/>
  <c r="I2332" i="46"/>
  <c r="I2333" i="46"/>
  <c r="I2334" i="46"/>
  <c r="I2335" i="46"/>
  <c r="I2336" i="46"/>
  <c r="I2337" i="46"/>
  <c r="I2338" i="46"/>
  <c r="I2339" i="46"/>
  <c r="I2340" i="46"/>
  <c r="I2341" i="46"/>
  <c r="I2342" i="46"/>
  <c r="I2343" i="46"/>
  <c r="I2344" i="46"/>
  <c r="I2345" i="46"/>
  <c r="I2346" i="46"/>
  <c r="I2347" i="46"/>
  <c r="I2348" i="46"/>
  <c r="I2349" i="46"/>
  <c r="I2350" i="46"/>
  <c r="I2351" i="46"/>
  <c r="I2352" i="46"/>
  <c r="I2353" i="46"/>
  <c r="I2354" i="46"/>
  <c r="I2355" i="46"/>
  <c r="I2356" i="46"/>
  <c r="I2357" i="46"/>
  <c r="I2358" i="46"/>
  <c r="I2359" i="46"/>
  <c r="I2360" i="46"/>
  <c r="I2361" i="46"/>
  <c r="I2362" i="46"/>
  <c r="I2363" i="46"/>
  <c r="I2364" i="46"/>
  <c r="I2365" i="46"/>
  <c r="I2366" i="46"/>
  <c r="I2367" i="46"/>
  <c r="I2368" i="46"/>
  <c r="I2369" i="46"/>
  <c r="I2370" i="46"/>
  <c r="I2371" i="46"/>
  <c r="I2372" i="46"/>
  <c r="I2373" i="46"/>
  <c r="I2374" i="46"/>
  <c r="I2375" i="46"/>
  <c r="I2376" i="46"/>
  <c r="I2377" i="46"/>
  <c r="I2378" i="46"/>
  <c r="I2379" i="46"/>
  <c r="I2380" i="46"/>
  <c r="I2381" i="46"/>
  <c r="I2382" i="46"/>
  <c r="I2383" i="46"/>
  <c r="I2384" i="46"/>
  <c r="I2385" i="46"/>
  <c r="I2386" i="46"/>
  <c r="I2387" i="46"/>
  <c r="I2388" i="46"/>
  <c r="I2389" i="46"/>
  <c r="I2390" i="46"/>
  <c r="I2391" i="46"/>
  <c r="I2392" i="46"/>
  <c r="I2393" i="46"/>
  <c r="I2394" i="46"/>
  <c r="I2395" i="46"/>
  <c r="I2396" i="46"/>
  <c r="I2397" i="46"/>
  <c r="I2398" i="46"/>
  <c r="I2399" i="46"/>
  <c r="I2400" i="46"/>
  <c r="I2401" i="46"/>
  <c r="I2402" i="46"/>
  <c r="I2403" i="46"/>
  <c r="I2404" i="46"/>
  <c r="I2405" i="46"/>
  <c r="I2406" i="46"/>
  <c r="I2407" i="46"/>
  <c r="I2408" i="46"/>
  <c r="I2409" i="46"/>
  <c r="I2410" i="46"/>
  <c r="I2411" i="46"/>
  <c r="I2412" i="46"/>
  <c r="I2413" i="46"/>
  <c r="I2414" i="46"/>
  <c r="I2415" i="46"/>
  <c r="I2416" i="46"/>
  <c r="I2417" i="46"/>
  <c r="I2418" i="46"/>
  <c r="I2419" i="46"/>
  <c r="I2420" i="46"/>
  <c r="I2421" i="46"/>
  <c r="I2422" i="46"/>
  <c r="I2423" i="46"/>
  <c r="I2424" i="46"/>
  <c r="I2425" i="46"/>
  <c r="I2426" i="46"/>
  <c r="I2427" i="46"/>
  <c r="I2428" i="46"/>
  <c r="I2429" i="46"/>
  <c r="I2430" i="46"/>
  <c r="I2431" i="46"/>
  <c r="I2432" i="46"/>
  <c r="I2433" i="46"/>
  <c r="I2434" i="46"/>
  <c r="I2435" i="46"/>
  <c r="I2436" i="46"/>
  <c r="I2437" i="46"/>
  <c r="I2438" i="46"/>
  <c r="I2439" i="46"/>
  <c r="I2440" i="46"/>
  <c r="I2441" i="46"/>
  <c r="I2442" i="46"/>
  <c r="I2443" i="46"/>
  <c r="I2444" i="46"/>
  <c r="I2445" i="46"/>
  <c r="I2446" i="46"/>
  <c r="I2447" i="46"/>
  <c r="I2448" i="46"/>
  <c r="I2449" i="46"/>
  <c r="I2450" i="46"/>
  <c r="I2451" i="46"/>
  <c r="I2452" i="46"/>
  <c r="I2453" i="46"/>
  <c r="I2454" i="46"/>
  <c r="I2455" i="46"/>
  <c r="I2456" i="46"/>
  <c r="I2457" i="46"/>
  <c r="I2458" i="46"/>
  <c r="I2459" i="46"/>
  <c r="I2460" i="46"/>
  <c r="I2461" i="46"/>
  <c r="I2462" i="46"/>
  <c r="I2463" i="46"/>
  <c r="I2464" i="46"/>
  <c r="I2465" i="46"/>
  <c r="I2466" i="46"/>
  <c r="I2467" i="46"/>
  <c r="I2468" i="46"/>
  <c r="I2469" i="46"/>
  <c r="I2470" i="46"/>
  <c r="I2471" i="46"/>
  <c r="I2472" i="46"/>
  <c r="I2473" i="46"/>
  <c r="I2474" i="46"/>
  <c r="I2475" i="46"/>
  <c r="I2476" i="46"/>
  <c r="I2477" i="46"/>
  <c r="I2478" i="46"/>
  <c r="I2479" i="46"/>
  <c r="I2480" i="46"/>
  <c r="I2481" i="46"/>
  <c r="I2482" i="46"/>
  <c r="I2483" i="46"/>
  <c r="I2484" i="46"/>
  <c r="I2485" i="46"/>
  <c r="I2486" i="46"/>
  <c r="I2487" i="46"/>
  <c r="I2488" i="46"/>
  <c r="I2489" i="46"/>
  <c r="I2490" i="46"/>
  <c r="I2491" i="46"/>
  <c r="I2492" i="46"/>
  <c r="I2493" i="46"/>
  <c r="I2494" i="46"/>
  <c r="I2495" i="46"/>
  <c r="I2496" i="46"/>
  <c r="I2497" i="46"/>
  <c r="I2498" i="46"/>
  <c r="I2499" i="46"/>
  <c r="I2500" i="46"/>
  <c r="I2501" i="46"/>
  <c r="I2502" i="46"/>
  <c r="I2503" i="46"/>
  <c r="I2504" i="46"/>
  <c r="I2505" i="46"/>
  <c r="I2506" i="46"/>
  <c r="I2507" i="46"/>
  <c r="I2508" i="46"/>
  <c r="I2509" i="46"/>
  <c r="I2510" i="46"/>
  <c r="I2511" i="46"/>
  <c r="I2512" i="46"/>
  <c r="I2513" i="46"/>
  <c r="I2514" i="46"/>
  <c r="I2515" i="46"/>
  <c r="I2516" i="46"/>
  <c r="I2517" i="46"/>
  <c r="I2518" i="46"/>
  <c r="I2519" i="46"/>
  <c r="I2520" i="46"/>
  <c r="I2521" i="46"/>
  <c r="I2522" i="46"/>
  <c r="I2523" i="46"/>
  <c r="I2524" i="46"/>
  <c r="I2525" i="46"/>
  <c r="I2526" i="46"/>
  <c r="I2527" i="46"/>
  <c r="I2528" i="46"/>
  <c r="I2529" i="46"/>
  <c r="I2530" i="46"/>
  <c r="I2531" i="46"/>
  <c r="I2532" i="46"/>
  <c r="I2533" i="46"/>
  <c r="I2534" i="46"/>
  <c r="I2535" i="46"/>
  <c r="I2536" i="46"/>
  <c r="I2537" i="46"/>
  <c r="I2538" i="46"/>
  <c r="I2539" i="46"/>
  <c r="I2540" i="46"/>
  <c r="I2541" i="46"/>
  <c r="I2542" i="46"/>
  <c r="I2543" i="46"/>
  <c r="I2544" i="46"/>
  <c r="I2545" i="46"/>
  <c r="I2546" i="46"/>
  <c r="I2547" i="46"/>
  <c r="I2548" i="46"/>
  <c r="I2549" i="46"/>
  <c r="I2550" i="46"/>
  <c r="I2551" i="46"/>
  <c r="I2552" i="46"/>
  <c r="I2553" i="46"/>
  <c r="I2554" i="46"/>
  <c r="I2555" i="46"/>
  <c r="I2556" i="46"/>
  <c r="I2557" i="46"/>
  <c r="I2558" i="46"/>
  <c r="I2559" i="46"/>
  <c r="I2560" i="46"/>
  <c r="I2561" i="46"/>
  <c r="I2562" i="46"/>
  <c r="I2563" i="46"/>
  <c r="I2564" i="46"/>
  <c r="I2565" i="46"/>
  <c r="I2566" i="46"/>
  <c r="I2567" i="46"/>
  <c r="I2568" i="46"/>
  <c r="I2569" i="46"/>
  <c r="I2570" i="46"/>
  <c r="I2571" i="46"/>
  <c r="I2572" i="46"/>
  <c r="I2573" i="46"/>
  <c r="I2574" i="46"/>
  <c r="I2575" i="46"/>
  <c r="I2576" i="46"/>
  <c r="I2577" i="46"/>
  <c r="I2578" i="46"/>
  <c r="I2579" i="46"/>
  <c r="I2580" i="46"/>
  <c r="I2581" i="46"/>
  <c r="I2582" i="46"/>
  <c r="I2583" i="46"/>
  <c r="I2584" i="46"/>
  <c r="I2585" i="46"/>
  <c r="I2586" i="46"/>
  <c r="I2587" i="46"/>
  <c r="I2588" i="46"/>
  <c r="I2589" i="46"/>
  <c r="I2590" i="46"/>
  <c r="I2591" i="46"/>
  <c r="I2592" i="46"/>
  <c r="I2593" i="46"/>
  <c r="I2594" i="46"/>
  <c r="I2595" i="46"/>
  <c r="I2596" i="46"/>
  <c r="I2597" i="46"/>
  <c r="I2598" i="46"/>
  <c r="I2599" i="46"/>
  <c r="I2600" i="46"/>
  <c r="I2601" i="46"/>
  <c r="I2602" i="46"/>
  <c r="I2603" i="46"/>
  <c r="I2604" i="46"/>
  <c r="I2605" i="46"/>
  <c r="I2606" i="46"/>
  <c r="I2607" i="46"/>
  <c r="I2608" i="46"/>
  <c r="I2609" i="46"/>
  <c r="I2610" i="46"/>
  <c r="I2611" i="46"/>
  <c r="I2612" i="46"/>
  <c r="I2613" i="46"/>
  <c r="I2614" i="46"/>
  <c r="I2615" i="46"/>
  <c r="I2616" i="46"/>
  <c r="I2617" i="46"/>
  <c r="I2618" i="46"/>
  <c r="I2619" i="46"/>
  <c r="I2620" i="46"/>
  <c r="I2621" i="46"/>
  <c r="I2622" i="46"/>
  <c r="I2623" i="46"/>
  <c r="I2624" i="46"/>
  <c r="I2625" i="46"/>
  <c r="I2626" i="46"/>
  <c r="I2627" i="46"/>
  <c r="I2628" i="46"/>
  <c r="I2629" i="46"/>
  <c r="I2630" i="46"/>
  <c r="I2631" i="46"/>
  <c r="I2632" i="46"/>
  <c r="I2633" i="46"/>
  <c r="I2634" i="46"/>
  <c r="I2635" i="46"/>
  <c r="I2636" i="46"/>
  <c r="I2637" i="46"/>
  <c r="I2638" i="46"/>
  <c r="I2639" i="46"/>
  <c r="I2640" i="46"/>
  <c r="I2641" i="46"/>
  <c r="I2642" i="46"/>
  <c r="I2643" i="46"/>
  <c r="I2644" i="46"/>
  <c r="I2645" i="46"/>
  <c r="I2646" i="46"/>
  <c r="I2647" i="46"/>
  <c r="I2648" i="46"/>
  <c r="I2649" i="46"/>
  <c r="I2650" i="46"/>
  <c r="I2651" i="46"/>
  <c r="I2652" i="46"/>
  <c r="I2653" i="46"/>
  <c r="I2654" i="46"/>
  <c r="I2655" i="46"/>
  <c r="I2656" i="46"/>
  <c r="I2657" i="46"/>
  <c r="I2658" i="46"/>
  <c r="I2659" i="46"/>
  <c r="I2660" i="46"/>
  <c r="I2661" i="46"/>
  <c r="I2662" i="46"/>
  <c r="I2663" i="46"/>
  <c r="I2664" i="46"/>
  <c r="I2665" i="46"/>
  <c r="I2666" i="46"/>
  <c r="I2667" i="46"/>
  <c r="I2668" i="46"/>
  <c r="I2669" i="46"/>
  <c r="I2670" i="46"/>
  <c r="I2671" i="46"/>
  <c r="I2672" i="46"/>
  <c r="I2673" i="46"/>
  <c r="I2674" i="46"/>
  <c r="I2675" i="46"/>
  <c r="I2676" i="46"/>
  <c r="I2677" i="46"/>
  <c r="I2678" i="46"/>
  <c r="I2679" i="46"/>
  <c r="I2680" i="46"/>
  <c r="I2681" i="46"/>
  <c r="I2682" i="46"/>
  <c r="I2683" i="46"/>
  <c r="I2684" i="46"/>
  <c r="I2685" i="46"/>
  <c r="I2686" i="46"/>
  <c r="I2687" i="46"/>
  <c r="I2688" i="46"/>
  <c r="I2689" i="46"/>
  <c r="I2690" i="46"/>
  <c r="I2691" i="46"/>
  <c r="I2692" i="46"/>
  <c r="I2693" i="46"/>
  <c r="I2694" i="46"/>
  <c r="I2695" i="46"/>
  <c r="I2696" i="46"/>
  <c r="I2697" i="46"/>
  <c r="I2698" i="46"/>
  <c r="I2699" i="46"/>
  <c r="I2700" i="46"/>
  <c r="I2701" i="46"/>
  <c r="I2702" i="46"/>
  <c r="I2703" i="46"/>
  <c r="I2704" i="46"/>
  <c r="I2705" i="46"/>
  <c r="I2706" i="46"/>
  <c r="I2707" i="46"/>
  <c r="I2708" i="46"/>
  <c r="I2709" i="46"/>
  <c r="I2710" i="46"/>
  <c r="I2711" i="46"/>
  <c r="I2712" i="46"/>
  <c r="I2713" i="46"/>
  <c r="I2714" i="46"/>
  <c r="I2715" i="46"/>
  <c r="I2716" i="46"/>
  <c r="I2717" i="46"/>
  <c r="I2718" i="46"/>
  <c r="I2719" i="46"/>
  <c r="I2720" i="46"/>
  <c r="I2721" i="46"/>
  <c r="I2722" i="46"/>
  <c r="I2723" i="46"/>
  <c r="I2724" i="46"/>
  <c r="I2725" i="46"/>
  <c r="I2726" i="46"/>
  <c r="I2727" i="46"/>
  <c r="I2728" i="46"/>
  <c r="I2729" i="46"/>
  <c r="I2730" i="46"/>
  <c r="I2731" i="46"/>
  <c r="I2732" i="46"/>
  <c r="I2733" i="46"/>
  <c r="I2734" i="46"/>
  <c r="I2735" i="46"/>
  <c r="I2736" i="46"/>
  <c r="I2737" i="46"/>
  <c r="I2738" i="46"/>
  <c r="I2739" i="46"/>
  <c r="I2740" i="46"/>
  <c r="I2741" i="46"/>
  <c r="I2742" i="46"/>
  <c r="I2743" i="46"/>
  <c r="I2744" i="46"/>
  <c r="I2745" i="46"/>
  <c r="I2746" i="46"/>
  <c r="I2747" i="46"/>
  <c r="I2748" i="46"/>
  <c r="I2749" i="46"/>
  <c r="I2750" i="46"/>
  <c r="I2751" i="46"/>
  <c r="I2752" i="46"/>
  <c r="I2753" i="46"/>
  <c r="I2754" i="46"/>
  <c r="I2755" i="46"/>
  <c r="I2756" i="46"/>
  <c r="I2757" i="46"/>
  <c r="I2758" i="46"/>
  <c r="I2759" i="46"/>
  <c r="I2760" i="46"/>
  <c r="I2761" i="46"/>
  <c r="I2762" i="46"/>
  <c r="I2763" i="46"/>
  <c r="I2764" i="46"/>
  <c r="I2765" i="46"/>
  <c r="I2766" i="46"/>
  <c r="I2767" i="46"/>
  <c r="I2768" i="46"/>
  <c r="I2769" i="46"/>
  <c r="I2770" i="46"/>
  <c r="I2771" i="46"/>
  <c r="I2772" i="46"/>
  <c r="I2773" i="46"/>
  <c r="I2774" i="46"/>
  <c r="I2775" i="46"/>
  <c r="I2776" i="46"/>
  <c r="I2777" i="46"/>
  <c r="I2778" i="46"/>
  <c r="I2779" i="46"/>
  <c r="I2780" i="46"/>
  <c r="I2781" i="46"/>
  <c r="I2782" i="46"/>
  <c r="I2783" i="46"/>
  <c r="I2784" i="46"/>
  <c r="I2785" i="46"/>
  <c r="I2786" i="46"/>
  <c r="I2787" i="46"/>
  <c r="I2788" i="46"/>
  <c r="I2789" i="46"/>
  <c r="I2790" i="46"/>
  <c r="I2791" i="46"/>
  <c r="I2792" i="46"/>
  <c r="I2793" i="46"/>
  <c r="I2794" i="46"/>
  <c r="I2795" i="46"/>
  <c r="I2796" i="46"/>
  <c r="I2797" i="46"/>
  <c r="I2798" i="46"/>
  <c r="I2799" i="46"/>
  <c r="I2800" i="46"/>
  <c r="I2801" i="46"/>
  <c r="I2802" i="46"/>
  <c r="I2803" i="46"/>
  <c r="I2804" i="46"/>
  <c r="I2805" i="46"/>
  <c r="I2806" i="46"/>
  <c r="I2807" i="46"/>
  <c r="I2808" i="46"/>
  <c r="I2809" i="46"/>
  <c r="I2810" i="46"/>
  <c r="I2811" i="46"/>
  <c r="I2812" i="46"/>
  <c r="I2813" i="46"/>
  <c r="I2814" i="46"/>
  <c r="I2815" i="46"/>
  <c r="I2816" i="46"/>
  <c r="I2817" i="46"/>
  <c r="I2818" i="46"/>
  <c r="I2819" i="46"/>
  <c r="I2820" i="46"/>
  <c r="I2821" i="46"/>
  <c r="I2822" i="46"/>
  <c r="I2823" i="46"/>
  <c r="I2824" i="46"/>
  <c r="I2825" i="46"/>
  <c r="I2826" i="46"/>
  <c r="I2827" i="46"/>
  <c r="I2828" i="46"/>
  <c r="I2829" i="46"/>
  <c r="I2830" i="46"/>
  <c r="I2831" i="46"/>
  <c r="I2832" i="46"/>
  <c r="I2833" i="46"/>
  <c r="I2834" i="46"/>
  <c r="I2835" i="46"/>
  <c r="I2836" i="46"/>
  <c r="I2837" i="46"/>
  <c r="I2838" i="46"/>
  <c r="I2839" i="46"/>
  <c r="I2840" i="46"/>
  <c r="I2841" i="46"/>
  <c r="I2842" i="46"/>
  <c r="I2843" i="46"/>
  <c r="I2844" i="46"/>
  <c r="I2845" i="46"/>
  <c r="I2846" i="46"/>
  <c r="I2847" i="46"/>
  <c r="I2848" i="46"/>
  <c r="I2849" i="46"/>
  <c r="I2850" i="46"/>
  <c r="I2851" i="46"/>
  <c r="I2852" i="46"/>
  <c r="I2853" i="46"/>
  <c r="I2854" i="46"/>
  <c r="I2855" i="46"/>
  <c r="I2856" i="46"/>
  <c r="I2857" i="46"/>
  <c r="I2858" i="46"/>
  <c r="I2859" i="46"/>
  <c r="I2860" i="46"/>
  <c r="I2861" i="46"/>
  <c r="I2862" i="46"/>
  <c r="I2863" i="46"/>
  <c r="I2864" i="46"/>
  <c r="I2865" i="46"/>
  <c r="I2866" i="46"/>
  <c r="I2867" i="46"/>
  <c r="I2868" i="46"/>
  <c r="I2869" i="46"/>
  <c r="I2870" i="46"/>
  <c r="I2871" i="46"/>
  <c r="I2872" i="46"/>
  <c r="I2873" i="46"/>
  <c r="I2874" i="46"/>
  <c r="I2875" i="46"/>
  <c r="I2876" i="46"/>
  <c r="I2877" i="46"/>
  <c r="I2878" i="46"/>
  <c r="I2879" i="46"/>
  <c r="I2880" i="46"/>
  <c r="I2881" i="46"/>
  <c r="I2882" i="46"/>
  <c r="I2883" i="46"/>
  <c r="I2884" i="46"/>
  <c r="I2885" i="46"/>
  <c r="I2886" i="46"/>
  <c r="I2887" i="46"/>
  <c r="I2888" i="46"/>
  <c r="I2889" i="46"/>
  <c r="I2890" i="46"/>
  <c r="I2891" i="46"/>
  <c r="I2892" i="46"/>
  <c r="I2893" i="46"/>
  <c r="I2894" i="46"/>
  <c r="I2895" i="46"/>
  <c r="I2896" i="46"/>
  <c r="I2897" i="46"/>
  <c r="I2898" i="46"/>
  <c r="I2899" i="46"/>
  <c r="I2900" i="46"/>
  <c r="I2901" i="46"/>
  <c r="I2902" i="46"/>
  <c r="I2903" i="46"/>
  <c r="I2904" i="46"/>
  <c r="I2905" i="46"/>
  <c r="I2906" i="46"/>
  <c r="I2907" i="46"/>
  <c r="I2908" i="46"/>
  <c r="I2909" i="46"/>
  <c r="I2910" i="46"/>
  <c r="I2911" i="46"/>
  <c r="I2912" i="46"/>
  <c r="I2913" i="46"/>
  <c r="I2914" i="46"/>
  <c r="I2915" i="46"/>
  <c r="I2916" i="46"/>
  <c r="I2917" i="46"/>
  <c r="I2918" i="46"/>
  <c r="I2919" i="46"/>
  <c r="I2920" i="46"/>
  <c r="I2921" i="46"/>
  <c r="I2922" i="46"/>
  <c r="I2923" i="46"/>
  <c r="I2924" i="46"/>
  <c r="I2925" i="46"/>
  <c r="I2926" i="46"/>
  <c r="I2927" i="46"/>
  <c r="I2928" i="46"/>
  <c r="I2929" i="46"/>
  <c r="I2930" i="46"/>
  <c r="I2931" i="46"/>
  <c r="I2932" i="46"/>
  <c r="I2933" i="46"/>
  <c r="I2934" i="46"/>
  <c r="I2935" i="46"/>
  <c r="I2936" i="46"/>
  <c r="I2937" i="46"/>
  <c r="I2938" i="46"/>
  <c r="I2939" i="46"/>
  <c r="I2940" i="46"/>
  <c r="I2941" i="46"/>
  <c r="I2942" i="46"/>
  <c r="I2943" i="46"/>
  <c r="I2944" i="46"/>
  <c r="I2945" i="46"/>
  <c r="I2946" i="46"/>
  <c r="I2947" i="46"/>
  <c r="I2948" i="46"/>
  <c r="I2949" i="46"/>
  <c r="I2950" i="46"/>
  <c r="I2951" i="46"/>
  <c r="I2952" i="46"/>
  <c r="I2953" i="46"/>
  <c r="I2954" i="46"/>
  <c r="I2955" i="46"/>
  <c r="I2956" i="46"/>
  <c r="I2957" i="46"/>
  <c r="I2958" i="46"/>
  <c r="I2959" i="46"/>
  <c r="I2960" i="46"/>
  <c r="I2961" i="46"/>
  <c r="I2962" i="46"/>
  <c r="I2963" i="46"/>
  <c r="I2964" i="46"/>
  <c r="I2965" i="46"/>
  <c r="I2966" i="46"/>
  <c r="I2967" i="46"/>
  <c r="I2968" i="46"/>
  <c r="I2969" i="46"/>
  <c r="I2970" i="46"/>
  <c r="I2971" i="46"/>
  <c r="I2972" i="46"/>
  <c r="I2973" i="46"/>
  <c r="I2974" i="46"/>
  <c r="I2975" i="46"/>
  <c r="I2976" i="46"/>
  <c r="I2977" i="46"/>
  <c r="I2978" i="46"/>
  <c r="I2979" i="46"/>
  <c r="I2980" i="46"/>
  <c r="I2981" i="46"/>
  <c r="I2982" i="46"/>
  <c r="I2983" i="46"/>
  <c r="I2984" i="46"/>
  <c r="I2985" i="46"/>
  <c r="I2986" i="46"/>
  <c r="I2987" i="46"/>
  <c r="I2988" i="46"/>
  <c r="I2989" i="46"/>
  <c r="I2990" i="46"/>
  <c r="I2991" i="46"/>
  <c r="I2992" i="46"/>
  <c r="I2993" i="46"/>
  <c r="I2994" i="46"/>
  <c r="I2995" i="46"/>
  <c r="I2996" i="46"/>
  <c r="I2997" i="46"/>
  <c r="I2998" i="46"/>
  <c r="I2999" i="46"/>
  <c r="I3000" i="46"/>
  <c r="I3001" i="46"/>
  <c r="I3002" i="46"/>
  <c r="I3003" i="46"/>
  <c r="I3004" i="46"/>
  <c r="I3005" i="46"/>
  <c r="I3006" i="46"/>
  <c r="I3007" i="46"/>
  <c r="I3008" i="46"/>
  <c r="I3009" i="46"/>
  <c r="I3010" i="46"/>
  <c r="I3011" i="46"/>
  <c r="I3012" i="46"/>
  <c r="I3013" i="46"/>
  <c r="I3014" i="46"/>
  <c r="I3015" i="46"/>
  <c r="I3016" i="46"/>
  <c r="I3017" i="46"/>
  <c r="I3018" i="46"/>
  <c r="I3019" i="46"/>
  <c r="I3020" i="46"/>
  <c r="I3021" i="46"/>
  <c r="I3022" i="46"/>
  <c r="I3023" i="46"/>
  <c r="I3024" i="46"/>
  <c r="I3025" i="46"/>
  <c r="I3026" i="46"/>
  <c r="I3027" i="46"/>
  <c r="I3028" i="46"/>
  <c r="I3029" i="46"/>
  <c r="I3030" i="46"/>
  <c r="I3031" i="46"/>
  <c r="I3032" i="46"/>
  <c r="I3033" i="46"/>
  <c r="I3034" i="46"/>
  <c r="I3035" i="46"/>
  <c r="I3036" i="46"/>
  <c r="I3037" i="46"/>
  <c r="I3038" i="46"/>
  <c r="I3039" i="46"/>
  <c r="I3040" i="46"/>
  <c r="I3041" i="46"/>
  <c r="I3042" i="46"/>
  <c r="I3043" i="46"/>
  <c r="I3044" i="46"/>
  <c r="I3045" i="46"/>
  <c r="I3046" i="46"/>
  <c r="I3047" i="46"/>
  <c r="I3048" i="46"/>
  <c r="I3049" i="46"/>
  <c r="I3050" i="46"/>
  <c r="I3051" i="46"/>
  <c r="I3052" i="46"/>
  <c r="I3053" i="46"/>
  <c r="I3054" i="46"/>
  <c r="I3055" i="46"/>
  <c r="I3056" i="46"/>
  <c r="I3057" i="46"/>
  <c r="I3058" i="46"/>
  <c r="I3059" i="46"/>
  <c r="I3060" i="46"/>
  <c r="I3061" i="46"/>
  <c r="I3062" i="46"/>
  <c r="I3063" i="46"/>
  <c r="I3064" i="46"/>
  <c r="I3065" i="46"/>
  <c r="I3066" i="46"/>
  <c r="I3067" i="46"/>
  <c r="I3068" i="46"/>
  <c r="I3069" i="46"/>
  <c r="I3070" i="46"/>
  <c r="I3071" i="46"/>
  <c r="I3072" i="46"/>
  <c r="I3073" i="46"/>
  <c r="I3074" i="46"/>
  <c r="I3075" i="46"/>
  <c r="I3076" i="46"/>
  <c r="I3077" i="46"/>
  <c r="I3078" i="46"/>
  <c r="I3079" i="46"/>
  <c r="I3080" i="46"/>
  <c r="I3081" i="46"/>
  <c r="I3082" i="46"/>
  <c r="I3083" i="46"/>
  <c r="I3084" i="46"/>
  <c r="I3085" i="46"/>
  <c r="I3086" i="46"/>
  <c r="I3087" i="46"/>
  <c r="I3088" i="46"/>
  <c r="I3089" i="46"/>
  <c r="I3090" i="46"/>
  <c r="I3091" i="46"/>
  <c r="I3092" i="46"/>
  <c r="I3093" i="46"/>
  <c r="I3094" i="46"/>
  <c r="I16" i="46"/>
  <c r="I17" i="46"/>
  <c r="I18" i="46"/>
  <c r="I19" i="46"/>
  <c r="I12" i="46"/>
  <c r="I13" i="46"/>
  <c r="I14" i="46"/>
  <c r="I15" i="46"/>
  <c r="I7" i="46"/>
  <c r="I8" i="46"/>
  <c r="I9" i="46"/>
  <c r="I10" i="46"/>
  <c r="I11" i="46"/>
  <c r="I4" i="46"/>
  <c r="I5" i="46"/>
  <c r="I6" i="46"/>
  <c r="I3" i="46"/>
  <c r="I2" i="46"/>
  <c r="J2" i="46"/>
  <c r="T728" i="27"/>
  <c r="T727" i="27"/>
  <c r="T726" i="27"/>
  <c r="T725" i="27"/>
  <c r="T724" i="27"/>
  <c r="T723" i="27"/>
  <c r="T722" i="27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O102" i="46"/>
  <c r="O103" i="46"/>
  <c r="O104" i="46"/>
  <c r="O105" i="46"/>
  <c r="O106" i="46"/>
  <c r="O107" i="46"/>
  <c r="O108" i="46"/>
  <c r="O109" i="46"/>
  <c r="O110" i="46"/>
  <c r="O111" i="46"/>
  <c r="O112" i="46"/>
  <c r="O113" i="46"/>
  <c r="O114" i="46"/>
  <c r="O115" i="46"/>
  <c r="O116" i="46"/>
  <c r="O117" i="46"/>
  <c r="O118" i="46"/>
  <c r="O119" i="46"/>
  <c r="O120" i="46"/>
  <c r="O121" i="46"/>
  <c r="O122" i="46"/>
  <c r="O123" i="46"/>
  <c r="O124" i="46"/>
  <c r="O125" i="46"/>
  <c r="O126" i="46"/>
  <c r="O127" i="46"/>
  <c r="O128" i="46"/>
  <c r="O129" i="46"/>
  <c r="O130" i="46"/>
  <c r="O131" i="46"/>
  <c r="O132" i="46"/>
  <c r="O133" i="46"/>
  <c r="O134" i="46"/>
  <c r="O135" i="46"/>
  <c r="O136" i="46"/>
  <c r="O137" i="46"/>
  <c r="O138" i="46"/>
  <c r="O139" i="46"/>
  <c r="O140" i="46"/>
  <c r="O141" i="46"/>
  <c r="O142" i="46"/>
  <c r="O143" i="46"/>
  <c r="O144" i="46"/>
  <c r="O145" i="46"/>
  <c r="O146" i="46"/>
  <c r="O147" i="46"/>
  <c r="O148" i="46"/>
  <c r="O149" i="46"/>
  <c r="O150" i="46"/>
  <c r="O151" i="46"/>
  <c r="O152" i="46"/>
  <c r="O153" i="46"/>
  <c r="O154" i="46"/>
  <c r="O155" i="46"/>
  <c r="O156" i="46"/>
  <c r="O157" i="46"/>
  <c r="O158" i="46"/>
  <c r="O159" i="46"/>
  <c r="O160" i="46"/>
  <c r="O161" i="46"/>
  <c r="O162" i="46"/>
  <c r="O163" i="46"/>
  <c r="O164" i="46"/>
  <c r="O165" i="46"/>
  <c r="O166" i="46"/>
  <c r="O167" i="46"/>
  <c r="O168" i="46"/>
  <c r="O169" i="46"/>
  <c r="O170" i="46"/>
  <c r="O171" i="46"/>
  <c r="O172" i="46"/>
  <c r="O173" i="46"/>
  <c r="O174" i="46"/>
  <c r="O175" i="46"/>
  <c r="O176" i="46"/>
  <c r="O177" i="46"/>
  <c r="O178" i="46"/>
  <c r="O179" i="46"/>
  <c r="O180" i="46"/>
  <c r="O181" i="46"/>
  <c r="O182" i="46"/>
  <c r="O183" i="46"/>
  <c r="O184" i="46"/>
  <c r="O185" i="46"/>
  <c r="O186" i="46"/>
  <c r="O187" i="46"/>
  <c r="O188" i="46"/>
  <c r="O189" i="46"/>
  <c r="O190" i="46"/>
  <c r="O191" i="46"/>
  <c r="O192" i="46"/>
  <c r="O193" i="46"/>
  <c r="O194" i="46"/>
  <c r="O195" i="46"/>
  <c r="O196" i="46"/>
  <c r="O197" i="46"/>
  <c r="O198" i="46"/>
  <c r="O199" i="46"/>
  <c r="O200" i="46"/>
  <c r="O201" i="46"/>
  <c r="O202" i="46"/>
  <c r="O203" i="46"/>
  <c r="O204" i="46"/>
  <c r="O205" i="46"/>
  <c r="O206" i="46"/>
  <c r="O207" i="46"/>
  <c r="O208" i="46"/>
  <c r="O209" i="46"/>
  <c r="O210" i="46"/>
  <c r="O211" i="46"/>
  <c r="O212" i="46"/>
  <c r="O213" i="46"/>
  <c r="O214" i="46"/>
  <c r="O215" i="46"/>
  <c r="O216" i="46"/>
  <c r="O217" i="46"/>
  <c r="O218" i="46"/>
  <c r="O219" i="46"/>
  <c r="O220" i="46"/>
  <c r="O221" i="46"/>
  <c r="O222" i="46"/>
  <c r="O223" i="46"/>
  <c r="O224" i="46"/>
  <c r="O225" i="46"/>
  <c r="O226" i="46"/>
  <c r="O227" i="46"/>
  <c r="O228" i="46"/>
  <c r="O229" i="46"/>
  <c r="O230" i="46"/>
  <c r="O231" i="46"/>
  <c r="O232" i="46"/>
  <c r="O233" i="46"/>
  <c r="O234" i="46"/>
  <c r="O235" i="46"/>
  <c r="O236" i="46"/>
  <c r="O237" i="46"/>
  <c r="O238" i="46"/>
  <c r="O239" i="46"/>
  <c r="O240" i="46"/>
  <c r="O241" i="46"/>
  <c r="O242" i="46"/>
  <c r="O243" i="46"/>
  <c r="O244" i="46"/>
  <c r="O245" i="46"/>
  <c r="O246" i="46"/>
  <c r="O247" i="46"/>
  <c r="O248" i="46"/>
  <c r="O249" i="46"/>
  <c r="O250" i="46"/>
  <c r="O251" i="46"/>
  <c r="O252" i="46"/>
  <c r="O253" i="46"/>
  <c r="O254" i="46"/>
  <c r="O255" i="46"/>
  <c r="O256" i="46"/>
  <c r="O257" i="46"/>
  <c r="O258" i="46"/>
  <c r="O259" i="46"/>
  <c r="O260" i="46"/>
  <c r="O261" i="46"/>
  <c r="O262" i="46"/>
  <c r="O263" i="46"/>
  <c r="O264" i="46"/>
  <c r="O265" i="46"/>
  <c r="O266" i="46"/>
  <c r="O267" i="46"/>
  <c r="O268" i="46"/>
  <c r="O269" i="46"/>
  <c r="O270" i="46"/>
  <c r="O271" i="46"/>
  <c r="O272" i="46"/>
  <c r="O273" i="46"/>
  <c r="O274" i="46"/>
  <c r="O275" i="46"/>
  <c r="O276" i="46"/>
  <c r="O277" i="46"/>
  <c r="O278" i="46"/>
  <c r="O279" i="46"/>
  <c r="O280" i="46"/>
  <c r="O281" i="46"/>
  <c r="O282" i="46"/>
  <c r="O283" i="46"/>
  <c r="O284" i="46"/>
  <c r="O285" i="46"/>
  <c r="O286" i="46"/>
  <c r="O287" i="46"/>
  <c r="O288" i="46"/>
  <c r="O289" i="46"/>
  <c r="O290" i="46"/>
  <c r="O291" i="46"/>
  <c r="O292" i="46"/>
  <c r="O293" i="46"/>
  <c r="O294" i="46"/>
  <c r="O295" i="46"/>
  <c r="O296" i="46"/>
  <c r="O297" i="46"/>
  <c r="O298" i="46"/>
  <c r="O299" i="46"/>
  <c r="O300" i="46"/>
  <c r="O301" i="46"/>
  <c r="O302" i="46"/>
  <c r="O303" i="46"/>
  <c r="O304" i="46"/>
  <c r="O305" i="46"/>
  <c r="O306" i="46"/>
  <c r="O307" i="46"/>
  <c r="O308" i="46"/>
  <c r="O309" i="46"/>
  <c r="O310" i="46"/>
  <c r="O311" i="46"/>
  <c r="O312" i="46"/>
  <c r="O313" i="46"/>
  <c r="O314" i="46"/>
  <c r="O315" i="46"/>
  <c r="O316" i="46"/>
  <c r="O317" i="46"/>
  <c r="O318" i="46"/>
  <c r="O319" i="46"/>
  <c r="O320" i="46"/>
  <c r="O321" i="46"/>
  <c r="O322" i="46"/>
  <c r="O323" i="46"/>
  <c r="O324" i="46"/>
  <c r="O325" i="46"/>
  <c r="O326" i="46"/>
  <c r="O327" i="46"/>
  <c r="O328" i="46"/>
  <c r="O329" i="46"/>
  <c r="O330" i="46"/>
  <c r="O331" i="46"/>
  <c r="O332" i="46"/>
  <c r="O333" i="46"/>
  <c r="O334" i="46"/>
  <c r="O335" i="46"/>
  <c r="O336" i="46"/>
  <c r="O337" i="46"/>
  <c r="O338" i="46"/>
  <c r="O339" i="46"/>
  <c r="O340" i="46"/>
  <c r="O341" i="46"/>
  <c r="O342" i="46"/>
  <c r="O343" i="46"/>
  <c r="O344" i="46"/>
  <c r="O345" i="46"/>
  <c r="O346" i="46"/>
  <c r="O347" i="46"/>
  <c r="O348" i="46"/>
  <c r="O349" i="46"/>
  <c r="O350" i="46"/>
  <c r="O351" i="46"/>
  <c r="O352" i="46"/>
  <c r="O353" i="46"/>
  <c r="O354" i="46"/>
  <c r="O355" i="46"/>
  <c r="O356" i="46"/>
  <c r="O357" i="46"/>
  <c r="O358" i="46"/>
  <c r="O359" i="46"/>
  <c r="O360" i="46"/>
  <c r="O361" i="46"/>
  <c r="O362" i="46"/>
  <c r="O363" i="46"/>
  <c r="O364" i="46"/>
  <c r="O365" i="46"/>
  <c r="O366" i="46"/>
  <c r="O367" i="46"/>
  <c r="O368" i="46"/>
  <c r="O369" i="46"/>
  <c r="O370" i="46"/>
  <c r="O371" i="46"/>
  <c r="O372" i="46"/>
  <c r="O373" i="46"/>
  <c r="O374" i="46"/>
  <c r="O375" i="46"/>
  <c r="O376" i="46"/>
  <c r="O377" i="46"/>
  <c r="O378" i="46"/>
  <c r="O379" i="46"/>
  <c r="O380" i="46"/>
  <c r="O381" i="46"/>
  <c r="O382" i="46"/>
  <c r="O383" i="46"/>
  <c r="O384" i="46"/>
  <c r="O385" i="46"/>
  <c r="O386" i="46"/>
  <c r="O387" i="46"/>
  <c r="O388" i="46"/>
  <c r="O389" i="46"/>
  <c r="O390" i="46"/>
  <c r="O391" i="46"/>
  <c r="O392" i="46"/>
  <c r="O393" i="46"/>
  <c r="O394" i="46"/>
  <c r="O395" i="46"/>
  <c r="O396" i="46"/>
  <c r="O397" i="46"/>
  <c r="O398" i="46"/>
  <c r="O399" i="46"/>
  <c r="O400" i="46"/>
  <c r="O401" i="46"/>
  <c r="O402" i="46"/>
  <c r="O403" i="46"/>
  <c r="O404" i="46"/>
  <c r="O405" i="46"/>
  <c r="O406" i="46"/>
  <c r="O407" i="46"/>
  <c r="O408" i="46"/>
  <c r="O409" i="46"/>
  <c r="O410" i="46"/>
  <c r="O411" i="46"/>
  <c r="O412" i="46"/>
  <c r="O413" i="46"/>
  <c r="O414" i="46"/>
  <c r="O415" i="46"/>
  <c r="O416" i="46"/>
  <c r="O417" i="46"/>
  <c r="O418" i="46"/>
  <c r="O419" i="46"/>
  <c r="O420" i="46"/>
  <c r="O421" i="46"/>
  <c r="O422" i="46"/>
  <c r="O423" i="46"/>
  <c r="O424" i="46"/>
  <c r="O425" i="46"/>
  <c r="O426" i="46"/>
  <c r="O427" i="46"/>
  <c r="O428" i="46"/>
  <c r="O429" i="46"/>
  <c r="O430" i="46"/>
  <c r="O431" i="46"/>
  <c r="O432" i="46"/>
  <c r="O433" i="46"/>
  <c r="O434" i="46"/>
  <c r="O435" i="46"/>
  <c r="O436" i="46"/>
  <c r="O437" i="46"/>
  <c r="O438" i="46"/>
  <c r="O439" i="46"/>
  <c r="O440" i="46"/>
  <c r="O441" i="46"/>
  <c r="O442" i="46"/>
  <c r="O443" i="46"/>
  <c r="O444" i="46"/>
  <c r="O445" i="46"/>
  <c r="O446" i="46"/>
  <c r="O447" i="46"/>
  <c r="O448" i="46"/>
  <c r="O449" i="46"/>
  <c r="O450" i="46"/>
  <c r="O451" i="46"/>
  <c r="O452" i="46"/>
  <c r="O453" i="46"/>
  <c r="O454" i="46"/>
  <c r="O455" i="46"/>
  <c r="O456" i="46"/>
  <c r="O457" i="46"/>
  <c r="O458" i="46"/>
  <c r="O459" i="46"/>
  <c r="O460" i="46"/>
  <c r="O461" i="46"/>
  <c r="O462" i="46"/>
  <c r="O463" i="46"/>
  <c r="O464" i="46"/>
  <c r="O465" i="46"/>
  <c r="O466" i="46"/>
  <c r="O467" i="46"/>
  <c r="O468" i="46"/>
  <c r="O469" i="46"/>
  <c r="O470" i="46"/>
  <c r="O471" i="46"/>
  <c r="O472" i="46"/>
  <c r="O473" i="46"/>
  <c r="O474" i="46"/>
  <c r="O475" i="46"/>
  <c r="O476" i="46"/>
  <c r="O477" i="46"/>
  <c r="O478" i="46"/>
  <c r="O479" i="46"/>
  <c r="O480" i="46"/>
  <c r="O481" i="46"/>
  <c r="O482" i="46"/>
  <c r="O483" i="46"/>
  <c r="O484" i="46"/>
  <c r="O485" i="46"/>
  <c r="O486" i="46"/>
  <c r="O487" i="46"/>
  <c r="O488" i="46"/>
  <c r="O489" i="46"/>
  <c r="O490" i="46"/>
  <c r="O491" i="46"/>
  <c r="O492" i="46"/>
  <c r="O493" i="46"/>
  <c r="O494" i="46"/>
  <c r="O495" i="46"/>
  <c r="O496" i="46"/>
  <c r="O497" i="46"/>
  <c r="O498" i="46"/>
  <c r="O499" i="46"/>
  <c r="O500" i="46"/>
  <c r="O501" i="46"/>
  <c r="O502" i="46"/>
  <c r="O503" i="46"/>
  <c r="O504" i="46"/>
  <c r="O505" i="46"/>
  <c r="O506" i="46"/>
  <c r="O507" i="46"/>
  <c r="O508" i="46"/>
  <c r="O509" i="46"/>
  <c r="O510" i="46"/>
  <c r="O511" i="46"/>
  <c r="O512" i="46"/>
  <c r="O513" i="46"/>
  <c r="O514" i="46"/>
  <c r="O515" i="46"/>
  <c r="O516" i="46"/>
  <c r="O517" i="46"/>
  <c r="O518" i="46"/>
  <c r="O519" i="46"/>
  <c r="O520" i="46"/>
  <c r="O521" i="46"/>
  <c r="O522" i="46"/>
  <c r="O523" i="46"/>
  <c r="O524" i="46"/>
  <c r="O525" i="46"/>
  <c r="O526" i="46"/>
  <c r="O527" i="46"/>
  <c r="O528" i="46"/>
  <c r="O529" i="46"/>
  <c r="O530" i="46"/>
  <c r="O531" i="46"/>
  <c r="O532" i="46"/>
  <c r="O533" i="46"/>
  <c r="O534" i="46"/>
  <c r="O535" i="46"/>
  <c r="O536" i="46"/>
  <c r="O537" i="46"/>
  <c r="O538" i="46"/>
  <c r="O539" i="46"/>
  <c r="O540" i="46"/>
  <c r="O541" i="46"/>
  <c r="O542" i="46"/>
  <c r="O543" i="46"/>
  <c r="O544" i="46"/>
  <c r="O545" i="46"/>
  <c r="O546" i="46"/>
  <c r="O547" i="46"/>
  <c r="O548" i="46"/>
  <c r="O549" i="46"/>
  <c r="O550" i="46"/>
  <c r="O551" i="46"/>
  <c r="O552" i="46"/>
  <c r="O553" i="46"/>
  <c r="O554" i="46"/>
  <c r="O555" i="46"/>
  <c r="O556" i="46"/>
  <c r="O557" i="46"/>
  <c r="O558" i="46"/>
  <c r="O559" i="46"/>
  <c r="O560" i="46"/>
  <c r="O561" i="46"/>
  <c r="O562" i="46"/>
  <c r="O563" i="46"/>
  <c r="O564" i="46"/>
  <c r="O565" i="46"/>
  <c r="O566" i="46"/>
  <c r="O567" i="46"/>
  <c r="O568" i="46"/>
  <c r="O569" i="46"/>
  <c r="O570" i="46"/>
  <c r="O571" i="46"/>
  <c r="O572" i="46"/>
  <c r="O573" i="46"/>
  <c r="O574" i="46"/>
  <c r="O575" i="46"/>
  <c r="O576" i="46"/>
  <c r="O577" i="46"/>
  <c r="O578" i="46"/>
  <c r="O579" i="46"/>
  <c r="O580" i="46"/>
  <c r="O581" i="46"/>
  <c r="O582" i="46"/>
  <c r="O583" i="46"/>
  <c r="O584" i="46"/>
  <c r="O585" i="46"/>
  <c r="O586" i="46"/>
  <c r="O587" i="46"/>
  <c r="O588" i="46"/>
  <c r="O589" i="46"/>
  <c r="O590" i="46"/>
  <c r="O591" i="46"/>
  <c r="O592" i="46"/>
  <c r="O593" i="46"/>
  <c r="O594" i="46"/>
  <c r="O595" i="46"/>
  <c r="O596" i="46"/>
  <c r="O597" i="46"/>
  <c r="O598" i="46"/>
  <c r="O599" i="46"/>
  <c r="O600" i="46"/>
  <c r="O601" i="46"/>
  <c r="O602" i="46"/>
  <c r="O603" i="46"/>
  <c r="O604" i="46"/>
  <c r="O605" i="46"/>
  <c r="O606" i="46"/>
  <c r="O607" i="46"/>
  <c r="O608" i="46"/>
  <c r="O609" i="46"/>
  <c r="O610" i="46"/>
  <c r="O611" i="46"/>
  <c r="O612" i="46"/>
  <c r="O613" i="46"/>
  <c r="O614" i="46"/>
  <c r="O615" i="46"/>
  <c r="O616" i="46"/>
  <c r="O617" i="46"/>
  <c r="O618" i="46"/>
  <c r="O619" i="46"/>
  <c r="O620" i="46"/>
  <c r="O621" i="46"/>
  <c r="O622" i="46"/>
  <c r="O623" i="46"/>
  <c r="O624" i="46"/>
  <c r="O625" i="46"/>
  <c r="O626" i="46"/>
  <c r="O627" i="46"/>
  <c r="O628" i="46"/>
  <c r="O629" i="46"/>
  <c r="O630" i="46"/>
  <c r="O631" i="46"/>
  <c r="O632" i="46"/>
  <c r="O633" i="46"/>
  <c r="O634" i="46"/>
  <c r="O635" i="46"/>
  <c r="O636" i="46"/>
  <c r="O637" i="46"/>
  <c r="O638" i="46"/>
  <c r="O639" i="46"/>
  <c r="O640" i="46"/>
  <c r="O641" i="46"/>
  <c r="O642" i="46"/>
  <c r="O643" i="46"/>
  <c r="O644" i="46"/>
  <c r="O645" i="46"/>
  <c r="O646" i="46"/>
  <c r="O647" i="46"/>
  <c r="O648" i="46"/>
  <c r="O649" i="46"/>
  <c r="O650" i="46"/>
  <c r="O651" i="46"/>
  <c r="O652" i="46"/>
  <c r="O653" i="46"/>
  <c r="O654" i="46"/>
  <c r="O655" i="46"/>
  <c r="O656" i="46"/>
  <c r="O657" i="46"/>
  <c r="O658" i="46"/>
  <c r="O659" i="46"/>
  <c r="O660" i="46"/>
  <c r="O661" i="46"/>
  <c r="O662" i="46"/>
  <c r="O663" i="46"/>
  <c r="O664" i="46"/>
  <c r="O665" i="46"/>
  <c r="O666" i="46"/>
  <c r="O667" i="46"/>
  <c r="O668" i="46"/>
  <c r="O669" i="46"/>
  <c r="O670" i="46"/>
  <c r="O671" i="46"/>
  <c r="O672" i="46"/>
  <c r="O673" i="46"/>
  <c r="O674" i="46"/>
  <c r="O675" i="46"/>
  <c r="O676" i="46"/>
  <c r="O677" i="46"/>
  <c r="O678" i="46"/>
  <c r="O679" i="46"/>
  <c r="O680" i="46"/>
  <c r="O681" i="46"/>
  <c r="O682" i="46"/>
  <c r="O683" i="46"/>
  <c r="O684" i="46"/>
  <c r="O685" i="46"/>
  <c r="O686" i="46"/>
  <c r="O687" i="46"/>
  <c r="O688" i="46"/>
  <c r="O689" i="46"/>
  <c r="O690" i="46"/>
  <c r="O691" i="46"/>
  <c r="O692" i="46"/>
  <c r="O693" i="46"/>
  <c r="O694" i="46"/>
  <c r="O695" i="46"/>
  <c r="O696" i="46"/>
  <c r="O697" i="46"/>
  <c r="O698" i="46"/>
  <c r="O699" i="46"/>
  <c r="O700" i="46"/>
  <c r="O701" i="46"/>
  <c r="O702" i="46"/>
  <c r="O703" i="46"/>
  <c r="O704" i="46"/>
  <c r="O705" i="46"/>
  <c r="O706" i="46"/>
  <c r="O707" i="46"/>
  <c r="O708" i="46"/>
  <c r="O709" i="46"/>
  <c r="O710" i="46"/>
  <c r="O711" i="46"/>
  <c r="O712" i="46"/>
  <c r="O713" i="46"/>
  <c r="O714" i="46"/>
  <c r="O715" i="46"/>
  <c r="O716" i="46"/>
  <c r="O717" i="46"/>
  <c r="O718" i="46"/>
  <c r="O719" i="46"/>
  <c r="O720" i="46"/>
  <c r="O721" i="46"/>
  <c r="O722" i="46"/>
  <c r="O723" i="46"/>
  <c r="O724" i="46"/>
  <c r="O725" i="46"/>
  <c r="O726" i="46"/>
  <c r="O727" i="46"/>
  <c r="O728" i="46"/>
  <c r="O729" i="46"/>
  <c r="O730" i="46"/>
  <c r="O731" i="46"/>
  <c r="O732" i="46"/>
  <c r="O733" i="46"/>
  <c r="O734" i="46"/>
  <c r="O735" i="46"/>
  <c r="O736" i="46"/>
  <c r="O737" i="46"/>
  <c r="O738" i="46"/>
  <c r="O739" i="46"/>
  <c r="O740" i="46"/>
  <c r="O741" i="46"/>
  <c r="O742" i="46"/>
  <c r="O743" i="46"/>
  <c r="O744" i="46"/>
  <c r="O745" i="46"/>
  <c r="O746" i="46"/>
  <c r="O747" i="46"/>
  <c r="O748" i="46"/>
  <c r="O749" i="46"/>
  <c r="O750" i="46"/>
  <c r="O751" i="46"/>
  <c r="O752" i="46"/>
  <c r="O753" i="46"/>
  <c r="O754" i="46"/>
  <c r="O755" i="46"/>
  <c r="O756" i="46"/>
  <c r="O757" i="46"/>
  <c r="O758" i="46"/>
  <c r="O759" i="46"/>
  <c r="O760" i="46"/>
  <c r="O761" i="46"/>
  <c r="O762" i="46"/>
  <c r="O763" i="46"/>
  <c r="O764" i="46"/>
  <c r="O765" i="46"/>
  <c r="O766" i="46"/>
  <c r="O767" i="46"/>
  <c r="O768" i="46"/>
  <c r="O769" i="46"/>
  <c r="O770" i="46"/>
  <c r="O771" i="46"/>
  <c r="O772" i="46"/>
  <c r="O773" i="46"/>
  <c r="O774" i="46"/>
  <c r="O775" i="46"/>
  <c r="O776" i="46"/>
  <c r="O777" i="46"/>
  <c r="O778" i="46"/>
  <c r="O779" i="46"/>
  <c r="O780" i="46"/>
  <c r="O781" i="46"/>
  <c r="O782" i="46"/>
  <c r="O783" i="46"/>
  <c r="O784" i="46"/>
  <c r="O785" i="46"/>
  <c r="O786" i="46"/>
  <c r="O787" i="46"/>
  <c r="O788" i="46"/>
  <c r="O789" i="46"/>
  <c r="O790" i="46"/>
  <c r="O791" i="46"/>
  <c r="O792" i="46"/>
  <c r="O793" i="46"/>
  <c r="O794" i="46"/>
  <c r="O795" i="46"/>
  <c r="O796" i="46"/>
  <c r="O797" i="46"/>
  <c r="O798" i="46"/>
  <c r="O799" i="46"/>
  <c r="O800" i="46"/>
  <c r="O801" i="46"/>
  <c r="O802" i="46"/>
  <c r="O803" i="46"/>
  <c r="O804" i="46"/>
  <c r="O805" i="46"/>
  <c r="O806" i="46"/>
  <c r="O807" i="46"/>
  <c r="O808" i="46"/>
  <c r="O809" i="46"/>
  <c r="O810" i="46"/>
  <c r="O811" i="46"/>
  <c r="O812" i="46"/>
  <c r="O813" i="46"/>
  <c r="O814" i="46"/>
  <c r="O815" i="46"/>
  <c r="O816" i="46"/>
  <c r="O817" i="46"/>
  <c r="O818" i="46"/>
  <c r="O819" i="46"/>
  <c r="O820" i="46"/>
  <c r="O821" i="46"/>
  <c r="O822" i="46"/>
  <c r="O823" i="46"/>
  <c r="O824" i="46"/>
  <c r="O825" i="46"/>
  <c r="O826" i="46"/>
  <c r="O827" i="46"/>
  <c r="O828" i="46"/>
  <c r="O829" i="46"/>
  <c r="O830" i="46"/>
  <c r="O831" i="46"/>
  <c r="O832" i="46"/>
  <c r="O833" i="46"/>
  <c r="O834" i="46"/>
  <c r="O835" i="46"/>
  <c r="O836" i="46"/>
  <c r="O837" i="46"/>
  <c r="O838" i="46"/>
  <c r="O839" i="46"/>
  <c r="O840" i="46"/>
  <c r="O841" i="46"/>
  <c r="O842" i="46"/>
  <c r="O843" i="46"/>
  <c r="O844" i="46"/>
  <c r="O845" i="46"/>
  <c r="O846" i="46"/>
  <c r="O847" i="46"/>
  <c r="O848" i="46"/>
  <c r="O849" i="46"/>
  <c r="O850" i="46"/>
  <c r="O851" i="46"/>
  <c r="O852" i="46"/>
  <c r="O853" i="46"/>
  <c r="O854" i="46"/>
  <c r="O855" i="46"/>
  <c r="O856" i="46"/>
  <c r="O857" i="46"/>
  <c r="O858" i="46"/>
  <c r="O859" i="46"/>
  <c r="O860" i="46"/>
  <c r="O861" i="46"/>
  <c r="O862" i="46"/>
  <c r="O863" i="46"/>
  <c r="O864" i="46"/>
  <c r="O865" i="46"/>
  <c r="O866" i="46"/>
  <c r="O867" i="46"/>
  <c r="O868" i="46"/>
  <c r="O869" i="46"/>
  <c r="O870" i="46"/>
  <c r="O871" i="46"/>
  <c r="O872" i="46"/>
  <c r="O873" i="46"/>
  <c r="O874" i="46"/>
  <c r="O875" i="46"/>
  <c r="O876" i="46"/>
  <c r="O877" i="46"/>
  <c r="O878" i="46"/>
  <c r="O879" i="46"/>
  <c r="O880" i="46"/>
  <c r="O881" i="46"/>
  <c r="O882" i="46"/>
  <c r="O883" i="46"/>
  <c r="O884" i="46"/>
  <c r="O885" i="46"/>
  <c r="O886" i="46"/>
  <c r="O887" i="46"/>
  <c r="O888" i="46"/>
  <c r="O889" i="46"/>
  <c r="O890" i="46"/>
  <c r="O891" i="46"/>
  <c r="O892" i="46"/>
  <c r="O893" i="46"/>
  <c r="O894" i="46"/>
  <c r="O895" i="46"/>
  <c r="O896" i="46"/>
  <c r="O897" i="46"/>
  <c r="O898" i="46"/>
  <c r="O899" i="46"/>
  <c r="O900" i="46"/>
  <c r="O901" i="46"/>
  <c r="O902" i="46"/>
  <c r="O903" i="46"/>
  <c r="O904" i="46"/>
  <c r="O905" i="46"/>
  <c r="O906" i="46"/>
  <c r="O907" i="46"/>
  <c r="O908" i="46"/>
  <c r="O909" i="46"/>
  <c r="O910" i="46"/>
  <c r="O911" i="46"/>
  <c r="O912" i="46"/>
  <c r="O913" i="46"/>
  <c r="O914" i="46"/>
  <c r="O915" i="46"/>
  <c r="O916" i="46"/>
  <c r="O917" i="46"/>
  <c r="O918" i="46"/>
  <c r="O919" i="46"/>
  <c r="O920" i="46"/>
  <c r="O921" i="46"/>
  <c r="O922" i="46"/>
  <c r="O923" i="46"/>
  <c r="O924" i="46"/>
  <c r="O925" i="46"/>
  <c r="O926" i="46"/>
  <c r="O927" i="46"/>
  <c r="O928" i="46"/>
  <c r="O929" i="46"/>
  <c r="O930" i="46"/>
  <c r="O931" i="46"/>
  <c r="O932" i="46"/>
  <c r="O933" i="46"/>
  <c r="O934" i="46"/>
  <c r="O935" i="46"/>
  <c r="O936" i="46"/>
  <c r="O937" i="46"/>
  <c r="O938" i="46"/>
  <c r="O939" i="46"/>
  <c r="O940" i="46"/>
  <c r="O941" i="46"/>
  <c r="O942" i="46"/>
  <c r="O943" i="46"/>
  <c r="O944" i="46"/>
  <c r="O945" i="46"/>
  <c r="O946" i="46"/>
  <c r="O947" i="46"/>
  <c r="O948" i="46"/>
  <c r="O949" i="46"/>
  <c r="O950" i="46"/>
  <c r="O951" i="46"/>
  <c r="O952" i="46"/>
  <c r="O953" i="46"/>
  <c r="O954" i="46"/>
  <c r="O955" i="46"/>
  <c r="O956" i="46"/>
  <c r="O957" i="46"/>
  <c r="O958" i="46"/>
  <c r="O959" i="46"/>
  <c r="O960" i="46"/>
  <c r="O961" i="46"/>
  <c r="O962" i="46"/>
  <c r="O963" i="46"/>
  <c r="O964" i="46"/>
  <c r="O965" i="46"/>
  <c r="O966" i="46"/>
  <c r="O967" i="46"/>
  <c r="O968" i="46"/>
  <c r="O969" i="46"/>
  <c r="O970" i="46"/>
  <c r="O971" i="46"/>
  <c r="O972" i="46"/>
  <c r="O973" i="46"/>
  <c r="O974" i="46"/>
  <c r="O975" i="46"/>
  <c r="O976" i="46"/>
  <c r="O977" i="46"/>
  <c r="O978" i="46"/>
  <c r="O979" i="46"/>
  <c r="O980" i="46"/>
  <c r="O981" i="46"/>
  <c r="O982" i="46"/>
  <c r="O983" i="46"/>
  <c r="O984" i="46"/>
  <c r="O985" i="46"/>
  <c r="O986" i="46"/>
  <c r="O987" i="46"/>
  <c r="O988" i="46"/>
  <c r="O989" i="46"/>
  <c r="O990" i="46"/>
  <c r="O991" i="46"/>
  <c r="O992" i="46"/>
  <c r="O993" i="46"/>
  <c r="O994" i="46"/>
  <c r="O995" i="46"/>
  <c r="O996" i="46"/>
  <c r="O997" i="46"/>
  <c r="O998" i="46"/>
  <c r="O999" i="46"/>
  <c r="O1000" i="46"/>
  <c r="O1001" i="46"/>
  <c r="O1002" i="46"/>
  <c r="O1003" i="46"/>
  <c r="O1004" i="46"/>
  <c r="O1005" i="46"/>
  <c r="O1006" i="46"/>
  <c r="O1007" i="46"/>
  <c r="O1008" i="46"/>
  <c r="O1009" i="46"/>
  <c r="O1010" i="46"/>
  <c r="O1011" i="46"/>
  <c r="O1012" i="46"/>
  <c r="O1013" i="46"/>
  <c r="O1014" i="46"/>
  <c r="O1015" i="46"/>
  <c r="O1016" i="46"/>
  <c r="O1017" i="46"/>
  <c r="O1018" i="46"/>
  <c r="O1019" i="46"/>
  <c r="O1020" i="46"/>
  <c r="O1021" i="46"/>
  <c r="O1022" i="46"/>
  <c r="O1023" i="46"/>
  <c r="O1024" i="46"/>
  <c r="O1025" i="46"/>
  <c r="O1026" i="46"/>
  <c r="O1027" i="46"/>
  <c r="O1028" i="46"/>
  <c r="O1029" i="46"/>
  <c r="O1030" i="46"/>
  <c r="O1031" i="46"/>
  <c r="O1032" i="46"/>
  <c r="O1033" i="46"/>
  <c r="O1034" i="46"/>
  <c r="O1035" i="46"/>
  <c r="O1036" i="46"/>
  <c r="O1037" i="46"/>
  <c r="O1038" i="46"/>
  <c r="O1039" i="46"/>
  <c r="O1040" i="46"/>
  <c r="O1041" i="46"/>
  <c r="O1042" i="46"/>
  <c r="O1043" i="46"/>
  <c r="O1044" i="46"/>
  <c r="O1045" i="46"/>
  <c r="O1046" i="46"/>
  <c r="O1047" i="46"/>
  <c r="O1048" i="46"/>
  <c r="O1049" i="46"/>
  <c r="O1050" i="46"/>
  <c r="O1051" i="46"/>
  <c r="O1052" i="46"/>
  <c r="O1053" i="46"/>
  <c r="O1054" i="46"/>
  <c r="O1055" i="46"/>
  <c r="O1056" i="46"/>
  <c r="O1057" i="46"/>
  <c r="O1058" i="46"/>
  <c r="O1059" i="46"/>
  <c r="O1060" i="46"/>
  <c r="O1061" i="46"/>
  <c r="O1062" i="46"/>
  <c r="O1063" i="46"/>
  <c r="O1064" i="46"/>
  <c r="O1065" i="46"/>
  <c r="O1066" i="46"/>
  <c r="O1067" i="46"/>
  <c r="O1068" i="46"/>
  <c r="O1069" i="46"/>
  <c r="O1070" i="46"/>
  <c r="O1071" i="46"/>
  <c r="O1072" i="46"/>
  <c r="O1073" i="46"/>
  <c r="O1074" i="46"/>
  <c r="O1075" i="46"/>
  <c r="O1076" i="46"/>
  <c r="O1077" i="46"/>
  <c r="O1078" i="46"/>
  <c r="O1079" i="46"/>
  <c r="O1080" i="46"/>
  <c r="O1081" i="46"/>
  <c r="O1082" i="46"/>
  <c r="O1083" i="46"/>
  <c r="O1084" i="46"/>
  <c r="O1085" i="46"/>
  <c r="O1086" i="46"/>
  <c r="O1087" i="46"/>
  <c r="O1088" i="46"/>
  <c r="O1089" i="46"/>
  <c r="O1090" i="46"/>
  <c r="O1091" i="46"/>
  <c r="O1092" i="46"/>
  <c r="O1093" i="46"/>
  <c r="O1094" i="46"/>
  <c r="O1095" i="46"/>
  <c r="O1096" i="46"/>
  <c r="O1097" i="46"/>
  <c r="O1098" i="46"/>
  <c r="O1099" i="46"/>
  <c r="O1100" i="46"/>
  <c r="O1101" i="46"/>
  <c r="O1102" i="46"/>
  <c r="O1103" i="46"/>
  <c r="O1104" i="46"/>
  <c r="O1105" i="46"/>
  <c r="O1106" i="46"/>
  <c r="O1107" i="46"/>
  <c r="O1108" i="46"/>
  <c r="O1109" i="46"/>
  <c r="O1110" i="46"/>
  <c r="O1111" i="46"/>
  <c r="O1112" i="46"/>
  <c r="O1113" i="46"/>
  <c r="O1114" i="46"/>
  <c r="O1115" i="46"/>
  <c r="O1116" i="46"/>
  <c r="O1117" i="46"/>
  <c r="O1118" i="46"/>
  <c r="O1119" i="46"/>
  <c r="O1120" i="46"/>
  <c r="O1121" i="46"/>
  <c r="O1122" i="46"/>
  <c r="O1123" i="46"/>
  <c r="O1124" i="46"/>
  <c r="O1125" i="46"/>
  <c r="O1126" i="46"/>
  <c r="O1127" i="46"/>
  <c r="O1128" i="46"/>
  <c r="O1129" i="46"/>
  <c r="O1130" i="46"/>
  <c r="O1131" i="46"/>
  <c r="O1132" i="46"/>
  <c r="O1133" i="46"/>
  <c r="O1134" i="46"/>
  <c r="O1135" i="46"/>
  <c r="O1136" i="46"/>
  <c r="O1137" i="46"/>
  <c r="O1138" i="46"/>
  <c r="O1139" i="46"/>
  <c r="O1140" i="46"/>
  <c r="O1141" i="46"/>
  <c r="O1142" i="46"/>
  <c r="O1143" i="46"/>
  <c r="O1144" i="46"/>
  <c r="O1145" i="46"/>
  <c r="O1146" i="46"/>
  <c r="O1147" i="46"/>
  <c r="O1148" i="46"/>
  <c r="O1149" i="46"/>
  <c r="O1150" i="46"/>
  <c r="O1151" i="46"/>
  <c r="O1152" i="46"/>
  <c r="O1153" i="46"/>
  <c r="O1154" i="46"/>
  <c r="O1155" i="46"/>
  <c r="O1156" i="46"/>
  <c r="O1157" i="46"/>
  <c r="O1158" i="46"/>
  <c r="O1159" i="46"/>
  <c r="O1160" i="46"/>
  <c r="O1161" i="46"/>
  <c r="O1162" i="46"/>
  <c r="O1163" i="46"/>
  <c r="O1164" i="46"/>
  <c r="O1165" i="46"/>
  <c r="O1166" i="46"/>
  <c r="O1167" i="46"/>
  <c r="O1168" i="46"/>
  <c r="O1169" i="46"/>
  <c r="O1170" i="46"/>
  <c r="O1171" i="46"/>
  <c r="O1172" i="46"/>
  <c r="O1173" i="46"/>
  <c r="O1174" i="46"/>
  <c r="O1175" i="46"/>
  <c r="O1176" i="46"/>
  <c r="O1177" i="46"/>
  <c r="O1178" i="46"/>
  <c r="O1179" i="46"/>
  <c r="O1180" i="46"/>
  <c r="O1181" i="46"/>
  <c r="O1182" i="46"/>
  <c r="O1183" i="46"/>
  <c r="O1184" i="46"/>
  <c r="O1185" i="46"/>
  <c r="O1186" i="46"/>
  <c r="O1187" i="46"/>
  <c r="O1188" i="46"/>
  <c r="O1189" i="46"/>
  <c r="O1190" i="46"/>
  <c r="O1191" i="46"/>
  <c r="O1192" i="46"/>
  <c r="O1193" i="46"/>
  <c r="O1194" i="46"/>
  <c r="O1195" i="46"/>
  <c r="O1196" i="46"/>
  <c r="O1197" i="46"/>
  <c r="O1198" i="46"/>
  <c r="O1199" i="46"/>
  <c r="O1200" i="46"/>
  <c r="O1201" i="46"/>
  <c r="O1202" i="46"/>
  <c r="O1203" i="46"/>
  <c r="O1204" i="46"/>
  <c r="O1205" i="46"/>
  <c r="O1206" i="46"/>
  <c r="O1207" i="46"/>
  <c r="O1208" i="46"/>
  <c r="O1209" i="46"/>
  <c r="O1210" i="46"/>
  <c r="O1211" i="46"/>
  <c r="O1212" i="46"/>
  <c r="O1213" i="46"/>
  <c r="O1214" i="46"/>
  <c r="O1215" i="46"/>
  <c r="O1216" i="46"/>
  <c r="O1217" i="46"/>
  <c r="O1218" i="46"/>
  <c r="O1219" i="46"/>
  <c r="O1220" i="46"/>
  <c r="O1221" i="46"/>
  <c r="O1222" i="46"/>
  <c r="O1223" i="46"/>
  <c r="O1224" i="46"/>
  <c r="O1225" i="46"/>
  <c r="O1226" i="46"/>
  <c r="O1227" i="46"/>
  <c r="O1228" i="46"/>
  <c r="O1229" i="46"/>
  <c r="O1230" i="46"/>
  <c r="O1231" i="46"/>
  <c r="O1232" i="46"/>
  <c r="O1233" i="46"/>
  <c r="O1234" i="46"/>
  <c r="O1235" i="46"/>
  <c r="O1236" i="46"/>
  <c r="O1237" i="46"/>
  <c r="O1238" i="46"/>
  <c r="O1239" i="46"/>
  <c r="O1240" i="46"/>
  <c r="O1241" i="46"/>
  <c r="O1242" i="46"/>
  <c r="O1243" i="46"/>
  <c r="O1244" i="46"/>
  <c r="O1245" i="46"/>
  <c r="O1246" i="46"/>
  <c r="O1247" i="46"/>
  <c r="O1248" i="46"/>
  <c r="O1249" i="46"/>
  <c r="O1250" i="46"/>
  <c r="O1251" i="46"/>
  <c r="O1252" i="46"/>
  <c r="O1253" i="46"/>
  <c r="O1254" i="46"/>
  <c r="O1255" i="46"/>
  <c r="O1256" i="46"/>
  <c r="O1257" i="46"/>
  <c r="O1258" i="46"/>
  <c r="O1259" i="46"/>
  <c r="O1260" i="46"/>
  <c r="O1261" i="46"/>
  <c r="O1262" i="46"/>
  <c r="O1263" i="46"/>
  <c r="O1264" i="46"/>
  <c r="O1265" i="46"/>
  <c r="O1266" i="46"/>
  <c r="O1267" i="46"/>
  <c r="O1268" i="46"/>
  <c r="O1269" i="46"/>
  <c r="O1270" i="46"/>
  <c r="O1271" i="46"/>
  <c r="O1272" i="46"/>
  <c r="O1273" i="46"/>
  <c r="O1274" i="46"/>
  <c r="O1275" i="46"/>
  <c r="O1276" i="46"/>
  <c r="O1277" i="46"/>
  <c r="O1278" i="46"/>
  <c r="O1279" i="46"/>
  <c r="O1280" i="46"/>
  <c r="O1281" i="46"/>
  <c r="O1282" i="46"/>
  <c r="O1283" i="46"/>
  <c r="O1284" i="46"/>
  <c r="O1285" i="46"/>
  <c r="O1286" i="46"/>
  <c r="O1287" i="46"/>
  <c r="O1288" i="46"/>
  <c r="O1289" i="46"/>
  <c r="O1290" i="46"/>
  <c r="O1291" i="46"/>
  <c r="O1292" i="46"/>
  <c r="O1293" i="46"/>
  <c r="O1294" i="46"/>
  <c r="O1295" i="46"/>
  <c r="O1296" i="46"/>
  <c r="O1297" i="46"/>
  <c r="O1298" i="46"/>
  <c r="O1299" i="46"/>
  <c r="O1300" i="46"/>
  <c r="O1301" i="46"/>
  <c r="O1302" i="46"/>
  <c r="O1303" i="46"/>
  <c r="O1304" i="46"/>
  <c r="O1305" i="46"/>
  <c r="O1306" i="46"/>
  <c r="O1307" i="46"/>
  <c r="O1308" i="46"/>
  <c r="O1309" i="46"/>
  <c r="O1310" i="46"/>
  <c r="O1311" i="46"/>
  <c r="O1312" i="46"/>
  <c r="O1313" i="46"/>
  <c r="O1314" i="46"/>
  <c r="O1315" i="46"/>
  <c r="O1316" i="46"/>
  <c r="O1317" i="46"/>
  <c r="O1318" i="46"/>
  <c r="O1319" i="46"/>
  <c r="O1320" i="46"/>
  <c r="O1321" i="46"/>
  <c r="O1322" i="46"/>
  <c r="O1323" i="46"/>
  <c r="O1324" i="46"/>
  <c r="O1325" i="46"/>
  <c r="O1326" i="46"/>
  <c r="O1327" i="46"/>
  <c r="O1328" i="46"/>
  <c r="O1329" i="46"/>
  <c r="O1330" i="46"/>
  <c r="O1331" i="46"/>
  <c r="O1332" i="46"/>
  <c r="O1333" i="46"/>
  <c r="O1334" i="46"/>
  <c r="O1335" i="46"/>
  <c r="O1336" i="46"/>
  <c r="O1337" i="46"/>
  <c r="O1338" i="46"/>
  <c r="O1339" i="46"/>
  <c r="O1340" i="46"/>
  <c r="O1341" i="46"/>
  <c r="O1342" i="46"/>
  <c r="O1343" i="46"/>
  <c r="O1344" i="46"/>
  <c r="O1345" i="46"/>
  <c r="O1346" i="46"/>
  <c r="O1347" i="46"/>
  <c r="O1348" i="46"/>
  <c r="O1349" i="46"/>
  <c r="O1350" i="46"/>
  <c r="O1351" i="46"/>
  <c r="O1352" i="46"/>
  <c r="O1353" i="46"/>
  <c r="O1354" i="46"/>
  <c r="O1355" i="46"/>
  <c r="O1356" i="46"/>
  <c r="O1357" i="46"/>
  <c r="O1358" i="46"/>
  <c r="O1359" i="46"/>
  <c r="O1360" i="46"/>
  <c r="O1361" i="46"/>
  <c r="O1362" i="46"/>
  <c r="O1363" i="46"/>
  <c r="O1364" i="46"/>
  <c r="O1365" i="46"/>
  <c r="O1366" i="46"/>
  <c r="O1367" i="46"/>
  <c r="O1368" i="46"/>
  <c r="O1369" i="46"/>
  <c r="O1370" i="46"/>
  <c r="O1371" i="46"/>
  <c r="O1372" i="46"/>
  <c r="O1373" i="46"/>
  <c r="O1374" i="46"/>
  <c r="O1375" i="46"/>
  <c r="O1376" i="46"/>
  <c r="O1377" i="46"/>
  <c r="O1378" i="46"/>
  <c r="O1379" i="46"/>
  <c r="O1380" i="46"/>
  <c r="O1381" i="46"/>
  <c r="O1382" i="46"/>
  <c r="O1383" i="46"/>
  <c r="O1384" i="46"/>
  <c r="O1385" i="46"/>
  <c r="O1386" i="46"/>
  <c r="O1387" i="46"/>
  <c r="O1388" i="46"/>
  <c r="O1389" i="46"/>
  <c r="O1390" i="46"/>
  <c r="O1391" i="46"/>
  <c r="O1392" i="46"/>
  <c r="O1393" i="46"/>
  <c r="O1394" i="46"/>
  <c r="O1395" i="46"/>
  <c r="O1396" i="46"/>
  <c r="O1397" i="46"/>
  <c r="O1398" i="46"/>
  <c r="O1399" i="46"/>
  <c r="O1400" i="46"/>
  <c r="O1401" i="46"/>
  <c r="O1402" i="46"/>
  <c r="O1403" i="46"/>
  <c r="O1404" i="46"/>
  <c r="O1405" i="46"/>
  <c r="O1406" i="46"/>
  <c r="O1407" i="46"/>
  <c r="O1408" i="46"/>
  <c r="O1409" i="46"/>
  <c r="O1410" i="46"/>
  <c r="O1411" i="46"/>
  <c r="O1412" i="46"/>
  <c r="O1413" i="46"/>
  <c r="O1414" i="46"/>
  <c r="O1415" i="46"/>
  <c r="O1416" i="46"/>
  <c r="O1417" i="46"/>
  <c r="O1418" i="46"/>
  <c r="O1419" i="46"/>
  <c r="O1420" i="46"/>
  <c r="O1421" i="46"/>
  <c r="O1422" i="46"/>
  <c r="O1423" i="46"/>
  <c r="O1424" i="46"/>
  <c r="O1425" i="46"/>
  <c r="O1426" i="46"/>
  <c r="O1427" i="46"/>
  <c r="O1428" i="46"/>
  <c r="O1429" i="46"/>
  <c r="O1430" i="46"/>
  <c r="O1431" i="46"/>
  <c r="O1432" i="46"/>
  <c r="O1433" i="46"/>
  <c r="O1434" i="46"/>
  <c r="O1435" i="46"/>
  <c r="O1436" i="46"/>
  <c r="O1437" i="46"/>
  <c r="O1438" i="46"/>
  <c r="O1439" i="46"/>
  <c r="O1440" i="46"/>
  <c r="O1441" i="46"/>
  <c r="O1442" i="46"/>
  <c r="O1443" i="46"/>
  <c r="O1444" i="46"/>
  <c r="O1445" i="46"/>
  <c r="O1446" i="46"/>
  <c r="O1447" i="46"/>
  <c r="O1448" i="46"/>
  <c r="O1449" i="46"/>
  <c r="O1450" i="46"/>
  <c r="O1451" i="46"/>
  <c r="O1452" i="46"/>
  <c r="O1453" i="46"/>
  <c r="O1454" i="46"/>
  <c r="O1455" i="46"/>
  <c r="O1456" i="46"/>
  <c r="O1457" i="46"/>
  <c r="O1458" i="46"/>
  <c r="O1459" i="46"/>
  <c r="O1460" i="46"/>
  <c r="O1461" i="46"/>
  <c r="O1462" i="46"/>
  <c r="O1463" i="46"/>
  <c r="O1464" i="46"/>
  <c r="O1465" i="46"/>
  <c r="O1466" i="46"/>
  <c r="O1467" i="46"/>
  <c r="O1468" i="46"/>
  <c r="O1469" i="46"/>
  <c r="O1470" i="46"/>
  <c r="O1471" i="46"/>
  <c r="O1472" i="46"/>
  <c r="O1473" i="46"/>
  <c r="O1474" i="46"/>
  <c r="O1475" i="46"/>
  <c r="O1476" i="46"/>
  <c r="O1477" i="46"/>
  <c r="O1478" i="46"/>
  <c r="O1479" i="46"/>
  <c r="O1480" i="46"/>
  <c r="O1481" i="46"/>
  <c r="O1482" i="46"/>
  <c r="O1483" i="46"/>
  <c r="O1484" i="46"/>
  <c r="O1485" i="46"/>
  <c r="O1486" i="46"/>
  <c r="O1487" i="46"/>
  <c r="O1488" i="46"/>
  <c r="O1489" i="46"/>
  <c r="O1490" i="46"/>
  <c r="O1491" i="46"/>
  <c r="O1492" i="46"/>
  <c r="O1493" i="46"/>
  <c r="O1494" i="46"/>
  <c r="O1495" i="46"/>
  <c r="O1496" i="46"/>
  <c r="O1497" i="46"/>
  <c r="O1498" i="46"/>
  <c r="O1499" i="46"/>
  <c r="O1500" i="46"/>
  <c r="O1501" i="46"/>
  <c r="O1502" i="46"/>
  <c r="O1503" i="46"/>
  <c r="O1504" i="46"/>
  <c r="O1505" i="46"/>
  <c r="O1506" i="46"/>
  <c r="O1507" i="46"/>
  <c r="O1508" i="46"/>
  <c r="O1509" i="46"/>
  <c r="O1510" i="46"/>
  <c r="O1511" i="46"/>
  <c r="O1512" i="46"/>
  <c r="O1513" i="46"/>
  <c r="O1514" i="46"/>
  <c r="O1515" i="46"/>
  <c r="O1516" i="46"/>
  <c r="O1517" i="46"/>
  <c r="O1518" i="46"/>
  <c r="O1519" i="46"/>
  <c r="O1520" i="46"/>
  <c r="O1521" i="46"/>
  <c r="O1522" i="46"/>
  <c r="O1523" i="46"/>
  <c r="O1524" i="46"/>
  <c r="O1525" i="46"/>
  <c r="O1526" i="46"/>
  <c r="O1527" i="46"/>
  <c r="O1528" i="46"/>
  <c r="O1529" i="46"/>
  <c r="O1530" i="46"/>
  <c r="O1531" i="46"/>
  <c r="O1532" i="46"/>
  <c r="O1533" i="46"/>
  <c r="O1534" i="46"/>
  <c r="O1535" i="46"/>
  <c r="O1536" i="46"/>
  <c r="O1537" i="46"/>
  <c r="O1538" i="46"/>
  <c r="O1539" i="46"/>
  <c r="O1540" i="46"/>
  <c r="O1541" i="46"/>
  <c r="O1542" i="46"/>
  <c r="O1543" i="46"/>
  <c r="O1544" i="46"/>
  <c r="O1545" i="46"/>
  <c r="O1546" i="46"/>
  <c r="O1547" i="46"/>
  <c r="O1548" i="46"/>
  <c r="O1549" i="46"/>
  <c r="O1550" i="46"/>
  <c r="O1551" i="46"/>
  <c r="O1552" i="46"/>
  <c r="O1553" i="46"/>
  <c r="O1554" i="46"/>
  <c r="O1555" i="46"/>
  <c r="O1556" i="46"/>
  <c r="O1557" i="46"/>
  <c r="O1558" i="46"/>
  <c r="O1559" i="46"/>
  <c r="O1560" i="46"/>
  <c r="O1561" i="46"/>
  <c r="O1562" i="46"/>
  <c r="O1563" i="46"/>
  <c r="O1564" i="46"/>
  <c r="O1565" i="46"/>
  <c r="O1566" i="46"/>
  <c r="O1567" i="46"/>
  <c r="O1568" i="46"/>
  <c r="O1569" i="46"/>
  <c r="O1570" i="46"/>
  <c r="O1571" i="46"/>
  <c r="O1572" i="46"/>
  <c r="O1573" i="46"/>
  <c r="O1574" i="46"/>
  <c r="O1575" i="46"/>
  <c r="O1576" i="46"/>
  <c r="O1577" i="46"/>
  <c r="O1578" i="46"/>
  <c r="O1579" i="46"/>
  <c r="O1580" i="46"/>
  <c r="O1581" i="46"/>
  <c r="O1582" i="46"/>
  <c r="O1583" i="46"/>
  <c r="O1584" i="46"/>
  <c r="O1585" i="46"/>
  <c r="O1586" i="46"/>
  <c r="O1587" i="46"/>
  <c r="O1588" i="46"/>
  <c r="O1589" i="46"/>
  <c r="O1590" i="46"/>
  <c r="O1591" i="46"/>
  <c r="O1592" i="46"/>
  <c r="O1593" i="46"/>
  <c r="O1594" i="46"/>
  <c r="O1595" i="46"/>
  <c r="O1596" i="46"/>
  <c r="O1597" i="46"/>
  <c r="O1598" i="46"/>
  <c r="O1599" i="46"/>
  <c r="O1600" i="46"/>
  <c r="O1601" i="46"/>
  <c r="O1602" i="46"/>
  <c r="O1603" i="46"/>
  <c r="O1604" i="46"/>
  <c r="O1605" i="46"/>
  <c r="O1606" i="46"/>
  <c r="O1607" i="46"/>
  <c r="O1608" i="46"/>
  <c r="O1609" i="46"/>
  <c r="O1610" i="46"/>
  <c r="O1611" i="46"/>
  <c r="O1612" i="46"/>
  <c r="O1613" i="46"/>
  <c r="O1614" i="46"/>
  <c r="O1615" i="46"/>
  <c r="O1616" i="46"/>
  <c r="O1617" i="46"/>
  <c r="O1618" i="46"/>
  <c r="O1619" i="46"/>
  <c r="O1620" i="46"/>
  <c r="O1621" i="46"/>
  <c r="O1622" i="46"/>
  <c r="O1623" i="46"/>
  <c r="O1624" i="46"/>
  <c r="O1625" i="46"/>
  <c r="O1626" i="46"/>
  <c r="O1627" i="46"/>
  <c r="O1628" i="46"/>
  <c r="O1629" i="46"/>
  <c r="O1630" i="46"/>
  <c r="O1631" i="46"/>
  <c r="O1632" i="46"/>
  <c r="O1633" i="46"/>
  <c r="O1634" i="46"/>
  <c r="O1635" i="46"/>
  <c r="O1636" i="46"/>
  <c r="O1637" i="46"/>
  <c r="O1638" i="46"/>
  <c r="O1639" i="46"/>
  <c r="O1640" i="46"/>
  <c r="O1641" i="46"/>
  <c r="O1642" i="46"/>
  <c r="O1643" i="46"/>
  <c r="O1644" i="46"/>
  <c r="O1645" i="46"/>
  <c r="O1646" i="46"/>
  <c r="O1647" i="46"/>
  <c r="O1648" i="46"/>
  <c r="O1649" i="46"/>
  <c r="O1650" i="46"/>
  <c r="O1651" i="46"/>
  <c r="O1652" i="46"/>
  <c r="O1653" i="46"/>
  <c r="O1654" i="46"/>
  <c r="O1655" i="46"/>
  <c r="O1656" i="46"/>
  <c r="O1657" i="46"/>
  <c r="O1658" i="46"/>
  <c r="O1659" i="46"/>
  <c r="O1660" i="46"/>
  <c r="O1661" i="46"/>
  <c r="O1662" i="46"/>
  <c r="O1663" i="46"/>
  <c r="O1664" i="46"/>
  <c r="O1665" i="46"/>
  <c r="O1666" i="46"/>
  <c r="O1667" i="46"/>
  <c r="O1668" i="46"/>
  <c r="O1669" i="46"/>
  <c r="O1670" i="46"/>
  <c r="O1671" i="46"/>
  <c r="O1672" i="46"/>
  <c r="O1673" i="46"/>
  <c r="O1674" i="46"/>
  <c r="O1675" i="46"/>
  <c r="O1676" i="46"/>
  <c r="O1677" i="46"/>
  <c r="O1678" i="46"/>
  <c r="O1679" i="46"/>
  <c r="O1680" i="46"/>
  <c r="O1681" i="46"/>
  <c r="O1682" i="46"/>
  <c r="O1683" i="46"/>
  <c r="O1684" i="46"/>
  <c r="O1685" i="46"/>
  <c r="O1686" i="46"/>
  <c r="O1687" i="46"/>
  <c r="O1688" i="46"/>
  <c r="O1689" i="46"/>
  <c r="O1690" i="46"/>
  <c r="O1691" i="46"/>
  <c r="O1692" i="46"/>
  <c r="O1693" i="46"/>
  <c r="O1694" i="46"/>
  <c r="O1695" i="46"/>
  <c r="O1696" i="46"/>
  <c r="O1697" i="46"/>
  <c r="O1698" i="46"/>
  <c r="O1699" i="46"/>
  <c r="O1700" i="46"/>
  <c r="O1701" i="46"/>
  <c r="O1702" i="46"/>
  <c r="O1703" i="46"/>
  <c r="O1704" i="46"/>
  <c r="O1705" i="46"/>
  <c r="O1706" i="46"/>
  <c r="O1707" i="46"/>
  <c r="O1708" i="46"/>
  <c r="O1709" i="46"/>
  <c r="O1710" i="46"/>
  <c r="O1711" i="46"/>
  <c r="O1712" i="46"/>
  <c r="O1713" i="46"/>
  <c r="O1714" i="46"/>
  <c r="O1715" i="46"/>
  <c r="O1716" i="46"/>
  <c r="O1717" i="46"/>
  <c r="O1718" i="46"/>
  <c r="O1719" i="46"/>
  <c r="O1720" i="46"/>
  <c r="O1721" i="46"/>
  <c r="O1722" i="46"/>
  <c r="O1723" i="46"/>
  <c r="O1724" i="46"/>
  <c r="O1725" i="46"/>
  <c r="O1726" i="46"/>
  <c r="O1727" i="46"/>
  <c r="O1728" i="46"/>
  <c r="O1729" i="46"/>
  <c r="O1730" i="46"/>
  <c r="O1731" i="46"/>
  <c r="O1732" i="46"/>
  <c r="O1733" i="46"/>
  <c r="O1734" i="46"/>
  <c r="O1735" i="46"/>
  <c r="O1736" i="46"/>
  <c r="O1737" i="46"/>
  <c r="O1738" i="46"/>
  <c r="O1739" i="46"/>
  <c r="O1740" i="46"/>
  <c r="O1741" i="46"/>
  <c r="O1742" i="46"/>
  <c r="O1743" i="46"/>
  <c r="O1744" i="46"/>
  <c r="O1745" i="46"/>
  <c r="O1746" i="46"/>
  <c r="O1747" i="46"/>
  <c r="O1748" i="46"/>
  <c r="O1749" i="46"/>
  <c r="O1750" i="46"/>
  <c r="O1751" i="46"/>
  <c r="O1752" i="46"/>
  <c r="O1753" i="46"/>
  <c r="O1754" i="46"/>
  <c r="O1755" i="46"/>
  <c r="O1756" i="46"/>
  <c r="O1757" i="46"/>
  <c r="O1758" i="46"/>
  <c r="O1759" i="46"/>
  <c r="O1760" i="46"/>
  <c r="O1761" i="46"/>
  <c r="O1762" i="46"/>
  <c r="O1763" i="46"/>
  <c r="O1764" i="46"/>
  <c r="O1765" i="46"/>
  <c r="O1766" i="46"/>
  <c r="O1767" i="46"/>
  <c r="O1768" i="46"/>
  <c r="O1769" i="46"/>
  <c r="O1770" i="46"/>
  <c r="O1771" i="46"/>
  <c r="O1772" i="46"/>
  <c r="O1773" i="46"/>
  <c r="O1774" i="46"/>
  <c r="O1775" i="46"/>
  <c r="O1776" i="46"/>
  <c r="O1777" i="46"/>
  <c r="O1778" i="46"/>
  <c r="O1779" i="46"/>
  <c r="O1780" i="46"/>
  <c r="O1781" i="46"/>
  <c r="O1782" i="46"/>
  <c r="O1783" i="46"/>
  <c r="O1784" i="46"/>
  <c r="O1785" i="46"/>
  <c r="O1786" i="46"/>
  <c r="O1787" i="46"/>
  <c r="O1788" i="46"/>
  <c r="O1789" i="46"/>
  <c r="O1790" i="46"/>
  <c r="O1791" i="46"/>
  <c r="O1792" i="46"/>
  <c r="O1793" i="46"/>
  <c r="O1794" i="46"/>
  <c r="O1795" i="46"/>
  <c r="O1796" i="46"/>
  <c r="O1797" i="46"/>
  <c r="O1798" i="46"/>
  <c r="O1799" i="46"/>
  <c r="O1800" i="46"/>
  <c r="O1801" i="46"/>
  <c r="O1802" i="46"/>
  <c r="O1803" i="46"/>
  <c r="O1804" i="46"/>
  <c r="O1805" i="46"/>
  <c r="O1806" i="46"/>
  <c r="O1807" i="46"/>
  <c r="O1808" i="46"/>
  <c r="O1809" i="46"/>
  <c r="O1810" i="46"/>
  <c r="O1811" i="46"/>
  <c r="O1812" i="46"/>
  <c r="O1813" i="46"/>
  <c r="O1814" i="46"/>
  <c r="O1815" i="46"/>
  <c r="O1816" i="46"/>
  <c r="O1817" i="46"/>
  <c r="O1818" i="46"/>
  <c r="O1819" i="46"/>
  <c r="O1820" i="46"/>
  <c r="O1821" i="46"/>
  <c r="O1822" i="46"/>
  <c r="O1823" i="46"/>
  <c r="O1824" i="46"/>
  <c r="O1825" i="46"/>
  <c r="O1826" i="46"/>
  <c r="O1827" i="46"/>
  <c r="O1828" i="46"/>
  <c r="O1829" i="46"/>
  <c r="O1830" i="46"/>
  <c r="O1831" i="46"/>
  <c r="O1832" i="46"/>
  <c r="O1833" i="46"/>
  <c r="O1834" i="46"/>
  <c r="O1835" i="46"/>
  <c r="O1836" i="46"/>
  <c r="O1837" i="46"/>
  <c r="O1838" i="46"/>
  <c r="O1839" i="46"/>
  <c r="O1840" i="46"/>
  <c r="O1841" i="46"/>
  <c r="O1842" i="46"/>
  <c r="O1843" i="46"/>
  <c r="O1844" i="46"/>
  <c r="O1845" i="46"/>
  <c r="O1846" i="46"/>
  <c r="O1847" i="46"/>
  <c r="O1848" i="46"/>
  <c r="O1849" i="46"/>
  <c r="O1850" i="46"/>
  <c r="O1851" i="46"/>
  <c r="O1852" i="46"/>
  <c r="O1853" i="46"/>
  <c r="O1854" i="46"/>
  <c r="O1855" i="46"/>
  <c r="O1856" i="46"/>
  <c r="O1857" i="46"/>
  <c r="O1858" i="46"/>
  <c r="O1859" i="46"/>
  <c r="O1860" i="46"/>
  <c r="O1861" i="46"/>
  <c r="O1862" i="46"/>
  <c r="O1863" i="46"/>
  <c r="O1864" i="46"/>
  <c r="O1865" i="46"/>
  <c r="O1866" i="46"/>
  <c r="O1867" i="46"/>
  <c r="O1868" i="46"/>
  <c r="O1869" i="46"/>
  <c r="O1870" i="46"/>
  <c r="O1871" i="46"/>
  <c r="O1872" i="46"/>
  <c r="O1873" i="46"/>
  <c r="O1874" i="46"/>
  <c r="O1875" i="46"/>
  <c r="O1876" i="46"/>
  <c r="O1877" i="46"/>
  <c r="O1878" i="46"/>
  <c r="O1879" i="46"/>
  <c r="O1880" i="46"/>
  <c r="O1881" i="46"/>
  <c r="O1882" i="46"/>
  <c r="O1883" i="46"/>
  <c r="O1884" i="46"/>
  <c r="O1885" i="46"/>
  <c r="O1886" i="46"/>
  <c r="O1887" i="46"/>
  <c r="O1888" i="46"/>
  <c r="O1889" i="46"/>
  <c r="O1890" i="46"/>
  <c r="O1891" i="46"/>
  <c r="O1892" i="46"/>
  <c r="O1893" i="46"/>
  <c r="O1894" i="46"/>
  <c r="O1895" i="46"/>
  <c r="O1896" i="46"/>
  <c r="O1897" i="46"/>
  <c r="O1898" i="46"/>
  <c r="O1899" i="46"/>
  <c r="O1900" i="46"/>
  <c r="O1901" i="46"/>
  <c r="O1902" i="46"/>
  <c r="O1903" i="46"/>
  <c r="O1904" i="46"/>
  <c r="O1905" i="46"/>
  <c r="O1906" i="46"/>
  <c r="O1907" i="46"/>
  <c r="O1908" i="46"/>
  <c r="O1909" i="46"/>
  <c r="O1910" i="46"/>
  <c r="O1911" i="46"/>
  <c r="O1912" i="46"/>
  <c r="O1913" i="46"/>
  <c r="O1914" i="46"/>
  <c r="O1915" i="46"/>
  <c r="O1916" i="46"/>
  <c r="O1917" i="46"/>
  <c r="O1918" i="46"/>
  <c r="O1919" i="46"/>
  <c r="O1920" i="46"/>
  <c r="O1921" i="46"/>
  <c r="O1922" i="46"/>
  <c r="O1923" i="46"/>
  <c r="O1924" i="46"/>
  <c r="O1925" i="46"/>
  <c r="O1926" i="46"/>
  <c r="O1927" i="46"/>
  <c r="O1928" i="46"/>
  <c r="O1929" i="46"/>
  <c r="O1930" i="46"/>
  <c r="O1931" i="46"/>
  <c r="O1932" i="46"/>
  <c r="O1933" i="46"/>
  <c r="O1934" i="46"/>
  <c r="O1935" i="46"/>
  <c r="O1936" i="46"/>
  <c r="O1937" i="46"/>
  <c r="O1938" i="46"/>
  <c r="O1939" i="46"/>
  <c r="O1940" i="46"/>
  <c r="O1941" i="46"/>
  <c r="O1942" i="46"/>
  <c r="O1943" i="46"/>
  <c r="O1944" i="46"/>
  <c r="O1945" i="46"/>
  <c r="O1946" i="46"/>
  <c r="O1947" i="46"/>
  <c r="O1948" i="46"/>
  <c r="O1949" i="46"/>
  <c r="O1950" i="46"/>
  <c r="O1951" i="46"/>
  <c r="O1952" i="46"/>
  <c r="O1953" i="46"/>
  <c r="O1954" i="46"/>
  <c r="O1955" i="46"/>
  <c r="O1956" i="46"/>
  <c r="O1957" i="46"/>
  <c r="O1958" i="46"/>
  <c r="O1959" i="46"/>
  <c r="O1960" i="46"/>
  <c r="O1961" i="46"/>
  <c r="O1962" i="46"/>
  <c r="O1963" i="46"/>
  <c r="O1964" i="46"/>
  <c r="O1965" i="46"/>
  <c r="O1966" i="46"/>
  <c r="O1967" i="46"/>
  <c r="O1968" i="46"/>
  <c r="O1969" i="46"/>
  <c r="O1970" i="46"/>
  <c r="O1971" i="46"/>
  <c r="O1972" i="46"/>
  <c r="O1973" i="46"/>
  <c r="O1974" i="46"/>
  <c r="O1975" i="46"/>
  <c r="O1976" i="46"/>
  <c r="O1977" i="46"/>
  <c r="O1978" i="46"/>
  <c r="O1979" i="46"/>
  <c r="O1980" i="46"/>
  <c r="O1981" i="46"/>
  <c r="O1982" i="46"/>
  <c r="O1983" i="46"/>
  <c r="O1984" i="46"/>
  <c r="O1985" i="46"/>
  <c r="O1986" i="46"/>
  <c r="O1987" i="46"/>
  <c r="O1988" i="46"/>
  <c r="O1989" i="46"/>
  <c r="O1990" i="46"/>
  <c r="O1991" i="46"/>
  <c r="O1992" i="46"/>
  <c r="O1993" i="46"/>
  <c r="O1994" i="46"/>
  <c r="O1995" i="46"/>
  <c r="O1996" i="46"/>
  <c r="O1997" i="46"/>
  <c r="O1998" i="46"/>
  <c r="O1999" i="46"/>
  <c r="O2000" i="46"/>
  <c r="O2001" i="46"/>
  <c r="O2002" i="46"/>
  <c r="O2003" i="46"/>
  <c r="O2004" i="46"/>
  <c r="O2005" i="46"/>
  <c r="O2006" i="46"/>
  <c r="O2007" i="46"/>
  <c r="O2008" i="46"/>
  <c r="O2009" i="46"/>
  <c r="O2010" i="46"/>
  <c r="O2011" i="46"/>
  <c r="O2012" i="46"/>
  <c r="O2013" i="46"/>
  <c r="O2014" i="46"/>
  <c r="O2015" i="46"/>
  <c r="O2016" i="46"/>
  <c r="O2017" i="46"/>
  <c r="O2018" i="46"/>
  <c r="O2019" i="46"/>
  <c r="O2020" i="46"/>
  <c r="O2021" i="46"/>
  <c r="O2022" i="46"/>
  <c r="O2023" i="46"/>
  <c r="O2024" i="46"/>
  <c r="O2025" i="46"/>
  <c r="O2026" i="46"/>
  <c r="O2027" i="46"/>
  <c r="O2028" i="46"/>
  <c r="O2029" i="46"/>
  <c r="O2030" i="46"/>
  <c r="O2031" i="46"/>
  <c r="O2032" i="46"/>
  <c r="O2033" i="46"/>
  <c r="O2034" i="46"/>
  <c r="O2035" i="46"/>
  <c r="O2036" i="46"/>
  <c r="O2037" i="46"/>
  <c r="O2038" i="46"/>
  <c r="O2039" i="46"/>
  <c r="O2040" i="46"/>
  <c r="O2041" i="46"/>
  <c r="O2042" i="46"/>
  <c r="O2043" i="46"/>
  <c r="O2044" i="46"/>
  <c r="O2045" i="46"/>
  <c r="O2046" i="46"/>
  <c r="O2047" i="46"/>
  <c r="O2048" i="46"/>
  <c r="O2049" i="46"/>
  <c r="O2050" i="46"/>
  <c r="O2051" i="46"/>
  <c r="O2052" i="46"/>
  <c r="O2053" i="46"/>
  <c r="O2054" i="46"/>
  <c r="O2055" i="46"/>
  <c r="O2056" i="46"/>
  <c r="O2057" i="46"/>
  <c r="O2058" i="46"/>
  <c r="O2059" i="46"/>
  <c r="O2060" i="46"/>
  <c r="O2061" i="46"/>
  <c r="O2062" i="46"/>
  <c r="O2063" i="46"/>
  <c r="O2064" i="46"/>
  <c r="O2065" i="46"/>
  <c r="O2066" i="46"/>
  <c r="O2067" i="46"/>
  <c r="O2068" i="46"/>
  <c r="O2069" i="46"/>
  <c r="O2070" i="46"/>
  <c r="O2071" i="46"/>
  <c r="O2072" i="46"/>
  <c r="O2073" i="46"/>
  <c r="O2074" i="46"/>
  <c r="O2075" i="46"/>
  <c r="O2076" i="46"/>
  <c r="O2077" i="46"/>
  <c r="O2078" i="46"/>
  <c r="O2079" i="46"/>
  <c r="O2080" i="46"/>
  <c r="O2081" i="46"/>
  <c r="O2082" i="46"/>
  <c r="O2083" i="46"/>
  <c r="O2084" i="46"/>
  <c r="O2085" i="46"/>
  <c r="O2086" i="46"/>
  <c r="O2087" i="46"/>
  <c r="O2088" i="46"/>
  <c r="O2089" i="46"/>
  <c r="O2090" i="46"/>
  <c r="O2091" i="46"/>
  <c r="O2092" i="46"/>
  <c r="O2093" i="46"/>
  <c r="O2094" i="46"/>
  <c r="O2095" i="46"/>
  <c r="O2096" i="46"/>
  <c r="O2097" i="46"/>
  <c r="O2098" i="46"/>
  <c r="O2099" i="46"/>
  <c r="O2100" i="46"/>
  <c r="O2101" i="46"/>
  <c r="O2102" i="46"/>
  <c r="O2103" i="46"/>
  <c r="O2104" i="46"/>
  <c r="O2105" i="46"/>
  <c r="O2106" i="46"/>
  <c r="O2107" i="46"/>
  <c r="O2108" i="46"/>
  <c r="O2109" i="46"/>
  <c r="O2110" i="46"/>
  <c r="O2111" i="46"/>
  <c r="O2112" i="46"/>
  <c r="O2113" i="46"/>
  <c r="O2114" i="46"/>
  <c r="O2115" i="46"/>
  <c r="O2116" i="46"/>
  <c r="O2117" i="46"/>
  <c r="O2118" i="46"/>
  <c r="O2119" i="46"/>
  <c r="O2120" i="46"/>
  <c r="O2121" i="46"/>
  <c r="O2122" i="46"/>
  <c r="O2123" i="46"/>
  <c r="O2124" i="46"/>
  <c r="O2125" i="46"/>
  <c r="O2126" i="46"/>
  <c r="O2127" i="46"/>
  <c r="O2128" i="46"/>
  <c r="O2129" i="46"/>
  <c r="O2130" i="46"/>
  <c r="O2131" i="46"/>
  <c r="O2132" i="46"/>
  <c r="O2133" i="46"/>
  <c r="O2134" i="46"/>
  <c r="O2135" i="46"/>
  <c r="O2136" i="46"/>
  <c r="O2137" i="46"/>
  <c r="O2138" i="46"/>
  <c r="O2139" i="46"/>
  <c r="O2140" i="46"/>
  <c r="O2141" i="46"/>
  <c r="O2142" i="46"/>
  <c r="O2143" i="46"/>
  <c r="O2144" i="46"/>
  <c r="O2145" i="46"/>
  <c r="O2146" i="46"/>
  <c r="O2147" i="46"/>
  <c r="O2148" i="46"/>
  <c r="O2149" i="46"/>
  <c r="O2150" i="46"/>
  <c r="O2151" i="46"/>
  <c r="O2152" i="46"/>
  <c r="O2153" i="46"/>
  <c r="O2154" i="46"/>
  <c r="O2155" i="46"/>
  <c r="O2156" i="46"/>
  <c r="O2157" i="46"/>
  <c r="O2158" i="46"/>
  <c r="O2159" i="46"/>
  <c r="O2160" i="46"/>
  <c r="O2161" i="46"/>
  <c r="O2162" i="46"/>
  <c r="O2163" i="46"/>
  <c r="O2164" i="46"/>
  <c r="O2165" i="46"/>
  <c r="O2166" i="46"/>
  <c r="O2167" i="46"/>
  <c r="O2168" i="46"/>
  <c r="O2169" i="46"/>
  <c r="O2170" i="46"/>
  <c r="O2171" i="46"/>
  <c r="O2172" i="46"/>
  <c r="O2173" i="46"/>
  <c r="O2174" i="46"/>
  <c r="O2175" i="46"/>
  <c r="O2176" i="46"/>
  <c r="O2177" i="46"/>
  <c r="O2178" i="46"/>
  <c r="O2179" i="46"/>
  <c r="O2180" i="46"/>
  <c r="O2181" i="46"/>
  <c r="O2182" i="46"/>
  <c r="O2183" i="46"/>
  <c r="O2184" i="46"/>
  <c r="O2185" i="46"/>
  <c r="O2186" i="46"/>
  <c r="O2187" i="46"/>
  <c r="O2188" i="46"/>
  <c r="O2189" i="46"/>
  <c r="O2190" i="46"/>
  <c r="O2191" i="46"/>
  <c r="O2192" i="46"/>
  <c r="O2193" i="46"/>
  <c r="O2194" i="46"/>
  <c r="O2195" i="46"/>
  <c r="O2196" i="46"/>
  <c r="O2197" i="46"/>
  <c r="O2198" i="46"/>
  <c r="O2199" i="46"/>
  <c r="O2200" i="46"/>
  <c r="O2201" i="46"/>
  <c r="O2202" i="46"/>
  <c r="O2203" i="46"/>
  <c r="O2204" i="46"/>
  <c r="O2205" i="46"/>
  <c r="O2206" i="46"/>
  <c r="O2207" i="46"/>
  <c r="O2208" i="46"/>
  <c r="O2209" i="46"/>
  <c r="O2210" i="46"/>
  <c r="O2211" i="46"/>
  <c r="O2212" i="46"/>
  <c r="O2213" i="46"/>
  <c r="O2214" i="46"/>
  <c r="O2215" i="46"/>
  <c r="O2216" i="46"/>
  <c r="O2217" i="46"/>
  <c r="O2218" i="46"/>
  <c r="O2219" i="46"/>
  <c r="O2220" i="46"/>
  <c r="O2221" i="46"/>
  <c r="O2222" i="46"/>
  <c r="O2223" i="46"/>
  <c r="O2224" i="46"/>
  <c r="O2225" i="46"/>
  <c r="O2226" i="46"/>
  <c r="O2227" i="46"/>
  <c r="O2228" i="46"/>
  <c r="O2229" i="46"/>
  <c r="O2230" i="46"/>
  <c r="O2231" i="46"/>
  <c r="O2232" i="46"/>
  <c r="O2233" i="46"/>
  <c r="O2234" i="46"/>
  <c r="O2235" i="46"/>
  <c r="O2236" i="46"/>
  <c r="O2237" i="46"/>
  <c r="O2238" i="46"/>
  <c r="O2239" i="46"/>
  <c r="O2240" i="46"/>
  <c r="O2241" i="46"/>
  <c r="O2242" i="46"/>
  <c r="O2243" i="46"/>
  <c r="O2244" i="46"/>
  <c r="O2245" i="46"/>
  <c r="O2246" i="46"/>
  <c r="O2247" i="46"/>
  <c r="O2248" i="46"/>
  <c r="O2249" i="46"/>
  <c r="O2250" i="46"/>
  <c r="O2251" i="46"/>
  <c r="O2252" i="46"/>
  <c r="O2253" i="46"/>
  <c r="O2254" i="46"/>
  <c r="O2255" i="46"/>
  <c r="O2256" i="46"/>
  <c r="O2257" i="46"/>
  <c r="O2258" i="46"/>
  <c r="O2259" i="46"/>
  <c r="O2260" i="46"/>
  <c r="O2261" i="46"/>
  <c r="O2262" i="46"/>
  <c r="O2263" i="46"/>
  <c r="O2264" i="46"/>
  <c r="O2265" i="46"/>
  <c r="O2266" i="46"/>
  <c r="O2267" i="46"/>
  <c r="O2268" i="46"/>
  <c r="O2269" i="46"/>
  <c r="O2270" i="46"/>
  <c r="O2271" i="46"/>
  <c r="O2272" i="46"/>
  <c r="O2273" i="46"/>
  <c r="O2274" i="46"/>
  <c r="O2275" i="46"/>
  <c r="O2276" i="46"/>
  <c r="O2277" i="46"/>
  <c r="O2278" i="46"/>
  <c r="O2279" i="46"/>
  <c r="O2280" i="46"/>
  <c r="O2281" i="46"/>
  <c r="O2282" i="46"/>
  <c r="O2283" i="46"/>
  <c r="O2284" i="46"/>
  <c r="O2285" i="46"/>
  <c r="O2286" i="46"/>
  <c r="O2287" i="46"/>
  <c r="O2288" i="46"/>
  <c r="O2289" i="46"/>
  <c r="O2290" i="46"/>
  <c r="O2291" i="46"/>
  <c r="O2292" i="46"/>
  <c r="O2293" i="46"/>
  <c r="O2294" i="46"/>
  <c r="O2295" i="46"/>
  <c r="O2296" i="46"/>
  <c r="O2297" i="46"/>
  <c r="O2298" i="46"/>
  <c r="O2299" i="46"/>
  <c r="O2300" i="46"/>
  <c r="O2301" i="46"/>
  <c r="O2302" i="46"/>
  <c r="O2303" i="46"/>
  <c r="O2304" i="46"/>
  <c r="O2305" i="46"/>
  <c r="O2306" i="46"/>
  <c r="O2307" i="46"/>
  <c r="O2308" i="46"/>
  <c r="O2309" i="46"/>
  <c r="O2310" i="46"/>
  <c r="O2311" i="46"/>
  <c r="O2312" i="46"/>
  <c r="O2313" i="46"/>
  <c r="O2314" i="46"/>
  <c r="O2315" i="46"/>
  <c r="O2316" i="46"/>
  <c r="O2317" i="46"/>
  <c r="O2318" i="46"/>
  <c r="O2319" i="46"/>
  <c r="O2320" i="46"/>
  <c r="O2321" i="46"/>
  <c r="O2322" i="46"/>
  <c r="O2323" i="46"/>
  <c r="O2324" i="46"/>
  <c r="O2325" i="46"/>
  <c r="O2326" i="46"/>
  <c r="O2327" i="46"/>
  <c r="O2328" i="46"/>
  <c r="O2329" i="46"/>
  <c r="O2330" i="46"/>
  <c r="O2331" i="46"/>
  <c r="O2332" i="46"/>
  <c r="O2333" i="46"/>
  <c r="O2334" i="46"/>
  <c r="O2335" i="46"/>
  <c r="O2336" i="46"/>
  <c r="O2337" i="46"/>
  <c r="O2338" i="46"/>
  <c r="O2339" i="46"/>
  <c r="O2340" i="46"/>
  <c r="O2341" i="46"/>
  <c r="O2342" i="46"/>
  <c r="O2343" i="46"/>
  <c r="O2344" i="46"/>
  <c r="O2345" i="46"/>
  <c r="O2346" i="46"/>
  <c r="O2347" i="46"/>
  <c r="O2348" i="46"/>
  <c r="O2349" i="46"/>
  <c r="O2350" i="46"/>
  <c r="O2351" i="46"/>
  <c r="O2352" i="46"/>
  <c r="O2353" i="46"/>
  <c r="O2354" i="46"/>
  <c r="O2355" i="46"/>
  <c r="O2356" i="46"/>
  <c r="O2357" i="46"/>
  <c r="O2358" i="46"/>
  <c r="O2359" i="46"/>
  <c r="O2360" i="46"/>
  <c r="O2361" i="46"/>
  <c r="O2362" i="46"/>
  <c r="O2363" i="46"/>
  <c r="O2364" i="46"/>
  <c r="O2365" i="46"/>
  <c r="O2366" i="46"/>
  <c r="O2367" i="46"/>
  <c r="O2368" i="46"/>
  <c r="O2369" i="46"/>
  <c r="O2370" i="46"/>
  <c r="O2371" i="46"/>
  <c r="O2372" i="46"/>
  <c r="O2373" i="46"/>
  <c r="O2374" i="46"/>
  <c r="O2375" i="46"/>
  <c r="O2376" i="46"/>
  <c r="O2377" i="46"/>
  <c r="O2378" i="46"/>
  <c r="O2379" i="46"/>
  <c r="O2380" i="46"/>
  <c r="O2381" i="46"/>
  <c r="O2382" i="46"/>
  <c r="O2383" i="46"/>
  <c r="O2384" i="46"/>
  <c r="O2385" i="46"/>
  <c r="O2386" i="46"/>
  <c r="O2387" i="46"/>
  <c r="O2388" i="46"/>
  <c r="O2389" i="46"/>
  <c r="O2390" i="46"/>
  <c r="O2391" i="46"/>
  <c r="O2392" i="46"/>
  <c r="O2393" i="46"/>
  <c r="O2394" i="46"/>
  <c r="O2395" i="46"/>
  <c r="O2396" i="46"/>
  <c r="O2397" i="46"/>
  <c r="O2398" i="46"/>
  <c r="O2399" i="46"/>
  <c r="O2400" i="46"/>
  <c r="O2401" i="46"/>
  <c r="O2402" i="46"/>
  <c r="O2403" i="46"/>
  <c r="O2404" i="46"/>
  <c r="O2405" i="46"/>
  <c r="O2406" i="46"/>
  <c r="O2407" i="46"/>
  <c r="O2408" i="46"/>
  <c r="O2409" i="46"/>
  <c r="O2410" i="46"/>
  <c r="O2411" i="46"/>
  <c r="O2412" i="46"/>
  <c r="O2413" i="46"/>
  <c r="O2414" i="46"/>
  <c r="O2415" i="46"/>
  <c r="O2416" i="46"/>
  <c r="O2417" i="46"/>
  <c r="O2418" i="46"/>
  <c r="O2419" i="46"/>
  <c r="O2420" i="46"/>
  <c r="O2421" i="46"/>
  <c r="O2422" i="46"/>
  <c r="O2423" i="46"/>
  <c r="O2424" i="46"/>
  <c r="O2425" i="46"/>
  <c r="O2426" i="46"/>
  <c r="O2427" i="46"/>
  <c r="O2428" i="46"/>
  <c r="O2429" i="46"/>
  <c r="O2430" i="46"/>
  <c r="O2431" i="46"/>
  <c r="O2432" i="46"/>
  <c r="O2433" i="46"/>
  <c r="O2434" i="46"/>
  <c r="O2435" i="46"/>
  <c r="O2436" i="46"/>
  <c r="O2437" i="46"/>
  <c r="O2438" i="46"/>
  <c r="O2439" i="46"/>
  <c r="O2440" i="46"/>
  <c r="O2441" i="46"/>
  <c r="O2442" i="46"/>
  <c r="O2443" i="46"/>
  <c r="O2444" i="46"/>
  <c r="O2445" i="46"/>
  <c r="O2446" i="46"/>
  <c r="O2447" i="46"/>
  <c r="O2448" i="46"/>
  <c r="O2449" i="46"/>
  <c r="O2450" i="46"/>
  <c r="O2451" i="46"/>
  <c r="O2452" i="46"/>
  <c r="O2453" i="46"/>
  <c r="O2454" i="46"/>
  <c r="O2455" i="46"/>
  <c r="O2456" i="46"/>
  <c r="O2457" i="46"/>
  <c r="O2458" i="46"/>
  <c r="O2459" i="46"/>
  <c r="O2460" i="46"/>
  <c r="O2461" i="46"/>
  <c r="O2462" i="46"/>
  <c r="O2463" i="46"/>
  <c r="O2464" i="46"/>
  <c r="O2465" i="46"/>
  <c r="O2466" i="46"/>
  <c r="O2467" i="46"/>
  <c r="O2468" i="46"/>
  <c r="O2469" i="46"/>
  <c r="O2470" i="46"/>
  <c r="O2471" i="46"/>
  <c r="O2472" i="46"/>
  <c r="O2473" i="46"/>
  <c r="O2474" i="46"/>
  <c r="O2475" i="46"/>
  <c r="O2476" i="46"/>
  <c r="O2477" i="46"/>
  <c r="O2478" i="46"/>
  <c r="O2479" i="46"/>
  <c r="O2480" i="46"/>
  <c r="O2481" i="46"/>
  <c r="O2482" i="46"/>
  <c r="O2483" i="46"/>
  <c r="O2484" i="46"/>
  <c r="O2485" i="46"/>
  <c r="O2486" i="46"/>
  <c r="O2487" i="46"/>
  <c r="O2488" i="46"/>
  <c r="O2489" i="46"/>
  <c r="O2490" i="46"/>
  <c r="O2491" i="46"/>
  <c r="O2492" i="46"/>
  <c r="O2493" i="46"/>
  <c r="O2494" i="46"/>
  <c r="O2495" i="46"/>
  <c r="O2496" i="46"/>
  <c r="O2497" i="46"/>
  <c r="O2498" i="46"/>
  <c r="O2499" i="46"/>
  <c r="O2500" i="46"/>
  <c r="O2501" i="46"/>
  <c r="O2502" i="46"/>
  <c r="O2503" i="46"/>
  <c r="O2504" i="46"/>
  <c r="O2505" i="46"/>
  <c r="O2506" i="46"/>
  <c r="O2507" i="46"/>
  <c r="O2508" i="46"/>
  <c r="O2509" i="46"/>
  <c r="O2510" i="46"/>
  <c r="O2511" i="46"/>
  <c r="O2512" i="46"/>
  <c r="O2513" i="46"/>
  <c r="O2514" i="46"/>
  <c r="O2515" i="46"/>
  <c r="O2516" i="46"/>
  <c r="O2517" i="46"/>
  <c r="O2518" i="46"/>
  <c r="O2519" i="46"/>
  <c r="O2520" i="46"/>
  <c r="O2521" i="46"/>
  <c r="O2522" i="46"/>
  <c r="O2523" i="46"/>
  <c r="O2524" i="46"/>
  <c r="O2525" i="46"/>
  <c r="O2526" i="46"/>
  <c r="O2527" i="46"/>
  <c r="O2528" i="46"/>
  <c r="O2529" i="46"/>
  <c r="O2530" i="46"/>
  <c r="O2531" i="46"/>
  <c r="O2532" i="46"/>
  <c r="O2533" i="46"/>
  <c r="O2534" i="46"/>
  <c r="O2535" i="46"/>
  <c r="O2536" i="46"/>
  <c r="O2537" i="46"/>
  <c r="O2538" i="46"/>
  <c r="O2539" i="46"/>
  <c r="O2540" i="46"/>
  <c r="O2541" i="46"/>
  <c r="O2542" i="46"/>
  <c r="O2543" i="46"/>
  <c r="O2544" i="46"/>
  <c r="O2545" i="46"/>
  <c r="O2546" i="46"/>
  <c r="O2547" i="46"/>
  <c r="O2548" i="46"/>
  <c r="O2549" i="46"/>
  <c r="O2550" i="46"/>
  <c r="O2551" i="46"/>
  <c r="O2552" i="46"/>
  <c r="O2553" i="46"/>
  <c r="O2554" i="46"/>
  <c r="O2555" i="46"/>
  <c r="O2556" i="46"/>
  <c r="O2557" i="46"/>
  <c r="O2558" i="46"/>
  <c r="O2559" i="46"/>
  <c r="O2560" i="46"/>
  <c r="O2561" i="46"/>
  <c r="O2562" i="46"/>
  <c r="O2563" i="46"/>
  <c r="O2564" i="46"/>
  <c r="O2565" i="46"/>
  <c r="O2566" i="46"/>
  <c r="O2567" i="46"/>
  <c r="O2568" i="46"/>
  <c r="O2569" i="46"/>
  <c r="O2570" i="46"/>
  <c r="O2571" i="46"/>
  <c r="O2572" i="46"/>
  <c r="O2573" i="46"/>
  <c r="O2574" i="46"/>
  <c r="O2575" i="46"/>
  <c r="O2576" i="46"/>
  <c r="O2577" i="46"/>
  <c r="O2578" i="46"/>
  <c r="O2579" i="46"/>
  <c r="O2580" i="46"/>
  <c r="O2581" i="46"/>
  <c r="O2582" i="46"/>
  <c r="O2583" i="46"/>
  <c r="O2584" i="46"/>
  <c r="O2585" i="46"/>
  <c r="O2586" i="46"/>
  <c r="O2587" i="46"/>
  <c r="O2588" i="46"/>
  <c r="O2589" i="46"/>
  <c r="O2590" i="46"/>
  <c r="O2591" i="46"/>
  <c r="O2592" i="46"/>
  <c r="O2593" i="46"/>
  <c r="O2594" i="46"/>
  <c r="O2595" i="46"/>
  <c r="O2596" i="46"/>
  <c r="O2597" i="46"/>
  <c r="O2598" i="46"/>
  <c r="O2599" i="46"/>
  <c r="O2600" i="46"/>
  <c r="O2601" i="46"/>
  <c r="O2602" i="46"/>
  <c r="O2603" i="46"/>
  <c r="O2604" i="46"/>
  <c r="O2605" i="46"/>
  <c r="O2606" i="46"/>
  <c r="O2607" i="46"/>
  <c r="O2608" i="46"/>
  <c r="O2609" i="46"/>
  <c r="O2610" i="46"/>
  <c r="O2611" i="46"/>
  <c r="O2612" i="46"/>
  <c r="O2613" i="46"/>
  <c r="O2614" i="46"/>
  <c r="O2615" i="46"/>
  <c r="O2616" i="46"/>
  <c r="O2617" i="46"/>
  <c r="O2618" i="46"/>
  <c r="O2619" i="46"/>
  <c r="O2620" i="46"/>
  <c r="O2621" i="46"/>
  <c r="O2622" i="46"/>
  <c r="O2623" i="46"/>
  <c r="O2624" i="46"/>
  <c r="O2625" i="46"/>
  <c r="O2626" i="46"/>
  <c r="O2627" i="46"/>
  <c r="O2628" i="46"/>
  <c r="O2629" i="46"/>
  <c r="O2630" i="46"/>
  <c r="O2631" i="46"/>
  <c r="O2632" i="46"/>
  <c r="O2633" i="46"/>
  <c r="O2634" i="46"/>
  <c r="O2635" i="46"/>
  <c r="O2636" i="46"/>
  <c r="O2637" i="46"/>
  <c r="O2638" i="46"/>
  <c r="O2639" i="46"/>
  <c r="O2640" i="46"/>
  <c r="O2641" i="46"/>
  <c r="O2642" i="46"/>
  <c r="O2643" i="46"/>
  <c r="O2644" i="46"/>
  <c r="O2645" i="46"/>
  <c r="O2646" i="46"/>
  <c r="O2647" i="46"/>
  <c r="O2648" i="46"/>
  <c r="O2649" i="46"/>
  <c r="O2650" i="46"/>
  <c r="O2651" i="46"/>
  <c r="O2652" i="46"/>
  <c r="O2653" i="46"/>
  <c r="O2654" i="46"/>
  <c r="O2655" i="46"/>
  <c r="O2656" i="46"/>
  <c r="O2657" i="46"/>
  <c r="O2658" i="46"/>
  <c r="O2659" i="46"/>
  <c r="O2660" i="46"/>
  <c r="O2661" i="46"/>
  <c r="O2662" i="46"/>
  <c r="O2663" i="46"/>
  <c r="O2664" i="46"/>
  <c r="O2665" i="46"/>
  <c r="O2666" i="46"/>
  <c r="O2667" i="46"/>
  <c r="O2668" i="46"/>
  <c r="O2669" i="46"/>
  <c r="O2670" i="46"/>
  <c r="O2671" i="46"/>
  <c r="O2672" i="46"/>
  <c r="O2673" i="46"/>
  <c r="O2674" i="46"/>
  <c r="O2675" i="46"/>
  <c r="O2676" i="46"/>
  <c r="O2677" i="46"/>
  <c r="O2678" i="46"/>
  <c r="O2679" i="46"/>
  <c r="O2680" i="46"/>
  <c r="O2681" i="46"/>
  <c r="O2682" i="46"/>
  <c r="O2683" i="46"/>
  <c r="O2684" i="46"/>
  <c r="O2685" i="46"/>
  <c r="O2686" i="46"/>
  <c r="O2687" i="46"/>
  <c r="O2688" i="46"/>
  <c r="O2689" i="46"/>
  <c r="O2690" i="46"/>
  <c r="O2691" i="46"/>
  <c r="O2692" i="46"/>
  <c r="O2693" i="46"/>
  <c r="O2694" i="46"/>
  <c r="O2695" i="46"/>
  <c r="O2696" i="46"/>
  <c r="O2697" i="46"/>
  <c r="O2698" i="46"/>
  <c r="O2699" i="46"/>
  <c r="O2700" i="46"/>
  <c r="O2701" i="46"/>
  <c r="O2702" i="46"/>
  <c r="O2703" i="46"/>
  <c r="O2704" i="46"/>
  <c r="O2705" i="46"/>
  <c r="O2706" i="46"/>
  <c r="O2707" i="46"/>
  <c r="O2708" i="46"/>
  <c r="O2709" i="46"/>
  <c r="O2710" i="46"/>
  <c r="O2711" i="46"/>
  <c r="O2712" i="46"/>
  <c r="O2713" i="46"/>
  <c r="O2714" i="46"/>
  <c r="O2715" i="46"/>
  <c r="O2716" i="46"/>
  <c r="O2717" i="46"/>
  <c r="O2718" i="46"/>
  <c r="O2719" i="46"/>
  <c r="O2720" i="46"/>
  <c r="O2721" i="46"/>
  <c r="O2722" i="46"/>
  <c r="O2723" i="46"/>
  <c r="O2724" i="46"/>
  <c r="O2725" i="46"/>
  <c r="O2726" i="46"/>
  <c r="O2727" i="46"/>
  <c r="O2728" i="46"/>
  <c r="O2729" i="46"/>
  <c r="O2730" i="46"/>
  <c r="O2731" i="46"/>
  <c r="O2732" i="46"/>
  <c r="O2733" i="46"/>
  <c r="O2734" i="46"/>
  <c r="O2735" i="46"/>
  <c r="O2736" i="46"/>
  <c r="O2737" i="46"/>
  <c r="O2738" i="46"/>
  <c r="O2739" i="46"/>
  <c r="O2740" i="46"/>
  <c r="O2741" i="46"/>
  <c r="O2742" i="46"/>
  <c r="O2743" i="46"/>
  <c r="O2744" i="46"/>
  <c r="O2745" i="46"/>
  <c r="O2746" i="46"/>
  <c r="O2747" i="46"/>
  <c r="O2748" i="46"/>
  <c r="O2749" i="46"/>
  <c r="O2750" i="46"/>
  <c r="O2751" i="46"/>
  <c r="O2752" i="46"/>
  <c r="O2753" i="46"/>
  <c r="O2754" i="46"/>
  <c r="O2755" i="46"/>
  <c r="O2756" i="46"/>
  <c r="O2757" i="46"/>
  <c r="O2758" i="46"/>
  <c r="O2759" i="46"/>
  <c r="O2760" i="46"/>
  <c r="O2761" i="46"/>
  <c r="O2762" i="46"/>
  <c r="O2763" i="46"/>
  <c r="O2764" i="46"/>
  <c r="O2765" i="46"/>
  <c r="O2766" i="46"/>
  <c r="O2767" i="46"/>
  <c r="O2768" i="46"/>
  <c r="O2769" i="46"/>
  <c r="O2770" i="46"/>
  <c r="O2771" i="46"/>
  <c r="O2772" i="46"/>
  <c r="O2773" i="46"/>
  <c r="O2774" i="46"/>
  <c r="O2775" i="46"/>
  <c r="O2776" i="46"/>
  <c r="O2777" i="46"/>
  <c r="O2778" i="46"/>
  <c r="O2779" i="46"/>
  <c r="O2780" i="46"/>
  <c r="O2781" i="46"/>
  <c r="O2782" i="46"/>
  <c r="O2783" i="46"/>
  <c r="O2784" i="46"/>
  <c r="O2785" i="46"/>
  <c r="O2786" i="46"/>
  <c r="O2787" i="46"/>
  <c r="O2788" i="46"/>
  <c r="O2789" i="46"/>
  <c r="O2790" i="46"/>
  <c r="O2791" i="46"/>
  <c r="O2792" i="46"/>
  <c r="O2793" i="46"/>
  <c r="O2794" i="46"/>
  <c r="O2795" i="46"/>
  <c r="O2796" i="46"/>
  <c r="O2797" i="46"/>
  <c r="O2798" i="46"/>
  <c r="O2799" i="46"/>
  <c r="O2800" i="46"/>
  <c r="O2801" i="46"/>
  <c r="O2802" i="46"/>
  <c r="O2803" i="46"/>
  <c r="O2804" i="46"/>
  <c r="O2805" i="46"/>
  <c r="O2806" i="46"/>
  <c r="O2807" i="46"/>
  <c r="O2808" i="46"/>
  <c r="O2809" i="46"/>
  <c r="O2810" i="46"/>
  <c r="O2811" i="46"/>
  <c r="O2812" i="46"/>
  <c r="O2813" i="46"/>
  <c r="O2814" i="46"/>
  <c r="O2815" i="46"/>
  <c r="O2816" i="46"/>
  <c r="O2817" i="46"/>
  <c r="O2818" i="46"/>
  <c r="O2819" i="46"/>
  <c r="O2820" i="46"/>
  <c r="O2821" i="46"/>
  <c r="O2822" i="46"/>
  <c r="O2823" i="46"/>
  <c r="O2824" i="46"/>
  <c r="O2825" i="46"/>
  <c r="O2826" i="46"/>
  <c r="O2827" i="46"/>
  <c r="O2828" i="46"/>
  <c r="O2829" i="46"/>
  <c r="O2830" i="46"/>
  <c r="O2831" i="46"/>
  <c r="O2832" i="46"/>
  <c r="O2833" i="46"/>
  <c r="O2834" i="46"/>
  <c r="O2835" i="46"/>
  <c r="O2836" i="46"/>
  <c r="O2837" i="46"/>
  <c r="O2838" i="46"/>
  <c r="O2839" i="46"/>
  <c r="O2840" i="46"/>
  <c r="O2841" i="46"/>
  <c r="O2842" i="46"/>
  <c r="O2843" i="46"/>
  <c r="O2844" i="46"/>
  <c r="O2845" i="46"/>
  <c r="O2846" i="46"/>
  <c r="O2847" i="46"/>
  <c r="O2848" i="46"/>
  <c r="O2849" i="46"/>
  <c r="O2850" i="46"/>
  <c r="O2851" i="46"/>
  <c r="O2852" i="46"/>
  <c r="O2853" i="46"/>
  <c r="O2854" i="46"/>
  <c r="O2855" i="46"/>
  <c r="O2856" i="46"/>
  <c r="O2857" i="46"/>
  <c r="O2858" i="46"/>
  <c r="O2859" i="46"/>
  <c r="O2860" i="46"/>
  <c r="O2861" i="46"/>
  <c r="O2862" i="46"/>
  <c r="O2863" i="46"/>
  <c r="O2864" i="46"/>
  <c r="O2865" i="46"/>
  <c r="O2866" i="46"/>
  <c r="O2867" i="46"/>
  <c r="O2868" i="46"/>
  <c r="O2869" i="46"/>
  <c r="O2870" i="46"/>
  <c r="O2871" i="46"/>
  <c r="O2872" i="46"/>
  <c r="O2873" i="46"/>
  <c r="O2874" i="46"/>
  <c r="O2875" i="46"/>
  <c r="O2876" i="46"/>
  <c r="O2877" i="46"/>
  <c r="O2878" i="46"/>
  <c r="O2879" i="46"/>
  <c r="O2880" i="46"/>
  <c r="O2881" i="46"/>
  <c r="O2882" i="46"/>
  <c r="O2883" i="46"/>
  <c r="O2884" i="46"/>
  <c r="O2885" i="46"/>
  <c r="O2886" i="46"/>
  <c r="O2887" i="46"/>
  <c r="O2888" i="46"/>
  <c r="O2889" i="46"/>
  <c r="O2890" i="46"/>
  <c r="O2891" i="46"/>
  <c r="O2892" i="46"/>
  <c r="O2893" i="46"/>
  <c r="O2894" i="46"/>
  <c r="O2895" i="46"/>
  <c r="O2896" i="46"/>
  <c r="O2897" i="46"/>
  <c r="O2898" i="46"/>
  <c r="O2899" i="46"/>
  <c r="O2900" i="46"/>
  <c r="O2901" i="46"/>
  <c r="O2902" i="46"/>
  <c r="O2903" i="46"/>
  <c r="O2904" i="46"/>
  <c r="O2905" i="46"/>
  <c r="O2906" i="46"/>
  <c r="O2907" i="46"/>
  <c r="O2908" i="46"/>
  <c r="O2909" i="46"/>
  <c r="O2910" i="46"/>
  <c r="O2911" i="46"/>
  <c r="O2912" i="46"/>
  <c r="O2913" i="46"/>
  <c r="O2914" i="46"/>
  <c r="O2915" i="46"/>
  <c r="O2916" i="46"/>
  <c r="O2917" i="46"/>
  <c r="O2918" i="46"/>
  <c r="O2919" i="46"/>
  <c r="O2920" i="46"/>
  <c r="O2921" i="46"/>
  <c r="O2922" i="46"/>
  <c r="O2923" i="46"/>
  <c r="O2924" i="46"/>
  <c r="O2925" i="46"/>
  <c r="O2926" i="46"/>
  <c r="O2927" i="46"/>
  <c r="O2928" i="46"/>
  <c r="O2929" i="46"/>
  <c r="O2930" i="46"/>
  <c r="O2931" i="46"/>
  <c r="O2932" i="46"/>
  <c r="O2933" i="46"/>
  <c r="O2934" i="46"/>
  <c r="O2935" i="46"/>
  <c r="O2936" i="46"/>
  <c r="O2937" i="46"/>
  <c r="O2938" i="46"/>
  <c r="O2939" i="46"/>
  <c r="O2940" i="46"/>
  <c r="O2941" i="46"/>
  <c r="O2942" i="46"/>
  <c r="O2943" i="46"/>
  <c r="O2944" i="46"/>
  <c r="O2945" i="46"/>
  <c r="O2946" i="46"/>
  <c r="O2947" i="46"/>
  <c r="O2948" i="46"/>
  <c r="O2949" i="46"/>
  <c r="O2950" i="46"/>
  <c r="O2951" i="46"/>
  <c r="O2952" i="46"/>
  <c r="O2953" i="46"/>
  <c r="O2954" i="46"/>
  <c r="O2955" i="46"/>
  <c r="O2956" i="46"/>
  <c r="O2957" i="46"/>
  <c r="O2958" i="46"/>
  <c r="O2959" i="46"/>
  <c r="O2960" i="46"/>
  <c r="O2961" i="46"/>
  <c r="O2962" i="46"/>
  <c r="O2963" i="46"/>
  <c r="O2964" i="46"/>
  <c r="O2965" i="46"/>
  <c r="O2966" i="46"/>
  <c r="O2967" i="46"/>
  <c r="O2968" i="46"/>
  <c r="O2969" i="46"/>
  <c r="O2970" i="46"/>
  <c r="O2971" i="46"/>
  <c r="O2972" i="46"/>
  <c r="O2973" i="46"/>
  <c r="O2974" i="46"/>
  <c r="O2975" i="46"/>
  <c r="O2976" i="46"/>
  <c r="O2977" i="46"/>
  <c r="O2978" i="46"/>
  <c r="O2979" i="46"/>
  <c r="O2980" i="46"/>
  <c r="O2981" i="46"/>
  <c r="O2982" i="46"/>
  <c r="O2983" i="46"/>
  <c r="O2984" i="46"/>
  <c r="O2985" i="46"/>
  <c r="O2986" i="46"/>
  <c r="O2987" i="46"/>
  <c r="O2988" i="46"/>
  <c r="O2989" i="46"/>
  <c r="O2990" i="46"/>
  <c r="O2991" i="46"/>
  <c r="O2992" i="46"/>
  <c r="O2993" i="46"/>
  <c r="O2994" i="46"/>
  <c r="O2995" i="46"/>
  <c r="O2996" i="46"/>
  <c r="O2997" i="46"/>
  <c r="O2998" i="46"/>
  <c r="O2999" i="46"/>
  <c r="O3000" i="46"/>
  <c r="O3001" i="46"/>
  <c r="O3002" i="46"/>
  <c r="O3003" i="46"/>
  <c r="O3004" i="46"/>
  <c r="O3005" i="46"/>
  <c r="O3006" i="46"/>
  <c r="O3007" i="46"/>
  <c r="O3008" i="46"/>
  <c r="O3009" i="46"/>
  <c r="O3010" i="46"/>
  <c r="O3011" i="46"/>
  <c r="O3012" i="46"/>
  <c r="O3013" i="46"/>
  <c r="O3014" i="46"/>
  <c r="O3015" i="46"/>
  <c r="O3016" i="46"/>
  <c r="O3017" i="46"/>
  <c r="O3018" i="46"/>
  <c r="O3019" i="46"/>
  <c r="O3020" i="46"/>
  <c r="O3021" i="46"/>
  <c r="O3022" i="46"/>
  <c r="O3023" i="46"/>
  <c r="O3024" i="46"/>
  <c r="O3025" i="46"/>
  <c r="O3026" i="46"/>
  <c r="O3027" i="46"/>
  <c r="O3028" i="46"/>
  <c r="O3029" i="46"/>
  <c r="O3030" i="46"/>
  <c r="O3031" i="46"/>
  <c r="O3032" i="46"/>
  <c r="O3033" i="46"/>
  <c r="O3034" i="46"/>
  <c r="O3035" i="46"/>
  <c r="O3036" i="46"/>
  <c r="O3037" i="46"/>
  <c r="O3038" i="46"/>
  <c r="O3039" i="46"/>
  <c r="O3040" i="46"/>
  <c r="O3041" i="46"/>
  <c r="O3042" i="46"/>
  <c r="O3043" i="46"/>
  <c r="O3044" i="46"/>
  <c r="O3045" i="46"/>
  <c r="O3046" i="46"/>
  <c r="O3047" i="46"/>
  <c r="O3048" i="46"/>
  <c r="O3049" i="46"/>
  <c r="O3050" i="46"/>
  <c r="O3051" i="46"/>
  <c r="O3052" i="46"/>
  <c r="O3053" i="46"/>
  <c r="O3054" i="46"/>
  <c r="O3055" i="46"/>
  <c r="O3056" i="46"/>
  <c r="O3057" i="46"/>
  <c r="O3058" i="46"/>
  <c r="O3059" i="46"/>
  <c r="O3060" i="46"/>
  <c r="O3061" i="46"/>
  <c r="O3062" i="46"/>
  <c r="O3063" i="46"/>
  <c r="O3064" i="46"/>
  <c r="O3065" i="46"/>
  <c r="O3066" i="46"/>
  <c r="O3067" i="46"/>
  <c r="O3068" i="46"/>
  <c r="O3069" i="46"/>
  <c r="O3070" i="46"/>
  <c r="O3071" i="46"/>
  <c r="O3072" i="46"/>
  <c r="O3073" i="46"/>
  <c r="O3074" i="46"/>
  <c r="O3075" i="46"/>
  <c r="O3076" i="46"/>
  <c r="O3077" i="46"/>
  <c r="O3078" i="46"/>
  <c r="O3079" i="46"/>
  <c r="O3080" i="46"/>
  <c r="O3081" i="46"/>
  <c r="O3082" i="46"/>
  <c r="O3083" i="46"/>
  <c r="O3084" i="46"/>
  <c r="O3085" i="46"/>
  <c r="O3086" i="46"/>
  <c r="O3087" i="46"/>
  <c r="O3088" i="46"/>
  <c r="O3089" i="46"/>
  <c r="O3090" i="46"/>
  <c r="O3091" i="46"/>
  <c r="O3092" i="46"/>
  <c r="O3093" i="46"/>
  <c r="O3094" i="46"/>
  <c r="O2" i="46"/>
  <c r="T752" i="27"/>
  <c r="T751" i="27"/>
  <c r="T750" i="27"/>
  <c r="T749" i="27"/>
  <c r="T748" i="27"/>
  <c r="T747" i="27"/>
  <c r="T746" i="27"/>
  <c r="T745" i="27"/>
  <c r="T744" i="27"/>
  <c r="T743" i="27"/>
  <c r="T742" i="27"/>
  <c r="T741" i="27"/>
  <c r="T740" i="27"/>
  <c r="T739" i="27"/>
  <c r="T738" i="27"/>
  <c r="T737" i="27"/>
  <c r="T736" i="27"/>
  <c r="K736" i="27"/>
  <c r="T735" i="27"/>
  <c r="T734" i="27"/>
  <c r="T733" i="27"/>
  <c r="T732" i="27"/>
  <c r="T731" i="27"/>
  <c r="T730" i="27"/>
  <c r="T729" i="27"/>
  <c r="T772" i="27"/>
  <c r="T771" i="27"/>
  <c r="T770" i="27"/>
  <c r="T769" i="27"/>
  <c r="T768" i="27"/>
  <c r="T767" i="27"/>
  <c r="T766" i="27"/>
  <c r="T765" i="27"/>
  <c r="T764" i="27"/>
  <c r="T763" i="27"/>
  <c r="T762" i="27"/>
  <c r="T761" i="27"/>
  <c r="T760" i="27"/>
  <c r="T759" i="27"/>
  <c r="T758" i="27"/>
  <c r="T757" i="27"/>
  <c r="T756" i="27"/>
  <c r="T755" i="27"/>
  <c r="T754" i="27"/>
  <c r="T753" i="27"/>
  <c r="C21" i="25"/>
  <c r="T811" i="27"/>
  <c r="T810" i="27"/>
  <c r="T809" i="27"/>
  <c r="T808" i="27"/>
  <c r="T807" i="27"/>
  <c r="T806" i="27"/>
  <c r="T805" i="27"/>
  <c r="T804" i="27"/>
  <c r="T803" i="27"/>
  <c r="T802" i="27"/>
  <c r="T801" i="27"/>
  <c r="T800" i="27"/>
  <c r="T799" i="27"/>
  <c r="T798" i="27"/>
  <c r="T797" i="27"/>
  <c r="T796" i="27"/>
  <c r="T795" i="27"/>
  <c r="T794" i="27"/>
  <c r="T793" i="27"/>
  <c r="T792" i="27"/>
  <c r="T791" i="27"/>
  <c r="T790" i="27"/>
  <c r="T789" i="27"/>
  <c r="T788" i="27"/>
  <c r="T787" i="27"/>
  <c r="T786" i="27"/>
  <c r="T785" i="27"/>
  <c r="T784" i="27"/>
  <c r="T783" i="27"/>
  <c r="T782" i="27"/>
  <c r="T781" i="27"/>
  <c r="T780" i="27"/>
  <c r="T779" i="27"/>
  <c r="T778" i="27"/>
  <c r="T777" i="27"/>
  <c r="T776" i="27"/>
  <c r="T775" i="27"/>
  <c r="T774" i="27"/>
  <c r="T773" i="27"/>
  <c r="T844" i="27"/>
  <c r="T843" i="27"/>
  <c r="T842" i="27"/>
  <c r="T841" i="27"/>
  <c r="T840" i="27"/>
  <c r="T839" i="27"/>
  <c r="T838" i="27"/>
  <c r="T837" i="27"/>
  <c r="T836" i="27"/>
  <c r="T835" i="27"/>
  <c r="T834" i="27"/>
  <c r="T833" i="27"/>
  <c r="O833" i="27"/>
  <c r="K833" i="27"/>
  <c r="T832" i="27"/>
  <c r="T831" i="27"/>
  <c r="T830" i="27"/>
  <c r="T829" i="27"/>
  <c r="T828" i="27"/>
  <c r="T827" i="27"/>
  <c r="T826" i="27"/>
  <c r="T825" i="27"/>
  <c r="T824" i="27"/>
  <c r="T823" i="27"/>
  <c r="T822" i="27"/>
  <c r="T821" i="27"/>
  <c r="T820" i="27"/>
  <c r="O820" i="27"/>
  <c r="T819" i="27"/>
  <c r="T818" i="27"/>
  <c r="T817" i="27"/>
  <c r="T816" i="27"/>
  <c r="T815" i="27"/>
  <c r="T814" i="27"/>
  <c r="T813" i="27"/>
  <c r="T812" i="27"/>
  <c r="O550" i="25"/>
  <c r="K550" i="25"/>
  <c r="O539" i="25"/>
  <c r="T890" i="27"/>
  <c r="T889" i="27"/>
  <c r="T888" i="27"/>
  <c r="T887" i="27"/>
  <c r="T886" i="27"/>
  <c r="T885" i="27"/>
  <c r="T884" i="27"/>
  <c r="T883" i="27"/>
  <c r="T882" i="27"/>
  <c r="T881" i="27"/>
  <c r="T880" i="27"/>
  <c r="T879" i="27"/>
  <c r="T878" i="27"/>
  <c r="T877" i="27"/>
  <c r="T876" i="27"/>
  <c r="T875" i="27"/>
  <c r="T874" i="27"/>
  <c r="T873" i="27"/>
  <c r="T872" i="27"/>
  <c r="T871" i="27"/>
  <c r="T870" i="27"/>
  <c r="T869" i="27"/>
  <c r="T868" i="27"/>
  <c r="T867" i="27"/>
  <c r="T866" i="27"/>
  <c r="T865" i="27"/>
  <c r="T864" i="27"/>
  <c r="T863" i="27"/>
  <c r="T862" i="27"/>
  <c r="T861" i="27"/>
  <c r="T860" i="27"/>
  <c r="T859" i="27"/>
  <c r="T858" i="27"/>
  <c r="T857" i="27"/>
  <c r="T856" i="27"/>
  <c r="T855" i="27"/>
  <c r="T854" i="27"/>
  <c r="T853" i="27"/>
  <c r="T852" i="27"/>
  <c r="T851" i="27"/>
  <c r="T850" i="27"/>
  <c r="T849" i="27"/>
  <c r="T848" i="27"/>
  <c r="T847" i="27"/>
  <c r="T846" i="27"/>
  <c r="T845" i="27"/>
  <c r="F7" i="50"/>
  <c r="F6" i="50"/>
  <c r="C20" i="27"/>
  <c r="C20" i="25"/>
  <c r="T944" i="27"/>
  <c r="T943" i="27"/>
  <c r="T942" i="27"/>
  <c r="T941" i="27"/>
  <c r="T940" i="27"/>
  <c r="T939" i="27"/>
  <c r="T938" i="27"/>
  <c r="T937" i="27"/>
  <c r="T936" i="27"/>
  <c r="T935" i="27"/>
  <c r="T934" i="27"/>
  <c r="T933" i="27"/>
  <c r="T932" i="27"/>
  <c r="T931" i="27"/>
  <c r="T930" i="27"/>
  <c r="T929" i="27"/>
  <c r="T928" i="27"/>
  <c r="T927" i="27"/>
  <c r="T926" i="27"/>
  <c r="T925" i="27"/>
  <c r="T924" i="27"/>
  <c r="T923" i="27"/>
  <c r="T922" i="27"/>
  <c r="T921" i="27"/>
  <c r="T920" i="27"/>
  <c r="T919" i="27"/>
  <c r="T918" i="27"/>
  <c r="T917" i="27"/>
  <c r="T916" i="27"/>
  <c r="T915" i="27"/>
  <c r="T914" i="27"/>
  <c r="T913" i="27"/>
  <c r="T912" i="27"/>
  <c r="T911" i="27"/>
  <c r="T910" i="27"/>
  <c r="T909" i="27"/>
  <c r="T908" i="27"/>
  <c r="T907" i="27"/>
  <c r="T906" i="27"/>
  <c r="T905" i="27"/>
  <c r="T904" i="27"/>
  <c r="T903" i="27"/>
  <c r="T902" i="27"/>
  <c r="T901" i="27"/>
  <c r="T900" i="27"/>
  <c r="T899" i="27"/>
  <c r="T898" i="27"/>
  <c r="T897" i="27"/>
  <c r="T896" i="27"/>
  <c r="T895" i="27"/>
  <c r="T894" i="27"/>
  <c r="T893" i="27"/>
  <c r="T892" i="27"/>
  <c r="T891" i="27"/>
  <c r="T952" i="27"/>
  <c r="T951" i="27"/>
  <c r="T950" i="27"/>
  <c r="T949" i="27"/>
  <c r="T948" i="27"/>
  <c r="T947" i="27"/>
  <c r="T946" i="27"/>
  <c r="T945" i="27"/>
  <c r="T982" i="27"/>
  <c r="T981" i="27"/>
  <c r="T980" i="27"/>
  <c r="T979" i="27"/>
  <c r="T978" i="27"/>
  <c r="T977" i="27"/>
  <c r="T976" i="27"/>
  <c r="T975" i="27"/>
  <c r="T974" i="27"/>
  <c r="T973" i="27"/>
  <c r="T972" i="27"/>
  <c r="T971" i="27"/>
  <c r="T970" i="27"/>
  <c r="T969" i="27"/>
  <c r="T968" i="27"/>
  <c r="T967" i="27"/>
  <c r="T966" i="27"/>
  <c r="T965" i="27"/>
  <c r="T964" i="27"/>
  <c r="T963" i="27"/>
  <c r="T962" i="27"/>
  <c r="T961" i="27"/>
  <c r="T960" i="27"/>
  <c r="T959" i="27"/>
  <c r="T958" i="27"/>
  <c r="T957" i="27"/>
  <c r="T956" i="27"/>
  <c r="T955" i="27"/>
  <c r="T954" i="27"/>
  <c r="T953" i="27"/>
  <c r="C19" i="27"/>
  <c r="C19" i="25"/>
  <c r="T1019" i="27"/>
  <c r="T1018" i="27"/>
  <c r="T1017" i="27"/>
  <c r="T1016" i="27"/>
  <c r="T1015" i="27"/>
  <c r="T1014" i="27"/>
  <c r="T1013" i="27"/>
  <c r="T1012" i="27"/>
  <c r="T1011" i="27"/>
  <c r="T1010" i="27"/>
  <c r="T1009" i="27"/>
  <c r="T1008" i="27"/>
  <c r="T1007" i="27"/>
  <c r="T1006" i="27"/>
  <c r="T1005" i="27"/>
  <c r="T1004" i="27"/>
  <c r="T1003" i="27"/>
  <c r="T1002" i="27"/>
  <c r="T1001" i="27"/>
  <c r="T1000" i="27"/>
  <c r="T999" i="27"/>
  <c r="T998" i="27"/>
  <c r="T997" i="27"/>
  <c r="T996" i="27"/>
  <c r="T995" i="27"/>
  <c r="T994" i="27"/>
  <c r="T993" i="27"/>
  <c r="T992" i="27"/>
  <c r="T991" i="27"/>
  <c r="T990" i="27"/>
  <c r="T989" i="27"/>
  <c r="T988" i="27"/>
  <c r="T987" i="27"/>
  <c r="T986" i="27"/>
  <c r="T985" i="27"/>
  <c r="T984" i="27"/>
  <c r="T983" i="27"/>
  <c r="T1032" i="27"/>
  <c r="T1031" i="27"/>
  <c r="T1030" i="27"/>
  <c r="T1029" i="27"/>
  <c r="T1028" i="27"/>
  <c r="T1027" i="27"/>
  <c r="T1026" i="27"/>
  <c r="T1025" i="27"/>
  <c r="T1024" i="27"/>
  <c r="T1023" i="27"/>
  <c r="T1022" i="27"/>
  <c r="T1021" i="27"/>
  <c r="T1020" i="27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M102" i="46"/>
  <c r="M103" i="46"/>
  <c r="M104" i="46"/>
  <c r="M105" i="46"/>
  <c r="M106" i="46"/>
  <c r="M107" i="46"/>
  <c r="M108" i="46"/>
  <c r="M109" i="46"/>
  <c r="M110" i="46"/>
  <c r="M111" i="46"/>
  <c r="M112" i="46"/>
  <c r="M113" i="46"/>
  <c r="M114" i="46"/>
  <c r="M115" i="46"/>
  <c r="M116" i="46"/>
  <c r="M117" i="46"/>
  <c r="M118" i="46"/>
  <c r="M119" i="46"/>
  <c r="M120" i="46"/>
  <c r="M121" i="46"/>
  <c r="M122" i="46"/>
  <c r="M123" i="46"/>
  <c r="M124" i="46"/>
  <c r="M125" i="46"/>
  <c r="M126" i="46"/>
  <c r="M127" i="46"/>
  <c r="M128" i="46"/>
  <c r="M129" i="46"/>
  <c r="M130" i="46"/>
  <c r="M131" i="46"/>
  <c r="M132" i="46"/>
  <c r="M133" i="46"/>
  <c r="M134" i="46"/>
  <c r="M135" i="46"/>
  <c r="M136" i="46"/>
  <c r="M137" i="46"/>
  <c r="M138" i="46"/>
  <c r="M139" i="46"/>
  <c r="M140" i="46"/>
  <c r="M141" i="46"/>
  <c r="M142" i="46"/>
  <c r="M143" i="46"/>
  <c r="M144" i="46"/>
  <c r="M145" i="46"/>
  <c r="M146" i="46"/>
  <c r="M147" i="46"/>
  <c r="M148" i="46"/>
  <c r="M149" i="46"/>
  <c r="M150" i="46"/>
  <c r="M151" i="46"/>
  <c r="M152" i="46"/>
  <c r="M153" i="46"/>
  <c r="M154" i="46"/>
  <c r="M155" i="46"/>
  <c r="M156" i="46"/>
  <c r="M157" i="46"/>
  <c r="M158" i="46"/>
  <c r="M159" i="46"/>
  <c r="M160" i="46"/>
  <c r="M161" i="46"/>
  <c r="M162" i="46"/>
  <c r="M163" i="46"/>
  <c r="M164" i="46"/>
  <c r="M165" i="46"/>
  <c r="M166" i="46"/>
  <c r="M167" i="46"/>
  <c r="M168" i="46"/>
  <c r="M169" i="46"/>
  <c r="M170" i="46"/>
  <c r="M171" i="46"/>
  <c r="M172" i="46"/>
  <c r="M173" i="46"/>
  <c r="M174" i="46"/>
  <c r="M175" i="46"/>
  <c r="M176" i="46"/>
  <c r="M177" i="46"/>
  <c r="M178" i="46"/>
  <c r="M179" i="46"/>
  <c r="M180" i="46"/>
  <c r="M181" i="46"/>
  <c r="M182" i="46"/>
  <c r="M183" i="46"/>
  <c r="M184" i="46"/>
  <c r="M185" i="46"/>
  <c r="M186" i="46"/>
  <c r="M187" i="46"/>
  <c r="M188" i="46"/>
  <c r="M189" i="46"/>
  <c r="M190" i="46"/>
  <c r="M191" i="46"/>
  <c r="M192" i="46"/>
  <c r="M193" i="46"/>
  <c r="M194" i="46"/>
  <c r="M195" i="46"/>
  <c r="M196" i="46"/>
  <c r="M197" i="46"/>
  <c r="M198" i="46"/>
  <c r="M199" i="46"/>
  <c r="M200" i="46"/>
  <c r="M201" i="46"/>
  <c r="M202" i="46"/>
  <c r="M203" i="46"/>
  <c r="M204" i="46"/>
  <c r="M205" i="46"/>
  <c r="M206" i="46"/>
  <c r="M207" i="46"/>
  <c r="M208" i="46"/>
  <c r="M209" i="46"/>
  <c r="M210" i="46"/>
  <c r="M211" i="46"/>
  <c r="M212" i="46"/>
  <c r="M213" i="46"/>
  <c r="M214" i="46"/>
  <c r="M215" i="46"/>
  <c r="M216" i="46"/>
  <c r="M217" i="46"/>
  <c r="M218" i="46"/>
  <c r="M219" i="46"/>
  <c r="M220" i="46"/>
  <c r="M221" i="46"/>
  <c r="M222" i="46"/>
  <c r="M223" i="46"/>
  <c r="M224" i="46"/>
  <c r="M225" i="46"/>
  <c r="M226" i="46"/>
  <c r="M227" i="46"/>
  <c r="M228" i="46"/>
  <c r="M229" i="46"/>
  <c r="M230" i="46"/>
  <c r="M231" i="46"/>
  <c r="M232" i="46"/>
  <c r="M233" i="46"/>
  <c r="M234" i="46"/>
  <c r="M235" i="46"/>
  <c r="M236" i="46"/>
  <c r="M237" i="46"/>
  <c r="M238" i="46"/>
  <c r="M239" i="46"/>
  <c r="M240" i="46"/>
  <c r="M241" i="46"/>
  <c r="M242" i="46"/>
  <c r="M243" i="46"/>
  <c r="M244" i="46"/>
  <c r="M245" i="46"/>
  <c r="M246" i="46"/>
  <c r="M247" i="46"/>
  <c r="M248" i="46"/>
  <c r="M249" i="46"/>
  <c r="M250" i="46"/>
  <c r="M251" i="46"/>
  <c r="M252" i="46"/>
  <c r="M253" i="46"/>
  <c r="M254" i="46"/>
  <c r="M255" i="46"/>
  <c r="M256" i="46"/>
  <c r="M257" i="46"/>
  <c r="M258" i="46"/>
  <c r="M259" i="46"/>
  <c r="M260" i="46"/>
  <c r="M261" i="46"/>
  <c r="M262" i="46"/>
  <c r="M263" i="46"/>
  <c r="M264" i="46"/>
  <c r="M265" i="46"/>
  <c r="M266" i="46"/>
  <c r="M267" i="46"/>
  <c r="M268" i="46"/>
  <c r="M269" i="46"/>
  <c r="M270" i="46"/>
  <c r="M271" i="46"/>
  <c r="M272" i="46"/>
  <c r="M273" i="46"/>
  <c r="M274" i="46"/>
  <c r="M275" i="46"/>
  <c r="M276" i="46"/>
  <c r="M277" i="46"/>
  <c r="M278" i="46"/>
  <c r="M279" i="46"/>
  <c r="M280" i="46"/>
  <c r="M281" i="46"/>
  <c r="M282" i="46"/>
  <c r="M283" i="46"/>
  <c r="M284" i="46"/>
  <c r="M285" i="46"/>
  <c r="M286" i="46"/>
  <c r="M287" i="46"/>
  <c r="M288" i="46"/>
  <c r="M289" i="46"/>
  <c r="M290" i="46"/>
  <c r="M291" i="46"/>
  <c r="M292" i="46"/>
  <c r="M293" i="46"/>
  <c r="M294" i="46"/>
  <c r="M295" i="46"/>
  <c r="M296" i="46"/>
  <c r="M297" i="46"/>
  <c r="M298" i="46"/>
  <c r="M299" i="46"/>
  <c r="M300" i="46"/>
  <c r="M301" i="46"/>
  <c r="M302" i="46"/>
  <c r="M303" i="46"/>
  <c r="M304" i="46"/>
  <c r="M305" i="46"/>
  <c r="M306" i="46"/>
  <c r="M307" i="46"/>
  <c r="M308" i="46"/>
  <c r="M309" i="46"/>
  <c r="M310" i="46"/>
  <c r="M311" i="46"/>
  <c r="M312" i="46"/>
  <c r="M313" i="46"/>
  <c r="M314" i="46"/>
  <c r="M315" i="46"/>
  <c r="M316" i="46"/>
  <c r="M317" i="46"/>
  <c r="M318" i="46"/>
  <c r="M319" i="46"/>
  <c r="M320" i="46"/>
  <c r="M321" i="46"/>
  <c r="M322" i="46"/>
  <c r="M323" i="46"/>
  <c r="M324" i="46"/>
  <c r="M325" i="46"/>
  <c r="M326" i="46"/>
  <c r="M327" i="46"/>
  <c r="M328" i="46"/>
  <c r="M329" i="46"/>
  <c r="M330" i="46"/>
  <c r="M331" i="46"/>
  <c r="M332" i="46"/>
  <c r="M333" i="46"/>
  <c r="M334" i="46"/>
  <c r="M335" i="46"/>
  <c r="M336" i="46"/>
  <c r="M337" i="46"/>
  <c r="M338" i="46"/>
  <c r="M339" i="46"/>
  <c r="M340" i="46"/>
  <c r="M341" i="46"/>
  <c r="M342" i="46"/>
  <c r="M343" i="46"/>
  <c r="M344" i="46"/>
  <c r="M345" i="46"/>
  <c r="M346" i="46"/>
  <c r="M347" i="46"/>
  <c r="M348" i="46"/>
  <c r="M349" i="46"/>
  <c r="M350" i="46"/>
  <c r="M351" i="46"/>
  <c r="M352" i="46"/>
  <c r="M353" i="46"/>
  <c r="M354" i="46"/>
  <c r="M355" i="46"/>
  <c r="M356" i="46"/>
  <c r="M357" i="46"/>
  <c r="M358" i="46"/>
  <c r="M359" i="46"/>
  <c r="M360" i="46"/>
  <c r="M361" i="46"/>
  <c r="M362" i="46"/>
  <c r="M363" i="46"/>
  <c r="M364" i="46"/>
  <c r="M365" i="46"/>
  <c r="M366" i="46"/>
  <c r="M367" i="46"/>
  <c r="M368" i="46"/>
  <c r="M369" i="46"/>
  <c r="M370" i="46"/>
  <c r="M371" i="46"/>
  <c r="M372" i="46"/>
  <c r="M373" i="46"/>
  <c r="M374" i="46"/>
  <c r="M375" i="46"/>
  <c r="M376" i="46"/>
  <c r="M377" i="46"/>
  <c r="M378" i="46"/>
  <c r="M379" i="46"/>
  <c r="M380" i="46"/>
  <c r="M381" i="46"/>
  <c r="M382" i="46"/>
  <c r="M383" i="46"/>
  <c r="M384" i="46"/>
  <c r="M385" i="46"/>
  <c r="M386" i="46"/>
  <c r="M387" i="46"/>
  <c r="M388" i="46"/>
  <c r="M389" i="46"/>
  <c r="M390" i="46"/>
  <c r="M391" i="46"/>
  <c r="M392" i="46"/>
  <c r="M393" i="46"/>
  <c r="M394" i="46"/>
  <c r="M395" i="46"/>
  <c r="M396" i="46"/>
  <c r="M397" i="46"/>
  <c r="M398" i="46"/>
  <c r="M399" i="46"/>
  <c r="M400" i="46"/>
  <c r="M401" i="46"/>
  <c r="M402" i="46"/>
  <c r="M403" i="46"/>
  <c r="M404" i="46"/>
  <c r="M405" i="46"/>
  <c r="M406" i="46"/>
  <c r="M407" i="46"/>
  <c r="M408" i="46"/>
  <c r="M409" i="46"/>
  <c r="M410" i="46"/>
  <c r="M411" i="46"/>
  <c r="M412" i="46"/>
  <c r="M413" i="46"/>
  <c r="M414" i="46"/>
  <c r="M415" i="46"/>
  <c r="M416" i="46"/>
  <c r="M417" i="46"/>
  <c r="M418" i="46"/>
  <c r="M419" i="46"/>
  <c r="M420" i="46"/>
  <c r="M421" i="46"/>
  <c r="M422" i="46"/>
  <c r="M423" i="46"/>
  <c r="M424" i="46"/>
  <c r="M425" i="46"/>
  <c r="M426" i="46"/>
  <c r="M427" i="46"/>
  <c r="M428" i="46"/>
  <c r="M429" i="46"/>
  <c r="M430" i="46"/>
  <c r="M431" i="46"/>
  <c r="M432" i="46"/>
  <c r="M433" i="46"/>
  <c r="M434" i="46"/>
  <c r="M435" i="46"/>
  <c r="M436" i="46"/>
  <c r="M437" i="46"/>
  <c r="M438" i="46"/>
  <c r="M439" i="46"/>
  <c r="M440" i="46"/>
  <c r="M441" i="46"/>
  <c r="M442" i="46"/>
  <c r="M443" i="46"/>
  <c r="M444" i="46"/>
  <c r="M445" i="46"/>
  <c r="M446" i="46"/>
  <c r="M447" i="46"/>
  <c r="M448" i="46"/>
  <c r="M449" i="46"/>
  <c r="M450" i="46"/>
  <c r="M451" i="46"/>
  <c r="M452" i="46"/>
  <c r="M453" i="46"/>
  <c r="M454" i="46"/>
  <c r="M455" i="46"/>
  <c r="M456" i="46"/>
  <c r="M457" i="46"/>
  <c r="M458" i="46"/>
  <c r="M459" i="46"/>
  <c r="M460" i="46"/>
  <c r="M461" i="46"/>
  <c r="M462" i="46"/>
  <c r="M463" i="46"/>
  <c r="M464" i="46"/>
  <c r="M465" i="46"/>
  <c r="M466" i="46"/>
  <c r="M467" i="46"/>
  <c r="M468" i="46"/>
  <c r="M469" i="46"/>
  <c r="M470" i="46"/>
  <c r="M471" i="46"/>
  <c r="M472" i="46"/>
  <c r="M473" i="46"/>
  <c r="M474" i="46"/>
  <c r="M475" i="46"/>
  <c r="M476" i="46"/>
  <c r="M477" i="46"/>
  <c r="M478" i="46"/>
  <c r="M479" i="46"/>
  <c r="M480" i="46"/>
  <c r="M481" i="46"/>
  <c r="M482" i="46"/>
  <c r="M483" i="46"/>
  <c r="M484" i="46"/>
  <c r="M485" i="46"/>
  <c r="M486" i="46"/>
  <c r="M487" i="46"/>
  <c r="M488" i="46"/>
  <c r="M489" i="46"/>
  <c r="M490" i="46"/>
  <c r="M491" i="46"/>
  <c r="M492" i="46"/>
  <c r="M493" i="46"/>
  <c r="M494" i="46"/>
  <c r="M495" i="46"/>
  <c r="M496" i="46"/>
  <c r="M497" i="46"/>
  <c r="M498" i="46"/>
  <c r="M499" i="46"/>
  <c r="M500" i="46"/>
  <c r="M501" i="46"/>
  <c r="M502" i="46"/>
  <c r="M503" i="46"/>
  <c r="M504" i="46"/>
  <c r="M505" i="46"/>
  <c r="M506" i="46"/>
  <c r="M507" i="46"/>
  <c r="M508" i="46"/>
  <c r="M509" i="46"/>
  <c r="M510" i="46"/>
  <c r="M511" i="46"/>
  <c r="M512" i="46"/>
  <c r="M513" i="46"/>
  <c r="M514" i="46"/>
  <c r="M515" i="46"/>
  <c r="M516" i="46"/>
  <c r="M517" i="46"/>
  <c r="M518" i="46"/>
  <c r="M519" i="46"/>
  <c r="M520" i="46"/>
  <c r="M521" i="46"/>
  <c r="M522" i="46"/>
  <c r="M523" i="46"/>
  <c r="M524" i="46"/>
  <c r="M525" i="46"/>
  <c r="M526" i="46"/>
  <c r="M527" i="46"/>
  <c r="M528" i="46"/>
  <c r="M529" i="46"/>
  <c r="M530" i="46"/>
  <c r="M531" i="46"/>
  <c r="M532" i="46"/>
  <c r="M533" i="46"/>
  <c r="M534" i="46"/>
  <c r="M535" i="46"/>
  <c r="M536" i="46"/>
  <c r="M537" i="46"/>
  <c r="M538" i="46"/>
  <c r="M539" i="46"/>
  <c r="M540" i="46"/>
  <c r="M541" i="46"/>
  <c r="M542" i="46"/>
  <c r="M543" i="46"/>
  <c r="M544" i="46"/>
  <c r="M545" i="46"/>
  <c r="M546" i="46"/>
  <c r="M547" i="46"/>
  <c r="M548" i="46"/>
  <c r="M549" i="46"/>
  <c r="M550" i="46"/>
  <c r="M551" i="46"/>
  <c r="M552" i="46"/>
  <c r="M553" i="46"/>
  <c r="M554" i="46"/>
  <c r="M555" i="46"/>
  <c r="M556" i="46"/>
  <c r="M557" i="46"/>
  <c r="M558" i="46"/>
  <c r="M559" i="46"/>
  <c r="M560" i="46"/>
  <c r="M561" i="46"/>
  <c r="M562" i="46"/>
  <c r="M563" i="46"/>
  <c r="M564" i="46"/>
  <c r="M565" i="46"/>
  <c r="M566" i="46"/>
  <c r="M567" i="46"/>
  <c r="M568" i="46"/>
  <c r="M569" i="46"/>
  <c r="M570" i="46"/>
  <c r="M571" i="46"/>
  <c r="M572" i="46"/>
  <c r="M573" i="46"/>
  <c r="M574" i="46"/>
  <c r="M575" i="46"/>
  <c r="M576" i="46"/>
  <c r="M577" i="46"/>
  <c r="M578" i="46"/>
  <c r="M579" i="46"/>
  <c r="M580" i="46"/>
  <c r="M581" i="46"/>
  <c r="M582" i="46"/>
  <c r="M583" i="46"/>
  <c r="M584" i="46"/>
  <c r="M585" i="46"/>
  <c r="M586" i="46"/>
  <c r="M587" i="46"/>
  <c r="M588" i="46"/>
  <c r="M589" i="46"/>
  <c r="M590" i="46"/>
  <c r="M591" i="46"/>
  <c r="M592" i="46"/>
  <c r="M593" i="46"/>
  <c r="M594" i="46"/>
  <c r="M595" i="46"/>
  <c r="M596" i="46"/>
  <c r="M597" i="46"/>
  <c r="M598" i="46"/>
  <c r="M599" i="46"/>
  <c r="M600" i="46"/>
  <c r="M601" i="46"/>
  <c r="M602" i="46"/>
  <c r="M603" i="46"/>
  <c r="M604" i="46"/>
  <c r="M605" i="46"/>
  <c r="M606" i="46"/>
  <c r="M607" i="46"/>
  <c r="M608" i="46"/>
  <c r="M609" i="46"/>
  <c r="M610" i="46"/>
  <c r="M611" i="46"/>
  <c r="M612" i="46"/>
  <c r="M613" i="46"/>
  <c r="M614" i="46"/>
  <c r="M615" i="46"/>
  <c r="M616" i="46"/>
  <c r="M617" i="46"/>
  <c r="M618" i="46"/>
  <c r="M619" i="46"/>
  <c r="M620" i="46"/>
  <c r="M621" i="46"/>
  <c r="M622" i="46"/>
  <c r="M623" i="46"/>
  <c r="M624" i="46"/>
  <c r="M625" i="46"/>
  <c r="M626" i="46"/>
  <c r="M627" i="46"/>
  <c r="M628" i="46"/>
  <c r="M629" i="46"/>
  <c r="M630" i="46"/>
  <c r="M631" i="46"/>
  <c r="M632" i="46"/>
  <c r="M633" i="46"/>
  <c r="M634" i="46"/>
  <c r="M635" i="46"/>
  <c r="M636" i="46"/>
  <c r="M637" i="46"/>
  <c r="M638" i="46"/>
  <c r="M639" i="46"/>
  <c r="M640" i="46"/>
  <c r="M641" i="46"/>
  <c r="M642" i="46"/>
  <c r="M643" i="46"/>
  <c r="M644" i="46"/>
  <c r="M645" i="46"/>
  <c r="M646" i="46"/>
  <c r="M647" i="46"/>
  <c r="M648" i="46"/>
  <c r="M649" i="46"/>
  <c r="M650" i="46"/>
  <c r="M651" i="46"/>
  <c r="M652" i="46"/>
  <c r="M653" i="46"/>
  <c r="M654" i="46"/>
  <c r="M655" i="46"/>
  <c r="M656" i="46"/>
  <c r="M657" i="46"/>
  <c r="M658" i="46"/>
  <c r="M659" i="46"/>
  <c r="M660" i="46"/>
  <c r="M661" i="46"/>
  <c r="M662" i="46"/>
  <c r="M663" i="46"/>
  <c r="M664" i="46"/>
  <c r="M665" i="46"/>
  <c r="M666" i="46"/>
  <c r="M667" i="46"/>
  <c r="M668" i="46"/>
  <c r="M669" i="46"/>
  <c r="M670" i="46"/>
  <c r="M671" i="46"/>
  <c r="M672" i="46"/>
  <c r="M673" i="46"/>
  <c r="M674" i="46"/>
  <c r="M675" i="46"/>
  <c r="M676" i="46"/>
  <c r="M677" i="46"/>
  <c r="M678" i="46"/>
  <c r="M679" i="46"/>
  <c r="M680" i="46"/>
  <c r="M681" i="46"/>
  <c r="M682" i="46"/>
  <c r="M683" i="46"/>
  <c r="M684" i="46"/>
  <c r="M685" i="46"/>
  <c r="M686" i="46"/>
  <c r="M687" i="46"/>
  <c r="M688" i="46"/>
  <c r="M689" i="46"/>
  <c r="M690" i="46"/>
  <c r="M691" i="46"/>
  <c r="M692" i="46"/>
  <c r="M693" i="46"/>
  <c r="M694" i="46"/>
  <c r="M695" i="46"/>
  <c r="M696" i="46"/>
  <c r="M697" i="46"/>
  <c r="M698" i="46"/>
  <c r="M699" i="46"/>
  <c r="M700" i="46"/>
  <c r="M701" i="46"/>
  <c r="M702" i="46"/>
  <c r="M703" i="46"/>
  <c r="M704" i="46"/>
  <c r="M705" i="46"/>
  <c r="M706" i="46"/>
  <c r="M707" i="46"/>
  <c r="M708" i="46"/>
  <c r="M709" i="46"/>
  <c r="M710" i="46"/>
  <c r="M711" i="46"/>
  <c r="M712" i="46"/>
  <c r="M713" i="46"/>
  <c r="M714" i="46"/>
  <c r="M715" i="46"/>
  <c r="M716" i="46"/>
  <c r="M717" i="46"/>
  <c r="M718" i="46"/>
  <c r="M719" i="46"/>
  <c r="M720" i="46"/>
  <c r="M721" i="46"/>
  <c r="M722" i="46"/>
  <c r="M723" i="46"/>
  <c r="M724" i="46"/>
  <c r="M725" i="46"/>
  <c r="M726" i="46"/>
  <c r="M727" i="46"/>
  <c r="M728" i="46"/>
  <c r="M729" i="46"/>
  <c r="M730" i="46"/>
  <c r="M731" i="46"/>
  <c r="M732" i="46"/>
  <c r="M733" i="46"/>
  <c r="M734" i="46"/>
  <c r="M735" i="46"/>
  <c r="M736" i="46"/>
  <c r="M737" i="46"/>
  <c r="M738" i="46"/>
  <c r="M739" i="46"/>
  <c r="M740" i="46"/>
  <c r="M741" i="46"/>
  <c r="M742" i="46"/>
  <c r="M743" i="46"/>
  <c r="M744" i="46"/>
  <c r="M745" i="46"/>
  <c r="M746" i="46"/>
  <c r="M747" i="46"/>
  <c r="M748" i="46"/>
  <c r="M749" i="46"/>
  <c r="M750" i="46"/>
  <c r="M751" i="46"/>
  <c r="M752" i="46"/>
  <c r="M753" i="46"/>
  <c r="M754" i="46"/>
  <c r="M755" i="46"/>
  <c r="M756" i="46"/>
  <c r="M757" i="46"/>
  <c r="M758" i="46"/>
  <c r="M759" i="46"/>
  <c r="M760" i="46"/>
  <c r="M761" i="46"/>
  <c r="M762" i="46"/>
  <c r="M763" i="46"/>
  <c r="M764" i="46"/>
  <c r="M765" i="46"/>
  <c r="M766" i="46"/>
  <c r="M767" i="46"/>
  <c r="M768" i="46"/>
  <c r="M769" i="46"/>
  <c r="M770" i="46"/>
  <c r="M771" i="46"/>
  <c r="M772" i="46"/>
  <c r="M773" i="46"/>
  <c r="M774" i="46"/>
  <c r="M775" i="46"/>
  <c r="M776" i="46"/>
  <c r="M777" i="46"/>
  <c r="M778" i="46"/>
  <c r="M779" i="46"/>
  <c r="M780" i="46"/>
  <c r="M781" i="46"/>
  <c r="M782" i="46"/>
  <c r="M783" i="46"/>
  <c r="M784" i="46"/>
  <c r="M785" i="46"/>
  <c r="M786" i="46"/>
  <c r="M787" i="46"/>
  <c r="M788" i="46"/>
  <c r="M789" i="46"/>
  <c r="M790" i="46"/>
  <c r="M791" i="46"/>
  <c r="M792" i="46"/>
  <c r="M793" i="46"/>
  <c r="M794" i="46"/>
  <c r="M795" i="46"/>
  <c r="M796" i="46"/>
  <c r="M797" i="46"/>
  <c r="M798" i="46"/>
  <c r="M799" i="46"/>
  <c r="M800" i="46"/>
  <c r="M801" i="46"/>
  <c r="M802" i="46"/>
  <c r="M803" i="46"/>
  <c r="M804" i="46"/>
  <c r="M805" i="46"/>
  <c r="M806" i="46"/>
  <c r="M807" i="46"/>
  <c r="M808" i="46"/>
  <c r="M809" i="46"/>
  <c r="M810" i="46"/>
  <c r="M811" i="46"/>
  <c r="M812" i="46"/>
  <c r="M813" i="46"/>
  <c r="M814" i="46"/>
  <c r="M815" i="46"/>
  <c r="M816" i="46"/>
  <c r="M817" i="46"/>
  <c r="M818" i="46"/>
  <c r="M819" i="46"/>
  <c r="M820" i="46"/>
  <c r="M821" i="46"/>
  <c r="M822" i="46"/>
  <c r="M823" i="46"/>
  <c r="M824" i="46"/>
  <c r="M825" i="46"/>
  <c r="M826" i="46"/>
  <c r="M827" i="46"/>
  <c r="M828" i="46"/>
  <c r="M829" i="46"/>
  <c r="M830" i="46"/>
  <c r="M831" i="46"/>
  <c r="M832" i="46"/>
  <c r="M833" i="46"/>
  <c r="M834" i="46"/>
  <c r="M835" i="46"/>
  <c r="M836" i="46"/>
  <c r="M837" i="46"/>
  <c r="M838" i="46"/>
  <c r="M839" i="46"/>
  <c r="M840" i="46"/>
  <c r="M841" i="46"/>
  <c r="M842" i="46"/>
  <c r="M843" i="46"/>
  <c r="M844" i="46"/>
  <c r="M845" i="46"/>
  <c r="M846" i="46"/>
  <c r="M847" i="46"/>
  <c r="M848" i="46"/>
  <c r="M849" i="46"/>
  <c r="M850" i="46"/>
  <c r="M851" i="46"/>
  <c r="M852" i="46"/>
  <c r="M853" i="46"/>
  <c r="M854" i="46"/>
  <c r="M855" i="46"/>
  <c r="M856" i="46"/>
  <c r="M857" i="46"/>
  <c r="M858" i="46"/>
  <c r="M859" i="46"/>
  <c r="M860" i="46"/>
  <c r="M861" i="46"/>
  <c r="M862" i="46"/>
  <c r="M863" i="46"/>
  <c r="M864" i="46"/>
  <c r="M865" i="46"/>
  <c r="M866" i="46"/>
  <c r="M867" i="46"/>
  <c r="M868" i="46"/>
  <c r="M869" i="46"/>
  <c r="M870" i="46"/>
  <c r="M871" i="46"/>
  <c r="M872" i="46"/>
  <c r="M873" i="46"/>
  <c r="M874" i="46"/>
  <c r="M875" i="46"/>
  <c r="M876" i="46"/>
  <c r="M877" i="46"/>
  <c r="M878" i="46"/>
  <c r="M879" i="46"/>
  <c r="M880" i="46"/>
  <c r="M881" i="46"/>
  <c r="M882" i="46"/>
  <c r="M883" i="46"/>
  <c r="M884" i="46"/>
  <c r="M885" i="46"/>
  <c r="M886" i="46"/>
  <c r="M887" i="46"/>
  <c r="M888" i="46"/>
  <c r="M889" i="46"/>
  <c r="M890" i="46"/>
  <c r="M891" i="46"/>
  <c r="M892" i="46"/>
  <c r="M893" i="46"/>
  <c r="M894" i="46"/>
  <c r="M895" i="46"/>
  <c r="M896" i="46"/>
  <c r="M897" i="46"/>
  <c r="M898" i="46"/>
  <c r="M899" i="46"/>
  <c r="M900" i="46"/>
  <c r="M901" i="46"/>
  <c r="M902" i="46"/>
  <c r="M903" i="46"/>
  <c r="M904" i="46"/>
  <c r="M905" i="46"/>
  <c r="M906" i="46"/>
  <c r="M907" i="46"/>
  <c r="M908" i="46"/>
  <c r="M909" i="46"/>
  <c r="M910" i="46"/>
  <c r="M911" i="46"/>
  <c r="M912" i="46"/>
  <c r="M913" i="46"/>
  <c r="M914" i="46"/>
  <c r="M915" i="46"/>
  <c r="M916" i="46"/>
  <c r="M917" i="46"/>
  <c r="M918" i="46"/>
  <c r="M919" i="46"/>
  <c r="M920" i="46"/>
  <c r="M921" i="46"/>
  <c r="M922" i="46"/>
  <c r="M923" i="46"/>
  <c r="M924" i="46"/>
  <c r="M925" i="46"/>
  <c r="M926" i="46"/>
  <c r="M927" i="46"/>
  <c r="M928" i="46"/>
  <c r="M929" i="46"/>
  <c r="M930" i="46"/>
  <c r="M931" i="46"/>
  <c r="M932" i="46"/>
  <c r="M933" i="46"/>
  <c r="M934" i="46"/>
  <c r="M935" i="46"/>
  <c r="M936" i="46"/>
  <c r="M937" i="46"/>
  <c r="M938" i="46"/>
  <c r="M939" i="46"/>
  <c r="M940" i="46"/>
  <c r="M941" i="46"/>
  <c r="M942" i="46"/>
  <c r="M943" i="46"/>
  <c r="M944" i="46"/>
  <c r="M945" i="46"/>
  <c r="M946" i="46"/>
  <c r="M947" i="46"/>
  <c r="M948" i="46"/>
  <c r="M949" i="46"/>
  <c r="M950" i="46"/>
  <c r="M951" i="46"/>
  <c r="M952" i="46"/>
  <c r="M953" i="46"/>
  <c r="M954" i="46"/>
  <c r="M955" i="46"/>
  <c r="M956" i="46"/>
  <c r="M957" i="46"/>
  <c r="M958" i="46"/>
  <c r="M959" i="46"/>
  <c r="M960" i="46"/>
  <c r="M961" i="46"/>
  <c r="M962" i="46"/>
  <c r="M963" i="46"/>
  <c r="M964" i="46"/>
  <c r="M965" i="46"/>
  <c r="M966" i="46"/>
  <c r="M967" i="46"/>
  <c r="M968" i="46"/>
  <c r="M969" i="46"/>
  <c r="M970" i="46"/>
  <c r="M971" i="46"/>
  <c r="M972" i="46"/>
  <c r="M973" i="46"/>
  <c r="M974" i="46"/>
  <c r="M975" i="46"/>
  <c r="M976" i="46"/>
  <c r="M977" i="46"/>
  <c r="M978" i="46"/>
  <c r="M979" i="46"/>
  <c r="M980" i="46"/>
  <c r="M981" i="46"/>
  <c r="M982" i="46"/>
  <c r="M983" i="46"/>
  <c r="M984" i="46"/>
  <c r="M985" i="46"/>
  <c r="M986" i="46"/>
  <c r="M987" i="46"/>
  <c r="M988" i="46"/>
  <c r="M989" i="46"/>
  <c r="M990" i="46"/>
  <c r="M991" i="46"/>
  <c r="M992" i="46"/>
  <c r="M993" i="46"/>
  <c r="M994" i="46"/>
  <c r="M995" i="46"/>
  <c r="M996" i="46"/>
  <c r="M997" i="46"/>
  <c r="M998" i="46"/>
  <c r="M999" i="46"/>
  <c r="M1000" i="46"/>
  <c r="M1001" i="46"/>
  <c r="M1002" i="46"/>
  <c r="M1003" i="46"/>
  <c r="M1004" i="46"/>
  <c r="M1005" i="46"/>
  <c r="M1006" i="46"/>
  <c r="M1007" i="46"/>
  <c r="M1008" i="46"/>
  <c r="M1009" i="46"/>
  <c r="M1010" i="46"/>
  <c r="M1011" i="46"/>
  <c r="M1012" i="46"/>
  <c r="M1013" i="46"/>
  <c r="M1014" i="46"/>
  <c r="M1015" i="46"/>
  <c r="M1016" i="46"/>
  <c r="M1017" i="46"/>
  <c r="M1018" i="46"/>
  <c r="M1019" i="46"/>
  <c r="M1020" i="46"/>
  <c r="M1021" i="46"/>
  <c r="M1022" i="46"/>
  <c r="M1023" i="46"/>
  <c r="M1024" i="46"/>
  <c r="M1025" i="46"/>
  <c r="M1026" i="46"/>
  <c r="M1027" i="46"/>
  <c r="M1028" i="46"/>
  <c r="M1029" i="46"/>
  <c r="M1030" i="46"/>
  <c r="M1031" i="46"/>
  <c r="M1032" i="46"/>
  <c r="M1033" i="46"/>
  <c r="M1034" i="46"/>
  <c r="M1035" i="46"/>
  <c r="M1036" i="46"/>
  <c r="M1037" i="46"/>
  <c r="M1038" i="46"/>
  <c r="M1039" i="46"/>
  <c r="M1040" i="46"/>
  <c r="M1041" i="46"/>
  <c r="M1042" i="46"/>
  <c r="M1043" i="46"/>
  <c r="M1044" i="46"/>
  <c r="M1045" i="46"/>
  <c r="M1046" i="46"/>
  <c r="M1047" i="46"/>
  <c r="M1048" i="46"/>
  <c r="M1049" i="46"/>
  <c r="M1050" i="46"/>
  <c r="M1051" i="46"/>
  <c r="M1052" i="46"/>
  <c r="M1053" i="46"/>
  <c r="M1054" i="46"/>
  <c r="M1055" i="46"/>
  <c r="M1056" i="46"/>
  <c r="M1057" i="46"/>
  <c r="M1058" i="46"/>
  <c r="M1059" i="46"/>
  <c r="M1060" i="46"/>
  <c r="M1061" i="46"/>
  <c r="M1062" i="46"/>
  <c r="M1063" i="46"/>
  <c r="M1064" i="46"/>
  <c r="M1065" i="46"/>
  <c r="M1066" i="46"/>
  <c r="M1067" i="46"/>
  <c r="M1068" i="46"/>
  <c r="M1069" i="46"/>
  <c r="M1070" i="46"/>
  <c r="M1071" i="46"/>
  <c r="M1072" i="46"/>
  <c r="M1073" i="46"/>
  <c r="M1074" i="46"/>
  <c r="M1075" i="46"/>
  <c r="M1076" i="46"/>
  <c r="M1077" i="46"/>
  <c r="M1078" i="46"/>
  <c r="M1079" i="46"/>
  <c r="M1080" i="46"/>
  <c r="M1081" i="46"/>
  <c r="M1082" i="46"/>
  <c r="M1083" i="46"/>
  <c r="M1084" i="46"/>
  <c r="M1085" i="46"/>
  <c r="M1086" i="46"/>
  <c r="M1087" i="46"/>
  <c r="M1088" i="46"/>
  <c r="M1089" i="46"/>
  <c r="M1090" i="46"/>
  <c r="M1091" i="46"/>
  <c r="M1092" i="46"/>
  <c r="M1093" i="46"/>
  <c r="M1094" i="46"/>
  <c r="M1095" i="46"/>
  <c r="M1096" i="46"/>
  <c r="M1097" i="46"/>
  <c r="M1098" i="46"/>
  <c r="M1099" i="46"/>
  <c r="M1100" i="46"/>
  <c r="M1101" i="46"/>
  <c r="M1102" i="46"/>
  <c r="M1103" i="46"/>
  <c r="M1104" i="46"/>
  <c r="M1105" i="46"/>
  <c r="M1106" i="46"/>
  <c r="M1107" i="46"/>
  <c r="M1108" i="46"/>
  <c r="M1109" i="46"/>
  <c r="M1110" i="46"/>
  <c r="M1111" i="46"/>
  <c r="M1112" i="46"/>
  <c r="M1113" i="46"/>
  <c r="M1114" i="46"/>
  <c r="M1115" i="46"/>
  <c r="M1116" i="46"/>
  <c r="M1117" i="46"/>
  <c r="M1118" i="46"/>
  <c r="M1119" i="46"/>
  <c r="M1120" i="46"/>
  <c r="M1121" i="46"/>
  <c r="M1122" i="46"/>
  <c r="M1123" i="46"/>
  <c r="M1124" i="46"/>
  <c r="M1125" i="46"/>
  <c r="M1126" i="46"/>
  <c r="M1127" i="46"/>
  <c r="M1128" i="46"/>
  <c r="M1129" i="46"/>
  <c r="M1130" i="46"/>
  <c r="M1131" i="46"/>
  <c r="M1132" i="46"/>
  <c r="M1133" i="46"/>
  <c r="M1134" i="46"/>
  <c r="M1135" i="46"/>
  <c r="M1136" i="46"/>
  <c r="M1137" i="46"/>
  <c r="M1138" i="46"/>
  <c r="M1139" i="46"/>
  <c r="M1140" i="46"/>
  <c r="M1141" i="46"/>
  <c r="M1142" i="46"/>
  <c r="M1143" i="46"/>
  <c r="M1144" i="46"/>
  <c r="M1145" i="46"/>
  <c r="M1146" i="46"/>
  <c r="M1147" i="46"/>
  <c r="M1148" i="46"/>
  <c r="M1149" i="46"/>
  <c r="M1150" i="46"/>
  <c r="M1151" i="46"/>
  <c r="M1152" i="46"/>
  <c r="M1153" i="46"/>
  <c r="M1154" i="46"/>
  <c r="M1155" i="46"/>
  <c r="M1156" i="46"/>
  <c r="M1157" i="46"/>
  <c r="M1158" i="46"/>
  <c r="M1159" i="46"/>
  <c r="M1160" i="46"/>
  <c r="M1161" i="46"/>
  <c r="M1162" i="46"/>
  <c r="M1163" i="46"/>
  <c r="M1164" i="46"/>
  <c r="M1165" i="46"/>
  <c r="M1166" i="46"/>
  <c r="M1167" i="46"/>
  <c r="M1168" i="46"/>
  <c r="M1169" i="46"/>
  <c r="M1170" i="46"/>
  <c r="M1171" i="46"/>
  <c r="M1172" i="46"/>
  <c r="M1173" i="46"/>
  <c r="M1174" i="46"/>
  <c r="M1175" i="46"/>
  <c r="M1176" i="46"/>
  <c r="M1177" i="46"/>
  <c r="M1178" i="46"/>
  <c r="M1179" i="46"/>
  <c r="M1180" i="46"/>
  <c r="M1181" i="46"/>
  <c r="M1182" i="46"/>
  <c r="M1183" i="46"/>
  <c r="M1184" i="46"/>
  <c r="M1185" i="46"/>
  <c r="M1186" i="46"/>
  <c r="M1187" i="46"/>
  <c r="M1188" i="46"/>
  <c r="M1189" i="46"/>
  <c r="M1190" i="46"/>
  <c r="M1191" i="46"/>
  <c r="M1192" i="46"/>
  <c r="M1193" i="46"/>
  <c r="M1194" i="46"/>
  <c r="M1195" i="46"/>
  <c r="M1196" i="46"/>
  <c r="M1197" i="46"/>
  <c r="M1198" i="46"/>
  <c r="M1199" i="46"/>
  <c r="M1200" i="46"/>
  <c r="M1201" i="46"/>
  <c r="M1202" i="46"/>
  <c r="M1203" i="46"/>
  <c r="M1204" i="46"/>
  <c r="M1205" i="46"/>
  <c r="M1206" i="46"/>
  <c r="M1207" i="46"/>
  <c r="M1208" i="46"/>
  <c r="M1209" i="46"/>
  <c r="M1210" i="46"/>
  <c r="M1211" i="46"/>
  <c r="M1212" i="46"/>
  <c r="M1213" i="46"/>
  <c r="M1214" i="46"/>
  <c r="M1215" i="46"/>
  <c r="M1216" i="46"/>
  <c r="M1217" i="46"/>
  <c r="M1218" i="46"/>
  <c r="M1219" i="46"/>
  <c r="M1220" i="46"/>
  <c r="M1221" i="46"/>
  <c r="M1222" i="46"/>
  <c r="M1223" i="46"/>
  <c r="M1224" i="46"/>
  <c r="M1225" i="46"/>
  <c r="M1226" i="46"/>
  <c r="M1227" i="46"/>
  <c r="M1228" i="46"/>
  <c r="M1229" i="46"/>
  <c r="M1230" i="46"/>
  <c r="M1231" i="46"/>
  <c r="M1232" i="46"/>
  <c r="M1233" i="46"/>
  <c r="M1234" i="46"/>
  <c r="M1235" i="46"/>
  <c r="M1236" i="46"/>
  <c r="M1237" i="46"/>
  <c r="M1238" i="46"/>
  <c r="M1239" i="46"/>
  <c r="M1240" i="46"/>
  <c r="M1241" i="46"/>
  <c r="M1242" i="46"/>
  <c r="M1243" i="46"/>
  <c r="M1244" i="46"/>
  <c r="M1245" i="46"/>
  <c r="M1246" i="46"/>
  <c r="M1247" i="46"/>
  <c r="M1248" i="46"/>
  <c r="M1249" i="46"/>
  <c r="M1250" i="46"/>
  <c r="M1251" i="46"/>
  <c r="M1252" i="46"/>
  <c r="M1253" i="46"/>
  <c r="M1254" i="46"/>
  <c r="M1255" i="46"/>
  <c r="M1256" i="46"/>
  <c r="M1257" i="46"/>
  <c r="M1258" i="46"/>
  <c r="M1259" i="46"/>
  <c r="M1260" i="46"/>
  <c r="M1261" i="46"/>
  <c r="M1262" i="46"/>
  <c r="M1263" i="46"/>
  <c r="M1264" i="46"/>
  <c r="M1265" i="46"/>
  <c r="M1266" i="46"/>
  <c r="M1267" i="46"/>
  <c r="M1268" i="46"/>
  <c r="M1269" i="46"/>
  <c r="M1270" i="46"/>
  <c r="M1271" i="46"/>
  <c r="M1272" i="46"/>
  <c r="M1273" i="46"/>
  <c r="M1274" i="46"/>
  <c r="M1275" i="46"/>
  <c r="M1276" i="46"/>
  <c r="M1277" i="46"/>
  <c r="M1278" i="46"/>
  <c r="M1279" i="46"/>
  <c r="M1280" i="46"/>
  <c r="M1281" i="46"/>
  <c r="M1282" i="46"/>
  <c r="M1283" i="46"/>
  <c r="M1284" i="46"/>
  <c r="M1285" i="46"/>
  <c r="M1286" i="46"/>
  <c r="M1287" i="46"/>
  <c r="M1288" i="46"/>
  <c r="M1289" i="46"/>
  <c r="M1290" i="46"/>
  <c r="M1291" i="46"/>
  <c r="M1292" i="46"/>
  <c r="M1293" i="46"/>
  <c r="M1294" i="46"/>
  <c r="M1295" i="46"/>
  <c r="M1296" i="46"/>
  <c r="M1297" i="46"/>
  <c r="M1298" i="46"/>
  <c r="M1299" i="46"/>
  <c r="M1300" i="46"/>
  <c r="M1301" i="46"/>
  <c r="M1302" i="46"/>
  <c r="M1303" i="46"/>
  <c r="M1304" i="46"/>
  <c r="M1305" i="46"/>
  <c r="M1306" i="46"/>
  <c r="M1307" i="46"/>
  <c r="M1308" i="46"/>
  <c r="M1309" i="46"/>
  <c r="M1310" i="46"/>
  <c r="M1311" i="46"/>
  <c r="M1312" i="46"/>
  <c r="M1313" i="46"/>
  <c r="M1314" i="46"/>
  <c r="M1315" i="46"/>
  <c r="M1316" i="46"/>
  <c r="M1317" i="46"/>
  <c r="M1318" i="46"/>
  <c r="M1319" i="46"/>
  <c r="M1320" i="46"/>
  <c r="M1321" i="46"/>
  <c r="M1322" i="46"/>
  <c r="M1323" i="46"/>
  <c r="M1324" i="46"/>
  <c r="M1325" i="46"/>
  <c r="M1326" i="46"/>
  <c r="M1327" i="46"/>
  <c r="M1328" i="46"/>
  <c r="M1329" i="46"/>
  <c r="M1330" i="46"/>
  <c r="M1331" i="46"/>
  <c r="M1332" i="46"/>
  <c r="M1333" i="46"/>
  <c r="M1334" i="46"/>
  <c r="M1335" i="46"/>
  <c r="M1336" i="46"/>
  <c r="M1337" i="46"/>
  <c r="M1338" i="46"/>
  <c r="M1339" i="46"/>
  <c r="M1340" i="46"/>
  <c r="M1341" i="46"/>
  <c r="M1342" i="46"/>
  <c r="M1343" i="46"/>
  <c r="M1344" i="46"/>
  <c r="M1345" i="46"/>
  <c r="M1346" i="46"/>
  <c r="M1347" i="46"/>
  <c r="M1348" i="46"/>
  <c r="M1349" i="46"/>
  <c r="M1350" i="46"/>
  <c r="M1351" i="46"/>
  <c r="M1352" i="46"/>
  <c r="M1353" i="46"/>
  <c r="M1354" i="46"/>
  <c r="M1355" i="46"/>
  <c r="M1356" i="46"/>
  <c r="M1357" i="46"/>
  <c r="M1358" i="46"/>
  <c r="M1359" i="46"/>
  <c r="M1360" i="46"/>
  <c r="M1361" i="46"/>
  <c r="M1362" i="46"/>
  <c r="M1363" i="46"/>
  <c r="M1364" i="46"/>
  <c r="M1365" i="46"/>
  <c r="M1366" i="46"/>
  <c r="M1367" i="46"/>
  <c r="M1368" i="46"/>
  <c r="M1369" i="46"/>
  <c r="M1370" i="46"/>
  <c r="M1371" i="46"/>
  <c r="M1372" i="46"/>
  <c r="M1373" i="46"/>
  <c r="M1374" i="46"/>
  <c r="M1375" i="46"/>
  <c r="M1376" i="46"/>
  <c r="M1377" i="46"/>
  <c r="M1378" i="46"/>
  <c r="M1379" i="46"/>
  <c r="M1380" i="46"/>
  <c r="M1381" i="46"/>
  <c r="M1382" i="46"/>
  <c r="M1383" i="46"/>
  <c r="M1384" i="46"/>
  <c r="M1385" i="46"/>
  <c r="M1386" i="46"/>
  <c r="M1387" i="46"/>
  <c r="M1388" i="46"/>
  <c r="M1389" i="46"/>
  <c r="M1390" i="46"/>
  <c r="M1391" i="46"/>
  <c r="M1392" i="46"/>
  <c r="M1393" i="46"/>
  <c r="M1394" i="46"/>
  <c r="M1395" i="46"/>
  <c r="M1396" i="46"/>
  <c r="M1397" i="46"/>
  <c r="M1398" i="46"/>
  <c r="M1399" i="46"/>
  <c r="M1400" i="46"/>
  <c r="M1401" i="46"/>
  <c r="M1402" i="46"/>
  <c r="M1403" i="46"/>
  <c r="M1404" i="46"/>
  <c r="M1405" i="46"/>
  <c r="M1406" i="46"/>
  <c r="M1407" i="46"/>
  <c r="M1408" i="46"/>
  <c r="M1409" i="46"/>
  <c r="M1410" i="46"/>
  <c r="M1411" i="46"/>
  <c r="M1412" i="46"/>
  <c r="M1413" i="46"/>
  <c r="M1414" i="46"/>
  <c r="M1415" i="46"/>
  <c r="M1416" i="46"/>
  <c r="M1417" i="46"/>
  <c r="M1418" i="46"/>
  <c r="M1419" i="46"/>
  <c r="M1420" i="46"/>
  <c r="M1421" i="46"/>
  <c r="M1422" i="46"/>
  <c r="M1423" i="46"/>
  <c r="M1424" i="46"/>
  <c r="M1425" i="46"/>
  <c r="M1426" i="46"/>
  <c r="M1427" i="46"/>
  <c r="M1428" i="46"/>
  <c r="M1429" i="46"/>
  <c r="M1430" i="46"/>
  <c r="M1431" i="46"/>
  <c r="M1432" i="46"/>
  <c r="M1433" i="46"/>
  <c r="M1434" i="46"/>
  <c r="M1435" i="46"/>
  <c r="M1436" i="46"/>
  <c r="M1437" i="46"/>
  <c r="M1438" i="46"/>
  <c r="M1439" i="46"/>
  <c r="M1440" i="46"/>
  <c r="M1441" i="46"/>
  <c r="M1442" i="46"/>
  <c r="M1443" i="46"/>
  <c r="M1444" i="46"/>
  <c r="M1445" i="46"/>
  <c r="M1446" i="46"/>
  <c r="M1447" i="46"/>
  <c r="M1448" i="46"/>
  <c r="M1449" i="46"/>
  <c r="M1450" i="46"/>
  <c r="M1451" i="46"/>
  <c r="M1452" i="46"/>
  <c r="M1453" i="46"/>
  <c r="M1454" i="46"/>
  <c r="M1455" i="46"/>
  <c r="M1456" i="46"/>
  <c r="M1457" i="46"/>
  <c r="M1458" i="46"/>
  <c r="M1459" i="46"/>
  <c r="M1460" i="46"/>
  <c r="M1461" i="46"/>
  <c r="M1462" i="46"/>
  <c r="M1463" i="46"/>
  <c r="M1464" i="46"/>
  <c r="M1465" i="46"/>
  <c r="M1466" i="46"/>
  <c r="M1467" i="46"/>
  <c r="M1468" i="46"/>
  <c r="M1469" i="46"/>
  <c r="M1470" i="46"/>
  <c r="M1471" i="46"/>
  <c r="M1472" i="46"/>
  <c r="M1473" i="46"/>
  <c r="M1474" i="46"/>
  <c r="M1475" i="46"/>
  <c r="M1476" i="46"/>
  <c r="M1477" i="46"/>
  <c r="M1478" i="46"/>
  <c r="M1479" i="46"/>
  <c r="M1480" i="46"/>
  <c r="M1481" i="46"/>
  <c r="M1482" i="46"/>
  <c r="M1483" i="46"/>
  <c r="M1484" i="46"/>
  <c r="M1485" i="46"/>
  <c r="M1486" i="46"/>
  <c r="M1487" i="46"/>
  <c r="M1488" i="46"/>
  <c r="M1489" i="46"/>
  <c r="M1490" i="46"/>
  <c r="M1491" i="46"/>
  <c r="M1492" i="46"/>
  <c r="M1493" i="46"/>
  <c r="M1494" i="46"/>
  <c r="M1495" i="46"/>
  <c r="M1496" i="46"/>
  <c r="M1497" i="46"/>
  <c r="M1498" i="46"/>
  <c r="M1499" i="46"/>
  <c r="M1500" i="46"/>
  <c r="M1501" i="46"/>
  <c r="M1502" i="46"/>
  <c r="M1503" i="46"/>
  <c r="M1504" i="46"/>
  <c r="M1505" i="46"/>
  <c r="M1506" i="46"/>
  <c r="M1507" i="46"/>
  <c r="M1508" i="46"/>
  <c r="M1509" i="46"/>
  <c r="M1510" i="46"/>
  <c r="M1511" i="46"/>
  <c r="M1512" i="46"/>
  <c r="M1513" i="46"/>
  <c r="M1514" i="46"/>
  <c r="M1515" i="46"/>
  <c r="M1516" i="46"/>
  <c r="M1517" i="46"/>
  <c r="M1518" i="46"/>
  <c r="M1519" i="46"/>
  <c r="M1520" i="46"/>
  <c r="M1521" i="46"/>
  <c r="M1522" i="46"/>
  <c r="M1523" i="46"/>
  <c r="M1524" i="46"/>
  <c r="M1525" i="46"/>
  <c r="M1526" i="46"/>
  <c r="M1527" i="46"/>
  <c r="M1528" i="46"/>
  <c r="M1529" i="46"/>
  <c r="M1530" i="46"/>
  <c r="M1531" i="46"/>
  <c r="M1532" i="46"/>
  <c r="M1533" i="46"/>
  <c r="M1534" i="46"/>
  <c r="M1535" i="46"/>
  <c r="M1536" i="46"/>
  <c r="M1537" i="46"/>
  <c r="M1538" i="46"/>
  <c r="M1539" i="46"/>
  <c r="M1540" i="46"/>
  <c r="M1541" i="46"/>
  <c r="M1542" i="46"/>
  <c r="M1543" i="46"/>
  <c r="M1544" i="46"/>
  <c r="M1545" i="46"/>
  <c r="M1546" i="46"/>
  <c r="M1547" i="46"/>
  <c r="M1548" i="46"/>
  <c r="M1549" i="46"/>
  <c r="M1550" i="46"/>
  <c r="M1551" i="46"/>
  <c r="M1552" i="46"/>
  <c r="M1553" i="46"/>
  <c r="M1554" i="46"/>
  <c r="M1555" i="46"/>
  <c r="M1556" i="46"/>
  <c r="M1557" i="46"/>
  <c r="M1558" i="46"/>
  <c r="M1559" i="46"/>
  <c r="M1560" i="46"/>
  <c r="M1561" i="46"/>
  <c r="M1562" i="46"/>
  <c r="M1563" i="46"/>
  <c r="M1564" i="46"/>
  <c r="M1565" i="46"/>
  <c r="M1566" i="46"/>
  <c r="M1567" i="46"/>
  <c r="M1568" i="46"/>
  <c r="M1569" i="46"/>
  <c r="M1570" i="46"/>
  <c r="M1571" i="46"/>
  <c r="M1572" i="46"/>
  <c r="M1573" i="46"/>
  <c r="M1574" i="46"/>
  <c r="M1575" i="46"/>
  <c r="M1576" i="46"/>
  <c r="M1577" i="46"/>
  <c r="M1578" i="46"/>
  <c r="M1579" i="46"/>
  <c r="M1580" i="46"/>
  <c r="M1581" i="46"/>
  <c r="M1582" i="46"/>
  <c r="M1583" i="46"/>
  <c r="M1584" i="46"/>
  <c r="M1585" i="46"/>
  <c r="M1586" i="46"/>
  <c r="M1587" i="46"/>
  <c r="M1588" i="46"/>
  <c r="M1589" i="46"/>
  <c r="M1590" i="46"/>
  <c r="M1591" i="46"/>
  <c r="M1592" i="46"/>
  <c r="M1593" i="46"/>
  <c r="M1594" i="46"/>
  <c r="M1595" i="46"/>
  <c r="M1596" i="46"/>
  <c r="M1597" i="46"/>
  <c r="M1598" i="46"/>
  <c r="M1599" i="46"/>
  <c r="M1600" i="46"/>
  <c r="M1601" i="46"/>
  <c r="M1602" i="46"/>
  <c r="M1603" i="46"/>
  <c r="M1604" i="46"/>
  <c r="M1605" i="46"/>
  <c r="M1606" i="46"/>
  <c r="M1607" i="46"/>
  <c r="M1608" i="46"/>
  <c r="M1609" i="46"/>
  <c r="M1610" i="46"/>
  <c r="M1611" i="46"/>
  <c r="M1612" i="46"/>
  <c r="M1613" i="46"/>
  <c r="M1614" i="46"/>
  <c r="M1615" i="46"/>
  <c r="M1616" i="46"/>
  <c r="M1617" i="46"/>
  <c r="M1618" i="46"/>
  <c r="M1619" i="46"/>
  <c r="M1620" i="46"/>
  <c r="M1621" i="46"/>
  <c r="M1622" i="46"/>
  <c r="M1623" i="46"/>
  <c r="M1624" i="46"/>
  <c r="M1625" i="46"/>
  <c r="M1626" i="46"/>
  <c r="M1627" i="46"/>
  <c r="M1628" i="46"/>
  <c r="M1629" i="46"/>
  <c r="M1630" i="46"/>
  <c r="M1631" i="46"/>
  <c r="M1632" i="46"/>
  <c r="M1633" i="46"/>
  <c r="M1634" i="46"/>
  <c r="M1635" i="46"/>
  <c r="M1636" i="46"/>
  <c r="M1637" i="46"/>
  <c r="M1638" i="46"/>
  <c r="M1639" i="46"/>
  <c r="M1640" i="46"/>
  <c r="M1641" i="46"/>
  <c r="M1642" i="46"/>
  <c r="M1643" i="46"/>
  <c r="M1644" i="46"/>
  <c r="M1645" i="46"/>
  <c r="M1646" i="46"/>
  <c r="M1647" i="46"/>
  <c r="M1648" i="46"/>
  <c r="M1649" i="46"/>
  <c r="M1650" i="46"/>
  <c r="M1651" i="46"/>
  <c r="M1652" i="46"/>
  <c r="M1653" i="46"/>
  <c r="M1654" i="46"/>
  <c r="M1655" i="46"/>
  <c r="M1656" i="46"/>
  <c r="M1657" i="46"/>
  <c r="M1658" i="46"/>
  <c r="M1659" i="46"/>
  <c r="M1660" i="46"/>
  <c r="M1661" i="46"/>
  <c r="M1662" i="46"/>
  <c r="M1663" i="46"/>
  <c r="M1664" i="46"/>
  <c r="M1665" i="46"/>
  <c r="M1666" i="46"/>
  <c r="M1667" i="46"/>
  <c r="M1668" i="46"/>
  <c r="M1669" i="46"/>
  <c r="M1670" i="46"/>
  <c r="M1671" i="46"/>
  <c r="M1672" i="46"/>
  <c r="M1673" i="46"/>
  <c r="M1674" i="46"/>
  <c r="M1675" i="46"/>
  <c r="M1676" i="46"/>
  <c r="M1677" i="46"/>
  <c r="M1678" i="46"/>
  <c r="M1679" i="46"/>
  <c r="M1680" i="46"/>
  <c r="M1681" i="46"/>
  <c r="M1682" i="46"/>
  <c r="M1683" i="46"/>
  <c r="M1684" i="46"/>
  <c r="M1685" i="46"/>
  <c r="M1686" i="46"/>
  <c r="M1687" i="46"/>
  <c r="M1688" i="46"/>
  <c r="M1689" i="46"/>
  <c r="M1690" i="46"/>
  <c r="M1691" i="46"/>
  <c r="M1692" i="46"/>
  <c r="M1693" i="46"/>
  <c r="M1694" i="46"/>
  <c r="M1695" i="46"/>
  <c r="M1696" i="46"/>
  <c r="M1697" i="46"/>
  <c r="M1698" i="46"/>
  <c r="M1699" i="46"/>
  <c r="M1700" i="46"/>
  <c r="M1701" i="46"/>
  <c r="M1702" i="46"/>
  <c r="M1703" i="46"/>
  <c r="M1704" i="46"/>
  <c r="M1705" i="46"/>
  <c r="M1706" i="46"/>
  <c r="M1707" i="46"/>
  <c r="M1708" i="46"/>
  <c r="M1709" i="46"/>
  <c r="M1710" i="46"/>
  <c r="M1711" i="46"/>
  <c r="M1712" i="46"/>
  <c r="M1713" i="46"/>
  <c r="M1714" i="46"/>
  <c r="M1715" i="46"/>
  <c r="M1716" i="46"/>
  <c r="M1717" i="46"/>
  <c r="M1718" i="46"/>
  <c r="M1719" i="46"/>
  <c r="M1720" i="46"/>
  <c r="M1721" i="46"/>
  <c r="M1722" i="46"/>
  <c r="M1723" i="46"/>
  <c r="M1724" i="46"/>
  <c r="M1725" i="46"/>
  <c r="M1726" i="46"/>
  <c r="M1727" i="46"/>
  <c r="M1728" i="46"/>
  <c r="M1729" i="46"/>
  <c r="M1730" i="46"/>
  <c r="M1731" i="46"/>
  <c r="M1732" i="46"/>
  <c r="M1733" i="46"/>
  <c r="M1734" i="46"/>
  <c r="M1735" i="46"/>
  <c r="M1736" i="46"/>
  <c r="M1737" i="46"/>
  <c r="M1738" i="46"/>
  <c r="M1739" i="46"/>
  <c r="M1740" i="46"/>
  <c r="M1741" i="46"/>
  <c r="M1742" i="46"/>
  <c r="M1743" i="46"/>
  <c r="M1744" i="46"/>
  <c r="M1745" i="46"/>
  <c r="M1746" i="46"/>
  <c r="M1747" i="46"/>
  <c r="M1748" i="46"/>
  <c r="M1749" i="46"/>
  <c r="M1750" i="46"/>
  <c r="M1751" i="46"/>
  <c r="M1752" i="46"/>
  <c r="M1753" i="46"/>
  <c r="M1754" i="46"/>
  <c r="M1755" i="46"/>
  <c r="M1756" i="46"/>
  <c r="M1757" i="46"/>
  <c r="M1758" i="46"/>
  <c r="M1759" i="46"/>
  <c r="M1760" i="46"/>
  <c r="M1761" i="46"/>
  <c r="M1762" i="46"/>
  <c r="M1763" i="46"/>
  <c r="M1764" i="46"/>
  <c r="M1765" i="46"/>
  <c r="M1766" i="46"/>
  <c r="M1767" i="46"/>
  <c r="M1768" i="46"/>
  <c r="M1769" i="46"/>
  <c r="M1770" i="46"/>
  <c r="M1771" i="46"/>
  <c r="M1772" i="46"/>
  <c r="M1773" i="46"/>
  <c r="M1774" i="46"/>
  <c r="M1775" i="46"/>
  <c r="M1776" i="46"/>
  <c r="M1777" i="46"/>
  <c r="M1778" i="46"/>
  <c r="M1779" i="46"/>
  <c r="M1780" i="46"/>
  <c r="M1781" i="46"/>
  <c r="M1782" i="46"/>
  <c r="M1783" i="46"/>
  <c r="M1784" i="46"/>
  <c r="M1785" i="46"/>
  <c r="M1786" i="46"/>
  <c r="M1787" i="46"/>
  <c r="M1788" i="46"/>
  <c r="M1789" i="46"/>
  <c r="M1790" i="46"/>
  <c r="M1791" i="46"/>
  <c r="M1792" i="46"/>
  <c r="M1793" i="46"/>
  <c r="M1794" i="46"/>
  <c r="M1795" i="46"/>
  <c r="M1796" i="46"/>
  <c r="M1797" i="46"/>
  <c r="M1798" i="46"/>
  <c r="M1799" i="46"/>
  <c r="M1800" i="46"/>
  <c r="M1801" i="46"/>
  <c r="M1802" i="46"/>
  <c r="M1803" i="46"/>
  <c r="M1804" i="46"/>
  <c r="M1805" i="46"/>
  <c r="M1806" i="46"/>
  <c r="M1807" i="46"/>
  <c r="M1808" i="46"/>
  <c r="M1809" i="46"/>
  <c r="M1810" i="46"/>
  <c r="M1811" i="46"/>
  <c r="M1812" i="46"/>
  <c r="M1813" i="46"/>
  <c r="M1814" i="46"/>
  <c r="M1815" i="46"/>
  <c r="M1816" i="46"/>
  <c r="M1817" i="46"/>
  <c r="M1818" i="46"/>
  <c r="M1819" i="46"/>
  <c r="M1820" i="46"/>
  <c r="M1821" i="46"/>
  <c r="M1822" i="46"/>
  <c r="M1823" i="46"/>
  <c r="M1824" i="46"/>
  <c r="M1825" i="46"/>
  <c r="M1826" i="46"/>
  <c r="M1827" i="46"/>
  <c r="M1828" i="46"/>
  <c r="M1829" i="46"/>
  <c r="M1830" i="46"/>
  <c r="M1831" i="46"/>
  <c r="M1832" i="46"/>
  <c r="M1833" i="46"/>
  <c r="M1834" i="46"/>
  <c r="M1835" i="46"/>
  <c r="M1836" i="46"/>
  <c r="M1837" i="46"/>
  <c r="M1838" i="46"/>
  <c r="M1839" i="46"/>
  <c r="M1840" i="46"/>
  <c r="M1841" i="46"/>
  <c r="M1842" i="46"/>
  <c r="M1843" i="46"/>
  <c r="M1844" i="46"/>
  <c r="M1845" i="46"/>
  <c r="M1846" i="46"/>
  <c r="M1847" i="46"/>
  <c r="M1848" i="46"/>
  <c r="M1849" i="46"/>
  <c r="M1850" i="46"/>
  <c r="M1851" i="46"/>
  <c r="M1852" i="46"/>
  <c r="M1853" i="46"/>
  <c r="M1854" i="46"/>
  <c r="M1855" i="46"/>
  <c r="M1856" i="46"/>
  <c r="M1857" i="46"/>
  <c r="M1858" i="46"/>
  <c r="M1859" i="46"/>
  <c r="M1860" i="46"/>
  <c r="M1861" i="46"/>
  <c r="M1862" i="46"/>
  <c r="M1863" i="46"/>
  <c r="M1864" i="46"/>
  <c r="M1865" i="46"/>
  <c r="M1866" i="46"/>
  <c r="M1867" i="46"/>
  <c r="M1868" i="46"/>
  <c r="M1869" i="46"/>
  <c r="M1870" i="46"/>
  <c r="M1871" i="46"/>
  <c r="M1872" i="46"/>
  <c r="M1873" i="46"/>
  <c r="M1874" i="46"/>
  <c r="M1875" i="46"/>
  <c r="M1876" i="46"/>
  <c r="M1877" i="46"/>
  <c r="M1878" i="46"/>
  <c r="M1879" i="46"/>
  <c r="M1880" i="46"/>
  <c r="M1881" i="46"/>
  <c r="M1882" i="46"/>
  <c r="M1883" i="46"/>
  <c r="M1884" i="46"/>
  <c r="M1885" i="46"/>
  <c r="M1886" i="46"/>
  <c r="M1887" i="46"/>
  <c r="M1888" i="46"/>
  <c r="M1889" i="46"/>
  <c r="M1890" i="46"/>
  <c r="M1891" i="46"/>
  <c r="M1892" i="46"/>
  <c r="M1893" i="46"/>
  <c r="M1894" i="46"/>
  <c r="M1895" i="46"/>
  <c r="M1896" i="46"/>
  <c r="M1897" i="46"/>
  <c r="M1898" i="46"/>
  <c r="M1899" i="46"/>
  <c r="M1900" i="46"/>
  <c r="M1901" i="46"/>
  <c r="M1902" i="46"/>
  <c r="M1903" i="46"/>
  <c r="M1904" i="46"/>
  <c r="M1905" i="46"/>
  <c r="M1906" i="46"/>
  <c r="M1907" i="46"/>
  <c r="M1908" i="46"/>
  <c r="M1909" i="46"/>
  <c r="M1910" i="46"/>
  <c r="M1911" i="46"/>
  <c r="M1912" i="46"/>
  <c r="M1913" i="46"/>
  <c r="M1914" i="46"/>
  <c r="M1915" i="46"/>
  <c r="M1916" i="46"/>
  <c r="M1917" i="46"/>
  <c r="M1918" i="46"/>
  <c r="M1919" i="46"/>
  <c r="M1920" i="46"/>
  <c r="M1921" i="46"/>
  <c r="M1922" i="46"/>
  <c r="M1923" i="46"/>
  <c r="M1924" i="46"/>
  <c r="M1925" i="46"/>
  <c r="M1926" i="46"/>
  <c r="M1927" i="46"/>
  <c r="M1928" i="46"/>
  <c r="M1929" i="46"/>
  <c r="M1930" i="46"/>
  <c r="M1931" i="46"/>
  <c r="M1932" i="46"/>
  <c r="M1933" i="46"/>
  <c r="M1934" i="46"/>
  <c r="M1935" i="46"/>
  <c r="M1936" i="46"/>
  <c r="M1937" i="46"/>
  <c r="M1938" i="46"/>
  <c r="M1939" i="46"/>
  <c r="M1940" i="46"/>
  <c r="M1941" i="46"/>
  <c r="M1942" i="46"/>
  <c r="M1943" i="46"/>
  <c r="M1944" i="46"/>
  <c r="M1945" i="46"/>
  <c r="M1946" i="46"/>
  <c r="M1947" i="46"/>
  <c r="M1948" i="46"/>
  <c r="M1949" i="46"/>
  <c r="M1950" i="46"/>
  <c r="M1951" i="46"/>
  <c r="M1952" i="46"/>
  <c r="M1953" i="46"/>
  <c r="M1954" i="46"/>
  <c r="M1955" i="46"/>
  <c r="M1956" i="46"/>
  <c r="M1957" i="46"/>
  <c r="M1958" i="46"/>
  <c r="M1959" i="46"/>
  <c r="M1960" i="46"/>
  <c r="M1961" i="46"/>
  <c r="M1962" i="46"/>
  <c r="M1963" i="46"/>
  <c r="M1964" i="46"/>
  <c r="M1965" i="46"/>
  <c r="M1966" i="46"/>
  <c r="M1967" i="46"/>
  <c r="M1968" i="46"/>
  <c r="M1969" i="46"/>
  <c r="M1970" i="46"/>
  <c r="M1971" i="46"/>
  <c r="M1972" i="46"/>
  <c r="M1973" i="46"/>
  <c r="M1974" i="46"/>
  <c r="M1975" i="46"/>
  <c r="M1976" i="46"/>
  <c r="M1977" i="46"/>
  <c r="M1978" i="46"/>
  <c r="M1979" i="46"/>
  <c r="M1980" i="46"/>
  <c r="M1981" i="46"/>
  <c r="M1982" i="46"/>
  <c r="M1983" i="46"/>
  <c r="M1984" i="46"/>
  <c r="M1985" i="46"/>
  <c r="M1986" i="46"/>
  <c r="M1987" i="46"/>
  <c r="M1988" i="46"/>
  <c r="M1989" i="46"/>
  <c r="M1990" i="46"/>
  <c r="M1991" i="46"/>
  <c r="M1992" i="46"/>
  <c r="M1993" i="46"/>
  <c r="M1994" i="46"/>
  <c r="M1995" i="46"/>
  <c r="M1996" i="46"/>
  <c r="M1997" i="46"/>
  <c r="M1998" i="46"/>
  <c r="M1999" i="46"/>
  <c r="M2000" i="46"/>
  <c r="M2001" i="46"/>
  <c r="M2002" i="46"/>
  <c r="M2003" i="46"/>
  <c r="M2004" i="46"/>
  <c r="M2005" i="46"/>
  <c r="M2006" i="46"/>
  <c r="M2007" i="46"/>
  <c r="M2008" i="46"/>
  <c r="M2009" i="46"/>
  <c r="M2010" i="46"/>
  <c r="M2011" i="46"/>
  <c r="M2012" i="46"/>
  <c r="M2013" i="46"/>
  <c r="M2014" i="46"/>
  <c r="M2015" i="46"/>
  <c r="M2016" i="46"/>
  <c r="M2017" i="46"/>
  <c r="M2018" i="46"/>
  <c r="M2019" i="46"/>
  <c r="M2020" i="46"/>
  <c r="M2021" i="46"/>
  <c r="M2022" i="46"/>
  <c r="M2023" i="46"/>
  <c r="M2024" i="46"/>
  <c r="M2025" i="46"/>
  <c r="M2026" i="46"/>
  <c r="M2027" i="46"/>
  <c r="M2028" i="46"/>
  <c r="M2029" i="46"/>
  <c r="M2030" i="46"/>
  <c r="M2031" i="46"/>
  <c r="M2032" i="46"/>
  <c r="M2033" i="46"/>
  <c r="M2034" i="46"/>
  <c r="M2035" i="46"/>
  <c r="M2036" i="46"/>
  <c r="M2037" i="46"/>
  <c r="M2038" i="46"/>
  <c r="M2039" i="46"/>
  <c r="M2040" i="46"/>
  <c r="M2041" i="46"/>
  <c r="M2042" i="46"/>
  <c r="M2043" i="46"/>
  <c r="M2044" i="46"/>
  <c r="M2045" i="46"/>
  <c r="M2046" i="46"/>
  <c r="M2047" i="46"/>
  <c r="M2048" i="46"/>
  <c r="M2049" i="46"/>
  <c r="M2050" i="46"/>
  <c r="M2051" i="46"/>
  <c r="M2052" i="46"/>
  <c r="M2053" i="46"/>
  <c r="M2054" i="46"/>
  <c r="M2055" i="46"/>
  <c r="M2056" i="46"/>
  <c r="M2057" i="46"/>
  <c r="M2058" i="46"/>
  <c r="M2059" i="46"/>
  <c r="M2060" i="46"/>
  <c r="M2061" i="46"/>
  <c r="M2062" i="46"/>
  <c r="M2063" i="46"/>
  <c r="M2064" i="46"/>
  <c r="M2065" i="46"/>
  <c r="M2066" i="46"/>
  <c r="M2067" i="46"/>
  <c r="M2068" i="46"/>
  <c r="M2069" i="46"/>
  <c r="M2070" i="46"/>
  <c r="M2071" i="46"/>
  <c r="M2072" i="46"/>
  <c r="M2073" i="46"/>
  <c r="M2074" i="46"/>
  <c r="M2075" i="46"/>
  <c r="M2076" i="46"/>
  <c r="M2077" i="46"/>
  <c r="M2078" i="46"/>
  <c r="M2079" i="46"/>
  <c r="M2080" i="46"/>
  <c r="M2081" i="46"/>
  <c r="M2082" i="46"/>
  <c r="M2083" i="46"/>
  <c r="M2084" i="46"/>
  <c r="M2085" i="46"/>
  <c r="M2086" i="46"/>
  <c r="M2087" i="46"/>
  <c r="M2088" i="46"/>
  <c r="M2089" i="46"/>
  <c r="M2090" i="46"/>
  <c r="M2091" i="46"/>
  <c r="M2092" i="46"/>
  <c r="M2093" i="46"/>
  <c r="M2094" i="46"/>
  <c r="M2095" i="46"/>
  <c r="M2096" i="46"/>
  <c r="M2097" i="46"/>
  <c r="M2098" i="46"/>
  <c r="M2099" i="46"/>
  <c r="M2100" i="46"/>
  <c r="M2101" i="46"/>
  <c r="M2102" i="46"/>
  <c r="M2103" i="46"/>
  <c r="M2104" i="46"/>
  <c r="M2105" i="46"/>
  <c r="M2106" i="46"/>
  <c r="M2107" i="46"/>
  <c r="M2108" i="46"/>
  <c r="M2109" i="46"/>
  <c r="M2110" i="46"/>
  <c r="M2111" i="46"/>
  <c r="M2112" i="46"/>
  <c r="M2113" i="46"/>
  <c r="M2114" i="46"/>
  <c r="M2115" i="46"/>
  <c r="M2116" i="46"/>
  <c r="M2117" i="46"/>
  <c r="M2118" i="46"/>
  <c r="M2119" i="46"/>
  <c r="M2120" i="46"/>
  <c r="M2121" i="46"/>
  <c r="M2122" i="46"/>
  <c r="M2123" i="46"/>
  <c r="M2124" i="46"/>
  <c r="M2125" i="46"/>
  <c r="M2126" i="46"/>
  <c r="M2127" i="46"/>
  <c r="M2128" i="46"/>
  <c r="M2129" i="46"/>
  <c r="M2130" i="46"/>
  <c r="M2131" i="46"/>
  <c r="M2132" i="46"/>
  <c r="M2133" i="46"/>
  <c r="M2134" i="46"/>
  <c r="M2135" i="46"/>
  <c r="M2136" i="46"/>
  <c r="M2137" i="46"/>
  <c r="M2138" i="46"/>
  <c r="M2139" i="46"/>
  <c r="M2140" i="46"/>
  <c r="M2141" i="46"/>
  <c r="M2142" i="46"/>
  <c r="M2143" i="46"/>
  <c r="M2144" i="46"/>
  <c r="M2145" i="46"/>
  <c r="M2146" i="46"/>
  <c r="M2147" i="46"/>
  <c r="M2148" i="46"/>
  <c r="M2149" i="46"/>
  <c r="M2150" i="46"/>
  <c r="M2151" i="46"/>
  <c r="M2152" i="46"/>
  <c r="M2153" i="46"/>
  <c r="M2154" i="46"/>
  <c r="M2155" i="46"/>
  <c r="M2156" i="46"/>
  <c r="M2157" i="46"/>
  <c r="M2158" i="46"/>
  <c r="M2159" i="46"/>
  <c r="M2160" i="46"/>
  <c r="M2161" i="46"/>
  <c r="M2162" i="46"/>
  <c r="M2163" i="46"/>
  <c r="M2164" i="46"/>
  <c r="M2165" i="46"/>
  <c r="M2166" i="46"/>
  <c r="M2167" i="46"/>
  <c r="M2168" i="46"/>
  <c r="M2169" i="46"/>
  <c r="M2170" i="46"/>
  <c r="M2171" i="46"/>
  <c r="M2172" i="46"/>
  <c r="M2173" i="46"/>
  <c r="M2174" i="46"/>
  <c r="M2175" i="46"/>
  <c r="M2176" i="46"/>
  <c r="M2177" i="46"/>
  <c r="M2178" i="46"/>
  <c r="M2179" i="46"/>
  <c r="M2180" i="46"/>
  <c r="M2181" i="46"/>
  <c r="M2182" i="46"/>
  <c r="M2183" i="46"/>
  <c r="M2184" i="46"/>
  <c r="M2185" i="46"/>
  <c r="M2186" i="46"/>
  <c r="M2187" i="46"/>
  <c r="M2188" i="46"/>
  <c r="M2189" i="46"/>
  <c r="M2190" i="46"/>
  <c r="M2191" i="46"/>
  <c r="M2192" i="46"/>
  <c r="M2193" i="46"/>
  <c r="M2194" i="46"/>
  <c r="M2195" i="46"/>
  <c r="M2196" i="46"/>
  <c r="M2197" i="46"/>
  <c r="M2198" i="46"/>
  <c r="M2199" i="46"/>
  <c r="M2200" i="46"/>
  <c r="M2201" i="46"/>
  <c r="M2202" i="46"/>
  <c r="M2203" i="46"/>
  <c r="M2204" i="46"/>
  <c r="M2205" i="46"/>
  <c r="M2206" i="46"/>
  <c r="M2207" i="46"/>
  <c r="M2208" i="46"/>
  <c r="M2209" i="46"/>
  <c r="M2210" i="46"/>
  <c r="M2211" i="46"/>
  <c r="M2212" i="46"/>
  <c r="M2213" i="46"/>
  <c r="M2214" i="46"/>
  <c r="M2215" i="46"/>
  <c r="M2216" i="46"/>
  <c r="M2217" i="46"/>
  <c r="M2218" i="46"/>
  <c r="M2219" i="46"/>
  <c r="M2220" i="46"/>
  <c r="M2221" i="46"/>
  <c r="M2222" i="46"/>
  <c r="M2223" i="46"/>
  <c r="M2224" i="46"/>
  <c r="M2225" i="46"/>
  <c r="M2226" i="46"/>
  <c r="M2227" i="46"/>
  <c r="M2228" i="46"/>
  <c r="M2229" i="46"/>
  <c r="M2230" i="46"/>
  <c r="M2231" i="46"/>
  <c r="M2232" i="46"/>
  <c r="M2233" i="46"/>
  <c r="M2234" i="46"/>
  <c r="M2235" i="46"/>
  <c r="M2236" i="46"/>
  <c r="M2237" i="46"/>
  <c r="M2238" i="46"/>
  <c r="M2239" i="46"/>
  <c r="M2240" i="46"/>
  <c r="M2241" i="46"/>
  <c r="M2242" i="46"/>
  <c r="M2243" i="46"/>
  <c r="M2244" i="46"/>
  <c r="M2245" i="46"/>
  <c r="M2246" i="46"/>
  <c r="M2247" i="46"/>
  <c r="M2248" i="46"/>
  <c r="M2249" i="46"/>
  <c r="M2250" i="46"/>
  <c r="M2251" i="46"/>
  <c r="M2252" i="46"/>
  <c r="M2253" i="46"/>
  <c r="M2254" i="46"/>
  <c r="M2255" i="46"/>
  <c r="M2256" i="46"/>
  <c r="M2257" i="46"/>
  <c r="M2258" i="46"/>
  <c r="M2259" i="46"/>
  <c r="M2260" i="46"/>
  <c r="M2261" i="46"/>
  <c r="M2262" i="46"/>
  <c r="M2263" i="46"/>
  <c r="M2264" i="46"/>
  <c r="M2265" i="46"/>
  <c r="M2266" i="46"/>
  <c r="M2267" i="46"/>
  <c r="M2268" i="46"/>
  <c r="M2269" i="46"/>
  <c r="M2270" i="46"/>
  <c r="M2271" i="46"/>
  <c r="M2272" i="46"/>
  <c r="M2273" i="46"/>
  <c r="M2274" i="46"/>
  <c r="M2275" i="46"/>
  <c r="M2276" i="46"/>
  <c r="M2277" i="46"/>
  <c r="M2278" i="46"/>
  <c r="M2279" i="46"/>
  <c r="M2280" i="46"/>
  <c r="M2281" i="46"/>
  <c r="M2282" i="46"/>
  <c r="M2283" i="46"/>
  <c r="M2284" i="46"/>
  <c r="M2285" i="46"/>
  <c r="M2286" i="46"/>
  <c r="M2287" i="46"/>
  <c r="M2288" i="46"/>
  <c r="M2289" i="46"/>
  <c r="M2290" i="46"/>
  <c r="M2291" i="46"/>
  <c r="M2292" i="46"/>
  <c r="M2293" i="46"/>
  <c r="M2294" i="46"/>
  <c r="M2295" i="46"/>
  <c r="M2296" i="46"/>
  <c r="M2297" i="46"/>
  <c r="M2298" i="46"/>
  <c r="M2299" i="46"/>
  <c r="M2300" i="46"/>
  <c r="M2301" i="46"/>
  <c r="M2302" i="46"/>
  <c r="M2303" i="46"/>
  <c r="M2304" i="46"/>
  <c r="M2305" i="46"/>
  <c r="M2306" i="46"/>
  <c r="M2307" i="46"/>
  <c r="M2308" i="46"/>
  <c r="M2309" i="46"/>
  <c r="M2310" i="46"/>
  <c r="M2311" i="46"/>
  <c r="M2312" i="46"/>
  <c r="M2313" i="46"/>
  <c r="M2314" i="46"/>
  <c r="M2315" i="46"/>
  <c r="M2316" i="46"/>
  <c r="M2317" i="46"/>
  <c r="M2318" i="46"/>
  <c r="M2319" i="46"/>
  <c r="M2320" i="46"/>
  <c r="M2321" i="46"/>
  <c r="M2322" i="46"/>
  <c r="M2323" i="46"/>
  <c r="M2324" i="46"/>
  <c r="M2325" i="46"/>
  <c r="M2326" i="46"/>
  <c r="M2327" i="46"/>
  <c r="M2328" i="46"/>
  <c r="M2329" i="46"/>
  <c r="M2330" i="46"/>
  <c r="M2331" i="46"/>
  <c r="M2332" i="46"/>
  <c r="M2333" i="46"/>
  <c r="M2334" i="46"/>
  <c r="M2335" i="46"/>
  <c r="M2336" i="46"/>
  <c r="M2337" i="46"/>
  <c r="M2338" i="46"/>
  <c r="M2339" i="46"/>
  <c r="M2340" i="46"/>
  <c r="M2341" i="46"/>
  <c r="M2342" i="46"/>
  <c r="M2343" i="46"/>
  <c r="M2344" i="46"/>
  <c r="M2345" i="46"/>
  <c r="M2346" i="46"/>
  <c r="M2347" i="46"/>
  <c r="M2348" i="46"/>
  <c r="M2349" i="46"/>
  <c r="M2350" i="46"/>
  <c r="M2351" i="46"/>
  <c r="M2352" i="46"/>
  <c r="M2353" i="46"/>
  <c r="M2354" i="46"/>
  <c r="M2355" i="46"/>
  <c r="M2356" i="46"/>
  <c r="M2357" i="46"/>
  <c r="M2358" i="46"/>
  <c r="M2359" i="46"/>
  <c r="M2360" i="46"/>
  <c r="M2361" i="46"/>
  <c r="M2362" i="46"/>
  <c r="M2363" i="46"/>
  <c r="M2364" i="46"/>
  <c r="M2365" i="46"/>
  <c r="M2366" i="46"/>
  <c r="M2367" i="46"/>
  <c r="M2368" i="46"/>
  <c r="M2369" i="46"/>
  <c r="M2370" i="46"/>
  <c r="M2371" i="46"/>
  <c r="M2372" i="46"/>
  <c r="M2373" i="46"/>
  <c r="M2374" i="46"/>
  <c r="M2375" i="46"/>
  <c r="M2376" i="46"/>
  <c r="M2377" i="46"/>
  <c r="M2378" i="46"/>
  <c r="M2379" i="46"/>
  <c r="M2380" i="46"/>
  <c r="M2381" i="46"/>
  <c r="M2382" i="46"/>
  <c r="M2383" i="46"/>
  <c r="M2384" i="46"/>
  <c r="M2385" i="46"/>
  <c r="M2386" i="46"/>
  <c r="M2387" i="46"/>
  <c r="M2388" i="46"/>
  <c r="M2389" i="46"/>
  <c r="M2390" i="46"/>
  <c r="M2391" i="46"/>
  <c r="M2392" i="46"/>
  <c r="M2393" i="46"/>
  <c r="M2394" i="46"/>
  <c r="M2395" i="46"/>
  <c r="M2396" i="46"/>
  <c r="M2397" i="46"/>
  <c r="M2398" i="46"/>
  <c r="M2399" i="46"/>
  <c r="M2400" i="46"/>
  <c r="M2401" i="46"/>
  <c r="M2402" i="46"/>
  <c r="M2403" i="46"/>
  <c r="M2404" i="46"/>
  <c r="M2405" i="46"/>
  <c r="M2406" i="46"/>
  <c r="M2407" i="46"/>
  <c r="M2408" i="46"/>
  <c r="M2409" i="46"/>
  <c r="M2410" i="46"/>
  <c r="M2411" i="46"/>
  <c r="M2412" i="46"/>
  <c r="M2413" i="46"/>
  <c r="M2414" i="46"/>
  <c r="M2415" i="46"/>
  <c r="M2416" i="46"/>
  <c r="M2417" i="46"/>
  <c r="M2418" i="46"/>
  <c r="M2419" i="46"/>
  <c r="M2420" i="46"/>
  <c r="M2421" i="46"/>
  <c r="M2422" i="46"/>
  <c r="M2423" i="46"/>
  <c r="M2424" i="46"/>
  <c r="M2425" i="46"/>
  <c r="M2426" i="46"/>
  <c r="M2427" i="46"/>
  <c r="M2428" i="46"/>
  <c r="M2429" i="46"/>
  <c r="M2430" i="46"/>
  <c r="M2431" i="46"/>
  <c r="M2432" i="46"/>
  <c r="M2433" i="46"/>
  <c r="M2434" i="46"/>
  <c r="M2435" i="46"/>
  <c r="M2436" i="46"/>
  <c r="M2437" i="46"/>
  <c r="M2438" i="46"/>
  <c r="M2439" i="46"/>
  <c r="M2440" i="46"/>
  <c r="M2441" i="46"/>
  <c r="M2442" i="46"/>
  <c r="M2443" i="46"/>
  <c r="M2444" i="46"/>
  <c r="M2445" i="46"/>
  <c r="M2446" i="46"/>
  <c r="M2447" i="46"/>
  <c r="M2448" i="46"/>
  <c r="M2449" i="46"/>
  <c r="M2450" i="46"/>
  <c r="M2451" i="46"/>
  <c r="M2452" i="46"/>
  <c r="M2453" i="46"/>
  <c r="M2454" i="46"/>
  <c r="M2455" i="46"/>
  <c r="M2456" i="46"/>
  <c r="M2457" i="46"/>
  <c r="M2458" i="46"/>
  <c r="M2459" i="46"/>
  <c r="M2460" i="46"/>
  <c r="M2461" i="46"/>
  <c r="M2462" i="46"/>
  <c r="M2463" i="46"/>
  <c r="M2464" i="46"/>
  <c r="M2465" i="46"/>
  <c r="M2466" i="46"/>
  <c r="M2467" i="46"/>
  <c r="M2468" i="46"/>
  <c r="M2469" i="46"/>
  <c r="M2470" i="46"/>
  <c r="M2471" i="46"/>
  <c r="M2472" i="46"/>
  <c r="M2473" i="46"/>
  <c r="M2474" i="46"/>
  <c r="M2475" i="46"/>
  <c r="M2476" i="46"/>
  <c r="M2477" i="46"/>
  <c r="M2478" i="46"/>
  <c r="M2479" i="46"/>
  <c r="M2480" i="46"/>
  <c r="M2481" i="46"/>
  <c r="M2482" i="46"/>
  <c r="M2483" i="46"/>
  <c r="M2484" i="46"/>
  <c r="M2485" i="46"/>
  <c r="M2486" i="46"/>
  <c r="M2487" i="46"/>
  <c r="M2488" i="46"/>
  <c r="M2489" i="46"/>
  <c r="M2490" i="46"/>
  <c r="M2491" i="46"/>
  <c r="M2492" i="46"/>
  <c r="M2493" i="46"/>
  <c r="M2494" i="46"/>
  <c r="M2495" i="46"/>
  <c r="M2496" i="46"/>
  <c r="M2497" i="46"/>
  <c r="M2498" i="46"/>
  <c r="M2499" i="46"/>
  <c r="M2500" i="46"/>
  <c r="M2501" i="46"/>
  <c r="M2502" i="46"/>
  <c r="M2503" i="46"/>
  <c r="M2504" i="46"/>
  <c r="M2505" i="46"/>
  <c r="M2506" i="46"/>
  <c r="M2507" i="46"/>
  <c r="M2508" i="46"/>
  <c r="M2509" i="46"/>
  <c r="M2510" i="46"/>
  <c r="M2511" i="46"/>
  <c r="M2512" i="46"/>
  <c r="M2513" i="46"/>
  <c r="M2514" i="46"/>
  <c r="M2515" i="46"/>
  <c r="M2516" i="46"/>
  <c r="M2517" i="46"/>
  <c r="M2518" i="46"/>
  <c r="M2519" i="46"/>
  <c r="M2520" i="46"/>
  <c r="M2521" i="46"/>
  <c r="M2522" i="46"/>
  <c r="M2523" i="46"/>
  <c r="M2524" i="46"/>
  <c r="M2525" i="46"/>
  <c r="M2526" i="46"/>
  <c r="M2527" i="46"/>
  <c r="M2528" i="46"/>
  <c r="M2529" i="46"/>
  <c r="M2530" i="46"/>
  <c r="M2531" i="46"/>
  <c r="M2532" i="46"/>
  <c r="M2533" i="46"/>
  <c r="M2534" i="46"/>
  <c r="M2535" i="46"/>
  <c r="M2536" i="46"/>
  <c r="M2537" i="46"/>
  <c r="M2538" i="46"/>
  <c r="M2539" i="46"/>
  <c r="M2540" i="46"/>
  <c r="M2541" i="46"/>
  <c r="M2542" i="46"/>
  <c r="M2543" i="46"/>
  <c r="M2544" i="46"/>
  <c r="M2545" i="46"/>
  <c r="M2546" i="46"/>
  <c r="M2547" i="46"/>
  <c r="M2548" i="46"/>
  <c r="M2549" i="46"/>
  <c r="M2550" i="46"/>
  <c r="M2551" i="46"/>
  <c r="M2552" i="46"/>
  <c r="M2553" i="46"/>
  <c r="M2554" i="46"/>
  <c r="M2555" i="46"/>
  <c r="M2556" i="46"/>
  <c r="M2557" i="46"/>
  <c r="M2558" i="46"/>
  <c r="M2559" i="46"/>
  <c r="M2560" i="46"/>
  <c r="M2561" i="46"/>
  <c r="M2562" i="46"/>
  <c r="M2563" i="46"/>
  <c r="M2564" i="46"/>
  <c r="M2565" i="46"/>
  <c r="M2566" i="46"/>
  <c r="M2567" i="46"/>
  <c r="M2568" i="46"/>
  <c r="M2569" i="46"/>
  <c r="M2570" i="46"/>
  <c r="M2571" i="46"/>
  <c r="M2572" i="46"/>
  <c r="M2573" i="46"/>
  <c r="M2574" i="46"/>
  <c r="M2575" i="46"/>
  <c r="M2576" i="46"/>
  <c r="M2577" i="46"/>
  <c r="M2578" i="46"/>
  <c r="M2579" i="46"/>
  <c r="M2580" i="46"/>
  <c r="M2581" i="46"/>
  <c r="M2582" i="46"/>
  <c r="M2583" i="46"/>
  <c r="M2584" i="46"/>
  <c r="M2585" i="46"/>
  <c r="M2586" i="46"/>
  <c r="M2587" i="46"/>
  <c r="M2588" i="46"/>
  <c r="M2589" i="46"/>
  <c r="M2590" i="46"/>
  <c r="M2591" i="46"/>
  <c r="M2592" i="46"/>
  <c r="M2593" i="46"/>
  <c r="M2594" i="46"/>
  <c r="M2595" i="46"/>
  <c r="M2596" i="46"/>
  <c r="M2597" i="46"/>
  <c r="M2598" i="46"/>
  <c r="M2599" i="46"/>
  <c r="M2600" i="46"/>
  <c r="M2601" i="46"/>
  <c r="M2602" i="46"/>
  <c r="M2603" i="46"/>
  <c r="M2604" i="46"/>
  <c r="M2605" i="46"/>
  <c r="M2606" i="46"/>
  <c r="M2607" i="46"/>
  <c r="M2608" i="46"/>
  <c r="M2609" i="46"/>
  <c r="M2610" i="46"/>
  <c r="M2611" i="46"/>
  <c r="M2612" i="46"/>
  <c r="M2613" i="46"/>
  <c r="M2614" i="46"/>
  <c r="M2615" i="46"/>
  <c r="M2616" i="46"/>
  <c r="M2617" i="46"/>
  <c r="M2618" i="46"/>
  <c r="M2619" i="46"/>
  <c r="M2620" i="46"/>
  <c r="M2621" i="46"/>
  <c r="M2622" i="46"/>
  <c r="M2623" i="46"/>
  <c r="M2624" i="46"/>
  <c r="M2625" i="46"/>
  <c r="M2626" i="46"/>
  <c r="M2627" i="46"/>
  <c r="M2628" i="46"/>
  <c r="M2629" i="46"/>
  <c r="M2630" i="46"/>
  <c r="M2631" i="46"/>
  <c r="M2632" i="46"/>
  <c r="M2633" i="46"/>
  <c r="M2634" i="46"/>
  <c r="M2635" i="46"/>
  <c r="M2636" i="46"/>
  <c r="M2637" i="46"/>
  <c r="M2638" i="46"/>
  <c r="M2639" i="46"/>
  <c r="M2640" i="46"/>
  <c r="M2641" i="46"/>
  <c r="M2642" i="46"/>
  <c r="M2643" i="46"/>
  <c r="M2644" i="46"/>
  <c r="M2645" i="46"/>
  <c r="M2646" i="46"/>
  <c r="M2647" i="46"/>
  <c r="M2648" i="46"/>
  <c r="M2649" i="46"/>
  <c r="M2650" i="46"/>
  <c r="M2651" i="46"/>
  <c r="M2652" i="46"/>
  <c r="M2653" i="46"/>
  <c r="M2654" i="46"/>
  <c r="M2655" i="46"/>
  <c r="M2656" i="46"/>
  <c r="M2657" i="46"/>
  <c r="M2658" i="46"/>
  <c r="M2659" i="46"/>
  <c r="M2660" i="46"/>
  <c r="M2661" i="46"/>
  <c r="M2662" i="46"/>
  <c r="M2663" i="46"/>
  <c r="M2664" i="46"/>
  <c r="M2665" i="46"/>
  <c r="M2666" i="46"/>
  <c r="M2667" i="46"/>
  <c r="M2668" i="46"/>
  <c r="M2669" i="46"/>
  <c r="M2670" i="46"/>
  <c r="M2671" i="46"/>
  <c r="M2672" i="46"/>
  <c r="M2673" i="46"/>
  <c r="M2674" i="46"/>
  <c r="M2675" i="46"/>
  <c r="M2676" i="46"/>
  <c r="M2677" i="46"/>
  <c r="M2678" i="46"/>
  <c r="M2679" i="46"/>
  <c r="M2680" i="46"/>
  <c r="M2681" i="46"/>
  <c r="M2682" i="46"/>
  <c r="M2683" i="46"/>
  <c r="M2684" i="46"/>
  <c r="M2685" i="46"/>
  <c r="M2686" i="46"/>
  <c r="M2687" i="46"/>
  <c r="M2688" i="46"/>
  <c r="M2689" i="46"/>
  <c r="M2690" i="46"/>
  <c r="M2691" i="46"/>
  <c r="M2692" i="46"/>
  <c r="M2693" i="46"/>
  <c r="M2694" i="46"/>
  <c r="M2695" i="46"/>
  <c r="M2696" i="46"/>
  <c r="M2697" i="46"/>
  <c r="M2698" i="46"/>
  <c r="M2699" i="46"/>
  <c r="M2700" i="46"/>
  <c r="M2701" i="46"/>
  <c r="M2702" i="46"/>
  <c r="M2703" i="46"/>
  <c r="M2704" i="46"/>
  <c r="M2705" i="46"/>
  <c r="M2706" i="46"/>
  <c r="M2707" i="46"/>
  <c r="M2708" i="46"/>
  <c r="M2709" i="46"/>
  <c r="M2710" i="46"/>
  <c r="M2711" i="46"/>
  <c r="M2712" i="46"/>
  <c r="M2713" i="46"/>
  <c r="M2714" i="46"/>
  <c r="M2715" i="46"/>
  <c r="M2716" i="46"/>
  <c r="M2717" i="46"/>
  <c r="M2718" i="46"/>
  <c r="M2719" i="46"/>
  <c r="M2720" i="46"/>
  <c r="M2721" i="46"/>
  <c r="M2722" i="46"/>
  <c r="M2723" i="46"/>
  <c r="M2724" i="46"/>
  <c r="M2725" i="46"/>
  <c r="M2726" i="46"/>
  <c r="M2727" i="46"/>
  <c r="M2728" i="46"/>
  <c r="M2729" i="46"/>
  <c r="M2730" i="46"/>
  <c r="M2731" i="46"/>
  <c r="M2732" i="46"/>
  <c r="M2733" i="46"/>
  <c r="M2734" i="46"/>
  <c r="M2735" i="46"/>
  <c r="M2736" i="46"/>
  <c r="M2737" i="46"/>
  <c r="M2738" i="46"/>
  <c r="M2739" i="46"/>
  <c r="M2740" i="46"/>
  <c r="M2741" i="46"/>
  <c r="M2742" i="46"/>
  <c r="M2743" i="46"/>
  <c r="M2744" i="46"/>
  <c r="M2745" i="46"/>
  <c r="M2746" i="46"/>
  <c r="M2747" i="46"/>
  <c r="M2748" i="46"/>
  <c r="M2749" i="46"/>
  <c r="M2750" i="46"/>
  <c r="M2751" i="46"/>
  <c r="M2752" i="46"/>
  <c r="M2753" i="46"/>
  <c r="M2754" i="46"/>
  <c r="M2755" i="46"/>
  <c r="M2756" i="46"/>
  <c r="M2757" i="46"/>
  <c r="M2758" i="46"/>
  <c r="M2759" i="46"/>
  <c r="M2760" i="46"/>
  <c r="M2761" i="46"/>
  <c r="M2762" i="46"/>
  <c r="M2763" i="46"/>
  <c r="M2764" i="46"/>
  <c r="M2765" i="46"/>
  <c r="M2766" i="46"/>
  <c r="M2767" i="46"/>
  <c r="M2768" i="46"/>
  <c r="M2769" i="46"/>
  <c r="M2770" i="46"/>
  <c r="M2771" i="46"/>
  <c r="M2772" i="46"/>
  <c r="M2773" i="46"/>
  <c r="M2774" i="46"/>
  <c r="M2775" i="46"/>
  <c r="M2776" i="46"/>
  <c r="M2777" i="46"/>
  <c r="M2778" i="46"/>
  <c r="M2779" i="46"/>
  <c r="M2780" i="46"/>
  <c r="M2781" i="46"/>
  <c r="M2782" i="46"/>
  <c r="M2783" i="46"/>
  <c r="M2784" i="46"/>
  <c r="M2785" i="46"/>
  <c r="M2786" i="46"/>
  <c r="M2787" i="46"/>
  <c r="M2788" i="46"/>
  <c r="M2789" i="46"/>
  <c r="M2790" i="46"/>
  <c r="M2791" i="46"/>
  <c r="M2792" i="46"/>
  <c r="M2793" i="46"/>
  <c r="M2794" i="46"/>
  <c r="M2795" i="46"/>
  <c r="M2796" i="46"/>
  <c r="M2797" i="46"/>
  <c r="M2798" i="46"/>
  <c r="M2799" i="46"/>
  <c r="M2800" i="46"/>
  <c r="M2801" i="46"/>
  <c r="M2802" i="46"/>
  <c r="M2803" i="46"/>
  <c r="M2804" i="46"/>
  <c r="M2805" i="46"/>
  <c r="M2806" i="46"/>
  <c r="M2807" i="46"/>
  <c r="M2808" i="46"/>
  <c r="M2809" i="46"/>
  <c r="M2810" i="46"/>
  <c r="M2811" i="46"/>
  <c r="M2812" i="46"/>
  <c r="M2813" i="46"/>
  <c r="M2814" i="46"/>
  <c r="M2815" i="46"/>
  <c r="M2816" i="46"/>
  <c r="M2817" i="46"/>
  <c r="M2818" i="46"/>
  <c r="M2819" i="46"/>
  <c r="M2820" i="46"/>
  <c r="M2821" i="46"/>
  <c r="M2822" i="46"/>
  <c r="M2823" i="46"/>
  <c r="M2824" i="46"/>
  <c r="M2825" i="46"/>
  <c r="M2826" i="46"/>
  <c r="M2827" i="46"/>
  <c r="M2828" i="46"/>
  <c r="M2829" i="46"/>
  <c r="M2830" i="46"/>
  <c r="M2831" i="46"/>
  <c r="M2832" i="46"/>
  <c r="M2833" i="46"/>
  <c r="M2834" i="46"/>
  <c r="M2835" i="46"/>
  <c r="M2836" i="46"/>
  <c r="M2837" i="46"/>
  <c r="M2838" i="46"/>
  <c r="M2839" i="46"/>
  <c r="M2840" i="46"/>
  <c r="M2841" i="46"/>
  <c r="M2842" i="46"/>
  <c r="M2843" i="46"/>
  <c r="M2844" i="46"/>
  <c r="M2845" i="46"/>
  <c r="M2846" i="46"/>
  <c r="M2847" i="46"/>
  <c r="M2848" i="46"/>
  <c r="M2849" i="46"/>
  <c r="M2850" i="46"/>
  <c r="M2851" i="46"/>
  <c r="M2852" i="46"/>
  <c r="M2853" i="46"/>
  <c r="M2854" i="46"/>
  <c r="M2855" i="46"/>
  <c r="M2856" i="46"/>
  <c r="M2857" i="46"/>
  <c r="M2858" i="46"/>
  <c r="M2859" i="46"/>
  <c r="M2860" i="46"/>
  <c r="M2861" i="46"/>
  <c r="M2862" i="46"/>
  <c r="M2863" i="46"/>
  <c r="M2864" i="46"/>
  <c r="M2865" i="46"/>
  <c r="M2866" i="46"/>
  <c r="M2867" i="46"/>
  <c r="M2868" i="46"/>
  <c r="M2869" i="46"/>
  <c r="M2870" i="46"/>
  <c r="M2871" i="46"/>
  <c r="M2872" i="46"/>
  <c r="M2873" i="46"/>
  <c r="M2874" i="46"/>
  <c r="M2875" i="46"/>
  <c r="M2876" i="46"/>
  <c r="M2877" i="46"/>
  <c r="M2878" i="46"/>
  <c r="M2879" i="46"/>
  <c r="M2880" i="46"/>
  <c r="M2881" i="46"/>
  <c r="M2882" i="46"/>
  <c r="M2883" i="46"/>
  <c r="M2884" i="46"/>
  <c r="M2885" i="46"/>
  <c r="M2886" i="46"/>
  <c r="M2887" i="46"/>
  <c r="M2888" i="46"/>
  <c r="M2889" i="46"/>
  <c r="M2890" i="46"/>
  <c r="M2891" i="46"/>
  <c r="M2892" i="46"/>
  <c r="M2893" i="46"/>
  <c r="M2894" i="46"/>
  <c r="M2895" i="46"/>
  <c r="M2896" i="46"/>
  <c r="M2897" i="46"/>
  <c r="M2898" i="46"/>
  <c r="M2899" i="46"/>
  <c r="M2900" i="46"/>
  <c r="M2901" i="46"/>
  <c r="M2902" i="46"/>
  <c r="M2903" i="46"/>
  <c r="M2904" i="46"/>
  <c r="M2905" i="46"/>
  <c r="M2906" i="46"/>
  <c r="M2907" i="46"/>
  <c r="M2908" i="46"/>
  <c r="M2909" i="46"/>
  <c r="M2910" i="46"/>
  <c r="M2911" i="46"/>
  <c r="M2912" i="46"/>
  <c r="M2913" i="46"/>
  <c r="M2914" i="46"/>
  <c r="M2915" i="46"/>
  <c r="M2916" i="46"/>
  <c r="M2917" i="46"/>
  <c r="M2918" i="46"/>
  <c r="M2919" i="46"/>
  <c r="M2920" i="46"/>
  <c r="M2921" i="46"/>
  <c r="M2922" i="46"/>
  <c r="M2923" i="46"/>
  <c r="M2924" i="46"/>
  <c r="M2925" i="46"/>
  <c r="M2926" i="46"/>
  <c r="M2927" i="46"/>
  <c r="M2928" i="46"/>
  <c r="M2929" i="46"/>
  <c r="M2930" i="46"/>
  <c r="M2931" i="46"/>
  <c r="M2932" i="46"/>
  <c r="M2933" i="46"/>
  <c r="M2934" i="46"/>
  <c r="M2935" i="46"/>
  <c r="M2936" i="46"/>
  <c r="M2937" i="46"/>
  <c r="M2938" i="46"/>
  <c r="M2939" i="46"/>
  <c r="M2940" i="46"/>
  <c r="M2941" i="46"/>
  <c r="M2942" i="46"/>
  <c r="M2943" i="46"/>
  <c r="M2944" i="46"/>
  <c r="M2945" i="46"/>
  <c r="M2946" i="46"/>
  <c r="M2947" i="46"/>
  <c r="M2948" i="46"/>
  <c r="M2949" i="46"/>
  <c r="M2950" i="46"/>
  <c r="M2951" i="46"/>
  <c r="M2952" i="46"/>
  <c r="M2953" i="46"/>
  <c r="M2954" i="46"/>
  <c r="M2955" i="46"/>
  <c r="M2956" i="46"/>
  <c r="M2957" i="46"/>
  <c r="M2958" i="46"/>
  <c r="M2959" i="46"/>
  <c r="M2960" i="46"/>
  <c r="M2961" i="46"/>
  <c r="M2962" i="46"/>
  <c r="M2963" i="46"/>
  <c r="M2964" i="46"/>
  <c r="M2965" i="46"/>
  <c r="M2966" i="46"/>
  <c r="M2967" i="46"/>
  <c r="M2968" i="46"/>
  <c r="M2969" i="46"/>
  <c r="M2970" i="46"/>
  <c r="M2971" i="46"/>
  <c r="M2972" i="46"/>
  <c r="M2973" i="46"/>
  <c r="M2974" i="46"/>
  <c r="M2975" i="46"/>
  <c r="M2976" i="46"/>
  <c r="M2977" i="46"/>
  <c r="M2978" i="46"/>
  <c r="M2979" i="46"/>
  <c r="M2980" i="46"/>
  <c r="M2981" i="46"/>
  <c r="M2982" i="46"/>
  <c r="M2983" i="46"/>
  <c r="M2984" i="46"/>
  <c r="M2985" i="46"/>
  <c r="M2986" i="46"/>
  <c r="M2987" i="46"/>
  <c r="M2988" i="46"/>
  <c r="M2989" i="46"/>
  <c r="M2990" i="46"/>
  <c r="M2991" i="46"/>
  <c r="M2992" i="46"/>
  <c r="M2993" i="46"/>
  <c r="M2994" i="46"/>
  <c r="M2995" i="46"/>
  <c r="M2996" i="46"/>
  <c r="M2997" i="46"/>
  <c r="M2998" i="46"/>
  <c r="M2999" i="46"/>
  <c r="M3000" i="46"/>
  <c r="M3001" i="46"/>
  <c r="M3002" i="46"/>
  <c r="M3003" i="46"/>
  <c r="M3004" i="46"/>
  <c r="M3005" i="46"/>
  <c r="M3006" i="46"/>
  <c r="M3007" i="46"/>
  <c r="M3008" i="46"/>
  <c r="M3009" i="46"/>
  <c r="M3010" i="46"/>
  <c r="M3011" i="46"/>
  <c r="M3012" i="46"/>
  <c r="M3013" i="46"/>
  <c r="M3014" i="46"/>
  <c r="M3015" i="46"/>
  <c r="M3016" i="46"/>
  <c r="M3017" i="46"/>
  <c r="M3018" i="46"/>
  <c r="M3019" i="46"/>
  <c r="M3020" i="46"/>
  <c r="M3021" i="46"/>
  <c r="M3022" i="46"/>
  <c r="M3023" i="46"/>
  <c r="M3024" i="46"/>
  <c r="M3025" i="46"/>
  <c r="M3026" i="46"/>
  <c r="M3027" i="46"/>
  <c r="M3028" i="46"/>
  <c r="M3029" i="46"/>
  <c r="M3030" i="46"/>
  <c r="M3031" i="46"/>
  <c r="M3032" i="46"/>
  <c r="M3033" i="46"/>
  <c r="M3034" i="46"/>
  <c r="M3035" i="46"/>
  <c r="M3036" i="46"/>
  <c r="M3037" i="46"/>
  <c r="M3038" i="46"/>
  <c r="M3039" i="46"/>
  <c r="M3040" i="46"/>
  <c r="M3041" i="46"/>
  <c r="M3042" i="46"/>
  <c r="M3043" i="46"/>
  <c r="M3044" i="46"/>
  <c r="M3045" i="46"/>
  <c r="M3046" i="46"/>
  <c r="M3047" i="46"/>
  <c r="M3048" i="46"/>
  <c r="M3049" i="46"/>
  <c r="M3050" i="46"/>
  <c r="M3051" i="46"/>
  <c r="M3052" i="46"/>
  <c r="M3053" i="46"/>
  <c r="M3054" i="46"/>
  <c r="M3055" i="46"/>
  <c r="M3056" i="46"/>
  <c r="M3057" i="46"/>
  <c r="M3058" i="46"/>
  <c r="M3059" i="46"/>
  <c r="M3060" i="46"/>
  <c r="M3061" i="46"/>
  <c r="M3062" i="46"/>
  <c r="M3063" i="46"/>
  <c r="M3064" i="46"/>
  <c r="M3065" i="46"/>
  <c r="M3066" i="46"/>
  <c r="M3067" i="46"/>
  <c r="M3068" i="46"/>
  <c r="M3069" i="46"/>
  <c r="M3070" i="46"/>
  <c r="M3071" i="46"/>
  <c r="M3072" i="46"/>
  <c r="M3073" i="46"/>
  <c r="M3074" i="46"/>
  <c r="M3075" i="46"/>
  <c r="M3076" i="46"/>
  <c r="M3077" i="46"/>
  <c r="M3078" i="46"/>
  <c r="M3079" i="46"/>
  <c r="M3080" i="46"/>
  <c r="M3081" i="46"/>
  <c r="M3082" i="46"/>
  <c r="M3083" i="46"/>
  <c r="M3084" i="46"/>
  <c r="M3085" i="46"/>
  <c r="M3086" i="46"/>
  <c r="M3087" i="46"/>
  <c r="M3088" i="46"/>
  <c r="M3089" i="46"/>
  <c r="M3090" i="46"/>
  <c r="M3091" i="46"/>
  <c r="M3092" i="46"/>
  <c r="M3093" i="46"/>
  <c r="M3094" i="46"/>
  <c r="M2" i="46"/>
  <c r="T1053" i="27"/>
  <c r="T1052" i="27"/>
  <c r="T1051" i="27"/>
  <c r="T1050" i="27"/>
  <c r="T1049" i="27"/>
  <c r="T1048" i="27"/>
  <c r="T1047" i="27"/>
  <c r="T1046" i="27"/>
  <c r="T1045" i="27"/>
  <c r="T1044" i="27"/>
  <c r="T1043" i="27"/>
  <c r="T1042" i="27"/>
  <c r="T1041" i="27"/>
  <c r="T1040" i="27"/>
  <c r="T1039" i="27"/>
  <c r="T1038" i="27"/>
  <c r="T1037" i="27"/>
  <c r="T1036" i="27"/>
  <c r="T1035" i="27"/>
  <c r="T1034" i="27"/>
  <c r="T1033" i="27"/>
  <c r="T1070" i="27"/>
  <c r="T1069" i="27"/>
  <c r="T1068" i="27"/>
  <c r="T1067" i="27"/>
  <c r="T1066" i="27"/>
  <c r="T1065" i="27"/>
  <c r="T1064" i="27"/>
  <c r="T1063" i="27"/>
  <c r="T1062" i="27"/>
  <c r="T1061" i="27"/>
  <c r="T1060" i="27"/>
  <c r="T1059" i="27"/>
  <c r="T1058" i="27"/>
  <c r="T1057" i="27"/>
  <c r="T1056" i="27"/>
  <c r="T1055" i="27"/>
  <c r="T1054" i="27"/>
  <c r="C18" i="27"/>
  <c r="C17" i="25"/>
  <c r="C18" i="25"/>
  <c r="T1094" i="27"/>
  <c r="T1093" i="27"/>
  <c r="T1092" i="27"/>
  <c r="T1091" i="27"/>
  <c r="T1090" i="27"/>
  <c r="T1089" i="27"/>
  <c r="T1088" i="27"/>
  <c r="T1087" i="27"/>
  <c r="T1086" i="27"/>
  <c r="T1085" i="27"/>
  <c r="T1084" i="27"/>
  <c r="T1083" i="27"/>
  <c r="T1082" i="27"/>
  <c r="T1081" i="27"/>
  <c r="T1080" i="27"/>
  <c r="T1079" i="27"/>
  <c r="T1078" i="27"/>
  <c r="T1077" i="27"/>
  <c r="T1076" i="27"/>
  <c r="T1075" i="27"/>
  <c r="T1074" i="27"/>
  <c r="T1073" i="27"/>
  <c r="T1072" i="27"/>
  <c r="T1071" i="27"/>
  <c r="T1111" i="27"/>
  <c r="T1110" i="27"/>
  <c r="T1109" i="27"/>
  <c r="T1108" i="27"/>
  <c r="T1107" i="27"/>
  <c r="T1106" i="27"/>
  <c r="T1105" i="27"/>
  <c r="T1104" i="27"/>
  <c r="T1103" i="27"/>
  <c r="T1102" i="27"/>
  <c r="T1101" i="27"/>
  <c r="T1100" i="27"/>
  <c r="T1099" i="27"/>
  <c r="K1099" i="27"/>
  <c r="T1098" i="27"/>
  <c r="T1097" i="27"/>
  <c r="T1096" i="27"/>
  <c r="T1095" i="27"/>
  <c r="K787" i="25"/>
  <c r="T1144" i="27"/>
  <c r="T1143" i="27"/>
  <c r="T1142" i="27"/>
  <c r="T1141" i="27"/>
  <c r="T1140" i="27"/>
  <c r="T1139" i="27"/>
  <c r="T1138" i="27"/>
  <c r="T1137" i="27"/>
  <c r="T1136" i="27"/>
  <c r="T1135" i="27"/>
  <c r="T1134" i="27"/>
  <c r="T1133" i="27"/>
  <c r="T1132" i="27"/>
  <c r="T1131" i="27"/>
  <c r="T1130" i="27"/>
  <c r="T1129" i="27"/>
  <c r="T1128" i="27"/>
  <c r="T1127" i="27"/>
  <c r="T1126" i="27"/>
  <c r="T1125" i="27"/>
  <c r="T1124" i="27"/>
  <c r="T1123" i="27"/>
  <c r="T1122" i="27"/>
  <c r="T1121" i="27"/>
  <c r="T1120" i="27"/>
  <c r="T1119" i="27"/>
  <c r="T1118" i="27"/>
  <c r="T1117" i="27"/>
  <c r="T1116" i="27"/>
  <c r="T1115" i="27"/>
  <c r="T1114" i="27"/>
  <c r="T1113" i="27"/>
  <c r="T1112" i="27"/>
  <c r="T1174" i="27"/>
  <c r="T1173" i="27"/>
  <c r="T1172" i="27"/>
  <c r="T1171" i="27"/>
  <c r="T1170" i="27"/>
  <c r="T1169" i="27"/>
  <c r="T1168" i="27"/>
  <c r="T1167" i="27"/>
  <c r="T1166" i="27"/>
  <c r="T1165" i="27"/>
  <c r="T1164" i="27"/>
  <c r="T1163" i="27"/>
  <c r="T1162" i="27"/>
  <c r="T1161" i="27"/>
  <c r="T1160" i="27"/>
  <c r="T1159" i="27"/>
  <c r="T1158" i="27"/>
  <c r="T1157" i="27"/>
  <c r="T1156" i="27"/>
  <c r="T1155" i="27"/>
  <c r="T1154" i="27"/>
  <c r="T1153" i="27"/>
  <c r="T1152" i="27"/>
  <c r="T1151" i="27"/>
  <c r="T1150" i="27"/>
  <c r="T1149" i="27"/>
  <c r="T1148" i="27"/>
  <c r="T1147" i="27"/>
  <c r="T1146" i="27"/>
  <c r="T1145" i="27"/>
  <c r="T1216" i="27"/>
  <c r="T1215" i="27"/>
  <c r="T1214" i="27"/>
  <c r="T1213" i="27"/>
  <c r="T1212" i="27"/>
  <c r="T1211" i="27"/>
  <c r="T1210" i="27"/>
  <c r="T1209" i="27"/>
  <c r="T1208" i="27"/>
  <c r="T1207" i="27"/>
  <c r="T1206" i="27"/>
  <c r="T1205" i="27"/>
  <c r="T1204" i="27"/>
  <c r="T1203" i="27"/>
  <c r="T1202" i="27"/>
  <c r="T1201" i="27"/>
  <c r="T1200" i="27"/>
  <c r="T1199" i="27"/>
  <c r="T1198" i="27"/>
  <c r="T1197" i="27"/>
  <c r="T1196" i="27"/>
  <c r="T1195" i="27"/>
  <c r="T1194" i="27"/>
  <c r="T1193" i="27"/>
  <c r="T1192" i="27"/>
  <c r="T1191" i="27"/>
  <c r="T1190" i="27"/>
  <c r="T1189" i="27"/>
  <c r="T1188" i="27"/>
  <c r="T1187" i="27"/>
  <c r="T1186" i="27"/>
  <c r="T1185" i="27"/>
  <c r="T1184" i="27"/>
  <c r="T1183" i="27"/>
  <c r="T1182" i="27"/>
  <c r="T1181" i="27"/>
  <c r="T1180" i="27"/>
  <c r="T1179" i="27"/>
  <c r="T1178" i="27"/>
  <c r="T1177" i="27"/>
  <c r="T1176" i="27"/>
  <c r="T1175" i="27"/>
  <c r="T1219" i="27"/>
  <c r="T1218" i="27"/>
  <c r="T1217" i="27"/>
  <c r="C17" i="27"/>
  <c r="T1252" i="27"/>
  <c r="T1251" i="27"/>
  <c r="T1250" i="27"/>
  <c r="T1249" i="27"/>
  <c r="T1248" i="27"/>
  <c r="T1247" i="27"/>
  <c r="T1246" i="27"/>
  <c r="T1245" i="27"/>
  <c r="T1244" i="27"/>
  <c r="T1243" i="27"/>
  <c r="T1242" i="27"/>
  <c r="T1241" i="27"/>
  <c r="T1240" i="27"/>
  <c r="T1239" i="27"/>
  <c r="T1238" i="27"/>
  <c r="T1237" i="27"/>
  <c r="T1236" i="27"/>
  <c r="T1235" i="27"/>
  <c r="T1234" i="27"/>
  <c r="T1233" i="27"/>
  <c r="T1232" i="27"/>
  <c r="T1231" i="27"/>
  <c r="T1230" i="27"/>
  <c r="T1229" i="27"/>
  <c r="T1228" i="27"/>
  <c r="T1227" i="27"/>
  <c r="T1226" i="27"/>
  <c r="T1225" i="27"/>
  <c r="T1224" i="27"/>
  <c r="T1223" i="27"/>
  <c r="T1222" i="27"/>
  <c r="T1221" i="27"/>
  <c r="T1220" i="27"/>
  <c r="T1276" i="27"/>
  <c r="T1275" i="27"/>
  <c r="T1274" i="27"/>
  <c r="T1273" i="27"/>
  <c r="T1272" i="27"/>
  <c r="T1271" i="27"/>
  <c r="T1270" i="27"/>
  <c r="T1269" i="27"/>
  <c r="T1268" i="27"/>
  <c r="T1267" i="27"/>
  <c r="T1266" i="27"/>
  <c r="T1265" i="27"/>
  <c r="T1264" i="27"/>
  <c r="T1263" i="27"/>
  <c r="T1262" i="27"/>
  <c r="T1261" i="27"/>
  <c r="T1260" i="27"/>
  <c r="T1259" i="27"/>
  <c r="T1258" i="27"/>
  <c r="T1257" i="27"/>
  <c r="T1256" i="27"/>
  <c r="T1255" i="27"/>
  <c r="T1254" i="27"/>
  <c r="T1253" i="27"/>
  <c r="T1312" i="27"/>
  <c r="T1311" i="27"/>
  <c r="T1310" i="27"/>
  <c r="T1309" i="27"/>
  <c r="T1308" i="27"/>
  <c r="T1307" i="27"/>
  <c r="T1306" i="27"/>
  <c r="T1305" i="27"/>
  <c r="T1304" i="27"/>
  <c r="T1303" i="27"/>
  <c r="T1302" i="27"/>
  <c r="T1301" i="27"/>
  <c r="T1300" i="27"/>
  <c r="T1299" i="27"/>
  <c r="T1298" i="27"/>
  <c r="T1297" i="27"/>
  <c r="T1296" i="27"/>
  <c r="T1295" i="27"/>
  <c r="T1294" i="27"/>
  <c r="T1293" i="27"/>
  <c r="T1292" i="27"/>
  <c r="T1291" i="27"/>
  <c r="T1290" i="27"/>
  <c r="T1289" i="27"/>
  <c r="T1288" i="27"/>
  <c r="T1287" i="27"/>
  <c r="T1286" i="27"/>
  <c r="T1285" i="27"/>
  <c r="T1284" i="27"/>
  <c r="T1283" i="27"/>
  <c r="T1282" i="27"/>
  <c r="T1281" i="27"/>
  <c r="T1280" i="27"/>
  <c r="T1279" i="27"/>
  <c r="T1278" i="27"/>
  <c r="T1277" i="27"/>
  <c r="T1356" i="27"/>
  <c r="T1355" i="27"/>
  <c r="T1354" i="27"/>
  <c r="T1353" i="27"/>
  <c r="T1352" i="27"/>
  <c r="T1351" i="27"/>
  <c r="T1350" i="27"/>
  <c r="T1349" i="27"/>
  <c r="T1348" i="27"/>
  <c r="T1347" i="27"/>
  <c r="T1346" i="27"/>
  <c r="T1345" i="27"/>
  <c r="T1344" i="27"/>
  <c r="T1343" i="27"/>
  <c r="T1342" i="27"/>
  <c r="T1341" i="27"/>
  <c r="T1340" i="27"/>
  <c r="T1339" i="27"/>
  <c r="T1338" i="27"/>
  <c r="T1337" i="27"/>
  <c r="T1336" i="27"/>
  <c r="T1335" i="27"/>
  <c r="T1334" i="27"/>
  <c r="T1333" i="27"/>
  <c r="T1332" i="27"/>
  <c r="T1331" i="27"/>
  <c r="T1330" i="27"/>
  <c r="T1329" i="27"/>
  <c r="T1328" i="27"/>
  <c r="T1327" i="27"/>
  <c r="T1326" i="27"/>
  <c r="T1325" i="27"/>
  <c r="T1324" i="27"/>
  <c r="T1323" i="27"/>
  <c r="T1322" i="27"/>
  <c r="T1321" i="27"/>
  <c r="T1320" i="27"/>
  <c r="T1319" i="27"/>
  <c r="T1318" i="27"/>
  <c r="T1317" i="27"/>
  <c r="T1316" i="27"/>
  <c r="T1315" i="27"/>
  <c r="T1314" i="27"/>
  <c r="T1313" i="27"/>
  <c r="T1392" i="27"/>
  <c r="T1391" i="27"/>
  <c r="T1390" i="27"/>
  <c r="T1389" i="27"/>
  <c r="T1388" i="27"/>
  <c r="T1387" i="27"/>
  <c r="T1386" i="27"/>
  <c r="T1385" i="27"/>
  <c r="T1384" i="27"/>
  <c r="T1383" i="27"/>
  <c r="T1382" i="27"/>
  <c r="T1381" i="27"/>
  <c r="T1380" i="27"/>
  <c r="T1379" i="27"/>
  <c r="T1378" i="27"/>
  <c r="T1377" i="27"/>
  <c r="T1376" i="27"/>
  <c r="T1375" i="27"/>
  <c r="T1374" i="27"/>
  <c r="T1373" i="27"/>
  <c r="T1372" i="27"/>
  <c r="T1371" i="27"/>
  <c r="T1370" i="27"/>
  <c r="T1369" i="27"/>
  <c r="T1368" i="27"/>
  <c r="T1367" i="27"/>
  <c r="T1366" i="27"/>
  <c r="T1365" i="27"/>
  <c r="T1364" i="27"/>
  <c r="T1363" i="27"/>
  <c r="T1362" i="27"/>
  <c r="T1361" i="27"/>
  <c r="T1360" i="27"/>
  <c r="T1359" i="27"/>
  <c r="T1358" i="27"/>
  <c r="T1357" i="27"/>
  <c r="C16" i="25"/>
  <c r="T1420" i="27"/>
  <c r="T1419" i="27"/>
  <c r="T1418" i="27"/>
  <c r="T1417" i="27"/>
  <c r="T1416" i="27"/>
  <c r="T1415" i="27"/>
  <c r="T1414" i="27"/>
  <c r="T1413" i="27"/>
  <c r="T1412" i="27"/>
  <c r="T1411" i="27"/>
  <c r="T1410" i="27"/>
  <c r="T1409" i="27"/>
  <c r="T1408" i="27"/>
  <c r="T1407" i="27"/>
  <c r="T1406" i="27"/>
  <c r="T1405" i="27"/>
  <c r="T1404" i="27"/>
  <c r="T1403" i="27"/>
  <c r="T1402" i="27"/>
  <c r="T1401" i="27"/>
  <c r="T1400" i="27"/>
  <c r="T1399" i="27"/>
  <c r="T1398" i="27"/>
  <c r="T1397" i="27"/>
  <c r="T1396" i="27"/>
  <c r="T1395" i="27"/>
  <c r="T1394" i="27"/>
  <c r="T1393" i="27"/>
  <c r="T1421" i="27"/>
  <c r="O1139" i="25"/>
  <c r="O1131" i="25"/>
  <c r="O1120" i="25"/>
  <c r="T1451" i="27"/>
  <c r="O1451" i="27"/>
  <c r="T1450" i="27"/>
  <c r="T1449" i="27"/>
  <c r="T1448" i="27"/>
  <c r="T1447" i="27"/>
  <c r="T1446" i="27"/>
  <c r="T1445" i="27"/>
  <c r="T1444" i="27"/>
  <c r="T1443" i="27"/>
  <c r="O1443" i="27"/>
  <c r="T1442" i="27"/>
  <c r="T1441" i="27"/>
  <c r="T1440" i="27"/>
  <c r="T1439" i="27"/>
  <c r="T1438" i="27"/>
  <c r="T1437" i="27"/>
  <c r="T1436" i="27"/>
  <c r="T1435" i="27"/>
  <c r="T1434" i="27"/>
  <c r="T1433" i="27"/>
  <c r="T1432" i="27"/>
  <c r="O1432" i="27"/>
  <c r="T1431" i="27"/>
  <c r="T1430" i="27"/>
  <c r="T1429" i="27"/>
  <c r="T1428" i="27"/>
  <c r="T1427" i="27"/>
  <c r="T1426" i="27"/>
  <c r="T1425" i="27"/>
  <c r="T1424" i="27"/>
  <c r="T1423" i="27"/>
  <c r="T1422" i="27"/>
  <c r="T1468" i="27"/>
  <c r="T1467" i="27"/>
  <c r="T1466" i="27"/>
  <c r="T1465" i="27"/>
  <c r="T1464" i="27"/>
  <c r="T1463" i="27"/>
  <c r="T1462" i="27"/>
  <c r="T1461" i="27"/>
  <c r="T1460" i="27"/>
  <c r="T1459" i="27"/>
  <c r="T1458" i="27"/>
  <c r="T1457" i="27"/>
  <c r="T1456" i="27"/>
  <c r="T1455" i="27"/>
  <c r="T1454" i="27"/>
  <c r="T1453" i="27"/>
  <c r="T1452" i="27"/>
  <c r="C12" i="50"/>
  <c r="T1500" i="27"/>
  <c r="T1499" i="27"/>
  <c r="T1498" i="27"/>
  <c r="T1497" i="27"/>
  <c r="T1496" i="27"/>
  <c r="T1495" i="27"/>
  <c r="T1494" i="27"/>
  <c r="T1493" i="27"/>
  <c r="T1492" i="27"/>
  <c r="T1491" i="27"/>
  <c r="T1490" i="27"/>
  <c r="T1489" i="27"/>
  <c r="T1488" i="27"/>
  <c r="T1487" i="27"/>
  <c r="T1486" i="27"/>
  <c r="T1485" i="27"/>
  <c r="T1484" i="27"/>
  <c r="T1483" i="27"/>
  <c r="T1482" i="27"/>
  <c r="T1481" i="27"/>
  <c r="T1480" i="27"/>
  <c r="T1479" i="27"/>
  <c r="T1478" i="27"/>
  <c r="T1477" i="27"/>
  <c r="T1476" i="27"/>
  <c r="K1476" i="27"/>
  <c r="T1475" i="27"/>
  <c r="O1475" i="27"/>
  <c r="K1475" i="27"/>
  <c r="T1474" i="27"/>
  <c r="O1474" i="27"/>
  <c r="K1474" i="27"/>
  <c r="T1473" i="27"/>
  <c r="O1473" i="27"/>
  <c r="K1473" i="27"/>
  <c r="T1472" i="27"/>
  <c r="O1472" i="27"/>
  <c r="K1472" i="27"/>
  <c r="T1471" i="27"/>
  <c r="O1471" i="27"/>
  <c r="T1470" i="27"/>
  <c r="O1470" i="27"/>
  <c r="T1469" i="27"/>
  <c r="O1469" i="27"/>
  <c r="K1164" i="25"/>
  <c r="O1163" i="25"/>
  <c r="K1163" i="25"/>
  <c r="O1162" i="25"/>
  <c r="K1162" i="25"/>
  <c r="O1161" i="25"/>
  <c r="K1161" i="25"/>
  <c r="O1160" i="25"/>
  <c r="K1160" i="25"/>
  <c r="O1159" i="25"/>
  <c r="O1158" i="25"/>
  <c r="O1157" i="25"/>
  <c r="C15" i="25"/>
  <c r="T1533" i="27"/>
  <c r="T1532" i="27"/>
  <c r="T1531" i="27"/>
  <c r="T1530" i="27"/>
  <c r="T1529" i="27"/>
  <c r="T1528" i="27"/>
  <c r="T1527" i="27"/>
  <c r="T1526" i="27"/>
  <c r="T1525" i="27"/>
  <c r="T1524" i="27"/>
  <c r="O1524" i="27"/>
  <c r="T1523" i="27"/>
  <c r="O1523" i="27"/>
  <c r="T1522" i="27"/>
  <c r="T1521" i="27"/>
  <c r="T1520" i="27"/>
  <c r="T1519" i="27"/>
  <c r="T1518" i="27"/>
  <c r="T1517" i="27"/>
  <c r="T1516" i="27"/>
  <c r="T1515" i="27"/>
  <c r="T1514" i="27"/>
  <c r="T1513" i="27"/>
  <c r="T1512" i="27"/>
  <c r="T1511" i="27"/>
  <c r="T1510" i="27"/>
  <c r="T1509" i="27"/>
  <c r="T1508" i="27"/>
  <c r="T1507" i="27"/>
  <c r="T1506" i="27"/>
  <c r="T1505" i="27"/>
  <c r="T1504" i="27"/>
  <c r="T1503" i="27"/>
  <c r="T1502" i="27"/>
  <c r="T1501" i="27"/>
  <c r="O1212" i="25"/>
  <c r="O1211" i="25"/>
  <c r="T1548" i="27"/>
  <c r="O1548" i="27"/>
  <c r="T1547" i="27"/>
  <c r="O1547" i="27"/>
  <c r="T1546" i="27"/>
  <c r="O1546" i="27"/>
  <c r="T1545" i="27"/>
  <c r="O1545" i="27"/>
  <c r="T1544" i="27"/>
  <c r="O1544" i="27"/>
  <c r="T1543" i="27"/>
  <c r="O1543" i="27"/>
  <c r="T1542" i="27"/>
  <c r="O1542" i="27"/>
  <c r="T1541" i="27"/>
  <c r="O1541" i="27"/>
  <c r="T1540" i="27"/>
  <c r="O1540" i="27"/>
  <c r="T1539" i="27"/>
  <c r="T1538" i="27"/>
  <c r="O1538" i="27"/>
  <c r="O1539" i="27" s="1"/>
  <c r="T1537" i="27"/>
  <c r="T1536" i="27"/>
  <c r="T1535" i="27"/>
  <c r="T1534" i="27"/>
  <c r="O1534" i="27"/>
  <c r="O1535" i="27" s="1"/>
  <c r="O1536" i="27" s="1"/>
  <c r="O1537" i="27" s="1"/>
  <c r="O1236" i="25"/>
  <c r="O1235" i="25"/>
  <c r="O1234" i="25"/>
  <c r="O1233" i="25"/>
  <c r="O1232" i="25"/>
  <c r="O1231" i="25"/>
  <c r="O1230" i="25"/>
  <c r="O1229" i="25"/>
  <c r="O1228" i="25"/>
  <c r="O1226" i="25"/>
  <c r="O1227" i="25" s="1"/>
  <c r="O1222" i="25"/>
  <c r="O1223" i="25" s="1"/>
  <c r="O1224" i="25" s="1"/>
  <c r="O1225" i="25" s="1"/>
  <c r="T1549" i="27"/>
  <c r="C11" i="50"/>
  <c r="T1568" i="27"/>
  <c r="T1567" i="27"/>
  <c r="T1566" i="27"/>
  <c r="T1565" i="27"/>
  <c r="T1564" i="27"/>
  <c r="T1563" i="27"/>
  <c r="T1562" i="27"/>
  <c r="T1561" i="27"/>
  <c r="T1560" i="27"/>
  <c r="T1559" i="27"/>
  <c r="T1558" i="27"/>
  <c r="T1557" i="27"/>
  <c r="T1556" i="27"/>
  <c r="T1555" i="27"/>
  <c r="T1554" i="27"/>
  <c r="T1553" i="27"/>
  <c r="T1552" i="27"/>
  <c r="T1551" i="27"/>
  <c r="T1550" i="27"/>
  <c r="C14" i="27"/>
  <c r="C14" i="25"/>
  <c r="T1615" i="27"/>
  <c r="T1614" i="27"/>
  <c r="T1613" i="27"/>
  <c r="T1612" i="27"/>
  <c r="T1611" i="27"/>
  <c r="T1610" i="27"/>
  <c r="T1609" i="27"/>
  <c r="T1608" i="27"/>
  <c r="T1607" i="27"/>
  <c r="T1606" i="27"/>
  <c r="T1605" i="27"/>
  <c r="T1604" i="27"/>
  <c r="T1603" i="27"/>
  <c r="T1602" i="27"/>
  <c r="T1601" i="27"/>
  <c r="T1600" i="27"/>
  <c r="T1599" i="27"/>
  <c r="T1598" i="27"/>
  <c r="T1597" i="27"/>
  <c r="T1596" i="27"/>
  <c r="T1595" i="27"/>
  <c r="T1594" i="27"/>
  <c r="T1593" i="27"/>
  <c r="T1592" i="27"/>
  <c r="T1591" i="27"/>
  <c r="T1590" i="27"/>
  <c r="T1589" i="27"/>
  <c r="T1588" i="27"/>
  <c r="T1587" i="27"/>
  <c r="T1586" i="27"/>
  <c r="T1585" i="27"/>
  <c r="T1584" i="27"/>
  <c r="T1583" i="27"/>
  <c r="T1582" i="27"/>
  <c r="T1581" i="27"/>
  <c r="T1580" i="27"/>
  <c r="T1579" i="27"/>
  <c r="T1578" i="27"/>
  <c r="T1577" i="27"/>
  <c r="T1576" i="27"/>
  <c r="T1575" i="27"/>
  <c r="T1574" i="27"/>
  <c r="T1573" i="27"/>
  <c r="T1572" i="27"/>
  <c r="T1571" i="27"/>
  <c r="T1570" i="27"/>
  <c r="T1569" i="27"/>
  <c r="L3094" i="46"/>
  <c r="H3094" i="46"/>
  <c r="E3094" i="46"/>
  <c r="D3094" i="46"/>
  <c r="C3094" i="46"/>
  <c r="A3094" i="46"/>
  <c r="L3093" i="46"/>
  <c r="H3093" i="46"/>
  <c r="E3093" i="46"/>
  <c r="D3093" i="46"/>
  <c r="C3093" i="46"/>
  <c r="A3093" i="46"/>
  <c r="L3092" i="46"/>
  <c r="H3092" i="46"/>
  <c r="E3092" i="46"/>
  <c r="D3092" i="46"/>
  <c r="C3092" i="46"/>
  <c r="A3092" i="46"/>
  <c r="L3091" i="46"/>
  <c r="H3091" i="46"/>
  <c r="E3091" i="46"/>
  <c r="D3091" i="46"/>
  <c r="C3091" i="46"/>
  <c r="A3091" i="46"/>
  <c r="L3090" i="46"/>
  <c r="H3090" i="46"/>
  <c r="E3090" i="46"/>
  <c r="D3090" i="46"/>
  <c r="C3090" i="46"/>
  <c r="A3090" i="46"/>
  <c r="L3089" i="46"/>
  <c r="H3089" i="46"/>
  <c r="E3089" i="46"/>
  <c r="D3089" i="46"/>
  <c r="C3089" i="46"/>
  <c r="A3089" i="46"/>
  <c r="L3088" i="46"/>
  <c r="H3088" i="46"/>
  <c r="E3088" i="46"/>
  <c r="D3088" i="46"/>
  <c r="C3088" i="46"/>
  <c r="A3088" i="46"/>
  <c r="L3087" i="46"/>
  <c r="H3087" i="46"/>
  <c r="E3087" i="46"/>
  <c r="D3087" i="46"/>
  <c r="C3087" i="46"/>
  <c r="A3087" i="46"/>
  <c r="L3086" i="46"/>
  <c r="H3086" i="46"/>
  <c r="E3086" i="46"/>
  <c r="D3086" i="46"/>
  <c r="C3086" i="46"/>
  <c r="A3086" i="46"/>
  <c r="L3085" i="46"/>
  <c r="H3085" i="46"/>
  <c r="E3085" i="46"/>
  <c r="D3085" i="46"/>
  <c r="C3085" i="46"/>
  <c r="A3085" i="46"/>
  <c r="L3084" i="46"/>
  <c r="H3084" i="46"/>
  <c r="E3084" i="46"/>
  <c r="D3084" i="46"/>
  <c r="C3084" i="46"/>
  <c r="A3084" i="46"/>
  <c r="L3083" i="46"/>
  <c r="H3083" i="46"/>
  <c r="E3083" i="46"/>
  <c r="D3083" i="46"/>
  <c r="C3083" i="46"/>
  <c r="A3083" i="46"/>
  <c r="L3082" i="46"/>
  <c r="H3082" i="46"/>
  <c r="E3082" i="46"/>
  <c r="D3082" i="46"/>
  <c r="C3082" i="46"/>
  <c r="A3082" i="46"/>
  <c r="L3081" i="46"/>
  <c r="H3081" i="46"/>
  <c r="E3081" i="46"/>
  <c r="D3081" i="46"/>
  <c r="C3081" i="46"/>
  <c r="A3081" i="46"/>
  <c r="L3080" i="46"/>
  <c r="H3080" i="46"/>
  <c r="E3080" i="46"/>
  <c r="D3080" i="46"/>
  <c r="C3080" i="46"/>
  <c r="A3080" i="46"/>
  <c r="L3079" i="46"/>
  <c r="H3079" i="46"/>
  <c r="E3079" i="46"/>
  <c r="D3079" i="46"/>
  <c r="C3079" i="46"/>
  <c r="A3079" i="46"/>
  <c r="L3078" i="46"/>
  <c r="H3078" i="46"/>
  <c r="E3078" i="46"/>
  <c r="D3078" i="46"/>
  <c r="C3078" i="46"/>
  <c r="A3078" i="46"/>
  <c r="L3077" i="46"/>
  <c r="H3077" i="46"/>
  <c r="E3077" i="46"/>
  <c r="D3077" i="46"/>
  <c r="C3077" i="46"/>
  <c r="A3077" i="46"/>
  <c r="L3076" i="46"/>
  <c r="H3076" i="46"/>
  <c r="E3076" i="46"/>
  <c r="D3076" i="46"/>
  <c r="C3076" i="46"/>
  <c r="A3076" i="46"/>
  <c r="L3075" i="46"/>
  <c r="H3075" i="46"/>
  <c r="E3075" i="46"/>
  <c r="D3075" i="46"/>
  <c r="C3075" i="46"/>
  <c r="A3075" i="46"/>
  <c r="L3074" i="46"/>
  <c r="H3074" i="46"/>
  <c r="E3074" i="46"/>
  <c r="D3074" i="46"/>
  <c r="C3074" i="46"/>
  <c r="A3074" i="46"/>
  <c r="L3073" i="46"/>
  <c r="H3073" i="46"/>
  <c r="E3073" i="46"/>
  <c r="D3073" i="46"/>
  <c r="C3073" i="46"/>
  <c r="A3073" i="46"/>
  <c r="L3072" i="46"/>
  <c r="H3072" i="46"/>
  <c r="E3072" i="46"/>
  <c r="D3072" i="46"/>
  <c r="C3072" i="46"/>
  <c r="A3072" i="46"/>
  <c r="L3071" i="46"/>
  <c r="H3071" i="46"/>
  <c r="E3071" i="46"/>
  <c r="D3071" i="46"/>
  <c r="C3071" i="46"/>
  <c r="A3071" i="46"/>
  <c r="L3070" i="46"/>
  <c r="H3070" i="46"/>
  <c r="E3070" i="46"/>
  <c r="D3070" i="46"/>
  <c r="C3070" i="46"/>
  <c r="A3070" i="46"/>
  <c r="L3069" i="46"/>
  <c r="H3069" i="46"/>
  <c r="E3069" i="46"/>
  <c r="D3069" i="46"/>
  <c r="C3069" i="46"/>
  <c r="A3069" i="46"/>
  <c r="L3068" i="46"/>
  <c r="H3068" i="46"/>
  <c r="E3068" i="46"/>
  <c r="D3068" i="46"/>
  <c r="C3068" i="46"/>
  <c r="A3068" i="46"/>
  <c r="L3067" i="46"/>
  <c r="H3067" i="46"/>
  <c r="E3067" i="46"/>
  <c r="D3067" i="46"/>
  <c r="C3067" i="46"/>
  <c r="A3067" i="46"/>
  <c r="L3066" i="46"/>
  <c r="H3066" i="46"/>
  <c r="E3066" i="46"/>
  <c r="D3066" i="46"/>
  <c r="C3066" i="46"/>
  <c r="A3066" i="46"/>
  <c r="L3065" i="46"/>
  <c r="H3065" i="46"/>
  <c r="E3065" i="46"/>
  <c r="D3065" i="46"/>
  <c r="C3065" i="46"/>
  <c r="A3065" i="46"/>
  <c r="L3064" i="46"/>
  <c r="H3064" i="46"/>
  <c r="E3064" i="46"/>
  <c r="D3064" i="46"/>
  <c r="C3064" i="46"/>
  <c r="A3064" i="46"/>
  <c r="L3063" i="46"/>
  <c r="H3063" i="46"/>
  <c r="E3063" i="46"/>
  <c r="D3063" i="46"/>
  <c r="C3063" i="46"/>
  <c r="A3063" i="46"/>
  <c r="L3062" i="46"/>
  <c r="H3062" i="46"/>
  <c r="E3062" i="46"/>
  <c r="D3062" i="46"/>
  <c r="C3062" i="46"/>
  <c r="A3062" i="46"/>
  <c r="L3061" i="46"/>
  <c r="H3061" i="46"/>
  <c r="E3061" i="46"/>
  <c r="D3061" i="46"/>
  <c r="C3061" i="46"/>
  <c r="A3061" i="46"/>
  <c r="L3060" i="46"/>
  <c r="H3060" i="46"/>
  <c r="E3060" i="46"/>
  <c r="D3060" i="46"/>
  <c r="C3060" i="46"/>
  <c r="A3060" i="46"/>
  <c r="L3059" i="46"/>
  <c r="H3059" i="46"/>
  <c r="E3059" i="46"/>
  <c r="D3059" i="46"/>
  <c r="C3059" i="46"/>
  <c r="A3059" i="46"/>
  <c r="L3058" i="46"/>
  <c r="H3058" i="46"/>
  <c r="E3058" i="46"/>
  <c r="D3058" i="46"/>
  <c r="C3058" i="46"/>
  <c r="A3058" i="46"/>
  <c r="L3057" i="46"/>
  <c r="H3057" i="46"/>
  <c r="E3057" i="46"/>
  <c r="D3057" i="46"/>
  <c r="C3057" i="46"/>
  <c r="A3057" i="46"/>
  <c r="L3056" i="46"/>
  <c r="H3056" i="46"/>
  <c r="E3056" i="46"/>
  <c r="D3056" i="46"/>
  <c r="C3056" i="46"/>
  <c r="A3056" i="46"/>
  <c r="L3055" i="46"/>
  <c r="H3055" i="46"/>
  <c r="E3055" i="46"/>
  <c r="D3055" i="46"/>
  <c r="C3055" i="46"/>
  <c r="A3055" i="46"/>
  <c r="L3054" i="46"/>
  <c r="H3054" i="46"/>
  <c r="E3054" i="46"/>
  <c r="D3054" i="46"/>
  <c r="C3054" i="46"/>
  <c r="A3054" i="46"/>
  <c r="L3053" i="46"/>
  <c r="H3053" i="46"/>
  <c r="E3053" i="46"/>
  <c r="D3053" i="46"/>
  <c r="C3053" i="46"/>
  <c r="A3053" i="46"/>
  <c r="L3052" i="46"/>
  <c r="H3052" i="46"/>
  <c r="E3052" i="46"/>
  <c r="D3052" i="46"/>
  <c r="C3052" i="46"/>
  <c r="A3052" i="46"/>
  <c r="L3051" i="46"/>
  <c r="H3051" i="46"/>
  <c r="E3051" i="46"/>
  <c r="D3051" i="46"/>
  <c r="C3051" i="46"/>
  <c r="A3051" i="46"/>
  <c r="L3050" i="46"/>
  <c r="H3050" i="46"/>
  <c r="E3050" i="46"/>
  <c r="D3050" i="46"/>
  <c r="C3050" i="46"/>
  <c r="A3050" i="46"/>
  <c r="L3049" i="46"/>
  <c r="H3049" i="46"/>
  <c r="E3049" i="46"/>
  <c r="D3049" i="46"/>
  <c r="C3049" i="46"/>
  <c r="A3049" i="46"/>
  <c r="L3048" i="46"/>
  <c r="H3048" i="46"/>
  <c r="E3048" i="46"/>
  <c r="D3048" i="46"/>
  <c r="C3048" i="46"/>
  <c r="A3048" i="46"/>
  <c r="L3047" i="46"/>
  <c r="H3047" i="46"/>
  <c r="E3047" i="46"/>
  <c r="D3047" i="46"/>
  <c r="C3047" i="46"/>
  <c r="A3047" i="46"/>
  <c r="L3046" i="46"/>
  <c r="H3046" i="46"/>
  <c r="E3046" i="46"/>
  <c r="D3046" i="46"/>
  <c r="C3046" i="46"/>
  <c r="A3046" i="46"/>
  <c r="L3045" i="46"/>
  <c r="H3045" i="46"/>
  <c r="E3045" i="46"/>
  <c r="D3045" i="46"/>
  <c r="C3045" i="46"/>
  <c r="A3045" i="46"/>
  <c r="L3044" i="46"/>
  <c r="H3044" i="46"/>
  <c r="E3044" i="46"/>
  <c r="D3044" i="46"/>
  <c r="C3044" i="46"/>
  <c r="A3044" i="46"/>
  <c r="L3043" i="46"/>
  <c r="H3043" i="46"/>
  <c r="E3043" i="46"/>
  <c r="D3043" i="46"/>
  <c r="C3043" i="46"/>
  <c r="A3043" i="46"/>
  <c r="L3042" i="46"/>
  <c r="H3042" i="46"/>
  <c r="E3042" i="46"/>
  <c r="D3042" i="46"/>
  <c r="C3042" i="46"/>
  <c r="A3042" i="46"/>
  <c r="L3041" i="46"/>
  <c r="H3041" i="46"/>
  <c r="E3041" i="46"/>
  <c r="D3041" i="46"/>
  <c r="C3041" i="46"/>
  <c r="A3041" i="46"/>
  <c r="L3040" i="46"/>
  <c r="H3040" i="46"/>
  <c r="E3040" i="46"/>
  <c r="D3040" i="46"/>
  <c r="C3040" i="46"/>
  <c r="A3040" i="46"/>
  <c r="L3039" i="46"/>
  <c r="H3039" i="46"/>
  <c r="E3039" i="46"/>
  <c r="D3039" i="46"/>
  <c r="C3039" i="46"/>
  <c r="A3039" i="46"/>
  <c r="L3038" i="46"/>
  <c r="H3038" i="46"/>
  <c r="E3038" i="46"/>
  <c r="D3038" i="46"/>
  <c r="C3038" i="46"/>
  <c r="A3038" i="46"/>
  <c r="L3037" i="46"/>
  <c r="H3037" i="46"/>
  <c r="E3037" i="46"/>
  <c r="D3037" i="46"/>
  <c r="C3037" i="46"/>
  <c r="A3037" i="46"/>
  <c r="L3036" i="46"/>
  <c r="H3036" i="46"/>
  <c r="E3036" i="46"/>
  <c r="D3036" i="46"/>
  <c r="C3036" i="46"/>
  <c r="A3036" i="46"/>
  <c r="L3035" i="46"/>
  <c r="H3035" i="46"/>
  <c r="E3035" i="46"/>
  <c r="D3035" i="46"/>
  <c r="C3035" i="46"/>
  <c r="A3035" i="46"/>
  <c r="L3034" i="46"/>
  <c r="H3034" i="46"/>
  <c r="E3034" i="46"/>
  <c r="D3034" i="46"/>
  <c r="C3034" i="46"/>
  <c r="A3034" i="46"/>
  <c r="L3033" i="46"/>
  <c r="H3033" i="46"/>
  <c r="E3033" i="46"/>
  <c r="D3033" i="46"/>
  <c r="C3033" i="46"/>
  <c r="A3033" i="46"/>
  <c r="L3032" i="46"/>
  <c r="H3032" i="46"/>
  <c r="E3032" i="46"/>
  <c r="D3032" i="46"/>
  <c r="C3032" i="46"/>
  <c r="A3032" i="46"/>
  <c r="L3031" i="46"/>
  <c r="H3031" i="46"/>
  <c r="E3031" i="46"/>
  <c r="D3031" i="46"/>
  <c r="C3031" i="46"/>
  <c r="A3031" i="46"/>
  <c r="L3030" i="46"/>
  <c r="H3030" i="46"/>
  <c r="E3030" i="46"/>
  <c r="D3030" i="46"/>
  <c r="C3030" i="46"/>
  <c r="A3030" i="46"/>
  <c r="L3029" i="46"/>
  <c r="H3029" i="46"/>
  <c r="E3029" i="46"/>
  <c r="D3029" i="46"/>
  <c r="C3029" i="46"/>
  <c r="A3029" i="46"/>
  <c r="L3028" i="46"/>
  <c r="H3028" i="46"/>
  <c r="E3028" i="46"/>
  <c r="D3028" i="46"/>
  <c r="C3028" i="46"/>
  <c r="A3028" i="46"/>
  <c r="L3027" i="46"/>
  <c r="H3027" i="46"/>
  <c r="E3027" i="46"/>
  <c r="D3027" i="46"/>
  <c r="C3027" i="46"/>
  <c r="A3027" i="46"/>
  <c r="L3026" i="46"/>
  <c r="H3026" i="46"/>
  <c r="E3026" i="46"/>
  <c r="D3026" i="46"/>
  <c r="C3026" i="46"/>
  <c r="A3026" i="46"/>
  <c r="L3025" i="46"/>
  <c r="H3025" i="46"/>
  <c r="E3025" i="46"/>
  <c r="D3025" i="46"/>
  <c r="C3025" i="46"/>
  <c r="A3025" i="46"/>
  <c r="L3024" i="46"/>
  <c r="H3024" i="46"/>
  <c r="E3024" i="46"/>
  <c r="D3024" i="46"/>
  <c r="C3024" i="46"/>
  <c r="A3024" i="46"/>
  <c r="L3023" i="46"/>
  <c r="H3023" i="46"/>
  <c r="E3023" i="46"/>
  <c r="D3023" i="46"/>
  <c r="C3023" i="46"/>
  <c r="A3023" i="46"/>
  <c r="L3022" i="46"/>
  <c r="H3022" i="46"/>
  <c r="E3022" i="46"/>
  <c r="D3022" i="46"/>
  <c r="C3022" i="46"/>
  <c r="A3022" i="46"/>
  <c r="L3021" i="46"/>
  <c r="H3021" i="46"/>
  <c r="E3021" i="46"/>
  <c r="D3021" i="46"/>
  <c r="C3021" i="46"/>
  <c r="A3021" i="46"/>
  <c r="L3020" i="46"/>
  <c r="H3020" i="46"/>
  <c r="E3020" i="46"/>
  <c r="D3020" i="46"/>
  <c r="C3020" i="46"/>
  <c r="A3020" i="46"/>
  <c r="L3019" i="46"/>
  <c r="H3019" i="46"/>
  <c r="E3019" i="46"/>
  <c r="D3019" i="46"/>
  <c r="C3019" i="46"/>
  <c r="A3019" i="46"/>
  <c r="L3018" i="46"/>
  <c r="H3018" i="46"/>
  <c r="E3018" i="46"/>
  <c r="D3018" i="46"/>
  <c r="C3018" i="46"/>
  <c r="A3018" i="46"/>
  <c r="L3017" i="46"/>
  <c r="H3017" i="46"/>
  <c r="E3017" i="46"/>
  <c r="D3017" i="46"/>
  <c r="C3017" i="46"/>
  <c r="A3017" i="46"/>
  <c r="L3016" i="46"/>
  <c r="H3016" i="46"/>
  <c r="E3016" i="46"/>
  <c r="D3016" i="46"/>
  <c r="C3016" i="46"/>
  <c r="A3016" i="46"/>
  <c r="L3015" i="46"/>
  <c r="H3015" i="46"/>
  <c r="E3015" i="46"/>
  <c r="D3015" i="46"/>
  <c r="C3015" i="46"/>
  <c r="A3015" i="46"/>
  <c r="L3014" i="46"/>
  <c r="H3014" i="46"/>
  <c r="E3014" i="46"/>
  <c r="D3014" i="46"/>
  <c r="C3014" i="46"/>
  <c r="A3014" i="46"/>
  <c r="L3013" i="46"/>
  <c r="H3013" i="46"/>
  <c r="E3013" i="46"/>
  <c r="D3013" i="46"/>
  <c r="C3013" i="46"/>
  <c r="A3013" i="46"/>
  <c r="L3012" i="46"/>
  <c r="H3012" i="46"/>
  <c r="E3012" i="46"/>
  <c r="D3012" i="46"/>
  <c r="C3012" i="46"/>
  <c r="A3012" i="46"/>
  <c r="L3011" i="46"/>
  <c r="H3011" i="46"/>
  <c r="E3011" i="46"/>
  <c r="D3011" i="46"/>
  <c r="C3011" i="46"/>
  <c r="A3011" i="46"/>
  <c r="L3010" i="46"/>
  <c r="H3010" i="46"/>
  <c r="E3010" i="46"/>
  <c r="D3010" i="46"/>
  <c r="C3010" i="46"/>
  <c r="A3010" i="46"/>
  <c r="L3009" i="46"/>
  <c r="H3009" i="46"/>
  <c r="E3009" i="46"/>
  <c r="D3009" i="46"/>
  <c r="C3009" i="46"/>
  <c r="A3009" i="46"/>
  <c r="L3008" i="46"/>
  <c r="H3008" i="46"/>
  <c r="E3008" i="46"/>
  <c r="D3008" i="46"/>
  <c r="C3008" i="46"/>
  <c r="A3008" i="46"/>
  <c r="L3007" i="46"/>
  <c r="H3007" i="46"/>
  <c r="E3007" i="46"/>
  <c r="D3007" i="46"/>
  <c r="C3007" i="46"/>
  <c r="A3007" i="46"/>
  <c r="L3006" i="46"/>
  <c r="H3006" i="46"/>
  <c r="E3006" i="46"/>
  <c r="D3006" i="46"/>
  <c r="C3006" i="46"/>
  <c r="A3006" i="46"/>
  <c r="L3005" i="46"/>
  <c r="H3005" i="46"/>
  <c r="E3005" i="46"/>
  <c r="D3005" i="46"/>
  <c r="C3005" i="46"/>
  <c r="A3005" i="46"/>
  <c r="L3004" i="46"/>
  <c r="H3004" i="46"/>
  <c r="E3004" i="46"/>
  <c r="D3004" i="46"/>
  <c r="C3004" i="46"/>
  <c r="A3004" i="46"/>
  <c r="L3003" i="46"/>
  <c r="H3003" i="46"/>
  <c r="E3003" i="46"/>
  <c r="D3003" i="46"/>
  <c r="C3003" i="46"/>
  <c r="A3003" i="46"/>
  <c r="L3002" i="46"/>
  <c r="H3002" i="46"/>
  <c r="E3002" i="46"/>
  <c r="D3002" i="46"/>
  <c r="C3002" i="46"/>
  <c r="A3002" i="46"/>
  <c r="L3001" i="46"/>
  <c r="H3001" i="46"/>
  <c r="E3001" i="46"/>
  <c r="D3001" i="46"/>
  <c r="C3001" i="46"/>
  <c r="A3001" i="46"/>
  <c r="L3000" i="46"/>
  <c r="H3000" i="46"/>
  <c r="E3000" i="46"/>
  <c r="D3000" i="46"/>
  <c r="C3000" i="46"/>
  <c r="A3000" i="46"/>
  <c r="L2999" i="46"/>
  <c r="H2999" i="46"/>
  <c r="E2999" i="46"/>
  <c r="D2999" i="46"/>
  <c r="C2999" i="46"/>
  <c r="A2999" i="46"/>
  <c r="L2998" i="46"/>
  <c r="H2998" i="46"/>
  <c r="E2998" i="46"/>
  <c r="D2998" i="46"/>
  <c r="C2998" i="46"/>
  <c r="A2998" i="46"/>
  <c r="L2997" i="46"/>
  <c r="H2997" i="46"/>
  <c r="E2997" i="46"/>
  <c r="D2997" i="46"/>
  <c r="C2997" i="46"/>
  <c r="A2997" i="46"/>
  <c r="L2996" i="46"/>
  <c r="H2996" i="46"/>
  <c r="E2996" i="46"/>
  <c r="D2996" i="46"/>
  <c r="C2996" i="46"/>
  <c r="A2996" i="46"/>
  <c r="L2995" i="46"/>
  <c r="H2995" i="46"/>
  <c r="E2995" i="46"/>
  <c r="D2995" i="46"/>
  <c r="C2995" i="46"/>
  <c r="A2995" i="46"/>
  <c r="L2994" i="46"/>
  <c r="H2994" i="46"/>
  <c r="E2994" i="46"/>
  <c r="D2994" i="46"/>
  <c r="C2994" i="46"/>
  <c r="A2994" i="46"/>
  <c r="L2993" i="46"/>
  <c r="H2993" i="46"/>
  <c r="E2993" i="46"/>
  <c r="D2993" i="46"/>
  <c r="C2993" i="46"/>
  <c r="A2993" i="46"/>
  <c r="L2992" i="46"/>
  <c r="H2992" i="46"/>
  <c r="E2992" i="46"/>
  <c r="D2992" i="46"/>
  <c r="C2992" i="46"/>
  <c r="A2992" i="46"/>
  <c r="L2991" i="46"/>
  <c r="H2991" i="46"/>
  <c r="E2991" i="46"/>
  <c r="D2991" i="46"/>
  <c r="C2991" i="46"/>
  <c r="A2991" i="46"/>
  <c r="L2990" i="46"/>
  <c r="H2990" i="46"/>
  <c r="E2990" i="46"/>
  <c r="D2990" i="46"/>
  <c r="C2990" i="46"/>
  <c r="A2990" i="46"/>
  <c r="L2989" i="46"/>
  <c r="H2989" i="46"/>
  <c r="E2989" i="46"/>
  <c r="D2989" i="46"/>
  <c r="C2989" i="46"/>
  <c r="A2989" i="46"/>
  <c r="L2988" i="46"/>
  <c r="H2988" i="46"/>
  <c r="E2988" i="46"/>
  <c r="D2988" i="46"/>
  <c r="C2988" i="46"/>
  <c r="A2988" i="46"/>
  <c r="L2987" i="46"/>
  <c r="H2987" i="46"/>
  <c r="E2987" i="46"/>
  <c r="D2987" i="46"/>
  <c r="C2987" i="46"/>
  <c r="A2987" i="46"/>
  <c r="L2986" i="46"/>
  <c r="H2986" i="46"/>
  <c r="E2986" i="46"/>
  <c r="D2986" i="46"/>
  <c r="C2986" i="46"/>
  <c r="A2986" i="46"/>
  <c r="L2985" i="46"/>
  <c r="H2985" i="46"/>
  <c r="E2985" i="46"/>
  <c r="D2985" i="46"/>
  <c r="C2985" i="46"/>
  <c r="A2985" i="46"/>
  <c r="L2984" i="46"/>
  <c r="H2984" i="46"/>
  <c r="E2984" i="46"/>
  <c r="D2984" i="46"/>
  <c r="C2984" i="46"/>
  <c r="A2984" i="46"/>
  <c r="L2983" i="46"/>
  <c r="H2983" i="46"/>
  <c r="E2983" i="46"/>
  <c r="D2983" i="46"/>
  <c r="C2983" i="46"/>
  <c r="A2983" i="46"/>
  <c r="L2982" i="46"/>
  <c r="H2982" i="46"/>
  <c r="E2982" i="46"/>
  <c r="D2982" i="46"/>
  <c r="C2982" i="46"/>
  <c r="A2982" i="46"/>
  <c r="L2981" i="46"/>
  <c r="H2981" i="46"/>
  <c r="E2981" i="46"/>
  <c r="D2981" i="46"/>
  <c r="C2981" i="46"/>
  <c r="A2981" i="46"/>
  <c r="L2980" i="46"/>
  <c r="H2980" i="46"/>
  <c r="E2980" i="46"/>
  <c r="D2980" i="46"/>
  <c r="C2980" i="46"/>
  <c r="A2980" i="46"/>
  <c r="L2979" i="46"/>
  <c r="H2979" i="46"/>
  <c r="E2979" i="46"/>
  <c r="D2979" i="46"/>
  <c r="C2979" i="46"/>
  <c r="A2979" i="46"/>
  <c r="L2978" i="46"/>
  <c r="H2978" i="46"/>
  <c r="E2978" i="46"/>
  <c r="D2978" i="46"/>
  <c r="C2978" i="46"/>
  <c r="A2978" i="46"/>
  <c r="L2977" i="46"/>
  <c r="H2977" i="46"/>
  <c r="E2977" i="46"/>
  <c r="D2977" i="46"/>
  <c r="C2977" i="46"/>
  <c r="A2977" i="46"/>
  <c r="L2976" i="46"/>
  <c r="H2976" i="46"/>
  <c r="E2976" i="46"/>
  <c r="D2976" i="46"/>
  <c r="C2976" i="46"/>
  <c r="A2976" i="46"/>
  <c r="L2975" i="46"/>
  <c r="H2975" i="46"/>
  <c r="E2975" i="46"/>
  <c r="D2975" i="46"/>
  <c r="C2975" i="46"/>
  <c r="A2975" i="46"/>
  <c r="L2974" i="46"/>
  <c r="H2974" i="46"/>
  <c r="E2974" i="46"/>
  <c r="D2974" i="46"/>
  <c r="C2974" i="46"/>
  <c r="A2974" i="46"/>
  <c r="L2973" i="46"/>
  <c r="H2973" i="46"/>
  <c r="E2973" i="46"/>
  <c r="D2973" i="46"/>
  <c r="C2973" i="46"/>
  <c r="A2973" i="46"/>
  <c r="L2972" i="46"/>
  <c r="H2972" i="46"/>
  <c r="E2972" i="46"/>
  <c r="D2972" i="46"/>
  <c r="C2972" i="46"/>
  <c r="A2972" i="46"/>
  <c r="L2971" i="46"/>
  <c r="H2971" i="46"/>
  <c r="E2971" i="46"/>
  <c r="D2971" i="46"/>
  <c r="C2971" i="46"/>
  <c r="A2971" i="46"/>
  <c r="L2970" i="46"/>
  <c r="H2970" i="46"/>
  <c r="E2970" i="46"/>
  <c r="D2970" i="46"/>
  <c r="C2970" i="46"/>
  <c r="A2970" i="46"/>
  <c r="L2969" i="46"/>
  <c r="H2969" i="46"/>
  <c r="E2969" i="46"/>
  <c r="D2969" i="46"/>
  <c r="C2969" i="46"/>
  <c r="A2969" i="46"/>
  <c r="L2968" i="46"/>
  <c r="H2968" i="46"/>
  <c r="E2968" i="46"/>
  <c r="D2968" i="46"/>
  <c r="C2968" i="46"/>
  <c r="A2968" i="46"/>
  <c r="L2967" i="46"/>
  <c r="H2967" i="46"/>
  <c r="E2967" i="46"/>
  <c r="D2967" i="46"/>
  <c r="C2967" i="46"/>
  <c r="A2967" i="46"/>
  <c r="L2966" i="46"/>
  <c r="H2966" i="46"/>
  <c r="E2966" i="46"/>
  <c r="D2966" i="46"/>
  <c r="C2966" i="46"/>
  <c r="A2966" i="46"/>
  <c r="L2965" i="46"/>
  <c r="H2965" i="46"/>
  <c r="E2965" i="46"/>
  <c r="D2965" i="46"/>
  <c r="C2965" i="46"/>
  <c r="A2965" i="46"/>
  <c r="L2964" i="46"/>
  <c r="H2964" i="46"/>
  <c r="E2964" i="46"/>
  <c r="D2964" i="46"/>
  <c r="C2964" i="46"/>
  <c r="A2964" i="46"/>
  <c r="L2963" i="46"/>
  <c r="H2963" i="46"/>
  <c r="E2963" i="46"/>
  <c r="D2963" i="46"/>
  <c r="C2963" i="46"/>
  <c r="A2963" i="46"/>
  <c r="L2962" i="46"/>
  <c r="H2962" i="46"/>
  <c r="E2962" i="46"/>
  <c r="D2962" i="46"/>
  <c r="C2962" i="46"/>
  <c r="A2962" i="46"/>
  <c r="L2961" i="46"/>
  <c r="H2961" i="46"/>
  <c r="E2961" i="46"/>
  <c r="D2961" i="46"/>
  <c r="C2961" i="46"/>
  <c r="A2961" i="46"/>
  <c r="L2960" i="46"/>
  <c r="H2960" i="46"/>
  <c r="E2960" i="46"/>
  <c r="D2960" i="46"/>
  <c r="C2960" i="46"/>
  <c r="A2960" i="46"/>
  <c r="L2959" i="46"/>
  <c r="H2959" i="46"/>
  <c r="E2959" i="46"/>
  <c r="D2959" i="46"/>
  <c r="C2959" i="46"/>
  <c r="A2959" i="46"/>
  <c r="L2958" i="46"/>
  <c r="H2958" i="46"/>
  <c r="E2958" i="46"/>
  <c r="D2958" i="46"/>
  <c r="C2958" i="46"/>
  <c r="A2958" i="46"/>
  <c r="L2957" i="46"/>
  <c r="H2957" i="46"/>
  <c r="E2957" i="46"/>
  <c r="D2957" i="46"/>
  <c r="C2957" i="46"/>
  <c r="A2957" i="46"/>
  <c r="L2956" i="46"/>
  <c r="H2956" i="46"/>
  <c r="E2956" i="46"/>
  <c r="D2956" i="46"/>
  <c r="C2956" i="46"/>
  <c r="A2956" i="46"/>
  <c r="L2955" i="46"/>
  <c r="H2955" i="46"/>
  <c r="E2955" i="46"/>
  <c r="D2955" i="46"/>
  <c r="C2955" i="46"/>
  <c r="A2955" i="46"/>
  <c r="L2954" i="46"/>
  <c r="H2954" i="46"/>
  <c r="E2954" i="46"/>
  <c r="D2954" i="46"/>
  <c r="C2954" i="46"/>
  <c r="A2954" i="46"/>
  <c r="L2953" i="46"/>
  <c r="H2953" i="46"/>
  <c r="E2953" i="46"/>
  <c r="D2953" i="46"/>
  <c r="C2953" i="46"/>
  <c r="A2953" i="46"/>
  <c r="L2952" i="46"/>
  <c r="H2952" i="46"/>
  <c r="E2952" i="46"/>
  <c r="D2952" i="46"/>
  <c r="C2952" i="46"/>
  <c r="A2952" i="46"/>
  <c r="L2951" i="46"/>
  <c r="H2951" i="46"/>
  <c r="E2951" i="46"/>
  <c r="D2951" i="46"/>
  <c r="C2951" i="46"/>
  <c r="A2951" i="46"/>
  <c r="L2950" i="46"/>
  <c r="H2950" i="46"/>
  <c r="E2950" i="46"/>
  <c r="D2950" i="46"/>
  <c r="C2950" i="46"/>
  <c r="A2950" i="46"/>
  <c r="L2949" i="46"/>
  <c r="H2949" i="46"/>
  <c r="E2949" i="46"/>
  <c r="D2949" i="46"/>
  <c r="C2949" i="46"/>
  <c r="A2949" i="46"/>
  <c r="L2948" i="46"/>
  <c r="H2948" i="46"/>
  <c r="E2948" i="46"/>
  <c r="D2948" i="46"/>
  <c r="C2948" i="46"/>
  <c r="A2948" i="46"/>
  <c r="L2947" i="46"/>
  <c r="H2947" i="46"/>
  <c r="E2947" i="46"/>
  <c r="D2947" i="46"/>
  <c r="C2947" i="46"/>
  <c r="A2947" i="46"/>
  <c r="L2946" i="46"/>
  <c r="H2946" i="46"/>
  <c r="E2946" i="46"/>
  <c r="D2946" i="46"/>
  <c r="C2946" i="46"/>
  <c r="A2946" i="46"/>
  <c r="L2945" i="46"/>
  <c r="H2945" i="46"/>
  <c r="E2945" i="46"/>
  <c r="D2945" i="46"/>
  <c r="C2945" i="46"/>
  <c r="A2945" i="46"/>
  <c r="L2944" i="46"/>
  <c r="H2944" i="46"/>
  <c r="E2944" i="46"/>
  <c r="D2944" i="46"/>
  <c r="C2944" i="46"/>
  <c r="A2944" i="46"/>
  <c r="L2943" i="46"/>
  <c r="H2943" i="46"/>
  <c r="E2943" i="46"/>
  <c r="D2943" i="46"/>
  <c r="C2943" i="46"/>
  <c r="A2943" i="46"/>
  <c r="L2942" i="46"/>
  <c r="H2942" i="46"/>
  <c r="E2942" i="46"/>
  <c r="D2942" i="46"/>
  <c r="C2942" i="46"/>
  <c r="A2942" i="46"/>
  <c r="L2941" i="46"/>
  <c r="H2941" i="46"/>
  <c r="E2941" i="46"/>
  <c r="D2941" i="46"/>
  <c r="C2941" i="46"/>
  <c r="A2941" i="46"/>
  <c r="L2940" i="46"/>
  <c r="H2940" i="46"/>
  <c r="E2940" i="46"/>
  <c r="D2940" i="46"/>
  <c r="C2940" i="46"/>
  <c r="A2940" i="46"/>
  <c r="L2939" i="46"/>
  <c r="H2939" i="46"/>
  <c r="E2939" i="46"/>
  <c r="D2939" i="46"/>
  <c r="C2939" i="46"/>
  <c r="A2939" i="46"/>
  <c r="L2938" i="46"/>
  <c r="H2938" i="46"/>
  <c r="E2938" i="46"/>
  <c r="D2938" i="46"/>
  <c r="C2938" i="46"/>
  <c r="A2938" i="46"/>
  <c r="L2937" i="46"/>
  <c r="H2937" i="46"/>
  <c r="E2937" i="46"/>
  <c r="D2937" i="46"/>
  <c r="C2937" i="46"/>
  <c r="A2937" i="46"/>
  <c r="L2936" i="46"/>
  <c r="H2936" i="46"/>
  <c r="E2936" i="46"/>
  <c r="D2936" i="46"/>
  <c r="C2936" i="46"/>
  <c r="A2936" i="46"/>
  <c r="L2935" i="46"/>
  <c r="H2935" i="46"/>
  <c r="E2935" i="46"/>
  <c r="D2935" i="46"/>
  <c r="C2935" i="46"/>
  <c r="A2935" i="46"/>
  <c r="L2934" i="46"/>
  <c r="H2934" i="46"/>
  <c r="E2934" i="46"/>
  <c r="D2934" i="46"/>
  <c r="C2934" i="46"/>
  <c r="A2934" i="46"/>
  <c r="L2933" i="46"/>
  <c r="H2933" i="46"/>
  <c r="E2933" i="46"/>
  <c r="D2933" i="46"/>
  <c r="C2933" i="46"/>
  <c r="A2933" i="46"/>
  <c r="L2932" i="46"/>
  <c r="H2932" i="46"/>
  <c r="E2932" i="46"/>
  <c r="D2932" i="46"/>
  <c r="C2932" i="46"/>
  <c r="A2932" i="46"/>
  <c r="L2931" i="46"/>
  <c r="H2931" i="46"/>
  <c r="E2931" i="46"/>
  <c r="D2931" i="46"/>
  <c r="C2931" i="46"/>
  <c r="A2931" i="46"/>
  <c r="L2930" i="46"/>
  <c r="H2930" i="46"/>
  <c r="E2930" i="46"/>
  <c r="D2930" i="46"/>
  <c r="C2930" i="46"/>
  <c r="A2930" i="46"/>
  <c r="L2929" i="46"/>
  <c r="H2929" i="46"/>
  <c r="E2929" i="46"/>
  <c r="D2929" i="46"/>
  <c r="C2929" i="46"/>
  <c r="A2929" i="46"/>
  <c r="L2928" i="46"/>
  <c r="H2928" i="46"/>
  <c r="E2928" i="46"/>
  <c r="D2928" i="46"/>
  <c r="C2928" i="46"/>
  <c r="A2928" i="46"/>
  <c r="L2927" i="46"/>
  <c r="H2927" i="46"/>
  <c r="E2927" i="46"/>
  <c r="D2927" i="46"/>
  <c r="C2927" i="46"/>
  <c r="A2927" i="46"/>
  <c r="L2926" i="46"/>
  <c r="H2926" i="46"/>
  <c r="E2926" i="46"/>
  <c r="D2926" i="46"/>
  <c r="C2926" i="46"/>
  <c r="A2926" i="46"/>
  <c r="L2925" i="46"/>
  <c r="H2925" i="46"/>
  <c r="E2925" i="46"/>
  <c r="D2925" i="46"/>
  <c r="C2925" i="46"/>
  <c r="A2925" i="46"/>
  <c r="L2924" i="46"/>
  <c r="H2924" i="46"/>
  <c r="E2924" i="46"/>
  <c r="D2924" i="46"/>
  <c r="C2924" i="46"/>
  <c r="A2924" i="46"/>
  <c r="L2923" i="46"/>
  <c r="H2923" i="46"/>
  <c r="E2923" i="46"/>
  <c r="D2923" i="46"/>
  <c r="C2923" i="46"/>
  <c r="A2923" i="46"/>
  <c r="L2922" i="46"/>
  <c r="H2922" i="46"/>
  <c r="E2922" i="46"/>
  <c r="D2922" i="46"/>
  <c r="C2922" i="46"/>
  <c r="A2922" i="46"/>
  <c r="L2921" i="46"/>
  <c r="H2921" i="46"/>
  <c r="E2921" i="46"/>
  <c r="D2921" i="46"/>
  <c r="C2921" i="46"/>
  <c r="A2921" i="46"/>
  <c r="L2920" i="46"/>
  <c r="H2920" i="46"/>
  <c r="E2920" i="46"/>
  <c r="D2920" i="46"/>
  <c r="C2920" i="46"/>
  <c r="A2920" i="46"/>
  <c r="L2919" i="46"/>
  <c r="H2919" i="46"/>
  <c r="E2919" i="46"/>
  <c r="D2919" i="46"/>
  <c r="C2919" i="46"/>
  <c r="A2919" i="46"/>
  <c r="L2918" i="46"/>
  <c r="H2918" i="46"/>
  <c r="E2918" i="46"/>
  <c r="D2918" i="46"/>
  <c r="C2918" i="46"/>
  <c r="A2918" i="46"/>
  <c r="L2917" i="46"/>
  <c r="H2917" i="46"/>
  <c r="E2917" i="46"/>
  <c r="D2917" i="46"/>
  <c r="C2917" i="46"/>
  <c r="A2917" i="46"/>
  <c r="L2916" i="46"/>
  <c r="H2916" i="46"/>
  <c r="E2916" i="46"/>
  <c r="D2916" i="46"/>
  <c r="C2916" i="46"/>
  <c r="A2916" i="46"/>
  <c r="L2915" i="46"/>
  <c r="H2915" i="46"/>
  <c r="E2915" i="46"/>
  <c r="D2915" i="46"/>
  <c r="C2915" i="46"/>
  <c r="A2915" i="46"/>
  <c r="L2914" i="46"/>
  <c r="H2914" i="46"/>
  <c r="E2914" i="46"/>
  <c r="D2914" i="46"/>
  <c r="C2914" i="46"/>
  <c r="A2914" i="46"/>
  <c r="L2913" i="46"/>
  <c r="H2913" i="46"/>
  <c r="E2913" i="46"/>
  <c r="D2913" i="46"/>
  <c r="C2913" i="46"/>
  <c r="A2913" i="46"/>
  <c r="L2912" i="46"/>
  <c r="H2912" i="46"/>
  <c r="E2912" i="46"/>
  <c r="D2912" i="46"/>
  <c r="C2912" i="46"/>
  <c r="A2912" i="46"/>
  <c r="L2911" i="46"/>
  <c r="H2911" i="46"/>
  <c r="E2911" i="46"/>
  <c r="D2911" i="46"/>
  <c r="C2911" i="46"/>
  <c r="A2911" i="46"/>
  <c r="L2910" i="46"/>
  <c r="H2910" i="46"/>
  <c r="E2910" i="46"/>
  <c r="D2910" i="46"/>
  <c r="C2910" i="46"/>
  <c r="A2910" i="46"/>
  <c r="L2909" i="46"/>
  <c r="H2909" i="46"/>
  <c r="E2909" i="46"/>
  <c r="D2909" i="46"/>
  <c r="C2909" i="46"/>
  <c r="A2909" i="46"/>
  <c r="L2908" i="46"/>
  <c r="H2908" i="46"/>
  <c r="E2908" i="46"/>
  <c r="D2908" i="46"/>
  <c r="C2908" i="46"/>
  <c r="A2908" i="46"/>
  <c r="L2907" i="46"/>
  <c r="H2907" i="46"/>
  <c r="E2907" i="46"/>
  <c r="D2907" i="46"/>
  <c r="C2907" i="46"/>
  <c r="A2907" i="46"/>
  <c r="L2906" i="46"/>
  <c r="H2906" i="46"/>
  <c r="E2906" i="46"/>
  <c r="D2906" i="46"/>
  <c r="C2906" i="46"/>
  <c r="A2906" i="46"/>
  <c r="L2905" i="46"/>
  <c r="H2905" i="46"/>
  <c r="E2905" i="46"/>
  <c r="D2905" i="46"/>
  <c r="C2905" i="46"/>
  <c r="A2905" i="46"/>
  <c r="L2904" i="46"/>
  <c r="H2904" i="46"/>
  <c r="E2904" i="46"/>
  <c r="D2904" i="46"/>
  <c r="C2904" i="46"/>
  <c r="A2904" i="46"/>
  <c r="L2903" i="46"/>
  <c r="H2903" i="46"/>
  <c r="E2903" i="46"/>
  <c r="D2903" i="46"/>
  <c r="C2903" i="46"/>
  <c r="A2903" i="46"/>
  <c r="L2902" i="46"/>
  <c r="H2902" i="46"/>
  <c r="E2902" i="46"/>
  <c r="D2902" i="46"/>
  <c r="C2902" i="46"/>
  <c r="A2902" i="46"/>
  <c r="L2901" i="46"/>
  <c r="H2901" i="46"/>
  <c r="E2901" i="46"/>
  <c r="D2901" i="46"/>
  <c r="C2901" i="46"/>
  <c r="A2901" i="46"/>
  <c r="L2900" i="46"/>
  <c r="H2900" i="46"/>
  <c r="E2900" i="46"/>
  <c r="D2900" i="46"/>
  <c r="C2900" i="46"/>
  <c r="A2900" i="46"/>
  <c r="L2899" i="46"/>
  <c r="H2899" i="46"/>
  <c r="E2899" i="46"/>
  <c r="D2899" i="46"/>
  <c r="C2899" i="46"/>
  <c r="A2899" i="46"/>
  <c r="L2898" i="46"/>
  <c r="H2898" i="46"/>
  <c r="E2898" i="46"/>
  <c r="D2898" i="46"/>
  <c r="C2898" i="46"/>
  <c r="A2898" i="46"/>
  <c r="L2897" i="46"/>
  <c r="H2897" i="46"/>
  <c r="E2897" i="46"/>
  <c r="D2897" i="46"/>
  <c r="C2897" i="46"/>
  <c r="A2897" i="46"/>
  <c r="L2896" i="46"/>
  <c r="H2896" i="46"/>
  <c r="E2896" i="46"/>
  <c r="D2896" i="46"/>
  <c r="C2896" i="46"/>
  <c r="A2896" i="46"/>
  <c r="L2895" i="46"/>
  <c r="H2895" i="46"/>
  <c r="E2895" i="46"/>
  <c r="D2895" i="46"/>
  <c r="C2895" i="46"/>
  <c r="A2895" i="46"/>
  <c r="L2894" i="46"/>
  <c r="H2894" i="46"/>
  <c r="E2894" i="46"/>
  <c r="D2894" i="46"/>
  <c r="C2894" i="46"/>
  <c r="A2894" i="46"/>
  <c r="L2893" i="46"/>
  <c r="H2893" i="46"/>
  <c r="E2893" i="46"/>
  <c r="D2893" i="46"/>
  <c r="C2893" i="46"/>
  <c r="A2893" i="46"/>
  <c r="L2892" i="46"/>
  <c r="H2892" i="46"/>
  <c r="E2892" i="46"/>
  <c r="D2892" i="46"/>
  <c r="C2892" i="46"/>
  <c r="A2892" i="46"/>
  <c r="L2891" i="46"/>
  <c r="H2891" i="46"/>
  <c r="E2891" i="46"/>
  <c r="D2891" i="46"/>
  <c r="C2891" i="46"/>
  <c r="A2891" i="46"/>
  <c r="L2890" i="46"/>
  <c r="H2890" i="46"/>
  <c r="E2890" i="46"/>
  <c r="D2890" i="46"/>
  <c r="C2890" i="46"/>
  <c r="A2890" i="46"/>
  <c r="L2889" i="46"/>
  <c r="H2889" i="46"/>
  <c r="E2889" i="46"/>
  <c r="D2889" i="46"/>
  <c r="C2889" i="46"/>
  <c r="A2889" i="46"/>
  <c r="L2888" i="46"/>
  <c r="H2888" i="46"/>
  <c r="E2888" i="46"/>
  <c r="D2888" i="46"/>
  <c r="C2888" i="46"/>
  <c r="A2888" i="46"/>
  <c r="L2887" i="46"/>
  <c r="H2887" i="46"/>
  <c r="E2887" i="46"/>
  <c r="D2887" i="46"/>
  <c r="C2887" i="46"/>
  <c r="A2887" i="46"/>
  <c r="L2886" i="46"/>
  <c r="H2886" i="46"/>
  <c r="E2886" i="46"/>
  <c r="D2886" i="46"/>
  <c r="C2886" i="46"/>
  <c r="A2886" i="46"/>
  <c r="L2885" i="46"/>
  <c r="H2885" i="46"/>
  <c r="E2885" i="46"/>
  <c r="D2885" i="46"/>
  <c r="C2885" i="46"/>
  <c r="A2885" i="46"/>
  <c r="L2884" i="46"/>
  <c r="H2884" i="46"/>
  <c r="E2884" i="46"/>
  <c r="D2884" i="46"/>
  <c r="C2884" i="46"/>
  <c r="A2884" i="46"/>
  <c r="L2883" i="46"/>
  <c r="H2883" i="46"/>
  <c r="E2883" i="46"/>
  <c r="D2883" i="46"/>
  <c r="C2883" i="46"/>
  <c r="A2883" i="46"/>
  <c r="L2882" i="46"/>
  <c r="H2882" i="46"/>
  <c r="E2882" i="46"/>
  <c r="D2882" i="46"/>
  <c r="C2882" i="46"/>
  <c r="A2882" i="46"/>
  <c r="L2881" i="46"/>
  <c r="H2881" i="46"/>
  <c r="E2881" i="46"/>
  <c r="D2881" i="46"/>
  <c r="C2881" i="46"/>
  <c r="A2881" i="46"/>
  <c r="L2880" i="46"/>
  <c r="H2880" i="46"/>
  <c r="E2880" i="46"/>
  <c r="D2880" i="46"/>
  <c r="C2880" i="46"/>
  <c r="A2880" i="46"/>
  <c r="L2879" i="46"/>
  <c r="H2879" i="46"/>
  <c r="E2879" i="46"/>
  <c r="D2879" i="46"/>
  <c r="C2879" i="46"/>
  <c r="A2879" i="46"/>
  <c r="L2878" i="46"/>
  <c r="H2878" i="46"/>
  <c r="E2878" i="46"/>
  <c r="D2878" i="46"/>
  <c r="C2878" i="46"/>
  <c r="A2878" i="46"/>
  <c r="L2877" i="46"/>
  <c r="H2877" i="46"/>
  <c r="E2877" i="46"/>
  <c r="D2877" i="46"/>
  <c r="C2877" i="46"/>
  <c r="A2877" i="46"/>
  <c r="L2876" i="46"/>
  <c r="H2876" i="46"/>
  <c r="E2876" i="46"/>
  <c r="D2876" i="46"/>
  <c r="C2876" i="46"/>
  <c r="A2876" i="46"/>
  <c r="L2875" i="46"/>
  <c r="H2875" i="46"/>
  <c r="E2875" i="46"/>
  <c r="D2875" i="46"/>
  <c r="C2875" i="46"/>
  <c r="A2875" i="46"/>
  <c r="L2874" i="46"/>
  <c r="H2874" i="46"/>
  <c r="E2874" i="46"/>
  <c r="D2874" i="46"/>
  <c r="C2874" i="46"/>
  <c r="A2874" i="46"/>
  <c r="L2873" i="46"/>
  <c r="H2873" i="46"/>
  <c r="E2873" i="46"/>
  <c r="D2873" i="46"/>
  <c r="C2873" i="46"/>
  <c r="A2873" i="46"/>
  <c r="L2872" i="46"/>
  <c r="H2872" i="46"/>
  <c r="E2872" i="46"/>
  <c r="D2872" i="46"/>
  <c r="C2872" i="46"/>
  <c r="A2872" i="46"/>
  <c r="L2871" i="46"/>
  <c r="H2871" i="46"/>
  <c r="E2871" i="46"/>
  <c r="D2871" i="46"/>
  <c r="C2871" i="46"/>
  <c r="A2871" i="46"/>
  <c r="L2870" i="46"/>
  <c r="H2870" i="46"/>
  <c r="E2870" i="46"/>
  <c r="D2870" i="46"/>
  <c r="C2870" i="46"/>
  <c r="A2870" i="46"/>
  <c r="L2869" i="46"/>
  <c r="H2869" i="46"/>
  <c r="E2869" i="46"/>
  <c r="D2869" i="46"/>
  <c r="C2869" i="46"/>
  <c r="A2869" i="46"/>
  <c r="L2868" i="46"/>
  <c r="H2868" i="46"/>
  <c r="E2868" i="46"/>
  <c r="D2868" i="46"/>
  <c r="C2868" i="46"/>
  <c r="A2868" i="46"/>
  <c r="L2867" i="46"/>
  <c r="H2867" i="46"/>
  <c r="E2867" i="46"/>
  <c r="D2867" i="46"/>
  <c r="C2867" i="46"/>
  <c r="A2867" i="46"/>
  <c r="L2866" i="46"/>
  <c r="H2866" i="46"/>
  <c r="E2866" i="46"/>
  <c r="D2866" i="46"/>
  <c r="C2866" i="46"/>
  <c r="A2866" i="46"/>
  <c r="L2865" i="46"/>
  <c r="H2865" i="46"/>
  <c r="E2865" i="46"/>
  <c r="D2865" i="46"/>
  <c r="C2865" i="46"/>
  <c r="A2865" i="46"/>
  <c r="L2864" i="46"/>
  <c r="H2864" i="46"/>
  <c r="E2864" i="46"/>
  <c r="D2864" i="46"/>
  <c r="C2864" i="46"/>
  <c r="A2864" i="46"/>
  <c r="L2863" i="46"/>
  <c r="H2863" i="46"/>
  <c r="E2863" i="46"/>
  <c r="D2863" i="46"/>
  <c r="C2863" i="46"/>
  <c r="A2863" i="46"/>
  <c r="L2862" i="46"/>
  <c r="H2862" i="46"/>
  <c r="E2862" i="46"/>
  <c r="D2862" i="46"/>
  <c r="C2862" i="46"/>
  <c r="A2862" i="46"/>
  <c r="L2861" i="46"/>
  <c r="H2861" i="46"/>
  <c r="E2861" i="46"/>
  <c r="D2861" i="46"/>
  <c r="C2861" i="46"/>
  <c r="A2861" i="46"/>
  <c r="L2860" i="46"/>
  <c r="H2860" i="46"/>
  <c r="E2860" i="46"/>
  <c r="D2860" i="46"/>
  <c r="C2860" i="46"/>
  <c r="A2860" i="46"/>
  <c r="L2859" i="46"/>
  <c r="H2859" i="46"/>
  <c r="E2859" i="46"/>
  <c r="D2859" i="46"/>
  <c r="C2859" i="46"/>
  <c r="A2859" i="46"/>
  <c r="L2858" i="46"/>
  <c r="H2858" i="46"/>
  <c r="E2858" i="46"/>
  <c r="D2858" i="46"/>
  <c r="C2858" i="46"/>
  <c r="A2858" i="46"/>
  <c r="L2857" i="46"/>
  <c r="H2857" i="46"/>
  <c r="E2857" i="46"/>
  <c r="D2857" i="46"/>
  <c r="C2857" i="46"/>
  <c r="A2857" i="46"/>
  <c r="L2856" i="46"/>
  <c r="H2856" i="46"/>
  <c r="E2856" i="46"/>
  <c r="D2856" i="46"/>
  <c r="C2856" i="46"/>
  <c r="A2856" i="46"/>
  <c r="L2855" i="46"/>
  <c r="H2855" i="46"/>
  <c r="E2855" i="46"/>
  <c r="D2855" i="46"/>
  <c r="C2855" i="46"/>
  <c r="A2855" i="46"/>
  <c r="L2854" i="46"/>
  <c r="H2854" i="46"/>
  <c r="E2854" i="46"/>
  <c r="D2854" i="46"/>
  <c r="C2854" i="46"/>
  <c r="A2854" i="46"/>
  <c r="L2853" i="46"/>
  <c r="H2853" i="46"/>
  <c r="E2853" i="46"/>
  <c r="D2853" i="46"/>
  <c r="C2853" i="46"/>
  <c r="A2853" i="46"/>
  <c r="L2852" i="46"/>
  <c r="H2852" i="46"/>
  <c r="E2852" i="46"/>
  <c r="D2852" i="46"/>
  <c r="C2852" i="46"/>
  <c r="A2852" i="46"/>
  <c r="L2851" i="46"/>
  <c r="H2851" i="46"/>
  <c r="E2851" i="46"/>
  <c r="D2851" i="46"/>
  <c r="C2851" i="46"/>
  <c r="A2851" i="46"/>
  <c r="L2850" i="46"/>
  <c r="H2850" i="46"/>
  <c r="E2850" i="46"/>
  <c r="D2850" i="46"/>
  <c r="C2850" i="46"/>
  <c r="A2850" i="46"/>
  <c r="L2849" i="46"/>
  <c r="H2849" i="46"/>
  <c r="E2849" i="46"/>
  <c r="D2849" i="46"/>
  <c r="C2849" i="46"/>
  <c r="A2849" i="46"/>
  <c r="L2848" i="46"/>
  <c r="H2848" i="46"/>
  <c r="E2848" i="46"/>
  <c r="D2848" i="46"/>
  <c r="C2848" i="46"/>
  <c r="A2848" i="46"/>
  <c r="L2847" i="46"/>
  <c r="H2847" i="46"/>
  <c r="E2847" i="46"/>
  <c r="D2847" i="46"/>
  <c r="C2847" i="46"/>
  <c r="A2847" i="46"/>
  <c r="L2846" i="46"/>
  <c r="H2846" i="46"/>
  <c r="E2846" i="46"/>
  <c r="D2846" i="46"/>
  <c r="C2846" i="46"/>
  <c r="A2846" i="46"/>
  <c r="L2845" i="46"/>
  <c r="H2845" i="46"/>
  <c r="E2845" i="46"/>
  <c r="D2845" i="46"/>
  <c r="C2845" i="46"/>
  <c r="A2845" i="46"/>
  <c r="L2844" i="46"/>
  <c r="H2844" i="46"/>
  <c r="E2844" i="46"/>
  <c r="D2844" i="46"/>
  <c r="C2844" i="46"/>
  <c r="A2844" i="46"/>
  <c r="L2843" i="46"/>
  <c r="H2843" i="46"/>
  <c r="E2843" i="46"/>
  <c r="D2843" i="46"/>
  <c r="C2843" i="46"/>
  <c r="A2843" i="46"/>
  <c r="L2842" i="46"/>
  <c r="H2842" i="46"/>
  <c r="E2842" i="46"/>
  <c r="D2842" i="46"/>
  <c r="C2842" i="46"/>
  <c r="A2842" i="46"/>
  <c r="L2841" i="46"/>
  <c r="H2841" i="46"/>
  <c r="E2841" i="46"/>
  <c r="D2841" i="46"/>
  <c r="C2841" i="46"/>
  <c r="A2841" i="46"/>
  <c r="L2840" i="46"/>
  <c r="H2840" i="46"/>
  <c r="E2840" i="46"/>
  <c r="D2840" i="46"/>
  <c r="C2840" i="46"/>
  <c r="A2840" i="46"/>
  <c r="L2839" i="46"/>
  <c r="H2839" i="46"/>
  <c r="E2839" i="46"/>
  <c r="D2839" i="46"/>
  <c r="C2839" i="46"/>
  <c r="A2839" i="46"/>
  <c r="L2838" i="46"/>
  <c r="H2838" i="46"/>
  <c r="E2838" i="46"/>
  <c r="D2838" i="46"/>
  <c r="C2838" i="46"/>
  <c r="A2838" i="46"/>
  <c r="L2837" i="46"/>
  <c r="H2837" i="46"/>
  <c r="E2837" i="46"/>
  <c r="D2837" i="46"/>
  <c r="C2837" i="46"/>
  <c r="A2837" i="46"/>
  <c r="L2836" i="46"/>
  <c r="H2836" i="46"/>
  <c r="E2836" i="46"/>
  <c r="D2836" i="46"/>
  <c r="C2836" i="46"/>
  <c r="A2836" i="46"/>
  <c r="L2835" i="46"/>
  <c r="H2835" i="46"/>
  <c r="E2835" i="46"/>
  <c r="D2835" i="46"/>
  <c r="C2835" i="46"/>
  <c r="A2835" i="46"/>
  <c r="L2834" i="46"/>
  <c r="H2834" i="46"/>
  <c r="E2834" i="46"/>
  <c r="D2834" i="46"/>
  <c r="C2834" i="46"/>
  <c r="A2834" i="46"/>
  <c r="L2833" i="46"/>
  <c r="H2833" i="46"/>
  <c r="E2833" i="46"/>
  <c r="D2833" i="46"/>
  <c r="C2833" i="46"/>
  <c r="A2833" i="46"/>
  <c r="L2832" i="46"/>
  <c r="H2832" i="46"/>
  <c r="E2832" i="46"/>
  <c r="D2832" i="46"/>
  <c r="C2832" i="46"/>
  <c r="A2832" i="46"/>
  <c r="L2831" i="46"/>
  <c r="H2831" i="46"/>
  <c r="E2831" i="46"/>
  <c r="D2831" i="46"/>
  <c r="C2831" i="46"/>
  <c r="A2831" i="46"/>
  <c r="L2830" i="46"/>
  <c r="H2830" i="46"/>
  <c r="E2830" i="46"/>
  <c r="D2830" i="46"/>
  <c r="C2830" i="46"/>
  <c r="A2830" i="46"/>
  <c r="L2829" i="46"/>
  <c r="H2829" i="46"/>
  <c r="E2829" i="46"/>
  <c r="D2829" i="46"/>
  <c r="C2829" i="46"/>
  <c r="A2829" i="46"/>
  <c r="L2828" i="46"/>
  <c r="H2828" i="46"/>
  <c r="E2828" i="46"/>
  <c r="D2828" i="46"/>
  <c r="C2828" i="46"/>
  <c r="A2828" i="46"/>
  <c r="L2827" i="46"/>
  <c r="H2827" i="46"/>
  <c r="E2827" i="46"/>
  <c r="D2827" i="46"/>
  <c r="C2827" i="46"/>
  <c r="A2827" i="46"/>
  <c r="L2826" i="46"/>
  <c r="H2826" i="46"/>
  <c r="E2826" i="46"/>
  <c r="D2826" i="46"/>
  <c r="C2826" i="46"/>
  <c r="A2826" i="46"/>
  <c r="L2825" i="46"/>
  <c r="H2825" i="46"/>
  <c r="E2825" i="46"/>
  <c r="D2825" i="46"/>
  <c r="C2825" i="46"/>
  <c r="A2825" i="46"/>
  <c r="L2824" i="46"/>
  <c r="H2824" i="46"/>
  <c r="E2824" i="46"/>
  <c r="D2824" i="46"/>
  <c r="C2824" i="46"/>
  <c r="A2824" i="46"/>
  <c r="L2823" i="46"/>
  <c r="H2823" i="46"/>
  <c r="E2823" i="46"/>
  <c r="D2823" i="46"/>
  <c r="C2823" i="46"/>
  <c r="A2823" i="46"/>
  <c r="L2822" i="46"/>
  <c r="H2822" i="46"/>
  <c r="E2822" i="46"/>
  <c r="D2822" i="46"/>
  <c r="C2822" i="46"/>
  <c r="A2822" i="46"/>
  <c r="L2821" i="46"/>
  <c r="H2821" i="46"/>
  <c r="E2821" i="46"/>
  <c r="D2821" i="46"/>
  <c r="C2821" i="46"/>
  <c r="A2821" i="46"/>
  <c r="L2820" i="46"/>
  <c r="H2820" i="46"/>
  <c r="E2820" i="46"/>
  <c r="D2820" i="46"/>
  <c r="C2820" i="46"/>
  <c r="A2820" i="46"/>
  <c r="L2819" i="46"/>
  <c r="H2819" i="46"/>
  <c r="E2819" i="46"/>
  <c r="D2819" i="46"/>
  <c r="C2819" i="46"/>
  <c r="A2819" i="46"/>
  <c r="L2818" i="46"/>
  <c r="H2818" i="46"/>
  <c r="E2818" i="46"/>
  <c r="D2818" i="46"/>
  <c r="C2818" i="46"/>
  <c r="A2818" i="46"/>
  <c r="L2817" i="46"/>
  <c r="H2817" i="46"/>
  <c r="E2817" i="46"/>
  <c r="D2817" i="46"/>
  <c r="C2817" i="46"/>
  <c r="A2817" i="46"/>
  <c r="L2816" i="46"/>
  <c r="H2816" i="46"/>
  <c r="E2816" i="46"/>
  <c r="D2816" i="46"/>
  <c r="C2816" i="46"/>
  <c r="A2816" i="46"/>
  <c r="L2815" i="46"/>
  <c r="H2815" i="46"/>
  <c r="E2815" i="46"/>
  <c r="D2815" i="46"/>
  <c r="C2815" i="46"/>
  <c r="A2815" i="46"/>
  <c r="L2814" i="46"/>
  <c r="H2814" i="46"/>
  <c r="E2814" i="46"/>
  <c r="D2814" i="46"/>
  <c r="C2814" i="46"/>
  <c r="A2814" i="46"/>
  <c r="L2813" i="46"/>
  <c r="H2813" i="46"/>
  <c r="E2813" i="46"/>
  <c r="D2813" i="46"/>
  <c r="C2813" i="46"/>
  <c r="A2813" i="46"/>
  <c r="L2812" i="46"/>
  <c r="H2812" i="46"/>
  <c r="E2812" i="46"/>
  <c r="D2812" i="46"/>
  <c r="C2812" i="46"/>
  <c r="A2812" i="46"/>
  <c r="L2811" i="46"/>
  <c r="H2811" i="46"/>
  <c r="E2811" i="46"/>
  <c r="D2811" i="46"/>
  <c r="C2811" i="46"/>
  <c r="A2811" i="46"/>
  <c r="L2810" i="46"/>
  <c r="H2810" i="46"/>
  <c r="E2810" i="46"/>
  <c r="D2810" i="46"/>
  <c r="C2810" i="46"/>
  <c r="A2810" i="46"/>
  <c r="L2809" i="46"/>
  <c r="H2809" i="46"/>
  <c r="E2809" i="46"/>
  <c r="D2809" i="46"/>
  <c r="C2809" i="46"/>
  <c r="A2809" i="46"/>
  <c r="L2808" i="46"/>
  <c r="H2808" i="46"/>
  <c r="E2808" i="46"/>
  <c r="D2808" i="46"/>
  <c r="C2808" i="46"/>
  <c r="A2808" i="46"/>
  <c r="L2807" i="46"/>
  <c r="H2807" i="46"/>
  <c r="E2807" i="46"/>
  <c r="D2807" i="46"/>
  <c r="C2807" i="46"/>
  <c r="A2807" i="46"/>
  <c r="L2806" i="46"/>
  <c r="H2806" i="46"/>
  <c r="E2806" i="46"/>
  <c r="D2806" i="46"/>
  <c r="C2806" i="46"/>
  <c r="A2806" i="46"/>
  <c r="L2805" i="46"/>
  <c r="H2805" i="46"/>
  <c r="E2805" i="46"/>
  <c r="D2805" i="46"/>
  <c r="C2805" i="46"/>
  <c r="A2805" i="46"/>
  <c r="L2804" i="46"/>
  <c r="H2804" i="46"/>
  <c r="E2804" i="46"/>
  <c r="D2804" i="46"/>
  <c r="C2804" i="46"/>
  <c r="A2804" i="46"/>
  <c r="L2803" i="46"/>
  <c r="H2803" i="46"/>
  <c r="E2803" i="46"/>
  <c r="D2803" i="46"/>
  <c r="C2803" i="46"/>
  <c r="A2803" i="46"/>
  <c r="L2802" i="46"/>
  <c r="H2802" i="46"/>
  <c r="E2802" i="46"/>
  <c r="D2802" i="46"/>
  <c r="C2802" i="46"/>
  <c r="A2802" i="46"/>
  <c r="L2801" i="46"/>
  <c r="H2801" i="46"/>
  <c r="E2801" i="46"/>
  <c r="D2801" i="46"/>
  <c r="C2801" i="46"/>
  <c r="A2801" i="46"/>
  <c r="L2800" i="46"/>
  <c r="H2800" i="46"/>
  <c r="E2800" i="46"/>
  <c r="D2800" i="46"/>
  <c r="C2800" i="46"/>
  <c r="A2800" i="46"/>
  <c r="L2799" i="46"/>
  <c r="H2799" i="46"/>
  <c r="E2799" i="46"/>
  <c r="D2799" i="46"/>
  <c r="C2799" i="46"/>
  <c r="A2799" i="46"/>
  <c r="L2798" i="46"/>
  <c r="H2798" i="46"/>
  <c r="E2798" i="46"/>
  <c r="D2798" i="46"/>
  <c r="C2798" i="46"/>
  <c r="A2798" i="46"/>
  <c r="L2797" i="46"/>
  <c r="H2797" i="46"/>
  <c r="E2797" i="46"/>
  <c r="D2797" i="46"/>
  <c r="C2797" i="46"/>
  <c r="A2797" i="46"/>
  <c r="L2796" i="46"/>
  <c r="H2796" i="46"/>
  <c r="E2796" i="46"/>
  <c r="D2796" i="46"/>
  <c r="C2796" i="46"/>
  <c r="A2796" i="46"/>
  <c r="L2795" i="46"/>
  <c r="H2795" i="46"/>
  <c r="E2795" i="46"/>
  <c r="D2795" i="46"/>
  <c r="C2795" i="46"/>
  <c r="A2795" i="46"/>
  <c r="L2794" i="46"/>
  <c r="H2794" i="46"/>
  <c r="E2794" i="46"/>
  <c r="D2794" i="46"/>
  <c r="C2794" i="46"/>
  <c r="A2794" i="46"/>
  <c r="L2793" i="46"/>
  <c r="H2793" i="46"/>
  <c r="E2793" i="46"/>
  <c r="D2793" i="46"/>
  <c r="C2793" i="46"/>
  <c r="A2793" i="46"/>
  <c r="L2792" i="46"/>
  <c r="H2792" i="46"/>
  <c r="E2792" i="46"/>
  <c r="D2792" i="46"/>
  <c r="C2792" i="46"/>
  <c r="A2792" i="46"/>
  <c r="L2791" i="46"/>
  <c r="H2791" i="46"/>
  <c r="E2791" i="46"/>
  <c r="D2791" i="46"/>
  <c r="C2791" i="46"/>
  <c r="A2791" i="46"/>
  <c r="L2790" i="46"/>
  <c r="H2790" i="46"/>
  <c r="E2790" i="46"/>
  <c r="D2790" i="46"/>
  <c r="C2790" i="46"/>
  <c r="A2790" i="46"/>
  <c r="L2789" i="46"/>
  <c r="H2789" i="46"/>
  <c r="E2789" i="46"/>
  <c r="D2789" i="46"/>
  <c r="C2789" i="46"/>
  <c r="A2789" i="46"/>
  <c r="L2788" i="46"/>
  <c r="H2788" i="46"/>
  <c r="E2788" i="46"/>
  <c r="D2788" i="46"/>
  <c r="C2788" i="46"/>
  <c r="A2788" i="46"/>
  <c r="L2787" i="46"/>
  <c r="H2787" i="46"/>
  <c r="E2787" i="46"/>
  <c r="D2787" i="46"/>
  <c r="C2787" i="46"/>
  <c r="A2787" i="46"/>
  <c r="L2786" i="46"/>
  <c r="H2786" i="46"/>
  <c r="E2786" i="46"/>
  <c r="D2786" i="46"/>
  <c r="C2786" i="46"/>
  <c r="A2786" i="46"/>
  <c r="L2785" i="46"/>
  <c r="H2785" i="46"/>
  <c r="E2785" i="46"/>
  <c r="D2785" i="46"/>
  <c r="C2785" i="46"/>
  <c r="A2785" i="46"/>
  <c r="L2784" i="46"/>
  <c r="H2784" i="46"/>
  <c r="E2784" i="46"/>
  <c r="D2784" i="46"/>
  <c r="C2784" i="46"/>
  <c r="A2784" i="46"/>
  <c r="L2783" i="46"/>
  <c r="H2783" i="46"/>
  <c r="E2783" i="46"/>
  <c r="D2783" i="46"/>
  <c r="C2783" i="46"/>
  <c r="A2783" i="46"/>
  <c r="L2782" i="46"/>
  <c r="H2782" i="46"/>
  <c r="E2782" i="46"/>
  <c r="D2782" i="46"/>
  <c r="C2782" i="46"/>
  <c r="A2782" i="46"/>
  <c r="L2781" i="46"/>
  <c r="H2781" i="46"/>
  <c r="E2781" i="46"/>
  <c r="D2781" i="46"/>
  <c r="C2781" i="46"/>
  <c r="A2781" i="46"/>
  <c r="L2780" i="46"/>
  <c r="H2780" i="46"/>
  <c r="E2780" i="46"/>
  <c r="D2780" i="46"/>
  <c r="C2780" i="46"/>
  <c r="A2780" i="46"/>
  <c r="L2779" i="46"/>
  <c r="H2779" i="46"/>
  <c r="E2779" i="46"/>
  <c r="D2779" i="46"/>
  <c r="C2779" i="46"/>
  <c r="A2779" i="46"/>
  <c r="L2778" i="46"/>
  <c r="H2778" i="46"/>
  <c r="E2778" i="46"/>
  <c r="D2778" i="46"/>
  <c r="C2778" i="46"/>
  <c r="A2778" i="46"/>
  <c r="L2777" i="46"/>
  <c r="H2777" i="46"/>
  <c r="E2777" i="46"/>
  <c r="D2777" i="46"/>
  <c r="C2777" i="46"/>
  <c r="A2777" i="46"/>
  <c r="L2776" i="46"/>
  <c r="H2776" i="46"/>
  <c r="E2776" i="46"/>
  <c r="D2776" i="46"/>
  <c r="C2776" i="46"/>
  <c r="A2776" i="46"/>
  <c r="L2775" i="46"/>
  <c r="H2775" i="46"/>
  <c r="E2775" i="46"/>
  <c r="D2775" i="46"/>
  <c r="C2775" i="46"/>
  <c r="A2775" i="46"/>
  <c r="L2774" i="46"/>
  <c r="H2774" i="46"/>
  <c r="E2774" i="46"/>
  <c r="D2774" i="46"/>
  <c r="C2774" i="46"/>
  <c r="A2774" i="46"/>
  <c r="L2773" i="46"/>
  <c r="H2773" i="46"/>
  <c r="E2773" i="46"/>
  <c r="D2773" i="46"/>
  <c r="C2773" i="46"/>
  <c r="A2773" i="46"/>
  <c r="L2772" i="46"/>
  <c r="H2772" i="46"/>
  <c r="E2772" i="46"/>
  <c r="D2772" i="46"/>
  <c r="C2772" i="46"/>
  <c r="A2772" i="46"/>
  <c r="L2771" i="46"/>
  <c r="H2771" i="46"/>
  <c r="E2771" i="46"/>
  <c r="D2771" i="46"/>
  <c r="C2771" i="46"/>
  <c r="A2771" i="46"/>
  <c r="L2770" i="46"/>
  <c r="H2770" i="46"/>
  <c r="E2770" i="46"/>
  <c r="D2770" i="46"/>
  <c r="C2770" i="46"/>
  <c r="A2770" i="46"/>
  <c r="L2769" i="46"/>
  <c r="H2769" i="46"/>
  <c r="E2769" i="46"/>
  <c r="D2769" i="46"/>
  <c r="C2769" i="46"/>
  <c r="A2769" i="46"/>
  <c r="L2768" i="46"/>
  <c r="H2768" i="46"/>
  <c r="E2768" i="46"/>
  <c r="D2768" i="46"/>
  <c r="C2768" i="46"/>
  <c r="A2768" i="46"/>
  <c r="L2767" i="46"/>
  <c r="H2767" i="46"/>
  <c r="E2767" i="46"/>
  <c r="D2767" i="46"/>
  <c r="C2767" i="46"/>
  <c r="A2767" i="46"/>
  <c r="L2766" i="46"/>
  <c r="H2766" i="46"/>
  <c r="E2766" i="46"/>
  <c r="D2766" i="46"/>
  <c r="C2766" i="46"/>
  <c r="A2766" i="46"/>
  <c r="L2765" i="46"/>
  <c r="H2765" i="46"/>
  <c r="E2765" i="46"/>
  <c r="D2765" i="46"/>
  <c r="C2765" i="46"/>
  <c r="A2765" i="46"/>
  <c r="L2764" i="46"/>
  <c r="H2764" i="46"/>
  <c r="E2764" i="46"/>
  <c r="D2764" i="46"/>
  <c r="C2764" i="46"/>
  <c r="A2764" i="46"/>
  <c r="L2763" i="46"/>
  <c r="H2763" i="46"/>
  <c r="E2763" i="46"/>
  <c r="D2763" i="46"/>
  <c r="C2763" i="46"/>
  <c r="A2763" i="46"/>
  <c r="L2762" i="46"/>
  <c r="H2762" i="46"/>
  <c r="E2762" i="46"/>
  <c r="D2762" i="46"/>
  <c r="C2762" i="46"/>
  <c r="A2762" i="46"/>
  <c r="L2761" i="46"/>
  <c r="H2761" i="46"/>
  <c r="E2761" i="46"/>
  <c r="D2761" i="46"/>
  <c r="C2761" i="46"/>
  <c r="A2761" i="46"/>
  <c r="L2760" i="46"/>
  <c r="H2760" i="46"/>
  <c r="E2760" i="46"/>
  <c r="D2760" i="46"/>
  <c r="C2760" i="46"/>
  <c r="A2760" i="46"/>
  <c r="L2759" i="46"/>
  <c r="H2759" i="46"/>
  <c r="E2759" i="46"/>
  <c r="D2759" i="46"/>
  <c r="C2759" i="46"/>
  <c r="A2759" i="46"/>
  <c r="L2758" i="46"/>
  <c r="H2758" i="46"/>
  <c r="E2758" i="46"/>
  <c r="D2758" i="46"/>
  <c r="C2758" i="46"/>
  <c r="A2758" i="46"/>
  <c r="L2757" i="46"/>
  <c r="H2757" i="46"/>
  <c r="E2757" i="46"/>
  <c r="D2757" i="46"/>
  <c r="C2757" i="46"/>
  <c r="A2757" i="46"/>
  <c r="L2756" i="46"/>
  <c r="H2756" i="46"/>
  <c r="E2756" i="46"/>
  <c r="D2756" i="46"/>
  <c r="C2756" i="46"/>
  <c r="A2756" i="46"/>
  <c r="L2755" i="46"/>
  <c r="H2755" i="46"/>
  <c r="E2755" i="46"/>
  <c r="D2755" i="46"/>
  <c r="C2755" i="46"/>
  <c r="A2755" i="46"/>
  <c r="L2754" i="46"/>
  <c r="H2754" i="46"/>
  <c r="E2754" i="46"/>
  <c r="D2754" i="46"/>
  <c r="C2754" i="46"/>
  <c r="A2754" i="46"/>
  <c r="L2753" i="46"/>
  <c r="H2753" i="46"/>
  <c r="E2753" i="46"/>
  <c r="D2753" i="46"/>
  <c r="C2753" i="46"/>
  <c r="A2753" i="46"/>
  <c r="L2752" i="46"/>
  <c r="H2752" i="46"/>
  <c r="E2752" i="46"/>
  <c r="D2752" i="46"/>
  <c r="C2752" i="46"/>
  <c r="A2752" i="46"/>
  <c r="L2751" i="46"/>
  <c r="H2751" i="46"/>
  <c r="E2751" i="46"/>
  <c r="D2751" i="46"/>
  <c r="C2751" i="46"/>
  <c r="A2751" i="46"/>
  <c r="L2750" i="46"/>
  <c r="H2750" i="46"/>
  <c r="E2750" i="46"/>
  <c r="D2750" i="46"/>
  <c r="C2750" i="46"/>
  <c r="A2750" i="46"/>
  <c r="L2749" i="46"/>
  <c r="H2749" i="46"/>
  <c r="E2749" i="46"/>
  <c r="D2749" i="46"/>
  <c r="C2749" i="46"/>
  <c r="A2749" i="46"/>
  <c r="L2748" i="46"/>
  <c r="H2748" i="46"/>
  <c r="E2748" i="46"/>
  <c r="D2748" i="46"/>
  <c r="C2748" i="46"/>
  <c r="A2748" i="46"/>
  <c r="L2747" i="46"/>
  <c r="H2747" i="46"/>
  <c r="E2747" i="46"/>
  <c r="D2747" i="46"/>
  <c r="C2747" i="46"/>
  <c r="A2747" i="46"/>
  <c r="L2746" i="46"/>
  <c r="H2746" i="46"/>
  <c r="E2746" i="46"/>
  <c r="D2746" i="46"/>
  <c r="C2746" i="46"/>
  <c r="A2746" i="46"/>
  <c r="L2745" i="46"/>
  <c r="H2745" i="46"/>
  <c r="E2745" i="46"/>
  <c r="D2745" i="46"/>
  <c r="C2745" i="46"/>
  <c r="A2745" i="46"/>
  <c r="L2744" i="46"/>
  <c r="H2744" i="46"/>
  <c r="E2744" i="46"/>
  <c r="D2744" i="46"/>
  <c r="C2744" i="46"/>
  <c r="A2744" i="46"/>
  <c r="L2743" i="46"/>
  <c r="H2743" i="46"/>
  <c r="E2743" i="46"/>
  <c r="D2743" i="46"/>
  <c r="C2743" i="46"/>
  <c r="A2743" i="46"/>
  <c r="L2742" i="46"/>
  <c r="H2742" i="46"/>
  <c r="E2742" i="46"/>
  <c r="D2742" i="46"/>
  <c r="C2742" i="46"/>
  <c r="A2742" i="46"/>
  <c r="L2741" i="46"/>
  <c r="H2741" i="46"/>
  <c r="E2741" i="46"/>
  <c r="D2741" i="46"/>
  <c r="C2741" i="46"/>
  <c r="A2741" i="46"/>
  <c r="L2740" i="46"/>
  <c r="H2740" i="46"/>
  <c r="E2740" i="46"/>
  <c r="D2740" i="46"/>
  <c r="C2740" i="46"/>
  <c r="A2740" i="46"/>
  <c r="L2739" i="46"/>
  <c r="H2739" i="46"/>
  <c r="E2739" i="46"/>
  <c r="D2739" i="46"/>
  <c r="C2739" i="46"/>
  <c r="A2739" i="46"/>
  <c r="L2738" i="46"/>
  <c r="H2738" i="46"/>
  <c r="E2738" i="46"/>
  <c r="D2738" i="46"/>
  <c r="C2738" i="46"/>
  <c r="A2738" i="46"/>
  <c r="L2737" i="46"/>
  <c r="H2737" i="46"/>
  <c r="E2737" i="46"/>
  <c r="D2737" i="46"/>
  <c r="C2737" i="46"/>
  <c r="A2737" i="46"/>
  <c r="L2736" i="46"/>
  <c r="H2736" i="46"/>
  <c r="E2736" i="46"/>
  <c r="D2736" i="46"/>
  <c r="C2736" i="46"/>
  <c r="A2736" i="46"/>
  <c r="L2735" i="46"/>
  <c r="H2735" i="46"/>
  <c r="E2735" i="46"/>
  <c r="D2735" i="46"/>
  <c r="C2735" i="46"/>
  <c r="A2735" i="46"/>
  <c r="L2734" i="46"/>
  <c r="H2734" i="46"/>
  <c r="E2734" i="46"/>
  <c r="D2734" i="46"/>
  <c r="C2734" i="46"/>
  <c r="A2734" i="46"/>
  <c r="L2733" i="46"/>
  <c r="H2733" i="46"/>
  <c r="E2733" i="46"/>
  <c r="D2733" i="46"/>
  <c r="C2733" i="46"/>
  <c r="A2733" i="46"/>
  <c r="L2732" i="46"/>
  <c r="H2732" i="46"/>
  <c r="E2732" i="46"/>
  <c r="D2732" i="46"/>
  <c r="C2732" i="46"/>
  <c r="A2732" i="46"/>
  <c r="L2731" i="46"/>
  <c r="H2731" i="46"/>
  <c r="E2731" i="46"/>
  <c r="D2731" i="46"/>
  <c r="C2731" i="46"/>
  <c r="A2731" i="46"/>
  <c r="L2730" i="46"/>
  <c r="H2730" i="46"/>
  <c r="E2730" i="46"/>
  <c r="D2730" i="46"/>
  <c r="C2730" i="46"/>
  <c r="A2730" i="46"/>
  <c r="L2729" i="46"/>
  <c r="H2729" i="46"/>
  <c r="E2729" i="46"/>
  <c r="D2729" i="46"/>
  <c r="C2729" i="46"/>
  <c r="A2729" i="46"/>
  <c r="L2728" i="46"/>
  <c r="H2728" i="46"/>
  <c r="E2728" i="46"/>
  <c r="D2728" i="46"/>
  <c r="C2728" i="46"/>
  <c r="A2728" i="46"/>
  <c r="L2727" i="46"/>
  <c r="H2727" i="46"/>
  <c r="E2727" i="46"/>
  <c r="D2727" i="46"/>
  <c r="C2727" i="46"/>
  <c r="A2727" i="46"/>
  <c r="L2726" i="46"/>
  <c r="H2726" i="46"/>
  <c r="E2726" i="46"/>
  <c r="D2726" i="46"/>
  <c r="C2726" i="46"/>
  <c r="A2726" i="46"/>
  <c r="L2725" i="46"/>
  <c r="H2725" i="46"/>
  <c r="E2725" i="46"/>
  <c r="D2725" i="46"/>
  <c r="C2725" i="46"/>
  <c r="A2725" i="46"/>
  <c r="L2724" i="46"/>
  <c r="H2724" i="46"/>
  <c r="E2724" i="46"/>
  <c r="D2724" i="46"/>
  <c r="C2724" i="46"/>
  <c r="A2724" i="46"/>
  <c r="L2723" i="46"/>
  <c r="H2723" i="46"/>
  <c r="E2723" i="46"/>
  <c r="D2723" i="46"/>
  <c r="C2723" i="46"/>
  <c r="A2723" i="46"/>
  <c r="L2722" i="46"/>
  <c r="H2722" i="46"/>
  <c r="E2722" i="46"/>
  <c r="D2722" i="46"/>
  <c r="C2722" i="46"/>
  <c r="A2722" i="46"/>
  <c r="L2721" i="46"/>
  <c r="H2721" i="46"/>
  <c r="E2721" i="46"/>
  <c r="D2721" i="46"/>
  <c r="C2721" i="46"/>
  <c r="A2721" i="46"/>
  <c r="L2720" i="46"/>
  <c r="H2720" i="46"/>
  <c r="E2720" i="46"/>
  <c r="D2720" i="46"/>
  <c r="C2720" i="46"/>
  <c r="A2720" i="46"/>
  <c r="L2719" i="46"/>
  <c r="H2719" i="46"/>
  <c r="E2719" i="46"/>
  <c r="D2719" i="46"/>
  <c r="C2719" i="46"/>
  <c r="A2719" i="46"/>
  <c r="L2718" i="46"/>
  <c r="H2718" i="46"/>
  <c r="E2718" i="46"/>
  <c r="D2718" i="46"/>
  <c r="C2718" i="46"/>
  <c r="A2718" i="46"/>
  <c r="L2717" i="46"/>
  <c r="H2717" i="46"/>
  <c r="E2717" i="46"/>
  <c r="D2717" i="46"/>
  <c r="C2717" i="46"/>
  <c r="A2717" i="46"/>
  <c r="L2716" i="46"/>
  <c r="H2716" i="46"/>
  <c r="E2716" i="46"/>
  <c r="D2716" i="46"/>
  <c r="C2716" i="46"/>
  <c r="A2716" i="46"/>
  <c r="L2715" i="46"/>
  <c r="H2715" i="46"/>
  <c r="E2715" i="46"/>
  <c r="D2715" i="46"/>
  <c r="C2715" i="46"/>
  <c r="A2715" i="46"/>
  <c r="L2714" i="46"/>
  <c r="H2714" i="46"/>
  <c r="E2714" i="46"/>
  <c r="D2714" i="46"/>
  <c r="C2714" i="46"/>
  <c r="A2714" i="46"/>
  <c r="L2713" i="46"/>
  <c r="H2713" i="46"/>
  <c r="E2713" i="46"/>
  <c r="D2713" i="46"/>
  <c r="C2713" i="46"/>
  <c r="A2713" i="46"/>
  <c r="L2712" i="46"/>
  <c r="H2712" i="46"/>
  <c r="E2712" i="46"/>
  <c r="D2712" i="46"/>
  <c r="C2712" i="46"/>
  <c r="A2712" i="46"/>
  <c r="L2711" i="46"/>
  <c r="H2711" i="46"/>
  <c r="E2711" i="46"/>
  <c r="D2711" i="46"/>
  <c r="C2711" i="46"/>
  <c r="A2711" i="46"/>
  <c r="L2710" i="46"/>
  <c r="H2710" i="46"/>
  <c r="E2710" i="46"/>
  <c r="D2710" i="46"/>
  <c r="C2710" i="46"/>
  <c r="A2710" i="46"/>
  <c r="L2709" i="46"/>
  <c r="H2709" i="46"/>
  <c r="E2709" i="46"/>
  <c r="D2709" i="46"/>
  <c r="C2709" i="46"/>
  <c r="A2709" i="46"/>
  <c r="L2708" i="46"/>
  <c r="H2708" i="46"/>
  <c r="E2708" i="46"/>
  <c r="D2708" i="46"/>
  <c r="C2708" i="46"/>
  <c r="A2708" i="46"/>
  <c r="L2707" i="46"/>
  <c r="H2707" i="46"/>
  <c r="E2707" i="46"/>
  <c r="D2707" i="46"/>
  <c r="C2707" i="46"/>
  <c r="A2707" i="46"/>
  <c r="L2706" i="46"/>
  <c r="H2706" i="46"/>
  <c r="E2706" i="46"/>
  <c r="D2706" i="46"/>
  <c r="C2706" i="46"/>
  <c r="A2706" i="46"/>
  <c r="L2705" i="46"/>
  <c r="H2705" i="46"/>
  <c r="E2705" i="46"/>
  <c r="D2705" i="46"/>
  <c r="C2705" i="46"/>
  <c r="A2705" i="46"/>
  <c r="L2704" i="46"/>
  <c r="H2704" i="46"/>
  <c r="E2704" i="46"/>
  <c r="D2704" i="46"/>
  <c r="C2704" i="46"/>
  <c r="A2704" i="46"/>
  <c r="L2703" i="46"/>
  <c r="H2703" i="46"/>
  <c r="E2703" i="46"/>
  <c r="D2703" i="46"/>
  <c r="C2703" i="46"/>
  <c r="A2703" i="46"/>
  <c r="L2702" i="46"/>
  <c r="H2702" i="46"/>
  <c r="E2702" i="46"/>
  <c r="D2702" i="46"/>
  <c r="C2702" i="46"/>
  <c r="A2702" i="46"/>
  <c r="L2701" i="46"/>
  <c r="H2701" i="46"/>
  <c r="E2701" i="46"/>
  <c r="D2701" i="46"/>
  <c r="C2701" i="46"/>
  <c r="A2701" i="46"/>
  <c r="L2700" i="46"/>
  <c r="H2700" i="46"/>
  <c r="E2700" i="46"/>
  <c r="D2700" i="46"/>
  <c r="C2700" i="46"/>
  <c r="A2700" i="46"/>
  <c r="L2699" i="46"/>
  <c r="H2699" i="46"/>
  <c r="E2699" i="46"/>
  <c r="D2699" i="46"/>
  <c r="C2699" i="46"/>
  <c r="A2699" i="46"/>
  <c r="L2698" i="46"/>
  <c r="H2698" i="46"/>
  <c r="E2698" i="46"/>
  <c r="D2698" i="46"/>
  <c r="C2698" i="46"/>
  <c r="A2698" i="46"/>
  <c r="L2697" i="46"/>
  <c r="H2697" i="46"/>
  <c r="E2697" i="46"/>
  <c r="D2697" i="46"/>
  <c r="C2697" i="46"/>
  <c r="A2697" i="46"/>
  <c r="L2696" i="46"/>
  <c r="H2696" i="46"/>
  <c r="E2696" i="46"/>
  <c r="D2696" i="46"/>
  <c r="C2696" i="46"/>
  <c r="A2696" i="46"/>
  <c r="L2695" i="46"/>
  <c r="H2695" i="46"/>
  <c r="E2695" i="46"/>
  <c r="D2695" i="46"/>
  <c r="C2695" i="46"/>
  <c r="A2695" i="46"/>
  <c r="L2694" i="46"/>
  <c r="H2694" i="46"/>
  <c r="E2694" i="46"/>
  <c r="D2694" i="46"/>
  <c r="C2694" i="46"/>
  <c r="A2694" i="46"/>
  <c r="L2693" i="46"/>
  <c r="H2693" i="46"/>
  <c r="E2693" i="46"/>
  <c r="D2693" i="46"/>
  <c r="C2693" i="46"/>
  <c r="A2693" i="46"/>
  <c r="L2692" i="46"/>
  <c r="H2692" i="46"/>
  <c r="E2692" i="46"/>
  <c r="D2692" i="46"/>
  <c r="C2692" i="46"/>
  <c r="A2692" i="46"/>
  <c r="L2691" i="46"/>
  <c r="H2691" i="46"/>
  <c r="E2691" i="46"/>
  <c r="D2691" i="46"/>
  <c r="C2691" i="46"/>
  <c r="A2691" i="46"/>
  <c r="L2690" i="46"/>
  <c r="H2690" i="46"/>
  <c r="E2690" i="46"/>
  <c r="D2690" i="46"/>
  <c r="C2690" i="46"/>
  <c r="A2690" i="46"/>
  <c r="L2689" i="46"/>
  <c r="H2689" i="46"/>
  <c r="E2689" i="46"/>
  <c r="D2689" i="46"/>
  <c r="C2689" i="46"/>
  <c r="A2689" i="46"/>
  <c r="L2688" i="46"/>
  <c r="H2688" i="46"/>
  <c r="E2688" i="46"/>
  <c r="D2688" i="46"/>
  <c r="C2688" i="46"/>
  <c r="A2688" i="46"/>
  <c r="L2687" i="46"/>
  <c r="H2687" i="46"/>
  <c r="E2687" i="46"/>
  <c r="D2687" i="46"/>
  <c r="C2687" i="46"/>
  <c r="A2687" i="46"/>
  <c r="L2686" i="46"/>
  <c r="H2686" i="46"/>
  <c r="E2686" i="46"/>
  <c r="D2686" i="46"/>
  <c r="C2686" i="46"/>
  <c r="A2686" i="46"/>
  <c r="L2685" i="46"/>
  <c r="H2685" i="46"/>
  <c r="E2685" i="46"/>
  <c r="D2685" i="46"/>
  <c r="C2685" i="46"/>
  <c r="A2685" i="46"/>
  <c r="L2684" i="46"/>
  <c r="H2684" i="46"/>
  <c r="E2684" i="46"/>
  <c r="D2684" i="46"/>
  <c r="C2684" i="46"/>
  <c r="A2684" i="46"/>
  <c r="L2683" i="46"/>
  <c r="H2683" i="46"/>
  <c r="E2683" i="46"/>
  <c r="D2683" i="46"/>
  <c r="C2683" i="46"/>
  <c r="A2683" i="46"/>
  <c r="L2682" i="46"/>
  <c r="H2682" i="46"/>
  <c r="E2682" i="46"/>
  <c r="D2682" i="46"/>
  <c r="C2682" i="46"/>
  <c r="A2682" i="46"/>
  <c r="L2681" i="46"/>
  <c r="H2681" i="46"/>
  <c r="E2681" i="46"/>
  <c r="D2681" i="46"/>
  <c r="C2681" i="46"/>
  <c r="A2681" i="46"/>
  <c r="L2680" i="46"/>
  <c r="H2680" i="46"/>
  <c r="E2680" i="46"/>
  <c r="D2680" i="46"/>
  <c r="C2680" i="46"/>
  <c r="A2680" i="46"/>
  <c r="L2679" i="46"/>
  <c r="H2679" i="46"/>
  <c r="E2679" i="46"/>
  <c r="D2679" i="46"/>
  <c r="C2679" i="46"/>
  <c r="A2679" i="46"/>
  <c r="L2678" i="46"/>
  <c r="H2678" i="46"/>
  <c r="E2678" i="46"/>
  <c r="D2678" i="46"/>
  <c r="C2678" i="46"/>
  <c r="A2678" i="46"/>
  <c r="L2677" i="46"/>
  <c r="H2677" i="46"/>
  <c r="E2677" i="46"/>
  <c r="D2677" i="46"/>
  <c r="C2677" i="46"/>
  <c r="A2677" i="46"/>
  <c r="L2676" i="46"/>
  <c r="H2676" i="46"/>
  <c r="E2676" i="46"/>
  <c r="D2676" i="46"/>
  <c r="C2676" i="46"/>
  <c r="A2676" i="46"/>
  <c r="L2675" i="46"/>
  <c r="H2675" i="46"/>
  <c r="E2675" i="46"/>
  <c r="D2675" i="46"/>
  <c r="C2675" i="46"/>
  <c r="A2675" i="46"/>
  <c r="L2674" i="46"/>
  <c r="H2674" i="46"/>
  <c r="E2674" i="46"/>
  <c r="D2674" i="46"/>
  <c r="C2674" i="46"/>
  <c r="A2674" i="46"/>
  <c r="L2673" i="46"/>
  <c r="H2673" i="46"/>
  <c r="E2673" i="46"/>
  <c r="D2673" i="46"/>
  <c r="C2673" i="46"/>
  <c r="A2673" i="46"/>
  <c r="L2672" i="46"/>
  <c r="H2672" i="46"/>
  <c r="E2672" i="46"/>
  <c r="D2672" i="46"/>
  <c r="C2672" i="46"/>
  <c r="A2672" i="46"/>
  <c r="L2671" i="46"/>
  <c r="H2671" i="46"/>
  <c r="E2671" i="46"/>
  <c r="D2671" i="46"/>
  <c r="C2671" i="46"/>
  <c r="A2671" i="46"/>
  <c r="L2670" i="46"/>
  <c r="H2670" i="46"/>
  <c r="E2670" i="46"/>
  <c r="D2670" i="46"/>
  <c r="C2670" i="46"/>
  <c r="A2670" i="46"/>
  <c r="L2669" i="46"/>
  <c r="H2669" i="46"/>
  <c r="E2669" i="46"/>
  <c r="D2669" i="46"/>
  <c r="C2669" i="46"/>
  <c r="A2669" i="46"/>
  <c r="L2668" i="46"/>
  <c r="H2668" i="46"/>
  <c r="E2668" i="46"/>
  <c r="D2668" i="46"/>
  <c r="C2668" i="46"/>
  <c r="A2668" i="46"/>
  <c r="L2667" i="46"/>
  <c r="H2667" i="46"/>
  <c r="E2667" i="46"/>
  <c r="D2667" i="46"/>
  <c r="C2667" i="46"/>
  <c r="A2667" i="46"/>
  <c r="L2666" i="46"/>
  <c r="H2666" i="46"/>
  <c r="E2666" i="46"/>
  <c r="D2666" i="46"/>
  <c r="C2666" i="46"/>
  <c r="A2666" i="46"/>
  <c r="L2665" i="46"/>
  <c r="H2665" i="46"/>
  <c r="E2665" i="46"/>
  <c r="D2665" i="46"/>
  <c r="C2665" i="46"/>
  <c r="A2665" i="46"/>
  <c r="L2664" i="46"/>
  <c r="H2664" i="46"/>
  <c r="E2664" i="46"/>
  <c r="D2664" i="46"/>
  <c r="C2664" i="46"/>
  <c r="A2664" i="46"/>
  <c r="L2663" i="46"/>
  <c r="H2663" i="46"/>
  <c r="E2663" i="46"/>
  <c r="D2663" i="46"/>
  <c r="C2663" i="46"/>
  <c r="A2663" i="46"/>
  <c r="L2662" i="46"/>
  <c r="H2662" i="46"/>
  <c r="E2662" i="46"/>
  <c r="D2662" i="46"/>
  <c r="C2662" i="46"/>
  <c r="A2662" i="46"/>
  <c r="L2661" i="46"/>
  <c r="H2661" i="46"/>
  <c r="E2661" i="46"/>
  <c r="D2661" i="46"/>
  <c r="C2661" i="46"/>
  <c r="A2661" i="46"/>
  <c r="L2660" i="46"/>
  <c r="H2660" i="46"/>
  <c r="E2660" i="46"/>
  <c r="D2660" i="46"/>
  <c r="C2660" i="46"/>
  <c r="A2660" i="46"/>
  <c r="L2659" i="46"/>
  <c r="H2659" i="46"/>
  <c r="E2659" i="46"/>
  <c r="D2659" i="46"/>
  <c r="C2659" i="46"/>
  <c r="A2659" i="46"/>
  <c r="L2658" i="46"/>
  <c r="H2658" i="46"/>
  <c r="E2658" i="46"/>
  <c r="D2658" i="46"/>
  <c r="C2658" i="46"/>
  <c r="A2658" i="46"/>
  <c r="L2657" i="46"/>
  <c r="H2657" i="46"/>
  <c r="E2657" i="46"/>
  <c r="D2657" i="46"/>
  <c r="C2657" i="46"/>
  <c r="A2657" i="46"/>
  <c r="L2656" i="46"/>
  <c r="H2656" i="46"/>
  <c r="E2656" i="46"/>
  <c r="D2656" i="46"/>
  <c r="C2656" i="46"/>
  <c r="A2656" i="46"/>
  <c r="L2655" i="46"/>
  <c r="H2655" i="46"/>
  <c r="E2655" i="46"/>
  <c r="D2655" i="46"/>
  <c r="C2655" i="46"/>
  <c r="A2655" i="46"/>
  <c r="L2654" i="46"/>
  <c r="H2654" i="46"/>
  <c r="E2654" i="46"/>
  <c r="D2654" i="46"/>
  <c r="C2654" i="46"/>
  <c r="A2654" i="46"/>
  <c r="L2653" i="46"/>
  <c r="H2653" i="46"/>
  <c r="E2653" i="46"/>
  <c r="D2653" i="46"/>
  <c r="C2653" i="46"/>
  <c r="A2653" i="46"/>
  <c r="L2652" i="46"/>
  <c r="H2652" i="46"/>
  <c r="E2652" i="46"/>
  <c r="D2652" i="46"/>
  <c r="C2652" i="46"/>
  <c r="A2652" i="46"/>
  <c r="L2651" i="46"/>
  <c r="H2651" i="46"/>
  <c r="E2651" i="46"/>
  <c r="D2651" i="46"/>
  <c r="C2651" i="46"/>
  <c r="A2651" i="46"/>
  <c r="L2650" i="46"/>
  <c r="H2650" i="46"/>
  <c r="E2650" i="46"/>
  <c r="D2650" i="46"/>
  <c r="C2650" i="46"/>
  <c r="A2650" i="46"/>
  <c r="L2649" i="46"/>
  <c r="H2649" i="46"/>
  <c r="E2649" i="46"/>
  <c r="D2649" i="46"/>
  <c r="C2649" i="46"/>
  <c r="A2649" i="46"/>
  <c r="L2648" i="46"/>
  <c r="H2648" i="46"/>
  <c r="E2648" i="46"/>
  <c r="D2648" i="46"/>
  <c r="C2648" i="46"/>
  <c r="A2648" i="46"/>
  <c r="L2647" i="46"/>
  <c r="H2647" i="46"/>
  <c r="E2647" i="46"/>
  <c r="D2647" i="46"/>
  <c r="C2647" i="46"/>
  <c r="A2647" i="46"/>
  <c r="L2646" i="46"/>
  <c r="H2646" i="46"/>
  <c r="E2646" i="46"/>
  <c r="D2646" i="46"/>
  <c r="C2646" i="46"/>
  <c r="A2646" i="46"/>
  <c r="L2645" i="46"/>
  <c r="H2645" i="46"/>
  <c r="E2645" i="46"/>
  <c r="D2645" i="46"/>
  <c r="C2645" i="46"/>
  <c r="A2645" i="46"/>
  <c r="L2644" i="46"/>
  <c r="H2644" i="46"/>
  <c r="E2644" i="46"/>
  <c r="D2644" i="46"/>
  <c r="C2644" i="46"/>
  <c r="A2644" i="46"/>
  <c r="L2643" i="46"/>
  <c r="H2643" i="46"/>
  <c r="E2643" i="46"/>
  <c r="D2643" i="46"/>
  <c r="C2643" i="46"/>
  <c r="A2643" i="46"/>
  <c r="L2642" i="46"/>
  <c r="H2642" i="46"/>
  <c r="E2642" i="46"/>
  <c r="D2642" i="46"/>
  <c r="C2642" i="46"/>
  <c r="A2642" i="46"/>
  <c r="L2641" i="46"/>
  <c r="H2641" i="46"/>
  <c r="E2641" i="46"/>
  <c r="D2641" i="46"/>
  <c r="C2641" i="46"/>
  <c r="A2641" i="46"/>
  <c r="L2640" i="46"/>
  <c r="H2640" i="46"/>
  <c r="E2640" i="46"/>
  <c r="D2640" i="46"/>
  <c r="C2640" i="46"/>
  <c r="A2640" i="46"/>
  <c r="L2639" i="46"/>
  <c r="H2639" i="46"/>
  <c r="E2639" i="46"/>
  <c r="D2639" i="46"/>
  <c r="C2639" i="46"/>
  <c r="A2639" i="46"/>
  <c r="L2638" i="46"/>
  <c r="H2638" i="46"/>
  <c r="E2638" i="46"/>
  <c r="D2638" i="46"/>
  <c r="C2638" i="46"/>
  <c r="A2638" i="46"/>
  <c r="L2637" i="46"/>
  <c r="H2637" i="46"/>
  <c r="E2637" i="46"/>
  <c r="D2637" i="46"/>
  <c r="C2637" i="46"/>
  <c r="A2637" i="46"/>
  <c r="L2636" i="46"/>
  <c r="H2636" i="46"/>
  <c r="E2636" i="46"/>
  <c r="D2636" i="46"/>
  <c r="C2636" i="46"/>
  <c r="A2636" i="46"/>
  <c r="L2635" i="46"/>
  <c r="H2635" i="46"/>
  <c r="E2635" i="46"/>
  <c r="D2635" i="46"/>
  <c r="C2635" i="46"/>
  <c r="A2635" i="46"/>
  <c r="L2634" i="46"/>
  <c r="H2634" i="46"/>
  <c r="E2634" i="46"/>
  <c r="D2634" i="46"/>
  <c r="C2634" i="46"/>
  <c r="A2634" i="46"/>
  <c r="L2633" i="46"/>
  <c r="H2633" i="46"/>
  <c r="E2633" i="46"/>
  <c r="D2633" i="46"/>
  <c r="C2633" i="46"/>
  <c r="A2633" i="46"/>
  <c r="L2632" i="46"/>
  <c r="H2632" i="46"/>
  <c r="E2632" i="46"/>
  <c r="D2632" i="46"/>
  <c r="C2632" i="46"/>
  <c r="A2632" i="46"/>
  <c r="L2631" i="46"/>
  <c r="H2631" i="46"/>
  <c r="E2631" i="46"/>
  <c r="D2631" i="46"/>
  <c r="C2631" i="46"/>
  <c r="A2631" i="46"/>
  <c r="L2630" i="46"/>
  <c r="H2630" i="46"/>
  <c r="E2630" i="46"/>
  <c r="D2630" i="46"/>
  <c r="C2630" i="46"/>
  <c r="A2630" i="46"/>
  <c r="L2629" i="46"/>
  <c r="H2629" i="46"/>
  <c r="E2629" i="46"/>
  <c r="D2629" i="46"/>
  <c r="C2629" i="46"/>
  <c r="A2629" i="46"/>
  <c r="L2628" i="46"/>
  <c r="H2628" i="46"/>
  <c r="E2628" i="46"/>
  <c r="D2628" i="46"/>
  <c r="C2628" i="46"/>
  <c r="A2628" i="46"/>
  <c r="L2627" i="46"/>
  <c r="H2627" i="46"/>
  <c r="E2627" i="46"/>
  <c r="D2627" i="46"/>
  <c r="C2627" i="46"/>
  <c r="A2627" i="46"/>
  <c r="L2626" i="46"/>
  <c r="H2626" i="46"/>
  <c r="E2626" i="46"/>
  <c r="D2626" i="46"/>
  <c r="C2626" i="46"/>
  <c r="A2626" i="46"/>
  <c r="L2625" i="46"/>
  <c r="H2625" i="46"/>
  <c r="E2625" i="46"/>
  <c r="D2625" i="46"/>
  <c r="C2625" i="46"/>
  <c r="A2625" i="46"/>
  <c r="L2624" i="46"/>
  <c r="H2624" i="46"/>
  <c r="E2624" i="46"/>
  <c r="D2624" i="46"/>
  <c r="C2624" i="46"/>
  <c r="A2624" i="46"/>
  <c r="L2623" i="46"/>
  <c r="H2623" i="46"/>
  <c r="E2623" i="46"/>
  <c r="D2623" i="46"/>
  <c r="C2623" i="46"/>
  <c r="A2623" i="46"/>
  <c r="L2622" i="46"/>
  <c r="H2622" i="46"/>
  <c r="E2622" i="46"/>
  <c r="D2622" i="46"/>
  <c r="C2622" i="46"/>
  <c r="A2622" i="46"/>
  <c r="L2621" i="46"/>
  <c r="H2621" i="46"/>
  <c r="E2621" i="46"/>
  <c r="D2621" i="46"/>
  <c r="C2621" i="46"/>
  <c r="A2621" i="46"/>
  <c r="L2620" i="46"/>
  <c r="H2620" i="46"/>
  <c r="E2620" i="46"/>
  <c r="D2620" i="46"/>
  <c r="C2620" i="46"/>
  <c r="A2620" i="46"/>
  <c r="L2619" i="46"/>
  <c r="H2619" i="46"/>
  <c r="E2619" i="46"/>
  <c r="D2619" i="46"/>
  <c r="C2619" i="46"/>
  <c r="A2619" i="46"/>
  <c r="L2618" i="46"/>
  <c r="H2618" i="46"/>
  <c r="E2618" i="46"/>
  <c r="D2618" i="46"/>
  <c r="C2618" i="46"/>
  <c r="A2618" i="46"/>
  <c r="L2617" i="46"/>
  <c r="H2617" i="46"/>
  <c r="E2617" i="46"/>
  <c r="D2617" i="46"/>
  <c r="C2617" i="46"/>
  <c r="A2617" i="46"/>
  <c r="L2616" i="46"/>
  <c r="H2616" i="46"/>
  <c r="E2616" i="46"/>
  <c r="D2616" i="46"/>
  <c r="C2616" i="46"/>
  <c r="A2616" i="46"/>
  <c r="L2615" i="46"/>
  <c r="H2615" i="46"/>
  <c r="E2615" i="46"/>
  <c r="D2615" i="46"/>
  <c r="C2615" i="46"/>
  <c r="A2615" i="46"/>
  <c r="L2614" i="46"/>
  <c r="H2614" i="46"/>
  <c r="E2614" i="46"/>
  <c r="D2614" i="46"/>
  <c r="C2614" i="46"/>
  <c r="A2614" i="46"/>
  <c r="L2613" i="46"/>
  <c r="H2613" i="46"/>
  <c r="E2613" i="46"/>
  <c r="D2613" i="46"/>
  <c r="C2613" i="46"/>
  <c r="A2613" i="46"/>
  <c r="L2612" i="46"/>
  <c r="H2612" i="46"/>
  <c r="E2612" i="46"/>
  <c r="D2612" i="46"/>
  <c r="C2612" i="46"/>
  <c r="A2612" i="46"/>
  <c r="L2611" i="46"/>
  <c r="H2611" i="46"/>
  <c r="E2611" i="46"/>
  <c r="D2611" i="46"/>
  <c r="C2611" i="46"/>
  <c r="A2611" i="46"/>
  <c r="L2610" i="46"/>
  <c r="H2610" i="46"/>
  <c r="E2610" i="46"/>
  <c r="D2610" i="46"/>
  <c r="C2610" i="46"/>
  <c r="A2610" i="46"/>
  <c r="L2609" i="46"/>
  <c r="H2609" i="46"/>
  <c r="E2609" i="46"/>
  <c r="D2609" i="46"/>
  <c r="C2609" i="46"/>
  <c r="A2609" i="46"/>
  <c r="L2608" i="46"/>
  <c r="H2608" i="46"/>
  <c r="E2608" i="46"/>
  <c r="D2608" i="46"/>
  <c r="C2608" i="46"/>
  <c r="A2608" i="46"/>
  <c r="L2607" i="46"/>
  <c r="H2607" i="46"/>
  <c r="E2607" i="46"/>
  <c r="D2607" i="46"/>
  <c r="C2607" i="46"/>
  <c r="A2607" i="46"/>
  <c r="L2606" i="46"/>
  <c r="H2606" i="46"/>
  <c r="E2606" i="46"/>
  <c r="D2606" i="46"/>
  <c r="C2606" i="46"/>
  <c r="A2606" i="46"/>
  <c r="L2605" i="46"/>
  <c r="H2605" i="46"/>
  <c r="E2605" i="46"/>
  <c r="D2605" i="46"/>
  <c r="C2605" i="46"/>
  <c r="A2605" i="46"/>
  <c r="L2604" i="46"/>
  <c r="H2604" i="46"/>
  <c r="E2604" i="46"/>
  <c r="D2604" i="46"/>
  <c r="C2604" i="46"/>
  <c r="A2604" i="46"/>
  <c r="L2603" i="46"/>
  <c r="H2603" i="46"/>
  <c r="E2603" i="46"/>
  <c r="D2603" i="46"/>
  <c r="C2603" i="46"/>
  <c r="A2603" i="46"/>
  <c r="L2602" i="46"/>
  <c r="H2602" i="46"/>
  <c r="E2602" i="46"/>
  <c r="D2602" i="46"/>
  <c r="C2602" i="46"/>
  <c r="A2602" i="46"/>
  <c r="L2601" i="46"/>
  <c r="H2601" i="46"/>
  <c r="E2601" i="46"/>
  <c r="D2601" i="46"/>
  <c r="C2601" i="46"/>
  <c r="A2601" i="46"/>
  <c r="L2600" i="46"/>
  <c r="H2600" i="46"/>
  <c r="E2600" i="46"/>
  <c r="D2600" i="46"/>
  <c r="C2600" i="46"/>
  <c r="A2600" i="46"/>
  <c r="L2599" i="46"/>
  <c r="H2599" i="46"/>
  <c r="E2599" i="46"/>
  <c r="D2599" i="46"/>
  <c r="C2599" i="46"/>
  <c r="A2599" i="46"/>
  <c r="L2598" i="46"/>
  <c r="H2598" i="46"/>
  <c r="E2598" i="46"/>
  <c r="D2598" i="46"/>
  <c r="C2598" i="46"/>
  <c r="A2598" i="46"/>
  <c r="L2597" i="46"/>
  <c r="H2597" i="46"/>
  <c r="E2597" i="46"/>
  <c r="D2597" i="46"/>
  <c r="C2597" i="46"/>
  <c r="A2597" i="46"/>
  <c r="L2596" i="46"/>
  <c r="H2596" i="46"/>
  <c r="E2596" i="46"/>
  <c r="D2596" i="46"/>
  <c r="C2596" i="46"/>
  <c r="A2596" i="46"/>
  <c r="L2595" i="46"/>
  <c r="H2595" i="46"/>
  <c r="E2595" i="46"/>
  <c r="D2595" i="46"/>
  <c r="C2595" i="46"/>
  <c r="A2595" i="46"/>
  <c r="L2594" i="46"/>
  <c r="H2594" i="46"/>
  <c r="E2594" i="46"/>
  <c r="D2594" i="46"/>
  <c r="C2594" i="46"/>
  <c r="A2594" i="46"/>
  <c r="L2593" i="46"/>
  <c r="H2593" i="46"/>
  <c r="E2593" i="46"/>
  <c r="D2593" i="46"/>
  <c r="C2593" i="46"/>
  <c r="A2593" i="46"/>
  <c r="L2592" i="46"/>
  <c r="H2592" i="46"/>
  <c r="E2592" i="46"/>
  <c r="D2592" i="46"/>
  <c r="C2592" i="46"/>
  <c r="A2592" i="46"/>
  <c r="L2591" i="46"/>
  <c r="H2591" i="46"/>
  <c r="E2591" i="46"/>
  <c r="D2591" i="46"/>
  <c r="C2591" i="46"/>
  <c r="A2591" i="46"/>
  <c r="L2590" i="46"/>
  <c r="H2590" i="46"/>
  <c r="E2590" i="46"/>
  <c r="D2590" i="46"/>
  <c r="C2590" i="46"/>
  <c r="A2590" i="46"/>
  <c r="L2589" i="46"/>
  <c r="H2589" i="46"/>
  <c r="E2589" i="46"/>
  <c r="D2589" i="46"/>
  <c r="C2589" i="46"/>
  <c r="A2589" i="46"/>
  <c r="L2588" i="46"/>
  <c r="H2588" i="46"/>
  <c r="E2588" i="46"/>
  <c r="D2588" i="46"/>
  <c r="C2588" i="46"/>
  <c r="A2588" i="46"/>
  <c r="L2587" i="46"/>
  <c r="H2587" i="46"/>
  <c r="E2587" i="46"/>
  <c r="D2587" i="46"/>
  <c r="C2587" i="46"/>
  <c r="A2587" i="46"/>
  <c r="L2586" i="46"/>
  <c r="H2586" i="46"/>
  <c r="E2586" i="46"/>
  <c r="D2586" i="46"/>
  <c r="C2586" i="46"/>
  <c r="A2586" i="46"/>
  <c r="L2585" i="46"/>
  <c r="H2585" i="46"/>
  <c r="E2585" i="46"/>
  <c r="D2585" i="46"/>
  <c r="C2585" i="46"/>
  <c r="A2585" i="46"/>
  <c r="L2584" i="46"/>
  <c r="H2584" i="46"/>
  <c r="E2584" i="46"/>
  <c r="D2584" i="46"/>
  <c r="C2584" i="46"/>
  <c r="A2584" i="46"/>
  <c r="L2583" i="46"/>
  <c r="H2583" i="46"/>
  <c r="E2583" i="46"/>
  <c r="D2583" i="46"/>
  <c r="C2583" i="46"/>
  <c r="A2583" i="46"/>
  <c r="L2582" i="46"/>
  <c r="H2582" i="46"/>
  <c r="E2582" i="46"/>
  <c r="D2582" i="46"/>
  <c r="C2582" i="46"/>
  <c r="A2582" i="46"/>
  <c r="L2581" i="46"/>
  <c r="H2581" i="46"/>
  <c r="E2581" i="46"/>
  <c r="D2581" i="46"/>
  <c r="C2581" i="46"/>
  <c r="A2581" i="46"/>
  <c r="L2580" i="46"/>
  <c r="H2580" i="46"/>
  <c r="E2580" i="46"/>
  <c r="D2580" i="46"/>
  <c r="C2580" i="46"/>
  <c r="A2580" i="46"/>
  <c r="L2579" i="46"/>
  <c r="H2579" i="46"/>
  <c r="E2579" i="46"/>
  <c r="D2579" i="46"/>
  <c r="C2579" i="46"/>
  <c r="A2579" i="46"/>
  <c r="L2578" i="46"/>
  <c r="H2578" i="46"/>
  <c r="E2578" i="46"/>
  <c r="D2578" i="46"/>
  <c r="C2578" i="46"/>
  <c r="A2578" i="46"/>
  <c r="L2577" i="46"/>
  <c r="H2577" i="46"/>
  <c r="E2577" i="46"/>
  <c r="D2577" i="46"/>
  <c r="C2577" i="46"/>
  <c r="A2577" i="46"/>
  <c r="L2576" i="46"/>
  <c r="H2576" i="46"/>
  <c r="E2576" i="46"/>
  <c r="D2576" i="46"/>
  <c r="C2576" i="46"/>
  <c r="A2576" i="46"/>
  <c r="L2575" i="46"/>
  <c r="H2575" i="46"/>
  <c r="E2575" i="46"/>
  <c r="D2575" i="46"/>
  <c r="C2575" i="46"/>
  <c r="A2575" i="46"/>
  <c r="L2574" i="46"/>
  <c r="H2574" i="46"/>
  <c r="E2574" i="46"/>
  <c r="D2574" i="46"/>
  <c r="C2574" i="46"/>
  <c r="A2574" i="46"/>
  <c r="L2573" i="46"/>
  <c r="H2573" i="46"/>
  <c r="E2573" i="46"/>
  <c r="D2573" i="46"/>
  <c r="C2573" i="46"/>
  <c r="A2573" i="46"/>
  <c r="L2572" i="46"/>
  <c r="H2572" i="46"/>
  <c r="E2572" i="46"/>
  <c r="D2572" i="46"/>
  <c r="C2572" i="46"/>
  <c r="A2572" i="46"/>
  <c r="L2571" i="46"/>
  <c r="H2571" i="46"/>
  <c r="E2571" i="46"/>
  <c r="D2571" i="46"/>
  <c r="C2571" i="46"/>
  <c r="A2571" i="46"/>
  <c r="L2570" i="46"/>
  <c r="H2570" i="46"/>
  <c r="E2570" i="46"/>
  <c r="D2570" i="46"/>
  <c r="C2570" i="46"/>
  <c r="A2570" i="46"/>
  <c r="L2569" i="46"/>
  <c r="H2569" i="46"/>
  <c r="E2569" i="46"/>
  <c r="D2569" i="46"/>
  <c r="C2569" i="46"/>
  <c r="A2569" i="46"/>
  <c r="L2568" i="46"/>
  <c r="H2568" i="46"/>
  <c r="E2568" i="46"/>
  <c r="D2568" i="46"/>
  <c r="C2568" i="46"/>
  <c r="A2568" i="46"/>
  <c r="L2567" i="46"/>
  <c r="H2567" i="46"/>
  <c r="E2567" i="46"/>
  <c r="D2567" i="46"/>
  <c r="C2567" i="46"/>
  <c r="A2567" i="46"/>
  <c r="L2566" i="46"/>
  <c r="H2566" i="46"/>
  <c r="E2566" i="46"/>
  <c r="D2566" i="46"/>
  <c r="C2566" i="46"/>
  <c r="A2566" i="46"/>
  <c r="L2565" i="46"/>
  <c r="H2565" i="46"/>
  <c r="E2565" i="46"/>
  <c r="D2565" i="46"/>
  <c r="C2565" i="46"/>
  <c r="A2565" i="46"/>
  <c r="L2564" i="46"/>
  <c r="H2564" i="46"/>
  <c r="E2564" i="46"/>
  <c r="D2564" i="46"/>
  <c r="C2564" i="46"/>
  <c r="A2564" i="46"/>
  <c r="L2563" i="46"/>
  <c r="H2563" i="46"/>
  <c r="E2563" i="46"/>
  <c r="D2563" i="46"/>
  <c r="C2563" i="46"/>
  <c r="A2563" i="46"/>
  <c r="L2562" i="46"/>
  <c r="H2562" i="46"/>
  <c r="E2562" i="46"/>
  <c r="D2562" i="46"/>
  <c r="C2562" i="46"/>
  <c r="A2562" i="46"/>
  <c r="L2561" i="46"/>
  <c r="H2561" i="46"/>
  <c r="E2561" i="46"/>
  <c r="D2561" i="46"/>
  <c r="C2561" i="46"/>
  <c r="A2561" i="46"/>
  <c r="L2560" i="46"/>
  <c r="H2560" i="46"/>
  <c r="E2560" i="46"/>
  <c r="D2560" i="46"/>
  <c r="C2560" i="46"/>
  <c r="A2560" i="46"/>
  <c r="L2559" i="46"/>
  <c r="H2559" i="46"/>
  <c r="E2559" i="46"/>
  <c r="D2559" i="46"/>
  <c r="C2559" i="46"/>
  <c r="A2559" i="46"/>
  <c r="L2558" i="46"/>
  <c r="H2558" i="46"/>
  <c r="E2558" i="46"/>
  <c r="D2558" i="46"/>
  <c r="C2558" i="46"/>
  <c r="A2558" i="46"/>
  <c r="L2557" i="46"/>
  <c r="H2557" i="46"/>
  <c r="E2557" i="46"/>
  <c r="D2557" i="46"/>
  <c r="C2557" i="46"/>
  <c r="A2557" i="46"/>
  <c r="L2556" i="46"/>
  <c r="H2556" i="46"/>
  <c r="E2556" i="46"/>
  <c r="D2556" i="46"/>
  <c r="C2556" i="46"/>
  <c r="A2556" i="46"/>
  <c r="L2555" i="46"/>
  <c r="H2555" i="46"/>
  <c r="E2555" i="46"/>
  <c r="D2555" i="46"/>
  <c r="C2555" i="46"/>
  <c r="A2555" i="46"/>
  <c r="L2554" i="46"/>
  <c r="H2554" i="46"/>
  <c r="E2554" i="46"/>
  <c r="D2554" i="46"/>
  <c r="C2554" i="46"/>
  <c r="A2554" i="46"/>
  <c r="L2553" i="46"/>
  <c r="H2553" i="46"/>
  <c r="E2553" i="46"/>
  <c r="D2553" i="46"/>
  <c r="C2553" i="46"/>
  <c r="A2553" i="46"/>
  <c r="L2552" i="46"/>
  <c r="H2552" i="46"/>
  <c r="E2552" i="46"/>
  <c r="D2552" i="46"/>
  <c r="C2552" i="46"/>
  <c r="A2552" i="46"/>
  <c r="L2551" i="46"/>
  <c r="H2551" i="46"/>
  <c r="E2551" i="46"/>
  <c r="D2551" i="46"/>
  <c r="C2551" i="46"/>
  <c r="A2551" i="46"/>
  <c r="L2550" i="46"/>
  <c r="H2550" i="46"/>
  <c r="E2550" i="46"/>
  <c r="D2550" i="46"/>
  <c r="C2550" i="46"/>
  <c r="A2550" i="46"/>
  <c r="L2549" i="46"/>
  <c r="H2549" i="46"/>
  <c r="E2549" i="46"/>
  <c r="D2549" i="46"/>
  <c r="C2549" i="46"/>
  <c r="A2549" i="46"/>
  <c r="L2548" i="46"/>
  <c r="H2548" i="46"/>
  <c r="E2548" i="46"/>
  <c r="D2548" i="46"/>
  <c r="C2548" i="46"/>
  <c r="A2548" i="46"/>
  <c r="L2547" i="46"/>
  <c r="H2547" i="46"/>
  <c r="E2547" i="46"/>
  <c r="D2547" i="46"/>
  <c r="C2547" i="46"/>
  <c r="A2547" i="46"/>
  <c r="L2546" i="46"/>
  <c r="H2546" i="46"/>
  <c r="E2546" i="46"/>
  <c r="D2546" i="46"/>
  <c r="C2546" i="46"/>
  <c r="A2546" i="46"/>
  <c r="L2545" i="46"/>
  <c r="H2545" i="46"/>
  <c r="E2545" i="46"/>
  <c r="D2545" i="46"/>
  <c r="C2545" i="46"/>
  <c r="A2545" i="46"/>
  <c r="L2544" i="46"/>
  <c r="H2544" i="46"/>
  <c r="E2544" i="46"/>
  <c r="D2544" i="46"/>
  <c r="C2544" i="46"/>
  <c r="A2544" i="46"/>
  <c r="L2543" i="46"/>
  <c r="H2543" i="46"/>
  <c r="E2543" i="46"/>
  <c r="D2543" i="46"/>
  <c r="C2543" i="46"/>
  <c r="A2543" i="46"/>
  <c r="L2542" i="46"/>
  <c r="H2542" i="46"/>
  <c r="E2542" i="46"/>
  <c r="D2542" i="46"/>
  <c r="C2542" i="46"/>
  <c r="A2542" i="46"/>
  <c r="L2541" i="46"/>
  <c r="H2541" i="46"/>
  <c r="E2541" i="46"/>
  <c r="D2541" i="46"/>
  <c r="C2541" i="46"/>
  <c r="A2541" i="46"/>
  <c r="L2540" i="46"/>
  <c r="H2540" i="46"/>
  <c r="E2540" i="46"/>
  <c r="D2540" i="46"/>
  <c r="C2540" i="46"/>
  <c r="A2540" i="46"/>
  <c r="L2539" i="46"/>
  <c r="H2539" i="46"/>
  <c r="E2539" i="46"/>
  <c r="D2539" i="46"/>
  <c r="C2539" i="46"/>
  <c r="A2539" i="46"/>
  <c r="L2538" i="46"/>
  <c r="H2538" i="46"/>
  <c r="E2538" i="46"/>
  <c r="D2538" i="46"/>
  <c r="C2538" i="46"/>
  <c r="A2538" i="46"/>
  <c r="L2537" i="46"/>
  <c r="H2537" i="46"/>
  <c r="E2537" i="46"/>
  <c r="D2537" i="46"/>
  <c r="C2537" i="46"/>
  <c r="A2537" i="46"/>
  <c r="L2536" i="46"/>
  <c r="H2536" i="46"/>
  <c r="E2536" i="46"/>
  <c r="D2536" i="46"/>
  <c r="C2536" i="46"/>
  <c r="A2536" i="46"/>
  <c r="L2535" i="46"/>
  <c r="H2535" i="46"/>
  <c r="E2535" i="46"/>
  <c r="D2535" i="46"/>
  <c r="C2535" i="46"/>
  <c r="A2535" i="46"/>
  <c r="L2534" i="46"/>
  <c r="H2534" i="46"/>
  <c r="E2534" i="46"/>
  <c r="D2534" i="46"/>
  <c r="C2534" i="46"/>
  <c r="A2534" i="46"/>
  <c r="L2533" i="46"/>
  <c r="H2533" i="46"/>
  <c r="E2533" i="46"/>
  <c r="D2533" i="46"/>
  <c r="C2533" i="46"/>
  <c r="A2533" i="46"/>
  <c r="L2532" i="46"/>
  <c r="H2532" i="46"/>
  <c r="E2532" i="46"/>
  <c r="D2532" i="46"/>
  <c r="C2532" i="46"/>
  <c r="A2532" i="46"/>
  <c r="L2531" i="46"/>
  <c r="H2531" i="46"/>
  <c r="E2531" i="46"/>
  <c r="D2531" i="46"/>
  <c r="C2531" i="46"/>
  <c r="A2531" i="46"/>
  <c r="L2530" i="46"/>
  <c r="H2530" i="46"/>
  <c r="E2530" i="46"/>
  <c r="D2530" i="46"/>
  <c r="C2530" i="46"/>
  <c r="A2530" i="46"/>
  <c r="L2529" i="46"/>
  <c r="H2529" i="46"/>
  <c r="E2529" i="46"/>
  <c r="D2529" i="46"/>
  <c r="C2529" i="46"/>
  <c r="A2529" i="46"/>
  <c r="L2528" i="46"/>
  <c r="H2528" i="46"/>
  <c r="E2528" i="46"/>
  <c r="D2528" i="46"/>
  <c r="C2528" i="46"/>
  <c r="A2528" i="46"/>
  <c r="L2527" i="46"/>
  <c r="H2527" i="46"/>
  <c r="E2527" i="46"/>
  <c r="D2527" i="46"/>
  <c r="C2527" i="46"/>
  <c r="A2527" i="46"/>
  <c r="L2526" i="46"/>
  <c r="H2526" i="46"/>
  <c r="E2526" i="46"/>
  <c r="D2526" i="46"/>
  <c r="C2526" i="46"/>
  <c r="A2526" i="46"/>
  <c r="L2525" i="46"/>
  <c r="H2525" i="46"/>
  <c r="E2525" i="46"/>
  <c r="D2525" i="46"/>
  <c r="C2525" i="46"/>
  <c r="A2525" i="46"/>
  <c r="L2524" i="46"/>
  <c r="H2524" i="46"/>
  <c r="E2524" i="46"/>
  <c r="D2524" i="46"/>
  <c r="C2524" i="46"/>
  <c r="A2524" i="46"/>
  <c r="L2523" i="46"/>
  <c r="H2523" i="46"/>
  <c r="E2523" i="46"/>
  <c r="D2523" i="46"/>
  <c r="C2523" i="46"/>
  <c r="A2523" i="46"/>
  <c r="L2522" i="46"/>
  <c r="H2522" i="46"/>
  <c r="E2522" i="46"/>
  <c r="D2522" i="46"/>
  <c r="C2522" i="46"/>
  <c r="A2522" i="46"/>
  <c r="L2521" i="46"/>
  <c r="H2521" i="46"/>
  <c r="E2521" i="46"/>
  <c r="D2521" i="46"/>
  <c r="C2521" i="46"/>
  <c r="A2521" i="46"/>
  <c r="L2520" i="46"/>
  <c r="H2520" i="46"/>
  <c r="E2520" i="46"/>
  <c r="D2520" i="46"/>
  <c r="C2520" i="46"/>
  <c r="A2520" i="46"/>
  <c r="L2519" i="46"/>
  <c r="H2519" i="46"/>
  <c r="E2519" i="46"/>
  <c r="D2519" i="46"/>
  <c r="C2519" i="46"/>
  <c r="A2519" i="46"/>
  <c r="L2518" i="46"/>
  <c r="H2518" i="46"/>
  <c r="E2518" i="46"/>
  <c r="D2518" i="46"/>
  <c r="C2518" i="46"/>
  <c r="A2518" i="46"/>
  <c r="L2517" i="46"/>
  <c r="H2517" i="46"/>
  <c r="E2517" i="46"/>
  <c r="D2517" i="46"/>
  <c r="C2517" i="46"/>
  <c r="A2517" i="46"/>
  <c r="L2516" i="46"/>
  <c r="H2516" i="46"/>
  <c r="E2516" i="46"/>
  <c r="D2516" i="46"/>
  <c r="C2516" i="46"/>
  <c r="A2516" i="46"/>
  <c r="L2515" i="46"/>
  <c r="H2515" i="46"/>
  <c r="E2515" i="46"/>
  <c r="D2515" i="46"/>
  <c r="C2515" i="46"/>
  <c r="A2515" i="46"/>
  <c r="L2514" i="46"/>
  <c r="H2514" i="46"/>
  <c r="E2514" i="46"/>
  <c r="D2514" i="46"/>
  <c r="C2514" i="46"/>
  <c r="A2514" i="46"/>
  <c r="L2513" i="46"/>
  <c r="H2513" i="46"/>
  <c r="E2513" i="46"/>
  <c r="D2513" i="46"/>
  <c r="C2513" i="46"/>
  <c r="A2513" i="46"/>
  <c r="L2512" i="46"/>
  <c r="H2512" i="46"/>
  <c r="E2512" i="46"/>
  <c r="D2512" i="46"/>
  <c r="C2512" i="46"/>
  <c r="A2512" i="46"/>
  <c r="L2511" i="46"/>
  <c r="H2511" i="46"/>
  <c r="E2511" i="46"/>
  <c r="D2511" i="46"/>
  <c r="C2511" i="46"/>
  <c r="A2511" i="46"/>
  <c r="L2510" i="46"/>
  <c r="H2510" i="46"/>
  <c r="E2510" i="46"/>
  <c r="D2510" i="46"/>
  <c r="C2510" i="46"/>
  <c r="A2510" i="46"/>
  <c r="L2509" i="46"/>
  <c r="H2509" i="46"/>
  <c r="E2509" i="46"/>
  <c r="D2509" i="46"/>
  <c r="C2509" i="46"/>
  <c r="A2509" i="46"/>
  <c r="L2508" i="46"/>
  <c r="H2508" i="46"/>
  <c r="E2508" i="46"/>
  <c r="D2508" i="46"/>
  <c r="C2508" i="46"/>
  <c r="A2508" i="46"/>
  <c r="L2507" i="46"/>
  <c r="H2507" i="46"/>
  <c r="E2507" i="46"/>
  <c r="D2507" i="46"/>
  <c r="C2507" i="46"/>
  <c r="A2507" i="46"/>
  <c r="L2506" i="46"/>
  <c r="H2506" i="46"/>
  <c r="E2506" i="46"/>
  <c r="D2506" i="46"/>
  <c r="C2506" i="46"/>
  <c r="A2506" i="46"/>
  <c r="L2505" i="46"/>
  <c r="H2505" i="46"/>
  <c r="E2505" i="46"/>
  <c r="D2505" i="46"/>
  <c r="C2505" i="46"/>
  <c r="A2505" i="46"/>
  <c r="L2504" i="46"/>
  <c r="H2504" i="46"/>
  <c r="E2504" i="46"/>
  <c r="D2504" i="46"/>
  <c r="C2504" i="46"/>
  <c r="A2504" i="46"/>
  <c r="L2503" i="46"/>
  <c r="H2503" i="46"/>
  <c r="E2503" i="46"/>
  <c r="D2503" i="46"/>
  <c r="C2503" i="46"/>
  <c r="A2503" i="46"/>
  <c r="L2502" i="46"/>
  <c r="H2502" i="46"/>
  <c r="E2502" i="46"/>
  <c r="D2502" i="46"/>
  <c r="C2502" i="46"/>
  <c r="A2502" i="46"/>
  <c r="L2501" i="46"/>
  <c r="H2501" i="46"/>
  <c r="E2501" i="46"/>
  <c r="D2501" i="46"/>
  <c r="C2501" i="46"/>
  <c r="A2501" i="46"/>
  <c r="L2500" i="46"/>
  <c r="H2500" i="46"/>
  <c r="E2500" i="46"/>
  <c r="D2500" i="46"/>
  <c r="C2500" i="46"/>
  <c r="A2500" i="46"/>
  <c r="L2499" i="46"/>
  <c r="H2499" i="46"/>
  <c r="E2499" i="46"/>
  <c r="D2499" i="46"/>
  <c r="C2499" i="46"/>
  <c r="A2499" i="46"/>
  <c r="L2498" i="46"/>
  <c r="H2498" i="46"/>
  <c r="E2498" i="46"/>
  <c r="D2498" i="46"/>
  <c r="C2498" i="46"/>
  <c r="A2498" i="46"/>
  <c r="L2497" i="46"/>
  <c r="H2497" i="46"/>
  <c r="E2497" i="46"/>
  <c r="D2497" i="46"/>
  <c r="C2497" i="46"/>
  <c r="A2497" i="46"/>
  <c r="L2496" i="46"/>
  <c r="H2496" i="46"/>
  <c r="E2496" i="46"/>
  <c r="D2496" i="46"/>
  <c r="C2496" i="46"/>
  <c r="A2496" i="46"/>
  <c r="L2495" i="46"/>
  <c r="H2495" i="46"/>
  <c r="E2495" i="46"/>
  <c r="D2495" i="46"/>
  <c r="C2495" i="46"/>
  <c r="A2495" i="46"/>
  <c r="L2494" i="46"/>
  <c r="H2494" i="46"/>
  <c r="E2494" i="46"/>
  <c r="D2494" i="46"/>
  <c r="C2494" i="46"/>
  <c r="A2494" i="46"/>
  <c r="L2493" i="46"/>
  <c r="H2493" i="46"/>
  <c r="E2493" i="46"/>
  <c r="D2493" i="46"/>
  <c r="C2493" i="46"/>
  <c r="A2493" i="46"/>
  <c r="L2492" i="46"/>
  <c r="H2492" i="46"/>
  <c r="E2492" i="46"/>
  <c r="D2492" i="46"/>
  <c r="C2492" i="46"/>
  <c r="A2492" i="46"/>
  <c r="L2491" i="46"/>
  <c r="H2491" i="46"/>
  <c r="E2491" i="46"/>
  <c r="D2491" i="46"/>
  <c r="C2491" i="46"/>
  <c r="A2491" i="46"/>
  <c r="L2490" i="46"/>
  <c r="H2490" i="46"/>
  <c r="E2490" i="46"/>
  <c r="D2490" i="46"/>
  <c r="C2490" i="46"/>
  <c r="A2490" i="46"/>
  <c r="L2489" i="46"/>
  <c r="H2489" i="46"/>
  <c r="E2489" i="46"/>
  <c r="D2489" i="46"/>
  <c r="C2489" i="46"/>
  <c r="A2489" i="46"/>
  <c r="L2488" i="46"/>
  <c r="H2488" i="46"/>
  <c r="E2488" i="46"/>
  <c r="D2488" i="46"/>
  <c r="C2488" i="46"/>
  <c r="A2488" i="46"/>
  <c r="L2487" i="46"/>
  <c r="H2487" i="46"/>
  <c r="E2487" i="46"/>
  <c r="D2487" i="46"/>
  <c r="C2487" i="46"/>
  <c r="A2487" i="46"/>
  <c r="L2486" i="46"/>
  <c r="H2486" i="46"/>
  <c r="E2486" i="46"/>
  <c r="D2486" i="46"/>
  <c r="C2486" i="46"/>
  <c r="A2486" i="46"/>
  <c r="L2485" i="46"/>
  <c r="H2485" i="46"/>
  <c r="E2485" i="46"/>
  <c r="D2485" i="46"/>
  <c r="C2485" i="46"/>
  <c r="A2485" i="46"/>
  <c r="L2484" i="46"/>
  <c r="H2484" i="46"/>
  <c r="E2484" i="46"/>
  <c r="D2484" i="46"/>
  <c r="C2484" i="46"/>
  <c r="A2484" i="46"/>
  <c r="L2483" i="46"/>
  <c r="H2483" i="46"/>
  <c r="E2483" i="46"/>
  <c r="D2483" i="46"/>
  <c r="C2483" i="46"/>
  <c r="A2483" i="46"/>
  <c r="L2482" i="46"/>
  <c r="H2482" i="46"/>
  <c r="E2482" i="46"/>
  <c r="D2482" i="46"/>
  <c r="C2482" i="46"/>
  <c r="A2482" i="46"/>
  <c r="L2481" i="46"/>
  <c r="H2481" i="46"/>
  <c r="E2481" i="46"/>
  <c r="D2481" i="46"/>
  <c r="C2481" i="46"/>
  <c r="A2481" i="46"/>
  <c r="L2480" i="46"/>
  <c r="H2480" i="46"/>
  <c r="E2480" i="46"/>
  <c r="D2480" i="46"/>
  <c r="C2480" i="46"/>
  <c r="A2480" i="46"/>
  <c r="L2479" i="46"/>
  <c r="H2479" i="46"/>
  <c r="E2479" i="46"/>
  <c r="D2479" i="46"/>
  <c r="C2479" i="46"/>
  <c r="A2479" i="46"/>
  <c r="L2478" i="46"/>
  <c r="H2478" i="46"/>
  <c r="E2478" i="46"/>
  <c r="D2478" i="46"/>
  <c r="C2478" i="46"/>
  <c r="A2478" i="46"/>
  <c r="L2477" i="46"/>
  <c r="H2477" i="46"/>
  <c r="E2477" i="46"/>
  <c r="D2477" i="46"/>
  <c r="C2477" i="46"/>
  <c r="A2477" i="46"/>
  <c r="L2476" i="46"/>
  <c r="H2476" i="46"/>
  <c r="E2476" i="46"/>
  <c r="D2476" i="46"/>
  <c r="C2476" i="46"/>
  <c r="A2476" i="46"/>
  <c r="L2475" i="46"/>
  <c r="H2475" i="46"/>
  <c r="E2475" i="46"/>
  <c r="D2475" i="46"/>
  <c r="C2475" i="46"/>
  <c r="A2475" i="46"/>
  <c r="L2474" i="46"/>
  <c r="H2474" i="46"/>
  <c r="E2474" i="46"/>
  <c r="D2474" i="46"/>
  <c r="C2474" i="46"/>
  <c r="A2474" i="46"/>
  <c r="L2473" i="46"/>
  <c r="H2473" i="46"/>
  <c r="E2473" i="46"/>
  <c r="D2473" i="46"/>
  <c r="C2473" i="46"/>
  <c r="A2473" i="46"/>
  <c r="L2472" i="46"/>
  <c r="H2472" i="46"/>
  <c r="E2472" i="46"/>
  <c r="D2472" i="46"/>
  <c r="C2472" i="46"/>
  <c r="A2472" i="46"/>
  <c r="L2471" i="46"/>
  <c r="H2471" i="46"/>
  <c r="E2471" i="46"/>
  <c r="D2471" i="46"/>
  <c r="C2471" i="46"/>
  <c r="A2471" i="46"/>
  <c r="L2470" i="46"/>
  <c r="H2470" i="46"/>
  <c r="E2470" i="46"/>
  <c r="D2470" i="46"/>
  <c r="C2470" i="46"/>
  <c r="A2470" i="46"/>
  <c r="L2469" i="46"/>
  <c r="H2469" i="46"/>
  <c r="E2469" i="46"/>
  <c r="D2469" i="46"/>
  <c r="C2469" i="46"/>
  <c r="A2469" i="46"/>
  <c r="L2468" i="46"/>
  <c r="H2468" i="46"/>
  <c r="E2468" i="46"/>
  <c r="D2468" i="46"/>
  <c r="C2468" i="46"/>
  <c r="A2468" i="46"/>
  <c r="L2467" i="46"/>
  <c r="H2467" i="46"/>
  <c r="E2467" i="46"/>
  <c r="D2467" i="46"/>
  <c r="C2467" i="46"/>
  <c r="A2467" i="46"/>
  <c r="L2466" i="46"/>
  <c r="H2466" i="46"/>
  <c r="E2466" i="46"/>
  <c r="D2466" i="46"/>
  <c r="C2466" i="46"/>
  <c r="A2466" i="46"/>
  <c r="L2465" i="46"/>
  <c r="H2465" i="46"/>
  <c r="E2465" i="46"/>
  <c r="D2465" i="46"/>
  <c r="C2465" i="46"/>
  <c r="A2465" i="46"/>
  <c r="L2464" i="46"/>
  <c r="H2464" i="46"/>
  <c r="E2464" i="46"/>
  <c r="D2464" i="46"/>
  <c r="C2464" i="46"/>
  <c r="A2464" i="46"/>
  <c r="L2463" i="46"/>
  <c r="H2463" i="46"/>
  <c r="E2463" i="46"/>
  <c r="D2463" i="46"/>
  <c r="C2463" i="46"/>
  <c r="A2463" i="46"/>
  <c r="L2462" i="46"/>
  <c r="H2462" i="46"/>
  <c r="E2462" i="46"/>
  <c r="D2462" i="46"/>
  <c r="C2462" i="46"/>
  <c r="A2462" i="46"/>
  <c r="L2461" i="46"/>
  <c r="H2461" i="46"/>
  <c r="E2461" i="46"/>
  <c r="D2461" i="46"/>
  <c r="C2461" i="46"/>
  <c r="A2461" i="46"/>
  <c r="L2460" i="46"/>
  <c r="H2460" i="46"/>
  <c r="E2460" i="46"/>
  <c r="D2460" i="46"/>
  <c r="C2460" i="46"/>
  <c r="A2460" i="46"/>
  <c r="L2459" i="46"/>
  <c r="H2459" i="46"/>
  <c r="E2459" i="46"/>
  <c r="D2459" i="46"/>
  <c r="C2459" i="46"/>
  <c r="A2459" i="46"/>
  <c r="L2458" i="46"/>
  <c r="H2458" i="46"/>
  <c r="E2458" i="46"/>
  <c r="D2458" i="46"/>
  <c r="C2458" i="46"/>
  <c r="A2458" i="46"/>
  <c r="L2457" i="46"/>
  <c r="H2457" i="46"/>
  <c r="E2457" i="46"/>
  <c r="D2457" i="46"/>
  <c r="C2457" i="46"/>
  <c r="A2457" i="46"/>
  <c r="L2456" i="46"/>
  <c r="H2456" i="46"/>
  <c r="E2456" i="46"/>
  <c r="D2456" i="46"/>
  <c r="C2456" i="46"/>
  <c r="A2456" i="46"/>
  <c r="L2455" i="46"/>
  <c r="H2455" i="46"/>
  <c r="E2455" i="46"/>
  <c r="D2455" i="46"/>
  <c r="C2455" i="46"/>
  <c r="A2455" i="46"/>
  <c r="L2454" i="46"/>
  <c r="H2454" i="46"/>
  <c r="E2454" i="46"/>
  <c r="D2454" i="46"/>
  <c r="C2454" i="46"/>
  <c r="A2454" i="46"/>
  <c r="L2453" i="46"/>
  <c r="H2453" i="46"/>
  <c r="E2453" i="46"/>
  <c r="D2453" i="46"/>
  <c r="C2453" i="46"/>
  <c r="A2453" i="46"/>
  <c r="L2452" i="46"/>
  <c r="H2452" i="46"/>
  <c r="E2452" i="46"/>
  <c r="D2452" i="46"/>
  <c r="C2452" i="46"/>
  <c r="A2452" i="46"/>
  <c r="L2451" i="46"/>
  <c r="H2451" i="46"/>
  <c r="E2451" i="46"/>
  <c r="D2451" i="46"/>
  <c r="C2451" i="46"/>
  <c r="A2451" i="46"/>
  <c r="L2450" i="46"/>
  <c r="H2450" i="46"/>
  <c r="E2450" i="46"/>
  <c r="D2450" i="46"/>
  <c r="C2450" i="46"/>
  <c r="A2450" i="46"/>
  <c r="L2449" i="46"/>
  <c r="H2449" i="46"/>
  <c r="E2449" i="46"/>
  <c r="D2449" i="46"/>
  <c r="C2449" i="46"/>
  <c r="A2449" i="46"/>
  <c r="L2448" i="46"/>
  <c r="H2448" i="46"/>
  <c r="E2448" i="46"/>
  <c r="D2448" i="46"/>
  <c r="C2448" i="46"/>
  <c r="A2448" i="46"/>
  <c r="L2447" i="46"/>
  <c r="H2447" i="46"/>
  <c r="E2447" i="46"/>
  <c r="D2447" i="46"/>
  <c r="C2447" i="46"/>
  <c r="A2447" i="46"/>
  <c r="L2446" i="46"/>
  <c r="H2446" i="46"/>
  <c r="E2446" i="46"/>
  <c r="D2446" i="46"/>
  <c r="C2446" i="46"/>
  <c r="A2446" i="46"/>
  <c r="L2445" i="46"/>
  <c r="H2445" i="46"/>
  <c r="E2445" i="46"/>
  <c r="D2445" i="46"/>
  <c r="C2445" i="46"/>
  <c r="A2445" i="46"/>
  <c r="L2444" i="46"/>
  <c r="H2444" i="46"/>
  <c r="E2444" i="46"/>
  <c r="D2444" i="46"/>
  <c r="C2444" i="46"/>
  <c r="A2444" i="46"/>
  <c r="L2443" i="46"/>
  <c r="H2443" i="46"/>
  <c r="E2443" i="46"/>
  <c r="D2443" i="46"/>
  <c r="C2443" i="46"/>
  <c r="A2443" i="46"/>
  <c r="L2442" i="46"/>
  <c r="H2442" i="46"/>
  <c r="E2442" i="46"/>
  <c r="D2442" i="46"/>
  <c r="C2442" i="46"/>
  <c r="A2442" i="46"/>
  <c r="L2441" i="46"/>
  <c r="H2441" i="46"/>
  <c r="E2441" i="46"/>
  <c r="D2441" i="46"/>
  <c r="C2441" i="46"/>
  <c r="A2441" i="46"/>
  <c r="L2440" i="46"/>
  <c r="H2440" i="46"/>
  <c r="E2440" i="46"/>
  <c r="D2440" i="46"/>
  <c r="C2440" i="46"/>
  <c r="A2440" i="46"/>
  <c r="L2439" i="46"/>
  <c r="H2439" i="46"/>
  <c r="E2439" i="46"/>
  <c r="D2439" i="46"/>
  <c r="C2439" i="46"/>
  <c r="A2439" i="46"/>
  <c r="L2438" i="46"/>
  <c r="H2438" i="46"/>
  <c r="E2438" i="46"/>
  <c r="D2438" i="46"/>
  <c r="C2438" i="46"/>
  <c r="A2438" i="46"/>
  <c r="L2437" i="46"/>
  <c r="H2437" i="46"/>
  <c r="E2437" i="46"/>
  <c r="D2437" i="46"/>
  <c r="C2437" i="46"/>
  <c r="A2437" i="46"/>
  <c r="L2436" i="46"/>
  <c r="H2436" i="46"/>
  <c r="E2436" i="46"/>
  <c r="D2436" i="46"/>
  <c r="C2436" i="46"/>
  <c r="A2436" i="46"/>
  <c r="L2435" i="46"/>
  <c r="H2435" i="46"/>
  <c r="E2435" i="46"/>
  <c r="D2435" i="46"/>
  <c r="C2435" i="46"/>
  <c r="A2435" i="46"/>
  <c r="L2434" i="46"/>
  <c r="H2434" i="46"/>
  <c r="E2434" i="46"/>
  <c r="D2434" i="46"/>
  <c r="C2434" i="46"/>
  <c r="A2434" i="46"/>
  <c r="L2433" i="46"/>
  <c r="H2433" i="46"/>
  <c r="E2433" i="46"/>
  <c r="D2433" i="46"/>
  <c r="C2433" i="46"/>
  <c r="A2433" i="46"/>
  <c r="L2432" i="46"/>
  <c r="H2432" i="46"/>
  <c r="E2432" i="46"/>
  <c r="D2432" i="46"/>
  <c r="C2432" i="46"/>
  <c r="A2432" i="46"/>
  <c r="L2431" i="46"/>
  <c r="H2431" i="46"/>
  <c r="E2431" i="46"/>
  <c r="D2431" i="46"/>
  <c r="C2431" i="46"/>
  <c r="A2431" i="46"/>
  <c r="L2430" i="46"/>
  <c r="H2430" i="46"/>
  <c r="E2430" i="46"/>
  <c r="D2430" i="46"/>
  <c r="C2430" i="46"/>
  <c r="A2430" i="46"/>
  <c r="L2429" i="46"/>
  <c r="H2429" i="46"/>
  <c r="E2429" i="46"/>
  <c r="D2429" i="46"/>
  <c r="C2429" i="46"/>
  <c r="A2429" i="46"/>
  <c r="L2428" i="46"/>
  <c r="H2428" i="46"/>
  <c r="E2428" i="46"/>
  <c r="D2428" i="46"/>
  <c r="C2428" i="46"/>
  <c r="A2428" i="46"/>
  <c r="L2427" i="46"/>
  <c r="H2427" i="46"/>
  <c r="E2427" i="46"/>
  <c r="D2427" i="46"/>
  <c r="C2427" i="46"/>
  <c r="A2427" i="46"/>
  <c r="L2426" i="46"/>
  <c r="H2426" i="46"/>
  <c r="E2426" i="46"/>
  <c r="D2426" i="46"/>
  <c r="C2426" i="46"/>
  <c r="A2426" i="46"/>
  <c r="L2425" i="46"/>
  <c r="H2425" i="46"/>
  <c r="E2425" i="46"/>
  <c r="D2425" i="46"/>
  <c r="C2425" i="46"/>
  <c r="A2425" i="46"/>
  <c r="L2424" i="46"/>
  <c r="H2424" i="46"/>
  <c r="E2424" i="46"/>
  <c r="D2424" i="46"/>
  <c r="C2424" i="46"/>
  <c r="A2424" i="46"/>
  <c r="L2423" i="46"/>
  <c r="H2423" i="46"/>
  <c r="E2423" i="46"/>
  <c r="D2423" i="46"/>
  <c r="C2423" i="46"/>
  <c r="A2423" i="46"/>
  <c r="L2422" i="46"/>
  <c r="H2422" i="46"/>
  <c r="E2422" i="46"/>
  <c r="D2422" i="46"/>
  <c r="C2422" i="46"/>
  <c r="A2422" i="46"/>
  <c r="L2421" i="46"/>
  <c r="H2421" i="46"/>
  <c r="E2421" i="46"/>
  <c r="D2421" i="46"/>
  <c r="C2421" i="46"/>
  <c r="A2421" i="46"/>
  <c r="L2420" i="46"/>
  <c r="H2420" i="46"/>
  <c r="E2420" i="46"/>
  <c r="D2420" i="46"/>
  <c r="C2420" i="46"/>
  <c r="A2420" i="46"/>
  <c r="L2419" i="46"/>
  <c r="H2419" i="46"/>
  <c r="E2419" i="46"/>
  <c r="D2419" i="46"/>
  <c r="C2419" i="46"/>
  <c r="A2419" i="46"/>
  <c r="L2418" i="46"/>
  <c r="H2418" i="46"/>
  <c r="E2418" i="46"/>
  <c r="D2418" i="46"/>
  <c r="C2418" i="46"/>
  <c r="A2418" i="46"/>
  <c r="L2417" i="46"/>
  <c r="H2417" i="46"/>
  <c r="E2417" i="46"/>
  <c r="D2417" i="46"/>
  <c r="C2417" i="46"/>
  <c r="A2417" i="46"/>
  <c r="L2416" i="46"/>
  <c r="H2416" i="46"/>
  <c r="E2416" i="46"/>
  <c r="D2416" i="46"/>
  <c r="C2416" i="46"/>
  <c r="A2416" i="46"/>
  <c r="L2415" i="46"/>
  <c r="H2415" i="46"/>
  <c r="E2415" i="46"/>
  <c r="D2415" i="46"/>
  <c r="C2415" i="46"/>
  <c r="A2415" i="46"/>
  <c r="L2414" i="46"/>
  <c r="H2414" i="46"/>
  <c r="E2414" i="46"/>
  <c r="D2414" i="46"/>
  <c r="C2414" i="46"/>
  <c r="A2414" i="46"/>
  <c r="L2413" i="46"/>
  <c r="H2413" i="46"/>
  <c r="E2413" i="46"/>
  <c r="D2413" i="46"/>
  <c r="C2413" i="46"/>
  <c r="A2413" i="46"/>
  <c r="L2412" i="46"/>
  <c r="H2412" i="46"/>
  <c r="E2412" i="46"/>
  <c r="D2412" i="46"/>
  <c r="C2412" i="46"/>
  <c r="A2412" i="46"/>
  <c r="L2411" i="46"/>
  <c r="H2411" i="46"/>
  <c r="E2411" i="46"/>
  <c r="D2411" i="46"/>
  <c r="C2411" i="46"/>
  <c r="A2411" i="46"/>
  <c r="L2410" i="46"/>
  <c r="H2410" i="46"/>
  <c r="E2410" i="46"/>
  <c r="D2410" i="46"/>
  <c r="C2410" i="46"/>
  <c r="A2410" i="46"/>
  <c r="L2409" i="46"/>
  <c r="H2409" i="46"/>
  <c r="E2409" i="46"/>
  <c r="D2409" i="46"/>
  <c r="C2409" i="46"/>
  <c r="A2409" i="46"/>
  <c r="L2408" i="46"/>
  <c r="H2408" i="46"/>
  <c r="E2408" i="46"/>
  <c r="D2408" i="46"/>
  <c r="C2408" i="46"/>
  <c r="A2408" i="46"/>
  <c r="L2407" i="46"/>
  <c r="H2407" i="46"/>
  <c r="E2407" i="46"/>
  <c r="D2407" i="46"/>
  <c r="C2407" i="46"/>
  <c r="A2407" i="46"/>
  <c r="L2406" i="46"/>
  <c r="H2406" i="46"/>
  <c r="E2406" i="46"/>
  <c r="D2406" i="46"/>
  <c r="C2406" i="46"/>
  <c r="A2406" i="46"/>
  <c r="L2405" i="46"/>
  <c r="H2405" i="46"/>
  <c r="E2405" i="46"/>
  <c r="D2405" i="46"/>
  <c r="C2405" i="46"/>
  <c r="A2405" i="46"/>
  <c r="L2404" i="46"/>
  <c r="H2404" i="46"/>
  <c r="E2404" i="46"/>
  <c r="D2404" i="46"/>
  <c r="C2404" i="46"/>
  <c r="A2404" i="46"/>
  <c r="L2403" i="46"/>
  <c r="H2403" i="46"/>
  <c r="E2403" i="46"/>
  <c r="D2403" i="46"/>
  <c r="C2403" i="46"/>
  <c r="A2403" i="46"/>
  <c r="L2402" i="46"/>
  <c r="H2402" i="46"/>
  <c r="E2402" i="46"/>
  <c r="D2402" i="46"/>
  <c r="C2402" i="46"/>
  <c r="A2402" i="46"/>
  <c r="L2401" i="46"/>
  <c r="H2401" i="46"/>
  <c r="E2401" i="46"/>
  <c r="D2401" i="46"/>
  <c r="C2401" i="46"/>
  <c r="A2401" i="46"/>
  <c r="L2400" i="46"/>
  <c r="H2400" i="46"/>
  <c r="E2400" i="46"/>
  <c r="D2400" i="46"/>
  <c r="C2400" i="46"/>
  <c r="A2400" i="46"/>
  <c r="L2399" i="46"/>
  <c r="H2399" i="46"/>
  <c r="E2399" i="46"/>
  <c r="D2399" i="46"/>
  <c r="C2399" i="46"/>
  <c r="A2399" i="46"/>
  <c r="L2398" i="46"/>
  <c r="H2398" i="46"/>
  <c r="E2398" i="46"/>
  <c r="D2398" i="46"/>
  <c r="C2398" i="46"/>
  <c r="A2398" i="46"/>
  <c r="L2397" i="46"/>
  <c r="H2397" i="46"/>
  <c r="E2397" i="46"/>
  <c r="D2397" i="46"/>
  <c r="C2397" i="46"/>
  <c r="A2397" i="46"/>
  <c r="L2396" i="46"/>
  <c r="H2396" i="46"/>
  <c r="E2396" i="46"/>
  <c r="D2396" i="46"/>
  <c r="C2396" i="46"/>
  <c r="A2396" i="46"/>
  <c r="L2395" i="46"/>
  <c r="H2395" i="46"/>
  <c r="E2395" i="46"/>
  <c r="D2395" i="46"/>
  <c r="C2395" i="46"/>
  <c r="A2395" i="46"/>
  <c r="L2394" i="46"/>
  <c r="H2394" i="46"/>
  <c r="E2394" i="46"/>
  <c r="D2394" i="46"/>
  <c r="C2394" i="46"/>
  <c r="A2394" i="46"/>
  <c r="L2393" i="46"/>
  <c r="H2393" i="46"/>
  <c r="E2393" i="46"/>
  <c r="D2393" i="46"/>
  <c r="C2393" i="46"/>
  <c r="A2393" i="46"/>
  <c r="L2392" i="46"/>
  <c r="H2392" i="46"/>
  <c r="E2392" i="46"/>
  <c r="D2392" i="46"/>
  <c r="C2392" i="46"/>
  <c r="A2392" i="46"/>
  <c r="L2391" i="46"/>
  <c r="H2391" i="46"/>
  <c r="E2391" i="46"/>
  <c r="D2391" i="46"/>
  <c r="C2391" i="46"/>
  <c r="A2391" i="46"/>
  <c r="L2390" i="46"/>
  <c r="H2390" i="46"/>
  <c r="E2390" i="46"/>
  <c r="D2390" i="46"/>
  <c r="C2390" i="46"/>
  <c r="A2390" i="46"/>
  <c r="L2389" i="46"/>
  <c r="H2389" i="46"/>
  <c r="E2389" i="46"/>
  <c r="D2389" i="46"/>
  <c r="C2389" i="46"/>
  <c r="A2389" i="46"/>
  <c r="L2388" i="46"/>
  <c r="H2388" i="46"/>
  <c r="E2388" i="46"/>
  <c r="D2388" i="46"/>
  <c r="C2388" i="46"/>
  <c r="A2388" i="46"/>
  <c r="L2387" i="46"/>
  <c r="H2387" i="46"/>
  <c r="E2387" i="46"/>
  <c r="D2387" i="46"/>
  <c r="C2387" i="46"/>
  <c r="A2387" i="46"/>
  <c r="L2386" i="46"/>
  <c r="H2386" i="46"/>
  <c r="E2386" i="46"/>
  <c r="D2386" i="46"/>
  <c r="C2386" i="46"/>
  <c r="A2386" i="46"/>
  <c r="L2385" i="46"/>
  <c r="H2385" i="46"/>
  <c r="E2385" i="46"/>
  <c r="D2385" i="46"/>
  <c r="C2385" i="46"/>
  <c r="A2385" i="46"/>
  <c r="L2384" i="46"/>
  <c r="H2384" i="46"/>
  <c r="E2384" i="46"/>
  <c r="D2384" i="46"/>
  <c r="C2384" i="46"/>
  <c r="A2384" i="46"/>
  <c r="L2383" i="46"/>
  <c r="H2383" i="46"/>
  <c r="E2383" i="46"/>
  <c r="D2383" i="46"/>
  <c r="C2383" i="46"/>
  <c r="A2383" i="46"/>
  <c r="L2382" i="46"/>
  <c r="H2382" i="46"/>
  <c r="E2382" i="46"/>
  <c r="D2382" i="46"/>
  <c r="C2382" i="46"/>
  <c r="A2382" i="46"/>
  <c r="L2381" i="46"/>
  <c r="H2381" i="46"/>
  <c r="E2381" i="46"/>
  <c r="D2381" i="46"/>
  <c r="C2381" i="46"/>
  <c r="A2381" i="46"/>
  <c r="L2380" i="46"/>
  <c r="H2380" i="46"/>
  <c r="E2380" i="46"/>
  <c r="D2380" i="46"/>
  <c r="C2380" i="46"/>
  <c r="A2380" i="46"/>
  <c r="L2379" i="46"/>
  <c r="H2379" i="46"/>
  <c r="E2379" i="46"/>
  <c r="D2379" i="46"/>
  <c r="C2379" i="46"/>
  <c r="A2379" i="46"/>
  <c r="L2378" i="46"/>
  <c r="H2378" i="46"/>
  <c r="E2378" i="46"/>
  <c r="D2378" i="46"/>
  <c r="C2378" i="46"/>
  <c r="A2378" i="46"/>
  <c r="L2377" i="46"/>
  <c r="H2377" i="46"/>
  <c r="E2377" i="46"/>
  <c r="D2377" i="46"/>
  <c r="C2377" i="46"/>
  <c r="A2377" i="46"/>
  <c r="L2376" i="46"/>
  <c r="H2376" i="46"/>
  <c r="E2376" i="46"/>
  <c r="D2376" i="46"/>
  <c r="C2376" i="46"/>
  <c r="A2376" i="46"/>
  <c r="L2375" i="46"/>
  <c r="H2375" i="46"/>
  <c r="E2375" i="46"/>
  <c r="D2375" i="46"/>
  <c r="C2375" i="46"/>
  <c r="A2375" i="46"/>
  <c r="L2374" i="46"/>
  <c r="H2374" i="46"/>
  <c r="E2374" i="46"/>
  <c r="D2374" i="46"/>
  <c r="C2374" i="46"/>
  <c r="A2374" i="46"/>
  <c r="L2373" i="46"/>
  <c r="H2373" i="46"/>
  <c r="E2373" i="46"/>
  <c r="D2373" i="46"/>
  <c r="C2373" i="46"/>
  <c r="A2373" i="46"/>
  <c r="L2372" i="46"/>
  <c r="H2372" i="46"/>
  <c r="E2372" i="46"/>
  <c r="D2372" i="46"/>
  <c r="C2372" i="46"/>
  <c r="A2372" i="46"/>
  <c r="L2371" i="46"/>
  <c r="H2371" i="46"/>
  <c r="E2371" i="46"/>
  <c r="D2371" i="46"/>
  <c r="C2371" i="46"/>
  <c r="A2371" i="46"/>
  <c r="L2370" i="46"/>
  <c r="H2370" i="46"/>
  <c r="E2370" i="46"/>
  <c r="D2370" i="46"/>
  <c r="C2370" i="46"/>
  <c r="A2370" i="46"/>
  <c r="L2369" i="46"/>
  <c r="H2369" i="46"/>
  <c r="E2369" i="46"/>
  <c r="D2369" i="46"/>
  <c r="C2369" i="46"/>
  <c r="A2369" i="46"/>
  <c r="L2368" i="46"/>
  <c r="H2368" i="46"/>
  <c r="E2368" i="46"/>
  <c r="D2368" i="46"/>
  <c r="C2368" i="46"/>
  <c r="A2368" i="46"/>
  <c r="L2367" i="46"/>
  <c r="H2367" i="46"/>
  <c r="E2367" i="46"/>
  <c r="D2367" i="46"/>
  <c r="C2367" i="46"/>
  <c r="A2367" i="46"/>
  <c r="L2366" i="46"/>
  <c r="H2366" i="46"/>
  <c r="E2366" i="46"/>
  <c r="D2366" i="46"/>
  <c r="C2366" i="46"/>
  <c r="A2366" i="46"/>
  <c r="L2365" i="46"/>
  <c r="H2365" i="46"/>
  <c r="E2365" i="46"/>
  <c r="D2365" i="46"/>
  <c r="C2365" i="46"/>
  <c r="A2365" i="46"/>
  <c r="L2364" i="46"/>
  <c r="H2364" i="46"/>
  <c r="E2364" i="46"/>
  <c r="D2364" i="46"/>
  <c r="C2364" i="46"/>
  <c r="A2364" i="46"/>
  <c r="L2363" i="46"/>
  <c r="H2363" i="46"/>
  <c r="E2363" i="46"/>
  <c r="D2363" i="46"/>
  <c r="C2363" i="46"/>
  <c r="A2363" i="46"/>
  <c r="L2362" i="46"/>
  <c r="H2362" i="46"/>
  <c r="E2362" i="46"/>
  <c r="D2362" i="46"/>
  <c r="C2362" i="46"/>
  <c r="A2362" i="46"/>
  <c r="L2361" i="46"/>
  <c r="H2361" i="46"/>
  <c r="E2361" i="46"/>
  <c r="D2361" i="46"/>
  <c r="C2361" i="46"/>
  <c r="A2361" i="46"/>
  <c r="L2360" i="46"/>
  <c r="H2360" i="46"/>
  <c r="E2360" i="46"/>
  <c r="D2360" i="46"/>
  <c r="C2360" i="46"/>
  <c r="A2360" i="46"/>
  <c r="L2359" i="46"/>
  <c r="H2359" i="46"/>
  <c r="E2359" i="46"/>
  <c r="D2359" i="46"/>
  <c r="C2359" i="46"/>
  <c r="A2359" i="46"/>
  <c r="L2358" i="46"/>
  <c r="H2358" i="46"/>
  <c r="E2358" i="46"/>
  <c r="D2358" i="46"/>
  <c r="C2358" i="46"/>
  <c r="A2358" i="46"/>
  <c r="L2357" i="46"/>
  <c r="H2357" i="46"/>
  <c r="E2357" i="46"/>
  <c r="D2357" i="46"/>
  <c r="C2357" i="46"/>
  <c r="A2357" i="46"/>
  <c r="L2356" i="46"/>
  <c r="H2356" i="46"/>
  <c r="E2356" i="46"/>
  <c r="D2356" i="46"/>
  <c r="C2356" i="46"/>
  <c r="A2356" i="46"/>
  <c r="L2355" i="46"/>
  <c r="H2355" i="46"/>
  <c r="E2355" i="46"/>
  <c r="D2355" i="46"/>
  <c r="C2355" i="46"/>
  <c r="A2355" i="46"/>
  <c r="L2354" i="46"/>
  <c r="H2354" i="46"/>
  <c r="E2354" i="46"/>
  <c r="D2354" i="46"/>
  <c r="C2354" i="46"/>
  <c r="A2354" i="46"/>
  <c r="L2353" i="46"/>
  <c r="H2353" i="46"/>
  <c r="E2353" i="46"/>
  <c r="D2353" i="46"/>
  <c r="C2353" i="46"/>
  <c r="A2353" i="46"/>
  <c r="L2352" i="46"/>
  <c r="H2352" i="46"/>
  <c r="E2352" i="46"/>
  <c r="D2352" i="46"/>
  <c r="C2352" i="46"/>
  <c r="A2352" i="46"/>
  <c r="L2351" i="46"/>
  <c r="H2351" i="46"/>
  <c r="E2351" i="46"/>
  <c r="D2351" i="46"/>
  <c r="C2351" i="46"/>
  <c r="A2351" i="46"/>
  <c r="L2350" i="46"/>
  <c r="H2350" i="46"/>
  <c r="E2350" i="46"/>
  <c r="D2350" i="46"/>
  <c r="C2350" i="46"/>
  <c r="A2350" i="46"/>
  <c r="L2349" i="46"/>
  <c r="H2349" i="46"/>
  <c r="E2349" i="46"/>
  <c r="D2349" i="46"/>
  <c r="C2349" i="46"/>
  <c r="A2349" i="46"/>
  <c r="L2348" i="46"/>
  <c r="H2348" i="46"/>
  <c r="E2348" i="46"/>
  <c r="D2348" i="46"/>
  <c r="C2348" i="46"/>
  <c r="A2348" i="46"/>
  <c r="L2347" i="46"/>
  <c r="H2347" i="46"/>
  <c r="E2347" i="46"/>
  <c r="D2347" i="46"/>
  <c r="C2347" i="46"/>
  <c r="A2347" i="46"/>
  <c r="L2346" i="46"/>
  <c r="H2346" i="46"/>
  <c r="E2346" i="46"/>
  <c r="D2346" i="46"/>
  <c r="C2346" i="46"/>
  <c r="A2346" i="46"/>
  <c r="L2345" i="46"/>
  <c r="H2345" i="46"/>
  <c r="E2345" i="46"/>
  <c r="D2345" i="46"/>
  <c r="C2345" i="46"/>
  <c r="A2345" i="46"/>
  <c r="L2344" i="46"/>
  <c r="H2344" i="46"/>
  <c r="E2344" i="46"/>
  <c r="D2344" i="46"/>
  <c r="C2344" i="46"/>
  <c r="A2344" i="46"/>
  <c r="L2343" i="46"/>
  <c r="H2343" i="46"/>
  <c r="E2343" i="46"/>
  <c r="D2343" i="46"/>
  <c r="C2343" i="46"/>
  <c r="A2343" i="46"/>
  <c r="L2342" i="46"/>
  <c r="H2342" i="46"/>
  <c r="E2342" i="46"/>
  <c r="D2342" i="46"/>
  <c r="C2342" i="46"/>
  <c r="A2342" i="46"/>
  <c r="L2341" i="46"/>
  <c r="H2341" i="46"/>
  <c r="E2341" i="46"/>
  <c r="D2341" i="46"/>
  <c r="C2341" i="46"/>
  <c r="A2341" i="46"/>
  <c r="L2340" i="46"/>
  <c r="H2340" i="46"/>
  <c r="E2340" i="46"/>
  <c r="D2340" i="46"/>
  <c r="C2340" i="46"/>
  <c r="A2340" i="46"/>
  <c r="L2339" i="46"/>
  <c r="H2339" i="46"/>
  <c r="E2339" i="46"/>
  <c r="D2339" i="46"/>
  <c r="C2339" i="46"/>
  <c r="A2339" i="46"/>
  <c r="L2338" i="46"/>
  <c r="H2338" i="46"/>
  <c r="E2338" i="46"/>
  <c r="D2338" i="46"/>
  <c r="C2338" i="46"/>
  <c r="A2338" i="46"/>
  <c r="L2337" i="46"/>
  <c r="H2337" i="46"/>
  <c r="E2337" i="46"/>
  <c r="D2337" i="46"/>
  <c r="C2337" i="46"/>
  <c r="A2337" i="46"/>
  <c r="L2336" i="46"/>
  <c r="H2336" i="46"/>
  <c r="E2336" i="46"/>
  <c r="D2336" i="46"/>
  <c r="C2336" i="46"/>
  <c r="A2336" i="46"/>
  <c r="L2335" i="46"/>
  <c r="H2335" i="46"/>
  <c r="E2335" i="46"/>
  <c r="D2335" i="46"/>
  <c r="C2335" i="46"/>
  <c r="A2335" i="46"/>
  <c r="L2334" i="46"/>
  <c r="H2334" i="46"/>
  <c r="E2334" i="46"/>
  <c r="D2334" i="46"/>
  <c r="C2334" i="46"/>
  <c r="A2334" i="46"/>
  <c r="L2333" i="46"/>
  <c r="H2333" i="46"/>
  <c r="E2333" i="46"/>
  <c r="D2333" i="46"/>
  <c r="C2333" i="46"/>
  <c r="A2333" i="46"/>
  <c r="L2332" i="46"/>
  <c r="H2332" i="46"/>
  <c r="E2332" i="46"/>
  <c r="D2332" i="46"/>
  <c r="C2332" i="46"/>
  <c r="A2332" i="46"/>
  <c r="L2331" i="46"/>
  <c r="H2331" i="46"/>
  <c r="E2331" i="46"/>
  <c r="D2331" i="46"/>
  <c r="C2331" i="46"/>
  <c r="A2331" i="46"/>
  <c r="L2330" i="46"/>
  <c r="H2330" i="46"/>
  <c r="E2330" i="46"/>
  <c r="D2330" i="46"/>
  <c r="C2330" i="46"/>
  <c r="A2330" i="46"/>
  <c r="L2329" i="46"/>
  <c r="H2329" i="46"/>
  <c r="E2329" i="46"/>
  <c r="D2329" i="46"/>
  <c r="C2329" i="46"/>
  <c r="A2329" i="46"/>
  <c r="L2328" i="46"/>
  <c r="H2328" i="46"/>
  <c r="E2328" i="46"/>
  <c r="D2328" i="46"/>
  <c r="C2328" i="46"/>
  <c r="A2328" i="46"/>
  <c r="L2327" i="46"/>
  <c r="H2327" i="46"/>
  <c r="E2327" i="46"/>
  <c r="D2327" i="46"/>
  <c r="C2327" i="46"/>
  <c r="A2327" i="46"/>
  <c r="L2326" i="46"/>
  <c r="H2326" i="46"/>
  <c r="E2326" i="46"/>
  <c r="D2326" i="46"/>
  <c r="C2326" i="46"/>
  <c r="A2326" i="46"/>
  <c r="L2325" i="46"/>
  <c r="H2325" i="46"/>
  <c r="E2325" i="46"/>
  <c r="D2325" i="46"/>
  <c r="C2325" i="46"/>
  <c r="A2325" i="46"/>
  <c r="L2324" i="46"/>
  <c r="H2324" i="46"/>
  <c r="E2324" i="46"/>
  <c r="D2324" i="46"/>
  <c r="C2324" i="46"/>
  <c r="A2324" i="46"/>
  <c r="L2323" i="46"/>
  <c r="H2323" i="46"/>
  <c r="E2323" i="46"/>
  <c r="D2323" i="46"/>
  <c r="C2323" i="46"/>
  <c r="A2323" i="46"/>
  <c r="L2322" i="46"/>
  <c r="H2322" i="46"/>
  <c r="E2322" i="46"/>
  <c r="D2322" i="46"/>
  <c r="C2322" i="46"/>
  <c r="A2322" i="46"/>
  <c r="L2321" i="46"/>
  <c r="H2321" i="46"/>
  <c r="E2321" i="46"/>
  <c r="D2321" i="46"/>
  <c r="C2321" i="46"/>
  <c r="A2321" i="46"/>
  <c r="L2320" i="46"/>
  <c r="H2320" i="46"/>
  <c r="E2320" i="46"/>
  <c r="D2320" i="46"/>
  <c r="C2320" i="46"/>
  <c r="A2320" i="46"/>
  <c r="L2319" i="46"/>
  <c r="H2319" i="46"/>
  <c r="E2319" i="46"/>
  <c r="D2319" i="46"/>
  <c r="C2319" i="46"/>
  <c r="A2319" i="46"/>
  <c r="L2318" i="46"/>
  <c r="H2318" i="46"/>
  <c r="E2318" i="46"/>
  <c r="D2318" i="46"/>
  <c r="C2318" i="46"/>
  <c r="A2318" i="46"/>
  <c r="L2317" i="46"/>
  <c r="H2317" i="46"/>
  <c r="E2317" i="46"/>
  <c r="D2317" i="46"/>
  <c r="C2317" i="46"/>
  <c r="A2317" i="46"/>
  <c r="L2316" i="46"/>
  <c r="H2316" i="46"/>
  <c r="E2316" i="46"/>
  <c r="D2316" i="46"/>
  <c r="C2316" i="46"/>
  <c r="A2316" i="46"/>
  <c r="L2315" i="46"/>
  <c r="H2315" i="46"/>
  <c r="E2315" i="46"/>
  <c r="D2315" i="46"/>
  <c r="C2315" i="46"/>
  <c r="A2315" i="46"/>
  <c r="L2314" i="46"/>
  <c r="H2314" i="46"/>
  <c r="E2314" i="46"/>
  <c r="D2314" i="46"/>
  <c r="C2314" i="46"/>
  <c r="A2314" i="46"/>
  <c r="L2313" i="46"/>
  <c r="H2313" i="46"/>
  <c r="E2313" i="46"/>
  <c r="D2313" i="46"/>
  <c r="C2313" i="46"/>
  <c r="A2313" i="46"/>
  <c r="L2312" i="46"/>
  <c r="H2312" i="46"/>
  <c r="E2312" i="46"/>
  <c r="D2312" i="46"/>
  <c r="C2312" i="46"/>
  <c r="A2312" i="46"/>
  <c r="L2311" i="46"/>
  <c r="H2311" i="46"/>
  <c r="E2311" i="46"/>
  <c r="D2311" i="46"/>
  <c r="C2311" i="46"/>
  <c r="A2311" i="46"/>
  <c r="L2310" i="46"/>
  <c r="H2310" i="46"/>
  <c r="E2310" i="46"/>
  <c r="D2310" i="46"/>
  <c r="C2310" i="46"/>
  <c r="A2310" i="46"/>
  <c r="L2309" i="46"/>
  <c r="H2309" i="46"/>
  <c r="E2309" i="46"/>
  <c r="D2309" i="46"/>
  <c r="C2309" i="46"/>
  <c r="A2309" i="46"/>
  <c r="L2308" i="46"/>
  <c r="H2308" i="46"/>
  <c r="E2308" i="46"/>
  <c r="D2308" i="46"/>
  <c r="C2308" i="46"/>
  <c r="A2308" i="46"/>
  <c r="L2307" i="46"/>
  <c r="H2307" i="46"/>
  <c r="E2307" i="46"/>
  <c r="D2307" i="46"/>
  <c r="C2307" i="46"/>
  <c r="A2307" i="46"/>
  <c r="L2306" i="46"/>
  <c r="H2306" i="46"/>
  <c r="E2306" i="46"/>
  <c r="D2306" i="46"/>
  <c r="C2306" i="46"/>
  <c r="A2306" i="46"/>
  <c r="L2305" i="46"/>
  <c r="H2305" i="46"/>
  <c r="E2305" i="46"/>
  <c r="D2305" i="46"/>
  <c r="C2305" i="46"/>
  <c r="A2305" i="46"/>
  <c r="L2304" i="46"/>
  <c r="H2304" i="46"/>
  <c r="E2304" i="46"/>
  <c r="D2304" i="46"/>
  <c r="C2304" i="46"/>
  <c r="A2304" i="46"/>
  <c r="L2303" i="46"/>
  <c r="H2303" i="46"/>
  <c r="E2303" i="46"/>
  <c r="D2303" i="46"/>
  <c r="C2303" i="46"/>
  <c r="A2303" i="46"/>
  <c r="L2302" i="46"/>
  <c r="H2302" i="46"/>
  <c r="E2302" i="46"/>
  <c r="D2302" i="46"/>
  <c r="C2302" i="46"/>
  <c r="A2302" i="46"/>
  <c r="L2301" i="46"/>
  <c r="H2301" i="46"/>
  <c r="E2301" i="46"/>
  <c r="D2301" i="46"/>
  <c r="C2301" i="46"/>
  <c r="A2301" i="46"/>
  <c r="L2300" i="46"/>
  <c r="H2300" i="46"/>
  <c r="E2300" i="46"/>
  <c r="D2300" i="46"/>
  <c r="C2300" i="46"/>
  <c r="A2300" i="46"/>
  <c r="L2299" i="46"/>
  <c r="H2299" i="46"/>
  <c r="E2299" i="46"/>
  <c r="D2299" i="46"/>
  <c r="C2299" i="46"/>
  <c r="A2299" i="46"/>
  <c r="L2298" i="46"/>
  <c r="H2298" i="46"/>
  <c r="E2298" i="46"/>
  <c r="D2298" i="46"/>
  <c r="C2298" i="46"/>
  <c r="A2298" i="46"/>
  <c r="L2297" i="46"/>
  <c r="H2297" i="46"/>
  <c r="E2297" i="46"/>
  <c r="D2297" i="46"/>
  <c r="C2297" i="46"/>
  <c r="A2297" i="46"/>
  <c r="L2296" i="46"/>
  <c r="H2296" i="46"/>
  <c r="E2296" i="46"/>
  <c r="D2296" i="46"/>
  <c r="C2296" i="46"/>
  <c r="A2296" i="46"/>
  <c r="L2295" i="46"/>
  <c r="H2295" i="46"/>
  <c r="E2295" i="46"/>
  <c r="D2295" i="46"/>
  <c r="C2295" i="46"/>
  <c r="A2295" i="46"/>
  <c r="L2294" i="46"/>
  <c r="H2294" i="46"/>
  <c r="E2294" i="46"/>
  <c r="D2294" i="46"/>
  <c r="C2294" i="46"/>
  <c r="A2294" i="46"/>
  <c r="L2293" i="46"/>
  <c r="H2293" i="46"/>
  <c r="E2293" i="46"/>
  <c r="D2293" i="46"/>
  <c r="C2293" i="46"/>
  <c r="A2293" i="46"/>
  <c r="L2292" i="46"/>
  <c r="H2292" i="46"/>
  <c r="E2292" i="46"/>
  <c r="D2292" i="46"/>
  <c r="C2292" i="46"/>
  <c r="A2292" i="46"/>
  <c r="L2291" i="46"/>
  <c r="H2291" i="46"/>
  <c r="E2291" i="46"/>
  <c r="D2291" i="46"/>
  <c r="C2291" i="46"/>
  <c r="A2291" i="46"/>
  <c r="L2290" i="46"/>
  <c r="H2290" i="46"/>
  <c r="E2290" i="46"/>
  <c r="D2290" i="46"/>
  <c r="C2290" i="46"/>
  <c r="A2290" i="46"/>
  <c r="L2289" i="46"/>
  <c r="H2289" i="46"/>
  <c r="E2289" i="46"/>
  <c r="D2289" i="46"/>
  <c r="C2289" i="46"/>
  <c r="A2289" i="46"/>
  <c r="L2288" i="46"/>
  <c r="H2288" i="46"/>
  <c r="E2288" i="46"/>
  <c r="D2288" i="46"/>
  <c r="C2288" i="46"/>
  <c r="A2288" i="46"/>
  <c r="L2287" i="46"/>
  <c r="H2287" i="46"/>
  <c r="E2287" i="46"/>
  <c r="D2287" i="46"/>
  <c r="C2287" i="46"/>
  <c r="A2287" i="46"/>
  <c r="L2286" i="46"/>
  <c r="H2286" i="46"/>
  <c r="E2286" i="46"/>
  <c r="D2286" i="46"/>
  <c r="C2286" i="46"/>
  <c r="A2286" i="46"/>
  <c r="L2285" i="46"/>
  <c r="H2285" i="46"/>
  <c r="E2285" i="46"/>
  <c r="D2285" i="46"/>
  <c r="C2285" i="46"/>
  <c r="A2285" i="46"/>
  <c r="L2284" i="46"/>
  <c r="H2284" i="46"/>
  <c r="E2284" i="46"/>
  <c r="D2284" i="46"/>
  <c r="C2284" i="46"/>
  <c r="A2284" i="46"/>
  <c r="L2283" i="46"/>
  <c r="H2283" i="46"/>
  <c r="E2283" i="46"/>
  <c r="D2283" i="46"/>
  <c r="C2283" i="46"/>
  <c r="A2283" i="46"/>
  <c r="L2282" i="46"/>
  <c r="H2282" i="46"/>
  <c r="E2282" i="46"/>
  <c r="D2282" i="46"/>
  <c r="C2282" i="46"/>
  <c r="A2282" i="46"/>
  <c r="L2281" i="46"/>
  <c r="H2281" i="46"/>
  <c r="E2281" i="46"/>
  <c r="D2281" i="46"/>
  <c r="C2281" i="46"/>
  <c r="A2281" i="46"/>
  <c r="L2280" i="46"/>
  <c r="H2280" i="46"/>
  <c r="E2280" i="46"/>
  <c r="D2280" i="46"/>
  <c r="C2280" i="46"/>
  <c r="A2280" i="46"/>
  <c r="L2279" i="46"/>
  <c r="H2279" i="46"/>
  <c r="E2279" i="46"/>
  <c r="D2279" i="46"/>
  <c r="C2279" i="46"/>
  <c r="A2279" i="46"/>
  <c r="L2278" i="46"/>
  <c r="H2278" i="46"/>
  <c r="E2278" i="46"/>
  <c r="D2278" i="46"/>
  <c r="C2278" i="46"/>
  <c r="A2278" i="46"/>
  <c r="L2277" i="46"/>
  <c r="H2277" i="46"/>
  <c r="E2277" i="46"/>
  <c r="D2277" i="46"/>
  <c r="C2277" i="46"/>
  <c r="A2277" i="46"/>
  <c r="L2276" i="46"/>
  <c r="H2276" i="46"/>
  <c r="E2276" i="46"/>
  <c r="D2276" i="46"/>
  <c r="C2276" i="46"/>
  <c r="A2276" i="46"/>
  <c r="L2275" i="46"/>
  <c r="H2275" i="46"/>
  <c r="E2275" i="46"/>
  <c r="D2275" i="46"/>
  <c r="C2275" i="46"/>
  <c r="A2275" i="46"/>
  <c r="L2274" i="46"/>
  <c r="H2274" i="46"/>
  <c r="E2274" i="46"/>
  <c r="D2274" i="46"/>
  <c r="C2274" i="46"/>
  <c r="A2274" i="46"/>
  <c r="L2273" i="46"/>
  <c r="H2273" i="46"/>
  <c r="E2273" i="46"/>
  <c r="D2273" i="46"/>
  <c r="C2273" i="46"/>
  <c r="A2273" i="46"/>
  <c r="L2272" i="46"/>
  <c r="H2272" i="46"/>
  <c r="E2272" i="46"/>
  <c r="D2272" i="46"/>
  <c r="C2272" i="46"/>
  <c r="A2272" i="46"/>
  <c r="L2271" i="46"/>
  <c r="H2271" i="46"/>
  <c r="E2271" i="46"/>
  <c r="D2271" i="46"/>
  <c r="C2271" i="46"/>
  <c r="A2271" i="46"/>
  <c r="L2270" i="46"/>
  <c r="H2270" i="46"/>
  <c r="E2270" i="46"/>
  <c r="D2270" i="46"/>
  <c r="C2270" i="46"/>
  <c r="A2270" i="46"/>
  <c r="L2269" i="46"/>
  <c r="H2269" i="46"/>
  <c r="E2269" i="46"/>
  <c r="D2269" i="46"/>
  <c r="C2269" i="46"/>
  <c r="A2269" i="46"/>
  <c r="L2268" i="46"/>
  <c r="H2268" i="46"/>
  <c r="E2268" i="46"/>
  <c r="D2268" i="46"/>
  <c r="C2268" i="46"/>
  <c r="A2268" i="46"/>
  <c r="L2267" i="46"/>
  <c r="H2267" i="46"/>
  <c r="E2267" i="46"/>
  <c r="D2267" i="46"/>
  <c r="C2267" i="46"/>
  <c r="A2267" i="46"/>
  <c r="L2266" i="46"/>
  <c r="H2266" i="46"/>
  <c r="E2266" i="46"/>
  <c r="D2266" i="46"/>
  <c r="C2266" i="46"/>
  <c r="A2266" i="46"/>
  <c r="L2265" i="46"/>
  <c r="H2265" i="46"/>
  <c r="E2265" i="46"/>
  <c r="D2265" i="46"/>
  <c r="C2265" i="46"/>
  <c r="A2265" i="46"/>
  <c r="L2264" i="46"/>
  <c r="H2264" i="46"/>
  <c r="E2264" i="46"/>
  <c r="D2264" i="46"/>
  <c r="C2264" i="46"/>
  <c r="A2264" i="46"/>
  <c r="L2263" i="46"/>
  <c r="H2263" i="46"/>
  <c r="E2263" i="46"/>
  <c r="D2263" i="46"/>
  <c r="C2263" i="46"/>
  <c r="A2263" i="46"/>
  <c r="L2262" i="46"/>
  <c r="H2262" i="46"/>
  <c r="E2262" i="46"/>
  <c r="D2262" i="46"/>
  <c r="C2262" i="46"/>
  <c r="A2262" i="46"/>
  <c r="L2261" i="46"/>
  <c r="H2261" i="46"/>
  <c r="E2261" i="46"/>
  <c r="D2261" i="46"/>
  <c r="C2261" i="46"/>
  <c r="A2261" i="46"/>
  <c r="L2260" i="46"/>
  <c r="H2260" i="46"/>
  <c r="E2260" i="46"/>
  <c r="D2260" i="46"/>
  <c r="C2260" i="46"/>
  <c r="A2260" i="46"/>
  <c r="L2259" i="46"/>
  <c r="H2259" i="46"/>
  <c r="E2259" i="46"/>
  <c r="D2259" i="46"/>
  <c r="C2259" i="46"/>
  <c r="A2259" i="46"/>
  <c r="L2258" i="46"/>
  <c r="H2258" i="46"/>
  <c r="E2258" i="46"/>
  <c r="D2258" i="46"/>
  <c r="C2258" i="46"/>
  <c r="A2258" i="46"/>
  <c r="L2257" i="46"/>
  <c r="H2257" i="46"/>
  <c r="E2257" i="46"/>
  <c r="D2257" i="46"/>
  <c r="C2257" i="46"/>
  <c r="A2257" i="46"/>
  <c r="L2256" i="46"/>
  <c r="H2256" i="46"/>
  <c r="E2256" i="46"/>
  <c r="D2256" i="46"/>
  <c r="C2256" i="46"/>
  <c r="A2256" i="46"/>
  <c r="L2255" i="46"/>
  <c r="H2255" i="46"/>
  <c r="E2255" i="46"/>
  <c r="D2255" i="46"/>
  <c r="C2255" i="46"/>
  <c r="A2255" i="46"/>
  <c r="L2254" i="46"/>
  <c r="H2254" i="46"/>
  <c r="E2254" i="46"/>
  <c r="D2254" i="46"/>
  <c r="C2254" i="46"/>
  <c r="A2254" i="46"/>
  <c r="L2253" i="46"/>
  <c r="H2253" i="46"/>
  <c r="E2253" i="46"/>
  <c r="D2253" i="46"/>
  <c r="C2253" i="46"/>
  <c r="A2253" i="46"/>
  <c r="L2252" i="46"/>
  <c r="H2252" i="46"/>
  <c r="E2252" i="46"/>
  <c r="D2252" i="46"/>
  <c r="C2252" i="46"/>
  <c r="A2252" i="46"/>
  <c r="L2251" i="46"/>
  <c r="H2251" i="46"/>
  <c r="E2251" i="46"/>
  <c r="D2251" i="46"/>
  <c r="C2251" i="46"/>
  <c r="A2251" i="46"/>
  <c r="L2250" i="46"/>
  <c r="H2250" i="46"/>
  <c r="E2250" i="46"/>
  <c r="D2250" i="46"/>
  <c r="C2250" i="46"/>
  <c r="A2250" i="46"/>
  <c r="L2249" i="46"/>
  <c r="H2249" i="46"/>
  <c r="E2249" i="46"/>
  <c r="D2249" i="46"/>
  <c r="C2249" i="46"/>
  <c r="A2249" i="46"/>
  <c r="L2248" i="46"/>
  <c r="H2248" i="46"/>
  <c r="E2248" i="46"/>
  <c r="D2248" i="46"/>
  <c r="C2248" i="46"/>
  <c r="A2248" i="46"/>
  <c r="L2247" i="46"/>
  <c r="H2247" i="46"/>
  <c r="E2247" i="46"/>
  <c r="D2247" i="46"/>
  <c r="C2247" i="46"/>
  <c r="A2247" i="46"/>
  <c r="L2246" i="46"/>
  <c r="H2246" i="46"/>
  <c r="E2246" i="46"/>
  <c r="D2246" i="46"/>
  <c r="C2246" i="46"/>
  <c r="A2246" i="46"/>
  <c r="L2245" i="46"/>
  <c r="H2245" i="46"/>
  <c r="E2245" i="46"/>
  <c r="D2245" i="46"/>
  <c r="C2245" i="46"/>
  <c r="A2245" i="46"/>
  <c r="L2244" i="46"/>
  <c r="H2244" i="46"/>
  <c r="E2244" i="46"/>
  <c r="D2244" i="46"/>
  <c r="C2244" i="46"/>
  <c r="A2244" i="46"/>
  <c r="L2243" i="46"/>
  <c r="H2243" i="46"/>
  <c r="E2243" i="46"/>
  <c r="D2243" i="46"/>
  <c r="C2243" i="46"/>
  <c r="A2243" i="46"/>
  <c r="L2242" i="46"/>
  <c r="H2242" i="46"/>
  <c r="E2242" i="46"/>
  <c r="D2242" i="46"/>
  <c r="C2242" i="46"/>
  <c r="A2242" i="46"/>
  <c r="L2241" i="46"/>
  <c r="H2241" i="46"/>
  <c r="E2241" i="46"/>
  <c r="D2241" i="46"/>
  <c r="C2241" i="46"/>
  <c r="A2241" i="46"/>
  <c r="L2240" i="46"/>
  <c r="H2240" i="46"/>
  <c r="E2240" i="46"/>
  <c r="D2240" i="46"/>
  <c r="C2240" i="46"/>
  <c r="A2240" i="46"/>
  <c r="L2239" i="46"/>
  <c r="H2239" i="46"/>
  <c r="E2239" i="46"/>
  <c r="D2239" i="46"/>
  <c r="C2239" i="46"/>
  <c r="A2239" i="46"/>
  <c r="L2238" i="46"/>
  <c r="H2238" i="46"/>
  <c r="E2238" i="46"/>
  <c r="D2238" i="46"/>
  <c r="C2238" i="46"/>
  <c r="A2238" i="46"/>
  <c r="L2237" i="46"/>
  <c r="H2237" i="46"/>
  <c r="E2237" i="46"/>
  <c r="D2237" i="46"/>
  <c r="C2237" i="46"/>
  <c r="A2237" i="46"/>
  <c r="L2236" i="46"/>
  <c r="H2236" i="46"/>
  <c r="E2236" i="46"/>
  <c r="D2236" i="46"/>
  <c r="C2236" i="46"/>
  <c r="A2236" i="46"/>
  <c r="L2235" i="46"/>
  <c r="H2235" i="46"/>
  <c r="E2235" i="46"/>
  <c r="D2235" i="46"/>
  <c r="C2235" i="46"/>
  <c r="A2235" i="46"/>
  <c r="L2234" i="46"/>
  <c r="H2234" i="46"/>
  <c r="E2234" i="46"/>
  <c r="D2234" i="46"/>
  <c r="C2234" i="46"/>
  <c r="A2234" i="46"/>
  <c r="L2233" i="46"/>
  <c r="H2233" i="46"/>
  <c r="E2233" i="46"/>
  <c r="D2233" i="46"/>
  <c r="C2233" i="46"/>
  <c r="A2233" i="46"/>
  <c r="L2232" i="46"/>
  <c r="H2232" i="46"/>
  <c r="E2232" i="46"/>
  <c r="D2232" i="46"/>
  <c r="C2232" i="46"/>
  <c r="A2232" i="46"/>
  <c r="L2231" i="46"/>
  <c r="H2231" i="46"/>
  <c r="E2231" i="46"/>
  <c r="D2231" i="46"/>
  <c r="C2231" i="46"/>
  <c r="A2231" i="46"/>
  <c r="L2230" i="46"/>
  <c r="H2230" i="46"/>
  <c r="E2230" i="46"/>
  <c r="D2230" i="46"/>
  <c r="C2230" i="46"/>
  <c r="A2230" i="46"/>
  <c r="L2229" i="46"/>
  <c r="H2229" i="46"/>
  <c r="E2229" i="46"/>
  <c r="D2229" i="46"/>
  <c r="C2229" i="46"/>
  <c r="A2229" i="46"/>
  <c r="L2228" i="46"/>
  <c r="H2228" i="46"/>
  <c r="E2228" i="46"/>
  <c r="D2228" i="46"/>
  <c r="C2228" i="46"/>
  <c r="A2228" i="46"/>
  <c r="L2227" i="46"/>
  <c r="H2227" i="46"/>
  <c r="E2227" i="46"/>
  <c r="D2227" i="46"/>
  <c r="C2227" i="46"/>
  <c r="A2227" i="46"/>
  <c r="L2226" i="46"/>
  <c r="H2226" i="46"/>
  <c r="E2226" i="46"/>
  <c r="D2226" i="46"/>
  <c r="C2226" i="46"/>
  <c r="A2226" i="46"/>
  <c r="L2225" i="46"/>
  <c r="H2225" i="46"/>
  <c r="E2225" i="46"/>
  <c r="D2225" i="46"/>
  <c r="C2225" i="46"/>
  <c r="A2225" i="46"/>
  <c r="L2224" i="46"/>
  <c r="H2224" i="46"/>
  <c r="E2224" i="46"/>
  <c r="D2224" i="46"/>
  <c r="C2224" i="46"/>
  <c r="A2224" i="46"/>
  <c r="L2223" i="46"/>
  <c r="H2223" i="46"/>
  <c r="E2223" i="46"/>
  <c r="D2223" i="46"/>
  <c r="C2223" i="46"/>
  <c r="A2223" i="46"/>
  <c r="L2222" i="46"/>
  <c r="H2222" i="46"/>
  <c r="E2222" i="46"/>
  <c r="D2222" i="46"/>
  <c r="C2222" i="46"/>
  <c r="A2222" i="46"/>
  <c r="L2221" i="46"/>
  <c r="H2221" i="46"/>
  <c r="E2221" i="46"/>
  <c r="D2221" i="46"/>
  <c r="C2221" i="46"/>
  <c r="A2221" i="46"/>
  <c r="L2220" i="46"/>
  <c r="H2220" i="46"/>
  <c r="E2220" i="46"/>
  <c r="D2220" i="46"/>
  <c r="C2220" i="46"/>
  <c r="A2220" i="46"/>
  <c r="L2219" i="46"/>
  <c r="H2219" i="46"/>
  <c r="E2219" i="46"/>
  <c r="D2219" i="46"/>
  <c r="C2219" i="46"/>
  <c r="A2219" i="46"/>
  <c r="L2218" i="46"/>
  <c r="H2218" i="46"/>
  <c r="E2218" i="46"/>
  <c r="D2218" i="46"/>
  <c r="C2218" i="46"/>
  <c r="A2218" i="46"/>
  <c r="L2217" i="46"/>
  <c r="H2217" i="46"/>
  <c r="E2217" i="46"/>
  <c r="D2217" i="46"/>
  <c r="C2217" i="46"/>
  <c r="A2217" i="46"/>
  <c r="L2216" i="46"/>
  <c r="H2216" i="46"/>
  <c r="E2216" i="46"/>
  <c r="D2216" i="46"/>
  <c r="C2216" i="46"/>
  <c r="A2216" i="46"/>
  <c r="L2215" i="46"/>
  <c r="H2215" i="46"/>
  <c r="E2215" i="46"/>
  <c r="D2215" i="46"/>
  <c r="C2215" i="46"/>
  <c r="A2215" i="46"/>
  <c r="L2214" i="46"/>
  <c r="H2214" i="46"/>
  <c r="E2214" i="46"/>
  <c r="D2214" i="46"/>
  <c r="C2214" i="46"/>
  <c r="A2214" i="46"/>
  <c r="L2213" i="46"/>
  <c r="H2213" i="46"/>
  <c r="E2213" i="46"/>
  <c r="D2213" i="46"/>
  <c r="C2213" i="46"/>
  <c r="A2213" i="46"/>
  <c r="L2212" i="46"/>
  <c r="H2212" i="46"/>
  <c r="E2212" i="46"/>
  <c r="D2212" i="46"/>
  <c r="C2212" i="46"/>
  <c r="A2212" i="46"/>
  <c r="L2211" i="46"/>
  <c r="H2211" i="46"/>
  <c r="E2211" i="46"/>
  <c r="D2211" i="46"/>
  <c r="C2211" i="46"/>
  <c r="A2211" i="46"/>
  <c r="L2210" i="46"/>
  <c r="H2210" i="46"/>
  <c r="E2210" i="46"/>
  <c r="D2210" i="46"/>
  <c r="C2210" i="46"/>
  <c r="A2210" i="46"/>
  <c r="L2209" i="46"/>
  <c r="H2209" i="46"/>
  <c r="E2209" i="46"/>
  <c r="D2209" i="46"/>
  <c r="C2209" i="46"/>
  <c r="A2209" i="46"/>
  <c r="L2208" i="46"/>
  <c r="H2208" i="46"/>
  <c r="E2208" i="46"/>
  <c r="D2208" i="46"/>
  <c r="C2208" i="46"/>
  <c r="A2208" i="46"/>
  <c r="L2207" i="46"/>
  <c r="H2207" i="46"/>
  <c r="E2207" i="46"/>
  <c r="D2207" i="46"/>
  <c r="C2207" i="46"/>
  <c r="A2207" i="46"/>
  <c r="L2206" i="46"/>
  <c r="H2206" i="46"/>
  <c r="E2206" i="46"/>
  <c r="D2206" i="46"/>
  <c r="C2206" i="46"/>
  <c r="A2206" i="46"/>
  <c r="L2205" i="46"/>
  <c r="H2205" i="46"/>
  <c r="E2205" i="46"/>
  <c r="D2205" i="46"/>
  <c r="C2205" i="46"/>
  <c r="A2205" i="46"/>
  <c r="L2204" i="46"/>
  <c r="H2204" i="46"/>
  <c r="E2204" i="46"/>
  <c r="D2204" i="46"/>
  <c r="C2204" i="46"/>
  <c r="A2204" i="46"/>
  <c r="L2203" i="46"/>
  <c r="H2203" i="46"/>
  <c r="E2203" i="46"/>
  <c r="D2203" i="46"/>
  <c r="C2203" i="46"/>
  <c r="A2203" i="46"/>
  <c r="L2202" i="46"/>
  <c r="H2202" i="46"/>
  <c r="E2202" i="46"/>
  <c r="D2202" i="46"/>
  <c r="C2202" i="46"/>
  <c r="A2202" i="46"/>
  <c r="L2201" i="46"/>
  <c r="H2201" i="46"/>
  <c r="E2201" i="46"/>
  <c r="D2201" i="46"/>
  <c r="C2201" i="46"/>
  <c r="A2201" i="46"/>
  <c r="L2200" i="46"/>
  <c r="H2200" i="46"/>
  <c r="E2200" i="46"/>
  <c r="D2200" i="46"/>
  <c r="C2200" i="46"/>
  <c r="A2200" i="46"/>
  <c r="L2199" i="46"/>
  <c r="H2199" i="46"/>
  <c r="E2199" i="46"/>
  <c r="D2199" i="46"/>
  <c r="C2199" i="46"/>
  <c r="A2199" i="46"/>
  <c r="L2198" i="46"/>
  <c r="H2198" i="46"/>
  <c r="E2198" i="46"/>
  <c r="D2198" i="46"/>
  <c r="C2198" i="46"/>
  <c r="A2198" i="46"/>
  <c r="L2197" i="46"/>
  <c r="H2197" i="46"/>
  <c r="E2197" i="46"/>
  <c r="D2197" i="46"/>
  <c r="C2197" i="46"/>
  <c r="A2197" i="46"/>
  <c r="L2196" i="46"/>
  <c r="H2196" i="46"/>
  <c r="E2196" i="46"/>
  <c r="D2196" i="46"/>
  <c r="C2196" i="46"/>
  <c r="A2196" i="46"/>
  <c r="L2195" i="46"/>
  <c r="H2195" i="46"/>
  <c r="E2195" i="46"/>
  <c r="D2195" i="46"/>
  <c r="C2195" i="46"/>
  <c r="A2195" i="46"/>
  <c r="L2194" i="46"/>
  <c r="H2194" i="46"/>
  <c r="E2194" i="46"/>
  <c r="D2194" i="46"/>
  <c r="C2194" i="46"/>
  <c r="A2194" i="46"/>
  <c r="L2193" i="46"/>
  <c r="H2193" i="46"/>
  <c r="E2193" i="46"/>
  <c r="D2193" i="46"/>
  <c r="C2193" i="46"/>
  <c r="A2193" i="46"/>
  <c r="L2192" i="46"/>
  <c r="H2192" i="46"/>
  <c r="E2192" i="46"/>
  <c r="D2192" i="46"/>
  <c r="C2192" i="46"/>
  <c r="A2192" i="46"/>
  <c r="L2191" i="46"/>
  <c r="H2191" i="46"/>
  <c r="E2191" i="46"/>
  <c r="D2191" i="46"/>
  <c r="C2191" i="46"/>
  <c r="A2191" i="46"/>
  <c r="L2190" i="46"/>
  <c r="H2190" i="46"/>
  <c r="E2190" i="46"/>
  <c r="D2190" i="46"/>
  <c r="C2190" i="46"/>
  <c r="A2190" i="46"/>
  <c r="L2189" i="46"/>
  <c r="H2189" i="46"/>
  <c r="E2189" i="46"/>
  <c r="D2189" i="46"/>
  <c r="C2189" i="46"/>
  <c r="A2189" i="46"/>
  <c r="L2188" i="46"/>
  <c r="H2188" i="46"/>
  <c r="E2188" i="46"/>
  <c r="D2188" i="46"/>
  <c r="C2188" i="46"/>
  <c r="A2188" i="46"/>
  <c r="L2187" i="46"/>
  <c r="H2187" i="46"/>
  <c r="E2187" i="46"/>
  <c r="D2187" i="46"/>
  <c r="C2187" i="46"/>
  <c r="A2187" i="46"/>
  <c r="L2186" i="46"/>
  <c r="H2186" i="46"/>
  <c r="E2186" i="46"/>
  <c r="D2186" i="46"/>
  <c r="C2186" i="46"/>
  <c r="A2186" i="46"/>
  <c r="L2185" i="46"/>
  <c r="H2185" i="46"/>
  <c r="E2185" i="46"/>
  <c r="D2185" i="46"/>
  <c r="C2185" i="46"/>
  <c r="A2185" i="46"/>
  <c r="L2184" i="46"/>
  <c r="H2184" i="46"/>
  <c r="E2184" i="46"/>
  <c r="D2184" i="46"/>
  <c r="C2184" i="46"/>
  <c r="A2184" i="46"/>
  <c r="L2183" i="46"/>
  <c r="H2183" i="46"/>
  <c r="E2183" i="46"/>
  <c r="D2183" i="46"/>
  <c r="C2183" i="46"/>
  <c r="A2183" i="46"/>
  <c r="L2182" i="46"/>
  <c r="H2182" i="46"/>
  <c r="E2182" i="46"/>
  <c r="D2182" i="46"/>
  <c r="C2182" i="46"/>
  <c r="A2182" i="46"/>
  <c r="L2181" i="46"/>
  <c r="H2181" i="46"/>
  <c r="E2181" i="46"/>
  <c r="D2181" i="46"/>
  <c r="C2181" i="46"/>
  <c r="A2181" i="46"/>
  <c r="L2180" i="46"/>
  <c r="H2180" i="46"/>
  <c r="E2180" i="46"/>
  <c r="D2180" i="46"/>
  <c r="C2180" i="46"/>
  <c r="A2180" i="46"/>
  <c r="L2179" i="46"/>
  <c r="H2179" i="46"/>
  <c r="E2179" i="46"/>
  <c r="D2179" i="46"/>
  <c r="C2179" i="46"/>
  <c r="A2179" i="46"/>
  <c r="L2178" i="46"/>
  <c r="H2178" i="46"/>
  <c r="E2178" i="46"/>
  <c r="D2178" i="46"/>
  <c r="C2178" i="46"/>
  <c r="A2178" i="46"/>
  <c r="L2177" i="46"/>
  <c r="H2177" i="46"/>
  <c r="E2177" i="46"/>
  <c r="D2177" i="46"/>
  <c r="C2177" i="46"/>
  <c r="A2177" i="46"/>
  <c r="L2176" i="46"/>
  <c r="H2176" i="46"/>
  <c r="E2176" i="46"/>
  <c r="D2176" i="46"/>
  <c r="C2176" i="46"/>
  <c r="A2176" i="46"/>
  <c r="L2175" i="46"/>
  <c r="H2175" i="46"/>
  <c r="E2175" i="46"/>
  <c r="D2175" i="46"/>
  <c r="C2175" i="46"/>
  <c r="A2175" i="46"/>
  <c r="L2174" i="46"/>
  <c r="H2174" i="46"/>
  <c r="E2174" i="46"/>
  <c r="D2174" i="46"/>
  <c r="C2174" i="46"/>
  <c r="A2174" i="46"/>
  <c r="L2173" i="46"/>
  <c r="H2173" i="46"/>
  <c r="E2173" i="46"/>
  <c r="D2173" i="46"/>
  <c r="C2173" i="46"/>
  <c r="A2173" i="46"/>
  <c r="L2172" i="46"/>
  <c r="H2172" i="46"/>
  <c r="E2172" i="46"/>
  <c r="D2172" i="46"/>
  <c r="C2172" i="46"/>
  <c r="A2172" i="46"/>
  <c r="L2171" i="46"/>
  <c r="H2171" i="46"/>
  <c r="E2171" i="46"/>
  <c r="D2171" i="46"/>
  <c r="C2171" i="46"/>
  <c r="A2171" i="46"/>
  <c r="L2170" i="46"/>
  <c r="H2170" i="46"/>
  <c r="E2170" i="46"/>
  <c r="D2170" i="46"/>
  <c r="C2170" i="46"/>
  <c r="A2170" i="46"/>
  <c r="L2169" i="46"/>
  <c r="H2169" i="46"/>
  <c r="E2169" i="46"/>
  <c r="D2169" i="46"/>
  <c r="C2169" i="46"/>
  <c r="A2169" i="46"/>
  <c r="L2168" i="46"/>
  <c r="H2168" i="46"/>
  <c r="E2168" i="46"/>
  <c r="D2168" i="46"/>
  <c r="C2168" i="46"/>
  <c r="A2168" i="46"/>
  <c r="L2167" i="46"/>
  <c r="H2167" i="46"/>
  <c r="E2167" i="46"/>
  <c r="D2167" i="46"/>
  <c r="C2167" i="46"/>
  <c r="A2167" i="46"/>
  <c r="L2166" i="46"/>
  <c r="H2166" i="46"/>
  <c r="E2166" i="46"/>
  <c r="D2166" i="46"/>
  <c r="C2166" i="46"/>
  <c r="A2166" i="46"/>
  <c r="L2165" i="46"/>
  <c r="H2165" i="46"/>
  <c r="E2165" i="46"/>
  <c r="D2165" i="46"/>
  <c r="C2165" i="46"/>
  <c r="A2165" i="46"/>
  <c r="L2164" i="46"/>
  <c r="H2164" i="46"/>
  <c r="E2164" i="46"/>
  <c r="D2164" i="46"/>
  <c r="C2164" i="46"/>
  <c r="A2164" i="46"/>
  <c r="L2163" i="46"/>
  <c r="H2163" i="46"/>
  <c r="E2163" i="46"/>
  <c r="D2163" i="46"/>
  <c r="C2163" i="46"/>
  <c r="A2163" i="46"/>
  <c r="L2162" i="46"/>
  <c r="H2162" i="46"/>
  <c r="E2162" i="46"/>
  <c r="D2162" i="46"/>
  <c r="C2162" i="46"/>
  <c r="A2162" i="46"/>
  <c r="L2161" i="46"/>
  <c r="H2161" i="46"/>
  <c r="E2161" i="46"/>
  <c r="D2161" i="46"/>
  <c r="C2161" i="46"/>
  <c r="A2161" i="46"/>
  <c r="L2160" i="46"/>
  <c r="H2160" i="46"/>
  <c r="E2160" i="46"/>
  <c r="D2160" i="46"/>
  <c r="C2160" i="46"/>
  <c r="A2160" i="46"/>
  <c r="L2159" i="46"/>
  <c r="H2159" i="46"/>
  <c r="E2159" i="46"/>
  <c r="D2159" i="46"/>
  <c r="C2159" i="46"/>
  <c r="A2159" i="46"/>
  <c r="L2158" i="46"/>
  <c r="H2158" i="46"/>
  <c r="E2158" i="46"/>
  <c r="D2158" i="46"/>
  <c r="C2158" i="46"/>
  <c r="A2158" i="46"/>
  <c r="L2157" i="46"/>
  <c r="H2157" i="46"/>
  <c r="E2157" i="46"/>
  <c r="D2157" i="46"/>
  <c r="C2157" i="46"/>
  <c r="A2157" i="46"/>
  <c r="L2156" i="46"/>
  <c r="H2156" i="46"/>
  <c r="E2156" i="46"/>
  <c r="D2156" i="46"/>
  <c r="C2156" i="46"/>
  <c r="A2156" i="46"/>
  <c r="L2155" i="46"/>
  <c r="H2155" i="46"/>
  <c r="E2155" i="46"/>
  <c r="D2155" i="46"/>
  <c r="C2155" i="46"/>
  <c r="A2155" i="46"/>
  <c r="L2154" i="46"/>
  <c r="H2154" i="46"/>
  <c r="E2154" i="46"/>
  <c r="D2154" i="46"/>
  <c r="C2154" i="46"/>
  <c r="A2154" i="46"/>
  <c r="L2153" i="46"/>
  <c r="H2153" i="46"/>
  <c r="E2153" i="46"/>
  <c r="D2153" i="46"/>
  <c r="C2153" i="46"/>
  <c r="A2153" i="46"/>
  <c r="L2152" i="46"/>
  <c r="H2152" i="46"/>
  <c r="E2152" i="46"/>
  <c r="D2152" i="46"/>
  <c r="C2152" i="46"/>
  <c r="A2152" i="46"/>
  <c r="L2151" i="46"/>
  <c r="H2151" i="46"/>
  <c r="E2151" i="46"/>
  <c r="D2151" i="46"/>
  <c r="C2151" i="46"/>
  <c r="A2151" i="46"/>
  <c r="L2150" i="46"/>
  <c r="H2150" i="46"/>
  <c r="E2150" i="46"/>
  <c r="D2150" i="46"/>
  <c r="C2150" i="46"/>
  <c r="A2150" i="46"/>
  <c r="L2149" i="46"/>
  <c r="H2149" i="46"/>
  <c r="E2149" i="46"/>
  <c r="D2149" i="46"/>
  <c r="C2149" i="46"/>
  <c r="A2149" i="46"/>
  <c r="L2148" i="46"/>
  <c r="H2148" i="46"/>
  <c r="E2148" i="46"/>
  <c r="D2148" i="46"/>
  <c r="C2148" i="46"/>
  <c r="A2148" i="46"/>
  <c r="L2147" i="46"/>
  <c r="H2147" i="46"/>
  <c r="E2147" i="46"/>
  <c r="D2147" i="46"/>
  <c r="C2147" i="46"/>
  <c r="A2147" i="46"/>
  <c r="L2146" i="46"/>
  <c r="H2146" i="46"/>
  <c r="E2146" i="46"/>
  <c r="D2146" i="46"/>
  <c r="C2146" i="46"/>
  <c r="A2146" i="46"/>
  <c r="L2145" i="46"/>
  <c r="H2145" i="46"/>
  <c r="E2145" i="46"/>
  <c r="D2145" i="46"/>
  <c r="C2145" i="46"/>
  <c r="A2145" i="46"/>
  <c r="L2144" i="46"/>
  <c r="H2144" i="46"/>
  <c r="E2144" i="46"/>
  <c r="D2144" i="46"/>
  <c r="C2144" i="46"/>
  <c r="A2144" i="46"/>
  <c r="L2143" i="46"/>
  <c r="H2143" i="46"/>
  <c r="E2143" i="46"/>
  <c r="D2143" i="46"/>
  <c r="C2143" i="46"/>
  <c r="A2143" i="46"/>
  <c r="L2142" i="46"/>
  <c r="H2142" i="46"/>
  <c r="E2142" i="46"/>
  <c r="D2142" i="46"/>
  <c r="C2142" i="46"/>
  <c r="A2142" i="46"/>
  <c r="L2141" i="46"/>
  <c r="H2141" i="46"/>
  <c r="E2141" i="46"/>
  <c r="D2141" i="46"/>
  <c r="C2141" i="46"/>
  <c r="A2141" i="46"/>
  <c r="L2140" i="46"/>
  <c r="H2140" i="46"/>
  <c r="E2140" i="46"/>
  <c r="D2140" i="46"/>
  <c r="C2140" i="46"/>
  <c r="A2140" i="46"/>
  <c r="L2139" i="46"/>
  <c r="H2139" i="46"/>
  <c r="E2139" i="46"/>
  <c r="D2139" i="46"/>
  <c r="C2139" i="46"/>
  <c r="A2139" i="46"/>
  <c r="L2138" i="46"/>
  <c r="H2138" i="46"/>
  <c r="E2138" i="46"/>
  <c r="D2138" i="46"/>
  <c r="C2138" i="46"/>
  <c r="A2138" i="46"/>
  <c r="L2137" i="46"/>
  <c r="H2137" i="46"/>
  <c r="E2137" i="46"/>
  <c r="D2137" i="46"/>
  <c r="C2137" i="46"/>
  <c r="A2137" i="46"/>
  <c r="L2136" i="46"/>
  <c r="H2136" i="46"/>
  <c r="E2136" i="46"/>
  <c r="D2136" i="46"/>
  <c r="C2136" i="46"/>
  <c r="A2136" i="46"/>
  <c r="L2135" i="46"/>
  <c r="H2135" i="46"/>
  <c r="E2135" i="46"/>
  <c r="D2135" i="46"/>
  <c r="C2135" i="46"/>
  <c r="A2135" i="46"/>
  <c r="L2134" i="46"/>
  <c r="H2134" i="46"/>
  <c r="E2134" i="46"/>
  <c r="D2134" i="46"/>
  <c r="C2134" i="46"/>
  <c r="A2134" i="46"/>
  <c r="L2133" i="46"/>
  <c r="H2133" i="46"/>
  <c r="E2133" i="46"/>
  <c r="D2133" i="46"/>
  <c r="C2133" i="46"/>
  <c r="A2133" i="46"/>
  <c r="L2132" i="46"/>
  <c r="H2132" i="46"/>
  <c r="E2132" i="46"/>
  <c r="D2132" i="46"/>
  <c r="C2132" i="46"/>
  <c r="A2132" i="46"/>
  <c r="L2131" i="46"/>
  <c r="H2131" i="46"/>
  <c r="E2131" i="46"/>
  <c r="D2131" i="46"/>
  <c r="C2131" i="46"/>
  <c r="A2131" i="46"/>
  <c r="L2130" i="46"/>
  <c r="H2130" i="46"/>
  <c r="E2130" i="46"/>
  <c r="D2130" i="46"/>
  <c r="C2130" i="46"/>
  <c r="A2130" i="46"/>
  <c r="L2129" i="46"/>
  <c r="H2129" i="46"/>
  <c r="E2129" i="46"/>
  <c r="D2129" i="46"/>
  <c r="C2129" i="46"/>
  <c r="A2129" i="46"/>
  <c r="L2128" i="46"/>
  <c r="H2128" i="46"/>
  <c r="E2128" i="46"/>
  <c r="D2128" i="46"/>
  <c r="C2128" i="46"/>
  <c r="A2128" i="46"/>
  <c r="L2127" i="46"/>
  <c r="H2127" i="46"/>
  <c r="E2127" i="46"/>
  <c r="D2127" i="46"/>
  <c r="C2127" i="46"/>
  <c r="A2127" i="46"/>
  <c r="L2126" i="46"/>
  <c r="H2126" i="46"/>
  <c r="E2126" i="46"/>
  <c r="D2126" i="46"/>
  <c r="C2126" i="46"/>
  <c r="A2126" i="46"/>
  <c r="L2125" i="46"/>
  <c r="H2125" i="46"/>
  <c r="E2125" i="46"/>
  <c r="D2125" i="46"/>
  <c r="C2125" i="46"/>
  <c r="A2125" i="46"/>
  <c r="L2124" i="46"/>
  <c r="H2124" i="46"/>
  <c r="E2124" i="46"/>
  <c r="D2124" i="46"/>
  <c r="C2124" i="46"/>
  <c r="A2124" i="46"/>
  <c r="L2123" i="46"/>
  <c r="H2123" i="46"/>
  <c r="E2123" i="46"/>
  <c r="D2123" i="46"/>
  <c r="C2123" i="46"/>
  <c r="A2123" i="46"/>
  <c r="L2122" i="46"/>
  <c r="H2122" i="46"/>
  <c r="E2122" i="46"/>
  <c r="D2122" i="46"/>
  <c r="C2122" i="46"/>
  <c r="A2122" i="46"/>
  <c r="L2121" i="46"/>
  <c r="H2121" i="46"/>
  <c r="E2121" i="46"/>
  <c r="D2121" i="46"/>
  <c r="C2121" i="46"/>
  <c r="A2121" i="46"/>
  <c r="L2120" i="46"/>
  <c r="H2120" i="46"/>
  <c r="E2120" i="46"/>
  <c r="D2120" i="46"/>
  <c r="C2120" i="46"/>
  <c r="A2120" i="46"/>
  <c r="L2119" i="46"/>
  <c r="H2119" i="46"/>
  <c r="E2119" i="46"/>
  <c r="D2119" i="46"/>
  <c r="C2119" i="46"/>
  <c r="A2119" i="46"/>
  <c r="L2118" i="46"/>
  <c r="H2118" i="46"/>
  <c r="E2118" i="46"/>
  <c r="D2118" i="46"/>
  <c r="C2118" i="46"/>
  <c r="A2118" i="46"/>
  <c r="L2117" i="46"/>
  <c r="H2117" i="46"/>
  <c r="E2117" i="46"/>
  <c r="D2117" i="46"/>
  <c r="C2117" i="46"/>
  <c r="A2117" i="46"/>
  <c r="L2116" i="46"/>
  <c r="H2116" i="46"/>
  <c r="E2116" i="46"/>
  <c r="D2116" i="46"/>
  <c r="C2116" i="46"/>
  <c r="A2116" i="46"/>
  <c r="L2115" i="46"/>
  <c r="H2115" i="46"/>
  <c r="E2115" i="46"/>
  <c r="D2115" i="46"/>
  <c r="C2115" i="46"/>
  <c r="A2115" i="46"/>
  <c r="L2114" i="46"/>
  <c r="H2114" i="46"/>
  <c r="E2114" i="46"/>
  <c r="D2114" i="46"/>
  <c r="C2114" i="46"/>
  <c r="A2114" i="46"/>
  <c r="L2113" i="46"/>
  <c r="H2113" i="46"/>
  <c r="E2113" i="46"/>
  <c r="D2113" i="46"/>
  <c r="C2113" i="46"/>
  <c r="A2113" i="46"/>
  <c r="L2112" i="46"/>
  <c r="H2112" i="46"/>
  <c r="E2112" i="46"/>
  <c r="D2112" i="46"/>
  <c r="C2112" i="46"/>
  <c r="A2112" i="46"/>
  <c r="L2111" i="46"/>
  <c r="H2111" i="46"/>
  <c r="E2111" i="46"/>
  <c r="D2111" i="46"/>
  <c r="C2111" i="46"/>
  <c r="A2111" i="46"/>
  <c r="L2110" i="46"/>
  <c r="H2110" i="46"/>
  <c r="E2110" i="46"/>
  <c r="D2110" i="46"/>
  <c r="C2110" i="46"/>
  <c r="A2110" i="46"/>
  <c r="L2109" i="46"/>
  <c r="H2109" i="46"/>
  <c r="E2109" i="46"/>
  <c r="D2109" i="46"/>
  <c r="C2109" i="46"/>
  <c r="A2109" i="46"/>
  <c r="L2108" i="46"/>
  <c r="H2108" i="46"/>
  <c r="E2108" i="46"/>
  <c r="D2108" i="46"/>
  <c r="C2108" i="46"/>
  <c r="A2108" i="46"/>
  <c r="L2107" i="46"/>
  <c r="H2107" i="46"/>
  <c r="E2107" i="46"/>
  <c r="D2107" i="46"/>
  <c r="C2107" i="46"/>
  <c r="A2107" i="46"/>
  <c r="L2106" i="46"/>
  <c r="H2106" i="46"/>
  <c r="E2106" i="46"/>
  <c r="D2106" i="46"/>
  <c r="C2106" i="46"/>
  <c r="A2106" i="46"/>
  <c r="L2105" i="46"/>
  <c r="H2105" i="46"/>
  <c r="E2105" i="46"/>
  <c r="D2105" i="46"/>
  <c r="C2105" i="46"/>
  <c r="A2105" i="46"/>
  <c r="L2104" i="46"/>
  <c r="H2104" i="46"/>
  <c r="E2104" i="46"/>
  <c r="D2104" i="46"/>
  <c r="C2104" i="46"/>
  <c r="A2104" i="46"/>
  <c r="L2103" i="46"/>
  <c r="H2103" i="46"/>
  <c r="E2103" i="46"/>
  <c r="D2103" i="46"/>
  <c r="C2103" i="46"/>
  <c r="A2103" i="46"/>
  <c r="L2102" i="46"/>
  <c r="H2102" i="46"/>
  <c r="E2102" i="46"/>
  <c r="D2102" i="46"/>
  <c r="C2102" i="46"/>
  <c r="A2102" i="46"/>
  <c r="L2101" i="46"/>
  <c r="H2101" i="46"/>
  <c r="E2101" i="46"/>
  <c r="D2101" i="46"/>
  <c r="C2101" i="46"/>
  <c r="A2101" i="46"/>
  <c r="L2100" i="46"/>
  <c r="H2100" i="46"/>
  <c r="E2100" i="46"/>
  <c r="D2100" i="46"/>
  <c r="C2100" i="46"/>
  <c r="A2100" i="46"/>
  <c r="L2099" i="46"/>
  <c r="H2099" i="46"/>
  <c r="E2099" i="46"/>
  <c r="D2099" i="46"/>
  <c r="C2099" i="46"/>
  <c r="A2099" i="46"/>
  <c r="L2098" i="46"/>
  <c r="H2098" i="46"/>
  <c r="E2098" i="46"/>
  <c r="D2098" i="46"/>
  <c r="C2098" i="46"/>
  <c r="A2098" i="46"/>
  <c r="L2097" i="46"/>
  <c r="H2097" i="46"/>
  <c r="E2097" i="46"/>
  <c r="D2097" i="46"/>
  <c r="C2097" i="46"/>
  <c r="A2097" i="46"/>
  <c r="L2096" i="46"/>
  <c r="H2096" i="46"/>
  <c r="E2096" i="46"/>
  <c r="D2096" i="46"/>
  <c r="C2096" i="46"/>
  <c r="A2096" i="46"/>
  <c r="L2095" i="46"/>
  <c r="H2095" i="46"/>
  <c r="E2095" i="46"/>
  <c r="D2095" i="46"/>
  <c r="C2095" i="46"/>
  <c r="A2095" i="46"/>
  <c r="L2094" i="46"/>
  <c r="H2094" i="46"/>
  <c r="E2094" i="46"/>
  <c r="D2094" i="46"/>
  <c r="C2094" i="46"/>
  <c r="A2094" i="46"/>
  <c r="L2093" i="46"/>
  <c r="H2093" i="46"/>
  <c r="E2093" i="46"/>
  <c r="D2093" i="46"/>
  <c r="C2093" i="46"/>
  <c r="A2093" i="46"/>
  <c r="L2092" i="46"/>
  <c r="H2092" i="46"/>
  <c r="E2092" i="46"/>
  <c r="D2092" i="46"/>
  <c r="C2092" i="46"/>
  <c r="A2092" i="46"/>
  <c r="L2091" i="46"/>
  <c r="H2091" i="46"/>
  <c r="E2091" i="46"/>
  <c r="D2091" i="46"/>
  <c r="C2091" i="46"/>
  <c r="A2091" i="46"/>
  <c r="L2090" i="46"/>
  <c r="H2090" i="46"/>
  <c r="E2090" i="46"/>
  <c r="D2090" i="46"/>
  <c r="C2090" i="46"/>
  <c r="A2090" i="46"/>
  <c r="L2089" i="46"/>
  <c r="H2089" i="46"/>
  <c r="E2089" i="46"/>
  <c r="D2089" i="46"/>
  <c r="C2089" i="46"/>
  <c r="A2089" i="46"/>
  <c r="L2088" i="46"/>
  <c r="H2088" i="46"/>
  <c r="E2088" i="46"/>
  <c r="D2088" i="46"/>
  <c r="C2088" i="46"/>
  <c r="A2088" i="46"/>
  <c r="L2087" i="46"/>
  <c r="H2087" i="46"/>
  <c r="E2087" i="46"/>
  <c r="D2087" i="46"/>
  <c r="C2087" i="46"/>
  <c r="A2087" i="46"/>
  <c r="L2086" i="46"/>
  <c r="H2086" i="46"/>
  <c r="E2086" i="46"/>
  <c r="D2086" i="46"/>
  <c r="C2086" i="46"/>
  <c r="A2086" i="46"/>
  <c r="L2085" i="46"/>
  <c r="H2085" i="46"/>
  <c r="E2085" i="46"/>
  <c r="D2085" i="46"/>
  <c r="C2085" i="46"/>
  <c r="A2085" i="46"/>
  <c r="L2084" i="46"/>
  <c r="H2084" i="46"/>
  <c r="E2084" i="46"/>
  <c r="D2084" i="46"/>
  <c r="C2084" i="46"/>
  <c r="A2084" i="46"/>
  <c r="L2083" i="46"/>
  <c r="H2083" i="46"/>
  <c r="E2083" i="46"/>
  <c r="D2083" i="46"/>
  <c r="C2083" i="46"/>
  <c r="A2083" i="46"/>
  <c r="L2082" i="46"/>
  <c r="H2082" i="46"/>
  <c r="E2082" i="46"/>
  <c r="D2082" i="46"/>
  <c r="C2082" i="46"/>
  <c r="A2082" i="46"/>
  <c r="L2081" i="46"/>
  <c r="H2081" i="46"/>
  <c r="E2081" i="46"/>
  <c r="D2081" i="46"/>
  <c r="C2081" i="46"/>
  <c r="A2081" i="46"/>
  <c r="L2080" i="46"/>
  <c r="H2080" i="46"/>
  <c r="E2080" i="46"/>
  <c r="D2080" i="46"/>
  <c r="C2080" i="46"/>
  <c r="A2080" i="46"/>
  <c r="L2079" i="46"/>
  <c r="H2079" i="46"/>
  <c r="E2079" i="46"/>
  <c r="D2079" i="46"/>
  <c r="C2079" i="46"/>
  <c r="A2079" i="46"/>
  <c r="L2078" i="46"/>
  <c r="H2078" i="46"/>
  <c r="E2078" i="46"/>
  <c r="D2078" i="46"/>
  <c r="C2078" i="46"/>
  <c r="A2078" i="46"/>
  <c r="L2077" i="46"/>
  <c r="H2077" i="46"/>
  <c r="E2077" i="46"/>
  <c r="D2077" i="46"/>
  <c r="C2077" i="46"/>
  <c r="A2077" i="46"/>
  <c r="L2076" i="46"/>
  <c r="H2076" i="46"/>
  <c r="E2076" i="46"/>
  <c r="D2076" i="46"/>
  <c r="C2076" i="46"/>
  <c r="A2076" i="46"/>
  <c r="L2075" i="46"/>
  <c r="H2075" i="46"/>
  <c r="E2075" i="46"/>
  <c r="D2075" i="46"/>
  <c r="C2075" i="46"/>
  <c r="A2075" i="46"/>
  <c r="L2074" i="46"/>
  <c r="H2074" i="46"/>
  <c r="E2074" i="46"/>
  <c r="D2074" i="46"/>
  <c r="C2074" i="46"/>
  <c r="A2074" i="46"/>
  <c r="L2073" i="46"/>
  <c r="H2073" i="46"/>
  <c r="E2073" i="46"/>
  <c r="D2073" i="46"/>
  <c r="C2073" i="46"/>
  <c r="A2073" i="46"/>
  <c r="L2072" i="46"/>
  <c r="H2072" i="46"/>
  <c r="E2072" i="46"/>
  <c r="D2072" i="46"/>
  <c r="C2072" i="46"/>
  <c r="A2072" i="46"/>
  <c r="L2071" i="46"/>
  <c r="H2071" i="46"/>
  <c r="E2071" i="46"/>
  <c r="D2071" i="46"/>
  <c r="C2071" i="46"/>
  <c r="A2071" i="46"/>
  <c r="L2070" i="46"/>
  <c r="H2070" i="46"/>
  <c r="E2070" i="46"/>
  <c r="D2070" i="46"/>
  <c r="C2070" i="46"/>
  <c r="A2070" i="46"/>
  <c r="L2069" i="46"/>
  <c r="H2069" i="46"/>
  <c r="E2069" i="46"/>
  <c r="D2069" i="46"/>
  <c r="C2069" i="46"/>
  <c r="A2069" i="46"/>
  <c r="L2068" i="46"/>
  <c r="H2068" i="46"/>
  <c r="E2068" i="46"/>
  <c r="D2068" i="46"/>
  <c r="C2068" i="46"/>
  <c r="A2068" i="46"/>
  <c r="L2067" i="46"/>
  <c r="H2067" i="46"/>
  <c r="E2067" i="46"/>
  <c r="D2067" i="46"/>
  <c r="C2067" i="46"/>
  <c r="A2067" i="46"/>
  <c r="L2066" i="46"/>
  <c r="H2066" i="46"/>
  <c r="E2066" i="46"/>
  <c r="D2066" i="46"/>
  <c r="C2066" i="46"/>
  <c r="A2066" i="46"/>
  <c r="L2065" i="46"/>
  <c r="H2065" i="46"/>
  <c r="E2065" i="46"/>
  <c r="D2065" i="46"/>
  <c r="C2065" i="46"/>
  <c r="A2065" i="46"/>
  <c r="L2064" i="46"/>
  <c r="H2064" i="46"/>
  <c r="E2064" i="46"/>
  <c r="D2064" i="46"/>
  <c r="C2064" i="46"/>
  <c r="A2064" i="46"/>
  <c r="L2063" i="46"/>
  <c r="H2063" i="46"/>
  <c r="E2063" i="46"/>
  <c r="D2063" i="46"/>
  <c r="C2063" i="46"/>
  <c r="A2063" i="46"/>
  <c r="L2062" i="46"/>
  <c r="H2062" i="46"/>
  <c r="E2062" i="46"/>
  <c r="D2062" i="46"/>
  <c r="C2062" i="46"/>
  <c r="A2062" i="46"/>
  <c r="L2061" i="46"/>
  <c r="H2061" i="46"/>
  <c r="E2061" i="46"/>
  <c r="D2061" i="46"/>
  <c r="C2061" i="46"/>
  <c r="A2061" i="46"/>
  <c r="L2060" i="46"/>
  <c r="H2060" i="46"/>
  <c r="E2060" i="46"/>
  <c r="D2060" i="46"/>
  <c r="C2060" i="46"/>
  <c r="A2060" i="46"/>
  <c r="L2059" i="46"/>
  <c r="H2059" i="46"/>
  <c r="E2059" i="46"/>
  <c r="D2059" i="46"/>
  <c r="C2059" i="46"/>
  <c r="A2059" i="46"/>
  <c r="L2058" i="46"/>
  <c r="H2058" i="46"/>
  <c r="E2058" i="46"/>
  <c r="D2058" i="46"/>
  <c r="C2058" i="46"/>
  <c r="A2058" i="46"/>
  <c r="L2057" i="46"/>
  <c r="H2057" i="46"/>
  <c r="E2057" i="46"/>
  <c r="D2057" i="46"/>
  <c r="C2057" i="46"/>
  <c r="A2057" i="46"/>
  <c r="L2056" i="46"/>
  <c r="H2056" i="46"/>
  <c r="E2056" i="46"/>
  <c r="D2056" i="46"/>
  <c r="C2056" i="46"/>
  <c r="A2056" i="46"/>
  <c r="L2055" i="46"/>
  <c r="H2055" i="46"/>
  <c r="E2055" i="46"/>
  <c r="D2055" i="46"/>
  <c r="C2055" i="46"/>
  <c r="A2055" i="46"/>
  <c r="L2054" i="46"/>
  <c r="H2054" i="46"/>
  <c r="E2054" i="46"/>
  <c r="D2054" i="46"/>
  <c r="C2054" i="46"/>
  <c r="A2054" i="46"/>
  <c r="L2053" i="46"/>
  <c r="H2053" i="46"/>
  <c r="E2053" i="46"/>
  <c r="D2053" i="46"/>
  <c r="C2053" i="46"/>
  <c r="A2053" i="46"/>
  <c r="L2052" i="46"/>
  <c r="H2052" i="46"/>
  <c r="E2052" i="46"/>
  <c r="D2052" i="46"/>
  <c r="C2052" i="46"/>
  <c r="A2052" i="46"/>
  <c r="L2051" i="46"/>
  <c r="H2051" i="46"/>
  <c r="E2051" i="46"/>
  <c r="D2051" i="46"/>
  <c r="C2051" i="46"/>
  <c r="A2051" i="46"/>
  <c r="L2050" i="46"/>
  <c r="H2050" i="46"/>
  <c r="E2050" i="46"/>
  <c r="D2050" i="46"/>
  <c r="C2050" i="46"/>
  <c r="A2050" i="46"/>
  <c r="L2049" i="46"/>
  <c r="H2049" i="46"/>
  <c r="E2049" i="46"/>
  <c r="D2049" i="46"/>
  <c r="C2049" i="46"/>
  <c r="A2049" i="46"/>
  <c r="L2048" i="46"/>
  <c r="H2048" i="46"/>
  <c r="E2048" i="46"/>
  <c r="D2048" i="46"/>
  <c r="C2048" i="46"/>
  <c r="A2048" i="46"/>
  <c r="L2047" i="46"/>
  <c r="H2047" i="46"/>
  <c r="E2047" i="46"/>
  <c r="D2047" i="46"/>
  <c r="C2047" i="46"/>
  <c r="A2047" i="46"/>
  <c r="L2046" i="46"/>
  <c r="H2046" i="46"/>
  <c r="E2046" i="46"/>
  <c r="D2046" i="46"/>
  <c r="C2046" i="46"/>
  <c r="A2046" i="46"/>
  <c r="L2045" i="46"/>
  <c r="H2045" i="46"/>
  <c r="E2045" i="46"/>
  <c r="D2045" i="46"/>
  <c r="C2045" i="46"/>
  <c r="A2045" i="46"/>
  <c r="L2044" i="46"/>
  <c r="H2044" i="46"/>
  <c r="E2044" i="46"/>
  <c r="D2044" i="46"/>
  <c r="C2044" i="46"/>
  <c r="A2044" i="46"/>
  <c r="L2043" i="46"/>
  <c r="H2043" i="46"/>
  <c r="E2043" i="46"/>
  <c r="D2043" i="46"/>
  <c r="C2043" i="46"/>
  <c r="A2043" i="46"/>
  <c r="L2042" i="46"/>
  <c r="H2042" i="46"/>
  <c r="E2042" i="46"/>
  <c r="D2042" i="46"/>
  <c r="C2042" i="46"/>
  <c r="A2042" i="46"/>
  <c r="L2041" i="46"/>
  <c r="H2041" i="46"/>
  <c r="E2041" i="46"/>
  <c r="D2041" i="46"/>
  <c r="C2041" i="46"/>
  <c r="A2041" i="46"/>
  <c r="L2040" i="46"/>
  <c r="H2040" i="46"/>
  <c r="E2040" i="46"/>
  <c r="D2040" i="46"/>
  <c r="C2040" i="46"/>
  <c r="A2040" i="46"/>
  <c r="L2039" i="46"/>
  <c r="H2039" i="46"/>
  <c r="E2039" i="46"/>
  <c r="D2039" i="46"/>
  <c r="C2039" i="46"/>
  <c r="A2039" i="46"/>
  <c r="L2038" i="46"/>
  <c r="H2038" i="46"/>
  <c r="E2038" i="46"/>
  <c r="D2038" i="46"/>
  <c r="C2038" i="46"/>
  <c r="A2038" i="46"/>
  <c r="L2037" i="46"/>
  <c r="H2037" i="46"/>
  <c r="E2037" i="46"/>
  <c r="D2037" i="46"/>
  <c r="C2037" i="46"/>
  <c r="A2037" i="46"/>
  <c r="L2036" i="46"/>
  <c r="H2036" i="46"/>
  <c r="E2036" i="46"/>
  <c r="D2036" i="46"/>
  <c r="C2036" i="46"/>
  <c r="A2036" i="46"/>
  <c r="L2035" i="46"/>
  <c r="H2035" i="46"/>
  <c r="E2035" i="46"/>
  <c r="D2035" i="46"/>
  <c r="C2035" i="46"/>
  <c r="A2035" i="46"/>
  <c r="L2034" i="46"/>
  <c r="H2034" i="46"/>
  <c r="E2034" i="46"/>
  <c r="D2034" i="46"/>
  <c r="C2034" i="46"/>
  <c r="A2034" i="46"/>
  <c r="L2033" i="46"/>
  <c r="H2033" i="46"/>
  <c r="E2033" i="46"/>
  <c r="D2033" i="46"/>
  <c r="C2033" i="46"/>
  <c r="A2033" i="46"/>
  <c r="L2032" i="46"/>
  <c r="H2032" i="46"/>
  <c r="E2032" i="46"/>
  <c r="D2032" i="46"/>
  <c r="C2032" i="46"/>
  <c r="A2032" i="46"/>
  <c r="L2031" i="46"/>
  <c r="H2031" i="46"/>
  <c r="E2031" i="46"/>
  <c r="D2031" i="46"/>
  <c r="C2031" i="46"/>
  <c r="A2031" i="46"/>
  <c r="L2030" i="46"/>
  <c r="H2030" i="46"/>
  <c r="E2030" i="46"/>
  <c r="D2030" i="46"/>
  <c r="C2030" i="46"/>
  <c r="A2030" i="46"/>
  <c r="L2029" i="46"/>
  <c r="H2029" i="46"/>
  <c r="E2029" i="46"/>
  <c r="D2029" i="46"/>
  <c r="C2029" i="46"/>
  <c r="A2029" i="46"/>
  <c r="L2028" i="46"/>
  <c r="H2028" i="46"/>
  <c r="E2028" i="46"/>
  <c r="D2028" i="46"/>
  <c r="C2028" i="46"/>
  <c r="A2028" i="46"/>
  <c r="L2027" i="46"/>
  <c r="H2027" i="46"/>
  <c r="E2027" i="46"/>
  <c r="D2027" i="46"/>
  <c r="C2027" i="46"/>
  <c r="A2027" i="46"/>
  <c r="L2026" i="46"/>
  <c r="H2026" i="46"/>
  <c r="E2026" i="46"/>
  <c r="D2026" i="46"/>
  <c r="C2026" i="46"/>
  <c r="A2026" i="46"/>
  <c r="L2025" i="46"/>
  <c r="H2025" i="46"/>
  <c r="E2025" i="46"/>
  <c r="D2025" i="46"/>
  <c r="C2025" i="46"/>
  <c r="A2025" i="46"/>
  <c r="L2024" i="46"/>
  <c r="H2024" i="46"/>
  <c r="E2024" i="46"/>
  <c r="D2024" i="46"/>
  <c r="C2024" i="46"/>
  <c r="A2024" i="46"/>
  <c r="L2023" i="46"/>
  <c r="H2023" i="46"/>
  <c r="E2023" i="46"/>
  <c r="D2023" i="46"/>
  <c r="C2023" i="46"/>
  <c r="A2023" i="46"/>
  <c r="L2022" i="46"/>
  <c r="H2022" i="46"/>
  <c r="E2022" i="46"/>
  <c r="D2022" i="46"/>
  <c r="C2022" i="46"/>
  <c r="A2022" i="46"/>
  <c r="L2021" i="46"/>
  <c r="H2021" i="46"/>
  <c r="E2021" i="46"/>
  <c r="D2021" i="46"/>
  <c r="C2021" i="46"/>
  <c r="A2021" i="46"/>
  <c r="L2020" i="46"/>
  <c r="H2020" i="46"/>
  <c r="E2020" i="46"/>
  <c r="D2020" i="46"/>
  <c r="C2020" i="46"/>
  <c r="A2020" i="46"/>
  <c r="L2019" i="46"/>
  <c r="H2019" i="46"/>
  <c r="E2019" i="46"/>
  <c r="D2019" i="46"/>
  <c r="C2019" i="46"/>
  <c r="A2019" i="46"/>
  <c r="L2018" i="46"/>
  <c r="H2018" i="46"/>
  <c r="E2018" i="46"/>
  <c r="D2018" i="46"/>
  <c r="C2018" i="46"/>
  <c r="A2018" i="46"/>
  <c r="L2017" i="46"/>
  <c r="H2017" i="46"/>
  <c r="E2017" i="46"/>
  <c r="D2017" i="46"/>
  <c r="C2017" i="46"/>
  <c r="A2017" i="46"/>
  <c r="L2016" i="46"/>
  <c r="H2016" i="46"/>
  <c r="E2016" i="46"/>
  <c r="D2016" i="46"/>
  <c r="C2016" i="46"/>
  <c r="A2016" i="46"/>
  <c r="L2015" i="46"/>
  <c r="H2015" i="46"/>
  <c r="E2015" i="46"/>
  <c r="D2015" i="46"/>
  <c r="C2015" i="46"/>
  <c r="A2015" i="46"/>
  <c r="L2014" i="46"/>
  <c r="H2014" i="46"/>
  <c r="E2014" i="46"/>
  <c r="D2014" i="46"/>
  <c r="C2014" i="46"/>
  <c r="A2014" i="46"/>
  <c r="L2013" i="46"/>
  <c r="H2013" i="46"/>
  <c r="E2013" i="46"/>
  <c r="D2013" i="46"/>
  <c r="C2013" i="46"/>
  <c r="A2013" i="46"/>
  <c r="L2012" i="46"/>
  <c r="H2012" i="46"/>
  <c r="E2012" i="46"/>
  <c r="D2012" i="46"/>
  <c r="C2012" i="46"/>
  <c r="A2012" i="46"/>
  <c r="L2011" i="46"/>
  <c r="H2011" i="46"/>
  <c r="E2011" i="46"/>
  <c r="D2011" i="46"/>
  <c r="C2011" i="46"/>
  <c r="A2011" i="46"/>
  <c r="L2010" i="46"/>
  <c r="H2010" i="46"/>
  <c r="E2010" i="46"/>
  <c r="D2010" i="46"/>
  <c r="C2010" i="46"/>
  <c r="A2010" i="46"/>
  <c r="L2009" i="46"/>
  <c r="H2009" i="46"/>
  <c r="E2009" i="46"/>
  <c r="D2009" i="46"/>
  <c r="C2009" i="46"/>
  <c r="A2009" i="46"/>
  <c r="L2008" i="46"/>
  <c r="H2008" i="46"/>
  <c r="E2008" i="46"/>
  <c r="D2008" i="46"/>
  <c r="C2008" i="46"/>
  <c r="A2008" i="46"/>
  <c r="L2007" i="46"/>
  <c r="H2007" i="46"/>
  <c r="E2007" i="46"/>
  <c r="D2007" i="46"/>
  <c r="C2007" i="46"/>
  <c r="A2007" i="46"/>
  <c r="L2006" i="46"/>
  <c r="H2006" i="46"/>
  <c r="E2006" i="46"/>
  <c r="D2006" i="46"/>
  <c r="C2006" i="46"/>
  <c r="A2006" i="46"/>
  <c r="L2005" i="46"/>
  <c r="H2005" i="46"/>
  <c r="E2005" i="46"/>
  <c r="D2005" i="46"/>
  <c r="C2005" i="46"/>
  <c r="A2005" i="46"/>
  <c r="L2004" i="46"/>
  <c r="H2004" i="46"/>
  <c r="E2004" i="46"/>
  <c r="D2004" i="46"/>
  <c r="C2004" i="46"/>
  <c r="A2004" i="46"/>
  <c r="L2003" i="46"/>
  <c r="H2003" i="46"/>
  <c r="E2003" i="46"/>
  <c r="D2003" i="46"/>
  <c r="C2003" i="46"/>
  <c r="A2003" i="46"/>
  <c r="L2002" i="46"/>
  <c r="H2002" i="46"/>
  <c r="E2002" i="46"/>
  <c r="D2002" i="46"/>
  <c r="C2002" i="46"/>
  <c r="A2002" i="46"/>
  <c r="L2001" i="46"/>
  <c r="H2001" i="46"/>
  <c r="E2001" i="46"/>
  <c r="D2001" i="46"/>
  <c r="C2001" i="46"/>
  <c r="A2001" i="46"/>
  <c r="L2000" i="46"/>
  <c r="H2000" i="46"/>
  <c r="E2000" i="46"/>
  <c r="D2000" i="46"/>
  <c r="C2000" i="46"/>
  <c r="A2000" i="46"/>
  <c r="L1999" i="46"/>
  <c r="H1999" i="46"/>
  <c r="E1999" i="46"/>
  <c r="D1999" i="46"/>
  <c r="C1999" i="46"/>
  <c r="A1999" i="46"/>
  <c r="L1998" i="46"/>
  <c r="H1998" i="46"/>
  <c r="E1998" i="46"/>
  <c r="D1998" i="46"/>
  <c r="C1998" i="46"/>
  <c r="A1998" i="46"/>
  <c r="L1997" i="46"/>
  <c r="H1997" i="46"/>
  <c r="E1997" i="46"/>
  <c r="D1997" i="46"/>
  <c r="C1997" i="46"/>
  <c r="A1997" i="46"/>
  <c r="L1996" i="46"/>
  <c r="H1996" i="46"/>
  <c r="E1996" i="46"/>
  <c r="D1996" i="46"/>
  <c r="C1996" i="46"/>
  <c r="A1996" i="46"/>
  <c r="L1995" i="46"/>
  <c r="H1995" i="46"/>
  <c r="E1995" i="46"/>
  <c r="D1995" i="46"/>
  <c r="C1995" i="46"/>
  <c r="A1995" i="46"/>
  <c r="L1994" i="46"/>
  <c r="H1994" i="46"/>
  <c r="E1994" i="46"/>
  <c r="D1994" i="46"/>
  <c r="C1994" i="46"/>
  <c r="A1994" i="46"/>
  <c r="L1993" i="46"/>
  <c r="H1993" i="46"/>
  <c r="E1993" i="46"/>
  <c r="D1993" i="46"/>
  <c r="C1993" i="46"/>
  <c r="A1993" i="46"/>
  <c r="L1992" i="46"/>
  <c r="H1992" i="46"/>
  <c r="E1992" i="46"/>
  <c r="D1992" i="46"/>
  <c r="C1992" i="46"/>
  <c r="A1992" i="46"/>
  <c r="L1991" i="46"/>
  <c r="H1991" i="46"/>
  <c r="E1991" i="46"/>
  <c r="D1991" i="46"/>
  <c r="C1991" i="46"/>
  <c r="A1991" i="46"/>
  <c r="L1990" i="46"/>
  <c r="H1990" i="46"/>
  <c r="E1990" i="46"/>
  <c r="D1990" i="46"/>
  <c r="C1990" i="46"/>
  <c r="A1990" i="46"/>
  <c r="L1989" i="46"/>
  <c r="H1989" i="46"/>
  <c r="E1989" i="46"/>
  <c r="D1989" i="46"/>
  <c r="C1989" i="46"/>
  <c r="A1989" i="46"/>
  <c r="L1988" i="46"/>
  <c r="H1988" i="46"/>
  <c r="E1988" i="46"/>
  <c r="D1988" i="46"/>
  <c r="C1988" i="46"/>
  <c r="A1988" i="46"/>
  <c r="L1987" i="46"/>
  <c r="H1987" i="46"/>
  <c r="E1987" i="46"/>
  <c r="D1987" i="46"/>
  <c r="C1987" i="46"/>
  <c r="A1987" i="46"/>
  <c r="L1986" i="46"/>
  <c r="H1986" i="46"/>
  <c r="E1986" i="46"/>
  <c r="D1986" i="46"/>
  <c r="C1986" i="46"/>
  <c r="A1986" i="46"/>
  <c r="L1985" i="46"/>
  <c r="H1985" i="46"/>
  <c r="E1985" i="46"/>
  <c r="D1985" i="46"/>
  <c r="C1985" i="46"/>
  <c r="A1985" i="46"/>
  <c r="L1984" i="46"/>
  <c r="H1984" i="46"/>
  <c r="E1984" i="46"/>
  <c r="D1984" i="46"/>
  <c r="C1984" i="46"/>
  <c r="A1984" i="46"/>
  <c r="L1983" i="46"/>
  <c r="H1983" i="46"/>
  <c r="E1983" i="46"/>
  <c r="D1983" i="46"/>
  <c r="C1983" i="46"/>
  <c r="A1983" i="46"/>
  <c r="L1982" i="46"/>
  <c r="H1982" i="46"/>
  <c r="E1982" i="46"/>
  <c r="D1982" i="46"/>
  <c r="C1982" i="46"/>
  <c r="A1982" i="46"/>
  <c r="L1981" i="46"/>
  <c r="H1981" i="46"/>
  <c r="E1981" i="46"/>
  <c r="D1981" i="46"/>
  <c r="C1981" i="46"/>
  <c r="A1981" i="46"/>
  <c r="L1980" i="46"/>
  <c r="H1980" i="46"/>
  <c r="E1980" i="46"/>
  <c r="D1980" i="46"/>
  <c r="C1980" i="46"/>
  <c r="A1980" i="46"/>
  <c r="L1979" i="46"/>
  <c r="H1979" i="46"/>
  <c r="E1979" i="46"/>
  <c r="D1979" i="46"/>
  <c r="C1979" i="46"/>
  <c r="A1979" i="46"/>
  <c r="L1978" i="46"/>
  <c r="H1978" i="46"/>
  <c r="E1978" i="46"/>
  <c r="D1978" i="46"/>
  <c r="C1978" i="46"/>
  <c r="A1978" i="46"/>
  <c r="L1977" i="46"/>
  <c r="H1977" i="46"/>
  <c r="E1977" i="46"/>
  <c r="D1977" i="46"/>
  <c r="C1977" i="46"/>
  <c r="A1977" i="46"/>
  <c r="L1976" i="46"/>
  <c r="H1976" i="46"/>
  <c r="E1976" i="46"/>
  <c r="D1976" i="46"/>
  <c r="C1976" i="46"/>
  <c r="A1976" i="46"/>
  <c r="L1975" i="46"/>
  <c r="H1975" i="46"/>
  <c r="E1975" i="46"/>
  <c r="D1975" i="46"/>
  <c r="C1975" i="46"/>
  <c r="A1975" i="46"/>
  <c r="L1974" i="46"/>
  <c r="H1974" i="46"/>
  <c r="E1974" i="46"/>
  <c r="D1974" i="46"/>
  <c r="C1974" i="46"/>
  <c r="A1974" i="46"/>
  <c r="L1973" i="46"/>
  <c r="H1973" i="46"/>
  <c r="E1973" i="46"/>
  <c r="D1973" i="46"/>
  <c r="C1973" i="46"/>
  <c r="A1973" i="46"/>
  <c r="L1972" i="46"/>
  <c r="H1972" i="46"/>
  <c r="E1972" i="46"/>
  <c r="D1972" i="46"/>
  <c r="C1972" i="46"/>
  <c r="A1972" i="46"/>
  <c r="L1971" i="46"/>
  <c r="H1971" i="46"/>
  <c r="E1971" i="46"/>
  <c r="D1971" i="46"/>
  <c r="C1971" i="46"/>
  <c r="A1971" i="46"/>
  <c r="L1970" i="46"/>
  <c r="H1970" i="46"/>
  <c r="E1970" i="46"/>
  <c r="D1970" i="46"/>
  <c r="C1970" i="46"/>
  <c r="A1970" i="46"/>
  <c r="L1969" i="46"/>
  <c r="H1969" i="46"/>
  <c r="E1969" i="46"/>
  <c r="D1969" i="46"/>
  <c r="C1969" i="46"/>
  <c r="A1969" i="46"/>
  <c r="L1968" i="46"/>
  <c r="H1968" i="46"/>
  <c r="E1968" i="46"/>
  <c r="D1968" i="46"/>
  <c r="C1968" i="46"/>
  <c r="A1968" i="46"/>
  <c r="L1967" i="46"/>
  <c r="H1967" i="46"/>
  <c r="E1967" i="46"/>
  <c r="D1967" i="46"/>
  <c r="C1967" i="46"/>
  <c r="A1967" i="46"/>
  <c r="L1966" i="46"/>
  <c r="H1966" i="46"/>
  <c r="E1966" i="46"/>
  <c r="D1966" i="46"/>
  <c r="C1966" i="46"/>
  <c r="A1966" i="46"/>
  <c r="L1965" i="46"/>
  <c r="H1965" i="46"/>
  <c r="E1965" i="46"/>
  <c r="D1965" i="46"/>
  <c r="C1965" i="46"/>
  <c r="A1965" i="46"/>
  <c r="L1964" i="46"/>
  <c r="H1964" i="46"/>
  <c r="E1964" i="46"/>
  <c r="D1964" i="46"/>
  <c r="C1964" i="46"/>
  <c r="A1964" i="46"/>
  <c r="L1963" i="46"/>
  <c r="H1963" i="46"/>
  <c r="E1963" i="46"/>
  <c r="D1963" i="46"/>
  <c r="C1963" i="46"/>
  <c r="A1963" i="46"/>
  <c r="L1962" i="46"/>
  <c r="H1962" i="46"/>
  <c r="E1962" i="46"/>
  <c r="D1962" i="46"/>
  <c r="C1962" i="46"/>
  <c r="A1962" i="46"/>
  <c r="L1961" i="46"/>
  <c r="H1961" i="46"/>
  <c r="E1961" i="46"/>
  <c r="D1961" i="46"/>
  <c r="C1961" i="46"/>
  <c r="A1961" i="46"/>
  <c r="L1960" i="46"/>
  <c r="H1960" i="46"/>
  <c r="E1960" i="46"/>
  <c r="D1960" i="46"/>
  <c r="C1960" i="46"/>
  <c r="A1960" i="46"/>
  <c r="L1959" i="46"/>
  <c r="H1959" i="46"/>
  <c r="E1959" i="46"/>
  <c r="D1959" i="46"/>
  <c r="C1959" i="46"/>
  <c r="A1959" i="46"/>
  <c r="L1958" i="46"/>
  <c r="H1958" i="46"/>
  <c r="E1958" i="46"/>
  <c r="D1958" i="46"/>
  <c r="C1958" i="46"/>
  <c r="A1958" i="46"/>
  <c r="L1957" i="46"/>
  <c r="H1957" i="46"/>
  <c r="E1957" i="46"/>
  <c r="D1957" i="46"/>
  <c r="C1957" i="46"/>
  <c r="A1957" i="46"/>
  <c r="L1956" i="46"/>
  <c r="H1956" i="46"/>
  <c r="E1956" i="46"/>
  <c r="D1956" i="46"/>
  <c r="C1956" i="46"/>
  <c r="A1956" i="46"/>
  <c r="L1955" i="46"/>
  <c r="H1955" i="46"/>
  <c r="E1955" i="46"/>
  <c r="D1955" i="46"/>
  <c r="C1955" i="46"/>
  <c r="A1955" i="46"/>
  <c r="L1954" i="46"/>
  <c r="H1954" i="46"/>
  <c r="E1954" i="46"/>
  <c r="D1954" i="46"/>
  <c r="C1954" i="46"/>
  <c r="A1954" i="46"/>
  <c r="L1953" i="46"/>
  <c r="H1953" i="46"/>
  <c r="E1953" i="46"/>
  <c r="D1953" i="46"/>
  <c r="C1953" i="46"/>
  <c r="A1953" i="46"/>
  <c r="L1952" i="46"/>
  <c r="H1952" i="46"/>
  <c r="E1952" i="46"/>
  <c r="D1952" i="46"/>
  <c r="C1952" i="46"/>
  <c r="A1952" i="46"/>
  <c r="L1951" i="46"/>
  <c r="H1951" i="46"/>
  <c r="E1951" i="46"/>
  <c r="D1951" i="46"/>
  <c r="C1951" i="46"/>
  <c r="A1951" i="46"/>
  <c r="L1950" i="46"/>
  <c r="H1950" i="46"/>
  <c r="E1950" i="46"/>
  <c r="D1950" i="46"/>
  <c r="C1950" i="46"/>
  <c r="A1950" i="46"/>
  <c r="L1949" i="46"/>
  <c r="H1949" i="46"/>
  <c r="E1949" i="46"/>
  <c r="D1949" i="46"/>
  <c r="C1949" i="46"/>
  <c r="A1949" i="46"/>
  <c r="L1948" i="46"/>
  <c r="H1948" i="46"/>
  <c r="E1948" i="46"/>
  <c r="D1948" i="46"/>
  <c r="C1948" i="46"/>
  <c r="A1948" i="46"/>
  <c r="L1947" i="46"/>
  <c r="H1947" i="46"/>
  <c r="E1947" i="46"/>
  <c r="D1947" i="46"/>
  <c r="C1947" i="46"/>
  <c r="A1947" i="46"/>
  <c r="L1946" i="46"/>
  <c r="H1946" i="46"/>
  <c r="E1946" i="46"/>
  <c r="D1946" i="46"/>
  <c r="C1946" i="46"/>
  <c r="A1946" i="46"/>
  <c r="L1945" i="46"/>
  <c r="H1945" i="46"/>
  <c r="E1945" i="46"/>
  <c r="D1945" i="46"/>
  <c r="C1945" i="46"/>
  <c r="A1945" i="46"/>
  <c r="L1944" i="46"/>
  <c r="H1944" i="46"/>
  <c r="E1944" i="46"/>
  <c r="D1944" i="46"/>
  <c r="C1944" i="46"/>
  <c r="A1944" i="46"/>
  <c r="L1943" i="46"/>
  <c r="H1943" i="46"/>
  <c r="E1943" i="46"/>
  <c r="D1943" i="46"/>
  <c r="C1943" i="46"/>
  <c r="A1943" i="46"/>
  <c r="L1942" i="46"/>
  <c r="H1942" i="46"/>
  <c r="E1942" i="46"/>
  <c r="D1942" i="46"/>
  <c r="C1942" i="46"/>
  <c r="A1942" i="46"/>
  <c r="L1941" i="46"/>
  <c r="H1941" i="46"/>
  <c r="E1941" i="46"/>
  <c r="D1941" i="46"/>
  <c r="C1941" i="46"/>
  <c r="A1941" i="46"/>
  <c r="L1940" i="46"/>
  <c r="H1940" i="46"/>
  <c r="E1940" i="46"/>
  <c r="D1940" i="46"/>
  <c r="C1940" i="46"/>
  <c r="A1940" i="46"/>
  <c r="L1939" i="46"/>
  <c r="H1939" i="46"/>
  <c r="E1939" i="46"/>
  <c r="D1939" i="46"/>
  <c r="C1939" i="46"/>
  <c r="A1939" i="46"/>
  <c r="L1938" i="46"/>
  <c r="H1938" i="46"/>
  <c r="E1938" i="46"/>
  <c r="D1938" i="46"/>
  <c r="C1938" i="46"/>
  <c r="A1938" i="46"/>
  <c r="L1937" i="46"/>
  <c r="H1937" i="46"/>
  <c r="E1937" i="46"/>
  <c r="D1937" i="46"/>
  <c r="C1937" i="46"/>
  <c r="A1937" i="46"/>
  <c r="L1936" i="46"/>
  <c r="H1936" i="46"/>
  <c r="E1936" i="46"/>
  <c r="D1936" i="46"/>
  <c r="C1936" i="46"/>
  <c r="A1936" i="46"/>
  <c r="L1935" i="46"/>
  <c r="H1935" i="46"/>
  <c r="E1935" i="46"/>
  <c r="D1935" i="46"/>
  <c r="C1935" i="46"/>
  <c r="A1935" i="46"/>
  <c r="L1934" i="46"/>
  <c r="H1934" i="46"/>
  <c r="E1934" i="46"/>
  <c r="D1934" i="46"/>
  <c r="C1934" i="46"/>
  <c r="A1934" i="46"/>
  <c r="L1933" i="46"/>
  <c r="H1933" i="46"/>
  <c r="E1933" i="46"/>
  <c r="D1933" i="46"/>
  <c r="C1933" i="46"/>
  <c r="A1933" i="46"/>
  <c r="L1932" i="46"/>
  <c r="H1932" i="46"/>
  <c r="E1932" i="46"/>
  <c r="D1932" i="46"/>
  <c r="C1932" i="46"/>
  <c r="A1932" i="46"/>
  <c r="L1931" i="46"/>
  <c r="H1931" i="46"/>
  <c r="E1931" i="46"/>
  <c r="D1931" i="46"/>
  <c r="C1931" i="46"/>
  <c r="A1931" i="46"/>
  <c r="L1930" i="46"/>
  <c r="H1930" i="46"/>
  <c r="E1930" i="46"/>
  <c r="D1930" i="46"/>
  <c r="C1930" i="46"/>
  <c r="A1930" i="46"/>
  <c r="L1929" i="46"/>
  <c r="H1929" i="46"/>
  <c r="E1929" i="46"/>
  <c r="D1929" i="46"/>
  <c r="C1929" i="46"/>
  <c r="A1929" i="46"/>
  <c r="L1928" i="46"/>
  <c r="H1928" i="46"/>
  <c r="E1928" i="46"/>
  <c r="D1928" i="46"/>
  <c r="C1928" i="46"/>
  <c r="A1928" i="46"/>
  <c r="L1927" i="46"/>
  <c r="H1927" i="46"/>
  <c r="E1927" i="46"/>
  <c r="D1927" i="46"/>
  <c r="C1927" i="46"/>
  <c r="A1927" i="46"/>
  <c r="L1926" i="46"/>
  <c r="H1926" i="46"/>
  <c r="E1926" i="46"/>
  <c r="D1926" i="46"/>
  <c r="C1926" i="46"/>
  <c r="A1926" i="46"/>
  <c r="L1925" i="46"/>
  <c r="H1925" i="46"/>
  <c r="E1925" i="46"/>
  <c r="D1925" i="46"/>
  <c r="C1925" i="46"/>
  <c r="A1925" i="46"/>
  <c r="L1924" i="46"/>
  <c r="H1924" i="46"/>
  <c r="E1924" i="46"/>
  <c r="D1924" i="46"/>
  <c r="C1924" i="46"/>
  <c r="A1924" i="46"/>
  <c r="L1923" i="46"/>
  <c r="H1923" i="46"/>
  <c r="E1923" i="46"/>
  <c r="D1923" i="46"/>
  <c r="C1923" i="46"/>
  <c r="A1923" i="46"/>
  <c r="L1922" i="46"/>
  <c r="H1922" i="46"/>
  <c r="E1922" i="46"/>
  <c r="D1922" i="46"/>
  <c r="C1922" i="46"/>
  <c r="A1922" i="46"/>
  <c r="L1921" i="46"/>
  <c r="H1921" i="46"/>
  <c r="E1921" i="46"/>
  <c r="D1921" i="46"/>
  <c r="C1921" i="46"/>
  <c r="A1921" i="46"/>
  <c r="L1920" i="46"/>
  <c r="H1920" i="46"/>
  <c r="E1920" i="46"/>
  <c r="D1920" i="46"/>
  <c r="C1920" i="46"/>
  <c r="A1920" i="46"/>
  <c r="L1919" i="46"/>
  <c r="H1919" i="46"/>
  <c r="E1919" i="46"/>
  <c r="D1919" i="46"/>
  <c r="C1919" i="46"/>
  <c r="A1919" i="46"/>
  <c r="L1918" i="46"/>
  <c r="H1918" i="46"/>
  <c r="E1918" i="46"/>
  <c r="D1918" i="46"/>
  <c r="C1918" i="46"/>
  <c r="A1918" i="46"/>
  <c r="L1917" i="46"/>
  <c r="H1917" i="46"/>
  <c r="E1917" i="46"/>
  <c r="D1917" i="46"/>
  <c r="C1917" i="46"/>
  <c r="A1917" i="46"/>
  <c r="L1916" i="46"/>
  <c r="H1916" i="46"/>
  <c r="E1916" i="46"/>
  <c r="D1916" i="46"/>
  <c r="C1916" i="46"/>
  <c r="A1916" i="46"/>
  <c r="L1915" i="46"/>
  <c r="H1915" i="46"/>
  <c r="E1915" i="46"/>
  <c r="D1915" i="46"/>
  <c r="C1915" i="46"/>
  <c r="A1915" i="46"/>
  <c r="L1914" i="46"/>
  <c r="H1914" i="46"/>
  <c r="E1914" i="46"/>
  <c r="D1914" i="46"/>
  <c r="C1914" i="46"/>
  <c r="A1914" i="46"/>
  <c r="L1913" i="46"/>
  <c r="H1913" i="46"/>
  <c r="E1913" i="46"/>
  <c r="D1913" i="46"/>
  <c r="C1913" i="46"/>
  <c r="A1913" i="46"/>
  <c r="L1912" i="46"/>
  <c r="H1912" i="46"/>
  <c r="E1912" i="46"/>
  <c r="D1912" i="46"/>
  <c r="C1912" i="46"/>
  <c r="A1912" i="46"/>
  <c r="L1911" i="46"/>
  <c r="H1911" i="46"/>
  <c r="E1911" i="46"/>
  <c r="D1911" i="46"/>
  <c r="C1911" i="46"/>
  <c r="A1911" i="46"/>
  <c r="L1910" i="46"/>
  <c r="H1910" i="46"/>
  <c r="E1910" i="46"/>
  <c r="D1910" i="46"/>
  <c r="C1910" i="46"/>
  <c r="A1910" i="46"/>
  <c r="L1909" i="46"/>
  <c r="H1909" i="46"/>
  <c r="E1909" i="46"/>
  <c r="D1909" i="46"/>
  <c r="C1909" i="46"/>
  <c r="A1909" i="46"/>
  <c r="L1908" i="46"/>
  <c r="H1908" i="46"/>
  <c r="E1908" i="46"/>
  <c r="D1908" i="46"/>
  <c r="C1908" i="46"/>
  <c r="A1908" i="46"/>
  <c r="L1907" i="46"/>
  <c r="H1907" i="46"/>
  <c r="E1907" i="46"/>
  <c r="D1907" i="46"/>
  <c r="C1907" i="46"/>
  <c r="A1907" i="46"/>
  <c r="L1906" i="46"/>
  <c r="H1906" i="46"/>
  <c r="E1906" i="46"/>
  <c r="D1906" i="46"/>
  <c r="C1906" i="46"/>
  <c r="A1906" i="46"/>
  <c r="L1905" i="46"/>
  <c r="H1905" i="46"/>
  <c r="E1905" i="46"/>
  <c r="D1905" i="46"/>
  <c r="C1905" i="46"/>
  <c r="A1905" i="46"/>
  <c r="L1904" i="46"/>
  <c r="H1904" i="46"/>
  <c r="E1904" i="46"/>
  <c r="D1904" i="46"/>
  <c r="C1904" i="46"/>
  <c r="A1904" i="46"/>
  <c r="L1903" i="46"/>
  <c r="H1903" i="46"/>
  <c r="E1903" i="46"/>
  <c r="D1903" i="46"/>
  <c r="C1903" i="46"/>
  <c r="A1903" i="46"/>
  <c r="L1902" i="46"/>
  <c r="H1902" i="46"/>
  <c r="E1902" i="46"/>
  <c r="D1902" i="46"/>
  <c r="C1902" i="46"/>
  <c r="A1902" i="46"/>
  <c r="L1901" i="46"/>
  <c r="H1901" i="46"/>
  <c r="E1901" i="46"/>
  <c r="D1901" i="46"/>
  <c r="C1901" i="46"/>
  <c r="A1901" i="46"/>
  <c r="L1900" i="46"/>
  <c r="H1900" i="46"/>
  <c r="E1900" i="46"/>
  <c r="D1900" i="46"/>
  <c r="C1900" i="46"/>
  <c r="A1900" i="46"/>
  <c r="L1899" i="46"/>
  <c r="H1899" i="46"/>
  <c r="E1899" i="46"/>
  <c r="D1899" i="46"/>
  <c r="C1899" i="46"/>
  <c r="A1899" i="46"/>
  <c r="L1898" i="46"/>
  <c r="H1898" i="46"/>
  <c r="E1898" i="46"/>
  <c r="D1898" i="46"/>
  <c r="C1898" i="46"/>
  <c r="A1898" i="46"/>
  <c r="L1897" i="46"/>
  <c r="H1897" i="46"/>
  <c r="E1897" i="46"/>
  <c r="D1897" i="46"/>
  <c r="C1897" i="46"/>
  <c r="A1897" i="46"/>
  <c r="L1896" i="46"/>
  <c r="H1896" i="46"/>
  <c r="E1896" i="46"/>
  <c r="D1896" i="46"/>
  <c r="C1896" i="46"/>
  <c r="A1896" i="46"/>
  <c r="L1895" i="46"/>
  <c r="H1895" i="46"/>
  <c r="E1895" i="46"/>
  <c r="D1895" i="46"/>
  <c r="C1895" i="46"/>
  <c r="A1895" i="46"/>
  <c r="L1894" i="46"/>
  <c r="H1894" i="46"/>
  <c r="E1894" i="46"/>
  <c r="D1894" i="46"/>
  <c r="C1894" i="46"/>
  <c r="A1894" i="46"/>
  <c r="L1893" i="46"/>
  <c r="H1893" i="46"/>
  <c r="E1893" i="46"/>
  <c r="D1893" i="46"/>
  <c r="C1893" i="46"/>
  <c r="A1893" i="46"/>
  <c r="L1892" i="46"/>
  <c r="H1892" i="46"/>
  <c r="E1892" i="46"/>
  <c r="D1892" i="46"/>
  <c r="C1892" i="46"/>
  <c r="A1892" i="46"/>
  <c r="L1891" i="46"/>
  <c r="H1891" i="46"/>
  <c r="E1891" i="46"/>
  <c r="D1891" i="46"/>
  <c r="C1891" i="46"/>
  <c r="A1891" i="46"/>
  <c r="L1890" i="46"/>
  <c r="H1890" i="46"/>
  <c r="E1890" i="46"/>
  <c r="D1890" i="46"/>
  <c r="C1890" i="46"/>
  <c r="A1890" i="46"/>
  <c r="L1889" i="46"/>
  <c r="H1889" i="46"/>
  <c r="E1889" i="46"/>
  <c r="D1889" i="46"/>
  <c r="C1889" i="46"/>
  <c r="A1889" i="46"/>
  <c r="L1888" i="46"/>
  <c r="H1888" i="46"/>
  <c r="E1888" i="46"/>
  <c r="D1888" i="46"/>
  <c r="C1888" i="46"/>
  <c r="A1888" i="46"/>
  <c r="L1887" i="46"/>
  <c r="H1887" i="46"/>
  <c r="E1887" i="46"/>
  <c r="D1887" i="46"/>
  <c r="C1887" i="46"/>
  <c r="A1887" i="46"/>
  <c r="L1886" i="46"/>
  <c r="H1886" i="46"/>
  <c r="E1886" i="46"/>
  <c r="D1886" i="46"/>
  <c r="C1886" i="46"/>
  <c r="A1886" i="46"/>
  <c r="L1885" i="46"/>
  <c r="H1885" i="46"/>
  <c r="E1885" i="46"/>
  <c r="D1885" i="46"/>
  <c r="C1885" i="46"/>
  <c r="A1885" i="46"/>
  <c r="L1884" i="46"/>
  <c r="H1884" i="46"/>
  <c r="E1884" i="46"/>
  <c r="D1884" i="46"/>
  <c r="C1884" i="46"/>
  <c r="A1884" i="46"/>
  <c r="L1883" i="46"/>
  <c r="H1883" i="46"/>
  <c r="E1883" i="46"/>
  <c r="D1883" i="46"/>
  <c r="C1883" i="46"/>
  <c r="A1883" i="46"/>
  <c r="L1882" i="46"/>
  <c r="H1882" i="46"/>
  <c r="E1882" i="46"/>
  <c r="D1882" i="46"/>
  <c r="C1882" i="46"/>
  <c r="A1882" i="46"/>
  <c r="L1881" i="46"/>
  <c r="H1881" i="46"/>
  <c r="E1881" i="46"/>
  <c r="D1881" i="46"/>
  <c r="C1881" i="46"/>
  <c r="A1881" i="46"/>
  <c r="L1880" i="46"/>
  <c r="H1880" i="46"/>
  <c r="E1880" i="46"/>
  <c r="D1880" i="46"/>
  <c r="C1880" i="46"/>
  <c r="A1880" i="46"/>
  <c r="L1879" i="46"/>
  <c r="H1879" i="46"/>
  <c r="E1879" i="46"/>
  <c r="D1879" i="46"/>
  <c r="C1879" i="46"/>
  <c r="A1879" i="46"/>
  <c r="L1878" i="46"/>
  <c r="H1878" i="46"/>
  <c r="E1878" i="46"/>
  <c r="D1878" i="46"/>
  <c r="C1878" i="46"/>
  <c r="A1878" i="46"/>
  <c r="L1877" i="46"/>
  <c r="H1877" i="46"/>
  <c r="E1877" i="46"/>
  <c r="D1877" i="46"/>
  <c r="C1877" i="46"/>
  <c r="A1877" i="46"/>
  <c r="L1876" i="46"/>
  <c r="H1876" i="46"/>
  <c r="E1876" i="46"/>
  <c r="D1876" i="46"/>
  <c r="C1876" i="46"/>
  <c r="A1876" i="46"/>
  <c r="L1875" i="46"/>
  <c r="H1875" i="46"/>
  <c r="E1875" i="46"/>
  <c r="D1875" i="46"/>
  <c r="C1875" i="46"/>
  <c r="A1875" i="46"/>
  <c r="L1874" i="46"/>
  <c r="H1874" i="46"/>
  <c r="E1874" i="46"/>
  <c r="D1874" i="46"/>
  <c r="C1874" i="46"/>
  <c r="A1874" i="46"/>
  <c r="L1873" i="46"/>
  <c r="H1873" i="46"/>
  <c r="E1873" i="46"/>
  <c r="D1873" i="46"/>
  <c r="C1873" i="46"/>
  <c r="A1873" i="46"/>
  <c r="L1872" i="46"/>
  <c r="H1872" i="46"/>
  <c r="E1872" i="46"/>
  <c r="D1872" i="46"/>
  <c r="C1872" i="46"/>
  <c r="A1872" i="46"/>
  <c r="L1871" i="46"/>
  <c r="H1871" i="46"/>
  <c r="E1871" i="46"/>
  <c r="D1871" i="46"/>
  <c r="C1871" i="46"/>
  <c r="A1871" i="46"/>
  <c r="L1870" i="46"/>
  <c r="H1870" i="46"/>
  <c r="E1870" i="46"/>
  <c r="D1870" i="46"/>
  <c r="C1870" i="46"/>
  <c r="A1870" i="46"/>
  <c r="L1869" i="46"/>
  <c r="H1869" i="46"/>
  <c r="E1869" i="46"/>
  <c r="D1869" i="46"/>
  <c r="C1869" i="46"/>
  <c r="A1869" i="46"/>
  <c r="L1868" i="46"/>
  <c r="H1868" i="46"/>
  <c r="E1868" i="46"/>
  <c r="D1868" i="46"/>
  <c r="C1868" i="46"/>
  <c r="A1868" i="46"/>
  <c r="L1867" i="46"/>
  <c r="H1867" i="46"/>
  <c r="E1867" i="46"/>
  <c r="D1867" i="46"/>
  <c r="C1867" i="46"/>
  <c r="A1867" i="46"/>
  <c r="L1866" i="46"/>
  <c r="H1866" i="46"/>
  <c r="E1866" i="46"/>
  <c r="D1866" i="46"/>
  <c r="C1866" i="46"/>
  <c r="A1866" i="46"/>
  <c r="L1865" i="46"/>
  <c r="H1865" i="46"/>
  <c r="E1865" i="46"/>
  <c r="D1865" i="46"/>
  <c r="C1865" i="46"/>
  <c r="A1865" i="46"/>
  <c r="L1864" i="46"/>
  <c r="H1864" i="46"/>
  <c r="E1864" i="46"/>
  <c r="D1864" i="46"/>
  <c r="C1864" i="46"/>
  <c r="A1864" i="46"/>
  <c r="L1863" i="46"/>
  <c r="H1863" i="46"/>
  <c r="E1863" i="46"/>
  <c r="D1863" i="46"/>
  <c r="C1863" i="46"/>
  <c r="A1863" i="46"/>
  <c r="L1862" i="46"/>
  <c r="H1862" i="46"/>
  <c r="E1862" i="46"/>
  <c r="D1862" i="46"/>
  <c r="C1862" i="46"/>
  <c r="A1862" i="46"/>
  <c r="L1861" i="46"/>
  <c r="H1861" i="46"/>
  <c r="E1861" i="46"/>
  <c r="D1861" i="46"/>
  <c r="C1861" i="46"/>
  <c r="A1861" i="46"/>
  <c r="L1860" i="46"/>
  <c r="H1860" i="46"/>
  <c r="E1860" i="46"/>
  <c r="D1860" i="46"/>
  <c r="C1860" i="46"/>
  <c r="A1860" i="46"/>
  <c r="L1859" i="46"/>
  <c r="H1859" i="46"/>
  <c r="E1859" i="46"/>
  <c r="D1859" i="46"/>
  <c r="C1859" i="46"/>
  <c r="A1859" i="46"/>
  <c r="L1858" i="46"/>
  <c r="H1858" i="46"/>
  <c r="E1858" i="46"/>
  <c r="D1858" i="46"/>
  <c r="C1858" i="46"/>
  <c r="A1858" i="46"/>
  <c r="L1857" i="46"/>
  <c r="H1857" i="46"/>
  <c r="E1857" i="46"/>
  <c r="D1857" i="46"/>
  <c r="C1857" i="46"/>
  <c r="A1857" i="46"/>
  <c r="L1856" i="46"/>
  <c r="H1856" i="46"/>
  <c r="E1856" i="46"/>
  <c r="D1856" i="46"/>
  <c r="C1856" i="46"/>
  <c r="A1856" i="46"/>
  <c r="L1855" i="46"/>
  <c r="H1855" i="46"/>
  <c r="E1855" i="46"/>
  <c r="D1855" i="46"/>
  <c r="C1855" i="46"/>
  <c r="A1855" i="46"/>
  <c r="L1854" i="46"/>
  <c r="H1854" i="46"/>
  <c r="E1854" i="46"/>
  <c r="D1854" i="46"/>
  <c r="C1854" i="46"/>
  <c r="A1854" i="46"/>
  <c r="L1853" i="46"/>
  <c r="H1853" i="46"/>
  <c r="E1853" i="46"/>
  <c r="D1853" i="46"/>
  <c r="C1853" i="46"/>
  <c r="A1853" i="46"/>
  <c r="L1852" i="46"/>
  <c r="H1852" i="46"/>
  <c r="E1852" i="46"/>
  <c r="D1852" i="46"/>
  <c r="C1852" i="46"/>
  <c r="A1852" i="46"/>
  <c r="L1851" i="46"/>
  <c r="H1851" i="46"/>
  <c r="E1851" i="46"/>
  <c r="D1851" i="46"/>
  <c r="C1851" i="46"/>
  <c r="A1851" i="46"/>
  <c r="L1850" i="46"/>
  <c r="H1850" i="46"/>
  <c r="E1850" i="46"/>
  <c r="D1850" i="46"/>
  <c r="C1850" i="46"/>
  <c r="A1850" i="46"/>
  <c r="L1849" i="46"/>
  <c r="H1849" i="46"/>
  <c r="E1849" i="46"/>
  <c r="D1849" i="46"/>
  <c r="C1849" i="46"/>
  <c r="A1849" i="46"/>
  <c r="L1848" i="46"/>
  <c r="H1848" i="46"/>
  <c r="E1848" i="46"/>
  <c r="D1848" i="46"/>
  <c r="C1848" i="46"/>
  <c r="A1848" i="46"/>
  <c r="L1847" i="46"/>
  <c r="H1847" i="46"/>
  <c r="E1847" i="46"/>
  <c r="D1847" i="46"/>
  <c r="C1847" i="46"/>
  <c r="A1847" i="46"/>
  <c r="L1846" i="46"/>
  <c r="H1846" i="46"/>
  <c r="E1846" i="46"/>
  <c r="D1846" i="46"/>
  <c r="C1846" i="46"/>
  <c r="A1846" i="46"/>
  <c r="L1845" i="46"/>
  <c r="H1845" i="46"/>
  <c r="E1845" i="46"/>
  <c r="D1845" i="46"/>
  <c r="C1845" i="46"/>
  <c r="A1845" i="46"/>
  <c r="L1844" i="46"/>
  <c r="H1844" i="46"/>
  <c r="E1844" i="46"/>
  <c r="D1844" i="46"/>
  <c r="C1844" i="46"/>
  <c r="A1844" i="46"/>
  <c r="L1843" i="46"/>
  <c r="H1843" i="46"/>
  <c r="E1843" i="46"/>
  <c r="D1843" i="46"/>
  <c r="C1843" i="46"/>
  <c r="A1843" i="46"/>
  <c r="L1842" i="46"/>
  <c r="H1842" i="46"/>
  <c r="E1842" i="46"/>
  <c r="D1842" i="46"/>
  <c r="C1842" i="46"/>
  <c r="A1842" i="46"/>
  <c r="L1841" i="46"/>
  <c r="H1841" i="46"/>
  <c r="E1841" i="46"/>
  <c r="D1841" i="46"/>
  <c r="C1841" i="46"/>
  <c r="A1841" i="46"/>
  <c r="L1840" i="46"/>
  <c r="H1840" i="46"/>
  <c r="E1840" i="46"/>
  <c r="D1840" i="46"/>
  <c r="C1840" i="46"/>
  <c r="A1840" i="46"/>
  <c r="L1839" i="46"/>
  <c r="H1839" i="46"/>
  <c r="E1839" i="46"/>
  <c r="D1839" i="46"/>
  <c r="C1839" i="46"/>
  <c r="A1839" i="46"/>
  <c r="L1838" i="46"/>
  <c r="H1838" i="46"/>
  <c r="E1838" i="46"/>
  <c r="D1838" i="46"/>
  <c r="C1838" i="46"/>
  <c r="A1838" i="46"/>
  <c r="L1837" i="46"/>
  <c r="H1837" i="46"/>
  <c r="E1837" i="46"/>
  <c r="D1837" i="46"/>
  <c r="C1837" i="46"/>
  <c r="A1837" i="46"/>
  <c r="L1836" i="46"/>
  <c r="H1836" i="46"/>
  <c r="E1836" i="46"/>
  <c r="D1836" i="46"/>
  <c r="C1836" i="46"/>
  <c r="A1836" i="46"/>
  <c r="L1835" i="46"/>
  <c r="H1835" i="46"/>
  <c r="E1835" i="46"/>
  <c r="D1835" i="46"/>
  <c r="C1835" i="46"/>
  <c r="A1835" i="46"/>
  <c r="L1834" i="46"/>
  <c r="H1834" i="46"/>
  <c r="E1834" i="46"/>
  <c r="D1834" i="46"/>
  <c r="C1834" i="46"/>
  <c r="A1834" i="46"/>
  <c r="L1833" i="46"/>
  <c r="H1833" i="46"/>
  <c r="E1833" i="46"/>
  <c r="D1833" i="46"/>
  <c r="C1833" i="46"/>
  <c r="A1833" i="46"/>
  <c r="L1832" i="46"/>
  <c r="H1832" i="46"/>
  <c r="E1832" i="46"/>
  <c r="D1832" i="46"/>
  <c r="C1832" i="46"/>
  <c r="A1832" i="46"/>
  <c r="L1831" i="46"/>
  <c r="H1831" i="46"/>
  <c r="E1831" i="46"/>
  <c r="D1831" i="46"/>
  <c r="C1831" i="46"/>
  <c r="A1831" i="46"/>
  <c r="L1830" i="46"/>
  <c r="H1830" i="46"/>
  <c r="E1830" i="46"/>
  <c r="D1830" i="46"/>
  <c r="C1830" i="46"/>
  <c r="A1830" i="46"/>
  <c r="L1829" i="46"/>
  <c r="H1829" i="46"/>
  <c r="E1829" i="46"/>
  <c r="D1829" i="46"/>
  <c r="C1829" i="46"/>
  <c r="A1829" i="46"/>
  <c r="L1828" i="46"/>
  <c r="H1828" i="46"/>
  <c r="E1828" i="46"/>
  <c r="D1828" i="46"/>
  <c r="C1828" i="46"/>
  <c r="A1828" i="46"/>
  <c r="L1827" i="46"/>
  <c r="H1827" i="46"/>
  <c r="E1827" i="46"/>
  <c r="D1827" i="46"/>
  <c r="C1827" i="46"/>
  <c r="A1827" i="46"/>
  <c r="L1826" i="46"/>
  <c r="H1826" i="46"/>
  <c r="E1826" i="46"/>
  <c r="D1826" i="46"/>
  <c r="C1826" i="46"/>
  <c r="A1826" i="46"/>
  <c r="L1825" i="46"/>
  <c r="H1825" i="46"/>
  <c r="E1825" i="46"/>
  <c r="D1825" i="46"/>
  <c r="C1825" i="46"/>
  <c r="A1825" i="46"/>
  <c r="L1824" i="46"/>
  <c r="H1824" i="46"/>
  <c r="E1824" i="46"/>
  <c r="D1824" i="46"/>
  <c r="C1824" i="46"/>
  <c r="A1824" i="46"/>
  <c r="L1823" i="46"/>
  <c r="H1823" i="46"/>
  <c r="E1823" i="46"/>
  <c r="D1823" i="46"/>
  <c r="C1823" i="46"/>
  <c r="A1823" i="46"/>
  <c r="L1822" i="46"/>
  <c r="H1822" i="46"/>
  <c r="E1822" i="46"/>
  <c r="D1822" i="46"/>
  <c r="C1822" i="46"/>
  <c r="A1822" i="46"/>
  <c r="L1821" i="46"/>
  <c r="H1821" i="46"/>
  <c r="E1821" i="46"/>
  <c r="D1821" i="46"/>
  <c r="C1821" i="46"/>
  <c r="A1821" i="46"/>
  <c r="L1820" i="46"/>
  <c r="H1820" i="46"/>
  <c r="E1820" i="46"/>
  <c r="D1820" i="46"/>
  <c r="C1820" i="46"/>
  <c r="A1820" i="46"/>
  <c r="L1819" i="46"/>
  <c r="H1819" i="46"/>
  <c r="E1819" i="46"/>
  <c r="D1819" i="46"/>
  <c r="C1819" i="46"/>
  <c r="A1819" i="46"/>
  <c r="L1818" i="46"/>
  <c r="H1818" i="46"/>
  <c r="E1818" i="46"/>
  <c r="D1818" i="46"/>
  <c r="C1818" i="46"/>
  <c r="A1818" i="46"/>
  <c r="L1817" i="46"/>
  <c r="H1817" i="46"/>
  <c r="E1817" i="46"/>
  <c r="D1817" i="46"/>
  <c r="C1817" i="46"/>
  <c r="A1817" i="46"/>
  <c r="L1816" i="46"/>
  <c r="H1816" i="46"/>
  <c r="E1816" i="46"/>
  <c r="D1816" i="46"/>
  <c r="C1816" i="46"/>
  <c r="A1816" i="46"/>
  <c r="L1815" i="46"/>
  <c r="H1815" i="46"/>
  <c r="E1815" i="46"/>
  <c r="D1815" i="46"/>
  <c r="C1815" i="46"/>
  <c r="A1815" i="46"/>
  <c r="L1814" i="46"/>
  <c r="H1814" i="46"/>
  <c r="E1814" i="46"/>
  <c r="D1814" i="46"/>
  <c r="C1814" i="46"/>
  <c r="A1814" i="46"/>
  <c r="L1813" i="46"/>
  <c r="H1813" i="46"/>
  <c r="E1813" i="46"/>
  <c r="D1813" i="46"/>
  <c r="C1813" i="46"/>
  <c r="A1813" i="46"/>
  <c r="L1812" i="46"/>
  <c r="H1812" i="46"/>
  <c r="E1812" i="46"/>
  <c r="D1812" i="46"/>
  <c r="C1812" i="46"/>
  <c r="A1812" i="46"/>
  <c r="L1811" i="46"/>
  <c r="H1811" i="46"/>
  <c r="E1811" i="46"/>
  <c r="D1811" i="46"/>
  <c r="C1811" i="46"/>
  <c r="A1811" i="46"/>
  <c r="L1810" i="46"/>
  <c r="H1810" i="46"/>
  <c r="E1810" i="46"/>
  <c r="D1810" i="46"/>
  <c r="C1810" i="46"/>
  <c r="A1810" i="46"/>
  <c r="L1809" i="46"/>
  <c r="H1809" i="46"/>
  <c r="E1809" i="46"/>
  <c r="D1809" i="46"/>
  <c r="C1809" i="46"/>
  <c r="A1809" i="46"/>
  <c r="L1808" i="46"/>
  <c r="H1808" i="46"/>
  <c r="E1808" i="46"/>
  <c r="D1808" i="46"/>
  <c r="C1808" i="46"/>
  <c r="A1808" i="46"/>
  <c r="L1807" i="46"/>
  <c r="H1807" i="46"/>
  <c r="E1807" i="46"/>
  <c r="D1807" i="46"/>
  <c r="C1807" i="46"/>
  <c r="A1807" i="46"/>
  <c r="L1806" i="46"/>
  <c r="H1806" i="46"/>
  <c r="E1806" i="46"/>
  <c r="D1806" i="46"/>
  <c r="C1806" i="46"/>
  <c r="A1806" i="46"/>
  <c r="L1805" i="46"/>
  <c r="H1805" i="46"/>
  <c r="E1805" i="46"/>
  <c r="D1805" i="46"/>
  <c r="C1805" i="46"/>
  <c r="A1805" i="46"/>
  <c r="L1804" i="46"/>
  <c r="H1804" i="46"/>
  <c r="E1804" i="46"/>
  <c r="D1804" i="46"/>
  <c r="C1804" i="46"/>
  <c r="A1804" i="46"/>
  <c r="L1803" i="46"/>
  <c r="H1803" i="46"/>
  <c r="E1803" i="46"/>
  <c r="D1803" i="46"/>
  <c r="C1803" i="46"/>
  <c r="A1803" i="46"/>
  <c r="L1802" i="46"/>
  <c r="H1802" i="46"/>
  <c r="E1802" i="46"/>
  <c r="D1802" i="46"/>
  <c r="C1802" i="46"/>
  <c r="A1802" i="46"/>
  <c r="L1801" i="46"/>
  <c r="H1801" i="46"/>
  <c r="E1801" i="46"/>
  <c r="D1801" i="46"/>
  <c r="C1801" i="46"/>
  <c r="A1801" i="46"/>
  <c r="L1800" i="46"/>
  <c r="H1800" i="46"/>
  <c r="E1800" i="46"/>
  <c r="D1800" i="46"/>
  <c r="C1800" i="46"/>
  <c r="A1800" i="46"/>
  <c r="L1799" i="46"/>
  <c r="H1799" i="46"/>
  <c r="E1799" i="46"/>
  <c r="D1799" i="46"/>
  <c r="C1799" i="46"/>
  <c r="A1799" i="46"/>
  <c r="L1798" i="46"/>
  <c r="H1798" i="46"/>
  <c r="E1798" i="46"/>
  <c r="D1798" i="46"/>
  <c r="C1798" i="46"/>
  <c r="A1798" i="46"/>
  <c r="L1797" i="46"/>
  <c r="H1797" i="46"/>
  <c r="E1797" i="46"/>
  <c r="D1797" i="46"/>
  <c r="C1797" i="46"/>
  <c r="A1797" i="46"/>
  <c r="L1796" i="46"/>
  <c r="H1796" i="46"/>
  <c r="E1796" i="46"/>
  <c r="D1796" i="46"/>
  <c r="C1796" i="46"/>
  <c r="A1796" i="46"/>
  <c r="L1795" i="46"/>
  <c r="H1795" i="46"/>
  <c r="E1795" i="46"/>
  <c r="D1795" i="46"/>
  <c r="C1795" i="46"/>
  <c r="A1795" i="46"/>
  <c r="L1794" i="46"/>
  <c r="H1794" i="46"/>
  <c r="E1794" i="46"/>
  <c r="D1794" i="46"/>
  <c r="C1794" i="46"/>
  <c r="A1794" i="46"/>
  <c r="L1793" i="46"/>
  <c r="H1793" i="46"/>
  <c r="E1793" i="46"/>
  <c r="D1793" i="46"/>
  <c r="C1793" i="46"/>
  <c r="A1793" i="46"/>
  <c r="L1792" i="46"/>
  <c r="H1792" i="46"/>
  <c r="E1792" i="46"/>
  <c r="D1792" i="46"/>
  <c r="C1792" i="46"/>
  <c r="A1792" i="46"/>
  <c r="L1791" i="46"/>
  <c r="H1791" i="46"/>
  <c r="E1791" i="46"/>
  <c r="D1791" i="46"/>
  <c r="C1791" i="46"/>
  <c r="A1791" i="46"/>
  <c r="L1790" i="46"/>
  <c r="H1790" i="46"/>
  <c r="E1790" i="46"/>
  <c r="D1790" i="46"/>
  <c r="C1790" i="46"/>
  <c r="A1790" i="46"/>
  <c r="L1789" i="46"/>
  <c r="H1789" i="46"/>
  <c r="E1789" i="46"/>
  <c r="D1789" i="46"/>
  <c r="C1789" i="46"/>
  <c r="A1789" i="46"/>
  <c r="L1788" i="46"/>
  <c r="H1788" i="46"/>
  <c r="E1788" i="46"/>
  <c r="D1788" i="46"/>
  <c r="C1788" i="46"/>
  <c r="A1788" i="46"/>
  <c r="L1787" i="46"/>
  <c r="H1787" i="46"/>
  <c r="E1787" i="46"/>
  <c r="D1787" i="46"/>
  <c r="C1787" i="46"/>
  <c r="A1787" i="46"/>
  <c r="L1786" i="46"/>
  <c r="H1786" i="46"/>
  <c r="E1786" i="46"/>
  <c r="D1786" i="46"/>
  <c r="C1786" i="46"/>
  <c r="A1786" i="46"/>
  <c r="L1785" i="46"/>
  <c r="H1785" i="46"/>
  <c r="E1785" i="46"/>
  <c r="D1785" i="46"/>
  <c r="C1785" i="46"/>
  <c r="A1785" i="46"/>
  <c r="L1784" i="46"/>
  <c r="H1784" i="46"/>
  <c r="E1784" i="46"/>
  <c r="D1784" i="46"/>
  <c r="C1784" i="46"/>
  <c r="A1784" i="46"/>
  <c r="L1783" i="46"/>
  <c r="H1783" i="46"/>
  <c r="E1783" i="46"/>
  <c r="D1783" i="46"/>
  <c r="C1783" i="46"/>
  <c r="A1783" i="46"/>
  <c r="L1782" i="46"/>
  <c r="H1782" i="46"/>
  <c r="E1782" i="46"/>
  <c r="D1782" i="46"/>
  <c r="C1782" i="46"/>
  <c r="A1782" i="46"/>
  <c r="L1781" i="46"/>
  <c r="H1781" i="46"/>
  <c r="E1781" i="46"/>
  <c r="D1781" i="46"/>
  <c r="C1781" i="46"/>
  <c r="A1781" i="46"/>
  <c r="L1780" i="46"/>
  <c r="H1780" i="46"/>
  <c r="E1780" i="46"/>
  <c r="D1780" i="46"/>
  <c r="C1780" i="46"/>
  <c r="A1780" i="46"/>
  <c r="L1779" i="46"/>
  <c r="H1779" i="46"/>
  <c r="E1779" i="46"/>
  <c r="D1779" i="46"/>
  <c r="C1779" i="46"/>
  <c r="A1779" i="46"/>
  <c r="L1778" i="46"/>
  <c r="H1778" i="46"/>
  <c r="E1778" i="46"/>
  <c r="D1778" i="46"/>
  <c r="C1778" i="46"/>
  <c r="A1778" i="46"/>
  <c r="L1777" i="46"/>
  <c r="H1777" i="46"/>
  <c r="E1777" i="46"/>
  <c r="D1777" i="46"/>
  <c r="C1777" i="46"/>
  <c r="A1777" i="46"/>
  <c r="L1776" i="46"/>
  <c r="H1776" i="46"/>
  <c r="E1776" i="46"/>
  <c r="D1776" i="46"/>
  <c r="C1776" i="46"/>
  <c r="A1776" i="46"/>
  <c r="L1775" i="46"/>
  <c r="H1775" i="46"/>
  <c r="E1775" i="46"/>
  <c r="D1775" i="46"/>
  <c r="C1775" i="46"/>
  <c r="A1775" i="46"/>
  <c r="L1774" i="46"/>
  <c r="H1774" i="46"/>
  <c r="E1774" i="46"/>
  <c r="D1774" i="46"/>
  <c r="C1774" i="46"/>
  <c r="A1774" i="46"/>
  <c r="L1773" i="46"/>
  <c r="H1773" i="46"/>
  <c r="E1773" i="46"/>
  <c r="D1773" i="46"/>
  <c r="C1773" i="46"/>
  <c r="A1773" i="46"/>
  <c r="L1772" i="46"/>
  <c r="H1772" i="46"/>
  <c r="E1772" i="46"/>
  <c r="D1772" i="46"/>
  <c r="C1772" i="46"/>
  <c r="A1772" i="46"/>
  <c r="L1771" i="46"/>
  <c r="H1771" i="46"/>
  <c r="E1771" i="46"/>
  <c r="D1771" i="46"/>
  <c r="C1771" i="46"/>
  <c r="A1771" i="46"/>
  <c r="L1770" i="46"/>
  <c r="H1770" i="46"/>
  <c r="E1770" i="46"/>
  <c r="D1770" i="46"/>
  <c r="C1770" i="46"/>
  <c r="A1770" i="46"/>
  <c r="L1769" i="46"/>
  <c r="H1769" i="46"/>
  <c r="E1769" i="46"/>
  <c r="D1769" i="46"/>
  <c r="C1769" i="46"/>
  <c r="A1769" i="46"/>
  <c r="L1768" i="46"/>
  <c r="H1768" i="46"/>
  <c r="E1768" i="46"/>
  <c r="D1768" i="46"/>
  <c r="C1768" i="46"/>
  <c r="A1768" i="46"/>
  <c r="L1767" i="46"/>
  <c r="H1767" i="46"/>
  <c r="E1767" i="46"/>
  <c r="D1767" i="46"/>
  <c r="C1767" i="46"/>
  <c r="A1767" i="46"/>
  <c r="L1766" i="46"/>
  <c r="H1766" i="46"/>
  <c r="E1766" i="46"/>
  <c r="D1766" i="46"/>
  <c r="C1766" i="46"/>
  <c r="A1766" i="46"/>
  <c r="L1765" i="46"/>
  <c r="H1765" i="46"/>
  <c r="E1765" i="46"/>
  <c r="D1765" i="46"/>
  <c r="C1765" i="46"/>
  <c r="A1765" i="46"/>
  <c r="L1764" i="46"/>
  <c r="H1764" i="46"/>
  <c r="E1764" i="46"/>
  <c r="D1764" i="46"/>
  <c r="C1764" i="46"/>
  <c r="A1764" i="46"/>
  <c r="L1763" i="46"/>
  <c r="H1763" i="46"/>
  <c r="E1763" i="46"/>
  <c r="D1763" i="46"/>
  <c r="C1763" i="46"/>
  <c r="A1763" i="46"/>
  <c r="L1762" i="46"/>
  <c r="H1762" i="46"/>
  <c r="E1762" i="46"/>
  <c r="D1762" i="46"/>
  <c r="C1762" i="46"/>
  <c r="A1762" i="46"/>
  <c r="L1761" i="46"/>
  <c r="H1761" i="46"/>
  <c r="E1761" i="46"/>
  <c r="D1761" i="46"/>
  <c r="C1761" i="46"/>
  <c r="A1761" i="46"/>
  <c r="L1760" i="46"/>
  <c r="H1760" i="46"/>
  <c r="E1760" i="46"/>
  <c r="D1760" i="46"/>
  <c r="C1760" i="46"/>
  <c r="A1760" i="46"/>
  <c r="L1759" i="46"/>
  <c r="H1759" i="46"/>
  <c r="E1759" i="46"/>
  <c r="D1759" i="46"/>
  <c r="C1759" i="46"/>
  <c r="A1759" i="46"/>
  <c r="L1758" i="46"/>
  <c r="H1758" i="46"/>
  <c r="E1758" i="46"/>
  <c r="D1758" i="46"/>
  <c r="C1758" i="46"/>
  <c r="A1758" i="46"/>
  <c r="L1757" i="46"/>
  <c r="H1757" i="46"/>
  <c r="E1757" i="46"/>
  <c r="D1757" i="46"/>
  <c r="C1757" i="46"/>
  <c r="A1757" i="46"/>
  <c r="L1756" i="46"/>
  <c r="H1756" i="46"/>
  <c r="E1756" i="46"/>
  <c r="D1756" i="46"/>
  <c r="C1756" i="46"/>
  <c r="A1756" i="46"/>
  <c r="L1755" i="46"/>
  <c r="H1755" i="46"/>
  <c r="E1755" i="46"/>
  <c r="D1755" i="46"/>
  <c r="C1755" i="46"/>
  <c r="A1755" i="46"/>
  <c r="L1754" i="46"/>
  <c r="H1754" i="46"/>
  <c r="E1754" i="46"/>
  <c r="D1754" i="46"/>
  <c r="C1754" i="46"/>
  <c r="A1754" i="46"/>
  <c r="L1753" i="46"/>
  <c r="H1753" i="46"/>
  <c r="E1753" i="46"/>
  <c r="D1753" i="46"/>
  <c r="C1753" i="46"/>
  <c r="A1753" i="46"/>
  <c r="L1752" i="46"/>
  <c r="H1752" i="46"/>
  <c r="E1752" i="46"/>
  <c r="D1752" i="46"/>
  <c r="C1752" i="46"/>
  <c r="A1752" i="46"/>
  <c r="L1751" i="46"/>
  <c r="H1751" i="46"/>
  <c r="E1751" i="46"/>
  <c r="D1751" i="46"/>
  <c r="C1751" i="46"/>
  <c r="A1751" i="46"/>
  <c r="L1750" i="46"/>
  <c r="H1750" i="46"/>
  <c r="E1750" i="46"/>
  <c r="D1750" i="46"/>
  <c r="C1750" i="46"/>
  <c r="A1750" i="46"/>
  <c r="L1749" i="46"/>
  <c r="H1749" i="46"/>
  <c r="E1749" i="46"/>
  <c r="D1749" i="46"/>
  <c r="C1749" i="46"/>
  <c r="A1749" i="46"/>
  <c r="L1748" i="46"/>
  <c r="H1748" i="46"/>
  <c r="E1748" i="46"/>
  <c r="D1748" i="46"/>
  <c r="C1748" i="46"/>
  <c r="A1748" i="46"/>
  <c r="L1747" i="46"/>
  <c r="H1747" i="46"/>
  <c r="E1747" i="46"/>
  <c r="D1747" i="46"/>
  <c r="C1747" i="46"/>
  <c r="A1747" i="46"/>
  <c r="L1746" i="46"/>
  <c r="H1746" i="46"/>
  <c r="E1746" i="46"/>
  <c r="D1746" i="46"/>
  <c r="C1746" i="46"/>
  <c r="A1746" i="46"/>
  <c r="L1745" i="46"/>
  <c r="H1745" i="46"/>
  <c r="E1745" i="46"/>
  <c r="D1745" i="46"/>
  <c r="C1745" i="46"/>
  <c r="A1745" i="46"/>
  <c r="L1744" i="46"/>
  <c r="H1744" i="46"/>
  <c r="E1744" i="46"/>
  <c r="D1744" i="46"/>
  <c r="C1744" i="46"/>
  <c r="A1744" i="46"/>
  <c r="L1743" i="46"/>
  <c r="H1743" i="46"/>
  <c r="E1743" i="46"/>
  <c r="D1743" i="46"/>
  <c r="C1743" i="46"/>
  <c r="A1743" i="46"/>
  <c r="L1742" i="46"/>
  <c r="H1742" i="46"/>
  <c r="E1742" i="46"/>
  <c r="D1742" i="46"/>
  <c r="C1742" i="46"/>
  <c r="A1742" i="46"/>
  <c r="L1741" i="46"/>
  <c r="H1741" i="46"/>
  <c r="E1741" i="46"/>
  <c r="D1741" i="46"/>
  <c r="C1741" i="46"/>
  <c r="A1741" i="46"/>
  <c r="L1740" i="46"/>
  <c r="H1740" i="46"/>
  <c r="E1740" i="46"/>
  <c r="D1740" i="46"/>
  <c r="C1740" i="46"/>
  <c r="A1740" i="46"/>
  <c r="L1739" i="46"/>
  <c r="H1739" i="46"/>
  <c r="E1739" i="46"/>
  <c r="D1739" i="46"/>
  <c r="C1739" i="46"/>
  <c r="A1739" i="46"/>
  <c r="L1738" i="46"/>
  <c r="H1738" i="46"/>
  <c r="E1738" i="46"/>
  <c r="D1738" i="46"/>
  <c r="C1738" i="46"/>
  <c r="A1738" i="46"/>
  <c r="L1737" i="46"/>
  <c r="H1737" i="46"/>
  <c r="E1737" i="46"/>
  <c r="D1737" i="46"/>
  <c r="C1737" i="46"/>
  <c r="A1737" i="46"/>
  <c r="L1736" i="46"/>
  <c r="H1736" i="46"/>
  <c r="E1736" i="46"/>
  <c r="D1736" i="46"/>
  <c r="C1736" i="46"/>
  <c r="A1736" i="46"/>
  <c r="L1735" i="46"/>
  <c r="H1735" i="46"/>
  <c r="E1735" i="46"/>
  <c r="D1735" i="46"/>
  <c r="C1735" i="46"/>
  <c r="A1735" i="46"/>
  <c r="L1734" i="46"/>
  <c r="H1734" i="46"/>
  <c r="E1734" i="46"/>
  <c r="D1734" i="46"/>
  <c r="C1734" i="46"/>
  <c r="A1734" i="46"/>
  <c r="L1733" i="46"/>
  <c r="H1733" i="46"/>
  <c r="E1733" i="46"/>
  <c r="D1733" i="46"/>
  <c r="C1733" i="46"/>
  <c r="A1733" i="46"/>
  <c r="L1732" i="46"/>
  <c r="H1732" i="46"/>
  <c r="E1732" i="46"/>
  <c r="D1732" i="46"/>
  <c r="C1732" i="46"/>
  <c r="A1732" i="46"/>
  <c r="L1731" i="46"/>
  <c r="H1731" i="46"/>
  <c r="E1731" i="46"/>
  <c r="D1731" i="46"/>
  <c r="C1731" i="46"/>
  <c r="A1731" i="46"/>
  <c r="L1730" i="46"/>
  <c r="H1730" i="46"/>
  <c r="E1730" i="46"/>
  <c r="D1730" i="46"/>
  <c r="C1730" i="46"/>
  <c r="A1730" i="46"/>
  <c r="L1729" i="46"/>
  <c r="H1729" i="46"/>
  <c r="E1729" i="46"/>
  <c r="D1729" i="46"/>
  <c r="C1729" i="46"/>
  <c r="A1729" i="46"/>
  <c r="L1728" i="46"/>
  <c r="H1728" i="46"/>
  <c r="E1728" i="46"/>
  <c r="D1728" i="46"/>
  <c r="C1728" i="46"/>
  <c r="A1728" i="46"/>
  <c r="L1727" i="46"/>
  <c r="H1727" i="46"/>
  <c r="E1727" i="46"/>
  <c r="D1727" i="46"/>
  <c r="C1727" i="46"/>
  <c r="A1727" i="46"/>
  <c r="L1726" i="46"/>
  <c r="H1726" i="46"/>
  <c r="E1726" i="46"/>
  <c r="D1726" i="46"/>
  <c r="C1726" i="46"/>
  <c r="A1726" i="46"/>
  <c r="L1725" i="46"/>
  <c r="H1725" i="46"/>
  <c r="E1725" i="46"/>
  <c r="D1725" i="46"/>
  <c r="C1725" i="46"/>
  <c r="A1725" i="46"/>
  <c r="L1724" i="46"/>
  <c r="H1724" i="46"/>
  <c r="E1724" i="46"/>
  <c r="D1724" i="46"/>
  <c r="C1724" i="46"/>
  <c r="A1724" i="46"/>
  <c r="L1723" i="46"/>
  <c r="H1723" i="46"/>
  <c r="E1723" i="46"/>
  <c r="D1723" i="46"/>
  <c r="C1723" i="46"/>
  <c r="A1723" i="46"/>
  <c r="L1722" i="46"/>
  <c r="H1722" i="46"/>
  <c r="E1722" i="46"/>
  <c r="D1722" i="46"/>
  <c r="C1722" i="46"/>
  <c r="A1722" i="46"/>
  <c r="L1721" i="46"/>
  <c r="H1721" i="46"/>
  <c r="E1721" i="46"/>
  <c r="D1721" i="46"/>
  <c r="C1721" i="46"/>
  <c r="A1721" i="46"/>
  <c r="L1720" i="46"/>
  <c r="H1720" i="46"/>
  <c r="E1720" i="46"/>
  <c r="D1720" i="46"/>
  <c r="C1720" i="46"/>
  <c r="A1720" i="46"/>
  <c r="L1719" i="46"/>
  <c r="H1719" i="46"/>
  <c r="E1719" i="46"/>
  <c r="D1719" i="46"/>
  <c r="C1719" i="46"/>
  <c r="A1719" i="46"/>
  <c r="L1718" i="46"/>
  <c r="H1718" i="46"/>
  <c r="E1718" i="46"/>
  <c r="D1718" i="46"/>
  <c r="C1718" i="46"/>
  <c r="A1718" i="46"/>
  <c r="L1717" i="46"/>
  <c r="H1717" i="46"/>
  <c r="E1717" i="46"/>
  <c r="D1717" i="46"/>
  <c r="C1717" i="46"/>
  <c r="A1717" i="46"/>
  <c r="L1716" i="46"/>
  <c r="H1716" i="46"/>
  <c r="E1716" i="46"/>
  <c r="D1716" i="46"/>
  <c r="C1716" i="46"/>
  <c r="A1716" i="46"/>
  <c r="L1715" i="46"/>
  <c r="H1715" i="46"/>
  <c r="E1715" i="46"/>
  <c r="D1715" i="46"/>
  <c r="C1715" i="46"/>
  <c r="A1715" i="46"/>
  <c r="L1714" i="46"/>
  <c r="H1714" i="46"/>
  <c r="E1714" i="46"/>
  <c r="D1714" i="46"/>
  <c r="C1714" i="46"/>
  <c r="A1714" i="46"/>
  <c r="L1713" i="46"/>
  <c r="H1713" i="46"/>
  <c r="E1713" i="46"/>
  <c r="D1713" i="46"/>
  <c r="C1713" i="46"/>
  <c r="A1713" i="46"/>
  <c r="L1712" i="46"/>
  <c r="H1712" i="46"/>
  <c r="E1712" i="46"/>
  <c r="D1712" i="46"/>
  <c r="C1712" i="46"/>
  <c r="A1712" i="46"/>
  <c r="L1711" i="46"/>
  <c r="H1711" i="46"/>
  <c r="E1711" i="46"/>
  <c r="D1711" i="46"/>
  <c r="C1711" i="46"/>
  <c r="A1711" i="46"/>
  <c r="L1710" i="46"/>
  <c r="H1710" i="46"/>
  <c r="E1710" i="46"/>
  <c r="D1710" i="46"/>
  <c r="C1710" i="46"/>
  <c r="A1710" i="46"/>
  <c r="L1709" i="46"/>
  <c r="H1709" i="46"/>
  <c r="E1709" i="46"/>
  <c r="D1709" i="46"/>
  <c r="C1709" i="46"/>
  <c r="A1709" i="46"/>
  <c r="L1708" i="46"/>
  <c r="H1708" i="46"/>
  <c r="E1708" i="46"/>
  <c r="D1708" i="46"/>
  <c r="C1708" i="46"/>
  <c r="A1708" i="46"/>
  <c r="L1707" i="46"/>
  <c r="H1707" i="46"/>
  <c r="E1707" i="46"/>
  <c r="D1707" i="46"/>
  <c r="C1707" i="46"/>
  <c r="A1707" i="46"/>
  <c r="L1706" i="46"/>
  <c r="H1706" i="46"/>
  <c r="E1706" i="46"/>
  <c r="D1706" i="46"/>
  <c r="C1706" i="46"/>
  <c r="A1706" i="46"/>
  <c r="L1705" i="46"/>
  <c r="H1705" i="46"/>
  <c r="E1705" i="46"/>
  <c r="D1705" i="46"/>
  <c r="C1705" i="46"/>
  <c r="A1705" i="46"/>
  <c r="L1704" i="46"/>
  <c r="H1704" i="46"/>
  <c r="E1704" i="46"/>
  <c r="D1704" i="46"/>
  <c r="C1704" i="46"/>
  <c r="A1704" i="46"/>
  <c r="L1703" i="46"/>
  <c r="H1703" i="46"/>
  <c r="E1703" i="46"/>
  <c r="D1703" i="46"/>
  <c r="C1703" i="46"/>
  <c r="A1703" i="46"/>
  <c r="L1702" i="46"/>
  <c r="H1702" i="46"/>
  <c r="E1702" i="46"/>
  <c r="D1702" i="46"/>
  <c r="C1702" i="46"/>
  <c r="A1702" i="46"/>
  <c r="L1701" i="46"/>
  <c r="H1701" i="46"/>
  <c r="E1701" i="46"/>
  <c r="D1701" i="46"/>
  <c r="C1701" i="46"/>
  <c r="A1701" i="46"/>
  <c r="L1700" i="46"/>
  <c r="H1700" i="46"/>
  <c r="E1700" i="46"/>
  <c r="D1700" i="46"/>
  <c r="C1700" i="46"/>
  <c r="A1700" i="46"/>
  <c r="L1699" i="46"/>
  <c r="H1699" i="46"/>
  <c r="E1699" i="46"/>
  <c r="D1699" i="46"/>
  <c r="C1699" i="46"/>
  <c r="A1699" i="46"/>
  <c r="L1698" i="46"/>
  <c r="H1698" i="46"/>
  <c r="E1698" i="46"/>
  <c r="D1698" i="46"/>
  <c r="C1698" i="46"/>
  <c r="A1698" i="46"/>
  <c r="L1697" i="46"/>
  <c r="H1697" i="46"/>
  <c r="E1697" i="46"/>
  <c r="D1697" i="46"/>
  <c r="C1697" i="46"/>
  <c r="A1697" i="46"/>
  <c r="L1696" i="46"/>
  <c r="H1696" i="46"/>
  <c r="E1696" i="46"/>
  <c r="D1696" i="46"/>
  <c r="C1696" i="46"/>
  <c r="A1696" i="46"/>
  <c r="L1695" i="46"/>
  <c r="H1695" i="46"/>
  <c r="E1695" i="46"/>
  <c r="D1695" i="46"/>
  <c r="C1695" i="46"/>
  <c r="A1695" i="46"/>
  <c r="L1694" i="46"/>
  <c r="H1694" i="46"/>
  <c r="E1694" i="46"/>
  <c r="D1694" i="46"/>
  <c r="C1694" i="46"/>
  <c r="A1694" i="46"/>
  <c r="L1693" i="46"/>
  <c r="H1693" i="46"/>
  <c r="E1693" i="46"/>
  <c r="D1693" i="46"/>
  <c r="C1693" i="46"/>
  <c r="A1693" i="46"/>
  <c r="L1692" i="46"/>
  <c r="H1692" i="46"/>
  <c r="E1692" i="46"/>
  <c r="D1692" i="46"/>
  <c r="C1692" i="46"/>
  <c r="A1692" i="46"/>
  <c r="L1691" i="46"/>
  <c r="H1691" i="46"/>
  <c r="E1691" i="46"/>
  <c r="D1691" i="46"/>
  <c r="C1691" i="46"/>
  <c r="A1691" i="46"/>
  <c r="L1690" i="46"/>
  <c r="H1690" i="46"/>
  <c r="E1690" i="46"/>
  <c r="D1690" i="46"/>
  <c r="C1690" i="46"/>
  <c r="A1690" i="46"/>
  <c r="L1689" i="46"/>
  <c r="H1689" i="46"/>
  <c r="E1689" i="46"/>
  <c r="D1689" i="46"/>
  <c r="C1689" i="46"/>
  <c r="A1689" i="46"/>
  <c r="L1688" i="46"/>
  <c r="H1688" i="46"/>
  <c r="E1688" i="46"/>
  <c r="D1688" i="46"/>
  <c r="C1688" i="46"/>
  <c r="A1688" i="46"/>
  <c r="L1687" i="46"/>
  <c r="H1687" i="46"/>
  <c r="E1687" i="46"/>
  <c r="D1687" i="46"/>
  <c r="C1687" i="46"/>
  <c r="A1687" i="46"/>
  <c r="L1686" i="46"/>
  <c r="H1686" i="46"/>
  <c r="E1686" i="46"/>
  <c r="D1686" i="46"/>
  <c r="C1686" i="46"/>
  <c r="A1686" i="46"/>
  <c r="L1685" i="46"/>
  <c r="H1685" i="46"/>
  <c r="E1685" i="46"/>
  <c r="D1685" i="46"/>
  <c r="C1685" i="46"/>
  <c r="A1685" i="46"/>
  <c r="L1684" i="46"/>
  <c r="H1684" i="46"/>
  <c r="E1684" i="46"/>
  <c r="D1684" i="46"/>
  <c r="C1684" i="46"/>
  <c r="A1684" i="46"/>
  <c r="L1683" i="46"/>
  <c r="H1683" i="46"/>
  <c r="E1683" i="46"/>
  <c r="D1683" i="46"/>
  <c r="C1683" i="46"/>
  <c r="A1683" i="46"/>
  <c r="L1682" i="46"/>
  <c r="H1682" i="46"/>
  <c r="E1682" i="46"/>
  <c r="D1682" i="46"/>
  <c r="C1682" i="46"/>
  <c r="A1682" i="46"/>
  <c r="L1681" i="46"/>
  <c r="H1681" i="46"/>
  <c r="E1681" i="46"/>
  <c r="D1681" i="46"/>
  <c r="C1681" i="46"/>
  <c r="A1681" i="46"/>
  <c r="L1680" i="46"/>
  <c r="H1680" i="46"/>
  <c r="E1680" i="46"/>
  <c r="D1680" i="46"/>
  <c r="C1680" i="46"/>
  <c r="A1680" i="46"/>
  <c r="L1679" i="46"/>
  <c r="H1679" i="46"/>
  <c r="E1679" i="46"/>
  <c r="D1679" i="46"/>
  <c r="C1679" i="46"/>
  <c r="A1679" i="46"/>
  <c r="L1678" i="46"/>
  <c r="H1678" i="46"/>
  <c r="E1678" i="46"/>
  <c r="D1678" i="46"/>
  <c r="C1678" i="46"/>
  <c r="A1678" i="46"/>
  <c r="L1677" i="46"/>
  <c r="H1677" i="46"/>
  <c r="E1677" i="46"/>
  <c r="D1677" i="46"/>
  <c r="C1677" i="46"/>
  <c r="A1677" i="46"/>
  <c r="L1676" i="46"/>
  <c r="H1676" i="46"/>
  <c r="E1676" i="46"/>
  <c r="D1676" i="46"/>
  <c r="C1676" i="46"/>
  <c r="A1676" i="46"/>
  <c r="L1675" i="46"/>
  <c r="H1675" i="46"/>
  <c r="E1675" i="46"/>
  <c r="D1675" i="46"/>
  <c r="C1675" i="46"/>
  <c r="A1675" i="46"/>
  <c r="L1674" i="46"/>
  <c r="H1674" i="46"/>
  <c r="E1674" i="46"/>
  <c r="D1674" i="46"/>
  <c r="C1674" i="46"/>
  <c r="A1674" i="46"/>
  <c r="L1673" i="46"/>
  <c r="H1673" i="46"/>
  <c r="E1673" i="46"/>
  <c r="D1673" i="46"/>
  <c r="C1673" i="46"/>
  <c r="A1673" i="46"/>
  <c r="L1672" i="46"/>
  <c r="H1672" i="46"/>
  <c r="E1672" i="46"/>
  <c r="D1672" i="46"/>
  <c r="C1672" i="46"/>
  <c r="A1672" i="46"/>
  <c r="L1671" i="46"/>
  <c r="H1671" i="46"/>
  <c r="E1671" i="46"/>
  <c r="D1671" i="46"/>
  <c r="C1671" i="46"/>
  <c r="A1671" i="46"/>
  <c r="L1670" i="46"/>
  <c r="H1670" i="46"/>
  <c r="E1670" i="46"/>
  <c r="D1670" i="46"/>
  <c r="C1670" i="46"/>
  <c r="A1670" i="46"/>
  <c r="L1669" i="46"/>
  <c r="H1669" i="46"/>
  <c r="E1669" i="46"/>
  <c r="D1669" i="46"/>
  <c r="C1669" i="46"/>
  <c r="A1669" i="46"/>
  <c r="L1668" i="46"/>
  <c r="H1668" i="46"/>
  <c r="E1668" i="46"/>
  <c r="D1668" i="46"/>
  <c r="C1668" i="46"/>
  <c r="A1668" i="46"/>
  <c r="L1667" i="46"/>
  <c r="H1667" i="46"/>
  <c r="E1667" i="46"/>
  <c r="D1667" i="46"/>
  <c r="C1667" i="46"/>
  <c r="A1667" i="46"/>
  <c r="L1666" i="46"/>
  <c r="H1666" i="46"/>
  <c r="E1666" i="46"/>
  <c r="D1666" i="46"/>
  <c r="C1666" i="46"/>
  <c r="A1666" i="46"/>
  <c r="L1665" i="46"/>
  <c r="H1665" i="46"/>
  <c r="E1665" i="46"/>
  <c r="D1665" i="46"/>
  <c r="C1665" i="46"/>
  <c r="A1665" i="46"/>
  <c r="L1664" i="46"/>
  <c r="H1664" i="46"/>
  <c r="E1664" i="46"/>
  <c r="D1664" i="46"/>
  <c r="C1664" i="46"/>
  <c r="A1664" i="46"/>
  <c r="L1663" i="46"/>
  <c r="H1663" i="46"/>
  <c r="E1663" i="46"/>
  <c r="D1663" i="46"/>
  <c r="C1663" i="46"/>
  <c r="A1663" i="46"/>
  <c r="L1662" i="46"/>
  <c r="H1662" i="46"/>
  <c r="E1662" i="46"/>
  <c r="D1662" i="46"/>
  <c r="C1662" i="46"/>
  <c r="A1662" i="46"/>
  <c r="L1661" i="46"/>
  <c r="H1661" i="46"/>
  <c r="E1661" i="46"/>
  <c r="D1661" i="46"/>
  <c r="C1661" i="46"/>
  <c r="A1661" i="46"/>
  <c r="L1660" i="46"/>
  <c r="H1660" i="46"/>
  <c r="E1660" i="46"/>
  <c r="D1660" i="46"/>
  <c r="C1660" i="46"/>
  <c r="A1660" i="46"/>
  <c r="L1659" i="46"/>
  <c r="H1659" i="46"/>
  <c r="E1659" i="46"/>
  <c r="D1659" i="46"/>
  <c r="C1659" i="46"/>
  <c r="A1659" i="46"/>
  <c r="L1658" i="46"/>
  <c r="H1658" i="46"/>
  <c r="E1658" i="46"/>
  <c r="D1658" i="46"/>
  <c r="C1658" i="46"/>
  <c r="A1658" i="46"/>
  <c r="L1657" i="46"/>
  <c r="H1657" i="46"/>
  <c r="E1657" i="46"/>
  <c r="D1657" i="46"/>
  <c r="C1657" i="46"/>
  <c r="A1657" i="46"/>
  <c r="L1656" i="46"/>
  <c r="H1656" i="46"/>
  <c r="E1656" i="46"/>
  <c r="D1656" i="46"/>
  <c r="C1656" i="46"/>
  <c r="A1656" i="46"/>
  <c r="L1655" i="46"/>
  <c r="H1655" i="46"/>
  <c r="E1655" i="46"/>
  <c r="D1655" i="46"/>
  <c r="C1655" i="46"/>
  <c r="A1655" i="46"/>
  <c r="L1654" i="46"/>
  <c r="H1654" i="46"/>
  <c r="E1654" i="46"/>
  <c r="D1654" i="46"/>
  <c r="C1654" i="46"/>
  <c r="A1654" i="46"/>
  <c r="L1653" i="46"/>
  <c r="H1653" i="46"/>
  <c r="E1653" i="46"/>
  <c r="D1653" i="46"/>
  <c r="C1653" i="46"/>
  <c r="A1653" i="46"/>
  <c r="L1652" i="46"/>
  <c r="H1652" i="46"/>
  <c r="E1652" i="46"/>
  <c r="D1652" i="46"/>
  <c r="C1652" i="46"/>
  <c r="A1652" i="46"/>
  <c r="L1651" i="46"/>
  <c r="H1651" i="46"/>
  <c r="E1651" i="46"/>
  <c r="D1651" i="46"/>
  <c r="C1651" i="46"/>
  <c r="A1651" i="46"/>
  <c r="L1650" i="46"/>
  <c r="H1650" i="46"/>
  <c r="E1650" i="46"/>
  <c r="D1650" i="46"/>
  <c r="C1650" i="46"/>
  <c r="A1650" i="46"/>
  <c r="L1649" i="46"/>
  <c r="H1649" i="46"/>
  <c r="E1649" i="46"/>
  <c r="D1649" i="46"/>
  <c r="C1649" i="46"/>
  <c r="A1649" i="46"/>
  <c r="L1648" i="46"/>
  <c r="H1648" i="46"/>
  <c r="E1648" i="46"/>
  <c r="D1648" i="46"/>
  <c r="C1648" i="46"/>
  <c r="A1648" i="46"/>
  <c r="L1647" i="46"/>
  <c r="H1647" i="46"/>
  <c r="E1647" i="46"/>
  <c r="D1647" i="46"/>
  <c r="C1647" i="46"/>
  <c r="A1647" i="46"/>
  <c r="L1646" i="46"/>
  <c r="H1646" i="46"/>
  <c r="E1646" i="46"/>
  <c r="D1646" i="46"/>
  <c r="C1646" i="46"/>
  <c r="A1646" i="46"/>
  <c r="L1645" i="46"/>
  <c r="H1645" i="46"/>
  <c r="E1645" i="46"/>
  <c r="D1645" i="46"/>
  <c r="C1645" i="46"/>
  <c r="A1645" i="46"/>
  <c r="L1644" i="46"/>
  <c r="H1644" i="46"/>
  <c r="E1644" i="46"/>
  <c r="D1644" i="46"/>
  <c r="C1644" i="46"/>
  <c r="A1644" i="46"/>
  <c r="L1643" i="46"/>
  <c r="H1643" i="46"/>
  <c r="E1643" i="46"/>
  <c r="D1643" i="46"/>
  <c r="C1643" i="46"/>
  <c r="A1643" i="46"/>
  <c r="L1642" i="46"/>
  <c r="H1642" i="46"/>
  <c r="E1642" i="46"/>
  <c r="D1642" i="46"/>
  <c r="C1642" i="46"/>
  <c r="A1642" i="46"/>
  <c r="L1641" i="46"/>
  <c r="H1641" i="46"/>
  <c r="E1641" i="46"/>
  <c r="D1641" i="46"/>
  <c r="C1641" i="46"/>
  <c r="A1641" i="46"/>
  <c r="L1640" i="46"/>
  <c r="H1640" i="46"/>
  <c r="E1640" i="46"/>
  <c r="D1640" i="46"/>
  <c r="C1640" i="46"/>
  <c r="A1640" i="46"/>
  <c r="L1639" i="46"/>
  <c r="H1639" i="46"/>
  <c r="E1639" i="46"/>
  <c r="D1639" i="46"/>
  <c r="C1639" i="46"/>
  <c r="A1639" i="46"/>
  <c r="L1638" i="46"/>
  <c r="H1638" i="46"/>
  <c r="E1638" i="46"/>
  <c r="D1638" i="46"/>
  <c r="C1638" i="46"/>
  <c r="A1638" i="46"/>
  <c r="L1637" i="46"/>
  <c r="H1637" i="46"/>
  <c r="E1637" i="46"/>
  <c r="D1637" i="46"/>
  <c r="C1637" i="46"/>
  <c r="A1637" i="46"/>
  <c r="L1636" i="46"/>
  <c r="H1636" i="46"/>
  <c r="E1636" i="46"/>
  <c r="D1636" i="46"/>
  <c r="C1636" i="46"/>
  <c r="A1636" i="46"/>
  <c r="L1635" i="46"/>
  <c r="H1635" i="46"/>
  <c r="E1635" i="46"/>
  <c r="D1635" i="46"/>
  <c r="C1635" i="46"/>
  <c r="A1635" i="46"/>
  <c r="L1634" i="46"/>
  <c r="H1634" i="46"/>
  <c r="E1634" i="46"/>
  <c r="D1634" i="46"/>
  <c r="C1634" i="46"/>
  <c r="A1634" i="46"/>
  <c r="L1633" i="46"/>
  <c r="H1633" i="46"/>
  <c r="E1633" i="46"/>
  <c r="D1633" i="46"/>
  <c r="C1633" i="46"/>
  <c r="A1633" i="46"/>
  <c r="L1632" i="46"/>
  <c r="H1632" i="46"/>
  <c r="E1632" i="46"/>
  <c r="D1632" i="46"/>
  <c r="C1632" i="46"/>
  <c r="A1632" i="46"/>
  <c r="L1631" i="46"/>
  <c r="H1631" i="46"/>
  <c r="E1631" i="46"/>
  <c r="D1631" i="46"/>
  <c r="C1631" i="46"/>
  <c r="A1631" i="46"/>
  <c r="L1630" i="46"/>
  <c r="H1630" i="46"/>
  <c r="E1630" i="46"/>
  <c r="D1630" i="46"/>
  <c r="C1630" i="46"/>
  <c r="A1630" i="46"/>
  <c r="L1629" i="46"/>
  <c r="H1629" i="46"/>
  <c r="E1629" i="46"/>
  <c r="D1629" i="46"/>
  <c r="C1629" i="46"/>
  <c r="A1629" i="46"/>
  <c r="L1628" i="46"/>
  <c r="H1628" i="46"/>
  <c r="E1628" i="46"/>
  <c r="D1628" i="46"/>
  <c r="C1628" i="46"/>
  <c r="A1628" i="46"/>
  <c r="L1627" i="46"/>
  <c r="H1627" i="46"/>
  <c r="E1627" i="46"/>
  <c r="D1627" i="46"/>
  <c r="C1627" i="46"/>
  <c r="A1627" i="46"/>
  <c r="L1626" i="46"/>
  <c r="H1626" i="46"/>
  <c r="E1626" i="46"/>
  <c r="D1626" i="46"/>
  <c r="C1626" i="46"/>
  <c r="A1626" i="46"/>
  <c r="L1625" i="46"/>
  <c r="H1625" i="46"/>
  <c r="E1625" i="46"/>
  <c r="D1625" i="46"/>
  <c r="C1625" i="46"/>
  <c r="A1625" i="46"/>
  <c r="L1624" i="46"/>
  <c r="H1624" i="46"/>
  <c r="E1624" i="46"/>
  <c r="D1624" i="46"/>
  <c r="C1624" i="46"/>
  <c r="A1624" i="46"/>
  <c r="L1623" i="46"/>
  <c r="H1623" i="46"/>
  <c r="E1623" i="46"/>
  <c r="D1623" i="46"/>
  <c r="C1623" i="46"/>
  <c r="A1623" i="46"/>
  <c r="L1622" i="46"/>
  <c r="H1622" i="46"/>
  <c r="E1622" i="46"/>
  <c r="D1622" i="46"/>
  <c r="C1622" i="46"/>
  <c r="A1622" i="46"/>
  <c r="L1621" i="46"/>
  <c r="H1621" i="46"/>
  <c r="E1621" i="46"/>
  <c r="D1621" i="46"/>
  <c r="C1621" i="46"/>
  <c r="A1621" i="46"/>
  <c r="L1620" i="46"/>
  <c r="H1620" i="46"/>
  <c r="E1620" i="46"/>
  <c r="D1620" i="46"/>
  <c r="C1620" i="46"/>
  <c r="A1620" i="46"/>
  <c r="L1619" i="46"/>
  <c r="H1619" i="46"/>
  <c r="E1619" i="46"/>
  <c r="D1619" i="46"/>
  <c r="C1619" i="46"/>
  <c r="A1619" i="46"/>
  <c r="L1618" i="46"/>
  <c r="H1618" i="46"/>
  <c r="E1618" i="46"/>
  <c r="D1618" i="46"/>
  <c r="C1618" i="46"/>
  <c r="A1618" i="46"/>
  <c r="L1617" i="46"/>
  <c r="H1617" i="46"/>
  <c r="E1617" i="46"/>
  <c r="D1617" i="46"/>
  <c r="C1617" i="46"/>
  <c r="A1617" i="46"/>
  <c r="L1616" i="46"/>
  <c r="H1616" i="46"/>
  <c r="E1616" i="46"/>
  <c r="D1616" i="46"/>
  <c r="C1616" i="46"/>
  <c r="A1616" i="46"/>
  <c r="L1615" i="46"/>
  <c r="H1615" i="46"/>
  <c r="E1615" i="46"/>
  <c r="D1615" i="46"/>
  <c r="C1615" i="46"/>
  <c r="A1615" i="46"/>
  <c r="L1614" i="46"/>
  <c r="H1614" i="46"/>
  <c r="E1614" i="46"/>
  <c r="D1614" i="46"/>
  <c r="C1614" i="46"/>
  <c r="A1614" i="46"/>
  <c r="L1613" i="46"/>
  <c r="H1613" i="46"/>
  <c r="E1613" i="46"/>
  <c r="D1613" i="46"/>
  <c r="C1613" i="46"/>
  <c r="A1613" i="46"/>
  <c r="L1612" i="46"/>
  <c r="H1612" i="46"/>
  <c r="E1612" i="46"/>
  <c r="D1612" i="46"/>
  <c r="C1612" i="46"/>
  <c r="A1612" i="46"/>
  <c r="L1611" i="46"/>
  <c r="H1611" i="46"/>
  <c r="E1611" i="46"/>
  <c r="D1611" i="46"/>
  <c r="C1611" i="46"/>
  <c r="A1611" i="46"/>
  <c r="L1610" i="46"/>
  <c r="H1610" i="46"/>
  <c r="E1610" i="46"/>
  <c r="D1610" i="46"/>
  <c r="C1610" i="46"/>
  <c r="A1610" i="46"/>
  <c r="L1609" i="46"/>
  <c r="H1609" i="46"/>
  <c r="E1609" i="46"/>
  <c r="D1609" i="46"/>
  <c r="C1609" i="46"/>
  <c r="A1609" i="46"/>
  <c r="L1608" i="46"/>
  <c r="H1608" i="46"/>
  <c r="E1608" i="46"/>
  <c r="D1608" i="46"/>
  <c r="C1608" i="46"/>
  <c r="A1608" i="46"/>
  <c r="L1607" i="46"/>
  <c r="H1607" i="46"/>
  <c r="E1607" i="46"/>
  <c r="D1607" i="46"/>
  <c r="C1607" i="46"/>
  <c r="A1607" i="46"/>
  <c r="L1606" i="46"/>
  <c r="H1606" i="46"/>
  <c r="E1606" i="46"/>
  <c r="D1606" i="46"/>
  <c r="C1606" i="46"/>
  <c r="A1606" i="46"/>
  <c r="L1605" i="46"/>
  <c r="H1605" i="46"/>
  <c r="E1605" i="46"/>
  <c r="D1605" i="46"/>
  <c r="C1605" i="46"/>
  <c r="A1605" i="46"/>
  <c r="L1604" i="46"/>
  <c r="H1604" i="46"/>
  <c r="E1604" i="46"/>
  <c r="D1604" i="46"/>
  <c r="C1604" i="46"/>
  <c r="A1604" i="46"/>
  <c r="L1603" i="46"/>
  <c r="H1603" i="46"/>
  <c r="E1603" i="46"/>
  <c r="D1603" i="46"/>
  <c r="C1603" i="46"/>
  <c r="A1603" i="46"/>
  <c r="L1602" i="46"/>
  <c r="H1602" i="46"/>
  <c r="E1602" i="46"/>
  <c r="D1602" i="46"/>
  <c r="C1602" i="46"/>
  <c r="A1602" i="46"/>
  <c r="L1601" i="46"/>
  <c r="H1601" i="46"/>
  <c r="E1601" i="46"/>
  <c r="D1601" i="46"/>
  <c r="C1601" i="46"/>
  <c r="A1601" i="46"/>
  <c r="L1600" i="46"/>
  <c r="H1600" i="46"/>
  <c r="E1600" i="46"/>
  <c r="D1600" i="46"/>
  <c r="C1600" i="46"/>
  <c r="A1600" i="46"/>
  <c r="L1599" i="46"/>
  <c r="H1599" i="46"/>
  <c r="E1599" i="46"/>
  <c r="D1599" i="46"/>
  <c r="C1599" i="46"/>
  <c r="A1599" i="46"/>
  <c r="L1598" i="46"/>
  <c r="H1598" i="46"/>
  <c r="E1598" i="46"/>
  <c r="D1598" i="46"/>
  <c r="C1598" i="46"/>
  <c r="A1598" i="46"/>
  <c r="L1597" i="46"/>
  <c r="H1597" i="46"/>
  <c r="E1597" i="46"/>
  <c r="D1597" i="46"/>
  <c r="C1597" i="46"/>
  <c r="A1597" i="46"/>
  <c r="L1596" i="46"/>
  <c r="H1596" i="46"/>
  <c r="E1596" i="46"/>
  <c r="D1596" i="46"/>
  <c r="C1596" i="46"/>
  <c r="A1596" i="46"/>
  <c r="L1595" i="46"/>
  <c r="H1595" i="46"/>
  <c r="E1595" i="46"/>
  <c r="D1595" i="46"/>
  <c r="C1595" i="46"/>
  <c r="A1595" i="46"/>
  <c r="L1594" i="46"/>
  <c r="H1594" i="46"/>
  <c r="E1594" i="46"/>
  <c r="D1594" i="46"/>
  <c r="C1594" i="46"/>
  <c r="A1594" i="46"/>
  <c r="L1593" i="46"/>
  <c r="H1593" i="46"/>
  <c r="E1593" i="46"/>
  <c r="D1593" i="46"/>
  <c r="C1593" i="46"/>
  <c r="A1593" i="46"/>
  <c r="L1592" i="46"/>
  <c r="H1592" i="46"/>
  <c r="E1592" i="46"/>
  <c r="D1592" i="46"/>
  <c r="C1592" i="46"/>
  <c r="A1592" i="46"/>
  <c r="L1591" i="46"/>
  <c r="H1591" i="46"/>
  <c r="E1591" i="46"/>
  <c r="D1591" i="46"/>
  <c r="C1591" i="46"/>
  <c r="A1591" i="46"/>
  <c r="L1590" i="46"/>
  <c r="H1590" i="46"/>
  <c r="E1590" i="46"/>
  <c r="D1590" i="46"/>
  <c r="C1590" i="46"/>
  <c r="A1590" i="46"/>
  <c r="L1589" i="46"/>
  <c r="H1589" i="46"/>
  <c r="E1589" i="46"/>
  <c r="D1589" i="46"/>
  <c r="C1589" i="46"/>
  <c r="A1589" i="46"/>
  <c r="L1588" i="46"/>
  <c r="H1588" i="46"/>
  <c r="E1588" i="46"/>
  <c r="D1588" i="46"/>
  <c r="C1588" i="46"/>
  <c r="A1588" i="46"/>
  <c r="L1587" i="46"/>
  <c r="H1587" i="46"/>
  <c r="E1587" i="46"/>
  <c r="D1587" i="46"/>
  <c r="C1587" i="46"/>
  <c r="A1587" i="46"/>
  <c r="L1586" i="46"/>
  <c r="H1586" i="46"/>
  <c r="E1586" i="46"/>
  <c r="D1586" i="46"/>
  <c r="C1586" i="46"/>
  <c r="A1586" i="46"/>
  <c r="L1585" i="46"/>
  <c r="H1585" i="46"/>
  <c r="E1585" i="46"/>
  <c r="D1585" i="46"/>
  <c r="C1585" i="46"/>
  <c r="A1585" i="46"/>
  <c r="L1584" i="46"/>
  <c r="H1584" i="46"/>
  <c r="E1584" i="46"/>
  <c r="D1584" i="46"/>
  <c r="C1584" i="46"/>
  <c r="A1584" i="46"/>
  <c r="L1583" i="46"/>
  <c r="H1583" i="46"/>
  <c r="E1583" i="46"/>
  <c r="D1583" i="46"/>
  <c r="C1583" i="46"/>
  <c r="A1583" i="46"/>
  <c r="L1582" i="46"/>
  <c r="H1582" i="46"/>
  <c r="E1582" i="46"/>
  <c r="D1582" i="46"/>
  <c r="C1582" i="46"/>
  <c r="A1582" i="46"/>
  <c r="L1581" i="46"/>
  <c r="H1581" i="46"/>
  <c r="E1581" i="46"/>
  <c r="D1581" i="46"/>
  <c r="C1581" i="46"/>
  <c r="A1581" i="46"/>
  <c r="L1580" i="46"/>
  <c r="H1580" i="46"/>
  <c r="E1580" i="46"/>
  <c r="D1580" i="46"/>
  <c r="C1580" i="46"/>
  <c r="A1580" i="46"/>
  <c r="L1579" i="46"/>
  <c r="H1579" i="46"/>
  <c r="E1579" i="46"/>
  <c r="D1579" i="46"/>
  <c r="C1579" i="46"/>
  <c r="A1579" i="46"/>
  <c r="L1578" i="46"/>
  <c r="H1578" i="46"/>
  <c r="E1578" i="46"/>
  <c r="D1578" i="46"/>
  <c r="C1578" i="46"/>
  <c r="A1578" i="46"/>
  <c r="L1577" i="46"/>
  <c r="H1577" i="46"/>
  <c r="E1577" i="46"/>
  <c r="D1577" i="46"/>
  <c r="C1577" i="46"/>
  <c r="A1577" i="46"/>
  <c r="L1576" i="46"/>
  <c r="H1576" i="46"/>
  <c r="E1576" i="46"/>
  <c r="D1576" i="46"/>
  <c r="C1576" i="46"/>
  <c r="A1576" i="46"/>
  <c r="L1575" i="46"/>
  <c r="H1575" i="46"/>
  <c r="E1575" i="46"/>
  <c r="D1575" i="46"/>
  <c r="C1575" i="46"/>
  <c r="A1575" i="46"/>
  <c r="L1574" i="46"/>
  <c r="H1574" i="46"/>
  <c r="E1574" i="46"/>
  <c r="D1574" i="46"/>
  <c r="C1574" i="46"/>
  <c r="A1574" i="46"/>
  <c r="L1573" i="46"/>
  <c r="H1573" i="46"/>
  <c r="E1573" i="46"/>
  <c r="D1573" i="46"/>
  <c r="C1573" i="46"/>
  <c r="A1573" i="46"/>
  <c r="L1572" i="46"/>
  <c r="H1572" i="46"/>
  <c r="E1572" i="46"/>
  <c r="D1572" i="46"/>
  <c r="C1572" i="46"/>
  <c r="A1572" i="46"/>
  <c r="L1571" i="46"/>
  <c r="H1571" i="46"/>
  <c r="E1571" i="46"/>
  <c r="D1571" i="46"/>
  <c r="C1571" i="46"/>
  <c r="A1571" i="46"/>
  <c r="L1570" i="46"/>
  <c r="H1570" i="46"/>
  <c r="E1570" i="46"/>
  <c r="D1570" i="46"/>
  <c r="C1570" i="46"/>
  <c r="A1570" i="46"/>
  <c r="L1569" i="46"/>
  <c r="H1569" i="46"/>
  <c r="E1569" i="46"/>
  <c r="D1569" i="46"/>
  <c r="C1569" i="46"/>
  <c r="A1569" i="46"/>
  <c r="L1568" i="46"/>
  <c r="H1568" i="46"/>
  <c r="E1568" i="46"/>
  <c r="D1568" i="46"/>
  <c r="C1568" i="46"/>
  <c r="A1568" i="46"/>
  <c r="L1567" i="46"/>
  <c r="H1567" i="46"/>
  <c r="E1567" i="46"/>
  <c r="D1567" i="46"/>
  <c r="C1567" i="46"/>
  <c r="A1567" i="46"/>
  <c r="L1566" i="46"/>
  <c r="H1566" i="46"/>
  <c r="E1566" i="46"/>
  <c r="D1566" i="46"/>
  <c r="C1566" i="46"/>
  <c r="A1566" i="46"/>
  <c r="L1565" i="46"/>
  <c r="H1565" i="46"/>
  <c r="E1565" i="46"/>
  <c r="D1565" i="46"/>
  <c r="C1565" i="46"/>
  <c r="A1565" i="46"/>
  <c r="L1564" i="46"/>
  <c r="H1564" i="46"/>
  <c r="E1564" i="46"/>
  <c r="D1564" i="46"/>
  <c r="C1564" i="46"/>
  <c r="A1564" i="46"/>
  <c r="L1563" i="46"/>
  <c r="H1563" i="46"/>
  <c r="E1563" i="46"/>
  <c r="D1563" i="46"/>
  <c r="C1563" i="46"/>
  <c r="A1563" i="46"/>
  <c r="L1562" i="46"/>
  <c r="H1562" i="46"/>
  <c r="E1562" i="46"/>
  <c r="D1562" i="46"/>
  <c r="C1562" i="46"/>
  <c r="A1562" i="46"/>
  <c r="L1561" i="46"/>
  <c r="H1561" i="46"/>
  <c r="E1561" i="46"/>
  <c r="D1561" i="46"/>
  <c r="C1561" i="46"/>
  <c r="A1561" i="46"/>
  <c r="L1560" i="46"/>
  <c r="H1560" i="46"/>
  <c r="E1560" i="46"/>
  <c r="D1560" i="46"/>
  <c r="C1560" i="46"/>
  <c r="A1560" i="46"/>
  <c r="L1559" i="46"/>
  <c r="H1559" i="46"/>
  <c r="E1559" i="46"/>
  <c r="D1559" i="46"/>
  <c r="C1559" i="46"/>
  <c r="A1559" i="46"/>
  <c r="L1558" i="46"/>
  <c r="H1558" i="46"/>
  <c r="E1558" i="46"/>
  <c r="D1558" i="46"/>
  <c r="C1558" i="46"/>
  <c r="A1558" i="46"/>
  <c r="L1557" i="46"/>
  <c r="H1557" i="46"/>
  <c r="E1557" i="46"/>
  <c r="D1557" i="46"/>
  <c r="C1557" i="46"/>
  <c r="A1557" i="46"/>
  <c r="L1556" i="46"/>
  <c r="H1556" i="46"/>
  <c r="E1556" i="46"/>
  <c r="D1556" i="46"/>
  <c r="C1556" i="46"/>
  <c r="A1556" i="46"/>
  <c r="L1555" i="46"/>
  <c r="H1555" i="46"/>
  <c r="E1555" i="46"/>
  <c r="D1555" i="46"/>
  <c r="C1555" i="46"/>
  <c r="A1555" i="46"/>
  <c r="L1554" i="46"/>
  <c r="H1554" i="46"/>
  <c r="E1554" i="46"/>
  <c r="D1554" i="46"/>
  <c r="C1554" i="46"/>
  <c r="A1554" i="46"/>
  <c r="L1553" i="46"/>
  <c r="H1553" i="46"/>
  <c r="E1553" i="46"/>
  <c r="D1553" i="46"/>
  <c r="C1553" i="46"/>
  <c r="A1553" i="46"/>
  <c r="L1552" i="46"/>
  <c r="H1552" i="46"/>
  <c r="E1552" i="46"/>
  <c r="D1552" i="46"/>
  <c r="C1552" i="46"/>
  <c r="A1552" i="46"/>
  <c r="L1551" i="46"/>
  <c r="H1551" i="46"/>
  <c r="E1551" i="46"/>
  <c r="D1551" i="46"/>
  <c r="C1551" i="46"/>
  <c r="A1551" i="46"/>
  <c r="L1550" i="46"/>
  <c r="H1550" i="46"/>
  <c r="E1550" i="46"/>
  <c r="D1550" i="46"/>
  <c r="C1550" i="46"/>
  <c r="A1550" i="46"/>
  <c r="L1549" i="46"/>
  <c r="H1549" i="46"/>
  <c r="E1549" i="46"/>
  <c r="D1549" i="46"/>
  <c r="C1549" i="46"/>
  <c r="A1549" i="46"/>
  <c r="L1548" i="46"/>
  <c r="H1548" i="46"/>
  <c r="E1548" i="46"/>
  <c r="D1548" i="46"/>
  <c r="C1548" i="46"/>
  <c r="A1548" i="46"/>
  <c r="L1547" i="46"/>
  <c r="H1547" i="46"/>
  <c r="E1547" i="46"/>
  <c r="D1547" i="46"/>
  <c r="C1547" i="46"/>
  <c r="A1547" i="46"/>
  <c r="L1546" i="46"/>
  <c r="H1546" i="46"/>
  <c r="E1546" i="46"/>
  <c r="D1546" i="46"/>
  <c r="C1546" i="46"/>
  <c r="A1546" i="46"/>
  <c r="L1545" i="46"/>
  <c r="H1545" i="46"/>
  <c r="E1545" i="46"/>
  <c r="D1545" i="46"/>
  <c r="C1545" i="46"/>
  <c r="A1545" i="46"/>
  <c r="L1544" i="46"/>
  <c r="H1544" i="46"/>
  <c r="E1544" i="46"/>
  <c r="D1544" i="46"/>
  <c r="C1544" i="46"/>
  <c r="A1544" i="46"/>
  <c r="L1543" i="46"/>
  <c r="H1543" i="46"/>
  <c r="E1543" i="46"/>
  <c r="D1543" i="46"/>
  <c r="C1543" i="46"/>
  <c r="A1543" i="46"/>
  <c r="L1542" i="46"/>
  <c r="H1542" i="46"/>
  <c r="E1542" i="46"/>
  <c r="D1542" i="46"/>
  <c r="C1542" i="46"/>
  <c r="A1542" i="46"/>
  <c r="L1541" i="46"/>
  <c r="H1541" i="46"/>
  <c r="E1541" i="46"/>
  <c r="D1541" i="46"/>
  <c r="C1541" i="46"/>
  <c r="A1541" i="46"/>
  <c r="L1540" i="46"/>
  <c r="H1540" i="46"/>
  <c r="E1540" i="46"/>
  <c r="D1540" i="46"/>
  <c r="C1540" i="46"/>
  <c r="A1540" i="46"/>
  <c r="L1539" i="46"/>
  <c r="H1539" i="46"/>
  <c r="E1539" i="46"/>
  <c r="D1539" i="46"/>
  <c r="C1539" i="46"/>
  <c r="A1539" i="46"/>
  <c r="L1538" i="46"/>
  <c r="H1538" i="46"/>
  <c r="E1538" i="46"/>
  <c r="D1538" i="46"/>
  <c r="C1538" i="46"/>
  <c r="A1538" i="46"/>
  <c r="L1537" i="46"/>
  <c r="H1537" i="46"/>
  <c r="E1537" i="46"/>
  <c r="D1537" i="46"/>
  <c r="C1537" i="46"/>
  <c r="A1537" i="46"/>
  <c r="L1536" i="46"/>
  <c r="H1536" i="46"/>
  <c r="E1536" i="46"/>
  <c r="D1536" i="46"/>
  <c r="C1536" i="46"/>
  <c r="A1536" i="46"/>
  <c r="L1535" i="46"/>
  <c r="H1535" i="46"/>
  <c r="E1535" i="46"/>
  <c r="D1535" i="46"/>
  <c r="C1535" i="46"/>
  <c r="A1535" i="46"/>
  <c r="L1534" i="46"/>
  <c r="H1534" i="46"/>
  <c r="E1534" i="46"/>
  <c r="D1534" i="46"/>
  <c r="C1534" i="46"/>
  <c r="A1534" i="46"/>
  <c r="L1533" i="46"/>
  <c r="H1533" i="46"/>
  <c r="E1533" i="46"/>
  <c r="D1533" i="46"/>
  <c r="C1533" i="46"/>
  <c r="A1533" i="46"/>
  <c r="L1532" i="46"/>
  <c r="H1532" i="46"/>
  <c r="E1532" i="46"/>
  <c r="D1532" i="46"/>
  <c r="C1532" i="46"/>
  <c r="A1532" i="46"/>
  <c r="L1531" i="46"/>
  <c r="H1531" i="46"/>
  <c r="E1531" i="46"/>
  <c r="D1531" i="46"/>
  <c r="C1531" i="46"/>
  <c r="A1531" i="46"/>
  <c r="L1530" i="46"/>
  <c r="H1530" i="46"/>
  <c r="E1530" i="46"/>
  <c r="D1530" i="46"/>
  <c r="C1530" i="46"/>
  <c r="A1530" i="46"/>
  <c r="L1529" i="46"/>
  <c r="H1529" i="46"/>
  <c r="E1529" i="46"/>
  <c r="D1529" i="46"/>
  <c r="C1529" i="46"/>
  <c r="A1529" i="46"/>
  <c r="L1528" i="46"/>
  <c r="H1528" i="46"/>
  <c r="E1528" i="46"/>
  <c r="D1528" i="46"/>
  <c r="C1528" i="46"/>
  <c r="A1528" i="46"/>
  <c r="L1527" i="46"/>
  <c r="H1527" i="46"/>
  <c r="E1527" i="46"/>
  <c r="D1527" i="46"/>
  <c r="C1527" i="46"/>
  <c r="A1527" i="46"/>
  <c r="L1526" i="46"/>
  <c r="H1526" i="46"/>
  <c r="E1526" i="46"/>
  <c r="D1526" i="46"/>
  <c r="C1526" i="46"/>
  <c r="A1526" i="46"/>
  <c r="L1525" i="46"/>
  <c r="H1525" i="46"/>
  <c r="E1525" i="46"/>
  <c r="D1525" i="46"/>
  <c r="C1525" i="46"/>
  <c r="A1525" i="46"/>
  <c r="L1524" i="46"/>
  <c r="H1524" i="46"/>
  <c r="E1524" i="46"/>
  <c r="D1524" i="46"/>
  <c r="C1524" i="46"/>
  <c r="A1524" i="46"/>
  <c r="L1523" i="46"/>
  <c r="H1523" i="46"/>
  <c r="E1523" i="46"/>
  <c r="D1523" i="46"/>
  <c r="C1523" i="46"/>
  <c r="A1523" i="46"/>
  <c r="L1522" i="46"/>
  <c r="H1522" i="46"/>
  <c r="E1522" i="46"/>
  <c r="D1522" i="46"/>
  <c r="C1522" i="46"/>
  <c r="A1522" i="46"/>
  <c r="L1521" i="46"/>
  <c r="H1521" i="46"/>
  <c r="E1521" i="46"/>
  <c r="D1521" i="46"/>
  <c r="C1521" i="46"/>
  <c r="A1521" i="46"/>
  <c r="L1520" i="46"/>
  <c r="H1520" i="46"/>
  <c r="E1520" i="46"/>
  <c r="D1520" i="46"/>
  <c r="C1520" i="46"/>
  <c r="A1520" i="46"/>
  <c r="L1519" i="46"/>
  <c r="H1519" i="46"/>
  <c r="E1519" i="46"/>
  <c r="D1519" i="46"/>
  <c r="C1519" i="46"/>
  <c r="A1519" i="46"/>
  <c r="L1518" i="46"/>
  <c r="H1518" i="46"/>
  <c r="E1518" i="46"/>
  <c r="D1518" i="46"/>
  <c r="C1518" i="46"/>
  <c r="A1518" i="46"/>
  <c r="L1517" i="46"/>
  <c r="H1517" i="46"/>
  <c r="E1517" i="46"/>
  <c r="D1517" i="46"/>
  <c r="C1517" i="46"/>
  <c r="A1517" i="46"/>
  <c r="L1516" i="46"/>
  <c r="H1516" i="46"/>
  <c r="E1516" i="46"/>
  <c r="D1516" i="46"/>
  <c r="C1516" i="46"/>
  <c r="A1516" i="46"/>
  <c r="L1515" i="46"/>
  <c r="H1515" i="46"/>
  <c r="E1515" i="46"/>
  <c r="D1515" i="46"/>
  <c r="C1515" i="46"/>
  <c r="A1515" i="46"/>
  <c r="L1514" i="46"/>
  <c r="H1514" i="46"/>
  <c r="E1514" i="46"/>
  <c r="D1514" i="46"/>
  <c r="C1514" i="46"/>
  <c r="A1514" i="46"/>
  <c r="L1513" i="46"/>
  <c r="H1513" i="46"/>
  <c r="E1513" i="46"/>
  <c r="D1513" i="46"/>
  <c r="C1513" i="46"/>
  <c r="A1513" i="46"/>
  <c r="L1512" i="46"/>
  <c r="H1512" i="46"/>
  <c r="E1512" i="46"/>
  <c r="D1512" i="46"/>
  <c r="C1512" i="46"/>
  <c r="A1512" i="46"/>
  <c r="L1511" i="46"/>
  <c r="H1511" i="46"/>
  <c r="E1511" i="46"/>
  <c r="D1511" i="46"/>
  <c r="C1511" i="46"/>
  <c r="A1511" i="46"/>
  <c r="L1510" i="46"/>
  <c r="H1510" i="46"/>
  <c r="E1510" i="46"/>
  <c r="D1510" i="46"/>
  <c r="C1510" i="46"/>
  <c r="A1510" i="46"/>
  <c r="L1509" i="46"/>
  <c r="H1509" i="46"/>
  <c r="E1509" i="46"/>
  <c r="D1509" i="46"/>
  <c r="C1509" i="46"/>
  <c r="A1509" i="46"/>
  <c r="L1508" i="46"/>
  <c r="H1508" i="46"/>
  <c r="E1508" i="46"/>
  <c r="D1508" i="46"/>
  <c r="C1508" i="46"/>
  <c r="A1508" i="46"/>
  <c r="L1507" i="46"/>
  <c r="H1507" i="46"/>
  <c r="E1507" i="46"/>
  <c r="D1507" i="46"/>
  <c r="C1507" i="46"/>
  <c r="A1507" i="46"/>
  <c r="L1506" i="46"/>
  <c r="H1506" i="46"/>
  <c r="E1506" i="46"/>
  <c r="D1506" i="46"/>
  <c r="C1506" i="46"/>
  <c r="A1506" i="46"/>
  <c r="L1505" i="46"/>
  <c r="H1505" i="46"/>
  <c r="E1505" i="46"/>
  <c r="D1505" i="46"/>
  <c r="C1505" i="46"/>
  <c r="A1505" i="46"/>
  <c r="L1504" i="46"/>
  <c r="H1504" i="46"/>
  <c r="E1504" i="46"/>
  <c r="D1504" i="46"/>
  <c r="C1504" i="46"/>
  <c r="A1504" i="46"/>
  <c r="L1503" i="46"/>
  <c r="H1503" i="46"/>
  <c r="E1503" i="46"/>
  <c r="D1503" i="46"/>
  <c r="C1503" i="46"/>
  <c r="A1503" i="46"/>
  <c r="L1502" i="46"/>
  <c r="H1502" i="46"/>
  <c r="E1502" i="46"/>
  <c r="D1502" i="46"/>
  <c r="C1502" i="46"/>
  <c r="A1502" i="46"/>
  <c r="L1501" i="46"/>
  <c r="H1501" i="46"/>
  <c r="E1501" i="46"/>
  <c r="D1501" i="46"/>
  <c r="C1501" i="46"/>
  <c r="A1501" i="46"/>
  <c r="L1500" i="46"/>
  <c r="H1500" i="46"/>
  <c r="E1500" i="46"/>
  <c r="D1500" i="46"/>
  <c r="C1500" i="46"/>
  <c r="A1500" i="46"/>
  <c r="L1499" i="46"/>
  <c r="H1499" i="46"/>
  <c r="E1499" i="46"/>
  <c r="D1499" i="46"/>
  <c r="C1499" i="46"/>
  <c r="A1499" i="46"/>
  <c r="L1498" i="46"/>
  <c r="H1498" i="46"/>
  <c r="E1498" i="46"/>
  <c r="D1498" i="46"/>
  <c r="C1498" i="46"/>
  <c r="A1498" i="46"/>
  <c r="L1497" i="46"/>
  <c r="H1497" i="46"/>
  <c r="E1497" i="46"/>
  <c r="D1497" i="46"/>
  <c r="C1497" i="46"/>
  <c r="A1497" i="46"/>
  <c r="L1496" i="46"/>
  <c r="H1496" i="46"/>
  <c r="E1496" i="46"/>
  <c r="D1496" i="46"/>
  <c r="C1496" i="46"/>
  <c r="A1496" i="46"/>
  <c r="L1495" i="46"/>
  <c r="H1495" i="46"/>
  <c r="E1495" i="46"/>
  <c r="D1495" i="46"/>
  <c r="C1495" i="46"/>
  <c r="A1495" i="46"/>
  <c r="L1494" i="46"/>
  <c r="H1494" i="46"/>
  <c r="E1494" i="46"/>
  <c r="D1494" i="46"/>
  <c r="C1494" i="46"/>
  <c r="A1494" i="46"/>
  <c r="L1493" i="46"/>
  <c r="H1493" i="46"/>
  <c r="E1493" i="46"/>
  <c r="D1493" i="46"/>
  <c r="C1493" i="46"/>
  <c r="A1493" i="46"/>
  <c r="L1492" i="46"/>
  <c r="H1492" i="46"/>
  <c r="E1492" i="46"/>
  <c r="D1492" i="46"/>
  <c r="C1492" i="46"/>
  <c r="A1492" i="46"/>
  <c r="L1491" i="46"/>
  <c r="H1491" i="46"/>
  <c r="E1491" i="46"/>
  <c r="D1491" i="46"/>
  <c r="C1491" i="46"/>
  <c r="A1491" i="46"/>
  <c r="L1490" i="46"/>
  <c r="H1490" i="46"/>
  <c r="E1490" i="46"/>
  <c r="D1490" i="46"/>
  <c r="C1490" i="46"/>
  <c r="A1490" i="46"/>
  <c r="L1489" i="46"/>
  <c r="H1489" i="46"/>
  <c r="E1489" i="46"/>
  <c r="D1489" i="46"/>
  <c r="C1489" i="46"/>
  <c r="A1489" i="46"/>
  <c r="L1488" i="46"/>
  <c r="H1488" i="46"/>
  <c r="E1488" i="46"/>
  <c r="D1488" i="46"/>
  <c r="C1488" i="46"/>
  <c r="A1488" i="46"/>
  <c r="L1487" i="46"/>
  <c r="H1487" i="46"/>
  <c r="E1487" i="46"/>
  <c r="D1487" i="46"/>
  <c r="C1487" i="46"/>
  <c r="A1487" i="46"/>
  <c r="L1486" i="46"/>
  <c r="H1486" i="46"/>
  <c r="E1486" i="46"/>
  <c r="D1486" i="46"/>
  <c r="C1486" i="46"/>
  <c r="A1486" i="46"/>
  <c r="L1485" i="46"/>
  <c r="H1485" i="46"/>
  <c r="E1485" i="46"/>
  <c r="D1485" i="46"/>
  <c r="C1485" i="46"/>
  <c r="A1485" i="46"/>
  <c r="L1484" i="46"/>
  <c r="H1484" i="46"/>
  <c r="E1484" i="46"/>
  <c r="D1484" i="46"/>
  <c r="C1484" i="46"/>
  <c r="A1484" i="46"/>
  <c r="L1483" i="46"/>
  <c r="H1483" i="46"/>
  <c r="E1483" i="46"/>
  <c r="D1483" i="46"/>
  <c r="C1483" i="46"/>
  <c r="A1483" i="46"/>
  <c r="L1482" i="46"/>
  <c r="H1482" i="46"/>
  <c r="E1482" i="46"/>
  <c r="D1482" i="46"/>
  <c r="C1482" i="46"/>
  <c r="A1482" i="46"/>
  <c r="L1481" i="46"/>
  <c r="H1481" i="46"/>
  <c r="E1481" i="46"/>
  <c r="D1481" i="46"/>
  <c r="C1481" i="46"/>
  <c r="A1481" i="46"/>
  <c r="L1480" i="46"/>
  <c r="H1480" i="46"/>
  <c r="E1480" i="46"/>
  <c r="D1480" i="46"/>
  <c r="C1480" i="46"/>
  <c r="A1480" i="46"/>
  <c r="L1479" i="46"/>
  <c r="H1479" i="46"/>
  <c r="E1479" i="46"/>
  <c r="D1479" i="46"/>
  <c r="C1479" i="46"/>
  <c r="A1479" i="46"/>
  <c r="L1478" i="46"/>
  <c r="H1478" i="46"/>
  <c r="E1478" i="46"/>
  <c r="D1478" i="46"/>
  <c r="C1478" i="46"/>
  <c r="A1478" i="46"/>
  <c r="L1477" i="46"/>
  <c r="H1477" i="46"/>
  <c r="E1477" i="46"/>
  <c r="D1477" i="46"/>
  <c r="C1477" i="46"/>
  <c r="A1477" i="46"/>
  <c r="L1476" i="46"/>
  <c r="H1476" i="46"/>
  <c r="E1476" i="46"/>
  <c r="D1476" i="46"/>
  <c r="C1476" i="46"/>
  <c r="A1476" i="46"/>
  <c r="L1475" i="46"/>
  <c r="H1475" i="46"/>
  <c r="E1475" i="46"/>
  <c r="D1475" i="46"/>
  <c r="C1475" i="46"/>
  <c r="A1475" i="46"/>
  <c r="L1474" i="46"/>
  <c r="H1474" i="46"/>
  <c r="E1474" i="46"/>
  <c r="D1474" i="46"/>
  <c r="C1474" i="46"/>
  <c r="A1474" i="46"/>
  <c r="L1473" i="46"/>
  <c r="H1473" i="46"/>
  <c r="E1473" i="46"/>
  <c r="D1473" i="46"/>
  <c r="C1473" i="46"/>
  <c r="A1473" i="46"/>
  <c r="L1472" i="46"/>
  <c r="H1472" i="46"/>
  <c r="E1472" i="46"/>
  <c r="D1472" i="46"/>
  <c r="C1472" i="46"/>
  <c r="A1472" i="46"/>
  <c r="L1471" i="46"/>
  <c r="H1471" i="46"/>
  <c r="E1471" i="46"/>
  <c r="D1471" i="46"/>
  <c r="C1471" i="46"/>
  <c r="A1471" i="46"/>
  <c r="L1470" i="46"/>
  <c r="H1470" i="46"/>
  <c r="E1470" i="46"/>
  <c r="D1470" i="46"/>
  <c r="C1470" i="46"/>
  <c r="A1470" i="46"/>
  <c r="L1469" i="46"/>
  <c r="H1469" i="46"/>
  <c r="E1469" i="46"/>
  <c r="D1469" i="46"/>
  <c r="C1469" i="46"/>
  <c r="A1469" i="46"/>
  <c r="L1468" i="46"/>
  <c r="H1468" i="46"/>
  <c r="E1468" i="46"/>
  <c r="D1468" i="46"/>
  <c r="C1468" i="46"/>
  <c r="A1468" i="46"/>
  <c r="L1467" i="46"/>
  <c r="H1467" i="46"/>
  <c r="E1467" i="46"/>
  <c r="D1467" i="46"/>
  <c r="C1467" i="46"/>
  <c r="A1467" i="46"/>
  <c r="L1466" i="46"/>
  <c r="H1466" i="46"/>
  <c r="E1466" i="46"/>
  <c r="D1466" i="46"/>
  <c r="C1466" i="46"/>
  <c r="A1466" i="46"/>
  <c r="L1465" i="46"/>
  <c r="H1465" i="46"/>
  <c r="E1465" i="46"/>
  <c r="D1465" i="46"/>
  <c r="C1465" i="46"/>
  <c r="A1465" i="46"/>
  <c r="L1464" i="46"/>
  <c r="H1464" i="46"/>
  <c r="E1464" i="46"/>
  <c r="D1464" i="46"/>
  <c r="C1464" i="46"/>
  <c r="A1464" i="46"/>
  <c r="L1463" i="46"/>
  <c r="H1463" i="46"/>
  <c r="E1463" i="46"/>
  <c r="D1463" i="46"/>
  <c r="C1463" i="46"/>
  <c r="A1463" i="46"/>
  <c r="L1462" i="46"/>
  <c r="H1462" i="46"/>
  <c r="E1462" i="46"/>
  <c r="D1462" i="46"/>
  <c r="C1462" i="46"/>
  <c r="A1462" i="46"/>
  <c r="L1461" i="46"/>
  <c r="H1461" i="46"/>
  <c r="E1461" i="46"/>
  <c r="D1461" i="46"/>
  <c r="C1461" i="46"/>
  <c r="A1461" i="46"/>
  <c r="L1460" i="46"/>
  <c r="H1460" i="46"/>
  <c r="E1460" i="46"/>
  <c r="D1460" i="46"/>
  <c r="C1460" i="46"/>
  <c r="A1460" i="46"/>
  <c r="L1459" i="46"/>
  <c r="H1459" i="46"/>
  <c r="E1459" i="46"/>
  <c r="D1459" i="46"/>
  <c r="C1459" i="46"/>
  <c r="A1459" i="46"/>
  <c r="L1458" i="46"/>
  <c r="H1458" i="46"/>
  <c r="E1458" i="46"/>
  <c r="D1458" i="46"/>
  <c r="C1458" i="46"/>
  <c r="A1458" i="46"/>
  <c r="L1457" i="46"/>
  <c r="H1457" i="46"/>
  <c r="E1457" i="46"/>
  <c r="D1457" i="46"/>
  <c r="C1457" i="46"/>
  <c r="A1457" i="46"/>
  <c r="L1456" i="46"/>
  <c r="H1456" i="46"/>
  <c r="E1456" i="46"/>
  <c r="D1456" i="46"/>
  <c r="C1456" i="46"/>
  <c r="A1456" i="46"/>
  <c r="L1455" i="46"/>
  <c r="H1455" i="46"/>
  <c r="E1455" i="46"/>
  <c r="D1455" i="46"/>
  <c r="C1455" i="46"/>
  <c r="A1455" i="46"/>
  <c r="L1454" i="46"/>
  <c r="H1454" i="46"/>
  <c r="E1454" i="46"/>
  <c r="D1454" i="46"/>
  <c r="C1454" i="46"/>
  <c r="A1454" i="46"/>
  <c r="L1453" i="46"/>
  <c r="H1453" i="46"/>
  <c r="E1453" i="46"/>
  <c r="D1453" i="46"/>
  <c r="C1453" i="46"/>
  <c r="A1453" i="46"/>
  <c r="L1452" i="46"/>
  <c r="H1452" i="46"/>
  <c r="E1452" i="46"/>
  <c r="D1452" i="46"/>
  <c r="C1452" i="46"/>
  <c r="A1452" i="46"/>
  <c r="L1451" i="46"/>
  <c r="H1451" i="46"/>
  <c r="E1451" i="46"/>
  <c r="D1451" i="46"/>
  <c r="C1451" i="46"/>
  <c r="A1451" i="46"/>
  <c r="L1450" i="46"/>
  <c r="H1450" i="46"/>
  <c r="E1450" i="46"/>
  <c r="D1450" i="46"/>
  <c r="C1450" i="46"/>
  <c r="A1450" i="46"/>
  <c r="L1449" i="46"/>
  <c r="H1449" i="46"/>
  <c r="E1449" i="46"/>
  <c r="D1449" i="46"/>
  <c r="C1449" i="46"/>
  <c r="A1449" i="46"/>
  <c r="L1448" i="46"/>
  <c r="H1448" i="46"/>
  <c r="E1448" i="46"/>
  <c r="D1448" i="46"/>
  <c r="C1448" i="46"/>
  <c r="A1448" i="46"/>
  <c r="L1447" i="46"/>
  <c r="H1447" i="46"/>
  <c r="E1447" i="46"/>
  <c r="D1447" i="46"/>
  <c r="C1447" i="46"/>
  <c r="A1447" i="46"/>
  <c r="L1446" i="46"/>
  <c r="H1446" i="46"/>
  <c r="E1446" i="46"/>
  <c r="D1446" i="46"/>
  <c r="C1446" i="46"/>
  <c r="A1446" i="46"/>
  <c r="L1445" i="46"/>
  <c r="H1445" i="46"/>
  <c r="E1445" i="46"/>
  <c r="D1445" i="46"/>
  <c r="C1445" i="46"/>
  <c r="A1445" i="46"/>
  <c r="L1444" i="46"/>
  <c r="H1444" i="46"/>
  <c r="E1444" i="46"/>
  <c r="D1444" i="46"/>
  <c r="C1444" i="46"/>
  <c r="A1444" i="46"/>
  <c r="L1443" i="46"/>
  <c r="H1443" i="46"/>
  <c r="E1443" i="46"/>
  <c r="D1443" i="46"/>
  <c r="C1443" i="46"/>
  <c r="A1443" i="46"/>
  <c r="L1442" i="46"/>
  <c r="H1442" i="46"/>
  <c r="E1442" i="46"/>
  <c r="D1442" i="46"/>
  <c r="C1442" i="46"/>
  <c r="A1442" i="46"/>
  <c r="L1441" i="46"/>
  <c r="H1441" i="46"/>
  <c r="E1441" i="46"/>
  <c r="D1441" i="46"/>
  <c r="C1441" i="46"/>
  <c r="A1441" i="46"/>
  <c r="L1440" i="46"/>
  <c r="H1440" i="46"/>
  <c r="E1440" i="46"/>
  <c r="D1440" i="46"/>
  <c r="C1440" i="46"/>
  <c r="A1440" i="46"/>
  <c r="L1439" i="46"/>
  <c r="H1439" i="46"/>
  <c r="E1439" i="46"/>
  <c r="D1439" i="46"/>
  <c r="C1439" i="46"/>
  <c r="A1439" i="46"/>
  <c r="L1438" i="46"/>
  <c r="H1438" i="46"/>
  <c r="E1438" i="46"/>
  <c r="D1438" i="46"/>
  <c r="C1438" i="46"/>
  <c r="A1438" i="46"/>
  <c r="L1437" i="46"/>
  <c r="H1437" i="46"/>
  <c r="E1437" i="46"/>
  <c r="D1437" i="46"/>
  <c r="C1437" i="46"/>
  <c r="A1437" i="46"/>
  <c r="L1436" i="46"/>
  <c r="H1436" i="46"/>
  <c r="E1436" i="46"/>
  <c r="D1436" i="46"/>
  <c r="C1436" i="46"/>
  <c r="A1436" i="46"/>
  <c r="L1435" i="46"/>
  <c r="H1435" i="46"/>
  <c r="E1435" i="46"/>
  <c r="D1435" i="46"/>
  <c r="C1435" i="46"/>
  <c r="A1435" i="46"/>
  <c r="L1434" i="46"/>
  <c r="H1434" i="46"/>
  <c r="E1434" i="46"/>
  <c r="D1434" i="46"/>
  <c r="C1434" i="46"/>
  <c r="A1434" i="46"/>
  <c r="L1433" i="46"/>
  <c r="H1433" i="46"/>
  <c r="E1433" i="46"/>
  <c r="D1433" i="46"/>
  <c r="C1433" i="46"/>
  <c r="A1433" i="46"/>
  <c r="L1432" i="46"/>
  <c r="H1432" i="46"/>
  <c r="E1432" i="46"/>
  <c r="D1432" i="46"/>
  <c r="C1432" i="46"/>
  <c r="A1432" i="46"/>
  <c r="L1431" i="46"/>
  <c r="H1431" i="46"/>
  <c r="E1431" i="46"/>
  <c r="D1431" i="46"/>
  <c r="C1431" i="46"/>
  <c r="A1431" i="46"/>
  <c r="L1430" i="46"/>
  <c r="H1430" i="46"/>
  <c r="E1430" i="46"/>
  <c r="D1430" i="46"/>
  <c r="C1430" i="46"/>
  <c r="A1430" i="46"/>
  <c r="L1429" i="46"/>
  <c r="H1429" i="46"/>
  <c r="E1429" i="46"/>
  <c r="D1429" i="46"/>
  <c r="C1429" i="46"/>
  <c r="A1429" i="46"/>
  <c r="L1428" i="46"/>
  <c r="H1428" i="46"/>
  <c r="E1428" i="46"/>
  <c r="D1428" i="46"/>
  <c r="C1428" i="46"/>
  <c r="A1428" i="46"/>
  <c r="L1427" i="46"/>
  <c r="H1427" i="46"/>
  <c r="E1427" i="46"/>
  <c r="D1427" i="46"/>
  <c r="C1427" i="46"/>
  <c r="A1427" i="46"/>
  <c r="L1426" i="46"/>
  <c r="H1426" i="46"/>
  <c r="E1426" i="46"/>
  <c r="D1426" i="46"/>
  <c r="C1426" i="46"/>
  <c r="A1426" i="46"/>
  <c r="L1425" i="46"/>
  <c r="H1425" i="46"/>
  <c r="E1425" i="46"/>
  <c r="D1425" i="46"/>
  <c r="C1425" i="46"/>
  <c r="A1425" i="46"/>
  <c r="L1424" i="46"/>
  <c r="H1424" i="46"/>
  <c r="E1424" i="46"/>
  <c r="D1424" i="46"/>
  <c r="C1424" i="46"/>
  <c r="A1424" i="46"/>
  <c r="L1423" i="46"/>
  <c r="H1423" i="46"/>
  <c r="E1423" i="46"/>
  <c r="D1423" i="46"/>
  <c r="C1423" i="46"/>
  <c r="A1423" i="46"/>
  <c r="L1422" i="46"/>
  <c r="H1422" i="46"/>
  <c r="E1422" i="46"/>
  <c r="D1422" i="46"/>
  <c r="C1422" i="46"/>
  <c r="A1422" i="46"/>
  <c r="L1421" i="46"/>
  <c r="H1421" i="46"/>
  <c r="E1421" i="46"/>
  <c r="D1421" i="46"/>
  <c r="C1421" i="46"/>
  <c r="A1421" i="46"/>
  <c r="L1420" i="46"/>
  <c r="H1420" i="46"/>
  <c r="E1420" i="46"/>
  <c r="D1420" i="46"/>
  <c r="C1420" i="46"/>
  <c r="A1420" i="46"/>
  <c r="L1419" i="46"/>
  <c r="H1419" i="46"/>
  <c r="E1419" i="46"/>
  <c r="D1419" i="46"/>
  <c r="C1419" i="46"/>
  <c r="A1419" i="46"/>
  <c r="L1418" i="46"/>
  <c r="H1418" i="46"/>
  <c r="E1418" i="46"/>
  <c r="D1418" i="46"/>
  <c r="C1418" i="46"/>
  <c r="A1418" i="46"/>
  <c r="L1417" i="46"/>
  <c r="H1417" i="46"/>
  <c r="E1417" i="46"/>
  <c r="D1417" i="46"/>
  <c r="C1417" i="46"/>
  <c r="A1417" i="46"/>
  <c r="L1416" i="46"/>
  <c r="H1416" i="46"/>
  <c r="E1416" i="46"/>
  <c r="D1416" i="46"/>
  <c r="C1416" i="46"/>
  <c r="A1416" i="46"/>
  <c r="L1415" i="46"/>
  <c r="H1415" i="46"/>
  <c r="E1415" i="46"/>
  <c r="D1415" i="46"/>
  <c r="C1415" i="46"/>
  <c r="A1415" i="46"/>
  <c r="L1414" i="46"/>
  <c r="H1414" i="46"/>
  <c r="E1414" i="46"/>
  <c r="D1414" i="46"/>
  <c r="C1414" i="46"/>
  <c r="A1414" i="46"/>
  <c r="L1413" i="46"/>
  <c r="H1413" i="46"/>
  <c r="E1413" i="46"/>
  <c r="D1413" i="46"/>
  <c r="C1413" i="46"/>
  <c r="A1413" i="46"/>
  <c r="L1412" i="46"/>
  <c r="H1412" i="46"/>
  <c r="E1412" i="46"/>
  <c r="D1412" i="46"/>
  <c r="C1412" i="46"/>
  <c r="A1412" i="46"/>
  <c r="L1411" i="46"/>
  <c r="H1411" i="46"/>
  <c r="E1411" i="46"/>
  <c r="D1411" i="46"/>
  <c r="C1411" i="46"/>
  <c r="A1411" i="46"/>
  <c r="L1410" i="46"/>
  <c r="H1410" i="46"/>
  <c r="E1410" i="46"/>
  <c r="D1410" i="46"/>
  <c r="C1410" i="46"/>
  <c r="A1410" i="46"/>
  <c r="L1409" i="46"/>
  <c r="H1409" i="46"/>
  <c r="E1409" i="46"/>
  <c r="D1409" i="46"/>
  <c r="C1409" i="46"/>
  <c r="A1409" i="46"/>
  <c r="L1408" i="46"/>
  <c r="H1408" i="46"/>
  <c r="E1408" i="46"/>
  <c r="D1408" i="46"/>
  <c r="C1408" i="46"/>
  <c r="A1408" i="46"/>
  <c r="L1407" i="46"/>
  <c r="H1407" i="46"/>
  <c r="E1407" i="46"/>
  <c r="D1407" i="46"/>
  <c r="C1407" i="46"/>
  <c r="A1407" i="46"/>
  <c r="L1406" i="46"/>
  <c r="H1406" i="46"/>
  <c r="E1406" i="46"/>
  <c r="D1406" i="46"/>
  <c r="C1406" i="46"/>
  <c r="A1406" i="46"/>
  <c r="L1405" i="46"/>
  <c r="H1405" i="46"/>
  <c r="E1405" i="46"/>
  <c r="D1405" i="46"/>
  <c r="C1405" i="46"/>
  <c r="A1405" i="46"/>
  <c r="L1404" i="46"/>
  <c r="H1404" i="46"/>
  <c r="E1404" i="46"/>
  <c r="D1404" i="46"/>
  <c r="C1404" i="46"/>
  <c r="A1404" i="46"/>
  <c r="L1403" i="46"/>
  <c r="H1403" i="46"/>
  <c r="E1403" i="46"/>
  <c r="D1403" i="46"/>
  <c r="C1403" i="46"/>
  <c r="A1403" i="46"/>
  <c r="L1402" i="46"/>
  <c r="H1402" i="46"/>
  <c r="E1402" i="46"/>
  <c r="D1402" i="46"/>
  <c r="C1402" i="46"/>
  <c r="A1402" i="46"/>
  <c r="L1401" i="46"/>
  <c r="H1401" i="46"/>
  <c r="E1401" i="46"/>
  <c r="D1401" i="46"/>
  <c r="C1401" i="46"/>
  <c r="A1401" i="46"/>
  <c r="L1400" i="46"/>
  <c r="H1400" i="46"/>
  <c r="E1400" i="46"/>
  <c r="D1400" i="46"/>
  <c r="C1400" i="46"/>
  <c r="A1400" i="46"/>
  <c r="L1399" i="46"/>
  <c r="H1399" i="46"/>
  <c r="E1399" i="46"/>
  <c r="D1399" i="46"/>
  <c r="C1399" i="46"/>
  <c r="A1399" i="46"/>
  <c r="L1398" i="46"/>
  <c r="H1398" i="46"/>
  <c r="E1398" i="46"/>
  <c r="D1398" i="46"/>
  <c r="C1398" i="46"/>
  <c r="A1398" i="46"/>
  <c r="L1397" i="46"/>
  <c r="H1397" i="46"/>
  <c r="E1397" i="46"/>
  <c r="D1397" i="46"/>
  <c r="C1397" i="46"/>
  <c r="A1397" i="46"/>
  <c r="L1396" i="46"/>
  <c r="H1396" i="46"/>
  <c r="E1396" i="46"/>
  <c r="D1396" i="46"/>
  <c r="C1396" i="46"/>
  <c r="A1396" i="46"/>
  <c r="L1395" i="46"/>
  <c r="H1395" i="46"/>
  <c r="E1395" i="46"/>
  <c r="D1395" i="46"/>
  <c r="C1395" i="46"/>
  <c r="A1395" i="46"/>
  <c r="L1394" i="46"/>
  <c r="H1394" i="46"/>
  <c r="E1394" i="46"/>
  <c r="D1394" i="46"/>
  <c r="C1394" i="46"/>
  <c r="A1394" i="46"/>
  <c r="L1393" i="46"/>
  <c r="H1393" i="46"/>
  <c r="E1393" i="46"/>
  <c r="D1393" i="46"/>
  <c r="C1393" i="46"/>
  <c r="A1393" i="46"/>
  <c r="L1392" i="46"/>
  <c r="H1392" i="46"/>
  <c r="E1392" i="46"/>
  <c r="D1392" i="46"/>
  <c r="C1392" i="46"/>
  <c r="A1392" i="46"/>
  <c r="L1391" i="46"/>
  <c r="H1391" i="46"/>
  <c r="E1391" i="46"/>
  <c r="D1391" i="46"/>
  <c r="C1391" i="46"/>
  <c r="A1391" i="46"/>
  <c r="L1390" i="46"/>
  <c r="H1390" i="46"/>
  <c r="E1390" i="46"/>
  <c r="D1390" i="46"/>
  <c r="C1390" i="46"/>
  <c r="A1390" i="46"/>
  <c r="L1389" i="46"/>
  <c r="H1389" i="46"/>
  <c r="E1389" i="46"/>
  <c r="D1389" i="46"/>
  <c r="C1389" i="46"/>
  <c r="A1389" i="46"/>
  <c r="L1388" i="46"/>
  <c r="H1388" i="46"/>
  <c r="E1388" i="46"/>
  <c r="D1388" i="46"/>
  <c r="C1388" i="46"/>
  <c r="A1388" i="46"/>
  <c r="L1387" i="46"/>
  <c r="H1387" i="46"/>
  <c r="E1387" i="46"/>
  <c r="D1387" i="46"/>
  <c r="C1387" i="46"/>
  <c r="A1387" i="46"/>
  <c r="L1386" i="46"/>
  <c r="H1386" i="46"/>
  <c r="E1386" i="46"/>
  <c r="D1386" i="46"/>
  <c r="C1386" i="46"/>
  <c r="A1386" i="46"/>
  <c r="L1385" i="46"/>
  <c r="H1385" i="46"/>
  <c r="E1385" i="46"/>
  <c r="D1385" i="46"/>
  <c r="C1385" i="46"/>
  <c r="A1385" i="46"/>
  <c r="L1384" i="46"/>
  <c r="H1384" i="46"/>
  <c r="E1384" i="46"/>
  <c r="D1384" i="46"/>
  <c r="C1384" i="46"/>
  <c r="A1384" i="46"/>
  <c r="L1383" i="46"/>
  <c r="H1383" i="46"/>
  <c r="E1383" i="46"/>
  <c r="D1383" i="46"/>
  <c r="C1383" i="46"/>
  <c r="A1383" i="46"/>
  <c r="L1382" i="46"/>
  <c r="H1382" i="46"/>
  <c r="E1382" i="46"/>
  <c r="D1382" i="46"/>
  <c r="C1382" i="46"/>
  <c r="A1382" i="46"/>
  <c r="L1381" i="46"/>
  <c r="H1381" i="46"/>
  <c r="E1381" i="46"/>
  <c r="D1381" i="46"/>
  <c r="C1381" i="46"/>
  <c r="A1381" i="46"/>
  <c r="L1380" i="46"/>
  <c r="H1380" i="46"/>
  <c r="E1380" i="46"/>
  <c r="D1380" i="46"/>
  <c r="C1380" i="46"/>
  <c r="A1380" i="46"/>
  <c r="L1379" i="46"/>
  <c r="H1379" i="46"/>
  <c r="E1379" i="46"/>
  <c r="D1379" i="46"/>
  <c r="C1379" i="46"/>
  <c r="A1379" i="46"/>
  <c r="L1378" i="46"/>
  <c r="H1378" i="46"/>
  <c r="E1378" i="46"/>
  <c r="D1378" i="46"/>
  <c r="C1378" i="46"/>
  <c r="A1378" i="46"/>
  <c r="L1377" i="46"/>
  <c r="H1377" i="46"/>
  <c r="E1377" i="46"/>
  <c r="D1377" i="46"/>
  <c r="C1377" i="46"/>
  <c r="A1377" i="46"/>
  <c r="L1376" i="46"/>
  <c r="H1376" i="46"/>
  <c r="E1376" i="46"/>
  <c r="D1376" i="46"/>
  <c r="C1376" i="46"/>
  <c r="A1376" i="46"/>
  <c r="L1375" i="46"/>
  <c r="H1375" i="46"/>
  <c r="E1375" i="46"/>
  <c r="D1375" i="46"/>
  <c r="C1375" i="46"/>
  <c r="A1375" i="46"/>
  <c r="L1374" i="46"/>
  <c r="H1374" i="46"/>
  <c r="E1374" i="46"/>
  <c r="D1374" i="46"/>
  <c r="C1374" i="46"/>
  <c r="A1374" i="46"/>
  <c r="L1373" i="46"/>
  <c r="H1373" i="46"/>
  <c r="E1373" i="46"/>
  <c r="D1373" i="46"/>
  <c r="C1373" i="46"/>
  <c r="A1373" i="46"/>
  <c r="L1372" i="46"/>
  <c r="H1372" i="46"/>
  <c r="E1372" i="46"/>
  <c r="D1372" i="46"/>
  <c r="C1372" i="46"/>
  <c r="A1372" i="46"/>
  <c r="L1371" i="46"/>
  <c r="H1371" i="46"/>
  <c r="E1371" i="46"/>
  <c r="D1371" i="46"/>
  <c r="C1371" i="46"/>
  <c r="A1371" i="46"/>
  <c r="L1370" i="46"/>
  <c r="H1370" i="46"/>
  <c r="E1370" i="46"/>
  <c r="D1370" i="46"/>
  <c r="C1370" i="46"/>
  <c r="A1370" i="46"/>
  <c r="L1369" i="46"/>
  <c r="H1369" i="46"/>
  <c r="E1369" i="46"/>
  <c r="D1369" i="46"/>
  <c r="C1369" i="46"/>
  <c r="A1369" i="46"/>
  <c r="L1368" i="46"/>
  <c r="H1368" i="46"/>
  <c r="E1368" i="46"/>
  <c r="D1368" i="46"/>
  <c r="C1368" i="46"/>
  <c r="A1368" i="46"/>
  <c r="L1367" i="46"/>
  <c r="H1367" i="46"/>
  <c r="E1367" i="46"/>
  <c r="D1367" i="46"/>
  <c r="C1367" i="46"/>
  <c r="A1367" i="46"/>
  <c r="L1366" i="46"/>
  <c r="H1366" i="46"/>
  <c r="E1366" i="46"/>
  <c r="D1366" i="46"/>
  <c r="C1366" i="46"/>
  <c r="A1366" i="46"/>
  <c r="L1365" i="46"/>
  <c r="H1365" i="46"/>
  <c r="E1365" i="46"/>
  <c r="D1365" i="46"/>
  <c r="C1365" i="46"/>
  <c r="A1365" i="46"/>
  <c r="L1364" i="46"/>
  <c r="H1364" i="46"/>
  <c r="E1364" i="46"/>
  <c r="D1364" i="46"/>
  <c r="C1364" i="46"/>
  <c r="A1364" i="46"/>
  <c r="L1363" i="46"/>
  <c r="H1363" i="46"/>
  <c r="E1363" i="46"/>
  <c r="D1363" i="46"/>
  <c r="C1363" i="46"/>
  <c r="A1363" i="46"/>
  <c r="L1362" i="46"/>
  <c r="H1362" i="46"/>
  <c r="E1362" i="46"/>
  <c r="D1362" i="46"/>
  <c r="C1362" i="46"/>
  <c r="A1362" i="46"/>
  <c r="L1361" i="46"/>
  <c r="H1361" i="46"/>
  <c r="E1361" i="46"/>
  <c r="D1361" i="46"/>
  <c r="C1361" i="46"/>
  <c r="A1361" i="46"/>
  <c r="L1360" i="46"/>
  <c r="H1360" i="46"/>
  <c r="E1360" i="46"/>
  <c r="D1360" i="46"/>
  <c r="C1360" i="46"/>
  <c r="A1360" i="46"/>
  <c r="L1359" i="46"/>
  <c r="H1359" i="46"/>
  <c r="E1359" i="46"/>
  <c r="D1359" i="46"/>
  <c r="C1359" i="46"/>
  <c r="A1359" i="46"/>
  <c r="L1358" i="46"/>
  <c r="H1358" i="46"/>
  <c r="E1358" i="46"/>
  <c r="D1358" i="46"/>
  <c r="C1358" i="46"/>
  <c r="A1358" i="46"/>
  <c r="L1357" i="46"/>
  <c r="H1357" i="46"/>
  <c r="E1357" i="46"/>
  <c r="D1357" i="46"/>
  <c r="C1357" i="46"/>
  <c r="A1357" i="46"/>
  <c r="L1356" i="46"/>
  <c r="H1356" i="46"/>
  <c r="E1356" i="46"/>
  <c r="D1356" i="46"/>
  <c r="C1356" i="46"/>
  <c r="A1356" i="46"/>
  <c r="L1355" i="46"/>
  <c r="H1355" i="46"/>
  <c r="E1355" i="46"/>
  <c r="D1355" i="46"/>
  <c r="C1355" i="46"/>
  <c r="A1355" i="46"/>
  <c r="L1354" i="46"/>
  <c r="H1354" i="46"/>
  <c r="E1354" i="46"/>
  <c r="D1354" i="46"/>
  <c r="C1354" i="46"/>
  <c r="A1354" i="46"/>
  <c r="L1353" i="46"/>
  <c r="H1353" i="46"/>
  <c r="E1353" i="46"/>
  <c r="D1353" i="46"/>
  <c r="C1353" i="46"/>
  <c r="A1353" i="46"/>
  <c r="L1352" i="46"/>
  <c r="H1352" i="46"/>
  <c r="E1352" i="46"/>
  <c r="D1352" i="46"/>
  <c r="C1352" i="46"/>
  <c r="A1352" i="46"/>
  <c r="L1351" i="46"/>
  <c r="H1351" i="46"/>
  <c r="E1351" i="46"/>
  <c r="D1351" i="46"/>
  <c r="C1351" i="46"/>
  <c r="A1351" i="46"/>
  <c r="L1350" i="46"/>
  <c r="H1350" i="46"/>
  <c r="E1350" i="46"/>
  <c r="D1350" i="46"/>
  <c r="C1350" i="46"/>
  <c r="A1350" i="46"/>
  <c r="L1349" i="46"/>
  <c r="H1349" i="46"/>
  <c r="E1349" i="46"/>
  <c r="D1349" i="46"/>
  <c r="C1349" i="46"/>
  <c r="A1349" i="46"/>
  <c r="L1348" i="46"/>
  <c r="H1348" i="46"/>
  <c r="E1348" i="46"/>
  <c r="D1348" i="46"/>
  <c r="C1348" i="46"/>
  <c r="A1348" i="46"/>
  <c r="L1347" i="46"/>
  <c r="H1347" i="46"/>
  <c r="E1347" i="46"/>
  <c r="D1347" i="46"/>
  <c r="C1347" i="46"/>
  <c r="A1347" i="46"/>
  <c r="L1346" i="46"/>
  <c r="H1346" i="46"/>
  <c r="E1346" i="46"/>
  <c r="D1346" i="46"/>
  <c r="C1346" i="46"/>
  <c r="A1346" i="46"/>
  <c r="L1345" i="46"/>
  <c r="H1345" i="46"/>
  <c r="E1345" i="46"/>
  <c r="D1345" i="46"/>
  <c r="C1345" i="46"/>
  <c r="A1345" i="46"/>
  <c r="L1344" i="46"/>
  <c r="H1344" i="46"/>
  <c r="E1344" i="46"/>
  <c r="D1344" i="46"/>
  <c r="C1344" i="46"/>
  <c r="A1344" i="46"/>
  <c r="L1343" i="46"/>
  <c r="H1343" i="46"/>
  <c r="E1343" i="46"/>
  <c r="D1343" i="46"/>
  <c r="C1343" i="46"/>
  <c r="A1343" i="46"/>
  <c r="L1342" i="46"/>
  <c r="H1342" i="46"/>
  <c r="E1342" i="46"/>
  <c r="D1342" i="46"/>
  <c r="C1342" i="46"/>
  <c r="A1342" i="46"/>
  <c r="L1341" i="46"/>
  <c r="H1341" i="46"/>
  <c r="E1341" i="46"/>
  <c r="D1341" i="46"/>
  <c r="C1341" i="46"/>
  <c r="A1341" i="46"/>
  <c r="L1340" i="46"/>
  <c r="H1340" i="46"/>
  <c r="E1340" i="46"/>
  <c r="D1340" i="46"/>
  <c r="C1340" i="46"/>
  <c r="A1340" i="46"/>
  <c r="L1339" i="46"/>
  <c r="H1339" i="46"/>
  <c r="E1339" i="46"/>
  <c r="D1339" i="46"/>
  <c r="C1339" i="46"/>
  <c r="A1339" i="46"/>
  <c r="L1338" i="46"/>
  <c r="H1338" i="46"/>
  <c r="E1338" i="46"/>
  <c r="D1338" i="46"/>
  <c r="C1338" i="46"/>
  <c r="A1338" i="46"/>
  <c r="L1337" i="46"/>
  <c r="H1337" i="46"/>
  <c r="E1337" i="46"/>
  <c r="D1337" i="46"/>
  <c r="C1337" i="46"/>
  <c r="A1337" i="46"/>
  <c r="L1336" i="46"/>
  <c r="H1336" i="46"/>
  <c r="E1336" i="46"/>
  <c r="D1336" i="46"/>
  <c r="C1336" i="46"/>
  <c r="A1336" i="46"/>
  <c r="L1335" i="46"/>
  <c r="H1335" i="46"/>
  <c r="E1335" i="46"/>
  <c r="D1335" i="46"/>
  <c r="C1335" i="46"/>
  <c r="A1335" i="46"/>
  <c r="L1334" i="46"/>
  <c r="H1334" i="46"/>
  <c r="E1334" i="46"/>
  <c r="D1334" i="46"/>
  <c r="C1334" i="46"/>
  <c r="A1334" i="46"/>
  <c r="L1333" i="46"/>
  <c r="H1333" i="46"/>
  <c r="E1333" i="46"/>
  <c r="D1333" i="46"/>
  <c r="C1333" i="46"/>
  <c r="A1333" i="46"/>
  <c r="L1332" i="46"/>
  <c r="H1332" i="46"/>
  <c r="E1332" i="46"/>
  <c r="D1332" i="46"/>
  <c r="C1332" i="46"/>
  <c r="A1332" i="46"/>
  <c r="L1331" i="46"/>
  <c r="H1331" i="46"/>
  <c r="E1331" i="46"/>
  <c r="D1331" i="46"/>
  <c r="C1331" i="46"/>
  <c r="A1331" i="46"/>
  <c r="L1330" i="46"/>
  <c r="H1330" i="46"/>
  <c r="E1330" i="46"/>
  <c r="D1330" i="46"/>
  <c r="C1330" i="46"/>
  <c r="A1330" i="46"/>
  <c r="L1329" i="46"/>
  <c r="H1329" i="46"/>
  <c r="E1329" i="46"/>
  <c r="D1329" i="46"/>
  <c r="C1329" i="46"/>
  <c r="A1329" i="46"/>
  <c r="L1328" i="46"/>
  <c r="H1328" i="46"/>
  <c r="E1328" i="46"/>
  <c r="D1328" i="46"/>
  <c r="C1328" i="46"/>
  <c r="A1328" i="46"/>
  <c r="L1327" i="46"/>
  <c r="H1327" i="46"/>
  <c r="E1327" i="46"/>
  <c r="D1327" i="46"/>
  <c r="C1327" i="46"/>
  <c r="A1327" i="46"/>
  <c r="L1326" i="46"/>
  <c r="H1326" i="46"/>
  <c r="E1326" i="46"/>
  <c r="D1326" i="46"/>
  <c r="C1326" i="46"/>
  <c r="A1326" i="46"/>
  <c r="L1325" i="46"/>
  <c r="H1325" i="46"/>
  <c r="E1325" i="46"/>
  <c r="D1325" i="46"/>
  <c r="C1325" i="46"/>
  <c r="A1325" i="46"/>
  <c r="L1324" i="46"/>
  <c r="H1324" i="46"/>
  <c r="E1324" i="46"/>
  <c r="D1324" i="46"/>
  <c r="C1324" i="46"/>
  <c r="A1324" i="46"/>
  <c r="L1323" i="46"/>
  <c r="H1323" i="46"/>
  <c r="E1323" i="46"/>
  <c r="D1323" i="46"/>
  <c r="C1323" i="46"/>
  <c r="A1323" i="46"/>
  <c r="L1322" i="46"/>
  <c r="H1322" i="46"/>
  <c r="E1322" i="46"/>
  <c r="D1322" i="46"/>
  <c r="C1322" i="46"/>
  <c r="A1322" i="46"/>
  <c r="L1321" i="46"/>
  <c r="H1321" i="46"/>
  <c r="E1321" i="46"/>
  <c r="D1321" i="46"/>
  <c r="C1321" i="46"/>
  <c r="A1321" i="46"/>
  <c r="L1320" i="46"/>
  <c r="H1320" i="46"/>
  <c r="E1320" i="46"/>
  <c r="D1320" i="46"/>
  <c r="C1320" i="46"/>
  <c r="A1320" i="46"/>
  <c r="L1319" i="46"/>
  <c r="H1319" i="46"/>
  <c r="E1319" i="46"/>
  <c r="D1319" i="46"/>
  <c r="C1319" i="46"/>
  <c r="A1319" i="46"/>
  <c r="L1318" i="46"/>
  <c r="H1318" i="46"/>
  <c r="E1318" i="46"/>
  <c r="D1318" i="46"/>
  <c r="C1318" i="46"/>
  <c r="A1318" i="46"/>
  <c r="L1317" i="46"/>
  <c r="H1317" i="46"/>
  <c r="E1317" i="46"/>
  <c r="D1317" i="46"/>
  <c r="C1317" i="46"/>
  <c r="A1317" i="46"/>
  <c r="L1316" i="46"/>
  <c r="H1316" i="46"/>
  <c r="E1316" i="46"/>
  <c r="D1316" i="46"/>
  <c r="C1316" i="46"/>
  <c r="A1316" i="46"/>
  <c r="L1315" i="46"/>
  <c r="H1315" i="46"/>
  <c r="E1315" i="46"/>
  <c r="D1315" i="46"/>
  <c r="C1315" i="46"/>
  <c r="A1315" i="46"/>
  <c r="L1314" i="46"/>
  <c r="H1314" i="46"/>
  <c r="E1314" i="46"/>
  <c r="D1314" i="46"/>
  <c r="C1314" i="46"/>
  <c r="A1314" i="46"/>
  <c r="L1313" i="46"/>
  <c r="H1313" i="46"/>
  <c r="E1313" i="46"/>
  <c r="D1313" i="46"/>
  <c r="C1313" i="46"/>
  <c r="A1313" i="46"/>
  <c r="L1312" i="46"/>
  <c r="H1312" i="46"/>
  <c r="E1312" i="46"/>
  <c r="D1312" i="46"/>
  <c r="C1312" i="46"/>
  <c r="A1312" i="46"/>
  <c r="L1311" i="46"/>
  <c r="H1311" i="46"/>
  <c r="E1311" i="46"/>
  <c r="D1311" i="46"/>
  <c r="C1311" i="46"/>
  <c r="A1311" i="46"/>
  <c r="L1310" i="46"/>
  <c r="H1310" i="46"/>
  <c r="E1310" i="46"/>
  <c r="D1310" i="46"/>
  <c r="C1310" i="46"/>
  <c r="A1310" i="46"/>
  <c r="L1309" i="46"/>
  <c r="H1309" i="46"/>
  <c r="E1309" i="46"/>
  <c r="D1309" i="46"/>
  <c r="C1309" i="46"/>
  <c r="A1309" i="46"/>
  <c r="L1308" i="46"/>
  <c r="H1308" i="46"/>
  <c r="E1308" i="46"/>
  <c r="D1308" i="46"/>
  <c r="C1308" i="46"/>
  <c r="A1308" i="46"/>
  <c r="L1307" i="46"/>
  <c r="H1307" i="46"/>
  <c r="E1307" i="46"/>
  <c r="D1307" i="46"/>
  <c r="C1307" i="46"/>
  <c r="A1307" i="46"/>
  <c r="L1306" i="46"/>
  <c r="H1306" i="46"/>
  <c r="E1306" i="46"/>
  <c r="D1306" i="46"/>
  <c r="C1306" i="46"/>
  <c r="A1306" i="46"/>
  <c r="L1305" i="46"/>
  <c r="H1305" i="46"/>
  <c r="E1305" i="46"/>
  <c r="D1305" i="46"/>
  <c r="C1305" i="46"/>
  <c r="A1305" i="46"/>
  <c r="L1304" i="46"/>
  <c r="H1304" i="46"/>
  <c r="E1304" i="46"/>
  <c r="D1304" i="46"/>
  <c r="C1304" i="46"/>
  <c r="A1304" i="46"/>
  <c r="L1303" i="46"/>
  <c r="H1303" i="46"/>
  <c r="E1303" i="46"/>
  <c r="D1303" i="46"/>
  <c r="C1303" i="46"/>
  <c r="A1303" i="46"/>
  <c r="L1302" i="46"/>
  <c r="H1302" i="46"/>
  <c r="E1302" i="46"/>
  <c r="D1302" i="46"/>
  <c r="C1302" i="46"/>
  <c r="A1302" i="46"/>
  <c r="L1301" i="46"/>
  <c r="H1301" i="46"/>
  <c r="E1301" i="46"/>
  <c r="D1301" i="46"/>
  <c r="C1301" i="46"/>
  <c r="A1301" i="46"/>
  <c r="L1300" i="46"/>
  <c r="H1300" i="46"/>
  <c r="E1300" i="46"/>
  <c r="D1300" i="46"/>
  <c r="C1300" i="46"/>
  <c r="A1300" i="46"/>
  <c r="L1299" i="46"/>
  <c r="H1299" i="46"/>
  <c r="E1299" i="46"/>
  <c r="D1299" i="46"/>
  <c r="C1299" i="46"/>
  <c r="A1299" i="46"/>
  <c r="L1298" i="46"/>
  <c r="H1298" i="46"/>
  <c r="E1298" i="46"/>
  <c r="D1298" i="46"/>
  <c r="C1298" i="46"/>
  <c r="A1298" i="46"/>
  <c r="L1297" i="46"/>
  <c r="H1297" i="46"/>
  <c r="E1297" i="46"/>
  <c r="D1297" i="46"/>
  <c r="C1297" i="46"/>
  <c r="A1297" i="46"/>
  <c r="L1296" i="46"/>
  <c r="H1296" i="46"/>
  <c r="E1296" i="46"/>
  <c r="D1296" i="46"/>
  <c r="C1296" i="46"/>
  <c r="A1296" i="46"/>
  <c r="L1295" i="46"/>
  <c r="H1295" i="46"/>
  <c r="E1295" i="46"/>
  <c r="D1295" i="46"/>
  <c r="C1295" i="46"/>
  <c r="A1295" i="46"/>
  <c r="L1294" i="46"/>
  <c r="H1294" i="46"/>
  <c r="E1294" i="46"/>
  <c r="D1294" i="46"/>
  <c r="C1294" i="46"/>
  <c r="A1294" i="46"/>
  <c r="L1293" i="46"/>
  <c r="H1293" i="46"/>
  <c r="E1293" i="46"/>
  <c r="D1293" i="46"/>
  <c r="C1293" i="46"/>
  <c r="A1293" i="46"/>
  <c r="L1292" i="46"/>
  <c r="H1292" i="46"/>
  <c r="E1292" i="46"/>
  <c r="D1292" i="46"/>
  <c r="C1292" i="46"/>
  <c r="A1292" i="46"/>
  <c r="L1291" i="46"/>
  <c r="H1291" i="46"/>
  <c r="E1291" i="46"/>
  <c r="D1291" i="46"/>
  <c r="C1291" i="46"/>
  <c r="A1291" i="46"/>
  <c r="L1290" i="46"/>
  <c r="H1290" i="46"/>
  <c r="E1290" i="46"/>
  <c r="D1290" i="46"/>
  <c r="C1290" i="46"/>
  <c r="A1290" i="46"/>
  <c r="L1289" i="46"/>
  <c r="H1289" i="46"/>
  <c r="E1289" i="46"/>
  <c r="D1289" i="46"/>
  <c r="C1289" i="46"/>
  <c r="A1289" i="46"/>
  <c r="L1288" i="46"/>
  <c r="H1288" i="46"/>
  <c r="E1288" i="46"/>
  <c r="D1288" i="46"/>
  <c r="C1288" i="46"/>
  <c r="A1288" i="46"/>
  <c r="L1287" i="46"/>
  <c r="H1287" i="46"/>
  <c r="E1287" i="46"/>
  <c r="D1287" i="46"/>
  <c r="C1287" i="46"/>
  <c r="A1287" i="46"/>
  <c r="L1286" i="46"/>
  <c r="H1286" i="46"/>
  <c r="E1286" i="46"/>
  <c r="D1286" i="46"/>
  <c r="C1286" i="46"/>
  <c r="A1286" i="46"/>
  <c r="L1285" i="46"/>
  <c r="H1285" i="46"/>
  <c r="E1285" i="46"/>
  <c r="D1285" i="46"/>
  <c r="C1285" i="46"/>
  <c r="A1285" i="46"/>
  <c r="L1284" i="46"/>
  <c r="H1284" i="46"/>
  <c r="E1284" i="46"/>
  <c r="D1284" i="46"/>
  <c r="C1284" i="46"/>
  <c r="A1284" i="46"/>
  <c r="L1283" i="46"/>
  <c r="H1283" i="46"/>
  <c r="E1283" i="46"/>
  <c r="D1283" i="46"/>
  <c r="C1283" i="46"/>
  <c r="A1283" i="46"/>
  <c r="L1282" i="46"/>
  <c r="H1282" i="46"/>
  <c r="E1282" i="46"/>
  <c r="D1282" i="46"/>
  <c r="C1282" i="46"/>
  <c r="A1282" i="46"/>
  <c r="L1281" i="46"/>
  <c r="H1281" i="46"/>
  <c r="E1281" i="46"/>
  <c r="D1281" i="46"/>
  <c r="C1281" i="46"/>
  <c r="A1281" i="46"/>
  <c r="L1280" i="46"/>
  <c r="H1280" i="46"/>
  <c r="E1280" i="46"/>
  <c r="D1280" i="46"/>
  <c r="C1280" i="46"/>
  <c r="A1280" i="46"/>
  <c r="L1279" i="46"/>
  <c r="H1279" i="46"/>
  <c r="E1279" i="46"/>
  <c r="D1279" i="46"/>
  <c r="C1279" i="46"/>
  <c r="A1279" i="46"/>
  <c r="L1278" i="46"/>
  <c r="H1278" i="46"/>
  <c r="E1278" i="46"/>
  <c r="D1278" i="46"/>
  <c r="C1278" i="46"/>
  <c r="A1278" i="46"/>
  <c r="L1277" i="46"/>
  <c r="H1277" i="46"/>
  <c r="E1277" i="46"/>
  <c r="D1277" i="46"/>
  <c r="C1277" i="46"/>
  <c r="A1277" i="46"/>
  <c r="L1276" i="46"/>
  <c r="H1276" i="46"/>
  <c r="E1276" i="46"/>
  <c r="D1276" i="46"/>
  <c r="C1276" i="46"/>
  <c r="A1276" i="46"/>
  <c r="L1275" i="46"/>
  <c r="H1275" i="46"/>
  <c r="E1275" i="46"/>
  <c r="D1275" i="46"/>
  <c r="C1275" i="46"/>
  <c r="A1275" i="46"/>
  <c r="L1274" i="46"/>
  <c r="H1274" i="46"/>
  <c r="E1274" i="46"/>
  <c r="D1274" i="46"/>
  <c r="C1274" i="46"/>
  <c r="A1274" i="46"/>
  <c r="L1273" i="46"/>
  <c r="H1273" i="46"/>
  <c r="E1273" i="46"/>
  <c r="D1273" i="46"/>
  <c r="C1273" i="46"/>
  <c r="A1273" i="46"/>
  <c r="L1272" i="46"/>
  <c r="H1272" i="46"/>
  <c r="E1272" i="46"/>
  <c r="D1272" i="46"/>
  <c r="C1272" i="46"/>
  <c r="A1272" i="46"/>
  <c r="L1271" i="46"/>
  <c r="H1271" i="46"/>
  <c r="E1271" i="46"/>
  <c r="D1271" i="46"/>
  <c r="C1271" i="46"/>
  <c r="A1271" i="46"/>
  <c r="L1270" i="46"/>
  <c r="H1270" i="46"/>
  <c r="E1270" i="46"/>
  <c r="D1270" i="46"/>
  <c r="C1270" i="46"/>
  <c r="A1270" i="46"/>
  <c r="L1269" i="46"/>
  <c r="H1269" i="46"/>
  <c r="E1269" i="46"/>
  <c r="D1269" i="46"/>
  <c r="C1269" i="46"/>
  <c r="A1269" i="46"/>
  <c r="L1268" i="46"/>
  <c r="H1268" i="46"/>
  <c r="E1268" i="46"/>
  <c r="D1268" i="46"/>
  <c r="C1268" i="46"/>
  <c r="A1268" i="46"/>
  <c r="L1267" i="46"/>
  <c r="H1267" i="46"/>
  <c r="E1267" i="46"/>
  <c r="D1267" i="46"/>
  <c r="C1267" i="46"/>
  <c r="A1267" i="46"/>
  <c r="L1266" i="46"/>
  <c r="H1266" i="46"/>
  <c r="E1266" i="46"/>
  <c r="D1266" i="46"/>
  <c r="C1266" i="46"/>
  <c r="A1266" i="46"/>
  <c r="L1265" i="46"/>
  <c r="H1265" i="46"/>
  <c r="E1265" i="46"/>
  <c r="D1265" i="46"/>
  <c r="C1265" i="46"/>
  <c r="A1265" i="46"/>
  <c r="L1264" i="46"/>
  <c r="H1264" i="46"/>
  <c r="E1264" i="46"/>
  <c r="D1264" i="46"/>
  <c r="C1264" i="46"/>
  <c r="A1264" i="46"/>
  <c r="L1263" i="46"/>
  <c r="H1263" i="46"/>
  <c r="E1263" i="46"/>
  <c r="D1263" i="46"/>
  <c r="C1263" i="46"/>
  <c r="A1263" i="46"/>
  <c r="L1262" i="46"/>
  <c r="H1262" i="46"/>
  <c r="E1262" i="46"/>
  <c r="D1262" i="46"/>
  <c r="C1262" i="46"/>
  <c r="A1262" i="46"/>
  <c r="L1261" i="46"/>
  <c r="H1261" i="46"/>
  <c r="E1261" i="46"/>
  <c r="D1261" i="46"/>
  <c r="C1261" i="46"/>
  <c r="A1261" i="46"/>
  <c r="L1260" i="46"/>
  <c r="H1260" i="46"/>
  <c r="E1260" i="46"/>
  <c r="D1260" i="46"/>
  <c r="C1260" i="46"/>
  <c r="A1260" i="46"/>
  <c r="L1259" i="46"/>
  <c r="H1259" i="46"/>
  <c r="E1259" i="46"/>
  <c r="D1259" i="46"/>
  <c r="C1259" i="46"/>
  <c r="A1259" i="46"/>
  <c r="L1258" i="46"/>
  <c r="H1258" i="46"/>
  <c r="E1258" i="46"/>
  <c r="D1258" i="46"/>
  <c r="C1258" i="46"/>
  <c r="A1258" i="46"/>
  <c r="L1257" i="46"/>
  <c r="H1257" i="46"/>
  <c r="E1257" i="46"/>
  <c r="D1257" i="46"/>
  <c r="C1257" i="46"/>
  <c r="A1257" i="46"/>
  <c r="L1256" i="46"/>
  <c r="H1256" i="46"/>
  <c r="E1256" i="46"/>
  <c r="D1256" i="46"/>
  <c r="C1256" i="46"/>
  <c r="A1256" i="46"/>
  <c r="L1255" i="46"/>
  <c r="H1255" i="46"/>
  <c r="E1255" i="46"/>
  <c r="D1255" i="46"/>
  <c r="C1255" i="46"/>
  <c r="A1255" i="46"/>
  <c r="L1254" i="46"/>
  <c r="H1254" i="46"/>
  <c r="E1254" i="46"/>
  <c r="D1254" i="46"/>
  <c r="C1254" i="46"/>
  <c r="A1254" i="46"/>
  <c r="L1253" i="46"/>
  <c r="H1253" i="46"/>
  <c r="E1253" i="46"/>
  <c r="D1253" i="46"/>
  <c r="C1253" i="46"/>
  <c r="A1253" i="46"/>
  <c r="L1252" i="46"/>
  <c r="H1252" i="46"/>
  <c r="E1252" i="46"/>
  <c r="D1252" i="46"/>
  <c r="C1252" i="46"/>
  <c r="A1252" i="46"/>
  <c r="L1251" i="46"/>
  <c r="H1251" i="46"/>
  <c r="E1251" i="46"/>
  <c r="D1251" i="46"/>
  <c r="C1251" i="46"/>
  <c r="A1251" i="46"/>
  <c r="L1250" i="46"/>
  <c r="H1250" i="46"/>
  <c r="E1250" i="46"/>
  <c r="D1250" i="46"/>
  <c r="C1250" i="46"/>
  <c r="A1250" i="46"/>
  <c r="L1249" i="46"/>
  <c r="H1249" i="46"/>
  <c r="E1249" i="46"/>
  <c r="D1249" i="46"/>
  <c r="C1249" i="46"/>
  <c r="A1249" i="46"/>
  <c r="L1248" i="46"/>
  <c r="H1248" i="46"/>
  <c r="E1248" i="46"/>
  <c r="D1248" i="46"/>
  <c r="C1248" i="46"/>
  <c r="A1248" i="46"/>
  <c r="L1247" i="46"/>
  <c r="H1247" i="46"/>
  <c r="E1247" i="46"/>
  <c r="D1247" i="46"/>
  <c r="C1247" i="46"/>
  <c r="A1247" i="46"/>
  <c r="L1246" i="46"/>
  <c r="H1246" i="46"/>
  <c r="E1246" i="46"/>
  <c r="D1246" i="46"/>
  <c r="C1246" i="46"/>
  <c r="A1246" i="46"/>
  <c r="L1245" i="46"/>
  <c r="H1245" i="46"/>
  <c r="E1245" i="46"/>
  <c r="D1245" i="46"/>
  <c r="C1245" i="46"/>
  <c r="A1245" i="46"/>
  <c r="L1244" i="46"/>
  <c r="H1244" i="46"/>
  <c r="E1244" i="46"/>
  <c r="D1244" i="46"/>
  <c r="C1244" i="46"/>
  <c r="A1244" i="46"/>
  <c r="L1243" i="46"/>
  <c r="H1243" i="46"/>
  <c r="E1243" i="46"/>
  <c r="D1243" i="46"/>
  <c r="C1243" i="46"/>
  <c r="A1243" i="46"/>
  <c r="L1242" i="46"/>
  <c r="H1242" i="46"/>
  <c r="E1242" i="46"/>
  <c r="D1242" i="46"/>
  <c r="C1242" i="46"/>
  <c r="A1242" i="46"/>
  <c r="L1241" i="46"/>
  <c r="H1241" i="46"/>
  <c r="E1241" i="46"/>
  <c r="D1241" i="46"/>
  <c r="C1241" i="46"/>
  <c r="A1241" i="46"/>
  <c r="L1240" i="46"/>
  <c r="H1240" i="46"/>
  <c r="E1240" i="46"/>
  <c r="D1240" i="46"/>
  <c r="C1240" i="46"/>
  <c r="A1240" i="46"/>
  <c r="L1239" i="46"/>
  <c r="H1239" i="46"/>
  <c r="E1239" i="46"/>
  <c r="D1239" i="46"/>
  <c r="C1239" i="46"/>
  <c r="A1239" i="46"/>
  <c r="L1238" i="46"/>
  <c r="H1238" i="46"/>
  <c r="E1238" i="46"/>
  <c r="D1238" i="46"/>
  <c r="C1238" i="46"/>
  <c r="A1238" i="46"/>
  <c r="L1237" i="46"/>
  <c r="H1237" i="46"/>
  <c r="E1237" i="46"/>
  <c r="D1237" i="46"/>
  <c r="C1237" i="46"/>
  <c r="A1237" i="46"/>
  <c r="L1236" i="46"/>
  <c r="H1236" i="46"/>
  <c r="E1236" i="46"/>
  <c r="D1236" i="46"/>
  <c r="C1236" i="46"/>
  <c r="A1236" i="46"/>
  <c r="L1235" i="46"/>
  <c r="H1235" i="46"/>
  <c r="E1235" i="46"/>
  <c r="D1235" i="46"/>
  <c r="C1235" i="46"/>
  <c r="A1235" i="46"/>
  <c r="L1234" i="46"/>
  <c r="H1234" i="46"/>
  <c r="E1234" i="46"/>
  <c r="D1234" i="46"/>
  <c r="C1234" i="46"/>
  <c r="A1234" i="46"/>
  <c r="L1233" i="46"/>
  <c r="H1233" i="46"/>
  <c r="E1233" i="46"/>
  <c r="D1233" i="46"/>
  <c r="C1233" i="46"/>
  <c r="A1233" i="46"/>
  <c r="L1232" i="46"/>
  <c r="H1232" i="46"/>
  <c r="E1232" i="46"/>
  <c r="D1232" i="46"/>
  <c r="C1232" i="46"/>
  <c r="A1232" i="46"/>
  <c r="L1231" i="46"/>
  <c r="H1231" i="46"/>
  <c r="E1231" i="46"/>
  <c r="D1231" i="46"/>
  <c r="C1231" i="46"/>
  <c r="A1231" i="46"/>
  <c r="L1230" i="46"/>
  <c r="H1230" i="46"/>
  <c r="E1230" i="46"/>
  <c r="D1230" i="46"/>
  <c r="C1230" i="46"/>
  <c r="A1230" i="46"/>
  <c r="L1229" i="46"/>
  <c r="H1229" i="46"/>
  <c r="E1229" i="46"/>
  <c r="D1229" i="46"/>
  <c r="C1229" i="46"/>
  <c r="A1229" i="46"/>
  <c r="L1228" i="46"/>
  <c r="H1228" i="46"/>
  <c r="E1228" i="46"/>
  <c r="D1228" i="46"/>
  <c r="C1228" i="46"/>
  <c r="A1228" i="46"/>
  <c r="L1227" i="46"/>
  <c r="H1227" i="46"/>
  <c r="E1227" i="46"/>
  <c r="D1227" i="46"/>
  <c r="C1227" i="46"/>
  <c r="A1227" i="46"/>
  <c r="L1226" i="46"/>
  <c r="H1226" i="46"/>
  <c r="E1226" i="46"/>
  <c r="D1226" i="46"/>
  <c r="C1226" i="46"/>
  <c r="A1226" i="46"/>
  <c r="L1225" i="46"/>
  <c r="H1225" i="46"/>
  <c r="E1225" i="46"/>
  <c r="D1225" i="46"/>
  <c r="C1225" i="46"/>
  <c r="A1225" i="46"/>
  <c r="L1224" i="46"/>
  <c r="H1224" i="46"/>
  <c r="E1224" i="46"/>
  <c r="D1224" i="46"/>
  <c r="C1224" i="46"/>
  <c r="A1224" i="46"/>
  <c r="L1223" i="46"/>
  <c r="H1223" i="46"/>
  <c r="E1223" i="46"/>
  <c r="D1223" i="46"/>
  <c r="C1223" i="46"/>
  <c r="A1223" i="46"/>
  <c r="L1222" i="46"/>
  <c r="H1222" i="46"/>
  <c r="E1222" i="46"/>
  <c r="D1222" i="46"/>
  <c r="C1222" i="46"/>
  <c r="A1222" i="46"/>
  <c r="L1221" i="46"/>
  <c r="H1221" i="46"/>
  <c r="E1221" i="46"/>
  <c r="D1221" i="46"/>
  <c r="C1221" i="46"/>
  <c r="A1221" i="46"/>
  <c r="L1220" i="46"/>
  <c r="H1220" i="46"/>
  <c r="E1220" i="46"/>
  <c r="D1220" i="46"/>
  <c r="C1220" i="46"/>
  <c r="A1220" i="46"/>
  <c r="L1219" i="46"/>
  <c r="H1219" i="46"/>
  <c r="E1219" i="46"/>
  <c r="D1219" i="46"/>
  <c r="C1219" i="46"/>
  <c r="A1219" i="46"/>
  <c r="L1218" i="46"/>
  <c r="H1218" i="46"/>
  <c r="E1218" i="46"/>
  <c r="D1218" i="46"/>
  <c r="C1218" i="46"/>
  <c r="A1218" i="46"/>
  <c r="L1217" i="46"/>
  <c r="H1217" i="46"/>
  <c r="E1217" i="46"/>
  <c r="D1217" i="46"/>
  <c r="C1217" i="46"/>
  <c r="A1217" i="46"/>
  <c r="L1216" i="46"/>
  <c r="H1216" i="46"/>
  <c r="E1216" i="46"/>
  <c r="D1216" i="46"/>
  <c r="C1216" i="46"/>
  <c r="A1216" i="46"/>
  <c r="L1215" i="46"/>
  <c r="H1215" i="46"/>
  <c r="E1215" i="46"/>
  <c r="D1215" i="46"/>
  <c r="C1215" i="46"/>
  <c r="A1215" i="46"/>
  <c r="L1214" i="46"/>
  <c r="H1214" i="46"/>
  <c r="E1214" i="46"/>
  <c r="D1214" i="46"/>
  <c r="C1214" i="46"/>
  <c r="A1214" i="46"/>
  <c r="L1213" i="46"/>
  <c r="H1213" i="46"/>
  <c r="E1213" i="46"/>
  <c r="D1213" i="46"/>
  <c r="C1213" i="46"/>
  <c r="A1213" i="46"/>
  <c r="L1212" i="46"/>
  <c r="H1212" i="46"/>
  <c r="E1212" i="46"/>
  <c r="D1212" i="46"/>
  <c r="C1212" i="46"/>
  <c r="A1212" i="46"/>
  <c r="L1211" i="46"/>
  <c r="H1211" i="46"/>
  <c r="E1211" i="46"/>
  <c r="D1211" i="46"/>
  <c r="C1211" i="46"/>
  <c r="A1211" i="46"/>
  <c r="L1210" i="46"/>
  <c r="H1210" i="46"/>
  <c r="E1210" i="46"/>
  <c r="D1210" i="46"/>
  <c r="C1210" i="46"/>
  <c r="A1210" i="46"/>
  <c r="L1209" i="46"/>
  <c r="H1209" i="46"/>
  <c r="E1209" i="46"/>
  <c r="D1209" i="46"/>
  <c r="C1209" i="46"/>
  <c r="A1209" i="46"/>
  <c r="L1208" i="46"/>
  <c r="H1208" i="46"/>
  <c r="E1208" i="46"/>
  <c r="D1208" i="46"/>
  <c r="C1208" i="46"/>
  <c r="A1208" i="46"/>
  <c r="L1207" i="46"/>
  <c r="H1207" i="46"/>
  <c r="E1207" i="46"/>
  <c r="D1207" i="46"/>
  <c r="C1207" i="46"/>
  <c r="A1207" i="46"/>
  <c r="L1206" i="46"/>
  <c r="H1206" i="46"/>
  <c r="E1206" i="46"/>
  <c r="D1206" i="46"/>
  <c r="C1206" i="46"/>
  <c r="A1206" i="46"/>
  <c r="L1205" i="46"/>
  <c r="H1205" i="46"/>
  <c r="E1205" i="46"/>
  <c r="D1205" i="46"/>
  <c r="C1205" i="46"/>
  <c r="A1205" i="46"/>
  <c r="L1204" i="46"/>
  <c r="H1204" i="46"/>
  <c r="E1204" i="46"/>
  <c r="D1204" i="46"/>
  <c r="C1204" i="46"/>
  <c r="A1204" i="46"/>
  <c r="L1203" i="46"/>
  <c r="H1203" i="46"/>
  <c r="E1203" i="46"/>
  <c r="D1203" i="46"/>
  <c r="C1203" i="46"/>
  <c r="A1203" i="46"/>
  <c r="L1202" i="46"/>
  <c r="H1202" i="46"/>
  <c r="E1202" i="46"/>
  <c r="D1202" i="46"/>
  <c r="C1202" i="46"/>
  <c r="A1202" i="46"/>
  <c r="L1201" i="46"/>
  <c r="H1201" i="46"/>
  <c r="E1201" i="46"/>
  <c r="D1201" i="46"/>
  <c r="C1201" i="46"/>
  <c r="A1201" i="46"/>
  <c r="L1200" i="46"/>
  <c r="H1200" i="46"/>
  <c r="E1200" i="46"/>
  <c r="D1200" i="46"/>
  <c r="C1200" i="46"/>
  <c r="A1200" i="46"/>
  <c r="L1199" i="46"/>
  <c r="H1199" i="46"/>
  <c r="E1199" i="46"/>
  <c r="D1199" i="46"/>
  <c r="C1199" i="46"/>
  <c r="A1199" i="46"/>
  <c r="L1198" i="46"/>
  <c r="H1198" i="46"/>
  <c r="E1198" i="46"/>
  <c r="D1198" i="46"/>
  <c r="C1198" i="46"/>
  <c r="A1198" i="46"/>
  <c r="L1197" i="46"/>
  <c r="H1197" i="46"/>
  <c r="E1197" i="46"/>
  <c r="D1197" i="46"/>
  <c r="C1197" i="46"/>
  <c r="A1197" i="46"/>
  <c r="L1196" i="46"/>
  <c r="H1196" i="46"/>
  <c r="E1196" i="46"/>
  <c r="D1196" i="46"/>
  <c r="C1196" i="46"/>
  <c r="A1196" i="46"/>
  <c r="L1195" i="46"/>
  <c r="H1195" i="46"/>
  <c r="E1195" i="46"/>
  <c r="D1195" i="46"/>
  <c r="C1195" i="46"/>
  <c r="A1195" i="46"/>
  <c r="L1194" i="46"/>
  <c r="H1194" i="46"/>
  <c r="E1194" i="46"/>
  <c r="D1194" i="46"/>
  <c r="C1194" i="46"/>
  <c r="A1194" i="46"/>
  <c r="L1193" i="46"/>
  <c r="H1193" i="46"/>
  <c r="E1193" i="46"/>
  <c r="D1193" i="46"/>
  <c r="C1193" i="46"/>
  <c r="A1193" i="46"/>
  <c r="L1192" i="46"/>
  <c r="H1192" i="46"/>
  <c r="E1192" i="46"/>
  <c r="D1192" i="46"/>
  <c r="C1192" i="46"/>
  <c r="A1192" i="46"/>
  <c r="L1191" i="46"/>
  <c r="H1191" i="46"/>
  <c r="E1191" i="46"/>
  <c r="D1191" i="46"/>
  <c r="C1191" i="46"/>
  <c r="A1191" i="46"/>
  <c r="L1190" i="46"/>
  <c r="H1190" i="46"/>
  <c r="E1190" i="46"/>
  <c r="D1190" i="46"/>
  <c r="C1190" i="46"/>
  <c r="A1190" i="46"/>
  <c r="L1189" i="46"/>
  <c r="H1189" i="46"/>
  <c r="E1189" i="46"/>
  <c r="D1189" i="46"/>
  <c r="C1189" i="46"/>
  <c r="A1189" i="46"/>
  <c r="L1188" i="46"/>
  <c r="H1188" i="46"/>
  <c r="E1188" i="46"/>
  <c r="D1188" i="46"/>
  <c r="C1188" i="46"/>
  <c r="A1188" i="46"/>
  <c r="L1187" i="46"/>
  <c r="H1187" i="46"/>
  <c r="E1187" i="46"/>
  <c r="D1187" i="46"/>
  <c r="C1187" i="46"/>
  <c r="A1187" i="46"/>
  <c r="L1186" i="46"/>
  <c r="H1186" i="46"/>
  <c r="E1186" i="46"/>
  <c r="D1186" i="46"/>
  <c r="C1186" i="46"/>
  <c r="A1186" i="46"/>
  <c r="L1185" i="46"/>
  <c r="H1185" i="46"/>
  <c r="E1185" i="46"/>
  <c r="D1185" i="46"/>
  <c r="C1185" i="46"/>
  <c r="A1185" i="46"/>
  <c r="L1184" i="46"/>
  <c r="H1184" i="46"/>
  <c r="E1184" i="46"/>
  <c r="D1184" i="46"/>
  <c r="C1184" i="46"/>
  <c r="A1184" i="46"/>
  <c r="L1183" i="46"/>
  <c r="H1183" i="46"/>
  <c r="E1183" i="46"/>
  <c r="D1183" i="46"/>
  <c r="C1183" i="46"/>
  <c r="A1183" i="46"/>
  <c r="L1182" i="46"/>
  <c r="H1182" i="46"/>
  <c r="E1182" i="46"/>
  <c r="D1182" i="46"/>
  <c r="C1182" i="46"/>
  <c r="A1182" i="46"/>
  <c r="L1181" i="46"/>
  <c r="H1181" i="46"/>
  <c r="E1181" i="46"/>
  <c r="D1181" i="46"/>
  <c r="C1181" i="46"/>
  <c r="A1181" i="46"/>
  <c r="L1180" i="46"/>
  <c r="H1180" i="46"/>
  <c r="E1180" i="46"/>
  <c r="D1180" i="46"/>
  <c r="C1180" i="46"/>
  <c r="A1180" i="46"/>
  <c r="L1179" i="46"/>
  <c r="H1179" i="46"/>
  <c r="E1179" i="46"/>
  <c r="D1179" i="46"/>
  <c r="C1179" i="46"/>
  <c r="A1179" i="46"/>
  <c r="L1178" i="46"/>
  <c r="H1178" i="46"/>
  <c r="E1178" i="46"/>
  <c r="D1178" i="46"/>
  <c r="C1178" i="46"/>
  <c r="A1178" i="46"/>
  <c r="L1177" i="46"/>
  <c r="H1177" i="46"/>
  <c r="E1177" i="46"/>
  <c r="D1177" i="46"/>
  <c r="C1177" i="46"/>
  <c r="A1177" i="46"/>
  <c r="L1176" i="46"/>
  <c r="H1176" i="46"/>
  <c r="E1176" i="46"/>
  <c r="D1176" i="46"/>
  <c r="C1176" i="46"/>
  <c r="A1176" i="46"/>
  <c r="L1175" i="46"/>
  <c r="H1175" i="46"/>
  <c r="E1175" i="46"/>
  <c r="D1175" i="46"/>
  <c r="C1175" i="46"/>
  <c r="A1175" i="46"/>
  <c r="L1174" i="46"/>
  <c r="H1174" i="46"/>
  <c r="E1174" i="46"/>
  <c r="D1174" i="46"/>
  <c r="C1174" i="46"/>
  <c r="A1174" i="46"/>
  <c r="L1173" i="46"/>
  <c r="H1173" i="46"/>
  <c r="E1173" i="46"/>
  <c r="D1173" i="46"/>
  <c r="C1173" i="46"/>
  <c r="A1173" i="46"/>
  <c r="L1172" i="46"/>
  <c r="H1172" i="46"/>
  <c r="E1172" i="46"/>
  <c r="D1172" i="46"/>
  <c r="C1172" i="46"/>
  <c r="A1172" i="46"/>
  <c r="L1171" i="46"/>
  <c r="H1171" i="46"/>
  <c r="E1171" i="46"/>
  <c r="D1171" i="46"/>
  <c r="C1171" i="46"/>
  <c r="A1171" i="46"/>
  <c r="L1170" i="46"/>
  <c r="H1170" i="46"/>
  <c r="E1170" i="46"/>
  <c r="D1170" i="46"/>
  <c r="C1170" i="46"/>
  <c r="A1170" i="46"/>
  <c r="L1169" i="46"/>
  <c r="H1169" i="46"/>
  <c r="E1169" i="46"/>
  <c r="D1169" i="46"/>
  <c r="C1169" i="46"/>
  <c r="A1169" i="46"/>
  <c r="L1168" i="46"/>
  <c r="H1168" i="46"/>
  <c r="E1168" i="46"/>
  <c r="D1168" i="46"/>
  <c r="C1168" i="46"/>
  <c r="A1168" i="46"/>
  <c r="L1167" i="46"/>
  <c r="H1167" i="46"/>
  <c r="E1167" i="46"/>
  <c r="D1167" i="46"/>
  <c r="C1167" i="46"/>
  <c r="A1167" i="46"/>
  <c r="L1166" i="46"/>
  <c r="H1166" i="46"/>
  <c r="E1166" i="46"/>
  <c r="D1166" i="46"/>
  <c r="C1166" i="46"/>
  <c r="A1166" i="46"/>
  <c r="L1165" i="46"/>
  <c r="H1165" i="46"/>
  <c r="E1165" i="46"/>
  <c r="D1165" i="46"/>
  <c r="C1165" i="46"/>
  <c r="A1165" i="46"/>
  <c r="L1164" i="46"/>
  <c r="H1164" i="46"/>
  <c r="E1164" i="46"/>
  <c r="D1164" i="46"/>
  <c r="C1164" i="46"/>
  <c r="A1164" i="46"/>
  <c r="L1163" i="46"/>
  <c r="H1163" i="46"/>
  <c r="E1163" i="46"/>
  <c r="D1163" i="46"/>
  <c r="C1163" i="46"/>
  <c r="A1163" i="46"/>
  <c r="L1162" i="46"/>
  <c r="H1162" i="46"/>
  <c r="E1162" i="46"/>
  <c r="D1162" i="46"/>
  <c r="C1162" i="46"/>
  <c r="A1162" i="46"/>
  <c r="L1161" i="46"/>
  <c r="H1161" i="46"/>
  <c r="E1161" i="46"/>
  <c r="D1161" i="46"/>
  <c r="C1161" i="46"/>
  <c r="A1161" i="46"/>
  <c r="L1160" i="46"/>
  <c r="H1160" i="46"/>
  <c r="E1160" i="46"/>
  <c r="D1160" i="46"/>
  <c r="C1160" i="46"/>
  <c r="A1160" i="46"/>
  <c r="L1159" i="46"/>
  <c r="H1159" i="46"/>
  <c r="E1159" i="46"/>
  <c r="D1159" i="46"/>
  <c r="C1159" i="46"/>
  <c r="A1159" i="46"/>
  <c r="L1158" i="46"/>
  <c r="H1158" i="46"/>
  <c r="E1158" i="46"/>
  <c r="D1158" i="46"/>
  <c r="C1158" i="46"/>
  <c r="A1158" i="46"/>
  <c r="L1157" i="46"/>
  <c r="H1157" i="46"/>
  <c r="E1157" i="46"/>
  <c r="D1157" i="46"/>
  <c r="C1157" i="46"/>
  <c r="A1157" i="46"/>
  <c r="L1156" i="46"/>
  <c r="H1156" i="46"/>
  <c r="E1156" i="46"/>
  <c r="D1156" i="46"/>
  <c r="C1156" i="46"/>
  <c r="A1156" i="46"/>
  <c r="L1155" i="46"/>
  <c r="H1155" i="46"/>
  <c r="E1155" i="46"/>
  <c r="D1155" i="46"/>
  <c r="C1155" i="46"/>
  <c r="A1155" i="46"/>
  <c r="L1154" i="46"/>
  <c r="H1154" i="46"/>
  <c r="E1154" i="46"/>
  <c r="D1154" i="46"/>
  <c r="C1154" i="46"/>
  <c r="A1154" i="46"/>
  <c r="L1153" i="46"/>
  <c r="H1153" i="46"/>
  <c r="E1153" i="46"/>
  <c r="D1153" i="46"/>
  <c r="C1153" i="46"/>
  <c r="A1153" i="46"/>
  <c r="L1152" i="46"/>
  <c r="H1152" i="46"/>
  <c r="E1152" i="46"/>
  <c r="D1152" i="46"/>
  <c r="C1152" i="46"/>
  <c r="A1152" i="46"/>
  <c r="L1151" i="46"/>
  <c r="H1151" i="46"/>
  <c r="E1151" i="46"/>
  <c r="D1151" i="46"/>
  <c r="C1151" i="46"/>
  <c r="A1151" i="46"/>
  <c r="L1150" i="46"/>
  <c r="H1150" i="46"/>
  <c r="E1150" i="46"/>
  <c r="D1150" i="46"/>
  <c r="C1150" i="46"/>
  <c r="A1150" i="46"/>
  <c r="L1149" i="46"/>
  <c r="H1149" i="46"/>
  <c r="E1149" i="46"/>
  <c r="D1149" i="46"/>
  <c r="C1149" i="46"/>
  <c r="A1149" i="46"/>
  <c r="L1148" i="46"/>
  <c r="H1148" i="46"/>
  <c r="E1148" i="46"/>
  <c r="D1148" i="46"/>
  <c r="C1148" i="46"/>
  <c r="A1148" i="46"/>
  <c r="L1147" i="46"/>
  <c r="H1147" i="46"/>
  <c r="E1147" i="46"/>
  <c r="D1147" i="46"/>
  <c r="C1147" i="46"/>
  <c r="A1147" i="46"/>
  <c r="L1146" i="46"/>
  <c r="H1146" i="46"/>
  <c r="E1146" i="46"/>
  <c r="D1146" i="46"/>
  <c r="C1146" i="46"/>
  <c r="A1146" i="46"/>
  <c r="L1145" i="46"/>
  <c r="H1145" i="46"/>
  <c r="E1145" i="46"/>
  <c r="D1145" i="46"/>
  <c r="C1145" i="46"/>
  <c r="A1145" i="46"/>
  <c r="L1144" i="46"/>
  <c r="H1144" i="46"/>
  <c r="E1144" i="46"/>
  <c r="D1144" i="46"/>
  <c r="C1144" i="46"/>
  <c r="A1144" i="46"/>
  <c r="L1143" i="46"/>
  <c r="H1143" i="46"/>
  <c r="E1143" i="46"/>
  <c r="D1143" i="46"/>
  <c r="C1143" i="46"/>
  <c r="A1143" i="46"/>
  <c r="L1142" i="46"/>
  <c r="H1142" i="46"/>
  <c r="E1142" i="46"/>
  <c r="D1142" i="46"/>
  <c r="C1142" i="46"/>
  <c r="A1142" i="46"/>
  <c r="L1141" i="46"/>
  <c r="H1141" i="46"/>
  <c r="E1141" i="46"/>
  <c r="D1141" i="46"/>
  <c r="C1141" i="46"/>
  <c r="A1141" i="46"/>
  <c r="L1140" i="46"/>
  <c r="H1140" i="46"/>
  <c r="E1140" i="46"/>
  <c r="D1140" i="46"/>
  <c r="C1140" i="46"/>
  <c r="A1140" i="46"/>
  <c r="L1139" i="46"/>
  <c r="H1139" i="46"/>
  <c r="E1139" i="46"/>
  <c r="D1139" i="46"/>
  <c r="C1139" i="46"/>
  <c r="A1139" i="46"/>
  <c r="L1138" i="46"/>
  <c r="H1138" i="46"/>
  <c r="E1138" i="46"/>
  <c r="D1138" i="46"/>
  <c r="C1138" i="46"/>
  <c r="A1138" i="46"/>
  <c r="L1137" i="46"/>
  <c r="H1137" i="46"/>
  <c r="E1137" i="46"/>
  <c r="D1137" i="46"/>
  <c r="C1137" i="46"/>
  <c r="A1137" i="46"/>
  <c r="L1136" i="46"/>
  <c r="H1136" i="46"/>
  <c r="E1136" i="46"/>
  <c r="D1136" i="46"/>
  <c r="C1136" i="46"/>
  <c r="A1136" i="46"/>
  <c r="L1135" i="46"/>
  <c r="H1135" i="46"/>
  <c r="E1135" i="46"/>
  <c r="D1135" i="46"/>
  <c r="C1135" i="46"/>
  <c r="A1135" i="46"/>
  <c r="L1134" i="46"/>
  <c r="H1134" i="46"/>
  <c r="E1134" i="46"/>
  <c r="D1134" i="46"/>
  <c r="C1134" i="46"/>
  <c r="A1134" i="46"/>
  <c r="L1133" i="46"/>
  <c r="H1133" i="46"/>
  <c r="E1133" i="46"/>
  <c r="D1133" i="46"/>
  <c r="C1133" i="46"/>
  <c r="A1133" i="46"/>
  <c r="L1132" i="46"/>
  <c r="H1132" i="46"/>
  <c r="E1132" i="46"/>
  <c r="D1132" i="46"/>
  <c r="C1132" i="46"/>
  <c r="A1132" i="46"/>
  <c r="L1131" i="46"/>
  <c r="H1131" i="46"/>
  <c r="E1131" i="46"/>
  <c r="D1131" i="46"/>
  <c r="C1131" i="46"/>
  <c r="A1131" i="46"/>
  <c r="L1130" i="46"/>
  <c r="H1130" i="46"/>
  <c r="E1130" i="46"/>
  <c r="D1130" i="46"/>
  <c r="C1130" i="46"/>
  <c r="A1130" i="46"/>
  <c r="L1129" i="46"/>
  <c r="H1129" i="46"/>
  <c r="E1129" i="46"/>
  <c r="D1129" i="46"/>
  <c r="C1129" i="46"/>
  <c r="A1129" i="46"/>
  <c r="L1128" i="46"/>
  <c r="H1128" i="46"/>
  <c r="E1128" i="46"/>
  <c r="D1128" i="46"/>
  <c r="C1128" i="46"/>
  <c r="A1128" i="46"/>
  <c r="L1127" i="46"/>
  <c r="H1127" i="46"/>
  <c r="E1127" i="46"/>
  <c r="D1127" i="46"/>
  <c r="C1127" i="46"/>
  <c r="A1127" i="46"/>
  <c r="L1126" i="46"/>
  <c r="H1126" i="46"/>
  <c r="E1126" i="46"/>
  <c r="D1126" i="46"/>
  <c r="C1126" i="46"/>
  <c r="A1126" i="46"/>
  <c r="L1125" i="46"/>
  <c r="H1125" i="46"/>
  <c r="E1125" i="46"/>
  <c r="D1125" i="46"/>
  <c r="C1125" i="46"/>
  <c r="A1125" i="46"/>
  <c r="L1124" i="46"/>
  <c r="H1124" i="46"/>
  <c r="E1124" i="46"/>
  <c r="D1124" i="46"/>
  <c r="C1124" i="46"/>
  <c r="A1124" i="46"/>
  <c r="L1123" i="46"/>
  <c r="H1123" i="46"/>
  <c r="E1123" i="46"/>
  <c r="D1123" i="46"/>
  <c r="C1123" i="46"/>
  <c r="A1123" i="46"/>
  <c r="L1122" i="46"/>
  <c r="H1122" i="46"/>
  <c r="E1122" i="46"/>
  <c r="D1122" i="46"/>
  <c r="C1122" i="46"/>
  <c r="A1122" i="46"/>
  <c r="L1121" i="46"/>
  <c r="H1121" i="46"/>
  <c r="E1121" i="46"/>
  <c r="D1121" i="46"/>
  <c r="C1121" i="46"/>
  <c r="A1121" i="46"/>
  <c r="L1120" i="46"/>
  <c r="H1120" i="46"/>
  <c r="E1120" i="46"/>
  <c r="D1120" i="46"/>
  <c r="C1120" i="46"/>
  <c r="A1120" i="46"/>
  <c r="L1119" i="46"/>
  <c r="H1119" i="46"/>
  <c r="E1119" i="46"/>
  <c r="D1119" i="46"/>
  <c r="C1119" i="46"/>
  <c r="A1119" i="46"/>
  <c r="L1118" i="46"/>
  <c r="H1118" i="46"/>
  <c r="E1118" i="46"/>
  <c r="D1118" i="46"/>
  <c r="C1118" i="46"/>
  <c r="A1118" i="46"/>
  <c r="L1117" i="46"/>
  <c r="H1117" i="46"/>
  <c r="E1117" i="46"/>
  <c r="D1117" i="46"/>
  <c r="C1117" i="46"/>
  <c r="A1117" i="46"/>
  <c r="L1116" i="46"/>
  <c r="H1116" i="46"/>
  <c r="E1116" i="46"/>
  <c r="D1116" i="46"/>
  <c r="C1116" i="46"/>
  <c r="A1116" i="46"/>
  <c r="L1115" i="46"/>
  <c r="H1115" i="46"/>
  <c r="E1115" i="46"/>
  <c r="D1115" i="46"/>
  <c r="C1115" i="46"/>
  <c r="A1115" i="46"/>
  <c r="L1114" i="46"/>
  <c r="H1114" i="46"/>
  <c r="E1114" i="46"/>
  <c r="D1114" i="46"/>
  <c r="C1114" i="46"/>
  <c r="A1114" i="46"/>
  <c r="L1113" i="46"/>
  <c r="H1113" i="46"/>
  <c r="E1113" i="46"/>
  <c r="D1113" i="46"/>
  <c r="C1113" i="46"/>
  <c r="A1113" i="46"/>
  <c r="L1112" i="46"/>
  <c r="H1112" i="46"/>
  <c r="E1112" i="46"/>
  <c r="D1112" i="46"/>
  <c r="C1112" i="46"/>
  <c r="A1112" i="46"/>
  <c r="L1111" i="46"/>
  <c r="H1111" i="46"/>
  <c r="E1111" i="46"/>
  <c r="D1111" i="46"/>
  <c r="C1111" i="46"/>
  <c r="A1111" i="46"/>
  <c r="L1110" i="46"/>
  <c r="H1110" i="46"/>
  <c r="E1110" i="46"/>
  <c r="D1110" i="46"/>
  <c r="C1110" i="46"/>
  <c r="A1110" i="46"/>
  <c r="L1109" i="46"/>
  <c r="H1109" i="46"/>
  <c r="E1109" i="46"/>
  <c r="D1109" i="46"/>
  <c r="C1109" i="46"/>
  <c r="A1109" i="46"/>
  <c r="L1108" i="46"/>
  <c r="H1108" i="46"/>
  <c r="E1108" i="46"/>
  <c r="D1108" i="46"/>
  <c r="C1108" i="46"/>
  <c r="A1108" i="46"/>
  <c r="L1107" i="46"/>
  <c r="H1107" i="46"/>
  <c r="E1107" i="46"/>
  <c r="D1107" i="46"/>
  <c r="C1107" i="46"/>
  <c r="A1107" i="46"/>
  <c r="L1106" i="46"/>
  <c r="H1106" i="46"/>
  <c r="E1106" i="46"/>
  <c r="D1106" i="46"/>
  <c r="C1106" i="46"/>
  <c r="A1106" i="46"/>
  <c r="L1105" i="46"/>
  <c r="H1105" i="46"/>
  <c r="E1105" i="46"/>
  <c r="D1105" i="46"/>
  <c r="C1105" i="46"/>
  <c r="A1105" i="46"/>
  <c r="L1104" i="46"/>
  <c r="H1104" i="46"/>
  <c r="E1104" i="46"/>
  <c r="D1104" i="46"/>
  <c r="C1104" i="46"/>
  <c r="A1104" i="46"/>
  <c r="L1103" i="46"/>
  <c r="H1103" i="46"/>
  <c r="E1103" i="46"/>
  <c r="D1103" i="46"/>
  <c r="C1103" i="46"/>
  <c r="A1103" i="46"/>
  <c r="L1102" i="46"/>
  <c r="H1102" i="46"/>
  <c r="E1102" i="46"/>
  <c r="D1102" i="46"/>
  <c r="C1102" i="46"/>
  <c r="A1102" i="46"/>
  <c r="L1101" i="46"/>
  <c r="H1101" i="46"/>
  <c r="E1101" i="46"/>
  <c r="D1101" i="46"/>
  <c r="C1101" i="46"/>
  <c r="A1101" i="46"/>
  <c r="L1100" i="46"/>
  <c r="H1100" i="46"/>
  <c r="E1100" i="46"/>
  <c r="D1100" i="46"/>
  <c r="C1100" i="46"/>
  <c r="A1100" i="46"/>
  <c r="L1099" i="46"/>
  <c r="H1099" i="46"/>
  <c r="E1099" i="46"/>
  <c r="D1099" i="46"/>
  <c r="C1099" i="46"/>
  <c r="A1099" i="46"/>
  <c r="L1098" i="46"/>
  <c r="H1098" i="46"/>
  <c r="E1098" i="46"/>
  <c r="D1098" i="46"/>
  <c r="C1098" i="46"/>
  <c r="A1098" i="46"/>
  <c r="L1097" i="46"/>
  <c r="H1097" i="46"/>
  <c r="E1097" i="46"/>
  <c r="D1097" i="46"/>
  <c r="C1097" i="46"/>
  <c r="A1097" i="46"/>
  <c r="L1096" i="46"/>
  <c r="H1096" i="46"/>
  <c r="E1096" i="46"/>
  <c r="D1096" i="46"/>
  <c r="C1096" i="46"/>
  <c r="A1096" i="46"/>
  <c r="L1095" i="46"/>
  <c r="H1095" i="46"/>
  <c r="E1095" i="46"/>
  <c r="D1095" i="46"/>
  <c r="C1095" i="46"/>
  <c r="A1095" i="46"/>
  <c r="L1094" i="46"/>
  <c r="H1094" i="46"/>
  <c r="E1094" i="46"/>
  <c r="D1094" i="46"/>
  <c r="C1094" i="46"/>
  <c r="A1094" i="46"/>
  <c r="L1093" i="46"/>
  <c r="H1093" i="46"/>
  <c r="E1093" i="46"/>
  <c r="D1093" i="46"/>
  <c r="C1093" i="46"/>
  <c r="A1093" i="46"/>
  <c r="L1092" i="46"/>
  <c r="H1092" i="46"/>
  <c r="E1092" i="46"/>
  <c r="D1092" i="46"/>
  <c r="C1092" i="46"/>
  <c r="A1092" i="46"/>
  <c r="L1091" i="46"/>
  <c r="H1091" i="46"/>
  <c r="E1091" i="46"/>
  <c r="D1091" i="46"/>
  <c r="C1091" i="46"/>
  <c r="A1091" i="46"/>
  <c r="L1090" i="46"/>
  <c r="H1090" i="46"/>
  <c r="E1090" i="46"/>
  <c r="D1090" i="46"/>
  <c r="C1090" i="46"/>
  <c r="A1090" i="46"/>
  <c r="L1089" i="46"/>
  <c r="H1089" i="46"/>
  <c r="E1089" i="46"/>
  <c r="D1089" i="46"/>
  <c r="C1089" i="46"/>
  <c r="A1089" i="46"/>
  <c r="L1088" i="46"/>
  <c r="H1088" i="46"/>
  <c r="E1088" i="46"/>
  <c r="D1088" i="46"/>
  <c r="C1088" i="46"/>
  <c r="A1088" i="46"/>
  <c r="L1087" i="46"/>
  <c r="H1087" i="46"/>
  <c r="E1087" i="46"/>
  <c r="D1087" i="46"/>
  <c r="C1087" i="46"/>
  <c r="A1087" i="46"/>
  <c r="L1086" i="46"/>
  <c r="H1086" i="46"/>
  <c r="E1086" i="46"/>
  <c r="D1086" i="46"/>
  <c r="C1086" i="46"/>
  <c r="A1086" i="46"/>
  <c r="L1085" i="46"/>
  <c r="H1085" i="46"/>
  <c r="E1085" i="46"/>
  <c r="D1085" i="46"/>
  <c r="C1085" i="46"/>
  <c r="A1085" i="46"/>
  <c r="L1084" i="46"/>
  <c r="H1084" i="46"/>
  <c r="E1084" i="46"/>
  <c r="D1084" i="46"/>
  <c r="C1084" i="46"/>
  <c r="A1084" i="46"/>
  <c r="L1083" i="46"/>
  <c r="H1083" i="46"/>
  <c r="E1083" i="46"/>
  <c r="D1083" i="46"/>
  <c r="C1083" i="46"/>
  <c r="A1083" i="46"/>
  <c r="L1082" i="46"/>
  <c r="H1082" i="46"/>
  <c r="E1082" i="46"/>
  <c r="D1082" i="46"/>
  <c r="C1082" i="46"/>
  <c r="A1082" i="46"/>
  <c r="L1081" i="46"/>
  <c r="H1081" i="46"/>
  <c r="E1081" i="46"/>
  <c r="D1081" i="46"/>
  <c r="C1081" i="46"/>
  <c r="A1081" i="46"/>
  <c r="L1080" i="46"/>
  <c r="H1080" i="46"/>
  <c r="E1080" i="46"/>
  <c r="D1080" i="46"/>
  <c r="C1080" i="46"/>
  <c r="A1080" i="46"/>
  <c r="L1079" i="46"/>
  <c r="H1079" i="46"/>
  <c r="E1079" i="46"/>
  <c r="D1079" i="46"/>
  <c r="C1079" i="46"/>
  <c r="A1079" i="46"/>
  <c r="L1078" i="46"/>
  <c r="H1078" i="46"/>
  <c r="E1078" i="46"/>
  <c r="D1078" i="46"/>
  <c r="C1078" i="46"/>
  <c r="A1078" i="46"/>
  <c r="L1077" i="46"/>
  <c r="H1077" i="46"/>
  <c r="E1077" i="46"/>
  <c r="D1077" i="46"/>
  <c r="C1077" i="46"/>
  <c r="A1077" i="46"/>
  <c r="L1076" i="46"/>
  <c r="H1076" i="46"/>
  <c r="E1076" i="46"/>
  <c r="D1076" i="46"/>
  <c r="C1076" i="46"/>
  <c r="A1076" i="46"/>
  <c r="L1075" i="46"/>
  <c r="H1075" i="46"/>
  <c r="E1075" i="46"/>
  <c r="D1075" i="46"/>
  <c r="C1075" i="46"/>
  <c r="A1075" i="46"/>
  <c r="L1074" i="46"/>
  <c r="H1074" i="46"/>
  <c r="E1074" i="46"/>
  <c r="D1074" i="46"/>
  <c r="C1074" i="46"/>
  <c r="A1074" i="46"/>
  <c r="L1073" i="46"/>
  <c r="H1073" i="46"/>
  <c r="E1073" i="46"/>
  <c r="D1073" i="46"/>
  <c r="C1073" i="46"/>
  <c r="A1073" i="46"/>
  <c r="L1072" i="46"/>
  <c r="H1072" i="46"/>
  <c r="E1072" i="46"/>
  <c r="D1072" i="46"/>
  <c r="C1072" i="46"/>
  <c r="A1072" i="46"/>
  <c r="L1071" i="46"/>
  <c r="H1071" i="46"/>
  <c r="E1071" i="46"/>
  <c r="D1071" i="46"/>
  <c r="C1071" i="46"/>
  <c r="A1071" i="46"/>
  <c r="L1070" i="46"/>
  <c r="H1070" i="46"/>
  <c r="E1070" i="46"/>
  <c r="D1070" i="46"/>
  <c r="C1070" i="46"/>
  <c r="A1070" i="46"/>
  <c r="L1069" i="46"/>
  <c r="H1069" i="46"/>
  <c r="E1069" i="46"/>
  <c r="D1069" i="46"/>
  <c r="C1069" i="46"/>
  <c r="A1069" i="46"/>
  <c r="L1068" i="46"/>
  <c r="H1068" i="46"/>
  <c r="E1068" i="46"/>
  <c r="D1068" i="46"/>
  <c r="C1068" i="46"/>
  <c r="A1068" i="46"/>
  <c r="L1067" i="46"/>
  <c r="H1067" i="46"/>
  <c r="E1067" i="46"/>
  <c r="D1067" i="46"/>
  <c r="C1067" i="46"/>
  <c r="A1067" i="46"/>
  <c r="L1066" i="46"/>
  <c r="H1066" i="46"/>
  <c r="E1066" i="46"/>
  <c r="D1066" i="46"/>
  <c r="C1066" i="46"/>
  <c r="A1066" i="46"/>
  <c r="L1065" i="46"/>
  <c r="H1065" i="46"/>
  <c r="E1065" i="46"/>
  <c r="D1065" i="46"/>
  <c r="C1065" i="46"/>
  <c r="A1065" i="46"/>
  <c r="L1064" i="46"/>
  <c r="H1064" i="46"/>
  <c r="E1064" i="46"/>
  <c r="D1064" i="46"/>
  <c r="C1064" i="46"/>
  <c r="A1064" i="46"/>
  <c r="L1063" i="46"/>
  <c r="H1063" i="46"/>
  <c r="E1063" i="46"/>
  <c r="D1063" i="46"/>
  <c r="C1063" i="46"/>
  <c r="A1063" i="46"/>
  <c r="L1062" i="46"/>
  <c r="H1062" i="46"/>
  <c r="E1062" i="46"/>
  <c r="D1062" i="46"/>
  <c r="C1062" i="46"/>
  <c r="A1062" i="46"/>
  <c r="L1061" i="46"/>
  <c r="H1061" i="46"/>
  <c r="E1061" i="46"/>
  <c r="D1061" i="46"/>
  <c r="C1061" i="46"/>
  <c r="A1061" i="46"/>
  <c r="L1060" i="46"/>
  <c r="H1060" i="46"/>
  <c r="E1060" i="46"/>
  <c r="D1060" i="46"/>
  <c r="C1060" i="46"/>
  <c r="A1060" i="46"/>
  <c r="L1059" i="46"/>
  <c r="H1059" i="46"/>
  <c r="E1059" i="46"/>
  <c r="D1059" i="46"/>
  <c r="C1059" i="46"/>
  <c r="A1059" i="46"/>
  <c r="L1058" i="46"/>
  <c r="H1058" i="46"/>
  <c r="E1058" i="46"/>
  <c r="D1058" i="46"/>
  <c r="C1058" i="46"/>
  <c r="A1058" i="46"/>
  <c r="L1057" i="46"/>
  <c r="H1057" i="46"/>
  <c r="E1057" i="46"/>
  <c r="D1057" i="46"/>
  <c r="C1057" i="46"/>
  <c r="A1057" i="46"/>
  <c r="L1056" i="46"/>
  <c r="H1056" i="46"/>
  <c r="E1056" i="46"/>
  <c r="D1056" i="46"/>
  <c r="C1056" i="46"/>
  <c r="A1056" i="46"/>
  <c r="L1055" i="46"/>
  <c r="H1055" i="46"/>
  <c r="E1055" i="46"/>
  <c r="D1055" i="46"/>
  <c r="C1055" i="46"/>
  <c r="A1055" i="46"/>
  <c r="L1054" i="46"/>
  <c r="H1054" i="46"/>
  <c r="E1054" i="46"/>
  <c r="D1054" i="46"/>
  <c r="C1054" i="46"/>
  <c r="A1054" i="46"/>
  <c r="L1053" i="46"/>
  <c r="H1053" i="46"/>
  <c r="E1053" i="46"/>
  <c r="D1053" i="46"/>
  <c r="C1053" i="46"/>
  <c r="A1053" i="46"/>
  <c r="L1052" i="46"/>
  <c r="H1052" i="46"/>
  <c r="E1052" i="46"/>
  <c r="D1052" i="46"/>
  <c r="C1052" i="46"/>
  <c r="A1052" i="46"/>
  <c r="L1051" i="46"/>
  <c r="H1051" i="46"/>
  <c r="E1051" i="46"/>
  <c r="D1051" i="46"/>
  <c r="C1051" i="46"/>
  <c r="A1051" i="46"/>
  <c r="L1050" i="46"/>
  <c r="H1050" i="46"/>
  <c r="E1050" i="46"/>
  <c r="D1050" i="46"/>
  <c r="C1050" i="46"/>
  <c r="A1050" i="46"/>
  <c r="L1049" i="46"/>
  <c r="H1049" i="46"/>
  <c r="E1049" i="46"/>
  <c r="D1049" i="46"/>
  <c r="C1049" i="46"/>
  <c r="A1049" i="46"/>
  <c r="L1048" i="46"/>
  <c r="H1048" i="46"/>
  <c r="E1048" i="46"/>
  <c r="D1048" i="46"/>
  <c r="C1048" i="46"/>
  <c r="A1048" i="46"/>
  <c r="L1047" i="46"/>
  <c r="H1047" i="46"/>
  <c r="E1047" i="46"/>
  <c r="D1047" i="46"/>
  <c r="C1047" i="46"/>
  <c r="A1047" i="46"/>
  <c r="L1046" i="46"/>
  <c r="H1046" i="46"/>
  <c r="E1046" i="46"/>
  <c r="D1046" i="46"/>
  <c r="C1046" i="46"/>
  <c r="A1046" i="46"/>
  <c r="L1045" i="46"/>
  <c r="H1045" i="46"/>
  <c r="E1045" i="46"/>
  <c r="D1045" i="46"/>
  <c r="C1045" i="46"/>
  <c r="A1045" i="46"/>
  <c r="L1044" i="46"/>
  <c r="H1044" i="46"/>
  <c r="E1044" i="46"/>
  <c r="D1044" i="46"/>
  <c r="C1044" i="46"/>
  <c r="A1044" i="46"/>
  <c r="L1043" i="46"/>
  <c r="H1043" i="46"/>
  <c r="E1043" i="46"/>
  <c r="D1043" i="46"/>
  <c r="C1043" i="46"/>
  <c r="A1043" i="46"/>
  <c r="L1042" i="46"/>
  <c r="H1042" i="46"/>
  <c r="E1042" i="46"/>
  <c r="D1042" i="46"/>
  <c r="C1042" i="46"/>
  <c r="A1042" i="46"/>
  <c r="L1041" i="46"/>
  <c r="H1041" i="46"/>
  <c r="E1041" i="46"/>
  <c r="D1041" i="46"/>
  <c r="C1041" i="46"/>
  <c r="A1041" i="46"/>
  <c r="L1040" i="46"/>
  <c r="H1040" i="46"/>
  <c r="E1040" i="46"/>
  <c r="D1040" i="46"/>
  <c r="C1040" i="46"/>
  <c r="A1040" i="46"/>
  <c r="L1039" i="46"/>
  <c r="H1039" i="46"/>
  <c r="E1039" i="46"/>
  <c r="D1039" i="46"/>
  <c r="C1039" i="46"/>
  <c r="A1039" i="46"/>
  <c r="L1038" i="46"/>
  <c r="H1038" i="46"/>
  <c r="E1038" i="46"/>
  <c r="D1038" i="46"/>
  <c r="C1038" i="46"/>
  <c r="A1038" i="46"/>
  <c r="L1037" i="46"/>
  <c r="H1037" i="46"/>
  <c r="E1037" i="46"/>
  <c r="D1037" i="46"/>
  <c r="C1037" i="46"/>
  <c r="A1037" i="46"/>
  <c r="L1036" i="46"/>
  <c r="H1036" i="46"/>
  <c r="E1036" i="46"/>
  <c r="D1036" i="46"/>
  <c r="C1036" i="46"/>
  <c r="A1036" i="46"/>
  <c r="L1035" i="46"/>
  <c r="H1035" i="46"/>
  <c r="E1035" i="46"/>
  <c r="D1035" i="46"/>
  <c r="C1035" i="46"/>
  <c r="A1035" i="46"/>
  <c r="L1034" i="46"/>
  <c r="H1034" i="46"/>
  <c r="E1034" i="46"/>
  <c r="D1034" i="46"/>
  <c r="C1034" i="46"/>
  <c r="A1034" i="46"/>
  <c r="L1033" i="46"/>
  <c r="H1033" i="46"/>
  <c r="E1033" i="46"/>
  <c r="D1033" i="46"/>
  <c r="C1033" i="46"/>
  <c r="A1033" i="46"/>
  <c r="L1032" i="46"/>
  <c r="H1032" i="46"/>
  <c r="E1032" i="46"/>
  <c r="D1032" i="46"/>
  <c r="C1032" i="46"/>
  <c r="A1032" i="46"/>
  <c r="L1031" i="46"/>
  <c r="H1031" i="46"/>
  <c r="E1031" i="46"/>
  <c r="D1031" i="46"/>
  <c r="C1031" i="46"/>
  <c r="A1031" i="46"/>
  <c r="L1030" i="46"/>
  <c r="H1030" i="46"/>
  <c r="E1030" i="46"/>
  <c r="D1030" i="46"/>
  <c r="C1030" i="46"/>
  <c r="A1030" i="46"/>
  <c r="L1029" i="46"/>
  <c r="H1029" i="46"/>
  <c r="E1029" i="46"/>
  <c r="D1029" i="46"/>
  <c r="C1029" i="46"/>
  <c r="A1029" i="46"/>
  <c r="L1028" i="46"/>
  <c r="H1028" i="46"/>
  <c r="E1028" i="46"/>
  <c r="D1028" i="46"/>
  <c r="C1028" i="46"/>
  <c r="A1028" i="46"/>
  <c r="L1027" i="46"/>
  <c r="H1027" i="46"/>
  <c r="E1027" i="46"/>
  <c r="D1027" i="46"/>
  <c r="C1027" i="46"/>
  <c r="A1027" i="46"/>
  <c r="L1026" i="46"/>
  <c r="H1026" i="46"/>
  <c r="E1026" i="46"/>
  <c r="D1026" i="46"/>
  <c r="C1026" i="46"/>
  <c r="A1026" i="46"/>
  <c r="L1025" i="46"/>
  <c r="H1025" i="46"/>
  <c r="E1025" i="46"/>
  <c r="D1025" i="46"/>
  <c r="C1025" i="46"/>
  <c r="A1025" i="46"/>
  <c r="L1024" i="46"/>
  <c r="H1024" i="46"/>
  <c r="E1024" i="46"/>
  <c r="D1024" i="46"/>
  <c r="C1024" i="46"/>
  <c r="A1024" i="46"/>
  <c r="L1023" i="46"/>
  <c r="H1023" i="46"/>
  <c r="E1023" i="46"/>
  <c r="D1023" i="46"/>
  <c r="C1023" i="46"/>
  <c r="A1023" i="46"/>
  <c r="L1022" i="46"/>
  <c r="H1022" i="46"/>
  <c r="E1022" i="46"/>
  <c r="D1022" i="46"/>
  <c r="C1022" i="46"/>
  <c r="A1022" i="46"/>
  <c r="L1021" i="46"/>
  <c r="H1021" i="46"/>
  <c r="E1021" i="46"/>
  <c r="D1021" i="46"/>
  <c r="C1021" i="46"/>
  <c r="A1021" i="46"/>
  <c r="L1020" i="46"/>
  <c r="H1020" i="46"/>
  <c r="E1020" i="46"/>
  <c r="D1020" i="46"/>
  <c r="C1020" i="46"/>
  <c r="A1020" i="46"/>
  <c r="L1019" i="46"/>
  <c r="H1019" i="46"/>
  <c r="E1019" i="46"/>
  <c r="D1019" i="46"/>
  <c r="C1019" i="46"/>
  <c r="A1019" i="46"/>
  <c r="L1018" i="46"/>
  <c r="H1018" i="46"/>
  <c r="E1018" i="46"/>
  <c r="D1018" i="46"/>
  <c r="C1018" i="46"/>
  <c r="A1018" i="46"/>
  <c r="L1017" i="46"/>
  <c r="H1017" i="46"/>
  <c r="E1017" i="46"/>
  <c r="D1017" i="46"/>
  <c r="C1017" i="46"/>
  <c r="A1017" i="46"/>
  <c r="L1016" i="46"/>
  <c r="H1016" i="46"/>
  <c r="E1016" i="46"/>
  <c r="D1016" i="46"/>
  <c r="C1016" i="46"/>
  <c r="A1016" i="46"/>
  <c r="L1015" i="46"/>
  <c r="H1015" i="46"/>
  <c r="E1015" i="46"/>
  <c r="D1015" i="46"/>
  <c r="C1015" i="46"/>
  <c r="A1015" i="46"/>
  <c r="L1014" i="46"/>
  <c r="H1014" i="46"/>
  <c r="E1014" i="46"/>
  <c r="D1014" i="46"/>
  <c r="C1014" i="46"/>
  <c r="A1014" i="46"/>
  <c r="L1013" i="46"/>
  <c r="H1013" i="46"/>
  <c r="E1013" i="46"/>
  <c r="D1013" i="46"/>
  <c r="C1013" i="46"/>
  <c r="A1013" i="46"/>
  <c r="L1012" i="46"/>
  <c r="H1012" i="46"/>
  <c r="E1012" i="46"/>
  <c r="D1012" i="46"/>
  <c r="C1012" i="46"/>
  <c r="A1012" i="46"/>
  <c r="L1011" i="46"/>
  <c r="H1011" i="46"/>
  <c r="E1011" i="46"/>
  <c r="D1011" i="46"/>
  <c r="C1011" i="46"/>
  <c r="A1011" i="46"/>
  <c r="L1010" i="46"/>
  <c r="H1010" i="46"/>
  <c r="E1010" i="46"/>
  <c r="D1010" i="46"/>
  <c r="C1010" i="46"/>
  <c r="A1010" i="46"/>
  <c r="L1009" i="46"/>
  <c r="H1009" i="46"/>
  <c r="E1009" i="46"/>
  <c r="D1009" i="46"/>
  <c r="C1009" i="46"/>
  <c r="A1009" i="46"/>
  <c r="L1008" i="46"/>
  <c r="H1008" i="46"/>
  <c r="E1008" i="46"/>
  <c r="D1008" i="46"/>
  <c r="C1008" i="46"/>
  <c r="A1008" i="46"/>
  <c r="L1007" i="46"/>
  <c r="H1007" i="46"/>
  <c r="E1007" i="46"/>
  <c r="D1007" i="46"/>
  <c r="C1007" i="46"/>
  <c r="A1007" i="46"/>
  <c r="L1006" i="46"/>
  <c r="H1006" i="46"/>
  <c r="E1006" i="46"/>
  <c r="D1006" i="46"/>
  <c r="C1006" i="46"/>
  <c r="A1006" i="46"/>
  <c r="L1005" i="46"/>
  <c r="H1005" i="46"/>
  <c r="E1005" i="46"/>
  <c r="D1005" i="46"/>
  <c r="C1005" i="46"/>
  <c r="A1005" i="46"/>
  <c r="L1004" i="46"/>
  <c r="H1004" i="46"/>
  <c r="E1004" i="46"/>
  <c r="D1004" i="46"/>
  <c r="C1004" i="46"/>
  <c r="A1004" i="46"/>
  <c r="L1003" i="46"/>
  <c r="H1003" i="46"/>
  <c r="E1003" i="46"/>
  <c r="D1003" i="46"/>
  <c r="C1003" i="46"/>
  <c r="A1003" i="46"/>
  <c r="L1002" i="46"/>
  <c r="H1002" i="46"/>
  <c r="E1002" i="46"/>
  <c r="D1002" i="46"/>
  <c r="C1002" i="46"/>
  <c r="A1002" i="46"/>
  <c r="L1001" i="46"/>
  <c r="H1001" i="46"/>
  <c r="E1001" i="46"/>
  <c r="D1001" i="46"/>
  <c r="C1001" i="46"/>
  <c r="A1001" i="46"/>
  <c r="L1000" i="46"/>
  <c r="H1000" i="46"/>
  <c r="E1000" i="46"/>
  <c r="D1000" i="46"/>
  <c r="C1000" i="46"/>
  <c r="A1000" i="46"/>
  <c r="L999" i="46"/>
  <c r="H999" i="46"/>
  <c r="E999" i="46"/>
  <c r="D999" i="46"/>
  <c r="C999" i="46"/>
  <c r="A999" i="46"/>
  <c r="L998" i="46"/>
  <c r="H998" i="46"/>
  <c r="E998" i="46"/>
  <c r="D998" i="46"/>
  <c r="C998" i="46"/>
  <c r="A998" i="46"/>
  <c r="L997" i="46"/>
  <c r="H997" i="46"/>
  <c r="E997" i="46"/>
  <c r="D997" i="46"/>
  <c r="C997" i="46"/>
  <c r="A997" i="46"/>
  <c r="L996" i="46"/>
  <c r="H996" i="46"/>
  <c r="E996" i="46"/>
  <c r="D996" i="46"/>
  <c r="C996" i="46"/>
  <c r="A996" i="46"/>
  <c r="L995" i="46"/>
  <c r="H995" i="46"/>
  <c r="E995" i="46"/>
  <c r="D995" i="46"/>
  <c r="C995" i="46"/>
  <c r="A995" i="46"/>
  <c r="L994" i="46"/>
  <c r="H994" i="46"/>
  <c r="E994" i="46"/>
  <c r="D994" i="46"/>
  <c r="C994" i="46"/>
  <c r="A994" i="46"/>
  <c r="L993" i="46"/>
  <c r="H993" i="46"/>
  <c r="E993" i="46"/>
  <c r="D993" i="46"/>
  <c r="C993" i="46"/>
  <c r="A993" i="46"/>
  <c r="L992" i="46"/>
  <c r="H992" i="46"/>
  <c r="E992" i="46"/>
  <c r="D992" i="46"/>
  <c r="C992" i="46"/>
  <c r="A992" i="46"/>
  <c r="L991" i="46"/>
  <c r="H991" i="46"/>
  <c r="E991" i="46"/>
  <c r="D991" i="46"/>
  <c r="C991" i="46"/>
  <c r="A991" i="46"/>
  <c r="L990" i="46"/>
  <c r="H990" i="46"/>
  <c r="E990" i="46"/>
  <c r="D990" i="46"/>
  <c r="C990" i="46"/>
  <c r="A990" i="46"/>
  <c r="L989" i="46"/>
  <c r="H989" i="46"/>
  <c r="E989" i="46"/>
  <c r="D989" i="46"/>
  <c r="C989" i="46"/>
  <c r="A989" i="46"/>
  <c r="L988" i="46"/>
  <c r="H988" i="46"/>
  <c r="E988" i="46"/>
  <c r="D988" i="46"/>
  <c r="C988" i="46"/>
  <c r="A988" i="46"/>
  <c r="L987" i="46"/>
  <c r="H987" i="46"/>
  <c r="E987" i="46"/>
  <c r="D987" i="46"/>
  <c r="C987" i="46"/>
  <c r="A987" i="46"/>
  <c r="L986" i="46"/>
  <c r="H986" i="46"/>
  <c r="E986" i="46"/>
  <c r="D986" i="46"/>
  <c r="C986" i="46"/>
  <c r="A986" i="46"/>
  <c r="L985" i="46"/>
  <c r="H985" i="46"/>
  <c r="E985" i="46"/>
  <c r="D985" i="46"/>
  <c r="C985" i="46"/>
  <c r="A985" i="46"/>
  <c r="L984" i="46"/>
  <c r="H984" i="46"/>
  <c r="E984" i="46"/>
  <c r="D984" i="46"/>
  <c r="C984" i="46"/>
  <c r="A984" i="46"/>
  <c r="L983" i="46"/>
  <c r="H983" i="46"/>
  <c r="E983" i="46"/>
  <c r="D983" i="46"/>
  <c r="C983" i="46"/>
  <c r="A983" i="46"/>
  <c r="L982" i="46"/>
  <c r="H982" i="46"/>
  <c r="E982" i="46"/>
  <c r="D982" i="46"/>
  <c r="C982" i="46"/>
  <c r="A982" i="46"/>
  <c r="L981" i="46"/>
  <c r="H981" i="46"/>
  <c r="E981" i="46"/>
  <c r="D981" i="46"/>
  <c r="C981" i="46"/>
  <c r="A981" i="46"/>
  <c r="L980" i="46"/>
  <c r="H980" i="46"/>
  <c r="E980" i="46"/>
  <c r="D980" i="46"/>
  <c r="C980" i="46"/>
  <c r="A980" i="46"/>
  <c r="L979" i="46"/>
  <c r="H979" i="46"/>
  <c r="E979" i="46"/>
  <c r="D979" i="46"/>
  <c r="C979" i="46"/>
  <c r="A979" i="46"/>
  <c r="L978" i="46"/>
  <c r="H978" i="46"/>
  <c r="E978" i="46"/>
  <c r="D978" i="46"/>
  <c r="C978" i="46"/>
  <c r="A978" i="46"/>
  <c r="L977" i="46"/>
  <c r="H977" i="46"/>
  <c r="E977" i="46"/>
  <c r="D977" i="46"/>
  <c r="C977" i="46"/>
  <c r="A977" i="46"/>
  <c r="L976" i="46"/>
  <c r="H976" i="46"/>
  <c r="E976" i="46"/>
  <c r="D976" i="46"/>
  <c r="C976" i="46"/>
  <c r="A976" i="46"/>
  <c r="L975" i="46"/>
  <c r="H975" i="46"/>
  <c r="E975" i="46"/>
  <c r="D975" i="46"/>
  <c r="C975" i="46"/>
  <c r="A975" i="46"/>
  <c r="L974" i="46"/>
  <c r="H974" i="46"/>
  <c r="E974" i="46"/>
  <c r="D974" i="46"/>
  <c r="C974" i="46"/>
  <c r="A974" i="46"/>
  <c r="L973" i="46"/>
  <c r="H973" i="46"/>
  <c r="E973" i="46"/>
  <c r="D973" i="46"/>
  <c r="C973" i="46"/>
  <c r="A973" i="46"/>
  <c r="L972" i="46"/>
  <c r="H972" i="46"/>
  <c r="E972" i="46"/>
  <c r="D972" i="46"/>
  <c r="C972" i="46"/>
  <c r="A972" i="46"/>
  <c r="L971" i="46"/>
  <c r="H971" i="46"/>
  <c r="E971" i="46"/>
  <c r="D971" i="46"/>
  <c r="C971" i="46"/>
  <c r="A971" i="46"/>
  <c r="L970" i="46"/>
  <c r="H970" i="46"/>
  <c r="E970" i="46"/>
  <c r="D970" i="46"/>
  <c r="C970" i="46"/>
  <c r="A970" i="46"/>
  <c r="L969" i="46"/>
  <c r="H969" i="46"/>
  <c r="E969" i="46"/>
  <c r="D969" i="46"/>
  <c r="C969" i="46"/>
  <c r="A969" i="46"/>
  <c r="L968" i="46"/>
  <c r="H968" i="46"/>
  <c r="E968" i="46"/>
  <c r="D968" i="46"/>
  <c r="C968" i="46"/>
  <c r="A968" i="46"/>
  <c r="L967" i="46"/>
  <c r="H967" i="46"/>
  <c r="E967" i="46"/>
  <c r="D967" i="46"/>
  <c r="C967" i="46"/>
  <c r="A967" i="46"/>
  <c r="L966" i="46"/>
  <c r="H966" i="46"/>
  <c r="E966" i="46"/>
  <c r="D966" i="46"/>
  <c r="C966" i="46"/>
  <c r="A966" i="46"/>
  <c r="L965" i="46"/>
  <c r="H965" i="46"/>
  <c r="E965" i="46"/>
  <c r="D965" i="46"/>
  <c r="C965" i="46"/>
  <c r="A965" i="46"/>
  <c r="L964" i="46"/>
  <c r="H964" i="46"/>
  <c r="E964" i="46"/>
  <c r="D964" i="46"/>
  <c r="C964" i="46"/>
  <c r="A964" i="46"/>
  <c r="L963" i="46"/>
  <c r="H963" i="46"/>
  <c r="E963" i="46"/>
  <c r="D963" i="46"/>
  <c r="C963" i="46"/>
  <c r="A963" i="46"/>
  <c r="L962" i="46"/>
  <c r="H962" i="46"/>
  <c r="E962" i="46"/>
  <c r="D962" i="46"/>
  <c r="C962" i="46"/>
  <c r="A962" i="46"/>
  <c r="L961" i="46"/>
  <c r="H961" i="46"/>
  <c r="E961" i="46"/>
  <c r="D961" i="46"/>
  <c r="C961" i="46"/>
  <c r="A961" i="46"/>
  <c r="L960" i="46"/>
  <c r="H960" i="46"/>
  <c r="E960" i="46"/>
  <c r="D960" i="46"/>
  <c r="C960" i="46"/>
  <c r="A960" i="46"/>
  <c r="L959" i="46"/>
  <c r="H959" i="46"/>
  <c r="E959" i="46"/>
  <c r="D959" i="46"/>
  <c r="C959" i="46"/>
  <c r="A959" i="46"/>
  <c r="L958" i="46"/>
  <c r="H958" i="46"/>
  <c r="E958" i="46"/>
  <c r="D958" i="46"/>
  <c r="C958" i="46"/>
  <c r="A958" i="46"/>
  <c r="L957" i="46"/>
  <c r="H957" i="46"/>
  <c r="E957" i="46"/>
  <c r="D957" i="46"/>
  <c r="C957" i="46"/>
  <c r="A957" i="46"/>
  <c r="L956" i="46"/>
  <c r="H956" i="46"/>
  <c r="E956" i="46"/>
  <c r="D956" i="46"/>
  <c r="C956" i="46"/>
  <c r="A956" i="46"/>
  <c r="L955" i="46"/>
  <c r="H955" i="46"/>
  <c r="E955" i="46"/>
  <c r="D955" i="46"/>
  <c r="C955" i="46"/>
  <c r="A955" i="46"/>
  <c r="L954" i="46"/>
  <c r="H954" i="46"/>
  <c r="E954" i="46"/>
  <c r="D954" i="46"/>
  <c r="C954" i="46"/>
  <c r="A954" i="46"/>
  <c r="L953" i="46"/>
  <c r="H953" i="46"/>
  <c r="E953" i="46"/>
  <c r="D953" i="46"/>
  <c r="C953" i="46"/>
  <c r="A953" i="46"/>
  <c r="L952" i="46"/>
  <c r="H952" i="46"/>
  <c r="E952" i="46"/>
  <c r="D952" i="46"/>
  <c r="C952" i="46"/>
  <c r="A952" i="46"/>
  <c r="L951" i="46"/>
  <c r="H951" i="46"/>
  <c r="E951" i="46"/>
  <c r="D951" i="46"/>
  <c r="C951" i="46"/>
  <c r="A951" i="46"/>
  <c r="L950" i="46"/>
  <c r="H950" i="46"/>
  <c r="E950" i="46"/>
  <c r="D950" i="46"/>
  <c r="C950" i="46"/>
  <c r="A950" i="46"/>
  <c r="L949" i="46"/>
  <c r="H949" i="46"/>
  <c r="E949" i="46"/>
  <c r="D949" i="46"/>
  <c r="C949" i="46"/>
  <c r="A949" i="46"/>
  <c r="L948" i="46"/>
  <c r="H948" i="46"/>
  <c r="E948" i="46"/>
  <c r="D948" i="46"/>
  <c r="C948" i="46"/>
  <c r="A948" i="46"/>
  <c r="L947" i="46"/>
  <c r="H947" i="46"/>
  <c r="E947" i="46"/>
  <c r="D947" i="46"/>
  <c r="C947" i="46"/>
  <c r="A947" i="46"/>
  <c r="L946" i="46"/>
  <c r="H946" i="46"/>
  <c r="E946" i="46"/>
  <c r="D946" i="46"/>
  <c r="C946" i="46"/>
  <c r="A946" i="46"/>
  <c r="L945" i="46"/>
  <c r="H945" i="46"/>
  <c r="E945" i="46"/>
  <c r="D945" i="46"/>
  <c r="C945" i="46"/>
  <c r="A945" i="46"/>
  <c r="L944" i="46"/>
  <c r="H944" i="46"/>
  <c r="E944" i="46"/>
  <c r="D944" i="46"/>
  <c r="C944" i="46"/>
  <c r="A944" i="46"/>
  <c r="L943" i="46"/>
  <c r="H943" i="46"/>
  <c r="E943" i="46"/>
  <c r="D943" i="46"/>
  <c r="C943" i="46"/>
  <c r="A943" i="46"/>
  <c r="L942" i="46"/>
  <c r="H942" i="46"/>
  <c r="E942" i="46"/>
  <c r="D942" i="46"/>
  <c r="C942" i="46"/>
  <c r="A942" i="46"/>
  <c r="L941" i="46"/>
  <c r="H941" i="46"/>
  <c r="E941" i="46"/>
  <c r="D941" i="46"/>
  <c r="C941" i="46"/>
  <c r="A941" i="46"/>
  <c r="L940" i="46"/>
  <c r="H940" i="46"/>
  <c r="E940" i="46"/>
  <c r="D940" i="46"/>
  <c r="C940" i="46"/>
  <c r="A940" i="46"/>
  <c r="L939" i="46"/>
  <c r="H939" i="46"/>
  <c r="E939" i="46"/>
  <c r="D939" i="46"/>
  <c r="C939" i="46"/>
  <c r="A939" i="46"/>
  <c r="L938" i="46"/>
  <c r="H938" i="46"/>
  <c r="E938" i="46"/>
  <c r="D938" i="46"/>
  <c r="C938" i="46"/>
  <c r="A938" i="46"/>
  <c r="L937" i="46"/>
  <c r="H937" i="46"/>
  <c r="E937" i="46"/>
  <c r="D937" i="46"/>
  <c r="C937" i="46"/>
  <c r="A937" i="46"/>
  <c r="L936" i="46"/>
  <c r="H936" i="46"/>
  <c r="E936" i="46"/>
  <c r="D936" i="46"/>
  <c r="C936" i="46"/>
  <c r="A936" i="46"/>
  <c r="L935" i="46"/>
  <c r="H935" i="46"/>
  <c r="E935" i="46"/>
  <c r="D935" i="46"/>
  <c r="C935" i="46"/>
  <c r="A935" i="46"/>
  <c r="L934" i="46"/>
  <c r="H934" i="46"/>
  <c r="E934" i="46"/>
  <c r="D934" i="46"/>
  <c r="C934" i="46"/>
  <c r="A934" i="46"/>
  <c r="L933" i="46"/>
  <c r="H933" i="46"/>
  <c r="E933" i="46"/>
  <c r="D933" i="46"/>
  <c r="C933" i="46"/>
  <c r="A933" i="46"/>
  <c r="L932" i="46"/>
  <c r="H932" i="46"/>
  <c r="E932" i="46"/>
  <c r="D932" i="46"/>
  <c r="C932" i="46"/>
  <c r="A932" i="46"/>
  <c r="L931" i="46"/>
  <c r="H931" i="46"/>
  <c r="E931" i="46"/>
  <c r="D931" i="46"/>
  <c r="C931" i="46"/>
  <c r="A931" i="46"/>
  <c r="L930" i="46"/>
  <c r="H930" i="46"/>
  <c r="E930" i="46"/>
  <c r="D930" i="46"/>
  <c r="C930" i="46"/>
  <c r="A930" i="46"/>
  <c r="L929" i="46"/>
  <c r="H929" i="46"/>
  <c r="E929" i="46"/>
  <c r="D929" i="46"/>
  <c r="C929" i="46"/>
  <c r="A929" i="46"/>
  <c r="L928" i="46"/>
  <c r="H928" i="46"/>
  <c r="E928" i="46"/>
  <c r="D928" i="46"/>
  <c r="C928" i="46"/>
  <c r="A928" i="46"/>
  <c r="L927" i="46"/>
  <c r="H927" i="46"/>
  <c r="E927" i="46"/>
  <c r="D927" i="46"/>
  <c r="C927" i="46"/>
  <c r="A927" i="46"/>
  <c r="L926" i="46"/>
  <c r="H926" i="46"/>
  <c r="E926" i="46"/>
  <c r="D926" i="46"/>
  <c r="C926" i="46"/>
  <c r="A926" i="46"/>
  <c r="L925" i="46"/>
  <c r="H925" i="46"/>
  <c r="E925" i="46"/>
  <c r="D925" i="46"/>
  <c r="C925" i="46"/>
  <c r="A925" i="46"/>
  <c r="L924" i="46"/>
  <c r="H924" i="46"/>
  <c r="E924" i="46"/>
  <c r="D924" i="46"/>
  <c r="C924" i="46"/>
  <c r="A924" i="46"/>
  <c r="L923" i="46"/>
  <c r="H923" i="46"/>
  <c r="E923" i="46"/>
  <c r="D923" i="46"/>
  <c r="C923" i="46"/>
  <c r="A923" i="46"/>
  <c r="L922" i="46"/>
  <c r="H922" i="46"/>
  <c r="E922" i="46"/>
  <c r="D922" i="46"/>
  <c r="C922" i="46"/>
  <c r="A922" i="46"/>
  <c r="L921" i="46"/>
  <c r="H921" i="46"/>
  <c r="E921" i="46"/>
  <c r="D921" i="46"/>
  <c r="C921" i="46"/>
  <c r="A921" i="46"/>
  <c r="L920" i="46"/>
  <c r="H920" i="46"/>
  <c r="E920" i="46"/>
  <c r="D920" i="46"/>
  <c r="C920" i="46"/>
  <c r="A920" i="46"/>
  <c r="L919" i="46"/>
  <c r="H919" i="46"/>
  <c r="E919" i="46"/>
  <c r="D919" i="46"/>
  <c r="C919" i="46"/>
  <c r="A919" i="46"/>
  <c r="L918" i="46"/>
  <c r="H918" i="46"/>
  <c r="E918" i="46"/>
  <c r="D918" i="46"/>
  <c r="C918" i="46"/>
  <c r="A918" i="46"/>
  <c r="L917" i="46"/>
  <c r="H917" i="46"/>
  <c r="E917" i="46"/>
  <c r="D917" i="46"/>
  <c r="C917" i="46"/>
  <c r="A917" i="46"/>
  <c r="L916" i="46"/>
  <c r="H916" i="46"/>
  <c r="E916" i="46"/>
  <c r="D916" i="46"/>
  <c r="C916" i="46"/>
  <c r="A916" i="46"/>
  <c r="L915" i="46"/>
  <c r="H915" i="46"/>
  <c r="E915" i="46"/>
  <c r="D915" i="46"/>
  <c r="C915" i="46"/>
  <c r="A915" i="46"/>
  <c r="L914" i="46"/>
  <c r="H914" i="46"/>
  <c r="E914" i="46"/>
  <c r="D914" i="46"/>
  <c r="C914" i="46"/>
  <c r="A914" i="46"/>
  <c r="L913" i="46"/>
  <c r="H913" i="46"/>
  <c r="E913" i="46"/>
  <c r="D913" i="46"/>
  <c r="C913" i="46"/>
  <c r="A913" i="46"/>
  <c r="L912" i="46"/>
  <c r="H912" i="46"/>
  <c r="E912" i="46"/>
  <c r="D912" i="46"/>
  <c r="C912" i="46"/>
  <c r="A912" i="46"/>
  <c r="L911" i="46"/>
  <c r="H911" i="46"/>
  <c r="E911" i="46"/>
  <c r="D911" i="46"/>
  <c r="C911" i="46"/>
  <c r="A911" i="46"/>
  <c r="L910" i="46"/>
  <c r="H910" i="46"/>
  <c r="E910" i="46"/>
  <c r="D910" i="46"/>
  <c r="C910" i="46"/>
  <c r="A910" i="46"/>
  <c r="L909" i="46"/>
  <c r="H909" i="46"/>
  <c r="E909" i="46"/>
  <c r="D909" i="46"/>
  <c r="C909" i="46"/>
  <c r="A909" i="46"/>
  <c r="L908" i="46"/>
  <c r="H908" i="46"/>
  <c r="E908" i="46"/>
  <c r="D908" i="46"/>
  <c r="C908" i="46"/>
  <c r="A908" i="46"/>
  <c r="L907" i="46"/>
  <c r="H907" i="46"/>
  <c r="E907" i="46"/>
  <c r="D907" i="46"/>
  <c r="C907" i="46"/>
  <c r="A907" i="46"/>
  <c r="L906" i="46"/>
  <c r="H906" i="46"/>
  <c r="E906" i="46"/>
  <c r="D906" i="46"/>
  <c r="C906" i="46"/>
  <c r="A906" i="46"/>
  <c r="L905" i="46"/>
  <c r="H905" i="46"/>
  <c r="E905" i="46"/>
  <c r="D905" i="46"/>
  <c r="C905" i="46"/>
  <c r="A905" i="46"/>
  <c r="L904" i="46"/>
  <c r="H904" i="46"/>
  <c r="E904" i="46"/>
  <c r="D904" i="46"/>
  <c r="C904" i="46"/>
  <c r="A904" i="46"/>
  <c r="L903" i="46"/>
  <c r="H903" i="46"/>
  <c r="E903" i="46"/>
  <c r="D903" i="46"/>
  <c r="C903" i="46"/>
  <c r="A903" i="46"/>
  <c r="L902" i="46"/>
  <c r="H902" i="46"/>
  <c r="E902" i="46"/>
  <c r="D902" i="46"/>
  <c r="C902" i="46"/>
  <c r="A902" i="46"/>
  <c r="L901" i="46"/>
  <c r="H901" i="46"/>
  <c r="E901" i="46"/>
  <c r="D901" i="46"/>
  <c r="C901" i="46"/>
  <c r="A901" i="46"/>
  <c r="L900" i="46"/>
  <c r="H900" i="46"/>
  <c r="E900" i="46"/>
  <c r="D900" i="46"/>
  <c r="C900" i="46"/>
  <c r="A900" i="46"/>
  <c r="L899" i="46"/>
  <c r="H899" i="46"/>
  <c r="E899" i="46"/>
  <c r="D899" i="46"/>
  <c r="C899" i="46"/>
  <c r="A899" i="46"/>
  <c r="L898" i="46"/>
  <c r="H898" i="46"/>
  <c r="E898" i="46"/>
  <c r="D898" i="46"/>
  <c r="C898" i="46"/>
  <c r="A898" i="46"/>
  <c r="L897" i="46"/>
  <c r="H897" i="46"/>
  <c r="E897" i="46"/>
  <c r="D897" i="46"/>
  <c r="C897" i="46"/>
  <c r="A897" i="46"/>
  <c r="L896" i="46"/>
  <c r="H896" i="46"/>
  <c r="E896" i="46"/>
  <c r="D896" i="46"/>
  <c r="C896" i="46"/>
  <c r="A896" i="46"/>
  <c r="L895" i="46"/>
  <c r="H895" i="46"/>
  <c r="E895" i="46"/>
  <c r="D895" i="46"/>
  <c r="C895" i="46"/>
  <c r="A895" i="46"/>
  <c r="L894" i="46"/>
  <c r="H894" i="46"/>
  <c r="E894" i="46"/>
  <c r="D894" i="46"/>
  <c r="C894" i="46"/>
  <c r="A894" i="46"/>
  <c r="L893" i="46"/>
  <c r="H893" i="46"/>
  <c r="E893" i="46"/>
  <c r="D893" i="46"/>
  <c r="C893" i="46"/>
  <c r="A893" i="46"/>
  <c r="L892" i="46"/>
  <c r="H892" i="46"/>
  <c r="E892" i="46"/>
  <c r="D892" i="46"/>
  <c r="C892" i="46"/>
  <c r="A892" i="46"/>
  <c r="L891" i="46"/>
  <c r="H891" i="46"/>
  <c r="E891" i="46"/>
  <c r="D891" i="46"/>
  <c r="C891" i="46"/>
  <c r="A891" i="46"/>
  <c r="L890" i="46"/>
  <c r="H890" i="46"/>
  <c r="E890" i="46"/>
  <c r="D890" i="46"/>
  <c r="C890" i="46"/>
  <c r="A890" i="46"/>
  <c r="L889" i="46"/>
  <c r="H889" i="46"/>
  <c r="E889" i="46"/>
  <c r="D889" i="46"/>
  <c r="C889" i="46"/>
  <c r="A889" i="46"/>
  <c r="L888" i="46"/>
  <c r="H888" i="46"/>
  <c r="E888" i="46"/>
  <c r="D888" i="46"/>
  <c r="C888" i="46"/>
  <c r="A888" i="46"/>
  <c r="L887" i="46"/>
  <c r="H887" i="46"/>
  <c r="E887" i="46"/>
  <c r="D887" i="46"/>
  <c r="C887" i="46"/>
  <c r="A887" i="46"/>
  <c r="L886" i="46"/>
  <c r="H886" i="46"/>
  <c r="E886" i="46"/>
  <c r="D886" i="46"/>
  <c r="C886" i="46"/>
  <c r="A886" i="46"/>
  <c r="L885" i="46"/>
  <c r="H885" i="46"/>
  <c r="E885" i="46"/>
  <c r="D885" i="46"/>
  <c r="C885" i="46"/>
  <c r="A885" i="46"/>
  <c r="L884" i="46"/>
  <c r="H884" i="46"/>
  <c r="E884" i="46"/>
  <c r="D884" i="46"/>
  <c r="C884" i="46"/>
  <c r="A884" i="46"/>
  <c r="L883" i="46"/>
  <c r="H883" i="46"/>
  <c r="E883" i="46"/>
  <c r="D883" i="46"/>
  <c r="C883" i="46"/>
  <c r="A883" i="46"/>
  <c r="L882" i="46"/>
  <c r="H882" i="46"/>
  <c r="E882" i="46"/>
  <c r="D882" i="46"/>
  <c r="C882" i="46"/>
  <c r="A882" i="46"/>
  <c r="L881" i="46"/>
  <c r="H881" i="46"/>
  <c r="E881" i="46"/>
  <c r="D881" i="46"/>
  <c r="C881" i="46"/>
  <c r="A881" i="46"/>
  <c r="L880" i="46"/>
  <c r="H880" i="46"/>
  <c r="E880" i="46"/>
  <c r="D880" i="46"/>
  <c r="C880" i="46"/>
  <c r="A880" i="46"/>
  <c r="L879" i="46"/>
  <c r="H879" i="46"/>
  <c r="E879" i="46"/>
  <c r="D879" i="46"/>
  <c r="C879" i="46"/>
  <c r="A879" i="46"/>
  <c r="L878" i="46"/>
  <c r="H878" i="46"/>
  <c r="E878" i="46"/>
  <c r="D878" i="46"/>
  <c r="C878" i="46"/>
  <c r="A878" i="46"/>
  <c r="L877" i="46"/>
  <c r="H877" i="46"/>
  <c r="E877" i="46"/>
  <c r="D877" i="46"/>
  <c r="C877" i="46"/>
  <c r="A877" i="46"/>
  <c r="L876" i="46"/>
  <c r="H876" i="46"/>
  <c r="E876" i="46"/>
  <c r="D876" i="46"/>
  <c r="C876" i="46"/>
  <c r="A876" i="46"/>
  <c r="L875" i="46"/>
  <c r="H875" i="46"/>
  <c r="E875" i="46"/>
  <c r="D875" i="46"/>
  <c r="C875" i="46"/>
  <c r="A875" i="46"/>
  <c r="L874" i="46"/>
  <c r="H874" i="46"/>
  <c r="E874" i="46"/>
  <c r="D874" i="46"/>
  <c r="C874" i="46"/>
  <c r="A874" i="46"/>
  <c r="L873" i="46"/>
  <c r="H873" i="46"/>
  <c r="E873" i="46"/>
  <c r="D873" i="46"/>
  <c r="C873" i="46"/>
  <c r="A873" i="46"/>
  <c r="L872" i="46"/>
  <c r="H872" i="46"/>
  <c r="E872" i="46"/>
  <c r="D872" i="46"/>
  <c r="C872" i="46"/>
  <c r="A872" i="46"/>
  <c r="L871" i="46"/>
  <c r="H871" i="46"/>
  <c r="E871" i="46"/>
  <c r="D871" i="46"/>
  <c r="C871" i="46"/>
  <c r="A871" i="46"/>
  <c r="L870" i="46"/>
  <c r="H870" i="46"/>
  <c r="E870" i="46"/>
  <c r="D870" i="46"/>
  <c r="C870" i="46"/>
  <c r="A870" i="46"/>
  <c r="L869" i="46"/>
  <c r="H869" i="46"/>
  <c r="E869" i="46"/>
  <c r="D869" i="46"/>
  <c r="C869" i="46"/>
  <c r="A869" i="46"/>
  <c r="L868" i="46"/>
  <c r="H868" i="46"/>
  <c r="E868" i="46"/>
  <c r="D868" i="46"/>
  <c r="C868" i="46"/>
  <c r="A868" i="46"/>
  <c r="L867" i="46"/>
  <c r="H867" i="46"/>
  <c r="E867" i="46"/>
  <c r="D867" i="46"/>
  <c r="C867" i="46"/>
  <c r="A867" i="46"/>
  <c r="L866" i="46"/>
  <c r="H866" i="46"/>
  <c r="E866" i="46"/>
  <c r="D866" i="46"/>
  <c r="C866" i="46"/>
  <c r="A866" i="46"/>
  <c r="L865" i="46"/>
  <c r="H865" i="46"/>
  <c r="E865" i="46"/>
  <c r="D865" i="46"/>
  <c r="C865" i="46"/>
  <c r="A865" i="46"/>
  <c r="L864" i="46"/>
  <c r="H864" i="46"/>
  <c r="E864" i="46"/>
  <c r="D864" i="46"/>
  <c r="C864" i="46"/>
  <c r="A864" i="46"/>
  <c r="L863" i="46"/>
  <c r="H863" i="46"/>
  <c r="E863" i="46"/>
  <c r="D863" i="46"/>
  <c r="C863" i="46"/>
  <c r="A863" i="46"/>
  <c r="L862" i="46"/>
  <c r="H862" i="46"/>
  <c r="E862" i="46"/>
  <c r="D862" i="46"/>
  <c r="C862" i="46"/>
  <c r="A862" i="46"/>
  <c r="L861" i="46"/>
  <c r="H861" i="46"/>
  <c r="E861" i="46"/>
  <c r="D861" i="46"/>
  <c r="C861" i="46"/>
  <c r="A861" i="46"/>
  <c r="L860" i="46"/>
  <c r="H860" i="46"/>
  <c r="E860" i="46"/>
  <c r="D860" i="46"/>
  <c r="C860" i="46"/>
  <c r="A860" i="46"/>
  <c r="L859" i="46"/>
  <c r="H859" i="46"/>
  <c r="E859" i="46"/>
  <c r="D859" i="46"/>
  <c r="C859" i="46"/>
  <c r="A859" i="46"/>
  <c r="L858" i="46"/>
  <c r="H858" i="46"/>
  <c r="E858" i="46"/>
  <c r="D858" i="46"/>
  <c r="C858" i="46"/>
  <c r="A858" i="46"/>
  <c r="L857" i="46"/>
  <c r="H857" i="46"/>
  <c r="E857" i="46"/>
  <c r="D857" i="46"/>
  <c r="C857" i="46"/>
  <c r="A857" i="46"/>
  <c r="L856" i="46"/>
  <c r="H856" i="46"/>
  <c r="E856" i="46"/>
  <c r="D856" i="46"/>
  <c r="C856" i="46"/>
  <c r="A856" i="46"/>
  <c r="L855" i="46"/>
  <c r="H855" i="46"/>
  <c r="E855" i="46"/>
  <c r="D855" i="46"/>
  <c r="C855" i="46"/>
  <c r="A855" i="46"/>
  <c r="L854" i="46"/>
  <c r="H854" i="46"/>
  <c r="E854" i="46"/>
  <c r="D854" i="46"/>
  <c r="C854" i="46"/>
  <c r="A854" i="46"/>
  <c r="L853" i="46"/>
  <c r="H853" i="46"/>
  <c r="E853" i="46"/>
  <c r="D853" i="46"/>
  <c r="C853" i="46"/>
  <c r="A853" i="46"/>
  <c r="L852" i="46"/>
  <c r="H852" i="46"/>
  <c r="E852" i="46"/>
  <c r="D852" i="46"/>
  <c r="C852" i="46"/>
  <c r="A852" i="46"/>
  <c r="L851" i="46"/>
  <c r="H851" i="46"/>
  <c r="E851" i="46"/>
  <c r="D851" i="46"/>
  <c r="C851" i="46"/>
  <c r="A851" i="46"/>
  <c r="L850" i="46"/>
  <c r="H850" i="46"/>
  <c r="E850" i="46"/>
  <c r="D850" i="46"/>
  <c r="C850" i="46"/>
  <c r="A850" i="46"/>
  <c r="L849" i="46"/>
  <c r="H849" i="46"/>
  <c r="E849" i="46"/>
  <c r="D849" i="46"/>
  <c r="C849" i="46"/>
  <c r="A849" i="46"/>
  <c r="L848" i="46"/>
  <c r="H848" i="46"/>
  <c r="E848" i="46"/>
  <c r="D848" i="46"/>
  <c r="C848" i="46"/>
  <c r="A848" i="46"/>
  <c r="L847" i="46"/>
  <c r="H847" i="46"/>
  <c r="E847" i="46"/>
  <c r="D847" i="46"/>
  <c r="C847" i="46"/>
  <c r="A847" i="46"/>
  <c r="L846" i="46"/>
  <c r="H846" i="46"/>
  <c r="E846" i="46"/>
  <c r="D846" i="46"/>
  <c r="C846" i="46"/>
  <c r="A846" i="46"/>
  <c r="L845" i="46"/>
  <c r="H845" i="46"/>
  <c r="E845" i="46"/>
  <c r="D845" i="46"/>
  <c r="C845" i="46"/>
  <c r="A845" i="46"/>
  <c r="L844" i="46"/>
  <c r="H844" i="46"/>
  <c r="E844" i="46"/>
  <c r="D844" i="46"/>
  <c r="C844" i="46"/>
  <c r="A844" i="46"/>
  <c r="L843" i="46"/>
  <c r="H843" i="46"/>
  <c r="E843" i="46"/>
  <c r="D843" i="46"/>
  <c r="C843" i="46"/>
  <c r="A843" i="46"/>
  <c r="L842" i="46"/>
  <c r="H842" i="46"/>
  <c r="E842" i="46"/>
  <c r="D842" i="46"/>
  <c r="C842" i="46"/>
  <c r="A842" i="46"/>
  <c r="L841" i="46"/>
  <c r="H841" i="46"/>
  <c r="E841" i="46"/>
  <c r="D841" i="46"/>
  <c r="C841" i="46"/>
  <c r="A841" i="46"/>
  <c r="L840" i="46"/>
  <c r="H840" i="46"/>
  <c r="E840" i="46"/>
  <c r="D840" i="46"/>
  <c r="C840" i="46"/>
  <c r="A840" i="46"/>
  <c r="L839" i="46"/>
  <c r="H839" i="46"/>
  <c r="E839" i="46"/>
  <c r="D839" i="46"/>
  <c r="C839" i="46"/>
  <c r="A839" i="46"/>
  <c r="L838" i="46"/>
  <c r="H838" i="46"/>
  <c r="E838" i="46"/>
  <c r="D838" i="46"/>
  <c r="C838" i="46"/>
  <c r="A838" i="46"/>
  <c r="L837" i="46"/>
  <c r="H837" i="46"/>
  <c r="E837" i="46"/>
  <c r="D837" i="46"/>
  <c r="C837" i="46"/>
  <c r="A837" i="46"/>
  <c r="L836" i="46"/>
  <c r="H836" i="46"/>
  <c r="E836" i="46"/>
  <c r="D836" i="46"/>
  <c r="C836" i="46"/>
  <c r="A836" i="46"/>
  <c r="L835" i="46"/>
  <c r="H835" i="46"/>
  <c r="E835" i="46"/>
  <c r="D835" i="46"/>
  <c r="C835" i="46"/>
  <c r="A835" i="46"/>
  <c r="L834" i="46"/>
  <c r="H834" i="46"/>
  <c r="E834" i="46"/>
  <c r="D834" i="46"/>
  <c r="C834" i="46"/>
  <c r="A834" i="46"/>
  <c r="L833" i="46"/>
  <c r="H833" i="46"/>
  <c r="E833" i="46"/>
  <c r="D833" i="46"/>
  <c r="C833" i="46"/>
  <c r="A833" i="46"/>
  <c r="L832" i="46"/>
  <c r="H832" i="46"/>
  <c r="E832" i="46"/>
  <c r="D832" i="46"/>
  <c r="C832" i="46"/>
  <c r="A832" i="46"/>
  <c r="L831" i="46"/>
  <c r="H831" i="46"/>
  <c r="E831" i="46"/>
  <c r="D831" i="46"/>
  <c r="C831" i="46"/>
  <c r="A831" i="46"/>
  <c r="L830" i="46"/>
  <c r="H830" i="46"/>
  <c r="E830" i="46"/>
  <c r="D830" i="46"/>
  <c r="C830" i="46"/>
  <c r="A830" i="46"/>
  <c r="L829" i="46"/>
  <c r="H829" i="46"/>
  <c r="E829" i="46"/>
  <c r="D829" i="46"/>
  <c r="C829" i="46"/>
  <c r="A829" i="46"/>
  <c r="L828" i="46"/>
  <c r="H828" i="46"/>
  <c r="E828" i="46"/>
  <c r="D828" i="46"/>
  <c r="C828" i="46"/>
  <c r="A828" i="46"/>
  <c r="L827" i="46"/>
  <c r="H827" i="46"/>
  <c r="E827" i="46"/>
  <c r="D827" i="46"/>
  <c r="C827" i="46"/>
  <c r="A827" i="46"/>
  <c r="L826" i="46"/>
  <c r="H826" i="46"/>
  <c r="E826" i="46"/>
  <c r="D826" i="46"/>
  <c r="C826" i="46"/>
  <c r="A826" i="46"/>
  <c r="L825" i="46"/>
  <c r="H825" i="46"/>
  <c r="E825" i="46"/>
  <c r="D825" i="46"/>
  <c r="C825" i="46"/>
  <c r="A825" i="46"/>
  <c r="L824" i="46"/>
  <c r="H824" i="46"/>
  <c r="E824" i="46"/>
  <c r="D824" i="46"/>
  <c r="C824" i="46"/>
  <c r="A824" i="46"/>
  <c r="L823" i="46"/>
  <c r="H823" i="46"/>
  <c r="E823" i="46"/>
  <c r="D823" i="46"/>
  <c r="C823" i="46"/>
  <c r="A823" i="46"/>
  <c r="L822" i="46"/>
  <c r="H822" i="46"/>
  <c r="E822" i="46"/>
  <c r="D822" i="46"/>
  <c r="C822" i="46"/>
  <c r="A822" i="46"/>
  <c r="L821" i="46"/>
  <c r="H821" i="46"/>
  <c r="E821" i="46"/>
  <c r="D821" i="46"/>
  <c r="C821" i="46"/>
  <c r="A821" i="46"/>
  <c r="L820" i="46"/>
  <c r="H820" i="46"/>
  <c r="E820" i="46"/>
  <c r="D820" i="46"/>
  <c r="C820" i="46"/>
  <c r="A820" i="46"/>
  <c r="L819" i="46"/>
  <c r="H819" i="46"/>
  <c r="E819" i="46"/>
  <c r="D819" i="46"/>
  <c r="C819" i="46"/>
  <c r="A819" i="46"/>
  <c r="L818" i="46"/>
  <c r="H818" i="46"/>
  <c r="E818" i="46"/>
  <c r="D818" i="46"/>
  <c r="C818" i="46"/>
  <c r="A818" i="46"/>
  <c r="L817" i="46"/>
  <c r="H817" i="46"/>
  <c r="E817" i="46"/>
  <c r="D817" i="46"/>
  <c r="C817" i="46"/>
  <c r="A817" i="46"/>
  <c r="L816" i="46"/>
  <c r="H816" i="46"/>
  <c r="E816" i="46"/>
  <c r="D816" i="46"/>
  <c r="C816" i="46"/>
  <c r="A816" i="46"/>
  <c r="L815" i="46"/>
  <c r="H815" i="46"/>
  <c r="E815" i="46"/>
  <c r="D815" i="46"/>
  <c r="C815" i="46"/>
  <c r="A815" i="46"/>
  <c r="L814" i="46"/>
  <c r="H814" i="46"/>
  <c r="E814" i="46"/>
  <c r="D814" i="46"/>
  <c r="C814" i="46"/>
  <c r="A814" i="46"/>
  <c r="L813" i="46"/>
  <c r="H813" i="46"/>
  <c r="E813" i="46"/>
  <c r="D813" i="46"/>
  <c r="C813" i="46"/>
  <c r="A813" i="46"/>
  <c r="L812" i="46"/>
  <c r="H812" i="46"/>
  <c r="E812" i="46"/>
  <c r="D812" i="46"/>
  <c r="C812" i="46"/>
  <c r="A812" i="46"/>
  <c r="L811" i="46"/>
  <c r="H811" i="46"/>
  <c r="E811" i="46"/>
  <c r="D811" i="46"/>
  <c r="C811" i="46"/>
  <c r="A811" i="46"/>
  <c r="L810" i="46"/>
  <c r="H810" i="46"/>
  <c r="E810" i="46"/>
  <c r="D810" i="46"/>
  <c r="C810" i="46"/>
  <c r="A810" i="46"/>
  <c r="L809" i="46"/>
  <c r="H809" i="46"/>
  <c r="E809" i="46"/>
  <c r="D809" i="46"/>
  <c r="C809" i="46"/>
  <c r="A809" i="46"/>
  <c r="L808" i="46"/>
  <c r="H808" i="46"/>
  <c r="E808" i="46"/>
  <c r="D808" i="46"/>
  <c r="C808" i="46"/>
  <c r="A808" i="46"/>
  <c r="L807" i="46"/>
  <c r="H807" i="46"/>
  <c r="E807" i="46"/>
  <c r="D807" i="46"/>
  <c r="C807" i="46"/>
  <c r="A807" i="46"/>
  <c r="L806" i="46"/>
  <c r="H806" i="46"/>
  <c r="E806" i="46"/>
  <c r="D806" i="46"/>
  <c r="C806" i="46"/>
  <c r="A806" i="46"/>
  <c r="L805" i="46"/>
  <c r="H805" i="46"/>
  <c r="E805" i="46"/>
  <c r="D805" i="46"/>
  <c r="C805" i="46"/>
  <c r="A805" i="46"/>
  <c r="L804" i="46"/>
  <c r="H804" i="46"/>
  <c r="E804" i="46"/>
  <c r="D804" i="46"/>
  <c r="C804" i="46"/>
  <c r="A804" i="46"/>
  <c r="L803" i="46"/>
  <c r="H803" i="46"/>
  <c r="E803" i="46"/>
  <c r="D803" i="46"/>
  <c r="C803" i="46"/>
  <c r="A803" i="46"/>
  <c r="L802" i="46"/>
  <c r="H802" i="46"/>
  <c r="E802" i="46"/>
  <c r="D802" i="46"/>
  <c r="C802" i="46"/>
  <c r="A802" i="46"/>
  <c r="L801" i="46"/>
  <c r="H801" i="46"/>
  <c r="E801" i="46"/>
  <c r="D801" i="46"/>
  <c r="C801" i="46"/>
  <c r="A801" i="46"/>
  <c r="L800" i="46"/>
  <c r="H800" i="46"/>
  <c r="E800" i="46"/>
  <c r="D800" i="46"/>
  <c r="C800" i="46"/>
  <c r="A800" i="46"/>
  <c r="L799" i="46"/>
  <c r="H799" i="46"/>
  <c r="E799" i="46"/>
  <c r="D799" i="46"/>
  <c r="C799" i="46"/>
  <c r="A799" i="46"/>
  <c r="L798" i="46"/>
  <c r="H798" i="46"/>
  <c r="E798" i="46"/>
  <c r="D798" i="46"/>
  <c r="C798" i="46"/>
  <c r="A798" i="46"/>
  <c r="L797" i="46"/>
  <c r="H797" i="46"/>
  <c r="E797" i="46"/>
  <c r="D797" i="46"/>
  <c r="C797" i="46"/>
  <c r="A797" i="46"/>
  <c r="L796" i="46"/>
  <c r="H796" i="46"/>
  <c r="E796" i="46"/>
  <c r="D796" i="46"/>
  <c r="C796" i="46"/>
  <c r="A796" i="46"/>
  <c r="L795" i="46"/>
  <c r="H795" i="46"/>
  <c r="E795" i="46"/>
  <c r="D795" i="46"/>
  <c r="C795" i="46"/>
  <c r="A795" i="46"/>
  <c r="L794" i="46"/>
  <c r="H794" i="46"/>
  <c r="E794" i="46"/>
  <c r="D794" i="46"/>
  <c r="C794" i="46"/>
  <c r="A794" i="46"/>
  <c r="L793" i="46"/>
  <c r="H793" i="46"/>
  <c r="E793" i="46"/>
  <c r="D793" i="46"/>
  <c r="C793" i="46"/>
  <c r="A793" i="46"/>
  <c r="L792" i="46"/>
  <c r="H792" i="46"/>
  <c r="E792" i="46"/>
  <c r="D792" i="46"/>
  <c r="C792" i="46"/>
  <c r="A792" i="46"/>
  <c r="L791" i="46"/>
  <c r="H791" i="46"/>
  <c r="E791" i="46"/>
  <c r="D791" i="46"/>
  <c r="C791" i="46"/>
  <c r="A791" i="46"/>
  <c r="L790" i="46"/>
  <c r="H790" i="46"/>
  <c r="E790" i="46"/>
  <c r="D790" i="46"/>
  <c r="C790" i="46"/>
  <c r="A790" i="46"/>
  <c r="L789" i="46"/>
  <c r="H789" i="46"/>
  <c r="E789" i="46"/>
  <c r="D789" i="46"/>
  <c r="C789" i="46"/>
  <c r="A789" i="46"/>
  <c r="L788" i="46"/>
  <c r="H788" i="46"/>
  <c r="E788" i="46"/>
  <c r="D788" i="46"/>
  <c r="C788" i="46"/>
  <c r="A788" i="46"/>
  <c r="L787" i="46"/>
  <c r="H787" i="46"/>
  <c r="E787" i="46"/>
  <c r="D787" i="46"/>
  <c r="C787" i="46"/>
  <c r="A787" i="46"/>
  <c r="L786" i="46"/>
  <c r="H786" i="46"/>
  <c r="E786" i="46"/>
  <c r="D786" i="46"/>
  <c r="C786" i="46"/>
  <c r="A786" i="46"/>
  <c r="L785" i="46"/>
  <c r="H785" i="46"/>
  <c r="E785" i="46"/>
  <c r="D785" i="46"/>
  <c r="C785" i="46"/>
  <c r="A785" i="46"/>
  <c r="L784" i="46"/>
  <c r="H784" i="46"/>
  <c r="E784" i="46"/>
  <c r="D784" i="46"/>
  <c r="C784" i="46"/>
  <c r="A784" i="46"/>
  <c r="L783" i="46"/>
  <c r="H783" i="46"/>
  <c r="E783" i="46"/>
  <c r="D783" i="46"/>
  <c r="C783" i="46"/>
  <c r="A783" i="46"/>
  <c r="L782" i="46"/>
  <c r="H782" i="46"/>
  <c r="E782" i="46"/>
  <c r="D782" i="46"/>
  <c r="C782" i="46"/>
  <c r="A782" i="46"/>
  <c r="L781" i="46"/>
  <c r="H781" i="46"/>
  <c r="E781" i="46"/>
  <c r="D781" i="46"/>
  <c r="C781" i="46"/>
  <c r="A781" i="46"/>
  <c r="L780" i="46"/>
  <c r="H780" i="46"/>
  <c r="E780" i="46"/>
  <c r="D780" i="46"/>
  <c r="C780" i="46"/>
  <c r="A780" i="46"/>
  <c r="L779" i="46"/>
  <c r="H779" i="46"/>
  <c r="E779" i="46"/>
  <c r="D779" i="46"/>
  <c r="C779" i="46"/>
  <c r="A779" i="46"/>
  <c r="L778" i="46"/>
  <c r="H778" i="46"/>
  <c r="E778" i="46"/>
  <c r="D778" i="46"/>
  <c r="C778" i="46"/>
  <c r="A778" i="46"/>
  <c r="L777" i="46"/>
  <c r="H777" i="46"/>
  <c r="E777" i="46"/>
  <c r="D777" i="46"/>
  <c r="C777" i="46"/>
  <c r="A777" i="46"/>
  <c r="L776" i="46"/>
  <c r="H776" i="46"/>
  <c r="E776" i="46"/>
  <c r="D776" i="46"/>
  <c r="C776" i="46"/>
  <c r="A776" i="46"/>
  <c r="L775" i="46"/>
  <c r="H775" i="46"/>
  <c r="E775" i="46"/>
  <c r="D775" i="46"/>
  <c r="C775" i="46"/>
  <c r="A775" i="46"/>
  <c r="L774" i="46"/>
  <c r="H774" i="46"/>
  <c r="E774" i="46"/>
  <c r="D774" i="46"/>
  <c r="C774" i="46"/>
  <c r="A774" i="46"/>
  <c r="L773" i="46"/>
  <c r="H773" i="46"/>
  <c r="E773" i="46"/>
  <c r="D773" i="46"/>
  <c r="C773" i="46"/>
  <c r="A773" i="46"/>
  <c r="L772" i="46"/>
  <c r="H772" i="46"/>
  <c r="E772" i="46"/>
  <c r="D772" i="46"/>
  <c r="C772" i="46"/>
  <c r="A772" i="46"/>
  <c r="L771" i="46"/>
  <c r="H771" i="46"/>
  <c r="E771" i="46"/>
  <c r="D771" i="46"/>
  <c r="C771" i="46"/>
  <c r="A771" i="46"/>
  <c r="L770" i="46"/>
  <c r="H770" i="46"/>
  <c r="E770" i="46"/>
  <c r="D770" i="46"/>
  <c r="C770" i="46"/>
  <c r="A770" i="46"/>
  <c r="L769" i="46"/>
  <c r="H769" i="46"/>
  <c r="E769" i="46"/>
  <c r="D769" i="46"/>
  <c r="C769" i="46"/>
  <c r="A769" i="46"/>
  <c r="L768" i="46"/>
  <c r="H768" i="46"/>
  <c r="E768" i="46"/>
  <c r="D768" i="46"/>
  <c r="C768" i="46"/>
  <c r="A768" i="46"/>
  <c r="L767" i="46"/>
  <c r="H767" i="46"/>
  <c r="E767" i="46"/>
  <c r="D767" i="46"/>
  <c r="C767" i="46"/>
  <c r="A767" i="46"/>
  <c r="L766" i="46"/>
  <c r="H766" i="46"/>
  <c r="E766" i="46"/>
  <c r="D766" i="46"/>
  <c r="C766" i="46"/>
  <c r="A766" i="46"/>
  <c r="L765" i="46"/>
  <c r="H765" i="46"/>
  <c r="E765" i="46"/>
  <c r="D765" i="46"/>
  <c r="C765" i="46"/>
  <c r="A765" i="46"/>
  <c r="L764" i="46"/>
  <c r="H764" i="46"/>
  <c r="E764" i="46"/>
  <c r="D764" i="46"/>
  <c r="C764" i="46"/>
  <c r="A764" i="46"/>
  <c r="L763" i="46"/>
  <c r="H763" i="46"/>
  <c r="E763" i="46"/>
  <c r="D763" i="46"/>
  <c r="C763" i="46"/>
  <c r="A763" i="46"/>
  <c r="L762" i="46"/>
  <c r="H762" i="46"/>
  <c r="E762" i="46"/>
  <c r="D762" i="46"/>
  <c r="C762" i="46"/>
  <c r="A762" i="46"/>
  <c r="L761" i="46"/>
  <c r="H761" i="46"/>
  <c r="E761" i="46"/>
  <c r="D761" i="46"/>
  <c r="C761" i="46"/>
  <c r="A761" i="46"/>
  <c r="L760" i="46"/>
  <c r="H760" i="46"/>
  <c r="E760" i="46"/>
  <c r="D760" i="46"/>
  <c r="C760" i="46"/>
  <c r="A760" i="46"/>
  <c r="L759" i="46"/>
  <c r="H759" i="46"/>
  <c r="E759" i="46"/>
  <c r="D759" i="46"/>
  <c r="C759" i="46"/>
  <c r="A759" i="46"/>
  <c r="L758" i="46"/>
  <c r="H758" i="46"/>
  <c r="E758" i="46"/>
  <c r="D758" i="46"/>
  <c r="C758" i="46"/>
  <c r="A758" i="46"/>
  <c r="L757" i="46"/>
  <c r="H757" i="46"/>
  <c r="E757" i="46"/>
  <c r="D757" i="46"/>
  <c r="C757" i="46"/>
  <c r="A757" i="46"/>
  <c r="L756" i="46"/>
  <c r="H756" i="46"/>
  <c r="E756" i="46"/>
  <c r="D756" i="46"/>
  <c r="C756" i="46"/>
  <c r="A756" i="46"/>
  <c r="L755" i="46"/>
  <c r="H755" i="46"/>
  <c r="E755" i="46"/>
  <c r="D755" i="46"/>
  <c r="C755" i="46"/>
  <c r="A755" i="46"/>
  <c r="L754" i="46"/>
  <c r="H754" i="46"/>
  <c r="E754" i="46"/>
  <c r="D754" i="46"/>
  <c r="C754" i="46"/>
  <c r="A754" i="46"/>
  <c r="L753" i="46"/>
  <c r="H753" i="46"/>
  <c r="E753" i="46"/>
  <c r="D753" i="46"/>
  <c r="C753" i="46"/>
  <c r="A753" i="46"/>
  <c r="L752" i="46"/>
  <c r="H752" i="46"/>
  <c r="E752" i="46"/>
  <c r="D752" i="46"/>
  <c r="C752" i="46"/>
  <c r="A752" i="46"/>
  <c r="L751" i="46"/>
  <c r="H751" i="46"/>
  <c r="E751" i="46"/>
  <c r="D751" i="46"/>
  <c r="C751" i="46"/>
  <c r="A751" i="46"/>
  <c r="L750" i="46"/>
  <c r="H750" i="46"/>
  <c r="E750" i="46"/>
  <c r="D750" i="46"/>
  <c r="C750" i="46"/>
  <c r="A750" i="46"/>
  <c r="L749" i="46"/>
  <c r="H749" i="46"/>
  <c r="E749" i="46"/>
  <c r="D749" i="46"/>
  <c r="C749" i="46"/>
  <c r="A749" i="46"/>
  <c r="L748" i="46"/>
  <c r="H748" i="46"/>
  <c r="E748" i="46"/>
  <c r="D748" i="46"/>
  <c r="C748" i="46"/>
  <c r="A748" i="46"/>
  <c r="L747" i="46"/>
  <c r="H747" i="46"/>
  <c r="E747" i="46"/>
  <c r="D747" i="46"/>
  <c r="C747" i="46"/>
  <c r="A747" i="46"/>
  <c r="L746" i="46"/>
  <c r="H746" i="46"/>
  <c r="E746" i="46"/>
  <c r="D746" i="46"/>
  <c r="C746" i="46"/>
  <c r="A746" i="46"/>
  <c r="L745" i="46"/>
  <c r="H745" i="46"/>
  <c r="E745" i="46"/>
  <c r="D745" i="46"/>
  <c r="C745" i="46"/>
  <c r="A745" i="46"/>
  <c r="L744" i="46"/>
  <c r="H744" i="46"/>
  <c r="E744" i="46"/>
  <c r="D744" i="46"/>
  <c r="C744" i="46"/>
  <c r="A744" i="46"/>
  <c r="L743" i="46"/>
  <c r="H743" i="46"/>
  <c r="E743" i="46"/>
  <c r="D743" i="46"/>
  <c r="C743" i="46"/>
  <c r="A743" i="46"/>
  <c r="L742" i="46"/>
  <c r="H742" i="46"/>
  <c r="E742" i="46"/>
  <c r="D742" i="46"/>
  <c r="C742" i="46"/>
  <c r="A742" i="46"/>
  <c r="L741" i="46"/>
  <c r="H741" i="46"/>
  <c r="E741" i="46"/>
  <c r="D741" i="46"/>
  <c r="C741" i="46"/>
  <c r="A741" i="46"/>
  <c r="L740" i="46"/>
  <c r="H740" i="46"/>
  <c r="E740" i="46"/>
  <c r="D740" i="46"/>
  <c r="C740" i="46"/>
  <c r="A740" i="46"/>
  <c r="L739" i="46"/>
  <c r="H739" i="46"/>
  <c r="E739" i="46"/>
  <c r="D739" i="46"/>
  <c r="C739" i="46"/>
  <c r="A739" i="46"/>
  <c r="L738" i="46"/>
  <c r="H738" i="46"/>
  <c r="E738" i="46"/>
  <c r="D738" i="46"/>
  <c r="C738" i="46"/>
  <c r="A738" i="46"/>
  <c r="L737" i="46"/>
  <c r="H737" i="46"/>
  <c r="E737" i="46"/>
  <c r="D737" i="46"/>
  <c r="C737" i="46"/>
  <c r="A737" i="46"/>
  <c r="L736" i="46"/>
  <c r="H736" i="46"/>
  <c r="E736" i="46"/>
  <c r="D736" i="46"/>
  <c r="C736" i="46"/>
  <c r="A736" i="46"/>
  <c r="L735" i="46"/>
  <c r="H735" i="46"/>
  <c r="E735" i="46"/>
  <c r="D735" i="46"/>
  <c r="C735" i="46"/>
  <c r="A735" i="46"/>
  <c r="L734" i="46"/>
  <c r="H734" i="46"/>
  <c r="E734" i="46"/>
  <c r="D734" i="46"/>
  <c r="C734" i="46"/>
  <c r="A734" i="46"/>
  <c r="L733" i="46"/>
  <c r="H733" i="46"/>
  <c r="E733" i="46"/>
  <c r="D733" i="46"/>
  <c r="C733" i="46"/>
  <c r="A733" i="46"/>
  <c r="L732" i="46"/>
  <c r="H732" i="46"/>
  <c r="E732" i="46"/>
  <c r="D732" i="46"/>
  <c r="C732" i="46"/>
  <c r="A732" i="46"/>
  <c r="L731" i="46"/>
  <c r="H731" i="46"/>
  <c r="E731" i="46"/>
  <c r="D731" i="46"/>
  <c r="C731" i="46"/>
  <c r="A731" i="46"/>
  <c r="L730" i="46"/>
  <c r="H730" i="46"/>
  <c r="E730" i="46"/>
  <c r="D730" i="46"/>
  <c r="C730" i="46"/>
  <c r="A730" i="46"/>
  <c r="L729" i="46"/>
  <c r="H729" i="46"/>
  <c r="E729" i="46"/>
  <c r="D729" i="46"/>
  <c r="C729" i="46"/>
  <c r="A729" i="46"/>
  <c r="L728" i="46"/>
  <c r="H728" i="46"/>
  <c r="E728" i="46"/>
  <c r="D728" i="46"/>
  <c r="C728" i="46"/>
  <c r="A728" i="46"/>
  <c r="L727" i="46"/>
  <c r="H727" i="46"/>
  <c r="E727" i="46"/>
  <c r="D727" i="46"/>
  <c r="C727" i="46"/>
  <c r="A727" i="46"/>
  <c r="L726" i="46"/>
  <c r="H726" i="46"/>
  <c r="E726" i="46"/>
  <c r="D726" i="46"/>
  <c r="C726" i="46"/>
  <c r="A726" i="46"/>
  <c r="L725" i="46"/>
  <c r="H725" i="46"/>
  <c r="E725" i="46"/>
  <c r="D725" i="46"/>
  <c r="C725" i="46"/>
  <c r="A725" i="46"/>
  <c r="L724" i="46"/>
  <c r="H724" i="46"/>
  <c r="E724" i="46"/>
  <c r="D724" i="46"/>
  <c r="C724" i="46"/>
  <c r="A724" i="46"/>
  <c r="L723" i="46"/>
  <c r="H723" i="46"/>
  <c r="E723" i="46"/>
  <c r="D723" i="46"/>
  <c r="C723" i="46"/>
  <c r="A723" i="46"/>
  <c r="L722" i="46"/>
  <c r="H722" i="46"/>
  <c r="E722" i="46"/>
  <c r="D722" i="46"/>
  <c r="C722" i="46"/>
  <c r="A722" i="46"/>
  <c r="L721" i="46"/>
  <c r="H721" i="46"/>
  <c r="E721" i="46"/>
  <c r="D721" i="46"/>
  <c r="C721" i="46"/>
  <c r="A721" i="46"/>
  <c r="L720" i="46"/>
  <c r="H720" i="46"/>
  <c r="E720" i="46"/>
  <c r="D720" i="46"/>
  <c r="C720" i="46"/>
  <c r="A720" i="46"/>
  <c r="L719" i="46"/>
  <c r="H719" i="46"/>
  <c r="E719" i="46"/>
  <c r="D719" i="46"/>
  <c r="C719" i="46"/>
  <c r="A719" i="46"/>
  <c r="L718" i="46"/>
  <c r="H718" i="46"/>
  <c r="E718" i="46"/>
  <c r="D718" i="46"/>
  <c r="C718" i="46"/>
  <c r="A718" i="46"/>
  <c r="L717" i="46"/>
  <c r="H717" i="46"/>
  <c r="E717" i="46"/>
  <c r="D717" i="46"/>
  <c r="C717" i="46"/>
  <c r="A717" i="46"/>
  <c r="L716" i="46"/>
  <c r="H716" i="46"/>
  <c r="E716" i="46"/>
  <c r="D716" i="46"/>
  <c r="C716" i="46"/>
  <c r="A716" i="46"/>
  <c r="L715" i="46"/>
  <c r="H715" i="46"/>
  <c r="E715" i="46"/>
  <c r="D715" i="46"/>
  <c r="C715" i="46"/>
  <c r="A715" i="46"/>
  <c r="L714" i="46"/>
  <c r="H714" i="46"/>
  <c r="E714" i="46"/>
  <c r="D714" i="46"/>
  <c r="C714" i="46"/>
  <c r="A714" i="46"/>
  <c r="L713" i="46"/>
  <c r="H713" i="46"/>
  <c r="E713" i="46"/>
  <c r="D713" i="46"/>
  <c r="C713" i="46"/>
  <c r="A713" i="46"/>
  <c r="L712" i="46"/>
  <c r="H712" i="46"/>
  <c r="E712" i="46"/>
  <c r="D712" i="46"/>
  <c r="C712" i="46"/>
  <c r="A712" i="46"/>
  <c r="L711" i="46"/>
  <c r="H711" i="46"/>
  <c r="E711" i="46"/>
  <c r="D711" i="46"/>
  <c r="C711" i="46"/>
  <c r="A711" i="46"/>
  <c r="L710" i="46"/>
  <c r="H710" i="46"/>
  <c r="E710" i="46"/>
  <c r="D710" i="46"/>
  <c r="C710" i="46"/>
  <c r="A710" i="46"/>
  <c r="L709" i="46"/>
  <c r="H709" i="46"/>
  <c r="E709" i="46"/>
  <c r="D709" i="46"/>
  <c r="C709" i="46"/>
  <c r="A709" i="46"/>
  <c r="L708" i="46"/>
  <c r="H708" i="46"/>
  <c r="E708" i="46"/>
  <c r="D708" i="46"/>
  <c r="C708" i="46"/>
  <c r="A708" i="46"/>
  <c r="L707" i="46"/>
  <c r="H707" i="46"/>
  <c r="E707" i="46"/>
  <c r="D707" i="46"/>
  <c r="C707" i="46"/>
  <c r="A707" i="46"/>
  <c r="L706" i="46"/>
  <c r="H706" i="46"/>
  <c r="E706" i="46"/>
  <c r="D706" i="46"/>
  <c r="C706" i="46"/>
  <c r="A706" i="46"/>
  <c r="L705" i="46"/>
  <c r="H705" i="46"/>
  <c r="E705" i="46"/>
  <c r="D705" i="46"/>
  <c r="C705" i="46"/>
  <c r="A705" i="46"/>
  <c r="L704" i="46"/>
  <c r="H704" i="46"/>
  <c r="E704" i="46"/>
  <c r="D704" i="46"/>
  <c r="C704" i="46"/>
  <c r="A704" i="46"/>
  <c r="L703" i="46"/>
  <c r="H703" i="46"/>
  <c r="E703" i="46"/>
  <c r="D703" i="46"/>
  <c r="C703" i="46"/>
  <c r="A703" i="46"/>
  <c r="L702" i="46"/>
  <c r="H702" i="46"/>
  <c r="E702" i="46"/>
  <c r="D702" i="46"/>
  <c r="C702" i="46"/>
  <c r="A702" i="46"/>
  <c r="L701" i="46"/>
  <c r="H701" i="46"/>
  <c r="E701" i="46"/>
  <c r="D701" i="46"/>
  <c r="C701" i="46"/>
  <c r="A701" i="46"/>
  <c r="L700" i="46"/>
  <c r="H700" i="46"/>
  <c r="E700" i="46"/>
  <c r="D700" i="46"/>
  <c r="C700" i="46"/>
  <c r="A700" i="46"/>
  <c r="L699" i="46"/>
  <c r="H699" i="46"/>
  <c r="E699" i="46"/>
  <c r="D699" i="46"/>
  <c r="C699" i="46"/>
  <c r="A699" i="46"/>
  <c r="L698" i="46"/>
  <c r="H698" i="46"/>
  <c r="E698" i="46"/>
  <c r="D698" i="46"/>
  <c r="C698" i="46"/>
  <c r="A698" i="46"/>
  <c r="L697" i="46"/>
  <c r="H697" i="46"/>
  <c r="E697" i="46"/>
  <c r="D697" i="46"/>
  <c r="C697" i="46"/>
  <c r="A697" i="46"/>
  <c r="L696" i="46"/>
  <c r="H696" i="46"/>
  <c r="E696" i="46"/>
  <c r="D696" i="46"/>
  <c r="C696" i="46"/>
  <c r="A696" i="46"/>
  <c r="L695" i="46"/>
  <c r="H695" i="46"/>
  <c r="E695" i="46"/>
  <c r="D695" i="46"/>
  <c r="C695" i="46"/>
  <c r="A695" i="46"/>
  <c r="L694" i="46"/>
  <c r="H694" i="46"/>
  <c r="E694" i="46"/>
  <c r="D694" i="46"/>
  <c r="C694" i="46"/>
  <c r="A694" i="46"/>
  <c r="L693" i="46"/>
  <c r="H693" i="46"/>
  <c r="E693" i="46"/>
  <c r="D693" i="46"/>
  <c r="C693" i="46"/>
  <c r="A693" i="46"/>
  <c r="L692" i="46"/>
  <c r="H692" i="46"/>
  <c r="E692" i="46"/>
  <c r="D692" i="46"/>
  <c r="C692" i="46"/>
  <c r="A692" i="46"/>
  <c r="L691" i="46"/>
  <c r="H691" i="46"/>
  <c r="E691" i="46"/>
  <c r="D691" i="46"/>
  <c r="C691" i="46"/>
  <c r="A691" i="46"/>
  <c r="L690" i="46"/>
  <c r="H690" i="46"/>
  <c r="E690" i="46"/>
  <c r="D690" i="46"/>
  <c r="C690" i="46"/>
  <c r="A690" i="46"/>
  <c r="L689" i="46"/>
  <c r="H689" i="46"/>
  <c r="E689" i="46"/>
  <c r="D689" i="46"/>
  <c r="C689" i="46"/>
  <c r="A689" i="46"/>
  <c r="L688" i="46"/>
  <c r="H688" i="46"/>
  <c r="E688" i="46"/>
  <c r="D688" i="46"/>
  <c r="C688" i="46"/>
  <c r="A688" i="46"/>
  <c r="L687" i="46"/>
  <c r="H687" i="46"/>
  <c r="E687" i="46"/>
  <c r="D687" i="46"/>
  <c r="C687" i="46"/>
  <c r="A687" i="46"/>
  <c r="L686" i="46"/>
  <c r="H686" i="46"/>
  <c r="E686" i="46"/>
  <c r="D686" i="46"/>
  <c r="C686" i="46"/>
  <c r="A686" i="46"/>
  <c r="L685" i="46"/>
  <c r="H685" i="46"/>
  <c r="E685" i="46"/>
  <c r="D685" i="46"/>
  <c r="C685" i="46"/>
  <c r="A685" i="46"/>
  <c r="L684" i="46"/>
  <c r="H684" i="46"/>
  <c r="E684" i="46"/>
  <c r="D684" i="46"/>
  <c r="C684" i="46"/>
  <c r="A684" i="46"/>
  <c r="L683" i="46"/>
  <c r="H683" i="46"/>
  <c r="E683" i="46"/>
  <c r="D683" i="46"/>
  <c r="C683" i="46"/>
  <c r="A683" i="46"/>
  <c r="L682" i="46"/>
  <c r="H682" i="46"/>
  <c r="E682" i="46"/>
  <c r="D682" i="46"/>
  <c r="C682" i="46"/>
  <c r="A682" i="46"/>
  <c r="L681" i="46"/>
  <c r="H681" i="46"/>
  <c r="E681" i="46"/>
  <c r="D681" i="46"/>
  <c r="C681" i="46"/>
  <c r="A681" i="46"/>
  <c r="L680" i="46"/>
  <c r="H680" i="46"/>
  <c r="E680" i="46"/>
  <c r="D680" i="46"/>
  <c r="C680" i="46"/>
  <c r="A680" i="46"/>
  <c r="L679" i="46"/>
  <c r="H679" i="46"/>
  <c r="E679" i="46"/>
  <c r="D679" i="46"/>
  <c r="C679" i="46"/>
  <c r="A679" i="46"/>
  <c r="L678" i="46"/>
  <c r="H678" i="46"/>
  <c r="E678" i="46"/>
  <c r="D678" i="46"/>
  <c r="C678" i="46"/>
  <c r="A678" i="46"/>
  <c r="L677" i="46"/>
  <c r="H677" i="46"/>
  <c r="E677" i="46"/>
  <c r="D677" i="46"/>
  <c r="C677" i="46"/>
  <c r="A677" i="46"/>
  <c r="L676" i="46"/>
  <c r="H676" i="46"/>
  <c r="E676" i="46"/>
  <c r="D676" i="46"/>
  <c r="C676" i="46"/>
  <c r="A676" i="46"/>
  <c r="L675" i="46"/>
  <c r="H675" i="46"/>
  <c r="E675" i="46"/>
  <c r="D675" i="46"/>
  <c r="C675" i="46"/>
  <c r="A675" i="46"/>
  <c r="L674" i="46"/>
  <c r="H674" i="46"/>
  <c r="E674" i="46"/>
  <c r="D674" i="46"/>
  <c r="C674" i="46"/>
  <c r="A674" i="46"/>
  <c r="L673" i="46"/>
  <c r="H673" i="46"/>
  <c r="E673" i="46"/>
  <c r="D673" i="46"/>
  <c r="C673" i="46"/>
  <c r="A673" i="46"/>
  <c r="L672" i="46"/>
  <c r="H672" i="46"/>
  <c r="E672" i="46"/>
  <c r="D672" i="46"/>
  <c r="C672" i="46"/>
  <c r="A672" i="46"/>
  <c r="L671" i="46"/>
  <c r="H671" i="46"/>
  <c r="E671" i="46"/>
  <c r="D671" i="46"/>
  <c r="C671" i="46"/>
  <c r="A671" i="46"/>
  <c r="L670" i="46"/>
  <c r="H670" i="46"/>
  <c r="E670" i="46"/>
  <c r="D670" i="46"/>
  <c r="C670" i="46"/>
  <c r="A670" i="46"/>
  <c r="L669" i="46"/>
  <c r="H669" i="46"/>
  <c r="E669" i="46"/>
  <c r="D669" i="46"/>
  <c r="C669" i="46"/>
  <c r="A669" i="46"/>
  <c r="L668" i="46"/>
  <c r="H668" i="46"/>
  <c r="E668" i="46"/>
  <c r="D668" i="46"/>
  <c r="C668" i="46"/>
  <c r="A668" i="46"/>
  <c r="L667" i="46"/>
  <c r="H667" i="46"/>
  <c r="E667" i="46"/>
  <c r="D667" i="46"/>
  <c r="C667" i="46"/>
  <c r="A667" i="46"/>
  <c r="L666" i="46"/>
  <c r="H666" i="46"/>
  <c r="E666" i="46"/>
  <c r="D666" i="46"/>
  <c r="C666" i="46"/>
  <c r="A666" i="46"/>
  <c r="L665" i="46"/>
  <c r="H665" i="46"/>
  <c r="E665" i="46"/>
  <c r="D665" i="46"/>
  <c r="C665" i="46"/>
  <c r="A665" i="46"/>
  <c r="L664" i="46"/>
  <c r="H664" i="46"/>
  <c r="E664" i="46"/>
  <c r="D664" i="46"/>
  <c r="C664" i="46"/>
  <c r="A664" i="46"/>
  <c r="L663" i="46"/>
  <c r="H663" i="46"/>
  <c r="E663" i="46"/>
  <c r="D663" i="46"/>
  <c r="C663" i="46"/>
  <c r="A663" i="46"/>
  <c r="L662" i="46"/>
  <c r="H662" i="46"/>
  <c r="E662" i="46"/>
  <c r="D662" i="46"/>
  <c r="C662" i="46"/>
  <c r="A662" i="46"/>
  <c r="L661" i="46"/>
  <c r="H661" i="46"/>
  <c r="E661" i="46"/>
  <c r="D661" i="46"/>
  <c r="C661" i="46"/>
  <c r="A661" i="46"/>
  <c r="L660" i="46"/>
  <c r="H660" i="46"/>
  <c r="E660" i="46"/>
  <c r="D660" i="46"/>
  <c r="C660" i="46"/>
  <c r="A660" i="46"/>
  <c r="L659" i="46"/>
  <c r="H659" i="46"/>
  <c r="E659" i="46"/>
  <c r="D659" i="46"/>
  <c r="C659" i="46"/>
  <c r="A659" i="46"/>
  <c r="L658" i="46"/>
  <c r="H658" i="46"/>
  <c r="E658" i="46"/>
  <c r="D658" i="46"/>
  <c r="C658" i="46"/>
  <c r="A658" i="46"/>
  <c r="L657" i="46"/>
  <c r="H657" i="46"/>
  <c r="E657" i="46"/>
  <c r="D657" i="46"/>
  <c r="C657" i="46"/>
  <c r="A657" i="46"/>
  <c r="L656" i="46"/>
  <c r="H656" i="46"/>
  <c r="E656" i="46"/>
  <c r="D656" i="46"/>
  <c r="C656" i="46"/>
  <c r="A656" i="46"/>
  <c r="L655" i="46"/>
  <c r="H655" i="46"/>
  <c r="E655" i="46"/>
  <c r="D655" i="46"/>
  <c r="C655" i="46"/>
  <c r="A655" i="46"/>
  <c r="L654" i="46"/>
  <c r="H654" i="46"/>
  <c r="E654" i="46"/>
  <c r="D654" i="46"/>
  <c r="C654" i="46"/>
  <c r="A654" i="46"/>
  <c r="L653" i="46"/>
  <c r="H653" i="46"/>
  <c r="E653" i="46"/>
  <c r="D653" i="46"/>
  <c r="C653" i="46"/>
  <c r="A653" i="46"/>
  <c r="L652" i="46"/>
  <c r="H652" i="46"/>
  <c r="E652" i="46"/>
  <c r="D652" i="46"/>
  <c r="C652" i="46"/>
  <c r="A652" i="46"/>
  <c r="L651" i="46"/>
  <c r="H651" i="46"/>
  <c r="E651" i="46"/>
  <c r="D651" i="46"/>
  <c r="C651" i="46"/>
  <c r="A651" i="46"/>
  <c r="L650" i="46"/>
  <c r="H650" i="46"/>
  <c r="E650" i="46"/>
  <c r="D650" i="46"/>
  <c r="C650" i="46"/>
  <c r="A650" i="46"/>
  <c r="L649" i="46"/>
  <c r="H649" i="46"/>
  <c r="E649" i="46"/>
  <c r="D649" i="46"/>
  <c r="C649" i="46"/>
  <c r="A649" i="46"/>
  <c r="L648" i="46"/>
  <c r="H648" i="46"/>
  <c r="E648" i="46"/>
  <c r="D648" i="46"/>
  <c r="C648" i="46"/>
  <c r="A648" i="46"/>
  <c r="L647" i="46"/>
  <c r="H647" i="46"/>
  <c r="E647" i="46"/>
  <c r="D647" i="46"/>
  <c r="C647" i="46"/>
  <c r="A647" i="46"/>
  <c r="L646" i="46"/>
  <c r="H646" i="46"/>
  <c r="E646" i="46"/>
  <c r="D646" i="46"/>
  <c r="C646" i="46"/>
  <c r="A646" i="46"/>
  <c r="L645" i="46"/>
  <c r="H645" i="46"/>
  <c r="E645" i="46"/>
  <c r="D645" i="46"/>
  <c r="C645" i="46"/>
  <c r="A645" i="46"/>
  <c r="L644" i="46"/>
  <c r="H644" i="46"/>
  <c r="E644" i="46"/>
  <c r="D644" i="46"/>
  <c r="C644" i="46"/>
  <c r="A644" i="46"/>
  <c r="L643" i="46"/>
  <c r="H643" i="46"/>
  <c r="E643" i="46"/>
  <c r="D643" i="46"/>
  <c r="C643" i="46"/>
  <c r="A643" i="46"/>
  <c r="L642" i="46"/>
  <c r="H642" i="46"/>
  <c r="E642" i="46"/>
  <c r="D642" i="46"/>
  <c r="C642" i="46"/>
  <c r="A642" i="46"/>
  <c r="L641" i="46"/>
  <c r="H641" i="46"/>
  <c r="E641" i="46"/>
  <c r="D641" i="46"/>
  <c r="C641" i="46"/>
  <c r="A641" i="46"/>
  <c r="L640" i="46"/>
  <c r="H640" i="46"/>
  <c r="E640" i="46"/>
  <c r="D640" i="46"/>
  <c r="C640" i="46"/>
  <c r="A640" i="46"/>
  <c r="L639" i="46"/>
  <c r="H639" i="46"/>
  <c r="E639" i="46"/>
  <c r="D639" i="46"/>
  <c r="C639" i="46"/>
  <c r="A639" i="46"/>
  <c r="L638" i="46"/>
  <c r="H638" i="46"/>
  <c r="E638" i="46"/>
  <c r="D638" i="46"/>
  <c r="C638" i="46"/>
  <c r="A638" i="46"/>
  <c r="L637" i="46"/>
  <c r="H637" i="46"/>
  <c r="E637" i="46"/>
  <c r="D637" i="46"/>
  <c r="C637" i="46"/>
  <c r="A637" i="46"/>
  <c r="L636" i="46"/>
  <c r="H636" i="46"/>
  <c r="E636" i="46"/>
  <c r="D636" i="46"/>
  <c r="C636" i="46"/>
  <c r="A636" i="46"/>
  <c r="L635" i="46"/>
  <c r="H635" i="46"/>
  <c r="E635" i="46"/>
  <c r="D635" i="46"/>
  <c r="C635" i="46"/>
  <c r="A635" i="46"/>
  <c r="L634" i="46"/>
  <c r="H634" i="46"/>
  <c r="E634" i="46"/>
  <c r="D634" i="46"/>
  <c r="C634" i="46"/>
  <c r="A634" i="46"/>
  <c r="L633" i="46"/>
  <c r="H633" i="46"/>
  <c r="E633" i="46"/>
  <c r="D633" i="46"/>
  <c r="C633" i="46"/>
  <c r="A633" i="46"/>
  <c r="L632" i="46"/>
  <c r="H632" i="46"/>
  <c r="E632" i="46"/>
  <c r="D632" i="46"/>
  <c r="C632" i="46"/>
  <c r="A632" i="46"/>
  <c r="L631" i="46"/>
  <c r="H631" i="46"/>
  <c r="E631" i="46"/>
  <c r="D631" i="46"/>
  <c r="C631" i="46"/>
  <c r="A631" i="46"/>
  <c r="L630" i="46"/>
  <c r="H630" i="46"/>
  <c r="E630" i="46"/>
  <c r="D630" i="46"/>
  <c r="C630" i="46"/>
  <c r="A630" i="46"/>
  <c r="L629" i="46"/>
  <c r="H629" i="46"/>
  <c r="E629" i="46"/>
  <c r="D629" i="46"/>
  <c r="C629" i="46"/>
  <c r="A629" i="46"/>
  <c r="L628" i="46"/>
  <c r="H628" i="46"/>
  <c r="E628" i="46"/>
  <c r="D628" i="46"/>
  <c r="C628" i="46"/>
  <c r="A628" i="46"/>
  <c r="L627" i="46"/>
  <c r="H627" i="46"/>
  <c r="E627" i="46"/>
  <c r="D627" i="46"/>
  <c r="C627" i="46"/>
  <c r="A627" i="46"/>
  <c r="L626" i="46"/>
  <c r="H626" i="46"/>
  <c r="E626" i="46"/>
  <c r="D626" i="46"/>
  <c r="C626" i="46"/>
  <c r="A626" i="46"/>
  <c r="L625" i="46"/>
  <c r="H625" i="46"/>
  <c r="E625" i="46"/>
  <c r="D625" i="46"/>
  <c r="C625" i="46"/>
  <c r="A625" i="46"/>
  <c r="L624" i="46"/>
  <c r="H624" i="46"/>
  <c r="E624" i="46"/>
  <c r="D624" i="46"/>
  <c r="C624" i="46"/>
  <c r="A624" i="46"/>
  <c r="L623" i="46"/>
  <c r="H623" i="46"/>
  <c r="E623" i="46"/>
  <c r="D623" i="46"/>
  <c r="C623" i="46"/>
  <c r="A623" i="46"/>
  <c r="L622" i="46"/>
  <c r="H622" i="46"/>
  <c r="E622" i="46"/>
  <c r="D622" i="46"/>
  <c r="C622" i="46"/>
  <c r="A622" i="46"/>
  <c r="L621" i="46"/>
  <c r="H621" i="46"/>
  <c r="E621" i="46"/>
  <c r="D621" i="46"/>
  <c r="C621" i="46"/>
  <c r="A621" i="46"/>
  <c r="L620" i="46"/>
  <c r="H620" i="46"/>
  <c r="E620" i="46"/>
  <c r="D620" i="46"/>
  <c r="C620" i="46"/>
  <c r="A620" i="46"/>
  <c r="L619" i="46"/>
  <c r="H619" i="46"/>
  <c r="E619" i="46"/>
  <c r="D619" i="46"/>
  <c r="C619" i="46"/>
  <c r="A619" i="46"/>
  <c r="L618" i="46"/>
  <c r="H618" i="46"/>
  <c r="E618" i="46"/>
  <c r="D618" i="46"/>
  <c r="C618" i="46"/>
  <c r="A618" i="46"/>
  <c r="L617" i="46"/>
  <c r="H617" i="46"/>
  <c r="E617" i="46"/>
  <c r="D617" i="46"/>
  <c r="C617" i="46"/>
  <c r="A617" i="46"/>
  <c r="L616" i="46"/>
  <c r="H616" i="46"/>
  <c r="E616" i="46"/>
  <c r="D616" i="46"/>
  <c r="C616" i="46"/>
  <c r="A616" i="46"/>
  <c r="L615" i="46"/>
  <c r="H615" i="46"/>
  <c r="E615" i="46"/>
  <c r="D615" i="46"/>
  <c r="C615" i="46"/>
  <c r="A615" i="46"/>
  <c r="L614" i="46"/>
  <c r="H614" i="46"/>
  <c r="E614" i="46"/>
  <c r="D614" i="46"/>
  <c r="C614" i="46"/>
  <c r="A614" i="46"/>
  <c r="L613" i="46"/>
  <c r="H613" i="46"/>
  <c r="E613" i="46"/>
  <c r="D613" i="46"/>
  <c r="C613" i="46"/>
  <c r="A613" i="46"/>
  <c r="L612" i="46"/>
  <c r="H612" i="46"/>
  <c r="E612" i="46"/>
  <c r="D612" i="46"/>
  <c r="C612" i="46"/>
  <c r="A612" i="46"/>
  <c r="L611" i="46"/>
  <c r="H611" i="46"/>
  <c r="E611" i="46"/>
  <c r="D611" i="46"/>
  <c r="C611" i="46"/>
  <c r="A611" i="46"/>
  <c r="L610" i="46"/>
  <c r="H610" i="46"/>
  <c r="E610" i="46"/>
  <c r="D610" i="46"/>
  <c r="C610" i="46"/>
  <c r="A610" i="46"/>
  <c r="L609" i="46"/>
  <c r="H609" i="46"/>
  <c r="E609" i="46"/>
  <c r="D609" i="46"/>
  <c r="C609" i="46"/>
  <c r="A609" i="46"/>
  <c r="L608" i="46"/>
  <c r="H608" i="46"/>
  <c r="E608" i="46"/>
  <c r="D608" i="46"/>
  <c r="C608" i="46"/>
  <c r="A608" i="46"/>
  <c r="L607" i="46"/>
  <c r="H607" i="46"/>
  <c r="E607" i="46"/>
  <c r="D607" i="46"/>
  <c r="C607" i="46"/>
  <c r="A607" i="46"/>
  <c r="L606" i="46"/>
  <c r="H606" i="46"/>
  <c r="E606" i="46"/>
  <c r="D606" i="46"/>
  <c r="C606" i="46"/>
  <c r="A606" i="46"/>
  <c r="L605" i="46"/>
  <c r="H605" i="46"/>
  <c r="E605" i="46"/>
  <c r="D605" i="46"/>
  <c r="C605" i="46"/>
  <c r="A605" i="46"/>
  <c r="L604" i="46"/>
  <c r="H604" i="46"/>
  <c r="E604" i="46"/>
  <c r="D604" i="46"/>
  <c r="C604" i="46"/>
  <c r="A604" i="46"/>
  <c r="L603" i="46"/>
  <c r="H603" i="46"/>
  <c r="E603" i="46"/>
  <c r="D603" i="46"/>
  <c r="C603" i="46"/>
  <c r="A603" i="46"/>
  <c r="L602" i="46"/>
  <c r="H602" i="46"/>
  <c r="E602" i="46"/>
  <c r="D602" i="46"/>
  <c r="C602" i="46"/>
  <c r="A602" i="46"/>
  <c r="L601" i="46"/>
  <c r="H601" i="46"/>
  <c r="E601" i="46"/>
  <c r="D601" i="46"/>
  <c r="C601" i="46"/>
  <c r="A601" i="46"/>
  <c r="L600" i="46"/>
  <c r="H600" i="46"/>
  <c r="E600" i="46"/>
  <c r="D600" i="46"/>
  <c r="C600" i="46"/>
  <c r="A600" i="46"/>
  <c r="L599" i="46"/>
  <c r="H599" i="46"/>
  <c r="E599" i="46"/>
  <c r="D599" i="46"/>
  <c r="C599" i="46"/>
  <c r="A599" i="46"/>
  <c r="L598" i="46"/>
  <c r="H598" i="46"/>
  <c r="E598" i="46"/>
  <c r="D598" i="46"/>
  <c r="C598" i="46"/>
  <c r="A598" i="46"/>
  <c r="L597" i="46"/>
  <c r="H597" i="46"/>
  <c r="E597" i="46"/>
  <c r="D597" i="46"/>
  <c r="C597" i="46"/>
  <c r="A597" i="46"/>
  <c r="L596" i="46"/>
  <c r="H596" i="46"/>
  <c r="E596" i="46"/>
  <c r="D596" i="46"/>
  <c r="C596" i="46"/>
  <c r="A596" i="46"/>
  <c r="L595" i="46"/>
  <c r="H595" i="46"/>
  <c r="E595" i="46"/>
  <c r="D595" i="46"/>
  <c r="C595" i="46"/>
  <c r="A595" i="46"/>
  <c r="L594" i="46"/>
  <c r="H594" i="46"/>
  <c r="E594" i="46"/>
  <c r="D594" i="46"/>
  <c r="C594" i="46"/>
  <c r="A594" i="46"/>
  <c r="L593" i="46"/>
  <c r="H593" i="46"/>
  <c r="E593" i="46"/>
  <c r="D593" i="46"/>
  <c r="C593" i="46"/>
  <c r="A593" i="46"/>
  <c r="L592" i="46"/>
  <c r="H592" i="46"/>
  <c r="E592" i="46"/>
  <c r="D592" i="46"/>
  <c r="C592" i="46"/>
  <c r="A592" i="46"/>
  <c r="L591" i="46"/>
  <c r="H591" i="46"/>
  <c r="E591" i="46"/>
  <c r="D591" i="46"/>
  <c r="C591" i="46"/>
  <c r="A591" i="46"/>
  <c r="L590" i="46"/>
  <c r="H590" i="46"/>
  <c r="E590" i="46"/>
  <c r="D590" i="46"/>
  <c r="C590" i="46"/>
  <c r="A590" i="46"/>
  <c r="L589" i="46"/>
  <c r="H589" i="46"/>
  <c r="E589" i="46"/>
  <c r="D589" i="46"/>
  <c r="C589" i="46"/>
  <c r="A589" i="46"/>
  <c r="L588" i="46"/>
  <c r="H588" i="46"/>
  <c r="E588" i="46"/>
  <c r="D588" i="46"/>
  <c r="C588" i="46"/>
  <c r="A588" i="46"/>
  <c r="L587" i="46"/>
  <c r="H587" i="46"/>
  <c r="E587" i="46"/>
  <c r="D587" i="46"/>
  <c r="C587" i="46"/>
  <c r="A587" i="46"/>
  <c r="L586" i="46"/>
  <c r="H586" i="46"/>
  <c r="E586" i="46"/>
  <c r="D586" i="46"/>
  <c r="C586" i="46"/>
  <c r="A586" i="46"/>
  <c r="L585" i="46"/>
  <c r="H585" i="46"/>
  <c r="E585" i="46"/>
  <c r="D585" i="46"/>
  <c r="C585" i="46"/>
  <c r="A585" i="46"/>
  <c r="L584" i="46"/>
  <c r="H584" i="46"/>
  <c r="E584" i="46"/>
  <c r="D584" i="46"/>
  <c r="C584" i="46"/>
  <c r="A584" i="46"/>
  <c r="L583" i="46"/>
  <c r="H583" i="46"/>
  <c r="E583" i="46"/>
  <c r="D583" i="46"/>
  <c r="C583" i="46"/>
  <c r="A583" i="46"/>
  <c r="L582" i="46"/>
  <c r="H582" i="46"/>
  <c r="E582" i="46"/>
  <c r="D582" i="46"/>
  <c r="C582" i="46"/>
  <c r="A582" i="46"/>
  <c r="L581" i="46"/>
  <c r="H581" i="46"/>
  <c r="E581" i="46"/>
  <c r="D581" i="46"/>
  <c r="C581" i="46"/>
  <c r="A581" i="46"/>
  <c r="L580" i="46"/>
  <c r="H580" i="46"/>
  <c r="E580" i="46"/>
  <c r="D580" i="46"/>
  <c r="C580" i="46"/>
  <c r="A580" i="46"/>
  <c r="L579" i="46"/>
  <c r="H579" i="46"/>
  <c r="E579" i="46"/>
  <c r="D579" i="46"/>
  <c r="C579" i="46"/>
  <c r="A579" i="46"/>
  <c r="L578" i="46"/>
  <c r="H578" i="46"/>
  <c r="E578" i="46"/>
  <c r="D578" i="46"/>
  <c r="C578" i="46"/>
  <c r="A578" i="46"/>
  <c r="L577" i="46"/>
  <c r="H577" i="46"/>
  <c r="E577" i="46"/>
  <c r="D577" i="46"/>
  <c r="C577" i="46"/>
  <c r="A577" i="46"/>
  <c r="L576" i="46"/>
  <c r="H576" i="46"/>
  <c r="E576" i="46"/>
  <c r="D576" i="46"/>
  <c r="C576" i="46"/>
  <c r="A576" i="46"/>
  <c r="L575" i="46"/>
  <c r="H575" i="46"/>
  <c r="E575" i="46"/>
  <c r="D575" i="46"/>
  <c r="C575" i="46"/>
  <c r="A575" i="46"/>
  <c r="L574" i="46"/>
  <c r="H574" i="46"/>
  <c r="E574" i="46"/>
  <c r="D574" i="46"/>
  <c r="C574" i="46"/>
  <c r="A574" i="46"/>
  <c r="L573" i="46"/>
  <c r="H573" i="46"/>
  <c r="E573" i="46"/>
  <c r="D573" i="46"/>
  <c r="C573" i="46"/>
  <c r="A573" i="46"/>
  <c r="L572" i="46"/>
  <c r="H572" i="46"/>
  <c r="E572" i="46"/>
  <c r="D572" i="46"/>
  <c r="C572" i="46"/>
  <c r="A572" i="46"/>
  <c r="L571" i="46"/>
  <c r="H571" i="46"/>
  <c r="E571" i="46"/>
  <c r="D571" i="46"/>
  <c r="C571" i="46"/>
  <c r="A571" i="46"/>
  <c r="L570" i="46"/>
  <c r="H570" i="46"/>
  <c r="E570" i="46"/>
  <c r="D570" i="46"/>
  <c r="C570" i="46"/>
  <c r="A570" i="46"/>
  <c r="L569" i="46"/>
  <c r="H569" i="46"/>
  <c r="E569" i="46"/>
  <c r="D569" i="46"/>
  <c r="C569" i="46"/>
  <c r="A569" i="46"/>
  <c r="L568" i="46"/>
  <c r="H568" i="46"/>
  <c r="E568" i="46"/>
  <c r="D568" i="46"/>
  <c r="C568" i="46"/>
  <c r="A568" i="46"/>
  <c r="L567" i="46"/>
  <c r="H567" i="46"/>
  <c r="E567" i="46"/>
  <c r="D567" i="46"/>
  <c r="C567" i="46"/>
  <c r="A567" i="46"/>
  <c r="L566" i="46"/>
  <c r="H566" i="46"/>
  <c r="E566" i="46"/>
  <c r="D566" i="46"/>
  <c r="C566" i="46"/>
  <c r="A566" i="46"/>
  <c r="L565" i="46"/>
  <c r="H565" i="46"/>
  <c r="E565" i="46"/>
  <c r="D565" i="46"/>
  <c r="C565" i="46"/>
  <c r="A565" i="46"/>
  <c r="L564" i="46"/>
  <c r="H564" i="46"/>
  <c r="E564" i="46"/>
  <c r="D564" i="46"/>
  <c r="C564" i="46"/>
  <c r="A564" i="46"/>
  <c r="L563" i="46"/>
  <c r="H563" i="46"/>
  <c r="E563" i="46"/>
  <c r="D563" i="46"/>
  <c r="C563" i="46"/>
  <c r="A563" i="46"/>
  <c r="L562" i="46"/>
  <c r="H562" i="46"/>
  <c r="E562" i="46"/>
  <c r="D562" i="46"/>
  <c r="C562" i="46"/>
  <c r="A562" i="46"/>
  <c r="L561" i="46"/>
  <c r="H561" i="46"/>
  <c r="E561" i="46"/>
  <c r="D561" i="46"/>
  <c r="C561" i="46"/>
  <c r="A561" i="46"/>
  <c r="L560" i="46"/>
  <c r="H560" i="46"/>
  <c r="E560" i="46"/>
  <c r="D560" i="46"/>
  <c r="C560" i="46"/>
  <c r="A560" i="46"/>
  <c r="L559" i="46"/>
  <c r="H559" i="46"/>
  <c r="E559" i="46"/>
  <c r="D559" i="46"/>
  <c r="C559" i="46"/>
  <c r="A559" i="46"/>
  <c r="L558" i="46"/>
  <c r="H558" i="46"/>
  <c r="E558" i="46"/>
  <c r="D558" i="46"/>
  <c r="C558" i="46"/>
  <c r="A558" i="46"/>
  <c r="L557" i="46"/>
  <c r="H557" i="46"/>
  <c r="E557" i="46"/>
  <c r="D557" i="46"/>
  <c r="C557" i="46"/>
  <c r="A557" i="46"/>
  <c r="L556" i="46"/>
  <c r="H556" i="46"/>
  <c r="E556" i="46"/>
  <c r="D556" i="46"/>
  <c r="C556" i="46"/>
  <c r="A556" i="46"/>
  <c r="L555" i="46"/>
  <c r="H555" i="46"/>
  <c r="E555" i="46"/>
  <c r="D555" i="46"/>
  <c r="C555" i="46"/>
  <c r="A555" i="46"/>
  <c r="L554" i="46"/>
  <c r="H554" i="46"/>
  <c r="E554" i="46"/>
  <c r="D554" i="46"/>
  <c r="C554" i="46"/>
  <c r="A554" i="46"/>
  <c r="L553" i="46"/>
  <c r="H553" i="46"/>
  <c r="E553" i="46"/>
  <c r="D553" i="46"/>
  <c r="C553" i="46"/>
  <c r="A553" i="46"/>
  <c r="L552" i="46"/>
  <c r="H552" i="46"/>
  <c r="E552" i="46"/>
  <c r="D552" i="46"/>
  <c r="C552" i="46"/>
  <c r="A552" i="46"/>
  <c r="L551" i="46"/>
  <c r="H551" i="46"/>
  <c r="E551" i="46"/>
  <c r="D551" i="46"/>
  <c r="C551" i="46"/>
  <c r="A551" i="46"/>
  <c r="L550" i="46"/>
  <c r="H550" i="46"/>
  <c r="E550" i="46"/>
  <c r="D550" i="46"/>
  <c r="C550" i="46"/>
  <c r="A550" i="46"/>
  <c r="L549" i="46"/>
  <c r="H549" i="46"/>
  <c r="E549" i="46"/>
  <c r="D549" i="46"/>
  <c r="C549" i="46"/>
  <c r="A549" i="46"/>
  <c r="L548" i="46"/>
  <c r="H548" i="46"/>
  <c r="E548" i="46"/>
  <c r="D548" i="46"/>
  <c r="C548" i="46"/>
  <c r="A548" i="46"/>
  <c r="L547" i="46"/>
  <c r="H547" i="46"/>
  <c r="E547" i="46"/>
  <c r="D547" i="46"/>
  <c r="C547" i="46"/>
  <c r="A547" i="46"/>
  <c r="L546" i="46"/>
  <c r="H546" i="46"/>
  <c r="E546" i="46"/>
  <c r="D546" i="46"/>
  <c r="C546" i="46"/>
  <c r="A546" i="46"/>
  <c r="L545" i="46"/>
  <c r="H545" i="46"/>
  <c r="E545" i="46"/>
  <c r="D545" i="46"/>
  <c r="C545" i="46"/>
  <c r="A545" i="46"/>
  <c r="L544" i="46"/>
  <c r="H544" i="46"/>
  <c r="E544" i="46"/>
  <c r="D544" i="46"/>
  <c r="C544" i="46"/>
  <c r="A544" i="46"/>
  <c r="L543" i="46"/>
  <c r="H543" i="46"/>
  <c r="E543" i="46"/>
  <c r="D543" i="46"/>
  <c r="C543" i="46"/>
  <c r="A543" i="46"/>
  <c r="L542" i="46"/>
  <c r="H542" i="46"/>
  <c r="E542" i="46"/>
  <c r="D542" i="46"/>
  <c r="C542" i="46"/>
  <c r="A542" i="46"/>
  <c r="L541" i="46"/>
  <c r="H541" i="46"/>
  <c r="E541" i="46"/>
  <c r="D541" i="46"/>
  <c r="C541" i="46"/>
  <c r="A541" i="46"/>
  <c r="L540" i="46"/>
  <c r="H540" i="46"/>
  <c r="E540" i="46"/>
  <c r="D540" i="46"/>
  <c r="C540" i="46"/>
  <c r="A540" i="46"/>
  <c r="L539" i="46"/>
  <c r="H539" i="46"/>
  <c r="E539" i="46"/>
  <c r="D539" i="46"/>
  <c r="C539" i="46"/>
  <c r="A539" i="46"/>
  <c r="L538" i="46"/>
  <c r="H538" i="46"/>
  <c r="E538" i="46"/>
  <c r="D538" i="46"/>
  <c r="C538" i="46"/>
  <c r="A538" i="46"/>
  <c r="L537" i="46"/>
  <c r="H537" i="46"/>
  <c r="E537" i="46"/>
  <c r="D537" i="46"/>
  <c r="C537" i="46"/>
  <c r="A537" i="46"/>
  <c r="L536" i="46"/>
  <c r="H536" i="46"/>
  <c r="E536" i="46"/>
  <c r="D536" i="46"/>
  <c r="C536" i="46"/>
  <c r="A536" i="46"/>
  <c r="L535" i="46"/>
  <c r="H535" i="46"/>
  <c r="E535" i="46"/>
  <c r="D535" i="46"/>
  <c r="C535" i="46"/>
  <c r="A535" i="46"/>
  <c r="L534" i="46"/>
  <c r="H534" i="46"/>
  <c r="E534" i="46"/>
  <c r="D534" i="46"/>
  <c r="C534" i="46"/>
  <c r="A534" i="46"/>
  <c r="L533" i="46"/>
  <c r="H533" i="46"/>
  <c r="E533" i="46"/>
  <c r="D533" i="46"/>
  <c r="C533" i="46"/>
  <c r="A533" i="46"/>
  <c r="L532" i="46"/>
  <c r="H532" i="46"/>
  <c r="E532" i="46"/>
  <c r="D532" i="46"/>
  <c r="C532" i="46"/>
  <c r="A532" i="46"/>
  <c r="L531" i="46"/>
  <c r="H531" i="46"/>
  <c r="E531" i="46"/>
  <c r="D531" i="46"/>
  <c r="C531" i="46"/>
  <c r="A531" i="46"/>
  <c r="L530" i="46"/>
  <c r="H530" i="46"/>
  <c r="E530" i="46"/>
  <c r="D530" i="46"/>
  <c r="C530" i="46"/>
  <c r="A530" i="46"/>
  <c r="L529" i="46"/>
  <c r="H529" i="46"/>
  <c r="E529" i="46"/>
  <c r="D529" i="46"/>
  <c r="C529" i="46"/>
  <c r="A529" i="46"/>
  <c r="L528" i="46"/>
  <c r="H528" i="46"/>
  <c r="E528" i="46"/>
  <c r="D528" i="46"/>
  <c r="C528" i="46"/>
  <c r="A528" i="46"/>
  <c r="L527" i="46"/>
  <c r="H527" i="46"/>
  <c r="E527" i="46"/>
  <c r="D527" i="46"/>
  <c r="C527" i="46"/>
  <c r="A527" i="46"/>
  <c r="L526" i="46"/>
  <c r="H526" i="46"/>
  <c r="E526" i="46"/>
  <c r="D526" i="46"/>
  <c r="C526" i="46"/>
  <c r="A526" i="46"/>
  <c r="L525" i="46"/>
  <c r="H525" i="46"/>
  <c r="E525" i="46"/>
  <c r="D525" i="46"/>
  <c r="C525" i="46"/>
  <c r="A525" i="46"/>
  <c r="L524" i="46"/>
  <c r="H524" i="46"/>
  <c r="E524" i="46"/>
  <c r="D524" i="46"/>
  <c r="C524" i="46"/>
  <c r="A524" i="46"/>
  <c r="L523" i="46"/>
  <c r="H523" i="46"/>
  <c r="E523" i="46"/>
  <c r="D523" i="46"/>
  <c r="C523" i="46"/>
  <c r="A523" i="46"/>
  <c r="L522" i="46"/>
  <c r="H522" i="46"/>
  <c r="E522" i="46"/>
  <c r="D522" i="46"/>
  <c r="C522" i="46"/>
  <c r="A522" i="46"/>
  <c r="L521" i="46"/>
  <c r="H521" i="46"/>
  <c r="E521" i="46"/>
  <c r="D521" i="46"/>
  <c r="C521" i="46"/>
  <c r="A521" i="46"/>
  <c r="L520" i="46"/>
  <c r="H520" i="46"/>
  <c r="E520" i="46"/>
  <c r="D520" i="46"/>
  <c r="C520" i="46"/>
  <c r="A520" i="46"/>
  <c r="L519" i="46"/>
  <c r="H519" i="46"/>
  <c r="E519" i="46"/>
  <c r="D519" i="46"/>
  <c r="C519" i="46"/>
  <c r="A519" i="46"/>
  <c r="L518" i="46"/>
  <c r="H518" i="46"/>
  <c r="E518" i="46"/>
  <c r="D518" i="46"/>
  <c r="C518" i="46"/>
  <c r="A518" i="46"/>
  <c r="L517" i="46"/>
  <c r="H517" i="46"/>
  <c r="E517" i="46"/>
  <c r="D517" i="46"/>
  <c r="C517" i="46"/>
  <c r="A517" i="46"/>
  <c r="L516" i="46"/>
  <c r="H516" i="46"/>
  <c r="E516" i="46"/>
  <c r="D516" i="46"/>
  <c r="C516" i="46"/>
  <c r="A516" i="46"/>
  <c r="L515" i="46"/>
  <c r="H515" i="46"/>
  <c r="E515" i="46"/>
  <c r="D515" i="46"/>
  <c r="C515" i="46"/>
  <c r="A515" i="46"/>
  <c r="L514" i="46"/>
  <c r="H514" i="46"/>
  <c r="E514" i="46"/>
  <c r="D514" i="46"/>
  <c r="C514" i="46"/>
  <c r="A514" i="46"/>
  <c r="L513" i="46"/>
  <c r="H513" i="46"/>
  <c r="E513" i="46"/>
  <c r="D513" i="46"/>
  <c r="C513" i="46"/>
  <c r="A513" i="46"/>
  <c r="L512" i="46"/>
  <c r="H512" i="46"/>
  <c r="E512" i="46"/>
  <c r="D512" i="46"/>
  <c r="C512" i="46"/>
  <c r="A512" i="46"/>
  <c r="L511" i="46"/>
  <c r="H511" i="46"/>
  <c r="E511" i="46"/>
  <c r="D511" i="46"/>
  <c r="C511" i="46"/>
  <c r="A511" i="46"/>
  <c r="L510" i="46"/>
  <c r="H510" i="46"/>
  <c r="E510" i="46"/>
  <c r="D510" i="46"/>
  <c r="C510" i="46"/>
  <c r="A510" i="46"/>
  <c r="L509" i="46"/>
  <c r="H509" i="46"/>
  <c r="E509" i="46"/>
  <c r="D509" i="46"/>
  <c r="C509" i="46"/>
  <c r="A509" i="46"/>
  <c r="L508" i="46"/>
  <c r="H508" i="46"/>
  <c r="E508" i="46"/>
  <c r="D508" i="46"/>
  <c r="C508" i="46"/>
  <c r="A508" i="46"/>
  <c r="L507" i="46"/>
  <c r="H507" i="46"/>
  <c r="E507" i="46"/>
  <c r="D507" i="46"/>
  <c r="C507" i="46"/>
  <c r="A507" i="46"/>
  <c r="L506" i="46"/>
  <c r="H506" i="46"/>
  <c r="E506" i="46"/>
  <c r="D506" i="46"/>
  <c r="C506" i="46"/>
  <c r="A506" i="46"/>
  <c r="L505" i="46"/>
  <c r="H505" i="46"/>
  <c r="E505" i="46"/>
  <c r="D505" i="46"/>
  <c r="C505" i="46"/>
  <c r="A505" i="46"/>
  <c r="L504" i="46"/>
  <c r="H504" i="46"/>
  <c r="E504" i="46"/>
  <c r="D504" i="46"/>
  <c r="C504" i="46"/>
  <c r="A504" i="46"/>
  <c r="L503" i="46"/>
  <c r="H503" i="46"/>
  <c r="E503" i="46"/>
  <c r="D503" i="46"/>
  <c r="C503" i="46"/>
  <c r="A503" i="46"/>
  <c r="L502" i="46"/>
  <c r="H502" i="46"/>
  <c r="E502" i="46"/>
  <c r="D502" i="46"/>
  <c r="C502" i="46"/>
  <c r="A502" i="46"/>
  <c r="L501" i="46"/>
  <c r="H501" i="46"/>
  <c r="E501" i="46"/>
  <c r="D501" i="46"/>
  <c r="C501" i="46"/>
  <c r="A501" i="46"/>
  <c r="L500" i="46"/>
  <c r="H500" i="46"/>
  <c r="E500" i="46"/>
  <c r="D500" i="46"/>
  <c r="C500" i="46"/>
  <c r="A500" i="46"/>
  <c r="L499" i="46"/>
  <c r="H499" i="46"/>
  <c r="E499" i="46"/>
  <c r="D499" i="46"/>
  <c r="C499" i="46"/>
  <c r="A499" i="46"/>
  <c r="L498" i="46"/>
  <c r="H498" i="46"/>
  <c r="E498" i="46"/>
  <c r="D498" i="46"/>
  <c r="C498" i="46"/>
  <c r="A498" i="46"/>
  <c r="L497" i="46"/>
  <c r="H497" i="46"/>
  <c r="E497" i="46"/>
  <c r="D497" i="46"/>
  <c r="C497" i="46"/>
  <c r="A497" i="46"/>
  <c r="L496" i="46"/>
  <c r="H496" i="46"/>
  <c r="E496" i="46"/>
  <c r="D496" i="46"/>
  <c r="C496" i="46"/>
  <c r="A496" i="46"/>
  <c r="L495" i="46"/>
  <c r="H495" i="46"/>
  <c r="E495" i="46"/>
  <c r="D495" i="46"/>
  <c r="C495" i="46"/>
  <c r="A495" i="46"/>
  <c r="L494" i="46"/>
  <c r="H494" i="46"/>
  <c r="E494" i="46"/>
  <c r="D494" i="46"/>
  <c r="C494" i="46"/>
  <c r="A494" i="46"/>
  <c r="L493" i="46"/>
  <c r="H493" i="46"/>
  <c r="E493" i="46"/>
  <c r="D493" i="46"/>
  <c r="C493" i="46"/>
  <c r="A493" i="46"/>
  <c r="L492" i="46"/>
  <c r="H492" i="46"/>
  <c r="E492" i="46"/>
  <c r="D492" i="46"/>
  <c r="C492" i="46"/>
  <c r="A492" i="46"/>
  <c r="L491" i="46"/>
  <c r="H491" i="46"/>
  <c r="E491" i="46"/>
  <c r="D491" i="46"/>
  <c r="C491" i="46"/>
  <c r="A491" i="46"/>
  <c r="L490" i="46"/>
  <c r="H490" i="46"/>
  <c r="E490" i="46"/>
  <c r="D490" i="46"/>
  <c r="C490" i="46"/>
  <c r="A490" i="46"/>
  <c r="L489" i="46"/>
  <c r="H489" i="46"/>
  <c r="E489" i="46"/>
  <c r="D489" i="46"/>
  <c r="C489" i="46"/>
  <c r="A489" i="46"/>
  <c r="L488" i="46"/>
  <c r="H488" i="46"/>
  <c r="E488" i="46"/>
  <c r="D488" i="46"/>
  <c r="C488" i="46"/>
  <c r="A488" i="46"/>
  <c r="L487" i="46"/>
  <c r="H487" i="46"/>
  <c r="E487" i="46"/>
  <c r="D487" i="46"/>
  <c r="C487" i="46"/>
  <c r="A487" i="46"/>
  <c r="L486" i="46"/>
  <c r="H486" i="46"/>
  <c r="E486" i="46"/>
  <c r="D486" i="46"/>
  <c r="C486" i="46"/>
  <c r="A486" i="46"/>
  <c r="L485" i="46"/>
  <c r="H485" i="46"/>
  <c r="E485" i="46"/>
  <c r="D485" i="46"/>
  <c r="C485" i="46"/>
  <c r="A485" i="46"/>
  <c r="L484" i="46"/>
  <c r="H484" i="46"/>
  <c r="E484" i="46"/>
  <c r="D484" i="46"/>
  <c r="C484" i="46"/>
  <c r="A484" i="46"/>
  <c r="L483" i="46"/>
  <c r="H483" i="46"/>
  <c r="E483" i="46"/>
  <c r="D483" i="46"/>
  <c r="C483" i="46"/>
  <c r="A483" i="46"/>
  <c r="L482" i="46"/>
  <c r="H482" i="46"/>
  <c r="E482" i="46"/>
  <c r="D482" i="46"/>
  <c r="C482" i="46"/>
  <c r="A482" i="46"/>
  <c r="L481" i="46"/>
  <c r="H481" i="46"/>
  <c r="E481" i="46"/>
  <c r="D481" i="46"/>
  <c r="C481" i="46"/>
  <c r="A481" i="46"/>
  <c r="L480" i="46"/>
  <c r="H480" i="46"/>
  <c r="E480" i="46"/>
  <c r="D480" i="46"/>
  <c r="C480" i="46"/>
  <c r="A480" i="46"/>
  <c r="L479" i="46"/>
  <c r="H479" i="46"/>
  <c r="E479" i="46"/>
  <c r="D479" i="46"/>
  <c r="C479" i="46"/>
  <c r="A479" i="46"/>
  <c r="L478" i="46"/>
  <c r="H478" i="46"/>
  <c r="E478" i="46"/>
  <c r="D478" i="46"/>
  <c r="C478" i="46"/>
  <c r="A478" i="46"/>
  <c r="L477" i="46"/>
  <c r="H477" i="46"/>
  <c r="E477" i="46"/>
  <c r="D477" i="46"/>
  <c r="C477" i="46"/>
  <c r="A477" i="46"/>
  <c r="L476" i="46"/>
  <c r="H476" i="46"/>
  <c r="E476" i="46"/>
  <c r="D476" i="46"/>
  <c r="C476" i="46"/>
  <c r="A476" i="46"/>
  <c r="L475" i="46"/>
  <c r="H475" i="46"/>
  <c r="E475" i="46"/>
  <c r="D475" i="46"/>
  <c r="C475" i="46"/>
  <c r="A475" i="46"/>
  <c r="L474" i="46"/>
  <c r="H474" i="46"/>
  <c r="E474" i="46"/>
  <c r="D474" i="46"/>
  <c r="C474" i="46"/>
  <c r="A474" i="46"/>
  <c r="L473" i="46"/>
  <c r="H473" i="46"/>
  <c r="E473" i="46"/>
  <c r="D473" i="46"/>
  <c r="C473" i="46"/>
  <c r="A473" i="46"/>
  <c r="L472" i="46"/>
  <c r="H472" i="46"/>
  <c r="E472" i="46"/>
  <c r="D472" i="46"/>
  <c r="C472" i="46"/>
  <c r="A472" i="46"/>
  <c r="L471" i="46"/>
  <c r="H471" i="46"/>
  <c r="E471" i="46"/>
  <c r="D471" i="46"/>
  <c r="C471" i="46"/>
  <c r="A471" i="46"/>
  <c r="L470" i="46"/>
  <c r="H470" i="46"/>
  <c r="E470" i="46"/>
  <c r="D470" i="46"/>
  <c r="C470" i="46"/>
  <c r="A470" i="46"/>
  <c r="L469" i="46"/>
  <c r="H469" i="46"/>
  <c r="E469" i="46"/>
  <c r="D469" i="46"/>
  <c r="C469" i="46"/>
  <c r="A469" i="46"/>
  <c r="L468" i="46"/>
  <c r="H468" i="46"/>
  <c r="E468" i="46"/>
  <c r="D468" i="46"/>
  <c r="C468" i="46"/>
  <c r="A468" i="46"/>
  <c r="L467" i="46"/>
  <c r="H467" i="46"/>
  <c r="E467" i="46"/>
  <c r="D467" i="46"/>
  <c r="C467" i="46"/>
  <c r="A467" i="46"/>
  <c r="L466" i="46"/>
  <c r="H466" i="46"/>
  <c r="E466" i="46"/>
  <c r="D466" i="46"/>
  <c r="C466" i="46"/>
  <c r="A466" i="46"/>
  <c r="L465" i="46"/>
  <c r="H465" i="46"/>
  <c r="E465" i="46"/>
  <c r="D465" i="46"/>
  <c r="C465" i="46"/>
  <c r="A465" i="46"/>
  <c r="L464" i="46"/>
  <c r="H464" i="46"/>
  <c r="E464" i="46"/>
  <c r="D464" i="46"/>
  <c r="C464" i="46"/>
  <c r="A464" i="46"/>
  <c r="L463" i="46"/>
  <c r="H463" i="46"/>
  <c r="E463" i="46"/>
  <c r="D463" i="46"/>
  <c r="C463" i="46"/>
  <c r="A463" i="46"/>
  <c r="L462" i="46"/>
  <c r="H462" i="46"/>
  <c r="E462" i="46"/>
  <c r="D462" i="46"/>
  <c r="C462" i="46"/>
  <c r="A462" i="46"/>
  <c r="L461" i="46"/>
  <c r="H461" i="46"/>
  <c r="E461" i="46"/>
  <c r="D461" i="46"/>
  <c r="C461" i="46"/>
  <c r="A461" i="46"/>
  <c r="L460" i="46"/>
  <c r="H460" i="46"/>
  <c r="E460" i="46"/>
  <c r="D460" i="46"/>
  <c r="C460" i="46"/>
  <c r="A460" i="46"/>
  <c r="L459" i="46"/>
  <c r="H459" i="46"/>
  <c r="E459" i="46"/>
  <c r="D459" i="46"/>
  <c r="C459" i="46"/>
  <c r="A459" i="46"/>
  <c r="L458" i="46"/>
  <c r="H458" i="46"/>
  <c r="E458" i="46"/>
  <c r="D458" i="46"/>
  <c r="C458" i="46"/>
  <c r="A458" i="46"/>
  <c r="L457" i="46"/>
  <c r="H457" i="46"/>
  <c r="E457" i="46"/>
  <c r="D457" i="46"/>
  <c r="C457" i="46"/>
  <c r="A457" i="46"/>
  <c r="L456" i="46"/>
  <c r="H456" i="46"/>
  <c r="E456" i="46"/>
  <c r="D456" i="46"/>
  <c r="C456" i="46"/>
  <c r="A456" i="46"/>
  <c r="L455" i="46"/>
  <c r="H455" i="46"/>
  <c r="E455" i="46"/>
  <c r="D455" i="46"/>
  <c r="C455" i="46"/>
  <c r="A455" i="46"/>
  <c r="L454" i="46"/>
  <c r="H454" i="46"/>
  <c r="E454" i="46"/>
  <c r="D454" i="46"/>
  <c r="C454" i="46"/>
  <c r="A454" i="46"/>
  <c r="L453" i="46"/>
  <c r="H453" i="46"/>
  <c r="E453" i="46"/>
  <c r="D453" i="46"/>
  <c r="C453" i="46"/>
  <c r="A453" i="46"/>
  <c r="L452" i="46"/>
  <c r="H452" i="46"/>
  <c r="E452" i="46"/>
  <c r="D452" i="46"/>
  <c r="C452" i="46"/>
  <c r="A452" i="46"/>
  <c r="L451" i="46"/>
  <c r="H451" i="46"/>
  <c r="E451" i="46"/>
  <c r="D451" i="46"/>
  <c r="C451" i="46"/>
  <c r="A451" i="46"/>
  <c r="L450" i="46"/>
  <c r="H450" i="46"/>
  <c r="E450" i="46"/>
  <c r="D450" i="46"/>
  <c r="C450" i="46"/>
  <c r="A450" i="46"/>
  <c r="L449" i="46"/>
  <c r="H449" i="46"/>
  <c r="E449" i="46"/>
  <c r="D449" i="46"/>
  <c r="C449" i="46"/>
  <c r="A449" i="46"/>
  <c r="L448" i="46"/>
  <c r="H448" i="46"/>
  <c r="E448" i="46"/>
  <c r="D448" i="46"/>
  <c r="C448" i="46"/>
  <c r="A448" i="46"/>
  <c r="L447" i="46"/>
  <c r="H447" i="46"/>
  <c r="E447" i="46"/>
  <c r="D447" i="46"/>
  <c r="C447" i="46"/>
  <c r="A447" i="46"/>
  <c r="L446" i="46"/>
  <c r="H446" i="46"/>
  <c r="E446" i="46"/>
  <c r="D446" i="46"/>
  <c r="C446" i="46"/>
  <c r="A446" i="46"/>
  <c r="L445" i="46"/>
  <c r="H445" i="46"/>
  <c r="E445" i="46"/>
  <c r="D445" i="46"/>
  <c r="C445" i="46"/>
  <c r="A445" i="46"/>
  <c r="L444" i="46"/>
  <c r="H444" i="46"/>
  <c r="E444" i="46"/>
  <c r="D444" i="46"/>
  <c r="C444" i="46"/>
  <c r="A444" i="46"/>
  <c r="L443" i="46"/>
  <c r="H443" i="46"/>
  <c r="E443" i="46"/>
  <c r="D443" i="46"/>
  <c r="C443" i="46"/>
  <c r="A443" i="46"/>
  <c r="L442" i="46"/>
  <c r="H442" i="46"/>
  <c r="E442" i="46"/>
  <c r="D442" i="46"/>
  <c r="C442" i="46"/>
  <c r="A442" i="46"/>
  <c r="L441" i="46"/>
  <c r="H441" i="46"/>
  <c r="E441" i="46"/>
  <c r="D441" i="46"/>
  <c r="C441" i="46"/>
  <c r="A441" i="46"/>
  <c r="L440" i="46"/>
  <c r="H440" i="46"/>
  <c r="E440" i="46"/>
  <c r="D440" i="46"/>
  <c r="C440" i="46"/>
  <c r="A440" i="46"/>
  <c r="L439" i="46"/>
  <c r="H439" i="46"/>
  <c r="E439" i="46"/>
  <c r="D439" i="46"/>
  <c r="C439" i="46"/>
  <c r="A439" i="46"/>
  <c r="L438" i="46"/>
  <c r="H438" i="46"/>
  <c r="E438" i="46"/>
  <c r="D438" i="46"/>
  <c r="C438" i="46"/>
  <c r="A438" i="46"/>
  <c r="L437" i="46"/>
  <c r="H437" i="46"/>
  <c r="E437" i="46"/>
  <c r="D437" i="46"/>
  <c r="C437" i="46"/>
  <c r="A437" i="46"/>
  <c r="L436" i="46"/>
  <c r="H436" i="46"/>
  <c r="E436" i="46"/>
  <c r="D436" i="46"/>
  <c r="C436" i="46"/>
  <c r="A436" i="46"/>
  <c r="L435" i="46"/>
  <c r="H435" i="46"/>
  <c r="E435" i="46"/>
  <c r="D435" i="46"/>
  <c r="C435" i="46"/>
  <c r="A435" i="46"/>
  <c r="L434" i="46"/>
  <c r="H434" i="46"/>
  <c r="E434" i="46"/>
  <c r="D434" i="46"/>
  <c r="C434" i="46"/>
  <c r="A434" i="46"/>
  <c r="L433" i="46"/>
  <c r="H433" i="46"/>
  <c r="E433" i="46"/>
  <c r="D433" i="46"/>
  <c r="C433" i="46"/>
  <c r="A433" i="46"/>
  <c r="L432" i="46"/>
  <c r="H432" i="46"/>
  <c r="E432" i="46"/>
  <c r="D432" i="46"/>
  <c r="C432" i="46"/>
  <c r="A432" i="46"/>
  <c r="L431" i="46"/>
  <c r="H431" i="46"/>
  <c r="E431" i="46"/>
  <c r="D431" i="46"/>
  <c r="C431" i="46"/>
  <c r="A431" i="46"/>
  <c r="L430" i="46"/>
  <c r="H430" i="46"/>
  <c r="E430" i="46"/>
  <c r="D430" i="46"/>
  <c r="C430" i="46"/>
  <c r="A430" i="46"/>
  <c r="L429" i="46"/>
  <c r="H429" i="46"/>
  <c r="E429" i="46"/>
  <c r="D429" i="46"/>
  <c r="C429" i="46"/>
  <c r="A429" i="46"/>
  <c r="L428" i="46"/>
  <c r="H428" i="46"/>
  <c r="E428" i="46"/>
  <c r="D428" i="46"/>
  <c r="C428" i="46"/>
  <c r="A428" i="46"/>
  <c r="L427" i="46"/>
  <c r="H427" i="46"/>
  <c r="E427" i="46"/>
  <c r="D427" i="46"/>
  <c r="C427" i="46"/>
  <c r="A427" i="46"/>
  <c r="L426" i="46"/>
  <c r="H426" i="46"/>
  <c r="E426" i="46"/>
  <c r="D426" i="46"/>
  <c r="C426" i="46"/>
  <c r="A426" i="46"/>
  <c r="L425" i="46"/>
  <c r="H425" i="46"/>
  <c r="E425" i="46"/>
  <c r="D425" i="46"/>
  <c r="C425" i="46"/>
  <c r="A425" i="46"/>
  <c r="L424" i="46"/>
  <c r="H424" i="46"/>
  <c r="E424" i="46"/>
  <c r="D424" i="46"/>
  <c r="C424" i="46"/>
  <c r="A424" i="46"/>
  <c r="L423" i="46"/>
  <c r="H423" i="46"/>
  <c r="E423" i="46"/>
  <c r="D423" i="46"/>
  <c r="C423" i="46"/>
  <c r="A423" i="46"/>
  <c r="L422" i="46"/>
  <c r="H422" i="46"/>
  <c r="E422" i="46"/>
  <c r="D422" i="46"/>
  <c r="C422" i="46"/>
  <c r="A422" i="46"/>
  <c r="L421" i="46"/>
  <c r="H421" i="46"/>
  <c r="E421" i="46"/>
  <c r="D421" i="46"/>
  <c r="C421" i="46"/>
  <c r="A421" i="46"/>
  <c r="L420" i="46"/>
  <c r="H420" i="46"/>
  <c r="E420" i="46"/>
  <c r="D420" i="46"/>
  <c r="C420" i="46"/>
  <c r="A420" i="46"/>
  <c r="L419" i="46"/>
  <c r="H419" i="46"/>
  <c r="E419" i="46"/>
  <c r="D419" i="46"/>
  <c r="C419" i="46"/>
  <c r="A419" i="46"/>
  <c r="L418" i="46"/>
  <c r="H418" i="46"/>
  <c r="E418" i="46"/>
  <c r="D418" i="46"/>
  <c r="C418" i="46"/>
  <c r="A418" i="46"/>
  <c r="L417" i="46"/>
  <c r="H417" i="46"/>
  <c r="E417" i="46"/>
  <c r="D417" i="46"/>
  <c r="C417" i="46"/>
  <c r="A417" i="46"/>
  <c r="L416" i="46"/>
  <c r="H416" i="46"/>
  <c r="E416" i="46"/>
  <c r="D416" i="46"/>
  <c r="C416" i="46"/>
  <c r="A416" i="46"/>
  <c r="L415" i="46"/>
  <c r="H415" i="46"/>
  <c r="E415" i="46"/>
  <c r="D415" i="46"/>
  <c r="C415" i="46"/>
  <c r="A415" i="46"/>
  <c r="L414" i="46"/>
  <c r="H414" i="46"/>
  <c r="E414" i="46"/>
  <c r="D414" i="46"/>
  <c r="C414" i="46"/>
  <c r="A414" i="46"/>
  <c r="L413" i="46"/>
  <c r="H413" i="46"/>
  <c r="E413" i="46"/>
  <c r="D413" i="46"/>
  <c r="C413" i="46"/>
  <c r="A413" i="46"/>
  <c r="L412" i="46"/>
  <c r="H412" i="46"/>
  <c r="E412" i="46"/>
  <c r="D412" i="46"/>
  <c r="C412" i="46"/>
  <c r="A412" i="46"/>
  <c r="L411" i="46"/>
  <c r="H411" i="46"/>
  <c r="E411" i="46"/>
  <c r="D411" i="46"/>
  <c r="C411" i="46"/>
  <c r="A411" i="46"/>
  <c r="L410" i="46"/>
  <c r="H410" i="46"/>
  <c r="E410" i="46"/>
  <c r="D410" i="46"/>
  <c r="C410" i="46"/>
  <c r="A410" i="46"/>
  <c r="L409" i="46"/>
  <c r="H409" i="46"/>
  <c r="E409" i="46"/>
  <c r="D409" i="46"/>
  <c r="C409" i="46"/>
  <c r="A409" i="46"/>
  <c r="L408" i="46"/>
  <c r="H408" i="46"/>
  <c r="E408" i="46"/>
  <c r="D408" i="46"/>
  <c r="C408" i="46"/>
  <c r="A408" i="46"/>
  <c r="L407" i="46"/>
  <c r="H407" i="46"/>
  <c r="E407" i="46"/>
  <c r="D407" i="46"/>
  <c r="C407" i="46"/>
  <c r="A407" i="46"/>
  <c r="L406" i="46"/>
  <c r="H406" i="46"/>
  <c r="E406" i="46"/>
  <c r="D406" i="46"/>
  <c r="C406" i="46"/>
  <c r="A406" i="46"/>
  <c r="L405" i="46"/>
  <c r="H405" i="46"/>
  <c r="E405" i="46"/>
  <c r="D405" i="46"/>
  <c r="C405" i="46"/>
  <c r="A405" i="46"/>
  <c r="L404" i="46"/>
  <c r="H404" i="46"/>
  <c r="E404" i="46"/>
  <c r="D404" i="46"/>
  <c r="C404" i="46"/>
  <c r="A404" i="46"/>
  <c r="L403" i="46"/>
  <c r="H403" i="46"/>
  <c r="E403" i="46"/>
  <c r="D403" i="46"/>
  <c r="C403" i="46"/>
  <c r="A403" i="46"/>
  <c r="L402" i="46"/>
  <c r="H402" i="46"/>
  <c r="E402" i="46"/>
  <c r="D402" i="46"/>
  <c r="C402" i="46"/>
  <c r="A402" i="46"/>
  <c r="L401" i="46"/>
  <c r="H401" i="46"/>
  <c r="E401" i="46"/>
  <c r="D401" i="46"/>
  <c r="C401" i="46"/>
  <c r="A401" i="46"/>
  <c r="L400" i="46"/>
  <c r="H400" i="46"/>
  <c r="E400" i="46"/>
  <c r="D400" i="46"/>
  <c r="C400" i="46"/>
  <c r="A400" i="46"/>
  <c r="L399" i="46"/>
  <c r="H399" i="46"/>
  <c r="E399" i="46"/>
  <c r="D399" i="46"/>
  <c r="C399" i="46"/>
  <c r="A399" i="46"/>
  <c r="L398" i="46"/>
  <c r="H398" i="46"/>
  <c r="E398" i="46"/>
  <c r="D398" i="46"/>
  <c r="C398" i="46"/>
  <c r="A398" i="46"/>
  <c r="L397" i="46"/>
  <c r="H397" i="46"/>
  <c r="E397" i="46"/>
  <c r="D397" i="46"/>
  <c r="C397" i="46"/>
  <c r="A397" i="46"/>
  <c r="L396" i="46"/>
  <c r="H396" i="46"/>
  <c r="E396" i="46"/>
  <c r="D396" i="46"/>
  <c r="C396" i="46"/>
  <c r="A396" i="46"/>
  <c r="L395" i="46"/>
  <c r="H395" i="46"/>
  <c r="E395" i="46"/>
  <c r="D395" i="46"/>
  <c r="C395" i="46"/>
  <c r="A395" i="46"/>
  <c r="L394" i="46"/>
  <c r="H394" i="46"/>
  <c r="E394" i="46"/>
  <c r="D394" i="46"/>
  <c r="C394" i="46"/>
  <c r="A394" i="46"/>
  <c r="L393" i="46"/>
  <c r="H393" i="46"/>
  <c r="E393" i="46"/>
  <c r="D393" i="46"/>
  <c r="C393" i="46"/>
  <c r="A393" i="46"/>
  <c r="L392" i="46"/>
  <c r="H392" i="46"/>
  <c r="E392" i="46"/>
  <c r="D392" i="46"/>
  <c r="C392" i="46"/>
  <c r="A392" i="46"/>
  <c r="L391" i="46"/>
  <c r="H391" i="46"/>
  <c r="E391" i="46"/>
  <c r="D391" i="46"/>
  <c r="C391" i="46"/>
  <c r="A391" i="46"/>
  <c r="L390" i="46"/>
  <c r="H390" i="46"/>
  <c r="E390" i="46"/>
  <c r="D390" i="46"/>
  <c r="C390" i="46"/>
  <c r="A390" i="46"/>
  <c r="L389" i="46"/>
  <c r="H389" i="46"/>
  <c r="E389" i="46"/>
  <c r="D389" i="46"/>
  <c r="C389" i="46"/>
  <c r="A389" i="46"/>
  <c r="L388" i="46"/>
  <c r="H388" i="46"/>
  <c r="E388" i="46"/>
  <c r="D388" i="46"/>
  <c r="C388" i="46"/>
  <c r="A388" i="46"/>
  <c r="L387" i="46"/>
  <c r="H387" i="46"/>
  <c r="E387" i="46"/>
  <c r="D387" i="46"/>
  <c r="C387" i="46"/>
  <c r="A387" i="46"/>
  <c r="L386" i="46"/>
  <c r="H386" i="46"/>
  <c r="E386" i="46"/>
  <c r="D386" i="46"/>
  <c r="C386" i="46"/>
  <c r="A386" i="46"/>
  <c r="L385" i="46"/>
  <c r="H385" i="46"/>
  <c r="E385" i="46"/>
  <c r="D385" i="46"/>
  <c r="C385" i="46"/>
  <c r="A385" i="46"/>
  <c r="L384" i="46"/>
  <c r="H384" i="46"/>
  <c r="E384" i="46"/>
  <c r="D384" i="46"/>
  <c r="C384" i="46"/>
  <c r="A384" i="46"/>
  <c r="L383" i="46"/>
  <c r="H383" i="46"/>
  <c r="E383" i="46"/>
  <c r="D383" i="46"/>
  <c r="C383" i="46"/>
  <c r="A383" i="46"/>
  <c r="L382" i="46"/>
  <c r="H382" i="46"/>
  <c r="E382" i="46"/>
  <c r="D382" i="46"/>
  <c r="C382" i="46"/>
  <c r="A382" i="46"/>
  <c r="L381" i="46"/>
  <c r="H381" i="46"/>
  <c r="E381" i="46"/>
  <c r="D381" i="46"/>
  <c r="C381" i="46"/>
  <c r="A381" i="46"/>
  <c r="L380" i="46"/>
  <c r="H380" i="46"/>
  <c r="E380" i="46"/>
  <c r="D380" i="46"/>
  <c r="C380" i="46"/>
  <c r="A380" i="46"/>
  <c r="L379" i="46"/>
  <c r="H379" i="46"/>
  <c r="E379" i="46"/>
  <c r="D379" i="46"/>
  <c r="C379" i="46"/>
  <c r="A379" i="46"/>
  <c r="L378" i="46"/>
  <c r="H378" i="46"/>
  <c r="E378" i="46"/>
  <c r="D378" i="46"/>
  <c r="C378" i="46"/>
  <c r="A378" i="46"/>
  <c r="L377" i="46"/>
  <c r="H377" i="46"/>
  <c r="E377" i="46"/>
  <c r="D377" i="46"/>
  <c r="C377" i="46"/>
  <c r="A377" i="46"/>
  <c r="L376" i="46"/>
  <c r="H376" i="46"/>
  <c r="E376" i="46"/>
  <c r="D376" i="46"/>
  <c r="C376" i="46"/>
  <c r="A376" i="46"/>
  <c r="L375" i="46"/>
  <c r="H375" i="46"/>
  <c r="E375" i="46"/>
  <c r="D375" i="46"/>
  <c r="C375" i="46"/>
  <c r="A375" i="46"/>
  <c r="L374" i="46"/>
  <c r="H374" i="46"/>
  <c r="E374" i="46"/>
  <c r="D374" i="46"/>
  <c r="C374" i="46"/>
  <c r="A374" i="46"/>
  <c r="L373" i="46"/>
  <c r="H373" i="46"/>
  <c r="E373" i="46"/>
  <c r="D373" i="46"/>
  <c r="C373" i="46"/>
  <c r="A373" i="46"/>
  <c r="L372" i="46"/>
  <c r="H372" i="46"/>
  <c r="E372" i="46"/>
  <c r="D372" i="46"/>
  <c r="C372" i="46"/>
  <c r="A372" i="46"/>
  <c r="L371" i="46"/>
  <c r="H371" i="46"/>
  <c r="E371" i="46"/>
  <c r="D371" i="46"/>
  <c r="C371" i="46"/>
  <c r="A371" i="46"/>
  <c r="L370" i="46"/>
  <c r="H370" i="46"/>
  <c r="E370" i="46"/>
  <c r="D370" i="46"/>
  <c r="C370" i="46"/>
  <c r="A370" i="46"/>
  <c r="L369" i="46"/>
  <c r="H369" i="46"/>
  <c r="E369" i="46"/>
  <c r="D369" i="46"/>
  <c r="C369" i="46"/>
  <c r="A369" i="46"/>
  <c r="L368" i="46"/>
  <c r="H368" i="46"/>
  <c r="E368" i="46"/>
  <c r="D368" i="46"/>
  <c r="C368" i="46"/>
  <c r="A368" i="46"/>
  <c r="L367" i="46"/>
  <c r="H367" i="46"/>
  <c r="E367" i="46"/>
  <c r="D367" i="46"/>
  <c r="C367" i="46"/>
  <c r="A367" i="46"/>
  <c r="L366" i="46"/>
  <c r="H366" i="46"/>
  <c r="E366" i="46"/>
  <c r="D366" i="46"/>
  <c r="C366" i="46"/>
  <c r="A366" i="46"/>
  <c r="L365" i="46"/>
  <c r="H365" i="46"/>
  <c r="E365" i="46"/>
  <c r="D365" i="46"/>
  <c r="C365" i="46"/>
  <c r="A365" i="46"/>
  <c r="L364" i="46"/>
  <c r="H364" i="46"/>
  <c r="E364" i="46"/>
  <c r="D364" i="46"/>
  <c r="C364" i="46"/>
  <c r="A364" i="46"/>
  <c r="L363" i="46"/>
  <c r="H363" i="46"/>
  <c r="E363" i="46"/>
  <c r="D363" i="46"/>
  <c r="C363" i="46"/>
  <c r="A363" i="46"/>
  <c r="L362" i="46"/>
  <c r="H362" i="46"/>
  <c r="E362" i="46"/>
  <c r="D362" i="46"/>
  <c r="C362" i="46"/>
  <c r="A362" i="46"/>
  <c r="L361" i="46"/>
  <c r="H361" i="46"/>
  <c r="E361" i="46"/>
  <c r="D361" i="46"/>
  <c r="C361" i="46"/>
  <c r="A361" i="46"/>
  <c r="L360" i="46"/>
  <c r="H360" i="46"/>
  <c r="E360" i="46"/>
  <c r="D360" i="46"/>
  <c r="C360" i="46"/>
  <c r="A360" i="46"/>
  <c r="L359" i="46"/>
  <c r="H359" i="46"/>
  <c r="E359" i="46"/>
  <c r="D359" i="46"/>
  <c r="C359" i="46"/>
  <c r="A359" i="46"/>
  <c r="L358" i="46"/>
  <c r="H358" i="46"/>
  <c r="E358" i="46"/>
  <c r="D358" i="46"/>
  <c r="C358" i="46"/>
  <c r="A358" i="46"/>
  <c r="L357" i="46"/>
  <c r="H357" i="46"/>
  <c r="E357" i="46"/>
  <c r="D357" i="46"/>
  <c r="C357" i="46"/>
  <c r="A357" i="46"/>
  <c r="L356" i="46"/>
  <c r="H356" i="46"/>
  <c r="E356" i="46"/>
  <c r="D356" i="46"/>
  <c r="C356" i="46"/>
  <c r="A356" i="46"/>
  <c r="L355" i="46"/>
  <c r="H355" i="46"/>
  <c r="E355" i="46"/>
  <c r="D355" i="46"/>
  <c r="C355" i="46"/>
  <c r="A355" i="46"/>
  <c r="L354" i="46"/>
  <c r="H354" i="46"/>
  <c r="E354" i="46"/>
  <c r="D354" i="46"/>
  <c r="C354" i="46"/>
  <c r="A354" i="46"/>
  <c r="L353" i="46"/>
  <c r="H353" i="46"/>
  <c r="E353" i="46"/>
  <c r="D353" i="46"/>
  <c r="C353" i="46"/>
  <c r="A353" i="46"/>
  <c r="L352" i="46"/>
  <c r="H352" i="46"/>
  <c r="E352" i="46"/>
  <c r="D352" i="46"/>
  <c r="C352" i="46"/>
  <c r="A352" i="46"/>
  <c r="L351" i="46"/>
  <c r="H351" i="46"/>
  <c r="E351" i="46"/>
  <c r="D351" i="46"/>
  <c r="C351" i="46"/>
  <c r="A351" i="46"/>
  <c r="L350" i="46"/>
  <c r="H350" i="46"/>
  <c r="E350" i="46"/>
  <c r="D350" i="46"/>
  <c r="C350" i="46"/>
  <c r="A350" i="46"/>
  <c r="L349" i="46"/>
  <c r="H349" i="46"/>
  <c r="E349" i="46"/>
  <c r="D349" i="46"/>
  <c r="C349" i="46"/>
  <c r="A349" i="46"/>
  <c r="L348" i="46"/>
  <c r="H348" i="46"/>
  <c r="E348" i="46"/>
  <c r="D348" i="46"/>
  <c r="C348" i="46"/>
  <c r="A348" i="46"/>
  <c r="L347" i="46"/>
  <c r="H347" i="46"/>
  <c r="E347" i="46"/>
  <c r="D347" i="46"/>
  <c r="C347" i="46"/>
  <c r="A347" i="46"/>
  <c r="L346" i="46"/>
  <c r="H346" i="46"/>
  <c r="E346" i="46"/>
  <c r="D346" i="46"/>
  <c r="C346" i="46"/>
  <c r="A346" i="46"/>
  <c r="L345" i="46"/>
  <c r="H345" i="46"/>
  <c r="E345" i="46"/>
  <c r="D345" i="46"/>
  <c r="C345" i="46"/>
  <c r="A345" i="46"/>
  <c r="L344" i="46"/>
  <c r="H344" i="46"/>
  <c r="E344" i="46"/>
  <c r="D344" i="46"/>
  <c r="C344" i="46"/>
  <c r="A344" i="46"/>
  <c r="L343" i="46"/>
  <c r="H343" i="46"/>
  <c r="E343" i="46"/>
  <c r="D343" i="46"/>
  <c r="C343" i="46"/>
  <c r="A343" i="46"/>
  <c r="L342" i="46"/>
  <c r="H342" i="46"/>
  <c r="E342" i="46"/>
  <c r="D342" i="46"/>
  <c r="C342" i="46"/>
  <c r="A342" i="46"/>
  <c r="L341" i="46"/>
  <c r="H341" i="46"/>
  <c r="E341" i="46"/>
  <c r="D341" i="46"/>
  <c r="C341" i="46"/>
  <c r="A341" i="46"/>
  <c r="L340" i="46"/>
  <c r="H340" i="46"/>
  <c r="E340" i="46"/>
  <c r="D340" i="46"/>
  <c r="C340" i="46"/>
  <c r="A340" i="46"/>
  <c r="L339" i="46"/>
  <c r="H339" i="46"/>
  <c r="E339" i="46"/>
  <c r="D339" i="46"/>
  <c r="C339" i="46"/>
  <c r="A339" i="46"/>
  <c r="L338" i="46"/>
  <c r="H338" i="46"/>
  <c r="E338" i="46"/>
  <c r="D338" i="46"/>
  <c r="C338" i="46"/>
  <c r="A338" i="46"/>
  <c r="L337" i="46"/>
  <c r="H337" i="46"/>
  <c r="E337" i="46"/>
  <c r="D337" i="46"/>
  <c r="C337" i="46"/>
  <c r="A337" i="46"/>
  <c r="L336" i="46"/>
  <c r="H336" i="46"/>
  <c r="E336" i="46"/>
  <c r="D336" i="46"/>
  <c r="C336" i="46"/>
  <c r="A336" i="46"/>
  <c r="L335" i="46"/>
  <c r="H335" i="46"/>
  <c r="E335" i="46"/>
  <c r="D335" i="46"/>
  <c r="C335" i="46"/>
  <c r="A335" i="46"/>
  <c r="L334" i="46"/>
  <c r="H334" i="46"/>
  <c r="E334" i="46"/>
  <c r="D334" i="46"/>
  <c r="C334" i="46"/>
  <c r="A334" i="46"/>
  <c r="L333" i="46"/>
  <c r="H333" i="46"/>
  <c r="E333" i="46"/>
  <c r="D333" i="46"/>
  <c r="C333" i="46"/>
  <c r="A333" i="46"/>
  <c r="L332" i="46"/>
  <c r="H332" i="46"/>
  <c r="E332" i="46"/>
  <c r="D332" i="46"/>
  <c r="C332" i="46"/>
  <c r="A332" i="46"/>
  <c r="L331" i="46"/>
  <c r="H331" i="46"/>
  <c r="E331" i="46"/>
  <c r="D331" i="46"/>
  <c r="C331" i="46"/>
  <c r="A331" i="46"/>
  <c r="L330" i="46"/>
  <c r="H330" i="46"/>
  <c r="E330" i="46"/>
  <c r="D330" i="46"/>
  <c r="C330" i="46"/>
  <c r="A330" i="46"/>
  <c r="L329" i="46"/>
  <c r="H329" i="46"/>
  <c r="E329" i="46"/>
  <c r="D329" i="46"/>
  <c r="C329" i="46"/>
  <c r="A329" i="46"/>
  <c r="L328" i="46"/>
  <c r="H328" i="46"/>
  <c r="E328" i="46"/>
  <c r="D328" i="46"/>
  <c r="C328" i="46"/>
  <c r="A328" i="46"/>
  <c r="L327" i="46"/>
  <c r="H327" i="46"/>
  <c r="E327" i="46"/>
  <c r="D327" i="46"/>
  <c r="C327" i="46"/>
  <c r="A327" i="46"/>
  <c r="L326" i="46"/>
  <c r="H326" i="46"/>
  <c r="E326" i="46"/>
  <c r="D326" i="46"/>
  <c r="C326" i="46"/>
  <c r="A326" i="46"/>
  <c r="L325" i="46"/>
  <c r="H325" i="46"/>
  <c r="E325" i="46"/>
  <c r="D325" i="46"/>
  <c r="C325" i="46"/>
  <c r="A325" i="46"/>
  <c r="L324" i="46"/>
  <c r="H324" i="46"/>
  <c r="E324" i="46"/>
  <c r="D324" i="46"/>
  <c r="C324" i="46"/>
  <c r="A324" i="46"/>
  <c r="L323" i="46"/>
  <c r="H323" i="46"/>
  <c r="E323" i="46"/>
  <c r="D323" i="46"/>
  <c r="C323" i="46"/>
  <c r="A323" i="46"/>
  <c r="L322" i="46"/>
  <c r="H322" i="46"/>
  <c r="E322" i="46"/>
  <c r="D322" i="46"/>
  <c r="C322" i="46"/>
  <c r="A322" i="46"/>
  <c r="L321" i="46"/>
  <c r="H321" i="46"/>
  <c r="E321" i="46"/>
  <c r="D321" i="46"/>
  <c r="C321" i="46"/>
  <c r="A321" i="46"/>
  <c r="L320" i="46"/>
  <c r="H320" i="46"/>
  <c r="E320" i="46"/>
  <c r="D320" i="46"/>
  <c r="C320" i="46"/>
  <c r="A320" i="46"/>
  <c r="L319" i="46"/>
  <c r="H319" i="46"/>
  <c r="E319" i="46"/>
  <c r="D319" i="46"/>
  <c r="C319" i="46"/>
  <c r="A319" i="46"/>
  <c r="L318" i="46"/>
  <c r="H318" i="46"/>
  <c r="E318" i="46"/>
  <c r="D318" i="46"/>
  <c r="C318" i="46"/>
  <c r="A318" i="46"/>
  <c r="L317" i="46"/>
  <c r="H317" i="46"/>
  <c r="E317" i="46"/>
  <c r="D317" i="46"/>
  <c r="C317" i="46"/>
  <c r="A317" i="46"/>
  <c r="L316" i="46"/>
  <c r="H316" i="46"/>
  <c r="E316" i="46"/>
  <c r="D316" i="46"/>
  <c r="C316" i="46"/>
  <c r="A316" i="46"/>
  <c r="L315" i="46"/>
  <c r="H315" i="46"/>
  <c r="E315" i="46"/>
  <c r="D315" i="46"/>
  <c r="C315" i="46"/>
  <c r="A315" i="46"/>
  <c r="L314" i="46"/>
  <c r="H314" i="46"/>
  <c r="E314" i="46"/>
  <c r="D314" i="46"/>
  <c r="C314" i="46"/>
  <c r="A314" i="46"/>
  <c r="L313" i="46"/>
  <c r="H313" i="46"/>
  <c r="E313" i="46"/>
  <c r="D313" i="46"/>
  <c r="C313" i="46"/>
  <c r="A313" i="46"/>
  <c r="L312" i="46"/>
  <c r="H312" i="46"/>
  <c r="E312" i="46"/>
  <c r="D312" i="46"/>
  <c r="C312" i="46"/>
  <c r="A312" i="46"/>
  <c r="L311" i="46"/>
  <c r="H311" i="46"/>
  <c r="E311" i="46"/>
  <c r="D311" i="46"/>
  <c r="C311" i="46"/>
  <c r="A311" i="46"/>
  <c r="L310" i="46"/>
  <c r="H310" i="46"/>
  <c r="E310" i="46"/>
  <c r="D310" i="46"/>
  <c r="C310" i="46"/>
  <c r="A310" i="46"/>
  <c r="L309" i="46"/>
  <c r="H309" i="46"/>
  <c r="E309" i="46"/>
  <c r="D309" i="46"/>
  <c r="C309" i="46"/>
  <c r="A309" i="46"/>
  <c r="L308" i="46"/>
  <c r="H308" i="46"/>
  <c r="E308" i="46"/>
  <c r="D308" i="46"/>
  <c r="C308" i="46"/>
  <c r="A308" i="46"/>
  <c r="L307" i="46"/>
  <c r="H307" i="46"/>
  <c r="E307" i="46"/>
  <c r="D307" i="46"/>
  <c r="C307" i="46"/>
  <c r="A307" i="46"/>
  <c r="L306" i="46"/>
  <c r="H306" i="46"/>
  <c r="E306" i="46"/>
  <c r="D306" i="46"/>
  <c r="C306" i="46"/>
  <c r="A306" i="46"/>
  <c r="L305" i="46"/>
  <c r="H305" i="46"/>
  <c r="E305" i="46"/>
  <c r="D305" i="46"/>
  <c r="C305" i="46"/>
  <c r="A305" i="46"/>
  <c r="L304" i="46"/>
  <c r="H304" i="46"/>
  <c r="E304" i="46"/>
  <c r="D304" i="46"/>
  <c r="C304" i="46"/>
  <c r="A304" i="46"/>
  <c r="L303" i="46"/>
  <c r="H303" i="46"/>
  <c r="E303" i="46"/>
  <c r="D303" i="46"/>
  <c r="C303" i="46"/>
  <c r="A303" i="46"/>
  <c r="L302" i="46"/>
  <c r="H302" i="46"/>
  <c r="E302" i="46"/>
  <c r="D302" i="46"/>
  <c r="C302" i="46"/>
  <c r="A302" i="46"/>
  <c r="L301" i="46"/>
  <c r="H301" i="46"/>
  <c r="E301" i="46"/>
  <c r="D301" i="46"/>
  <c r="C301" i="46"/>
  <c r="A301" i="46"/>
  <c r="L300" i="46"/>
  <c r="H300" i="46"/>
  <c r="E300" i="46"/>
  <c r="D300" i="46"/>
  <c r="C300" i="46"/>
  <c r="A300" i="46"/>
  <c r="L299" i="46"/>
  <c r="H299" i="46"/>
  <c r="E299" i="46"/>
  <c r="D299" i="46"/>
  <c r="C299" i="46"/>
  <c r="A299" i="46"/>
  <c r="L298" i="46"/>
  <c r="H298" i="46"/>
  <c r="E298" i="46"/>
  <c r="D298" i="46"/>
  <c r="C298" i="46"/>
  <c r="A298" i="46"/>
  <c r="L297" i="46"/>
  <c r="H297" i="46"/>
  <c r="E297" i="46"/>
  <c r="D297" i="46"/>
  <c r="C297" i="46"/>
  <c r="A297" i="46"/>
  <c r="L296" i="46"/>
  <c r="H296" i="46"/>
  <c r="E296" i="46"/>
  <c r="D296" i="46"/>
  <c r="C296" i="46"/>
  <c r="A296" i="46"/>
  <c r="L295" i="46"/>
  <c r="H295" i="46"/>
  <c r="E295" i="46"/>
  <c r="D295" i="46"/>
  <c r="C295" i="46"/>
  <c r="A295" i="46"/>
  <c r="L294" i="46"/>
  <c r="H294" i="46"/>
  <c r="E294" i="46"/>
  <c r="D294" i="46"/>
  <c r="C294" i="46"/>
  <c r="A294" i="46"/>
  <c r="L293" i="46"/>
  <c r="H293" i="46"/>
  <c r="E293" i="46"/>
  <c r="D293" i="46"/>
  <c r="C293" i="46"/>
  <c r="A293" i="46"/>
  <c r="L292" i="46"/>
  <c r="H292" i="46"/>
  <c r="E292" i="46"/>
  <c r="D292" i="46"/>
  <c r="C292" i="46"/>
  <c r="A292" i="46"/>
  <c r="L291" i="46"/>
  <c r="H291" i="46"/>
  <c r="E291" i="46"/>
  <c r="D291" i="46"/>
  <c r="C291" i="46"/>
  <c r="A291" i="46"/>
  <c r="L290" i="46"/>
  <c r="H290" i="46"/>
  <c r="E290" i="46"/>
  <c r="D290" i="46"/>
  <c r="C290" i="46"/>
  <c r="A290" i="46"/>
  <c r="L289" i="46"/>
  <c r="H289" i="46"/>
  <c r="E289" i="46"/>
  <c r="D289" i="46"/>
  <c r="C289" i="46"/>
  <c r="A289" i="46"/>
  <c r="L288" i="46"/>
  <c r="H288" i="46"/>
  <c r="E288" i="46"/>
  <c r="D288" i="46"/>
  <c r="C288" i="46"/>
  <c r="A288" i="46"/>
  <c r="L287" i="46"/>
  <c r="H287" i="46"/>
  <c r="E287" i="46"/>
  <c r="D287" i="46"/>
  <c r="C287" i="46"/>
  <c r="A287" i="46"/>
  <c r="L286" i="46"/>
  <c r="H286" i="46"/>
  <c r="E286" i="46"/>
  <c r="D286" i="46"/>
  <c r="C286" i="46"/>
  <c r="A286" i="46"/>
  <c r="L285" i="46"/>
  <c r="H285" i="46"/>
  <c r="E285" i="46"/>
  <c r="D285" i="46"/>
  <c r="C285" i="46"/>
  <c r="A285" i="46"/>
  <c r="L284" i="46"/>
  <c r="H284" i="46"/>
  <c r="E284" i="46"/>
  <c r="D284" i="46"/>
  <c r="C284" i="46"/>
  <c r="A284" i="46"/>
  <c r="L283" i="46"/>
  <c r="H283" i="46"/>
  <c r="E283" i="46"/>
  <c r="D283" i="46"/>
  <c r="C283" i="46"/>
  <c r="A283" i="46"/>
  <c r="L282" i="46"/>
  <c r="H282" i="46"/>
  <c r="E282" i="46"/>
  <c r="D282" i="46"/>
  <c r="C282" i="46"/>
  <c r="A282" i="46"/>
  <c r="L281" i="46"/>
  <c r="H281" i="46"/>
  <c r="E281" i="46"/>
  <c r="D281" i="46"/>
  <c r="C281" i="46"/>
  <c r="A281" i="46"/>
  <c r="L280" i="46"/>
  <c r="H280" i="46"/>
  <c r="E280" i="46"/>
  <c r="D280" i="46"/>
  <c r="C280" i="46"/>
  <c r="A280" i="46"/>
  <c r="L279" i="46"/>
  <c r="H279" i="46"/>
  <c r="E279" i="46"/>
  <c r="D279" i="46"/>
  <c r="C279" i="46"/>
  <c r="A279" i="46"/>
  <c r="L278" i="46"/>
  <c r="H278" i="46"/>
  <c r="E278" i="46"/>
  <c r="D278" i="46"/>
  <c r="C278" i="46"/>
  <c r="A278" i="46"/>
  <c r="L277" i="46"/>
  <c r="H277" i="46"/>
  <c r="E277" i="46"/>
  <c r="D277" i="46"/>
  <c r="C277" i="46"/>
  <c r="A277" i="46"/>
  <c r="L276" i="46"/>
  <c r="H276" i="46"/>
  <c r="E276" i="46"/>
  <c r="D276" i="46"/>
  <c r="C276" i="46"/>
  <c r="A276" i="46"/>
  <c r="L275" i="46"/>
  <c r="H275" i="46"/>
  <c r="E275" i="46"/>
  <c r="D275" i="46"/>
  <c r="C275" i="46"/>
  <c r="A275" i="46"/>
  <c r="L274" i="46"/>
  <c r="H274" i="46"/>
  <c r="E274" i="46"/>
  <c r="D274" i="46"/>
  <c r="C274" i="46"/>
  <c r="A274" i="46"/>
  <c r="L273" i="46"/>
  <c r="H273" i="46"/>
  <c r="E273" i="46"/>
  <c r="D273" i="46"/>
  <c r="C273" i="46"/>
  <c r="A273" i="46"/>
  <c r="L272" i="46"/>
  <c r="H272" i="46"/>
  <c r="E272" i="46"/>
  <c r="D272" i="46"/>
  <c r="C272" i="46"/>
  <c r="A272" i="46"/>
  <c r="L271" i="46"/>
  <c r="H271" i="46"/>
  <c r="E271" i="46"/>
  <c r="D271" i="46"/>
  <c r="C271" i="46"/>
  <c r="A271" i="46"/>
  <c r="L270" i="46"/>
  <c r="H270" i="46"/>
  <c r="E270" i="46"/>
  <c r="D270" i="46"/>
  <c r="C270" i="46"/>
  <c r="A270" i="46"/>
  <c r="L269" i="46"/>
  <c r="H269" i="46"/>
  <c r="E269" i="46"/>
  <c r="D269" i="46"/>
  <c r="C269" i="46"/>
  <c r="A269" i="46"/>
  <c r="L268" i="46"/>
  <c r="H268" i="46"/>
  <c r="E268" i="46"/>
  <c r="D268" i="46"/>
  <c r="C268" i="46"/>
  <c r="A268" i="46"/>
  <c r="L267" i="46"/>
  <c r="H267" i="46"/>
  <c r="E267" i="46"/>
  <c r="D267" i="46"/>
  <c r="C267" i="46"/>
  <c r="A267" i="46"/>
  <c r="L266" i="46"/>
  <c r="H266" i="46"/>
  <c r="E266" i="46"/>
  <c r="D266" i="46"/>
  <c r="C266" i="46"/>
  <c r="A266" i="46"/>
  <c r="L265" i="46"/>
  <c r="H265" i="46"/>
  <c r="E265" i="46"/>
  <c r="D265" i="46"/>
  <c r="C265" i="46"/>
  <c r="A265" i="46"/>
  <c r="L264" i="46"/>
  <c r="H264" i="46"/>
  <c r="E264" i="46"/>
  <c r="D264" i="46"/>
  <c r="C264" i="46"/>
  <c r="A264" i="46"/>
  <c r="L263" i="46"/>
  <c r="H263" i="46"/>
  <c r="E263" i="46"/>
  <c r="D263" i="46"/>
  <c r="C263" i="46"/>
  <c r="A263" i="46"/>
  <c r="L262" i="46"/>
  <c r="H262" i="46"/>
  <c r="E262" i="46"/>
  <c r="D262" i="46"/>
  <c r="C262" i="46"/>
  <c r="A262" i="46"/>
  <c r="L261" i="46"/>
  <c r="H261" i="46"/>
  <c r="E261" i="46"/>
  <c r="D261" i="46"/>
  <c r="C261" i="46"/>
  <c r="A261" i="46"/>
  <c r="L260" i="46"/>
  <c r="H260" i="46"/>
  <c r="E260" i="46"/>
  <c r="D260" i="46"/>
  <c r="C260" i="46"/>
  <c r="A260" i="46"/>
  <c r="L259" i="46"/>
  <c r="H259" i="46"/>
  <c r="E259" i="46"/>
  <c r="D259" i="46"/>
  <c r="C259" i="46"/>
  <c r="A259" i="46"/>
  <c r="L258" i="46"/>
  <c r="H258" i="46"/>
  <c r="E258" i="46"/>
  <c r="D258" i="46"/>
  <c r="C258" i="46"/>
  <c r="A258" i="46"/>
  <c r="L257" i="46"/>
  <c r="H257" i="46"/>
  <c r="E257" i="46"/>
  <c r="D257" i="46"/>
  <c r="C257" i="46"/>
  <c r="A257" i="46"/>
  <c r="L256" i="46"/>
  <c r="H256" i="46"/>
  <c r="E256" i="46"/>
  <c r="D256" i="46"/>
  <c r="C256" i="46"/>
  <c r="A256" i="46"/>
  <c r="L255" i="46"/>
  <c r="H255" i="46"/>
  <c r="E255" i="46"/>
  <c r="D255" i="46"/>
  <c r="C255" i="46"/>
  <c r="A255" i="46"/>
  <c r="L254" i="46"/>
  <c r="H254" i="46"/>
  <c r="E254" i="46"/>
  <c r="D254" i="46"/>
  <c r="C254" i="46"/>
  <c r="A254" i="46"/>
  <c r="L253" i="46"/>
  <c r="H253" i="46"/>
  <c r="E253" i="46"/>
  <c r="D253" i="46"/>
  <c r="C253" i="46"/>
  <c r="A253" i="46"/>
  <c r="L252" i="46"/>
  <c r="H252" i="46"/>
  <c r="E252" i="46"/>
  <c r="D252" i="46"/>
  <c r="C252" i="46"/>
  <c r="A252" i="46"/>
  <c r="L251" i="46"/>
  <c r="H251" i="46"/>
  <c r="E251" i="46"/>
  <c r="D251" i="46"/>
  <c r="C251" i="46"/>
  <c r="A251" i="46"/>
  <c r="L250" i="46"/>
  <c r="H250" i="46"/>
  <c r="E250" i="46"/>
  <c r="D250" i="46"/>
  <c r="C250" i="46"/>
  <c r="A250" i="46"/>
  <c r="L249" i="46"/>
  <c r="H249" i="46"/>
  <c r="E249" i="46"/>
  <c r="D249" i="46"/>
  <c r="C249" i="46"/>
  <c r="A249" i="46"/>
  <c r="L248" i="46"/>
  <c r="H248" i="46"/>
  <c r="E248" i="46"/>
  <c r="D248" i="46"/>
  <c r="C248" i="46"/>
  <c r="A248" i="46"/>
  <c r="L247" i="46"/>
  <c r="H247" i="46"/>
  <c r="E247" i="46"/>
  <c r="D247" i="46"/>
  <c r="C247" i="46"/>
  <c r="A247" i="46"/>
  <c r="L246" i="46"/>
  <c r="H246" i="46"/>
  <c r="E246" i="46"/>
  <c r="D246" i="46"/>
  <c r="C246" i="46"/>
  <c r="A246" i="46"/>
  <c r="L245" i="46"/>
  <c r="H245" i="46"/>
  <c r="E245" i="46"/>
  <c r="D245" i="46"/>
  <c r="C245" i="46"/>
  <c r="A245" i="46"/>
  <c r="L244" i="46"/>
  <c r="H244" i="46"/>
  <c r="E244" i="46"/>
  <c r="D244" i="46"/>
  <c r="C244" i="46"/>
  <c r="A244" i="46"/>
  <c r="L243" i="46"/>
  <c r="H243" i="46"/>
  <c r="E243" i="46"/>
  <c r="D243" i="46"/>
  <c r="C243" i="46"/>
  <c r="A243" i="46"/>
  <c r="L242" i="46"/>
  <c r="H242" i="46"/>
  <c r="E242" i="46"/>
  <c r="D242" i="46"/>
  <c r="C242" i="46"/>
  <c r="A242" i="46"/>
  <c r="L241" i="46"/>
  <c r="H241" i="46"/>
  <c r="E241" i="46"/>
  <c r="D241" i="46"/>
  <c r="C241" i="46"/>
  <c r="A241" i="46"/>
  <c r="L240" i="46"/>
  <c r="H240" i="46"/>
  <c r="E240" i="46"/>
  <c r="D240" i="46"/>
  <c r="C240" i="46"/>
  <c r="A240" i="46"/>
  <c r="L239" i="46"/>
  <c r="H239" i="46"/>
  <c r="E239" i="46"/>
  <c r="D239" i="46"/>
  <c r="C239" i="46"/>
  <c r="A239" i="46"/>
  <c r="L238" i="46"/>
  <c r="H238" i="46"/>
  <c r="E238" i="46"/>
  <c r="D238" i="46"/>
  <c r="C238" i="46"/>
  <c r="A238" i="46"/>
  <c r="L237" i="46"/>
  <c r="H237" i="46"/>
  <c r="E237" i="46"/>
  <c r="D237" i="46"/>
  <c r="C237" i="46"/>
  <c r="A237" i="46"/>
  <c r="L236" i="46"/>
  <c r="H236" i="46"/>
  <c r="E236" i="46"/>
  <c r="D236" i="46"/>
  <c r="C236" i="46"/>
  <c r="A236" i="46"/>
  <c r="L235" i="46"/>
  <c r="H235" i="46"/>
  <c r="E235" i="46"/>
  <c r="D235" i="46"/>
  <c r="C235" i="46"/>
  <c r="A235" i="46"/>
  <c r="L234" i="46"/>
  <c r="H234" i="46"/>
  <c r="E234" i="46"/>
  <c r="D234" i="46"/>
  <c r="C234" i="46"/>
  <c r="A234" i="46"/>
  <c r="L233" i="46"/>
  <c r="H233" i="46"/>
  <c r="E233" i="46"/>
  <c r="D233" i="46"/>
  <c r="C233" i="46"/>
  <c r="A233" i="46"/>
  <c r="L232" i="46"/>
  <c r="H232" i="46"/>
  <c r="E232" i="46"/>
  <c r="D232" i="46"/>
  <c r="C232" i="46"/>
  <c r="A232" i="46"/>
  <c r="L231" i="46"/>
  <c r="H231" i="46"/>
  <c r="E231" i="46"/>
  <c r="D231" i="46"/>
  <c r="C231" i="46"/>
  <c r="A231" i="46"/>
  <c r="L230" i="46"/>
  <c r="H230" i="46"/>
  <c r="E230" i="46"/>
  <c r="D230" i="46"/>
  <c r="C230" i="46"/>
  <c r="A230" i="46"/>
  <c r="L229" i="46"/>
  <c r="H229" i="46"/>
  <c r="E229" i="46"/>
  <c r="D229" i="46"/>
  <c r="C229" i="46"/>
  <c r="A229" i="46"/>
  <c r="L228" i="46"/>
  <c r="H228" i="46"/>
  <c r="E228" i="46"/>
  <c r="D228" i="46"/>
  <c r="C228" i="46"/>
  <c r="A228" i="46"/>
  <c r="L227" i="46"/>
  <c r="H227" i="46"/>
  <c r="E227" i="46"/>
  <c r="D227" i="46"/>
  <c r="C227" i="46"/>
  <c r="A227" i="46"/>
  <c r="L226" i="46"/>
  <c r="H226" i="46"/>
  <c r="E226" i="46"/>
  <c r="D226" i="46"/>
  <c r="C226" i="46"/>
  <c r="A226" i="46"/>
  <c r="L225" i="46"/>
  <c r="H225" i="46"/>
  <c r="E225" i="46"/>
  <c r="D225" i="46"/>
  <c r="C225" i="46"/>
  <c r="A225" i="46"/>
  <c r="L224" i="46"/>
  <c r="H224" i="46"/>
  <c r="E224" i="46"/>
  <c r="D224" i="46"/>
  <c r="C224" i="46"/>
  <c r="A224" i="46"/>
  <c r="L223" i="46"/>
  <c r="H223" i="46"/>
  <c r="E223" i="46"/>
  <c r="D223" i="46"/>
  <c r="C223" i="46"/>
  <c r="A223" i="46"/>
  <c r="L222" i="46"/>
  <c r="H222" i="46"/>
  <c r="E222" i="46"/>
  <c r="D222" i="46"/>
  <c r="C222" i="46"/>
  <c r="A222" i="46"/>
  <c r="L221" i="46"/>
  <c r="H221" i="46"/>
  <c r="E221" i="46"/>
  <c r="D221" i="46"/>
  <c r="C221" i="46"/>
  <c r="A221" i="46"/>
  <c r="L220" i="46"/>
  <c r="H220" i="46"/>
  <c r="E220" i="46"/>
  <c r="D220" i="46"/>
  <c r="C220" i="46"/>
  <c r="A220" i="46"/>
  <c r="L219" i="46"/>
  <c r="H219" i="46"/>
  <c r="E219" i="46"/>
  <c r="D219" i="46"/>
  <c r="C219" i="46"/>
  <c r="A219" i="46"/>
  <c r="L218" i="46"/>
  <c r="H218" i="46"/>
  <c r="E218" i="46"/>
  <c r="D218" i="46"/>
  <c r="C218" i="46"/>
  <c r="A218" i="46"/>
  <c r="L217" i="46"/>
  <c r="H217" i="46"/>
  <c r="E217" i="46"/>
  <c r="D217" i="46"/>
  <c r="C217" i="46"/>
  <c r="A217" i="46"/>
  <c r="L216" i="46"/>
  <c r="H216" i="46"/>
  <c r="E216" i="46"/>
  <c r="D216" i="46"/>
  <c r="C216" i="46"/>
  <c r="A216" i="46"/>
  <c r="L215" i="46"/>
  <c r="H215" i="46"/>
  <c r="E215" i="46"/>
  <c r="D215" i="46"/>
  <c r="C215" i="46"/>
  <c r="A215" i="46"/>
  <c r="L214" i="46"/>
  <c r="H214" i="46"/>
  <c r="E214" i="46"/>
  <c r="D214" i="46"/>
  <c r="C214" i="46"/>
  <c r="A214" i="46"/>
  <c r="L213" i="46"/>
  <c r="H213" i="46"/>
  <c r="E213" i="46"/>
  <c r="D213" i="46"/>
  <c r="C213" i="46"/>
  <c r="A213" i="46"/>
  <c r="L212" i="46"/>
  <c r="H212" i="46"/>
  <c r="E212" i="46"/>
  <c r="D212" i="46"/>
  <c r="C212" i="46"/>
  <c r="A212" i="46"/>
  <c r="L211" i="46"/>
  <c r="H211" i="46"/>
  <c r="E211" i="46"/>
  <c r="D211" i="46"/>
  <c r="C211" i="46"/>
  <c r="A211" i="46"/>
  <c r="L210" i="46"/>
  <c r="H210" i="46"/>
  <c r="E210" i="46"/>
  <c r="D210" i="46"/>
  <c r="C210" i="46"/>
  <c r="A210" i="46"/>
  <c r="L209" i="46"/>
  <c r="H209" i="46"/>
  <c r="E209" i="46"/>
  <c r="D209" i="46"/>
  <c r="C209" i="46"/>
  <c r="A209" i="46"/>
  <c r="L208" i="46"/>
  <c r="H208" i="46"/>
  <c r="E208" i="46"/>
  <c r="D208" i="46"/>
  <c r="C208" i="46"/>
  <c r="A208" i="46"/>
  <c r="L207" i="46"/>
  <c r="H207" i="46"/>
  <c r="E207" i="46"/>
  <c r="D207" i="46"/>
  <c r="C207" i="46"/>
  <c r="A207" i="46"/>
  <c r="L206" i="46"/>
  <c r="H206" i="46"/>
  <c r="E206" i="46"/>
  <c r="D206" i="46"/>
  <c r="C206" i="46"/>
  <c r="A206" i="46"/>
  <c r="L205" i="46"/>
  <c r="H205" i="46"/>
  <c r="E205" i="46"/>
  <c r="D205" i="46"/>
  <c r="C205" i="46"/>
  <c r="A205" i="46"/>
  <c r="L204" i="46"/>
  <c r="H204" i="46"/>
  <c r="E204" i="46"/>
  <c r="D204" i="46"/>
  <c r="C204" i="46"/>
  <c r="A204" i="46"/>
  <c r="L203" i="46"/>
  <c r="H203" i="46"/>
  <c r="E203" i="46"/>
  <c r="D203" i="46"/>
  <c r="C203" i="46"/>
  <c r="A203" i="46"/>
  <c r="L202" i="46"/>
  <c r="H202" i="46"/>
  <c r="E202" i="46"/>
  <c r="D202" i="46"/>
  <c r="C202" i="46"/>
  <c r="A202" i="46"/>
  <c r="L201" i="46"/>
  <c r="H201" i="46"/>
  <c r="E201" i="46"/>
  <c r="D201" i="46"/>
  <c r="C201" i="46"/>
  <c r="A201" i="46"/>
  <c r="L200" i="46"/>
  <c r="H200" i="46"/>
  <c r="E200" i="46"/>
  <c r="D200" i="46"/>
  <c r="C200" i="46"/>
  <c r="A200" i="46"/>
  <c r="L199" i="46"/>
  <c r="H199" i="46"/>
  <c r="E199" i="46"/>
  <c r="D199" i="46"/>
  <c r="C199" i="46"/>
  <c r="A199" i="46"/>
  <c r="L198" i="46"/>
  <c r="H198" i="46"/>
  <c r="E198" i="46"/>
  <c r="D198" i="46"/>
  <c r="C198" i="46"/>
  <c r="A198" i="46"/>
  <c r="L197" i="46"/>
  <c r="H197" i="46"/>
  <c r="E197" i="46"/>
  <c r="D197" i="46"/>
  <c r="C197" i="46"/>
  <c r="A197" i="46"/>
  <c r="L196" i="46"/>
  <c r="H196" i="46"/>
  <c r="E196" i="46"/>
  <c r="D196" i="46"/>
  <c r="C196" i="46"/>
  <c r="A196" i="46"/>
  <c r="L195" i="46"/>
  <c r="H195" i="46"/>
  <c r="E195" i="46"/>
  <c r="D195" i="46"/>
  <c r="C195" i="46"/>
  <c r="A195" i="46"/>
  <c r="L194" i="46"/>
  <c r="H194" i="46"/>
  <c r="E194" i="46"/>
  <c r="D194" i="46"/>
  <c r="C194" i="46"/>
  <c r="A194" i="46"/>
  <c r="L193" i="46"/>
  <c r="H193" i="46"/>
  <c r="E193" i="46"/>
  <c r="D193" i="46"/>
  <c r="C193" i="46"/>
  <c r="A193" i="46"/>
  <c r="L192" i="46"/>
  <c r="H192" i="46"/>
  <c r="E192" i="46"/>
  <c r="D192" i="46"/>
  <c r="C192" i="46"/>
  <c r="A192" i="46"/>
  <c r="L191" i="46"/>
  <c r="H191" i="46"/>
  <c r="E191" i="46"/>
  <c r="D191" i="46"/>
  <c r="C191" i="46"/>
  <c r="A191" i="46"/>
  <c r="L190" i="46"/>
  <c r="H190" i="46"/>
  <c r="E190" i="46"/>
  <c r="D190" i="46"/>
  <c r="C190" i="46"/>
  <c r="A190" i="46"/>
  <c r="L189" i="46"/>
  <c r="H189" i="46"/>
  <c r="E189" i="46"/>
  <c r="D189" i="46"/>
  <c r="C189" i="46"/>
  <c r="A189" i="46"/>
  <c r="L188" i="46"/>
  <c r="H188" i="46"/>
  <c r="E188" i="46"/>
  <c r="D188" i="46"/>
  <c r="C188" i="46"/>
  <c r="A188" i="46"/>
  <c r="L187" i="46"/>
  <c r="H187" i="46"/>
  <c r="E187" i="46"/>
  <c r="D187" i="46"/>
  <c r="C187" i="46"/>
  <c r="A187" i="46"/>
  <c r="L186" i="46"/>
  <c r="H186" i="46"/>
  <c r="E186" i="46"/>
  <c r="D186" i="46"/>
  <c r="C186" i="46"/>
  <c r="A186" i="46"/>
  <c r="L185" i="46"/>
  <c r="H185" i="46"/>
  <c r="E185" i="46"/>
  <c r="D185" i="46"/>
  <c r="C185" i="46"/>
  <c r="A185" i="46"/>
  <c r="L184" i="46"/>
  <c r="H184" i="46"/>
  <c r="E184" i="46"/>
  <c r="D184" i="46"/>
  <c r="C184" i="46"/>
  <c r="A184" i="46"/>
  <c r="L183" i="46"/>
  <c r="H183" i="46"/>
  <c r="E183" i="46"/>
  <c r="D183" i="46"/>
  <c r="C183" i="46"/>
  <c r="A183" i="46"/>
  <c r="L182" i="46"/>
  <c r="H182" i="46"/>
  <c r="E182" i="46"/>
  <c r="D182" i="46"/>
  <c r="C182" i="46"/>
  <c r="A182" i="46"/>
  <c r="L181" i="46"/>
  <c r="H181" i="46"/>
  <c r="E181" i="46"/>
  <c r="D181" i="46"/>
  <c r="C181" i="46"/>
  <c r="A181" i="46"/>
  <c r="L180" i="46"/>
  <c r="H180" i="46"/>
  <c r="E180" i="46"/>
  <c r="D180" i="46"/>
  <c r="C180" i="46"/>
  <c r="A180" i="46"/>
  <c r="L179" i="46"/>
  <c r="H179" i="46"/>
  <c r="E179" i="46"/>
  <c r="D179" i="46"/>
  <c r="C179" i="46"/>
  <c r="A179" i="46"/>
  <c r="L178" i="46"/>
  <c r="H178" i="46"/>
  <c r="E178" i="46"/>
  <c r="D178" i="46"/>
  <c r="C178" i="46"/>
  <c r="A178" i="46"/>
  <c r="L177" i="46"/>
  <c r="H177" i="46"/>
  <c r="E177" i="46"/>
  <c r="D177" i="46"/>
  <c r="C177" i="46"/>
  <c r="A177" i="46"/>
  <c r="L176" i="46"/>
  <c r="H176" i="46"/>
  <c r="E176" i="46"/>
  <c r="D176" i="46"/>
  <c r="C176" i="46"/>
  <c r="A176" i="46"/>
  <c r="L175" i="46"/>
  <c r="H175" i="46"/>
  <c r="E175" i="46"/>
  <c r="D175" i="46"/>
  <c r="C175" i="46"/>
  <c r="A175" i="46"/>
  <c r="L174" i="46"/>
  <c r="H174" i="46"/>
  <c r="E174" i="46"/>
  <c r="D174" i="46"/>
  <c r="C174" i="46"/>
  <c r="A174" i="46"/>
  <c r="L173" i="46"/>
  <c r="H173" i="46"/>
  <c r="E173" i="46"/>
  <c r="D173" i="46"/>
  <c r="C173" i="46"/>
  <c r="A173" i="46"/>
  <c r="L172" i="46"/>
  <c r="H172" i="46"/>
  <c r="E172" i="46"/>
  <c r="D172" i="46"/>
  <c r="C172" i="46"/>
  <c r="A172" i="46"/>
  <c r="L171" i="46"/>
  <c r="H171" i="46"/>
  <c r="E171" i="46"/>
  <c r="D171" i="46"/>
  <c r="C171" i="46"/>
  <c r="A171" i="46"/>
  <c r="L170" i="46"/>
  <c r="H170" i="46"/>
  <c r="E170" i="46"/>
  <c r="D170" i="46"/>
  <c r="C170" i="46"/>
  <c r="A170" i="46"/>
  <c r="L169" i="46"/>
  <c r="H169" i="46"/>
  <c r="E169" i="46"/>
  <c r="D169" i="46"/>
  <c r="C169" i="46"/>
  <c r="A169" i="46"/>
  <c r="L168" i="46"/>
  <c r="H168" i="46"/>
  <c r="E168" i="46"/>
  <c r="D168" i="46"/>
  <c r="C168" i="46"/>
  <c r="A168" i="46"/>
  <c r="L167" i="46"/>
  <c r="H167" i="46"/>
  <c r="E167" i="46"/>
  <c r="D167" i="46"/>
  <c r="C167" i="46"/>
  <c r="A167" i="46"/>
  <c r="L166" i="46"/>
  <c r="H166" i="46"/>
  <c r="E166" i="46"/>
  <c r="D166" i="46"/>
  <c r="C166" i="46"/>
  <c r="A166" i="46"/>
  <c r="L165" i="46"/>
  <c r="H165" i="46"/>
  <c r="E165" i="46"/>
  <c r="D165" i="46"/>
  <c r="C165" i="46"/>
  <c r="A165" i="46"/>
  <c r="L164" i="46"/>
  <c r="H164" i="46"/>
  <c r="E164" i="46"/>
  <c r="D164" i="46"/>
  <c r="C164" i="46"/>
  <c r="A164" i="46"/>
  <c r="L163" i="46"/>
  <c r="H163" i="46"/>
  <c r="E163" i="46"/>
  <c r="D163" i="46"/>
  <c r="C163" i="46"/>
  <c r="A163" i="46"/>
  <c r="L162" i="46"/>
  <c r="H162" i="46"/>
  <c r="E162" i="46"/>
  <c r="D162" i="46"/>
  <c r="C162" i="46"/>
  <c r="A162" i="46"/>
  <c r="L161" i="46"/>
  <c r="H161" i="46"/>
  <c r="E161" i="46"/>
  <c r="D161" i="46"/>
  <c r="C161" i="46"/>
  <c r="A161" i="46"/>
  <c r="L160" i="46"/>
  <c r="H160" i="46"/>
  <c r="E160" i="46"/>
  <c r="D160" i="46"/>
  <c r="C160" i="46"/>
  <c r="A160" i="46"/>
  <c r="L159" i="46"/>
  <c r="H159" i="46"/>
  <c r="E159" i="46"/>
  <c r="D159" i="46"/>
  <c r="C159" i="46"/>
  <c r="A159" i="46"/>
  <c r="L158" i="46"/>
  <c r="H158" i="46"/>
  <c r="E158" i="46"/>
  <c r="D158" i="46"/>
  <c r="C158" i="46"/>
  <c r="A158" i="46"/>
  <c r="L157" i="46"/>
  <c r="H157" i="46"/>
  <c r="E157" i="46"/>
  <c r="D157" i="46"/>
  <c r="C157" i="46"/>
  <c r="A157" i="46"/>
  <c r="L156" i="46"/>
  <c r="H156" i="46"/>
  <c r="E156" i="46"/>
  <c r="D156" i="46"/>
  <c r="C156" i="46"/>
  <c r="A156" i="46"/>
  <c r="L155" i="46"/>
  <c r="H155" i="46"/>
  <c r="E155" i="46"/>
  <c r="D155" i="46"/>
  <c r="C155" i="46"/>
  <c r="A155" i="46"/>
  <c r="L154" i="46"/>
  <c r="H154" i="46"/>
  <c r="E154" i="46"/>
  <c r="D154" i="46"/>
  <c r="C154" i="46"/>
  <c r="A154" i="46"/>
  <c r="L153" i="46"/>
  <c r="H153" i="46"/>
  <c r="E153" i="46"/>
  <c r="D153" i="46"/>
  <c r="C153" i="46"/>
  <c r="A153" i="46"/>
  <c r="L152" i="46"/>
  <c r="H152" i="46"/>
  <c r="E152" i="46"/>
  <c r="D152" i="46"/>
  <c r="C152" i="46"/>
  <c r="A152" i="46"/>
  <c r="L151" i="46"/>
  <c r="H151" i="46"/>
  <c r="E151" i="46"/>
  <c r="D151" i="46"/>
  <c r="C151" i="46"/>
  <c r="A151" i="46"/>
  <c r="L150" i="46"/>
  <c r="H150" i="46"/>
  <c r="E150" i="46"/>
  <c r="D150" i="46"/>
  <c r="C150" i="46"/>
  <c r="A150" i="46"/>
  <c r="L149" i="46"/>
  <c r="H149" i="46"/>
  <c r="E149" i="46"/>
  <c r="D149" i="46"/>
  <c r="C149" i="46"/>
  <c r="A149" i="46"/>
  <c r="L148" i="46"/>
  <c r="H148" i="46"/>
  <c r="E148" i="46"/>
  <c r="D148" i="46"/>
  <c r="C148" i="46"/>
  <c r="A148" i="46"/>
  <c r="L147" i="46"/>
  <c r="H147" i="46"/>
  <c r="E147" i="46"/>
  <c r="D147" i="46"/>
  <c r="C147" i="46"/>
  <c r="A147" i="46"/>
  <c r="L146" i="46"/>
  <c r="H146" i="46"/>
  <c r="E146" i="46"/>
  <c r="D146" i="46"/>
  <c r="C146" i="46"/>
  <c r="A146" i="46"/>
  <c r="L145" i="46"/>
  <c r="H145" i="46"/>
  <c r="E145" i="46"/>
  <c r="D145" i="46"/>
  <c r="C145" i="46"/>
  <c r="A145" i="46"/>
  <c r="L144" i="46"/>
  <c r="H144" i="46"/>
  <c r="E144" i="46"/>
  <c r="D144" i="46"/>
  <c r="C144" i="46"/>
  <c r="A144" i="46"/>
  <c r="L143" i="46"/>
  <c r="H143" i="46"/>
  <c r="E143" i="46"/>
  <c r="D143" i="46"/>
  <c r="C143" i="46"/>
  <c r="A143" i="46"/>
  <c r="L142" i="46"/>
  <c r="H142" i="46"/>
  <c r="E142" i="46"/>
  <c r="D142" i="46"/>
  <c r="C142" i="46"/>
  <c r="A142" i="46"/>
  <c r="L141" i="46"/>
  <c r="H141" i="46"/>
  <c r="E141" i="46"/>
  <c r="D141" i="46"/>
  <c r="C141" i="46"/>
  <c r="A141" i="46"/>
  <c r="L140" i="46"/>
  <c r="H140" i="46"/>
  <c r="E140" i="46"/>
  <c r="D140" i="46"/>
  <c r="C140" i="46"/>
  <c r="A140" i="46"/>
  <c r="L139" i="46"/>
  <c r="H139" i="46"/>
  <c r="E139" i="46"/>
  <c r="D139" i="46"/>
  <c r="C139" i="46"/>
  <c r="A139" i="46"/>
  <c r="L138" i="46"/>
  <c r="H138" i="46"/>
  <c r="E138" i="46"/>
  <c r="D138" i="46"/>
  <c r="C138" i="46"/>
  <c r="A138" i="46"/>
  <c r="L137" i="46"/>
  <c r="H137" i="46"/>
  <c r="E137" i="46"/>
  <c r="D137" i="46"/>
  <c r="C137" i="46"/>
  <c r="A137" i="46"/>
  <c r="L136" i="46"/>
  <c r="H136" i="46"/>
  <c r="E136" i="46"/>
  <c r="D136" i="46"/>
  <c r="C136" i="46"/>
  <c r="A136" i="46"/>
  <c r="L135" i="46"/>
  <c r="H135" i="46"/>
  <c r="E135" i="46"/>
  <c r="D135" i="46"/>
  <c r="C135" i="46"/>
  <c r="A135" i="46"/>
  <c r="L134" i="46"/>
  <c r="H134" i="46"/>
  <c r="E134" i="46"/>
  <c r="D134" i="46"/>
  <c r="C134" i="46"/>
  <c r="A134" i="46"/>
  <c r="L133" i="46"/>
  <c r="H133" i="46"/>
  <c r="E133" i="46"/>
  <c r="D133" i="46"/>
  <c r="C133" i="46"/>
  <c r="A133" i="46"/>
  <c r="L132" i="46"/>
  <c r="H132" i="46"/>
  <c r="E132" i="46"/>
  <c r="D132" i="46"/>
  <c r="C132" i="46"/>
  <c r="A132" i="46"/>
  <c r="L131" i="46"/>
  <c r="H131" i="46"/>
  <c r="E131" i="46"/>
  <c r="D131" i="46"/>
  <c r="C131" i="46"/>
  <c r="A131" i="46"/>
  <c r="L130" i="46"/>
  <c r="H130" i="46"/>
  <c r="E130" i="46"/>
  <c r="D130" i="46"/>
  <c r="C130" i="46"/>
  <c r="A130" i="46"/>
  <c r="L129" i="46"/>
  <c r="H129" i="46"/>
  <c r="E129" i="46"/>
  <c r="D129" i="46"/>
  <c r="C129" i="46"/>
  <c r="A129" i="46"/>
  <c r="L128" i="46"/>
  <c r="H128" i="46"/>
  <c r="E128" i="46"/>
  <c r="D128" i="46"/>
  <c r="C128" i="46"/>
  <c r="A128" i="46"/>
  <c r="L127" i="46"/>
  <c r="H127" i="46"/>
  <c r="E127" i="46"/>
  <c r="D127" i="46"/>
  <c r="C127" i="46"/>
  <c r="A127" i="46"/>
  <c r="L126" i="46"/>
  <c r="H126" i="46"/>
  <c r="E126" i="46"/>
  <c r="D126" i="46"/>
  <c r="C126" i="46"/>
  <c r="A126" i="46"/>
  <c r="L125" i="46"/>
  <c r="H125" i="46"/>
  <c r="E125" i="46"/>
  <c r="D125" i="46"/>
  <c r="C125" i="46"/>
  <c r="A125" i="46"/>
  <c r="L124" i="46"/>
  <c r="H124" i="46"/>
  <c r="E124" i="46"/>
  <c r="D124" i="46"/>
  <c r="C124" i="46"/>
  <c r="A124" i="46"/>
  <c r="L123" i="46"/>
  <c r="H123" i="46"/>
  <c r="E123" i="46"/>
  <c r="D123" i="46"/>
  <c r="C123" i="46"/>
  <c r="A123" i="46"/>
  <c r="L122" i="46"/>
  <c r="H122" i="46"/>
  <c r="E122" i="46"/>
  <c r="D122" i="46"/>
  <c r="C122" i="46"/>
  <c r="A122" i="46"/>
  <c r="L121" i="46"/>
  <c r="H121" i="46"/>
  <c r="E121" i="46"/>
  <c r="D121" i="46"/>
  <c r="C121" i="46"/>
  <c r="A121" i="46"/>
  <c r="L120" i="46"/>
  <c r="H120" i="46"/>
  <c r="E120" i="46"/>
  <c r="D120" i="46"/>
  <c r="C120" i="46"/>
  <c r="A120" i="46"/>
  <c r="L119" i="46"/>
  <c r="H119" i="46"/>
  <c r="E119" i="46"/>
  <c r="D119" i="46"/>
  <c r="C119" i="46"/>
  <c r="A119" i="46"/>
  <c r="L118" i="46"/>
  <c r="H118" i="46"/>
  <c r="E118" i="46"/>
  <c r="D118" i="46"/>
  <c r="C118" i="46"/>
  <c r="A118" i="46"/>
  <c r="L117" i="46"/>
  <c r="H117" i="46"/>
  <c r="E117" i="46"/>
  <c r="D117" i="46"/>
  <c r="C117" i="46"/>
  <c r="A117" i="46"/>
  <c r="L116" i="46"/>
  <c r="H116" i="46"/>
  <c r="E116" i="46"/>
  <c r="D116" i="46"/>
  <c r="C116" i="46"/>
  <c r="A116" i="46"/>
  <c r="L115" i="46"/>
  <c r="H115" i="46"/>
  <c r="E115" i="46"/>
  <c r="D115" i="46"/>
  <c r="C115" i="46"/>
  <c r="A115" i="46"/>
  <c r="L114" i="46"/>
  <c r="H114" i="46"/>
  <c r="E114" i="46"/>
  <c r="D114" i="46"/>
  <c r="C114" i="46"/>
  <c r="A114" i="46"/>
  <c r="L113" i="46"/>
  <c r="H113" i="46"/>
  <c r="E113" i="46"/>
  <c r="D113" i="46"/>
  <c r="C113" i="46"/>
  <c r="A113" i="46"/>
  <c r="L112" i="46"/>
  <c r="H112" i="46"/>
  <c r="E112" i="46"/>
  <c r="D112" i="46"/>
  <c r="C112" i="46"/>
  <c r="A112" i="46"/>
  <c r="L111" i="46"/>
  <c r="H111" i="46"/>
  <c r="E111" i="46"/>
  <c r="D111" i="46"/>
  <c r="C111" i="46"/>
  <c r="A111" i="46"/>
  <c r="L110" i="46"/>
  <c r="H110" i="46"/>
  <c r="E110" i="46"/>
  <c r="D110" i="46"/>
  <c r="C110" i="46"/>
  <c r="A110" i="46"/>
  <c r="L109" i="46"/>
  <c r="H109" i="46"/>
  <c r="E109" i="46"/>
  <c r="D109" i="46"/>
  <c r="C109" i="46"/>
  <c r="A109" i="46"/>
  <c r="L108" i="46"/>
  <c r="H108" i="46"/>
  <c r="E108" i="46"/>
  <c r="D108" i="46"/>
  <c r="C108" i="46"/>
  <c r="A108" i="46"/>
  <c r="L107" i="46"/>
  <c r="H107" i="46"/>
  <c r="E107" i="46"/>
  <c r="D107" i="46"/>
  <c r="C107" i="46"/>
  <c r="A107" i="46"/>
  <c r="L106" i="46"/>
  <c r="H106" i="46"/>
  <c r="E106" i="46"/>
  <c r="D106" i="46"/>
  <c r="C106" i="46"/>
  <c r="A106" i="46"/>
  <c r="L105" i="46"/>
  <c r="H105" i="46"/>
  <c r="E105" i="46"/>
  <c r="D105" i="46"/>
  <c r="C105" i="46"/>
  <c r="A105" i="46"/>
  <c r="L104" i="46"/>
  <c r="H104" i="46"/>
  <c r="E104" i="46"/>
  <c r="D104" i="46"/>
  <c r="C104" i="46"/>
  <c r="A104" i="46"/>
  <c r="L103" i="46"/>
  <c r="H103" i="46"/>
  <c r="E103" i="46"/>
  <c r="D103" i="46"/>
  <c r="C103" i="46"/>
  <c r="A103" i="46"/>
  <c r="L102" i="46"/>
  <c r="H102" i="46"/>
  <c r="E102" i="46"/>
  <c r="D102" i="46"/>
  <c r="C102" i="46"/>
  <c r="A102" i="46"/>
  <c r="L101" i="46"/>
  <c r="H101" i="46"/>
  <c r="E101" i="46"/>
  <c r="D101" i="46"/>
  <c r="C101" i="46"/>
  <c r="A101" i="46"/>
  <c r="L100" i="46"/>
  <c r="H100" i="46"/>
  <c r="E100" i="46"/>
  <c r="D100" i="46"/>
  <c r="C100" i="46"/>
  <c r="A100" i="46"/>
  <c r="L99" i="46"/>
  <c r="H99" i="46"/>
  <c r="E99" i="46"/>
  <c r="D99" i="46"/>
  <c r="C99" i="46"/>
  <c r="A99" i="46"/>
  <c r="L98" i="46"/>
  <c r="H98" i="46"/>
  <c r="E98" i="46"/>
  <c r="D98" i="46"/>
  <c r="C98" i="46"/>
  <c r="A98" i="46"/>
  <c r="L97" i="46"/>
  <c r="H97" i="46"/>
  <c r="E97" i="46"/>
  <c r="D97" i="46"/>
  <c r="C97" i="46"/>
  <c r="A97" i="46"/>
  <c r="L96" i="46"/>
  <c r="H96" i="46"/>
  <c r="E96" i="46"/>
  <c r="D96" i="46"/>
  <c r="C96" i="46"/>
  <c r="A96" i="46"/>
  <c r="L95" i="46"/>
  <c r="H95" i="46"/>
  <c r="E95" i="46"/>
  <c r="D95" i="46"/>
  <c r="C95" i="46"/>
  <c r="A95" i="46"/>
  <c r="L94" i="46"/>
  <c r="H94" i="46"/>
  <c r="E94" i="46"/>
  <c r="D94" i="46"/>
  <c r="C94" i="46"/>
  <c r="A94" i="46"/>
  <c r="L93" i="46"/>
  <c r="H93" i="46"/>
  <c r="E93" i="46"/>
  <c r="D93" i="46"/>
  <c r="C93" i="46"/>
  <c r="A93" i="46"/>
  <c r="L92" i="46"/>
  <c r="H92" i="46"/>
  <c r="E92" i="46"/>
  <c r="D92" i="46"/>
  <c r="C92" i="46"/>
  <c r="A92" i="46"/>
  <c r="L91" i="46"/>
  <c r="H91" i="46"/>
  <c r="E91" i="46"/>
  <c r="D91" i="46"/>
  <c r="C91" i="46"/>
  <c r="A91" i="46"/>
  <c r="L90" i="46"/>
  <c r="H90" i="46"/>
  <c r="E90" i="46"/>
  <c r="D90" i="46"/>
  <c r="C90" i="46"/>
  <c r="A90" i="46"/>
  <c r="L89" i="46"/>
  <c r="H89" i="46"/>
  <c r="E89" i="46"/>
  <c r="D89" i="46"/>
  <c r="C89" i="46"/>
  <c r="A89" i="46"/>
  <c r="L88" i="46"/>
  <c r="H88" i="46"/>
  <c r="E88" i="46"/>
  <c r="D88" i="46"/>
  <c r="C88" i="46"/>
  <c r="A88" i="46"/>
  <c r="L87" i="46"/>
  <c r="H87" i="46"/>
  <c r="E87" i="46"/>
  <c r="D87" i="46"/>
  <c r="C87" i="46"/>
  <c r="A87" i="46"/>
  <c r="L86" i="46"/>
  <c r="H86" i="46"/>
  <c r="E86" i="46"/>
  <c r="D86" i="46"/>
  <c r="C86" i="46"/>
  <c r="A86" i="46"/>
  <c r="L85" i="46"/>
  <c r="H85" i="46"/>
  <c r="E85" i="46"/>
  <c r="D85" i="46"/>
  <c r="C85" i="46"/>
  <c r="A85" i="46"/>
  <c r="L84" i="46"/>
  <c r="H84" i="46"/>
  <c r="E84" i="46"/>
  <c r="D84" i="46"/>
  <c r="C84" i="46"/>
  <c r="A84" i="46"/>
  <c r="L83" i="46"/>
  <c r="H83" i="46"/>
  <c r="E83" i="46"/>
  <c r="D83" i="46"/>
  <c r="C83" i="46"/>
  <c r="A83" i="46"/>
  <c r="L82" i="46"/>
  <c r="H82" i="46"/>
  <c r="E82" i="46"/>
  <c r="D82" i="46"/>
  <c r="C82" i="46"/>
  <c r="A82" i="46"/>
  <c r="L81" i="46"/>
  <c r="H81" i="46"/>
  <c r="E81" i="46"/>
  <c r="D81" i="46"/>
  <c r="C81" i="46"/>
  <c r="A81" i="46"/>
  <c r="L80" i="46"/>
  <c r="H80" i="46"/>
  <c r="E80" i="46"/>
  <c r="D80" i="46"/>
  <c r="C80" i="46"/>
  <c r="A80" i="46"/>
  <c r="L79" i="46"/>
  <c r="H79" i="46"/>
  <c r="E79" i="46"/>
  <c r="D79" i="46"/>
  <c r="C79" i="46"/>
  <c r="A79" i="46"/>
  <c r="L78" i="46"/>
  <c r="H78" i="46"/>
  <c r="E78" i="46"/>
  <c r="D78" i="46"/>
  <c r="C78" i="46"/>
  <c r="A78" i="46"/>
  <c r="L77" i="46"/>
  <c r="H77" i="46"/>
  <c r="E77" i="46"/>
  <c r="D77" i="46"/>
  <c r="C77" i="46"/>
  <c r="A77" i="46"/>
  <c r="L76" i="46"/>
  <c r="H76" i="46"/>
  <c r="E76" i="46"/>
  <c r="D76" i="46"/>
  <c r="C76" i="46"/>
  <c r="A76" i="46"/>
  <c r="L75" i="46"/>
  <c r="H75" i="46"/>
  <c r="E75" i="46"/>
  <c r="D75" i="46"/>
  <c r="C75" i="46"/>
  <c r="A75" i="46"/>
  <c r="L74" i="46"/>
  <c r="H74" i="46"/>
  <c r="E74" i="46"/>
  <c r="D74" i="46"/>
  <c r="C74" i="46"/>
  <c r="A74" i="46"/>
  <c r="L73" i="46"/>
  <c r="H73" i="46"/>
  <c r="E73" i="46"/>
  <c r="D73" i="46"/>
  <c r="C73" i="46"/>
  <c r="A73" i="46"/>
  <c r="L72" i="46"/>
  <c r="H72" i="46"/>
  <c r="E72" i="46"/>
  <c r="D72" i="46"/>
  <c r="C72" i="46"/>
  <c r="A72" i="46"/>
  <c r="L71" i="46"/>
  <c r="H71" i="46"/>
  <c r="E71" i="46"/>
  <c r="D71" i="46"/>
  <c r="C71" i="46"/>
  <c r="A71" i="46"/>
  <c r="L70" i="46"/>
  <c r="H70" i="46"/>
  <c r="E70" i="46"/>
  <c r="D70" i="46"/>
  <c r="C70" i="46"/>
  <c r="A70" i="46"/>
  <c r="L69" i="46"/>
  <c r="H69" i="46"/>
  <c r="E69" i="46"/>
  <c r="D69" i="46"/>
  <c r="C69" i="46"/>
  <c r="A69" i="46"/>
  <c r="L68" i="46"/>
  <c r="H68" i="46"/>
  <c r="E68" i="46"/>
  <c r="D68" i="46"/>
  <c r="C68" i="46"/>
  <c r="A68" i="46"/>
  <c r="L67" i="46"/>
  <c r="H67" i="46"/>
  <c r="E67" i="46"/>
  <c r="D67" i="46"/>
  <c r="C67" i="46"/>
  <c r="A67" i="46"/>
  <c r="L66" i="46"/>
  <c r="H66" i="46"/>
  <c r="E66" i="46"/>
  <c r="D66" i="46"/>
  <c r="C66" i="46"/>
  <c r="A66" i="46"/>
  <c r="L65" i="46"/>
  <c r="H65" i="46"/>
  <c r="E65" i="46"/>
  <c r="D65" i="46"/>
  <c r="C65" i="46"/>
  <c r="A65" i="46"/>
  <c r="L64" i="46"/>
  <c r="H64" i="46"/>
  <c r="E64" i="46"/>
  <c r="D64" i="46"/>
  <c r="C64" i="46"/>
  <c r="A64" i="46"/>
  <c r="L63" i="46"/>
  <c r="H63" i="46"/>
  <c r="E63" i="46"/>
  <c r="D63" i="46"/>
  <c r="C63" i="46"/>
  <c r="A63" i="46"/>
  <c r="L62" i="46"/>
  <c r="H62" i="46"/>
  <c r="E62" i="46"/>
  <c r="D62" i="46"/>
  <c r="C62" i="46"/>
  <c r="A62" i="46"/>
  <c r="L61" i="46"/>
  <c r="H61" i="46"/>
  <c r="E61" i="46"/>
  <c r="D61" i="46"/>
  <c r="C61" i="46"/>
  <c r="A61" i="46"/>
  <c r="L60" i="46"/>
  <c r="H60" i="46"/>
  <c r="E60" i="46"/>
  <c r="D60" i="46"/>
  <c r="C60" i="46"/>
  <c r="A60" i="46"/>
  <c r="L59" i="46"/>
  <c r="H59" i="46"/>
  <c r="E59" i="46"/>
  <c r="D59" i="46"/>
  <c r="C59" i="46"/>
  <c r="A59" i="46"/>
  <c r="L58" i="46"/>
  <c r="H58" i="46"/>
  <c r="E58" i="46"/>
  <c r="D58" i="46"/>
  <c r="C58" i="46"/>
  <c r="A58" i="46"/>
  <c r="L57" i="46"/>
  <c r="H57" i="46"/>
  <c r="E57" i="46"/>
  <c r="D57" i="46"/>
  <c r="C57" i="46"/>
  <c r="A57" i="46"/>
  <c r="L56" i="46"/>
  <c r="H56" i="46"/>
  <c r="E56" i="46"/>
  <c r="D56" i="46"/>
  <c r="C56" i="46"/>
  <c r="A56" i="46"/>
  <c r="L55" i="46"/>
  <c r="H55" i="46"/>
  <c r="E55" i="46"/>
  <c r="D55" i="46"/>
  <c r="C55" i="46"/>
  <c r="A55" i="46"/>
  <c r="L54" i="46"/>
  <c r="H54" i="46"/>
  <c r="E54" i="46"/>
  <c r="D54" i="46"/>
  <c r="C54" i="46"/>
  <c r="A54" i="46"/>
  <c r="L53" i="46"/>
  <c r="H53" i="46"/>
  <c r="E53" i="46"/>
  <c r="D53" i="46"/>
  <c r="C53" i="46"/>
  <c r="A53" i="46"/>
  <c r="L52" i="46"/>
  <c r="H52" i="46"/>
  <c r="E52" i="46"/>
  <c r="D52" i="46"/>
  <c r="C52" i="46"/>
  <c r="A52" i="46"/>
  <c r="L51" i="46"/>
  <c r="H51" i="46"/>
  <c r="E51" i="46"/>
  <c r="D51" i="46"/>
  <c r="C51" i="46"/>
  <c r="A51" i="46"/>
  <c r="L50" i="46"/>
  <c r="H50" i="46"/>
  <c r="E50" i="46"/>
  <c r="D50" i="46"/>
  <c r="C50" i="46"/>
  <c r="A50" i="46"/>
  <c r="L49" i="46"/>
  <c r="H49" i="46"/>
  <c r="E49" i="46"/>
  <c r="D49" i="46"/>
  <c r="C49" i="46"/>
  <c r="A49" i="46"/>
  <c r="L48" i="46"/>
  <c r="H48" i="46"/>
  <c r="E48" i="46"/>
  <c r="D48" i="46"/>
  <c r="C48" i="46"/>
  <c r="A48" i="46"/>
  <c r="L47" i="46"/>
  <c r="H47" i="46"/>
  <c r="E47" i="46"/>
  <c r="D47" i="46"/>
  <c r="C47" i="46"/>
  <c r="A47" i="46"/>
  <c r="L46" i="46"/>
  <c r="H46" i="46"/>
  <c r="E46" i="46"/>
  <c r="D46" i="46"/>
  <c r="C46" i="46"/>
  <c r="A46" i="46"/>
  <c r="L45" i="46"/>
  <c r="H45" i="46"/>
  <c r="E45" i="46"/>
  <c r="D45" i="46"/>
  <c r="C45" i="46"/>
  <c r="A45" i="46"/>
  <c r="L44" i="46"/>
  <c r="H44" i="46"/>
  <c r="E44" i="46"/>
  <c r="D44" i="46"/>
  <c r="C44" i="46"/>
  <c r="A44" i="46"/>
  <c r="L43" i="46"/>
  <c r="H43" i="46"/>
  <c r="E43" i="46"/>
  <c r="D43" i="46"/>
  <c r="C43" i="46"/>
  <c r="A43" i="46"/>
  <c r="L42" i="46"/>
  <c r="H42" i="46"/>
  <c r="E42" i="46"/>
  <c r="D42" i="46"/>
  <c r="C42" i="46"/>
  <c r="A42" i="46"/>
  <c r="L41" i="46"/>
  <c r="H41" i="46"/>
  <c r="E41" i="46"/>
  <c r="D41" i="46"/>
  <c r="C41" i="46"/>
  <c r="A41" i="46"/>
  <c r="L40" i="46"/>
  <c r="H40" i="46"/>
  <c r="E40" i="46"/>
  <c r="D40" i="46"/>
  <c r="C40" i="46"/>
  <c r="A40" i="46"/>
  <c r="L39" i="46"/>
  <c r="H39" i="46"/>
  <c r="E39" i="46"/>
  <c r="D39" i="46"/>
  <c r="C39" i="46"/>
  <c r="A39" i="46"/>
  <c r="L38" i="46"/>
  <c r="H38" i="46"/>
  <c r="E38" i="46"/>
  <c r="D38" i="46"/>
  <c r="C38" i="46"/>
  <c r="A38" i="46"/>
  <c r="L37" i="46"/>
  <c r="H37" i="46"/>
  <c r="E37" i="46"/>
  <c r="D37" i="46"/>
  <c r="C37" i="46"/>
  <c r="A37" i="46"/>
  <c r="L36" i="46"/>
  <c r="H36" i="46"/>
  <c r="E36" i="46"/>
  <c r="D36" i="46"/>
  <c r="C36" i="46"/>
  <c r="A36" i="46"/>
  <c r="L35" i="46"/>
  <c r="H35" i="46"/>
  <c r="E35" i="46"/>
  <c r="D35" i="46"/>
  <c r="C35" i="46"/>
  <c r="A35" i="46"/>
  <c r="L34" i="46"/>
  <c r="H34" i="46"/>
  <c r="E34" i="46"/>
  <c r="D34" i="46"/>
  <c r="C34" i="46"/>
  <c r="A34" i="46"/>
  <c r="L33" i="46"/>
  <c r="H33" i="46"/>
  <c r="E33" i="46"/>
  <c r="D33" i="46"/>
  <c r="C33" i="46"/>
  <c r="A33" i="46"/>
  <c r="L32" i="46"/>
  <c r="H32" i="46"/>
  <c r="E32" i="46"/>
  <c r="D32" i="46"/>
  <c r="C32" i="46"/>
  <c r="A32" i="46"/>
  <c r="L31" i="46"/>
  <c r="H31" i="46"/>
  <c r="E31" i="46"/>
  <c r="D31" i="46"/>
  <c r="C31" i="46"/>
  <c r="A31" i="46"/>
  <c r="L30" i="46"/>
  <c r="H30" i="46"/>
  <c r="E30" i="46"/>
  <c r="D30" i="46"/>
  <c r="C30" i="46"/>
  <c r="A30" i="46"/>
  <c r="L29" i="46"/>
  <c r="H29" i="46"/>
  <c r="E29" i="46"/>
  <c r="D29" i="46"/>
  <c r="C29" i="46"/>
  <c r="A29" i="46"/>
  <c r="L28" i="46"/>
  <c r="H28" i="46"/>
  <c r="E28" i="46"/>
  <c r="D28" i="46"/>
  <c r="C28" i="46"/>
  <c r="A28" i="46"/>
  <c r="L27" i="46"/>
  <c r="H27" i="46"/>
  <c r="E27" i="46"/>
  <c r="D27" i="46"/>
  <c r="C27" i="46"/>
  <c r="A27" i="46"/>
  <c r="L26" i="46"/>
  <c r="H26" i="46"/>
  <c r="E26" i="46"/>
  <c r="D26" i="46"/>
  <c r="C26" i="46"/>
  <c r="A26" i="46"/>
  <c r="L25" i="46"/>
  <c r="H25" i="46"/>
  <c r="E25" i="46"/>
  <c r="D25" i="46"/>
  <c r="C25" i="46"/>
  <c r="A25" i="46"/>
  <c r="L24" i="46"/>
  <c r="H24" i="46"/>
  <c r="E24" i="46"/>
  <c r="D24" i="46"/>
  <c r="C24" i="46"/>
  <c r="A24" i="46"/>
  <c r="L23" i="46"/>
  <c r="H23" i="46"/>
  <c r="E23" i="46"/>
  <c r="D23" i="46"/>
  <c r="C23" i="46"/>
  <c r="A23" i="46"/>
  <c r="L22" i="46"/>
  <c r="H22" i="46"/>
  <c r="E22" i="46"/>
  <c r="D22" i="46"/>
  <c r="C22" i="46"/>
  <c r="A22" i="46"/>
  <c r="L21" i="46"/>
  <c r="H21" i="46"/>
  <c r="E21" i="46"/>
  <c r="D21" i="46"/>
  <c r="C21" i="46"/>
  <c r="A21" i="46"/>
  <c r="L20" i="46"/>
  <c r="H20" i="46"/>
  <c r="E20" i="46"/>
  <c r="D20" i="46"/>
  <c r="C20" i="46"/>
  <c r="A20" i="46"/>
  <c r="L19" i="46"/>
  <c r="H19" i="46"/>
  <c r="E19" i="46"/>
  <c r="D19" i="46"/>
  <c r="C19" i="46"/>
  <c r="A19" i="46"/>
  <c r="L18" i="46"/>
  <c r="H18" i="46"/>
  <c r="E18" i="46"/>
  <c r="D18" i="46"/>
  <c r="C18" i="46"/>
  <c r="A18" i="46"/>
  <c r="L17" i="46"/>
  <c r="H17" i="46"/>
  <c r="E17" i="46"/>
  <c r="D17" i="46"/>
  <c r="C17" i="46"/>
  <c r="A17" i="46"/>
  <c r="L16" i="46"/>
  <c r="H16" i="46"/>
  <c r="E16" i="46"/>
  <c r="D16" i="46"/>
  <c r="C16" i="46"/>
  <c r="A16" i="46"/>
  <c r="L15" i="46"/>
  <c r="H15" i="46"/>
  <c r="E15" i="46"/>
  <c r="D15" i="46"/>
  <c r="C15" i="46"/>
  <c r="A15" i="46"/>
  <c r="L14" i="46"/>
  <c r="H14" i="46"/>
  <c r="E14" i="46"/>
  <c r="D14" i="46"/>
  <c r="C14" i="46"/>
  <c r="A14" i="46"/>
  <c r="L13" i="46"/>
  <c r="H13" i="46"/>
  <c r="E13" i="46"/>
  <c r="D13" i="46"/>
  <c r="C13" i="46"/>
  <c r="A13" i="46"/>
  <c r="L12" i="46"/>
  <c r="H12" i="46"/>
  <c r="E12" i="46"/>
  <c r="D12" i="46"/>
  <c r="C12" i="46"/>
  <c r="A12" i="46"/>
  <c r="L11" i="46"/>
  <c r="H11" i="46"/>
  <c r="E11" i="46"/>
  <c r="D11" i="46"/>
  <c r="C11" i="46"/>
  <c r="A11" i="46"/>
  <c r="L10" i="46"/>
  <c r="H10" i="46"/>
  <c r="E10" i="46"/>
  <c r="D10" i="46"/>
  <c r="C10" i="46"/>
  <c r="A10" i="46"/>
  <c r="L9" i="46"/>
  <c r="H9" i="46"/>
  <c r="E9" i="46"/>
  <c r="D9" i="46"/>
  <c r="C9" i="46"/>
  <c r="A9" i="46"/>
  <c r="L8" i="46"/>
  <c r="H8" i="46"/>
  <c r="E8" i="46"/>
  <c r="D8" i="46"/>
  <c r="C8" i="46"/>
  <c r="A8" i="46"/>
  <c r="L7" i="46"/>
  <c r="H7" i="46"/>
  <c r="E7" i="46"/>
  <c r="D7" i="46"/>
  <c r="C7" i="46"/>
  <c r="A7" i="46"/>
  <c r="L6" i="46"/>
  <c r="H6" i="46"/>
  <c r="E6" i="46"/>
  <c r="D6" i="46"/>
  <c r="C6" i="46"/>
  <c r="A6" i="46"/>
  <c r="L5" i="46"/>
  <c r="H5" i="46"/>
  <c r="E5" i="46"/>
  <c r="D5" i="46"/>
  <c r="C5" i="46"/>
  <c r="A5" i="46"/>
  <c r="L4" i="46"/>
  <c r="H4" i="46"/>
  <c r="E4" i="46"/>
  <c r="D4" i="46"/>
  <c r="C4" i="46"/>
  <c r="A4" i="46"/>
  <c r="L3" i="46"/>
  <c r="H3" i="46"/>
  <c r="E3" i="46"/>
  <c r="D3" i="46"/>
  <c r="C3" i="46"/>
  <c r="A3" i="46"/>
  <c r="L2" i="46"/>
  <c r="H2" i="46"/>
  <c r="E2" i="46"/>
  <c r="D2" i="46"/>
  <c r="C2" i="46"/>
  <c r="A2" i="46"/>
  <c r="O2984" i="27"/>
  <c r="N2984" i="27"/>
  <c r="O2983" i="27"/>
  <c r="N2983" i="27"/>
  <c r="O2982" i="27"/>
  <c r="N2982" i="27"/>
  <c r="O2981" i="27"/>
  <c r="N2981" i="27"/>
  <c r="O2980" i="27"/>
  <c r="N2980" i="27"/>
  <c r="O2979" i="27"/>
  <c r="N2979" i="27"/>
  <c r="O2978" i="27"/>
  <c r="N2978" i="27"/>
  <c r="O2977" i="27"/>
  <c r="N2977" i="27"/>
  <c r="O2976" i="27"/>
  <c r="N2976" i="27"/>
  <c r="O2975" i="27"/>
  <c r="N2975" i="27"/>
  <c r="O2974" i="27"/>
  <c r="N2974" i="27"/>
  <c r="O2973" i="27"/>
  <c r="N2973" i="27"/>
  <c r="N2972" i="27"/>
  <c r="P2971" i="27"/>
  <c r="P2972" i="27" s="1"/>
  <c r="N2971" i="27"/>
  <c r="O2970" i="27"/>
  <c r="N2970" i="27"/>
  <c r="N2969" i="27"/>
  <c r="L2969" i="27"/>
  <c r="O2969" i="27" s="1"/>
  <c r="N2968" i="27"/>
  <c r="P2967" i="27"/>
  <c r="P2968" i="27" s="1"/>
  <c r="O2967" i="27" s="1"/>
  <c r="N2967" i="27"/>
  <c r="N2966" i="27"/>
  <c r="P2965" i="27"/>
  <c r="P2966" i="27" s="1"/>
  <c r="N2965" i="27"/>
  <c r="N2964" i="27"/>
  <c r="N2963" i="27"/>
  <c r="N2962" i="27"/>
  <c r="N2961" i="27"/>
  <c r="P2960" i="27"/>
  <c r="P2961" i="27" s="1"/>
  <c r="O2962" i="27" s="1"/>
  <c r="N2960" i="27"/>
  <c r="O2959" i="27"/>
  <c r="O2958" i="27"/>
  <c r="N2958" i="27"/>
  <c r="O2957" i="27"/>
  <c r="N2957" i="27"/>
  <c r="O2956" i="27"/>
  <c r="N2956" i="27"/>
  <c r="O2955" i="27"/>
  <c r="N2955" i="27"/>
  <c r="O2954" i="27"/>
  <c r="N2954" i="27"/>
  <c r="O2953" i="27"/>
  <c r="N2953" i="27"/>
  <c r="O2952" i="27"/>
  <c r="N2952" i="27"/>
  <c r="N2951" i="27"/>
  <c r="P2950" i="27"/>
  <c r="P2951" i="27" s="1"/>
  <c r="N2950" i="27"/>
  <c r="O2949" i="27"/>
  <c r="N2949" i="27"/>
  <c r="O2948" i="27"/>
  <c r="N2948" i="27"/>
  <c r="O2947" i="27"/>
  <c r="N2947" i="27"/>
  <c r="N2946" i="27"/>
  <c r="P2945" i="27"/>
  <c r="P2946" i="27" s="1"/>
  <c r="O2945" i="27" s="1"/>
  <c r="N2945" i="27"/>
  <c r="N2944" i="27"/>
  <c r="N2943" i="27"/>
  <c r="P2942" i="27"/>
  <c r="P2943" i="27" s="1"/>
  <c r="O2943" i="27" s="1"/>
  <c r="N2942" i="27"/>
  <c r="N2941" i="27"/>
  <c r="N2940" i="27"/>
  <c r="N2939" i="27"/>
  <c r="P2938" i="27"/>
  <c r="P2939" i="27" s="1"/>
  <c r="N2938" i="27"/>
  <c r="N2937" i="27"/>
  <c r="N2936" i="27"/>
  <c r="P2935" i="27"/>
  <c r="P2936" i="27"/>
  <c r="O2936" i="27" s="1"/>
  <c r="N2935" i="27"/>
  <c r="O2934" i="27"/>
  <c r="N2934" i="27"/>
  <c r="O2933" i="27"/>
  <c r="N2933" i="27"/>
  <c r="O2932" i="27"/>
  <c r="N2932" i="27"/>
  <c r="O2931" i="27"/>
  <c r="N2931" i="27"/>
  <c r="O2930" i="27"/>
  <c r="N2930" i="27"/>
  <c r="N2929" i="27"/>
  <c r="P2928" i="27"/>
  <c r="P2929" i="27" s="1"/>
  <c r="N2928" i="27"/>
  <c r="O2927" i="27"/>
  <c r="N2927" i="27"/>
  <c r="O2926" i="27"/>
  <c r="N2926" i="27"/>
  <c r="O2925" i="27"/>
  <c r="N2925" i="27"/>
  <c r="O2924" i="27"/>
  <c r="N2924" i="27"/>
  <c r="N2923" i="27"/>
  <c r="N2922" i="27"/>
  <c r="P2921" i="27"/>
  <c r="P2922" i="27" s="1"/>
  <c r="N2921" i="27"/>
  <c r="N2920" i="27"/>
  <c r="N2919" i="27"/>
  <c r="N2918" i="27"/>
  <c r="P2917" i="27"/>
  <c r="P2918" i="27" s="1"/>
  <c r="N2917" i="27"/>
  <c r="O2916" i="27"/>
  <c r="N2916" i="27"/>
  <c r="N2915" i="27"/>
  <c r="P2914" i="27"/>
  <c r="P2915" i="27" s="1"/>
  <c r="N2914" i="27"/>
  <c r="O2913" i="27"/>
  <c r="N2913" i="27"/>
  <c r="O2912" i="27"/>
  <c r="N2912" i="27"/>
  <c r="O2911" i="27"/>
  <c r="N2911" i="27"/>
  <c r="O2910" i="27"/>
  <c r="N2910" i="27"/>
  <c r="O2909" i="27"/>
  <c r="N2909" i="27"/>
  <c r="O2908" i="27"/>
  <c r="N2908" i="27"/>
  <c r="O2907" i="27"/>
  <c r="N2907" i="27"/>
  <c r="O2906" i="27"/>
  <c r="N2906" i="27"/>
  <c r="O2905" i="27"/>
  <c r="N2905" i="27"/>
  <c r="N2904" i="27"/>
  <c r="P2903" i="27"/>
  <c r="P2904" i="27" s="1"/>
  <c r="N2903" i="27"/>
  <c r="N2902" i="27"/>
  <c r="P2901" i="27"/>
  <c r="P2902" i="27" s="1"/>
  <c r="N2901" i="27"/>
  <c r="N2900" i="27"/>
  <c r="N2899" i="27"/>
  <c r="P2898" i="27"/>
  <c r="P2899" i="27" s="1"/>
  <c r="N2898" i="27"/>
  <c r="O2897" i="27"/>
  <c r="N2897" i="27"/>
  <c r="O2896" i="27"/>
  <c r="N2896" i="27"/>
  <c r="O2895" i="27"/>
  <c r="N2895" i="27"/>
  <c r="O2894" i="27"/>
  <c r="N2894" i="27"/>
  <c r="N2893" i="27"/>
  <c r="P2892" i="27"/>
  <c r="P2893" i="27" s="1"/>
  <c r="O2893" i="27" s="1"/>
  <c r="N2892" i="27"/>
  <c r="O2891" i="27"/>
  <c r="N2891" i="27"/>
  <c r="N2890" i="27"/>
  <c r="P2889" i="27"/>
  <c r="P2890" i="27" s="1"/>
  <c r="O2890" i="27" s="1"/>
  <c r="N2889" i="27"/>
  <c r="O2888" i="27"/>
  <c r="N2888" i="27"/>
  <c r="O2887" i="27"/>
  <c r="N2887" i="27"/>
  <c r="O2886" i="27"/>
  <c r="N2886" i="27"/>
  <c r="O2885" i="27"/>
  <c r="N2885" i="27"/>
  <c r="N2884" i="27"/>
  <c r="P2883" i="27"/>
  <c r="P2884" i="27" s="1"/>
  <c r="N2883" i="27"/>
  <c r="O2882" i="27"/>
  <c r="N2882" i="27"/>
  <c r="N2881" i="27"/>
  <c r="P2880" i="27"/>
  <c r="P2881" i="27" s="1"/>
  <c r="O2881" i="27" s="1"/>
  <c r="N2880" i="27"/>
  <c r="N2879" i="27"/>
  <c r="P2878" i="27"/>
  <c r="P2879" i="27" s="1"/>
  <c r="N2878" i="27"/>
  <c r="N2877" i="27"/>
  <c r="P2876" i="27"/>
  <c r="P2877" i="27" s="1"/>
  <c r="O2877" i="27" s="1"/>
  <c r="N2876" i="27"/>
  <c r="N2875" i="27"/>
  <c r="P2874" i="27"/>
  <c r="P2875" i="27" s="1"/>
  <c r="O2875" i="27" s="1"/>
  <c r="N2874" i="27"/>
  <c r="O2873" i="27"/>
  <c r="N2873" i="27"/>
  <c r="O2872" i="27"/>
  <c r="N2872" i="27"/>
  <c r="N2871" i="27"/>
  <c r="P2870" i="27"/>
  <c r="P2871" i="27" s="1"/>
  <c r="O2871" i="27" s="1"/>
  <c r="N2870" i="27"/>
  <c r="N2869" i="27"/>
  <c r="L2869" i="27"/>
  <c r="O2869" i="27" s="1"/>
  <c r="N2868" i="27"/>
  <c r="L2868" i="27"/>
  <c r="O2868" i="27" s="1"/>
  <c r="N2867" i="27"/>
  <c r="P2866" i="27"/>
  <c r="P2867" i="27" s="1"/>
  <c r="N2866" i="27"/>
  <c r="N2865" i="27"/>
  <c r="P2864" i="27"/>
  <c r="P2865" i="27" s="1"/>
  <c r="N2864" i="27"/>
  <c r="N2863" i="27"/>
  <c r="P2862" i="27"/>
  <c r="P2863" i="27" s="1"/>
  <c r="N2862" i="27"/>
  <c r="O2861" i="27"/>
  <c r="N2861" i="27"/>
  <c r="O2860" i="27"/>
  <c r="N2860" i="27"/>
  <c r="O2859" i="27"/>
  <c r="N2859" i="27"/>
  <c r="O2858" i="27"/>
  <c r="N2858" i="27"/>
  <c r="O2857" i="27"/>
  <c r="N2857" i="27"/>
  <c r="N2856" i="27"/>
  <c r="P2855" i="27"/>
  <c r="P2856" i="27" s="1"/>
  <c r="O2855" i="27" s="1"/>
  <c r="N2855" i="27"/>
  <c r="O2854" i="27"/>
  <c r="N2854" i="27"/>
  <c r="O2853" i="27"/>
  <c r="N2853" i="27"/>
  <c r="O2852" i="27"/>
  <c r="N2852" i="27"/>
  <c r="N2851" i="27"/>
  <c r="P2850" i="27"/>
  <c r="P2851" i="27" s="1"/>
  <c r="N2850" i="27"/>
  <c r="O2849" i="27"/>
  <c r="N2849" i="27"/>
  <c r="O2848" i="27"/>
  <c r="N2848" i="27"/>
  <c r="O2847" i="27"/>
  <c r="N2847" i="27"/>
  <c r="O2846" i="27"/>
  <c r="N2846" i="27"/>
  <c r="O2845" i="27"/>
  <c r="N2845" i="27"/>
  <c r="O2844" i="27"/>
  <c r="N2844" i="27"/>
  <c r="O2843" i="27"/>
  <c r="N2843" i="27"/>
  <c r="O2842" i="27"/>
  <c r="N2842" i="27"/>
  <c r="N2841" i="27"/>
  <c r="L2841" i="27"/>
  <c r="O2841" i="27" s="1"/>
  <c r="N2840" i="27"/>
  <c r="P2839" i="27"/>
  <c r="P2840" i="27" s="1"/>
  <c r="O2839" i="27" s="1"/>
  <c r="N2839" i="27"/>
  <c r="O2838" i="27"/>
  <c r="N2838" i="27"/>
  <c r="O2837" i="27"/>
  <c r="N2837" i="27"/>
  <c r="O2836" i="27"/>
  <c r="N2836" i="27"/>
  <c r="O2835" i="27"/>
  <c r="N2835" i="27"/>
  <c r="O2834" i="27"/>
  <c r="N2834" i="27"/>
  <c r="O2833" i="27"/>
  <c r="N2833" i="27"/>
  <c r="N2832" i="27"/>
  <c r="N2831" i="27"/>
  <c r="P2830" i="27"/>
  <c r="P2831" i="27" s="1"/>
  <c r="N2830" i="27"/>
  <c r="N2829" i="27"/>
  <c r="P2828" i="27"/>
  <c r="P2829" i="27" s="1"/>
  <c r="O2828" i="27" s="1"/>
  <c r="N2828" i="27"/>
  <c r="O2827" i="27"/>
  <c r="N2827" i="27"/>
  <c r="O2826" i="27"/>
  <c r="N2826" i="27"/>
  <c r="N2825" i="27"/>
  <c r="P2824" i="27"/>
  <c r="P2825" i="27" s="1"/>
  <c r="N2824" i="27"/>
  <c r="O2823" i="27"/>
  <c r="N2823" i="27"/>
  <c r="O2822" i="27"/>
  <c r="N2822" i="27"/>
  <c r="O2821" i="27"/>
  <c r="N2821" i="27"/>
  <c r="N2820" i="27"/>
  <c r="P2819" i="27"/>
  <c r="P2820" i="27" s="1"/>
  <c r="N2819" i="27"/>
  <c r="O2818" i="27"/>
  <c r="N2818" i="27"/>
  <c r="O2817" i="27"/>
  <c r="N2817" i="27"/>
  <c r="O2816" i="27"/>
  <c r="N2816" i="27"/>
  <c r="O2815" i="27"/>
  <c r="N2815" i="27"/>
  <c r="O2814" i="27"/>
  <c r="N2814" i="27"/>
  <c r="O2813" i="27"/>
  <c r="N2813" i="27"/>
  <c r="N2812" i="27"/>
  <c r="P2811" i="27"/>
  <c r="P2812" i="27" s="1"/>
  <c r="O2811" i="27" s="1"/>
  <c r="N2811" i="27"/>
  <c r="O2810" i="27"/>
  <c r="N2810" i="27"/>
  <c r="N2809" i="27"/>
  <c r="N2808" i="27"/>
  <c r="P2807" i="27"/>
  <c r="P2808" i="27" s="1"/>
  <c r="N2807" i="27"/>
  <c r="N2806" i="27"/>
  <c r="P2805" i="27"/>
  <c r="P2806" i="27" s="1"/>
  <c r="N2805" i="27"/>
  <c r="O2804" i="27"/>
  <c r="N2804" i="27"/>
  <c r="O2803" i="27"/>
  <c r="N2803" i="27"/>
  <c r="O2802" i="27"/>
  <c r="N2802" i="27"/>
  <c r="O2801" i="27"/>
  <c r="N2801" i="27"/>
  <c r="N2800" i="27"/>
  <c r="P2799" i="27"/>
  <c r="P2800" i="27" s="1"/>
  <c r="O2800" i="27" s="1"/>
  <c r="N2799" i="27"/>
  <c r="O2798" i="27"/>
  <c r="N2798" i="27"/>
  <c r="N2797" i="27"/>
  <c r="N2796" i="27"/>
  <c r="N2795" i="27"/>
  <c r="P2794" i="27"/>
  <c r="P2795" i="27" s="1"/>
  <c r="O2794" i="27" s="1"/>
  <c r="N2794" i="27"/>
  <c r="O2793" i="27"/>
  <c r="N2793" i="27"/>
  <c r="O2792" i="27"/>
  <c r="N2792" i="27"/>
  <c r="N2791" i="27"/>
  <c r="P2790" i="27"/>
  <c r="P2791" i="27" s="1"/>
  <c r="N2790" i="27"/>
  <c r="O2789" i="27"/>
  <c r="N2789" i="27"/>
  <c r="O2788" i="27"/>
  <c r="N2788" i="27"/>
  <c r="O2787" i="27"/>
  <c r="N2787" i="27"/>
  <c r="O2786" i="27"/>
  <c r="N2786" i="27"/>
  <c r="O2785" i="27"/>
  <c r="N2785" i="27"/>
  <c r="O2784" i="27"/>
  <c r="N2784" i="27"/>
  <c r="O2783" i="27"/>
  <c r="N2783" i="27"/>
  <c r="N2782" i="27"/>
  <c r="P2781" i="27"/>
  <c r="P2782" i="27" s="1"/>
  <c r="O2782" i="27" s="1"/>
  <c r="N2781" i="27"/>
  <c r="O2780" i="27"/>
  <c r="N2780" i="27"/>
  <c r="O2779" i="27"/>
  <c r="N2779" i="27"/>
  <c r="O2778" i="27"/>
  <c r="N2778" i="27"/>
  <c r="O2777" i="27"/>
  <c r="N2777" i="27"/>
  <c r="O2776" i="27"/>
  <c r="N2776" i="27"/>
  <c r="O2775" i="27"/>
  <c r="N2775" i="27"/>
  <c r="N2774" i="27"/>
  <c r="P2773" i="27"/>
  <c r="P2774" i="27" s="1"/>
  <c r="O2773" i="27" s="1"/>
  <c r="N2773" i="27"/>
  <c r="O2772" i="27"/>
  <c r="N2772" i="27"/>
  <c r="O2771" i="27"/>
  <c r="N2771" i="27"/>
  <c r="O2770" i="27"/>
  <c r="N2770" i="27"/>
  <c r="N2769" i="27"/>
  <c r="P2768" i="27"/>
  <c r="P2769" i="27" s="1"/>
  <c r="N2768" i="27"/>
  <c r="O2767" i="27"/>
  <c r="N2767" i="27"/>
  <c r="O2766" i="27"/>
  <c r="N2766" i="27"/>
  <c r="N2765" i="27"/>
  <c r="P2764" i="27"/>
  <c r="P2765" i="27" s="1"/>
  <c r="O2764" i="27" s="1"/>
  <c r="N2764" i="27"/>
  <c r="O2763" i="27"/>
  <c r="N2763" i="27"/>
  <c r="O2762" i="27"/>
  <c r="N2762" i="27"/>
  <c r="O2761" i="27"/>
  <c r="N2761" i="27"/>
  <c r="O2760" i="27"/>
  <c r="N2760" i="27"/>
  <c r="N2759" i="27"/>
  <c r="P2758" i="27"/>
  <c r="P2759" i="27" s="1"/>
  <c r="N2758" i="27"/>
  <c r="O2757" i="27"/>
  <c r="N2757" i="27"/>
  <c r="N2756" i="27"/>
  <c r="P2755" i="27"/>
  <c r="P2756" i="27" s="1"/>
  <c r="N2755" i="27"/>
  <c r="O2754" i="27"/>
  <c r="N2754" i="27"/>
  <c r="N2753" i="27"/>
  <c r="P2752" i="27"/>
  <c r="P2753" i="27" s="1"/>
  <c r="O2753" i="27" s="1"/>
  <c r="N2752" i="27"/>
  <c r="O2751" i="27"/>
  <c r="N2751" i="27"/>
  <c r="O2750" i="27"/>
  <c r="N2750" i="27"/>
  <c r="O2749" i="27"/>
  <c r="N2749" i="27"/>
  <c r="O2748" i="27"/>
  <c r="N2748" i="27"/>
  <c r="O2747" i="27"/>
  <c r="N2747" i="27"/>
  <c r="O2746" i="27"/>
  <c r="N2746" i="27"/>
  <c r="O2745" i="27"/>
  <c r="N2745" i="27"/>
  <c r="O2744" i="27"/>
  <c r="N2744" i="27"/>
  <c r="N2743" i="27"/>
  <c r="P2742" i="27"/>
  <c r="P2743" i="27" s="1"/>
  <c r="N2742" i="27"/>
  <c r="N2741" i="27"/>
  <c r="P2740" i="27"/>
  <c r="P2741" i="27" s="1"/>
  <c r="N2740" i="27"/>
  <c r="O2739" i="27"/>
  <c r="N2739" i="27"/>
  <c r="O2738" i="27"/>
  <c r="N2738" i="27"/>
  <c r="O2737" i="27"/>
  <c r="N2737" i="27"/>
  <c r="O2736" i="27"/>
  <c r="N2736" i="27"/>
  <c r="N2735" i="27"/>
  <c r="P2734" i="27"/>
  <c r="P2735" i="27"/>
  <c r="O2735" i="27" s="1"/>
  <c r="N2734" i="27"/>
  <c r="O2733" i="27"/>
  <c r="N2733" i="27"/>
  <c r="O2732" i="27"/>
  <c r="N2732" i="27"/>
  <c r="O2731" i="27"/>
  <c r="N2731" i="27"/>
  <c r="O2730" i="27"/>
  <c r="N2730" i="27"/>
  <c r="N2729" i="27"/>
  <c r="N2728" i="27"/>
  <c r="N2727" i="27"/>
  <c r="P2726" i="27"/>
  <c r="P2727" i="27" s="1"/>
  <c r="N2726" i="27"/>
  <c r="N2725" i="27"/>
  <c r="P2724" i="27"/>
  <c r="P2725" i="27" s="1"/>
  <c r="O2725" i="27" s="1"/>
  <c r="N2724" i="27"/>
  <c r="O2723" i="27"/>
  <c r="N2723" i="27"/>
  <c r="O2722" i="27"/>
  <c r="N2722" i="27"/>
  <c r="O2721" i="27"/>
  <c r="N2721" i="27"/>
  <c r="O2720" i="27"/>
  <c r="N2720" i="27"/>
  <c r="O2719" i="27"/>
  <c r="N2719" i="27"/>
  <c r="N2718" i="27"/>
  <c r="P2717" i="27"/>
  <c r="P2718" i="27" s="1"/>
  <c r="N2717" i="27"/>
  <c r="O2716" i="27"/>
  <c r="N2716" i="27"/>
  <c r="O2715" i="27"/>
  <c r="N2715" i="27"/>
  <c r="O2714" i="27"/>
  <c r="N2714" i="27"/>
  <c r="O2713" i="27"/>
  <c r="N2713" i="27"/>
  <c r="O2712" i="27"/>
  <c r="N2712" i="27"/>
  <c r="O2711" i="27"/>
  <c r="N2711" i="27"/>
  <c r="O2710" i="27"/>
  <c r="N2710" i="27"/>
  <c r="N2709" i="27"/>
  <c r="P2708" i="27"/>
  <c r="P2709" i="27" s="1"/>
  <c r="O2708" i="27" s="1"/>
  <c r="N2708" i="27"/>
  <c r="N2707" i="27"/>
  <c r="N2706" i="27"/>
  <c r="N2705" i="27"/>
  <c r="P2704" i="27"/>
  <c r="P2705" i="27" s="1"/>
  <c r="N2704" i="27"/>
  <c r="N2703" i="27"/>
  <c r="P2702" i="27"/>
  <c r="P2703" i="27" s="1"/>
  <c r="N2702" i="27"/>
  <c r="O2701" i="27"/>
  <c r="N2701" i="27"/>
  <c r="O2700" i="27"/>
  <c r="N2700" i="27"/>
  <c r="O2699" i="27"/>
  <c r="N2699" i="27"/>
  <c r="O2698" i="27"/>
  <c r="N2698" i="27"/>
  <c r="O2697" i="27"/>
  <c r="N2697" i="27"/>
  <c r="O2696" i="27"/>
  <c r="N2696" i="27"/>
  <c r="O2695" i="27"/>
  <c r="N2695" i="27"/>
  <c r="O2694" i="27"/>
  <c r="N2694" i="27"/>
  <c r="N2693" i="27"/>
  <c r="P2692" i="27"/>
  <c r="P2693" i="27" s="1"/>
  <c r="O2693" i="27" s="1"/>
  <c r="N2692" i="27"/>
  <c r="O2691" i="27"/>
  <c r="N2691" i="27"/>
  <c r="O2690" i="27"/>
  <c r="N2690" i="27"/>
  <c r="O2689" i="27"/>
  <c r="N2689" i="27"/>
  <c r="O2688" i="27"/>
  <c r="N2688" i="27"/>
  <c r="O2687" i="27"/>
  <c r="N2687" i="27"/>
  <c r="N2686" i="27"/>
  <c r="N2685" i="27"/>
  <c r="P2684" i="27"/>
  <c r="P2685" i="27" s="1"/>
  <c r="N2684" i="27"/>
  <c r="O2683" i="27"/>
  <c r="N2683" i="27"/>
  <c r="O2682" i="27"/>
  <c r="N2682" i="27"/>
  <c r="O2681" i="27"/>
  <c r="N2681" i="27"/>
  <c r="O2680" i="27"/>
  <c r="N2680" i="27"/>
  <c r="O2679" i="27"/>
  <c r="N2679" i="27"/>
  <c r="O2678" i="27"/>
  <c r="N2678" i="27"/>
  <c r="O2677" i="27"/>
  <c r="N2677" i="27"/>
  <c r="O2676" i="27"/>
  <c r="N2676" i="27"/>
  <c r="O2675" i="27"/>
  <c r="N2675" i="27"/>
  <c r="O2674" i="27"/>
  <c r="N2674" i="27"/>
  <c r="O2673" i="27"/>
  <c r="N2673" i="27"/>
  <c r="O2672" i="27"/>
  <c r="N2672" i="27"/>
  <c r="O2671" i="27"/>
  <c r="N2671" i="27"/>
  <c r="O2670" i="27"/>
  <c r="N2670" i="27"/>
  <c r="O2669" i="27"/>
  <c r="N2669" i="27"/>
  <c r="N2668" i="27"/>
  <c r="P2667" i="27"/>
  <c r="P2668" i="27" s="1"/>
  <c r="N2667" i="27"/>
  <c r="N2666" i="27"/>
  <c r="P2665" i="27"/>
  <c r="P2666" i="27" s="1"/>
  <c r="N2665" i="27"/>
  <c r="N2664" i="27"/>
  <c r="N2663" i="27"/>
  <c r="N2662" i="27"/>
  <c r="P2661" i="27"/>
  <c r="P2662" i="27" s="1"/>
  <c r="N2661" i="27"/>
  <c r="O2660" i="27"/>
  <c r="N2660" i="27"/>
  <c r="O2659" i="27"/>
  <c r="N2659" i="27"/>
  <c r="O2658" i="27"/>
  <c r="N2658" i="27"/>
  <c r="O2657" i="27"/>
  <c r="N2657" i="27"/>
  <c r="O2656" i="27"/>
  <c r="N2656" i="27"/>
  <c r="O2655" i="27"/>
  <c r="N2655" i="27"/>
  <c r="O2654" i="27"/>
  <c r="N2654" i="27"/>
  <c r="O2653" i="27"/>
  <c r="N2653" i="27"/>
  <c r="N2652" i="27"/>
  <c r="P2651" i="27"/>
  <c r="P2652" i="27" s="1"/>
  <c r="N2651" i="27"/>
  <c r="O2650" i="27"/>
  <c r="N2650" i="27"/>
  <c r="O2649" i="27"/>
  <c r="N2649" i="27"/>
  <c r="O2648" i="27"/>
  <c r="N2648" i="27"/>
  <c r="O2647" i="27"/>
  <c r="N2647" i="27"/>
  <c r="O2646" i="27"/>
  <c r="N2646" i="27"/>
  <c r="O2645" i="27"/>
  <c r="N2645" i="27"/>
  <c r="O2644" i="27"/>
  <c r="N2644" i="27"/>
  <c r="O2643" i="27"/>
  <c r="N2643" i="27"/>
  <c r="O2642" i="27"/>
  <c r="N2642" i="27"/>
  <c r="O2641" i="27"/>
  <c r="N2641" i="27"/>
  <c r="O2640" i="27"/>
  <c r="N2640" i="27"/>
  <c r="O2639" i="27"/>
  <c r="N2639" i="27"/>
  <c r="N2638" i="27"/>
  <c r="N2637" i="27"/>
  <c r="N2636" i="27"/>
  <c r="P2635" i="27"/>
  <c r="P2636" i="27" s="1"/>
  <c r="N2635" i="27"/>
  <c r="O2634" i="27"/>
  <c r="N2634" i="27"/>
  <c r="N2633" i="27"/>
  <c r="P2632" i="27"/>
  <c r="P2633" i="27" s="1"/>
  <c r="O2632" i="27" s="1"/>
  <c r="N2632" i="27"/>
  <c r="N2631" i="27"/>
  <c r="P2630" i="27"/>
  <c r="P2631" i="27" s="1"/>
  <c r="N2630" i="27"/>
  <c r="N2629" i="27"/>
  <c r="P2628" i="27"/>
  <c r="P2629" i="27" s="1"/>
  <c r="O2628" i="27" s="1"/>
  <c r="N2628" i="27"/>
  <c r="O2627" i="27"/>
  <c r="N2627" i="27"/>
  <c r="O2626" i="27"/>
  <c r="N2626" i="27"/>
  <c r="O2625" i="27"/>
  <c r="N2625" i="27"/>
  <c r="O2624" i="27"/>
  <c r="N2624" i="27"/>
  <c r="O2623" i="27"/>
  <c r="N2623" i="27"/>
  <c r="O2622" i="27"/>
  <c r="N2622" i="27"/>
  <c r="N2621" i="27"/>
  <c r="N2620" i="27"/>
  <c r="N2619" i="27"/>
  <c r="N2618" i="27"/>
  <c r="N2617" i="27"/>
  <c r="P2616" i="27"/>
  <c r="P2617" i="27" s="1"/>
  <c r="N2616" i="27"/>
  <c r="O2615" i="27"/>
  <c r="N2615" i="27"/>
  <c r="O2614" i="27"/>
  <c r="N2614" i="27"/>
  <c r="N2613" i="27"/>
  <c r="P2612" i="27"/>
  <c r="P2613" i="27" s="1"/>
  <c r="N2612" i="27"/>
  <c r="O2611" i="27"/>
  <c r="N2611" i="27"/>
  <c r="O2610" i="27"/>
  <c r="N2610" i="27"/>
  <c r="O2609" i="27"/>
  <c r="N2609" i="27"/>
  <c r="N2608" i="27"/>
  <c r="P2607" i="27"/>
  <c r="P2608" i="27" s="1"/>
  <c r="O2608" i="27" s="1"/>
  <c r="N2607" i="27"/>
  <c r="O2606" i="27"/>
  <c r="N2606" i="27"/>
  <c r="O2605" i="27"/>
  <c r="N2605" i="27"/>
  <c r="O2604" i="27"/>
  <c r="N2604" i="27"/>
  <c r="O2603" i="27"/>
  <c r="N2603" i="27"/>
  <c r="O2602" i="27"/>
  <c r="N2602" i="27"/>
  <c r="O2601" i="27"/>
  <c r="N2601" i="27"/>
  <c r="O2600" i="27"/>
  <c r="N2600" i="27"/>
  <c r="N2599" i="27"/>
  <c r="N2598" i="27"/>
  <c r="P2597" i="27"/>
  <c r="P2598" i="27" s="1"/>
  <c r="O2597" i="27" s="1"/>
  <c r="N2597" i="27"/>
  <c r="O2596" i="27"/>
  <c r="N2596" i="27"/>
  <c r="O2595" i="27"/>
  <c r="N2595" i="27"/>
  <c r="O2594" i="27"/>
  <c r="N2594" i="27"/>
  <c r="O2593" i="27"/>
  <c r="N2593" i="27"/>
  <c r="O2592" i="27"/>
  <c r="N2592" i="27"/>
  <c r="O2591" i="27"/>
  <c r="N2591" i="27"/>
  <c r="O2590" i="27"/>
  <c r="N2590" i="27"/>
  <c r="O2589" i="27"/>
  <c r="N2589" i="27"/>
  <c r="O2588" i="27"/>
  <c r="N2588" i="27"/>
  <c r="O2587" i="27"/>
  <c r="N2587" i="27"/>
  <c r="O2586" i="27"/>
  <c r="N2586" i="27"/>
  <c r="O2585" i="27"/>
  <c r="N2585" i="27"/>
  <c r="O2584" i="27"/>
  <c r="N2584" i="27"/>
  <c r="N2583" i="27"/>
  <c r="P2582" i="27"/>
  <c r="P2583" i="27" s="1"/>
  <c r="N2582" i="27"/>
  <c r="O2581" i="27"/>
  <c r="N2581" i="27"/>
  <c r="O2580" i="27"/>
  <c r="N2580" i="27"/>
  <c r="O2579" i="27"/>
  <c r="N2579" i="27"/>
  <c r="O2578" i="27"/>
  <c r="N2578" i="27"/>
  <c r="O2577" i="27"/>
  <c r="N2577" i="27"/>
  <c r="O2576" i="27"/>
  <c r="N2576" i="27"/>
  <c r="O2575" i="27"/>
  <c r="N2575" i="27"/>
  <c r="O2574" i="27"/>
  <c r="N2574" i="27"/>
  <c r="O2573" i="27"/>
  <c r="N2573" i="27"/>
  <c r="O2572" i="27"/>
  <c r="N2572" i="27"/>
  <c r="O2571" i="27"/>
  <c r="N2571" i="27"/>
  <c r="O2570" i="27"/>
  <c r="N2570" i="27"/>
  <c r="O2569" i="27"/>
  <c r="N2569" i="27"/>
  <c r="O2568" i="27"/>
  <c r="N2568" i="27"/>
  <c r="O2567" i="27"/>
  <c r="N2567" i="27"/>
  <c r="O2566" i="27"/>
  <c r="N2566" i="27"/>
  <c r="N2565" i="27"/>
  <c r="P2564" i="27"/>
  <c r="P2565" i="27" s="1"/>
  <c r="O2564" i="27" s="1"/>
  <c r="N2564" i="27"/>
  <c r="O2563" i="27"/>
  <c r="N2563" i="27"/>
  <c r="O2562" i="27"/>
  <c r="N2562" i="27"/>
  <c r="N2561" i="27"/>
  <c r="N2560" i="27"/>
  <c r="P2559" i="27"/>
  <c r="P2560" i="27" s="1"/>
  <c r="O2559" i="27" s="1"/>
  <c r="N2559" i="27"/>
  <c r="N2558" i="27"/>
  <c r="N2557" i="27"/>
  <c r="N2556" i="27"/>
  <c r="N2555" i="27"/>
  <c r="P2554" i="27"/>
  <c r="P2555" i="27" s="1"/>
  <c r="N2554" i="27"/>
  <c r="O2553" i="27"/>
  <c r="N2553" i="27"/>
  <c r="O2552" i="27"/>
  <c r="N2552" i="27"/>
  <c r="O2551" i="27"/>
  <c r="N2551" i="27"/>
  <c r="O2550" i="27"/>
  <c r="N2550" i="27"/>
  <c r="O2549" i="27"/>
  <c r="N2549" i="27"/>
  <c r="O2548" i="27"/>
  <c r="N2548" i="27"/>
  <c r="O2547" i="27"/>
  <c r="N2547" i="27"/>
  <c r="O2546" i="27"/>
  <c r="N2546" i="27"/>
  <c r="O2545" i="27"/>
  <c r="N2545" i="27"/>
  <c r="O2544" i="27"/>
  <c r="N2544" i="27"/>
  <c r="O2543" i="27"/>
  <c r="N2543" i="27"/>
  <c r="O2542" i="27"/>
  <c r="N2542" i="27"/>
  <c r="N2541" i="27"/>
  <c r="P2540" i="27"/>
  <c r="P2541" i="27" s="1"/>
  <c r="O2540" i="27" s="1"/>
  <c r="N2540" i="27"/>
  <c r="O2539" i="27"/>
  <c r="N2539" i="27"/>
  <c r="O2538" i="27"/>
  <c r="N2538" i="27"/>
  <c r="O2537" i="27"/>
  <c r="N2537" i="27"/>
  <c r="O2536" i="27"/>
  <c r="N2536" i="27"/>
  <c r="N2535" i="27"/>
  <c r="N2534" i="27"/>
  <c r="P2533" i="27"/>
  <c r="P2534" i="27" s="1"/>
  <c r="N2533" i="27"/>
  <c r="O2532" i="27"/>
  <c r="N2532" i="27"/>
  <c r="O2531" i="27"/>
  <c r="N2531" i="27"/>
  <c r="O2530" i="27"/>
  <c r="N2530" i="27"/>
  <c r="N2529" i="27"/>
  <c r="P2528" i="27"/>
  <c r="P2529" i="27" s="1"/>
  <c r="O2529" i="27" s="1"/>
  <c r="N2528" i="27"/>
  <c r="O2527" i="27"/>
  <c r="N2527" i="27"/>
  <c r="O2526" i="27"/>
  <c r="N2526" i="27"/>
  <c r="O2525" i="27"/>
  <c r="N2525" i="27"/>
  <c r="O2524" i="27"/>
  <c r="N2524" i="27"/>
  <c r="N2523" i="27"/>
  <c r="P2522" i="27"/>
  <c r="P2523" i="27" s="1"/>
  <c r="N2522" i="27"/>
  <c r="N2521" i="27"/>
  <c r="P2520" i="27"/>
  <c r="P2521" i="27" s="1"/>
  <c r="N2520" i="27"/>
  <c r="O2519" i="27"/>
  <c r="N2519" i="27"/>
  <c r="O2518" i="27"/>
  <c r="N2518" i="27"/>
  <c r="O2517" i="27"/>
  <c r="N2517" i="27"/>
  <c r="N2516" i="27"/>
  <c r="P2515" i="27"/>
  <c r="P2516" i="27" s="1"/>
  <c r="O2516" i="27" s="1"/>
  <c r="N2515" i="27"/>
  <c r="O2514" i="27"/>
  <c r="N2514" i="27"/>
  <c r="N2513" i="27"/>
  <c r="P2512" i="27"/>
  <c r="P2513" i="27" s="1"/>
  <c r="N2512" i="27"/>
  <c r="O2511" i="27"/>
  <c r="N2511" i="27"/>
  <c r="O2510" i="27"/>
  <c r="N2510" i="27"/>
  <c r="O2509" i="27"/>
  <c r="N2509" i="27"/>
  <c r="O2508" i="27"/>
  <c r="N2508" i="27"/>
  <c r="O2507" i="27"/>
  <c r="N2507" i="27"/>
  <c r="O2506" i="27"/>
  <c r="N2506" i="27"/>
  <c r="O2505" i="27"/>
  <c r="N2505" i="27"/>
  <c r="O2504" i="27"/>
  <c r="N2504" i="27"/>
  <c r="N2503" i="27"/>
  <c r="N2502" i="27"/>
  <c r="P2501" i="27"/>
  <c r="P2502" i="27" s="1"/>
  <c r="N2501" i="27"/>
  <c r="O2500" i="27"/>
  <c r="N2500" i="27"/>
  <c r="O2499" i="27"/>
  <c r="N2499" i="27"/>
  <c r="O2498" i="27"/>
  <c r="N2498" i="27"/>
  <c r="O2497" i="27"/>
  <c r="N2497" i="27"/>
  <c r="O2496" i="27"/>
  <c r="N2496" i="27"/>
  <c r="O2495" i="27"/>
  <c r="N2495" i="27"/>
  <c r="O2494" i="27"/>
  <c r="N2494" i="27"/>
  <c r="O2493" i="27"/>
  <c r="N2493" i="27"/>
  <c r="N2492" i="27"/>
  <c r="P2491" i="27"/>
  <c r="P2492" i="27" s="1"/>
  <c r="O2491" i="27" s="1"/>
  <c r="N2491" i="27"/>
  <c r="N2490" i="27"/>
  <c r="P2489" i="27"/>
  <c r="P2490" i="27" s="1"/>
  <c r="N2489" i="27"/>
  <c r="N2488" i="27"/>
  <c r="N2487" i="27"/>
  <c r="N2486" i="27"/>
  <c r="P2485" i="27"/>
  <c r="P2486" i="27" s="1"/>
  <c r="N2485" i="27"/>
  <c r="N2484" i="27"/>
  <c r="P2483" i="27"/>
  <c r="P2484" i="27" s="1"/>
  <c r="N2483" i="27"/>
  <c r="O2482" i="27"/>
  <c r="N2482" i="27"/>
  <c r="O2481" i="27"/>
  <c r="N2481" i="27"/>
  <c r="O2480" i="27"/>
  <c r="N2480" i="27"/>
  <c r="O2479" i="27"/>
  <c r="N2479" i="27"/>
  <c r="O2478" i="27"/>
  <c r="N2478" i="27"/>
  <c r="O2477" i="27"/>
  <c r="N2477" i="27"/>
  <c r="N2476" i="27"/>
  <c r="P2475" i="27"/>
  <c r="P2476" i="27" s="1"/>
  <c r="O2476" i="27" s="1"/>
  <c r="N2475" i="27"/>
  <c r="O2474" i="27"/>
  <c r="N2474" i="27"/>
  <c r="O2473" i="27"/>
  <c r="N2473" i="27"/>
  <c r="N2472" i="27"/>
  <c r="P2471" i="27"/>
  <c r="P2472" i="27" s="1"/>
  <c r="N2471" i="27"/>
  <c r="N2470" i="27"/>
  <c r="N2469" i="27"/>
  <c r="P2468" i="27"/>
  <c r="P2469" i="27" s="1"/>
  <c r="N2468" i="27"/>
  <c r="O2467" i="27"/>
  <c r="N2467" i="27"/>
  <c r="N2466" i="27"/>
  <c r="N2465" i="27"/>
  <c r="N2464" i="27"/>
  <c r="P2463" i="27"/>
  <c r="P2464" i="27" s="1"/>
  <c r="N2463" i="27"/>
  <c r="O2462" i="27"/>
  <c r="N2462" i="27"/>
  <c r="O2461" i="27"/>
  <c r="N2461" i="27"/>
  <c r="O2460" i="27"/>
  <c r="N2460" i="27"/>
  <c r="O2459" i="27"/>
  <c r="N2459" i="27"/>
  <c r="O2458" i="27"/>
  <c r="N2458" i="27"/>
  <c r="O2457" i="27"/>
  <c r="N2457" i="27"/>
  <c r="N2456" i="27"/>
  <c r="P2455" i="27"/>
  <c r="P2456" i="27" s="1"/>
  <c r="N2455" i="27"/>
  <c r="O2454" i="27"/>
  <c r="N2454" i="27"/>
  <c r="O2453" i="27"/>
  <c r="N2453" i="27"/>
  <c r="N2452" i="27"/>
  <c r="P2451" i="27"/>
  <c r="P2452" i="27" s="1"/>
  <c r="N2451" i="27"/>
  <c r="N2450" i="27"/>
  <c r="N2449" i="27"/>
  <c r="N2448" i="27"/>
  <c r="P2447" i="27"/>
  <c r="P2448" i="27" s="1"/>
  <c r="N2447" i="27"/>
  <c r="N2446" i="27"/>
  <c r="N2445" i="27"/>
  <c r="P2444" i="27"/>
  <c r="P2445" i="27" s="1"/>
  <c r="O2446" i="27" s="1"/>
  <c r="N2444" i="27"/>
  <c r="O2443" i="27"/>
  <c r="N2443" i="27"/>
  <c r="N2442" i="27"/>
  <c r="P2441" i="27"/>
  <c r="P2442" i="27" s="1"/>
  <c r="N2441" i="27"/>
  <c r="N2440" i="27"/>
  <c r="P2439" i="27"/>
  <c r="P2440" i="27" s="1"/>
  <c r="O2440" i="27" s="1"/>
  <c r="N2439" i="27"/>
  <c r="O2438" i="27"/>
  <c r="N2438" i="27"/>
  <c r="O2437" i="27"/>
  <c r="N2437" i="27"/>
  <c r="O2436" i="27"/>
  <c r="N2436" i="27"/>
  <c r="O2435" i="27"/>
  <c r="N2435" i="27"/>
  <c r="O2434" i="27"/>
  <c r="N2434" i="27"/>
  <c r="O2433" i="27"/>
  <c r="N2433" i="27"/>
  <c r="O2432" i="27"/>
  <c r="N2432" i="27"/>
  <c r="N2431" i="27"/>
  <c r="P2430" i="27"/>
  <c r="P2431" i="27" s="1"/>
  <c r="O2431" i="27" s="1"/>
  <c r="N2430" i="27"/>
  <c r="N2429" i="27"/>
  <c r="N2428" i="27"/>
  <c r="N2427" i="27"/>
  <c r="P2426" i="27"/>
  <c r="P2427" i="27" s="1"/>
  <c r="O2429" i="27" s="1"/>
  <c r="N2426" i="27"/>
  <c r="O2425" i="27"/>
  <c r="N2425" i="27"/>
  <c r="O2424" i="27"/>
  <c r="N2424" i="27"/>
  <c r="O2423" i="27"/>
  <c r="N2423" i="27"/>
  <c r="N2422" i="27"/>
  <c r="P2421" i="27"/>
  <c r="P2422" i="27" s="1"/>
  <c r="O2421" i="27" s="1"/>
  <c r="N2421" i="27"/>
  <c r="O2420" i="27"/>
  <c r="N2420" i="27"/>
  <c r="O2419" i="27"/>
  <c r="N2419" i="27"/>
  <c r="O2418" i="27"/>
  <c r="N2418" i="27"/>
  <c r="N2417" i="27"/>
  <c r="N2416" i="27"/>
  <c r="P2415" i="27"/>
  <c r="P2416" i="27" s="1"/>
  <c r="N2415" i="27"/>
  <c r="O2414" i="27"/>
  <c r="N2414" i="27"/>
  <c r="O2413" i="27"/>
  <c r="N2413" i="27"/>
  <c r="O2412" i="27"/>
  <c r="N2412" i="27"/>
  <c r="O2411" i="27"/>
  <c r="N2411" i="27"/>
  <c r="O2410" i="27"/>
  <c r="N2410" i="27"/>
  <c r="O2409" i="27"/>
  <c r="N2409" i="27"/>
  <c r="O2408" i="27"/>
  <c r="N2408" i="27"/>
  <c r="O2407" i="27"/>
  <c r="N2407" i="27"/>
  <c r="O2406" i="27"/>
  <c r="N2406" i="27"/>
  <c r="O2405" i="27"/>
  <c r="N2405" i="27"/>
  <c r="O2404" i="27"/>
  <c r="N2404" i="27"/>
  <c r="N2403" i="27"/>
  <c r="P2402" i="27"/>
  <c r="P2403" i="27" s="1"/>
  <c r="N2402" i="27"/>
  <c r="N2401" i="27"/>
  <c r="N2400" i="27"/>
  <c r="P2399" i="27"/>
  <c r="P2400" i="27" s="1"/>
  <c r="N2399" i="27"/>
  <c r="O2398" i="27"/>
  <c r="N2398" i="27"/>
  <c r="O2397" i="27"/>
  <c r="N2397" i="27"/>
  <c r="O2396" i="27"/>
  <c r="N2396" i="27"/>
  <c r="N2395" i="27"/>
  <c r="P2394" i="27"/>
  <c r="P2395" i="27" s="1"/>
  <c r="O2394" i="27" s="1"/>
  <c r="N2394" i="27"/>
  <c r="O2393" i="27"/>
  <c r="N2393" i="27"/>
  <c r="N2392" i="27"/>
  <c r="N2391" i="27"/>
  <c r="P2390" i="27"/>
  <c r="P2391" i="27" s="1"/>
  <c r="N2390" i="27"/>
  <c r="O2389" i="27"/>
  <c r="N2389" i="27"/>
  <c r="O2388" i="27"/>
  <c r="N2388" i="27"/>
  <c r="N2387" i="27"/>
  <c r="P2386" i="27"/>
  <c r="P2387" i="27" s="1"/>
  <c r="O2387" i="27" s="1"/>
  <c r="N2386" i="27"/>
  <c r="O2385" i="27"/>
  <c r="N2385" i="27"/>
  <c r="N2384" i="27"/>
  <c r="P2383" i="27"/>
  <c r="P2384" i="27" s="1"/>
  <c r="N2383" i="27"/>
  <c r="O2382" i="27"/>
  <c r="N2382" i="27"/>
  <c r="O2381" i="27"/>
  <c r="N2381" i="27"/>
  <c r="O2380" i="27"/>
  <c r="N2380" i="27"/>
  <c r="O2379" i="27"/>
  <c r="N2379" i="27"/>
  <c r="O2378" i="27"/>
  <c r="N2378" i="27"/>
  <c r="N2377" i="27"/>
  <c r="P2376" i="27"/>
  <c r="P2377" i="27" s="1"/>
  <c r="N2376" i="27"/>
  <c r="O2375" i="27"/>
  <c r="N2375" i="27"/>
  <c r="O2374" i="27"/>
  <c r="N2374" i="27"/>
  <c r="O2373" i="27"/>
  <c r="N2373" i="27"/>
  <c r="O2372" i="27"/>
  <c r="N2372" i="27"/>
  <c r="O2371" i="27"/>
  <c r="N2371" i="27"/>
  <c r="O2370" i="27"/>
  <c r="N2370" i="27"/>
  <c r="N2369" i="27"/>
  <c r="P2368" i="27"/>
  <c r="P2369" i="27" s="1"/>
  <c r="N2368" i="27"/>
  <c r="O2367" i="27"/>
  <c r="N2367" i="27"/>
  <c r="O2366" i="27"/>
  <c r="N2366" i="27"/>
  <c r="O2365" i="27"/>
  <c r="N2365" i="27"/>
  <c r="O2364" i="27"/>
  <c r="N2364" i="27"/>
  <c r="O2363" i="27"/>
  <c r="N2363" i="27"/>
  <c r="O2362" i="27"/>
  <c r="N2362" i="27"/>
  <c r="O2361" i="27"/>
  <c r="N2361" i="27"/>
  <c r="N2360" i="27"/>
  <c r="P2359" i="27"/>
  <c r="P2360" i="27" s="1"/>
  <c r="N2359" i="27"/>
  <c r="O2358" i="27"/>
  <c r="N2358" i="27"/>
  <c r="N2357" i="27"/>
  <c r="P2356" i="27"/>
  <c r="P2357" i="27" s="1"/>
  <c r="O2357" i="27" s="1"/>
  <c r="N2356" i="27"/>
  <c r="O2355" i="27"/>
  <c r="N2355" i="27"/>
  <c r="O2354" i="27"/>
  <c r="N2354" i="27"/>
  <c r="O2353" i="27"/>
  <c r="N2353" i="27"/>
  <c r="O2352" i="27"/>
  <c r="N2352" i="27"/>
  <c r="O2351" i="27"/>
  <c r="N2351" i="27"/>
  <c r="O2350" i="27"/>
  <c r="N2350" i="27"/>
  <c r="O2349" i="27"/>
  <c r="N2349" i="27"/>
  <c r="O2348" i="27"/>
  <c r="N2348" i="27"/>
  <c r="O2347" i="27"/>
  <c r="N2347" i="27"/>
  <c r="O2346" i="27"/>
  <c r="N2346" i="27"/>
  <c r="O2345" i="27"/>
  <c r="N2345" i="27"/>
  <c r="O2344" i="27"/>
  <c r="N2344" i="27"/>
  <c r="O2343" i="27"/>
  <c r="N2343" i="27"/>
  <c r="O2342" i="27"/>
  <c r="N2342" i="27"/>
  <c r="O2341" i="27"/>
  <c r="N2341" i="27"/>
  <c r="T2340" i="27"/>
  <c r="O2340" i="27"/>
  <c r="N2340" i="27"/>
  <c r="T2339" i="27"/>
  <c r="O2339" i="27"/>
  <c r="N2339" i="27"/>
  <c r="T2338" i="27"/>
  <c r="O2338" i="27"/>
  <c r="N2338" i="27"/>
  <c r="T2337" i="27"/>
  <c r="N2337" i="27"/>
  <c r="T2336" i="27"/>
  <c r="P2336" i="27"/>
  <c r="P2337" i="27" s="1"/>
  <c r="N2336" i="27"/>
  <c r="T2335" i="27"/>
  <c r="N2335" i="27"/>
  <c r="T2334" i="27"/>
  <c r="P2334" i="27"/>
  <c r="P2335" i="27" s="1"/>
  <c r="N2334" i="27"/>
  <c r="T2333" i="27"/>
  <c r="O2333" i="27"/>
  <c r="N2333" i="27"/>
  <c r="T2332" i="27"/>
  <c r="O2332" i="27"/>
  <c r="N2332" i="27"/>
  <c r="T2331" i="27"/>
  <c r="N2331" i="27"/>
  <c r="T2330" i="27"/>
  <c r="N2330" i="27"/>
  <c r="T2329" i="27"/>
  <c r="P2329" i="27"/>
  <c r="P2330" i="27" s="1"/>
  <c r="O2329" i="27" s="1"/>
  <c r="N2329" i="27"/>
  <c r="T2328" i="27"/>
  <c r="O2328" i="27"/>
  <c r="N2328" i="27"/>
  <c r="T2327" i="27"/>
  <c r="N2327" i="27"/>
  <c r="T2326" i="27"/>
  <c r="N2326" i="27"/>
  <c r="T2325" i="27"/>
  <c r="N2325" i="27"/>
  <c r="T2324" i="27"/>
  <c r="P2324" i="27"/>
  <c r="P2325" i="27" s="1"/>
  <c r="N2324" i="27"/>
  <c r="T2323" i="27"/>
  <c r="N2323" i="27"/>
  <c r="T2322" i="27"/>
  <c r="P2322" i="27"/>
  <c r="P2323" i="27" s="1"/>
  <c r="N2322" i="27"/>
  <c r="T2321" i="27"/>
  <c r="O2321" i="27"/>
  <c r="N2321" i="27"/>
  <c r="T2320" i="27"/>
  <c r="O2320" i="27"/>
  <c r="N2320" i="27"/>
  <c r="T2319" i="27"/>
  <c r="N2319" i="27"/>
  <c r="T2318" i="27"/>
  <c r="P2318" i="27"/>
  <c r="P2319" i="27" s="1"/>
  <c r="O2319" i="27" s="1"/>
  <c r="N2318" i="27"/>
  <c r="T2317" i="27"/>
  <c r="O2317" i="27"/>
  <c r="N2317" i="27"/>
  <c r="T2316" i="27"/>
  <c r="N2316" i="27"/>
  <c r="T2315" i="27"/>
  <c r="P2315" i="27"/>
  <c r="P2316" i="27" s="1"/>
  <c r="N2315" i="27"/>
  <c r="T2314" i="27"/>
  <c r="O2314" i="27"/>
  <c r="N2314" i="27"/>
  <c r="T2313" i="27"/>
  <c r="O2313" i="27"/>
  <c r="N2313" i="27"/>
  <c r="T2312" i="27"/>
  <c r="O2312" i="27"/>
  <c r="N2312" i="27"/>
  <c r="T2311" i="27"/>
  <c r="O2311" i="27"/>
  <c r="N2311" i="27"/>
  <c r="T2310" i="27"/>
  <c r="N2310" i="27"/>
  <c r="T2309" i="27"/>
  <c r="P2309" i="27"/>
  <c r="P2310" i="27" s="1"/>
  <c r="O2310" i="27" s="1"/>
  <c r="N2309" i="27"/>
  <c r="T2308" i="27"/>
  <c r="O2308" i="27"/>
  <c r="N2308" i="27"/>
  <c r="T2307" i="27"/>
  <c r="N2307" i="27"/>
  <c r="T2306" i="27"/>
  <c r="N2306" i="27"/>
  <c r="T2305" i="27"/>
  <c r="P2305" i="27"/>
  <c r="P2306" i="27" s="1"/>
  <c r="O2307" i="27" s="1"/>
  <c r="N2305" i="27"/>
  <c r="T2304" i="27"/>
  <c r="N2304" i="27"/>
  <c r="T2303" i="27"/>
  <c r="P2303" i="27"/>
  <c r="P2304" i="27" s="1"/>
  <c r="N2303" i="27"/>
  <c r="T2302" i="27"/>
  <c r="O2302" i="27"/>
  <c r="N2302" i="27"/>
  <c r="T2301" i="27"/>
  <c r="O2301" i="27"/>
  <c r="N2301" i="27"/>
  <c r="T2300" i="27"/>
  <c r="O2300" i="27"/>
  <c r="N2300" i="27"/>
  <c r="T2299" i="27"/>
  <c r="N2299" i="27"/>
  <c r="T2298" i="27"/>
  <c r="N2298" i="27"/>
  <c r="T2297" i="27"/>
  <c r="P2297" i="27"/>
  <c r="P2298" i="27" s="1"/>
  <c r="O2299" i="27" s="1"/>
  <c r="N2297" i="27"/>
  <c r="T2296" i="27"/>
  <c r="N2296" i="27"/>
  <c r="T2295" i="27"/>
  <c r="P2295" i="27"/>
  <c r="P2296" i="27" s="1"/>
  <c r="O2295" i="27" s="1"/>
  <c r="N2295" i="27"/>
  <c r="T2294" i="27"/>
  <c r="O2294" i="27"/>
  <c r="N2294" i="27"/>
  <c r="T2293" i="27"/>
  <c r="O2293" i="27"/>
  <c r="N2293" i="27"/>
  <c r="T2292" i="27"/>
  <c r="O2292" i="27"/>
  <c r="N2292" i="27"/>
  <c r="T2291" i="27"/>
  <c r="N2291" i="27"/>
  <c r="T2290" i="27"/>
  <c r="N2290" i="27"/>
  <c r="T2289" i="27"/>
  <c r="P2289" i="27"/>
  <c r="P2290" i="27" s="1"/>
  <c r="N2289" i="27"/>
  <c r="T2288" i="27"/>
  <c r="O2288" i="27"/>
  <c r="N2288" i="27"/>
  <c r="T2287" i="27"/>
  <c r="O2287" i="27"/>
  <c r="N2287" i="27"/>
  <c r="T2286" i="27"/>
  <c r="O2286" i="27"/>
  <c r="N2286" i="27"/>
  <c r="T2285" i="27"/>
  <c r="O2285" i="27"/>
  <c r="N2285" i="27"/>
  <c r="T2284" i="27"/>
  <c r="O2284" i="27"/>
  <c r="N2284" i="27"/>
  <c r="T2283" i="27"/>
  <c r="N2283" i="27"/>
  <c r="T2282" i="27"/>
  <c r="P2282" i="27"/>
  <c r="P2283" i="27" s="1"/>
  <c r="N2282" i="27"/>
  <c r="T2281" i="27"/>
  <c r="N2281" i="27"/>
  <c r="T2280" i="27"/>
  <c r="P2280" i="27"/>
  <c r="P2281" i="27" s="1"/>
  <c r="N2280" i="27"/>
  <c r="T2279" i="27"/>
  <c r="N2279" i="27"/>
  <c r="T2278" i="27"/>
  <c r="N2278" i="27"/>
  <c r="T2277" i="27"/>
  <c r="P2277" i="27"/>
  <c r="P2278" i="27" s="1"/>
  <c r="O2279" i="27" s="1"/>
  <c r="N2277" i="27"/>
  <c r="T2276" i="27"/>
  <c r="N2276" i="27"/>
  <c r="T2275" i="27"/>
  <c r="P2275" i="27"/>
  <c r="P2276" i="27" s="1"/>
  <c r="N2275" i="27"/>
  <c r="T2274" i="27"/>
  <c r="O2274" i="27"/>
  <c r="N2274" i="27"/>
  <c r="T2273" i="27"/>
  <c r="N2273" i="27"/>
  <c r="T2272" i="27"/>
  <c r="P2272" i="27"/>
  <c r="P2273" i="27" s="1"/>
  <c r="O2272" i="27" s="1"/>
  <c r="N2272" i="27"/>
  <c r="T2271" i="27"/>
  <c r="N2271" i="27"/>
  <c r="T2270" i="27"/>
  <c r="P2270" i="27"/>
  <c r="P2271" i="27" s="1"/>
  <c r="N2270" i="27"/>
  <c r="T2269" i="27"/>
  <c r="O2269" i="27"/>
  <c r="N2269" i="27"/>
  <c r="T2268" i="27"/>
  <c r="N2268" i="27"/>
  <c r="T2267" i="27"/>
  <c r="P2267" i="27"/>
  <c r="P2268" i="27" s="1"/>
  <c r="O2268" i="27" s="1"/>
  <c r="N2267" i="27"/>
  <c r="T2266" i="27"/>
  <c r="O2266" i="27"/>
  <c r="N2266" i="27"/>
  <c r="T2265" i="27"/>
  <c r="O2265" i="27"/>
  <c r="N2265" i="27"/>
  <c r="T2264" i="27"/>
  <c r="O2264" i="27"/>
  <c r="N2264" i="27"/>
  <c r="T2263" i="27"/>
  <c r="N2263" i="27"/>
  <c r="T2262" i="27"/>
  <c r="N2262" i="27"/>
  <c r="T2261" i="27"/>
  <c r="P2261" i="27"/>
  <c r="P2262" i="27" s="1"/>
  <c r="O2263" i="27" s="1"/>
  <c r="N2261" i="27"/>
  <c r="T2260" i="27"/>
  <c r="O2260" i="27"/>
  <c r="N2260" i="27"/>
  <c r="T2259" i="27"/>
  <c r="O2259" i="27"/>
  <c r="N2259" i="27"/>
  <c r="T2258" i="27"/>
  <c r="O2258" i="27"/>
  <c r="N2258" i="27"/>
  <c r="T2257" i="27"/>
  <c r="O2257" i="27"/>
  <c r="N2257" i="27"/>
  <c r="T2256" i="27"/>
  <c r="O2256" i="27"/>
  <c r="N2256" i="27"/>
  <c r="T2255" i="27"/>
  <c r="O2255" i="27"/>
  <c r="N2255" i="27"/>
  <c r="T2254" i="27"/>
  <c r="O2254" i="27"/>
  <c r="N2254" i="27"/>
  <c r="T2253" i="27"/>
  <c r="O2253" i="27"/>
  <c r="N2253" i="27"/>
  <c r="T2252" i="27"/>
  <c r="N2252" i="27"/>
  <c r="T2251" i="27"/>
  <c r="N2251" i="27"/>
  <c r="T2250" i="27"/>
  <c r="P2250" i="27"/>
  <c r="P2251" i="27" s="1"/>
  <c r="O2251" i="27" s="1"/>
  <c r="N2250" i="27"/>
  <c r="T2249" i="27"/>
  <c r="O2249" i="27"/>
  <c r="N2249" i="27"/>
  <c r="T2248" i="27"/>
  <c r="O2248" i="27"/>
  <c r="N2248" i="27"/>
  <c r="T2247" i="27"/>
  <c r="N2247" i="27"/>
  <c r="T2246" i="27"/>
  <c r="P2246" i="27"/>
  <c r="P2247" i="27" s="1"/>
  <c r="N2246" i="27"/>
  <c r="T2245" i="27"/>
  <c r="O2245" i="27"/>
  <c r="N2245" i="27"/>
  <c r="T2244" i="27"/>
  <c r="N2244" i="27"/>
  <c r="T2243" i="27"/>
  <c r="P2243" i="27"/>
  <c r="P2244" i="27" s="1"/>
  <c r="N2243" i="27"/>
  <c r="T2242" i="27"/>
  <c r="O2242" i="27"/>
  <c r="N2242" i="27"/>
  <c r="T2241" i="27"/>
  <c r="O2241" i="27"/>
  <c r="N2241" i="27"/>
  <c r="T2240" i="27"/>
  <c r="O2240" i="27"/>
  <c r="N2240" i="27"/>
  <c r="T2239" i="27"/>
  <c r="N2239" i="27"/>
  <c r="T2238" i="27"/>
  <c r="P2238" i="27"/>
  <c r="P2239" i="27" s="1"/>
  <c r="N2238" i="27"/>
  <c r="T2237" i="27"/>
  <c r="O2237" i="27"/>
  <c r="N2237" i="27"/>
  <c r="T2236" i="27"/>
  <c r="O2236" i="27"/>
  <c r="N2236" i="27"/>
  <c r="T2235" i="27"/>
  <c r="O2235" i="27"/>
  <c r="N2235" i="27"/>
  <c r="T2234" i="27"/>
  <c r="O2234" i="27"/>
  <c r="N2234" i="27"/>
  <c r="T2233" i="27"/>
  <c r="O2233" i="27"/>
  <c r="N2233" i="27"/>
  <c r="T2232" i="27"/>
  <c r="O2232" i="27"/>
  <c r="N2232" i="27"/>
  <c r="T2231" i="27"/>
  <c r="N2231" i="27"/>
  <c r="T2230" i="27"/>
  <c r="N2230" i="27"/>
  <c r="T2229" i="27"/>
  <c r="N2229" i="27"/>
  <c r="T2228" i="27"/>
  <c r="P2228" i="27"/>
  <c r="P2229" i="27" s="1"/>
  <c r="O2230" i="27" s="1"/>
  <c r="N2228" i="27"/>
  <c r="T2227" i="27"/>
  <c r="O2227" i="27"/>
  <c r="N2227" i="27"/>
  <c r="T2226" i="27"/>
  <c r="O2226" i="27"/>
  <c r="N2226" i="27"/>
  <c r="T2225" i="27"/>
  <c r="N2225" i="27"/>
  <c r="T2224" i="27"/>
  <c r="P2224" i="27"/>
  <c r="P2225" i="27" s="1"/>
  <c r="N2224" i="27"/>
  <c r="T2223" i="27"/>
  <c r="O2223" i="27"/>
  <c r="N2223" i="27"/>
  <c r="T2222" i="27"/>
  <c r="O2222" i="27"/>
  <c r="N2222" i="27"/>
  <c r="T2221" i="27"/>
  <c r="O2221" i="27"/>
  <c r="N2221" i="27"/>
  <c r="T2220" i="27"/>
  <c r="O2220" i="27"/>
  <c r="N2220" i="27"/>
  <c r="T2219" i="27"/>
  <c r="O2219" i="27"/>
  <c r="N2219" i="27"/>
  <c r="T2218" i="27"/>
  <c r="O2218" i="27"/>
  <c r="N2218" i="27"/>
  <c r="T2217" i="27"/>
  <c r="O2217" i="27"/>
  <c r="N2217" i="27"/>
  <c r="T2216" i="27"/>
  <c r="O2216" i="27"/>
  <c r="N2216" i="27"/>
  <c r="T2215" i="27"/>
  <c r="O2215" i="27"/>
  <c r="N2215" i="27"/>
  <c r="T2214" i="27"/>
  <c r="O2214" i="27"/>
  <c r="N2214" i="27"/>
  <c r="T2213" i="27"/>
  <c r="N2213" i="27"/>
  <c r="T2212" i="27"/>
  <c r="P2212" i="27"/>
  <c r="P2213" i="27" s="1"/>
  <c r="O2212" i="27" s="1"/>
  <c r="N2212" i="27"/>
  <c r="T2211" i="27"/>
  <c r="O2211" i="27"/>
  <c r="N2211" i="27"/>
  <c r="T2210" i="27"/>
  <c r="O2210" i="27"/>
  <c r="N2210" i="27"/>
  <c r="T2209" i="27"/>
  <c r="O2209" i="27"/>
  <c r="N2209" i="27"/>
  <c r="T2208" i="27"/>
  <c r="O2208" i="27"/>
  <c r="N2208" i="27"/>
  <c r="T2207" i="27"/>
  <c r="N2207" i="27"/>
  <c r="T2206" i="27"/>
  <c r="P2206" i="27"/>
  <c r="P2207" i="27" s="1"/>
  <c r="O2206" i="27" s="1"/>
  <c r="N2206" i="27"/>
  <c r="T2205" i="27"/>
  <c r="O2205" i="27"/>
  <c r="N2205" i="27"/>
  <c r="T2204" i="27"/>
  <c r="O2204" i="27"/>
  <c r="N2204" i="27"/>
  <c r="T2203" i="27"/>
  <c r="O2203" i="27"/>
  <c r="N2203" i="27"/>
  <c r="T2202" i="27"/>
  <c r="O2202" i="27"/>
  <c r="N2202" i="27"/>
  <c r="T2201" i="27"/>
  <c r="O2201" i="27"/>
  <c r="N2201" i="27"/>
  <c r="T2200" i="27"/>
  <c r="O2200" i="27"/>
  <c r="N2200" i="27"/>
  <c r="T2199" i="27"/>
  <c r="N2199" i="27"/>
  <c r="T2198" i="27"/>
  <c r="N2198" i="27"/>
  <c r="T2197" i="27"/>
  <c r="P2197" i="27"/>
  <c r="P2198" i="27" s="1"/>
  <c r="N2197" i="27"/>
  <c r="T2196" i="27"/>
  <c r="O2196" i="27"/>
  <c r="N2196" i="27"/>
  <c r="T2195" i="27"/>
  <c r="O2195" i="27"/>
  <c r="N2195" i="27"/>
  <c r="T2194" i="27"/>
  <c r="O2194" i="27"/>
  <c r="N2194" i="27"/>
  <c r="T2193" i="27"/>
  <c r="O2193" i="27"/>
  <c r="N2193" i="27"/>
  <c r="T2192" i="27"/>
  <c r="N2192" i="27"/>
  <c r="T2191" i="27"/>
  <c r="P2191" i="27"/>
  <c r="P2192" i="27" s="1"/>
  <c r="N2191" i="27"/>
  <c r="T2190" i="27"/>
  <c r="O2190" i="27"/>
  <c r="N2190" i="27"/>
  <c r="T2189" i="27"/>
  <c r="O2189" i="27"/>
  <c r="N2189" i="27"/>
  <c r="T2188" i="27"/>
  <c r="N2188" i="27"/>
  <c r="T2187" i="27"/>
  <c r="N2187" i="27"/>
  <c r="T2186" i="27"/>
  <c r="P2186" i="27"/>
  <c r="P2187" i="27" s="1"/>
  <c r="N2186" i="27"/>
  <c r="T2185" i="27"/>
  <c r="O2185" i="27"/>
  <c r="N2185" i="27"/>
  <c r="T2184" i="27"/>
  <c r="O2184" i="27"/>
  <c r="N2184" i="27"/>
  <c r="T2183" i="27"/>
  <c r="O2183" i="27"/>
  <c r="N2183" i="27"/>
  <c r="T2182" i="27"/>
  <c r="O2182" i="27"/>
  <c r="N2182" i="27"/>
  <c r="T2181" i="27"/>
  <c r="O2181" i="27"/>
  <c r="N2181" i="27"/>
  <c r="T2180" i="27"/>
  <c r="O2180" i="27"/>
  <c r="N2180" i="27"/>
  <c r="T2179" i="27"/>
  <c r="O2179" i="27"/>
  <c r="N2179" i="27"/>
  <c r="T2178" i="27"/>
  <c r="N2178" i="27"/>
  <c r="T2177" i="27"/>
  <c r="N2177" i="27"/>
  <c r="T2176" i="27"/>
  <c r="N2176" i="27"/>
  <c r="T2175" i="27"/>
  <c r="N2175" i="27"/>
  <c r="T2174" i="27"/>
  <c r="P2174" i="27"/>
  <c r="P2175" i="27" s="1"/>
  <c r="O2177" i="27" s="1"/>
  <c r="N2174" i="27"/>
  <c r="T2173" i="27"/>
  <c r="O2173" i="27"/>
  <c r="N2173" i="27"/>
  <c r="T2172" i="27"/>
  <c r="O2172" i="27"/>
  <c r="N2172" i="27"/>
  <c r="T2171" i="27"/>
  <c r="N2171" i="27"/>
  <c r="T2170" i="27"/>
  <c r="N2170" i="27"/>
  <c r="T2169" i="27"/>
  <c r="P2169" i="27"/>
  <c r="P2170" i="27" s="1"/>
  <c r="O2171" i="27" s="1"/>
  <c r="N2169" i="27"/>
  <c r="T2168" i="27"/>
  <c r="O2168" i="27"/>
  <c r="N2168" i="27"/>
  <c r="T2167" i="27"/>
  <c r="O2167" i="27"/>
  <c r="N2167" i="27"/>
  <c r="T2166" i="27"/>
  <c r="O2166" i="27"/>
  <c r="N2166" i="27"/>
  <c r="T2165" i="27"/>
  <c r="O2165" i="27"/>
  <c r="N2165" i="27"/>
  <c r="T2164" i="27"/>
  <c r="O2164" i="27"/>
  <c r="N2164" i="27"/>
  <c r="T2163" i="27"/>
  <c r="O2163" i="27"/>
  <c r="N2163" i="27"/>
  <c r="T2162" i="27"/>
  <c r="O2162" i="27"/>
  <c r="N2162" i="27"/>
  <c r="T2161" i="27"/>
  <c r="O2161" i="27"/>
  <c r="N2161" i="27"/>
  <c r="T2160" i="27"/>
  <c r="O2160" i="27"/>
  <c r="N2160" i="27"/>
  <c r="T2159" i="27"/>
  <c r="O2159" i="27"/>
  <c r="N2159" i="27"/>
  <c r="O2158" i="27"/>
  <c r="O2157" i="27"/>
  <c r="O2156" i="27"/>
  <c r="O2155" i="27"/>
  <c r="O2154" i="27"/>
  <c r="O2153" i="27"/>
  <c r="O2152" i="27"/>
  <c r="O2151" i="27"/>
  <c r="O2150" i="27"/>
  <c r="T2149" i="27"/>
  <c r="O2149" i="27"/>
  <c r="N2149" i="27"/>
  <c r="T2148" i="27"/>
  <c r="O2148" i="27"/>
  <c r="N2148" i="27"/>
  <c r="T2147" i="27"/>
  <c r="O2147" i="27"/>
  <c r="N2147" i="27"/>
  <c r="T2146" i="27"/>
  <c r="N2146" i="27"/>
  <c r="T2145" i="27"/>
  <c r="N2145" i="27"/>
  <c r="T2144" i="27"/>
  <c r="P2144" i="27"/>
  <c r="P2145" i="27" s="1"/>
  <c r="O2145" i="27" s="1"/>
  <c r="N2144" i="27"/>
  <c r="T2143" i="27"/>
  <c r="O2143" i="27"/>
  <c r="N2143" i="27"/>
  <c r="T2142" i="27"/>
  <c r="O2142" i="27"/>
  <c r="N2142" i="27"/>
  <c r="T2141" i="27"/>
  <c r="N2141" i="27"/>
  <c r="T2140" i="27"/>
  <c r="P2140" i="27"/>
  <c r="P2141" i="27" s="1"/>
  <c r="O2141" i="27" s="1"/>
  <c r="N2140" i="27"/>
  <c r="T2139" i="27"/>
  <c r="O2139" i="27"/>
  <c r="N2139" i="27"/>
  <c r="T2138" i="27"/>
  <c r="O2138" i="27"/>
  <c r="N2138" i="27"/>
  <c r="T2137" i="27"/>
  <c r="O2137" i="27"/>
  <c r="N2137" i="27"/>
  <c r="T2136" i="27"/>
  <c r="N2136" i="27"/>
  <c r="T2135" i="27"/>
  <c r="P2135" i="27"/>
  <c r="P2136" i="27" s="1"/>
  <c r="O2136" i="27" s="1"/>
  <c r="N2135" i="27"/>
  <c r="T2134" i="27"/>
  <c r="O2134" i="27"/>
  <c r="N2134" i="27"/>
  <c r="T2133" i="27"/>
  <c r="N2133" i="27"/>
  <c r="T2132" i="27"/>
  <c r="N2132" i="27"/>
  <c r="T2131" i="27"/>
  <c r="N2131" i="27"/>
  <c r="T2130" i="27"/>
  <c r="N2130" i="27"/>
  <c r="T2129" i="27"/>
  <c r="P2129" i="27"/>
  <c r="P2130" i="27" s="1"/>
  <c r="N2129" i="27"/>
  <c r="T2128" i="27"/>
  <c r="O2128" i="27"/>
  <c r="N2128" i="27"/>
  <c r="T2127" i="27"/>
  <c r="O2127" i="27"/>
  <c r="N2127" i="27"/>
  <c r="T2126" i="27"/>
  <c r="O2126" i="27"/>
  <c r="N2126" i="27"/>
  <c r="T2125" i="27"/>
  <c r="N2125" i="27"/>
  <c r="T2124" i="27"/>
  <c r="N2124" i="27"/>
  <c r="T2123" i="27"/>
  <c r="P2123" i="27"/>
  <c r="P2124" i="27" s="1"/>
  <c r="O2123" i="27" s="1"/>
  <c r="N2123" i="27"/>
  <c r="T2122" i="27"/>
  <c r="O2122" i="27"/>
  <c r="N2122" i="27"/>
  <c r="T2121" i="27"/>
  <c r="O2121" i="27"/>
  <c r="N2121" i="27"/>
  <c r="T2120" i="27"/>
  <c r="O2120" i="27"/>
  <c r="N2120" i="27"/>
  <c r="T2119" i="27"/>
  <c r="N2119" i="27"/>
  <c r="T2118" i="27"/>
  <c r="P2118" i="27"/>
  <c r="P2119" i="27" s="1"/>
  <c r="N2118" i="27"/>
  <c r="T2117" i="27"/>
  <c r="O2117" i="27"/>
  <c r="N2117" i="27"/>
  <c r="T2116" i="27"/>
  <c r="O2116" i="27"/>
  <c r="N2116" i="27"/>
  <c r="T2115" i="27"/>
  <c r="O2115" i="27"/>
  <c r="N2115" i="27"/>
  <c r="T2114" i="27"/>
  <c r="O2114" i="27"/>
  <c r="N2114" i="27"/>
  <c r="T2113" i="27"/>
  <c r="O2113" i="27"/>
  <c r="N2113" i="27"/>
  <c r="T2112" i="27"/>
  <c r="O2112" i="27"/>
  <c r="N2112" i="27"/>
  <c r="T2111" i="27"/>
  <c r="O2111" i="27"/>
  <c r="N2111" i="27"/>
  <c r="T2110" i="27"/>
  <c r="O2110" i="27"/>
  <c r="N2110" i="27"/>
  <c r="T2109" i="27"/>
  <c r="O2109" i="27"/>
  <c r="N2109" i="27"/>
  <c r="T2108" i="27"/>
  <c r="O2108" i="27"/>
  <c r="N2108" i="27"/>
  <c r="T2107" i="27"/>
  <c r="O2107" i="27"/>
  <c r="N2107" i="27"/>
  <c r="T2106" i="27"/>
  <c r="O2106" i="27"/>
  <c r="N2106" i="27"/>
  <c r="T2105" i="27"/>
  <c r="O2105" i="27"/>
  <c r="N2105" i="27"/>
  <c r="T2104" i="27"/>
  <c r="O2104" i="27"/>
  <c r="N2104" i="27"/>
  <c r="T2103" i="27"/>
  <c r="N2103" i="27"/>
  <c r="T2102" i="27"/>
  <c r="P2102" i="27"/>
  <c r="P2103" i="27" s="1"/>
  <c r="O2102" i="27" s="1"/>
  <c r="N2102" i="27"/>
  <c r="T2101" i="27"/>
  <c r="O2101" i="27"/>
  <c r="N2101" i="27"/>
  <c r="T2100" i="27"/>
  <c r="O2100" i="27"/>
  <c r="N2100" i="27"/>
  <c r="T2099" i="27"/>
  <c r="O2099" i="27"/>
  <c r="N2099" i="27"/>
  <c r="T2098" i="27"/>
  <c r="O2098" i="27"/>
  <c r="N2098" i="27"/>
  <c r="T2097" i="27"/>
  <c r="O2097" i="27"/>
  <c r="N2097" i="27"/>
  <c r="T2096" i="27"/>
  <c r="O2096" i="27"/>
  <c r="N2096" i="27"/>
  <c r="T2095" i="27"/>
  <c r="O2095" i="27"/>
  <c r="N2095" i="27"/>
  <c r="T2094" i="27"/>
  <c r="O2094" i="27"/>
  <c r="N2094" i="27"/>
  <c r="T2093" i="27"/>
  <c r="O2093" i="27"/>
  <c r="N2093" i="27"/>
  <c r="T2092" i="27"/>
  <c r="O2092" i="27"/>
  <c r="N2092" i="27"/>
  <c r="T2091" i="27"/>
  <c r="O2091" i="27"/>
  <c r="N2091" i="27"/>
  <c r="T2090" i="27"/>
  <c r="O2090" i="27"/>
  <c r="N2090" i="27"/>
  <c r="T2089" i="27"/>
  <c r="O2089" i="27"/>
  <c r="N2089" i="27"/>
  <c r="T2088" i="27"/>
  <c r="O2088" i="27"/>
  <c r="N2088" i="27"/>
  <c r="T2087" i="27"/>
  <c r="O2087" i="27"/>
  <c r="N2087" i="27"/>
  <c r="T2086" i="27"/>
  <c r="O2086" i="27"/>
  <c r="N2086" i="27"/>
  <c r="T2085" i="27"/>
  <c r="O2085" i="27"/>
  <c r="N2085" i="27"/>
  <c r="T2084" i="27"/>
  <c r="O2084" i="27"/>
  <c r="N2084" i="27"/>
  <c r="T2083" i="27"/>
  <c r="O2083" i="27"/>
  <c r="N2083" i="27"/>
  <c r="T2082" i="27"/>
  <c r="O2082" i="27"/>
  <c r="N2082" i="27"/>
  <c r="T2081" i="27"/>
  <c r="O2081" i="27"/>
  <c r="N2081" i="27"/>
  <c r="T2080" i="27"/>
  <c r="O2080" i="27"/>
  <c r="N2080" i="27"/>
  <c r="T2079" i="27"/>
  <c r="O2079" i="27"/>
  <c r="N2079" i="27"/>
  <c r="T2078" i="27"/>
  <c r="N2078" i="27"/>
  <c r="T2077" i="27"/>
  <c r="P2077" i="27"/>
  <c r="P2078" i="27" s="1"/>
  <c r="O2077" i="27" s="1"/>
  <c r="N2077" i="27"/>
  <c r="T2076" i="27"/>
  <c r="O2076" i="27"/>
  <c r="N2076" i="27"/>
  <c r="T2075" i="27"/>
  <c r="O2075" i="27"/>
  <c r="N2075" i="27"/>
  <c r="T2074" i="27"/>
  <c r="O2074" i="27"/>
  <c r="N2074" i="27"/>
  <c r="T2073" i="27"/>
  <c r="N2073" i="27"/>
  <c r="T2072" i="27"/>
  <c r="P2072" i="27"/>
  <c r="P2073" i="27" s="1"/>
  <c r="N2072" i="27"/>
  <c r="T2071" i="27"/>
  <c r="O2071" i="27"/>
  <c r="N2071" i="27"/>
  <c r="T2070" i="27"/>
  <c r="O2070" i="27"/>
  <c r="N2070" i="27"/>
  <c r="T2069" i="27"/>
  <c r="O2069" i="27"/>
  <c r="N2069" i="27"/>
  <c r="T2068" i="27"/>
  <c r="O2068" i="27"/>
  <c r="N2068" i="27"/>
  <c r="T2067" i="27"/>
  <c r="O2067" i="27"/>
  <c r="N2067" i="27"/>
  <c r="T2066" i="27"/>
  <c r="O2066" i="27"/>
  <c r="N2066" i="27"/>
  <c r="T2065" i="27"/>
  <c r="O2065" i="27"/>
  <c r="N2065" i="27"/>
  <c r="T2064" i="27"/>
  <c r="O2064" i="27"/>
  <c r="N2064" i="27"/>
  <c r="T2063" i="27"/>
  <c r="O2063" i="27"/>
  <c r="N2063" i="27"/>
  <c r="T2062" i="27"/>
  <c r="O2062" i="27"/>
  <c r="N2062" i="27"/>
  <c r="T2061" i="27"/>
  <c r="O2061" i="27"/>
  <c r="N2061" i="27"/>
  <c r="T2060" i="27"/>
  <c r="N2060" i="27"/>
  <c r="T2059" i="27"/>
  <c r="N2059" i="27"/>
  <c r="T2058" i="27"/>
  <c r="N2058" i="27"/>
  <c r="T2057" i="27"/>
  <c r="P2057" i="27"/>
  <c r="P2058" i="27" s="1"/>
  <c r="O2060" i="27" s="1"/>
  <c r="N2057" i="27"/>
  <c r="T2056" i="27"/>
  <c r="O2056" i="27"/>
  <c r="N2056" i="27"/>
  <c r="T2055" i="27"/>
  <c r="N2055" i="27"/>
  <c r="T2054" i="27"/>
  <c r="P2054" i="27"/>
  <c r="P2055" i="27" s="1"/>
  <c r="O2054" i="27" s="1"/>
  <c r="N2054" i="27"/>
  <c r="T2053" i="27"/>
  <c r="O2053" i="27"/>
  <c r="N2053" i="27"/>
  <c r="T2052" i="27"/>
  <c r="O2052" i="27"/>
  <c r="N2052" i="27"/>
  <c r="T2051" i="27"/>
  <c r="O2051" i="27"/>
  <c r="N2051" i="27"/>
  <c r="T2050" i="27"/>
  <c r="N2050" i="27"/>
  <c r="T2049" i="27"/>
  <c r="P2049" i="27"/>
  <c r="P2050" i="27" s="1"/>
  <c r="O2050" i="27" s="1"/>
  <c r="N2049" i="27"/>
  <c r="T2048" i="27"/>
  <c r="N2048" i="27"/>
  <c r="T2047" i="27"/>
  <c r="N2047" i="27"/>
  <c r="T2046" i="27"/>
  <c r="N2046" i="27"/>
  <c r="T2045" i="27"/>
  <c r="P2045" i="27"/>
  <c r="P2046" i="27" s="1"/>
  <c r="O2046" i="27" s="1"/>
  <c r="N2045" i="27"/>
  <c r="T2044" i="27"/>
  <c r="O2044" i="27"/>
  <c r="N2044" i="27"/>
  <c r="T2043" i="27"/>
  <c r="O2043" i="27"/>
  <c r="N2043" i="27"/>
  <c r="T2042" i="27"/>
  <c r="O2042" i="27"/>
  <c r="N2042" i="27"/>
  <c r="T2041" i="27"/>
  <c r="O2041" i="27"/>
  <c r="N2041" i="27"/>
  <c r="T2040" i="27"/>
  <c r="O2040" i="27"/>
  <c r="N2040" i="27"/>
  <c r="T2039" i="27"/>
  <c r="O2039" i="27"/>
  <c r="N2039" i="27"/>
  <c r="T2038" i="27"/>
  <c r="N2038" i="27"/>
  <c r="T2037" i="27"/>
  <c r="N2037" i="27"/>
  <c r="T2036" i="27"/>
  <c r="P2036" i="27"/>
  <c r="P2037" i="27"/>
  <c r="O2038" i="27" s="1"/>
  <c r="N2036" i="27"/>
  <c r="T2035" i="27"/>
  <c r="O2035" i="27"/>
  <c r="N2035" i="27"/>
  <c r="T2034" i="27"/>
  <c r="O2034" i="27"/>
  <c r="N2034" i="27"/>
  <c r="T2033" i="27"/>
  <c r="O2033" i="27"/>
  <c r="N2033" i="27"/>
  <c r="T2032" i="27"/>
  <c r="O2032" i="27"/>
  <c r="N2032" i="27"/>
  <c r="T2031" i="27"/>
  <c r="O2031" i="27"/>
  <c r="N2031" i="27"/>
  <c r="T2030" i="27"/>
  <c r="N2030" i="27"/>
  <c r="T2029" i="27"/>
  <c r="P2029" i="27"/>
  <c r="P2030" i="27" s="1"/>
  <c r="N2029" i="27"/>
  <c r="T2028" i="27"/>
  <c r="O2028" i="27"/>
  <c r="N2028" i="27"/>
  <c r="T2027" i="27"/>
  <c r="O2027" i="27"/>
  <c r="N2027" i="27"/>
  <c r="T2026" i="27"/>
  <c r="O2026" i="27"/>
  <c r="N2026" i="27"/>
  <c r="T2025" i="27"/>
  <c r="N2025" i="27"/>
  <c r="T2024" i="27"/>
  <c r="P2024" i="27"/>
  <c r="P2025" i="27" s="1"/>
  <c r="N2024" i="27"/>
  <c r="T2023" i="27"/>
  <c r="O2023" i="27"/>
  <c r="N2023" i="27"/>
  <c r="T2022" i="27"/>
  <c r="O2022" i="27"/>
  <c r="N2022" i="27"/>
  <c r="T2021" i="27"/>
  <c r="O2021" i="27"/>
  <c r="N2021" i="27"/>
  <c r="T2020" i="27"/>
  <c r="O2020" i="27"/>
  <c r="N2020" i="27"/>
  <c r="T2019" i="27"/>
  <c r="O2019" i="27"/>
  <c r="N2019" i="27"/>
  <c r="T2018" i="27"/>
  <c r="O2018" i="27"/>
  <c r="N2018" i="27"/>
  <c r="T2017" i="27"/>
  <c r="O2017" i="27"/>
  <c r="N2017" i="27"/>
  <c r="T2016" i="27"/>
  <c r="O2016" i="27"/>
  <c r="N2016" i="27"/>
  <c r="T2015" i="27"/>
  <c r="O2015" i="27"/>
  <c r="N2015" i="27"/>
  <c r="T2014" i="27"/>
  <c r="O2014" i="27"/>
  <c r="N2014" i="27"/>
  <c r="T2013" i="27"/>
  <c r="O2013" i="27"/>
  <c r="N2013" i="27"/>
  <c r="T2012" i="27"/>
  <c r="O2012" i="27"/>
  <c r="N2012" i="27"/>
  <c r="T2011" i="27"/>
  <c r="O2011" i="27"/>
  <c r="N2011" i="27"/>
  <c r="T2010" i="27"/>
  <c r="N2010" i="27"/>
  <c r="T2009" i="27"/>
  <c r="P2009" i="27"/>
  <c r="P2010" i="27" s="1"/>
  <c r="O2010" i="27" s="1"/>
  <c r="N2009" i="27"/>
  <c r="T2008" i="27"/>
  <c r="O2008" i="27"/>
  <c r="N2008" i="27"/>
  <c r="T2007" i="27"/>
  <c r="O2007" i="27"/>
  <c r="N2007" i="27"/>
  <c r="T2006" i="27"/>
  <c r="O2006" i="27"/>
  <c r="N2006" i="27"/>
  <c r="T2005" i="27"/>
  <c r="O2005" i="27"/>
  <c r="N2005" i="27"/>
  <c r="T2004" i="27"/>
  <c r="O2004" i="27"/>
  <c r="N2004" i="27"/>
  <c r="T2003" i="27"/>
  <c r="O2003" i="27"/>
  <c r="N2003" i="27"/>
  <c r="T2002" i="27"/>
  <c r="O2002" i="27"/>
  <c r="N2002" i="27"/>
  <c r="T2001" i="27"/>
  <c r="O2001" i="27"/>
  <c r="N2001" i="27"/>
  <c r="T2000" i="27"/>
  <c r="O2000" i="27"/>
  <c r="N2000" i="27"/>
  <c r="T1999" i="27"/>
  <c r="O1999" i="27"/>
  <c r="N1999" i="27"/>
  <c r="T1998" i="27"/>
  <c r="O1998" i="27"/>
  <c r="N1998" i="27"/>
  <c r="T1997" i="27"/>
  <c r="O1997" i="27"/>
  <c r="N1997" i="27"/>
  <c r="T1996" i="27"/>
  <c r="O1996" i="27"/>
  <c r="N1996" i="27"/>
  <c r="T1995" i="27"/>
  <c r="O1995" i="27"/>
  <c r="N1995" i="27"/>
  <c r="T1994" i="27"/>
  <c r="O1994" i="27"/>
  <c r="N1994" i="27"/>
  <c r="T1993" i="27"/>
  <c r="O1993" i="27"/>
  <c r="N1993" i="27"/>
  <c r="T1992" i="27"/>
  <c r="O1992" i="27"/>
  <c r="N1992" i="27"/>
  <c r="T1991" i="27"/>
  <c r="O1991" i="27"/>
  <c r="N1991" i="27"/>
  <c r="T1990" i="27"/>
  <c r="O1990" i="27"/>
  <c r="N1990" i="27"/>
  <c r="T1989" i="27"/>
  <c r="O1989" i="27"/>
  <c r="N1989" i="27"/>
  <c r="T1988" i="27"/>
  <c r="O1988" i="27"/>
  <c r="N1988" i="27"/>
  <c r="T1987" i="27"/>
  <c r="O1987" i="27"/>
  <c r="N1987" i="27"/>
  <c r="T1986" i="27"/>
  <c r="N1986" i="27"/>
  <c r="T1985" i="27"/>
  <c r="P1985" i="27"/>
  <c r="P1986" i="27"/>
  <c r="O1985" i="27" s="1"/>
  <c r="N1985" i="27"/>
  <c r="T1984" i="27"/>
  <c r="O1984" i="27"/>
  <c r="N1984" i="27"/>
  <c r="T1983" i="27"/>
  <c r="O1983" i="27"/>
  <c r="N1983" i="27"/>
  <c r="T1982" i="27"/>
  <c r="O1982" i="27"/>
  <c r="N1982" i="27"/>
  <c r="T1981" i="27"/>
  <c r="O1981" i="27"/>
  <c r="N1981" i="27"/>
  <c r="T1980" i="27"/>
  <c r="O1980" i="27"/>
  <c r="N1980" i="27"/>
  <c r="T1979" i="27"/>
  <c r="N1979" i="27"/>
  <c r="T1978" i="27"/>
  <c r="N1978" i="27"/>
  <c r="T1977" i="27"/>
  <c r="N1977" i="27"/>
  <c r="T1976" i="27"/>
  <c r="N1976" i="27"/>
  <c r="T1975" i="27"/>
  <c r="N1975" i="27"/>
  <c r="T1974" i="27"/>
  <c r="P1974" i="27"/>
  <c r="P1975" i="27" s="1"/>
  <c r="N1974" i="27"/>
  <c r="T1973" i="27"/>
  <c r="N1973" i="27"/>
  <c r="T1972" i="27"/>
  <c r="N1972" i="27"/>
  <c r="T1971" i="27"/>
  <c r="N1971" i="27"/>
  <c r="T1970" i="27"/>
  <c r="P1970" i="27"/>
  <c r="P1971" i="27" s="1"/>
  <c r="N1970" i="27"/>
  <c r="T1969" i="27"/>
  <c r="O1969" i="27"/>
  <c r="N1969" i="27"/>
  <c r="T1968" i="27"/>
  <c r="O1968" i="27"/>
  <c r="N1968" i="27"/>
  <c r="T1967" i="27"/>
  <c r="O1967" i="27"/>
  <c r="N1967" i="27"/>
  <c r="T1966" i="27"/>
  <c r="O1966" i="27"/>
  <c r="N1966" i="27"/>
  <c r="T1965" i="27"/>
  <c r="O1965" i="27"/>
  <c r="N1965" i="27"/>
  <c r="T1964" i="27"/>
  <c r="O1964" i="27"/>
  <c r="N1964" i="27"/>
  <c r="T1963" i="27"/>
  <c r="O1963" i="27"/>
  <c r="N1963" i="27"/>
  <c r="T1962" i="27"/>
  <c r="O1962" i="27"/>
  <c r="N1962" i="27"/>
  <c r="T1961" i="27"/>
  <c r="O1961" i="27"/>
  <c r="N1961" i="27"/>
  <c r="T1960" i="27"/>
  <c r="O1960" i="27"/>
  <c r="N1960" i="27"/>
  <c r="T1959" i="27"/>
  <c r="N1959" i="27"/>
  <c r="T1958" i="27"/>
  <c r="N1958" i="27"/>
  <c r="T1957" i="27"/>
  <c r="N1957" i="27"/>
  <c r="T1956" i="27"/>
  <c r="P1956" i="27"/>
  <c r="P1957" i="27" s="1"/>
  <c r="O1959" i="27" s="1"/>
  <c r="N1956" i="27"/>
  <c r="T1955" i="27"/>
  <c r="O1955" i="27"/>
  <c r="N1955" i="27"/>
  <c r="T1954" i="27"/>
  <c r="O1954" i="27"/>
  <c r="N1954" i="27"/>
  <c r="T1953" i="27"/>
  <c r="O1953" i="27"/>
  <c r="N1953" i="27"/>
  <c r="T1952" i="27"/>
  <c r="O1952" i="27"/>
  <c r="N1952" i="27"/>
  <c r="T1951" i="27"/>
  <c r="O1951" i="27"/>
  <c r="N1951" i="27"/>
  <c r="T1950" i="27"/>
  <c r="O1950" i="27"/>
  <c r="N1950" i="27"/>
  <c r="T1949" i="27"/>
  <c r="O1949" i="27"/>
  <c r="N1949" i="27"/>
  <c r="T1948" i="27"/>
  <c r="O1948" i="27"/>
  <c r="N1948" i="27"/>
  <c r="T1947" i="27"/>
  <c r="O1947" i="27"/>
  <c r="N1947" i="27"/>
  <c r="T1946" i="27"/>
  <c r="O1946" i="27"/>
  <c r="N1946" i="27"/>
  <c r="T1945" i="27"/>
  <c r="O1945" i="27"/>
  <c r="N1945" i="27"/>
  <c r="T1944" i="27"/>
  <c r="O1944" i="27"/>
  <c r="N1944" i="27"/>
  <c r="T1943" i="27"/>
  <c r="O1943" i="27"/>
  <c r="N1943" i="27"/>
  <c r="T1942" i="27"/>
  <c r="N1942" i="27"/>
  <c r="T1941" i="27"/>
  <c r="P1941" i="27"/>
  <c r="P1942" i="27" s="1"/>
  <c r="N1941" i="27"/>
  <c r="T1940" i="27"/>
  <c r="O1940" i="27"/>
  <c r="N1940" i="27"/>
  <c r="T1939" i="27"/>
  <c r="O1939" i="27"/>
  <c r="N1939" i="27"/>
  <c r="T1938" i="27"/>
  <c r="N1938" i="27"/>
  <c r="T1937" i="27"/>
  <c r="N1937" i="27"/>
  <c r="T1936" i="27"/>
  <c r="P1936" i="27"/>
  <c r="P1937" i="27" s="1"/>
  <c r="O1938" i="27" s="1"/>
  <c r="N1936" i="27"/>
  <c r="T1935" i="27"/>
  <c r="O1935" i="27"/>
  <c r="N1935" i="27"/>
  <c r="T1934" i="27"/>
  <c r="O1934" i="27"/>
  <c r="N1934" i="27"/>
  <c r="T1933" i="27"/>
  <c r="O1933" i="27"/>
  <c r="N1933" i="27"/>
  <c r="T1932" i="27"/>
  <c r="N1932" i="27"/>
  <c r="T1931" i="27"/>
  <c r="N1931" i="27"/>
  <c r="T1930" i="27"/>
  <c r="N1930" i="27"/>
  <c r="T1929" i="27"/>
  <c r="P1929" i="27"/>
  <c r="P1930" i="27" s="1"/>
  <c r="N1929" i="27"/>
  <c r="T1928" i="27"/>
  <c r="O1928" i="27"/>
  <c r="N1928" i="27"/>
  <c r="T1927" i="27"/>
  <c r="O1927" i="27"/>
  <c r="N1927" i="27"/>
  <c r="T1926" i="27"/>
  <c r="O1926" i="27"/>
  <c r="N1926" i="27"/>
  <c r="T1925" i="27"/>
  <c r="O1925" i="27"/>
  <c r="N1925" i="27"/>
  <c r="T1924" i="27"/>
  <c r="O1924" i="27"/>
  <c r="N1924" i="27"/>
  <c r="T1923" i="27"/>
  <c r="O1923" i="27"/>
  <c r="N1923" i="27"/>
  <c r="T1922" i="27"/>
  <c r="O1922" i="27"/>
  <c r="N1922" i="27"/>
  <c r="T1921" i="27"/>
  <c r="O1921" i="27"/>
  <c r="N1921" i="27"/>
  <c r="N1920" i="27"/>
  <c r="P1919" i="27"/>
  <c r="P1920" i="27" s="1"/>
  <c r="O1920" i="27" s="1"/>
  <c r="N1919" i="27"/>
  <c r="N1918" i="27"/>
  <c r="P1917" i="27"/>
  <c r="P1918" i="27" s="1"/>
  <c r="N1917" i="27"/>
  <c r="O1916" i="27"/>
  <c r="N1916" i="27"/>
  <c r="O1915" i="27"/>
  <c r="N1915" i="27"/>
  <c r="N1914" i="27"/>
  <c r="N1913" i="27"/>
  <c r="P1912" i="27"/>
  <c r="P1913" i="27" s="1"/>
  <c r="O1913" i="27" s="1"/>
  <c r="N1912" i="27"/>
  <c r="N1911" i="27"/>
  <c r="P1910" i="27"/>
  <c r="P1911" i="27" s="1"/>
  <c r="O1910" i="27" s="1"/>
  <c r="N1910" i="27"/>
  <c r="O1909" i="27"/>
  <c r="N1909" i="27"/>
  <c r="O1908" i="27"/>
  <c r="N1908" i="27"/>
  <c r="O1907" i="27"/>
  <c r="N1907" i="27"/>
  <c r="O1906" i="27"/>
  <c r="N1906" i="27"/>
  <c r="O1905" i="27"/>
  <c r="N1905" i="27"/>
  <c r="O1904" i="27"/>
  <c r="N1904" i="27"/>
  <c r="N1903" i="27"/>
  <c r="P1902" i="27"/>
  <c r="P1903" i="27" s="1"/>
  <c r="O1903" i="27" s="1"/>
  <c r="N1902" i="27"/>
  <c r="O1901" i="27"/>
  <c r="N1901" i="27"/>
  <c r="O1900" i="27"/>
  <c r="N1900" i="27"/>
  <c r="O1899" i="27"/>
  <c r="N1899" i="27"/>
  <c r="N1898" i="27"/>
  <c r="P1897" i="27"/>
  <c r="P1898" i="27" s="1"/>
  <c r="O1898" i="27" s="1"/>
  <c r="N1897" i="27"/>
  <c r="O1896" i="27"/>
  <c r="N1896" i="27"/>
  <c r="O1895" i="27"/>
  <c r="N1895" i="27"/>
  <c r="O1894" i="27"/>
  <c r="N1894" i="27"/>
  <c r="O1893" i="27"/>
  <c r="N1893" i="27"/>
  <c r="O1892" i="27"/>
  <c r="N1892" i="27"/>
  <c r="N1891" i="27"/>
  <c r="N1890" i="27"/>
  <c r="P1889" i="27"/>
  <c r="P1890" i="27" s="1"/>
  <c r="N1889" i="27"/>
  <c r="N1888" i="27"/>
  <c r="N1887" i="27"/>
  <c r="P1886" i="27"/>
  <c r="P1887" i="27" s="1"/>
  <c r="O1886" i="27" s="1"/>
  <c r="N1886" i="27"/>
  <c r="O1885" i="27"/>
  <c r="N1885" i="27"/>
  <c r="O1884" i="27"/>
  <c r="N1884" i="27"/>
  <c r="O1883" i="27"/>
  <c r="N1883" i="27"/>
  <c r="O1882" i="27"/>
  <c r="N1882" i="27"/>
  <c r="O1881" i="27"/>
  <c r="N1881" i="27"/>
  <c r="O1880" i="27"/>
  <c r="N1880" i="27"/>
  <c r="O1879" i="27"/>
  <c r="N1879" i="27"/>
  <c r="O1878" i="27"/>
  <c r="N1878" i="27"/>
  <c r="O1877" i="27"/>
  <c r="N1877" i="27"/>
  <c r="O1876" i="27"/>
  <c r="N1876" i="27"/>
  <c r="O1875" i="27"/>
  <c r="N1875" i="27"/>
  <c r="O1874" i="27"/>
  <c r="N1874" i="27"/>
  <c r="O1873" i="27"/>
  <c r="N1873" i="27"/>
  <c r="O1872" i="27"/>
  <c r="N1872" i="27"/>
  <c r="O1871" i="27"/>
  <c r="N1871" i="27"/>
  <c r="O1870" i="27"/>
  <c r="N1870" i="27"/>
  <c r="O1869" i="27"/>
  <c r="N1869" i="27"/>
  <c r="O1868" i="27"/>
  <c r="N1868" i="27"/>
  <c r="O1867" i="27"/>
  <c r="N1867" i="27"/>
  <c r="O1866" i="27"/>
  <c r="N1866" i="27"/>
  <c r="O1865" i="27"/>
  <c r="N1865" i="27"/>
  <c r="O1864" i="27"/>
  <c r="N1864" i="27"/>
  <c r="N1863" i="27"/>
  <c r="P1862" i="27"/>
  <c r="P1863" i="27" s="1"/>
  <c r="O1863" i="27" s="1"/>
  <c r="N1862" i="27"/>
  <c r="O1861" i="27"/>
  <c r="N1861" i="27"/>
  <c r="O1860" i="27"/>
  <c r="N1860" i="27"/>
  <c r="O1859" i="27"/>
  <c r="N1859" i="27"/>
  <c r="O1858" i="27"/>
  <c r="N1858" i="27"/>
  <c r="N1857" i="27"/>
  <c r="N1856" i="27"/>
  <c r="N1855" i="27"/>
  <c r="P1854" i="27"/>
  <c r="P1855" i="27" s="1"/>
  <c r="N1854" i="27"/>
  <c r="N1853" i="27"/>
  <c r="P1852" i="27"/>
  <c r="P1853" i="27" s="1"/>
  <c r="O1853" i="27" s="1"/>
  <c r="N1852" i="27"/>
  <c r="N1851" i="27"/>
  <c r="N1850" i="27"/>
  <c r="P1849" i="27"/>
  <c r="P1850" i="27" s="1"/>
  <c r="N1849" i="27"/>
  <c r="O1848" i="27"/>
  <c r="N1848" i="27"/>
  <c r="O1847" i="27"/>
  <c r="N1847" i="27"/>
  <c r="N1846" i="27"/>
  <c r="P1845" i="27"/>
  <c r="P1846" i="27" s="1"/>
  <c r="O1845" i="27" s="1"/>
  <c r="N1845" i="27"/>
  <c r="O1844" i="27"/>
  <c r="N1844" i="27"/>
  <c r="O1843" i="27"/>
  <c r="N1843" i="27"/>
  <c r="O1842" i="27"/>
  <c r="N1842" i="27"/>
  <c r="O1841" i="27"/>
  <c r="N1841" i="27"/>
  <c r="O1840" i="27"/>
  <c r="N1840" i="27"/>
  <c r="O1839" i="27"/>
  <c r="N1839" i="27"/>
  <c r="O1838" i="27"/>
  <c r="N1838" i="27"/>
  <c r="O1837" i="27"/>
  <c r="N1837" i="27"/>
  <c r="O1836" i="27"/>
  <c r="N1836" i="27"/>
  <c r="O1835" i="27"/>
  <c r="N1835" i="27"/>
  <c r="O1834" i="27"/>
  <c r="N1834" i="27"/>
  <c r="N1833" i="27"/>
  <c r="P1832" i="27"/>
  <c r="P1833" i="27" s="1"/>
  <c r="N1832" i="27"/>
  <c r="N1831" i="27"/>
  <c r="N1830" i="27"/>
  <c r="N1829" i="27"/>
  <c r="N1828" i="27"/>
  <c r="P1827" i="27"/>
  <c r="P1828" i="27" s="1"/>
  <c r="N1827" i="27"/>
  <c r="N1826" i="27"/>
  <c r="N1825" i="27"/>
  <c r="N1824" i="27"/>
  <c r="N1823" i="27"/>
  <c r="N1822" i="27"/>
  <c r="P1821" i="27"/>
  <c r="P1822" i="27" s="1"/>
  <c r="N1821" i="27"/>
  <c r="N1820" i="27"/>
  <c r="P1819" i="27"/>
  <c r="P1820" i="27" s="1"/>
  <c r="O1820" i="27" s="1"/>
  <c r="N1819" i="27"/>
  <c r="O1818" i="27"/>
  <c r="N1818" i="27"/>
  <c r="O1817" i="27"/>
  <c r="N1817" i="27"/>
  <c r="O1816" i="27"/>
  <c r="N1816" i="27"/>
  <c r="O1815" i="27"/>
  <c r="N1815" i="27"/>
  <c r="O1814" i="27"/>
  <c r="N1814" i="27"/>
  <c r="N1813" i="27"/>
  <c r="P1812" i="27"/>
  <c r="P1813" i="27" s="1"/>
  <c r="O1813" i="27" s="1"/>
  <c r="N1812" i="27"/>
  <c r="O1811" i="27"/>
  <c r="N1811" i="27"/>
  <c r="O1810" i="27"/>
  <c r="N1810" i="27"/>
  <c r="O1809" i="27"/>
  <c r="N1809" i="27"/>
  <c r="N1808" i="27"/>
  <c r="N1807" i="27"/>
  <c r="P1806" i="27"/>
  <c r="P1807" i="27" s="1"/>
  <c r="N1806" i="27"/>
  <c r="O1805" i="27"/>
  <c r="N1805" i="27"/>
  <c r="O1804" i="27"/>
  <c r="N1804" i="27"/>
  <c r="O1803" i="27"/>
  <c r="N1803" i="27"/>
  <c r="O1802" i="27"/>
  <c r="N1802" i="27"/>
  <c r="O1801" i="27"/>
  <c r="N1801" i="27"/>
  <c r="O1800" i="27"/>
  <c r="N1800" i="27"/>
  <c r="O1799" i="27"/>
  <c r="N1799" i="27"/>
  <c r="O1798" i="27"/>
  <c r="N1798" i="27"/>
  <c r="O1797" i="27"/>
  <c r="N1797" i="27"/>
  <c r="T1793" i="27"/>
  <c r="T1792" i="27"/>
  <c r="T1791" i="27"/>
  <c r="T1790" i="27"/>
  <c r="T1789" i="27"/>
  <c r="T1788" i="27"/>
  <c r="T1787" i="27"/>
  <c r="T1786" i="27"/>
  <c r="T1785" i="27"/>
  <c r="T1784" i="27"/>
  <c r="T1783" i="27"/>
  <c r="T1782" i="27"/>
  <c r="T1781" i="27"/>
  <c r="T1780" i="27"/>
  <c r="T1779" i="27"/>
  <c r="T1778" i="27"/>
  <c r="T1777" i="27"/>
  <c r="T1776" i="27"/>
  <c r="T1775" i="27"/>
  <c r="T1774" i="27"/>
  <c r="T1773" i="27"/>
  <c r="T1772" i="27"/>
  <c r="T1771" i="27"/>
  <c r="T1770" i="27"/>
  <c r="T1769" i="27"/>
  <c r="T1768" i="27"/>
  <c r="T1767" i="27"/>
  <c r="T1766" i="27"/>
  <c r="T1765" i="27"/>
  <c r="T1764" i="27"/>
  <c r="T1763" i="27"/>
  <c r="T1762" i="27"/>
  <c r="T1761" i="27"/>
  <c r="T1760" i="27"/>
  <c r="T1759" i="27"/>
  <c r="T1758" i="27"/>
  <c r="T1757" i="27"/>
  <c r="T1756" i="27"/>
  <c r="T1755" i="27"/>
  <c r="T1754" i="27"/>
  <c r="T1753" i="27"/>
  <c r="T1752" i="27"/>
  <c r="T1751" i="27"/>
  <c r="T1750" i="27"/>
  <c r="T1749" i="27"/>
  <c r="T1748" i="27"/>
  <c r="T1747" i="27"/>
  <c r="T1746" i="27"/>
  <c r="T1745" i="27"/>
  <c r="T1744" i="27"/>
  <c r="T1743" i="27"/>
  <c r="T1742" i="27"/>
  <c r="T1741" i="27"/>
  <c r="T1740" i="27"/>
  <c r="T1739" i="27"/>
  <c r="T1738" i="27"/>
  <c r="T1737" i="27"/>
  <c r="T1736" i="27"/>
  <c r="T1735" i="27"/>
  <c r="T1734" i="27"/>
  <c r="T1733" i="27"/>
  <c r="T1732" i="27"/>
  <c r="T1731" i="27"/>
  <c r="T1730" i="27"/>
  <c r="T1729" i="27"/>
  <c r="T1728" i="27"/>
  <c r="T1727" i="27"/>
  <c r="T1726" i="27"/>
  <c r="T1725" i="27"/>
  <c r="T1724" i="27"/>
  <c r="T1723" i="27"/>
  <c r="T1722" i="27"/>
  <c r="T1721" i="27"/>
  <c r="T1720" i="27"/>
  <c r="T1719" i="27"/>
  <c r="T1718" i="27"/>
  <c r="T1717" i="27"/>
  <c r="T1716" i="27"/>
  <c r="T1715" i="27"/>
  <c r="T1714" i="27"/>
  <c r="T1713" i="27"/>
  <c r="T1712" i="27"/>
  <c r="T1711" i="27"/>
  <c r="T1710" i="27"/>
  <c r="T1709" i="27"/>
  <c r="T1708" i="27"/>
  <c r="T1707" i="27"/>
  <c r="T1706" i="27"/>
  <c r="T1705" i="27"/>
  <c r="T1704" i="27"/>
  <c r="T1703" i="27"/>
  <c r="T1702" i="27"/>
  <c r="T1701" i="27"/>
  <c r="T1700" i="27"/>
  <c r="T1699" i="27"/>
  <c r="T1698" i="27"/>
  <c r="T1697" i="27"/>
  <c r="T1696" i="27"/>
  <c r="T1695" i="27"/>
  <c r="T1694" i="27"/>
  <c r="T1693" i="27"/>
  <c r="T1692" i="27"/>
  <c r="T1691" i="27"/>
  <c r="T1690" i="27"/>
  <c r="T1689" i="27"/>
  <c r="T1688" i="27"/>
  <c r="T1687" i="27"/>
  <c r="T1686" i="27"/>
  <c r="T1685" i="27"/>
  <c r="T1684" i="27"/>
  <c r="T1683" i="27"/>
  <c r="T1682" i="27"/>
  <c r="T1681" i="27"/>
  <c r="T1680" i="27"/>
  <c r="T1679" i="27"/>
  <c r="T1678" i="27"/>
  <c r="T1677" i="27"/>
  <c r="T1676" i="27"/>
  <c r="T1675" i="27"/>
  <c r="T1674" i="27"/>
  <c r="T1673" i="27"/>
  <c r="T1672" i="27"/>
  <c r="T1671" i="27"/>
  <c r="T1670" i="27"/>
  <c r="T1669" i="27"/>
  <c r="T1668" i="27"/>
  <c r="T1667" i="27"/>
  <c r="T1666" i="27"/>
  <c r="T1665" i="27"/>
  <c r="T1664" i="27"/>
  <c r="T1663" i="27"/>
  <c r="T1662" i="27"/>
  <c r="T1661" i="27"/>
  <c r="T1660" i="27"/>
  <c r="T1659" i="27"/>
  <c r="T1658" i="27"/>
  <c r="T1657" i="27"/>
  <c r="T1656" i="27"/>
  <c r="T1655" i="27"/>
  <c r="T1654" i="27"/>
  <c r="T1653" i="27"/>
  <c r="T1652" i="27"/>
  <c r="T1651" i="27"/>
  <c r="T1650" i="27"/>
  <c r="T1649" i="27"/>
  <c r="T1648" i="27"/>
  <c r="T1647" i="27"/>
  <c r="T1646" i="27"/>
  <c r="T1645" i="27"/>
  <c r="T1644" i="27"/>
  <c r="T1643" i="27"/>
  <c r="T1642" i="27"/>
  <c r="T1641" i="27"/>
  <c r="T1640" i="27"/>
  <c r="T1639" i="27"/>
  <c r="T1638" i="27"/>
  <c r="T1637" i="27"/>
  <c r="T1636" i="27"/>
  <c r="T1635" i="27"/>
  <c r="T1634" i="27"/>
  <c r="T1633" i="27"/>
  <c r="T1632" i="27"/>
  <c r="T1631" i="27"/>
  <c r="T1630" i="27"/>
  <c r="T1629" i="27"/>
  <c r="T1628" i="27"/>
  <c r="T1627" i="27"/>
  <c r="T1626" i="27"/>
  <c r="T1625" i="27"/>
  <c r="T1624" i="27"/>
  <c r="T1623" i="27"/>
  <c r="T1622" i="27"/>
  <c r="T1621" i="27"/>
  <c r="T1620" i="27"/>
  <c r="T1619" i="27"/>
  <c r="T1618" i="27"/>
  <c r="T1617" i="27"/>
  <c r="T1616" i="27"/>
  <c r="N2330" i="25"/>
  <c r="N2329" i="25"/>
  <c r="N2328" i="25"/>
  <c r="N2327" i="25"/>
  <c r="N2326" i="25"/>
  <c r="N2325" i="25"/>
  <c r="N2324" i="25"/>
  <c r="N2323" i="25"/>
  <c r="N2322" i="25"/>
  <c r="N2321" i="25"/>
  <c r="N2320" i="25"/>
  <c r="N2319" i="25"/>
  <c r="N2318" i="25"/>
  <c r="N2317" i="25"/>
  <c r="N2316" i="25"/>
  <c r="N2315" i="25"/>
  <c r="N2314" i="25"/>
  <c r="N2313" i="25"/>
  <c r="N2312" i="25"/>
  <c r="N2311" i="25"/>
  <c r="N2310" i="25"/>
  <c r="N2309" i="25"/>
  <c r="N2308" i="25"/>
  <c r="N2307" i="25"/>
  <c r="N2306" i="25"/>
  <c r="N2305" i="25"/>
  <c r="N2304" i="25"/>
  <c r="N2303" i="25"/>
  <c r="N2302" i="25"/>
  <c r="N2301" i="25"/>
  <c r="N2300" i="25"/>
  <c r="N2299" i="25"/>
  <c r="N2298" i="25"/>
  <c r="N2297" i="25"/>
  <c r="N2296" i="25"/>
  <c r="N2295" i="25"/>
  <c r="N2294" i="25"/>
  <c r="N2293" i="25"/>
  <c r="N2292" i="25"/>
  <c r="N2291" i="25"/>
  <c r="N2290" i="25"/>
  <c r="N2289" i="25"/>
  <c r="N2288" i="25"/>
  <c r="N2287" i="25"/>
  <c r="N2286" i="25"/>
  <c r="N2285" i="25"/>
  <c r="N2284" i="25"/>
  <c r="N2283" i="25"/>
  <c r="N2282" i="25"/>
  <c r="N2281" i="25"/>
  <c r="N2280" i="25"/>
  <c r="N2279" i="25"/>
  <c r="N2278" i="25"/>
  <c r="N2277" i="25"/>
  <c r="N2276" i="25"/>
  <c r="N2275" i="25"/>
  <c r="N2274" i="25"/>
  <c r="N2273" i="25"/>
  <c r="N2272" i="25"/>
  <c r="N2271" i="25"/>
  <c r="N2270" i="25"/>
  <c r="N2269" i="25"/>
  <c r="N2268" i="25"/>
  <c r="N2267" i="25"/>
  <c r="N2266" i="25"/>
  <c r="N2265" i="25"/>
  <c r="N2264" i="25"/>
  <c r="N2263" i="25"/>
  <c r="N2262" i="25"/>
  <c r="N2261" i="25"/>
  <c r="N2260" i="25"/>
  <c r="N2259" i="25"/>
  <c r="N2258" i="25"/>
  <c r="N2257" i="25"/>
  <c r="N2256" i="25"/>
  <c r="N2255" i="25"/>
  <c r="N2254" i="25"/>
  <c r="N2253" i="25"/>
  <c r="N2252" i="25"/>
  <c r="N2251" i="25"/>
  <c r="N2250" i="25"/>
  <c r="N2249" i="25"/>
  <c r="N2248" i="25"/>
  <c r="N2247" i="25"/>
  <c r="N2246" i="25"/>
  <c r="N2245" i="25"/>
  <c r="N2244" i="25"/>
  <c r="N2243" i="25"/>
  <c r="N2242" i="25"/>
  <c r="N2241" i="25"/>
  <c r="N2240" i="25"/>
  <c r="N2239" i="25"/>
  <c r="N2238" i="25"/>
  <c r="N2237" i="25"/>
  <c r="N2236" i="25"/>
  <c r="N2235" i="25"/>
  <c r="N2234" i="25"/>
  <c r="N2233" i="25"/>
  <c r="N2232" i="25"/>
  <c r="N2231" i="25"/>
  <c r="N2230" i="25"/>
  <c r="N2229" i="25"/>
  <c r="N2228" i="25"/>
  <c r="N2227" i="25"/>
  <c r="N2226" i="25"/>
  <c r="N2225" i="25"/>
  <c r="N2224" i="25"/>
  <c r="N2223" i="25"/>
  <c r="N2222" i="25"/>
  <c r="N2221" i="25"/>
  <c r="N2220" i="25"/>
  <c r="N2219" i="25"/>
  <c r="N2218" i="25"/>
  <c r="N2217" i="25"/>
  <c r="N2216" i="25"/>
  <c r="N2215" i="25"/>
  <c r="N2214" i="25"/>
  <c r="N2213" i="25"/>
  <c r="N2212" i="25"/>
  <c r="N2211" i="25"/>
  <c r="N2210" i="25"/>
  <c r="N2209" i="25"/>
  <c r="N2208" i="25"/>
  <c r="N2207" i="25"/>
  <c r="N2206" i="25"/>
  <c r="N2205" i="25"/>
  <c r="N2204" i="25"/>
  <c r="N2203" i="25"/>
  <c r="N2202" i="25"/>
  <c r="N2201" i="25"/>
  <c r="N2200" i="25"/>
  <c r="N2199" i="25"/>
  <c r="N2198" i="25"/>
  <c r="N2197" i="25"/>
  <c r="N2196" i="25"/>
  <c r="N2195" i="25"/>
  <c r="N2194" i="25"/>
  <c r="N2193" i="25"/>
  <c r="N2192" i="25"/>
  <c r="N2191" i="25"/>
  <c r="N2190" i="25"/>
  <c r="N2189" i="25"/>
  <c r="N2188" i="25"/>
  <c r="N2187" i="25"/>
  <c r="N2186" i="25"/>
  <c r="N2185" i="25"/>
  <c r="N2184" i="25"/>
  <c r="N2183" i="25"/>
  <c r="N2182" i="25"/>
  <c r="N2181" i="25"/>
  <c r="N2180" i="25"/>
  <c r="N2179" i="25"/>
  <c r="N2178" i="25"/>
  <c r="N2177" i="25"/>
  <c r="N2176" i="25"/>
  <c r="N2175" i="25"/>
  <c r="N2174" i="25"/>
  <c r="N2173" i="25"/>
  <c r="N2172" i="25"/>
  <c r="N2171" i="25"/>
  <c r="N2170" i="25"/>
  <c r="N2169" i="25"/>
  <c r="N2168" i="25"/>
  <c r="N2167" i="25"/>
  <c r="N2166" i="25"/>
  <c r="N2165" i="25"/>
  <c r="N2164" i="25"/>
  <c r="N2163" i="25"/>
  <c r="N2162" i="25"/>
  <c r="N2161" i="25"/>
  <c r="N2160" i="25"/>
  <c r="N2159" i="25"/>
  <c r="N2158" i="25"/>
  <c r="N2157" i="25"/>
  <c r="N2156" i="25"/>
  <c r="N2155" i="25"/>
  <c r="N2154" i="25"/>
  <c r="N2153" i="25"/>
  <c r="N2152" i="25"/>
  <c r="N2151" i="25"/>
  <c r="N2150" i="25"/>
  <c r="N2149" i="25"/>
  <c r="N2148" i="25"/>
  <c r="N2147" i="25"/>
  <c r="N2146" i="25"/>
  <c r="N2145" i="25"/>
  <c r="N2144" i="25"/>
  <c r="N2143" i="25"/>
  <c r="N2142" i="25"/>
  <c r="N2141" i="25"/>
  <c r="N2140" i="25"/>
  <c r="N2139" i="25"/>
  <c r="N2138" i="25"/>
  <c r="N2137" i="25"/>
  <c r="N2136" i="25"/>
  <c r="N2135" i="25"/>
  <c r="N2134" i="25"/>
  <c r="N2133" i="25"/>
  <c r="N2132" i="25"/>
  <c r="N2131" i="25"/>
  <c r="N2130" i="25"/>
  <c r="N2129" i="25"/>
  <c r="N2128" i="25"/>
  <c r="N2127" i="25"/>
  <c r="N2126" i="25"/>
  <c r="N2125" i="25"/>
  <c r="N2124" i="25"/>
  <c r="N2123" i="25"/>
  <c r="N2122" i="25"/>
  <c r="N2121" i="25"/>
  <c r="N2120" i="25"/>
  <c r="N2119" i="25"/>
  <c r="N2118" i="25"/>
  <c r="N2117" i="25"/>
  <c r="N2116" i="25"/>
  <c r="N2115" i="25"/>
  <c r="N2114" i="25"/>
  <c r="N2113" i="25"/>
  <c r="N2112" i="25"/>
  <c r="N2111" i="25"/>
  <c r="N2110" i="25"/>
  <c r="N2109" i="25"/>
  <c r="N2108" i="25"/>
  <c r="N2107" i="25"/>
  <c r="N2106" i="25"/>
  <c r="N2105" i="25"/>
  <c r="N2104" i="25"/>
  <c r="N2103" i="25"/>
  <c r="N2102" i="25"/>
  <c r="N2101" i="25"/>
  <c r="N2100" i="25"/>
  <c r="N2099" i="25"/>
  <c r="N2098" i="25"/>
  <c r="N2097" i="25"/>
  <c r="N2096" i="25"/>
  <c r="N2095" i="25"/>
  <c r="N2094" i="25"/>
  <c r="N2093" i="25"/>
  <c r="N2092" i="25"/>
  <c r="N2091" i="25"/>
  <c r="N2090" i="25"/>
  <c r="N2089" i="25"/>
  <c r="N2088" i="25"/>
  <c r="N2087" i="25"/>
  <c r="N2086" i="25"/>
  <c r="N2085" i="25"/>
  <c r="N2084" i="25"/>
  <c r="N2083" i="25"/>
  <c r="N2082" i="25"/>
  <c r="N2081" i="25"/>
  <c r="N2080" i="25"/>
  <c r="N2079" i="25"/>
  <c r="N2078" i="25"/>
  <c r="N2077" i="25"/>
  <c r="N2076" i="25"/>
  <c r="N2075" i="25"/>
  <c r="N2074" i="25"/>
  <c r="N2073" i="25"/>
  <c r="N2072" i="25"/>
  <c r="N2071" i="25"/>
  <c r="N2070" i="25"/>
  <c r="N2069" i="25"/>
  <c r="N2068" i="25"/>
  <c r="N2067" i="25"/>
  <c r="N2066" i="25"/>
  <c r="N2065" i="25"/>
  <c r="N2064" i="25"/>
  <c r="N2063" i="25"/>
  <c r="N2062" i="25"/>
  <c r="N2061" i="25"/>
  <c r="N2060" i="25"/>
  <c r="N2059" i="25"/>
  <c r="N2058" i="25"/>
  <c r="N2057" i="25"/>
  <c r="N2056" i="25"/>
  <c r="N2055" i="25"/>
  <c r="N2054" i="25"/>
  <c r="N2053" i="25"/>
  <c r="N2052" i="25"/>
  <c r="N2051" i="25"/>
  <c r="N2050" i="25"/>
  <c r="N2049" i="25"/>
  <c r="N2048" i="25"/>
  <c r="N2047" i="25"/>
  <c r="N2046" i="25"/>
  <c r="N2045" i="25"/>
  <c r="N2044" i="25"/>
  <c r="N2043" i="25"/>
  <c r="N2042" i="25"/>
  <c r="N2041" i="25"/>
  <c r="N2040" i="25"/>
  <c r="N2039" i="25"/>
  <c r="N2038" i="25"/>
  <c r="N2037" i="25"/>
  <c r="N2036" i="25"/>
  <c r="N2035" i="25"/>
  <c r="N2034" i="25"/>
  <c r="N2033" i="25"/>
  <c r="N2032" i="25"/>
  <c r="N2031" i="25"/>
  <c r="N2030" i="25"/>
  <c r="N2029" i="25"/>
  <c r="N2028" i="25"/>
  <c r="N2027" i="25"/>
  <c r="N2026" i="25"/>
  <c r="N2025" i="25"/>
  <c r="N2024" i="25"/>
  <c r="N2023" i="25"/>
  <c r="N2022" i="25"/>
  <c r="N2021" i="25"/>
  <c r="N2020" i="25"/>
  <c r="N2019" i="25"/>
  <c r="N2018" i="25"/>
  <c r="N2017" i="25"/>
  <c r="N2016" i="25"/>
  <c r="N2015" i="25"/>
  <c r="N2014" i="25"/>
  <c r="N2013" i="25"/>
  <c r="N2012" i="25"/>
  <c r="N2011" i="25"/>
  <c r="N2010" i="25"/>
  <c r="N2009" i="25"/>
  <c r="N2008" i="25"/>
  <c r="N2007" i="25"/>
  <c r="N2006" i="25"/>
  <c r="N2005" i="25"/>
  <c r="N2004" i="25"/>
  <c r="N2003" i="25"/>
  <c r="N2002" i="25"/>
  <c r="N2001" i="25"/>
  <c r="N2000" i="25"/>
  <c r="N1999" i="25"/>
  <c r="N1998" i="25"/>
  <c r="N1997" i="25"/>
  <c r="N1996" i="25"/>
  <c r="N1995" i="25"/>
  <c r="N1994" i="25"/>
  <c r="N1993" i="25"/>
  <c r="N1992" i="25"/>
  <c r="N1991" i="25"/>
  <c r="N1990" i="25"/>
  <c r="N1989" i="25"/>
  <c r="N1988" i="25"/>
  <c r="N1987" i="25"/>
  <c r="N1986" i="25"/>
  <c r="N1985" i="25"/>
  <c r="N1984" i="25"/>
  <c r="N1983" i="25"/>
  <c r="N1982" i="25"/>
  <c r="N1981" i="25"/>
  <c r="N1980" i="25"/>
  <c r="N1979" i="25"/>
  <c r="N1978" i="25"/>
  <c r="N1977" i="25"/>
  <c r="N1976" i="25"/>
  <c r="N1975" i="25"/>
  <c r="N1974" i="25"/>
  <c r="N1973" i="25"/>
  <c r="N1972" i="25"/>
  <c r="N1971" i="25"/>
  <c r="N1970" i="25"/>
  <c r="N1969" i="25"/>
  <c r="N1968" i="25"/>
  <c r="N1967" i="25"/>
  <c r="N1966" i="25"/>
  <c r="N1965" i="25"/>
  <c r="N1964" i="25"/>
  <c r="N1963" i="25"/>
  <c r="N1962" i="25"/>
  <c r="N1961" i="25"/>
  <c r="N1960" i="25"/>
  <c r="N1959" i="25"/>
  <c r="N1958" i="25"/>
  <c r="N1957" i="25"/>
  <c r="N1956" i="25"/>
  <c r="N1955" i="25"/>
  <c r="N1954" i="25"/>
  <c r="N1953" i="25"/>
  <c r="N1952" i="25"/>
  <c r="N1951" i="25"/>
  <c r="N1950" i="25"/>
  <c r="N1949" i="25"/>
  <c r="N1948" i="25"/>
  <c r="N1947" i="25"/>
  <c r="N1946" i="25"/>
  <c r="N1945" i="25"/>
  <c r="N1944" i="25"/>
  <c r="N1943" i="25"/>
  <c r="N1942" i="25"/>
  <c r="N1941" i="25"/>
  <c r="N1940" i="25"/>
  <c r="N1939" i="25"/>
  <c r="N1938" i="25"/>
  <c r="N1937" i="25"/>
  <c r="N1936" i="25"/>
  <c r="N1935" i="25"/>
  <c r="N1934" i="25"/>
  <c r="N1933" i="25"/>
  <c r="N1932" i="25"/>
  <c r="N1931" i="25"/>
  <c r="N1930" i="25"/>
  <c r="N1929" i="25"/>
  <c r="N1928" i="25"/>
  <c r="N1927" i="25"/>
  <c r="N1926" i="25"/>
  <c r="N1925" i="25"/>
  <c r="N1924" i="25"/>
  <c r="N1923" i="25"/>
  <c r="N1922" i="25"/>
  <c r="N1921" i="25"/>
  <c r="N1920" i="25"/>
  <c r="N1919" i="25"/>
  <c r="N1918" i="25"/>
  <c r="N1917" i="25"/>
  <c r="N1916" i="25"/>
  <c r="N1915" i="25"/>
  <c r="N1914" i="25"/>
  <c r="N1913" i="25"/>
  <c r="N1912" i="25"/>
  <c r="N1911" i="25"/>
  <c r="N1910" i="25"/>
  <c r="N1909" i="25"/>
  <c r="N1908" i="25"/>
  <c r="N1907" i="25"/>
  <c r="N1906" i="25"/>
  <c r="N1905" i="25"/>
  <c r="N1904" i="25"/>
  <c r="N1903" i="25"/>
  <c r="N1902" i="25"/>
  <c r="N1901" i="25"/>
  <c r="N1900" i="25"/>
  <c r="N1899" i="25"/>
  <c r="N1898" i="25"/>
  <c r="N1897" i="25"/>
  <c r="N1896" i="25"/>
  <c r="N1895" i="25"/>
  <c r="N1894" i="25"/>
  <c r="N1893" i="25"/>
  <c r="N1892" i="25"/>
  <c r="N1891" i="25"/>
  <c r="N1890" i="25"/>
  <c r="N1889" i="25"/>
  <c r="N1888" i="25"/>
  <c r="N1887" i="25"/>
  <c r="N1886" i="25"/>
  <c r="N1885" i="25"/>
  <c r="N1884" i="25"/>
  <c r="N1883" i="25"/>
  <c r="N1882" i="25"/>
  <c r="N1881" i="25"/>
  <c r="N1880" i="25"/>
  <c r="N1879" i="25"/>
  <c r="N1878" i="25"/>
  <c r="N1877" i="25"/>
  <c r="N1876" i="25"/>
  <c r="N1875" i="25"/>
  <c r="N1874" i="25"/>
  <c r="N1873" i="25"/>
  <c r="N1872" i="25"/>
  <c r="N1871" i="25"/>
  <c r="N1870" i="25"/>
  <c r="N1869" i="25"/>
  <c r="N1868" i="25"/>
  <c r="N1867" i="25"/>
  <c r="N1866" i="25"/>
  <c r="N1865" i="25"/>
  <c r="N1864" i="25"/>
  <c r="N1863" i="25"/>
  <c r="N1862" i="25"/>
  <c r="N1861" i="25"/>
  <c r="N1860" i="25"/>
  <c r="N1859" i="25"/>
  <c r="N1858" i="25"/>
  <c r="N1857" i="25"/>
  <c r="N1856" i="25"/>
  <c r="N1855" i="25"/>
  <c r="N1854" i="25"/>
  <c r="N1853" i="25"/>
  <c r="N1852" i="25"/>
  <c r="N1851" i="25"/>
  <c r="N1850" i="25"/>
  <c r="N1849" i="25"/>
  <c r="N1848" i="25"/>
  <c r="N1847" i="25"/>
  <c r="N1846" i="25"/>
  <c r="N1845" i="25"/>
  <c r="N1844" i="25"/>
  <c r="N1843" i="25"/>
  <c r="N1842" i="25"/>
  <c r="N1841" i="25"/>
  <c r="N1840" i="25"/>
  <c r="N1839" i="25"/>
  <c r="N1838" i="25"/>
  <c r="N1837" i="25"/>
  <c r="N1836" i="25"/>
  <c r="N1835" i="25"/>
  <c r="N1834" i="25"/>
  <c r="N1833" i="25"/>
  <c r="N1832" i="25"/>
  <c r="N1831" i="25"/>
  <c r="N1830" i="25"/>
  <c r="N1829" i="25"/>
  <c r="N1828" i="25"/>
  <c r="N1827" i="25"/>
  <c r="N1826" i="25"/>
  <c r="N1825" i="25"/>
  <c r="N1824" i="25"/>
  <c r="N1823" i="25"/>
  <c r="N1822" i="25"/>
  <c r="N1821" i="25"/>
  <c r="N1820" i="25"/>
  <c r="N1819" i="25"/>
  <c r="N1818" i="25"/>
  <c r="N1817" i="25"/>
  <c r="N1816" i="25"/>
  <c r="N1815" i="25"/>
  <c r="N1814" i="25"/>
  <c r="N1813" i="25"/>
  <c r="N1812" i="25"/>
  <c r="N1811" i="25"/>
  <c r="N1810" i="25"/>
  <c r="N1809" i="25"/>
  <c r="N1808" i="25"/>
  <c r="N1807" i="25"/>
  <c r="N1806" i="25"/>
  <c r="N1805" i="25"/>
  <c r="N1804" i="25"/>
  <c r="N1803" i="25"/>
  <c r="N1802" i="25"/>
  <c r="N1801" i="25"/>
  <c r="N1800" i="25"/>
  <c r="N1799" i="25"/>
  <c r="N1798" i="25"/>
  <c r="N1797" i="25"/>
  <c r="N1796" i="25"/>
  <c r="N1795" i="25"/>
  <c r="N1794" i="25"/>
  <c r="N1793" i="25"/>
  <c r="N1792" i="25"/>
  <c r="N1791" i="25"/>
  <c r="N1790" i="25"/>
  <c r="N1789" i="25"/>
  <c r="N1788" i="25"/>
  <c r="N1787" i="25"/>
  <c r="N1786" i="25"/>
  <c r="N1785" i="25"/>
  <c r="N1784" i="25"/>
  <c r="N1783" i="25"/>
  <c r="N1782" i="25"/>
  <c r="N1781" i="25"/>
  <c r="N1780" i="25"/>
  <c r="N1779" i="25"/>
  <c r="N1778" i="25"/>
  <c r="N1777" i="25"/>
  <c r="N1776" i="25"/>
  <c r="N1775" i="25"/>
  <c r="N1774" i="25"/>
  <c r="N1773" i="25"/>
  <c r="N1772" i="25"/>
  <c r="N1771" i="25"/>
  <c r="N1770" i="25"/>
  <c r="N1769" i="25"/>
  <c r="N1768" i="25"/>
  <c r="N1767" i="25"/>
  <c r="N1766" i="25"/>
  <c r="N1765" i="25"/>
  <c r="N1764" i="25"/>
  <c r="N1763" i="25"/>
  <c r="N1762" i="25"/>
  <c r="N1761" i="25"/>
  <c r="N1760" i="25"/>
  <c r="N1759" i="25"/>
  <c r="N1758" i="25"/>
  <c r="N1757" i="25"/>
  <c r="N1756" i="25"/>
  <c r="N1755" i="25"/>
  <c r="N1754" i="25"/>
  <c r="N1753" i="25"/>
  <c r="N1752" i="25"/>
  <c r="N1751" i="25"/>
  <c r="N1750" i="25"/>
  <c r="N1749" i="25"/>
  <c r="N1748" i="25"/>
  <c r="N1747" i="25"/>
  <c r="N1746" i="25"/>
  <c r="N1745" i="25"/>
  <c r="N1744" i="25"/>
  <c r="N1743" i="25"/>
  <c r="N1742" i="25"/>
  <c r="N1741" i="25"/>
  <c r="N1740" i="25"/>
  <c r="N1739" i="25"/>
  <c r="N1738" i="25"/>
  <c r="N1737" i="25"/>
  <c r="N1736" i="25"/>
  <c r="N1735" i="25"/>
  <c r="N1734" i="25"/>
  <c r="N1733" i="25"/>
  <c r="N1732" i="25"/>
  <c r="N1731" i="25"/>
  <c r="N1730" i="25"/>
  <c r="N1729" i="25"/>
  <c r="N1728" i="25"/>
  <c r="N1720" i="25"/>
  <c r="N1719" i="25"/>
  <c r="N1718" i="25"/>
  <c r="N1717" i="25"/>
  <c r="N1716" i="25"/>
  <c r="N1715" i="25"/>
  <c r="N1714" i="25"/>
  <c r="N1713" i="25"/>
  <c r="N1712" i="25"/>
  <c r="N1711" i="25"/>
  <c r="N1710" i="25"/>
  <c r="N1709" i="25"/>
  <c r="N1708" i="25"/>
  <c r="N1707" i="25"/>
  <c r="N1706" i="25"/>
  <c r="N1705" i="25"/>
  <c r="N1704" i="25"/>
  <c r="N1703" i="25"/>
  <c r="N1702" i="25"/>
  <c r="N1701" i="25"/>
  <c r="N1700" i="25"/>
  <c r="N1699" i="25"/>
  <c r="N1698" i="25"/>
  <c r="N1697" i="25"/>
  <c r="N1696" i="25"/>
  <c r="N1695" i="25"/>
  <c r="N1694" i="25"/>
  <c r="N1693" i="25"/>
  <c r="N1692" i="25"/>
  <c r="N1691" i="25"/>
  <c r="N1690" i="25"/>
  <c r="N1689" i="25"/>
  <c r="N1688" i="25"/>
  <c r="N1687" i="25"/>
  <c r="N1686" i="25"/>
  <c r="N1685" i="25"/>
  <c r="N1684" i="25"/>
  <c r="N1683" i="25"/>
  <c r="N1682" i="25"/>
  <c r="N1681" i="25"/>
  <c r="N1680" i="25"/>
  <c r="N1679" i="25"/>
  <c r="N1678" i="25"/>
  <c r="N1677" i="25"/>
  <c r="N1676" i="25"/>
  <c r="N1675" i="25"/>
  <c r="N1674" i="25"/>
  <c r="N1673" i="25"/>
  <c r="N1672" i="25"/>
  <c r="N1671" i="25"/>
  <c r="N1670" i="25"/>
  <c r="N1669" i="25"/>
  <c r="N1668" i="25"/>
  <c r="N1667" i="25"/>
  <c r="N1666" i="25"/>
  <c r="N1665" i="25"/>
  <c r="N1664" i="25"/>
  <c r="N1663" i="25"/>
  <c r="N1662" i="25"/>
  <c r="N1661" i="25"/>
  <c r="N1660" i="25"/>
  <c r="N1659" i="25"/>
  <c r="N1658" i="25"/>
  <c r="N1657" i="25"/>
  <c r="N1656" i="25"/>
  <c r="N1655" i="25"/>
  <c r="N1654" i="25"/>
  <c r="N1653" i="25"/>
  <c r="N1652" i="25"/>
  <c r="N1651" i="25"/>
  <c r="N1650" i="25"/>
  <c r="N1649" i="25"/>
  <c r="N1648" i="25"/>
  <c r="N1647" i="25"/>
  <c r="N1646" i="25"/>
  <c r="N1645" i="25"/>
  <c r="N1644" i="25"/>
  <c r="N1643" i="25"/>
  <c r="N1642" i="25"/>
  <c r="N1641" i="25"/>
  <c r="N1640" i="25"/>
  <c r="N1639" i="25"/>
  <c r="N1638" i="25"/>
  <c r="N1637" i="25"/>
  <c r="N1636" i="25"/>
  <c r="N1635" i="25"/>
  <c r="N1634" i="25"/>
  <c r="N1633" i="25"/>
  <c r="N1632" i="25"/>
  <c r="N1631" i="25"/>
  <c r="N1630" i="25"/>
  <c r="N1629" i="25"/>
  <c r="N1628" i="25"/>
  <c r="N1627" i="25"/>
  <c r="N1626" i="25"/>
  <c r="N1625" i="25"/>
  <c r="N1624" i="25"/>
  <c r="N1623" i="25"/>
  <c r="N1622" i="25"/>
  <c r="N1621" i="25"/>
  <c r="N1620" i="25"/>
  <c r="N1619" i="25"/>
  <c r="N1618" i="25"/>
  <c r="N1617" i="25"/>
  <c r="N1616" i="25"/>
  <c r="N1615" i="25"/>
  <c r="N1614" i="25"/>
  <c r="N1613" i="25"/>
  <c r="N1612" i="25"/>
  <c r="N1611" i="25"/>
  <c r="N1610" i="25"/>
  <c r="N1609" i="25"/>
  <c r="N1608" i="25"/>
  <c r="N1607" i="25"/>
  <c r="N1606" i="25"/>
  <c r="N1605" i="25"/>
  <c r="N1604" i="25"/>
  <c r="N1603" i="25"/>
  <c r="N1602" i="25"/>
  <c r="N1601" i="25"/>
  <c r="N1600" i="25"/>
  <c r="N1599" i="25"/>
  <c r="N1598" i="25"/>
  <c r="N1597" i="25"/>
  <c r="N1596" i="25"/>
  <c r="N1595" i="25"/>
  <c r="N1594" i="25"/>
  <c r="N1593" i="25"/>
  <c r="N1592" i="25"/>
  <c r="N1591" i="25"/>
  <c r="N1590" i="25"/>
  <c r="N1589" i="25"/>
  <c r="N1588" i="25"/>
  <c r="N1587" i="25"/>
  <c r="N1586" i="25"/>
  <c r="N1585" i="25"/>
  <c r="N1584" i="25"/>
  <c r="N1583" i="25"/>
  <c r="N1582" i="25"/>
  <c r="N1581" i="25"/>
  <c r="N1580" i="25"/>
  <c r="N1579" i="25"/>
  <c r="N1578" i="25"/>
  <c r="N1577" i="25"/>
  <c r="N1576" i="25"/>
  <c r="N1575" i="25"/>
  <c r="N1574" i="25"/>
  <c r="N1573" i="25"/>
  <c r="N1572" i="25"/>
  <c r="N1571" i="25"/>
  <c r="N1570" i="25"/>
  <c r="N1569" i="25"/>
  <c r="N1568" i="25"/>
  <c r="N1567" i="25"/>
  <c r="N1566" i="25"/>
  <c r="N1565" i="25"/>
  <c r="N1564" i="25"/>
  <c r="N1563" i="25"/>
  <c r="N1562" i="25"/>
  <c r="N1561" i="25"/>
  <c r="N1560" i="25"/>
  <c r="N1559" i="25"/>
  <c r="N1558" i="25"/>
  <c r="N1557" i="25"/>
  <c r="N1556" i="25"/>
  <c r="N1555" i="25"/>
  <c r="N1554" i="25"/>
  <c r="N1553" i="25"/>
  <c r="N1552" i="25"/>
  <c r="N1551" i="25"/>
  <c r="N1550" i="25"/>
  <c r="N1549" i="25"/>
  <c r="N1548" i="25"/>
  <c r="N1547" i="25"/>
  <c r="N1546" i="25"/>
  <c r="N1545" i="25"/>
  <c r="N1544" i="25"/>
  <c r="N1543" i="25"/>
  <c r="N1542" i="25"/>
  <c r="N1541" i="25"/>
  <c r="N1540" i="25"/>
  <c r="N1539" i="25"/>
  <c r="N1538" i="25"/>
  <c r="N1537" i="25"/>
  <c r="N1536" i="25"/>
  <c r="N1535" i="25"/>
  <c r="N1534" i="25"/>
  <c r="N1533" i="25"/>
  <c r="N1532" i="25"/>
  <c r="N1531" i="25"/>
  <c r="N1530" i="25"/>
  <c r="N1529" i="25"/>
  <c r="N1528" i="25"/>
  <c r="N1527" i="25"/>
  <c r="N1526" i="25"/>
  <c r="N1525" i="25"/>
  <c r="N1524" i="25"/>
  <c r="N1523" i="25"/>
  <c r="N1522" i="25"/>
  <c r="N1521" i="25"/>
  <c r="N1520" i="25"/>
  <c r="N1519" i="25"/>
  <c r="N1518" i="25"/>
  <c r="N1517" i="25"/>
  <c r="N1516" i="25"/>
  <c r="N1515" i="25"/>
  <c r="N1514" i="25"/>
  <c r="N1513" i="25"/>
  <c r="N1512" i="25"/>
  <c r="N1511" i="25"/>
  <c r="N1510" i="25"/>
  <c r="N1509" i="25"/>
  <c r="N1508" i="25"/>
  <c r="N1507" i="25"/>
  <c r="N1506" i="25"/>
  <c r="N1505" i="25"/>
  <c r="N1504" i="25"/>
  <c r="N1503" i="25"/>
  <c r="N1502" i="25"/>
  <c r="N1501" i="25"/>
  <c r="N1500" i="25"/>
  <c r="N1499" i="25"/>
  <c r="N1498" i="25"/>
  <c r="N1497" i="25"/>
  <c r="N1496" i="25"/>
  <c r="N1495" i="25"/>
  <c r="N1494" i="25"/>
  <c r="N1493" i="25"/>
  <c r="N1492" i="25"/>
  <c r="N1491" i="25"/>
  <c r="N1490" i="25"/>
  <c r="N1489" i="25"/>
  <c r="N1488" i="25"/>
  <c r="N1487" i="25"/>
  <c r="N1486" i="25"/>
  <c r="N1485" i="25"/>
  <c r="N1484" i="25"/>
  <c r="N1483" i="25"/>
  <c r="N1482" i="25"/>
  <c r="N1481" i="25"/>
  <c r="N1480" i="25"/>
  <c r="N1479" i="25"/>
  <c r="N1478" i="25"/>
  <c r="N1477" i="25"/>
  <c r="C13" i="25"/>
  <c r="C12" i="25"/>
  <c r="C11" i="25"/>
  <c r="C10" i="25"/>
  <c r="C9" i="25"/>
  <c r="C8" i="25"/>
  <c r="C7" i="25"/>
  <c r="C6" i="25"/>
  <c r="C5" i="25"/>
  <c r="C4" i="25"/>
  <c r="C3" i="25"/>
  <c r="C2" i="25"/>
  <c r="T1" i="44"/>
  <c r="C10" i="50"/>
  <c r="C9" i="50"/>
  <c r="C8" i="50"/>
  <c r="C7" i="50"/>
  <c r="C6" i="50"/>
  <c r="C5" i="50"/>
  <c r="C4" i="50"/>
  <c r="C3" i="50"/>
  <c r="C2" i="50"/>
  <c r="O2765" i="27"/>
  <c r="O2972" i="27"/>
  <c r="O2971" i="27"/>
  <c r="O2169" i="27"/>
  <c r="BC17" i="45"/>
  <c r="BC3" i="45"/>
  <c r="BC22" i="45"/>
  <c r="BC16" i="45"/>
  <c r="BC21" i="45"/>
  <c r="BC19" i="45"/>
  <c r="BC18" i="45"/>
  <c r="BC20" i="45"/>
  <c r="BC15" i="45"/>
  <c r="BC26" i="45"/>
  <c r="BC27" i="45"/>
  <c r="O2140" i="27" l="1"/>
  <c r="O2395" i="27"/>
  <c r="O2840" i="27"/>
  <c r="O2851" i="27"/>
  <c r="O2850" i="27"/>
  <c r="O2819" i="27"/>
  <c r="O2820" i="27"/>
  <c r="O2442" i="27"/>
  <c r="O2441" i="27"/>
  <c r="O2271" i="27"/>
  <c r="O2270" i="27"/>
  <c r="O2444" i="27"/>
  <c r="O2796" i="27"/>
  <c r="O2170" i="27"/>
  <c r="C21" i="27"/>
  <c r="O2866" i="27"/>
  <c r="O2867" i="27"/>
  <c r="O2289" i="27"/>
  <c r="O2291" i="27"/>
  <c r="O2290" i="27"/>
  <c r="O2247" i="27"/>
  <c r="O2246" i="27"/>
  <c r="O2359" i="27"/>
  <c r="O2360" i="27"/>
  <c r="O2192" i="27"/>
  <c r="O2191" i="27"/>
  <c r="O2078" i="27"/>
  <c r="H100" i="64"/>
  <c r="O2055" i="27"/>
  <c r="O1887" i="27"/>
  <c r="O1888" i="27"/>
  <c r="O2774" i="27"/>
  <c r="O2599" i="27"/>
  <c r="C16" i="27"/>
  <c r="O2445" i="27"/>
  <c r="O2427" i="27"/>
  <c r="O2197" i="27"/>
  <c r="O2198" i="27"/>
  <c r="O2199" i="27"/>
  <c r="O2188" i="27"/>
  <c r="O2187" i="27"/>
  <c r="O2186" i="27"/>
  <c r="O2325" i="27"/>
  <c r="O2324" i="27"/>
  <c r="O2327" i="27"/>
  <c r="O2326" i="27"/>
  <c r="O1851" i="27"/>
  <c r="O1850" i="27"/>
  <c r="O1849" i="27"/>
  <c r="O2304" i="27"/>
  <c r="O2303" i="27"/>
  <c r="O2025" i="27"/>
  <c r="O2024" i="27"/>
  <c r="O2463" i="27"/>
  <c r="O2466" i="27"/>
  <c r="O2464" i="27"/>
  <c r="O2965" i="27"/>
  <c r="O2966" i="27"/>
  <c r="O2661" i="27"/>
  <c r="O2663" i="27"/>
  <c r="O2520" i="27"/>
  <c r="O2521" i="27"/>
  <c r="O2224" i="27"/>
  <c r="O2225" i="27"/>
  <c r="O2486" i="27"/>
  <c r="O2487" i="27"/>
  <c r="O2718" i="27"/>
  <c r="O2717" i="27"/>
  <c r="O2806" i="27"/>
  <c r="O2805" i="27"/>
  <c r="O1973" i="27"/>
  <c r="O1972" i="27"/>
  <c r="O1971" i="27"/>
  <c r="O1970" i="27"/>
  <c r="O2666" i="27"/>
  <c r="O2665" i="27"/>
  <c r="O2376" i="27"/>
  <c r="O2377" i="27"/>
  <c r="O2667" i="27"/>
  <c r="O2668" i="27"/>
  <c r="O2686" i="27"/>
  <c r="O2684" i="27"/>
  <c r="O2685" i="27"/>
  <c r="O1823" i="27"/>
  <c r="O1824" i="27"/>
  <c r="O2029" i="27"/>
  <c r="O2030" i="27"/>
  <c r="O1979" i="27"/>
  <c r="O1974" i="27"/>
  <c r="O1977" i="27"/>
  <c r="O1978" i="27"/>
  <c r="O1976" i="27"/>
  <c r="O1975" i="27"/>
  <c r="O2400" i="27"/>
  <c r="O2401" i="27"/>
  <c r="O2399" i="27"/>
  <c r="O2863" i="27"/>
  <c r="O2862" i="27"/>
  <c r="O2335" i="27"/>
  <c r="O2334" i="27"/>
  <c r="O1806" i="27"/>
  <c r="O1808" i="27"/>
  <c r="O1807" i="27"/>
  <c r="O1930" i="27"/>
  <c r="O1932" i="27"/>
  <c r="O1931" i="27"/>
  <c r="O1929" i="27"/>
  <c r="O1942" i="27"/>
  <c r="O1941" i="27"/>
  <c r="O1918" i="27"/>
  <c r="O1917" i="27"/>
  <c r="O2513" i="27"/>
  <c r="O2512" i="27"/>
  <c r="O2582" i="27"/>
  <c r="O2583" i="27"/>
  <c r="O2832" i="27"/>
  <c r="O2831" i="27"/>
  <c r="O2865" i="27"/>
  <c r="O2864" i="27"/>
  <c r="O2729" i="27"/>
  <c r="O2728" i="27"/>
  <c r="O1819" i="27"/>
  <c r="O1812" i="27"/>
  <c r="O2213" i="27"/>
  <c r="O2799" i="27"/>
  <c r="B13" i="25"/>
  <c r="G56" i="64"/>
  <c r="O1986" i="27"/>
  <c r="O2734" i="27"/>
  <c r="G55" i="64"/>
  <c r="H79" i="64"/>
  <c r="O2565" i="27"/>
  <c r="O2528" i="27"/>
  <c r="H102" i="64"/>
  <c r="G57" i="64"/>
  <c r="O1919" i="27"/>
  <c r="K58" i="64"/>
  <c r="T52" i="66"/>
  <c r="T54" i="66" s="1"/>
  <c r="O2870" i="27"/>
  <c r="O1902" i="27"/>
  <c r="O2009" i="27"/>
  <c r="B19" i="25"/>
  <c r="O1846" i="27"/>
  <c r="B12" i="25"/>
  <c r="O2856" i="27"/>
  <c r="B2" i="25"/>
  <c r="O2430" i="27"/>
  <c r="B19" i="27"/>
  <c r="B17" i="25"/>
  <c r="O2935" i="27"/>
  <c r="O2937" i="27"/>
  <c r="B16" i="25"/>
  <c r="B9" i="25"/>
  <c r="B22" i="27"/>
  <c r="B8" i="25"/>
  <c r="B21" i="27"/>
  <c r="B16" i="27"/>
  <c r="C15" i="27"/>
  <c r="O2072" i="27"/>
  <c r="O2073" i="27"/>
  <c r="O2455" i="27"/>
  <c r="O2456" i="27"/>
  <c r="O2631" i="27"/>
  <c r="O2630" i="27"/>
  <c r="O1831" i="27"/>
  <c r="O1829" i="27"/>
  <c r="O1828" i="27"/>
  <c r="O1827" i="27"/>
  <c r="O1830" i="27"/>
  <c r="O2336" i="27"/>
  <c r="O2337" i="27"/>
  <c r="O2613" i="27"/>
  <c r="O2612" i="27"/>
  <c r="O2383" i="27"/>
  <c r="O2384" i="27"/>
  <c r="O2706" i="27"/>
  <c r="O2705" i="27"/>
  <c r="O2707" i="27"/>
  <c r="O2704" i="27"/>
  <c r="B24" i="25"/>
  <c r="O2369" i="27"/>
  <c r="O2368" i="27"/>
  <c r="O2652" i="27"/>
  <c r="O2651" i="27"/>
  <c r="O2755" i="27"/>
  <c r="O2756" i="27"/>
  <c r="O2618" i="27"/>
  <c r="O2617" i="27"/>
  <c r="O2620" i="27"/>
  <c r="O2621" i="27"/>
  <c r="O2616" i="27"/>
  <c r="O2619" i="27"/>
  <c r="O2741" i="27"/>
  <c r="O2740" i="27"/>
  <c r="O2758" i="27"/>
  <c r="O2759" i="27"/>
  <c r="O2238" i="27"/>
  <c r="O2239" i="27"/>
  <c r="O2534" i="27"/>
  <c r="O2535" i="27"/>
  <c r="O2533" i="27"/>
  <c r="O2743" i="27"/>
  <c r="O2742" i="27"/>
  <c r="O2951" i="27"/>
  <c r="O2950" i="27"/>
  <c r="O1855" i="27"/>
  <c r="O1857" i="27"/>
  <c r="O1856" i="27"/>
  <c r="O1854" i="27"/>
  <c r="O2391" i="27"/>
  <c r="O2392" i="27"/>
  <c r="O2390" i="27"/>
  <c r="O2281" i="27"/>
  <c r="O2280" i="27"/>
  <c r="O2403" i="27"/>
  <c r="O2402" i="27"/>
  <c r="O2825" i="27"/>
  <c r="O2824" i="27"/>
  <c r="O2636" i="27"/>
  <c r="O2637" i="27"/>
  <c r="O2638" i="27"/>
  <c r="O2635" i="27"/>
  <c r="O2791" i="27"/>
  <c r="O2790" i="27"/>
  <c r="O2929" i="27"/>
  <c r="O2928" i="27"/>
  <c r="O1890" i="27"/>
  <c r="O1889" i="27"/>
  <c r="O1891" i="27"/>
  <c r="O2501" i="27"/>
  <c r="O2502" i="27"/>
  <c r="O2503" i="27"/>
  <c r="O1832" i="27"/>
  <c r="O1833" i="27"/>
  <c r="O2133" i="27"/>
  <c r="O2131" i="27"/>
  <c r="O2130" i="27"/>
  <c r="O2129" i="27"/>
  <c r="O2132" i="27"/>
  <c r="O2315" i="27"/>
  <c r="O2316" i="27"/>
  <c r="O2703" i="27"/>
  <c r="O2702" i="27"/>
  <c r="O2118" i="27"/>
  <c r="O2119" i="27"/>
  <c r="O2283" i="27"/>
  <c r="O2282" i="27"/>
  <c r="O2484" i="27"/>
  <c r="O2483" i="27"/>
  <c r="O2879" i="27"/>
  <c r="O2878" i="27"/>
  <c r="O2808" i="27"/>
  <c r="O2809" i="27"/>
  <c r="O2807" i="27"/>
  <c r="O2448" i="27"/>
  <c r="O2450" i="27"/>
  <c r="O2447" i="27"/>
  <c r="O2449" i="27"/>
  <c r="O2915" i="27"/>
  <c r="O2914" i="27"/>
  <c r="O2554" i="27"/>
  <c r="O2555" i="27"/>
  <c r="O2557" i="27"/>
  <c r="O2558" i="27"/>
  <c r="O2556" i="27"/>
  <c r="O2469" i="27"/>
  <c r="O2468" i="27"/>
  <c r="O2470" i="27"/>
  <c r="O2276" i="27"/>
  <c r="O2275" i="27"/>
  <c r="O2898" i="27"/>
  <c r="O2899" i="27"/>
  <c r="B2" i="27" s="1"/>
  <c r="O2900" i="27"/>
  <c r="O2452" i="27"/>
  <c r="O2451" i="27"/>
  <c r="O2523" i="27"/>
  <c r="O2522" i="27"/>
  <c r="O2918" i="27"/>
  <c r="O2920" i="27"/>
  <c r="O2919" i="27"/>
  <c r="O2917" i="27"/>
  <c r="O2472" i="27"/>
  <c r="O2471" i="27"/>
  <c r="O2490" i="27"/>
  <c r="O2489" i="27"/>
  <c r="O2884" i="27"/>
  <c r="O2883" i="27"/>
  <c r="O2244" i="27"/>
  <c r="O2243" i="27"/>
  <c r="O2322" i="27"/>
  <c r="O2323" i="27"/>
  <c r="O2902" i="27"/>
  <c r="O2901" i="27"/>
  <c r="O2939" i="27"/>
  <c r="O2941" i="27"/>
  <c r="O2940" i="27"/>
  <c r="O2938" i="27"/>
  <c r="O2415" i="27"/>
  <c r="O2416" i="27"/>
  <c r="O2417" i="27"/>
  <c r="O2923" i="27"/>
  <c r="O2921" i="27"/>
  <c r="O2922" i="27"/>
  <c r="O2769" i="27"/>
  <c r="O2768" i="27"/>
  <c r="O2904" i="27"/>
  <c r="O2903" i="27"/>
  <c r="O2047" i="27"/>
  <c r="O2231" i="27"/>
  <c r="O2812" i="27"/>
  <c r="H101" i="64"/>
  <c r="B14" i="25"/>
  <c r="B17" i="27"/>
  <c r="O2709" i="27"/>
  <c r="F55" i="64"/>
  <c r="O1956" i="27"/>
  <c r="O2331" i="27"/>
  <c r="O1936" i="27"/>
  <c r="H65" i="64"/>
  <c r="D55" i="64"/>
  <c r="O2946" i="27"/>
  <c r="O2309" i="27"/>
  <c r="O1957" i="27"/>
  <c r="O2175" i="27"/>
  <c r="O1937" i="27"/>
  <c r="B18" i="25"/>
  <c r="K55" i="64"/>
  <c r="H91" i="64"/>
  <c r="E55" i="64"/>
  <c r="O2465" i="27"/>
  <c r="O2942" i="27"/>
  <c r="O1958" i="27"/>
  <c r="O2176" i="27"/>
  <c r="L62" i="64"/>
  <c r="H59" i="64"/>
  <c r="E56" i="64"/>
  <c r="F56" i="64"/>
  <c r="H103" i="64"/>
  <c r="D58" i="64"/>
  <c r="E58" i="64"/>
  <c r="F58" i="64"/>
  <c r="O2692" i="27"/>
  <c r="B20" i="25"/>
  <c r="O1822" i="27"/>
  <c r="G90" i="64"/>
  <c r="H95" i="64"/>
  <c r="O2207" i="27"/>
  <c r="O2174" i="27"/>
  <c r="B15" i="25"/>
  <c r="O2664" i="27"/>
  <c r="L61" i="64"/>
  <c r="O2944" i="27"/>
  <c r="O2305" i="27"/>
  <c r="O2178" i="27"/>
  <c r="O2633" i="27"/>
  <c r="O2607" i="27"/>
  <c r="L56" i="64"/>
  <c r="H55" i="64"/>
  <c r="D56" i="64"/>
  <c r="O2428" i="27"/>
  <c r="O2306" i="27"/>
  <c r="O2960" i="27"/>
  <c r="O2629" i="27"/>
  <c r="K62" i="64"/>
  <c r="B24" i="27"/>
  <c r="O2318" i="27"/>
  <c r="O2144" i="27"/>
  <c r="O2964" i="27"/>
  <c r="K57" i="64"/>
  <c r="O1826" i="27"/>
  <c r="O2103" i="27"/>
  <c r="O2541" i="27"/>
  <c r="K64" i="64"/>
  <c r="B11" i="25"/>
  <c r="O2727" i="27"/>
  <c r="O1914" i="27"/>
  <c r="O2797" i="27"/>
  <c r="O2426" i="27"/>
  <c r="L59" i="64"/>
  <c r="G58" i="64"/>
  <c r="B23" i="27"/>
  <c r="B10" i="25"/>
  <c r="O2297" i="27"/>
  <c r="O2781" i="27"/>
  <c r="L54" i="64"/>
  <c r="H94" i="64"/>
  <c r="O2298" i="27"/>
  <c r="L60" i="64"/>
  <c r="D57" i="64"/>
  <c r="O2662" i="27"/>
  <c r="O2277" i="27"/>
  <c r="O1897" i="27"/>
  <c r="O2057" i="27"/>
  <c r="L65" i="64"/>
  <c r="H98" i="64"/>
  <c r="O2278" i="27"/>
  <c r="O2386" i="27"/>
  <c r="F57" i="64"/>
  <c r="K56" i="64"/>
  <c r="H99" i="64"/>
  <c r="B25" i="27"/>
  <c r="H90" i="64"/>
  <c r="B22" i="25"/>
  <c r="S52" i="66"/>
  <c r="S54" i="66" s="1"/>
  <c r="B18" i="27"/>
  <c r="O1825" i="27"/>
  <c r="O2422" i="27"/>
  <c r="O2961" i="27"/>
  <c r="O2296" i="27"/>
  <c r="O2146" i="27"/>
  <c r="O2356" i="27"/>
  <c r="B3" i="25"/>
  <c r="O2560" i="27"/>
  <c r="O2889" i="27"/>
  <c r="O2125" i="27"/>
  <c r="O2892" i="27"/>
  <c r="O2273" i="27"/>
  <c r="O2049" i="27"/>
  <c r="O2752" i="27"/>
  <c r="O2492" i="27"/>
  <c r="O2968" i="27"/>
  <c r="H56" i="64"/>
  <c r="B21" i="25"/>
  <c r="B25" i="25"/>
  <c r="K60" i="64"/>
  <c r="K65" i="64"/>
  <c r="O2515" i="27"/>
  <c r="L63" i="64"/>
  <c r="O1862" i="27"/>
  <c r="O2830" i="27"/>
  <c r="H58" i="64"/>
  <c r="B23" i="25"/>
  <c r="B20" i="27"/>
  <c r="O2330" i="27"/>
  <c r="O2829" i="27"/>
  <c r="K54" i="64"/>
  <c r="O2135" i="27"/>
  <c r="O2795" i="27"/>
  <c r="B6" i="25"/>
  <c r="O2058" i="27"/>
  <c r="B5" i="25"/>
  <c r="B14" i="27"/>
  <c r="O2124" i="27"/>
  <c r="O2267" i="27"/>
  <c r="O2485" i="27"/>
  <c r="O2880" i="27"/>
  <c r="O2252" i="27"/>
  <c r="O2036" i="27"/>
  <c r="O2488" i="27"/>
  <c r="O2724" i="27"/>
  <c r="O2439" i="27"/>
  <c r="K61" i="64"/>
  <c r="H84" i="64"/>
  <c r="O1821" i="27"/>
  <c r="O2561" i="27"/>
  <c r="K59" i="64"/>
  <c r="O1912" i="27"/>
  <c r="O2059" i="27"/>
  <c r="B4" i="25"/>
  <c r="O2250" i="27"/>
  <c r="K63" i="64"/>
  <c r="B15" i="27"/>
  <c r="O2261" i="27"/>
  <c r="O2048" i="27"/>
  <c r="O1852" i="27"/>
  <c r="O2228" i="27"/>
  <c r="O2037" i="27"/>
  <c r="O2475" i="27"/>
  <c r="L57" i="64"/>
  <c r="H92" i="64"/>
  <c r="E57" i="64"/>
  <c r="B7" i="25"/>
  <c r="L58" i="64"/>
  <c r="O2963" i="27"/>
  <c r="O2876" i="27"/>
  <c r="O2262" i="27"/>
  <c r="O2045" i="27"/>
  <c r="O2874" i="27"/>
  <c r="O2229" i="27"/>
  <c r="O2726" i="27"/>
  <c r="H57" i="64"/>
  <c r="L64" i="64"/>
  <c r="L55" i="64"/>
  <c r="O1911" i="27"/>
  <c r="O2598" i="27"/>
  <c r="P14" i="46"/>
  <c r="P19" i="46"/>
  <c r="P15" i="46"/>
  <c r="P17" i="46"/>
  <c r="P25" i="46"/>
  <c r="P20" i="46"/>
  <c r="P26" i="46"/>
  <c r="P16" i="46"/>
  <c r="P18" i="46"/>
  <c r="P21" i="46"/>
  <c r="P2" i="46"/>
  <c r="B5" i="27" l="1"/>
  <c r="C12" i="27"/>
  <c r="C3" i="27"/>
  <c r="C4" i="27"/>
  <c r="B4" i="27"/>
  <c r="C7" i="27"/>
  <c r="B7" i="27"/>
  <c r="B11" i="27"/>
  <c r="B9" i="27"/>
  <c r="C11" i="27"/>
  <c r="B6" i="27"/>
  <c r="C2" i="27"/>
  <c r="B13" i="27"/>
  <c r="C13" i="27"/>
  <c r="C5" i="27"/>
  <c r="B3" i="27"/>
  <c r="B10" i="27"/>
  <c r="C8" i="27"/>
  <c r="B8" i="27"/>
  <c r="B12" i="27"/>
  <c r="C9" i="27"/>
  <c r="C6" i="27"/>
  <c r="C10" i="27"/>
  <c r="AN134" i="27"/>
  <c r="AF103" i="27"/>
  <c r="AV652" i="27"/>
  <c r="AD154" i="27"/>
  <c r="AI151" i="27"/>
  <c r="AT143" i="27"/>
  <c r="Y476" i="27"/>
  <c r="AE132" i="27"/>
  <c r="AE625" i="27"/>
  <c r="AE556" i="27"/>
  <c r="AI176" i="27"/>
  <c r="AN460" i="27"/>
  <c r="AJ126" i="27"/>
  <c r="S1915" i="27"/>
  <c r="AA183" i="27"/>
  <c r="AL607" i="27"/>
  <c r="AM590" i="27"/>
  <c r="Y147" i="27"/>
  <c r="U620" i="27"/>
  <c r="U606" i="27"/>
  <c r="AS592" i="27"/>
  <c r="AI432" i="27"/>
  <c r="AV130" i="27"/>
  <c r="AX472" i="27"/>
  <c r="AU144" i="27"/>
  <c r="Y182" i="27"/>
  <c r="AW147" i="27"/>
  <c r="AU509" i="27"/>
  <c r="AO102" i="27"/>
  <c r="U464" i="27"/>
  <c r="AF637" i="27"/>
  <c r="AO125" i="27"/>
  <c r="U549" i="27"/>
  <c r="AK196" i="27"/>
  <c r="AI591" i="27"/>
  <c r="AA158" i="27"/>
  <c r="AC154" i="27"/>
  <c r="S1825" i="27"/>
  <c r="AL532" i="27"/>
  <c r="AF617" i="27"/>
  <c r="AM543" i="27"/>
  <c r="AC138" i="27"/>
  <c r="AE448" i="27"/>
  <c r="AH429" i="27"/>
  <c r="AN138" i="27"/>
  <c r="Y519" i="27"/>
  <c r="AX575" i="27"/>
  <c r="AM616" i="27"/>
  <c r="AC599" i="27"/>
  <c r="AI573" i="27"/>
  <c r="AC632" i="27"/>
  <c r="AJ150" i="27"/>
  <c r="AB573" i="27"/>
  <c r="Z164" i="27"/>
  <c r="AO178" i="27"/>
  <c r="AT649" i="27"/>
  <c r="AM490" i="27"/>
  <c r="X479" i="27"/>
  <c r="AM615" i="27"/>
  <c r="AL453" i="27"/>
  <c r="AM641" i="27"/>
  <c r="AN130" i="27"/>
  <c r="AL613" i="27"/>
  <c r="Z625" i="27"/>
  <c r="AT599" i="27"/>
  <c r="AT192" i="27"/>
  <c r="AT207" i="27"/>
  <c r="AM530" i="27"/>
  <c r="AE103" i="27"/>
  <c r="Y635" i="27"/>
  <c r="AC593" i="27"/>
  <c r="AN103" i="27"/>
  <c r="AU578" i="27"/>
  <c r="AN557" i="27"/>
  <c r="AJ544" i="27"/>
  <c r="AM151" i="27"/>
  <c r="AA156" i="27"/>
  <c r="AE560" i="27"/>
  <c r="AG201" i="27"/>
  <c r="AW122" i="27"/>
  <c r="AE478" i="27"/>
  <c r="AS576" i="27"/>
  <c r="AN567" i="27"/>
  <c r="AI540" i="27"/>
  <c r="AT636" i="27"/>
  <c r="AC571" i="27"/>
  <c r="S1851" i="27"/>
  <c r="AU492" i="27"/>
  <c r="AC650" i="27"/>
  <c r="AG200" i="27"/>
  <c r="AW170" i="27"/>
  <c r="AH571" i="27"/>
  <c r="AJ592" i="27"/>
  <c r="AJ435" i="27"/>
  <c r="Y465" i="27"/>
  <c r="Z650" i="27"/>
  <c r="AY177" i="27"/>
  <c r="AI144" i="27"/>
  <c r="AI488" i="27"/>
  <c r="AE164" i="27"/>
  <c r="AF502" i="27"/>
  <c r="AH491" i="27"/>
  <c r="X607" i="27"/>
  <c r="AV451" i="27"/>
  <c r="AP648" i="27"/>
  <c r="Q1850" i="27"/>
  <c r="AO205" i="27"/>
  <c r="AT642" i="27"/>
  <c r="AB442" i="27"/>
  <c r="AI549" i="27"/>
  <c r="Y626" i="27"/>
  <c r="Z602" i="27"/>
  <c r="AB536" i="27"/>
  <c r="S1877" i="27"/>
  <c r="AO193" i="27"/>
  <c r="AB421" i="27"/>
  <c r="AN453" i="27"/>
  <c r="Z560" i="27"/>
  <c r="Q1846" i="27"/>
  <c r="S1894" i="27"/>
  <c r="AE542" i="27"/>
  <c r="AA186" i="27"/>
  <c r="AT647" i="27"/>
  <c r="AB470" i="27"/>
  <c r="AD185" i="27"/>
  <c r="AV175" i="27"/>
  <c r="AL589" i="27"/>
  <c r="Y611" i="27"/>
  <c r="AV173" i="27"/>
  <c r="AH578" i="27"/>
  <c r="X462" i="27"/>
  <c r="AH568" i="27"/>
  <c r="AY171" i="27"/>
  <c r="AI188" i="27"/>
  <c r="S1907" i="27"/>
  <c r="AL527" i="27"/>
  <c r="Z141" i="27"/>
  <c r="AF645" i="27"/>
  <c r="AD166" i="27"/>
  <c r="Y119" i="27"/>
  <c r="AU558" i="27"/>
  <c r="AS454" i="27"/>
  <c r="AJ174" i="27"/>
  <c r="AF116" i="27"/>
  <c r="AV504" i="27"/>
  <c r="Z199" i="27"/>
  <c r="AI524" i="27"/>
  <c r="AJ602" i="27"/>
  <c r="AN646" i="27"/>
  <c r="AJ170" i="27"/>
  <c r="AU108" i="27"/>
  <c r="AU179" i="27"/>
  <c r="AD145" i="27"/>
  <c r="AD545" i="27"/>
  <c r="AC649" i="27"/>
  <c r="R1823" i="27"/>
  <c r="AN488" i="27"/>
  <c r="U519" i="27"/>
  <c r="AL634" i="27"/>
  <c r="AS552" i="27"/>
  <c r="AK107" i="27"/>
  <c r="AI602" i="27"/>
  <c r="AT560" i="27"/>
  <c r="U175" i="27"/>
  <c r="AK103" i="27"/>
  <c r="AY175" i="27"/>
  <c r="AK201" i="27"/>
  <c r="AY199" i="27"/>
  <c r="Z655" i="27"/>
  <c r="AT552" i="27"/>
  <c r="AU448" i="27"/>
  <c r="AT603" i="27"/>
  <c r="R1869" i="27"/>
  <c r="R1879" i="27"/>
  <c r="AI160" i="27"/>
  <c r="AT171" i="27"/>
  <c r="AH529" i="27"/>
  <c r="AL434" i="27"/>
  <c r="AH476" i="27"/>
  <c r="AG178" i="27"/>
  <c r="AG183" i="27"/>
  <c r="AV626" i="27"/>
  <c r="AU633" i="27"/>
  <c r="U612" i="27"/>
  <c r="AJ531" i="27"/>
  <c r="AK121" i="27"/>
  <c r="Y430" i="27"/>
  <c r="AT490" i="27"/>
  <c r="AK176" i="27"/>
  <c r="U157" i="27"/>
  <c r="Z137" i="27"/>
  <c r="AP636" i="27"/>
  <c r="AC421" i="27"/>
  <c r="AN208" i="27"/>
  <c r="AB610" i="27"/>
  <c r="AV132" i="27"/>
  <c r="Z648" i="27"/>
  <c r="AU517" i="27"/>
  <c r="AX484" i="27"/>
  <c r="AO117" i="27"/>
  <c r="AL447" i="27"/>
  <c r="U185" i="27"/>
  <c r="AL544" i="27"/>
  <c r="AD106" i="27"/>
  <c r="AL601" i="27"/>
  <c r="Z634" i="27"/>
  <c r="X554" i="27"/>
  <c r="AN425" i="27"/>
  <c r="AV634" i="27"/>
  <c r="Y509" i="27"/>
  <c r="Q1912" i="27"/>
  <c r="Z592" i="27"/>
  <c r="AH511" i="27"/>
  <c r="AT520" i="27"/>
  <c r="AU173" i="27"/>
  <c r="Z616" i="27"/>
  <c r="AG206" i="27"/>
  <c r="AI599" i="27"/>
  <c r="X524" i="27"/>
  <c r="AD525" i="27"/>
  <c r="AP641" i="27"/>
  <c r="S1872" i="27"/>
  <c r="AI642" i="27"/>
  <c r="AI542" i="27"/>
  <c r="AG133" i="27"/>
  <c r="AH588" i="27"/>
  <c r="AB427" i="27"/>
  <c r="X617" i="27"/>
  <c r="AS439" i="27"/>
  <c r="AV134" i="27"/>
  <c r="AI171" i="27"/>
  <c r="Z206" i="27"/>
  <c r="AU569" i="27"/>
  <c r="AX497" i="27"/>
  <c r="AI631" i="27"/>
  <c r="AX421" i="27"/>
  <c r="AB515" i="27"/>
  <c r="AD575" i="27"/>
  <c r="AL445" i="27"/>
  <c r="R1848" i="27"/>
  <c r="AL507" i="27"/>
  <c r="AU577" i="27"/>
  <c r="AT638" i="27"/>
  <c r="AC150" i="27"/>
  <c r="AF475" i="27"/>
  <c r="AB619" i="27"/>
  <c r="AG175" i="27"/>
  <c r="AM572" i="27"/>
  <c r="AJ121" i="27"/>
  <c r="Y428" i="27"/>
  <c r="AC640" i="27"/>
  <c r="AJ167" i="27"/>
  <c r="AJ470" i="27"/>
  <c r="AF643" i="27"/>
  <c r="AS490" i="27"/>
  <c r="AN483" i="27"/>
  <c r="AD612" i="27"/>
  <c r="U552" i="27"/>
  <c r="AV142" i="27"/>
  <c r="AN444" i="27"/>
  <c r="AV581" i="27"/>
  <c r="AD139" i="27"/>
  <c r="AY161" i="27"/>
  <c r="AF639" i="27"/>
  <c r="AA197" i="27"/>
  <c r="AL516" i="27"/>
  <c r="AE646" i="27"/>
  <c r="AM648" i="27"/>
  <c r="Q1848" i="27"/>
  <c r="Y132" i="27"/>
  <c r="Z549" i="27"/>
  <c r="AA206" i="27"/>
  <c r="Y578" i="27"/>
  <c r="AA148" i="27"/>
  <c r="AM477" i="27"/>
  <c r="AP637" i="27"/>
  <c r="S1906" i="27"/>
  <c r="AL557" i="27"/>
  <c r="U650" i="27"/>
  <c r="AH456" i="27"/>
  <c r="AI486" i="27"/>
  <c r="AF524" i="27"/>
  <c r="AD486" i="27"/>
  <c r="X604" i="27"/>
  <c r="AM183" i="27"/>
  <c r="AM640" i="27"/>
  <c r="AK137" i="27"/>
  <c r="AC538" i="27"/>
  <c r="AM120" i="27"/>
  <c r="AF499" i="27"/>
  <c r="AM139" i="27"/>
  <c r="AL520" i="27"/>
  <c r="Y537" i="27"/>
  <c r="AN562" i="27"/>
  <c r="AE452" i="27"/>
  <c r="Z643" i="27"/>
  <c r="Y439" i="27"/>
  <c r="Z651" i="27"/>
  <c r="AL440" i="27"/>
  <c r="AT611" i="27"/>
  <c r="AM569" i="27"/>
  <c r="X430" i="27"/>
  <c r="AV573" i="27"/>
  <c r="AX593" i="27"/>
  <c r="Q1804" i="27"/>
  <c r="AL597" i="27"/>
  <c r="AU110" i="27"/>
  <c r="AU573" i="27"/>
  <c r="AE424" i="27"/>
  <c r="AX590" i="27"/>
  <c r="AW164" i="27"/>
  <c r="AF175" i="27"/>
  <c r="Y165" i="27"/>
  <c r="AM456" i="27"/>
  <c r="AM123" i="27"/>
  <c r="U638" i="27"/>
  <c r="AW111" i="27"/>
  <c r="AF474" i="27"/>
  <c r="AX503" i="27"/>
  <c r="AE524" i="27"/>
  <c r="AM105" i="27"/>
  <c r="AG118" i="27"/>
  <c r="AK125" i="27"/>
  <c r="AX587" i="27"/>
  <c r="R1838" i="27"/>
  <c r="AS610" i="27"/>
  <c r="AO146" i="27"/>
  <c r="AE567" i="27"/>
  <c r="AS523" i="27"/>
  <c r="AH516" i="27"/>
  <c r="AU187" i="27"/>
  <c r="Y511" i="27"/>
  <c r="S1837" i="27"/>
  <c r="AD561" i="27"/>
  <c r="AN558" i="27"/>
  <c r="AT551" i="27"/>
  <c r="AX543" i="27"/>
  <c r="AI571" i="27"/>
  <c r="AU570" i="27"/>
  <c r="U452" i="27"/>
  <c r="AI139" i="27"/>
  <c r="AH561" i="27"/>
  <c r="Z190" i="27"/>
  <c r="AB572" i="27"/>
  <c r="AM471" i="27"/>
  <c r="AJ520" i="27"/>
  <c r="AM580" i="27"/>
  <c r="AU431" i="27"/>
  <c r="U613" i="27"/>
  <c r="Z572" i="27"/>
  <c r="AK186" i="27"/>
  <c r="AD439" i="27"/>
  <c r="AA112" i="27"/>
  <c r="AL614" i="27"/>
  <c r="AN153" i="27"/>
  <c r="AV503" i="27"/>
  <c r="Z452" i="27"/>
  <c r="AU107" i="27"/>
  <c r="AM505" i="27"/>
  <c r="AY185" i="27"/>
  <c r="AM138" i="27"/>
  <c r="AX638" i="27"/>
  <c r="AE151" i="27"/>
  <c r="AE114" i="27"/>
  <c r="AJ124" i="27"/>
  <c r="AC144" i="27"/>
  <c r="AD596" i="27"/>
  <c r="AF554" i="27"/>
  <c r="AI619" i="27"/>
  <c r="AI538" i="27"/>
  <c r="Z557" i="27"/>
  <c r="Z128" i="27"/>
  <c r="AJ440" i="27"/>
  <c r="AG110" i="27"/>
  <c r="Y536" i="27"/>
  <c r="U520" i="27"/>
  <c r="Z614" i="27"/>
  <c r="AI598" i="27"/>
  <c r="AB577" i="27"/>
  <c r="Y176" i="27"/>
  <c r="Y614" i="27"/>
  <c r="AV501" i="27"/>
  <c r="AW126" i="27"/>
  <c r="Y145" i="27"/>
  <c r="AH614" i="27"/>
  <c r="AB611" i="27"/>
  <c r="AT441" i="27"/>
  <c r="AC480" i="27"/>
  <c r="AY162" i="27"/>
  <c r="AS541" i="27"/>
  <c r="AH560" i="27"/>
  <c r="AD523" i="27"/>
  <c r="S1904" i="27"/>
  <c r="AT480" i="27"/>
  <c r="AJ141" i="27"/>
  <c r="AA169" i="27"/>
  <c r="AM611" i="27"/>
  <c r="AF190" i="27"/>
  <c r="Y171" i="27"/>
  <c r="U163" i="27"/>
  <c r="AU128" i="27"/>
  <c r="AI584" i="27"/>
  <c r="AT595" i="27"/>
  <c r="AE641" i="27"/>
  <c r="AD125" i="27"/>
  <c r="AS582" i="27"/>
  <c r="AB524" i="27"/>
  <c r="AI126" i="27"/>
  <c r="S1874" i="27"/>
  <c r="AD517" i="27"/>
  <c r="AN510" i="27"/>
  <c r="Y563" i="27"/>
  <c r="AU534" i="27"/>
  <c r="AG184" i="27"/>
  <c r="Q1895" i="27"/>
  <c r="AN114" i="27"/>
  <c r="Q1842" i="27"/>
  <c r="AM515" i="27"/>
  <c r="U197" i="27"/>
  <c r="Q1914" i="27"/>
  <c r="AJ205" i="27"/>
  <c r="AK150" i="27"/>
  <c r="AE162" i="27"/>
  <c r="Y647" i="27"/>
  <c r="S1789" i="27"/>
  <c r="U644" i="27"/>
  <c r="AF440" i="27"/>
  <c r="AN180" i="27"/>
  <c r="AW146" i="27"/>
  <c r="AC172" i="27"/>
  <c r="AH522" i="27"/>
  <c r="AV114" i="27"/>
  <c r="AP596" i="27"/>
  <c r="AP605" i="27"/>
  <c r="AX436" i="27"/>
  <c r="AU535" i="27"/>
  <c r="AL482" i="27"/>
  <c r="AI576" i="27"/>
  <c r="AB618" i="27"/>
  <c r="AH453" i="27"/>
  <c r="AA185" i="27"/>
  <c r="AI450" i="27"/>
  <c r="Z474" i="27"/>
  <c r="AI632" i="27"/>
  <c r="AS495" i="27"/>
  <c r="AD526" i="27"/>
  <c r="AH539" i="27"/>
  <c r="AX468" i="27"/>
  <c r="AM503" i="27"/>
  <c r="Q1876" i="27"/>
  <c r="AD460" i="27"/>
  <c r="AN117" i="27"/>
  <c r="AC540" i="27"/>
  <c r="AI124" i="27"/>
  <c r="Y192" i="27"/>
  <c r="AV120" i="27"/>
  <c r="Z586" i="27"/>
  <c r="AL610" i="27"/>
  <c r="AB443" i="27"/>
  <c r="AB464" i="27"/>
  <c r="AJ478" i="27"/>
  <c r="AF625" i="27"/>
  <c r="AH576" i="27"/>
  <c r="AD558" i="27"/>
  <c r="Z114" i="27"/>
  <c r="AC587" i="27"/>
  <c r="AU500" i="27"/>
  <c r="X523" i="27"/>
  <c r="R1893" i="27"/>
  <c r="Z169" i="27"/>
  <c r="AK131" i="27"/>
  <c r="AT563" i="27"/>
  <c r="U551" i="27"/>
  <c r="AV123" i="27"/>
  <c r="Y546" i="27"/>
  <c r="Q1833" i="27"/>
  <c r="AU154" i="27"/>
  <c r="AL513" i="27"/>
  <c r="AC553" i="27"/>
  <c r="AF446" i="27"/>
  <c r="Y510" i="27"/>
  <c r="AD141" i="27"/>
  <c r="AE620" i="27"/>
  <c r="Z531" i="27"/>
  <c r="U654" i="27"/>
  <c r="AE202" i="27"/>
  <c r="U600" i="27"/>
  <c r="U523" i="27"/>
  <c r="Q1887" i="27"/>
  <c r="AM154" i="27"/>
  <c r="AP598" i="27"/>
  <c r="AH619" i="27"/>
  <c r="Q1841" i="27"/>
  <c r="AN200" i="27"/>
  <c r="AV599" i="27"/>
  <c r="AB480" i="27"/>
  <c r="AJ132" i="27"/>
  <c r="AW202" i="27"/>
  <c r="AL540" i="27"/>
  <c r="AD111" i="27"/>
  <c r="AH477" i="27"/>
  <c r="AB623" i="27"/>
  <c r="AC533" i="27"/>
  <c r="AA162" i="27"/>
  <c r="AB581" i="27"/>
  <c r="AI635" i="27"/>
  <c r="AI170" i="27"/>
  <c r="AG129" i="27"/>
  <c r="AC542" i="27"/>
  <c r="AE134" i="27"/>
  <c r="AL580" i="27"/>
  <c r="X567" i="27"/>
  <c r="AF194" i="27"/>
  <c r="AA168" i="27"/>
  <c r="AU526" i="27"/>
  <c r="AF110" i="27"/>
  <c r="AU518" i="27"/>
  <c r="AM106" i="27"/>
  <c r="U182" i="27"/>
  <c r="AV499" i="27"/>
  <c r="AF127" i="27"/>
  <c r="AM488" i="27"/>
  <c r="AF184" i="27"/>
  <c r="AM430" i="27"/>
  <c r="AF585" i="27"/>
  <c r="AU470" i="27"/>
  <c r="AV434" i="27"/>
  <c r="Y543" i="27"/>
  <c r="AV540" i="27"/>
  <c r="AN124" i="27"/>
  <c r="U471" i="27"/>
  <c r="U624" i="27"/>
  <c r="AV126" i="27"/>
  <c r="AJ539" i="27"/>
  <c r="AN520" i="27"/>
  <c r="AN493" i="27"/>
  <c r="U470" i="27"/>
  <c r="AH573" i="27"/>
  <c r="AT529" i="27"/>
  <c r="AU188" i="27"/>
  <c r="AC561" i="27"/>
  <c r="AN428" i="27"/>
  <c r="AN188" i="27"/>
  <c r="AB585" i="27"/>
  <c r="AL646" i="27"/>
  <c r="AU127" i="27"/>
  <c r="AS607" i="27"/>
  <c r="AU109" i="27"/>
  <c r="AI148" i="27"/>
  <c r="AK109" i="27"/>
  <c r="Q1858" i="27"/>
  <c r="Z441" i="27"/>
  <c r="AT537" i="27"/>
  <c r="R1903" i="27"/>
  <c r="AV170" i="27"/>
  <c r="AJ578" i="27"/>
  <c r="Y470" i="27"/>
  <c r="AA171" i="27"/>
  <c r="AE562" i="27"/>
  <c r="AB620" i="27"/>
  <c r="AN568" i="27"/>
  <c r="AM422" i="27"/>
  <c r="AM631" i="27"/>
  <c r="AP597" i="27"/>
  <c r="AM129" i="27"/>
  <c r="S1853" i="27"/>
  <c r="AH558" i="27"/>
  <c r="AI517" i="27"/>
  <c r="AG187" i="27"/>
  <c r="AI499" i="27"/>
  <c r="R1870" i="27"/>
  <c r="X513" i="27"/>
  <c r="AC206" i="27"/>
  <c r="X547" i="27"/>
  <c r="U194" i="27"/>
  <c r="AW161" i="27"/>
  <c r="AI107" i="27"/>
  <c r="AM113" i="27"/>
  <c r="AD542" i="27"/>
  <c r="AC515" i="27"/>
  <c r="AN476" i="27"/>
  <c r="Y548" i="27"/>
  <c r="AU609" i="27"/>
  <c r="AJ645" i="27"/>
  <c r="AA140" i="27"/>
  <c r="AF186" i="27"/>
  <c r="AV615" i="27"/>
  <c r="AC424" i="27"/>
  <c r="AB471" i="27"/>
  <c r="Y617" i="27"/>
  <c r="AP625" i="27"/>
  <c r="AJ650" i="27"/>
  <c r="AT167" i="27"/>
  <c r="Y654" i="27"/>
  <c r="AX560" i="27"/>
  <c r="AK149" i="27"/>
  <c r="AT509" i="27"/>
  <c r="AK112" i="27"/>
  <c r="AH552" i="27"/>
  <c r="AV515" i="27"/>
  <c r="U141" i="27"/>
  <c r="U592" i="27"/>
  <c r="AO204" i="27"/>
  <c r="AX496" i="27"/>
  <c r="AE496" i="27"/>
  <c r="AD187" i="27"/>
  <c r="AF155" i="27"/>
  <c r="AF140" i="27"/>
  <c r="Q1806" i="27"/>
  <c r="AJ450" i="27"/>
  <c r="AI141" i="27"/>
  <c r="AD500" i="27"/>
  <c r="AJ441" i="27"/>
  <c r="S1865" i="27"/>
  <c r="AO149" i="27"/>
  <c r="AG162" i="27"/>
  <c r="AV527" i="27"/>
  <c r="AU468" i="27"/>
  <c r="AU508" i="27"/>
  <c r="AX561" i="27"/>
  <c r="R1803" i="27"/>
  <c r="Z611" i="27"/>
  <c r="AF189" i="27"/>
  <c r="AA119" i="27"/>
  <c r="AE530" i="27"/>
  <c r="AI439" i="27"/>
  <c r="AE440" i="27"/>
  <c r="AD574" i="27"/>
  <c r="AJ541" i="27"/>
  <c r="AM164" i="27"/>
  <c r="AM184" i="27"/>
  <c r="AF652" i="27"/>
  <c r="AI443" i="27"/>
  <c r="AG171" i="27"/>
  <c r="AT153" i="27"/>
  <c r="AI177" i="27"/>
  <c r="AV556" i="27"/>
  <c r="AU564" i="27"/>
  <c r="AI550" i="27"/>
  <c r="AM601" i="27"/>
  <c r="AD493" i="27"/>
  <c r="AP611" i="27"/>
  <c r="AD437" i="27"/>
  <c r="AG111" i="27"/>
  <c r="AB430" i="27"/>
  <c r="AC552" i="27"/>
  <c r="AO196" i="27"/>
  <c r="AC624" i="27"/>
  <c r="U459" i="27"/>
  <c r="AU105" i="27"/>
  <c r="AI559" i="27"/>
  <c r="AP618" i="27"/>
  <c r="R1881" i="27"/>
  <c r="AJ647" i="27"/>
  <c r="AE611" i="27"/>
  <c r="AU514" i="27"/>
  <c r="AC197" i="27"/>
  <c r="AT514" i="27"/>
  <c r="Y469" i="27"/>
  <c r="AH430" i="27"/>
  <c r="AL635" i="27"/>
  <c r="AY114" i="27"/>
  <c r="AL525" i="27"/>
  <c r="AS475" i="27"/>
  <c r="Y203" i="27"/>
  <c r="Z563" i="27"/>
  <c r="AD180" i="27"/>
  <c r="AF118" i="27"/>
  <c r="AG106" i="27"/>
  <c r="U643" i="27"/>
  <c r="AF566" i="27"/>
  <c r="AI653" i="27"/>
  <c r="AH421" i="27"/>
  <c r="U158" i="27"/>
  <c r="AF187" i="27"/>
  <c r="X561" i="27"/>
  <c r="Y534" i="27"/>
  <c r="AH428" i="27"/>
  <c r="AL426" i="27"/>
  <c r="AT519" i="27"/>
  <c r="AT542" i="27"/>
  <c r="S1808" i="27"/>
  <c r="Y624" i="27"/>
  <c r="Y168" i="27"/>
  <c r="AK167" i="27"/>
  <c r="AB543" i="27"/>
  <c r="AI533" i="27"/>
  <c r="AN454" i="27"/>
  <c r="AW184" i="27"/>
  <c r="AI468" i="27"/>
  <c r="AI616" i="27"/>
  <c r="Y643" i="27"/>
  <c r="AK115" i="27"/>
  <c r="U576" i="27"/>
  <c r="AI156" i="27"/>
  <c r="AG173" i="27"/>
  <c r="Y639" i="27"/>
  <c r="AM185" i="27"/>
  <c r="AL655" i="27"/>
  <c r="AB578" i="27"/>
  <c r="AG179" i="27"/>
  <c r="AM439" i="27"/>
  <c r="AK174" i="27"/>
  <c r="AE429" i="27"/>
  <c r="AS624" i="27"/>
  <c r="AX529" i="27"/>
  <c r="AX629" i="27"/>
  <c r="AF611" i="27"/>
  <c r="Q1864" i="27"/>
  <c r="AC134" i="27"/>
  <c r="Z191" i="27"/>
  <c r="AS450" i="27"/>
  <c r="AI535" i="27"/>
  <c r="U633" i="27"/>
  <c r="AE139" i="27"/>
  <c r="Y471" i="27"/>
  <c r="AI547" i="27"/>
  <c r="Y561" i="27"/>
  <c r="S1856" i="27"/>
  <c r="Y444" i="27"/>
  <c r="AT443" i="27"/>
  <c r="AT568" i="27"/>
  <c r="Y118" i="27"/>
  <c r="AI168" i="27"/>
  <c r="AM158" i="27"/>
  <c r="X643" i="27"/>
  <c r="AU102" i="27"/>
  <c r="X492" i="27"/>
  <c r="AN589" i="27"/>
  <c r="AN584" i="27"/>
  <c r="AD651" i="27"/>
  <c r="AY156" i="27"/>
  <c r="AD551" i="27"/>
  <c r="AP604" i="27"/>
  <c r="AX509" i="27"/>
  <c r="AM608" i="27"/>
  <c r="AE423" i="27"/>
  <c r="AJ581" i="27"/>
  <c r="U481" i="27"/>
  <c r="AY104" i="27"/>
  <c r="Y484" i="27"/>
  <c r="AT457" i="27"/>
  <c r="AB422" i="27"/>
  <c r="AF438" i="27"/>
  <c r="AB549" i="27"/>
  <c r="AF173" i="27"/>
  <c r="AE437" i="27"/>
  <c r="AY115" i="27"/>
  <c r="AJ639" i="27"/>
  <c r="AT594" i="27"/>
  <c r="AJ540" i="27"/>
  <c r="AV557" i="27"/>
  <c r="AG104" i="27"/>
  <c r="AU608" i="27"/>
  <c r="AC126" i="27"/>
  <c r="AM131" i="27"/>
  <c r="Y555" i="27"/>
  <c r="AF179" i="27"/>
  <c r="X613" i="27"/>
  <c r="AE605" i="27"/>
  <c r="AF177" i="27"/>
  <c r="AB565" i="27"/>
  <c r="AD435" i="27"/>
  <c r="AE473" i="27"/>
  <c r="AI505" i="27"/>
  <c r="Y603" i="27"/>
  <c r="AC464" i="27"/>
  <c r="AV165" i="27"/>
  <c r="AF646" i="27"/>
  <c r="U171" i="27"/>
  <c r="AK162" i="27"/>
  <c r="AT194" i="27"/>
  <c r="AO116" i="27"/>
  <c r="Y504" i="27"/>
  <c r="AC544" i="27"/>
  <c r="AB440" i="27"/>
  <c r="AC493" i="27"/>
  <c r="AE534" i="27"/>
  <c r="AJ182" i="27"/>
  <c r="AG117" i="27"/>
  <c r="AB539" i="27"/>
  <c r="AL639" i="27"/>
  <c r="AN555" i="27"/>
  <c r="AV458" i="27"/>
  <c r="Y567" i="27"/>
  <c r="AF114" i="27"/>
  <c r="Z591" i="27"/>
  <c r="Z432" i="27"/>
  <c r="AB571" i="27"/>
  <c r="AH524" i="27"/>
  <c r="AD511" i="27"/>
  <c r="AN108" i="27"/>
  <c r="AV432" i="27"/>
  <c r="Z515" i="27"/>
  <c r="AJ175" i="27"/>
  <c r="Q1822" i="27"/>
  <c r="AS430" i="27"/>
  <c r="AE195" i="27"/>
  <c r="X633" i="27"/>
  <c r="AH634" i="27"/>
  <c r="Z479" i="27"/>
  <c r="AF551" i="27"/>
  <c r="AN455" i="27"/>
  <c r="AC205" i="27"/>
  <c r="U104" i="27"/>
  <c r="AY103" i="27"/>
  <c r="Y181" i="27"/>
  <c r="AO109" i="27"/>
  <c r="AS466" i="27"/>
  <c r="AX473" i="27"/>
  <c r="AN609" i="27"/>
  <c r="AJ612" i="27"/>
  <c r="AA161" i="27"/>
  <c r="AD510" i="27"/>
  <c r="AM459" i="27"/>
  <c r="AF137" i="27"/>
  <c r="Y500" i="27"/>
  <c r="AH581" i="27"/>
  <c r="X500" i="27"/>
  <c r="AN197" i="27"/>
  <c r="U139" i="27"/>
  <c r="AI480" i="27"/>
  <c r="AE172" i="27"/>
  <c r="AS441" i="27"/>
  <c r="AF644" i="27"/>
  <c r="Z502" i="27"/>
  <c r="Y516" i="27"/>
  <c r="S1890" i="27"/>
  <c r="Q1813" i="27"/>
  <c r="AS499" i="27"/>
  <c r="AL632" i="27"/>
  <c r="AM116" i="27"/>
  <c r="AB556" i="27"/>
  <c r="AI204" i="27"/>
  <c r="Z158" i="27"/>
  <c r="AY193" i="27"/>
  <c r="Z637" i="27"/>
  <c r="AV530" i="27"/>
  <c r="AJ202" i="27"/>
  <c r="AD164" i="27"/>
  <c r="AJ488" i="27"/>
  <c r="AN653" i="27"/>
  <c r="X587" i="27"/>
  <c r="AD492" i="27"/>
  <c r="AE178" i="27"/>
  <c r="Z131" i="27"/>
  <c r="AX633" i="27"/>
  <c r="AT587" i="27"/>
  <c r="U538" i="27"/>
  <c r="AE161" i="27"/>
  <c r="AT516" i="27"/>
  <c r="AF142" i="27"/>
  <c r="Z197" i="27"/>
  <c r="AF162" i="27"/>
  <c r="AE500" i="27"/>
  <c r="AJ135" i="27"/>
  <c r="AV548" i="27"/>
  <c r="AH546" i="27"/>
  <c r="AS470" i="27"/>
  <c r="AV465" i="27"/>
  <c r="AU204" i="27"/>
  <c r="AW176" i="27"/>
  <c r="AS605" i="27"/>
  <c r="AF150" i="27"/>
  <c r="AI624" i="27"/>
  <c r="AI120" i="27"/>
  <c r="AO179" i="27"/>
  <c r="AE618" i="27"/>
  <c r="AK141" i="27"/>
  <c r="Y141" i="27"/>
  <c r="AX429" i="27"/>
  <c r="Y600" i="27"/>
  <c r="AE597" i="27"/>
  <c r="AS422" i="27"/>
  <c r="AV509" i="27"/>
  <c r="AV577" i="27"/>
  <c r="AN111" i="27"/>
  <c r="AH499" i="27"/>
  <c r="AI596" i="27"/>
  <c r="U646" i="27"/>
  <c r="AW117" i="27"/>
  <c r="AL578" i="27"/>
  <c r="AM622" i="27"/>
  <c r="AM509" i="27"/>
  <c r="AC485" i="27"/>
  <c r="AI123" i="27"/>
  <c r="AV178" i="27"/>
  <c r="AB491" i="27"/>
  <c r="AL559" i="27"/>
  <c r="AF530" i="27"/>
  <c r="AE204" i="27"/>
  <c r="X594" i="27"/>
  <c r="AO113" i="27"/>
  <c r="AB516" i="27"/>
  <c r="AE494" i="27"/>
  <c r="AE589" i="27"/>
  <c r="AI444" i="27"/>
  <c r="AH531" i="27"/>
  <c r="Q1896" i="27"/>
  <c r="AE468" i="27"/>
  <c r="Y427" i="27"/>
  <c r="AF634" i="27"/>
  <c r="AT137" i="27"/>
  <c r="AV526" i="27"/>
  <c r="AB531" i="27"/>
  <c r="AE580" i="27"/>
  <c r="AF612" i="27"/>
  <c r="AH506" i="27"/>
  <c r="AN506" i="27"/>
  <c r="AU562" i="27"/>
  <c r="AC471" i="27"/>
  <c r="X542" i="27"/>
  <c r="AE561" i="27"/>
  <c r="AS639" i="27"/>
  <c r="Q1915" i="27"/>
  <c r="Y473" i="27"/>
  <c r="AT476" i="27"/>
  <c r="Z597" i="27"/>
  <c r="AB594" i="27"/>
  <c r="AB541" i="27"/>
  <c r="S1898" i="27"/>
  <c r="AL449" i="27"/>
  <c r="AA200" i="27"/>
  <c r="AV177" i="27"/>
  <c r="U513" i="27"/>
  <c r="AU648" i="27"/>
  <c r="AX642" i="27"/>
  <c r="AV608" i="27"/>
  <c r="U183" i="27"/>
  <c r="AI108" i="27"/>
  <c r="X536" i="27"/>
  <c r="Y606" i="27"/>
  <c r="R1831" i="27"/>
  <c r="Z593" i="27"/>
  <c r="AF493" i="27"/>
  <c r="AU430" i="27"/>
  <c r="U134" i="27"/>
  <c r="AI502" i="27"/>
  <c r="AG139" i="27"/>
  <c r="AU639" i="27"/>
  <c r="Y501" i="27"/>
  <c r="S1903" i="27"/>
  <c r="AG181" i="27"/>
  <c r="AT189" i="27"/>
  <c r="AT606" i="27"/>
  <c r="AH527" i="27"/>
  <c r="AV582" i="27"/>
  <c r="AF505" i="27"/>
  <c r="AN467" i="27"/>
  <c r="AX597" i="27"/>
  <c r="AV117" i="27"/>
  <c r="AH462" i="27"/>
  <c r="X654" i="27"/>
  <c r="Z630" i="27"/>
  <c r="AC583" i="27"/>
  <c r="AE176" i="27"/>
  <c r="AU644" i="27"/>
  <c r="AD623" i="27"/>
  <c r="AU463" i="27"/>
  <c r="AH484" i="27"/>
  <c r="Z444" i="27"/>
  <c r="AU604" i="27"/>
  <c r="AM579" i="27"/>
  <c r="U539" i="27"/>
  <c r="Y126" i="27"/>
  <c r="AI511" i="27"/>
  <c r="AC180" i="27"/>
  <c r="U503" i="27"/>
  <c r="AC647" i="27"/>
  <c r="S1797" i="27"/>
  <c r="AL572" i="27"/>
  <c r="AD494" i="27"/>
  <c r="AI617" i="27"/>
  <c r="U434" i="27"/>
  <c r="Y451" i="27"/>
  <c r="AD502" i="27"/>
  <c r="AI429" i="27"/>
  <c r="AF195" i="27"/>
  <c r="AU457" i="27"/>
  <c r="X441" i="27"/>
  <c r="AV521" i="27"/>
  <c r="Q1831" i="27"/>
  <c r="AV613" i="27"/>
  <c r="AD498" i="27"/>
  <c r="AX440" i="27"/>
  <c r="Y435" i="27"/>
  <c r="X646" i="27"/>
  <c r="AV547" i="27"/>
  <c r="AE606" i="27"/>
  <c r="AI611" i="27"/>
  <c r="AF532" i="27"/>
  <c r="AD621" i="27"/>
  <c r="AE104" i="27"/>
  <c r="AE574" i="27"/>
  <c r="AE159" i="27"/>
  <c r="AD422" i="27"/>
  <c r="AX461" i="27"/>
  <c r="AY200" i="27"/>
  <c r="U446" i="27"/>
  <c r="Q1869" i="27"/>
  <c r="AE446" i="27"/>
  <c r="AO114" i="27"/>
  <c r="AI127" i="27"/>
  <c r="AL612" i="27"/>
  <c r="AF481" i="27"/>
  <c r="AX655" i="27"/>
  <c r="AV116" i="27"/>
  <c r="AV119" i="27"/>
  <c r="AC615" i="27"/>
  <c r="AE466" i="27"/>
  <c r="AC580" i="27"/>
  <c r="AL547" i="27"/>
  <c r="AC129" i="27"/>
  <c r="AN109" i="27"/>
  <c r="AW186" i="27"/>
  <c r="AE467" i="27"/>
  <c r="AE110" i="27"/>
  <c r="AH525" i="27"/>
  <c r="Y197" i="27"/>
  <c r="AF571" i="27"/>
  <c r="AU550" i="27"/>
  <c r="AB441" i="27"/>
  <c r="R1853" i="27"/>
  <c r="AM495" i="27"/>
  <c r="AV614" i="27"/>
  <c r="AJ163" i="27"/>
  <c r="AO160" i="27"/>
  <c r="AT538" i="27"/>
  <c r="AU436" i="27"/>
  <c r="AT564" i="27"/>
  <c r="X546" i="27"/>
  <c r="AG191" i="27"/>
  <c r="AG113" i="27"/>
  <c r="Z149" i="27"/>
  <c r="AN560" i="27"/>
  <c r="AY168" i="27"/>
  <c r="AD484" i="27"/>
  <c r="U636" i="27"/>
  <c r="Y541" i="27"/>
  <c r="AD115" i="27"/>
  <c r="AL469" i="27"/>
  <c r="AC577" i="27"/>
  <c r="AN516" i="27"/>
  <c r="AX530" i="27"/>
  <c r="AW153" i="27"/>
  <c r="AH562" i="27"/>
  <c r="AS539" i="27"/>
  <c r="AB530" i="27"/>
  <c r="AF615" i="27"/>
  <c r="AM443" i="27"/>
  <c r="AU434" i="27"/>
  <c r="AS487" i="27"/>
  <c r="AJ560" i="27"/>
  <c r="AC559" i="27"/>
  <c r="Z195" i="27"/>
  <c r="AL584" i="27"/>
  <c r="AG105" i="27"/>
  <c r="AU532" i="27"/>
  <c r="AX518" i="27"/>
  <c r="AN149" i="27"/>
  <c r="AF546" i="27"/>
  <c r="Z539" i="27"/>
  <c r="AL424" i="27"/>
  <c r="AK200" i="27"/>
  <c r="AD613" i="27"/>
  <c r="AF461" i="27"/>
  <c r="AN135" i="27"/>
  <c r="R1892" i="27"/>
  <c r="U422" i="27"/>
  <c r="U573" i="27"/>
  <c r="AH547" i="27"/>
  <c r="Z582" i="27"/>
  <c r="AU163" i="27"/>
  <c r="AM472" i="27"/>
  <c r="AO145" i="27"/>
  <c r="AD458" i="27"/>
  <c r="Y506" i="27"/>
  <c r="AH628" i="27"/>
  <c r="AS516" i="27"/>
  <c r="U142" i="27"/>
  <c r="AX516" i="27"/>
  <c r="AJ147" i="27"/>
  <c r="AJ547" i="27"/>
  <c r="AC170" i="27"/>
  <c r="AT577" i="27"/>
  <c r="Z595" i="27"/>
  <c r="Z506" i="27"/>
  <c r="AJ644" i="27"/>
  <c r="AT206" i="27"/>
  <c r="AN655" i="27"/>
  <c r="AI585" i="27"/>
  <c r="Q1823" i="27"/>
  <c r="AC108" i="27"/>
  <c r="AF587" i="27"/>
  <c r="AX510" i="27"/>
  <c r="AI531" i="27"/>
  <c r="AL631" i="27"/>
  <c r="AW133" i="27"/>
  <c r="Q1816" i="27"/>
  <c r="R1813" i="27"/>
  <c r="AK168" i="27"/>
  <c r="R1877" i="27"/>
  <c r="Z174" i="27"/>
  <c r="AI610" i="27"/>
  <c r="AS425" i="27"/>
  <c r="AG193" i="27"/>
  <c r="AE158" i="27"/>
  <c r="AM526" i="27"/>
  <c r="Y604" i="27"/>
  <c r="AD554" i="27"/>
  <c r="AF537" i="27"/>
  <c r="AV640" i="27"/>
  <c r="AU599" i="27"/>
  <c r="AF180" i="27"/>
  <c r="AP638" i="27"/>
  <c r="Q1861" i="27"/>
  <c r="AH459" i="27"/>
  <c r="AM144" i="27"/>
  <c r="U166" i="27"/>
  <c r="AI583" i="27"/>
  <c r="AF479" i="27"/>
  <c r="AN170" i="27"/>
  <c r="AC445" i="27"/>
  <c r="Y512" i="27"/>
  <c r="AL452" i="27"/>
  <c r="AX612" i="27"/>
  <c r="AT574" i="27"/>
  <c r="U607" i="27"/>
  <c r="AC631" i="27"/>
  <c r="Z621" i="27"/>
  <c r="Y129" i="27"/>
  <c r="AT468" i="27"/>
  <c r="R1916" i="27"/>
  <c r="AV564" i="27"/>
  <c r="AE190" i="27"/>
  <c r="Z519" i="27"/>
  <c r="AN112" i="27"/>
  <c r="AM557" i="27"/>
  <c r="AC482" i="27"/>
  <c r="AF472" i="27"/>
  <c r="AI503" i="27"/>
  <c r="AE173" i="27"/>
  <c r="AC456" i="27"/>
  <c r="AY204" i="27"/>
  <c r="AD478" i="27"/>
  <c r="AD499" i="27"/>
  <c r="AD581" i="27"/>
  <c r="AW207" i="27"/>
  <c r="AM469" i="27"/>
  <c r="AL473" i="27"/>
  <c r="AJ463" i="27"/>
  <c r="U103" i="27"/>
  <c r="AL611" i="27"/>
  <c r="AT632" i="27"/>
  <c r="AM128" i="27"/>
  <c r="AI104" i="27"/>
  <c r="AI153" i="27"/>
  <c r="AB490" i="27"/>
  <c r="AX514" i="27"/>
  <c r="AN451" i="27"/>
  <c r="AC488" i="27"/>
  <c r="Q1891" i="27"/>
  <c r="AS517" i="27"/>
  <c r="S1829" i="27"/>
  <c r="AC453" i="27"/>
  <c r="AH471" i="27"/>
  <c r="Z507" i="27"/>
  <c r="AV453" i="27"/>
  <c r="AJ166" i="27"/>
  <c r="AN499" i="27"/>
  <c r="AY152" i="27"/>
  <c r="AD627" i="27"/>
  <c r="AJ449" i="27"/>
  <c r="S1782" i="27"/>
  <c r="Y122" i="27"/>
  <c r="X507" i="27"/>
  <c r="AY142" i="27"/>
  <c r="AU171" i="27"/>
  <c r="Z636" i="27"/>
  <c r="AK154" i="27"/>
  <c r="Y560" i="27"/>
  <c r="AD123" i="27"/>
  <c r="AS493" i="27"/>
  <c r="AN132" i="27"/>
  <c r="AB511" i="27"/>
  <c r="AM650" i="27"/>
  <c r="AV104" i="27"/>
  <c r="AE438" i="27"/>
  <c r="Z561" i="27"/>
  <c r="AJ461" i="27"/>
  <c r="AC579" i="27"/>
  <c r="AT115" i="27"/>
  <c r="AI567" i="27"/>
  <c r="AP635" i="27"/>
  <c r="AS638" i="27"/>
  <c r="AV124" i="27"/>
  <c r="AT155" i="27"/>
  <c r="AL583" i="27"/>
  <c r="X494" i="27"/>
  <c r="AJ120" i="27"/>
  <c r="AS554" i="27"/>
  <c r="AL498" i="27"/>
  <c r="Z550" i="27"/>
  <c r="AN115" i="27"/>
  <c r="AX604" i="27"/>
  <c r="Z523" i="27"/>
  <c r="AI437" i="27"/>
  <c r="AU198" i="27"/>
  <c r="AB575" i="27"/>
  <c r="AN151" i="27"/>
  <c r="AY158" i="27"/>
  <c r="AW154" i="27"/>
  <c r="AK139" i="27"/>
  <c r="AH637" i="27"/>
  <c r="AM155" i="27"/>
  <c r="R1847" i="27"/>
  <c r="AH431" i="27"/>
  <c r="AM524" i="27"/>
  <c r="AW103" i="27"/>
  <c r="AD117" i="27"/>
  <c r="AU197" i="27"/>
  <c r="AL443" i="27"/>
  <c r="AV516" i="27"/>
  <c r="AD126" i="27"/>
  <c r="AG202" i="27"/>
  <c r="AS555" i="27"/>
  <c r="U483" i="27"/>
  <c r="AF174" i="27"/>
  <c r="AT515" i="27"/>
  <c r="AX479" i="27"/>
  <c r="AC449" i="27"/>
  <c r="Y533" i="27"/>
  <c r="AM127" i="27"/>
  <c r="AF451" i="27"/>
  <c r="AC642" i="27"/>
  <c r="AA167" i="27"/>
  <c r="AC566" i="27"/>
  <c r="AM492" i="27"/>
  <c r="AL511" i="27"/>
  <c r="X442" i="27"/>
  <c r="AC652" i="27"/>
  <c r="AC522" i="27"/>
  <c r="AJ452" i="27"/>
  <c r="AN175" i="27"/>
  <c r="AH512" i="27"/>
  <c r="Z587" i="27"/>
  <c r="AJ477" i="27"/>
  <c r="AW104" i="27"/>
  <c r="Y172" i="27"/>
  <c r="Z535" i="27"/>
  <c r="AV539" i="27"/>
  <c r="AB533" i="27"/>
  <c r="AH541" i="27"/>
  <c r="AC173" i="27"/>
  <c r="R1808" i="27"/>
  <c r="AB641" i="27"/>
  <c r="R1810" i="27"/>
  <c r="AC610" i="27"/>
  <c r="AS590" i="27"/>
  <c r="AG197" i="27"/>
  <c r="AI163" i="27"/>
  <c r="AC201" i="27"/>
  <c r="AU444" i="27"/>
  <c r="AO143" i="27"/>
  <c r="X581" i="27"/>
  <c r="Q1875" i="27"/>
  <c r="AB484" i="27"/>
  <c r="AI493" i="27"/>
  <c r="Y180" i="27"/>
  <c r="AB457" i="27"/>
  <c r="U193" i="27"/>
  <c r="AN619" i="27"/>
  <c r="AU199" i="27"/>
  <c r="AS520" i="27"/>
  <c r="AV129" i="27"/>
  <c r="Z171" i="27"/>
  <c r="AL488" i="27"/>
  <c r="AT198" i="27"/>
  <c r="AX433" i="27"/>
  <c r="AF434" i="27"/>
  <c r="AF629" i="27"/>
  <c r="AT147" i="27"/>
  <c r="X496" i="27"/>
  <c r="AE549" i="27"/>
  <c r="Y154" i="27"/>
  <c r="Z132" i="27"/>
  <c r="AE463" i="27"/>
  <c r="AN487" i="27"/>
  <c r="AM165" i="27"/>
  <c r="AE430" i="27"/>
  <c r="AE208" i="27"/>
  <c r="AC440" i="27"/>
  <c r="Y187" i="27"/>
  <c r="AI455" i="27"/>
  <c r="AM452" i="27"/>
  <c r="AD620" i="27"/>
  <c r="Q1897" i="27"/>
  <c r="AG147" i="27"/>
  <c r="AH438" i="27"/>
  <c r="AT175" i="27"/>
  <c r="AY129" i="27"/>
  <c r="AF522" i="27"/>
  <c r="AL456" i="27"/>
  <c r="AI150" i="27"/>
  <c r="R1905" i="27"/>
  <c r="AL464" i="27"/>
  <c r="AM474" i="27"/>
  <c r="AJ533" i="27"/>
  <c r="Y437" i="27"/>
  <c r="AL514" i="27"/>
  <c r="AM633" i="27"/>
  <c r="AC431" i="27"/>
  <c r="AI135" i="27"/>
  <c r="AL651" i="27"/>
  <c r="AJ144" i="27"/>
  <c r="AD520" i="27"/>
  <c r="AD649" i="27"/>
  <c r="AI554" i="27"/>
  <c r="AU150" i="27"/>
  <c r="AH622" i="27"/>
  <c r="AX505" i="27"/>
  <c r="AD541" i="27"/>
  <c r="Y478" i="27"/>
  <c r="AH532" i="27"/>
  <c r="AD505" i="27"/>
  <c r="AD530" i="27"/>
  <c r="AM437" i="27"/>
  <c r="AF608" i="27"/>
  <c r="AB593" i="27"/>
  <c r="Z160" i="27"/>
  <c r="X545" i="27"/>
  <c r="AJ439" i="27"/>
  <c r="AV103" i="27"/>
  <c r="AB458" i="27"/>
  <c r="AS459" i="27"/>
  <c r="AT106" i="27"/>
  <c r="AD570" i="27"/>
  <c r="AT624" i="27"/>
  <c r="AI638" i="27"/>
  <c r="AT166" i="27"/>
  <c r="AJ605" i="27"/>
  <c r="AO185" i="27"/>
  <c r="AT445" i="27"/>
  <c r="AJ631" i="27"/>
  <c r="U589" i="27"/>
  <c r="AD186" i="27"/>
  <c r="AE537" i="27"/>
  <c r="AE459" i="27"/>
  <c r="AD128" i="27"/>
  <c r="AU472" i="27"/>
  <c r="AU615" i="27"/>
  <c r="AH489" i="27"/>
  <c r="AC655" i="27"/>
  <c r="AH466" i="27"/>
  <c r="AA129" i="27"/>
  <c r="U489" i="27"/>
  <c r="Q1849" i="27"/>
  <c r="AU479" i="27"/>
  <c r="S1809" i="27"/>
  <c r="AM496" i="27"/>
  <c r="Y482" i="27"/>
  <c r="AG194" i="27"/>
  <c r="AT473" i="27"/>
  <c r="AF583" i="27"/>
  <c r="AH584" i="27"/>
  <c r="AI475" i="27"/>
  <c r="AN144" i="27"/>
  <c r="AX451" i="27"/>
  <c r="AA142" i="27"/>
  <c r="AV181" i="27"/>
  <c r="AI143" i="27"/>
  <c r="AF104" i="27"/>
  <c r="AF557" i="27"/>
  <c r="AO132" i="27"/>
  <c r="AB482" i="27"/>
  <c r="AE653" i="27"/>
  <c r="AU636" i="27"/>
  <c r="AE196" i="27"/>
  <c r="S1780" i="27"/>
  <c r="AT645" i="27"/>
  <c r="U122" i="27"/>
  <c r="AC124" i="27"/>
  <c r="S1870" i="27"/>
  <c r="R1911" i="27"/>
  <c r="AI186" i="27"/>
  <c r="AL624" i="27"/>
  <c r="AB496" i="27"/>
  <c r="AN644" i="27"/>
  <c r="AV118" i="27"/>
  <c r="X552" i="27"/>
  <c r="Q1893" i="27"/>
  <c r="AX565" i="27"/>
  <c r="AC477" i="27"/>
  <c r="AT203" i="27"/>
  <c r="AV656" i="27"/>
  <c r="Y610" i="27"/>
  <c r="AB598" i="27"/>
  <c r="U457" i="27"/>
  <c r="AD639" i="27"/>
  <c r="AF579" i="27"/>
  <c r="AV644" i="27"/>
  <c r="AK188" i="27"/>
  <c r="AN601" i="27"/>
  <c r="AB591" i="27"/>
  <c r="AM187" i="27"/>
  <c r="AU631" i="27"/>
  <c r="AU567" i="27"/>
  <c r="U453" i="27"/>
  <c r="AV473" i="27"/>
  <c r="R1900" i="27"/>
  <c r="X544" i="27"/>
  <c r="Z120" i="27"/>
  <c r="AT429" i="27"/>
  <c r="AM200" i="27"/>
  <c r="AC176" i="27"/>
  <c r="Z608" i="27"/>
  <c r="AB642" i="27"/>
  <c r="R1837" i="27"/>
  <c r="AB568" i="27"/>
  <c r="AV460" i="27"/>
  <c r="AM460" i="27"/>
  <c r="AF582" i="27"/>
  <c r="AG161" i="27"/>
  <c r="AD547" i="27"/>
  <c r="AH534" i="27"/>
  <c r="AD165" i="27"/>
  <c r="AK114" i="27"/>
  <c r="AE186" i="27"/>
  <c r="AV627" i="27"/>
  <c r="AT576" i="27"/>
  <c r="AF144" i="27"/>
  <c r="AS531" i="27"/>
  <c r="Z553" i="27"/>
  <c r="AC452" i="27"/>
  <c r="Q1880" i="27"/>
  <c r="Y466" i="27"/>
  <c r="AD577" i="27"/>
  <c r="Z580" i="27"/>
  <c r="AA105" i="27"/>
  <c r="U542" i="27"/>
  <c r="AF607" i="27"/>
  <c r="AC430" i="27"/>
  <c r="AW143" i="27"/>
  <c r="AM656" i="27"/>
  <c r="AU482" i="27"/>
  <c r="U176" i="27"/>
  <c r="AM462" i="27"/>
  <c r="AU166" i="27"/>
  <c r="AH479" i="27"/>
  <c r="AV497" i="27"/>
  <c r="AM531" i="27"/>
  <c r="AX546" i="27"/>
  <c r="AS649" i="27"/>
  <c r="AD190" i="27"/>
  <c r="AV511" i="27"/>
  <c r="AH473" i="27"/>
  <c r="AI446" i="27"/>
  <c r="Y188" i="27"/>
  <c r="AL497" i="27"/>
  <c r="AO126" i="27"/>
  <c r="AH505" i="27"/>
  <c r="AD533" i="27"/>
  <c r="AY184" i="27"/>
  <c r="AJ181" i="27"/>
  <c r="AM655" i="27"/>
  <c r="R1814" i="27"/>
  <c r="AE129" i="27"/>
  <c r="X487" i="27"/>
  <c r="AX500" i="27"/>
  <c r="AE637" i="27"/>
  <c r="AV485" i="27"/>
  <c r="AM517" i="27"/>
  <c r="AS606" i="27"/>
  <c r="AD147" i="27"/>
  <c r="AU449" i="27"/>
  <c r="Z565" i="27"/>
  <c r="AH425" i="27"/>
  <c r="AI162" i="27"/>
  <c r="AS545" i="27"/>
  <c r="X440" i="27"/>
  <c r="AS456" i="27"/>
  <c r="Y547" i="27"/>
  <c r="AV622" i="27"/>
  <c r="AC628" i="27"/>
  <c r="AL648" i="27"/>
  <c r="AS483" i="27"/>
  <c r="AD535" i="27"/>
  <c r="AE200" i="27"/>
  <c r="AC467" i="27"/>
  <c r="AA165" i="27"/>
  <c r="U496" i="27"/>
  <c r="AH475" i="27"/>
  <c r="U586" i="27"/>
  <c r="Z617" i="27"/>
  <c r="AH423" i="27"/>
  <c r="AC479" i="27"/>
  <c r="AC131" i="27"/>
  <c r="Y583" i="27"/>
  <c r="AD597" i="27"/>
  <c r="AN169" i="27"/>
  <c r="AG115" i="27"/>
  <c r="AX580" i="27"/>
  <c r="R1891" i="27"/>
  <c r="X647" i="27"/>
  <c r="AJ137" i="27"/>
  <c r="Z185" i="27"/>
  <c r="AT161" i="27"/>
  <c r="AI198" i="27"/>
  <c r="X463" i="27"/>
  <c r="AL489" i="27"/>
  <c r="X530" i="27"/>
  <c r="AD424" i="27"/>
  <c r="AE512" i="27"/>
  <c r="Y515" i="27"/>
  <c r="AI491" i="27"/>
  <c r="AB448" i="27"/>
  <c r="AO188" i="27"/>
  <c r="AN172" i="27"/>
  <c r="AY110" i="27"/>
  <c r="AF642" i="27"/>
  <c r="Y625" i="27"/>
  <c r="AF549" i="27"/>
  <c r="AL616" i="27"/>
  <c r="AL623" i="27"/>
  <c r="AE656" i="27"/>
  <c r="AU538" i="27"/>
  <c r="AC557" i="27"/>
  <c r="AH638" i="27"/>
  <c r="AT197" i="27"/>
  <c r="AX525" i="27"/>
  <c r="AH449" i="27"/>
  <c r="Y186" i="27"/>
  <c r="AE117" i="27"/>
  <c r="AY154" i="27"/>
  <c r="AY141" i="27"/>
  <c r="Y208" i="27"/>
  <c r="AJ513" i="27"/>
  <c r="AE483" i="27"/>
  <c r="AU555" i="27"/>
  <c r="AL574" i="27"/>
  <c r="AN160" i="27"/>
  <c r="AC505" i="27"/>
  <c r="AJ562" i="27"/>
  <c r="AE645" i="27"/>
  <c r="S1909" i="27"/>
  <c r="AF455" i="27"/>
  <c r="AO166" i="27"/>
  <c r="U655" i="27"/>
  <c r="AH451" i="27"/>
  <c r="AB473" i="27"/>
  <c r="U595" i="27"/>
  <c r="U138" i="27"/>
  <c r="AN185" i="27"/>
  <c r="AD171" i="27"/>
  <c r="AU132" i="27"/>
  <c r="AJ110" i="27"/>
  <c r="AM450" i="27"/>
  <c r="AB586" i="27"/>
  <c r="AE578" i="27"/>
  <c r="AF588" i="27"/>
  <c r="AU606" i="27"/>
  <c r="AT628" i="27"/>
  <c r="AJ125" i="27"/>
  <c r="AN651" i="27"/>
  <c r="AN189" i="27"/>
  <c r="AV602" i="27"/>
  <c r="AI158" i="27"/>
  <c r="X601" i="27"/>
  <c r="AL586" i="27"/>
  <c r="AI131" i="27"/>
  <c r="AS444" i="27"/>
  <c r="AE475" i="27"/>
  <c r="AB635" i="27"/>
  <c r="AH537" i="27"/>
  <c r="AL552" i="27"/>
  <c r="AX611" i="27"/>
  <c r="AN501" i="27"/>
  <c r="AC586" i="27"/>
  <c r="AT494" i="27"/>
  <c r="Z504" i="27"/>
  <c r="AE617" i="27"/>
  <c r="U615" i="27"/>
  <c r="AS526" i="27"/>
  <c r="U120" i="27"/>
  <c r="AU469" i="27"/>
  <c r="AH554" i="27"/>
  <c r="AW191" i="27"/>
  <c r="Z138" i="27"/>
  <c r="AF121" i="27"/>
  <c r="X531" i="27"/>
  <c r="AH606" i="27"/>
  <c r="AH643" i="27"/>
  <c r="AH618" i="27"/>
  <c r="AC161" i="27"/>
  <c r="X592" i="27"/>
  <c r="AH482" i="27"/>
  <c r="AJ501" i="27"/>
  <c r="Z490" i="27"/>
  <c r="AC476" i="27"/>
  <c r="AB456" i="27"/>
  <c r="Z143" i="27"/>
  <c r="X449" i="27"/>
  <c r="AE610" i="27"/>
  <c r="U599" i="27"/>
  <c r="AG121" i="27"/>
  <c r="U432" i="27"/>
  <c r="AU170" i="27"/>
  <c r="AU654" i="27"/>
  <c r="AV651" i="27"/>
  <c r="AF163" i="27"/>
  <c r="AM654" i="27"/>
  <c r="AX426" i="27"/>
  <c r="AU511" i="27"/>
  <c r="Z494" i="27"/>
  <c r="AG182" i="27"/>
  <c r="AB517" i="27"/>
  <c r="AO170" i="27"/>
  <c r="Y616" i="27"/>
  <c r="AU427" i="27"/>
  <c r="X614" i="27"/>
  <c r="X538" i="27"/>
  <c r="Z434" i="27"/>
  <c r="AL548" i="27"/>
  <c r="AV469" i="27"/>
  <c r="AN113" i="27"/>
  <c r="AE571" i="27"/>
  <c r="U541" i="27"/>
  <c r="AI595" i="27"/>
  <c r="AJ536" i="27"/>
  <c r="AU129" i="27"/>
  <c r="AV462" i="27"/>
  <c r="AN498" i="27"/>
  <c r="AX558" i="27"/>
  <c r="AJ460" i="27"/>
  <c r="AE598" i="27"/>
  <c r="Z458" i="27"/>
  <c r="AT545" i="27"/>
  <c r="AX539" i="27"/>
  <c r="AV493" i="27"/>
  <c r="AC592" i="27"/>
  <c r="AJ625" i="27"/>
  <c r="AE175" i="27"/>
  <c r="AY186" i="27"/>
  <c r="AV163" i="27"/>
  <c r="AD199" i="27"/>
  <c r="R1812" i="27"/>
  <c r="AD582" i="27"/>
  <c r="Z192" i="27"/>
  <c r="AU191" i="27"/>
  <c r="AJ424" i="27"/>
  <c r="AB503" i="27"/>
  <c r="U626" i="27"/>
  <c r="AD562" i="27"/>
  <c r="AU545" i="27"/>
  <c r="R1915" i="27"/>
  <c r="AJ446" i="27"/>
  <c r="AO130" i="27"/>
  <c r="AM451" i="27"/>
  <c r="AG137" i="27"/>
  <c r="Y472" i="27"/>
  <c r="AV438" i="27"/>
  <c r="AV154" i="27"/>
  <c r="AE544" i="27"/>
  <c r="AU438" i="27"/>
  <c r="AT504" i="27"/>
  <c r="AF623" i="27"/>
  <c r="AB459" i="27"/>
  <c r="AT608" i="27"/>
  <c r="AV476" i="27"/>
  <c r="AS473" i="27"/>
  <c r="Y565" i="27"/>
  <c r="Y497" i="27"/>
  <c r="Y483" i="27"/>
  <c r="AF439" i="27"/>
  <c r="AI614" i="27"/>
  <c r="AI609" i="27"/>
  <c r="AG132" i="27"/>
  <c r="AJ198" i="27"/>
  <c r="AE157" i="27"/>
  <c r="AF531" i="27"/>
  <c r="AC162" i="27"/>
  <c r="AB542" i="27"/>
  <c r="X549" i="27"/>
  <c r="AM473" i="27"/>
  <c r="Z443" i="27"/>
  <c r="AI527" i="27"/>
  <c r="AT483" i="27"/>
  <c r="U207" i="27"/>
  <c r="AX538" i="27"/>
  <c r="AV195" i="27"/>
  <c r="X486" i="27"/>
  <c r="U505" i="27"/>
  <c r="AJ643" i="27"/>
  <c r="AU112" i="27"/>
  <c r="AF560" i="27"/>
  <c r="AK175" i="27"/>
  <c r="AD118" i="27"/>
  <c r="AK189" i="27"/>
  <c r="AN121" i="27"/>
  <c r="AB633" i="27"/>
  <c r="AM610" i="27"/>
  <c r="U479" i="27"/>
  <c r="R1822" i="27"/>
  <c r="AD501" i="27"/>
  <c r="U474" i="27"/>
  <c r="Y467" i="27"/>
  <c r="AT438" i="27"/>
  <c r="AU466" i="27"/>
  <c r="AI564" i="27"/>
  <c r="AL472" i="27"/>
  <c r="X639" i="27"/>
  <c r="X562" i="27"/>
  <c r="AX471" i="27"/>
  <c r="AE476" i="27"/>
  <c r="AG152" i="27"/>
  <c r="AD449" i="27"/>
  <c r="AC486" i="27"/>
  <c r="AF559" i="27"/>
  <c r="AN187" i="27"/>
  <c r="AC474" i="27"/>
  <c r="AI651" i="27"/>
  <c r="AJ204" i="27"/>
  <c r="AN569" i="27"/>
  <c r="AC644" i="27"/>
  <c r="AD440" i="27"/>
  <c r="AE548" i="27"/>
  <c r="AF636" i="27"/>
  <c r="Q1814" i="27"/>
  <c r="AS428" i="27"/>
  <c r="R1836" i="27"/>
  <c r="AX623" i="27"/>
  <c r="AD513" i="27"/>
  <c r="AN599" i="27"/>
  <c r="AJ507" i="27"/>
  <c r="AH632" i="27"/>
  <c r="AC152" i="27"/>
  <c r="AV433" i="27"/>
  <c r="AM649" i="27"/>
  <c r="AM145" i="27"/>
  <c r="AD637" i="27"/>
  <c r="AB574" i="27"/>
  <c r="AP647" i="27"/>
  <c r="AX594" i="27"/>
  <c r="AJ582" i="27"/>
  <c r="AJ428" i="27"/>
  <c r="Y462" i="27"/>
  <c r="AB512" i="27"/>
  <c r="AE604" i="27"/>
  <c r="AC504" i="27"/>
  <c r="AU184" i="27"/>
  <c r="AV605" i="27"/>
  <c r="AE458" i="27"/>
  <c r="AL504" i="27"/>
  <c r="AJ179" i="27"/>
  <c r="AB453" i="27"/>
  <c r="AI623" i="27"/>
  <c r="AD179" i="27"/>
  <c r="AS585" i="27"/>
  <c r="AJ453" i="27"/>
  <c r="AU489" i="27"/>
  <c r="AE432" i="27"/>
  <c r="R1880" i="27"/>
  <c r="AA154" i="27"/>
  <c r="AF427" i="27"/>
  <c r="AC184" i="27"/>
  <c r="AV452" i="27"/>
  <c r="AU160" i="27"/>
  <c r="AH557" i="27"/>
  <c r="AN462" i="27"/>
  <c r="AE498" i="27"/>
  <c r="X439" i="27"/>
  <c r="X502" i="27"/>
  <c r="AS655" i="27"/>
  <c r="AB476" i="27"/>
  <c r="AL503" i="27"/>
  <c r="Y641" i="27"/>
  <c r="AV502" i="27"/>
  <c r="AB646" i="27"/>
  <c r="AU512" i="27"/>
  <c r="AF199" i="27"/>
  <c r="AJ149" i="27"/>
  <c r="Z135" i="27"/>
  <c r="Y526" i="27"/>
  <c r="AV149" i="27"/>
  <c r="AC165" i="27"/>
  <c r="AJ538" i="27"/>
  <c r="Y494" i="27"/>
  <c r="AD133" i="27"/>
  <c r="AT191" i="27"/>
  <c r="AN164" i="27"/>
  <c r="AI173" i="27"/>
  <c r="U556" i="27"/>
  <c r="AB645" i="27"/>
  <c r="S1900" i="27"/>
  <c r="Y652" i="27"/>
  <c r="AI594" i="27"/>
  <c r="AT467" i="27"/>
  <c r="Q1820" i="27"/>
  <c r="AF536" i="27"/>
  <c r="AO177" i="27"/>
  <c r="Z193" i="27"/>
  <c r="Y426" i="27"/>
  <c r="AF443" i="27"/>
  <c r="Y453" i="27"/>
  <c r="AT453" i="27"/>
  <c r="AL594" i="27"/>
  <c r="Z466" i="27"/>
  <c r="AV467" i="27"/>
  <c r="AN525" i="27"/>
  <c r="Z122" i="27"/>
  <c r="AN150" i="27"/>
  <c r="U504" i="27"/>
  <c r="U593" i="27"/>
  <c r="AU433" i="27"/>
  <c r="AD167" i="27"/>
  <c r="U526" i="27"/>
  <c r="AU488" i="27"/>
  <c r="AI182" i="27"/>
  <c r="Y584" i="27"/>
  <c r="AK203" i="27"/>
  <c r="Y474" i="27"/>
  <c r="AA194" i="27"/>
  <c r="AC457" i="27"/>
  <c r="U623" i="27"/>
  <c r="AU603" i="27"/>
  <c r="Z144" i="27"/>
  <c r="AD635" i="27"/>
  <c r="Y572" i="27"/>
  <c r="AL432" i="27"/>
  <c r="AO154" i="27"/>
  <c r="AS511" i="27"/>
  <c r="AY188" i="27"/>
  <c r="Y442" i="27"/>
  <c r="AE198" i="27"/>
  <c r="AV151" i="27"/>
  <c r="AN421" i="27"/>
  <c r="AN190" i="27"/>
  <c r="AH440" i="27"/>
  <c r="AN142" i="27"/>
  <c r="AX568" i="27"/>
  <c r="AV522" i="27"/>
  <c r="AB559" i="27"/>
  <c r="AE585" i="27"/>
  <c r="AL484" i="27"/>
  <c r="U121" i="27"/>
  <c r="AV427" i="27"/>
  <c r="AU189" i="27"/>
  <c r="AH598" i="27"/>
  <c r="Z179" i="27"/>
  <c r="AF166" i="27"/>
  <c r="AW148" i="27"/>
  <c r="AL633" i="27"/>
  <c r="AX598" i="27"/>
  <c r="AH487" i="27"/>
  <c r="AE518" i="27"/>
  <c r="AI580" i="27"/>
  <c r="AJ142" i="27"/>
  <c r="AT126" i="27"/>
  <c r="AA131" i="27"/>
  <c r="S1871" i="27"/>
  <c r="U461" i="27"/>
  <c r="U128" i="27"/>
  <c r="AS492" i="27"/>
  <c r="AX645" i="27"/>
  <c r="R1912" i="27"/>
  <c r="AF167" i="27"/>
  <c r="AV482" i="27"/>
  <c r="AN443" i="27"/>
  <c r="AC208" i="27"/>
  <c r="S1817" i="27"/>
  <c r="AH465" i="27"/>
  <c r="AT597" i="27"/>
  <c r="AJ615" i="27"/>
  <c r="AN531" i="27"/>
  <c r="AP656" i="27"/>
  <c r="AX447" i="27"/>
  <c r="AL455" i="27"/>
  <c r="AD487" i="27"/>
  <c r="AB548" i="27"/>
  <c r="AL625" i="27"/>
  <c r="AC193" i="27"/>
  <c r="AS521" i="27"/>
  <c r="AI484" i="27"/>
  <c r="AP626" i="27"/>
  <c r="Q1818" i="27"/>
  <c r="AU118" i="27"/>
  <c r="AH556" i="27"/>
  <c r="AU172" i="27"/>
  <c r="AW128" i="27"/>
  <c r="AN534" i="27"/>
  <c r="U189" i="27"/>
  <c r="AV110" i="27"/>
  <c r="X467" i="27"/>
  <c r="AJ444" i="27"/>
  <c r="Y185" i="27"/>
  <c r="AF129" i="27"/>
  <c r="AX445" i="27"/>
  <c r="AB506" i="27"/>
  <c r="AE457" i="27"/>
  <c r="AX428" i="27"/>
  <c r="AJ573" i="27"/>
  <c r="AI117" i="27"/>
  <c r="Z475" i="27"/>
  <c r="AH580" i="27"/>
  <c r="Z184" i="27"/>
  <c r="AK198" i="27"/>
  <c r="Z430" i="27"/>
  <c r="AU505" i="27"/>
  <c r="S1788" i="27"/>
  <c r="AG203" i="27"/>
  <c r="AV479" i="27"/>
  <c r="AB488" i="27"/>
  <c r="AW165" i="27"/>
  <c r="AU635" i="27"/>
  <c r="AY127" i="27"/>
  <c r="Q1844" i="27"/>
  <c r="AE601" i="27"/>
  <c r="Q1863" i="27"/>
  <c r="AT430" i="27"/>
  <c r="AE431" i="27"/>
  <c r="U544" i="27"/>
  <c r="AY113" i="27"/>
  <c r="AV632" i="27"/>
  <c r="AL480" i="27"/>
  <c r="AS445" i="27"/>
  <c r="AY163" i="27"/>
  <c r="AN207" i="27"/>
  <c r="AB561" i="27"/>
  <c r="AT553" i="27"/>
  <c r="AL477" i="27"/>
  <c r="AV549" i="27"/>
  <c r="AP645" i="27"/>
  <c r="AN640" i="27"/>
  <c r="AH605" i="27"/>
  <c r="AM182" i="27"/>
  <c r="AF573" i="27"/>
  <c r="AI424" i="27"/>
  <c r="Y598" i="27"/>
  <c r="AX537" i="27"/>
  <c r="Z623" i="27"/>
  <c r="AV619" i="27"/>
  <c r="AA123" i="27"/>
  <c r="Z125" i="27"/>
  <c r="Z123" i="27"/>
  <c r="AD146" i="27"/>
  <c r="AN583" i="27"/>
  <c r="AC518" i="27"/>
  <c r="Q1913" i="27"/>
  <c r="AS467" i="27"/>
  <c r="AC638" i="27"/>
  <c r="AE464" i="27"/>
  <c r="Y200" i="27"/>
  <c r="AC646" i="27"/>
  <c r="AI147" i="27"/>
  <c r="U512" i="27"/>
  <c r="AD624" i="27"/>
  <c r="U582" i="27"/>
  <c r="AG158" i="27"/>
  <c r="AV133" i="27"/>
  <c r="AJ208" i="27"/>
  <c r="U527" i="27"/>
  <c r="AT588" i="27"/>
  <c r="AX536" i="27"/>
  <c r="AV138" i="27"/>
  <c r="AH433" i="27"/>
  <c r="AD655" i="27"/>
  <c r="AF452" i="27"/>
  <c r="X511" i="27"/>
  <c r="AF518" i="27"/>
  <c r="AB614" i="27"/>
  <c r="AM132" i="27"/>
  <c r="AM189" i="27"/>
  <c r="AE179" i="27"/>
  <c r="AT103" i="27"/>
  <c r="AE126" i="27"/>
  <c r="AK193" i="27"/>
  <c r="AN623" i="27"/>
  <c r="S1831" i="27"/>
  <c r="AL581" i="27"/>
  <c r="AV598" i="27"/>
  <c r="AU643" i="27"/>
  <c r="AC605" i="27"/>
  <c r="Y605" i="27"/>
  <c r="AU177" i="27"/>
  <c r="AN533" i="27"/>
  <c r="AV208" i="27"/>
  <c r="AW118" i="27"/>
  <c r="AN159" i="27"/>
  <c r="R1904" i="27"/>
  <c r="AC506" i="27"/>
  <c r="AE550" i="27"/>
  <c r="AU137" i="27"/>
  <c r="Z495" i="27"/>
  <c r="U621" i="27"/>
  <c r="X650" i="27"/>
  <c r="AX517" i="27"/>
  <c r="U431" i="27"/>
  <c r="AX586" i="27"/>
  <c r="AI541" i="27"/>
  <c r="AH468" i="27"/>
  <c r="AS442" i="27"/>
  <c r="AX630" i="27"/>
  <c r="AV472" i="27"/>
  <c r="AV512" i="27"/>
  <c r="AV179" i="27"/>
  <c r="Z522" i="27"/>
  <c r="AI625" i="27"/>
  <c r="AB628" i="27"/>
  <c r="AK192" i="27"/>
  <c r="AM176" i="27"/>
  <c r="AC169" i="27"/>
  <c r="S1878" i="27"/>
  <c r="AN620" i="27"/>
  <c r="AK142" i="27"/>
  <c r="R1876" i="27"/>
  <c r="AY147" i="27"/>
  <c r="AV611" i="27"/>
  <c r="AW185" i="27"/>
  <c r="AF147" i="27"/>
  <c r="AN504" i="27"/>
  <c r="AJ516" i="27"/>
  <c r="X435" i="27"/>
  <c r="AT133" i="27"/>
  <c r="AI509" i="27"/>
  <c r="AS436" i="27"/>
  <c r="AH649" i="27"/>
  <c r="AF500" i="27"/>
  <c r="S1820" i="27"/>
  <c r="AL554" i="27"/>
  <c r="AD444" i="27"/>
  <c r="AT523" i="27"/>
  <c r="AB469" i="27"/>
  <c r="AX483" i="27"/>
  <c r="AH653" i="27"/>
  <c r="AM497" i="27"/>
  <c r="Z571" i="27"/>
  <c r="AA184" i="27"/>
  <c r="AK172" i="27"/>
  <c r="AI453" i="27"/>
  <c r="Y152" i="27"/>
  <c r="Q1810" i="27"/>
  <c r="Z588" i="27"/>
  <c r="AC110" i="27"/>
  <c r="Y520" i="27"/>
  <c r="AV641" i="27"/>
  <c r="AT446" i="27"/>
  <c r="AT440" i="27"/>
  <c r="AL485" i="27"/>
  <c r="AO139" i="27"/>
  <c r="U584" i="27"/>
  <c r="AD470" i="27"/>
  <c r="AT558" i="27"/>
  <c r="AA145" i="27"/>
  <c r="U454" i="27"/>
  <c r="AF152" i="27"/>
  <c r="AU454" i="27"/>
  <c r="AH521" i="27"/>
  <c r="AB465" i="27"/>
  <c r="AT122" i="27"/>
  <c r="Y507" i="27"/>
  <c r="Y196" i="27"/>
  <c r="AD201" i="27"/>
  <c r="AO189" i="27"/>
  <c r="AM153" i="27"/>
  <c r="AY194" i="27"/>
  <c r="AB650" i="27"/>
  <c r="AN639" i="27"/>
  <c r="AI433" i="27"/>
  <c r="AX506" i="27"/>
  <c r="AE490" i="27"/>
  <c r="Y558" i="27"/>
  <c r="AN523" i="27"/>
  <c r="U154" i="27"/>
  <c r="AH625" i="27"/>
  <c r="AF126" i="27"/>
  <c r="AA127" i="27"/>
  <c r="AF528" i="27"/>
  <c r="AD482" i="27"/>
  <c r="Z187" i="27"/>
  <c r="AL430" i="27"/>
  <c r="AD491" i="27"/>
  <c r="AB617" i="27"/>
  <c r="AS587" i="27"/>
  <c r="AI501" i="27"/>
  <c r="AT517" i="27"/>
  <c r="X519" i="27"/>
  <c r="AM169" i="27"/>
  <c r="AN429" i="27"/>
  <c r="X656" i="27"/>
  <c r="AS574" i="27"/>
  <c r="AC614" i="27"/>
  <c r="AV457" i="27"/>
  <c r="AN641" i="27"/>
  <c r="AV565" i="27"/>
  <c r="AM118" i="27"/>
  <c r="Y475" i="27"/>
  <c r="AI504" i="27"/>
  <c r="R1798" i="27"/>
  <c r="AB527" i="27"/>
  <c r="Z431" i="27"/>
  <c r="AG165" i="27"/>
  <c r="Q1843" i="27"/>
  <c r="Y581" i="27"/>
  <c r="AE112" i="27"/>
  <c r="AT425" i="27"/>
  <c r="AX571" i="27"/>
  <c r="Z166" i="27"/>
  <c r="AI472" i="27"/>
  <c r="AU656" i="27"/>
  <c r="AD504" i="27"/>
  <c r="AC142" i="27"/>
  <c r="AB472" i="27"/>
  <c r="AC626" i="27"/>
  <c r="AF208" i="27"/>
  <c r="AJ152" i="27"/>
  <c r="AI179" i="27"/>
  <c r="AL537" i="27"/>
  <c r="AT471" i="27"/>
  <c r="AT534" i="27"/>
  <c r="Q1840" i="27"/>
  <c r="AV562" i="27"/>
  <c r="AC458" i="27"/>
  <c r="Y499" i="27"/>
  <c r="AW206" i="27"/>
  <c r="AD506" i="27"/>
  <c r="AU186" i="27"/>
  <c r="Y632" i="27"/>
  <c r="Y429" i="27"/>
  <c r="AI513" i="27"/>
  <c r="AC114" i="27"/>
  <c r="AD148" i="27"/>
  <c r="AV144" i="27"/>
  <c r="Y463" i="27"/>
  <c r="AX557" i="27"/>
  <c r="AF445" i="27"/>
  <c r="AU540" i="27"/>
  <c r="AL595" i="27"/>
  <c r="AJ133" i="27"/>
  <c r="AF473" i="27"/>
  <c r="AC598" i="27"/>
  <c r="AT653" i="27"/>
  <c r="AD191" i="27"/>
  <c r="AD607" i="27"/>
  <c r="AE201" i="27"/>
  <c r="AN496" i="27"/>
  <c r="AT178" i="27"/>
  <c r="Y441" i="27"/>
  <c r="AD553" i="27"/>
  <c r="Y130" i="27"/>
  <c r="Y193" i="27"/>
  <c r="Z573" i="27"/>
  <c r="U119" i="27"/>
  <c r="AT459" i="27"/>
  <c r="AF149" i="27"/>
  <c r="AV571" i="27"/>
  <c r="AM494" i="27"/>
  <c r="S1787" i="27"/>
  <c r="AH639" i="27"/>
  <c r="AO164" i="27"/>
  <c r="AD592" i="27"/>
  <c r="AI552" i="27"/>
  <c r="Z423" i="27"/>
  <c r="AC623" i="27"/>
  <c r="AW110" i="27"/>
  <c r="AS631" i="27"/>
  <c r="X522" i="27"/>
  <c r="AO165" i="27"/>
  <c r="AH493" i="27"/>
  <c r="AM511" i="27"/>
  <c r="U499" i="27"/>
  <c r="AS497" i="27"/>
  <c r="AU183" i="27"/>
  <c r="AU582" i="27"/>
  <c r="AH621" i="27"/>
  <c r="AH488" i="27"/>
  <c r="AG163" i="27"/>
  <c r="AM489" i="27"/>
  <c r="AC547" i="27"/>
  <c r="Z462" i="27"/>
  <c r="X443" i="27"/>
  <c r="Y649" i="27"/>
  <c r="AP650" i="27"/>
  <c r="AF578" i="27"/>
  <c r="AC636" i="27"/>
  <c r="AG112" i="27"/>
  <c r="AS608" i="27"/>
  <c r="AL518" i="27"/>
  <c r="AO156" i="27"/>
  <c r="Z513" i="27"/>
  <c r="AI452" i="27"/>
  <c r="AW173" i="27"/>
  <c r="AU632" i="27"/>
  <c r="AL436" i="27"/>
  <c r="AV645" i="27"/>
  <c r="AC166" i="27"/>
  <c r="AC499" i="27"/>
  <c r="Z635" i="27"/>
  <c r="AN479" i="27"/>
  <c r="R1820" i="27"/>
  <c r="AF568" i="27"/>
  <c r="AN456" i="27"/>
  <c r="AM491" i="27"/>
  <c r="AT427" i="27"/>
  <c r="Y518" i="27"/>
  <c r="AU539" i="27"/>
  <c r="AJ585" i="27"/>
  <c r="AX592" i="27"/>
  <c r="S1783" i="27"/>
  <c r="AT513" i="27"/>
  <c r="AE102" i="27"/>
  <c r="AJ483" i="27"/>
  <c r="U557" i="27"/>
  <c r="AI137" i="27"/>
  <c r="AJ557" i="27"/>
  <c r="Y108" i="27"/>
  <c r="AI500" i="27"/>
  <c r="AD136" i="27"/>
  <c r="AX482" i="27"/>
  <c r="AU458" i="27"/>
  <c r="AS593" i="27"/>
  <c r="AT164" i="27"/>
  <c r="AX581" i="27"/>
  <c r="AN590" i="27"/>
  <c r="AL592" i="27"/>
  <c r="S1891" i="27"/>
  <c r="Z574" i="27"/>
  <c r="AN633" i="27"/>
  <c r="R1886" i="27"/>
  <c r="AC568" i="27"/>
  <c r="Z638" i="27"/>
  <c r="AX437" i="27"/>
  <c r="AE181" i="27"/>
  <c r="AH463" i="27"/>
  <c r="AO175" i="27"/>
  <c r="AN577" i="27"/>
  <c r="AJ648" i="27"/>
  <c r="AA187" i="27"/>
  <c r="X527" i="27"/>
  <c r="U442" i="27"/>
  <c r="AS575" i="27"/>
  <c r="AD615" i="27"/>
  <c r="Y535" i="27"/>
  <c r="AN508" i="27"/>
  <c r="AG120" i="27"/>
  <c r="X450" i="27"/>
  <c r="AF574" i="27"/>
  <c r="AD142" i="27"/>
  <c r="AC550" i="27"/>
  <c r="AL459" i="27"/>
  <c r="AN527" i="27"/>
  <c r="Y630" i="27"/>
  <c r="AY134" i="27"/>
  <c r="AX542" i="27"/>
  <c r="AY126" i="27"/>
  <c r="AC204" i="27"/>
  <c r="Y423" i="27"/>
  <c r="X457" i="27"/>
  <c r="X572" i="27"/>
  <c r="AM149" i="27"/>
  <c r="AD650" i="27"/>
  <c r="AC470" i="27"/>
  <c r="U493" i="27"/>
  <c r="AX583" i="27"/>
  <c r="AU103" i="27"/>
  <c r="AB502" i="27"/>
  <c r="AX457" i="27"/>
  <c r="Q1835" i="27"/>
  <c r="AU153" i="27"/>
  <c r="AC136" i="27"/>
  <c r="AJ486" i="27"/>
  <c r="AU483" i="27"/>
  <c r="AI483" i="27"/>
  <c r="AO208" i="27"/>
  <c r="S1790" i="27"/>
  <c r="AB521" i="27"/>
  <c r="U521" i="27"/>
  <c r="AD531" i="27"/>
  <c r="AK159" i="27"/>
  <c r="AS471" i="27"/>
  <c r="AX519" i="27"/>
  <c r="AA189" i="27"/>
  <c r="Z524" i="27"/>
  <c r="AV606" i="27"/>
  <c r="AO108" i="27"/>
  <c r="AD591" i="27"/>
  <c r="AU528" i="27"/>
  <c r="AM518" i="27"/>
  <c r="AF128" i="27"/>
  <c r="AL500" i="27"/>
  <c r="AU131" i="27"/>
  <c r="S1814" i="27"/>
  <c r="AK113" i="27"/>
  <c r="AN509" i="27"/>
  <c r="Z167" i="27"/>
  <c r="AL495" i="27"/>
  <c r="AF635" i="27"/>
  <c r="AU591" i="27"/>
  <c r="AM638" i="27"/>
  <c r="AJ129" i="27"/>
  <c r="AU121" i="27"/>
  <c r="Q1919" i="27"/>
  <c r="AJ646" i="27"/>
  <c r="AC438" i="27"/>
  <c r="AS465" i="27"/>
  <c r="AC602" i="27"/>
  <c r="AJ203" i="27"/>
  <c r="AX460" i="27"/>
  <c r="AC463" i="27"/>
  <c r="U594" i="27"/>
  <c r="X493" i="27"/>
  <c r="AT613" i="27"/>
  <c r="AE640" i="27"/>
  <c r="AB445" i="27"/>
  <c r="Y445" i="27"/>
  <c r="AI192" i="27"/>
  <c r="U187" i="27"/>
  <c r="AB433" i="27"/>
  <c r="Z146" i="27"/>
  <c r="AL522" i="27"/>
  <c r="AI119" i="27"/>
  <c r="Z512" i="27"/>
  <c r="AB504" i="27"/>
  <c r="AS532" i="27"/>
  <c r="AD483" i="27"/>
  <c r="AM442" i="27"/>
  <c r="AE499" i="27"/>
  <c r="S1791" i="27"/>
  <c r="AC207" i="27"/>
  <c r="S1880" i="27"/>
  <c r="Z473" i="27"/>
  <c r="AV171" i="27"/>
  <c r="AI465" i="27"/>
  <c r="Q1865" i="27"/>
  <c r="AS647" i="27"/>
  <c r="AA190" i="27"/>
  <c r="AF649" i="27"/>
  <c r="U465" i="27"/>
  <c r="U188" i="27"/>
  <c r="AN133" i="27"/>
  <c r="Z156" i="27"/>
  <c r="AL575" i="27"/>
  <c r="AU610" i="27"/>
  <c r="U611" i="27"/>
  <c r="AW136" i="27"/>
  <c r="Z111" i="27"/>
  <c r="AT635" i="27"/>
  <c r="AC104" i="27"/>
  <c r="AI470" i="27"/>
  <c r="AA134" i="27"/>
  <c r="AN573" i="27"/>
  <c r="AF640" i="27"/>
  <c r="AE509" i="27"/>
  <c r="AE487" i="27"/>
  <c r="AD451" i="27"/>
  <c r="U206" i="27"/>
  <c r="AM555" i="27"/>
  <c r="Y136" i="27"/>
  <c r="AE596" i="27"/>
  <c r="AD200" i="27"/>
  <c r="AV649" i="27"/>
  <c r="X525" i="27"/>
  <c r="AB528" i="27"/>
  <c r="AJ139" i="27"/>
  <c r="AB514" i="27"/>
  <c r="AV147" i="27"/>
  <c r="Q1829" i="27"/>
  <c r="Y532" i="27"/>
  <c r="U485" i="27"/>
  <c r="AE634" i="27"/>
  <c r="AX643" i="27"/>
  <c r="AU208" i="27"/>
  <c r="AE503" i="27"/>
  <c r="AL463" i="27"/>
  <c r="AH455" i="27"/>
  <c r="AL570" i="27"/>
  <c r="AE559" i="27"/>
  <c r="AI643" i="27"/>
  <c r="AH624" i="27"/>
  <c r="AY160" i="27"/>
  <c r="AT610" i="27"/>
  <c r="AY155" i="27"/>
  <c r="AI461" i="27"/>
  <c r="AG167" i="27"/>
  <c r="AY172" i="27"/>
  <c r="AL637" i="27"/>
  <c r="AN468" i="27"/>
  <c r="AS569" i="27"/>
  <c r="AM609" i="27"/>
  <c r="U164" i="27"/>
  <c r="Y589" i="27"/>
  <c r="AN650" i="27"/>
  <c r="S1854" i="27"/>
  <c r="AE479" i="27"/>
  <c r="Y580" i="27"/>
  <c r="AV546" i="27"/>
  <c r="Y107" i="27"/>
  <c r="AS500" i="27"/>
  <c r="AH597" i="27"/>
  <c r="AV443" i="27"/>
  <c r="Z517" i="27"/>
  <c r="Y527" i="27"/>
  <c r="AX435" i="27"/>
  <c r="Z165" i="27"/>
  <c r="AS622" i="27"/>
  <c r="Z612" i="27"/>
  <c r="U440" i="27"/>
  <c r="AI421" i="27"/>
  <c r="AB550" i="27"/>
  <c r="AJ620" i="27"/>
  <c r="AL468" i="27"/>
  <c r="AG116" i="27"/>
  <c r="AN617" i="27"/>
  <c r="AH452" i="27"/>
  <c r="AH544" i="27"/>
  <c r="AE582" i="27"/>
  <c r="AV586" i="27"/>
  <c r="AD599" i="27"/>
  <c r="U468" i="27"/>
  <c r="AE428" i="27"/>
  <c r="AI454" i="27"/>
  <c r="AS544" i="27"/>
  <c r="AM433" i="27"/>
  <c r="AV425" i="27"/>
  <c r="AU651" i="27"/>
  <c r="AK122" i="27"/>
  <c r="U560" i="27"/>
  <c r="AT452" i="27"/>
  <c r="AW123" i="27"/>
  <c r="AY132" i="27"/>
  <c r="AG195" i="27"/>
  <c r="AW205" i="27"/>
  <c r="AN435" i="27"/>
  <c r="AT135" i="27"/>
  <c r="AC183" i="27"/>
  <c r="AT435" i="27"/>
  <c r="AJ454" i="27"/>
  <c r="AV508" i="27"/>
  <c r="Y552" i="27"/>
  <c r="AD198" i="27"/>
  <c r="AT617" i="27"/>
  <c r="AB497" i="27"/>
  <c r="Z435" i="27"/>
  <c r="Y590" i="27"/>
  <c r="AS551" i="27"/>
  <c r="U525" i="27"/>
  <c r="S1813" i="27"/>
  <c r="X652" i="27"/>
  <c r="AV494" i="27"/>
  <c r="AL619" i="27"/>
  <c r="X610" i="27"/>
  <c r="Y522" i="27"/>
  <c r="AI494" i="27"/>
  <c r="AN166" i="27"/>
  <c r="AF488" i="27"/>
  <c r="AC608" i="27"/>
  <c r="AD631" i="27"/>
  <c r="AH427" i="27"/>
  <c r="AT108" i="27"/>
  <c r="AE482" i="27"/>
  <c r="AM421" i="27"/>
  <c r="S1792" i="27"/>
  <c r="Y487" i="27"/>
  <c r="AI593" i="27"/>
  <c r="AJ448" i="27"/>
  <c r="AF570" i="27"/>
  <c r="AF484" i="27"/>
  <c r="AE630" i="27"/>
  <c r="Z547" i="27"/>
  <c r="AX634" i="27"/>
  <c r="AI164" i="27"/>
  <c r="AF487" i="27"/>
  <c r="AG107" i="27"/>
  <c r="AT168" i="27"/>
  <c r="AL642" i="27"/>
  <c r="X557" i="27"/>
  <c r="Y502" i="27"/>
  <c r="U651" i="27"/>
  <c r="AU120" i="27"/>
  <c r="AJ155" i="27"/>
  <c r="AI423" i="27"/>
  <c r="AV131" i="27"/>
  <c r="AN500" i="27"/>
  <c r="AV570" i="27"/>
  <c r="U508" i="27"/>
  <c r="AF188" i="27"/>
  <c r="Z576" i="27"/>
  <c r="AU462" i="27"/>
  <c r="AF441" i="27"/>
  <c r="Y177" i="27"/>
  <c r="AM529" i="27"/>
  <c r="AD618" i="27"/>
  <c r="AL652" i="27"/>
  <c r="AF447" i="27"/>
  <c r="AE471" i="27"/>
  <c r="AB525" i="27"/>
  <c r="U203" i="27"/>
  <c r="AU450" i="27"/>
  <c r="AI471" i="27"/>
  <c r="AE632" i="27"/>
  <c r="AY202" i="27"/>
  <c r="AY123" i="27"/>
  <c r="AL618" i="27"/>
  <c r="AI604" i="27"/>
  <c r="U486" i="27"/>
  <c r="AE573" i="27"/>
  <c r="AG126" i="27"/>
  <c r="AH508" i="27"/>
  <c r="AT652" i="27"/>
  <c r="AX607" i="27"/>
  <c r="AN163" i="27"/>
  <c r="AJ462" i="27"/>
  <c r="AX588" i="27"/>
  <c r="AO147" i="27"/>
  <c r="Q1800" i="27"/>
  <c r="Q1860" i="27"/>
  <c r="AB560" i="27"/>
  <c r="AD473" i="27"/>
  <c r="AE166" i="27"/>
  <c r="AD544" i="27"/>
  <c r="Z110" i="27"/>
  <c r="AY159" i="27"/>
  <c r="AD104" i="27"/>
  <c r="AE421" i="27"/>
  <c r="AJ115" i="27"/>
  <c r="AH519" i="27"/>
  <c r="U545" i="27"/>
  <c r="AO194" i="27"/>
  <c r="AJ597" i="27"/>
  <c r="Y644" i="27"/>
  <c r="AD601" i="27"/>
  <c r="AS515" i="27"/>
  <c r="Z147" i="27"/>
  <c r="R1883" i="27"/>
  <c r="AF203" i="27"/>
  <c r="Q1881" i="27"/>
  <c r="AJ603" i="27"/>
  <c r="AI481" i="27"/>
  <c r="AS656" i="27"/>
  <c r="AV429" i="27"/>
  <c r="AT554" i="27"/>
  <c r="S1803" i="27"/>
  <c r="AV109" i="27"/>
  <c r="AX459" i="27"/>
  <c r="AE516" i="27"/>
  <c r="R1799" i="27"/>
  <c r="AP622" i="27"/>
  <c r="Z529" i="27"/>
  <c r="X622" i="27"/>
  <c r="AD614" i="27"/>
  <c r="AJ484" i="27"/>
  <c r="U180" i="27"/>
  <c r="S1902" i="27"/>
  <c r="AI118" i="27"/>
  <c r="AB558" i="27"/>
  <c r="Y139" i="27"/>
  <c r="Y629" i="27"/>
  <c r="AB634" i="27"/>
  <c r="AT140" i="27"/>
  <c r="AF117" i="27"/>
  <c r="AN173" i="27"/>
  <c r="AP615" i="27"/>
  <c r="Y109" i="27"/>
  <c r="AF139" i="27"/>
  <c r="AS565" i="27"/>
  <c r="AA152" i="27"/>
  <c r="S1810" i="27"/>
  <c r="Y455" i="27"/>
  <c r="AD121" i="27"/>
  <c r="AV520" i="27"/>
  <c r="AV201" i="27"/>
  <c r="AT470" i="27"/>
  <c r="AT152" i="27"/>
  <c r="AB569" i="27"/>
  <c r="AW182" i="27"/>
  <c r="AN196" i="27"/>
  <c r="AU494" i="27"/>
  <c r="AJ532" i="27"/>
  <c r="AB439" i="27"/>
  <c r="AN181" i="27"/>
  <c r="AA146" i="27"/>
  <c r="AF477" i="27"/>
  <c r="AC567" i="27"/>
  <c r="AD208" i="27"/>
  <c r="AT190" i="27"/>
  <c r="AS586" i="27"/>
  <c r="AI155" i="27"/>
  <c r="AJ489" i="27"/>
  <c r="Y456" i="27"/>
  <c r="AJ469" i="27"/>
  <c r="AT102" i="27"/>
  <c r="AU490" i="27"/>
  <c r="Y153" i="27"/>
  <c r="AM146" i="27"/>
  <c r="AS632" i="27"/>
  <c r="Z628" i="27"/>
  <c r="AF198" i="27"/>
  <c r="AX438" i="27"/>
  <c r="AS619" i="27"/>
  <c r="AI449" i="27"/>
  <c r="AM513" i="27"/>
  <c r="AW138" i="27"/>
  <c r="AF526" i="27"/>
  <c r="AE621" i="27"/>
  <c r="AO123" i="27"/>
  <c r="AB583" i="27"/>
  <c r="AJ112" i="27"/>
  <c r="AJ113" i="27"/>
  <c r="AA176" i="27"/>
  <c r="AJ500" i="27"/>
  <c r="X454" i="27"/>
  <c r="AN649" i="27"/>
  <c r="AX627" i="27"/>
  <c r="AT512" i="27"/>
  <c r="AH641" i="27"/>
  <c r="AH645" i="27"/>
  <c r="AI529" i="27"/>
  <c r="AK199" i="27"/>
  <c r="AI601" i="27"/>
  <c r="AW188" i="27"/>
  <c r="AL535" i="27"/>
  <c r="AN201" i="27"/>
  <c r="AM642" i="27"/>
  <c r="AJ577" i="27"/>
  <c r="AJ196" i="27"/>
  <c r="U548" i="27"/>
  <c r="AF430" i="27"/>
  <c r="AE507" i="27"/>
  <c r="AO163" i="27"/>
  <c r="S1815" i="27"/>
  <c r="AT650" i="27"/>
  <c r="U132" i="27"/>
  <c r="AO201" i="27"/>
  <c r="Y619" i="27"/>
  <c r="AX653" i="27"/>
  <c r="AE629" i="27"/>
  <c r="Y163" i="27"/>
  <c r="S1812" i="27"/>
  <c r="AO206" i="27"/>
  <c r="AC565" i="27"/>
  <c r="AL649" i="27"/>
  <c r="AX585" i="27"/>
  <c r="X626" i="27"/>
  <c r="AB468" i="27"/>
  <c r="Q1886" i="27"/>
  <c r="AN199" i="27"/>
  <c r="AF136" i="27"/>
  <c r="AE547" i="27"/>
  <c r="AW106" i="27"/>
  <c r="X465" i="27"/>
  <c r="AB429" i="27"/>
  <c r="AV604" i="27"/>
  <c r="AN571" i="27"/>
  <c r="Z106" i="27"/>
  <c r="Y461" i="27"/>
  <c r="AG149" i="27"/>
  <c r="AL466" i="27"/>
  <c r="U186" i="27"/>
  <c r="Z613" i="27"/>
  <c r="AE461" i="27"/>
  <c r="AI515" i="27"/>
  <c r="AF491" i="27"/>
  <c r="AT120" i="27"/>
  <c r="X505" i="27"/>
  <c r="AV461" i="27"/>
  <c r="U543" i="27"/>
  <c r="AE486" i="27"/>
  <c r="AC112" i="27"/>
  <c r="U518" i="27"/>
  <c r="AM630" i="27"/>
  <c r="AD122" i="27"/>
  <c r="Y450" i="27"/>
  <c r="AE527" i="27"/>
  <c r="AC539" i="27"/>
  <c r="R1809" i="27"/>
  <c r="AL505" i="27"/>
  <c r="AL533" i="27"/>
  <c r="AE622" i="27"/>
  <c r="AU552" i="27"/>
  <c r="AI568" i="27"/>
  <c r="AV203" i="27"/>
  <c r="AT601" i="27"/>
  <c r="AV172" i="27"/>
  <c r="AI532" i="27"/>
  <c r="U150" i="27"/>
  <c r="AH446" i="27"/>
  <c r="AJ199" i="27"/>
  <c r="Z509" i="27"/>
  <c r="AO134" i="27"/>
  <c r="AJ161" i="27"/>
  <c r="X424" i="27"/>
  <c r="AO152" i="27"/>
  <c r="AP620" i="27"/>
  <c r="AM522" i="27"/>
  <c r="AF171" i="27"/>
  <c r="Y125" i="27"/>
  <c r="AI190" i="27"/>
  <c r="U147" i="27"/>
  <c r="Y521" i="27"/>
  <c r="AD178" i="27"/>
  <c r="AO118" i="27"/>
  <c r="S1821" i="27"/>
  <c r="AE541" i="27"/>
  <c r="AI565" i="27"/>
  <c r="AG208" i="27"/>
  <c r="AM441" i="27"/>
  <c r="AV554" i="27"/>
  <c r="AN629" i="27"/>
  <c r="Y148" i="27"/>
  <c r="AM467" i="27"/>
  <c r="AY206" i="27"/>
  <c r="Y117" i="27"/>
  <c r="AT172" i="27"/>
  <c r="AB477" i="27"/>
  <c r="AT612" i="27"/>
  <c r="AD497" i="27"/>
  <c r="AI479" i="27"/>
  <c r="AI201" i="27"/>
  <c r="AS613" i="27"/>
  <c r="AU193" i="27"/>
  <c r="AU136" i="27"/>
  <c r="Z436" i="27"/>
  <c r="S1885" i="27"/>
  <c r="AJ629" i="27"/>
  <c r="AD560" i="27"/>
  <c r="AW107" i="27"/>
  <c r="AP653" i="27"/>
  <c r="AJ106" i="27"/>
  <c r="AL499" i="27"/>
  <c r="AY183" i="27"/>
  <c r="AE583" i="27"/>
  <c r="AX647" i="27"/>
  <c r="AX454" i="27"/>
  <c r="AF535" i="27"/>
  <c r="AV617" i="27"/>
  <c r="U444" i="27"/>
  <c r="AT181" i="27"/>
  <c r="AT570" i="27"/>
  <c r="AT196" i="27"/>
  <c r="AL501" i="27"/>
  <c r="AU527" i="27"/>
  <c r="AM136" i="27"/>
  <c r="AF131" i="27"/>
  <c r="AU620" i="27"/>
  <c r="AC534" i="27"/>
  <c r="AJ590" i="27"/>
  <c r="AA125" i="27"/>
  <c r="AD432" i="27"/>
  <c r="AS508" i="27"/>
  <c r="AF183" i="27"/>
  <c r="AU161" i="27"/>
  <c r="R1852" i="27"/>
  <c r="AF555" i="27"/>
  <c r="AN576" i="27"/>
  <c r="AD108" i="27"/>
  <c r="AI165" i="27"/>
  <c r="AN136" i="27"/>
  <c r="AY165" i="27"/>
  <c r="AN445" i="27"/>
  <c r="U506" i="27"/>
  <c r="AB424" i="27"/>
  <c r="AC444" i="27"/>
  <c r="Q1894" i="27"/>
  <c r="AB649" i="27"/>
  <c r="AF108" i="27"/>
  <c r="AJ523" i="27"/>
  <c r="AN442" i="27"/>
  <c r="S1840" i="27"/>
  <c r="AI441" i="27"/>
  <c r="AN107" i="27"/>
  <c r="AM545" i="27"/>
  <c r="AT123" i="27"/>
  <c r="AX606" i="27"/>
  <c r="AA160" i="27"/>
  <c r="AT586" i="27"/>
  <c r="AY150" i="27"/>
  <c r="AF468" i="27"/>
  <c r="U617" i="27"/>
  <c r="AD543" i="27"/>
  <c r="AJ635" i="27"/>
  <c r="S1779" i="27"/>
  <c r="Y150" i="27"/>
  <c r="AU117" i="27"/>
  <c r="AD537" i="27"/>
  <c r="AI159" i="27"/>
  <c r="Y646" i="27"/>
  <c r="AH553" i="27"/>
  <c r="AF577" i="27"/>
  <c r="X503" i="27"/>
  <c r="AM190" i="27"/>
  <c r="U196" i="27"/>
  <c r="AM510" i="27"/>
  <c r="AD489" i="27"/>
  <c r="Z448" i="27"/>
  <c r="AE644" i="27"/>
  <c r="AU124" i="27"/>
  <c r="AE502" i="27"/>
  <c r="AS625" i="27"/>
  <c r="AF609" i="27"/>
  <c r="AL451" i="27"/>
  <c r="AT130" i="27"/>
  <c r="U149" i="27"/>
  <c r="AP640" i="27"/>
  <c r="AL561" i="27"/>
  <c r="AD532" i="27"/>
  <c r="AT654" i="27"/>
  <c r="AF508" i="27"/>
  <c r="AF464" i="27"/>
  <c r="AC613" i="27"/>
  <c r="AD572" i="27"/>
  <c r="AX596" i="27"/>
  <c r="AC634" i="27"/>
  <c r="R1832" i="27"/>
  <c r="AN433" i="27"/>
  <c r="AY153" i="27"/>
  <c r="AN538" i="27"/>
  <c r="U184" i="27"/>
  <c r="AT104" i="27"/>
  <c r="AI496" i="27"/>
  <c r="AB487" i="27"/>
  <c r="Y523" i="27"/>
  <c r="AF466" i="27"/>
  <c r="AL491" i="27"/>
  <c r="AC147" i="27"/>
  <c r="AH478" i="27"/>
  <c r="AU519" i="27"/>
  <c r="R1860" i="27"/>
  <c r="AU575" i="27"/>
  <c r="AN556" i="27"/>
  <c r="AH633" i="27"/>
  <c r="AT464" i="27"/>
  <c r="AA199" i="27"/>
  <c r="AS421" i="27"/>
  <c r="AN549" i="27"/>
  <c r="U632" i="27"/>
  <c r="AC575" i="27"/>
  <c r="AC625" i="27"/>
  <c r="AI526" i="27"/>
  <c r="AF148" i="27"/>
  <c r="Y121" i="27"/>
  <c r="AS618" i="27"/>
  <c r="R1826" i="27"/>
  <c r="AG145" i="27"/>
  <c r="Y156" i="27"/>
  <c r="AV489" i="27"/>
  <c r="AU477" i="27"/>
  <c r="AF485" i="27"/>
  <c r="AE449" i="27"/>
  <c r="AC548" i="27"/>
  <c r="Z178" i="27"/>
  <c r="AE642" i="27"/>
  <c r="Z145" i="27"/>
  <c r="AT150" i="27"/>
  <c r="AT200" i="27"/>
  <c r="Q1859" i="27"/>
  <c r="AW108" i="27"/>
  <c r="X466" i="27"/>
  <c r="AD436" i="27"/>
  <c r="AM179" i="27"/>
  <c r="AC531" i="27"/>
  <c r="U559" i="27"/>
  <c r="AC582" i="27"/>
  <c r="AX485" i="27"/>
  <c r="AT134" i="27"/>
  <c r="AH542" i="27"/>
  <c r="AM434" i="27"/>
  <c r="AU156" i="27"/>
  <c r="AH548" i="27"/>
  <c r="AN522" i="27"/>
  <c r="Y440" i="27"/>
  <c r="AS558" i="27"/>
  <c r="AO192" i="27"/>
  <c r="AS546" i="27"/>
  <c r="AD135" i="27"/>
  <c r="AH514" i="27"/>
  <c r="AS438" i="27"/>
  <c r="Z129" i="27"/>
  <c r="AB630" i="27"/>
  <c r="AW199" i="27"/>
  <c r="AL560" i="27"/>
  <c r="AX444" i="27"/>
  <c r="AY112" i="27"/>
  <c r="AD463" i="27"/>
  <c r="R1909" i="27"/>
  <c r="AH596" i="27"/>
  <c r="AW145" i="27"/>
  <c r="AB513" i="27"/>
  <c r="AS435" i="27"/>
  <c r="Z604" i="27"/>
  <c r="AV505" i="27"/>
  <c r="AF123" i="27"/>
  <c r="AF119" i="27"/>
  <c r="AB613" i="27"/>
  <c r="AE647" i="27"/>
  <c r="AT591" i="27"/>
  <c r="AJ575" i="27"/>
  <c r="AI142" i="27"/>
  <c r="AY136" i="27"/>
  <c r="AO112" i="27"/>
  <c r="AS457" i="27"/>
  <c r="AU634" i="27"/>
  <c r="AE587" i="27"/>
  <c r="Z450" i="27"/>
  <c r="AU106" i="27"/>
  <c r="AT541" i="27"/>
  <c r="AU440" i="27"/>
  <c r="AL566" i="27"/>
  <c r="Y613" i="27"/>
  <c r="AD182" i="27"/>
  <c r="AN178" i="27"/>
  <c r="Y425" i="27"/>
  <c r="Q1918" i="27"/>
  <c r="AS645" i="27"/>
  <c r="AI597" i="27"/>
  <c r="AS432" i="27"/>
  <c r="U112" i="27"/>
  <c r="AE519" i="27"/>
  <c r="AD589" i="27"/>
  <c r="AN585" i="27"/>
  <c r="AN465" i="27"/>
  <c r="AJ176" i="27"/>
  <c r="AT431" i="27"/>
  <c r="AU452" i="27"/>
  <c r="AT605" i="27"/>
  <c r="S1786" i="27"/>
  <c r="AF650" i="27"/>
  <c r="AN447" i="27"/>
  <c r="AE619" i="27"/>
  <c r="AF467" i="27"/>
  <c r="S1861" i="27"/>
  <c r="AF628" i="27"/>
  <c r="AJ509" i="27"/>
  <c r="AT581" i="27"/>
  <c r="AJ162" i="27"/>
  <c r="R1899" i="27"/>
  <c r="AK152" i="27"/>
  <c r="AU551" i="27"/>
  <c r="AY166" i="27"/>
  <c r="X438" i="27"/>
  <c r="AJ628" i="27"/>
  <c r="AI522" i="27"/>
  <c r="Z170" i="27"/>
  <c r="AI152" i="27"/>
  <c r="AG192" i="27"/>
  <c r="AE119" i="27"/>
  <c r="AD495" i="27"/>
  <c r="Z470" i="27"/>
  <c r="AN600" i="27"/>
  <c r="AV426" i="27"/>
  <c r="AV594" i="27"/>
  <c r="AD509" i="27"/>
  <c r="AY111" i="27"/>
  <c r="U619" i="27"/>
  <c r="AS505" i="27"/>
  <c r="U532" i="27"/>
  <c r="AJ587" i="27"/>
  <c r="Z632" i="27"/>
  <c r="Z446" i="27"/>
  <c r="Z451" i="27"/>
  <c r="AW105" i="27"/>
  <c r="AD645" i="27"/>
  <c r="Z615" i="27"/>
  <c r="U130" i="27"/>
  <c r="AJ164" i="27"/>
  <c r="X480" i="27"/>
  <c r="U126" i="27"/>
  <c r="AM528" i="27"/>
  <c r="X644" i="27"/>
  <c r="AB544" i="27"/>
  <c r="AX430" i="27"/>
  <c r="AI492" i="27"/>
  <c r="AL588" i="27"/>
  <c r="AU200" i="27"/>
  <c r="U473" i="27"/>
  <c r="AF151" i="27"/>
  <c r="Y524" i="27"/>
  <c r="AJ465" i="27"/>
  <c r="AT508" i="27"/>
  <c r="AU134" i="27"/>
  <c r="AG135" i="27"/>
  <c r="AF496" i="27"/>
  <c r="AG138" i="27"/>
  <c r="X456" i="27"/>
  <c r="Y164" i="27"/>
  <c r="AC123" i="27"/>
  <c r="AE177" i="27"/>
  <c r="R1851" i="27"/>
  <c r="AK170" i="27"/>
  <c r="R1872" i="27"/>
  <c r="AC654" i="27"/>
  <c r="AN610" i="27"/>
  <c r="AV102" i="27"/>
  <c r="AU133" i="27"/>
  <c r="AH520" i="27"/>
  <c r="AG140" i="27"/>
  <c r="AS491" i="27"/>
  <c r="AV544" i="27"/>
  <c r="AT475" i="27"/>
  <c r="AT460" i="27"/>
  <c r="AU501" i="27"/>
  <c r="AH564" i="27"/>
  <c r="AC588" i="27"/>
  <c r="AS434" i="27"/>
  <c r="X623" i="27"/>
  <c r="AX523" i="27"/>
  <c r="U515" i="27"/>
  <c r="AA177" i="27"/>
  <c r="AJ168" i="27"/>
  <c r="AB466" i="27"/>
  <c r="AN126" i="27"/>
  <c r="AU116" i="27"/>
  <c r="AN143" i="27"/>
  <c r="X582" i="27"/>
  <c r="AL441" i="27"/>
  <c r="AH608" i="27"/>
  <c r="AK177" i="27"/>
  <c r="AE199" i="27"/>
  <c r="AM478" i="27"/>
  <c r="AJ579" i="27"/>
  <c r="AF178" i="27"/>
  <c r="AT556" i="27"/>
  <c r="Z425" i="27"/>
  <c r="Z471" i="27"/>
  <c r="AK190" i="27"/>
  <c r="AU559" i="27"/>
  <c r="AM553" i="27"/>
  <c r="AU556" i="27"/>
  <c r="AV146" i="27"/>
  <c r="AU560" i="27"/>
  <c r="AB587" i="27"/>
  <c r="AS540" i="27"/>
  <c r="AD421" i="27"/>
  <c r="Z579" i="27"/>
  <c r="AD427" i="27"/>
  <c r="AD453" i="27"/>
  <c r="X423" i="27"/>
  <c r="AD548" i="27"/>
  <c r="AJ633" i="27"/>
  <c r="AX534" i="27"/>
  <c r="AE613" i="27"/>
  <c r="AH467" i="27"/>
  <c r="AM612" i="27"/>
  <c r="AX609" i="27"/>
  <c r="AC466" i="27"/>
  <c r="Z469" i="27"/>
  <c r="AC156" i="27"/>
  <c r="AH437" i="27"/>
  <c r="AL481" i="27"/>
  <c r="X521" i="27"/>
  <c r="AB566" i="27"/>
  <c r="R1866" i="27"/>
  <c r="AT177" i="27"/>
  <c r="X471" i="27"/>
  <c r="AV490" i="27"/>
  <c r="AL457" i="27"/>
  <c r="Y551" i="27"/>
  <c r="AC603" i="27"/>
  <c r="AS562" i="27"/>
  <c r="AN627" i="27"/>
  <c r="AT176" i="27"/>
  <c r="AO140" i="27"/>
  <c r="AO197" i="27"/>
  <c r="AD622" i="27"/>
  <c r="AV630" i="27"/>
  <c r="AV464" i="27"/>
  <c r="AJ169" i="27"/>
  <c r="AX550" i="27"/>
  <c r="AT424" i="27"/>
  <c r="S1882" i="27"/>
  <c r="AO124" i="27"/>
  <c r="Q1868" i="27"/>
  <c r="AM643" i="27"/>
  <c r="Z532" i="27"/>
  <c r="Z530" i="27"/>
  <c r="AD163" i="27"/>
  <c r="U522" i="27"/>
  <c r="AJ526" i="27"/>
  <c r="X448" i="27"/>
  <c r="AV566" i="27"/>
  <c r="AB494" i="27"/>
  <c r="AT428" i="27"/>
  <c r="Y530" i="27"/>
  <c r="AM506" i="27"/>
  <c r="U448" i="27"/>
  <c r="U451" i="27"/>
  <c r="U151" i="27"/>
  <c r="AA116" i="27"/>
  <c r="AI537" i="27"/>
  <c r="AC137" i="27"/>
  <c r="AT142" i="27"/>
  <c r="AI525" i="27"/>
  <c r="AS648" i="27"/>
  <c r="AC529" i="27"/>
  <c r="AS654" i="27"/>
  <c r="Q1903" i="27"/>
  <c r="AF115" i="27"/>
  <c r="AV168" i="27"/>
  <c r="AY182" i="27"/>
  <c r="AN452" i="27"/>
  <c r="AU571" i="27"/>
  <c r="AB509" i="27"/>
  <c r="AA144" i="27"/>
  <c r="AI655" i="27"/>
  <c r="AF627" i="27"/>
  <c r="X431" i="27"/>
  <c r="X596" i="27"/>
  <c r="AN129" i="27"/>
  <c r="AI534" i="27"/>
  <c r="AC441" i="27"/>
  <c r="AJ649" i="27"/>
  <c r="AT583" i="27"/>
  <c r="AL582" i="27"/>
  <c r="Y190" i="27"/>
  <c r="X570" i="27"/>
  <c r="AC543" i="27"/>
  <c r="AT202" i="27"/>
  <c r="S1858" i="27"/>
  <c r="AI528" i="27"/>
  <c r="AB653" i="27"/>
  <c r="AV528" i="27"/>
  <c r="AT163" i="27"/>
  <c r="AV636" i="27"/>
  <c r="AE535" i="27"/>
  <c r="Y166" i="27"/>
  <c r="AN518" i="27"/>
  <c r="Y566" i="27"/>
  <c r="Q1824" i="27"/>
  <c r="AT138" i="27"/>
  <c r="Z499" i="27"/>
  <c r="AH577" i="27"/>
  <c r="AS489" i="27"/>
  <c r="AU464" i="27"/>
  <c r="AI442" i="27"/>
  <c r="AJ109" i="27"/>
  <c r="AN612" i="27"/>
  <c r="AL564" i="27"/>
  <c r="AM583" i="27"/>
  <c r="AV538" i="27"/>
  <c r="AN614" i="27"/>
  <c r="AN152" i="27"/>
  <c r="AF138" i="27"/>
  <c r="AP603" i="27"/>
  <c r="U588" i="27"/>
  <c r="AN469" i="27"/>
  <c r="AE184" i="27"/>
  <c r="AH445" i="27"/>
  <c r="AC469" i="27"/>
  <c r="Z649" i="27"/>
  <c r="X645" i="27"/>
  <c r="X559" i="27"/>
  <c r="AO183" i="27"/>
  <c r="S1841" i="27"/>
  <c r="AV439" i="27"/>
  <c r="AV580" i="27"/>
  <c r="AV517" i="27"/>
  <c r="AJ458" i="27"/>
  <c r="AI608" i="27"/>
  <c r="AT433" i="27"/>
  <c r="Y587" i="27"/>
  <c r="AL431" i="27"/>
  <c r="AD130" i="27"/>
  <c r="AS453" i="27"/>
  <c r="AD587" i="27"/>
  <c r="AL553" i="27"/>
  <c r="AE510" i="27"/>
  <c r="AD638" i="27"/>
  <c r="AK202" i="27"/>
  <c r="AM195" i="27"/>
  <c r="AD468" i="27"/>
  <c r="AX625" i="27"/>
  <c r="AT498" i="27"/>
  <c r="Q1832" i="27"/>
  <c r="AD508" i="27"/>
  <c r="AS636" i="27"/>
  <c r="AC551" i="27"/>
  <c r="AX431" i="27"/>
  <c r="AF486" i="27"/>
  <c r="AF632" i="27"/>
  <c r="AX613" i="27"/>
  <c r="AV422" i="27"/>
  <c r="S1862" i="27"/>
  <c r="AB606" i="27"/>
  <c r="AU655" i="27"/>
  <c r="Z609" i="27"/>
  <c r="AN195" i="27"/>
  <c r="AT627" i="27"/>
  <c r="AL565" i="27"/>
  <c r="AM594" i="27"/>
  <c r="AE180" i="27"/>
  <c r="AD184" i="27"/>
  <c r="AJ464" i="27"/>
  <c r="AK187" i="27"/>
  <c r="AK116" i="27"/>
  <c r="AB475" i="27"/>
  <c r="AU529" i="27"/>
  <c r="Y458" i="27"/>
  <c r="AS529" i="27"/>
  <c r="AV470" i="27"/>
  <c r="Y490" i="27"/>
  <c r="Y607" i="27"/>
  <c r="AI521" i="27"/>
  <c r="X590" i="27"/>
  <c r="AP599" i="27"/>
  <c r="AT531" i="27"/>
  <c r="Y549" i="27"/>
  <c r="AD642" i="27"/>
  <c r="S1835" i="27"/>
  <c r="AB622" i="27"/>
  <c r="AI606" i="27"/>
  <c r="AP632" i="27"/>
  <c r="AU181" i="27"/>
  <c r="R1797" i="27"/>
  <c r="AK206" i="27"/>
  <c r="AD616" i="27"/>
  <c r="U129" i="27"/>
  <c r="AN570" i="27"/>
  <c r="AV555" i="27"/>
  <c r="Y618" i="27"/>
  <c r="AU652" i="27"/>
  <c r="AX488" i="27"/>
  <c r="Z449" i="27"/>
  <c r="AD197" i="27"/>
  <c r="U466" i="27"/>
  <c r="AT486" i="27"/>
  <c r="AT600" i="27"/>
  <c r="AE477" i="27"/>
  <c r="Q1867" i="27"/>
  <c r="AC462" i="27"/>
  <c r="Y432" i="27"/>
  <c r="AN489" i="27"/>
  <c r="AD584" i="27"/>
  <c r="AV597" i="27"/>
  <c r="AE599" i="27"/>
  <c r="AC600" i="27"/>
  <c r="AB616" i="27"/>
  <c r="AN440" i="27"/>
  <c r="AA164" i="27"/>
  <c r="AF513" i="27"/>
  <c r="AY205" i="27"/>
  <c r="Z656" i="27"/>
  <c r="Q1799" i="27"/>
  <c r="U135" i="27"/>
  <c r="AM207" i="27"/>
  <c r="Y493" i="27"/>
  <c r="AX495" i="27"/>
  <c r="AE649" i="27"/>
  <c r="Q1825" i="27"/>
  <c r="AM593" i="27"/>
  <c r="X422" i="27"/>
  <c r="AC576" i="27"/>
  <c r="AJ158" i="27"/>
  <c r="AF482" i="27"/>
  <c r="AD138" i="27"/>
  <c r="AF572" i="27"/>
  <c r="AG157" i="27"/>
  <c r="AN574" i="27"/>
  <c r="AD160" i="27"/>
  <c r="Z465" i="27"/>
  <c r="AG141" i="27"/>
  <c r="AJ640" i="27"/>
  <c r="AO159" i="27"/>
  <c r="Y135" i="27"/>
  <c r="AD429" i="27"/>
  <c r="AL534" i="27"/>
  <c r="AO105" i="27"/>
  <c r="AY121" i="27"/>
  <c r="AV199" i="27"/>
  <c r="AJ508" i="27"/>
  <c r="S1867" i="27"/>
  <c r="AE435" i="27"/>
  <c r="X648" i="27"/>
  <c r="AI477" i="27"/>
  <c r="AJ108" i="27"/>
  <c r="AV484" i="27"/>
  <c r="AV536" i="27"/>
  <c r="AV650" i="27"/>
  <c r="AE141" i="27"/>
  <c r="AD472" i="27"/>
  <c r="R1800" i="27"/>
  <c r="AL596" i="27"/>
  <c r="AM427" i="27"/>
  <c r="X543" i="27"/>
  <c r="AD490" i="27"/>
  <c r="U533" i="27"/>
  <c r="AI134" i="27"/>
  <c r="R1898" i="27"/>
  <c r="X469" i="27"/>
  <c r="AA157" i="27"/>
  <c r="AS644" i="27"/>
  <c r="AD606" i="27"/>
  <c r="U108" i="27"/>
  <c r="AE568" i="27"/>
  <c r="U118" i="27"/>
  <c r="AV194" i="27"/>
  <c r="AV152" i="27"/>
  <c r="U524" i="27"/>
  <c r="AC601" i="27"/>
  <c r="AV624" i="27"/>
  <c r="AI166" i="27"/>
  <c r="AJ627" i="27"/>
  <c r="AW196" i="27"/>
  <c r="Z459" i="27"/>
  <c r="AI115" i="27"/>
  <c r="Z124" i="27"/>
  <c r="AD576" i="27"/>
  <c r="AJ114" i="27"/>
  <c r="AH630" i="27"/>
  <c r="AF429" i="27"/>
  <c r="AJ474" i="27"/>
  <c r="AN475" i="27"/>
  <c r="AD648" i="27"/>
  <c r="AU486" i="27"/>
  <c r="Y631" i="27"/>
  <c r="AG123" i="27"/>
  <c r="Y144" i="27"/>
  <c r="AB588" i="27"/>
  <c r="AT631" i="27"/>
  <c r="AT449" i="27"/>
  <c r="AF561" i="27"/>
  <c r="AM115" i="27"/>
  <c r="Q1847" i="27"/>
  <c r="AN439" i="27"/>
  <c r="U105" i="27"/>
  <c r="Z163" i="27"/>
  <c r="AN139" i="27"/>
  <c r="AF141" i="27"/>
  <c r="AT479" i="27"/>
  <c r="AT548" i="27"/>
  <c r="AI546" i="27"/>
  <c r="Z205" i="27"/>
  <c r="Y517" i="27"/>
  <c r="AU649" i="27"/>
  <c r="Y596" i="27"/>
  <c r="AX527" i="27"/>
  <c r="AM162" i="27"/>
  <c r="Z439" i="27"/>
  <c r="AS463" i="27"/>
  <c r="AC639" i="27"/>
  <c r="S1801" i="27"/>
  <c r="AX567" i="27"/>
  <c r="AS479" i="27"/>
  <c r="AU192" i="27"/>
  <c r="AC198" i="27"/>
  <c r="AU513" i="27"/>
  <c r="AJ123" i="27"/>
  <c r="AH458" i="27"/>
  <c r="AY105" i="27"/>
  <c r="AP613" i="27"/>
  <c r="AW152" i="27"/>
  <c r="AM447" i="27"/>
  <c r="X556" i="27"/>
  <c r="S1857" i="27"/>
  <c r="AE205" i="27"/>
  <c r="AW183" i="27"/>
  <c r="AJ537" i="27"/>
  <c r="AC475" i="27"/>
  <c r="AV551" i="27"/>
  <c r="AM564" i="27"/>
  <c r="AO207" i="27"/>
  <c r="AS537" i="27"/>
  <c r="AJ506" i="27"/>
  <c r="AU588" i="27"/>
  <c r="Z598" i="27"/>
  <c r="AD157" i="27"/>
  <c r="AV525" i="27"/>
  <c r="Y138" i="27"/>
  <c r="Q1812" i="27"/>
  <c r="U603" i="27"/>
  <c r="AI634" i="27"/>
  <c r="AJ104" i="27"/>
  <c r="AD434" i="27"/>
  <c r="AT184" i="27"/>
  <c r="AG119" i="27"/>
  <c r="AX493" i="27"/>
  <c r="AE592" i="27"/>
  <c r="X501" i="27"/>
  <c r="AV518" i="27"/>
  <c r="AN176" i="27"/>
  <c r="AJ542" i="27"/>
  <c r="AJ566" i="27"/>
  <c r="AF562" i="27"/>
  <c r="Q1815" i="27"/>
  <c r="AH582" i="27"/>
  <c r="AK171" i="27"/>
  <c r="AA114" i="27"/>
  <c r="AC135" i="27"/>
  <c r="AI106" i="27"/>
  <c r="AI536" i="27"/>
  <c r="AI498" i="27"/>
  <c r="AY181" i="27"/>
  <c r="AJ651" i="27"/>
  <c r="AH454" i="27"/>
  <c r="Z516" i="27"/>
  <c r="AT180" i="27"/>
  <c r="AT503" i="27"/>
  <c r="AE207" i="27"/>
  <c r="X555" i="27"/>
  <c r="AK181" i="27"/>
  <c r="AB537" i="27"/>
  <c r="AL636" i="27"/>
  <c r="AT578" i="27"/>
  <c r="AL546" i="27"/>
  <c r="Z482" i="27"/>
  <c r="U590" i="27"/>
  <c r="AF580" i="27"/>
  <c r="AT648" i="27"/>
  <c r="AV176" i="27"/>
  <c r="AA102" i="27"/>
  <c r="AD132" i="27"/>
  <c r="Y636" i="27"/>
  <c r="R1895" i="27"/>
  <c r="Z527" i="27"/>
  <c r="AC432" i="27"/>
  <c r="Z654" i="27"/>
  <c r="AT505" i="27"/>
  <c r="AS423" i="27"/>
  <c r="AL448" i="27"/>
  <c r="AH432" i="27"/>
  <c r="AJ505" i="27"/>
  <c r="AN546" i="27"/>
  <c r="X468" i="27"/>
  <c r="AJ565" i="27"/>
  <c r="AL512" i="27"/>
  <c r="AJ623" i="27"/>
  <c r="AU561" i="27"/>
  <c r="AU140" i="27"/>
  <c r="AM591" i="27"/>
  <c r="Z118" i="27"/>
  <c r="AJ193" i="27"/>
  <c r="AF449" i="27"/>
  <c r="AX654" i="27"/>
  <c r="AD124" i="27"/>
  <c r="AI620" i="27"/>
  <c r="AT620" i="27"/>
  <c r="AX656" i="27"/>
  <c r="AH538" i="27"/>
  <c r="AL608" i="27"/>
  <c r="Q1908" i="27"/>
  <c r="AT149" i="27"/>
  <c r="R1864" i="27"/>
  <c r="AS588" i="27"/>
  <c r="Z139" i="27"/>
  <c r="AK178" i="27"/>
  <c r="AC641" i="27"/>
  <c r="AI427" i="27"/>
  <c r="AE143" i="27"/>
  <c r="AC630" i="27"/>
  <c r="AU637" i="27"/>
  <c r="AN174" i="27"/>
  <c r="AM598" i="27"/>
  <c r="Q1890" i="27"/>
  <c r="AU473" i="27"/>
  <c r="AD465" i="27"/>
  <c r="AL487" i="27"/>
  <c r="X631" i="27"/>
  <c r="U205" i="27"/>
  <c r="AY178" i="27"/>
  <c r="AN167" i="27"/>
  <c r="AM500" i="27"/>
  <c r="AJ456" i="27"/>
  <c r="AD515" i="27"/>
  <c r="AH579" i="27"/>
  <c r="AS461" i="27"/>
  <c r="AW159" i="27"/>
  <c r="AH590" i="27"/>
  <c r="AS509" i="27"/>
  <c r="AE579" i="27"/>
  <c r="AC532" i="27"/>
  <c r="AI194" i="27"/>
  <c r="AN157" i="27"/>
  <c r="Z433" i="27"/>
  <c r="AE532" i="27"/>
  <c r="AW192" i="27"/>
  <c r="AJ494" i="27"/>
  <c r="AE147" i="27"/>
  <c r="AF156" i="27"/>
  <c r="X534" i="27"/>
  <c r="AV122" i="27"/>
  <c r="AT182" i="27"/>
  <c r="AU618" i="27"/>
  <c r="AH575" i="27"/>
  <c r="S1802" i="27"/>
  <c r="AJ518" i="27"/>
  <c r="AJ201" i="27"/>
  <c r="AX547" i="27"/>
  <c r="AM476" i="27"/>
  <c r="AH574" i="27"/>
  <c r="AS616" i="27"/>
  <c r="AB615" i="27"/>
  <c r="AO167" i="27"/>
  <c r="AX600" i="27"/>
  <c r="AJ111" i="27"/>
  <c r="AC496" i="27"/>
  <c r="AK148" i="27"/>
  <c r="AT451" i="27"/>
  <c r="AT432" i="27"/>
  <c r="AF600" i="27"/>
  <c r="AM562" i="27"/>
  <c r="AI523" i="27"/>
  <c r="AC434" i="27"/>
  <c r="AY151" i="27"/>
  <c r="AG131" i="27"/>
  <c r="AJ503" i="27"/>
  <c r="AP592" i="27"/>
  <c r="AS477" i="27"/>
  <c r="AU496" i="27"/>
  <c r="Y634" i="27"/>
  <c r="AA201" i="27"/>
  <c r="Z618" i="27"/>
  <c r="AN540" i="27"/>
  <c r="Q1904" i="27"/>
  <c r="AV106" i="27"/>
  <c r="AX528" i="27"/>
  <c r="AD571" i="27"/>
  <c r="AB423" i="27"/>
  <c r="Y525" i="27"/>
  <c r="AH569" i="27"/>
  <c r="Z180" i="27"/>
  <c r="AJ451" i="27"/>
  <c r="AV481" i="27"/>
  <c r="AM438" i="27"/>
  <c r="AJ499" i="27"/>
  <c r="Y160" i="27"/>
  <c r="AA153" i="27"/>
  <c r="AI431" i="27"/>
  <c r="AC148" i="27"/>
  <c r="AM599" i="27"/>
  <c r="AD643" i="27"/>
  <c r="AX553" i="27"/>
  <c r="AN635" i="27"/>
  <c r="X504" i="27"/>
  <c r="AO107" i="27"/>
  <c r="AT492" i="27"/>
  <c r="AH567" i="27"/>
  <c r="AL539" i="27"/>
  <c r="AH654" i="27"/>
  <c r="AX652" i="27"/>
  <c r="AK158" i="27"/>
  <c r="AN529" i="27"/>
  <c r="R1865" i="27"/>
  <c r="Y656" i="27"/>
  <c r="AY118" i="27"/>
  <c r="AW200" i="27"/>
  <c r="X518" i="27"/>
  <c r="AN548" i="27"/>
  <c r="AD450" i="27"/>
  <c r="AN521" i="27"/>
  <c r="AV423" i="27"/>
  <c r="AX434" i="27"/>
  <c r="AF545" i="27"/>
  <c r="AN503" i="27"/>
  <c r="Z153" i="27"/>
  <c r="AF534" i="27"/>
  <c r="AE607" i="27"/>
  <c r="AI482" i="27"/>
  <c r="S1804" i="27"/>
  <c r="AN437" i="27"/>
  <c r="AF107" i="27"/>
  <c r="AI556" i="27"/>
  <c r="Z428" i="27"/>
  <c r="AU205" i="27"/>
  <c r="AL620" i="27"/>
  <c r="AH523" i="27"/>
  <c r="AT524" i="27"/>
  <c r="AL650" i="27"/>
  <c r="AC549" i="27"/>
  <c r="AI646" i="27"/>
  <c r="U200" i="27"/>
  <c r="AS584" i="27"/>
  <c r="AN517" i="27"/>
  <c r="Z201" i="27"/>
  <c r="AH589" i="27"/>
  <c r="AL563" i="27"/>
  <c r="AK197" i="27"/>
  <c r="AM493" i="27"/>
  <c r="AM204" i="27"/>
  <c r="AS629" i="27"/>
  <c r="AB463" i="27"/>
  <c r="AE652" i="27"/>
  <c r="AL585" i="27"/>
  <c r="AI172" i="27"/>
  <c r="Q1855" i="27"/>
  <c r="AE584" i="27"/>
  <c r="AD446" i="27"/>
  <c r="AA196" i="27"/>
  <c r="AG155" i="27"/>
  <c r="AG174" i="27"/>
  <c r="AC459" i="27"/>
  <c r="X537" i="27"/>
  <c r="AL421" i="27"/>
  <c r="Z461" i="27"/>
  <c r="AV495" i="27"/>
  <c r="AI199" i="27"/>
  <c r="AP608" i="27"/>
  <c r="AV590" i="27"/>
  <c r="U581" i="27"/>
  <c r="Q1826" i="27"/>
  <c r="AM536" i="27"/>
  <c r="AU504" i="27"/>
  <c r="AC511" i="27"/>
  <c r="AC558" i="27"/>
  <c r="AF613" i="27"/>
  <c r="AG134" i="27"/>
  <c r="AC461" i="27"/>
  <c r="AM559" i="27"/>
  <c r="AE142" i="27"/>
  <c r="AD475" i="27"/>
  <c r="Z445" i="27"/>
  <c r="Y627" i="27"/>
  <c r="AC530" i="27"/>
  <c r="AC584" i="27"/>
  <c r="AI114" i="27"/>
  <c r="Y577" i="27"/>
  <c r="AC181" i="27"/>
  <c r="AE152" i="27"/>
  <c r="AN450" i="27"/>
  <c r="AL542" i="27"/>
  <c r="U601" i="27"/>
  <c r="AB604" i="27"/>
  <c r="AU178" i="27"/>
  <c r="AL476" i="27"/>
  <c r="AU624" i="27"/>
  <c r="AI467" i="27"/>
  <c r="AJ485" i="27"/>
  <c r="AD595" i="27"/>
  <c r="AC200" i="27"/>
  <c r="AE194" i="27"/>
  <c r="AE146" i="27"/>
  <c r="AN204" i="27"/>
  <c r="AI639" i="27"/>
  <c r="U585" i="27"/>
  <c r="AT169" i="27"/>
  <c r="AB605" i="27"/>
  <c r="AN127" i="27"/>
  <c r="AI562" i="27"/>
  <c r="AH591" i="27"/>
  <c r="AA195" i="27"/>
  <c r="Z186" i="27"/>
  <c r="AK146" i="27"/>
  <c r="Y161" i="27"/>
  <c r="AN458" i="27"/>
  <c r="AT165" i="27"/>
  <c r="AT540" i="27"/>
  <c r="AV189" i="27"/>
  <c r="AW172" i="27"/>
  <c r="AX442" i="27"/>
  <c r="AV111" i="27"/>
  <c r="Y433" i="27"/>
  <c r="AL549" i="27"/>
  <c r="AJ421" i="27"/>
  <c r="AV593" i="27"/>
  <c r="AE123" i="27"/>
  <c r="AM208" i="27"/>
  <c r="AN423" i="27"/>
  <c r="AH480" i="27"/>
  <c r="U181" i="27"/>
  <c r="AU520" i="27"/>
  <c r="AJ569" i="27"/>
  <c r="AD528" i="27"/>
  <c r="Z442" i="27"/>
  <c r="Z514" i="27"/>
  <c r="AU169" i="27"/>
  <c r="AF181" i="27"/>
  <c r="AE122" i="27"/>
  <c r="AL429" i="27"/>
  <c r="AM504" i="27"/>
  <c r="AV187" i="27"/>
  <c r="AV569" i="27"/>
  <c r="U435" i="27"/>
  <c r="AF432" i="27"/>
  <c r="AF157" i="27"/>
  <c r="R1849" i="27"/>
  <c r="AB523" i="27"/>
  <c r="Y528" i="27"/>
  <c r="AK135" i="27"/>
  <c r="AM573" i="27"/>
  <c r="AE539" i="27"/>
  <c r="Y155" i="27"/>
  <c r="AU155" i="27"/>
  <c r="AD161" i="27"/>
  <c r="U640" i="27"/>
  <c r="AE185" i="27"/>
  <c r="AV531" i="27"/>
  <c r="Z113" i="27"/>
  <c r="Y179" i="27"/>
  <c r="AI622" i="27"/>
  <c r="AW135" i="27"/>
  <c r="U553" i="27"/>
  <c r="Q1898" i="27"/>
  <c r="U467" i="27"/>
  <c r="AG172" i="27"/>
  <c r="Z605" i="27"/>
  <c r="AJ433" i="27"/>
  <c r="AI129" i="27"/>
  <c r="AE577" i="27"/>
  <c r="AU115" i="27"/>
  <c r="AM581" i="27"/>
  <c r="AI530" i="27"/>
  <c r="AX531" i="27"/>
  <c r="AW113" i="27"/>
  <c r="Y599" i="27"/>
  <c r="AT527" i="27"/>
  <c r="AC178" i="27"/>
  <c r="AN552" i="27"/>
  <c r="AC502" i="27"/>
  <c r="Z585" i="27"/>
  <c r="AW139" i="27"/>
  <c r="AJ595" i="27"/>
  <c r="AS528" i="27"/>
  <c r="X638" i="27"/>
  <c r="AL494" i="27"/>
  <c r="AF512" i="27"/>
  <c r="AN572" i="27"/>
  <c r="U441" i="27"/>
  <c r="AM508" i="27"/>
  <c r="U488" i="27"/>
  <c r="AE206" i="27"/>
  <c r="AE538" i="27"/>
  <c r="AN485" i="27"/>
  <c r="AT614" i="27"/>
  <c r="AG124" i="27"/>
  <c r="R1827" i="27"/>
  <c r="AE557" i="27"/>
  <c r="AL519" i="27"/>
  <c r="AD445" i="27"/>
  <c r="AT423" i="27"/>
  <c r="AV552" i="27"/>
  <c r="AB493" i="27"/>
  <c r="AU515" i="27"/>
  <c r="AJ185" i="27"/>
  <c r="AK184" i="27"/>
  <c r="AV442" i="27"/>
  <c r="Y612" i="27"/>
  <c r="AK173" i="27"/>
  <c r="AL606" i="27"/>
  <c r="AU594" i="27"/>
  <c r="S1822" i="27"/>
  <c r="AD207" i="27"/>
  <c r="AE443" i="27"/>
  <c r="AI197" i="27"/>
  <c r="Z103" i="27"/>
  <c r="AC160" i="27"/>
  <c r="AS549" i="27"/>
  <c r="Q1803" i="27"/>
  <c r="AH543" i="27"/>
  <c r="AH509" i="27"/>
  <c r="AV182" i="27"/>
  <c r="U443" i="27"/>
  <c r="AO184" i="27"/>
  <c r="AT187" i="27"/>
  <c r="R1817" i="27"/>
  <c r="Y485" i="27"/>
  <c r="AM596" i="27"/>
  <c r="AF533" i="27"/>
  <c r="AW140" i="27"/>
  <c r="AX489" i="27"/>
  <c r="U177" i="27"/>
  <c r="AF196" i="27"/>
  <c r="Z603" i="27"/>
  <c r="AH555" i="27"/>
  <c r="AJ606" i="27"/>
  <c r="X600" i="27"/>
  <c r="Q1872" i="27"/>
  <c r="AU130" i="27"/>
  <c r="AI629" i="27"/>
  <c r="AL598" i="27"/>
  <c r="U566" i="27"/>
  <c r="U109" i="27"/>
  <c r="AT465" i="27"/>
  <c r="AE555" i="27"/>
  <c r="Y431" i="27"/>
  <c r="AF556" i="27"/>
  <c r="AI476" i="27"/>
  <c r="AU584" i="27"/>
  <c r="AE545" i="27"/>
  <c r="Z620" i="27"/>
  <c r="U153" i="27"/>
  <c r="AS504" i="27"/>
  <c r="U562" i="27"/>
  <c r="AY119" i="27"/>
  <c r="Y184" i="27"/>
  <c r="AI644" i="27"/>
  <c r="AW131" i="27"/>
  <c r="AM637" i="27"/>
  <c r="AF204" i="27"/>
  <c r="S1784" i="27"/>
  <c r="AD580" i="27"/>
  <c r="AX639" i="27"/>
  <c r="AM470" i="27"/>
  <c r="AF529" i="27"/>
  <c r="AC556" i="27"/>
  <c r="Z173" i="27"/>
  <c r="AO135" i="27"/>
  <c r="AA175" i="27"/>
  <c r="AF604" i="27"/>
  <c r="AV113" i="27"/>
  <c r="AD565" i="27"/>
  <c r="AI183" i="27"/>
  <c r="X551" i="27"/>
  <c r="AD438" i="27"/>
  <c r="AS612" i="27"/>
  <c r="AU530" i="27"/>
  <c r="AE572" i="27"/>
  <c r="AC454" i="27"/>
  <c r="AH528" i="27"/>
  <c r="Z155" i="27"/>
  <c r="AN615" i="27"/>
  <c r="AN118" i="27"/>
  <c r="AB627" i="27"/>
  <c r="AM646" i="27"/>
  <c r="AI464" i="27"/>
  <c r="AL571" i="27"/>
  <c r="AV642" i="27"/>
  <c r="AE522" i="27"/>
  <c r="AU461" i="27"/>
  <c r="AJ131" i="27"/>
  <c r="S1908" i="27"/>
  <c r="AE450" i="27"/>
  <c r="Z427" i="27"/>
  <c r="AY124" i="27"/>
  <c r="R1807" i="27"/>
  <c r="AM464" i="27"/>
  <c r="U475" i="27"/>
  <c r="X421" i="27"/>
  <c r="AX605" i="27"/>
  <c r="AX579" i="27"/>
  <c r="AM550" i="27"/>
  <c r="Q1845" i="27"/>
  <c r="AD474" i="27"/>
  <c r="AS550" i="27"/>
  <c r="Y194" i="27"/>
  <c r="AE436" i="27"/>
  <c r="AM172" i="27"/>
  <c r="AT579" i="27"/>
  <c r="AB600" i="27"/>
  <c r="X472" i="27"/>
  <c r="Y103" i="27"/>
  <c r="AS462" i="27"/>
  <c r="Z558" i="27"/>
  <c r="AF584" i="27"/>
  <c r="AU437" i="27"/>
  <c r="X535" i="27"/>
  <c r="Z168" i="27"/>
  <c r="Z575" i="27"/>
  <c r="AS553" i="27"/>
  <c r="Z119" i="27"/>
  <c r="AC620" i="27"/>
  <c r="AD619" i="27"/>
  <c r="AT521" i="27"/>
  <c r="AV612" i="27"/>
  <c r="AV127" i="27"/>
  <c r="R1874" i="27"/>
  <c r="AV558" i="27"/>
  <c r="U495" i="27"/>
  <c r="AK108" i="27"/>
  <c r="AE504" i="27"/>
  <c r="Y495" i="27"/>
  <c r="AC146" i="27"/>
  <c r="Z624" i="27"/>
  <c r="AF509" i="27"/>
  <c r="Y637" i="27"/>
  <c r="AT125" i="27"/>
  <c r="AH517" i="27"/>
  <c r="AB631" i="27"/>
  <c r="AN605" i="27"/>
  <c r="AF547" i="27"/>
  <c r="X632" i="27"/>
  <c r="U564" i="27"/>
  <c r="AD598" i="27"/>
  <c r="R1857" i="27"/>
  <c r="AH461" i="27"/>
  <c r="AD461" i="27"/>
  <c r="AE594" i="27"/>
  <c r="AL628" i="27"/>
  <c r="S1897" i="27"/>
  <c r="AV506" i="27"/>
  <c r="AD447" i="27"/>
  <c r="AK120" i="27"/>
  <c r="AV628" i="27"/>
  <c r="AD431" i="27"/>
  <c r="AV513" i="27"/>
  <c r="AJ475" i="27"/>
  <c r="AJ423" i="27"/>
  <c r="AU465" i="27"/>
  <c r="AS535" i="27"/>
  <c r="AV206" i="27"/>
  <c r="Z183" i="27"/>
  <c r="AA137" i="27"/>
  <c r="Q1853" i="27"/>
  <c r="AV437" i="27"/>
  <c r="X585" i="27"/>
  <c r="AE651" i="27"/>
  <c r="AC455" i="27"/>
  <c r="AU149" i="27"/>
  <c r="AT466" i="27"/>
  <c r="AF160" i="27"/>
  <c r="AI136" i="27"/>
  <c r="AU421" i="27"/>
  <c r="U111" i="27"/>
  <c r="Y574" i="27"/>
  <c r="AJ554" i="27"/>
  <c r="AT156" i="27"/>
  <c r="AJ472" i="27"/>
  <c r="AX601" i="27"/>
  <c r="U616" i="27"/>
  <c r="AD522" i="27"/>
  <c r="AC609" i="27"/>
  <c r="AT496" i="27"/>
  <c r="AD120" i="27"/>
  <c r="AV140" i="27"/>
  <c r="AT571" i="27"/>
  <c r="AD452" i="27"/>
  <c r="AM465" i="27"/>
  <c r="Y113" i="27"/>
  <c r="AL654" i="27"/>
  <c r="Y633" i="27"/>
  <c r="U450" i="27"/>
  <c r="AS427" i="27"/>
  <c r="AF462" i="27"/>
  <c r="AU516" i="27"/>
  <c r="Z481" i="27"/>
  <c r="AI627" i="27"/>
  <c r="AN427" i="27"/>
  <c r="AS542" i="27"/>
  <c r="AX563" i="27"/>
  <c r="Z468" i="27"/>
  <c r="AT532" i="27"/>
  <c r="AY125" i="27"/>
  <c r="AY197" i="27"/>
  <c r="AF544" i="27"/>
  <c r="S1828" i="27"/>
  <c r="AP652" i="27"/>
  <c r="AM525" i="27"/>
  <c r="AU113" i="27"/>
  <c r="AM586" i="27"/>
  <c r="AE553" i="27"/>
  <c r="AM203" i="27"/>
  <c r="R1913" i="27"/>
  <c r="R1855" i="27"/>
  <c r="AD518" i="27"/>
  <c r="AS460" i="27"/>
  <c r="AX608" i="27"/>
  <c r="AD112" i="27"/>
  <c r="AB460" i="27"/>
  <c r="Y421" i="27"/>
  <c r="AV610" i="27"/>
  <c r="AF146" i="27"/>
  <c r="U169" i="27"/>
  <c r="AE506" i="27"/>
  <c r="AI161" i="27"/>
  <c r="AI189" i="27"/>
  <c r="Y491" i="27"/>
  <c r="AU640" i="27"/>
  <c r="Y201" i="27"/>
  <c r="AL577" i="27"/>
  <c r="AP619" i="27"/>
  <c r="AV550" i="27"/>
  <c r="AK156" i="27"/>
  <c r="S1895" i="27"/>
  <c r="AM584" i="27"/>
  <c r="AU563" i="27"/>
  <c r="AG144" i="27"/>
  <c r="AM194" i="27"/>
  <c r="AJ194" i="27"/>
  <c r="X642" i="27"/>
  <c r="AI169" i="27"/>
  <c r="AN553" i="27"/>
  <c r="Z150" i="27"/>
  <c r="AM653" i="27"/>
  <c r="AU626" i="27"/>
  <c r="AU491" i="27"/>
  <c r="AK166" i="27"/>
  <c r="AA163" i="27"/>
  <c r="AD150" i="27"/>
  <c r="AK160" i="27"/>
  <c r="AE474" i="27"/>
  <c r="AS571" i="27"/>
  <c r="AF540" i="27"/>
  <c r="AC140" i="27"/>
  <c r="AB432" i="27"/>
  <c r="AV449" i="27"/>
  <c r="R1834" i="27"/>
  <c r="AF523" i="27"/>
  <c r="AW174" i="27"/>
  <c r="AI548" i="27"/>
  <c r="AJ588" i="27"/>
  <c r="AV441" i="27"/>
  <c r="AC439" i="27"/>
  <c r="R1890" i="27"/>
  <c r="AU202" i="27"/>
  <c r="AN193" i="27"/>
  <c r="AF618" i="27"/>
  <c r="Y128" i="27"/>
  <c r="AE156" i="27"/>
  <c r="AU576" i="27"/>
  <c r="AI588" i="27"/>
  <c r="AN120" i="27"/>
  <c r="AS641" i="27"/>
  <c r="AT497" i="27"/>
  <c r="AI473" i="27"/>
  <c r="AC594" i="27"/>
  <c r="X455" i="27"/>
  <c r="Y538" i="27"/>
  <c r="Z526" i="27"/>
  <c r="S1866" i="27"/>
  <c r="AU605" i="27"/>
  <c r="X583" i="27"/>
  <c r="AF603" i="27"/>
  <c r="AD488" i="27"/>
  <c r="AU151" i="27"/>
  <c r="AV137" i="27"/>
  <c r="AE586" i="27"/>
  <c r="AP634" i="27"/>
  <c r="AE439" i="27"/>
  <c r="AT616" i="27"/>
  <c r="Z548" i="27"/>
  <c r="X568" i="27"/>
  <c r="AU617" i="27"/>
  <c r="AF511" i="27"/>
  <c r="AL587" i="27"/>
  <c r="AJ510" i="27"/>
  <c r="X602" i="27"/>
  <c r="AM498" i="27"/>
  <c r="AJ165" i="27"/>
  <c r="AW162" i="27"/>
  <c r="AU459" i="27"/>
  <c r="AF465" i="27"/>
  <c r="AT525" i="27"/>
  <c r="AF437" i="27"/>
  <c r="AI648" i="27"/>
  <c r="AE636" i="27"/>
  <c r="AM647" i="27"/>
  <c r="AM568" i="27"/>
  <c r="Z554" i="27"/>
  <c r="AJ148" i="27"/>
  <c r="AC523" i="27"/>
  <c r="AU182" i="27"/>
  <c r="AS617" i="27"/>
  <c r="AK182" i="27"/>
  <c r="S1918" i="27"/>
  <c r="AI109" i="27"/>
  <c r="AI506" i="27"/>
  <c r="X488" i="27"/>
  <c r="Z645" i="27"/>
  <c r="AW102" i="27"/>
  <c r="AD162" i="27"/>
  <c r="AM537" i="27"/>
  <c r="U608" i="27"/>
  <c r="AB485" i="27"/>
  <c r="Z196" i="27"/>
  <c r="AC528" i="27"/>
  <c r="AD507" i="27"/>
  <c r="AC512" i="27"/>
  <c r="AW163" i="27"/>
  <c r="AX448" i="27"/>
  <c r="AI103" i="27"/>
  <c r="Z538" i="27"/>
  <c r="AD466" i="27"/>
  <c r="AB499" i="27"/>
  <c r="AB567" i="27"/>
  <c r="X577" i="27"/>
  <c r="AX617" i="27"/>
  <c r="AV618" i="27"/>
  <c r="AD604" i="27"/>
  <c r="AM627" i="27"/>
  <c r="AD521" i="27"/>
  <c r="AM519" i="27"/>
  <c r="AK185" i="27"/>
  <c r="AT651" i="27"/>
  <c r="AJ122" i="27"/>
  <c r="AH650" i="27"/>
  <c r="AF656" i="27"/>
  <c r="R1917" i="27"/>
  <c r="AC622" i="27"/>
  <c r="Z589" i="27"/>
  <c r="AI459" i="27"/>
  <c r="AD586" i="27"/>
  <c r="AX548" i="27"/>
  <c r="X541" i="27"/>
  <c r="AN606" i="27"/>
  <c r="AV524" i="27"/>
  <c r="AY180" i="27"/>
  <c r="AC656" i="27"/>
  <c r="AE160" i="27"/>
  <c r="S1781" i="27"/>
  <c r="AM196" i="27"/>
  <c r="AN457" i="27"/>
  <c r="AD480" i="27"/>
  <c r="AU536" i="27"/>
  <c r="Q1909" i="27"/>
  <c r="AO173" i="27"/>
  <c r="AV621" i="27"/>
  <c r="AC585" i="27"/>
  <c r="Z488" i="27"/>
  <c r="AU611" i="27"/>
  <c r="AN561" i="27"/>
  <c r="Z478" i="27"/>
  <c r="AS602" i="27"/>
  <c r="AE517" i="27"/>
  <c r="AC519" i="27"/>
  <c r="Q1838" i="27"/>
  <c r="Y571" i="27"/>
  <c r="AX556" i="27"/>
  <c r="AX456" i="27"/>
  <c r="AJ190" i="27"/>
  <c r="AS469" i="27"/>
  <c r="AE456" i="27"/>
  <c r="AH627" i="27"/>
  <c r="AU642" i="27"/>
  <c r="AC607" i="27"/>
  <c r="AI575" i="27"/>
  <c r="AA107" i="27"/>
  <c r="AL479" i="27"/>
  <c r="AV200" i="27"/>
  <c r="AV128" i="27"/>
  <c r="U569" i="27"/>
  <c r="AF201" i="27"/>
  <c r="AU595" i="27"/>
  <c r="Y542" i="27"/>
  <c r="AT575" i="27"/>
  <c r="AJ527" i="27"/>
  <c r="AT185" i="27"/>
  <c r="AT596" i="27"/>
  <c r="AC164" i="27"/>
  <c r="AL556" i="27"/>
  <c r="AA192" i="27"/>
  <c r="AM546" i="27"/>
  <c r="AI489" i="27"/>
  <c r="AS534" i="27"/>
  <c r="AV567" i="27"/>
  <c r="AV192" i="27"/>
  <c r="Y479" i="27"/>
  <c r="AW120" i="27"/>
  <c r="AK130" i="27"/>
  <c r="AO151" i="27"/>
  <c r="Z454" i="27"/>
  <c r="AH655" i="27"/>
  <c r="AN542" i="27"/>
  <c r="AT462" i="27"/>
  <c r="AB444" i="27"/>
  <c r="AI618" i="27"/>
  <c r="AE627" i="27"/>
  <c r="AC524" i="27"/>
  <c r="U449" i="27"/>
  <c r="AU616" i="27"/>
  <c r="AX552" i="27"/>
  <c r="S1849" i="27"/>
  <c r="U469" i="27"/>
  <c r="AU435" i="27"/>
  <c r="AD539" i="27"/>
  <c r="AX446" i="27"/>
  <c r="AP643" i="27"/>
  <c r="AC536" i="27"/>
  <c r="Y446" i="27"/>
  <c r="AE453" i="27"/>
  <c r="AI200" i="27"/>
  <c r="AW195" i="27"/>
  <c r="AD140" i="27"/>
  <c r="AF576" i="27"/>
  <c r="AF495" i="27"/>
  <c r="Q1905" i="27"/>
  <c r="AE609" i="27"/>
  <c r="Z483" i="27"/>
  <c r="AB467" i="27"/>
  <c r="AX455" i="27"/>
  <c r="AJ519" i="27"/>
  <c r="AX463" i="27"/>
  <c r="Q1805" i="27"/>
  <c r="U462" i="27"/>
  <c r="AW160" i="27"/>
  <c r="Y191" i="27"/>
  <c r="AA180" i="27"/>
  <c r="U484" i="27"/>
  <c r="X599" i="27"/>
  <c r="Z543" i="27"/>
  <c r="AD205" i="27"/>
  <c r="AV575" i="27"/>
  <c r="AV205" i="27"/>
  <c r="U115" i="27"/>
  <c r="AM458" i="27"/>
  <c r="AJ604" i="27"/>
  <c r="Z545" i="27"/>
  <c r="AS538" i="27"/>
  <c r="AF595" i="27"/>
  <c r="AD425" i="27"/>
  <c r="AJ528" i="27"/>
  <c r="Y539" i="27"/>
  <c r="AM626" i="27"/>
  <c r="AL425" i="27"/>
  <c r="AL630" i="27"/>
  <c r="AF614" i="27"/>
  <c r="AC195" i="27"/>
  <c r="Y638" i="27"/>
  <c r="AM541" i="27"/>
  <c r="AM159" i="27"/>
  <c r="AF182" i="27"/>
  <c r="AB638" i="27"/>
  <c r="AP642" i="27"/>
  <c r="AT179" i="27"/>
  <c r="AT201" i="27"/>
  <c r="AU176" i="27"/>
  <c r="AD626" i="27"/>
  <c r="R1884" i="27"/>
  <c r="AU493" i="27"/>
  <c r="X640" i="27"/>
  <c r="AJ601" i="27"/>
  <c r="AI519" i="27"/>
  <c r="AB601" i="27"/>
  <c r="AD605" i="27"/>
  <c r="AL427" i="27"/>
  <c r="AT655" i="27"/>
  <c r="AT609" i="27"/>
  <c r="AN524" i="27"/>
  <c r="AU114" i="27"/>
  <c r="AT643" i="27"/>
  <c r="AX621" i="27"/>
  <c r="AI180" i="27"/>
  <c r="U653" i="27"/>
  <c r="AH504" i="27"/>
  <c r="AD181" i="27"/>
  <c r="U516" i="27"/>
  <c r="Z510" i="27"/>
  <c r="AI579" i="27"/>
  <c r="AP630" i="27"/>
  <c r="AS527" i="27"/>
  <c r="U107" i="27"/>
  <c r="AB579" i="27"/>
  <c r="S1823" i="27"/>
  <c r="AB425" i="27"/>
  <c r="AL656" i="27"/>
  <c r="AA110" i="27"/>
  <c r="U476" i="27"/>
  <c r="Z537" i="27"/>
  <c r="U170" i="27"/>
  <c r="Q1877" i="27"/>
  <c r="AS620" i="27"/>
  <c r="AP607" i="27"/>
  <c r="AX595" i="27"/>
  <c r="AN165" i="27"/>
  <c r="AG170" i="27"/>
  <c r="AP616" i="27"/>
  <c r="R1902" i="27"/>
  <c r="AV191" i="27"/>
  <c r="AF596" i="27"/>
  <c r="S1845" i="27"/>
  <c r="X636" i="27"/>
  <c r="AD641" i="27"/>
  <c r="AY169" i="27"/>
  <c r="AH626" i="27"/>
  <c r="AY191" i="27"/>
  <c r="S1843" i="27"/>
  <c r="AH536" i="27"/>
  <c r="AV534" i="27"/>
  <c r="AA204" i="27"/>
  <c r="X432" i="27"/>
  <c r="AV542" i="27"/>
  <c r="AT485" i="27"/>
  <c r="Z162" i="27"/>
  <c r="AX427" i="27"/>
  <c r="AU525" i="27"/>
  <c r="AS547" i="27"/>
  <c r="AB608" i="27"/>
  <c r="AT585" i="27"/>
  <c r="Z633" i="27"/>
  <c r="Y651" i="27"/>
  <c r="AJ430" i="27"/>
  <c r="AI451" i="27"/>
  <c r="AE444" i="27"/>
  <c r="AA135" i="27"/>
  <c r="AH617" i="27"/>
  <c r="AN202" i="27"/>
  <c r="AX498" i="27"/>
  <c r="AC513" i="27"/>
  <c r="AV510" i="27"/>
  <c r="AB570" i="27"/>
  <c r="AE591" i="27"/>
  <c r="AK143" i="27"/>
  <c r="Y545" i="27"/>
  <c r="AJ599" i="27"/>
  <c r="AE425" i="27"/>
  <c r="U179" i="27"/>
  <c r="Y115" i="27"/>
  <c r="AF606" i="27"/>
  <c r="AI640" i="27"/>
  <c r="Z489" i="27"/>
  <c r="Y170" i="27"/>
  <c r="AX466" i="27"/>
  <c r="U106" i="27"/>
  <c r="AV487" i="27"/>
  <c r="AL517" i="27"/>
  <c r="AY208" i="27"/>
  <c r="AB529" i="27"/>
  <c r="AI440" i="27"/>
  <c r="Z562" i="27"/>
  <c r="AW137" i="27"/>
  <c r="AH510" i="27"/>
  <c r="AT193" i="27"/>
  <c r="AI558" i="27"/>
  <c r="AN512" i="27"/>
  <c r="AG125" i="27"/>
  <c r="AM636" i="27"/>
  <c r="AN171" i="27"/>
  <c r="AJ191" i="27"/>
  <c r="AC596" i="27"/>
  <c r="AT582" i="27"/>
  <c r="AH535" i="27"/>
  <c r="AI196" i="27"/>
  <c r="AU572" i="27"/>
  <c r="AI495" i="27"/>
  <c r="AK155" i="27"/>
  <c r="AC581" i="27"/>
  <c r="AN647" i="27"/>
  <c r="AE511" i="27"/>
  <c r="Y477" i="27"/>
  <c r="AX492" i="27"/>
  <c r="X629" i="27"/>
  <c r="AF624" i="27"/>
  <c r="AE170" i="27"/>
  <c r="Q1920" i="27"/>
  <c r="AH635" i="27"/>
  <c r="AT646" i="27"/>
  <c r="AV193" i="27"/>
  <c r="AM163" i="27"/>
  <c r="Y554" i="27"/>
  <c r="AM619" i="27"/>
  <c r="AS536" i="27"/>
  <c r="AI514" i="27"/>
  <c r="AM614" i="27"/>
  <c r="AM454" i="27"/>
  <c r="AH620" i="27"/>
  <c r="AV424" i="27"/>
  <c r="AE566" i="27"/>
  <c r="AT522" i="27"/>
  <c r="U501" i="27"/>
  <c r="Y531" i="27"/>
  <c r="AV507" i="27"/>
  <c r="AT546" i="27"/>
  <c r="AF598" i="27"/>
  <c r="U580" i="27"/>
  <c r="AJ118" i="27"/>
  <c r="AM651" i="27"/>
  <c r="AB492" i="27"/>
  <c r="AV631" i="27"/>
  <c r="AL538" i="27"/>
  <c r="AE153" i="27"/>
  <c r="Z203" i="27"/>
  <c r="AX540" i="27"/>
  <c r="R1835" i="27"/>
  <c r="AH583" i="27"/>
  <c r="AV161" i="27"/>
  <c r="AJ495" i="27"/>
  <c r="AU614" i="27"/>
  <c r="AN128" i="27"/>
  <c r="AC447" i="27"/>
  <c r="AA130" i="27"/>
  <c r="Y123" i="27"/>
  <c r="AB553" i="27"/>
  <c r="AD456" i="27"/>
  <c r="U572" i="27"/>
  <c r="AU647" i="27"/>
  <c r="AJ583" i="27"/>
  <c r="AN430" i="27"/>
  <c r="AS426" i="27"/>
  <c r="AY128" i="27"/>
  <c r="AM592" i="27"/>
  <c r="Q1907" i="27"/>
  <c r="AD189" i="27"/>
  <c r="AX462" i="27"/>
  <c r="AV561" i="27"/>
  <c r="AF621" i="27"/>
  <c r="AN426" i="27"/>
  <c r="AU524" i="27"/>
  <c r="AT128" i="27"/>
  <c r="X514" i="27"/>
  <c r="X499" i="27"/>
  <c r="AE612" i="27"/>
  <c r="AE588" i="27"/>
  <c r="AY133" i="27"/>
  <c r="AG142" i="27"/>
  <c r="AV623" i="27"/>
  <c r="AN438" i="27"/>
  <c r="AJ476" i="27"/>
  <c r="AC483" i="27"/>
  <c r="Y503" i="27"/>
  <c r="AS635" i="27"/>
  <c r="Y457" i="27"/>
  <c r="R1858" i="27"/>
  <c r="AC574" i="27"/>
  <c r="Z109" i="27"/>
  <c r="AA191" i="27"/>
  <c r="AI490" i="27"/>
  <c r="AI457" i="27"/>
  <c r="AG169" i="27"/>
  <c r="AJ177" i="27"/>
  <c r="AO181" i="27"/>
  <c r="AA121" i="27"/>
  <c r="AC516" i="27"/>
  <c r="AL506" i="27"/>
  <c r="AX474" i="27"/>
  <c r="AT461" i="27"/>
  <c r="AI656" i="27"/>
  <c r="AO161" i="27"/>
  <c r="S1883" i="27"/>
  <c r="AL579" i="27"/>
  <c r="AY106" i="27"/>
  <c r="AD652" i="27"/>
  <c r="AF165" i="27"/>
  <c r="AM549" i="27"/>
  <c r="AB582" i="27"/>
  <c r="Z596" i="27"/>
  <c r="AJ524" i="27"/>
  <c r="AL490" i="27"/>
  <c r="AE138" i="27"/>
  <c r="AI466" i="27"/>
  <c r="AI157" i="27"/>
  <c r="AD144" i="27"/>
  <c r="AD516" i="27"/>
  <c r="AJ437" i="27"/>
  <c r="AG102" i="27"/>
  <c r="AF515" i="27"/>
  <c r="AN119" i="27"/>
  <c r="U571" i="27"/>
  <c r="AN628" i="27"/>
  <c r="AM585" i="27"/>
  <c r="AD524" i="27"/>
  <c r="AX618" i="27"/>
  <c r="U568" i="27"/>
  <c r="AN581" i="27"/>
  <c r="AJ589" i="27"/>
  <c r="AV174" i="27"/>
  <c r="AC500" i="27"/>
  <c r="S1798" i="27"/>
  <c r="AV153" i="27"/>
  <c r="AC130" i="27"/>
  <c r="S1916" i="27"/>
  <c r="AS564" i="27"/>
  <c r="AU423" i="27"/>
  <c r="AE488" i="27"/>
  <c r="AT569" i="27"/>
  <c r="AB576" i="27"/>
  <c r="AC171" i="27"/>
  <c r="AU158" i="27"/>
  <c r="AJ436" i="27"/>
  <c r="AM147" i="27"/>
  <c r="AD129" i="27"/>
  <c r="AF200" i="27"/>
  <c r="AE124" i="27"/>
  <c r="AX439" i="27"/>
  <c r="AN146" i="27"/>
  <c r="AF202" i="27"/>
  <c r="AL521" i="27"/>
  <c r="AE189" i="27"/>
  <c r="AV574" i="27"/>
  <c r="AT502" i="27"/>
  <c r="Z134" i="27"/>
  <c r="AN203" i="27"/>
  <c r="Q1852" i="27"/>
  <c r="Z102" i="27"/>
  <c r="AN481" i="27"/>
  <c r="Q1883" i="27"/>
  <c r="AN514" i="27"/>
  <c r="AM624" i="27"/>
  <c r="AF192" i="27"/>
  <c r="AI167" i="27"/>
  <c r="AV121" i="27"/>
  <c r="AU596" i="27"/>
  <c r="AP610" i="27"/>
  <c r="AX569" i="27"/>
  <c r="AI592" i="27"/>
  <c r="AS506" i="27"/>
  <c r="AC442" i="27"/>
  <c r="Q1808" i="27"/>
  <c r="AB652" i="27"/>
  <c r="AP593" i="27"/>
  <c r="AT183" i="27"/>
  <c r="AT436" i="27"/>
  <c r="Y204" i="27"/>
  <c r="AM652" i="27"/>
  <c r="AL508" i="27"/>
  <c r="AC618" i="27"/>
  <c r="AC621" i="27"/>
  <c r="AX650" i="27"/>
  <c r="AT621" i="27"/>
  <c r="Z182" i="27"/>
  <c r="AF132" i="27"/>
  <c r="Z607" i="27"/>
  <c r="AX513" i="27"/>
  <c r="X446" i="27"/>
  <c r="AC604" i="27"/>
  <c r="AH607" i="27"/>
  <c r="AC167" i="27"/>
  <c r="AJ607" i="27"/>
  <c r="Z437" i="27"/>
  <c r="AM199" i="27"/>
  <c r="S1869" i="27"/>
  <c r="R1871" i="27"/>
  <c r="Q1797" i="27"/>
  <c r="AC481" i="27"/>
  <c r="AT151" i="27"/>
  <c r="AJ515" i="27"/>
  <c r="AM449" i="27"/>
  <c r="AF601" i="27"/>
  <c r="AO122" i="27"/>
  <c r="AS458" i="27"/>
  <c r="Z116" i="27"/>
  <c r="AB562" i="27"/>
  <c r="AI652" i="27"/>
  <c r="AI649" i="27"/>
  <c r="AN125" i="27"/>
  <c r="AI636" i="27"/>
  <c r="R1821" i="27"/>
  <c r="AD176" i="27"/>
  <c r="AM191" i="27"/>
  <c r="AI650" i="27"/>
  <c r="X634" i="27"/>
  <c r="Q1878" i="27"/>
  <c r="S1832" i="27"/>
  <c r="U143" i="27"/>
  <c r="AJ481" i="27"/>
  <c r="AH593" i="27"/>
  <c r="Z476" i="27"/>
  <c r="S1884" i="27"/>
  <c r="AT547" i="27"/>
  <c r="AT493" i="27"/>
  <c r="Z491" i="27"/>
  <c r="AD195" i="27"/>
  <c r="AI208" i="27"/>
  <c r="AE484" i="27"/>
  <c r="AT439" i="27"/>
  <c r="Z148" i="27"/>
  <c r="AN192" i="27"/>
  <c r="AE536" i="27"/>
  <c r="AV478" i="27"/>
  <c r="S1807" i="27"/>
  <c r="AC578" i="27"/>
  <c r="X451" i="27"/>
  <c r="Y158" i="27"/>
  <c r="AN116" i="27"/>
  <c r="R1901" i="27"/>
  <c r="AM587" i="27"/>
  <c r="AT131" i="27"/>
  <c r="Y585" i="27"/>
  <c r="AE650" i="27"/>
  <c r="Y582" i="27"/>
  <c r="Z542" i="27"/>
  <c r="AU143" i="27"/>
  <c r="AV112" i="27"/>
  <c r="AS578" i="27"/>
  <c r="U509" i="27"/>
  <c r="AE465" i="27"/>
  <c r="AM600" i="27"/>
  <c r="AJ146" i="27"/>
  <c r="AV491" i="27"/>
  <c r="AU157" i="27"/>
  <c r="AF520" i="27"/>
  <c r="Z518" i="27"/>
  <c r="AV638" i="27"/>
  <c r="AJ157" i="27"/>
  <c r="AN168" i="27"/>
  <c r="AD170" i="27"/>
  <c r="Z578" i="27"/>
  <c r="AJ553" i="27"/>
  <c r="AV186" i="27"/>
  <c r="AS652" i="27"/>
  <c r="Z202" i="27"/>
  <c r="AT170" i="27"/>
  <c r="AF169" i="27"/>
  <c r="AX578" i="27"/>
  <c r="Y178" i="27"/>
  <c r="AD204" i="27"/>
  <c r="AF133" i="27"/>
  <c r="AM501" i="27"/>
  <c r="AS604" i="27"/>
  <c r="AT129" i="27"/>
  <c r="S1842" i="27"/>
  <c r="AG166" i="27"/>
  <c r="AD426" i="27"/>
  <c r="AY108" i="27"/>
  <c r="AX499" i="27"/>
  <c r="U146" i="27"/>
  <c r="AC133" i="27"/>
  <c r="Z457" i="27"/>
  <c r="R1910" i="27"/>
  <c r="AM148" i="27"/>
  <c r="AB612" i="27"/>
  <c r="Q1807" i="27"/>
  <c r="Z520" i="27"/>
  <c r="AC546" i="27"/>
  <c r="AF463" i="27"/>
  <c r="Z534" i="27"/>
  <c r="AT482" i="27"/>
  <c r="AC541" i="27"/>
  <c r="AM575" i="27"/>
  <c r="AT622" i="27"/>
  <c r="Y174" i="27"/>
  <c r="AC107" i="27"/>
  <c r="AY157" i="27"/>
  <c r="AH595" i="27"/>
  <c r="AL444" i="27"/>
  <c r="Y592" i="27"/>
  <c r="AF541" i="27"/>
  <c r="AK183" i="27"/>
  <c r="Y594" i="27"/>
  <c r="U492" i="27"/>
  <c r="U165" i="27"/>
  <c r="AD594" i="27"/>
  <c r="AM570" i="27"/>
  <c r="AE155" i="27"/>
  <c r="Y447" i="27"/>
  <c r="Z570" i="27"/>
  <c r="AV579" i="27"/>
  <c r="Y167" i="27"/>
  <c r="Z501" i="27"/>
  <c r="AE128" i="27"/>
  <c r="X478" i="27"/>
  <c r="AD469" i="27"/>
  <c r="AS496" i="27"/>
  <c r="AI463" i="27"/>
  <c r="AC203" i="27"/>
  <c r="AS431" i="27"/>
  <c r="S1838" i="27"/>
  <c r="S1844" i="27"/>
  <c r="AS478" i="27"/>
  <c r="AN147" i="27"/>
  <c r="AD206" i="27"/>
  <c r="AT539" i="27"/>
  <c r="AF506" i="27"/>
  <c r="AC199" i="27"/>
  <c r="U604" i="27"/>
  <c r="AY201" i="27"/>
  <c r="Q1857" i="27"/>
  <c r="U204" i="27"/>
  <c r="Y597" i="27"/>
  <c r="AI520" i="27"/>
  <c r="AF476" i="27"/>
  <c r="AN602" i="27"/>
  <c r="AX616" i="27"/>
  <c r="S1876" i="27"/>
  <c r="Y443" i="27"/>
  <c r="AB474" i="27"/>
  <c r="AM597" i="27"/>
  <c r="AF164" i="27"/>
  <c r="AC111" i="27"/>
  <c r="AT121" i="27"/>
  <c r="U208" i="27"/>
  <c r="AN566" i="27"/>
  <c r="AJ552" i="27"/>
  <c r="X506" i="27"/>
  <c r="AM547" i="27"/>
  <c r="U579" i="27"/>
  <c r="AU146" i="27"/>
  <c r="U195" i="27"/>
  <c r="AU175" i="27"/>
  <c r="AL433" i="27"/>
  <c r="Z467" i="27"/>
  <c r="AD193" i="27"/>
  <c r="AV543" i="27"/>
  <c r="AD462" i="27"/>
  <c r="AT633" i="27"/>
  <c r="U583" i="27"/>
  <c r="AA207" i="27"/>
  <c r="AF586" i="27"/>
  <c r="AF590" i="27"/>
  <c r="Y514" i="27"/>
  <c r="AE520" i="27"/>
  <c r="S1873" i="27"/>
  <c r="AD137" i="27"/>
  <c r="AJ192" i="27"/>
  <c r="Z493" i="27"/>
  <c r="Z644" i="27"/>
  <c r="Y460" i="27"/>
  <c r="AX486" i="27"/>
  <c r="Z564" i="27"/>
  <c r="AO103" i="27"/>
  <c r="Y198" i="27"/>
  <c r="AE135" i="27"/>
  <c r="Y573" i="27"/>
  <c r="AU123" i="27"/>
  <c r="AN579" i="27"/>
  <c r="AI587" i="27"/>
  <c r="AM174" i="27"/>
  <c r="AN434" i="27"/>
  <c r="AW180" i="27"/>
  <c r="AN473" i="27"/>
  <c r="R1825" i="27"/>
  <c r="AN179" i="27"/>
  <c r="U427" i="27"/>
  <c r="AM563" i="27"/>
  <c r="AC435" i="27"/>
  <c r="AT437" i="27"/>
  <c r="AF507" i="27"/>
  <c r="AN480" i="27"/>
  <c r="AF525" i="27"/>
  <c r="AN652" i="27"/>
  <c r="AL438" i="27"/>
  <c r="U116" i="27"/>
  <c r="AM161" i="27"/>
  <c r="AL541" i="27"/>
  <c r="AN441" i="27"/>
  <c r="AE595" i="27"/>
  <c r="AW167" i="27"/>
  <c r="AG109" i="27"/>
  <c r="AH507" i="27"/>
  <c r="AE655" i="27"/>
  <c r="AX614" i="27"/>
  <c r="AJ200" i="27"/>
  <c r="AF592" i="27"/>
  <c r="X598" i="27"/>
  <c r="AX481" i="27"/>
  <c r="Z544" i="27"/>
  <c r="AN582" i="27"/>
  <c r="AW198" i="27"/>
  <c r="AE554" i="27"/>
  <c r="AN544" i="27"/>
  <c r="AM538" i="27"/>
  <c r="Z551" i="27"/>
  <c r="Y468" i="27"/>
  <c r="AB590" i="27"/>
  <c r="AE575" i="27"/>
  <c r="AU126" i="27"/>
  <c r="AU148" i="27"/>
  <c r="AN497" i="27"/>
  <c r="AO150" i="27"/>
  <c r="AU645" i="27"/>
  <c r="AL465" i="27"/>
  <c r="AT114" i="27"/>
  <c r="AT501" i="27"/>
  <c r="AB547" i="27"/>
  <c r="AL458" i="27"/>
  <c r="AU460" i="27"/>
  <c r="AN622" i="27"/>
  <c r="AJ487" i="27"/>
  <c r="AM552" i="27"/>
  <c r="AM197" i="27"/>
  <c r="AL450" i="27"/>
  <c r="U652" i="27"/>
  <c r="AC446" i="27"/>
  <c r="Z198" i="27"/>
  <c r="AC595" i="27"/>
  <c r="AV592" i="27"/>
  <c r="AT204" i="27"/>
  <c r="AM542" i="27"/>
  <c r="AJ543" i="27"/>
  <c r="AD608" i="27"/>
  <c r="AD512" i="27"/>
  <c r="U447" i="27"/>
  <c r="AY173" i="27"/>
  <c r="AG180" i="27"/>
  <c r="AF653" i="27"/>
  <c r="AH498" i="27"/>
  <c r="AH495" i="27"/>
  <c r="AD534" i="27"/>
  <c r="X635" i="27"/>
  <c r="Z594" i="27"/>
  <c r="AM613" i="27"/>
  <c r="AE441" i="27"/>
  <c r="AB595" i="27"/>
  <c r="AE558" i="27"/>
  <c r="Z133" i="27"/>
  <c r="AD428" i="27"/>
  <c r="AL502" i="27"/>
  <c r="AN492" i="27"/>
  <c r="AT160" i="27"/>
  <c r="AV141" i="27"/>
  <c r="AY176" i="27"/>
  <c r="Z629" i="27"/>
  <c r="AK144" i="27"/>
  <c r="AN513" i="27"/>
  <c r="AX549" i="27"/>
  <c r="AB648" i="27"/>
  <c r="X483" i="27"/>
  <c r="Z161" i="27"/>
  <c r="Y448" i="27"/>
  <c r="AK205" i="27"/>
  <c r="AX512" i="27"/>
  <c r="AC517" i="27"/>
  <c r="AI436" i="27"/>
  <c r="AL530" i="27"/>
  <c r="AU601" i="27"/>
  <c r="Z104" i="27"/>
  <c r="AT530" i="27"/>
  <c r="AA147" i="27"/>
  <c r="AE107" i="27"/>
  <c r="AL627" i="27"/>
  <c r="AN559" i="27"/>
  <c r="AU510" i="27"/>
  <c r="X533" i="27"/>
  <c r="AS501" i="27"/>
  <c r="Y640" i="27"/>
  <c r="AJ545" i="27"/>
  <c r="AD430" i="27"/>
  <c r="AV157" i="27"/>
  <c r="X553" i="27"/>
  <c r="AT162" i="27"/>
  <c r="AI647" i="27"/>
  <c r="Y454" i="27"/>
  <c r="X578" i="27"/>
  <c r="AD555" i="27"/>
  <c r="X529" i="27"/>
  <c r="AJ160" i="27"/>
  <c r="AA120" i="27"/>
  <c r="AJ183" i="27"/>
  <c r="AS653" i="27"/>
  <c r="AB656" i="27"/>
  <c r="AJ466" i="27"/>
  <c r="AK134" i="27"/>
  <c r="AT506" i="27"/>
  <c r="AK140" i="27"/>
  <c r="AN613" i="27"/>
  <c r="AU138" i="27"/>
  <c r="AN607" i="27"/>
  <c r="AS561" i="27"/>
  <c r="AD131" i="27"/>
  <c r="AE600" i="27"/>
  <c r="AU441" i="27"/>
  <c r="AC465" i="27"/>
  <c r="AM126" i="27"/>
  <c r="AH441" i="27"/>
  <c r="AD188" i="27"/>
  <c r="AF599" i="27"/>
  <c r="AV166" i="27"/>
  <c r="AL461" i="27"/>
  <c r="AC202" i="27"/>
  <c r="AM595" i="27"/>
  <c r="AE469" i="27"/>
  <c r="Z581" i="27"/>
  <c r="AN643" i="27"/>
  <c r="AV155" i="27"/>
  <c r="AT474" i="27"/>
  <c r="AI145" i="27"/>
  <c r="AL609" i="27"/>
  <c r="AE635" i="27"/>
  <c r="AX458" i="27"/>
  <c r="Y568" i="27"/>
  <c r="AD169" i="27"/>
  <c r="X461" i="27"/>
  <c r="AM137" i="27"/>
  <c r="AS642" i="27"/>
  <c r="AX637" i="27"/>
  <c r="Y540" i="27"/>
  <c r="R1854" i="27"/>
  <c r="AI566" i="27"/>
  <c r="AX574" i="27"/>
  <c r="AC149" i="27"/>
  <c r="R1861" i="27"/>
  <c r="AL603" i="27"/>
  <c r="AN632" i="27"/>
  <c r="S1886" i="27"/>
  <c r="AB655" i="27"/>
  <c r="AE434" i="27"/>
  <c r="AX508" i="27"/>
  <c r="AH460" i="27"/>
  <c r="AD546" i="27"/>
  <c r="AL467" i="27"/>
  <c r="AT487" i="27"/>
  <c r="AX475" i="27"/>
  <c r="S1847" i="27"/>
  <c r="AA126" i="27"/>
  <c r="AJ653" i="27"/>
  <c r="AO106" i="27"/>
  <c r="S1875" i="27"/>
  <c r="AX582" i="27"/>
  <c r="AW130" i="27"/>
  <c r="Y496" i="27"/>
  <c r="AV496" i="27"/>
  <c r="AX452" i="27"/>
  <c r="AB563" i="27"/>
  <c r="AM192" i="27"/>
  <c r="AV167" i="27"/>
  <c r="AU446" i="27"/>
  <c r="AP617" i="27"/>
  <c r="AM589" i="27"/>
  <c r="AN156" i="27"/>
  <c r="AM523" i="27"/>
  <c r="AM425" i="27"/>
  <c r="AJ616" i="27"/>
  <c r="AA103" i="27"/>
  <c r="AI111" i="27"/>
  <c r="AX490" i="27"/>
  <c r="AB580" i="27"/>
  <c r="AJ570" i="27"/>
  <c r="AY135" i="27"/>
  <c r="AM156" i="27"/>
  <c r="AM102" i="27"/>
  <c r="AD156" i="27"/>
  <c r="AW116" i="27"/>
  <c r="AJ479" i="27"/>
  <c r="AD583" i="27"/>
  <c r="AU653" i="27"/>
  <c r="AB651" i="27"/>
  <c r="AX559" i="27"/>
  <c r="AE638" i="27"/>
  <c r="Z207" i="27"/>
  <c r="AO162" i="27"/>
  <c r="AC468" i="27"/>
  <c r="AS433" i="27"/>
  <c r="AU537" i="27"/>
  <c r="AV180" i="27"/>
  <c r="X498" i="27"/>
  <c r="R1804" i="27"/>
  <c r="AN550" i="27"/>
  <c r="AJ591" i="27"/>
  <c r="AE169" i="27"/>
  <c r="AO200" i="27"/>
  <c r="AI512" i="27"/>
  <c r="AX641" i="27"/>
  <c r="AN656" i="27"/>
  <c r="AC153" i="27"/>
  <c r="AN104" i="27"/>
  <c r="AM461" i="27"/>
  <c r="AE543" i="27"/>
  <c r="AM198" i="27"/>
  <c r="AH422" i="27"/>
  <c r="AJ197" i="27"/>
  <c r="U173" i="27"/>
  <c r="AM432" i="27"/>
  <c r="AS609" i="27"/>
  <c r="AF550" i="27"/>
  <c r="AT592" i="27"/>
  <c r="AM109" i="27"/>
  <c r="Z455" i="27"/>
  <c r="AN494" i="27"/>
  <c r="AU586" i="27"/>
  <c r="U123" i="27"/>
  <c r="S1913" i="27"/>
  <c r="AI445" i="27"/>
  <c r="AU485" i="27"/>
  <c r="U529" i="27"/>
  <c r="AD634" i="27"/>
  <c r="Z556" i="27"/>
  <c r="AU145" i="27"/>
  <c r="AT116" i="27"/>
  <c r="AF102" i="27"/>
  <c r="AM566" i="27"/>
  <c r="AL593" i="27"/>
  <c r="X517" i="27"/>
  <c r="Z181" i="27"/>
  <c r="AX469" i="27"/>
  <c r="AS519" i="27"/>
  <c r="AD457" i="27"/>
  <c r="R1887" i="27"/>
  <c r="AI207" i="27"/>
  <c r="AE187" i="27"/>
  <c r="AN604" i="27"/>
  <c r="R1878" i="27"/>
  <c r="AI654" i="27"/>
  <c r="AV135" i="27"/>
  <c r="AM621" i="27"/>
  <c r="AA166" i="27"/>
  <c r="AI544" i="27"/>
  <c r="AB507" i="27"/>
  <c r="AV587" i="27"/>
  <c r="Q1798" i="27"/>
  <c r="AV572" i="27"/>
  <c r="AJ502" i="27"/>
  <c r="AT447" i="27"/>
  <c r="AP646" i="27"/>
  <c r="U145" i="27"/>
  <c r="AU203" i="27"/>
  <c r="AE144" i="27"/>
  <c r="AV576" i="27"/>
  <c r="AW127" i="27"/>
  <c r="Z117" i="27"/>
  <c r="AJ655" i="27"/>
  <c r="S1816" i="27"/>
  <c r="AL478" i="27"/>
  <c r="AF134" i="27"/>
  <c r="AS633" i="27"/>
  <c r="AM201" i="27"/>
  <c r="AO157" i="27"/>
  <c r="AC106" i="27"/>
  <c r="AJ642" i="27"/>
  <c r="AG148" i="27"/>
  <c r="AD538" i="27"/>
  <c r="AF168" i="27"/>
  <c r="AX640" i="27"/>
  <c r="AB489" i="27"/>
  <c r="AJ497" i="27"/>
  <c r="AY187" i="27"/>
  <c r="AM424" i="27"/>
  <c r="AY102" i="27"/>
  <c r="AW119" i="27"/>
  <c r="AS524" i="27"/>
  <c r="AP594" i="27"/>
  <c r="AM122" i="27"/>
  <c r="AP602" i="27"/>
  <c r="AC109" i="27"/>
  <c r="AG199" i="27"/>
  <c r="AW168" i="27"/>
  <c r="X620" i="27"/>
  <c r="AN471" i="27"/>
  <c r="U550" i="27"/>
  <c r="AU583" i="27"/>
  <c r="AM444" i="27"/>
  <c r="U425" i="27"/>
  <c r="R1828" i="27"/>
  <c r="AH570" i="27"/>
  <c r="AH585" i="27"/>
  <c r="X653" i="27"/>
  <c r="AE615" i="27"/>
  <c r="AB435" i="27"/>
  <c r="AC554" i="27"/>
  <c r="Z188" i="27"/>
  <c r="AU196" i="27"/>
  <c r="R1816" i="27"/>
  <c r="X474" i="27"/>
  <c r="AI195" i="27"/>
  <c r="AK126" i="27"/>
  <c r="Z484" i="27"/>
  <c r="S1800" i="27"/>
  <c r="AE563" i="27"/>
  <c r="AS559" i="27"/>
  <c r="AJ445" i="27"/>
  <c r="AC451" i="27"/>
  <c r="AD600" i="27"/>
  <c r="AS448" i="27"/>
  <c r="AU174" i="27"/>
  <c r="X569" i="27"/>
  <c r="AA108" i="27"/>
  <c r="AD173" i="27"/>
  <c r="AB454" i="27"/>
  <c r="AN608" i="27"/>
  <c r="AT565" i="27"/>
  <c r="Q1802" i="27"/>
  <c r="AG153" i="27"/>
  <c r="U477" i="27"/>
  <c r="U201" i="27"/>
  <c r="AH613" i="27"/>
  <c r="AT481" i="27"/>
  <c r="AU622" i="27"/>
  <c r="Z422" i="27"/>
  <c r="AF170" i="27"/>
  <c r="AN642" i="27"/>
  <c r="AJ521" i="27"/>
  <c r="AE570" i="27"/>
  <c r="AM605" i="27"/>
  <c r="AX443" i="27"/>
  <c r="AU580" i="27"/>
  <c r="AM130" i="27"/>
  <c r="AF602" i="27"/>
  <c r="AF145" i="27"/>
  <c r="Q1866" i="27"/>
  <c r="AE150" i="27"/>
  <c r="S1846" i="27"/>
  <c r="AJ559" i="27"/>
  <c r="AC535" i="27"/>
  <c r="AC569" i="27"/>
  <c r="AX464" i="27"/>
  <c r="AU587" i="27"/>
  <c r="AM499" i="27"/>
  <c r="Z610" i="27"/>
  <c r="AH540" i="27"/>
  <c r="AJ572" i="27"/>
  <c r="S1920" i="27"/>
  <c r="AN624" i="27"/>
  <c r="AC491" i="27"/>
  <c r="Y489" i="27"/>
  <c r="U421" i="27"/>
  <c r="AU547" i="27"/>
  <c r="AT629" i="27"/>
  <c r="Y593" i="27"/>
  <c r="AB501" i="27"/>
  <c r="AJ632" i="27"/>
  <c r="AI589" i="27"/>
  <c r="R1830" i="27"/>
  <c r="AS599" i="27"/>
  <c r="AB599" i="27"/>
  <c r="AN486" i="27"/>
  <c r="AN140" i="27"/>
  <c r="AD503" i="27"/>
  <c r="X618" i="27"/>
  <c r="X509" i="27"/>
  <c r="AI577" i="27"/>
  <c r="R1805" i="27"/>
  <c r="AX648" i="27"/>
  <c r="AT555" i="27"/>
  <c r="AI132" i="27"/>
  <c r="AJ438" i="27"/>
  <c r="AL515" i="27"/>
  <c r="AF120" i="27"/>
  <c r="AS557" i="27"/>
  <c r="AB495" i="27"/>
  <c r="AM645" i="27"/>
  <c r="AF539" i="27"/>
  <c r="AT630" i="27"/>
  <c r="AK124" i="27"/>
  <c r="AX453" i="27"/>
  <c r="AS583" i="27"/>
  <c r="AJ482" i="27"/>
  <c r="U507" i="27"/>
  <c r="X609" i="27"/>
  <c r="AE130" i="27"/>
  <c r="AJ442" i="27"/>
  <c r="U641" i="27"/>
  <c r="AN431" i="27"/>
  <c r="AC573" i="27"/>
  <c r="AN461" i="27"/>
  <c r="Y438" i="27"/>
  <c r="AI448" i="27"/>
  <c r="AF161" i="27"/>
  <c r="AB481" i="27"/>
  <c r="AX602" i="27"/>
  <c r="X627" i="27"/>
  <c r="X489" i="27"/>
  <c r="AH503" i="27"/>
  <c r="AD441" i="27"/>
  <c r="Y575" i="27"/>
  <c r="AJ636" i="27"/>
  <c r="AE462" i="27"/>
  <c r="U114" i="27"/>
  <c r="AC612" i="27"/>
  <c r="AM481" i="27"/>
  <c r="AO133" i="27"/>
  <c r="AU521" i="27"/>
  <c r="AC115" i="27"/>
  <c r="AT426" i="27"/>
  <c r="AH545" i="27"/>
  <c r="Y562" i="27"/>
  <c r="AC145" i="27"/>
  <c r="AL471" i="27"/>
  <c r="AD119" i="27"/>
  <c r="AD569" i="27"/>
  <c r="AF498" i="27"/>
  <c r="AC510" i="27"/>
  <c r="AI140" i="27"/>
  <c r="AH483" i="27"/>
  <c r="AT559" i="27"/>
  <c r="AN636" i="27"/>
  <c r="AM175" i="27"/>
  <c r="AI430" i="27"/>
  <c r="AK117" i="27"/>
  <c r="AL576" i="27"/>
  <c r="AT118" i="27"/>
  <c r="AG136" i="27"/>
  <c r="AJ480" i="27"/>
  <c r="Y114" i="27"/>
  <c r="Y131" i="27"/>
  <c r="Y146" i="27"/>
  <c r="AL526" i="27"/>
  <c r="AT507" i="27"/>
  <c r="AS579" i="27"/>
  <c r="S1819" i="27"/>
  <c r="AI113" i="27"/>
  <c r="S1887" i="27"/>
  <c r="AC460" i="27"/>
  <c r="AO168" i="27"/>
  <c r="AJ548" i="27"/>
  <c r="X429" i="27"/>
  <c r="AN535" i="27"/>
  <c r="AX504" i="27"/>
  <c r="AB455" i="27"/>
  <c r="AN148" i="27"/>
  <c r="U628" i="27"/>
  <c r="AI178" i="27"/>
  <c r="U622" i="27"/>
  <c r="AT154" i="27"/>
  <c r="AI458" i="27"/>
  <c r="AU478" i="27"/>
  <c r="AB621" i="27"/>
  <c r="AJ455" i="27"/>
  <c r="AU623" i="27"/>
  <c r="AS429" i="27"/>
  <c r="Z641" i="27"/>
  <c r="R1839" i="27"/>
  <c r="AM558" i="27"/>
  <c r="AN587" i="27"/>
  <c r="AG150" i="27"/>
  <c r="AF454" i="27"/>
  <c r="AL550" i="27"/>
  <c r="AX566" i="27"/>
  <c r="AU523" i="27"/>
  <c r="AA151" i="27"/>
  <c r="AJ189" i="27"/>
  <c r="AF111" i="27"/>
  <c r="AE593" i="27"/>
  <c r="AT448" i="27"/>
  <c r="AJ422" i="27"/>
  <c r="AX441" i="27"/>
  <c r="AS451" i="27"/>
  <c r="AW109" i="27"/>
  <c r="AU185" i="27"/>
  <c r="AM124" i="27"/>
  <c r="AF205" i="27"/>
  <c r="AE639" i="27"/>
  <c r="AL483" i="27"/>
  <c r="AI612" i="27"/>
  <c r="AJ550" i="27"/>
  <c r="AS628" i="27"/>
  <c r="AO186" i="27"/>
  <c r="S1879" i="27"/>
  <c r="AJ498" i="27"/>
  <c r="AM620" i="27"/>
  <c r="AM576" i="27"/>
  <c r="X611" i="27"/>
  <c r="U647" i="27"/>
  <c r="Y623" i="27"/>
  <c r="AV435" i="27"/>
  <c r="AL590" i="27"/>
  <c r="AB505" i="27"/>
  <c r="AO187" i="27"/>
  <c r="AS443" i="27"/>
  <c r="AI447" i="27"/>
  <c r="Q1911" i="27"/>
  <c r="AT626" i="27"/>
  <c r="AT455" i="27"/>
  <c r="AK163" i="27"/>
  <c r="AI555" i="27"/>
  <c r="AX551" i="27"/>
  <c r="AD194" i="27"/>
  <c r="AN477" i="27"/>
  <c r="AC443" i="27"/>
  <c r="AE525" i="27"/>
  <c r="AM540" i="27"/>
  <c r="AT454" i="27"/>
  <c r="AI508" i="27"/>
  <c r="AI516" i="27"/>
  <c r="AX465" i="27"/>
  <c r="AD593" i="27"/>
  <c r="AJ626" i="27"/>
  <c r="AG114" i="27"/>
  <c r="AL529" i="27"/>
  <c r="AD633" i="27"/>
  <c r="AJ567" i="27"/>
  <c r="AK132" i="27"/>
  <c r="AE472" i="27"/>
  <c r="AM617" i="27"/>
  <c r="AN466" i="27"/>
  <c r="AN532" i="27"/>
  <c r="AA128" i="27"/>
  <c r="AF558" i="27"/>
  <c r="Q1830" i="27"/>
  <c r="AJ610" i="27"/>
  <c r="AE531" i="27"/>
  <c r="AU499" i="27"/>
  <c r="Y620" i="27"/>
  <c r="AS514" i="27"/>
  <c r="AA159" i="27"/>
  <c r="AL475" i="27"/>
  <c r="S1863" i="27"/>
  <c r="AD127" i="27"/>
  <c r="AD564" i="27"/>
  <c r="AN554" i="27"/>
  <c r="AJ561" i="27"/>
  <c r="U430" i="27"/>
  <c r="U510" i="27"/>
  <c r="AD567" i="27"/>
  <c r="AT442" i="27"/>
  <c r="AM574" i="27"/>
  <c r="AT535" i="27"/>
  <c r="AU480" i="27"/>
  <c r="AC117" i="27"/>
  <c r="AD153" i="27"/>
  <c r="AW197" i="27"/>
  <c r="AJ156" i="27"/>
  <c r="AN592" i="27"/>
  <c r="Z590" i="27"/>
  <c r="AM160" i="27"/>
  <c r="S1834" i="27"/>
  <c r="AP649" i="27"/>
  <c r="AX636" i="27"/>
  <c r="AD485" i="27"/>
  <c r="AM448" i="27"/>
  <c r="Z626" i="27"/>
  <c r="AK165" i="27"/>
  <c r="AV184" i="27"/>
  <c r="R1907" i="27"/>
  <c r="AY207" i="27"/>
  <c r="AI205" i="27"/>
  <c r="AT174" i="27"/>
  <c r="AN102" i="27"/>
  <c r="AW204" i="27"/>
  <c r="U433" i="27"/>
  <c r="AF442" i="27"/>
  <c r="AD203" i="27"/>
  <c r="AB626" i="27"/>
  <c r="AV158" i="27"/>
  <c r="AV159" i="27"/>
  <c r="Z472" i="27"/>
  <c r="AU506" i="27"/>
  <c r="AN630" i="27"/>
  <c r="AJ426" i="27"/>
  <c r="AH565" i="27"/>
  <c r="Z204" i="27"/>
  <c r="AY203" i="27"/>
  <c r="AE149" i="27"/>
  <c r="AM527" i="27"/>
  <c r="AU442" i="27"/>
  <c r="AJ613" i="27"/>
  <c r="AV474" i="27"/>
  <c r="AI478" i="27"/>
  <c r="AD640" i="27"/>
  <c r="AJ571" i="27"/>
  <c r="Z646" i="27"/>
  <c r="AY109" i="27"/>
  <c r="AT511" i="27"/>
  <c r="AL523" i="27"/>
  <c r="AT544" i="27"/>
  <c r="AL599" i="27"/>
  <c r="R1868" i="27"/>
  <c r="AF504" i="27"/>
  <c r="AE480" i="27"/>
  <c r="AV105" i="27"/>
  <c r="AD632" i="27"/>
  <c r="AN631" i="27"/>
  <c r="AM534" i="27"/>
  <c r="AT572" i="27"/>
  <c r="AK147" i="27"/>
  <c r="AV553" i="27"/>
  <c r="AN611" i="27"/>
  <c r="AA155" i="27"/>
  <c r="R1906" i="27"/>
  <c r="Y110" i="27"/>
  <c r="AC196" i="27"/>
  <c r="AD559" i="27"/>
  <c r="AY131" i="27"/>
  <c r="U125" i="27"/>
  <c r="AX532" i="27"/>
  <c r="AT188" i="27"/>
  <c r="X460" i="27"/>
  <c r="AT500" i="27"/>
  <c r="AI561" i="27"/>
  <c r="AV545" i="27"/>
  <c r="S1917" i="27"/>
  <c r="AN645" i="27"/>
  <c r="AY179" i="27"/>
  <c r="AV655" i="27"/>
  <c r="AI615" i="27"/>
  <c r="AI110" i="27"/>
  <c r="AF135" i="27"/>
  <c r="AG103" i="27"/>
  <c r="R1842" i="27"/>
  <c r="AE505" i="27"/>
  <c r="Y505" i="27"/>
  <c r="U144" i="27"/>
  <c r="AV198" i="27"/>
  <c r="U460" i="27"/>
  <c r="AU507" i="27"/>
  <c r="AX577" i="27"/>
  <c r="X444" i="27"/>
  <c r="AJ512" i="27"/>
  <c r="AS595" i="27"/>
  <c r="AX610" i="27"/>
  <c r="AN183" i="27"/>
  <c r="AS512" i="27"/>
  <c r="AV541" i="27"/>
  <c r="AS480" i="27"/>
  <c r="AL621" i="27"/>
  <c r="AA178" i="27"/>
  <c r="AB639" i="27"/>
  <c r="X485" i="27"/>
  <c r="AD578" i="27"/>
  <c r="AJ608" i="27"/>
  <c r="AN578" i="27"/>
  <c r="AA109" i="27"/>
  <c r="AM117" i="27"/>
  <c r="Y650" i="27"/>
  <c r="AM440" i="27"/>
  <c r="AU641" i="27"/>
  <c r="Z559" i="27"/>
  <c r="AS560" i="27"/>
  <c r="AE551" i="27"/>
  <c r="AG128" i="27"/>
  <c r="U591" i="27"/>
  <c r="AU553" i="27"/>
  <c r="AD625" i="27"/>
  <c r="AC189" i="27"/>
  <c r="U639" i="27"/>
  <c r="AN536" i="27"/>
  <c r="AI497" i="27"/>
  <c r="X586" i="27"/>
  <c r="Y151" i="27"/>
  <c r="AU167" i="27"/>
  <c r="AX564" i="27"/>
  <c r="R1897" i="27"/>
  <c r="AL617" i="27"/>
  <c r="Z619" i="27"/>
  <c r="Q1871" i="27"/>
  <c r="AT109" i="27"/>
  <c r="AS510" i="27"/>
  <c r="AB526" i="27"/>
  <c r="AI637" i="27"/>
  <c r="AN491" i="27"/>
  <c r="AH609" i="27"/>
  <c r="AJ529" i="27"/>
  <c r="R1843" i="27"/>
  <c r="U202" i="27"/>
  <c r="Y653" i="27"/>
  <c r="AX651" i="27"/>
  <c r="AC545" i="27"/>
  <c r="AV150" i="27"/>
  <c r="AD192" i="27"/>
  <c r="AT195" i="27"/>
  <c r="Y116" i="27"/>
  <c r="U172" i="27"/>
  <c r="X630" i="27"/>
  <c r="AS615" i="27"/>
  <c r="AM108" i="27"/>
  <c r="AM453" i="27"/>
  <c r="U530" i="27"/>
  <c r="X550" i="27"/>
  <c r="AB540" i="27"/>
  <c r="AX533" i="27"/>
  <c r="AV600" i="27"/>
  <c r="Z140" i="27"/>
  <c r="X564" i="27"/>
  <c r="AK180" i="27"/>
  <c r="AN528" i="27"/>
  <c r="Y464" i="27"/>
  <c r="AL551" i="27"/>
  <c r="AC151" i="27"/>
  <c r="R1829" i="27"/>
  <c r="Z584" i="27"/>
  <c r="AU455" i="27"/>
  <c r="AB584" i="27"/>
  <c r="Z464" i="27"/>
  <c r="Z497" i="27"/>
  <c r="AD496" i="27"/>
  <c r="X584" i="27"/>
  <c r="Z127" i="27"/>
  <c r="AC105" i="27"/>
  <c r="AM150" i="27"/>
  <c r="AX628" i="27"/>
  <c r="AM428" i="27"/>
  <c r="Z154" i="27"/>
  <c r="AO128" i="27"/>
  <c r="AN654" i="27"/>
  <c r="AG176" i="27"/>
  <c r="U438" i="27"/>
  <c r="AU638" i="27"/>
  <c r="S1839" i="27"/>
  <c r="R1882" i="27"/>
  <c r="Q1879" i="27"/>
  <c r="AU568" i="27"/>
  <c r="AL493" i="27"/>
  <c r="AX632" i="27"/>
  <c r="AP639" i="27"/>
  <c r="AF460" i="27"/>
  <c r="AW166" i="27"/>
  <c r="AW149" i="27"/>
  <c r="AV596" i="27"/>
  <c r="Z189" i="27"/>
  <c r="X491" i="27"/>
  <c r="AF575" i="27"/>
  <c r="AF647" i="27"/>
  <c r="AE564" i="27"/>
  <c r="AG108" i="27"/>
  <c r="AJ614" i="27"/>
  <c r="AY139" i="27"/>
  <c r="AD116" i="27"/>
  <c r="AY164" i="27"/>
  <c r="Y459" i="27"/>
  <c r="AG151" i="27"/>
  <c r="Z429" i="27"/>
  <c r="AF480" i="27"/>
  <c r="AI553" i="27"/>
  <c r="AU147" i="27"/>
  <c r="S1911" i="27"/>
  <c r="S1859" i="27"/>
  <c r="AH533" i="27"/>
  <c r="AF501" i="27"/>
  <c r="AE109" i="27"/>
  <c r="U133" i="27"/>
  <c r="AS525" i="27"/>
  <c r="AS530" i="27"/>
  <c r="AE136" i="27"/>
  <c r="Z447" i="27"/>
  <c r="AF458" i="27"/>
  <c r="AK106" i="27"/>
  <c r="S1864" i="27"/>
  <c r="AT656" i="27"/>
  <c r="AH601" i="27"/>
  <c r="AN474" i="27"/>
  <c r="AS572" i="27"/>
  <c r="Q1885" i="27"/>
  <c r="AU424" i="27"/>
  <c r="AE481" i="27"/>
  <c r="Q1884" i="27"/>
  <c r="AD536" i="27"/>
  <c r="AC497" i="27"/>
  <c r="AD183" i="27"/>
  <c r="AT607" i="27"/>
  <c r="AB522" i="27"/>
  <c r="AT510" i="27"/>
  <c r="AF581" i="27"/>
  <c r="AM548" i="27"/>
  <c r="Z508" i="27"/>
  <c r="AB518" i="27"/>
  <c r="AD109" i="27"/>
  <c r="AV625" i="27"/>
  <c r="AE148" i="27"/>
  <c r="AT450" i="27"/>
  <c r="Y205" i="27"/>
  <c r="AU104" i="27"/>
  <c r="AO110" i="27"/>
  <c r="Z126" i="27"/>
  <c r="AF122" i="27"/>
  <c r="AI154" i="27"/>
  <c r="X619" i="27"/>
  <c r="Y149" i="27"/>
  <c r="AE422" i="27"/>
  <c r="AH563" i="27"/>
  <c r="AM486" i="27"/>
  <c r="AB478" i="27"/>
  <c r="U517" i="27"/>
  <c r="X576" i="27"/>
  <c r="AU619" i="27"/>
  <c r="AY196" i="27"/>
  <c r="AB557" i="27"/>
  <c r="AJ593" i="27"/>
  <c r="AA124" i="27"/>
  <c r="AA182" i="27"/>
  <c r="Q1917" i="27"/>
  <c r="AJ598" i="27"/>
  <c r="AT458" i="27"/>
  <c r="AW203" i="27"/>
  <c r="AH656" i="27"/>
  <c r="AM623" i="27"/>
  <c r="AU429" i="27"/>
  <c r="X512" i="27"/>
  <c r="X425" i="27"/>
  <c r="AI175" i="27"/>
  <c r="AE526" i="27"/>
  <c r="AC590" i="27"/>
  <c r="X447" i="27"/>
  <c r="Y452" i="27"/>
  <c r="AI543" i="27"/>
  <c r="AC143" i="27"/>
  <c r="AI116" i="27"/>
  <c r="AH600" i="27"/>
  <c r="X637" i="27"/>
  <c r="Y173" i="27"/>
  <c r="U635" i="27"/>
  <c r="AF448" i="27"/>
  <c r="AI121" i="27"/>
  <c r="AS603" i="27"/>
  <c r="AH594" i="27"/>
  <c r="Z151" i="27"/>
  <c r="AV190" i="27"/>
  <c r="U198" i="27"/>
  <c r="Q1889" i="27"/>
  <c r="X565" i="27"/>
  <c r="AD610" i="27"/>
  <c r="AA179" i="27"/>
  <c r="Y157" i="27"/>
  <c r="AM644" i="27"/>
  <c r="AL591" i="27"/>
  <c r="AU207" i="27"/>
  <c r="AA143" i="27"/>
  <c r="AU600" i="27"/>
  <c r="AV583" i="27"/>
  <c r="AS577" i="27"/>
  <c r="AJ517" i="27"/>
  <c r="Z453" i="27"/>
  <c r="AJ178" i="27"/>
  <c r="Q1854" i="27"/>
  <c r="AC555" i="27"/>
  <c r="AC141" i="27"/>
  <c r="R1894" i="27"/>
  <c r="AT186" i="27"/>
  <c r="AM180" i="27"/>
  <c r="AM193" i="27"/>
  <c r="X597" i="27"/>
  <c r="AM635" i="27"/>
  <c r="U609" i="27"/>
  <c r="AJ468" i="27"/>
  <c r="AV523" i="27"/>
  <c r="AD602" i="27"/>
  <c r="AX619" i="27"/>
  <c r="AE493" i="27"/>
  <c r="AC121" i="27"/>
  <c r="Y207" i="27"/>
  <c r="AV440" i="27"/>
  <c r="AG164" i="27"/>
  <c r="AO191" i="27"/>
  <c r="AN591" i="27"/>
  <c r="AX646" i="27"/>
  <c r="AM502" i="27"/>
  <c r="AG207" i="27"/>
  <c r="AW157" i="27"/>
  <c r="AM134" i="27"/>
  <c r="AV514" i="27"/>
  <c r="AX631" i="27"/>
  <c r="AM561" i="27"/>
  <c r="AU549" i="27"/>
  <c r="U630" i="27"/>
  <c r="AT489" i="27"/>
  <c r="AE533" i="27"/>
  <c r="AJ138" i="27"/>
  <c r="AM426" i="27"/>
  <c r="X452" i="27"/>
  <c r="R1919" i="27"/>
  <c r="AM607" i="27"/>
  <c r="X539" i="27"/>
  <c r="AE133" i="27"/>
  <c r="Y588" i="27"/>
  <c r="AJ564" i="27"/>
  <c r="AN638" i="27"/>
  <c r="AL524" i="27"/>
  <c r="AL555" i="27"/>
  <c r="U159" i="27"/>
  <c r="AO180" i="27"/>
  <c r="AJ619" i="27"/>
  <c r="S1860" i="27"/>
  <c r="AO199" i="27"/>
  <c r="AF457" i="27"/>
  <c r="AH485" i="27"/>
  <c r="AJ634" i="27"/>
  <c r="AT117" i="27"/>
  <c r="AM112" i="27"/>
  <c r="AK129" i="27"/>
  <c r="AD628" i="27"/>
  <c r="U424" i="27"/>
  <c r="AW169" i="27"/>
  <c r="AJ429" i="27"/>
  <c r="AK151" i="27"/>
  <c r="AH443" i="27"/>
  <c r="AG156" i="27"/>
  <c r="AN177" i="27"/>
  <c r="AJ187" i="27"/>
  <c r="AN141" i="27"/>
  <c r="AN145" i="27"/>
  <c r="AV533" i="27"/>
  <c r="AY130" i="27"/>
  <c r="AF597" i="27"/>
  <c r="AS566" i="27"/>
  <c r="AU428" i="27"/>
  <c r="AX467" i="27"/>
  <c r="AI422" i="27"/>
  <c r="AT491" i="27"/>
  <c r="U436" i="27"/>
  <c r="AX522" i="27"/>
  <c r="AT205" i="27"/>
  <c r="Y591" i="27"/>
  <c r="AV637" i="27"/>
  <c r="AB479" i="27"/>
  <c r="AX524" i="27"/>
  <c r="AX573" i="27"/>
  <c r="AK119" i="27"/>
  <c r="S1848" i="27"/>
  <c r="AJ471" i="27"/>
  <c r="U500" i="27"/>
  <c r="AB609" i="27"/>
  <c r="AN530" i="27"/>
  <c r="AB436" i="27"/>
  <c r="AO190" i="27"/>
  <c r="AV646" i="27"/>
  <c r="AG177" i="27"/>
  <c r="Q1873" i="27"/>
  <c r="AM166" i="27"/>
  <c r="AK105" i="27"/>
  <c r="AY167" i="27"/>
  <c r="AK153" i="27"/>
  <c r="AT107" i="27"/>
  <c r="AL442" i="27"/>
  <c r="AI193" i="27"/>
  <c r="AE145" i="27"/>
  <c r="AU613" i="27"/>
  <c r="R1850" i="27"/>
  <c r="AC168" i="27"/>
  <c r="AO104" i="27"/>
  <c r="AH515" i="27"/>
  <c r="U540" i="27"/>
  <c r="U563" i="27"/>
  <c r="AL568" i="27"/>
  <c r="AE470" i="27"/>
  <c r="AX423" i="27"/>
  <c r="AW171" i="27"/>
  <c r="AL470" i="27"/>
  <c r="AF421" i="27"/>
  <c r="U162" i="27"/>
  <c r="AH424" i="27"/>
  <c r="Y556" i="27"/>
  <c r="AP627" i="27"/>
  <c r="U102" i="27"/>
  <c r="AG146" i="27"/>
  <c r="AH457" i="27"/>
  <c r="Z631" i="27"/>
  <c r="AC494" i="27"/>
  <c r="AC611" i="27"/>
  <c r="AU474" i="27"/>
  <c r="AK104" i="27"/>
  <c r="AD579" i="27"/>
  <c r="AM429" i="27"/>
  <c r="AG205" i="27"/>
  <c r="AF431" i="27"/>
  <c r="AF543" i="27"/>
  <c r="AM205" i="27"/>
  <c r="AG190" i="27"/>
  <c r="AG130" i="27"/>
  <c r="AF589" i="27"/>
  <c r="AV480" i="27"/>
  <c r="Q1856" i="27"/>
  <c r="AV477" i="27"/>
  <c r="AJ609" i="27"/>
  <c r="AJ637" i="27"/>
  <c r="AM140" i="27"/>
  <c r="AM133" i="27"/>
  <c r="AF483" i="27"/>
  <c r="AY116" i="27"/>
  <c r="U455" i="27"/>
  <c r="AC616" i="27"/>
  <c r="AM423" i="27"/>
  <c r="AM143" i="27"/>
  <c r="AW144" i="27"/>
  <c r="Y553" i="27"/>
  <c r="AE643" i="27"/>
  <c r="AH469" i="27"/>
  <c r="AF489" i="27"/>
  <c r="AY122" i="27"/>
  <c r="AF113" i="27"/>
  <c r="AO142" i="27"/>
  <c r="Y480" i="27"/>
  <c r="AW151" i="27"/>
  <c r="AI425" i="27"/>
  <c r="AA111" i="27"/>
  <c r="AU432" i="27"/>
  <c r="AL543" i="27"/>
  <c r="AF494" i="27"/>
  <c r="AF453" i="27"/>
  <c r="AM516" i="27"/>
  <c r="U155" i="27"/>
  <c r="Z569" i="27"/>
  <c r="AT518" i="27"/>
  <c r="AL422" i="27"/>
  <c r="Z208" i="27"/>
  <c r="AJ491" i="27"/>
  <c r="Y645" i="27"/>
  <c r="AS591" i="27"/>
  <c r="AS440" i="27"/>
  <c r="AD477" i="27"/>
  <c r="AI460" i="27"/>
  <c r="AV188" i="27"/>
  <c r="X490" i="27"/>
  <c r="AN616" i="27"/>
  <c r="AU579" i="27"/>
  <c r="AD588" i="27"/>
  <c r="AE191" i="27"/>
  <c r="AU612" i="27"/>
  <c r="AE513" i="27"/>
  <c r="AB551" i="27"/>
  <c r="AW114" i="27"/>
  <c r="X649" i="27"/>
  <c r="AH551" i="27"/>
  <c r="Z653" i="27"/>
  <c r="AI607" i="27"/>
  <c r="AN545" i="27"/>
  <c r="AJ576" i="27"/>
  <c r="AJ555" i="27"/>
  <c r="AH450" i="27"/>
  <c r="AN137" i="27"/>
  <c r="AD552" i="27"/>
  <c r="AV455" i="27"/>
  <c r="AX635" i="27"/>
  <c r="AN422" i="27"/>
  <c r="AJ127" i="27"/>
  <c r="U192" i="27"/>
  <c r="AC619" i="27"/>
  <c r="AJ432" i="27"/>
  <c r="AU554" i="27"/>
  <c r="AS485" i="27"/>
  <c r="X573" i="27"/>
  <c r="AM618" i="27"/>
  <c r="AF191" i="27"/>
  <c r="AF428" i="27"/>
  <c r="AD630" i="27"/>
  <c r="AJ621" i="27"/>
  <c r="R1846" i="27"/>
  <c r="AJ594" i="27"/>
  <c r="AD636" i="27"/>
  <c r="U627" i="27"/>
  <c r="Y498" i="27"/>
  <c r="AU139" i="27"/>
  <c r="X580" i="27"/>
  <c r="AF423" i="27"/>
  <c r="AE427" i="27"/>
  <c r="AH592" i="27"/>
  <c r="X566" i="27"/>
  <c r="Q1828" i="27"/>
  <c r="AV125" i="27"/>
  <c r="AJ107" i="27"/>
  <c r="AA173" i="27"/>
  <c r="AI560" i="27"/>
  <c r="AX603" i="27"/>
  <c r="AV568" i="27"/>
  <c r="Z600" i="27"/>
  <c r="AN515" i="27"/>
  <c r="AX554" i="27"/>
  <c r="AF567" i="27"/>
  <c r="AO111" i="27"/>
  <c r="AI174" i="27"/>
  <c r="AV456" i="27"/>
  <c r="AN122" i="27"/>
  <c r="AI572" i="27"/>
  <c r="AV471" i="27"/>
  <c r="AS594" i="27"/>
  <c r="AJ172" i="27"/>
  <c r="AC132" i="27"/>
  <c r="AF655" i="27"/>
  <c r="AV169" i="27"/>
  <c r="AJ563" i="27"/>
  <c r="AU201" i="27"/>
  <c r="AF619" i="27"/>
  <c r="U478" i="27"/>
  <c r="AU522" i="27"/>
  <c r="AF631" i="27"/>
  <c r="AW179" i="27"/>
  <c r="Q1827" i="27"/>
  <c r="AD459" i="27"/>
  <c r="AI125" i="27"/>
  <c r="AS614" i="27"/>
  <c r="AB554" i="27"/>
  <c r="R1867" i="27"/>
  <c r="AV537" i="27"/>
  <c r="AJ504" i="27"/>
  <c r="AJ546" i="27"/>
  <c r="AJ119" i="27"/>
  <c r="AT598" i="27"/>
  <c r="S1824" i="27"/>
  <c r="AI510" i="27"/>
  <c r="Z639" i="27"/>
  <c r="AT488" i="27"/>
  <c r="AJ434" i="27"/>
  <c r="AE168" i="27"/>
  <c r="AJ134" i="27"/>
  <c r="AU625" i="27"/>
  <c r="Q1899" i="27"/>
  <c r="AD151" i="27"/>
  <c r="AL474" i="27"/>
  <c r="X515" i="27"/>
  <c r="U117" i="27"/>
  <c r="AK110" i="27"/>
  <c r="AC155" i="27"/>
  <c r="AF456" i="27"/>
  <c r="AV162" i="27"/>
  <c r="AI130" i="27"/>
  <c r="Q1834" i="27"/>
  <c r="AD656" i="27"/>
  <c r="AH586" i="27"/>
  <c r="AN110" i="27"/>
  <c r="AJ490" i="27"/>
  <c r="AX526" i="27"/>
  <c r="AS533" i="27"/>
  <c r="AI434" i="27"/>
  <c r="AG143" i="27"/>
  <c r="AY149" i="27"/>
  <c r="AL460" i="27"/>
  <c r="AD152" i="27"/>
  <c r="AS494" i="27"/>
  <c r="AU548" i="27"/>
  <c r="AC429" i="27"/>
  <c r="AL531" i="27"/>
  <c r="AE521" i="27"/>
  <c r="AN541" i="27"/>
  <c r="AL638" i="27"/>
  <c r="AI590" i="27"/>
  <c r="AA203" i="27"/>
  <c r="X589" i="27"/>
  <c r="U428" i="27"/>
  <c r="AM173" i="27"/>
  <c r="AF143" i="27"/>
  <c r="Y642" i="27"/>
  <c r="AU195" i="27"/>
  <c r="AJ611" i="27"/>
  <c r="AP655" i="27"/>
  <c r="AH615" i="27"/>
  <c r="AN625" i="27"/>
  <c r="AD143" i="27"/>
  <c r="AF605" i="27"/>
  <c r="AL569" i="27"/>
  <c r="AM483" i="27"/>
  <c r="AB632" i="27"/>
  <c r="AC179" i="27"/>
  <c r="R1885" i="27"/>
  <c r="Y199" i="27"/>
  <c r="AA133" i="27"/>
  <c r="X433" i="27"/>
  <c r="AU142" i="27"/>
  <c r="AC648" i="27"/>
  <c r="AM107" i="27"/>
  <c r="AU453" i="27"/>
  <c r="AJ492" i="27"/>
  <c r="AT421" i="27"/>
  <c r="X548" i="27"/>
  <c r="AB461" i="27"/>
  <c r="AL640" i="27"/>
  <c r="AT619" i="27"/>
  <c r="U472" i="27"/>
  <c r="AV560" i="27"/>
  <c r="AA170" i="27"/>
  <c r="U578" i="27"/>
  <c r="AX615" i="27"/>
  <c r="Y202" i="27"/>
  <c r="AK145" i="27"/>
  <c r="Z503" i="27"/>
  <c r="AH640" i="27"/>
  <c r="AL462" i="27"/>
  <c r="AM168" i="27"/>
  <c r="AM606" i="27"/>
  <c r="AJ656" i="27"/>
  <c r="AH572" i="27"/>
  <c r="AH500" i="27"/>
  <c r="AS472" i="27"/>
  <c r="AT589" i="27"/>
  <c r="AL604" i="27"/>
  <c r="AU502" i="27"/>
  <c r="AN490" i="27"/>
  <c r="AE433" i="27"/>
  <c r="AE514" i="27"/>
  <c r="AN594" i="27"/>
  <c r="AU135" i="27"/>
  <c r="X508" i="27"/>
  <c r="AJ153" i="27"/>
  <c r="AI613" i="27"/>
  <c r="Z177" i="27"/>
  <c r="AF569" i="27"/>
  <c r="AD448" i="27"/>
  <c r="AE485" i="27"/>
  <c r="AI641" i="27"/>
  <c r="AJ624" i="27"/>
  <c r="AS567" i="27"/>
  <c r="AC182" i="27"/>
  <c r="AE188" i="27"/>
  <c r="AX511" i="27"/>
  <c r="AI191" i="27"/>
  <c r="AC484" i="27"/>
  <c r="U191" i="27"/>
  <c r="AC127" i="27"/>
  <c r="AC119" i="27"/>
  <c r="AS486" i="27"/>
  <c r="AT145" i="27"/>
  <c r="U491" i="27"/>
  <c r="AM588" i="27"/>
  <c r="AN596" i="27"/>
  <c r="AU190" i="27"/>
  <c r="Y655" i="27"/>
  <c r="AU503" i="27"/>
  <c r="AT112" i="27"/>
  <c r="AA149" i="27"/>
  <c r="AE569" i="27"/>
  <c r="U597" i="27"/>
  <c r="AT159" i="27"/>
  <c r="AU621" i="27"/>
  <c r="AX620" i="27"/>
  <c r="AT111" i="27"/>
  <c r="U156" i="27"/>
  <c r="Y162" i="27"/>
  <c r="AT124" i="27"/>
  <c r="AT422" i="27"/>
  <c r="AF153" i="27"/>
  <c r="AB654" i="27"/>
  <c r="Q1809" i="27"/>
  <c r="AD476" i="27"/>
  <c r="AM188" i="27"/>
  <c r="AM111" i="27"/>
  <c r="AE197" i="27"/>
  <c r="AU597" i="27"/>
  <c r="AH444" i="27"/>
  <c r="AO131" i="27"/>
  <c r="AN448" i="27"/>
  <c r="AE654" i="27"/>
  <c r="AS447" i="27"/>
  <c r="AV648" i="27"/>
  <c r="Z421" i="27"/>
  <c r="AV584" i="27"/>
  <c r="AF517" i="27"/>
  <c r="AA188" i="27"/>
  <c r="AL545" i="27"/>
  <c r="AB552" i="27"/>
  <c r="AC120" i="27"/>
  <c r="AT584" i="27"/>
  <c r="AD479" i="27"/>
  <c r="AU565" i="27"/>
  <c r="AU590" i="27"/>
  <c r="AI569" i="27"/>
  <c r="AT499" i="27"/>
  <c r="AH490" i="27"/>
  <c r="AO203" i="27"/>
  <c r="AE445" i="27"/>
  <c r="AI563" i="27"/>
  <c r="X651" i="27"/>
  <c r="AV653" i="27"/>
  <c r="AU589" i="27"/>
  <c r="AF172" i="27"/>
  <c r="AP629" i="27"/>
  <c r="AJ574" i="27"/>
  <c r="AM110" i="27"/>
  <c r="AE165" i="27"/>
  <c r="AM121" i="27"/>
  <c r="AE105" i="27"/>
  <c r="AF516" i="27"/>
  <c r="AS476" i="27"/>
  <c r="AP631" i="27"/>
  <c r="AK133" i="27"/>
  <c r="AV466" i="27"/>
  <c r="AN198" i="27"/>
  <c r="Z622" i="27"/>
  <c r="AN106" i="27"/>
  <c r="AV559" i="27"/>
  <c r="R1862" i="27"/>
  <c r="AP612" i="27"/>
  <c r="AT549" i="27"/>
  <c r="Q1862" i="27"/>
  <c r="AB431" i="27"/>
  <c r="AB538" i="27"/>
  <c r="AV445" i="27"/>
  <c r="AB508" i="27"/>
  <c r="S1899" i="27"/>
  <c r="AF197" i="27"/>
  <c r="AB438" i="27"/>
  <c r="AC562" i="27"/>
  <c r="AN551" i="27"/>
  <c r="U494" i="27"/>
  <c r="AH550" i="27"/>
  <c r="AU456" i="27"/>
  <c r="AS482" i="27"/>
  <c r="AC436" i="27"/>
  <c r="AU557" i="27"/>
  <c r="Y529" i="27"/>
  <c r="AV136" i="27"/>
  <c r="AD481" i="27"/>
  <c r="AF105" i="27"/>
  <c r="AJ596" i="27"/>
  <c r="U190" i="27"/>
  <c r="U199" i="27"/>
  <c r="AE454" i="27"/>
  <c r="AE451" i="27"/>
  <c r="R1859" i="27"/>
  <c r="AC633" i="27"/>
  <c r="AN637" i="27"/>
  <c r="AM582" i="27"/>
  <c r="AX562" i="27"/>
  <c r="AA132" i="27"/>
  <c r="AN463" i="27"/>
  <c r="AH636" i="27"/>
  <c r="AB483" i="27"/>
  <c r="AB447" i="27"/>
  <c r="AL626" i="27"/>
  <c r="AM507" i="27"/>
  <c r="Z159" i="27"/>
  <c r="AH644" i="27"/>
  <c r="AJ184" i="27"/>
  <c r="AE174" i="27"/>
  <c r="AP621" i="27"/>
  <c r="AI138" i="27"/>
  <c r="AE624" i="27"/>
  <c r="U137" i="27"/>
  <c r="AS481" i="27"/>
  <c r="AV486" i="27"/>
  <c r="AP628" i="27"/>
  <c r="AH587" i="27"/>
  <c r="AV609" i="27"/>
  <c r="Y134" i="27"/>
  <c r="AC617" i="27"/>
  <c r="AU546" i="27"/>
  <c r="Y609" i="27"/>
  <c r="AB534" i="27"/>
  <c r="AW190" i="27"/>
  <c r="AM157" i="27"/>
  <c r="AJ207" i="27"/>
  <c r="AH647" i="27"/>
  <c r="AL439" i="27"/>
  <c r="AX515" i="27"/>
  <c r="AV115" i="27"/>
  <c r="AH602" i="27"/>
  <c r="AO144" i="27"/>
  <c r="AI184" i="27"/>
  <c r="AX555" i="27"/>
  <c r="AI539" i="27"/>
  <c r="AE183" i="27"/>
  <c r="AO121" i="27"/>
  <c r="AE515" i="27"/>
  <c r="AC525" i="27"/>
  <c r="AX502" i="27"/>
  <c r="X510" i="27"/>
  <c r="AJ586" i="27"/>
  <c r="AM487" i="27"/>
  <c r="AS626" i="27"/>
  <c r="AH442" i="27"/>
  <c r="AS634" i="27"/>
  <c r="S1868" i="27"/>
  <c r="AF154" i="27"/>
  <c r="AG204" i="27"/>
  <c r="AL496" i="27"/>
  <c r="AT644" i="27"/>
  <c r="Q1892" i="27"/>
  <c r="S1799" i="27"/>
  <c r="AL446" i="27"/>
  <c r="X495" i="27"/>
  <c r="Y576" i="27"/>
  <c r="AY198" i="27"/>
  <c r="AV629" i="27"/>
  <c r="AC139" i="27"/>
  <c r="AA138" i="27"/>
  <c r="AN191" i="27"/>
  <c r="AV428" i="27"/>
  <c r="U558" i="27"/>
  <c r="AU152" i="27"/>
  <c r="AI438" i="27"/>
  <c r="AT618" i="27"/>
  <c r="AV463" i="27"/>
  <c r="AU585" i="27"/>
  <c r="AT144" i="27"/>
  <c r="AE120" i="27"/>
  <c r="AT113" i="27"/>
  <c r="AW201" i="27"/>
  <c r="AD433" i="27"/>
  <c r="AB451" i="27"/>
  <c r="AA141" i="27"/>
  <c r="AT119" i="27"/>
  <c r="AV498" i="27"/>
  <c r="AE489" i="27"/>
  <c r="AK169" i="27"/>
  <c r="Z424" i="27"/>
  <c r="AA113" i="27"/>
  <c r="AX520" i="27"/>
  <c r="Y513" i="27"/>
  <c r="AA118" i="27"/>
  <c r="AL536" i="27"/>
  <c r="AJ535" i="27"/>
  <c r="AD155" i="27"/>
  <c r="U587" i="27"/>
  <c r="AB434" i="27"/>
  <c r="AL573" i="27"/>
  <c r="AT557" i="27"/>
  <c r="AC187" i="27"/>
  <c r="X625" i="27"/>
  <c r="AE121" i="27"/>
  <c r="Q1870" i="27"/>
  <c r="AC125" i="27"/>
  <c r="AI545" i="27"/>
  <c r="AC645" i="27"/>
  <c r="AP614" i="27"/>
  <c r="U565" i="27"/>
  <c r="AU593" i="27"/>
  <c r="AF654" i="27"/>
  <c r="AF538" i="27"/>
  <c r="AH448" i="27"/>
  <c r="AD647" i="27"/>
  <c r="AO172" i="27"/>
  <c r="AF565" i="27"/>
  <c r="Z456" i="27"/>
  <c r="Z642" i="27"/>
  <c r="U531" i="27"/>
  <c r="AX570" i="27"/>
  <c r="AJ140" i="27"/>
  <c r="AJ654" i="27"/>
  <c r="AH494" i="27"/>
  <c r="Q1836" i="27"/>
  <c r="AM560" i="27"/>
  <c r="AE552" i="27"/>
  <c r="AH470" i="27"/>
  <c r="AB555" i="27"/>
  <c r="AT550" i="27"/>
  <c r="AT543" i="27"/>
  <c r="AM186" i="27"/>
  <c r="AS488" i="27"/>
  <c r="AO158" i="27"/>
  <c r="U167" i="27"/>
  <c r="AJ558" i="27"/>
  <c r="X579" i="27"/>
  <c r="AC422" i="27"/>
  <c r="AU630" i="27"/>
  <c r="AP600" i="27"/>
  <c r="AN519" i="27"/>
  <c r="AJ159" i="27"/>
  <c r="AM632" i="27"/>
  <c r="AY138" i="27"/>
  <c r="AD585" i="27"/>
  <c r="AJ618" i="27"/>
  <c r="AE137" i="27"/>
  <c r="AB545" i="27"/>
  <c r="AV454" i="27"/>
  <c r="AJ173" i="27"/>
  <c r="AT526" i="27"/>
  <c r="AJ580" i="27"/>
  <c r="X453" i="27"/>
  <c r="AN505" i="27"/>
  <c r="AM554" i="27"/>
  <c r="AJ496" i="27"/>
  <c r="AJ457" i="27"/>
  <c r="AJ136" i="27"/>
  <c r="AL602" i="27"/>
  <c r="AY140" i="27"/>
  <c r="AD566" i="27"/>
  <c r="X624" i="27"/>
  <c r="AS597" i="27"/>
  <c r="U618" i="27"/>
  <c r="Y189" i="27"/>
  <c r="U534" i="27"/>
  <c r="Y105" i="27"/>
  <c r="Z175" i="27"/>
  <c r="AF641" i="27"/>
  <c r="Q1882" i="27"/>
  <c r="AL492" i="27"/>
  <c r="AE616" i="27"/>
  <c r="Y195" i="27"/>
  <c r="AD107" i="27"/>
  <c r="S1881" i="27"/>
  <c r="AN131" i="27"/>
  <c r="AE608" i="27"/>
  <c r="Z568" i="27"/>
  <c r="AJ103" i="27"/>
  <c r="AE118" i="27"/>
  <c r="AN495" i="27"/>
  <c r="AN537" i="27"/>
  <c r="AM141" i="27"/>
  <c r="AV447" i="27"/>
  <c r="Y127" i="27"/>
  <c r="AM603" i="27"/>
  <c r="AC433" i="27"/>
  <c r="AD653" i="27"/>
  <c r="U625" i="27"/>
  <c r="AV160" i="27"/>
  <c r="AM480" i="27"/>
  <c r="U546" i="27"/>
  <c r="AW141" i="27"/>
  <c r="AN547" i="27"/>
  <c r="AE203" i="27"/>
  <c r="AX521" i="27"/>
  <c r="AJ630" i="27"/>
  <c r="AS600" i="27"/>
  <c r="AT640" i="27"/>
  <c r="AH610" i="27"/>
  <c r="Y133" i="27"/>
  <c r="R1920" i="27"/>
  <c r="Z112" i="27"/>
  <c r="AU467" i="27"/>
  <c r="AF492" i="27"/>
  <c r="AC192" i="27"/>
  <c r="Y183" i="27"/>
  <c r="AI633" i="27"/>
  <c r="R1801" i="27"/>
  <c r="S1850" i="27"/>
  <c r="AV643" i="27"/>
  <c r="Y436" i="27"/>
  <c r="AH648" i="27"/>
  <c r="X458" i="27"/>
  <c r="U570" i="27"/>
  <c r="AC589" i="27"/>
  <c r="AG168" i="27"/>
  <c r="AD654" i="27"/>
  <c r="AW193" i="27"/>
  <c r="AU531" i="27"/>
  <c r="AT110" i="27"/>
  <c r="AT641" i="27"/>
  <c r="AN464" i="27"/>
  <c r="AT444" i="27"/>
  <c r="AU484" i="27"/>
  <c r="AF470" i="27"/>
  <c r="Q1888" i="27"/>
  <c r="AC190" i="27"/>
  <c r="AJ206" i="27"/>
  <c r="AX477" i="27"/>
  <c r="AH472" i="27"/>
  <c r="Z627" i="27"/>
  <c r="Z541" i="27"/>
  <c r="AJ641" i="27"/>
  <c r="AT456" i="27"/>
  <c r="AE501" i="27"/>
  <c r="AO171" i="27"/>
  <c r="AE108" i="27"/>
  <c r="AN154" i="27"/>
  <c r="AX591" i="27"/>
  <c r="AI603" i="27"/>
  <c r="AT484" i="27"/>
  <c r="AS502" i="27"/>
  <c r="AF425" i="27"/>
  <c r="AH426" i="27"/>
  <c r="AK204" i="27"/>
  <c r="R1918" i="27"/>
  <c r="AX480" i="27"/>
  <c r="AC509" i="27"/>
  <c r="AH436" i="27"/>
  <c r="AM629" i="27"/>
  <c r="AF591" i="27"/>
  <c r="AL486" i="27"/>
  <c r="AT141" i="27"/>
  <c r="AK194" i="27"/>
  <c r="AF648" i="27"/>
  <c r="AT199" i="27"/>
  <c r="AN158" i="27"/>
  <c r="AW112" i="27"/>
  <c r="AC163" i="27"/>
  <c r="U429" i="27"/>
  <c r="AJ467" i="27"/>
  <c r="AD110" i="27"/>
  <c r="AJ105" i="27"/>
  <c r="AJ427" i="27"/>
  <c r="AU533" i="27"/>
  <c r="Z485" i="27"/>
  <c r="U642" i="27"/>
  <c r="U610" i="27"/>
  <c r="AT528" i="27"/>
  <c r="Y628" i="27"/>
  <c r="X497" i="27"/>
  <c r="AD467" i="27"/>
  <c r="AB597" i="27"/>
  <c r="AL629" i="27"/>
  <c r="AU481" i="27"/>
  <c r="AI181" i="27"/>
  <c r="AY107" i="27"/>
  <c r="AN105" i="27"/>
  <c r="AX644" i="27"/>
  <c r="AT146" i="27"/>
  <c r="AC651" i="27"/>
  <c r="U537" i="27"/>
  <c r="AL622" i="27"/>
  <c r="AJ530" i="27"/>
  <c r="X605" i="27"/>
  <c r="AN597" i="27"/>
  <c r="AM142" i="27"/>
  <c r="Z121" i="27"/>
  <c r="AM604" i="27"/>
  <c r="AD134" i="27"/>
  <c r="AD556" i="27"/>
  <c r="Z200" i="27"/>
  <c r="Z115" i="27"/>
  <c r="AN593" i="27"/>
  <c r="R1856" i="27"/>
  <c r="AX501" i="27"/>
  <c r="AC473" i="27"/>
  <c r="AI626" i="27"/>
  <c r="AY192" i="27"/>
  <c r="AV603" i="27"/>
  <c r="AB596" i="27"/>
  <c r="AE576" i="27"/>
  <c r="AM539" i="27"/>
  <c r="AP601" i="27"/>
  <c r="U178" i="27"/>
  <c r="AF593" i="27"/>
  <c r="AA181" i="27"/>
  <c r="AB636" i="27"/>
  <c r="S1905" i="27"/>
  <c r="AO141" i="27"/>
  <c r="AD464" i="27"/>
  <c r="AK164" i="27"/>
  <c r="AC425" i="27"/>
  <c r="AT561" i="27"/>
  <c r="AV492" i="27"/>
  <c r="AS464" i="27"/>
  <c r="AC103" i="27"/>
  <c r="AN598" i="27"/>
  <c r="AY144" i="27"/>
  <c r="AU119" i="27"/>
  <c r="AS513" i="27"/>
  <c r="S1892" i="27"/>
  <c r="Z492" i="27"/>
  <c r="AF503" i="27"/>
  <c r="AC175" i="27"/>
  <c r="AF651" i="27"/>
  <c r="AC495" i="27"/>
  <c r="AS507" i="27"/>
  <c r="AE182" i="27"/>
  <c r="AJ151" i="27"/>
  <c r="AN588" i="27"/>
  <c r="AT139" i="27"/>
  <c r="AD172" i="27"/>
  <c r="Y120" i="27"/>
  <c r="AX544" i="27"/>
  <c r="Y557" i="27"/>
  <c r="AM446" i="27"/>
  <c r="AH434" i="27"/>
  <c r="U634" i="27"/>
  <c r="X575" i="27"/>
  <c r="AN182" i="27"/>
  <c r="U148" i="27"/>
  <c r="AC450" i="27"/>
  <c r="AH435" i="27"/>
  <c r="AV145" i="27"/>
  <c r="R1818" i="27"/>
  <c r="R1833" i="27"/>
  <c r="AS522" i="27"/>
  <c r="U161" i="27"/>
  <c r="U456" i="27"/>
  <c r="X445" i="27"/>
  <c r="U528" i="27"/>
  <c r="AM533" i="27"/>
  <c r="AA104" i="27"/>
  <c r="AL644" i="27"/>
  <c r="AJ102" i="27"/>
  <c r="AF620" i="27"/>
  <c r="U577" i="27"/>
  <c r="AE442" i="27"/>
  <c r="Y106" i="27"/>
  <c r="Y550" i="27"/>
  <c r="AB486" i="27"/>
  <c r="AS627" i="27"/>
  <c r="Q1874" i="27"/>
  <c r="AP651" i="27"/>
  <c r="AD454" i="27"/>
  <c r="AF433" i="27"/>
  <c r="AK127" i="27"/>
  <c r="AC487" i="27"/>
  <c r="AJ584" i="27"/>
  <c r="Z536" i="27"/>
  <c r="AC158" i="27"/>
  <c r="AT567" i="27"/>
  <c r="AX487" i="27"/>
  <c r="AX422" i="27"/>
  <c r="AH530" i="27"/>
  <c r="AJ180" i="27"/>
  <c r="X482" i="27"/>
  <c r="AN123" i="27"/>
  <c r="X464" i="27"/>
  <c r="AN459" i="27"/>
  <c r="S1833" i="27"/>
  <c r="AD177" i="27"/>
  <c r="AB449" i="27"/>
  <c r="AF610" i="27"/>
  <c r="AP609" i="27"/>
  <c r="AM435" i="27"/>
  <c r="Y142" i="27"/>
  <c r="AX449" i="27"/>
  <c r="Z152" i="27"/>
  <c r="X428" i="27"/>
  <c r="S1910" i="27"/>
  <c r="AF207" i="27"/>
  <c r="AI133" i="27"/>
  <c r="Z108" i="27"/>
  <c r="AC572" i="27"/>
  <c r="AH497" i="27"/>
  <c r="AF553" i="27"/>
  <c r="AM152" i="27"/>
  <c r="AV207" i="27"/>
  <c r="AT472" i="27"/>
  <c r="AV654" i="27"/>
  <c r="S1852" i="27"/>
  <c r="AB640" i="27"/>
  <c r="AN184" i="27"/>
  <c r="AY174" i="27"/>
  <c r="AF436" i="27"/>
  <c r="AD158" i="27"/>
  <c r="AC503" i="27"/>
  <c r="AY195" i="27"/>
  <c r="AU592" i="27"/>
  <c r="AS568" i="27"/>
  <c r="X612" i="27"/>
  <c r="R1914" i="27"/>
  <c r="AB535" i="27"/>
  <c r="AD590" i="27"/>
  <c r="AU141" i="27"/>
  <c r="S1893" i="27"/>
  <c r="AO174" i="27"/>
  <c r="AO137" i="27"/>
  <c r="Z555" i="27"/>
  <c r="U160" i="27"/>
  <c r="AT469" i="27"/>
  <c r="AL509" i="27"/>
  <c r="Z552" i="27"/>
  <c r="AU598" i="27"/>
  <c r="AF478" i="27"/>
  <c r="AU544" i="27"/>
  <c r="AK123" i="27"/>
  <c r="AX470" i="27"/>
  <c r="AM535" i="27"/>
  <c r="Z172" i="27"/>
  <c r="AN543" i="27"/>
  <c r="AJ116" i="27"/>
  <c r="AC102" i="27"/>
  <c r="Z194" i="27"/>
  <c r="AL643" i="27"/>
  <c r="AE581" i="27"/>
  <c r="AE125" i="27"/>
  <c r="AO138" i="27"/>
  <c r="AE540" i="27"/>
  <c r="AW194" i="27"/>
  <c r="AN580" i="27"/>
  <c r="U482" i="27"/>
  <c r="AJ493" i="27"/>
  <c r="R1896" i="27"/>
  <c r="AO176" i="27"/>
  <c r="AU628" i="27"/>
  <c r="AN634" i="27"/>
  <c r="AJ195" i="27"/>
  <c r="AC423" i="27"/>
  <c r="Y508" i="27"/>
  <c r="AK191" i="27"/>
  <c r="R1888" i="27"/>
  <c r="AX649" i="27"/>
  <c r="AY145" i="27"/>
  <c r="AE167" i="27"/>
  <c r="Y488" i="27"/>
  <c r="AC591" i="27"/>
  <c r="AE623" i="27"/>
  <c r="U168" i="27"/>
  <c r="S1836" i="27"/>
  <c r="AI557" i="27"/>
  <c r="AF206" i="27"/>
  <c r="AC116" i="27"/>
  <c r="AB647" i="27"/>
  <c r="AH612" i="27"/>
  <c r="AF450" i="27"/>
  <c r="AV639" i="27"/>
  <c r="AH474" i="27"/>
  <c r="AI487" i="27"/>
  <c r="S1806" i="27"/>
  <c r="AK179" i="27"/>
  <c r="AM484" i="27"/>
  <c r="X595" i="27"/>
  <c r="AT132" i="27"/>
  <c r="X528" i="27"/>
  <c r="AN526" i="27"/>
  <c r="AO119" i="27"/>
  <c r="AF435" i="27"/>
  <c r="X426" i="27"/>
  <c r="AJ600" i="27"/>
  <c r="AL437" i="27"/>
  <c r="AI128" i="27"/>
  <c r="AJ117" i="27"/>
  <c r="AC185" i="27"/>
  <c r="U629" i="27"/>
  <c r="AD617" i="27"/>
  <c r="AT625" i="27"/>
  <c r="X563" i="27"/>
  <c r="AN470" i="27"/>
  <c r="AO195" i="27"/>
  <c r="AM171" i="27"/>
  <c r="AU206" i="27"/>
  <c r="AC520" i="27"/>
  <c r="AS484" i="27"/>
  <c r="AE426" i="27"/>
  <c r="AH518" i="27"/>
  <c r="AW189" i="27"/>
  <c r="AU566" i="27"/>
  <c r="AF124" i="27"/>
  <c r="AV196" i="27"/>
  <c r="AX425" i="27"/>
  <c r="X540" i="27"/>
  <c r="AV601" i="27"/>
  <c r="U110" i="27"/>
  <c r="AM463" i="27"/>
  <c r="AA174" i="27"/>
  <c r="AW155" i="27"/>
  <c r="AF176" i="27"/>
  <c r="AK208" i="27"/>
  <c r="AM177" i="27"/>
  <c r="AA193" i="27"/>
  <c r="AB625" i="27"/>
  <c r="AK207" i="27"/>
  <c r="Y169" i="27"/>
  <c r="AM468" i="27"/>
  <c r="X588" i="27"/>
  <c r="AI605" i="27"/>
  <c r="AC426" i="27"/>
  <c r="AS573" i="27"/>
  <c r="AT127" i="27"/>
  <c r="AX450" i="27"/>
  <c r="AS621" i="27"/>
  <c r="AV532" i="27"/>
  <c r="AI105" i="27"/>
  <c r="X560" i="27"/>
  <c r="AC564" i="27"/>
  <c r="AU180" i="27"/>
  <c r="AD527" i="27"/>
  <c r="AV475" i="27"/>
  <c r="Z567" i="27"/>
  <c r="Z438" i="27"/>
  <c r="AD471" i="27"/>
  <c r="Z480" i="27"/>
  <c r="U555" i="27"/>
  <c r="AU646" i="27"/>
  <c r="AE546" i="27"/>
  <c r="AG189" i="27"/>
  <c r="AA106" i="27"/>
  <c r="AU111" i="27"/>
  <c r="AC118" i="27"/>
  <c r="AM167" i="27"/>
  <c r="AT495" i="27"/>
  <c r="AL605" i="27"/>
  <c r="AC527" i="27"/>
  <c r="AE163" i="27"/>
  <c r="AN472" i="27"/>
  <c r="AB607" i="27"/>
  <c r="AA139" i="27"/>
  <c r="AC627" i="27"/>
  <c r="AT208" i="27"/>
  <c r="AF471" i="27"/>
  <c r="AC174" i="27"/>
  <c r="AN564" i="27"/>
  <c r="Z652" i="27"/>
  <c r="AA202" i="27"/>
  <c r="AN161" i="27"/>
  <c r="AV588" i="27"/>
  <c r="AM479" i="27"/>
  <c r="AI507" i="27"/>
  <c r="S1818" i="27"/>
  <c r="AX507" i="27"/>
  <c r="AG198" i="27"/>
  <c r="AU629" i="27"/>
  <c r="AI600" i="27"/>
  <c r="AU498" i="27"/>
  <c r="AG159" i="27"/>
  <c r="AT634" i="27"/>
  <c r="AC570" i="27"/>
  <c r="AD113" i="27"/>
  <c r="AV450" i="27"/>
  <c r="AV459" i="27"/>
  <c r="Y424" i="27"/>
  <c r="R1815" i="27"/>
  <c r="AJ443" i="27"/>
  <c r="AJ511" i="27"/>
  <c r="AB602" i="27"/>
  <c r="AT463" i="27"/>
  <c r="AF630" i="27"/>
  <c r="AD174" i="27"/>
  <c r="AM556" i="27"/>
  <c r="Z130" i="27"/>
  <c r="AJ128" i="27"/>
  <c r="AP633" i="27"/>
  <c r="AB532" i="27"/>
  <c r="AI551" i="27"/>
  <c r="AI426" i="27"/>
  <c r="AL615" i="27"/>
  <c r="X520" i="27"/>
  <c r="AS543" i="27"/>
  <c r="AM578" i="27"/>
  <c r="X628" i="27"/>
  <c r="AU165" i="27"/>
  <c r="AN186" i="27"/>
  <c r="AM514" i="27"/>
  <c r="AB629" i="27"/>
  <c r="AV563" i="27"/>
  <c r="AM634" i="27"/>
  <c r="Y492" i="27"/>
  <c r="X526" i="27"/>
  <c r="AX535" i="27"/>
  <c r="X571" i="27"/>
  <c r="U567" i="27"/>
  <c r="AB589" i="27"/>
  <c r="AM485" i="27"/>
  <c r="S1826" i="27"/>
  <c r="AW142" i="27"/>
  <c r="AE497" i="27"/>
  <c r="AN449" i="27"/>
  <c r="AN565" i="27"/>
  <c r="AU426" i="27"/>
  <c r="AN162" i="27"/>
  <c r="AC514" i="27"/>
  <c r="Y595" i="27"/>
  <c r="X516" i="27"/>
  <c r="AT615" i="27"/>
  <c r="AF638" i="27"/>
  <c r="AT580" i="27"/>
  <c r="Z136" i="27"/>
  <c r="AM119" i="27"/>
  <c r="AJ522" i="27"/>
  <c r="AV139" i="27"/>
  <c r="AN507" i="27"/>
  <c r="AU607" i="27"/>
  <c r="AO115" i="27"/>
  <c r="AV647" i="27"/>
  <c r="AK161" i="27"/>
  <c r="U561" i="27"/>
  <c r="AO155" i="27"/>
  <c r="AJ622" i="27"/>
  <c r="R1824" i="27"/>
  <c r="AL454" i="27"/>
  <c r="Y104" i="27"/>
  <c r="Y486" i="27"/>
  <c r="AT148" i="27"/>
  <c r="AW134" i="27"/>
  <c r="Z142" i="27"/>
  <c r="U423" i="27"/>
  <c r="AE523" i="27"/>
  <c r="AU162" i="27"/>
  <c r="AD175" i="27"/>
  <c r="AE628" i="27"/>
  <c r="U426" i="27"/>
  <c r="AN502" i="27"/>
  <c r="X484" i="27"/>
  <c r="AT623" i="27"/>
  <c r="S1855" i="27"/>
  <c r="AV202" i="27"/>
  <c r="AM135" i="27"/>
  <c r="AF106" i="27"/>
  <c r="AJ154" i="27"/>
  <c r="AT590" i="27"/>
  <c r="AS581" i="27"/>
  <c r="U113" i="27"/>
  <c r="AV148" i="27"/>
  <c r="X473" i="27"/>
  <c r="AB450" i="27"/>
  <c r="AD611" i="27"/>
  <c r="AN539" i="27"/>
  <c r="AF521" i="27"/>
  <c r="Z157" i="27"/>
  <c r="AC521" i="27"/>
  <c r="AD568" i="27"/>
  <c r="AV483" i="27"/>
  <c r="AS548" i="27"/>
  <c r="AJ459" i="27"/>
  <c r="AE106" i="27"/>
  <c r="AO202" i="27"/>
  <c r="Z566" i="27"/>
  <c r="U536" i="27"/>
  <c r="AW187" i="27"/>
  <c r="AH631" i="27"/>
  <c r="AV446" i="27"/>
  <c r="AM565" i="27"/>
  <c r="AD514" i="27"/>
  <c r="AW156" i="27"/>
  <c r="AC526" i="27"/>
  <c r="U598" i="27"/>
  <c r="S1919" i="27"/>
  <c r="AF426" i="27"/>
  <c r="AG185" i="27"/>
  <c r="AF444" i="27"/>
  <c r="AK138" i="27"/>
  <c r="S1827" i="27"/>
  <c r="AC490" i="27"/>
  <c r="AL428" i="27"/>
  <c r="AH526" i="27"/>
  <c r="Y622" i="27"/>
  <c r="Q1910" i="27"/>
  <c r="AU194" i="27"/>
  <c r="AC498" i="27"/>
  <c r="AA198" i="27"/>
  <c r="AC427" i="27"/>
  <c r="AM436" i="27"/>
  <c r="S1896" i="27"/>
  <c r="S1889" i="27"/>
  <c r="AM181" i="27"/>
  <c r="U490" i="27"/>
  <c r="AH629" i="27"/>
  <c r="Q1817" i="27"/>
  <c r="AB546" i="27"/>
  <c r="AL641" i="27"/>
  <c r="AC128" i="27"/>
  <c r="Z511" i="27"/>
  <c r="AL600" i="27"/>
  <c r="AN595" i="27"/>
  <c r="AC508" i="27"/>
  <c r="U631" i="27"/>
  <c r="AV204" i="27"/>
  <c r="AV448" i="27"/>
  <c r="Z505" i="27"/>
  <c r="Y434" i="27"/>
  <c r="Z487" i="27"/>
  <c r="AB437" i="27"/>
  <c r="AU471" i="27"/>
  <c r="Y143" i="27"/>
  <c r="AI435" i="27"/>
  <c r="Q1900" i="27"/>
  <c r="U458" i="27"/>
  <c r="AB510" i="27"/>
  <c r="AH501" i="27"/>
  <c r="X434" i="27"/>
  <c r="AF422" i="27"/>
  <c r="AG122" i="27"/>
  <c r="Q1851" i="27"/>
  <c r="AM457" i="27"/>
  <c r="AG127" i="27"/>
  <c r="AS498" i="27"/>
  <c r="X621" i="27"/>
  <c r="AC507" i="27"/>
  <c r="AF548" i="27"/>
  <c r="AM482" i="27"/>
  <c r="AV635" i="27"/>
  <c r="Y569" i="27"/>
  <c r="AX599" i="27"/>
  <c r="AC537" i="27"/>
  <c r="AH604" i="27"/>
  <c r="AG196" i="27"/>
  <c r="AE492" i="27"/>
  <c r="AJ556" i="27"/>
  <c r="AC472" i="27"/>
  <c r="AA150" i="27"/>
  <c r="Y579" i="27"/>
  <c r="AH496" i="27"/>
  <c r="AS623" i="27"/>
  <c r="AI122" i="27"/>
  <c r="AK128" i="27"/>
  <c r="X532" i="27"/>
  <c r="AF159" i="27"/>
  <c r="AT573" i="27"/>
  <c r="Y124" i="27"/>
  <c r="AH492" i="27"/>
  <c r="AD573" i="27"/>
  <c r="AN206" i="27"/>
  <c r="AL645" i="27"/>
  <c r="AF112" i="27"/>
  <c r="AJ431" i="27"/>
  <c r="X427" i="27"/>
  <c r="AI630" i="27"/>
  <c r="AH439" i="27"/>
  <c r="AI628" i="27"/>
  <c r="X593" i="27"/>
  <c r="AE455" i="27"/>
  <c r="Z477" i="27"/>
  <c r="AE602" i="27"/>
  <c r="AE528" i="27"/>
  <c r="AF510" i="27"/>
  <c r="AE193" i="27"/>
  <c r="AE460" i="27"/>
  <c r="X459" i="27"/>
  <c r="AT136" i="27"/>
  <c r="AD550" i="27"/>
  <c r="AF125" i="27"/>
  <c r="AD455" i="27"/>
  <c r="AF497" i="27"/>
  <c r="AC188" i="27"/>
  <c r="AC448" i="27"/>
  <c r="AS640" i="27"/>
  <c r="AJ145" i="27"/>
  <c r="U649" i="27"/>
  <c r="Z540" i="27"/>
  <c r="AN626" i="27"/>
  <c r="AB428" i="27"/>
  <c r="AM475" i="27"/>
  <c r="AS650" i="27"/>
  <c r="AU443" i="27"/>
  <c r="R1802" i="27"/>
  <c r="AJ652" i="27"/>
  <c r="AF563" i="27"/>
  <c r="AM625" i="27"/>
  <c r="AK102" i="27"/>
  <c r="AL562" i="27"/>
  <c r="AJ549" i="27"/>
  <c r="Y422" i="27"/>
  <c r="AX494" i="27"/>
  <c r="R1841" i="27"/>
  <c r="AD443" i="27"/>
  <c r="AU425" i="27"/>
  <c r="AB592" i="27"/>
  <c r="Y140" i="27"/>
  <c r="Y559" i="27"/>
  <c r="AM571" i="27"/>
  <c r="X574" i="27"/>
  <c r="AW150" i="27"/>
  <c r="AM577" i="27"/>
  <c r="AE447" i="27"/>
  <c r="AS449" i="27"/>
  <c r="AI518" i="27"/>
  <c r="AM206" i="27"/>
  <c r="AH559" i="27"/>
  <c r="X641" i="27"/>
  <c r="AX432" i="27"/>
  <c r="AD202" i="27"/>
  <c r="AP623" i="27"/>
  <c r="AS556" i="27"/>
  <c r="AJ551" i="27"/>
  <c r="Y570" i="27"/>
  <c r="Q1916" i="27"/>
  <c r="AH599" i="27"/>
  <c r="AT434" i="27"/>
  <c r="AF158" i="27"/>
  <c r="AS580" i="27"/>
  <c r="AL567" i="27"/>
  <c r="AW208" i="27"/>
  <c r="AU487" i="27"/>
  <c r="AV500" i="27"/>
  <c r="AB462" i="27"/>
  <c r="Q1837" i="27"/>
  <c r="AD196" i="27"/>
  <c r="AD102" i="27"/>
  <c r="AM602" i="27"/>
  <c r="AP654" i="27"/>
  <c r="AC629" i="27"/>
  <c r="AU159" i="27"/>
  <c r="R1845" i="27"/>
  <c r="AW124" i="27"/>
  <c r="AI112" i="27"/>
  <c r="AJ568" i="27"/>
  <c r="AB426" i="27"/>
  <c r="AV468" i="27"/>
  <c r="AJ425" i="27"/>
  <c r="AU445" i="27"/>
  <c r="AY120" i="27"/>
  <c r="AY148" i="27"/>
  <c r="AB500" i="27"/>
  <c r="U131" i="27"/>
  <c r="AU541" i="27"/>
  <c r="AF519" i="27"/>
  <c r="AS455" i="27"/>
  <c r="AJ514" i="27"/>
  <c r="AA122" i="27"/>
  <c r="R1875" i="27"/>
  <c r="AM551" i="27"/>
  <c r="AX541" i="27"/>
  <c r="AO153" i="27"/>
  <c r="S1785" i="27"/>
  <c r="AB446" i="27"/>
  <c r="AO136" i="27"/>
  <c r="AC191" i="27"/>
  <c r="AD442" i="27"/>
  <c r="AJ473" i="27"/>
  <c r="AT105" i="27"/>
  <c r="AW175" i="27"/>
  <c r="AA115" i="27"/>
  <c r="AH646" i="27"/>
  <c r="Z440" i="27"/>
  <c r="AE127" i="27"/>
  <c r="AC643" i="27"/>
  <c r="Q1902" i="27"/>
  <c r="AU497" i="27"/>
  <c r="AE113" i="27"/>
  <c r="AC560" i="27"/>
  <c r="R1908" i="27"/>
  <c r="AD644" i="27"/>
  <c r="Y608" i="27"/>
  <c r="AE171" i="27"/>
  <c r="U656" i="27"/>
  <c r="AN563" i="27"/>
  <c r="AO182" i="27"/>
  <c r="AF490" i="27"/>
  <c r="AX584" i="27"/>
  <c r="AO198" i="27"/>
  <c r="AB520" i="27"/>
  <c r="AM455" i="27"/>
  <c r="AT533" i="27"/>
  <c r="AU602" i="27"/>
  <c r="AT173" i="27"/>
  <c r="AF616" i="27"/>
  <c r="AT637" i="27"/>
  <c r="AY170" i="27"/>
  <c r="AV156" i="27"/>
  <c r="AJ130" i="27"/>
  <c r="AD149" i="27"/>
  <c r="X437" i="27"/>
  <c r="AD603" i="27"/>
  <c r="AI581" i="27"/>
  <c r="AS437" i="27"/>
  <c r="AM544" i="27"/>
  <c r="AM512" i="27"/>
  <c r="AD563" i="27"/>
  <c r="AK195" i="27"/>
  <c r="AT593" i="27"/>
  <c r="AV444" i="27"/>
  <c r="U445" i="27"/>
  <c r="AC478" i="27"/>
  <c r="AM466" i="27"/>
  <c r="U648" i="27"/>
  <c r="AS446" i="27"/>
  <c r="AU439" i="27"/>
  <c r="Z107" i="27"/>
  <c r="Z546" i="27"/>
  <c r="AF185" i="27"/>
  <c r="AN478" i="27"/>
  <c r="AE131" i="27"/>
  <c r="Y206" i="27"/>
  <c r="AN484" i="27"/>
  <c r="AF459" i="27"/>
  <c r="AH611" i="27"/>
  <c r="AF626" i="27"/>
  <c r="AT604" i="27"/>
  <c r="U463" i="27"/>
  <c r="U136" i="27"/>
  <c r="U498" i="27"/>
  <c r="X616" i="27"/>
  <c r="AJ186" i="27"/>
  <c r="Z525" i="27"/>
  <c r="AN432" i="27"/>
  <c r="AJ188" i="27"/>
  <c r="AC186" i="27"/>
  <c r="AC653" i="27"/>
  <c r="AI570" i="27"/>
  <c r="AV529" i="27"/>
  <c r="AW115" i="27"/>
  <c r="AG154" i="27"/>
  <c r="AY143" i="27"/>
  <c r="AH502" i="27"/>
  <c r="AI185" i="27"/>
  <c r="AG188" i="27"/>
  <c r="AE590" i="27"/>
  <c r="AX589" i="27"/>
  <c r="AV591" i="27"/>
  <c r="AC113" i="27"/>
  <c r="Z599" i="27"/>
  <c r="AX622" i="27"/>
  <c r="AC606" i="27"/>
  <c r="AA172" i="27"/>
  <c r="AD105" i="27"/>
  <c r="X436" i="27"/>
  <c r="AI574" i="27"/>
  <c r="AE115" i="27"/>
  <c r="AI462" i="27"/>
  <c r="AM520" i="27"/>
  <c r="AT477" i="27"/>
  <c r="AU495" i="27"/>
  <c r="AV107" i="27"/>
  <c r="X476" i="27"/>
  <c r="S1912" i="27"/>
  <c r="AV578" i="27"/>
  <c r="AS646" i="27"/>
  <c r="AM431" i="27"/>
  <c r="AC637" i="27"/>
  <c r="AM103" i="27"/>
  <c r="AS598" i="27"/>
  <c r="U152" i="27"/>
  <c r="AV607" i="27"/>
  <c r="Z496" i="27"/>
  <c r="AW178" i="27"/>
  <c r="AV620" i="27"/>
  <c r="AB498" i="27"/>
  <c r="Z583" i="27"/>
  <c r="Z426" i="27"/>
  <c r="AB644" i="27"/>
  <c r="AG160" i="27"/>
  <c r="S1805" i="27"/>
  <c r="AT602" i="27"/>
  <c r="AS589" i="27"/>
  <c r="AV616" i="27"/>
  <c r="AD609" i="27"/>
  <c r="AE192" i="27"/>
  <c r="AA208" i="27"/>
  <c r="AU125" i="27"/>
  <c r="AE116" i="27"/>
  <c r="AC159" i="27"/>
  <c r="AI485" i="27"/>
  <c r="Z486" i="27"/>
  <c r="AF542" i="27"/>
  <c r="AE603" i="27"/>
  <c r="AW177" i="27"/>
  <c r="U614" i="27"/>
  <c r="AV589" i="27"/>
  <c r="AY137" i="27"/>
  <c r="AF424" i="27"/>
  <c r="AF633" i="27"/>
  <c r="AU475" i="27"/>
  <c r="R1840" i="27"/>
  <c r="Y137" i="27"/>
  <c r="AV197" i="27"/>
  <c r="AH652" i="27"/>
  <c r="S1888" i="27"/>
  <c r="AN603" i="27"/>
  <c r="U487" i="27"/>
  <c r="AD529" i="27"/>
  <c r="AH642" i="27"/>
  <c r="AC428" i="27"/>
  <c r="AN446" i="27"/>
  <c r="AT157" i="27"/>
  <c r="AE491" i="27"/>
  <c r="AB643" i="27"/>
  <c r="AE614" i="27"/>
  <c r="AM178" i="27"/>
  <c r="X608" i="27"/>
  <c r="AO129" i="27"/>
  <c r="AV185" i="27"/>
  <c r="AC177" i="27"/>
  <c r="AX491" i="27"/>
  <c r="AS596" i="27"/>
  <c r="Z647" i="27"/>
  <c r="AK136" i="27"/>
  <c r="Z498" i="27"/>
  <c r="AD557" i="27"/>
  <c r="U502" i="27"/>
  <c r="AC157" i="27"/>
  <c r="AV585" i="27"/>
  <c r="AC635" i="27"/>
  <c r="AI586" i="27"/>
  <c r="AE626" i="27"/>
  <c r="AO127" i="27"/>
  <c r="Z528" i="27"/>
  <c r="AS452" i="27"/>
  <c r="U127" i="27"/>
  <c r="AS518" i="27"/>
  <c r="AI146" i="27"/>
  <c r="Q1801" i="27"/>
  <c r="AW125" i="27"/>
  <c r="Y112" i="27"/>
  <c r="AM125" i="27"/>
  <c r="AC489" i="27"/>
  <c r="AU627" i="27"/>
  <c r="AJ525" i="27"/>
  <c r="Y481" i="27"/>
  <c r="AX478" i="27"/>
  <c r="AF552" i="27"/>
  <c r="Z176" i="27"/>
  <c r="AV633" i="27"/>
  <c r="AI202" i="27"/>
  <c r="AE633" i="27"/>
  <c r="AD168" i="27"/>
  <c r="AV183" i="27"/>
  <c r="AM521" i="27"/>
  <c r="AB624" i="27"/>
  <c r="AA205" i="27"/>
  <c r="AM532" i="27"/>
  <c r="AO169" i="27"/>
  <c r="AI203" i="27"/>
  <c r="Z460" i="27"/>
  <c r="AU543" i="27"/>
  <c r="AH616" i="27"/>
  <c r="AV535" i="27"/>
  <c r="Y602" i="27"/>
  <c r="AY117" i="27"/>
  <c r="AV431" i="27"/>
  <c r="AS570" i="27"/>
  <c r="AV143" i="27"/>
  <c r="AJ171" i="27"/>
  <c r="AA117" i="27"/>
  <c r="AF594" i="27"/>
  <c r="AC597" i="27"/>
  <c r="AN155" i="27"/>
  <c r="AM628" i="27"/>
  <c r="R1811" i="27"/>
  <c r="AS424" i="27"/>
  <c r="AD423" i="27"/>
  <c r="AI456" i="27"/>
  <c r="AE111" i="27"/>
  <c r="X591" i="27"/>
  <c r="AX576" i="27"/>
  <c r="AN205" i="27"/>
  <c r="U140" i="27"/>
  <c r="AD549" i="27"/>
  <c r="AJ447" i="27"/>
  <c r="AH603" i="27"/>
  <c r="AB519" i="27"/>
  <c r="Y175" i="27"/>
  <c r="AE648" i="27"/>
  <c r="AN511" i="27"/>
  <c r="AW158" i="27"/>
  <c r="Q1906" i="27"/>
  <c r="AL647" i="27"/>
  <c r="AN648" i="27"/>
  <c r="X606" i="27"/>
  <c r="AU447" i="27"/>
  <c r="R1844" i="27"/>
  <c r="AX545" i="27"/>
  <c r="AI206" i="27"/>
  <c r="U596" i="27"/>
  <c r="AH549" i="27"/>
  <c r="AJ143" i="27"/>
  <c r="AB564" i="27"/>
  <c r="AI474" i="27"/>
  <c r="AO120" i="27"/>
  <c r="AX626" i="27"/>
  <c r="U497" i="27"/>
  <c r="U602" i="27"/>
  <c r="AH481" i="27"/>
  <c r="AL435" i="27"/>
  <c r="AV421" i="27"/>
  <c r="AV519" i="27"/>
  <c r="AP644" i="27"/>
  <c r="AF622" i="27"/>
  <c r="U575" i="27"/>
  <c r="AU542" i="27"/>
  <c r="AF469" i="27"/>
  <c r="Z606" i="27"/>
  <c r="S1811" i="27"/>
  <c r="AI428" i="27"/>
  <c r="AC492" i="27"/>
  <c r="AC194" i="27"/>
  <c r="AH651" i="27"/>
  <c r="Y544" i="27"/>
  <c r="AS474" i="27"/>
  <c r="U637" i="27"/>
  <c r="U535" i="27"/>
  <c r="AK157" i="27"/>
  <c r="Q1839" i="27"/>
  <c r="AV164" i="27"/>
  <c r="X558" i="27"/>
  <c r="U514" i="27"/>
  <c r="AX572" i="27"/>
  <c r="AI149" i="27"/>
  <c r="AV436" i="27"/>
  <c r="AI582" i="27"/>
  <c r="AX476" i="27"/>
  <c r="X603" i="27"/>
  <c r="AT562" i="27"/>
  <c r="AW129" i="27"/>
  <c r="AJ534" i="27"/>
  <c r="AD103" i="27"/>
  <c r="X470" i="27"/>
  <c r="AS611" i="27"/>
  <c r="X475" i="27"/>
  <c r="Z577" i="27"/>
  <c r="AN194" i="27"/>
  <c r="Q1821" i="27"/>
  <c r="Y159" i="27"/>
  <c r="S1830" i="27"/>
  <c r="AS468" i="27"/>
  <c r="Y449" i="27"/>
  <c r="AA136" i="27"/>
  <c r="AJ638" i="27"/>
  <c r="AH623" i="27"/>
  <c r="AM170" i="27"/>
  <c r="AE631" i="27"/>
  <c r="AK118" i="27"/>
  <c r="Z463" i="27"/>
  <c r="AL423" i="27"/>
  <c r="S1793" i="27"/>
  <c r="AM567" i="27"/>
  <c r="AF514" i="27"/>
  <c r="AU451" i="27"/>
  <c r="AF130" i="27"/>
  <c r="AL510" i="27"/>
  <c r="Y564" i="27"/>
  <c r="X615" i="27"/>
  <c r="AI102" i="27"/>
  <c r="Y102" i="27"/>
  <c r="AX624" i="27"/>
  <c r="AL528" i="27"/>
  <c r="AF564" i="27"/>
  <c r="AF527" i="27"/>
  <c r="AU650" i="27"/>
  <c r="U574" i="27"/>
  <c r="AU122" i="27"/>
  <c r="AJ617" i="27"/>
  <c r="AM202" i="27"/>
  <c r="AP606" i="27"/>
  <c r="AN436" i="27"/>
  <c r="AE529" i="27"/>
  <c r="Z521" i="27"/>
  <c r="AM445" i="27"/>
  <c r="Y586" i="27"/>
  <c r="AU168" i="27"/>
  <c r="AU164" i="27"/>
  <c r="AN424" i="27"/>
  <c r="R1819" i="27"/>
  <c r="AB637" i="27"/>
  <c r="Q1901" i="27"/>
  <c r="AS601" i="27"/>
  <c r="AX424" i="27"/>
  <c r="AV488" i="27"/>
  <c r="AH566" i="27"/>
  <c r="AL653" i="27"/>
  <c r="AL558" i="27"/>
  <c r="U124" i="27"/>
  <c r="AN575" i="27"/>
  <c r="AU574" i="27"/>
  <c r="AV595" i="27"/>
  <c r="AS563" i="27"/>
  <c r="AE140" i="27"/>
  <c r="AD540" i="27"/>
  <c r="S1914" i="27"/>
  <c r="AY189" i="27"/>
  <c r="AB452" i="27"/>
  <c r="R1863" i="27"/>
  <c r="AH464" i="27"/>
  <c r="R1806" i="27"/>
  <c r="U480" i="27"/>
  <c r="AH513" i="27"/>
  <c r="AH486" i="27"/>
  <c r="U605" i="27"/>
  <c r="Y601" i="27"/>
  <c r="AD629" i="27"/>
  <c r="AE508" i="27"/>
  <c r="Q1819" i="27"/>
  <c r="AS630" i="27"/>
  <c r="AD159" i="27"/>
  <c r="AS651" i="27"/>
  <c r="AW132" i="27"/>
  <c r="Z500" i="27"/>
  <c r="Z640" i="27"/>
  <c r="AP595" i="27"/>
  <c r="AT478" i="27"/>
  <c r="AU581" i="27"/>
  <c r="AN621" i="27"/>
  <c r="Q1811" i="27"/>
  <c r="AT639" i="27"/>
  <c r="Y111" i="27"/>
  <c r="AD114" i="27"/>
  <c r="R1873" i="27"/>
  <c r="U439" i="27"/>
  <c r="U554" i="27"/>
  <c r="AY146" i="27"/>
  <c r="AS637" i="27"/>
  <c r="Y615" i="27"/>
  <c r="AD646" i="27"/>
  <c r="AB603" i="27"/>
  <c r="U174" i="27"/>
  <c r="AW181" i="27"/>
  <c r="Y648" i="27"/>
  <c r="AM639" i="27"/>
  <c r="AE495" i="27"/>
  <c r="AN482" i="27"/>
  <c r="AM114" i="27"/>
  <c r="AF109" i="27"/>
  <c r="AV108" i="27"/>
  <c r="AI578" i="27"/>
  <c r="AY190" i="27"/>
  <c r="AI469" i="27"/>
  <c r="AN586" i="27"/>
  <c r="X477" i="27"/>
  <c r="AU422" i="27"/>
  <c r="AI621" i="27"/>
  <c r="AP624" i="27"/>
  <c r="AS643" i="27"/>
  <c r="U547" i="27"/>
  <c r="X655" i="27"/>
  <c r="AG186" i="27"/>
  <c r="U437" i="27"/>
  <c r="AK111" i="27"/>
  <c r="AC563" i="27"/>
  <c r="AE565" i="27"/>
  <c r="S1901" i="27"/>
  <c r="Z105" i="27"/>
  <c r="AS503" i="27"/>
  <c r="AM104" i="27"/>
  <c r="Z533" i="27"/>
  <c r="AI187" i="27"/>
  <c r="AT536" i="27"/>
  <c r="AT158" i="27"/>
  <c r="AO148" i="27"/>
  <c r="X481" i="27"/>
  <c r="AF193" i="27"/>
  <c r="AN618" i="27"/>
  <c r="Z601" i="27"/>
  <c r="Y621" i="27"/>
  <c r="AD519" i="27"/>
  <c r="U511" i="27"/>
  <c r="AC122" i="27"/>
  <c r="AH447" i="27"/>
  <c r="AC437" i="27"/>
  <c r="R1889" i="27"/>
  <c r="U645" i="27"/>
  <c r="AI645" i="27"/>
  <c r="AU476" i="27"/>
  <c r="AE154" i="27"/>
  <c r="AW121" i="27"/>
  <c r="AT566" i="27"/>
  <c r="AV430" i="27"/>
  <c r="AC501" i="27"/>
  <c r="AI289" i="25"/>
  <c r="U245" i="25"/>
  <c r="U170" i="25"/>
  <c r="AM382" i="25"/>
  <c r="AD285" i="25"/>
  <c r="AJ310" i="25"/>
  <c r="AW182" i="25"/>
  <c r="AF366" i="25"/>
  <c r="Z126" i="25"/>
  <c r="AE261" i="25"/>
  <c r="AO104" i="25"/>
  <c r="AT255" i="25"/>
  <c r="AF234" i="25"/>
  <c r="AN317" i="25"/>
  <c r="AD274" i="25"/>
  <c r="AX352" i="25"/>
  <c r="X383" i="25"/>
  <c r="AC120" i="25"/>
  <c r="AN402" i="25"/>
  <c r="Z258" i="25"/>
  <c r="AE319" i="25"/>
  <c r="AM288" i="25"/>
  <c r="AJ365" i="25"/>
  <c r="AT347" i="25"/>
  <c r="AE163" i="25"/>
  <c r="AX337" i="25"/>
  <c r="AI283" i="25"/>
  <c r="AT128" i="25"/>
  <c r="AP374" i="25"/>
  <c r="AV360" i="25"/>
  <c r="AG183" i="25"/>
  <c r="AF159" i="25"/>
  <c r="AX279" i="25"/>
  <c r="AG150" i="25"/>
  <c r="AN387" i="25"/>
  <c r="AH359" i="25"/>
  <c r="AD303" i="25"/>
  <c r="U381" i="25"/>
  <c r="AA102" i="25"/>
  <c r="AM390" i="25"/>
  <c r="AT115" i="25"/>
  <c r="AJ243" i="25"/>
  <c r="AX238" i="25"/>
  <c r="Z320" i="25"/>
  <c r="AC343" i="25"/>
  <c r="AS259" i="25"/>
  <c r="U275" i="25"/>
  <c r="AI364" i="25"/>
  <c r="AV414" i="25"/>
  <c r="AU357" i="25"/>
  <c r="AG139" i="25"/>
  <c r="AN156" i="25"/>
  <c r="AW197" i="25"/>
  <c r="AO178" i="25"/>
  <c r="AN393" i="25"/>
  <c r="AD264" i="25"/>
  <c r="AJ120" i="25"/>
  <c r="AH318" i="25"/>
  <c r="AM332" i="25"/>
  <c r="S1461" i="25"/>
  <c r="AF355" i="25"/>
  <c r="AL221" i="25"/>
  <c r="AC231" i="25"/>
  <c r="AF115" i="25"/>
  <c r="AK169" i="25"/>
  <c r="Y344" i="25"/>
  <c r="AO127" i="25"/>
  <c r="AI361" i="25"/>
  <c r="AD373" i="25"/>
  <c r="AV372" i="25"/>
  <c r="Z265" i="25"/>
  <c r="AJ160" i="25"/>
  <c r="Z299" i="25"/>
  <c r="AS364" i="25"/>
  <c r="AU166" i="25"/>
  <c r="AB233" i="25"/>
  <c r="Z306" i="25"/>
  <c r="AW156" i="25"/>
  <c r="X367" i="25"/>
  <c r="AE385" i="25"/>
  <c r="AN117" i="25"/>
  <c r="Z261" i="25"/>
  <c r="AL298" i="25"/>
  <c r="AT393" i="25"/>
  <c r="AM369" i="25"/>
  <c r="X302" i="25"/>
  <c r="X308" i="25"/>
  <c r="AU304" i="25"/>
  <c r="AB285" i="25"/>
  <c r="AE223" i="25"/>
  <c r="AM371" i="25"/>
  <c r="AN373" i="25"/>
  <c r="AB352" i="25"/>
  <c r="X312" i="25"/>
  <c r="AS358" i="25"/>
  <c r="AN173" i="25"/>
  <c r="U316" i="25"/>
  <c r="AP377" i="25"/>
  <c r="AT236" i="25"/>
  <c r="Y231" i="25"/>
  <c r="AV392" i="25"/>
  <c r="AJ191" i="25"/>
  <c r="AO144" i="25"/>
  <c r="AF356" i="25"/>
  <c r="AK130" i="25"/>
  <c r="AU177" i="25"/>
  <c r="AT397" i="25"/>
  <c r="AP398" i="25"/>
  <c r="X263" i="25"/>
  <c r="AV281" i="25"/>
  <c r="AV290" i="25"/>
  <c r="AA139" i="25"/>
  <c r="Z314" i="25"/>
  <c r="AF240" i="25"/>
  <c r="AE343" i="25"/>
  <c r="AF340" i="25"/>
  <c r="AI386" i="25"/>
  <c r="Y198" i="25"/>
  <c r="AV157" i="25"/>
  <c r="AS344" i="25"/>
  <c r="Y383" i="25"/>
  <c r="AB305" i="25"/>
  <c r="X415" i="25"/>
  <c r="AF254" i="25"/>
  <c r="AM118" i="25"/>
  <c r="AF228" i="25"/>
  <c r="AB410" i="25"/>
  <c r="Z157" i="25"/>
  <c r="AO182" i="25"/>
  <c r="AH276" i="25"/>
  <c r="AS374" i="25"/>
  <c r="AM381" i="25"/>
  <c r="AA141" i="25"/>
  <c r="AD408" i="25"/>
  <c r="AB278" i="25"/>
  <c r="AC150" i="25"/>
  <c r="Y243" i="25"/>
  <c r="AI294" i="25"/>
  <c r="AB390" i="25"/>
  <c r="AN378" i="25"/>
  <c r="Z253" i="25"/>
  <c r="AV371" i="25"/>
  <c r="AN194" i="25"/>
  <c r="AN186" i="25"/>
  <c r="AJ412" i="25"/>
  <c r="Z102" i="25"/>
  <c r="AV310" i="25"/>
  <c r="Z160" i="25"/>
  <c r="AC404" i="25"/>
  <c r="AS367" i="25"/>
  <c r="X382" i="25"/>
  <c r="AT326" i="25"/>
  <c r="AM191" i="25"/>
  <c r="AJ135" i="25"/>
  <c r="AU301" i="25"/>
  <c r="AH255" i="25"/>
  <c r="Y137" i="25"/>
  <c r="AT276" i="25"/>
  <c r="AV134" i="25"/>
  <c r="AM402" i="25"/>
  <c r="AH311" i="25"/>
  <c r="AI220" i="25"/>
  <c r="AD199" i="25"/>
  <c r="AU277" i="25"/>
  <c r="AB299" i="25"/>
  <c r="AU360" i="25"/>
  <c r="AS288" i="25"/>
  <c r="AH317" i="25"/>
  <c r="AX364" i="25"/>
  <c r="Z326" i="25"/>
  <c r="AV280" i="25"/>
  <c r="AD406" i="25"/>
  <c r="AU347" i="25"/>
  <c r="X324" i="25"/>
  <c r="AY161" i="25"/>
  <c r="X390" i="25"/>
  <c r="AN228" i="25"/>
  <c r="AN320" i="25"/>
  <c r="AD295" i="25"/>
  <c r="AB396" i="25"/>
  <c r="AX336" i="25"/>
  <c r="U340" i="25"/>
  <c r="AB346" i="25"/>
  <c r="AF301" i="25"/>
  <c r="U371" i="25"/>
  <c r="AY178" i="25"/>
  <c r="AJ182" i="25"/>
  <c r="AI393" i="25"/>
  <c r="AF282" i="25"/>
  <c r="AJ146" i="25"/>
  <c r="AG159" i="25"/>
  <c r="AF257" i="25"/>
  <c r="Y401" i="25"/>
  <c r="Z260" i="25"/>
  <c r="AJ105" i="25"/>
  <c r="AS228" i="25"/>
  <c r="AM189" i="25"/>
  <c r="U265" i="25"/>
  <c r="AC347" i="25"/>
  <c r="AU253" i="25"/>
  <c r="Y387" i="25"/>
  <c r="AT273" i="25"/>
  <c r="AI110" i="25"/>
  <c r="AN263" i="25"/>
  <c r="AU361" i="25"/>
  <c r="AV192" i="25"/>
  <c r="AY159" i="25"/>
  <c r="Y393" i="25"/>
  <c r="AH227" i="25"/>
  <c r="AX319" i="25"/>
  <c r="AB254" i="25"/>
  <c r="AN370" i="25"/>
  <c r="U284" i="25"/>
  <c r="AM360" i="25"/>
  <c r="AV234" i="25"/>
  <c r="AT264" i="25"/>
  <c r="U120" i="25"/>
  <c r="AV377" i="25"/>
  <c r="AO164" i="25"/>
  <c r="AK193" i="25"/>
  <c r="AI193" i="25"/>
  <c r="AT177" i="25"/>
  <c r="U351" i="25"/>
  <c r="U369" i="25"/>
  <c r="AY173" i="25"/>
  <c r="AT361" i="25"/>
  <c r="AB407" i="25"/>
  <c r="AF171" i="25"/>
  <c r="AT183" i="25"/>
  <c r="AY125" i="25"/>
  <c r="AU404" i="25"/>
  <c r="AC265" i="25"/>
  <c r="AF105" i="25"/>
  <c r="AF395" i="25"/>
  <c r="AV175" i="25"/>
  <c r="AC313" i="25"/>
  <c r="AE170" i="25"/>
  <c r="AX242" i="25"/>
  <c r="AF407" i="25"/>
  <c r="AA138" i="25"/>
  <c r="AO158" i="25"/>
  <c r="AD196" i="25"/>
  <c r="AU308" i="25"/>
  <c r="AH415" i="25"/>
  <c r="AE175" i="25"/>
  <c r="X389" i="25"/>
  <c r="AD164" i="25"/>
  <c r="Y111" i="25"/>
  <c r="AS222" i="25"/>
  <c r="Y264" i="25"/>
  <c r="AV391" i="25"/>
  <c r="S1472" i="25"/>
  <c r="AY118" i="25"/>
  <c r="Z397" i="25"/>
  <c r="Z284" i="25"/>
  <c r="X305" i="25"/>
  <c r="AE247" i="25"/>
  <c r="Y164" i="25"/>
  <c r="AB399" i="25"/>
  <c r="AK158" i="25"/>
  <c r="AV182" i="25"/>
  <c r="U221" i="25"/>
  <c r="AC283" i="25"/>
  <c r="AL251" i="25"/>
  <c r="AE276" i="25"/>
  <c r="AV137" i="25"/>
  <c r="AD360" i="25"/>
  <c r="AC269" i="25"/>
  <c r="X238" i="25"/>
  <c r="U374" i="25"/>
  <c r="AT162" i="25"/>
  <c r="AD376" i="25"/>
  <c r="AI285" i="25"/>
  <c r="AH289" i="25"/>
  <c r="AK126" i="25"/>
  <c r="AU272" i="25"/>
  <c r="AO187" i="25"/>
  <c r="AD141" i="25"/>
  <c r="AS402" i="25"/>
  <c r="AC371" i="25"/>
  <c r="AJ134" i="25"/>
  <c r="Y346" i="25"/>
  <c r="U176" i="25"/>
  <c r="AT134" i="25"/>
  <c r="Y319" i="25"/>
  <c r="AU223" i="25"/>
  <c r="AS311" i="25"/>
  <c r="AU321" i="25"/>
  <c r="AM252" i="25"/>
  <c r="AO141" i="25"/>
  <c r="AT296" i="25"/>
  <c r="AS296" i="25"/>
  <c r="AN175" i="25"/>
  <c r="AJ159" i="25"/>
  <c r="AV128" i="25"/>
  <c r="AC220" i="25"/>
  <c r="S1467" i="25"/>
  <c r="AG149" i="25"/>
  <c r="AN264" i="25"/>
  <c r="AJ410" i="25"/>
  <c r="AD289" i="25"/>
  <c r="AA115" i="25"/>
  <c r="AJ252" i="25"/>
  <c r="AC335" i="25"/>
  <c r="AD182" i="25"/>
  <c r="AB334" i="25"/>
  <c r="AX277" i="25"/>
  <c r="AJ409" i="25"/>
  <c r="U357" i="25"/>
  <c r="AT109" i="25"/>
  <c r="AF267" i="25"/>
  <c r="AE374" i="25"/>
  <c r="AV148" i="25"/>
  <c r="AF415" i="25"/>
  <c r="X343" i="25"/>
  <c r="U164" i="25"/>
  <c r="AS243" i="25"/>
  <c r="U307" i="25"/>
  <c r="Y389" i="25"/>
  <c r="Y411" i="25"/>
  <c r="AD294" i="25"/>
  <c r="AA158" i="25"/>
  <c r="AX341" i="25"/>
  <c r="AF379" i="25"/>
  <c r="AT344" i="25"/>
  <c r="AC336" i="25"/>
  <c r="AT182" i="25"/>
  <c r="AW123" i="25"/>
  <c r="AF246" i="25"/>
  <c r="Y395" i="25"/>
  <c r="X337" i="25"/>
  <c r="AV243" i="25"/>
  <c r="X374" i="25"/>
  <c r="Y200" i="25"/>
  <c r="AN184" i="25"/>
  <c r="AS283" i="25"/>
  <c r="AL249" i="25"/>
  <c r="AH277" i="25"/>
  <c r="AC249" i="25"/>
  <c r="AO121" i="25"/>
  <c r="AO172" i="25"/>
  <c r="AF280" i="25"/>
  <c r="AB378" i="25"/>
  <c r="AM259" i="25"/>
  <c r="AU288" i="25"/>
  <c r="AU103" i="25"/>
  <c r="U227" i="25"/>
  <c r="AT332" i="25"/>
  <c r="AL363" i="25"/>
  <c r="AJ235" i="25"/>
  <c r="AV362" i="25"/>
  <c r="AA125" i="25"/>
  <c r="AE320" i="25"/>
  <c r="AJ359" i="25"/>
  <c r="AX322" i="25"/>
  <c r="AA110" i="25"/>
  <c r="AI380" i="25"/>
  <c r="AE360" i="25"/>
  <c r="X342" i="25"/>
  <c r="AH366" i="25"/>
  <c r="AF300" i="25"/>
  <c r="AU132" i="25"/>
  <c r="AE107" i="25"/>
  <c r="AF349" i="25"/>
  <c r="AE408" i="25"/>
  <c r="AC355" i="25"/>
  <c r="Y258" i="25"/>
  <c r="AE330" i="25"/>
  <c r="AJ112" i="25"/>
  <c r="AV278" i="25"/>
  <c r="AE218" i="25"/>
  <c r="AJ173" i="25"/>
  <c r="AD377" i="25"/>
  <c r="AU169" i="25"/>
  <c r="AD361" i="25"/>
  <c r="AF173" i="25"/>
  <c r="AM240" i="25"/>
  <c r="Z372" i="25"/>
  <c r="AU230" i="25"/>
  <c r="AI273" i="25"/>
  <c r="Y261" i="25"/>
  <c r="AI259" i="25"/>
  <c r="Z238" i="25"/>
  <c r="AD397" i="25"/>
  <c r="Z149" i="25"/>
  <c r="AB227" i="25"/>
  <c r="AH340" i="25"/>
  <c r="AT178" i="25"/>
  <c r="AI105" i="25"/>
  <c r="AV337" i="25"/>
  <c r="Z357" i="25"/>
  <c r="AJ306" i="25"/>
  <c r="AV312" i="25"/>
  <c r="AA112" i="25"/>
  <c r="AH369" i="25"/>
  <c r="AV147" i="25"/>
  <c r="Y360" i="25"/>
  <c r="AS348" i="25"/>
  <c r="AD160" i="25"/>
  <c r="AK105" i="25"/>
  <c r="AB387" i="25"/>
  <c r="AM195" i="25"/>
  <c r="AH352" i="25"/>
  <c r="U389" i="25"/>
  <c r="AU236" i="25"/>
  <c r="AG197" i="25"/>
  <c r="AF222" i="25"/>
  <c r="AT378" i="25"/>
  <c r="AU358" i="25"/>
  <c r="Y240" i="25"/>
  <c r="AN165" i="25"/>
  <c r="AX356" i="25"/>
  <c r="U222" i="25"/>
  <c r="AG162" i="25"/>
  <c r="AJ119" i="25"/>
  <c r="AJ255" i="25"/>
  <c r="AN229" i="25"/>
  <c r="AI295" i="25"/>
  <c r="AV268" i="25"/>
  <c r="AN103" i="25"/>
  <c r="AJ301" i="25"/>
  <c r="U122" i="25"/>
  <c r="AC260" i="25"/>
  <c r="AV230" i="25"/>
  <c r="AV131" i="25"/>
  <c r="AC394" i="25"/>
  <c r="AJ277" i="25"/>
  <c r="AV306" i="25"/>
  <c r="AN315" i="25"/>
  <c r="AL273" i="25"/>
  <c r="AK200" i="25"/>
  <c r="AU140" i="25"/>
  <c r="AN298" i="25"/>
  <c r="U310" i="25"/>
  <c r="AL412" i="25"/>
  <c r="AM253" i="25"/>
  <c r="AJ222" i="25"/>
  <c r="AI401" i="25"/>
  <c r="Z106" i="25"/>
  <c r="AI299" i="25"/>
  <c r="AC361" i="25"/>
  <c r="AV266" i="25"/>
  <c r="AS334" i="25"/>
  <c r="AT171" i="25"/>
  <c r="AE122" i="25"/>
  <c r="AP415" i="25"/>
  <c r="AF266" i="25"/>
  <c r="X218" i="25"/>
  <c r="AJ390" i="25"/>
  <c r="AN340" i="25"/>
  <c r="AP366" i="25"/>
  <c r="AE344" i="25"/>
  <c r="AU199" i="25"/>
  <c r="Y255" i="25"/>
  <c r="U137" i="25"/>
  <c r="Z336" i="25"/>
  <c r="AC280" i="25"/>
  <c r="AI291" i="25"/>
  <c r="AT103" i="25"/>
  <c r="AE291" i="25"/>
  <c r="AD290" i="25"/>
  <c r="AI352" i="25"/>
  <c r="AV167" i="25"/>
  <c r="AD343" i="25"/>
  <c r="AK143" i="25"/>
  <c r="AL275" i="25"/>
  <c r="AJ271" i="25"/>
  <c r="Y129" i="25"/>
  <c r="AK109" i="25"/>
  <c r="X412" i="25"/>
  <c r="AB248" i="25"/>
  <c r="AO123" i="25"/>
  <c r="AN256" i="25"/>
  <c r="AS219" i="25"/>
  <c r="Z141" i="25"/>
  <c r="AL358" i="25"/>
  <c r="AB361" i="25"/>
  <c r="X257" i="25"/>
  <c r="AH220" i="25"/>
  <c r="AH268" i="25"/>
  <c r="AI409" i="25"/>
  <c r="AA184" i="25"/>
  <c r="Z287" i="25"/>
  <c r="AE235" i="25"/>
  <c r="AG114" i="25"/>
  <c r="AL232" i="25"/>
  <c r="U153" i="25"/>
  <c r="AM175" i="25"/>
  <c r="AK199" i="25"/>
  <c r="AB272" i="25"/>
  <c r="AD349" i="25"/>
  <c r="AV341" i="25"/>
  <c r="AS300" i="25"/>
  <c r="AD315" i="25"/>
  <c r="Y337" i="25"/>
  <c r="AE118" i="25"/>
  <c r="AO171" i="25"/>
  <c r="AT187" i="25"/>
  <c r="AL395" i="25"/>
  <c r="AE357" i="25"/>
  <c r="AC287" i="25"/>
  <c r="AG103" i="25"/>
  <c r="AL365" i="25"/>
  <c r="AJ394" i="25"/>
  <c r="AT355" i="25"/>
  <c r="AG167" i="25"/>
  <c r="AN231" i="25"/>
  <c r="AN164" i="25"/>
  <c r="AS322" i="25"/>
  <c r="AL239" i="25"/>
  <c r="AJ293" i="25"/>
  <c r="AD401" i="25"/>
  <c r="AU231" i="25"/>
  <c r="AA133" i="25"/>
  <c r="AX390" i="25"/>
  <c r="AV229" i="25"/>
  <c r="U236" i="25"/>
  <c r="AI275" i="25"/>
  <c r="X332" i="25"/>
  <c r="AN318" i="25"/>
  <c r="AJ137" i="25"/>
  <c r="AE179" i="25"/>
  <c r="AM178" i="25"/>
  <c r="AS252" i="25"/>
  <c r="AF352" i="25"/>
  <c r="X237" i="25"/>
  <c r="Y341" i="25"/>
  <c r="AY116" i="25"/>
  <c r="AU173" i="25"/>
  <c r="AG121" i="25"/>
  <c r="AB289" i="25"/>
  <c r="AD350" i="25"/>
  <c r="AU390" i="25"/>
  <c r="AU102" i="25"/>
  <c r="AC161" i="25"/>
  <c r="Y362" i="25"/>
  <c r="U297" i="25"/>
  <c r="X335" i="25"/>
  <c r="AT337" i="25"/>
  <c r="AX360" i="25"/>
  <c r="AD385" i="25"/>
  <c r="Z345" i="25"/>
  <c r="AF226" i="25"/>
  <c r="AO155" i="25"/>
  <c r="Y352" i="25"/>
  <c r="AD378" i="25"/>
  <c r="AH329" i="25"/>
  <c r="AM395" i="25"/>
  <c r="AV305" i="25"/>
  <c r="Y226" i="25"/>
  <c r="U217" i="25"/>
  <c r="X234" i="25"/>
  <c r="AV328" i="25"/>
  <c r="AF180" i="25"/>
  <c r="AC325" i="25"/>
  <c r="AY168" i="25"/>
  <c r="AG184" i="25"/>
  <c r="AH264" i="25"/>
  <c r="AU137" i="25"/>
  <c r="AB292" i="25"/>
  <c r="Y149" i="25"/>
  <c r="AT289" i="25"/>
  <c r="Z364" i="25"/>
  <c r="AD381" i="25"/>
  <c r="Y144" i="25"/>
  <c r="AC221" i="25"/>
  <c r="AE184" i="25"/>
  <c r="AD354" i="25"/>
  <c r="AH223" i="25"/>
  <c r="U241" i="25"/>
  <c r="AC259" i="25"/>
  <c r="AY181" i="25"/>
  <c r="AD241" i="25"/>
  <c r="AF129" i="25"/>
  <c r="U163" i="25"/>
  <c r="U379" i="25"/>
  <c r="Z259" i="25"/>
  <c r="AE294" i="25"/>
  <c r="AS379" i="25"/>
  <c r="Y303" i="25"/>
  <c r="AT116" i="25"/>
  <c r="AU296" i="25"/>
  <c r="Z276" i="25"/>
  <c r="Y220" i="25"/>
  <c r="AV319" i="25"/>
  <c r="AC185" i="25"/>
  <c r="AU387" i="25"/>
  <c r="AH325" i="25"/>
  <c r="AT141" i="25"/>
  <c r="Y185" i="25"/>
  <c r="AP357" i="25"/>
  <c r="AB268" i="25"/>
  <c r="AL344" i="25"/>
  <c r="AT129" i="25"/>
  <c r="AT272" i="25"/>
  <c r="AY120" i="25"/>
  <c r="AE194" i="25"/>
  <c r="AX258" i="25"/>
  <c r="AM377" i="25"/>
  <c r="X360" i="25"/>
  <c r="AF412" i="25"/>
  <c r="AF114" i="25"/>
  <c r="AB217" i="25"/>
  <c r="AV233" i="25"/>
  <c r="AL252" i="25"/>
  <c r="AU156" i="25"/>
  <c r="X244" i="25"/>
  <c r="AF372" i="25"/>
  <c r="AD174" i="25"/>
  <c r="AJ316" i="25"/>
  <c r="AH323" i="25"/>
  <c r="AO118" i="25"/>
  <c r="U225" i="25"/>
  <c r="AX412" i="25"/>
  <c r="AW104" i="25"/>
  <c r="AD123" i="25"/>
  <c r="AN384" i="25"/>
  <c r="AO124" i="25"/>
  <c r="X392" i="25"/>
  <c r="AX343" i="25"/>
  <c r="AF403" i="25"/>
  <c r="Z381" i="25"/>
  <c r="AA179" i="25"/>
  <c r="AF151" i="25"/>
  <c r="AK171" i="25"/>
  <c r="AD185" i="25"/>
  <c r="AV180" i="25"/>
  <c r="AX270" i="25"/>
  <c r="X239" i="25"/>
  <c r="AG131" i="25"/>
  <c r="Z232" i="25"/>
  <c r="Y170" i="25"/>
  <c r="AL317" i="25"/>
  <c r="Z234" i="25"/>
  <c r="AK102" i="25"/>
  <c r="X396" i="25"/>
  <c r="AS415" i="25"/>
  <c r="Z384" i="25"/>
  <c r="AI281" i="25"/>
  <c r="AL276" i="25"/>
  <c r="AC135" i="25"/>
  <c r="AY188" i="25"/>
  <c r="AM134" i="25"/>
  <c r="U125" i="25"/>
  <c r="AN336" i="25"/>
  <c r="Z296" i="25"/>
  <c r="AU273" i="25"/>
  <c r="AE236" i="25"/>
  <c r="AF175" i="25"/>
  <c r="AF184" i="25"/>
  <c r="Y108" i="25"/>
  <c r="AX339" i="25"/>
  <c r="AC407" i="25"/>
  <c r="AM317" i="25"/>
  <c r="U156" i="25"/>
  <c r="AE339" i="25"/>
  <c r="AG161" i="25"/>
  <c r="AI162" i="25"/>
  <c r="Z293" i="25"/>
  <c r="AS331" i="25"/>
  <c r="AE395" i="25"/>
  <c r="X233" i="25"/>
  <c r="U110" i="25"/>
  <c r="AM315" i="25"/>
  <c r="AH336" i="25"/>
  <c r="AC178" i="25"/>
  <c r="AJ162" i="25"/>
  <c r="U224" i="25"/>
  <c r="AN343" i="25"/>
  <c r="AO154" i="25"/>
  <c r="AK191" i="25"/>
  <c r="AX232" i="25"/>
  <c r="Y306" i="25"/>
  <c r="Z225" i="25"/>
  <c r="AO177" i="25"/>
  <c r="AC129" i="25"/>
  <c r="AH376" i="25"/>
  <c r="U308" i="25"/>
  <c r="AM222" i="25"/>
  <c r="AU328" i="25"/>
  <c r="AV265" i="25"/>
  <c r="AW159" i="25"/>
  <c r="AN303" i="25"/>
  <c r="AW160" i="25"/>
  <c r="AS355" i="25"/>
  <c r="AS346" i="25"/>
  <c r="AI145" i="25"/>
  <c r="AE281" i="25"/>
  <c r="AN392" i="25"/>
  <c r="AT324" i="25"/>
  <c r="AA200" i="25"/>
  <c r="AL330" i="25"/>
  <c r="AT188" i="25"/>
  <c r="AF245" i="25"/>
  <c r="AI103" i="25"/>
  <c r="Y402" i="25"/>
  <c r="AX289" i="25"/>
  <c r="AT144" i="25"/>
  <c r="AK110" i="25"/>
  <c r="AF256" i="25"/>
  <c r="AN159" i="25"/>
  <c r="AH310" i="25"/>
  <c r="AV145" i="25"/>
  <c r="AS381" i="25"/>
  <c r="X352" i="25"/>
  <c r="AT415" i="25"/>
  <c r="AF298" i="25"/>
  <c r="AL265" i="25"/>
  <c r="AD366" i="25"/>
  <c r="AE190" i="25"/>
  <c r="AX414" i="25"/>
  <c r="AC217" i="25"/>
  <c r="AL236" i="25"/>
  <c r="AN171" i="25"/>
  <c r="AE104" i="25"/>
  <c r="AT108" i="25"/>
  <c r="AH301" i="25"/>
  <c r="U264" i="25"/>
  <c r="AC401" i="25"/>
  <c r="AM200" i="25"/>
  <c r="AI376" i="25"/>
  <c r="AU249" i="25"/>
  <c r="AD297" i="25"/>
  <c r="AU115" i="25"/>
  <c r="Z254" i="25"/>
  <c r="X245" i="25"/>
  <c r="AI373" i="25"/>
  <c r="AB311" i="25"/>
  <c r="X265" i="25"/>
  <c r="AW185" i="25"/>
  <c r="AL408" i="25"/>
  <c r="Z120" i="25"/>
  <c r="AM391" i="25"/>
  <c r="AB337" i="25"/>
  <c r="U386" i="25"/>
  <c r="AM131" i="25"/>
  <c r="AE398" i="25"/>
  <c r="AE283" i="25"/>
  <c r="Y127" i="25"/>
  <c r="AU331" i="25"/>
  <c r="Y372" i="25"/>
  <c r="AJ193" i="25"/>
  <c r="AD247" i="25"/>
  <c r="AE219" i="25"/>
  <c r="AO197" i="25"/>
  <c r="U346" i="25"/>
  <c r="AJ295" i="25"/>
  <c r="AF131" i="25"/>
  <c r="AF413" i="25"/>
  <c r="U106" i="25"/>
  <c r="AS274" i="25"/>
  <c r="AI165" i="25"/>
  <c r="AN102" i="25"/>
  <c r="AG106" i="25"/>
  <c r="Y308" i="25"/>
  <c r="U228" i="25"/>
  <c r="Y142" i="25"/>
  <c r="AU354" i="25"/>
  <c r="AC381" i="25"/>
  <c r="AV407" i="25"/>
  <c r="AJ384" i="25"/>
  <c r="AU159" i="25"/>
  <c r="Y224" i="25"/>
  <c r="AE124" i="25"/>
  <c r="AO133" i="25"/>
  <c r="U116" i="25"/>
  <c r="AS281" i="25"/>
  <c r="AN361" i="25"/>
  <c r="AX235" i="25"/>
  <c r="AV285" i="25"/>
  <c r="AY156" i="25"/>
  <c r="AE273" i="25"/>
  <c r="AV235" i="25"/>
  <c r="AV255" i="25"/>
  <c r="AG168" i="25"/>
  <c r="AJ104" i="25"/>
  <c r="AY141" i="25"/>
  <c r="AV228" i="25"/>
  <c r="AI120" i="25"/>
  <c r="AN242" i="25"/>
  <c r="AO193" i="25"/>
  <c r="U182" i="25"/>
  <c r="AN185" i="25"/>
  <c r="AT396" i="25"/>
  <c r="AM190" i="25"/>
  <c r="AI280" i="25"/>
  <c r="AC384" i="25"/>
  <c r="AC109" i="25"/>
  <c r="X397" i="25"/>
  <c r="X359" i="25"/>
  <c r="AV389" i="25"/>
  <c r="Z148" i="25"/>
  <c r="AD106" i="25"/>
  <c r="AV108" i="25"/>
  <c r="AA118" i="25"/>
  <c r="X275" i="25"/>
  <c r="AD348" i="25"/>
  <c r="Y350" i="25"/>
  <c r="AL285" i="25"/>
  <c r="AU135" i="25"/>
  <c r="AM102" i="25"/>
  <c r="Z117" i="25"/>
  <c r="AU180" i="25"/>
  <c r="AX316" i="25"/>
  <c r="AC177" i="25"/>
  <c r="AL283" i="25"/>
  <c r="AB279" i="25"/>
  <c r="AM309" i="25"/>
  <c r="AM270" i="25"/>
  <c r="AC382" i="25"/>
  <c r="Z129" i="25"/>
  <c r="AK184" i="25"/>
  <c r="AN123" i="25"/>
  <c r="AJ184" i="25"/>
  <c r="AB275" i="25"/>
  <c r="S1471" i="25"/>
  <c r="AT413" i="25"/>
  <c r="AF189" i="25"/>
  <c r="AI314" i="25"/>
  <c r="AC415" i="25"/>
  <c r="AE365" i="25"/>
  <c r="AC189" i="25"/>
  <c r="AD243" i="25"/>
  <c r="AC183" i="25"/>
  <c r="AD171" i="25"/>
  <c r="AV284" i="25"/>
  <c r="AB383" i="25"/>
  <c r="AU179" i="25"/>
  <c r="AU383" i="25"/>
  <c r="AK170" i="25"/>
  <c r="AU294" i="25"/>
  <c r="AS315" i="25"/>
  <c r="Y183" i="25"/>
  <c r="AU339" i="25"/>
  <c r="AC388" i="25"/>
  <c r="AT159" i="25"/>
  <c r="AK111" i="25"/>
  <c r="AJ371" i="25"/>
  <c r="Y115" i="25"/>
  <c r="AP364" i="25"/>
  <c r="AC124" i="25"/>
  <c r="AA105" i="25"/>
  <c r="AG108" i="25"/>
  <c r="AL263" i="25"/>
  <c r="AT185" i="25"/>
  <c r="U292" i="25"/>
  <c r="Y167" i="25"/>
  <c r="AC352" i="25"/>
  <c r="AF405" i="25"/>
  <c r="AC228" i="25"/>
  <c r="Z223" i="25"/>
  <c r="AD257" i="25"/>
  <c r="AD410" i="25"/>
  <c r="AE326" i="25"/>
  <c r="AU248" i="25"/>
  <c r="AV287" i="25"/>
  <c r="Y311" i="25"/>
  <c r="AJ176" i="25"/>
  <c r="AC118" i="25"/>
  <c r="AX380" i="25"/>
  <c r="AI366" i="25"/>
  <c r="Y358" i="25"/>
  <c r="AL272" i="25"/>
  <c r="AJ164" i="25"/>
  <c r="AA162" i="25"/>
  <c r="AE182" i="25"/>
  <c r="X402" i="25"/>
  <c r="AN309" i="25"/>
  <c r="AT132" i="25"/>
  <c r="AC396" i="25"/>
  <c r="AV225" i="25"/>
  <c r="AH290" i="25"/>
  <c r="S1468" i="25"/>
  <c r="AT288" i="25"/>
  <c r="AF166" i="25"/>
  <c r="X350" i="25"/>
  <c r="AF178" i="25"/>
  <c r="AF237" i="25"/>
  <c r="U295" i="25"/>
  <c r="AT359" i="25"/>
  <c r="AW151" i="25"/>
  <c r="AJ327" i="25"/>
  <c r="AI411" i="25"/>
  <c r="AS354" i="25"/>
  <c r="X255" i="25"/>
  <c r="X333" i="25"/>
  <c r="AV107" i="25"/>
  <c r="AM250" i="25"/>
  <c r="AN233" i="25"/>
  <c r="AF239" i="25"/>
  <c r="AT153" i="25"/>
  <c r="AJ323" i="25"/>
  <c r="AG196" i="25"/>
  <c r="AN236" i="25"/>
  <c r="AN391" i="25"/>
  <c r="AL308" i="25"/>
  <c r="U119" i="25"/>
  <c r="AO114" i="25"/>
  <c r="AI346" i="25"/>
  <c r="AY121" i="25"/>
  <c r="AN288" i="25"/>
  <c r="Y260" i="25"/>
  <c r="AD143" i="25"/>
  <c r="X375" i="25"/>
  <c r="AC237" i="25"/>
  <c r="AU221" i="25"/>
  <c r="AD359" i="25"/>
  <c r="AV390" i="25"/>
  <c r="AJ380" i="25"/>
  <c r="AD259" i="25"/>
  <c r="AX348" i="25"/>
  <c r="AF116" i="25"/>
  <c r="AY143" i="25"/>
  <c r="AV115" i="25"/>
  <c r="AW118" i="25"/>
  <c r="AV357" i="25"/>
  <c r="AO132" i="25"/>
  <c r="Y182" i="25"/>
  <c r="AS323" i="25"/>
  <c r="AN133" i="25"/>
  <c r="AL294" i="25"/>
  <c r="AU255" i="25"/>
  <c r="U242" i="25"/>
  <c r="AX405" i="25"/>
  <c r="AF136" i="25"/>
  <c r="AM283" i="25"/>
  <c r="AF111" i="25"/>
  <c r="AF292" i="25"/>
  <c r="AN190" i="25"/>
  <c r="AF384" i="25"/>
  <c r="AT237" i="25"/>
  <c r="AL378" i="25"/>
  <c r="AN372" i="25"/>
  <c r="AN121" i="25"/>
  <c r="AI102" i="25"/>
  <c r="Y103" i="25"/>
  <c r="AE238" i="25"/>
  <c r="AX220" i="25"/>
  <c r="AF252" i="25"/>
  <c r="AE265" i="25"/>
  <c r="AV121" i="25"/>
  <c r="X267" i="25"/>
  <c r="AI298" i="25"/>
  <c r="AT256" i="25"/>
  <c r="AV327" i="25"/>
  <c r="Z178" i="25"/>
  <c r="AT330" i="25"/>
  <c r="Z156" i="25"/>
  <c r="U301" i="25"/>
  <c r="AF389" i="25"/>
  <c r="AM304" i="25"/>
  <c r="AT400" i="25"/>
  <c r="AF238" i="25"/>
  <c r="X353" i="25"/>
  <c r="AI223" i="25"/>
  <c r="AN414" i="25"/>
  <c r="AH307" i="25"/>
  <c r="AI169" i="25"/>
  <c r="AE410" i="25"/>
  <c r="AB339" i="25"/>
  <c r="AE299" i="25"/>
  <c r="AT317" i="25"/>
  <c r="AF270" i="25"/>
  <c r="AV186" i="25"/>
  <c r="AM239" i="25"/>
  <c r="AU399" i="25"/>
  <c r="AH391" i="25"/>
  <c r="AH243" i="25"/>
  <c r="U276" i="25"/>
  <c r="AE259" i="25"/>
  <c r="AV109" i="25"/>
  <c r="AH377" i="25"/>
  <c r="AM302" i="25"/>
  <c r="AU232" i="25"/>
  <c r="AC235" i="25"/>
  <c r="AJ333" i="25"/>
  <c r="AB406" i="25"/>
  <c r="Y348" i="25"/>
  <c r="U311" i="25"/>
  <c r="Z150" i="25"/>
  <c r="AF339" i="25"/>
  <c r="AW149" i="25"/>
  <c r="AU356" i="25"/>
  <c r="AD147" i="25"/>
  <c r="Z393" i="25"/>
  <c r="AS308" i="25"/>
  <c r="AV386" i="25"/>
  <c r="AW167" i="25"/>
  <c r="AF277" i="25"/>
  <c r="AJ136" i="25"/>
  <c r="AG137" i="25"/>
  <c r="AH240" i="25"/>
  <c r="AV133" i="25"/>
  <c r="AC252" i="25"/>
  <c r="X386" i="25"/>
  <c r="AS261" i="25"/>
  <c r="X236" i="25"/>
  <c r="AC227" i="25"/>
  <c r="AV356" i="25"/>
  <c r="AN143" i="25"/>
  <c r="AC326" i="25"/>
  <c r="Z281" i="25"/>
  <c r="AM265" i="25"/>
  <c r="AS408" i="25"/>
  <c r="AJ200" i="25"/>
  <c r="AC376" i="25"/>
  <c r="AH337" i="25"/>
  <c r="AU305" i="25"/>
  <c r="AU278" i="25"/>
  <c r="Y385" i="25"/>
  <c r="AC356" i="25"/>
  <c r="AE405" i="25"/>
  <c r="AU409" i="25"/>
  <c r="AD396" i="25"/>
  <c r="AD332" i="25"/>
  <c r="AS301" i="25"/>
  <c r="AH236" i="25"/>
  <c r="Y246" i="25"/>
  <c r="AC284" i="25"/>
  <c r="Y140" i="25"/>
  <c r="AY160" i="25"/>
  <c r="AM406" i="25"/>
  <c r="AC267" i="25"/>
  <c r="AD139" i="25"/>
  <c r="AB367" i="25"/>
  <c r="AX367" i="25"/>
  <c r="AE381" i="25"/>
  <c r="AM408" i="25"/>
  <c r="AJ153" i="25"/>
  <c r="AU176" i="25"/>
  <c r="AS370" i="25"/>
  <c r="AL345" i="25"/>
  <c r="AX345" i="25"/>
  <c r="AL282" i="25"/>
  <c r="AE158" i="25"/>
  <c r="AI301" i="25"/>
  <c r="AC171" i="25"/>
  <c r="AU366" i="25"/>
  <c r="AN239" i="25"/>
  <c r="AE254" i="25"/>
  <c r="AT260" i="25"/>
  <c r="AU114" i="25"/>
  <c r="AA153" i="25"/>
  <c r="AI114" i="25"/>
  <c r="AD252" i="25"/>
  <c r="AI184" i="25"/>
  <c r="AH272" i="25"/>
  <c r="AA146" i="25"/>
  <c r="AJ198" i="25"/>
  <c r="AM353" i="25"/>
  <c r="AC222" i="25"/>
  <c r="AE363" i="25"/>
  <c r="AN350" i="25"/>
  <c r="AO125" i="25"/>
  <c r="AW143" i="25"/>
  <c r="AL304" i="25"/>
  <c r="AD281" i="25"/>
  <c r="AL309" i="25"/>
  <c r="AC369" i="25"/>
  <c r="AT161" i="25"/>
  <c r="AL229" i="25"/>
  <c r="AV314" i="25"/>
  <c r="AI325" i="25"/>
  <c r="AU381" i="25"/>
  <c r="AC163" i="25"/>
  <c r="Y189" i="25"/>
  <c r="AL324" i="25"/>
  <c r="AC149" i="25"/>
  <c r="AJ274" i="25"/>
  <c r="AS371" i="25"/>
  <c r="AM311" i="25"/>
  <c r="AH257" i="25"/>
  <c r="AF406" i="25"/>
  <c r="AH380" i="25"/>
  <c r="AF261" i="25"/>
  <c r="U199" i="25"/>
  <c r="AV316" i="25"/>
  <c r="AU316" i="25"/>
  <c r="AF333" i="25"/>
  <c r="AV129" i="25"/>
  <c r="AD386" i="25"/>
  <c r="AI117" i="25"/>
  <c r="AD400" i="25"/>
  <c r="AY128" i="25"/>
  <c r="U333" i="25"/>
  <c r="Z283" i="25"/>
  <c r="AM282" i="25"/>
  <c r="AA171" i="25"/>
  <c r="AN147" i="25"/>
  <c r="AE263" i="25"/>
  <c r="AL310" i="25"/>
  <c r="AI240" i="25"/>
  <c r="AH358" i="25"/>
  <c r="Y294" i="25"/>
  <c r="AT303" i="25"/>
  <c r="AE347" i="25"/>
  <c r="AC323" i="25"/>
  <c r="AT340" i="25"/>
  <c r="AK112" i="25"/>
  <c r="AE399" i="25"/>
  <c r="U192" i="25"/>
  <c r="AT130" i="25"/>
  <c r="X384" i="25"/>
  <c r="AM223" i="25"/>
  <c r="AV174" i="25"/>
  <c r="AL403" i="25"/>
  <c r="AH260" i="25"/>
  <c r="AE415" i="25"/>
  <c r="AE359" i="25"/>
  <c r="AG126" i="25"/>
  <c r="AH293" i="25"/>
  <c r="AF225" i="25"/>
  <c r="AN135" i="25"/>
  <c r="X331" i="25"/>
  <c r="AH378" i="25"/>
  <c r="AM349" i="25"/>
  <c r="AX362" i="25"/>
  <c r="Y409" i="25"/>
  <c r="AM248" i="25"/>
  <c r="U255" i="25"/>
  <c r="AD190" i="25"/>
  <c r="AU194" i="25"/>
  <c r="AA121" i="25"/>
  <c r="AT163" i="25"/>
  <c r="AJ357" i="25"/>
  <c r="AJ148" i="25"/>
  <c r="AB347" i="25"/>
  <c r="X294" i="25"/>
  <c r="AB405" i="25"/>
  <c r="AD225" i="25"/>
  <c r="AN379" i="25"/>
  <c r="Y407" i="25"/>
  <c r="Z250" i="25"/>
  <c r="AY163" i="25"/>
  <c r="AA167" i="25"/>
  <c r="AN251" i="25"/>
  <c r="AV376" i="25"/>
  <c r="AB259" i="25"/>
  <c r="X264" i="25"/>
  <c r="AM324" i="25"/>
  <c r="AI286" i="25"/>
  <c r="AF157" i="25"/>
  <c r="Z399" i="25"/>
  <c r="AU113" i="25"/>
  <c r="AN290" i="25"/>
  <c r="AJ377" i="25"/>
  <c r="AD293" i="25"/>
  <c r="AU382" i="25"/>
  <c r="AJ232" i="25"/>
  <c r="AE302" i="25"/>
  <c r="U142" i="25"/>
  <c r="AB280" i="25"/>
  <c r="AW191" i="25"/>
  <c r="AX325" i="25"/>
  <c r="Z181" i="25"/>
  <c r="AE329" i="25"/>
  <c r="AM230" i="25"/>
  <c r="AP362" i="25"/>
  <c r="AK137" i="25"/>
  <c r="AU131" i="25"/>
  <c r="U166" i="25"/>
  <c r="Z147" i="25"/>
  <c r="AM414" i="25"/>
  <c r="AM303" i="25"/>
  <c r="AL386" i="25"/>
  <c r="AJ125" i="25"/>
  <c r="AD311" i="25"/>
  <c r="AM117" i="25"/>
  <c r="AN291" i="25"/>
  <c r="AC142" i="25"/>
  <c r="X326" i="25"/>
  <c r="AM403" i="25"/>
  <c r="AJ346" i="25"/>
  <c r="AI236" i="25"/>
  <c r="AF274" i="25"/>
  <c r="AE173" i="25"/>
  <c r="AJ245" i="25"/>
  <c r="AD245" i="25"/>
  <c r="Y222" i="25"/>
  <c r="AM387" i="25"/>
  <c r="Z192" i="25"/>
  <c r="AH302" i="25"/>
  <c r="AX385" i="25"/>
  <c r="AH332" i="25"/>
  <c r="AD398" i="25"/>
  <c r="Y219" i="25"/>
  <c r="X313" i="25"/>
  <c r="Z268" i="25"/>
  <c r="AT391" i="25"/>
  <c r="AL373" i="25"/>
  <c r="AJ414" i="25"/>
  <c r="AX255" i="25"/>
  <c r="Z346" i="25"/>
  <c r="AN313" i="25"/>
  <c r="AG163" i="25"/>
  <c r="AG107" i="25"/>
  <c r="Y168" i="25"/>
  <c r="AE112" i="25"/>
  <c r="AM380" i="25"/>
  <c r="AV123" i="25"/>
  <c r="AO180" i="25"/>
  <c r="AJ299" i="25"/>
  <c r="Z415" i="25"/>
  <c r="AM318" i="25"/>
  <c r="AL405" i="25"/>
  <c r="AJ259" i="25"/>
  <c r="AU220" i="25"/>
  <c r="AI320" i="25"/>
  <c r="AJ289" i="25"/>
  <c r="AI311" i="25"/>
  <c r="AN396" i="25"/>
  <c r="Z339" i="25"/>
  <c r="AP404" i="25"/>
  <c r="AU393" i="25"/>
  <c r="AI321" i="25"/>
  <c r="AS269" i="25"/>
  <c r="AS245" i="25"/>
  <c r="AD301" i="25"/>
  <c r="AV184" i="25"/>
  <c r="AK117" i="25"/>
  <c r="Y241" i="25"/>
  <c r="AD283" i="25"/>
  <c r="AI225" i="25"/>
  <c r="AF408" i="25"/>
  <c r="AC292" i="25"/>
  <c r="AI339" i="25"/>
  <c r="AP376" i="25"/>
  <c r="U367" i="25"/>
  <c r="AU400" i="25"/>
  <c r="AE253" i="25"/>
  <c r="AD402" i="25"/>
  <c r="AU138" i="25"/>
  <c r="AN296" i="25"/>
  <c r="AY107" i="25"/>
  <c r="AB385" i="25"/>
  <c r="AI219" i="25"/>
  <c r="X284" i="25"/>
  <c r="AN176" i="25"/>
  <c r="AI305" i="25"/>
  <c r="AG179" i="25"/>
  <c r="AD234" i="25"/>
  <c r="AG148" i="25"/>
  <c r="AG125" i="25"/>
  <c r="AX406" i="25"/>
  <c r="Z356" i="25"/>
  <c r="AT351" i="25"/>
  <c r="AL414" i="25"/>
  <c r="AW125" i="25"/>
  <c r="Y413" i="25"/>
  <c r="AJ230" i="25"/>
  <c r="Y316" i="25"/>
  <c r="X362" i="25"/>
  <c r="AT316" i="25"/>
  <c r="AL227" i="25"/>
  <c r="AM187" i="25"/>
  <c r="AT157" i="25"/>
  <c r="AJ195" i="25"/>
  <c r="Y317" i="25"/>
  <c r="AF186" i="25"/>
  <c r="AX299" i="25"/>
  <c r="AJ386" i="25"/>
  <c r="AT295" i="25"/>
  <c r="U341" i="25"/>
  <c r="U152" i="25"/>
  <c r="AN174" i="25"/>
  <c r="U259" i="25"/>
  <c r="Z277" i="25"/>
  <c r="AP368" i="25"/>
  <c r="U321" i="25"/>
  <c r="U117" i="25"/>
  <c r="AD284" i="25"/>
  <c r="AN358" i="25"/>
  <c r="AX338" i="25"/>
  <c r="AC315" i="25"/>
  <c r="AX396" i="25"/>
  <c r="AD133" i="25"/>
  <c r="AJ175" i="25"/>
  <c r="AU391" i="25"/>
  <c r="AG169" i="25"/>
  <c r="AX257" i="25"/>
  <c r="AM103" i="25"/>
  <c r="AO175" i="25"/>
  <c r="AU349" i="25"/>
  <c r="AT329" i="25"/>
  <c r="AB308" i="25"/>
  <c r="AE355" i="25"/>
  <c r="AW121" i="25"/>
  <c r="AB333" i="25"/>
  <c r="AX261" i="25"/>
  <c r="AY139" i="25"/>
  <c r="AC121" i="25"/>
  <c r="AM268" i="25"/>
  <c r="X262" i="25"/>
  <c r="AX402" i="25"/>
  <c r="AM126" i="25"/>
  <c r="AF308" i="25"/>
  <c r="AD167" i="25"/>
  <c r="X400" i="25"/>
  <c r="AV295" i="25"/>
  <c r="AW129" i="25"/>
  <c r="AL379" i="25"/>
  <c r="Z300" i="25"/>
  <c r="AG105" i="25"/>
  <c r="AC199" i="25"/>
  <c r="AH342" i="25"/>
  <c r="AD224" i="25"/>
  <c r="AD367" i="25"/>
  <c r="AA147" i="25"/>
  <c r="AS289" i="25"/>
  <c r="AC391" i="25"/>
  <c r="AY164" i="25"/>
  <c r="AY166" i="25"/>
  <c r="Z121" i="25"/>
  <c r="Y363" i="25"/>
  <c r="AC173" i="25"/>
  <c r="Y245" i="25"/>
  <c r="AJ297" i="25"/>
  <c r="AI247" i="25"/>
  <c r="AO159" i="25"/>
  <c r="AN329" i="25"/>
  <c r="Y249" i="25"/>
  <c r="AN346" i="25"/>
  <c r="AN299" i="25"/>
  <c r="U330" i="25"/>
  <c r="AX288" i="25"/>
  <c r="Z383" i="25"/>
  <c r="AU153" i="25"/>
  <c r="AE102" i="25"/>
  <c r="Z219" i="25"/>
  <c r="AE144" i="25"/>
  <c r="X250" i="25"/>
  <c r="AN383" i="25"/>
  <c r="X280" i="25"/>
  <c r="AP370" i="25"/>
  <c r="AU189" i="25"/>
  <c r="AB245" i="25"/>
  <c r="AN289" i="25"/>
  <c r="AF229" i="25"/>
  <c r="AN257" i="25"/>
  <c r="X221" i="25"/>
  <c r="Y291" i="25"/>
  <c r="AH396" i="25"/>
  <c r="AL366" i="25"/>
  <c r="AN128" i="25"/>
  <c r="AN237" i="25"/>
  <c r="AW127" i="25"/>
  <c r="AA140" i="25"/>
  <c r="AL331" i="25"/>
  <c r="AC160" i="25"/>
  <c r="AV318" i="25"/>
  <c r="AX398" i="25"/>
  <c r="AW173" i="25"/>
  <c r="AB247" i="25"/>
  <c r="X378" i="25"/>
  <c r="Z113" i="25"/>
  <c r="AU250" i="25"/>
  <c r="Y236" i="25"/>
  <c r="AK124" i="25"/>
  <c r="AV313" i="25"/>
  <c r="AL377" i="25"/>
  <c r="AJ345" i="25"/>
  <c r="AC179" i="25"/>
  <c r="AC390" i="25"/>
  <c r="AJ303" i="25"/>
  <c r="AN160" i="25"/>
  <c r="AI307" i="25"/>
  <c r="AY127" i="25"/>
  <c r="X364" i="25"/>
  <c r="U280" i="25"/>
  <c r="Z170" i="25"/>
  <c r="U282" i="25"/>
  <c r="AV406" i="25"/>
  <c r="AF305" i="25"/>
  <c r="AO115" i="25"/>
  <c r="AH221" i="25"/>
  <c r="Y162" i="25"/>
  <c r="AC239" i="25"/>
  <c r="AX228" i="25"/>
  <c r="AN199" i="25"/>
  <c r="AB400" i="25"/>
  <c r="AD344" i="25"/>
  <c r="Y349" i="25"/>
  <c r="AX293" i="25"/>
  <c r="Y197" i="25"/>
  <c r="AS310" i="25"/>
  <c r="AI228" i="25"/>
  <c r="AY133" i="25"/>
  <c r="Z195" i="25"/>
  <c r="Z197" i="25"/>
  <c r="AH309" i="25"/>
  <c r="U248" i="25"/>
  <c r="AU116" i="25"/>
  <c r="AB349" i="25"/>
  <c r="AV190" i="25"/>
  <c r="AI160" i="25"/>
  <c r="AF275" i="25"/>
  <c r="AL402" i="25"/>
  <c r="AN113" i="25"/>
  <c r="AF393" i="25"/>
  <c r="U328" i="25"/>
  <c r="AN137" i="25"/>
  <c r="AU269" i="25"/>
  <c r="X329" i="25"/>
  <c r="Z270" i="25"/>
  <c r="AM238" i="25"/>
  <c r="AM361" i="25"/>
  <c r="AT259" i="25"/>
  <c r="U239" i="25"/>
  <c r="U151" i="25"/>
  <c r="AC245" i="25"/>
  <c r="AD330" i="25"/>
  <c r="Y121" i="25"/>
  <c r="AV177" i="25"/>
  <c r="AK154" i="25"/>
  <c r="AT404" i="25"/>
  <c r="U244" i="25"/>
  <c r="AE362" i="25"/>
  <c r="U343" i="25"/>
  <c r="AJ374" i="25"/>
  <c r="AI146" i="25"/>
  <c r="AM345" i="25"/>
  <c r="S1465" i="25"/>
  <c r="AS377" i="25"/>
  <c r="AE306" i="25"/>
  <c r="AK138" i="25"/>
  <c r="AS324" i="25"/>
  <c r="AE345" i="25"/>
  <c r="AU290" i="25"/>
  <c r="AU121" i="25"/>
  <c r="AC318" i="25"/>
  <c r="AO138" i="25"/>
  <c r="AD192" i="25"/>
  <c r="AM153" i="25"/>
  <c r="U200" i="25"/>
  <c r="AT335" i="25"/>
  <c r="Y364" i="25"/>
  <c r="AF409" i="25"/>
  <c r="AM285" i="25"/>
  <c r="AF324" i="25"/>
  <c r="AB356" i="25"/>
  <c r="AL261" i="25"/>
  <c r="AT294" i="25"/>
  <c r="AM384" i="25"/>
  <c r="AT405" i="25"/>
  <c r="AE301" i="25"/>
  <c r="AF293" i="25"/>
  <c r="AH259" i="25"/>
  <c r="AV144" i="25"/>
  <c r="AH296" i="25"/>
  <c r="AG180" i="25"/>
  <c r="U177" i="25"/>
  <c r="AX247" i="25"/>
  <c r="AD231" i="25"/>
  <c r="AW136" i="25"/>
  <c r="U253" i="25"/>
  <c r="AS260" i="25"/>
  <c r="AJ367" i="25"/>
  <c r="U329" i="25"/>
  <c r="AI360" i="25"/>
  <c r="AB359" i="25"/>
  <c r="AI324" i="25"/>
  <c r="AB343" i="25"/>
  <c r="AV410" i="25"/>
  <c r="AV119" i="25"/>
  <c r="AD191" i="25"/>
  <c r="Y217" i="25"/>
  <c r="AS248" i="25"/>
  <c r="AD302" i="25"/>
  <c r="AV283" i="25"/>
  <c r="AU107" i="25"/>
  <c r="AB336" i="25"/>
  <c r="AX321" i="25"/>
  <c r="AX379" i="25"/>
  <c r="AF313" i="25"/>
  <c r="AT376" i="25"/>
  <c r="AF273" i="25"/>
  <c r="AV222" i="25"/>
  <c r="X251" i="25"/>
  <c r="AI192" i="25"/>
  <c r="AJ169" i="25"/>
  <c r="AF392" i="25"/>
  <c r="AF130" i="25"/>
  <c r="AJ181" i="25"/>
  <c r="AV277" i="25"/>
  <c r="AU149" i="25"/>
  <c r="AD371" i="25"/>
  <c r="Y320" i="25"/>
  <c r="AA157" i="25"/>
  <c r="AO150" i="25"/>
  <c r="AC271" i="25"/>
  <c r="AV396" i="25"/>
  <c r="AN386" i="25"/>
  <c r="AE133" i="25"/>
  <c r="AS340" i="25"/>
  <c r="AF117" i="25"/>
  <c r="AF303" i="25"/>
  <c r="AC338" i="25"/>
  <c r="AM165" i="25"/>
  <c r="AI269" i="25"/>
  <c r="AU340" i="25"/>
  <c r="AE338" i="25"/>
  <c r="AA136" i="25"/>
  <c r="AM247" i="25"/>
  <c r="Z335" i="25"/>
  <c r="Z390" i="25"/>
  <c r="AJ183" i="25"/>
  <c r="AC198" i="25"/>
  <c r="AS399" i="25"/>
  <c r="AI267" i="25"/>
  <c r="AK139" i="25"/>
  <c r="AI139" i="25"/>
  <c r="AT137" i="25"/>
  <c r="AE311" i="25"/>
  <c r="AM372" i="25"/>
  <c r="AU260" i="25"/>
  <c r="AG136" i="25"/>
  <c r="AX392" i="25"/>
  <c r="AM145" i="25"/>
  <c r="AS382" i="25"/>
  <c r="AD271" i="25"/>
  <c r="AJ324" i="25"/>
  <c r="AG135" i="25"/>
  <c r="AM164" i="25"/>
  <c r="AN262" i="25"/>
  <c r="AU186" i="25"/>
  <c r="AG192" i="25"/>
  <c r="AM196" i="25"/>
  <c r="AB230" i="25"/>
  <c r="Y410" i="25"/>
  <c r="AN381" i="25"/>
  <c r="AY113" i="25"/>
  <c r="AB345" i="25"/>
  <c r="AX347" i="25"/>
  <c r="Y156" i="25"/>
  <c r="AM104" i="25"/>
  <c r="AJ189" i="25"/>
  <c r="AN277" i="25"/>
  <c r="AT283" i="25"/>
  <c r="AG164" i="25"/>
  <c r="AI196" i="25"/>
  <c r="AV264" i="25"/>
  <c r="AV125" i="25"/>
  <c r="AJ192" i="25"/>
  <c r="AT315" i="25"/>
  <c r="AT290" i="25"/>
  <c r="AU351" i="25"/>
  <c r="X224" i="25"/>
  <c r="AE111" i="25"/>
  <c r="AT401" i="25"/>
  <c r="AJ356" i="25"/>
  <c r="AS342" i="25"/>
  <c r="AC409" i="25"/>
  <c r="X411" i="25"/>
  <c r="AJ168" i="25"/>
  <c r="AU317" i="25"/>
  <c r="AB252" i="25"/>
  <c r="Y332" i="25"/>
  <c r="AB357" i="25"/>
  <c r="AX309" i="25"/>
  <c r="AA114" i="25"/>
  <c r="AM237" i="25"/>
  <c r="AJ118" i="25"/>
  <c r="U304" i="25"/>
  <c r="AE267" i="25"/>
  <c r="AV118" i="25"/>
  <c r="Y135" i="25"/>
  <c r="AA163" i="25"/>
  <c r="AH335" i="25"/>
  <c r="AE123" i="25"/>
  <c r="AV256" i="25"/>
  <c r="AN220" i="25"/>
  <c r="AV271" i="25"/>
  <c r="U127" i="25"/>
  <c r="AD168" i="25"/>
  <c r="AV124" i="25"/>
  <c r="AH224" i="25"/>
  <c r="Y242" i="25"/>
  <c r="AX368" i="25"/>
  <c r="AC300" i="25"/>
  <c r="AU178" i="25"/>
  <c r="AS258" i="25"/>
  <c r="AH233" i="25"/>
  <c r="AX311" i="25"/>
  <c r="U299" i="25"/>
  <c r="AI265" i="25"/>
  <c r="AU105" i="25"/>
  <c r="AA182" i="25"/>
  <c r="U365" i="25"/>
  <c r="Y228" i="25"/>
  <c r="AF122" i="25"/>
  <c r="AX230" i="25"/>
  <c r="AF322" i="25"/>
  <c r="AO196" i="25"/>
  <c r="Z289" i="25"/>
  <c r="U141" i="25"/>
  <c r="AN351" i="25"/>
  <c r="AH354" i="25"/>
  <c r="AI293" i="25"/>
  <c r="AX304" i="25"/>
  <c r="AU379" i="25"/>
  <c r="AC136" i="25"/>
  <c r="AC320" i="25"/>
  <c r="AT110" i="25"/>
  <c r="AF327" i="25"/>
  <c r="AV374" i="25"/>
  <c r="AN311" i="25"/>
  <c r="AT379" i="25"/>
  <c r="AU228" i="25"/>
  <c r="AM241" i="25"/>
  <c r="AX248" i="25"/>
  <c r="AC276" i="25"/>
  <c r="AT293" i="25"/>
  <c r="AJ194" i="25"/>
  <c r="AT292" i="25"/>
  <c r="AD184" i="25"/>
  <c r="AB260" i="25"/>
  <c r="Z360" i="25"/>
  <c r="U344" i="25"/>
  <c r="AT399" i="25"/>
  <c r="AX393" i="25"/>
  <c r="AC248" i="25"/>
  <c r="AU254" i="25"/>
  <c r="AI375" i="25"/>
  <c r="Z341" i="25"/>
  <c r="AI315" i="25"/>
  <c r="AH383" i="25"/>
  <c r="U345" i="25"/>
  <c r="AK166" i="25"/>
  <c r="AJ178" i="25"/>
  <c r="AP395" i="25"/>
  <c r="AH245" i="25"/>
  <c r="AI163" i="25"/>
  <c r="AC393" i="25"/>
  <c r="AM279" i="25"/>
  <c r="AF330" i="25"/>
  <c r="AV289" i="25"/>
  <c r="AK129" i="25"/>
  <c r="AW130" i="25"/>
  <c r="AN170" i="25"/>
  <c r="X325" i="25"/>
  <c r="AB351" i="25"/>
  <c r="AF388" i="25"/>
  <c r="AF181" i="25"/>
  <c r="AC108" i="25"/>
  <c r="AL327" i="25"/>
  <c r="AD340" i="25"/>
  <c r="AT346" i="25"/>
  <c r="Z196" i="25"/>
  <c r="AJ285" i="25"/>
  <c r="U356" i="25"/>
  <c r="AK161" i="25"/>
  <c r="AJ375" i="25"/>
  <c r="AH305" i="25"/>
  <c r="AD353" i="25"/>
  <c r="AH401" i="25"/>
  <c r="AE129" i="25"/>
  <c r="AM329" i="25"/>
  <c r="U313" i="25"/>
  <c r="AF194" i="25"/>
  <c r="AH411" i="25"/>
  <c r="AO152" i="25"/>
  <c r="AX282" i="25"/>
  <c r="AI108" i="25"/>
  <c r="AP410" i="25"/>
  <c r="AA134" i="25"/>
  <c r="AE136" i="25"/>
  <c r="AP381" i="25"/>
  <c r="AF127" i="25"/>
  <c r="AW106" i="25"/>
  <c r="AA170" i="25"/>
  <c r="AB329" i="25"/>
  <c r="AI133" i="25"/>
  <c r="AD250" i="25"/>
  <c r="AH410" i="25"/>
  <c r="U298" i="25"/>
  <c r="AE404" i="25"/>
  <c r="AB370" i="25"/>
  <c r="AX254" i="25"/>
  <c r="AB220" i="25"/>
  <c r="AU251" i="25"/>
  <c r="AA185" i="25"/>
  <c r="AT392" i="25"/>
  <c r="AG173" i="25"/>
  <c r="AH229" i="25"/>
  <c r="AU164" i="25"/>
  <c r="AF132" i="25"/>
  <c r="AA191" i="25"/>
  <c r="AP390" i="25"/>
  <c r="AM217" i="25"/>
  <c r="Z164" i="25"/>
  <c r="AH407" i="25"/>
  <c r="AJ111" i="25"/>
  <c r="AV263" i="25"/>
  <c r="AT192" i="25"/>
  <c r="AB341" i="25"/>
  <c r="AD291" i="25"/>
  <c r="AD233" i="25"/>
  <c r="AG127" i="25"/>
  <c r="AJ185" i="25"/>
  <c r="AM376" i="25"/>
  <c r="AP399" i="25"/>
  <c r="AN399" i="25"/>
  <c r="AD368" i="25"/>
  <c r="Y270" i="25"/>
  <c r="AH321" i="25"/>
  <c r="AT239" i="25"/>
  <c r="AE193" i="25"/>
  <c r="AJ224" i="25"/>
  <c r="U243" i="25"/>
  <c r="AP393" i="25"/>
  <c r="Y335" i="25"/>
  <c r="AT139" i="25"/>
  <c r="AC321" i="25"/>
  <c r="AD314" i="25"/>
  <c r="AF284" i="25"/>
  <c r="AM274" i="25"/>
  <c r="AB376" i="25"/>
  <c r="AK176" i="25"/>
  <c r="AD322" i="25"/>
  <c r="AU373" i="25"/>
  <c r="AD158" i="25"/>
  <c r="AE150" i="25"/>
  <c r="AY150" i="25"/>
  <c r="AU363" i="25"/>
  <c r="X405" i="25"/>
  <c r="AD126" i="25"/>
  <c r="Z194" i="25"/>
  <c r="Y369" i="25"/>
  <c r="U196" i="25"/>
  <c r="AE161" i="25"/>
  <c r="Y279" i="25"/>
  <c r="AJ223" i="25"/>
  <c r="AJ311" i="25"/>
  <c r="Y305" i="25"/>
  <c r="U404" i="25"/>
  <c r="AI317" i="25"/>
  <c r="AE152" i="25"/>
  <c r="AI367" i="25"/>
  <c r="Z139" i="25"/>
  <c r="AU141" i="25"/>
  <c r="AM344" i="25"/>
  <c r="AB310" i="25"/>
  <c r="X414" i="25"/>
  <c r="AE155" i="25"/>
  <c r="AX404" i="25"/>
  <c r="AV359" i="25"/>
  <c r="AB393" i="25"/>
  <c r="AS409" i="25"/>
  <c r="AV227" i="25"/>
  <c r="AB330" i="25"/>
  <c r="Z173" i="25"/>
  <c r="AC223" i="25"/>
  <c r="AJ397" i="25"/>
  <c r="AJ116" i="25"/>
  <c r="AD129" i="25"/>
  <c r="AW120" i="25"/>
  <c r="AM347" i="25"/>
  <c r="AB281" i="25"/>
  <c r="Z110" i="25"/>
  <c r="Z222" i="25"/>
  <c r="AT304" i="25"/>
  <c r="AM156" i="25"/>
  <c r="X358" i="25"/>
  <c r="AV221" i="25"/>
  <c r="Z349" i="25"/>
  <c r="AE230" i="25"/>
  <c r="Z109" i="25"/>
  <c r="AO184" i="25"/>
  <c r="Z111" i="25"/>
  <c r="AO191" i="25"/>
  <c r="AN404" i="25"/>
  <c r="X282" i="25"/>
  <c r="AJ106" i="25"/>
  <c r="AI395" i="25"/>
  <c r="AF288" i="25"/>
  <c r="AS388" i="25"/>
  <c r="X379" i="25"/>
  <c r="AA103" i="25"/>
  <c r="AS412" i="25"/>
  <c r="AC156" i="25"/>
  <c r="AN295" i="25"/>
  <c r="AX346" i="25"/>
  <c r="AV168" i="25"/>
  <c r="AU313" i="25"/>
  <c r="AT270" i="25"/>
  <c r="AA187" i="25"/>
  <c r="AL222" i="25"/>
  <c r="AC285" i="25"/>
  <c r="AH228" i="25"/>
  <c r="AT197" i="25"/>
  <c r="AD404" i="25"/>
  <c r="AY114" i="25"/>
  <c r="AC131" i="25"/>
  <c r="U272" i="25"/>
  <c r="AD115" i="25"/>
  <c r="AT184" i="25"/>
  <c r="AU353" i="25"/>
  <c r="AV400" i="25"/>
  <c r="AI357" i="25"/>
  <c r="AV151" i="25"/>
  <c r="AF255" i="25"/>
  <c r="AC383" i="25"/>
  <c r="Y194" i="25"/>
  <c r="AW172" i="25"/>
  <c r="AE228" i="25"/>
  <c r="Z387" i="25"/>
  <c r="AN326" i="25"/>
  <c r="U232" i="25"/>
  <c r="Y143" i="25"/>
  <c r="AF113" i="25"/>
  <c r="AD266" i="25"/>
  <c r="AT354" i="25"/>
  <c r="AM296" i="25"/>
  <c r="AB309" i="25"/>
  <c r="AN142" i="25"/>
  <c r="AE120" i="25"/>
  <c r="AA127" i="25"/>
  <c r="X252" i="25"/>
  <c r="AV220" i="25"/>
  <c r="AF306" i="25"/>
  <c r="AN306" i="25"/>
  <c r="AJ158" i="25"/>
  <c r="AM348" i="25"/>
  <c r="AU181" i="25"/>
  <c r="AO135" i="25"/>
  <c r="AD287" i="25"/>
  <c r="X307" i="25"/>
  <c r="AB274" i="25"/>
  <c r="Y365" i="25"/>
  <c r="U380" i="25"/>
  <c r="AC385" i="25"/>
  <c r="AE412" i="25"/>
  <c r="AS272" i="25"/>
  <c r="Z373" i="25"/>
  <c r="AF281" i="25"/>
  <c r="AN247" i="25"/>
  <c r="AK135" i="25"/>
  <c r="Z321" i="25"/>
  <c r="AG175" i="25"/>
  <c r="AE379" i="25"/>
  <c r="AI116" i="25"/>
  <c r="AX361" i="25"/>
  <c r="AE138" i="25"/>
  <c r="AT352" i="25"/>
  <c r="AM269" i="25"/>
  <c r="AB392" i="25"/>
  <c r="AM401" i="25"/>
  <c r="AI227" i="25"/>
  <c r="Z255" i="25"/>
  <c r="U322" i="25"/>
  <c r="Y195" i="25"/>
  <c r="X351" i="25"/>
  <c r="Z392" i="25"/>
  <c r="AM140" i="25"/>
  <c r="AM415" i="25"/>
  <c r="Z165" i="25"/>
  <c r="AV413" i="25"/>
  <c r="AK123" i="25"/>
  <c r="AD338" i="25"/>
  <c r="AC306" i="25"/>
  <c r="X241" i="25"/>
  <c r="X391" i="25"/>
  <c r="AJ298" i="25"/>
  <c r="AG194" i="25"/>
  <c r="AJ217" i="25"/>
  <c r="AD393" i="25"/>
  <c r="AI127" i="25"/>
  <c r="Z406" i="25"/>
  <c r="U251" i="25"/>
  <c r="AX260" i="25"/>
  <c r="AC174" i="25"/>
  <c r="X286" i="25"/>
  <c r="U187" i="25"/>
  <c r="AM132" i="25"/>
  <c r="AN122" i="25"/>
  <c r="AA117" i="25"/>
  <c r="U375" i="25"/>
  <c r="AN331" i="25"/>
  <c r="AW116" i="25"/>
  <c r="AJ379" i="25"/>
  <c r="U325" i="25"/>
  <c r="AP373" i="25"/>
  <c r="AE310" i="25"/>
  <c r="AJ253" i="25"/>
  <c r="AF346" i="25"/>
  <c r="Y134" i="25"/>
  <c r="AN301" i="25"/>
  <c r="AM186" i="25"/>
  <c r="AE337" i="25"/>
  <c r="Y331" i="25"/>
  <c r="Z331" i="25"/>
  <c r="AO131" i="25"/>
  <c r="X303" i="25"/>
  <c r="AN255" i="25"/>
  <c r="AS401" i="25"/>
  <c r="AM115" i="25"/>
  <c r="AH304" i="25"/>
  <c r="AC350" i="25"/>
  <c r="AY196" i="25"/>
  <c r="AV311" i="25"/>
  <c r="Z329" i="25"/>
  <c r="AX329" i="25"/>
  <c r="AD337" i="25"/>
  <c r="AL240" i="25"/>
  <c r="U230" i="25"/>
  <c r="AF264" i="25"/>
  <c r="AT230" i="25"/>
  <c r="AV200" i="25"/>
  <c r="AN116" i="25"/>
  <c r="AS279" i="25"/>
  <c r="AE245" i="25"/>
  <c r="X276" i="25"/>
  <c r="AI391" i="25"/>
  <c r="U349" i="25"/>
  <c r="AK197" i="25"/>
  <c r="AV161" i="25"/>
  <c r="AE308" i="25"/>
  <c r="Y283" i="25"/>
  <c r="AH364" i="25"/>
  <c r="X240" i="25"/>
  <c r="AL316" i="25"/>
  <c r="AU144" i="25"/>
  <c r="U150" i="25"/>
  <c r="AX294" i="25"/>
  <c r="AC195" i="25"/>
  <c r="AD178" i="25"/>
  <c r="AS393" i="25"/>
  <c r="AF167" i="25"/>
  <c r="AC340" i="25"/>
  <c r="X356" i="25"/>
  <c r="AV397" i="25"/>
  <c r="AM263" i="25"/>
  <c r="Z371" i="25"/>
  <c r="AL291" i="25"/>
  <c r="AD399" i="25"/>
  <c r="AI308" i="25"/>
  <c r="X413" i="25"/>
  <c r="AJ256" i="25"/>
  <c r="AC331" i="25"/>
  <c r="Y280" i="25"/>
  <c r="AF278" i="25"/>
  <c r="AU415" i="25"/>
  <c r="X269" i="25"/>
  <c r="AS239" i="25"/>
  <c r="AN390" i="25"/>
  <c r="AM133" i="25"/>
  <c r="AJ413" i="25"/>
  <c r="AL333" i="25"/>
  <c r="AL226" i="25"/>
  <c r="AC357" i="25"/>
  <c r="AT231" i="25"/>
  <c r="AD251" i="25"/>
  <c r="S1462" i="25"/>
  <c r="AU126" i="25"/>
  <c r="AX301" i="25"/>
  <c r="AT285" i="25"/>
  <c r="AO174" i="25"/>
  <c r="AF411" i="25"/>
  <c r="AL287" i="25"/>
  <c r="AK127" i="25"/>
  <c r="AE307" i="25"/>
  <c r="AO151" i="25"/>
  <c r="AF150" i="25"/>
  <c r="AC182" i="25"/>
  <c r="AM290" i="25"/>
  <c r="U385" i="25"/>
  <c r="AE168" i="25"/>
  <c r="AD248" i="25"/>
  <c r="AJ402" i="25"/>
  <c r="Z132" i="25"/>
  <c r="Y218" i="25"/>
  <c r="AT336" i="25"/>
  <c r="AL264" i="25"/>
  <c r="AY175" i="25"/>
  <c r="AP414" i="25"/>
  <c r="AJ406" i="25"/>
  <c r="AU406" i="25"/>
  <c r="AG160" i="25"/>
  <c r="AH300" i="25"/>
  <c r="AE105" i="25"/>
  <c r="AY137" i="25"/>
  <c r="AN294" i="25"/>
  <c r="AH286" i="25"/>
  <c r="AS316" i="25"/>
  <c r="AJ133" i="25"/>
  <c r="AN172" i="25"/>
  <c r="AI104" i="25"/>
  <c r="Y141" i="25"/>
  <c r="Z351" i="25"/>
  <c r="AU245" i="25"/>
  <c r="AJ368" i="25"/>
  <c r="AF332" i="25"/>
  <c r="AV198" i="25"/>
  <c r="AT180" i="25"/>
  <c r="AB328" i="25"/>
  <c r="X369" i="25"/>
  <c r="AJ279" i="25"/>
  <c r="AU342" i="25"/>
  <c r="AT199" i="25"/>
  <c r="Y408" i="25"/>
  <c r="Z249" i="25"/>
  <c r="AU240" i="25"/>
  <c r="AF365" i="25"/>
  <c r="AM398" i="25"/>
  <c r="AI233" i="25"/>
  <c r="AX312" i="25"/>
  <c r="AE258" i="25"/>
  <c r="AB401" i="25"/>
  <c r="Y145" i="25"/>
  <c r="AX369" i="25"/>
  <c r="AU172" i="25"/>
  <c r="AN227" i="25"/>
  <c r="U397" i="25"/>
  <c r="Z369" i="25"/>
  <c r="AN125" i="25"/>
  <c r="AS305" i="25"/>
  <c r="AA190" i="25"/>
  <c r="AJ407" i="25"/>
  <c r="AO160" i="25"/>
  <c r="AE260" i="25"/>
  <c r="AF200" i="25"/>
  <c r="AX391" i="25"/>
  <c r="AE391" i="25"/>
  <c r="AH250" i="25"/>
  <c r="AA131" i="25"/>
  <c r="AY193" i="25"/>
  <c r="AT173" i="25"/>
  <c r="AX332" i="25"/>
  <c r="AW110" i="25"/>
  <c r="AM316" i="25"/>
  <c r="AN134" i="25"/>
  <c r="AL295" i="25"/>
  <c r="AM346" i="25"/>
  <c r="AE407" i="25"/>
  <c r="AI322" i="25"/>
  <c r="AL404" i="25"/>
  <c r="AF342" i="25"/>
  <c r="AF217" i="25"/>
  <c r="AM136" i="25"/>
  <c r="AL258" i="25"/>
  <c r="U361" i="25"/>
  <c r="AD119" i="25"/>
  <c r="AV307" i="25"/>
  <c r="AI353" i="25"/>
  <c r="AU384" i="25"/>
  <c r="AJ156" i="25"/>
  <c r="U403" i="25"/>
  <c r="AJ260" i="25"/>
  <c r="AI190" i="25"/>
  <c r="AU158" i="25"/>
  <c r="AC270" i="25"/>
  <c r="AH238" i="25"/>
  <c r="AT198" i="25"/>
  <c r="AM146" i="25"/>
  <c r="Y148" i="25"/>
  <c r="AI274" i="25"/>
  <c r="AM291" i="25"/>
  <c r="AF244" i="25"/>
  <c r="AV299" i="25"/>
  <c r="AS338" i="25"/>
  <c r="AC264" i="25"/>
  <c r="AN139" i="25"/>
  <c r="AE167" i="25"/>
  <c r="AC141" i="25"/>
  <c r="AX305" i="25"/>
  <c r="AF142" i="25"/>
  <c r="AS356" i="25"/>
  <c r="AT152" i="25"/>
  <c r="AW131" i="25"/>
  <c r="AC293" i="25"/>
  <c r="U220" i="25"/>
  <c r="AI154" i="25"/>
  <c r="AV149" i="25"/>
  <c r="AV218" i="25"/>
  <c r="AT221" i="25"/>
  <c r="AO137" i="25"/>
  <c r="AI125" i="25"/>
  <c r="AM122" i="25"/>
  <c r="AA177" i="25"/>
  <c r="AI176" i="25"/>
  <c r="AH390" i="25"/>
  <c r="U334" i="25"/>
  <c r="AM124" i="25"/>
  <c r="X328" i="25"/>
  <c r="AC329" i="25"/>
  <c r="AB234" i="25"/>
  <c r="AX388" i="25"/>
  <c r="AS357" i="25"/>
  <c r="AD193" i="25"/>
  <c r="AK142" i="25"/>
  <c r="AF396" i="25"/>
  <c r="AF135" i="25"/>
  <c r="X407" i="25"/>
  <c r="Y118" i="25"/>
  <c r="AA192" i="25"/>
  <c r="AU326" i="25"/>
  <c r="AW184" i="25"/>
  <c r="AN217" i="25"/>
  <c r="AF390" i="25"/>
  <c r="AI181" i="25"/>
  <c r="Z179" i="25"/>
  <c r="Z401" i="25"/>
  <c r="AK147" i="25"/>
  <c r="U289" i="25"/>
  <c r="AM405" i="25"/>
  <c r="AC282" i="25"/>
  <c r="AJ319" i="25"/>
  <c r="AS351" i="25"/>
  <c r="AF223" i="25"/>
  <c r="AB369" i="25"/>
  <c r="AB306" i="25"/>
  <c r="Y250" i="25"/>
  <c r="AV411" i="25"/>
  <c r="AA160" i="25"/>
  <c r="AF387" i="25"/>
  <c r="X226" i="25"/>
  <c r="AL305" i="25"/>
  <c r="U134" i="25"/>
  <c r="AJ392" i="25"/>
  <c r="AJ149" i="25"/>
  <c r="AT112" i="25"/>
  <c r="Z319" i="25"/>
  <c r="AF112" i="25"/>
  <c r="AD296" i="25"/>
  <c r="AX251" i="25"/>
  <c r="AF221" i="25"/>
  <c r="AN359" i="25"/>
  <c r="Z155" i="25"/>
  <c r="X283" i="25"/>
  <c r="AT148" i="25"/>
  <c r="Z395" i="25"/>
  <c r="AX280" i="25"/>
  <c r="AJ257" i="25"/>
  <c r="AM388" i="25"/>
  <c r="AE185" i="25"/>
  <c r="AT160" i="25"/>
  <c r="AX413" i="25"/>
  <c r="AP375" i="25"/>
  <c r="AY105" i="25"/>
  <c r="AJ282" i="25"/>
  <c r="AT407" i="25"/>
  <c r="AD329" i="25"/>
  <c r="AN221" i="25"/>
  <c r="AV394" i="25"/>
  <c r="AB316" i="25"/>
  <c r="AD195" i="25"/>
  <c r="U173" i="25"/>
  <c r="AN161" i="25"/>
  <c r="AD226" i="25"/>
  <c r="AT308" i="25"/>
  <c r="AE327" i="25"/>
  <c r="Z224" i="25"/>
  <c r="Y251" i="25"/>
  <c r="AL397" i="25"/>
  <c r="AL231" i="25"/>
  <c r="AN382" i="25"/>
  <c r="AN258" i="25"/>
  <c r="Z104" i="25"/>
  <c r="AY146" i="25"/>
  <c r="AM249" i="25"/>
  <c r="AH298" i="25"/>
  <c r="AN385" i="25"/>
  <c r="Z388" i="25"/>
  <c r="AM193" i="25"/>
  <c r="Z410" i="25"/>
  <c r="AT331" i="25"/>
  <c r="AV405" i="25"/>
  <c r="AM110" i="25"/>
  <c r="X279" i="25"/>
  <c r="AU163" i="25"/>
  <c r="Y180" i="25"/>
  <c r="X306" i="25"/>
  <c r="AN300" i="25"/>
  <c r="AJ266" i="25"/>
  <c r="AV178" i="25"/>
  <c r="AU148" i="25"/>
  <c r="X300" i="25"/>
  <c r="AX223" i="25"/>
  <c r="AU319" i="25"/>
  <c r="Y313" i="25"/>
  <c r="AP411" i="25"/>
  <c r="AE165" i="25"/>
  <c r="AY171" i="25"/>
  <c r="AO181" i="25"/>
  <c r="X322" i="25"/>
  <c r="U159" i="25"/>
  <c r="AK189" i="25"/>
  <c r="AD278" i="25"/>
  <c r="AX333" i="25"/>
  <c r="AT156" i="25"/>
  <c r="Z290" i="25"/>
  <c r="Z236" i="25"/>
  <c r="AO200" i="25"/>
  <c r="AD169" i="25"/>
  <c r="Z229" i="25"/>
  <c r="Z337" i="25"/>
  <c r="X377" i="25"/>
  <c r="AS345" i="25"/>
  <c r="U388" i="25"/>
  <c r="AV110" i="25"/>
  <c r="U180" i="25"/>
  <c r="AB229" i="25"/>
  <c r="AY197" i="25"/>
  <c r="AV252" i="25"/>
  <c r="AB304" i="25"/>
  <c r="AX290" i="25"/>
  <c r="AD258" i="25"/>
  <c r="AH346" i="25"/>
  <c r="AE386" i="25"/>
  <c r="AF272" i="25"/>
  <c r="AI256" i="25"/>
  <c r="AC119" i="25"/>
  <c r="AI238" i="25"/>
  <c r="AO186" i="25"/>
  <c r="AX327" i="25"/>
  <c r="AM342" i="25"/>
  <c r="AI153" i="25"/>
  <c r="AE280" i="25"/>
  <c r="AU266" i="25"/>
  <c r="AW168" i="25"/>
  <c r="AG193" i="25"/>
  <c r="S1463" i="25"/>
  <c r="AN189" i="25"/>
  <c r="AL224" i="25"/>
  <c r="AB222" i="25"/>
  <c r="AT372" i="25"/>
  <c r="AN374" i="25"/>
  <c r="X372" i="25"/>
  <c r="AF296" i="25"/>
  <c r="U198" i="25"/>
  <c r="AL409" i="25"/>
  <c r="AL253" i="25"/>
  <c r="AM350" i="25"/>
  <c r="AU267" i="25"/>
  <c r="AC194" i="25"/>
  <c r="AD276" i="25"/>
  <c r="AB298" i="25"/>
  <c r="AS352" i="25"/>
  <c r="X289" i="25"/>
  <c r="AV139" i="25"/>
  <c r="AE232" i="25"/>
  <c r="AC334" i="25"/>
  <c r="AV267" i="25"/>
  <c r="AH292" i="25"/>
  <c r="AC301" i="25"/>
  <c r="U326" i="25"/>
  <c r="AH409" i="25"/>
  <c r="Z184" i="25"/>
  <c r="AL340" i="25"/>
  <c r="AI255" i="25"/>
  <c r="X345" i="25"/>
  <c r="Y146" i="25"/>
  <c r="AI239" i="25"/>
  <c r="AV368" i="25"/>
  <c r="Y192" i="25"/>
  <c r="AL387" i="25"/>
  <c r="AU412" i="25"/>
  <c r="AX308" i="25"/>
  <c r="AI109" i="25"/>
  <c r="AF370" i="25"/>
  <c r="AX340" i="25"/>
  <c r="AT377" i="25"/>
  <c r="AC349" i="25"/>
  <c r="Z127" i="25"/>
  <c r="AC151" i="25"/>
  <c r="U391" i="25"/>
  <c r="AE157" i="25"/>
  <c r="Y276" i="25"/>
  <c r="AD218" i="25"/>
  <c r="AD403" i="25"/>
  <c r="AU187" i="25"/>
  <c r="U257" i="25"/>
  <c r="AM130" i="25"/>
  <c r="AG102" i="25"/>
  <c r="AB371" i="25"/>
  <c r="AX302" i="25"/>
  <c r="AT263" i="25"/>
  <c r="AJ242" i="25"/>
  <c r="AF249" i="25"/>
  <c r="AF304" i="25"/>
  <c r="AF299" i="25"/>
  <c r="AI331" i="25"/>
  <c r="Z187" i="25"/>
  <c r="U390" i="25"/>
  <c r="U395" i="25"/>
  <c r="AD181" i="25"/>
  <c r="AV116" i="25"/>
  <c r="X319" i="25"/>
  <c r="Z367" i="25"/>
  <c r="AI404" i="25"/>
  <c r="AI137" i="25"/>
  <c r="AC362" i="25"/>
  <c r="AV364" i="25"/>
  <c r="AL407" i="25"/>
  <c r="AU147" i="25"/>
  <c r="AX376" i="25"/>
  <c r="AH263" i="25"/>
  <c r="AV126" i="25"/>
  <c r="AU405" i="25"/>
  <c r="AS295" i="25"/>
  <c r="Z118" i="25"/>
  <c r="AD256" i="25"/>
  <c r="AC106" i="25"/>
  <c r="AM312" i="25"/>
  <c r="AN162" i="25"/>
  <c r="Z274" i="25"/>
  <c r="AK165" i="25"/>
  <c r="AE312" i="25"/>
  <c r="AF109" i="25"/>
  <c r="AV340" i="25"/>
  <c r="U354" i="25"/>
  <c r="AH347" i="25"/>
  <c r="Y238" i="25"/>
  <c r="AN132" i="25"/>
  <c r="AU227" i="25"/>
  <c r="U160" i="25"/>
  <c r="U147" i="25"/>
  <c r="AS397" i="25"/>
  <c r="AN328" i="25"/>
  <c r="U183" i="25"/>
  <c r="AV412" i="25"/>
  <c r="AD328" i="25"/>
  <c r="AE341" i="25"/>
  <c r="AP365" i="25"/>
  <c r="AO157" i="25"/>
  <c r="Y252" i="25"/>
  <c r="Z108" i="25"/>
  <c r="AY148" i="25"/>
  <c r="AN344" i="25"/>
  <c r="AC186" i="25"/>
  <c r="AJ166" i="25"/>
  <c r="Y376" i="25"/>
  <c r="AC255" i="25"/>
  <c r="AO145" i="25"/>
  <c r="AF331" i="25"/>
  <c r="AS264" i="25"/>
  <c r="AU219" i="25"/>
  <c r="AL234" i="25"/>
  <c r="AB365" i="25"/>
  <c r="AM298" i="25"/>
  <c r="U268" i="25"/>
  <c r="AU325" i="25"/>
  <c r="AY157" i="25"/>
  <c r="AH389" i="25"/>
  <c r="AL361" i="25"/>
  <c r="Z168" i="25"/>
  <c r="AE146" i="25"/>
  <c r="AD156" i="25"/>
  <c r="AH246" i="25"/>
  <c r="AC395" i="25"/>
  <c r="AX358" i="25"/>
  <c r="AM297" i="25"/>
  <c r="Y259" i="25"/>
  <c r="X256" i="25"/>
  <c r="AS277" i="25"/>
  <c r="Y130" i="25"/>
  <c r="AF102" i="25"/>
  <c r="AI252" i="25"/>
  <c r="AH372" i="25"/>
  <c r="AI129" i="25"/>
  <c r="AG147" i="25"/>
  <c r="AG122" i="25"/>
  <c r="U338" i="25"/>
  <c r="AI253" i="25"/>
  <c r="Z353" i="25"/>
  <c r="AW180" i="25"/>
  <c r="AA124" i="25"/>
  <c r="AH387" i="25"/>
  <c r="AE115" i="25"/>
  <c r="AX233" i="25"/>
  <c r="AW137" i="25"/>
  <c r="Y330" i="25"/>
  <c r="AX363" i="25"/>
  <c r="AK107" i="25"/>
  <c r="AB381" i="25"/>
  <c r="Y104" i="25"/>
  <c r="AV384" i="25"/>
  <c r="AD334" i="25"/>
  <c r="AM322" i="25"/>
  <c r="AI368" i="25"/>
  <c r="AT229" i="25"/>
  <c r="AF247" i="25"/>
  <c r="AN345" i="25"/>
  <c r="AV365" i="25"/>
  <c r="AF169" i="25"/>
  <c r="AC126" i="25"/>
  <c r="AN273" i="25"/>
  <c r="AM327" i="25"/>
  <c r="AU355" i="25"/>
  <c r="AX400" i="25"/>
  <c r="AD121" i="25"/>
  <c r="AH262" i="25"/>
  <c r="AV244" i="25"/>
  <c r="U247" i="25"/>
  <c r="Z363" i="25"/>
  <c r="X273" i="25"/>
  <c r="Y298" i="25"/>
  <c r="AL346" i="25"/>
  <c r="AB404" i="25"/>
  <c r="AV401" i="25"/>
  <c r="AH235" i="25"/>
  <c r="AI407" i="25"/>
  <c r="AN285" i="25"/>
  <c r="X361" i="25"/>
  <c r="AG138" i="25"/>
  <c r="AI381" i="25"/>
  <c r="AF149" i="25"/>
  <c r="AH320" i="25"/>
  <c r="AJ331" i="25"/>
  <c r="AH408" i="25"/>
  <c r="AE249" i="25"/>
  <c r="AE196" i="25"/>
  <c r="AM262" i="25"/>
  <c r="AE264" i="25"/>
  <c r="AH405" i="25"/>
  <c r="AU225" i="25"/>
  <c r="AW153" i="25"/>
  <c r="AM116" i="25"/>
  <c r="Y367" i="25"/>
  <c r="AT175" i="25"/>
  <c r="AO156" i="25"/>
  <c r="AE255" i="25"/>
  <c r="AS365" i="25"/>
  <c r="AS389" i="25"/>
  <c r="AI351" i="25"/>
  <c r="U249" i="25"/>
  <c r="AS349" i="25"/>
  <c r="AI151" i="25"/>
  <c r="AI130" i="25"/>
  <c r="AM170" i="25"/>
  <c r="AC386" i="25"/>
  <c r="AX415" i="25"/>
  <c r="AB243" i="25"/>
  <c r="U233" i="25"/>
  <c r="AE314" i="25"/>
  <c r="AT334" i="25"/>
  <c r="AV303" i="25"/>
  <c r="Y272" i="25"/>
  <c r="AT357" i="25"/>
  <c r="AY191" i="25"/>
  <c r="AJ415" i="25"/>
  <c r="AD263" i="25"/>
  <c r="Z252" i="25"/>
  <c r="AO126" i="25"/>
  <c r="AH267" i="25"/>
  <c r="AJ276" i="25"/>
  <c r="AS225" i="25"/>
  <c r="AH284" i="25"/>
  <c r="Z313" i="25"/>
  <c r="Z169" i="25"/>
  <c r="AI284" i="25"/>
  <c r="AS235" i="25"/>
  <c r="AB228" i="25"/>
  <c r="AV113" i="25"/>
  <c r="Z352" i="25"/>
  <c r="AW133" i="25"/>
  <c r="AF328" i="25"/>
  <c r="AT275" i="25"/>
  <c r="AS294" i="25"/>
  <c r="AY135" i="25"/>
  <c r="AW109" i="25"/>
  <c r="AN272" i="25"/>
  <c r="Z402" i="25"/>
  <c r="AD151" i="25"/>
  <c r="AM407" i="25"/>
  <c r="AJ317" i="25"/>
  <c r="AM258" i="25"/>
  <c r="Y286" i="25"/>
  <c r="AM409" i="25"/>
  <c r="AF374" i="25"/>
  <c r="AH367" i="25"/>
  <c r="AG172" i="25"/>
  <c r="AT411" i="25"/>
  <c r="U413" i="25"/>
  <c r="AK145" i="25"/>
  <c r="U252" i="25"/>
  <c r="AU222" i="25"/>
  <c r="AC196" i="25"/>
  <c r="AI358" i="25"/>
  <c r="AF360" i="25"/>
  <c r="X373" i="25"/>
  <c r="U378" i="25"/>
  <c r="Z228" i="25"/>
  <c r="AH331" i="25"/>
  <c r="AE226" i="25"/>
  <c r="AF164" i="25"/>
  <c r="AC229" i="25"/>
  <c r="AT124" i="25"/>
  <c r="AG165" i="25"/>
  <c r="AX383" i="25"/>
  <c r="AU243" i="25"/>
  <c r="AT232" i="25"/>
  <c r="AD161" i="25"/>
  <c r="X281" i="25"/>
  <c r="AT307" i="25"/>
  <c r="U309" i="25"/>
  <c r="AT149" i="25"/>
  <c r="U372" i="25"/>
  <c r="AW111" i="25"/>
  <c r="AI128" i="25"/>
  <c r="AI406" i="25"/>
  <c r="AI199" i="25"/>
  <c r="AX275" i="25"/>
  <c r="Y314" i="25"/>
  <c r="AJ325" i="25"/>
  <c r="AB246" i="25"/>
  <c r="Z385" i="25"/>
  <c r="AX323" i="25"/>
  <c r="Y403" i="25"/>
  <c r="AI164" i="25"/>
  <c r="AI382" i="25"/>
  <c r="AE127" i="25"/>
  <c r="AX271" i="25"/>
  <c r="AH275" i="25"/>
  <c r="AS411" i="25"/>
  <c r="AE323" i="25"/>
  <c r="Y300" i="25"/>
  <c r="AH357" i="25"/>
  <c r="AM106" i="25"/>
  <c r="AD341" i="25"/>
  <c r="AE108" i="25"/>
  <c r="Y386" i="25"/>
  <c r="AD118" i="25"/>
  <c r="AF193" i="25"/>
  <c r="AS242" i="25"/>
  <c r="AJ110" i="25"/>
  <c r="AY200" i="25"/>
  <c r="AN245" i="25"/>
  <c r="AM352" i="25"/>
  <c r="AW195" i="25"/>
  <c r="AV105" i="25"/>
  <c r="AG141" i="25"/>
  <c r="AV353" i="25"/>
  <c r="AE377" i="25"/>
  <c r="AE350" i="25"/>
  <c r="AI231" i="25"/>
  <c r="AI350" i="25"/>
  <c r="AN330" i="25"/>
  <c r="AN191" i="25"/>
  <c r="AB237" i="25"/>
  <c r="AD159" i="25"/>
  <c r="AH274" i="25"/>
  <c r="AB296" i="25"/>
  <c r="AU136" i="25"/>
  <c r="AG113" i="25"/>
  <c r="AC139" i="25"/>
  <c r="Y112" i="25"/>
  <c r="AU350" i="25"/>
  <c r="AN369" i="25"/>
  <c r="AI241" i="25"/>
  <c r="AS325" i="25"/>
  <c r="Z288" i="25"/>
  <c r="Z128" i="25"/>
  <c r="AW170" i="25"/>
  <c r="AD260" i="25"/>
  <c r="AM337" i="25"/>
  <c r="AC144" i="25"/>
  <c r="AV152" i="25"/>
  <c r="AN312" i="25"/>
  <c r="AU233" i="25"/>
  <c r="AJ144" i="25"/>
  <c r="AE300" i="25"/>
  <c r="Y355" i="25"/>
  <c r="U234" i="25"/>
  <c r="AV393" i="25"/>
  <c r="Z354" i="25"/>
  <c r="AF375" i="25"/>
  <c r="AG143" i="25"/>
  <c r="Y282" i="25"/>
  <c r="AT104" i="25"/>
  <c r="AF258" i="25"/>
  <c r="AM397" i="25"/>
  <c r="AB264" i="25"/>
  <c r="AE200" i="25"/>
  <c r="U279" i="25"/>
  <c r="AW162" i="25"/>
  <c r="AS234" i="25"/>
  <c r="AE309" i="25"/>
  <c r="AI383" i="25"/>
  <c r="AX225" i="25"/>
  <c r="AD273" i="25"/>
  <c r="AC345" i="25"/>
  <c r="U353" i="25"/>
  <c r="AT384" i="25"/>
  <c r="AJ218" i="25"/>
  <c r="AW179" i="25"/>
  <c r="AX411" i="25"/>
  <c r="AN319" i="25"/>
  <c r="AJ139" i="25"/>
  <c r="AX342" i="25"/>
  <c r="Y381" i="25"/>
  <c r="AE366" i="25"/>
  <c r="AU133" i="25"/>
  <c r="AC413" i="25"/>
  <c r="AJ141" i="25"/>
  <c r="Y366" i="25"/>
  <c r="AT135" i="25"/>
  <c r="AI323" i="25"/>
  <c r="AE349" i="25"/>
  <c r="AH253" i="25"/>
  <c r="AU327" i="25"/>
  <c r="AH254" i="25"/>
  <c r="AC399" i="25"/>
  <c r="AJ332" i="25"/>
  <c r="Y384" i="25"/>
  <c r="Z171" i="25"/>
  <c r="AF357" i="25"/>
  <c r="AW198" i="25"/>
  <c r="Z338" i="25"/>
  <c r="AT408" i="25"/>
  <c r="AS317" i="25"/>
  <c r="AA151" i="25"/>
  <c r="AD320" i="25"/>
  <c r="AN193" i="25"/>
  <c r="AV348" i="25"/>
  <c r="AB244" i="25"/>
  <c r="AF269" i="25"/>
  <c r="AE147" i="25"/>
  <c r="Z312" i="25"/>
  <c r="AG158" i="25"/>
  <c r="AP401" i="25"/>
  <c r="Z309" i="25"/>
  <c r="AX256" i="25"/>
  <c r="AO149" i="25"/>
  <c r="AU332" i="25"/>
  <c r="AL284" i="25"/>
  <c r="U306" i="25"/>
  <c r="AM396" i="25"/>
  <c r="AE372" i="25"/>
  <c r="AH226" i="25"/>
  <c r="AG171" i="25"/>
  <c r="AG111" i="25"/>
  <c r="AD363" i="25"/>
  <c r="AS378" i="25"/>
  <c r="X222" i="25"/>
  <c r="AU190" i="25"/>
  <c r="AH394" i="25"/>
  <c r="AF309" i="25"/>
  <c r="X410" i="25"/>
  <c r="AS326" i="25"/>
  <c r="AC299" i="25"/>
  <c r="AS390" i="25"/>
  <c r="AE401" i="25"/>
  <c r="AH232" i="25"/>
  <c r="AN112" i="25"/>
  <c r="U410" i="25"/>
  <c r="AI156" i="25"/>
  <c r="AI261" i="25"/>
  <c r="Z167" i="25"/>
  <c r="AJ340" i="25"/>
  <c r="Z242" i="25"/>
  <c r="AJ140" i="25"/>
  <c r="AU182" i="25"/>
  <c r="AJ283" i="25"/>
  <c r="Y221" i="25"/>
  <c r="Y354" i="25"/>
  <c r="AS398" i="25"/>
  <c r="U355" i="25"/>
  <c r="AS359" i="25"/>
  <c r="AN406" i="25"/>
  <c r="AT406" i="25"/>
  <c r="AT306" i="25"/>
  <c r="AF188" i="25"/>
  <c r="AL401" i="25"/>
  <c r="AN254" i="25"/>
  <c r="AM354" i="25"/>
  <c r="AS241" i="25"/>
  <c r="AE293" i="25"/>
  <c r="X295" i="25"/>
  <c r="AD148" i="25"/>
  <c r="AT297" i="25"/>
  <c r="Z188" i="25"/>
  <c r="AN153" i="25"/>
  <c r="AD387" i="25"/>
  <c r="Y287" i="25"/>
  <c r="AC242" i="25"/>
  <c r="AI387" i="25"/>
  <c r="AU118" i="25"/>
  <c r="AF268" i="25"/>
  <c r="Z295" i="25"/>
  <c r="AU403" i="25"/>
  <c r="AK198" i="25"/>
  <c r="AF170" i="25"/>
  <c r="AH218" i="25"/>
  <c r="AT125" i="25"/>
  <c r="AC262" i="25"/>
  <c r="AG176" i="25"/>
  <c r="Z400" i="25"/>
  <c r="Z122" i="25"/>
  <c r="AM333" i="25"/>
  <c r="AV249" i="25"/>
  <c r="AM185" i="25"/>
  <c r="AC113" i="25"/>
  <c r="AM286" i="25"/>
  <c r="Y171" i="25"/>
  <c r="AS327" i="25"/>
  <c r="AU268" i="25"/>
  <c r="AX264" i="25"/>
  <c r="AM373" i="25"/>
  <c r="AD146" i="25"/>
  <c r="Z334" i="25"/>
  <c r="AW113" i="25"/>
  <c r="AE178" i="25"/>
  <c r="AV106" i="25"/>
  <c r="AA122" i="25"/>
  <c r="AL245" i="25"/>
  <c r="AV117" i="25"/>
  <c r="AE121" i="25"/>
  <c r="AD282" i="25"/>
  <c r="AI217" i="25"/>
  <c r="AC411" i="25"/>
  <c r="X339" i="25"/>
  <c r="AF174" i="25"/>
  <c r="AJ199" i="25"/>
  <c r="X228" i="25"/>
  <c r="Y338" i="25"/>
  <c r="AM107" i="25"/>
  <c r="AD238" i="25"/>
  <c r="AI131" i="25"/>
  <c r="AN375" i="25"/>
  <c r="AV326" i="25"/>
  <c r="AY138" i="25"/>
  <c r="Y191" i="25"/>
  <c r="AE110" i="25"/>
  <c r="AB368" i="25"/>
  <c r="AN348" i="25"/>
  <c r="AS329" i="25"/>
  <c r="AS306" i="25"/>
  <c r="X338" i="25"/>
  <c r="AE318" i="25"/>
  <c r="AT241" i="25"/>
  <c r="AJ342" i="25"/>
  <c r="AF147" i="25"/>
  <c r="AK195" i="25"/>
  <c r="AK152" i="25"/>
  <c r="AL270" i="25"/>
  <c r="AD197" i="25"/>
  <c r="AD152" i="25"/>
  <c r="Z133" i="25"/>
  <c r="U366" i="25"/>
  <c r="AH249" i="25"/>
  <c r="AJ278" i="25"/>
  <c r="X344" i="25"/>
  <c r="AB302" i="25"/>
  <c r="AB320" i="25"/>
  <c r="AM301" i="25"/>
  <c r="AT111" i="25"/>
  <c r="AO192" i="25"/>
  <c r="AH225" i="25"/>
  <c r="AT382" i="25"/>
  <c r="AE160" i="25"/>
  <c r="AF192" i="25"/>
  <c r="Y377" i="25"/>
  <c r="AV142" i="25"/>
  <c r="AB374" i="25"/>
  <c r="Z370" i="25"/>
  <c r="AH353" i="25"/>
  <c r="AT189" i="25"/>
  <c r="AX222" i="25"/>
  <c r="AD389" i="25"/>
  <c r="AU392" i="25"/>
  <c r="AM236" i="25"/>
  <c r="AE126" i="25"/>
  <c r="Z176" i="25"/>
  <c r="AK148" i="25"/>
  <c r="AI312" i="25"/>
  <c r="AF138" i="25"/>
  <c r="AJ250" i="25"/>
  <c r="AV315" i="25"/>
  <c r="AC197" i="25"/>
  <c r="AF329" i="25"/>
  <c r="AV112" i="25"/>
  <c r="AA104" i="25"/>
  <c r="AH280" i="25"/>
  <c r="AS244" i="25"/>
  <c r="AB242" i="25"/>
  <c r="AF248" i="25"/>
  <c r="AX395" i="25"/>
  <c r="AB286" i="25"/>
  <c r="AU302" i="25"/>
  <c r="AF119" i="25"/>
  <c r="U189" i="25"/>
  <c r="AL370" i="25"/>
  <c r="AS302" i="25"/>
  <c r="X315" i="25"/>
  <c r="AC122" i="25"/>
  <c r="AM271" i="25"/>
  <c r="AC162" i="25"/>
  <c r="AK164" i="25"/>
  <c r="AJ286" i="25"/>
  <c r="AF297" i="25"/>
  <c r="AJ113" i="25"/>
  <c r="AG170" i="25"/>
  <c r="AH297" i="25"/>
  <c r="AU275" i="25"/>
  <c r="Y235" i="25"/>
  <c r="AL315" i="25"/>
  <c r="AA178" i="25"/>
  <c r="AE292" i="25"/>
  <c r="AX217" i="25"/>
  <c r="AI155" i="25"/>
  <c r="Z408" i="25"/>
  <c r="Z227" i="25"/>
  <c r="AC125" i="25"/>
  <c r="Y396" i="25"/>
  <c r="AC289" i="25"/>
  <c r="AX226" i="25"/>
  <c r="AB389" i="25"/>
  <c r="Y390" i="25"/>
  <c r="AI300" i="25"/>
  <c r="AD300" i="25"/>
  <c r="U132" i="25"/>
  <c r="AM184" i="25"/>
  <c r="AC251" i="25"/>
  <c r="AI272" i="25"/>
  <c r="AM255" i="25"/>
  <c r="AG177" i="25"/>
  <c r="AE340" i="25"/>
  <c r="AI329" i="25"/>
  <c r="AD292" i="25"/>
  <c r="AB258" i="25"/>
  <c r="AL325" i="25"/>
  <c r="AO153" i="25"/>
  <c r="AS253" i="25"/>
  <c r="AX314" i="25"/>
  <c r="AU298" i="25"/>
  <c r="AL393" i="25"/>
  <c r="U281" i="25"/>
  <c r="AP389" i="25"/>
  <c r="AT181" i="25"/>
  <c r="AN167" i="25"/>
  <c r="AL374" i="25"/>
  <c r="AV262" i="25"/>
  <c r="AB273" i="25"/>
  <c r="AB231" i="25"/>
  <c r="AJ165" i="25"/>
  <c r="AM149" i="25"/>
  <c r="AI224" i="25"/>
  <c r="AN286" i="25"/>
  <c r="AX372" i="25"/>
  <c r="AE403" i="25"/>
  <c r="AE241" i="25"/>
  <c r="AB240" i="25"/>
  <c r="Z115" i="25"/>
  <c r="AA132" i="25"/>
  <c r="AA193" i="25"/>
  <c r="AJ151" i="25"/>
  <c r="AC274" i="25"/>
  <c r="Y184" i="25"/>
  <c r="Y117" i="25"/>
  <c r="X340" i="25"/>
  <c r="AU110" i="25"/>
  <c r="AB408" i="25"/>
  <c r="AJ321" i="25"/>
  <c r="Z291" i="25"/>
  <c r="AU329" i="25"/>
  <c r="X227" i="25"/>
  <c r="AV297" i="25"/>
  <c r="Y122" i="25"/>
  <c r="AY172" i="25"/>
  <c r="Z263" i="25"/>
  <c r="AN410" i="25"/>
  <c r="AL394" i="25"/>
  <c r="X270" i="25"/>
  <c r="AS341" i="25"/>
  <c r="AD240" i="25"/>
  <c r="AE289" i="25"/>
  <c r="AT118" i="25"/>
  <c r="AJ269" i="25"/>
  <c r="AS328" i="25"/>
  <c r="X291" i="25"/>
  <c r="AV347" i="25"/>
  <c r="U231" i="25"/>
  <c r="Z414" i="25"/>
  <c r="AU123" i="25"/>
  <c r="U112" i="25"/>
  <c r="Z124" i="25"/>
  <c r="AT311" i="25"/>
  <c r="AK153" i="25"/>
  <c r="AI191" i="25"/>
  <c r="Y299" i="25"/>
  <c r="AN150" i="25"/>
  <c r="AS249" i="25"/>
  <c r="Z161" i="25"/>
  <c r="AI172" i="25"/>
  <c r="U358" i="25"/>
  <c r="AX297" i="25"/>
  <c r="AE116" i="25"/>
  <c r="AD352" i="25"/>
  <c r="AI313" i="25"/>
  <c r="AH398" i="25"/>
  <c r="AI235" i="25"/>
  <c r="AC311" i="25"/>
  <c r="X347" i="25"/>
  <c r="AS292" i="25"/>
  <c r="AH230" i="25"/>
  <c r="AD270" i="25"/>
  <c r="AN327" i="25"/>
  <c r="AM232" i="25"/>
  <c r="AM174" i="25"/>
  <c r="AL390" i="25"/>
  <c r="Y288" i="25"/>
  <c r="AB250" i="25"/>
  <c r="AV226" i="25"/>
  <c r="AJ364" i="25"/>
  <c r="AT356" i="25"/>
  <c r="Z103" i="25"/>
  <c r="AW200" i="25"/>
  <c r="AS362" i="25"/>
  <c r="AK122" i="25"/>
  <c r="AC296" i="25"/>
  <c r="AY126" i="25"/>
  <c r="AU257" i="25"/>
  <c r="Y109" i="25"/>
  <c r="AH237" i="25"/>
  <c r="AC327" i="25"/>
  <c r="AA106" i="25"/>
  <c r="AT370" i="25"/>
  <c r="AV138" i="25"/>
  <c r="AG200" i="25"/>
  <c r="Y328" i="25"/>
  <c r="AT298" i="25"/>
  <c r="AH375" i="25"/>
  <c r="AH261" i="25"/>
  <c r="Z316" i="25"/>
  <c r="AT312" i="25"/>
  <c r="Z278" i="25"/>
  <c r="AV296" i="25"/>
  <c r="AD177" i="25"/>
  <c r="AF183" i="25"/>
  <c r="AE348" i="25"/>
  <c r="Y357" i="25"/>
  <c r="AM143" i="25"/>
  <c r="AV163" i="25"/>
  <c r="AF104" i="25"/>
  <c r="AL347" i="25"/>
  <c r="U158" i="25"/>
  <c r="AM335" i="25"/>
  <c r="AB283" i="25"/>
  <c r="AJ387" i="25"/>
  <c r="AV231" i="25"/>
  <c r="AD268" i="25"/>
  <c r="AM394" i="25"/>
  <c r="AM261" i="25"/>
  <c r="AO102" i="25"/>
  <c r="Z297" i="25"/>
  <c r="AJ334" i="25"/>
  <c r="Z138" i="25"/>
  <c r="AE356" i="25"/>
  <c r="AK194" i="25"/>
  <c r="AD137" i="25"/>
  <c r="Y119" i="25"/>
  <c r="AF190" i="25"/>
  <c r="U336" i="25"/>
  <c r="Y174" i="25"/>
  <c r="Z142" i="25"/>
  <c r="AL413" i="25"/>
  <c r="AF148" i="25"/>
  <c r="X349" i="25"/>
  <c r="AF168" i="25"/>
  <c r="AX387" i="25"/>
  <c r="U190" i="25"/>
  <c r="U319" i="25"/>
  <c r="AS246" i="25"/>
  <c r="Y312" i="25"/>
  <c r="U191" i="25"/>
  <c r="AB322" i="25"/>
  <c r="AE270" i="25"/>
  <c r="Y136" i="25"/>
  <c r="AT138" i="25"/>
  <c r="AI336" i="25"/>
  <c r="AE272" i="25"/>
  <c r="AS380" i="25"/>
  <c r="AY102" i="25"/>
  <c r="AN127" i="25"/>
  <c r="AV335" i="25"/>
  <c r="AE231" i="25"/>
  <c r="Y327" i="25"/>
  <c r="Y157" i="25"/>
  <c r="AJ376" i="25"/>
  <c r="AV369" i="25"/>
  <c r="AB297" i="25"/>
  <c r="AI152" i="25"/>
  <c r="AH368" i="25"/>
  <c r="X271" i="25"/>
  <c r="AU125" i="25"/>
  <c r="AU279" i="25"/>
  <c r="AK125" i="25"/>
  <c r="AU334" i="25"/>
  <c r="AO106" i="25"/>
  <c r="Z328" i="25"/>
  <c r="Y318" i="25"/>
  <c r="AM404" i="25"/>
  <c r="AC294" i="25"/>
  <c r="AE145" i="25"/>
  <c r="AL352" i="25"/>
  <c r="AL248" i="25"/>
  <c r="AA130" i="25"/>
  <c r="AU239" i="25"/>
  <c r="AJ226" i="25"/>
  <c r="AH244" i="25"/>
  <c r="S1469" i="25"/>
  <c r="AH388" i="25"/>
  <c r="Z275" i="25"/>
  <c r="X309" i="25"/>
  <c r="AJ157" i="25"/>
  <c r="AJ241" i="25"/>
  <c r="AX317" i="25"/>
  <c r="AM194" i="25"/>
  <c r="AA108" i="25"/>
  <c r="AB342" i="25"/>
  <c r="AK121" i="25"/>
  <c r="AM400" i="25"/>
  <c r="AI226" i="25"/>
  <c r="AY180" i="25"/>
  <c r="AN120" i="25"/>
  <c r="AM412" i="25"/>
  <c r="AI327" i="25"/>
  <c r="AN223" i="25"/>
  <c r="AM119" i="25"/>
  <c r="AL371" i="25"/>
  <c r="AB261" i="25"/>
  <c r="AA119" i="25"/>
  <c r="U286" i="25"/>
  <c r="AJ152" i="25"/>
  <c r="AX259" i="25"/>
  <c r="AC272" i="25"/>
  <c r="AT318" i="25"/>
  <c r="AN352" i="25"/>
  <c r="AI303" i="25"/>
  <c r="AU112" i="25"/>
  <c r="AU397" i="25"/>
  <c r="Z304" i="25"/>
  <c r="AM356" i="25"/>
  <c r="AM224" i="25"/>
  <c r="AJ154" i="25"/>
  <c r="Z343" i="25"/>
  <c r="AC257" i="25"/>
  <c r="AI342" i="25"/>
  <c r="AN302" i="25"/>
  <c r="Y177" i="25"/>
  <c r="X371" i="25"/>
  <c r="AM244" i="25"/>
  <c r="AK160" i="25"/>
  <c r="AU128" i="25"/>
  <c r="AC166" i="25"/>
  <c r="AF162" i="25"/>
  <c r="AC378" i="25"/>
  <c r="AU369" i="25"/>
  <c r="AF361" i="25"/>
  <c r="AM135" i="25"/>
  <c r="AF369" i="25"/>
  <c r="AT381" i="25"/>
  <c r="AD244" i="25"/>
  <c r="AL243" i="25"/>
  <c r="AJ188" i="25"/>
  <c r="AE171" i="25"/>
  <c r="AT409" i="25"/>
  <c r="AE180" i="25"/>
  <c r="AL269" i="25"/>
  <c r="AM226" i="25"/>
  <c r="AC111" i="25"/>
  <c r="AF397" i="25"/>
  <c r="AV254" i="25"/>
  <c r="AS232" i="25"/>
  <c r="AB373" i="25"/>
  <c r="AM278" i="25"/>
  <c r="AV408" i="25"/>
  <c r="AH374" i="25"/>
  <c r="AL364" i="25"/>
  <c r="U347" i="25"/>
  <c r="AV381" i="25"/>
  <c r="AF338" i="25"/>
  <c r="X323" i="25"/>
  <c r="AG174" i="25"/>
  <c r="AC127" i="25"/>
  <c r="AL279" i="25"/>
  <c r="AM151" i="25"/>
  <c r="AS255" i="25"/>
  <c r="X259" i="25"/>
  <c r="AM293" i="25"/>
  <c r="AC332" i="25"/>
  <c r="AG110" i="25"/>
  <c r="Y339" i="25"/>
  <c r="Y151" i="25"/>
  <c r="Y333" i="25"/>
  <c r="AB293" i="25"/>
  <c r="AV224" i="25"/>
  <c r="AI106" i="25"/>
  <c r="AD149" i="25"/>
  <c r="Z365" i="25"/>
  <c r="X381" i="25"/>
  <c r="AB331" i="25"/>
  <c r="AC230" i="25"/>
  <c r="AE317" i="25"/>
  <c r="U300" i="25"/>
  <c r="AX272" i="25"/>
  <c r="AE286" i="25"/>
  <c r="AX397" i="25"/>
  <c r="AN287" i="25"/>
  <c r="AA180" i="25"/>
  <c r="X242" i="25"/>
  <c r="AX313" i="25"/>
  <c r="AJ382" i="25"/>
  <c r="AO136" i="25"/>
  <c r="AE277" i="25"/>
  <c r="AT320" i="25"/>
  <c r="AD299" i="25"/>
  <c r="AU196" i="25"/>
  <c r="AT350" i="25"/>
  <c r="AJ291" i="25"/>
  <c r="AA188" i="25"/>
  <c r="AB358" i="25"/>
  <c r="AL415" i="25"/>
  <c r="X268" i="25"/>
  <c r="AT191" i="25"/>
  <c r="AJ262" i="25"/>
  <c r="AM251" i="25"/>
  <c r="AT220" i="25"/>
  <c r="AE402" i="25"/>
  <c r="AL336" i="25"/>
  <c r="AI319" i="25"/>
  <c r="AU155" i="25"/>
  <c r="Y152" i="25"/>
  <c r="X404" i="25"/>
  <c r="AM319" i="25"/>
  <c r="AM197" i="25"/>
  <c r="AA186" i="25"/>
  <c r="AI318" i="25"/>
  <c r="Z311" i="25"/>
  <c r="Y163" i="25"/>
  <c r="AI278" i="25"/>
  <c r="AD317" i="25"/>
  <c r="AN106" i="25"/>
  <c r="Z350" i="25"/>
  <c r="AH395" i="25"/>
  <c r="AS304" i="25"/>
  <c r="Z333" i="25"/>
  <c r="AY145" i="25"/>
  <c r="AE195" i="25"/>
  <c r="Z282" i="25"/>
  <c r="AA126" i="25"/>
  <c r="AU170" i="25"/>
  <c r="AL260" i="25"/>
  <c r="AI257" i="25"/>
  <c r="AV415" i="25"/>
  <c r="AL274" i="25"/>
  <c r="AS299" i="25"/>
  <c r="AN188" i="25"/>
  <c r="AK141" i="25"/>
  <c r="AD227" i="25"/>
  <c r="AI177" i="25"/>
  <c r="AE387" i="25"/>
  <c r="Y334" i="25"/>
  <c r="AW139" i="25"/>
  <c r="AM159" i="25"/>
  <c r="AC286" i="25"/>
  <c r="AV363" i="25"/>
  <c r="AD124" i="25"/>
  <c r="AK174" i="25"/>
  <c r="AM413" i="25"/>
  <c r="X408" i="25"/>
  <c r="AT269" i="25"/>
  <c r="AU330" i="25"/>
  <c r="X288" i="25"/>
  <c r="AT140" i="25"/>
  <c r="AF400" i="25"/>
  <c r="U171" i="25"/>
  <c r="AN232" i="25"/>
  <c r="AD114" i="25"/>
  <c r="AT154" i="25"/>
  <c r="AL389" i="25"/>
  <c r="AD407" i="25"/>
  <c r="AT200" i="25"/>
  <c r="AW161" i="25"/>
  <c r="AV261" i="25"/>
  <c r="AN395" i="25"/>
  <c r="AI292" i="25"/>
  <c r="U269" i="25"/>
  <c r="AS333" i="25"/>
  <c r="AC397" i="25"/>
  <c r="AK119" i="25"/>
  <c r="Z237" i="25"/>
  <c r="AH400" i="25"/>
  <c r="AI140" i="25"/>
  <c r="AA181" i="25"/>
  <c r="AI268" i="25"/>
  <c r="Z398" i="25"/>
  <c r="AM306" i="25"/>
  <c r="AX241" i="25"/>
  <c r="AC368" i="25"/>
  <c r="AY106" i="25"/>
  <c r="AD198" i="25"/>
  <c r="AF343" i="25"/>
  <c r="AS392" i="25"/>
  <c r="Z292" i="25"/>
  <c r="AE290" i="25"/>
  <c r="AK149" i="25"/>
  <c r="AN104" i="25"/>
  <c r="AY149" i="25"/>
  <c r="AX234" i="25"/>
  <c r="AY186" i="25"/>
  <c r="AD312" i="25"/>
  <c r="AP394" i="25"/>
  <c r="AC103" i="25"/>
  <c r="AX296" i="25"/>
  <c r="AI186" i="25"/>
  <c r="AM181" i="25"/>
  <c r="Y263" i="25"/>
  <c r="AP371" i="25"/>
  <c r="AT266" i="25"/>
  <c r="AP403" i="25"/>
  <c r="AC154" i="25"/>
  <c r="AN249" i="25"/>
  <c r="AF291" i="25"/>
  <c r="AE262" i="25"/>
  <c r="U161" i="25"/>
  <c r="AE376" i="25"/>
  <c r="Y187" i="25"/>
  <c r="AU270" i="25"/>
  <c r="AV187" i="25"/>
  <c r="Z221" i="25"/>
  <c r="AN226" i="25"/>
  <c r="AG133" i="25"/>
  <c r="AD383" i="25"/>
  <c r="AH285" i="25"/>
  <c r="Y368" i="25"/>
  <c r="AC164" i="25"/>
  <c r="AX292" i="25"/>
  <c r="U287" i="25"/>
  <c r="AH265" i="25"/>
  <c r="AH363" i="25"/>
  <c r="AC247" i="25"/>
  <c r="AB354" i="25"/>
  <c r="AV321" i="25"/>
  <c r="AE199" i="25"/>
  <c r="AW112" i="25"/>
  <c r="AM233" i="25"/>
  <c r="AD217" i="25"/>
  <c r="AJ339" i="25"/>
  <c r="AF158" i="25"/>
  <c r="AJ263" i="25"/>
  <c r="Z389" i="25"/>
  <c r="AB223" i="25"/>
  <c r="Z378" i="25"/>
  <c r="AU395" i="25"/>
  <c r="AJ304" i="25"/>
  <c r="AL356" i="25"/>
  <c r="AD255" i="25"/>
  <c r="X247" i="25"/>
  <c r="AW189" i="25"/>
  <c r="AT120" i="25"/>
  <c r="AA144" i="25"/>
  <c r="AJ360" i="25"/>
  <c r="AG115" i="25"/>
  <c r="AS268" i="25"/>
  <c r="AW108" i="25"/>
  <c r="AV120" i="25"/>
  <c r="Z271" i="25"/>
  <c r="AP406" i="25"/>
  <c r="AN342" i="25"/>
  <c r="AJ167" i="25"/>
  <c r="AX307" i="25"/>
  <c r="AV336" i="25"/>
  <c r="U256" i="25"/>
  <c r="AK128" i="25"/>
  <c r="AF220" i="25"/>
  <c r="AL411" i="25"/>
  <c r="AK181" i="25"/>
  <c r="Z235" i="25"/>
  <c r="AB397" i="25"/>
  <c r="Z294" i="25"/>
  <c r="AV370" i="25"/>
  <c r="AL242" i="25"/>
  <c r="Z327" i="25"/>
  <c r="AI113" i="25"/>
  <c r="AU152" i="25"/>
  <c r="AX274" i="25"/>
  <c r="AV323" i="25"/>
  <c r="AF199" i="25"/>
  <c r="AV160" i="25"/>
  <c r="U274" i="25"/>
  <c r="AT364" i="25"/>
  <c r="AI143" i="25"/>
  <c r="AS287" i="25"/>
  <c r="Y133" i="25"/>
  <c r="Z240" i="25"/>
  <c r="AH241" i="25"/>
  <c r="Y239" i="25"/>
  <c r="AO105" i="25"/>
  <c r="AF260" i="25"/>
  <c r="Y397" i="25"/>
  <c r="AA137" i="25"/>
  <c r="AH308" i="25"/>
  <c r="Y128" i="25"/>
  <c r="AO129" i="25"/>
  <c r="AE411" i="25"/>
  <c r="AU150" i="25"/>
  <c r="AU364" i="25"/>
  <c r="AS298" i="25"/>
  <c r="Z405" i="25"/>
  <c r="AV304" i="25"/>
  <c r="AX328" i="25"/>
  <c r="AI328" i="25"/>
  <c r="X355" i="25"/>
  <c r="AD335" i="25"/>
  <c r="AS220" i="25"/>
  <c r="AI132" i="25"/>
  <c r="U229" i="25"/>
  <c r="AI249" i="25"/>
  <c r="Y113" i="25"/>
  <c r="AX265" i="25"/>
  <c r="AE331" i="25"/>
  <c r="U363" i="25"/>
  <c r="AJ328" i="25"/>
  <c r="AE225" i="25"/>
  <c r="AJ132" i="25"/>
  <c r="AI306" i="25"/>
  <c r="AT252" i="25"/>
  <c r="AN347" i="25"/>
  <c r="AX326" i="25"/>
  <c r="AC302" i="25"/>
  <c r="AN293" i="25"/>
  <c r="AV339" i="25"/>
  <c r="AC341" i="25"/>
  <c r="AL318" i="25"/>
  <c r="AG123" i="25"/>
  <c r="AB344" i="25"/>
  <c r="AE396" i="25"/>
  <c r="AS233" i="25"/>
  <c r="AM160" i="25"/>
  <c r="AP396" i="25"/>
  <c r="U327" i="25"/>
  <c r="AM235" i="25"/>
  <c r="AT174" i="25"/>
  <c r="Z305" i="25"/>
  <c r="AM183" i="25"/>
  <c r="AO167" i="25"/>
  <c r="AW175" i="25"/>
  <c r="AM267" i="25"/>
  <c r="Y398" i="25"/>
  <c r="AW102" i="25"/>
  <c r="AU380" i="25"/>
  <c r="AW169" i="25"/>
  <c r="AU247" i="25"/>
  <c r="AC132" i="25"/>
  <c r="AN155" i="25"/>
  <c r="AE189" i="25"/>
  <c r="AB290" i="25"/>
  <c r="AO139" i="25"/>
  <c r="AX394" i="25"/>
  <c r="AU193" i="25"/>
  <c r="AC240" i="25"/>
  <c r="AC389" i="25"/>
  <c r="AM129" i="25"/>
  <c r="Z183" i="25"/>
  <c r="AV301" i="25"/>
  <c r="Z286" i="25"/>
  <c r="AC153" i="25"/>
  <c r="AD165" i="25"/>
  <c r="Z134" i="25"/>
  <c r="AU120" i="25"/>
  <c r="AW135" i="25"/>
  <c r="AF128" i="25"/>
  <c r="AU282" i="25"/>
  <c r="AJ229" i="25"/>
  <c r="AU293" i="25"/>
  <c r="AT321" i="25"/>
  <c r="AI309" i="25"/>
  <c r="AV242" i="25"/>
  <c r="AE131" i="25"/>
  <c r="AN144" i="25"/>
  <c r="AX334" i="25"/>
  <c r="AS229" i="25"/>
  <c r="AS385" i="25"/>
  <c r="AT300" i="25"/>
  <c r="AD346" i="25"/>
  <c r="AK144" i="25"/>
  <c r="Z361" i="25"/>
  <c r="AX281" i="25"/>
  <c r="AI222" i="25"/>
  <c r="U323" i="25"/>
  <c r="AA135" i="25"/>
  <c r="AT358" i="25"/>
  <c r="AL372" i="25"/>
  <c r="AJ251" i="25"/>
  <c r="AI372" i="25"/>
  <c r="U382" i="25"/>
  <c r="AE162" i="25"/>
  <c r="AI112" i="25"/>
  <c r="U407" i="25"/>
  <c r="AS312" i="25"/>
  <c r="AU154" i="25"/>
  <c r="Y391" i="25"/>
  <c r="AB226" i="25"/>
  <c r="Z198" i="25"/>
  <c r="AT242" i="25"/>
  <c r="Y405" i="25"/>
  <c r="AB363" i="25"/>
  <c r="AD365" i="25"/>
  <c r="AH314" i="25"/>
  <c r="AK185" i="25"/>
  <c r="AB409" i="25"/>
  <c r="AL241" i="25"/>
  <c r="AT114" i="25"/>
  <c r="X310" i="25"/>
  <c r="AM112" i="25"/>
  <c r="AI402" i="25"/>
  <c r="AJ307" i="25"/>
  <c r="AT151" i="25"/>
  <c r="AS361" i="25"/>
  <c r="Z152" i="25"/>
  <c r="Z412" i="25"/>
  <c r="AT224" i="25"/>
  <c r="AH324" i="25"/>
  <c r="AN354" i="25"/>
  <c r="AG134" i="25"/>
  <c r="AJ352" i="25"/>
  <c r="AJ163" i="25"/>
  <c r="AJ142" i="25"/>
  <c r="AI333" i="25"/>
  <c r="AD130" i="25"/>
  <c r="AV388" i="25"/>
  <c r="AF385" i="25"/>
  <c r="AF321" i="25"/>
  <c r="AP388" i="25"/>
  <c r="AJ221" i="25"/>
  <c r="AC297" i="25"/>
  <c r="AU299" i="25"/>
  <c r="AV169" i="25"/>
  <c r="AM169" i="25"/>
  <c r="U175" i="25"/>
  <c r="AW158" i="25"/>
  <c r="AT414" i="25"/>
  <c r="AF279" i="25"/>
  <c r="AC236" i="25"/>
  <c r="AN284" i="25"/>
  <c r="AU368" i="25"/>
  <c r="Z185" i="25"/>
  <c r="AM245" i="25"/>
  <c r="AM128" i="25"/>
  <c r="AI195" i="25"/>
  <c r="Z266" i="25"/>
  <c r="AY130" i="25"/>
  <c r="AF307" i="25"/>
  <c r="X398" i="25"/>
  <c r="AN163" i="25"/>
  <c r="Y173" i="25"/>
  <c r="AX286" i="25"/>
  <c r="AJ108" i="25"/>
  <c r="AK192" i="25"/>
  <c r="AY151" i="25"/>
  <c r="AE390" i="25"/>
  <c r="AT284" i="25"/>
  <c r="AI335" i="25"/>
  <c r="AB288" i="25"/>
  <c r="AN158" i="25"/>
  <c r="Z154" i="25"/>
  <c r="AT176" i="25"/>
  <c r="X327" i="25"/>
  <c r="Y268" i="25"/>
  <c r="AV269" i="25"/>
  <c r="AT233" i="25"/>
  <c r="AX377" i="25"/>
  <c r="Y304" i="25"/>
  <c r="AS231" i="25"/>
  <c r="AJ196" i="25"/>
  <c r="AJ127" i="25"/>
  <c r="AN270" i="25"/>
  <c r="AH339" i="25"/>
  <c r="AG189" i="25"/>
  <c r="AE414" i="25"/>
  <c r="AL360" i="25"/>
  <c r="Y361" i="25"/>
  <c r="Y269" i="25"/>
  <c r="AW142" i="25"/>
  <c r="AJ361" i="25"/>
  <c r="Y379" i="25"/>
  <c r="AH384" i="25"/>
  <c r="AI118" i="25"/>
  <c r="AA148" i="25"/>
  <c r="AI399" i="25"/>
  <c r="AU398" i="25"/>
  <c r="AM334" i="25"/>
  <c r="AU333" i="25"/>
  <c r="Y321" i="25"/>
  <c r="AO161" i="25"/>
  <c r="AI189" i="25"/>
  <c r="AE371" i="25"/>
  <c r="AJ117" i="25"/>
  <c r="AD155" i="25"/>
  <c r="AP359" i="25"/>
  <c r="X287" i="25"/>
  <c r="AM162" i="25"/>
  <c r="AK106" i="25"/>
  <c r="AO119" i="25"/>
  <c r="AV127" i="25"/>
  <c r="AA145" i="25"/>
  <c r="AW146" i="25"/>
  <c r="Y315" i="25"/>
  <c r="AD154" i="25"/>
  <c r="AM379" i="25"/>
  <c r="AL277" i="25"/>
  <c r="Z245" i="25"/>
  <c r="AI403" i="25"/>
  <c r="AM370" i="25"/>
  <c r="AB340" i="25"/>
  <c r="AI326" i="25"/>
  <c r="AO168" i="25"/>
  <c r="X232" i="25"/>
  <c r="Y359" i="25"/>
  <c r="U296" i="25"/>
  <c r="AO185" i="25"/>
  <c r="AT250" i="25"/>
  <c r="AJ343" i="25"/>
  <c r="AM385" i="25"/>
  <c r="AS406" i="25"/>
  <c r="AE364" i="25"/>
  <c r="AF259" i="25"/>
  <c r="AV154" i="25"/>
  <c r="AU224" i="25"/>
  <c r="AH334" i="25"/>
  <c r="AV197" i="25"/>
  <c r="AC387" i="25"/>
  <c r="AB332" i="25"/>
  <c r="AN192" i="25"/>
  <c r="AE172" i="25"/>
  <c r="U411" i="25"/>
  <c r="AT323" i="25"/>
  <c r="AL385" i="25"/>
  <c r="U146" i="25"/>
  <c r="AD194" i="25"/>
  <c r="AV250" i="25"/>
  <c r="AT169" i="25"/>
  <c r="AJ129" i="25"/>
  <c r="AJ348" i="25"/>
  <c r="AC219" i="25"/>
  <c r="AF391" i="25"/>
  <c r="AE183" i="25"/>
  <c r="AV379" i="25"/>
  <c r="U376" i="25"/>
  <c r="AO195" i="25"/>
  <c r="AN126" i="25"/>
  <c r="AE169" i="25"/>
  <c r="AT375" i="25"/>
  <c r="AU276" i="25"/>
  <c r="AX224" i="25"/>
  <c r="AT310" i="25"/>
  <c r="AE361" i="25"/>
  <c r="AI166" i="25"/>
  <c r="AM219" i="25"/>
  <c r="Y324" i="25"/>
  <c r="AL303" i="25"/>
  <c r="AD309" i="25"/>
  <c r="AM378" i="25"/>
  <c r="AH360" i="25"/>
  <c r="AB380" i="25"/>
  <c r="AI194" i="25"/>
  <c r="AD279" i="25"/>
  <c r="AV358" i="25"/>
  <c r="AM341" i="25"/>
  <c r="AB335" i="25"/>
  <c r="AV342" i="25"/>
  <c r="AV308" i="25"/>
  <c r="AE142" i="25"/>
  <c r="AC218" i="25"/>
  <c r="AB266" i="25"/>
  <c r="Y106" i="25"/>
  <c r="AM307" i="25"/>
  <c r="AT366" i="25"/>
  <c r="AC402" i="25"/>
  <c r="AT222" i="25"/>
  <c r="U305" i="25"/>
  <c r="AT338" i="25"/>
  <c r="AD179" i="25"/>
  <c r="AT102" i="25"/>
  <c r="AI334" i="25"/>
  <c r="AU413" i="25"/>
  <c r="AD261" i="25"/>
  <c r="AJ174" i="25"/>
  <c r="AL244" i="25"/>
  <c r="AN105" i="25"/>
  <c r="U392" i="25"/>
  <c r="AW107" i="25"/>
  <c r="Z166" i="25"/>
  <c r="U194" i="25"/>
  <c r="AX298" i="25"/>
  <c r="AT123" i="25"/>
  <c r="AD153" i="25"/>
  <c r="AU385" i="25"/>
  <c r="X376" i="25"/>
  <c r="U396" i="25"/>
  <c r="AY190" i="25"/>
  <c r="AT282" i="25"/>
  <c r="AV199" i="25"/>
  <c r="AG166" i="25"/>
  <c r="AD305" i="25"/>
  <c r="U103" i="25"/>
  <c r="Z174" i="25"/>
  <c r="Z145" i="25"/>
  <c r="U168" i="25"/>
  <c r="AH379" i="25"/>
  <c r="X230" i="25"/>
  <c r="Y178" i="25"/>
  <c r="AN341" i="25"/>
  <c r="AD125" i="25"/>
  <c r="AT257" i="25"/>
  <c r="AI413" i="25"/>
  <c r="AL400" i="25"/>
  <c r="AW178" i="25"/>
  <c r="AU310" i="25"/>
  <c r="AA199" i="25"/>
  <c r="AO189" i="25"/>
  <c r="AX267" i="25"/>
  <c r="AV248" i="25"/>
  <c r="Z218" i="25"/>
  <c r="AI271" i="25"/>
  <c r="U165" i="25"/>
  <c r="AE325" i="25"/>
  <c r="AU168" i="25"/>
  <c r="Z256" i="25"/>
  <c r="Z379" i="25"/>
  <c r="AT136" i="25"/>
  <c r="AI250" i="25"/>
  <c r="AU315" i="25"/>
  <c r="AA142" i="25"/>
  <c r="AH350" i="25"/>
  <c r="AL321" i="25"/>
  <c r="AU285" i="25"/>
  <c r="AP408" i="25"/>
  <c r="AY199" i="25"/>
  <c r="AO113" i="25"/>
  <c r="AF123" i="25"/>
  <c r="AC157" i="25"/>
  <c r="AP383" i="25"/>
  <c r="Z280" i="25"/>
  <c r="AT238" i="25"/>
  <c r="AF378" i="25"/>
  <c r="AX263" i="25"/>
  <c r="U193" i="25"/>
  <c r="AB375" i="25"/>
  <c r="AT349" i="25"/>
  <c r="AV153" i="25"/>
  <c r="AB236" i="25"/>
  <c r="Y102" i="25"/>
  <c r="AD166" i="25"/>
  <c r="AB321" i="25"/>
  <c r="U337" i="25"/>
  <c r="AC140" i="25"/>
  <c r="AA198" i="25"/>
  <c r="AS265" i="25"/>
  <c r="AC104" i="25"/>
  <c r="AE234" i="25"/>
  <c r="AK151" i="25"/>
  <c r="AJ281" i="25"/>
  <c r="Y380" i="25"/>
  <c r="AP358" i="25"/>
  <c r="AI414" i="25"/>
  <c r="AE174" i="25"/>
  <c r="AO122" i="25"/>
  <c r="U178" i="25"/>
  <c r="AK150" i="25"/>
  <c r="AV367" i="25"/>
  <c r="AH404" i="25"/>
  <c r="AL406" i="25"/>
  <c r="Y262" i="25"/>
  <c r="AA159" i="25"/>
  <c r="AN130" i="25"/>
  <c r="AS284" i="25"/>
  <c r="Z380" i="25"/>
  <c r="AO165" i="25"/>
  <c r="AC372" i="25"/>
  <c r="AI344" i="25"/>
  <c r="AC128" i="25"/>
  <c r="AD219" i="25"/>
  <c r="AD170" i="25"/>
  <c r="AE409" i="25"/>
  <c r="AL384" i="25"/>
  <c r="AC258" i="25"/>
  <c r="AA149" i="25"/>
  <c r="AX300" i="25"/>
  <c r="AU407" i="25"/>
  <c r="AN268" i="25"/>
  <c r="AG181" i="25"/>
  <c r="AD249" i="25"/>
  <c r="AJ161" i="25"/>
  <c r="X243" i="25"/>
  <c r="U368" i="25"/>
  <c r="AF310" i="25"/>
  <c r="AU292" i="25"/>
  <c r="AJ115" i="25"/>
  <c r="AL353" i="25"/>
  <c r="Y271" i="25"/>
  <c r="AN334" i="25"/>
  <c r="AD280" i="25"/>
  <c r="Z200" i="25"/>
  <c r="AI347" i="25"/>
  <c r="U135" i="25"/>
  <c r="AG198" i="25"/>
  <c r="U342" i="25"/>
  <c r="AD157" i="25"/>
  <c r="AC180" i="25"/>
  <c r="AE256" i="25"/>
  <c r="AN138" i="25"/>
  <c r="AB253" i="25"/>
  <c r="Z247" i="25"/>
  <c r="AD122" i="25"/>
  <c r="AV275" i="25"/>
  <c r="AC316" i="25"/>
  <c r="AM105" i="25"/>
  <c r="AI149" i="25"/>
  <c r="AW124" i="25"/>
  <c r="U332" i="25"/>
  <c r="AM275" i="25"/>
  <c r="Z190" i="25"/>
  <c r="AY195" i="25"/>
  <c r="U283" i="25"/>
  <c r="AM340" i="25"/>
  <c r="AE316" i="25"/>
  <c r="AY147" i="25"/>
  <c r="AI180" i="25"/>
  <c r="AS256" i="25"/>
  <c r="AV298" i="25"/>
  <c r="AV238" i="25"/>
  <c r="Z135" i="25"/>
  <c r="AN252" i="25"/>
  <c r="AW155" i="25"/>
  <c r="Z151" i="25"/>
  <c r="Y273" i="25"/>
  <c r="AF394" i="25"/>
  <c r="AX324" i="25"/>
  <c r="AM120" i="25"/>
  <c r="AH382" i="25"/>
  <c r="AK140" i="25"/>
  <c r="AJ403" i="25"/>
  <c r="Y123" i="25"/>
  <c r="AM386" i="25"/>
  <c r="AG191" i="25"/>
  <c r="AB238" i="25"/>
  <c r="Y399" i="25"/>
  <c r="AD265" i="25"/>
  <c r="AF404" i="25"/>
  <c r="AD200" i="25"/>
  <c r="AV331" i="25"/>
  <c r="X368" i="25"/>
  <c r="AS336" i="25"/>
  <c r="AJ275" i="25"/>
  <c r="AN148" i="25"/>
  <c r="AT142" i="25"/>
  <c r="AX236" i="25"/>
  <c r="Z368" i="25"/>
  <c r="AT179" i="25"/>
  <c r="AS293" i="25"/>
  <c r="X330" i="25"/>
  <c r="AI288" i="25"/>
  <c r="AH345" i="25"/>
  <c r="AB269" i="25"/>
  <c r="AC406" i="25"/>
  <c r="X380" i="25"/>
  <c r="AB415" i="25"/>
  <c r="Y290" i="25"/>
  <c r="AO117" i="25"/>
  <c r="AD275" i="25"/>
  <c r="AM139" i="25"/>
  <c r="AS217" i="25"/>
  <c r="AU348" i="25"/>
  <c r="AI389" i="25"/>
  <c r="AN141" i="25"/>
  <c r="AE222" i="25"/>
  <c r="AF198" i="25"/>
  <c r="AU188" i="25"/>
  <c r="AU287" i="25"/>
  <c r="AX249" i="25"/>
  <c r="AB360" i="25"/>
  <c r="AM141" i="25"/>
  <c r="X370" i="25"/>
  <c r="AM338" i="25"/>
  <c r="AC303" i="25"/>
  <c r="AB355" i="25"/>
  <c r="AT385" i="25"/>
  <c r="AD162" i="25"/>
  <c r="AG151" i="25"/>
  <c r="AU377" i="25"/>
  <c r="AT119" i="25"/>
  <c r="AY182" i="25"/>
  <c r="AM289" i="25"/>
  <c r="AC288" i="25"/>
  <c r="AE125" i="25"/>
  <c r="AL337" i="25"/>
  <c r="AB219" i="25"/>
  <c r="AG130" i="25"/>
  <c r="AH313" i="25"/>
  <c r="AI384" i="25"/>
  <c r="AO183" i="25"/>
  <c r="U136" i="25"/>
  <c r="X403" i="25"/>
  <c r="Y110" i="25"/>
  <c r="AI168" i="25"/>
  <c r="AC330" i="25"/>
  <c r="AH258" i="25"/>
  <c r="AI234" i="25"/>
  <c r="AC107" i="25"/>
  <c r="AU174" i="25"/>
  <c r="AC134" i="25"/>
  <c r="AL334" i="25"/>
  <c r="AD395" i="25"/>
  <c r="AO169" i="25"/>
  <c r="AC155" i="25"/>
  <c r="AT196" i="25"/>
  <c r="AU143" i="25"/>
  <c r="Y230" i="25"/>
  <c r="Z394" i="25"/>
  <c r="AU146" i="25"/>
  <c r="Y375" i="25"/>
  <c r="AP409" i="25"/>
  <c r="AV383" i="25"/>
  <c r="AL292" i="25"/>
  <c r="AB295" i="25"/>
  <c r="AJ109" i="25"/>
  <c r="Y179" i="25"/>
  <c r="AS309" i="25"/>
  <c r="AC146" i="25"/>
  <c r="AE313" i="25"/>
  <c r="AS250" i="25"/>
  <c r="X274" i="25"/>
  <c r="AU218" i="25"/>
  <c r="AU337" i="25"/>
  <c r="AJ388" i="25"/>
  <c r="AW166" i="25"/>
  <c r="AF107" i="25"/>
  <c r="AT339" i="25"/>
  <c r="Z375" i="25"/>
  <c r="AU129" i="25"/>
  <c r="U387" i="25"/>
  <c r="AJ172" i="25"/>
  <c r="AA111" i="25"/>
  <c r="U140" i="25"/>
  <c r="AI408" i="25"/>
  <c r="AE141" i="25"/>
  <c r="Y275" i="25"/>
  <c r="AE378" i="25"/>
  <c r="AS271" i="25"/>
  <c r="AL322" i="25"/>
  <c r="AE217" i="25"/>
  <c r="AE271" i="25"/>
  <c r="AX335" i="25"/>
  <c r="AJ179" i="25"/>
  <c r="Y120" i="25"/>
  <c r="AC377" i="25"/>
  <c r="AH370" i="25"/>
  <c r="AN339" i="25"/>
  <c r="Y247" i="25"/>
  <c r="Z342" i="25"/>
  <c r="AI182" i="25"/>
  <c r="AD272" i="25"/>
  <c r="AD230" i="25"/>
  <c r="AN364" i="25"/>
  <c r="Z325" i="25"/>
  <c r="U261" i="25"/>
  <c r="X366" i="25"/>
  <c r="AS291" i="25"/>
  <c r="AA173" i="25"/>
  <c r="AI260" i="25"/>
  <c r="U108" i="25"/>
  <c r="AU256" i="25"/>
  <c r="AX330" i="25"/>
  <c r="AN180" i="25"/>
  <c r="Y340" i="25"/>
  <c r="AP363" i="25"/>
  <c r="U237" i="25"/>
  <c r="AY165" i="25"/>
  <c r="AD108" i="25"/>
  <c r="AU408" i="25"/>
  <c r="AU396" i="25"/>
  <c r="AI175" i="25"/>
  <c r="AC133" i="25"/>
  <c r="X225" i="25"/>
  <c r="AB294" i="25"/>
  <c r="AN365" i="25"/>
  <c r="AY162" i="25"/>
  <c r="AU259" i="25"/>
  <c r="AV103" i="25"/>
  <c r="AH217" i="25"/>
  <c r="AC250" i="25"/>
  <c r="AP367" i="25"/>
  <c r="AM142" i="25"/>
  <c r="Y181" i="25"/>
  <c r="AI230" i="25"/>
  <c r="AD308" i="25"/>
  <c r="AF371" i="25"/>
  <c r="AB301" i="25"/>
  <c r="AB379" i="25"/>
  <c r="AE278" i="25"/>
  <c r="AV292" i="25"/>
  <c r="AI107" i="25"/>
  <c r="AH251" i="25"/>
  <c r="AA176" i="25"/>
  <c r="U145" i="25"/>
  <c r="AF347" i="25"/>
  <c r="AL367" i="25"/>
  <c r="AM326" i="25"/>
  <c r="AV194" i="25"/>
  <c r="Z315" i="25"/>
  <c r="AW115" i="25"/>
  <c r="AJ395" i="25"/>
  <c r="Z318" i="25"/>
  <c r="AN225" i="25"/>
  <c r="AL289" i="25"/>
  <c r="AN166" i="25"/>
  <c r="AL339" i="25"/>
  <c r="AU104" i="25"/>
  <c r="AF410" i="25"/>
  <c r="AL354" i="25"/>
  <c r="Y374" i="25"/>
  <c r="AJ107" i="25"/>
  <c r="AI242" i="25"/>
  <c r="AY115" i="25"/>
  <c r="AE400" i="25"/>
  <c r="AW163" i="25"/>
  <c r="AA123" i="25"/>
  <c r="AM300" i="25"/>
  <c r="AJ138" i="25"/>
  <c r="AU226" i="25"/>
  <c r="AT107" i="25"/>
  <c r="AT143" i="25"/>
  <c r="AM121" i="25"/>
  <c r="U352" i="25"/>
  <c r="AU289" i="25"/>
  <c r="AF353" i="25"/>
  <c r="U172" i="25"/>
  <c r="AM359" i="25"/>
  <c r="AX373" i="25"/>
  <c r="U102" i="25"/>
  <c r="Z140" i="25"/>
  <c r="U144" i="25"/>
  <c r="X311" i="25"/>
  <c r="Z220" i="25"/>
  <c r="AD339" i="25"/>
  <c r="X320" i="25"/>
  <c r="AU300" i="25"/>
  <c r="AU145" i="25"/>
  <c r="Y196" i="25"/>
  <c r="AO134" i="25"/>
  <c r="Z246" i="25"/>
  <c r="AN118" i="25"/>
  <c r="X385" i="25"/>
  <c r="AB413" i="25"/>
  <c r="AB364" i="25"/>
  <c r="AN108" i="25"/>
  <c r="AM284" i="25"/>
  <c r="AC367" i="25"/>
  <c r="AJ294" i="25"/>
  <c r="AE336" i="25"/>
  <c r="AD104" i="25"/>
  <c r="AN152" i="25"/>
  <c r="AD382" i="25"/>
  <c r="Z130" i="25"/>
  <c r="X399" i="25"/>
  <c r="X334" i="25"/>
  <c r="AE148" i="25"/>
  <c r="AS318" i="25"/>
  <c r="AT122" i="25"/>
  <c r="AC167" i="25"/>
  <c r="AH281" i="25"/>
  <c r="Z189" i="25"/>
  <c r="AK132" i="25"/>
  <c r="AJ373" i="25"/>
  <c r="AJ180" i="25"/>
  <c r="AF311" i="25"/>
  <c r="AT291" i="25"/>
  <c r="AE342" i="25"/>
  <c r="AS303" i="25"/>
  <c r="AB249" i="25"/>
  <c r="AW119" i="25"/>
  <c r="AC291" i="25"/>
  <c r="U114" i="25"/>
  <c r="AB291" i="25"/>
  <c r="AU344" i="25"/>
  <c r="AJ393" i="25"/>
  <c r="AJ329" i="25"/>
  <c r="AU160" i="25"/>
  <c r="AE266" i="25"/>
  <c r="AN338" i="25"/>
  <c r="AM328" i="25"/>
  <c r="AT281" i="25"/>
  <c r="AC359" i="25"/>
  <c r="AM364" i="25"/>
  <c r="AB251" i="25"/>
  <c r="AN145" i="25"/>
  <c r="AL268" i="25"/>
  <c r="AD135" i="25"/>
  <c r="U138" i="25"/>
  <c r="AW190" i="25"/>
  <c r="AV350" i="25"/>
  <c r="AJ322" i="25"/>
  <c r="Z403" i="25"/>
  <c r="AJ190" i="25"/>
  <c r="AV189" i="25"/>
  <c r="AT226" i="25"/>
  <c r="AO120" i="25"/>
  <c r="AI359" i="25"/>
  <c r="AT105" i="25"/>
  <c r="AM221" i="25"/>
  <c r="U238" i="25"/>
  <c r="AT367" i="25"/>
  <c r="AW194" i="25"/>
  <c r="AI371" i="25"/>
  <c r="AU335" i="25"/>
  <c r="AB348" i="25"/>
  <c r="AF276" i="25"/>
  <c r="AI296" i="25"/>
  <c r="AE373" i="25"/>
  <c r="AN157" i="25"/>
  <c r="AB324" i="25"/>
  <c r="Y153" i="25"/>
  <c r="AL254" i="25"/>
  <c r="AU198" i="25"/>
  <c r="AI394" i="25"/>
  <c r="AL233" i="25"/>
  <c r="AC115" i="25"/>
  <c r="AE186" i="25"/>
  <c r="U197" i="25"/>
  <c r="AI337" i="25"/>
  <c r="AE375" i="25"/>
  <c r="AV165" i="25"/>
  <c r="AV309" i="25"/>
  <c r="AM199" i="25"/>
  <c r="AN275" i="25"/>
  <c r="AK168" i="25"/>
  <c r="Y266" i="25"/>
  <c r="AW132" i="25"/>
  <c r="AM198" i="25"/>
  <c r="AW174" i="25"/>
  <c r="AT228" i="25"/>
  <c r="AD415" i="25"/>
  <c r="AI355" i="25"/>
  <c r="AT333" i="25"/>
  <c r="Y297" i="25"/>
  <c r="AC310" i="25"/>
  <c r="AU261" i="25"/>
  <c r="AV385" i="25"/>
  <c r="AM374" i="25"/>
  <c r="AO110" i="25"/>
  <c r="Z355" i="25"/>
  <c r="Y125" i="25"/>
  <c r="AI124" i="25"/>
  <c r="AW148" i="25"/>
  <c r="AF376" i="25"/>
  <c r="AD388" i="25"/>
  <c r="AN283" i="25"/>
  <c r="U130" i="25"/>
  <c r="AA183" i="25"/>
  <c r="AN178" i="25"/>
  <c r="U302" i="25"/>
  <c r="AC147" i="25"/>
  <c r="AX384" i="25"/>
  <c r="AN314" i="25"/>
  <c r="AP387" i="25"/>
  <c r="AU365" i="25"/>
  <c r="AN200" i="25"/>
  <c r="AT271" i="25"/>
  <c r="AN324" i="25"/>
  <c r="AN179" i="25"/>
  <c r="AK180" i="25"/>
  <c r="S1470" i="25"/>
  <c r="Z217" i="25"/>
  <c r="AC234" i="25"/>
  <c r="U121" i="25"/>
  <c r="AO130" i="25"/>
  <c r="AS376" i="25"/>
  <c r="AS372" i="25"/>
  <c r="AA195" i="25"/>
  <c r="AN109" i="25"/>
  <c r="AS247" i="25"/>
  <c r="AV354" i="25"/>
  <c r="X317" i="25"/>
  <c r="AJ300" i="25"/>
  <c r="AS267" i="25"/>
  <c r="AV322" i="25"/>
  <c r="AU303" i="25"/>
  <c r="AO166" i="25"/>
  <c r="AM243" i="25"/>
  <c r="AC117" i="25"/>
  <c r="U185" i="25"/>
  <c r="AY198" i="25"/>
  <c r="U405" i="25"/>
  <c r="AM389" i="25"/>
  <c r="X297" i="25"/>
  <c r="AN398" i="25"/>
  <c r="AM229" i="25"/>
  <c r="AE370" i="25"/>
  <c r="AF399" i="25"/>
  <c r="AF286" i="25"/>
  <c r="AN377" i="25"/>
  <c r="AL313" i="25"/>
  <c r="Y237" i="25"/>
  <c r="AX306" i="25"/>
  <c r="AV352" i="25"/>
  <c r="Y233" i="25"/>
  <c r="AV273" i="25"/>
  <c r="AL299" i="25"/>
  <c r="Y223" i="25"/>
  <c r="AC403" i="25"/>
  <c r="AJ362" i="25"/>
  <c r="AV136" i="25"/>
  <c r="AN308" i="25"/>
  <c r="AN368" i="25"/>
  <c r="AH361" i="25"/>
  <c r="AS290" i="25"/>
  <c r="AT193" i="25"/>
  <c r="AS403" i="25"/>
  <c r="X254" i="25"/>
  <c r="AE315" i="25"/>
  <c r="AT369" i="25"/>
  <c r="U335" i="25"/>
  <c r="AC351" i="25"/>
  <c r="AM266" i="25"/>
  <c r="AL391" i="25"/>
  <c r="AF156" i="25"/>
  <c r="Y415" i="25"/>
  <c r="AK188" i="25"/>
  <c r="AN154" i="25"/>
  <c r="AY108" i="25"/>
  <c r="AX349" i="25"/>
  <c r="AW145" i="25"/>
  <c r="AT167" i="25"/>
  <c r="AY140" i="25"/>
  <c r="AI266" i="25"/>
  <c r="AI287" i="25"/>
  <c r="U129" i="25"/>
  <c r="AM331" i="25"/>
  <c r="AC304" i="25"/>
  <c r="AF191" i="25"/>
  <c r="AM137" i="25"/>
  <c r="AJ248" i="25"/>
  <c r="AL220" i="25"/>
  <c r="AN250" i="25"/>
  <c r="Z347" i="25"/>
  <c r="AH373" i="25"/>
  <c r="Z413" i="25"/>
  <c r="AU367" i="25"/>
  <c r="AK183" i="25"/>
  <c r="AB325" i="25"/>
  <c r="AB265" i="25"/>
  <c r="AB221" i="25"/>
  <c r="AH256" i="25"/>
  <c r="AC175" i="25"/>
  <c r="AS227" i="25"/>
  <c r="AN360" i="25"/>
  <c r="AD145" i="25"/>
  <c r="AX355" i="25"/>
  <c r="Y274" i="25"/>
  <c r="AN394" i="25"/>
  <c r="Z279" i="25"/>
  <c r="U124" i="25"/>
  <c r="AF368" i="25"/>
  <c r="Y295" i="25"/>
  <c r="AE250" i="25"/>
  <c r="AF263" i="25"/>
  <c r="AD189" i="25"/>
  <c r="AI187" i="25"/>
  <c r="AM325" i="25"/>
  <c r="AJ219" i="25"/>
  <c r="AJ385" i="25"/>
  <c r="U383" i="25"/>
  <c r="AD392" i="25"/>
  <c r="AL256" i="25"/>
  <c r="AU258" i="25"/>
  <c r="AY177" i="25"/>
  <c r="AM125" i="25"/>
  <c r="AF120" i="25"/>
  <c r="AS404" i="25"/>
  <c r="AT217" i="25"/>
  <c r="AH362" i="25"/>
  <c r="AL355" i="25"/>
  <c r="AM127" i="25"/>
  <c r="AW114" i="25"/>
  <c r="AA116" i="25"/>
  <c r="AU108" i="25"/>
  <c r="AT362" i="25"/>
  <c r="AH288" i="25"/>
  <c r="AN282" i="25"/>
  <c r="AE296" i="25"/>
  <c r="AB391" i="25"/>
  <c r="AJ258" i="25"/>
  <c r="AM123" i="25"/>
  <c r="AM411" i="25"/>
  <c r="AN412" i="25"/>
  <c r="AF177" i="25"/>
  <c r="AT155" i="25"/>
  <c r="AT117" i="25"/>
  <c r="AX218" i="25"/>
  <c r="AJ341" i="25"/>
  <c r="Y175" i="25"/>
  <c r="X393" i="25"/>
  <c r="AD229" i="25"/>
  <c r="AM257" i="25"/>
  <c r="AN415" i="25"/>
  <c r="AX357" i="25"/>
  <c r="AY132" i="25"/>
  <c r="AT301" i="25"/>
  <c r="AL217" i="25"/>
  <c r="AC114" i="25"/>
  <c r="AM336" i="25"/>
  <c r="AD333" i="25"/>
  <c r="AU297" i="25"/>
  <c r="AH326" i="25"/>
  <c r="AV141" i="25"/>
  <c r="AU411" i="25"/>
  <c r="AU244" i="25"/>
  <c r="AN362" i="25"/>
  <c r="AY185" i="25"/>
  <c r="X316" i="25"/>
  <c r="AX403" i="25"/>
  <c r="AX365" i="25"/>
  <c r="AY183" i="25"/>
  <c r="AD187" i="25"/>
  <c r="AN243" i="25"/>
  <c r="AG145" i="25"/>
  <c r="AI198" i="25"/>
  <c r="AS395" i="25"/>
  <c r="AE117" i="25"/>
  <c r="AB315" i="25"/>
  <c r="AE106" i="25"/>
  <c r="AL312" i="25"/>
  <c r="AL267" i="25"/>
  <c r="AD326" i="25"/>
  <c r="AO179" i="25"/>
  <c r="AJ302" i="25"/>
  <c r="AU195" i="25"/>
  <c r="AU307" i="25"/>
  <c r="AC233" i="25"/>
  <c r="AT313" i="25"/>
  <c r="AN297" i="25"/>
  <c r="AM108" i="25"/>
  <c r="AF179" i="25"/>
  <c r="AT371" i="25"/>
  <c r="Y309" i="25"/>
  <c r="AF187" i="25"/>
  <c r="AS366" i="25"/>
  <c r="Z386" i="25"/>
  <c r="AT328" i="25"/>
  <c r="AA194" i="25"/>
  <c r="U143" i="25"/>
  <c r="AL383" i="25"/>
  <c r="U188" i="25"/>
  <c r="AC358" i="25"/>
  <c r="AL362" i="25"/>
  <c r="AP413" i="25"/>
  <c r="Y193" i="25"/>
  <c r="AM179" i="25"/>
  <c r="AL326" i="25"/>
  <c r="AF320" i="25"/>
  <c r="AX320" i="25"/>
  <c r="X248" i="25"/>
  <c r="AC317" i="25"/>
  <c r="Z162" i="25"/>
  <c r="Z330" i="25"/>
  <c r="AX266" i="25"/>
  <c r="AB256" i="25"/>
  <c r="AD362" i="25"/>
  <c r="Z366" i="25"/>
  <c r="AV146" i="25"/>
  <c r="Z324" i="25"/>
  <c r="AT388" i="25"/>
  <c r="AN187" i="25"/>
  <c r="AT190" i="25"/>
  <c r="AH222" i="25"/>
  <c r="AK157" i="25"/>
  <c r="AD304" i="25"/>
  <c r="X278" i="25"/>
  <c r="AV140" i="25"/>
  <c r="AS387" i="25"/>
  <c r="AD413" i="25"/>
  <c r="AT343" i="25"/>
  <c r="AJ305" i="25"/>
  <c r="AV188" i="25"/>
  <c r="AF315" i="25"/>
  <c r="AD325" i="25"/>
  <c r="AX399" i="25"/>
  <c r="AT248" i="25"/>
  <c r="AV373" i="25"/>
  <c r="AF118" i="25"/>
  <c r="AW126" i="25"/>
  <c r="AH330" i="25"/>
  <c r="AD138" i="25"/>
  <c r="Z362" i="25"/>
  <c r="AM277" i="25"/>
  <c r="AH403" i="25"/>
  <c r="AL278" i="25"/>
  <c r="AJ225" i="25"/>
  <c r="AS410" i="25"/>
  <c r="AM166" i="25"/>
  <c r="AW144" i="25"/>
  <c r="AL250" i="25"/>
  <c r="AM148" i="25"/>
  <c r="AI243" i="25"/>
  <c r="AD345" i="25"/>
  <c r="AJ131" i="25"/>
  <c r="AH252" i="25"/>
  <c r="AV122" i="25"/>
  <c r="AS332" i="25"/>
  <c r="AB267" i="25"/>
  <c r="AI254" i="25"/>
  <c r="AV135" i="25"/>
  <c r="AF290" i="25"/>
  <c r="AL399" i="25"/>
  <c r="Y160" i="25"/>
  <c r="Z186" i="25"/>
  <c r="AB414" i="25"/>
  <c r="AL246" i="25"/>
  <c r="AV236" i="25"/>
  <c r="AE154" i="25"/>
  <c r="AV403" i="25"/>
  <c r="AV344" i="25"/>
  <c r="AE187" i="25"/>
  <c r="AI270" i="25"/>
  <c r="AJ354" i="25"/>
  <c r="AN332" i="25"/>
  <c r="AU410" i="25"/>
  <c r="AF141" i="25"/>
  <c r="AF224" i="25"/>
  <c r="AN222" i="25"/>
  <c r="AA155" i="25"/>
  <c r="Z146" i="25"/>
  <c r="AU246" i="25"/>
  <c r="Y404" i="25"/>
  <c r="AI262" i="25"/>
  <c r="X336" i="25"/>
  <c r="Z301" i="25"/>
  <c r="Z119" i="25"/>
  <c r="AM393" i="25"/>
  <c r="AE229" i="25"/>
  <c r="AI374" i="25"/>
  <c r="AL314" i="25"/>
  <c r="AC298" i="25"/>
  <c r="U398" i="25"/>
  <c r="AX287" i="25"/>
  <c r="AF345" i="25"/>
  <c r="AJ126" i="25"/>
  <c r="AU376" i="25"/>
  <c r="AI148" i="25"/>
  <c r="AT225" i="25"/>
  <c r="AY142" i="25"/>
  <c r="U123" i="25"/>
  <c r="AF154" i="25"/>
  <c r="AD103" i="25"/>
  <c r="AE220" i="25"/>
  <c r="AI304" i="25"/>
  <c r="U128" i="25"/>
  <c r="AB241" i="25"/>
  <c r="AD286" i="25"/>
  <c r="AW183" i="25"/>
  <c r="AU162" i="25"/>
  <c r="AL350" i="25"/>
  <c r="AN260" i="25"/>
  <c r="AB235" i="25"/>
  <c r="AT286" i="25"/>
  <c r="Z411" i="25"/>
  <c r="AH266" i="25"/>
  <c r="U246" i="25"/>
  <c r="U277" i="25"/>
  <c r="AV246" i="25"/>
  <c r="AM163" i="25"/>
  <c r="AD172" i="25"/>
  <c r="AN115" i="25"/>
  <c r="AC268" i="25"/>
  <c r="AN131" i="25"/>
  <c r="AB318" i="25"/>
  <c r="U271" i="25"/>
  <c r="AL369" i="25"/>
  <c r="X246" i="25"/>
  <c r="AP361" i="25"/>
  <c r="AJ233" i="25"/>
  <c r="AL281" i="25"/>
  <c r="AL286" i="25"/>
  <c r="AD298" i="25"/>
  <c r="U303" i="25"/>
  <c r="AC346" i="25"/>
  <c r="AU286" i="25"/>
  <c r="AN310" i="25"/>
  <c r="AI279" i="25"/>
  <c r="X292" i="25"/>
  <c r="AH312" i="25"/>
  <c r="AU318" i="25"/>
  <c r="AN261" i="25"/>
  <c r="AU200" i="25"/>
  <c r="AF230" i="25"/>
  <c r="AU229" i="25"/>
  <c r="AV232" i="25"/>
  <c r="AW164" i="25"/>
  <c r="AK177" i="25"/>
  <c r="AW117" i="25"/>
  <c r="AF124" i="25"/>
  <c r="AJ234" i="25"/>
  <c r="AF336" i="25"/>
  <c r="AJ272" i="25"/>
  <c r="AI410" i="25"/>
  <c r="AL297" i="25"/>
  <c r="AX239" i="25"/>
  <c r="AD394" i="25"/>
  <c r="AV302" i="25"/>
  <c r="AD180" i="25"/>
  <c r="AF335" i="25"/>
  <c r="AN244" i="25"/>
  <c r="AD372" i="25"/>
  <c r="AO173" i="25"/>
  <c r="AB312" i="25"/>
  <c r="AS383" i="25"/>
  <c r="AT166" i="25"/>
  <c r="U399" i="25"/>
  <c r="X304" i="25"/>
  <c r="X261" i="25"/>
  <c r="AK179" i="25"/>
  <c r="AV173" i="25"/>
  <c r="Z180" i="25"/>
  <c r="U320" i="25"/>
  <c r="AK108" i="25"/>
  <c r="AE389" i="25"/>
  <c r="AX354" i="25"/>
  <c r="AG182" i="25"/>
  <c r="AA107" i="25"/>
  <c r="AJ197" i="25"/>
  <c r="AC225" i="25"/>
  <c r="AS240" i="25"/>
  <c r="AF350" i="25"/>
  <c r="AD237" i="25"/>
  <c r="Y296" i="25"/>
  <c r="X223" i="25"/>
  <c r="AV274" i="25"/>
  <c r="AI147" i="25"/>
  <c r="AC188" i="25"/>
  <c r="AU119" i="25"/>
  <c r="Y244" i="25"/>
  <c r="AO176" i="25"/>
  <c r="AN280" i="25"/>
  <c r="AT165" i="25"/>
  <c r="AW188" i="25"/>
  <c r="Y126" i="25"/>
  <c r="AE130" i="25"/>
  <c r="U293" i="25"/>
  <c r="AW103" i="25"/>
  <c r="AC353" i="25"/>
  <c r="AM231" i="25"/>
  <c r="AD183" i="25"/>
  <c r="U415" i="25"/>
  <c r="AC278" i="25"/>
  <c r="AN407" i="25"/>
  <c r="AE367" i="25"/>
  <c r="AV195" i="25"/>
  <c r="AY184" i="25"/>
  <c r="AH219" i="25"/>
  <c r="AY109" i="25"/>
  <c r="AO163" i="25"/>
  <c r="Z163" i="25"/>
  <c r="X272" i="25"/>
  <c r="AJ363" i="25"/>
  <c r="AF218" i="25"/>
  <c r="Y373" i="25"/>
  <c r="AT373" i="25"/>
  <c r="AI237" i="25"/>
  <c r="AD254" i="25"/>
  <c r="AG186" i="25"/>
  <c r="AG156" i="25"/>
  <c r="AH386" i="25"/>
  <c r="AJ396" i="25"/>
  <c r="AN149" i="25"/>
  <c r="AC170" i="25"/>
  <c r="AH413" i="25"/>
  <c r="AU320" i="25"/>
  <c r="AN198" i="25"/>
  <c r="U226" i="25"/>
  <c r="Y229" i="25"/>
  <c r="AA156" i="25"/>
  <c r="AC200" i="25"/>
  <c r="U278" i="25"/>
  <c r="Z116" i="25"/>
  <c r="AV239" i="25"/>
  <c r="AC290" i="25"/>
  <c r="AU242" i="25"/>
  <c r="AC319" i="25"/>
  <c r="AY112" i="25"/>
  <c r="AJ238" i="25"/>
  <c r="AY154" i="25"/>
  <c r="AM323" i="25"/>
  <c r="U291" i="25"/>
  <c r="AF243" i="25"/>
  <c r="Z112" i="25"/>
  <c r="AU264" i="25"/>
  <c r="U240" i="25"/>
  <c r="U181" i="25"/>
  <c r="AS307" i="25"/>
  <c r="AA120" i="25"/>
  <c r="X301" i="25"/>
  <c r="AO194" i="25"/>
  <c r="AH343" i="25"/>
  <c r="U218" i="25"/>
  <c r="AS373" i="25"/>
  <c r="AD316" i="25"/>
  <c r="AL323" i="25"/>
  <c r="AH328" i="25"/>
  <c r="AY124" i="25"/>
  <c r="AX366" i="25"/>
  <c r="AE303" i="25"/>
  <c r="AL376" i="25"/>
  <c r="AE164" i="25"/>
  <c r="AM276" i="25"/>
  <c r="AI264" i="25"/>
  <c r="AT322" i="25"/>
  <c r="AV217" i="25"/>
  <c r="AE140" i="25"/>
  <c r="AV286" i="25"/>
  <c r="AC354" i="25"/>
  <c r="AM182" i="25"/>
  <c r="AH278" i="25"/>
  <c r="AM228" i="25"/>
  <c r="AK187" i="25"/>
  <c r="AV172" i="25"/>
  <c r="AE383" i="25"/>
  <c r="AL288" i="25"/>
  <c r="AD239" i="25"/>
  <c r="AE244" i="25"/>
  <c r="AG195" i="25"/>
  <c r="AF219" i="25"/>
  <c r="AB225" i="25"/>
  <c r="AL271" i="25"/>
  <c r="AO162" i="25"/>
  <c r="AT168" i="25"/>
  <c r="AU192" i="25"/>
  <c r="Z105" i="25"/>
  <c r="AD321" i="25"/>
  <c r="AV402" i="25"/>
  <c r="U324" i="25"/>
  <c r="AU111" i="25"/>
  <c r="AU274" i="25"/>
  <c r="AT403" i="25"/>
  <c r="U315" i="25"/>
  <c r="AJ401" i="25"/>
  <c r="AD375" i="25"/>
  <c r="U262" i="25"/>
  <c r="AJ273" i="25"/>
  <c r="AA168" i="25"/>
  <c r="AX371" i="25"/>
  <c r="AV166" i="25"/>
  <c r="AE384" i="25"/>
  <c r="AJ337" i="25"/>
  <c r="AE322" i="25"/>
  <c r="AS375" i="25"/>
  <c r="AN235" i="25"/>
  <c r="AI134" i="25"/>
  <c r="AC305" i="25"/>
  <c r="AD369" i="25"/>
  <c r="U104" i="25"/>
  <c r="Y176" i="25"/>
  <c r="AG120" i="25"/>
  <c r="AX278" i="25"/>
  <c r="AX229" i="25"/>
  <c r="AB317" i="25"/>
  <c r="AD116" i="25"/>
  <c r="AX240" i="25"/>
  <c r="AP356" i="25"/>
  <c r="AK159" i="25"/>
  <c r="AL266" i="25"/>
  <c r="AY131" i="25"/>
  <c r="AK162" i="25"/>
  <c r="AE268" i="25"/>
  <c r="AT131" i="25"/>
  <c r="AX268" i="25"/>
  <c r="AM363" i="25"/>
  <c r="AM339" i="25"/>
  <c r="AJ143" i="25"/>
  <c r="U312" i="25"/>
  <c r="AT342" i="25"/>
  <c r="AF145" i="25"/>
  <c r="U350" i="25"/>
  <c r="AL320" i="25"/>
  <c r="AI400" i="25"/>
  <c r="AL238" i="25"/>
  <c r="AU401" i="25"/>
  <c r="AE159" i="25"/>
  <c r="AH402" i="25"/>
  <c r="AI248" i="25"/>
  <c r="AH414" i="25"/>
  <c r="AD140" i="25"/>
  <c r="AD288" i="25"/>
  <c r="AW176" i="25"/>
  <c r="AK115" i="25"/>
  <c r="X277" i="25"/>
  <c r="AV333" i="25"/>
  <c r="AX410" i="25"/>
  <c r="AC145" i="25"/>
  <c r="Y326" i="25"/>
  <c r="AI121" i="25"/>
  <c r="AM367" i="25"/>
  <c r="Y190" i="25"/>
  <c r="AD242" i="25"/>
  <c r="AI183" i="25"/>
  <c r="AE269" i="25"/>
  <c r="AF195" i="25"/>
  <c r="AD262" i="25"/>
  <c r="AA152" i="25"/>
  <c r="AH273" i="25"/>
  <c r="U394" i="25"/>
  <c r="Y345" i="25"/>
  <c r="AC137" i="25"/>
  <c r="AU345" i="25"/>
  <c r="AJ227" i="25"/>
  <c r="AD351" i="25"/>
  <c r="AN307" i="25"/>
  <c r="AI405" i="25"/>
  <c r="AI171" i="25"/>
  <c r="U377" i="25"/>
  <c r="AL328" i="25"/>
  <c r="AC123" i="25"/>
  <c r="AE252" i="25"/>
  <c r="AN335" i="25"/>
  <c r="AE305" i="25"/>
  <c r="AE151" i="25"/>
  <c r="AB270" i="25"/>
  <c r="AU311" i="25"/>
  <c r="AK196" i="25"/>
  <c r="AN183" i="25"/>
  <c r="AT127" i="25"/>
  <c r="AB382" i="25"/>
  <c r="X258" i="25"/>
  <c r="U318" i="25"/>
  <c r="AY122" i="25"/>
  <c r="AE156" i="25"/>
  <c r="AU197" i="25"/>
  <c r="AD175" i="25"/>
  <c r="AJ369" i="25"/>
  <c r="AU191" i="25"/>
  <c r="AJ366" i="25"/>
  <c r="AB282" i="25"/>
  <c r="AD112" i="25"/>
  <c r="AY176" i="25"/>
  <c r="AY179" i="25"/>
  <c r="Z114" i="25"/>
  <c r="AK167" i="25"/>
  <c r="AN405" i="25"/>
  <c r="Y336" i="25"/>
  <c r="AC281" i="25"/>
  <c r="AD110" i="25"/>
  <c r="AI178" i="25"/>
  <c r="AF334" i="25"/>
  <c r="AI185" i="25"/>
  <c r="AA196" i="25"/>
  <c r="AX408" i="25"/>
  <c r="AP405" i="25"/>
  <c r="U364" i="25"/>
  <c r="AT253" i="25"/>
  <c r="AB276" i="25"/>
  <c r="AT387" i="25"/>
  <c r="AE242" i="25"/>
  <c r="AD173" i="25"/>
  <c r="AE352" i="25"/>
  <c r="AF165" i="25"/>
  <c r="AW157" i="25"/>
  <c r="AJ231" i="25"/>
  <c r="AF367" i="25"/>
  <c r="AJ338" i="25"/>
  <c r="AY111" i="25"/>
  <c r="AI135" i="25"/>
  <c r="Y347" i="25"/>
  <c r="AA174" i="25"/>
  <c r="AM358" i="25"/>
  <c r="AK182" i="25"/>
  <c r="AM365" i="25"/>
  <c r="AT133" i="25"/>
  <c r="U148" i="25"/>
  <c r="X365" i="25"/>
  <c r="AF152" i="25"/>
  <c r="AY153" i="25"/>
  <c r="AC348" i="25"/>
  <c r="AT164" i="25"/>
  <c r="AB326" i="25"/>
  <c r="Z143" i="25"/>
  <c r="AY187" i="25"/>
  <c r="AE285" i="25"/>
  <c r="AY119" i="25"/>
  <c r="AJ350" i="25"/>
  <c r="AV375" i="25"/>
  <c r="AV338" i="25"/>
  <c r="AT299" i="25"/>
  <c r="AF295" i="25"/>
  <c r="AX409" i="25"/>
  <c r="AD307" i="25"/>
  <c r="AI179" i="25"/>
  <c r="AA161" i="25"/>
  <c r="AI111" i="25"/>
  <c r="AS286" i="25"/>
  <c r="Z303" i="25"/>
  <c r="AU284" i="25"/>
  <c r="AL218" i="25"/>
  <c r="AH319" i="25"/>
  <c r="AM172" i="25"/>
  <c r="AF103" i="25"/>
  <c r="AU352" i="25"/>
  <c r="AJ186" i="25"/>
  <c r="AM313" i="25"/>
  <c r="AV159" i="25"/>
  <c r="AU370" i="25"/>
  <c r="AX382" i="25"/>
  <c r="AX245" i="25"/>
  <c r="AT223" i="25"/>
  <c r="AC333" i="25"/>
  <c r="AO148" i="25"/>
  <c r="AG124" i="25"/>
  <c r="AF251" i="25"/>
  <c r="AB412" i="25"/>
  <c r="Y406" i="25"/>
  <c r="AC380" i="25"/>
  <c r="AJ249" i="25"/>
  <c r="AD220" i="25"/>
  <c r="AG154" i="25"/>
  <c r="AN238" i="25"/>
  <c r="U179" i="25"/>
  <c r="AI258" i="25"/>
  <c r="AC130" i="25"/>
  <c r="AY192" i="25"/>
  <c r="AY169" i="25"/>
  <c r="AL338" i="25"/>
  <c r="AK134" i="25"/>
  <c r="AE298" i="25"/>
  <c r="AC375" i="25"/>
  <c r="Z317" i="25"/>
  <c r="AI356" i="25"/>
  <c r="AM351" i="25"/>
  <c r="AN169" i="25"/>
  <c r="AC295" i="25"/>
  <c r="AT383" i="25"/>
  <c r="AF108" i="25"/>
  <c r="AS230" i="25"/>
  <c r="AB327" i="25"/>
  <c r="AS278" i="25"/>
  <c r="Y105" i="25"/>
  <c r="AD357" i="25"/>
  <c r="AI263" i="25"/>
  <c r="AX291" i="25"/>
  <c r="AC273" i="25"/>
  <c r="AP372" i="25"/>
  <c r="AI415" i="25"/>
  <c r="AD150" i="25"/>
  <c r="AI115" i="25"/>
  <c r="AC246" i="25"/>
  <c r="AB362" i="25"/>
  <c r="AW192" i="25"/>
  <c r="AL307" i="25"/>
  <c r="AS218" i="25"/>
  <c r="AS360" i="25"/>
  <c r="AV346" i="25"/>
  <c r="AV399" i="25"/>
  <c r="AD358" i="25"/>
  <c r="AS285" i="25"/>
  <c r="AG190" i="25"/>
  <c r="AI398" i="25"/>
  <c r="AS391" i="25"/>
  <c r="AX351" i="25"/>
  <c r="AJ280" i="25"/>
  <c r="AV193" i="25"/>
  <c r="Z407" i="25"/>
  <c r="AH365" i="25"/>
  <c r="AV279" i="25"/>
  <c r="AA109" i="25"/>
  <c r="AW196" i="25"/>
  <c r="AJ246" i="25"/>
  <c r="AM399" i="25"/>
  <c r="AL228" i="25"/>
  <c r="AP360" i="25"/>
  <c r="AJ399" i="25"/>
  <c r="Y256" i="25"/>
  <c r="AF133" i="25"/>
  <c r="U270" i="25"/>
  <c r="AC322" i="25"/>
  <c r="AJ284" i="25"/>
  <c r="Y378" i="25"/>
  <c r="AJ171" i="25"/>
  <c r="AC193" i="25"/>
  <c r="AW199" i="25"/>
  <c r="AN322" i="25"/>
  <c r="AW141" i="25"/>
  <c r="AK133" i="25"/>
  <c r="AT186" i="25"/>
  <c r="AX285" i="25"/>
  <c r="AD390" i="25"/>
  <c r="AF289" i="25"/>
  <c r="AF163" i="25"/>
  <c r="U348" i="25"/>
  <c r="AL311" i="25"/>
  <c r="AG140" i="25"/>
  <c r="AM242" i="25"/>
  <c r="AH231" i="25"/>
  <c r="AN305" i="25"/>
  <c r="AU414" i="25"/>
  <c r="AN182" i="25"/>
  <c r="AT254" i="25"/>
  <c r="AT251" i="25"/>
  <c r="AC398" i="25"/>
  <c r="AF241" i="25"/>
  <c r="U107" i="25"/>
  <c r="AY103" i="25"/>
  <c r="AS257" i="25"/>
  <c r="AI388" i="25"/>
  <c r="AC414" i="25"/>
  <c r="AU402" i="25"/>
  <c r="AE369" i="25"/>
  <c r="AT309" i="25"/>
  <c r="AE351" i="25"/>
  <c r="AD142" i="25"/>
  <c r="AD342" i="25"/>
  <c r="AO109" i="25"/>
  <c r="AB366" i="25"/>
  <c r="AF348" i="25"/>
  <c r="AN397" i="25"/>
  <c r="AE248" i="25"/>
  <c r="U288" i="25"/>
  <c r="Y139" i="25"/>
  <c r="AN140" i="25"/>
  <c r="AB255" i="25"/>
  <c r="AV270" i="25"/>
  <c r="AD379" i="25"/>
  <c r="AM305" i="25"/>
  <c r="AI173" i="25"/>
  <c r="AF196" i="25"/>
  <c r="AV132" i="25"/>
  <c r="AF231" i="25"/>
  <c r="AV351" i="25"/>
  <c r="AB224" i="25"/>
  <c r="Y400" i="25"/>
  <c r="AX262" i="25"/>
  <c r="AT345" i="25"/>
  <c r="AV104" i="25"/>
  <c r="AC342" i="25"/>
  <c r="AJ170" i="25"/>
  <c r="AF302" i="25"/>
  <c r="AD113" i="25"/>
  <c r="AJ290" i="25"/>
  <c r="AG188" i="25"/>
  <c r="Z377" i="25"/>
  <c r="AE288" i="25"/>
  <c r="AM171" i="25"/>
  <c r="AV164" i="25"/>
  <c r="AS263" i="25"/>
  <c r="AI341" i="25"/>
  <c r="AE198" i="25"/>
  <c r="AV320" i="25"/>
  <c r="AF383" i="25"/>
  <c r="AM287" i="25"/>
  <c r="AU237" i="25"/>
  <c r="AV156" i="25"/>
  <c r="AL306" i="25"/>
  <c r="AS254" i="25"/>
  <c r="U169" i="25"/>
  <c r="AW154" i="25"/>
  <c r="AF373" i="25"/>
  <c r="AS407" i="25"/>
  <c r="AM343" i="25"/>
  <c r="AT389" i="25"/>
  <c r="AX303" i="25"/>
  <c r="AH306" i="25"/>
  <c r="X387" i="25"/>
  <c r="S1466" i="25"/>
  <c r="AS314" i="25"/>
  <c r="AL296" i="25"/>
  <c r="U157" i="25"/>
  <c r="AH393" i="25"/>
  <c r="AK156" i="25"/>
  <c r="AI138" i="25"/>
  <c r="AC176" i="25"/>
  <c r="Z376" i="25"/>
  <c r="AF325" i="25"/>
  <c r="AV241" i="25"/>
  <c r="AG185" i="25"/>
  <c r="U186" i="25"/>
  <c r="AM234" i="25"/>
  <c r="AF285" i="25"/>
  <c r="AU394" i="25"/>
  <c r="AT365" i="25"/>
  <c r="AD411" i="25"/>
  <c r="AF106" i="25"/>
  <c r="AY170" i="25"/>
  <c r="AU262" i="25"/>
  <c r="AW122" i="25"/>
  <c r="U113" i="25"/>
  <c r="AT234" i="25"/>
  <c r="AM292" i="25"/>
  <c r="X290" i="25"/>
  <c r="AH351" i="25"/>
  <c r="Y116" i="25"/>
  <c r="AF242" i="25"/>
  <c r="AJ312" i="25"/>
  <c r="AM357" i="25"/>
  <c r="X348" i="25"/>
  <c r="AA154" i="25"/>
  <c r="Z374" i="25"/>
  <c r="AF143" i="25"/>
  <c r="AG119" i="25"/>
  <c r="AG129" i="25"/>
  <c r="Y227" i="25"/>
  <c r="AM177" i="25"/>
  <c r="AB384" i="25"/>
  <c r="AH271" i="25"/>
  <c r="AU389" i="25"/>
  <c r="AP369" i="25"/>
  <c r="AM280" i="25"/>
  <c r="AH392" i="25"/>
  <c r="AX370" i="25"/>
  <c r="AJ347" i="25"/>
  <c r="S1464" i="25"/>
  <c r="AA166" i="25"/>
  <c r="AM225" i="25"/>
  <c r="AJ351" i="25"/>
  <c r="AV150" i="25"/>
  <c r="AX273" i="25"/>
  <c r="Z359" i="25"/>
  <c r="AI276" i="25"/>
  <c r="AT249" i="25"/>
  <c r="AM375" i="25"/>
  <c r="AD310" i="25"/>
  <c r="AH287" i="25"/>
  <c r="AX378" i="25"/>
  <c r="AE119" i="25"/>
  <c r="Y150" i="25"/>
  <c r="AL381" i="25"/>
  <c r="AO198" i="25"/>
  <c r="Y254" i="25"/>
  <c r="Y166" i="25"/>
  <c r="AE240" i="25"/>
  <c r="AJ398" i="25"/>
  <c r="AD336" i="25"/>
  <c r="AJ391" i="25"/>
  <c r="AK120" i="25"/>
  <c r="AP379" i="25"/>
  <c r="AG178" i="25"/>
  <c r="U109" i="25"/>
  <c r="Z302" i="25"/>
  <c r="AA169" i="25"/>
  <c r="AC307" i="25"/>
  <c r="AS313" i="25"/>
  <c r="AV102" i="25"/>
  <c r="AM109" i="25"/>
  <c r="AX350" i="25"/>
  <c r="AU323" i="25"/>
  <c r="AT267" i="25"/>
  <c r="AS223" i="25"/>
  <c r="AN376" i="25"/>
  <c r="Y285" i="25"/>
  <c r="AT146" i="25"/>
  <c r="U254" i="25"/>
  <c r="AU185" i="25"/>
  <c r="AN403" i="25"/>
  <c r="AI170" i="25"/>
  <c r="AB323" i="25"/>
  <c r="AN353" i="25"/>
  <c r="AN259" i="25"/>
  <c r="AU171" i="25"/>
  <c r="AN267" i="25"/>
  <c r="AU265" i="25"/>
  <c r="Z262" i="25"/>
  <c r="AY167" i="25"/>
  <c r="AF326" i="25"/>
  <c r="Y257" i="25"/>
  <c r="AJ228" i="25"/>
  <c r="AJ344" i="25"/>
  <c r="AY129" i="25"/>
  <c r="U360" i="25"/>
  <c r="AJ336" i="25"/>
  <c r="AJ315" i="25"/>
  <c r="AT147" i="25"/>
  <c r="AD414" i="25"/>
  <c r="AX244" i="25"/>
  <c r="AM114" i="25"/>
  <c r="AC253" i="25"/>
  <c r="Z230" i="25"/>
  <c r="AU375" i="25"/>
  <c r="AI412" i="25"/>
  <c r="AJ102" i="25"/>
  <c r="AN281" i="25"/>
  <c r="AM173" i="25"/>
  <c r="AC308" i="25"/>
  <c r="AC138" i="25"/>
  <c r="Z193" i="25"/>
  <c r="AT327" i="25"/>
  <c r="AO147" i="25"/>
  <c r="X321" i="25"/>
  <c r="AF155" i="25"/>
  <c r="AC366" i="25"/>
  <c r="AW181" i="25"/>
  <c r="AL368" i="25"/>
  <c r="AF386" i="25"/>
  <c r="AD163" i="25"/>
  <c r="AG104" i="25"/>
  <c r="AX252" i="25"/>
  <c r="AE166" i="25"/>
  <c r="AT390" i="25"/>
  <c r="AB398" i="25"/>
  <c r="AH327" i="25"/>
  <c r="AT278" i="25"/>
  <c r="AX386" i="25"/>
  <c r="AB284" i="25"/>
  <c r="U339" i="25"/>
  <c r="U370" i="25"/>
  <c r="AM168" i="25"/>
  <c r="AW177" i="25"/>
  <c r="AF232" i="25"/>
  <c r="AK173" i="25"/>
  <c r="AN269" i="25"/>
  <c r="AB232" i="25"/>
  <c r="AE233" i="25"/>
  <c r="AH303" i="25"/>
  <c r="AJ320" i="25"/>
  <c r="AH349" i="25"/>
  <c r="AT172" i="25"/>
  <c r="AG109" i="25"/>
  <c r="AS405" i="25"/>
  <c r="AA150" i="25"/>
  <c r="AE197" i="25"/>
  <c r="AM176" i="25"/>
  <c r="AM218" i="25"/>
  <c r="AT240" i="25"/>
  <c r="AD277" i="25"/>
  <c r="AA175" i="25"/>
  <c r="AL357" i="25"/>
  <c r="AE335" i="25"/>
  <c r="AT113" i="25"/>
  <c r="U195" i="25"/>
  <c r="AO116" i="25"/>
  <c r="AT268" i="25"/>
  <c r="AN292" i="25"/>
  <c r="AL223" i="25"/>
  <c r="AI157" i="25"/>
  <c r="AH355" i="25"/>
  <c r="Y265" i="25"/>
  <c r="AC314" i="25"/>
  <c r="AC339" i="25"/>
  <c r="Y267" i="25"/>
  <c r="AC102" i="25"/>
  <c r="AN304" i="25"/>
  <c r="AN240" i="25"/>
  <c r="AE135" i="25"/>
  <c r="AX283" i="25"/>
  <c r="AW147" i="25"/>
  <c r="AN323" i="25"/>
  <c r="AD374" i="25"/>
  <c r="AP392" i="25"/>
  <c r="AJ353" i="25"/>
  <c r="AV237" i="25"/>
  <c r="AI188" i="25"/>
  <c r="AM273" i="25"/>
  <c r="AM295" i="25"/>
  <c r="AE176" i="25"/>
  <c r="AD117" i="25"/>
  <c r="AM188" i="25"/>
  <c r="AC309" i="25"/>
  <c r="X260" i="25"/>
  <c r="AJ313" i="25"/>
  <c r="AT244" i="25"/>
  <c r="AT245" i="25"/>
  <c r="AV361" i="25"/>
  <c r="AD127" i="25"/>
  <c r="AJ405" i="25"/>
  <c r="AD232" i="25"/>
  <c r="X299" i="25"/>
  <c r="AP412" i="25"/>
  <c r="AP385" i="25"/>
  <c r="AN356" i="25"/>
  <c r="AF414" i="25"/>
  <c r="AE358" i="25"/>
  <c r="AU306" i="25"/>
  <c r="AY104" i="25"/>
  <c r="AB395" i="25"/>
  <c r="AN279" i="25"/>
  <c r="AL342" i="25"/>
  <c r="X217" i="25"/>
  <c r="U115" i="25"/>
  <c r="AU130" i="25"/>
  <c r="AU336" i="25"/>
  <c r="AN355" i="25"/>
  <c r="Y225" i="25"/>
  <c r="AC392" i="25"/>
  <c r="Z267" i="25"/>
  <c r="AC224" i="25"/>
  <c r="AV185" i="25"/>
  <c r="AF362" i="25"/>
  <c r="AH412" i="25"/>
  <c r="AA172" i="25"/>
  <c r="AG142" i="25"/>
  <c r="AJ383" i="25"/>
  <c r="AJ244" i="25"/>
  <c r="X409" i="25"/>
  <c r="X220" i="25"/>
  <c r="AM167" i="25"/>
  <c r="AK172" i="25"/>
  <c r="AI297" i="25"/>
  <c r="AS369" i="25"/>
  <c r="Y154" i="25"/>
  <c r="AC256" i="25"/>
  <c r="AF250" i="25"/>
  <c r="AL225" i="25"/>
  <c r="AD128" i="25"/>
  <c r="AW171" i="25"/>
  <c r="AI302" i="25"/>
  <c r="AJ309" i="25"/>
  <c r="AM310" i="25"/>
  <c r="AF294" i="25"/>
  <c r="AD306" i="25"/>
  <c r="Z199" i="25"/>
  <c r="AE346" i="25"/>
  <c r="AN363" i="25"/>
  <c r="AN333" i="25"/>
  <c r="AV245" i="25"/>
  <c r="AM314" i="25"/>
  <c r="U162" i="25"/>
  <c r="AU252" i="25"/>
  <c r="AU241" i="25"/>
  <c r="Z269" i="25"/>
  <c r="AE143" i="25"/>
  <c r="AT145" i="25"/>
  <c r="AG118" i="25"/>
  <c r="AV259" i="25"/>
  <c r="AT398" i="25"/>
  <c r="AG155" i="25"/>
  <c r="AV276" i="25"/>
  <c r="AO140" i="25"/>
  <c r="Z248" i="25"/>
  <c r="AX250" i="25"/>
  <c r="AC159" i="25"/>
  <c r="AS221" i="25"/>
  <c r="AV398" i="25"/>
  <c r="AW187" i="25"/>
  <c r="AK103" i="25"/>
  <c r="X388" i="25"/>
  <c r="AS280" i="25"/>
  <c r="AE224" i="25"/>
  <c r="AV387" i="25"/>
  <c r="AU127" i="25"/>
  <c r="AM320" i="25"/>
  <c r="Y370" i="25"/>
  <c r="U184" i="25"/>
  <c r="AI378" i="25"/>
  <c r="AB350" i="25"/>
  <c r="AD134" i="25"/>
  <c r="AL219" i="25"/>
  <c r="Y414" i="25"/>
  <c r="AD370" i="25"/>
  <c r="Z340" i="25"/>
  <c r="AT412" i="25"/>
  <c r="AB277" i="25"/>
  <c r="AD319" i="25"/>
  <c r="AI385" i="25"/>
  <c r="AF146" i="25"/>
  <c r="AK186" i="25"/>
  <c r="AL341" i="25"/>
  <c r="AX389" i="25"/>
  <c r="AL319" i="25"/>
  <c r="AS386" i="25"/>
  <c r="AF401" i="25"/>
  <c r="AI290" i="25"/>
  <c r="AL348" i="25"/>
  <c r="AG144" i="25"/>
  <c r="AN124" i="25"/>
  <c r="Y172" i="25"/>
  <c r="X253" i="25"/>
  <c r="AN114" i="25"/>
  <c r="AO103" i="25"/>
  <c r="AE149" i="25"/>
  <c r="AC238" i="25"/>
  <c r="Y107" i="25"/>
  <c r="AN371" i="25"/>
  <c r="AT247" i="25"/>
  <c r="AI365" i="25"/>
  <c r="AE287" i="25"/>
  <c r="AK131" i="25"/>
  <c r="Y292" i="25"/>
  <c r="U258" i="25"/>
  <c r="AI282" i="25"/>
  <c r="AJ124" i="25"/>
  <c r="AP397" i="25"/>
  <c r="U219" i="25"/>
  <c r="AH248" i="25"/>
  <c r="U314" i="25"/>
  <c r="AF316" i="25"/>
  <c r="X293" i="25"/>
  <c r="AT106" i="25"/>
  <c r="AF121" i="25"/>
  <c r="U408" i="25"/>
  <c r="AH344" i="25"/>
  <c r="Y388" i="25"/>
  <c r="AF318" i="25"/>
  <c r="AG157" i="25"/>
  <c r="X296" i="25"/>
  <c r="U359" i="25"/>
  <c r="AX237" i="25"/>
  <c r="AH279" i="25"/>
  <c r="X395" i="25"/>
  <c r="AN265" i="25"/>
  <c r="AE113" i="25"/>
  <c r="AD412" i="25"/>
  <c r="AF253" i="25"/>
  <c r="AO170" i="25"/>
  <c r="AG116" i="25"/>
  <c r="AT287" i="25"/>
  <c r="X341" i="25"/>
  <c r="AH316" i="25"/>
  <c r="AV260" i="25"/>
  <c r="U149" i="25"/>
  <c r="AH341" i="25"/>
  <c r="AV293" i="25"/>
  <c r="AK178" i="25"/>
  <c r="AY174" i="25"/>
  <c r="AC105" i="25"/>
  <c r="Z233" i="25"/>
  <c r="AM330" i="25"/>
  <c r="AJ318" i="25"/>
  <c r="AV380" i="25"/>
  <c r="AE239" i="25"/>
  <c r="AT195" i="25"/>
  <c r="AU378" i="25"/>
  <c r="AI379" i="25"/>
  <c r="AF182" i="25"/>
  <c r="AE392" i="25"/>
  <c r="AT274" i="25"/>
  <c r="U118" i="25"/>
  <c r="AH299" i="25"/>
  <c r="AX246" i="25"/>
  <c r="AU341" i="25"/>
  <c r="AB394" i="25"/>
  <c r="U223" i="25"/>
  <c r="AE284" i="25"/>
  <c r="AF358" i="25"/>
  <c r="AH399" i="25"/>
  <c r="AS236" i="25"/>
  <c r="U406" i="25"/>
  <c r="Y371" i="25"/>
  <c r="Z241" i="25"/>
  <c r="AI245" i="25"/>
  <c r="AV143" i="25"/>
  <c r="AC405" i="25"/>
  <c r="AE153" i="25"/>
  <c r="Z226" i="25"/>
  <c r="Y351" i="25"/>
  <c r="AU295" i="25"/>
  <c r="AF319" i="25"/>
  <c r="U235" i="25"/>
  <c r="AU109" i="25"/>
  <c r="AS282" i="25"/>
  <c r="AL237" i="25"/>
  <c r="AF359" i="25"/>
  <c r="AC266" i="25"/>
  <c r="Y114" i="25"/>
  <c r="AW150" i="25"/>
  <c r="AD223" i="25"/>
  <c r="AJ268" i="25"/>
  <c r="AE324" i="25"/>
  <c r="AV325" i="25"/>
  <c r="AU175" i="25"/>
  <c r="AM260" i="25"/>
  <c r="AN253" i="25"/>
  <c r="AM294" i="25"/>
  <c r="AG153" i="25"/>
  <c r="Z310" i="25"/>
  <c r="AI349" i="25"/>
  <c r="Z272" i="25"/>
  <c r="AF153" i="25"/>
  <c r="AL349" i="25"/>
  <c r="AB313" i="25"/>
  <c r="AF172" i="25"/>
  <c r="AE188" i="25"/>
  <c r="AD131" i="25"/>
  <c r="AC279" i="25"/>
  <c r="AN401" i="25"/>
  <c r="AT395" i="25"/>
  <c r="AO107" i="25"/>
  <c r="AH247" i="25"/>
  <c r="Z358" i="25"/>
  <c r="AI142" i="25"/>
  <c r="AX295" i="25"/>
  <c r="AX318" i="25"/>
  <c r="AJ240" i="25"/>
  <c r="AP378" i="25"/>
  <c r="AE243" i="25"/>
  <c r="AK155" i="25"/>
  <c r="X394" i="25"/>
  <c r="AJ404" i="25"/>
  <c r="AC158" i="25"/>
  <c r="AO199" i="25"/>
  <c r="AD188" i="25"/>
  <c r="AJ237" i="25"/>
  <c r="AE368" i="25"/>
  <c r="AS368" i="25"/>
  <c r="AL392" i="25"/>
  <c r="AN224" i="25"/>
  <c r="AV176" i="25"/>
  <c r="AC190" i="25"/>
  <c r="AE109" i="25"/>
  <c r="AM362" i="25"/>
  <c r="AD253" i="25"/>
  <c r="X318" i="25"/>
  <c r="AJ155" i="25"/>
  <c r="AE297" i="25"/>
  <c r="AI310" i="25"/>
  <c r="AM383" i="25"/>
  <c r="AF144" i="25"/>
  <c r="AI397" i="25"/>
  <c r="AL255" i="25"/>
  <c r="AD331" i="25"/>
  <c r="AV170" i="25"/>
  <c r="AE274" i="25"/>
  <c r="Z251" i="25"/>
  <c r="Z153" i="25"/>
  <c r="Y289" i="25"/>
  <c r="AD228" i="25"/>
  <c r="AN413" i="25"/>
  <c r="AS413" i="25"/>
  <c r="AX359" i="25"/>
  <c r="AN408" i="25"/>
  <c r="AK113" i="25"/>
  <c r="AM299" i="25"/>
  <c r="AN409" i="25"/>
  <c r="AD222" i="25"/>
  <c r="AC277" i="25"/>
  <c r="AA189" i="25"/>
  <c r="AF317" i="25"/>
  <c r="AJ372" i="25"/>
  <c r="AJ408" i="25"/>
  <c r="AS339" i="25"/>
  <c r="U105" i="25"/>
  <c r="AT246" i="25"/>
  <c r="AL329" i="25"/>
  <c r="AM368" i="25"/>
  <c r="AF126" i="25"/>
  <c r="AC143" i="25"/>
  <c r="Z231" i="25"/>
  <c r="AM154" i="25"/>
  <c r="AU388" i="25"/>
  <c r="AN230" i="25"/>
  <c r="U155" i="25"/>
  <c r="AV155" i="25"/>
  <c r="U401" i="25"/>
  <c r="AS251" i="25"/>
  <c r="AC110" i="25"/>
  <c r="U250" i="25"/>
  <c r="AF344" i="25"/>
  <c r="AN276" i="25"/>
  <c r="AU386" i="25"/>
  <c r="AV253" i="25"/>
  <c r="Z344" i="25"/>
  <c r="X363" i="25"/>
  <c r="AY194" i="25"/>
  <c r="AM161" i="25"/>
  <c r="AJ355" i="25"/>
  <c r="AE279" i="25"/>
  <c r="AE192" i="25"/>
  <c r="AL302" i="25"/>
  <c r="AJ254" i="25"/>
  <c r="AH322" i="25"/>
  <c r="AE382" i="25"/>
  <c r="AI244" i="25"/>
  <c r="AI158" i="25"/>
  <c r="Y131" i="25"/>
  <c r="AU165" i="25"/>
  <c r="AJ145" i="25"/>
  <c r="AT402" i="25"/>
  <c r="U409" i="25"/>
  <c r="AN241" i="25"/>
  <c r="AJ296" i="25"/>
  <c r="AS414" i="25"/>
  <c r="Y234" i="25"/>
  <c r="U154" i="25"/>
  <c r="AE394" i="25"/>
  <c r="AD109" i="25"/>
  <c r="Y412" i="25"/>
  <c r="AX353" i="25"/>
  <c r="U126" i="25"/>
  <c r="Z136" i="25"/>
  <c r="AN181" i="25"/>
  <c r="U266" i="25"/>
  <c r="AJ349" i="25"/>
  <c r="AU343" i="25"/>
  <c r="AN389" i="25"/>
  <c r="Z308" i="25"/>
  <c r="AT235" i="25"/>
  <c r="AT374" i="25"/>
  <c r="AJ326" i="25"/>
  <c r="AJ261" i="25"/>
  <c r="AV330" i="25"/>
  <c r="Y186" i="25"/>
  <c r="AC365" i="25"/>
  <c r="AC187" i="25"/>
  <c r="AT280" i="25"/>
  <c r="AI221" i="25"/>
  <c r="AC328" i="25"/>
  <c r="AV282" i="25"/>
  <c r="AC172" i="25"/>
  <c r="AV114" i="25"/>
  <c r="AL382" i="25"/>
  <c r="AE177" i="25"/>
  <c r="AE333" i="25"/>
  <c r="AX375" i="25"/>
  <c r="AJ130" i="25"/>
  <c r="AV343" i="25"/>
  <c r="Y253" i="25"/>
  <c r="Y147" i="25"/>
  <c r="AC184" i="25"/>
  <c r="AU142" i="25"/>
  <c r="AI363" i="25"/>
  <c r="AC226" i="25"/>
  <c r="AL398" i="25"/>
  <c r="AJ147" i="25"/>
  <c r="AD235" i="25"/>
  <c r="AB319" i="25"/>
  <c r="AN218" i="25"/>
  <c r="AN349" i="25"/>
  <c r="AM246" i="25"/>
  <c r="AN107" i="25"/>
  <c r="AF176" i="25"/>
  <c r="AI200" i="25"/>
  <c r="AM355" i="25"/>
  <c r="AU312" i="25"/>
  <c r="Z243" i="25"/>
  <c r="AN146" i="25"/>
  <c r="AV345" i="25"/>
  <c r="AK114" i="25"/>
  <c r="AA128" i="25"/>
  <c r="AT325" i="25"/>
  <c r="AB338" i="25"/>
  <c r="AF185" i="25"/>
  <c r="AE103" i="25"/>
  <c r="AU324" i="25"/>
  <c r="X346" i="25"/>
  <c r="AS363" i="25"/>
  <c r="X235" i="25"/>
  <c r="Y293" i="25"/>
  <c r="AE128" i="25"/>
  <c r="AU362" i="25"/>
  <c r="Z257" i="25"/>
  <c r="AE388" i="25"/>
  <c r="AU122" i="25"/>
  <c r="AD105" i="25"/>
  <c r="AT194" i="25"/>
  <c r="Y322" i="25"/>
  <c r="Z348" i="25"/>
  <c r="AC116" i="25"/>
  <c r="AX221" i="25"/>
  <c r="X314" i="25"/>
  <c r="Y284" i="25"/>
  <c r="AX401" i="25"/>
  <c r="AL259" i="25"/>
  <c r="AV395" i="25"/>
  <c r="Y353" i="25"/>
  <c r="AJ411" i="25"/>
  <c r="AB377" i="25"/>
  <c r="AU139" i="25"/>
  <c r="AS335" i="25"/>
  <c r="AV240" i="25"/>
  <c r="AI122" i="25"/>
  <c r="AV317" i="25"/>
  <c r="AH269" i="25"/>
  <c r="AS396" i="25"/>
  <c r="U373" i="25"/>
  <c r="AC168" i="25"/>
  <c r="AU151" i="25"/>
  <c r="AE413" i="25"/>
  <c r="AX344" i="25"/>
  <c r="AC261" i="25"/>
  <c r="AU291" i="25"/>
  <c r="U273" i="25"/>
  <c r="AM113" i="25"/>
  <c r="AI377" i="25"/>
  <c r="AS350" i="25"/>
  <c r="AT360" i="25"/>
  <c r="U139" i="25"/>
  <c r="AJ267" i="25"/>
  <c r="AJ378" i="25"/>
  <c r="AD120" i="25"/>
  <c r="AV171" i="25"/>
  <c r="AT243" i="25"/>
  <c r="AB262" i="25"/>
  <c r="Y232" i="25"/>
  <c r="AL388" i="25"/>
  <c r="AC148" i="25"/>
  <c r="AT227" i="25"/>
  <c r="AV257" i="25"/>
  <c r="AN337" i="25"/>
  <c r="X354" i="25"/>
  <c r="AD405" i="25"/>
  <c r="AS353" i="25"/>
  <c r="AE227" i="25"/>
  <c r="AN357" i="25"/>
  <c r="AT368" i="25"/>
  <c r="AS337" i="25"/>
  <c r="AN388" i="25"/>
  <c r="AG152" i="25"/>
  <c r="AG146" i="25"/>
  <c r="AI126" i="25"/>
  <c r="AS394" i="25"/>
  <c r="Y310" i="25"/>
  <c r="AE114" i="25"/>
  <c r="AD246" i="25"/>
  <c r="AI123" i="25"/>
  <c r="AI343" i="25"/>
  <c r="AH234" i="25"/>
  <c r="AI141" i="25"/>
  <c r="AS238" i="25"/>
  <c r="AN119" i="25"/>
  <c r="Z125" i="25"/>
  <c r="Z177" i="25"/>
  <c r="AJ270" i="25"/>
  <c r="AF265" i="25"/>
  <c r="AV158" i="25"/>
  <c r="X231" i="25"/>
  <c r="AD144" i="25"/>
  <c r="AJ370" i="25"/>
  <c r="AT218" i="25"/>
  <c r="AJ247" i="25"/>
  <c r="AE282" i="25"/>
  <c r="AH385" i="25"/>
  <c r="AE275" i="25"/>
  <c r="U285" i="25"/>
  <c r="AN151" i="25"/>
  <c r="AK104" i="25"/>
  <c r="AD355" i="25"/>
  <c r="AY134" i="25"/>
  <c r="AV324" i="25"/>
  <c r="AC243" i="25"/>
  <c r="Z409" i="25"/>
  <c r="Y278" i="25"/>
  <c r="AM157" i="25"/>
  <c r="Y165" i="25"/>
  <c r="AI161" i="25"/>
  <c r="AM158" i="25"/>
  <c r="Z144" i="25"/>
  <c r="AL380" i="25"/>
  <c r="Y158" i="25"/>
  <c r="AV272" i="25"/>
  <c r="AS273" i="25"/>
  <c r="AF227" i="25"/>
  <c r="AN195" i="25"/>
  <c r="AI370" i="25"/>
  <c r="AH242" i="25"/>
  <c r="AC169" i="25"/>
  <c r="AH333" i="25"/>
  <c r="AK118" i="25"/>
  <c r="AT150" i="25"/>
  <c r="AE134" i="25"/>
  <c r="Y342" i="25"/>
  <c r="AV258" i="25"/>
  <c r="AX231" i="25"/>
  <c r="AT265" i="25"/>
  <c r="AU217" i="25"/>
  <c r="AE353" i="25"/>
  <c r="AS266" i="25"/>
  <c r="AI229" i="25"/>
  <c r="AB402" i="25"/>
  <c r="AH356" i="25"/>
  <c r="AS270" i="25"/>
  <c r="U290" i="25"/>
  <c r="AK136" i="25"/>
  <c r="AC370" i="25"/>
  <c r="AY158" i="25"/>
  <c r="AF312" i="25"/>
  <c r="AT219" i="25"/>
  <c r="AJ236" i="25"/>
  <c r="AL247" i="25"/>
  <c r="AD324" i="25"/>
  <c r="AN400" i="25"/>
  <c r="AU271" i="25"/>
  <c r="AN111" i="25"/>
  <c r="AU263" i="25"/>
  <c r="AC254" i="25"/>
  <c r="AT121" i="25"/>
  <c r="X229" i="25"/>
  <c r="AF134" i="25"/>
  <c r="AO112" i="25"/>
  <c r="AH283" i="25"/>
  <c r="Y188" i="25"/>
  <c r="AU309" i="25"/>
  <c r="AS400" i="25"/>
  <c r="AM308" i="25"/>
  <c r="AB372" i="25"/>
  <c r="AU374" i="25"/>
  <c r="AD347" i="25"/>
  <c r="AI197" i="25"/>
  <c r="AB303" i="25"/>
  <c r="AB263" i="25"/>
  <c r="AU157" i="25"/>
  <c r="AY136" i="25"/>
  <c r="AI218" i="25"/>
  <c r="Y277" i="25"/>
  <c r="Y155" i="25"/>
  <c r="U131" i="25"/>
  <c r="AJ265" i="25"/>
  <c r="AW165" i="25"/>
  <c r="AS224" i="25"/>
  <c r="AE221" i="25"/>
  <c r="AF139" i="25"/>
  <c r="Y248" i="25"/>
  <c r="AB403" i="25"/>
  <c r="Y382" i="25"/>
  <c r="Z322" i="25"/>
  <c r="AB388" i="25"/>
  <c r="AH338" i="25"/>
  <c r="U412" i="25"/>
  <c r="AB287" i="25"/>
  <c r="AF236" i="25"/>
  <c r="Y392" i="25"/>
  <c r="AV196" i="25"/>
  <c r="AX315" i="25"/>
  <c r="AN321" i="25"/>
  <c r="AS321" i="25"/>
  <c r="AJ389" i="25"/>
  <c r="U402" i="25"/>
  <c r="AE132" i="25"/>
  <c r="AP382" i="25"/>
  <c r="AF161" i="25"/>
  <c r="AO142" i="25"/>
  <c r="AV294" i="25"/>
  <c r="AE380" i="25"/>
  <c r="AC410" i="25"/>
  <c r="AI136" i="25"/>
  <c r="AD313" i="25"/>
  <c r="AL332" i="25"/>
  <c r="U111" i="25"/>
  <c r="AT302" i="25"/>
  <c r="U260" i="25"/>
  <c r="AS276" i="25"/>
  <c r="AH397" i="25"/>
  <c r="AF363" i="25"/>
  <c r="AI277" i="25"/>
  <c r="Y329" i="25"/>
  <c r="Y138" i="25"/>
  <c r="AG132" i="25"/>
  <c r="AY110" i="25"/>
  <c r="AP407" i="25"/>
  <c r="AF351" i="25"/>
  <c r="Z172" i="25"/>
  <c r="AF160" i="25"/>
  <c r="X285" i="25"/>
  <c r="AS330" i="25"/>
  <c r="AN196" i="25"/>
  <c r="AN219" i="25"/>
  <c r="AM410" i="25"/>
  <c r="AJ114" i="25"/>
  <c r="AE246" i="25"/>
  <c r="X401" i="25"/>
  <c r="Z391" i="25"/>
  <c r="AM254" i="25"/>
  <c r="AT170" i="25"/>
  <c r="AB239" i="25"/>
  <c r="AW134" i="25"/>
  <c r="AU322" i="25"/>
  <c r="AJ121" i="25"/>
  <c r="AL359" i="25"/>
  <c r="AA197" i="25"/>
  <c r="AE304" i="25"/>
  <c r="AJ292" i="25"/>
  <c r="AD409" i="25"/>
  <c r="AE137" i="25"/>
  <c r="AP386" i="25"/>
  <c r="AW186" i="25"/>
  <c r="AD364" i="25"/>
  <c r="AT305" i="25"/>
  <c r="AL351" i="25"/>
  <c r="AD111" i="25"/>
  <c r="Y159" i="25"/>
  <c r="AI167" i="25"/>
  <c r="AD269" i="25"/>
  <c r="AF341" i="25"/>
  <c r="AI246" i="25"/>
  <c r="AO188" i="25"/>
  <c r="AX407" i="25"/>
  <c r="Y124" i="25"/>
  <c r="AF125" i="25"/>
  <c r="AF262" i="25"/>
  <c r="AF197" i="25"/>
  <c r="AV111" i="25"/>
  <c r="AE321" i="25"/>
  <c r="AS347" i="25"/>
  <c r="U331" i="25"/>
  <c r="AX381" i="25"/>
  <c r="AE237" i="25"/>
  <c r="AJ381" i="25"/>
  <c r="AM147" i="25"/>
  <c r="AU117" i="25"/>
  <c r="Z307" i="25"/>
  <c r="AT386" i="25"/>
  <c r="AS275" i="25"/>
  <c r="AI316" i="25"/>
  <c r="AK175" i="25"/>
  <c r="AN271" i="25"/>
  <c r="AV329" i="25"/>
  <c r="AF283" i="25"/>
  <c r="AX243" i="25"/>
  <c r="AV300" i="25"/>
  <c r="AT319" i="25"/>
  <c r="AJ314" i="25"/>
  <c r="AD176" i="25"/>
  <c r="AE328" i="25"/>
  <c r="AC165" i="25"/>
  <c r="AF398" i="25"/>
  <c r="AC324" i="25"/>
  <c r="AS343" i="25"/>
  <c r="AC112" i="25"/>
  <c r="AN234" i="25"/>
  <c r="AE257" i="25"/>
  <c r="AV409" i="25"/>
  <c r="U362" i="25"/>
  <c r="Z264" i="25"/>
  <c r="Z285" i="25"/>
  <c r="AU235" i="25"/>
  <c r="AF271" i="25"/>
  <c r="AD221" i="25"/>
  <c r="AF364" i="25"/>
  <c r="Z396" i="25"/>
  <c r="AU106" i="25"/>
  <c r="AL300" i="25"/>
  <c r="AF233" i="25"/>
  <c r="AS297" i="25"/>
  <c r="AM152" i="25"/>
  <c r="AJ123" i="25"/>
  <c r="AC263" i="25"/>
  <c r="AC192" i="25"/>
  <c r="Y301" i="25"/>
  <c r="AT353" i="25"/>
  <c r="AJ128" i="25"/>
  <c r="AD323" i="25"/>
  <c r="AT277" i="25"/>
  <c r="AK163" i="25"/>
  <c r="AG199" i="25"/>
  <c r="AH270" i="25"/>
  <c r="AI332" i="25"/>
  <c r="Z137" i="25"/>
  <c r="AV130" i="25"/>
  <c r="AY189" i="25"/>
  <c r="AT363" i="25"/>
  <c r="Y302" i="25"/>
  <c r="AV223" i="25"/>
  <c r="AJ177" i="25"/>
  <c r="AF140" i="25"/>
  <c r="Y394" i="25"/>
  <c r="AC360" i="25"/>
  <c r="AY152" i="25"/>
  <c r="X266" i="25"/>
  <c r="AT126" i="25"/>
  <c r="AF287" i="25"/>
  <c r="AT279" i="25"/>
  <c r="AL257" i="25"/>
  <c r="AF337" i="25"/>
  <c r="AJ400" i="25"/>
  <c r="AV288" i="25"/>
  <c r="AJ187" i="25"/>
  <c r="AX269" i="25"/>
  <c r="AF323" i="25"/>
  <c r="Z159" i="25"/>
  <c r="AU283" i="25"/>
  <c r="AV183" i="25"/>
  <c r="AE334" i="25"/>
  <c r="Z158" i="25"/>
  <c r="AU134" i="25"/>
  <c r="AF377" i="25"/>
  <c r="AU281" i="25"/>
  <c r="AV179" i="25"/>
  <c r="AV378" i="25"/>
  <c r="AI354" i="25"/>
  <c r="AV291" i="25"/>
  <c r="AS320" i="25"/>
  <c r="AP384" i="25"/>
  <c r="AO108" i="25"/>
  <c r="AT380" i="25"/>
  <c r="U317" i="25"/>
  <c r="AJ122" i="25"/>
  <c r="AI345" i="25"/>
  <c r="AX219" i="25"/>
  <c r="AS384" i="25"/>
  <c r="AV191" i="25"/>
  <c r="Y323" i="25"/>
  <c r="AM150" i="25"/>
  <c r="U174" i="25"/>
  <c r="AA164" i="25"/>
  <c r="AN168" i="25"/>
  <c r="AI251" i="25"/>
  <c r="AV251" i="25"/>
  <c r="AD318" i="25"/>
  <c r="AN316" i="25"/>
  <c r="AT341" i="25"/>
  <c r="AX331" i="25"/>
  <c r="AJ264" i="25"/>
  <c r="AD136" i="25"/>
  <c r="AF380" i="25"/>
  <c r="U294" i="25"/>
  <c r="AT394" i="25"/>
  <c r="AN177" i="25"/>
  <c r="AM272" i="25"/>
  <c r="AV349" i="25"/>
  <c r="AU183" i="25"/>
  <c r="AI369" i="25"/>
  <c r="AG117" i="25"/>
  <c r="AL235" i="25"/>
  <c r="AI174" i="25"/>
  <c r="AC373" i="25"/>
  <c r="AV162" i="25"/>
  <c r="AW105" i="25"/>
  <c r="AN129" i="25"/>
  <c r="AI338" i="25"/>
  <c r="AK116" i="25"/>
  <c r="AD107" i="25"/>
  <c r="Z239" i="25"/>
  <c r="AL293" i="25"/>
  <c r="AT314" i="25"/>
  <c r="AB307" i="25"/>
  <c r="AU184" i="25"/>
  <c r="AJ287" i="25"/>
  <c r="AF137" i="25"/>
  <c r="AI150" i="25"/>
  <c r="AI362" i="25"/>
  <c r="AI330" i="25"/>
  <c r="AG112" i="25"/>
  <c r="U133" i="25"/>
  <c r="AO128" i="25"/>
  <c r="AJ308" i="25"/>
  <c r="AN197" i="25"/>
  <c r="AX227" i="25"/>
  <c r="AM138" i="25"/>
  <c r="AD236" i="25"/>
  <c r="AX310" i="25"/>
  <c r="AL343" i="25"/>
  <c r="AT410" i="25"/>
  <c r="AS262" i="25"/>
  <c r="AE139" i="25"/>
  <c r="Z191" i="25"/>
  <c r="AF235" i="25"/>
  <c r="Y356" i="25"/>
  <c r="AM256" i="25"/>
  <c r="U167" i="25"/>
  <c r="AW152" i="25"/>
  <c r="AI232" i="25"/>
  <c r="X406" i="25"/>
  <c r="AV332" i="25"/>
  <c r="AC152" i="25"/>
  <c r="AM321" i="25"/>
  <c r="AP402" i="25"/>
  <c r="AM264" i="25"/>
  <c r="AB411" i="25"/>
  <c r="AO190" i="25"/>
  <c r="AL280" i="25"/>
  <c r="AB353" i="25"/>
  <c r="AU359" i="25"/>
  <c r="AE191" i="25"/>
  <c r="AC344" i="25"/>
  <c r="U400" i="25"/>
  <c r="AL301" i="25"/>
  <c r="AE397" i="25"/>
  <c r="AC181" i="25"/>
  <c r="AF381" i="25"/>
  <c r="AC412" i="25"/>
  <c r="AJ103" i="25"/>
  <c r="AK190" i="25"/>
  <c r="Y343" i="25"/>
  <c r="AG128" i="25"/>
  <c r="AM192" i="25"/>
  <c r="AJ150" i="25"/>
  <c r="AM220" i="25"/>
  <c r="AC232" i="25"/>
  <c r="AP391" i="25"/>
  <c r="Z323" i="25"/>
  <c r="AE251" i="25"/>
  <c r="AW140" i="25"/>
  <c r="AN274" i="25"/>
  <c r="AL262" i="25"/>
  <c r="AM281" i="25"/>
  <c r="AM111" i="25"/>
  <c r="AH406" i="25"/>
  <c r="AI159" i="25"/>
  <c r="AB300" i="25"/>
  <c r="AT261" i="25"/>
  <c r="AX276" i="25"/>
  <c r="AH282" i="25"/>
  <c r="AH348" i="25"/>
  <c r="X219" i="25"/>
  <c r="AP400" i="25"/>
  <c r="X249" i="25"/>
  <c r="AE354" i="25"/>
  <c r="AU346" i="25"/>
  <c r="Y132" i="25"/>
  <c r="Z107" i="25"/>
  <c r="X357" i="25"/>
  <c r="AN366" i="25"/>
  <c r="AM366" i="25"/>
  <c r="AW128" i="25"/>
  <c r="Z244" i="25"/>
  <c r="AJ220" i="25"/>
  <c r="AN248" i="25"/>
  <c r="AC275" i="25"/>
  <c r="AU338" i="25"/>
  <c r="AD391" i="25"/>
  <c r="AT262" i="25"/>
  <c r="AH295" i="25"/>
  <c r="AM180" i="25"/>
  <c r="AA165" i="25"/>
  <c r="AU280" i="25"/>
  <c r="AU234" i="25"/>
  <c r="Z131" i="25"/>
  <c r="AL335" i="25"/>
  <c r="AC379" i="25"/>
  <c r="AX284" i="25"/>
  <c r="AU314" i="25"/>
  <c r="AT258" i="25"/>
  <c r="AF382" i="25"/>
  <c r="AY117" i="25"/>
  <c r="AM392" i="25"/>
  <c r="Y199" i="25"/>
  <c r="AL410" i="25"/>
  <c r="AT158" i="25"/>
  <c r="AF402" i="25"/>
  <c r="AN246" i="25"/>
  <c r="Y161" i="25"/>
  <c r="AN136" i="25"/>
  <c r="AB314" i="25"/>
  <c r="AV219" i="25"/>
  <c r="AI119" i="25"/>
  <c r="AI390" i="25"/>
  <c r="AF110" i="25"/>
  <c r="AN367" i="25"/>
  <c r="AY144" i="25"/>
  <c r="AW193" i="25"/>
  <c r="AS237" i="25"/>
  <c r="AB218" i="25"/>
  <c r="AV247" i="25"/>
  <c r="Z332" i="25"/>
  <c r="AU372" i="25"/>
  <c r="AX374" i="25"/>
  <c r="AC400" i="25"/>
  <c r="Z382" i="25"/>
  <c r="AE406" i="25"/>
  <c r="AB271" i="25"/>
  <c r="AD384" i="25"/>
  <c r="AI144" i="25"/>
  <c r="AO146" i="25"/>
  <c r="AD186" i="25"/>
  <c r="AF314" i="25"/>
  <c r="AA143" i="25"/>
  <c r="AV404" i="25"/>
  <c r="AT348" i="25"/>
  <c r="AC363" i="25"/>
  <c r="Y325" i="25"/>
  <c r="X298" i="25"/>
  <c r="AU238" i="25"/>
  <c r="AN325" i="25"/>
  <c r="AV382" i="25"/>
  <c r="Z182" i="25"/>
  <c r="AL375" i="25"/>
  <c r="AD327" i="25"/>
  <c r="AV334" i="25"/>
  <c r="U267" i="25"/>
  <c r="AM227" i="25"/>
  <c r="AV355" i="25"/>
  <c r="AE181" i="25"/>
  <c r="AY123" i="25"/>
  <c r="Z404" i="25"/>
  <c r="AK146" i="25"/>
  <c r="AN278" i="25"/>
  <c r="AH294" i="25"/>
  <c r="AI392" i="25"/>
  <c r="AN266" i="25"/>
  <c r="AC244" i="25"/>
  <c r="U263" i="25"/>
  <c r="AF354" i="25"/>
  <c r="AD267" i="25"/>
  <c r="AH239" i="25"/>
  <c r="AC364" i="25"/>
  <c r="AI396" i="25"/>
  <c r="AD102" i="25"/>
  <c r="AM155" i="25"/>
  <c r="U393" i="25"/>
  <c r="AE295" i="25"/>
  <c r="Z273" i="25"/>
  <c r="AI348" i="25"/>
  <c r="AL396" i="25"/>
  <c r="AC241" i="25"/>
  <c r="AJ335" i="25"/>
  <c r="Z123" i="25"/>
  <c r="AJ239" i="25"/>
  <c r="AV366" i="25"/>
  <c r="AG187" i="25"/>
  <c r="AE332" i="25"/>
  <c r="AD132" i="25"/>
  <c r="Y169" i="25"/>
  <c r="AC191" i="25"/>
  <c r="AH381" i="25"/>
  <c r="AC374" i="25"/>
  <c r="AN110" i="25"/>
  <c r="AS226" i="25"/>
  <c r="AC408" i="25"/>
  <c r="AW138" i="25"/>
  <c r="AU167" i="25"/>
  <c r="Y281" i="25"/>
  <c r="AB386" i="25"/>
  <c r="AS319" i="25"/>
  <c r="Z298" i="25"/>
  <c r="AL230" i="25"/>
  <c r="AU371" i="25"/>
  <c r="AH371" i="25"/>
  <c r="AJ330" i="25"/>
  <c r="AU124" i="25"/>
  <c r="AB257" i="25"/>
  <c r="AH315" i="25"/>
  <c r="AD380" i="25"/>
  <c r="AX253" i="25"/>
  <c r="AA129" i="25"/>
  <c r="AV181" i="25"/>
  <c r="AO143" i="25"/>
  <c r="AC312" i="25"/>
  <c r="AE393" i="25"/>
  <c r="AC337" i="25"/>
  <c r="AO111" i="25"/>
  <c r="AJ288" i="25"/>
  <c r="AM144" i="25"/>
  <c r="U384" i="25"/>
  <c r="AN380" i="25"/>
  <c r="AD356" i="25"/>
  <c r="AH291" i="25"/>
  <c r="AY155" i="25"/>
  <c r="Y307" i="25"/>
  <c r="U414" i="25"/>
  <c r="AN411" i="25"/>
  <c r="AU161" i="25"/>
  <c r="AA113" i="25"/>
  <c r="AP380" i="25"/>
  <c r="AI340" i="25"/>
  <c r="AL290" i="25"/>
  <c r="Z175" i="25"/>
  <c r="AJ358" i="25"/>
  <c r="AT20" i="44"/>
  <c r="R2307" i="27"/>
  <c r="AQ4" i="45"/>
  <c r="AG93" i="44"/>
  <c r="AQ148" i="27"/>
  <c r="Y54" i="44"/>
  <c r="AK82" i="44"/>
  <c r="AF4" i="67"/>
  <c r="AW4" i="45"/>
  <c r="AT56" i="44"/>
  <c r="AQ23" i="45"/>
  <c r="R2126" i="27"/>
  <c r="P1774" i="25"/>
  <c r="Y26" i="45"/>
  <c r="U21" i="44"/>
  <c r="AP427" i="27"/>
  <c r="AK93" i="44"/>
  <c r="P1764" i="25"/>
  <c r="AT122" i="44"/>
  <c r="AJ40" i="44"/>
  <c r="R2074" i="27"/>
  <c r="AM21" i="44"/>
  <c r="AJ76" i="44"/>
  <c r="AQ157" i="25"/>
  <c r="AT62" i="44"/>
  <c r="AA54" i="44"/>
  <c r="O1695" i="25"/>
  <c r="AN15" i="45"/>
  <c r="AC76" i="44"/>
  <c r="AA20" i="44"/>
  <c r="AQ119" i="44"/>
  <c r="AM32" i="44"/>
  <c r="AV17" i="44"/>
  <c r="Q2199" i="27"/>
  <c r="Y5" i="67"/>
  <c r="V1506" i="25"/>
  <c r="AD3" i="44"/>
  <c r="R1955" i="27"/>
  <c r="AO42" i="44"/>
  <c r="AQ16" i="44"/>
  <c r="AM57" i="44"/>
  <c r="R2029" i="27"/>
  <c r="AE10" i="44"/>
  <c r="Z73" i="44"/>
  <c r="Q1532" i="25"/>
  <c r="Q2023" i="27"/>
  <c r="R1961" i="27"/>
  <c r="R2026" i="27"/>
  <c r="AI5" i="44"/>
  <c r="AK51" i="44"/>
  <c r="X1490" i="25"/>
  <c r="P1676" i="25"/>
  <c r="AD48" i="44"/>
  <c r="AF124" i="44"/>
  <c r="AD94" i="44"/>
  <c r="Y66" i="44"/>
  <c r="AV93" i="44"/>
  <c r="O1813" i="25"/>
  <c r="AI76" i="44"/>
  <c r="AO120" i="44"/>
  <c r="Q2005" i="27"/>
  <c r="Q1499" i="25"/>
  <c r="Q2192" i="27"/>
  <c r="AQ144" i="27"/>
  <c r="Q2333" i="27"/>
  <c r="AY5" i="45"/>
  <c r="Y106" i="44"/>
  <c r="O1572" i="25"/>
  <c r="Q2159" i="27"/>
  <c r="Q2335" i="27"/>
  <c r="AY70" i="44"/>
  <c r="AY54" i="44"/>
  <c r="AM54" i="44"/>
  <c r="O1492" i="25"/>
  <c r="V1523" i="25"/>
  <c r="AM34" i="44"/>
  <c r="AU5" i="67"/>
  <c r="AG114" i="44"/>
  <c r="AV8" i="45"/>
  <c r="AJ64" i="44"/>
  <c r="Y7" i="45"/>
  <c r="AQ4" i="44"/>
  <c r="AW71" i="44"/>
  <c r="O1810" i="25"/>
  <c r="P1505" i="25"/>
  <c r="P1697" i="25"/>
  <c r="AW24" i="44"/>
  <c r="AG83" i="44"/>
  <c r="AM89" i="44"/>
  <c r="AQ66" i="44"/>
  <c r="AY11" i="44"/>
  <c r="Z26" i="45"/>
  <c r="O1610" i="25"/>
  <c r="P1514" i="25"/>
  <c r="R2248" i="27"/>
  <c r="AV40" i="44"/>
  <c r="AP516" i="27"/>
  <c r="AO6" i="45"/>
  <c r="AE116" i="44"/>
  <c r="O1656" i="25"/>
  <c r="Q2035" i="27"/>
  <c r="R2267" i="27"/>
  <c r="R2113" i="27"/>
  <c r="AQ125" i="44"/>
  <c r="Q2319" i="27"/>
  <c r="Q2205" i="27"/>
  <c r="AO5" i="44"/>
  <c r="AE46" i="44"/>
  <c r="AO40" i="44"/>
  <c r="Q2031" i="27"/>
  <c r="AY76" i="44"/>
  <c r="AA28" i="44"/>
  <c r="AP570" i="27"/>
  <c r="AO19" i="45"/>
  <c r="Z90" i="44"/>
  <c r="AG57" i="44"/>
  <c r="AK43" i="44"/>
  <c r="Q2219" i="27"/>
  <c r="P1535" i="25"/>
  <c r="AF8" i="45"/>
  <c r="AI102" i="44"/>
  <c r="AF33" i="44"/>
  <c r="Q2046" i="27"/>
  <c r="Q1927" i="27"/>
  <c r="R2218" i="27"/>
  <c r="P1753" i="25"/>
  <c r="O1509" i="25"/>
  <c r="Z20" i="44"/>
  <c r="Q2100" i="27"/>
  <c r="Q2206" i="27"/>
  <c r="Q1936" i="27"/>
  <c r="O1524" i="25"/>
  <c r="P1730" i="25"/>
  <c r="X1493" i="25"/>
  <c r="AM17" i="45"/>
  <c r="AW28" i="44"/>
  <c r="W1517" i="25"/>
  <c r="AG29" i="44"/>
  <c r="Z65" i="44"/>
  <c r="R2200" i="27"/>
  <c r="O1706" i="25"/>
  <c r="X1503" i="25"/>
  <c r="O1712" i="25"/>
  <c r="Q1495" i="25"/>
  <c r="R2210" i="27"/>
  <c r="Q2016" i="27"/>
  <c r="Q2241" i="27"/>
  <c r="AK4" i="45"/>
  <c r="AM10" i="44"/>
  <c r="Q2263" i="27"/>
  <c r="AJ94" i="44"/>
  <c r="AV64" i="44"/>
  <c r="Z74" i="44"/>
  <c r="AJ114" i="44"/>
  <c r="X1477" i="25"/>
  <c r="AD41" i="44"/>
  <c r="AY110" i="44"/>
  <c r="AC45" i="44"/>
  <c r="R2214" i="27"/>
  <c r="AW18" i="44"/>
  <c r="AA83" i="44"/>
  <c r="O1504" i="25"/>
  <c r="AP265" i="25"/>
  <c r="AP559" i="27"/>
  <c r="AP498" i="27"/>
  <c r="AO37" i="44"/>
  <c r="AK49" i="44"/>
  <c r="AK24" i="44"/>
  <c r="P1665" i="25"/>
  <c r="P1492" i="25"/>
  <c r="AG125" i="44"/>
  <c r="AK73" i="44"/>
  <c r="AP295" i="25"/>
  <c r="AW13" i="45"/>
  <c r="X1501" i="25"/>
  <c r="R2006" i="27"/>
  <c r="AA45" i="44"/>
  <c r="AT52" i="44"/>
  <c r="AE93" i="44"/>
  <c r="P1763" i="25"/>
  <c r="P1775" i="25"/>
  <c r="AQ123" i="44"/>
  <c r="AY28" i="44"/>
  <c r="AJ52" i="44"/>
  <c r="Q2078" i="27"/>
  <c r="AC25" i="45"/>
  <c r="AE103" i="44"/>
  <c r="P1662" i="25"/>
  <c r="AQ131" i="27"/>
  <c r="AJ65" i="44"/>
  <c r="R1950" i="27"/>
  <c r="Q2015" i="27"/>
  <c r="AE66" i="44"/>
  <c r="R2041" i="27"/>
  <c r="AT13" i="44"/>
  <c r="P1839" i="25"/>
  <c r="AN36" i="44"/>
  <c r="Q2204" i="27"/>
  <c r="AQ79" i="44"/>
  <c r="Q2039" i="27"/>
  <c r="Y53" i="44"/>
  <c r="AJ15" i="44"/>
  <c r="AY39" i="44"/>
  <c r="AP276" i="25"/>
  <c r="AT124" i="44"/>
  <c r="AI95" i="44"/>
  <c r="O1516" i="25"/>
  <c r="AV68" i="44"/>
  <c r="O1756" i="25"/>
  <c r="O1767" i="25"/>
  <c r="AK72" i="44"/>
  <c r="AQ121" i="25"/>
  <c r="AY82" i="44"/>
  <c r="Q2295" i="27"/>
  <c r="AO23" i="45"/>
  <c r="AP434" i="27"/>
  <c r="R2242" i="27"/>
  <c r="AQ110" i="44"/>
  <c r="AG21" i="45"/>
  <c r="AW77" i="44"/>
  <c r="AJ3" i="67"/>
  <c r="AK6" i="45"/>
  <c r="U85" i="44"/>
  <c r="AT10" i="45"/>
  <c r="Q2188" i="27"/>
  <c r="AK115" i="44"/>
  <c r="R1947" i="27"/>
  <c r="AN66" i="44"/>
  <c r="AV17" i="45"/>
  <c r="X1487" i="25"/>
  <c r="Y48" i="44"/>
  <c r="AN41" i="44"/>
  <c r="R2040" i="27"/>
  <c r="AG23" i="45"/>
  <c r="Q1544" i="25"/>
  <c r="P1709" i="25"/>
  <c r="AP445" i="27"/>
  <c r="V1495" i="25"/>
  <c r="Q2248" i="27"/>
  <c r="R2232" i="27"/>
  <c r="AM10" i="45"/>
  <c r="O1661" i="25"/>
  <c r="W1524" i="25"/>
  <c r="AY68" i="44"/>
  <c r="AV19" i="45"/>
  <c r="AA6" i="45"/>
  <c r="O1839" i="25"/>
  <c r="AT45" i="44"/>
  <c r="AV7" i="44"/>
  <c r="AG3" i="44"/>
  <c r="AM37" i="44"/>
  <c r="AP316" i="25"/>
  <c r="AE82" i="44"/>
  <c r="Q1981" i="27"/>
  <c r="P1671" i="25"/>
  <c r="AJ42" i="44"/>
  <c r="R2294" i="27"/>
  <c r="AP334" i="25"/>
  <c r="O1614" i="25"/>
  <c r="R2305" i="27"/>
  <c r="R2202" i="27"/>
  <c r="AP500" i="27"/>
  <c r="AW84" i="44"/>
  <c r="AP266" i="25"/>
  <c r="Y46" i="44"/>
  <c r="AQ15" i="44"/>
  <c r="AM19" i="44"/>
  <c r="AC9" i="44"/>
  <c r="Y91" i="44"/>
  <c r="Q2338" i="27"/>
  <c r="P1540" i="25"/>
  <c r="AT3" i="67"/>
  <c r="Q1969" i="27"/>
  <c r="P1777" i="25"/>
  <c r="AG123" i="44"/>
  <c r="O1814" i="25"/>
  <c r="P1534" i="25"/>
  <c r="AQ163" i="27"/>
  <c r="U101" i="44"/>
  <c r="AN29" i="44"/>
  <c r="O1697" i="25"/>
  <c r="P1547" i="25"/>
  <c r="Q1490" i="25"/>
  <c r="Q2018" i="27"/>
  <c r="O1840" i="25"/>
  <c r="P1576" i="25"/>
  <c r="AV76" i="44"/>
  <c r="AV4" i="67"/>
  <c r="AQ75" i="44"/>
  <c r="AK87" i="44"/>
  <c r="AG25" i="44"/>
  <c r="O1608" i="25"/>
  <c r="P1688" i="25"/>
  <c r="Y68" i="44"/>
  <c r="U19" i="44"/>
  <c r="AC10" i="44"/>
  <c r="Q2339" i="27"/>
  <c r="Y20" i="44"/>
  <c r="AO27" i="44"/>
  <c r="P1645" i="25"/>
  <c r="AI5" i="67"/>
  <c r="AA74" i="44"/>
  <c r="AD26" i="44"/>
  <c r="AF60" i="44"/>
  <c r="AP344" i="25"/>
  <c r="P1661" i="25"/>
  <c r="AP242" i="25"/>
  <c r="AV79" i="44"/>
  <c r="AW79" i="44"/>
  <c r="AV36" i="44"/>
  <c r="V1516" i="25"/>
  <c r="AQ33" i="44"/>
  <c r="V1514" i="25"/>
  <c r="AQ147" i="25"/>
  <c r="AW8" i="44"/>
  <c r="AU61" i="44"/>
  <c r="Z66" i="44"/>
  <c r="AV111" i="44"/>
  <c r="AM83" i="44"/>
  <c r="AC39" i="44"/>
  <c r="AD75" i="44"/>
  <c r="Q2088" i="27"/>
  <c r="O1617" i="25"/>
  <c r="U122" i="44"/>
  <c r="R2034" i="27"/>
  <c r="R1951" i="27"/>
  <c r="AT50" i="44"/>
  <c r="AA112" i="44"/>
  <c r="AC98" i="44"/>
  <c r="AQ112" i="27"/>
  <c r="AA48" i="44"/>
  <c r="O1548" i="25"/>
  <c r="AP512" i="27"/>
  <c r="O1534" i="25"/>
  <c r="V1543" i="25"/>
  <c r="O1539" i="25"/>
  <c r="U86" i="44"/>
  <c r="AO47" i="44"/>
  <c r="R2083" i="27"/>
  <c r="P1797" i="25"/>
  <c r="R2323" i="27"/>
  <c r="AD82" i="44"/>
  <c r="R2296" i="27"/>
  <c r="P1700" i="25"/>
  <c r="AJ102" i="44"/>
  <c r="AW56" i="44"/>
  <c r="AI58" i="44"/>
  <c r="P1844" i="25"/>
  <c r="AM120" i="44"/>
  <c r="AJ14" i="44"/>
  <c r="AM62" i="44"/>
  <c r="AJ21" i="45"/>
  <c r="AJ125" i="44"/>
  <c r="Q1971" i="27"/>
  <c r="O1576" i="25"/>
  <c r="AA65" i="44"/>
  <c r="P1571" i="25"/>
  <c r="AV87" i="44"/>
  <c r="AQ38" i="44"/>
  <c r="R2237" i="27"/>
  <c r="AK27" i="45"/>
  <c r="AT109" i="44"/>
  <c r="AP320" i="25"/>
  <c r="AU97" i="44"/>
  <c r="AV12" i="44"/>
  <c r="AT31" i="44"/>
  <c r="AF28" i="45"/>
  <c r="AN32" i="44"/>
  <c r="AA25" i="44"/>
  <c r="AC93" i="44"/>
  <c r="P1756" i="25"/>
  <c r="AJ46" i="44"/>
  <c r="AE108" i="44"/>
  <c r="U92" i="44"/>
  <c r="R2303" i="27"/>
  <c r="Z44" i="44"/>
  <c r="AF64" i="44"/>
  <c r="AM91" i="44"/>
  <c r="Z21" i="45"/>
  <c r="AQ136" i="27"/>
  <c r="O1680" i="25"/>
  <c r="AK78" i="44"/>
  <c r="Q2242" i="27"/>
  <c r="AE111" i="44"/>
  <c r="R2171" i="27"/>
  <c r="Y124" i="44"/>
  <c r="O1523" i="25"/>
  <c r="X1532" i="25"/>
  <c r="AA114" i="44"/>
  <c r="AC54" i="44"/>
  <c r="R2120" i="27"/>
  <c r="AD123" i="44"/>
  <c r="U7" i="44"/>
  <c r="P1790" i="25"/>
  <c r="AT66" i="44"/>
  <c r="AQ182" i="25"/>
  <c r="AQ90" i="44"/>
  <c r="Z85" i="44"/>
  <c r="U8" i="44"/>
  <c r="AF107" i="44"/>
  <c r="X1529" i="25"/>
  <c r="R2165" i="27"/>
  <c r="U65" i="44"/>
  <c r="AQ14" i="44"/>
  <c r="AM40" i="44"/>
  <c r="O1631" i="25"/>
  <c r="AI15" i="44"/>
  <c r="O1733" i="25"/>
  <c r="O1647" i="25"/>
  <c r="AP236" i="25"/>
  <c r="AU28" i="44"/>
  <c r="AQ48" i="44"/>
  <c r="Y43" i="44"/>
  <c r="AQ36" i="44"/>
  <c r="AW25" i="45"/>
  <c r="U24" i="44"/>
  <c r="AJ48" i="44"/>
  <c r="U110" i="44"/>
  <c r="AT99" i="44"/>
  <c r="Q1929" i="27"/>
  <c r="AI29" i="44"/>
  <c r="AV44" i="44"/>
  <c r="AK88" i="44"/>
  <c r="AE52" i="44"/>
  <c r="P1812" i="25"/>
  <c r="AU107" i="44"/>
  <c r="W1495" i="25"/>
  <c r="AQ178" i="27"/>
  <c r="AP262" i="25"/>
  <c r="AY106" i="44"/>
  <c r="R2106" i="27"/>
  <c r="AG99" i="44"/>
  <c r="AW47" i="44"/>
  <c r="Z28" i="45"/>
  <c r="U9" i="45"/>
  <c r="AN3" i="44"/>
  <c r="AE71" i="44"/>
  <c r="AT22" i="45"/>
  <c r="Z84" i="44"/>
  <c r="U87" i="44"/>
  <c r="Z78" i="44"/>
  <c r="AI27" i="45"/>
  <c r="AJ16" i="44"/>
  <c r="Q2135" i="27"/>
  <c r="O1682" i="25"/>
  <c r="X1527" i="25"/>
  <c r="R2219" i="27"/>
  <c r="AQ159" i="27"/>
  <c r="AV30" i="44"/>
  <c r="R2244" i="27"/>
  <c r="AG4" i="44"/>
  <c r="W1482" i="25"/>
  <c r="AE63" i="44"/>
  <c r="AG16" i="44"/>
  <c r="AM100" i="44"/>
  <c r="R2269" i="27"/>
  <c r="X1545" i="25"/>
  <c r="P1666" i="25"/>
  <c r="Q2198" i="27"/>
  <c r="AG89" i="44"/>
  <c r="AM85" i="44"/>
  <c r="AQ186" i="25"/>
  <c r="AP502" i="27"/>
  <c r="AY45" i="44"/>
  <c r="AW54" i="44"/>
  <c r="R2234" i="27"/>
  <c r="P1819" i="25"/>
  <c r="P1796" i="25"/>
  <c r="AV20" i="45"/>
  <c r="P1760" i="25"/>
  <c r="Q2286" i="27"/>
  <c r="AP239" i="25"/>
  <c r="AF78" i="44"/>
  <c r="Q1987" i="27"/>
  <c r="P1776" i="25"/>
  <c r="AQ136" i="25"/>
  <c r="AT27" i="45"/>
  <c r="AN14" i="44"/>
  <c r="Q1948" i="27"/>
  <c r="Q2082" i="27"/>
  <c r="P1711" i="25"/>
  <c r="AK66" i="44"/>
  <c r="R2012" i="27"/>
  <c r="Q1523" i="25"/>
  <c r="AT72" i="44"/>
  <c r="V1508" i="25"/>
  <c r="AU22" i="45"/>
  <c r="AP225" i="25"/>
  <c r="AC12" i="45"/>
  <c r="AD60" i="44"/>
  <c r="Q2195" i="27"/>
  <c r="AT43" i="44"/>
  <c r="AQ155" i="25"/>
  <c r="AJ22" i="44"/>
  <c r="R1943" i="27"/>
  <c r="P1525" i="25"/>
  <c r="Y21" i="45"/>
  <c r="AQ150" i="25"/>
  <c r="AP227" i="25"/>
  <c r="Y33" i="44"/>
  <c r="AP435" i="27"/>
  <c r="AK107" i="44"/>
  <c r="O1708" i="25"/>
  <c r="R2058" i="27"/>
  <c r="Q1954" i="27"/>
  <c r="AU87" i="44"/>
  <c r="O1678" i="25"/>
  <c r="AV18" i="44"/>
  <c r="U14" i="45"/>
  <c r="R2053" i="27"/>
  <c r="O1594" i="25"/>
  <c r="AW20" i="44"/>
  <c r="O1745" i="25"/>
  <c r="O1669" i="25"/>
  <c r="U33" i="44"/>
  <c r="AM15" i="44"/>
  <c r="O1751" i="25"/>
  <c r="AT20" i="45"/>
  <c r="AC71" i="44"/>
  <c r="AF41" i="44"/>
  <c r="AG115" i="44"/>
  <c r="AW17" i="45"/>
  <c r="AU92" i="44"/>
  <c r="AY3" i="67"/>
  <c r="AQ152" i="25"/>
  <c r="AA107" i="44"/>
  <c r="Q2230" i="27"/>
  <c r="AY18" i="45"/>
  <c r="Q1545" i="25"/>
  <c r="O1573" i="25"/>
  <c r="AI118" i="44"/>
  <c r="O1538" i="25"/>
  <c r="P1484" i="25"/>
  <c r="AV92" i="44"/>
  <c r="Q1935" i="27"/>
  <c r="AK63" i="44"/>
  <c r="Q2076" i="27"/>
  <c r="R2159" i="27"/>
  <c r="V1530" i="25"/>
  <c r="Q2115" i="27"/>
  <c r="AA43" i="44"/>
  <c r="AA41" i="44"/>
  <c r="O1757" i="25"/>
  <c r="AJ32" i="44"/>
  <c r="AV85" i="44"/>
  <c r="P1485" i="25"/>
  <c r="Q1984" i="27"/>
  <c r="AE19" i="44"/>
  <c r="AG20" i="44"/>
  <c r="Q2116" i="27"/>
  <c r="Q2143" i="27"/>
  <c r="AF110" i="44"/>
  <c r="P1517" i="25"/>
  <c r="AF5" i="44"/>
  <c r="AE67" i="44"/>
  <c r="AY26" i="45"/>
  <c r="P1802" i="25"/>
  <c r="O1643" i="25"/>
  <c r="AP557" i="27"/>
  <c r="AA10" i="44"/>
  <c r="Q2278" i="27"/>
  <c r="Q1999" i="27"/>
  <c r="O1662" i="25"/>
  <c r="AN28" i="45"/>
  <c r="AA22" i="44"/>
  <c r="AM125" i="44"/>
  <c r="AY105" i="44"/>
  <c r="AG45" i="44"/>
  <c r="AI33" i="44"/>
  <c r="U98" i="44"/>
  <c r="Z3" i="44"/>
  <c r="AG28" i="44"/>
  <c r="P1667" i="25"/>
  <c r="Q2201" i="27"/>
  <c r="Q2306" i="27"/>
  <c r="Y82" i="44"/>
  <c r="Q2058" i="27"/>
  <c r="P1533" i="25"/>
  <c r="R2028" i="27"/>
  <c r="AE51" i="44"/>
  <c r="Y74" i="44"/>
  <c r="AG111" i="44"/>
  <c r="AM126" i="44"/>
  <c r="W1538" i="25"/>
  <c r="AT103" i="44"/>
  <c r="AI7" i="45"/>
  <c r="AG11" i="44"/>
  <c r="AY104" i="44"/>
  <c r="AE100" i="44"/>
  <c r="AE62" i="44"/>
  <c r="AM27" i="45"/>
  <c r="AI109" i="44"/>
  <c r="W1536" i="25"/>
  <c r="O1799" i="25"/>
  <c r="AT70" i="44"/>
  <c r="P1741" i="25"/>
  <c r="Q2060" i="27"/>
  <c r="X1538" i="25"/>
  <c r="P1690" i="25"/>
  <c r="AP514" i="27"/>
  <c r="AY21" i="45"/>
  <c r="AU19" i="45"/>
  <c r="AJ19" i="45"/>
  <c r="AP449" i="27"/>
  <c r="AK75" i="44"/>
  <c r="AO68" i="44"/>
  <c r="AC18" i="45"/>
  <c r="W1540" i="25"/>
  <c r="AP467" i="27"/>
  <c r="AF43" i="44"/>
  <c r="AM36" i="44"/>
  <c r="AJ82" i="44"/>
  <c r="AI56" i="44"/>
  <c r="AP250" i="25"/>
  <c r="AQ133" i="25"/>
  <c r="W1541" i="25"/>
  <c r="AC24" i="44"/>
  <c r="AD5" i="67"/>
  <c r="AM3" i="45"/>
  <c r="Q2142" i="27"/>
  <c r="AC83" i="44"/>
  <c r="AO5" i="45"/>
  <c r="R2135" i="27"/>
  <c r="AE78" i="44"/>
  <c r="AP332" i="25"/>
  <c r="AF67" i="44"/>
  <c r="AY8" i="45"/>
  <c r="AG27" i="45"/>
  <c r="AY84" i="44"/>
  <c r="Q2211" i="27"/>
  <c r="AM13" i="45"/>
  <c r="AC28" i="44"/>
  <c r="AP421" i="27"/>
  <c r="Q1526" i="25"/>
  <c r="R2332" i="27"/>
  <c r="O1550" i="25"/>
  <c r="AN103" i="44"/>
  <c r="P1828" i="25"/>
  <c r="AW51" i="44"/>
  <c r="R1970" i="27"/>
  <c r="O1592" i="25"/>
  <c r="AO109" i="44"/>
  <c r="AT101" i="44"/>
  <c r="Z32" i="44"/>
  <c r="AP268" i="25"/>
  <c r="P1502" i="25"/>
  <c r="AA67" i="44"/>
  <c r="O1755" i="25"/>
  <c r="AO58" i="44"/>
  <c r="AP297" i="25"/>
  <c r="P1735" i="25"/>
  <c r="AP450" i="27"/>
  <c r="AN75" i="44"/>
  <c r="R1964" i="27"/>
  <c r="AC15" i="44"/>
  <c r="AQ102" i="25"/>
  <c r="AC58" i="44"/>
  <c r="AU70" i="44"/>
  <c r="X1539" i="25"/>
  <c r="Q1528" i="25"/>
  <c r="R2131" i="27"/>
  <c r="AE8" i="44"/>
  <c r="AP428" i="27"/>
  <c r="Q1932" i="27"/>
  <c r="U3" i="45"/>
  <c r="U120" i="44"/>
  <c r="AF51" i="44"/>
  <c r="Y94" i="44"/>
  <c r="AI54" i="44"/>
  <c r="AP273" i="25"/>
  <c r="AO118" i="44"/>
  <c r="AI4" i="45"/>
  <c r="AT51" i="44"/>
  <c r="AC116" i="44"/>
  <c r="Q2303" i="27"/>
  <c r="AI16" i="44"/>
  <c r="AD6" i="45"/>
  <c r="P1824" i="25"/>
  <c r="Q2162" i="27"/>
  <c r="AP233" i="25"/>
  <c r="Q2326" i="27"/>
  <c r="O1494" i="25"/>
  <c r="AD8" i="44"/>
  <c r="R2049" i="27"/>
  <c r="AU77" i="44"/>
  <c r="Q2131" i="27"/>
  <c r="P1714" i="25"/>
  <c r="AJ117" i="44"/>
  <c r="AD117" i="44"/>
  <c r="AP267" i="25"/>
  <c r="P1785" i="25"/>
  <c r="AG22" i="45"/>
  <c r="P1636" i="25"/>
  <c r="AQ111" i="27"/>
  <c r="AV109" i="44"/>
  <c r="AD91" i="44"/>
  <c r="O1597" i="25"/>
  <c r="AN22" i="44"/>
  <c r="AC27" i="45"/>
  <c r="P1716" i="25"/>
  <c r="AA120" i="44"/>
  <c r="AK99" i="44"/>
  <c r="AG24" i="45"/>
  <c r="AW20" i="45"/>
  <c r="AQ63" i="44"/>
  <c r="AE84" i="44"/>
  <c r="Q2032" i="27"/>
  <c r="R2121" i="27"/>
  <c r="AK98" i="44"/>
  <c r="U14" i="44"/>
  <c r="AF47" i="44"/>
  <c r="AA18" i="45"/>
  <c r="AW4" i="67"/>
  <c r="Z82" i="44"/>
  <c r="AN3" i="67"/>
  <c r="AW58" i="44"/>
  <c r="AG17" i="45"/>
  <c r="P1834" i="25"/>
  <c r="U18" i="45"/>
  <c r="AU63" i="44"/>
  <c r="AI34" i="44"/>
  <c r="AP535" i="27"/>
  <c r="AE18" i="45"/>
  <c r="Z63" i="44"/>
  <c r="AQ107" i="27"/>
  <c r="Q2217" i="27"/>
  <c r="AA11" i="44"/>
  <c r="AU126" i="44"/>
  <c r="AM70" i="44"/>
  <c r="Y119" i="44"/>
  <c r="AG34" i="44"/>
  <c r="R2285" i="27"/>
  <c r="AP473" i="27"/>
  <c r="AV74" i="44"/>
  <c r="P1480" i="25"/>
  <c r="AG19" i="44"/>
  <c r="Y104" i="44"/>
  <c r="R2284" i="27"/>
  <c r="Q1517" i="25"/>
  <c r="AC100" i="44"/>
  <c r="Q2114" i="27"/>
  <c r="AT18" i="44"/>
  <c r="R2105" i="27"/>
  <c r="P1524" i="25"/>
  <c r="R2310" i="27"/>
  <c r="AD35" i="44"/>
  <c r="P1516" i="25"/>
  <c r="AM56" i="44"/>
  <c r="AW27" i="45"/>
  <c r="O1563" i="25"/>
  <c r="U49" i="44"/>
  <c r="AC4" i="45"/>
  <c r="O1589" i="25"/>
  <c r="AJ21" i="44"/>
  <c r="AY22" i="44"/>
  <c r="O1648" i="25"/>
  <c r="AP301" i="25"/>
  <c r="AP231" i="25"/>
  <c r="Q2277" i="27"/>
  <c r="AQ114" i="25"/>
  <c r="P1481" i="25"/>
  <c r="O1740" i="25"/>
  <c r="AU113" i="44"/>
  <c r="AG119" i="44"/>
  <c r="AP487" i="27"/>
  <c r="O1600" i="25"/>
  <c r="AE38" i="44"/>
  <c r="R2278" i="27"/>
  <c r="V1519" i="25"/>
  <c r="AM84" i="44"/>
  <c r="AU27" i="44"/>
  <c r="AJ38" i="44"/>
  <c r="AN46" i="44"/>
  <c r="AG27" i="44"/>
  <c r="AQ111" i="44"/>
  <c r="AM108" i="44"/>
  <c r="Z43" i="44"/>
  <c r="AD56" i="44"/>
  <c r="AG44" i="44"/>
  <c r="AC68" i="44"/>
  <c r="AN115" i="44"/>
  <c r="Q2021" i="27"/>
  <c r="AI94" i="44"/>
  <c r="AF104" i="44"/>
  <c r="R2301" i="27"/>
  <c r="R2128" i="27"/>
  <c r="AD55" i="44"/>
  <c r="AP349" i="25"/>
  <c r="AQ67" i="44"/>
  <c r="AU101" i="44"/>
  <c r="U79" i="44"/>
  <c r="AG49" i="44"/>
  <c r="AU69" i="44"/>
  <c r="AQ189" i="25"/>
  <c r="AJ95" i="44"/>
  <c r="AW68" i="44"/>
  <c r="AG11" i="45"/>
  <c r="AI9" i="45"/>
  <c r="AQ107" i="44"/>
  <c r="AF37" i="44"/>
  <c r="AP253" i="25"/>
  <c r="P1673" i="25"/>
  <c r="AQ29" i="44"/>
  <c r="P1479" i="25"/>
  <c r="AW87" i="44"/>
  <c r="AO100" i="44"/>
  <c r="AI99" i="44"/>
  <c r="AK5" i="44"/>
  <c r="R1926" i="27"/>
  <c r="AQ87" i="44"/>
  <c r="AC101" i="44"/>
  <c r="X1481" i="25"/>
  <c r="Y114" i="44"/>
  <c r="AC4" i="44"/>
  <c r="AF36" i="44"/>
  <c r="AM61" i="44"/>
  <c r="AF24" i="45"/>
  <c r="R2309" i="27"/>
  <c r="Z19" i="44"/>
  <c r="AC123" i="44"/>
  <c r="Q2107" i="27"/>
  <c r="AM96" i="44"/>
  <c r="AQ155" i="27"/>
  <c r="O1765" i="25"/>
  <c r="AT5" i="44"/>
  <c r="AF115" i="44"/>
  <c r="R2098" i="27"/>
  <c r="O1529" i="25"/>
  <c r="P1489" i="25"/>
  <c r="R2110" i="27"/>
  <c r="AT19" i="45"/>
  <c r="P1610" i="25"/>
  <c r="AV116" i="44"/>
  <c r="AQ23" i="44"/>
  <c r="AW106" i="44"/>
  <c r="AP249" i="25"/>
  <c r="Z47" i="44"/>
  <c r="AJ7" i="45"/>
  <c r="AD65" i="44"/>
  <c r="R2010" i="27"/>
  <c r="AO34" i="44"/>
  <c r="AY107" i="44"/>
  <c r="AO43" i="44"/>
  <c r="AN26" i="44"/>
  <c r="AM105" i="44"/>
  <c r="AN20" i="45"/>
  <c r="AU38" i="44"/>
  <c r="AC10" i="45"/>
  <c r="Z10" i="44"/>
  <c r="AQ132" i="25"/>
  <c r="AT117" i="44"/>
  <c r="AT23" i="44"/>
  <c r="AP522" i="27"/>
  <c r="R2084" i="27"/>
  <c r="O1720" i="25"/>
  <c r="Z19" i="45"/>
  <c r="V1515" i="25"/>
  <c r="AQ71" i="44"/>
  <c r="AM8" i="45"/>
  <c r="AA115" i="44"/>
  <c r="AA82" i="44"/>
  <c r="Y65" i="44"/>
  <c r="Z106" i="44"/>
  <c r="AQ120" i="27"/>
  <c r="AN76" i="44"/>
  <c r="AV104" i="44"/>
  <c r="U109" i="44"/>
  <c r="AE94" i="44"/>
  <c r="R1940" i="27"/>
  <c r="AP264" i="25"/>
  <c r="AN9" i="44"/>
  <c r="R2286" i="27"/>
  <c r="Q2189" i="27"/>
  <c r="AJ104" i="44"/>
  <c r="AY58" i="44"/>
  <c r="AQ130" i="25"/>
  <c r="X1502" i="25"/>
  <c r="X1525" i="25"/>
  <c r="R2107" i="27"/>
  <c r="R2103" i="27"/>
  <c r="O1760" i="25"/>
  <c r="Z48" i="44"/>
  <c r="AP451" i="27"/>
  <c r="W1519" i="25"/>
  <c r="R1921" i="27"/>
  <c r="Q2090" i="27"/>
  <c r="AT61" i="44"/>
  <c r="AJ9" i="45"/>
  <c r="P1651" i="25"/>
  <c r="O1583" i="25"/>
  <c r="AK3" i="44"/>
  <c r="R2018" i="27"/>
  <c r="AV27" i="44"/>
  <c r="AV4" i="45"/>
  <c r="R1960" i="27"/>
  <c r="R1923" i="27"/>
  <c r="AT69" i="44"/>
  <c r="AC86" i="44"/>
  <c r="U42" i="44"/>
  <c r="AC66" i="44"/>
  <c r="AI49" i="44"/>
  <c r="P1807" i="25"/>
  <c r="AQ17" i="45"/>
  <c r="O1658" i="25"/>
  <c r="AQ174" i="27"/>
  <c r="AE32" i="44"/>
  <c r="AW102" i="44"/>
  <c r="V1550" i="25"/>
  <c r="AN42" i="44"/>
  <c r="O1777" i="25"/>
  <c r="Q1492" i="25"/>
  <c r="AQ55" i="44"/>
  <c r="P1495" i="25"/>
  <c r="AM81" i="44"/>
  <c r="AG7" i="45"/>
  <c r="AA9" i="44"/>
  <c r="O1713" i="25"/>
  <c r="P1596" i="25"/>
  <c r="AO8" i="45"/>
  <c r="Q2264" i="27"/>
  <c r="AF17" i="44"/>
  <c r="P1509" i="25"/>
  <c r="Q2134" i="27"/>
  <c r="O1508" i="25"/>
  <c r="AA15" i="45"/>
  <c r="Q2301" i="27"/>
  <c r="AY12" i="44"/>
  <c r="AW13" i="44"/>
  <c r="AK109" i="44"/>
  <c r="R1985" i="27"/>
  <c r="AD115" i="44"/>
  <c r="P1780" i="25"/>
  <c r="P1782" i="25"/>
  <c r="AQ102" i="44"/>
  <c r="AJ12" i="45"/>
  <c r="AP260" i="25"/>
  <c r="O1495" i="25"/>
  <c r="AO14" i="45"/>
  <c r="Q2279" i="27"/>
  <c r="AA51" i="44"/>
  <c r="O1730" i="25"/>
  <c r="V1551" i="25"/>
  <c r="AE50" i="44"/>
  <c r="R1997" i="27"/>
  <c r="AA4" i="44"/>
  <c r="AE60" i="44"/>
  <c r="O1802" i="25"/>
  <c r="Q1940" i="27"/>
  <c r="AA17" i="44"/>
  <c r="AQ57" i="44"/>
  <c r="AF17" i="45"/>
  <c r="AD39" i="44"/>
  <c r="AY24" i="45"/>
  <c r="AF14" i="44"/>
  <c r="Y101" i="44"/>
  <c r="AE47" i="44"/>
  <c r="AG51" i="44"/>
  <c r="AO20" i="45"/>
  <c r="AC17" i="44"/>
  <c r="AO112" i="44"/>
  <c r="AP470" i="27"/>
  <c r="Y69" i="44"/>
  <c r="AC19" i="44"/>
  <c r="AK74" i="44"/>
  <c r="AV26" i="45"/>
  <c r="AJ108" i="44"/>
  <c r="O1818" i="25"/>
  <c r="AE118" i="44"/>
  <c r="R2104" i="27"/>
  <c r="AQ14" i="45"/>
  <c r="Q2104" i="27"/>
  <c r="AO4" i="44"/>
  <c r="P1570" i="25"/>
  <c r="AF20" i="44"/>
  <c r="AO117" i="44"/>
  <c r="Q2147" i="27"/>
  <c r="AI100" i="44"/>
  <c r="AV43" i="44"/>
  <c r="AG54" i="44"/>
  <c r="AT7" i="44"/>
  <c r="AO50" i="44"/>
  <c r="P1496" i="25"/>
  <c r="AA108" i="44"/>
  <c r="AA68" i="44"/>
  <c r="AE87" i="44"/>
  <c r="X1526" i="25"/>
  <c r="AK15" i="45"/>
  <c r="R2065" i="27"/>
  <c r="AO121" i="44"/>
  <c r="AT12" i="44"/>
  <c r="Y6" i="45"/>
  <c r="O1770" i="25"/>
  <c r="AU4" i="67"/>
  <c r="AF40" i="44"/>
  <c r="AK108" i="44"/>
  <c r="O1565" i="25"/>
  <c r="AP438" i="27"/>
  <c r="Q2164" i="27"/>
  <c r="AQ153" i="25"/>
  <c r="AD28" i="44"/>
  <c r="AG58" i="44"/>
  <c r="AP337" i="25"/>
  <c r="AA19" i="45"/>
  <c r="AP506" i="27"/>
  <c r="Y112" i="44"/>
  <c r="V1502" i="25"/>
  <c r="AU112" i="44"/>
  <c r="AJ116" i="44"/>
  <c r="Q1978" i="27"/>
  <c r="AM78" i="44"/>
  <c r="AD62" i="44"/>
  <c r="AQ106" i="25"/>
  <c r="AC13" i="44"/>
  <c r="AT11" i="44"/>
  <c r="U115" i="44"/>
  <c r="Q2085" i="27"/>
  <c r="O1619" i="25"/>
  <c r="P1672" i="25"/>
  <c r="AE9" i="45"/>
  <c r="AP540" i="27"/>
  <c r="Q2063" i="27"/>
  <c r="Z6" i="45"/>
  <c r="R2252" i="27"/>
  <c r="U113" i="44"/>
  <c r="AD5" i="44"/>
  <c r="P1601" i="25"/>
  <c r="AE27" i="44"/>
  <c r="AG5" i="44"/>
  <c r="Q1512" i="25"/>
  <c r="AI97" i="44"/>
  <c r="R2287" i="27"/>
  <c r="P1594" i="25"/>
  <c r="AU32" i="44"/>
  <c r="AF70" i="44"/>
  <c r="AT44" i="44"/>
  <c r="AP546" i="27"/>
  <c r="AW48" i="44"/>
  <c r="P1801" i="25"/>
  <c r="U97" i="44"/>
  <c r="P1659" i="25"/>
  <c r="Y14" i="45"/>
  <c r="Q2040" i="27"/>
  <c r="AW14" i="45"/>
  <c r="O1748" i="25"/>
  <c r="AQ5" i="45"/>
  <c r="AQ129" i="27"/>
  <c r="R2001" i="27"/>
  <c r="AE34" i="44"/>
  <c r="Y40" i="44"/>
  <c r="R2133" i="27"/>
  <c r="P1522" i="25"/>
  <c r="AG56" i="44"/>
  <c r="AY17" i="44"/>
  <c r="AJ35" i="44"/>
  <c r="AU12" i="44"/>
  <c r="AW16" i="45"/>
  <c r="R2063" i="27"/>
  <c r="AU117" i="44"/>
  <c r="R2302" i="27"/>
  <c r="AT59" i="44"/>
  <c r="AQ139" i="25"/>
  <c r="AD50" i="44"/>
  <c r="AU109" i="44"/>
  <c r="AE105" i="44"/>
  <c r="AK120" i="44"/>
  <c r="AW23" i="45"/>
  <c r="AE124" i="44"/>
  <c r="AY22" i="45"/>
  <c r="P1685" i="25"/>
  <c r="AA22" i="45"/>
  <c r="R2225" i="27"/>
  <c r="AO28" i="45"/>
  <c r="U17" i="45"/>
  <c r="Z59" i="44"/>
  <c r="AD22" i="45"/>
  <c r="Z31" i="44"/>
  <c r="AQ126" i="25"/>
  <c r="AP575" i="27"/>
  <c r="U13" i="45"/>
  <c r="AG102" i="44"/>
  <c r="P1591" i="25"/>
  <c r="Q1979" i="27"/>
  <c r="Q2132" i="27"/>
  <c r="P1644" i="25"/>
  <c r="O1578" i="25"/>
  <c r="AE13" i="44"/>
  <c r="AQ12" i="45"/>
  <c r="AM72" i="44"/>
  <c r="AJ25" i="44"/>
  <c r="O1560" i="25"/>
  <c r="AQ117" i="27"/>
  <c r="P1826" i="25"/>
  <c r="AQ189" i="27"/>
  <c r="AI36" i="44"/>
  <c r="P1557" i="25"/>
  <c r="AE119" i="44"/>
  <c r="R2339" i="27"/>
  <c r="O1541" i="25"/>
  <c r="AQ20" i="45"/>
  <c r="AP245" i="25"/>
  <c r="AP539" i="27"/>
  <c r="AY4" i="67"/>
  <c r="Q2099" i="27"/>
  <c r="AE7" i="45"/>
  <c r="Q2331" i="27"/>
  <c r="Q1478" i="25"/>
  <c r="AT55" i="44"/>
  <c r="O1741" i="25"/>
  <c r="Z62" i="44"/>
  <c r="AV101" i="44"/>
  <c r="AK31" i="44"/>
  <c r="AD13" i="45"/>
  <c r="Q2083" i="27"/>
  <c r="AY5" i="67"/>
  <c r="P1584" i="25"/>
  <c r="AN100" i="44"/>
  <c r="O1791" i="25"/>
  <c r="AN101" i="44"/>
  <c r="AI20" i="45"/>
  <c r="AN106" i="44"/>
  <c r="AM73" i="44"/>
  <c r="AO22" i="45"/>
  <c r="R2052" i="27"/>
  <c r="P1783" i="25"/>
  <c r="P1845" i="25"/>
  <c r="AE23" i="45"/>
  <c r="AI12" i="45"/>
  <c r="AD6" i="44"/>
  <c r="R2081" i="27"/>
  <c r="AV21" i="44"/>
  <c r="Q2149" i="27"/>
  <c r="AE19" i="45"/>
  <c r="AE11" i="44"/>
  <c r="O1513" i="25"/>
  <c r="AA121" i="44"/>
  <c r="AC81" i="44"/>
  <c r="Q2240" i="27"/>
  <c r="AP520" i="27"/>
  <c r="AD25" i="44"/>
  <c r="AG72" i="44"/>
  <c r="P1487" i="25"/>
  <c r="AP285" i="25"/>
  <c r="AU25" i="45"/>
  <c r="Q2250" i="27"/>
  <c r="Y86" i="44"/>
  <c r="AA125" i="44"/>
  <c r="AP576" i="27"/>
  <c r="U72" i="44"/>
  <c r="O1754" i="25"/>
  <c r="AJ96" i="44"/>
  <c r="AQ151" i="27"/>
  <c r="O1807" i="25"/>
  <c r="AQ105" i="25"/>
  <c r="O1580" i="25"/>
  <c r="AT32" i="44"/>
  <c r="AI81" i="44"/>
  <c r="AI114" i="44"/>
  <c r="AO5" i="67"/>
  <c r="AT29" i="44"/>
  <c r="AV108" i="44"/>
  <c r="AC99" i="44"/>
  <c r="P1822" i="25"/>
  <c r="AC3" i="44"/>
  <c r="AC85" i="44"/>
  <c r="AU9" i="44"/>
  <c r="AO80" i="44"/>
  <c r="AV7" i="45"/>
  <c r="AQ61" i="44"/>
  <c r="Q2110" i="27"/>
  <c r="AI75" i="44"/>
  <c r="AU33" i="44"/>
  <c r="AJ5" i="44"/>
  <c r="Q2077" i="27"/>
  <c r="U24" i="45"/>
  <c r="AW85" i="44"/>
  <c r="AW69" i="44"/>
  <c r="AG9" i="44"/>
  <c r="AK114" i="44"/>
  <c r="Y7" i="44"/>
  <c r="Z15" i="45"/>
  <c r="Q1939" i="27"/>
  <c r="AQ179" i="25"/>
  <c r="Q1946" i="27"/>
  <c r="AM35" i="44"/>
  <c r="AV107" i="44"/>
  <c r="X1531" i="25"/>
  <c r="AI111" i="44"/>
  <c r="AU82" i="44"/>
  <c r="AK20" i="45"/>
  <c r="AD17" i="44"/>
  <c r="AY109" i="44"/>
  <c r="X1498" i="25"/>
  <c r="Z95" i="44"/>
  <c r="AJ37" i="44"/>
  <c r="AG91" i="44"/>
  <c r="R2256" i="27"/>
  <c r="O1737" i="25"/>
  <c r="P1718" i="25"/>
  <c r="AU14" i="44"/>
  <c r="AQ115" i="44"/>
  <c r="AP586" i="27"/>
  <c r="AV97" i="44"/>
  <c r="AQ140" i="27"/>
  <c r="AI18" i="44"/>
  <c r="AP572" i="27"/>
  <c r="R1959" i="27"/>
  <c r="AI42" i="44"/>
  <c r="AP302" i="25"/>
  <c r="AE20" i="45"/>
  <c r="P1600" i="25"/>
  <c r="Q2119" i="27"/>
  <c r="AP290" i="25"/>
  <c r="AK119" i="44"/>
  <c r="AI31" i="44"/>
  <c r="AW15" i="45"/>
  <c r="P1793" i="25"/>
  <c r="AG37" i="44"/>
  <c r="R1999" i="27"/>
  <c r="R2075" i="27"/>
  <c r="Q1923" i="27"/>
  <c r="P1798" i="25"/>
  <c r="AG4" i="67"/>
  <c r="O1774" i="25"/>
  <c r="R1934" i="27"/>
  <c r="AQ182" i="27"/>
  <c r="AQ124" i="27"/>
  <c r="R2179" i="27"/>
  <c r="AA34" i="44"/>
  <c r="AC72" i="44"/>
  <c r="P1678" i="25"/>
  <c r="AJ84" i="44"/>
  <c r="Q2302" i="27"/>
  <c r="AK19" i="44"/>
  <c r="AU23" i="45"/>
  <c r="Q2272" i="27"/>
  <c r="AI21" i="44"/>
  <c r="R2090" i="27"/>
  <c r="Q2215" i="27"/>
  <c r="AJ5" i="45"/>
  <c r="AG20" i="45"/>
  <c r="Z5" i="67"/>
  <c r="U28" i="45"/>
  <c r="W1535" i="25"/>
  <c r="P1838" i="25"/>
  <c r="AD4" i="67"/>
  <c r="Q2310" i="27"/>
  <c r="Q2284" i="27"/>
  <c r="Q2010" i="27"/>
  <c r="Z103" i="44"/>
  <c r="Q1965" i="27"/>
  <c r="AI30" i="44"/>
  <c r="R2076" i="27"/>
  <c r="AQ19" i="44"/>
  <c r="AK61" i="44"/>
  <c r="R2071" i="27"/>
  <c r="O1561" i="25"/>
  <c r="AY44" i="44"/>
  <c r="O1676" i="25"/>
  <c r="O1511" i="25"/>
  <c r="AU75" i="44"/>
  <c r="AJ29" i="44"/>
  <c r="Y4" i="44"/>
  <c r="AP462" i="27"/>
  <c r="AM121" i="44"/>
  <c r="Z25" i="44"/>
  <c r="Q2170" i="27"/>
  <c r="AD58" i="44"/>
  <c r="AA7" i="44"/>
  <c r="AE77" i="44"/>
  <c r="AG84" i="44"/>
  <c r="AE115" i="44"/>
  <c r="AN17" i="44"/>
  <c r="AY13" i="45"/>
  <c r="O1752" i="25"/>
  <c r="AN86" i="44"/>
  <c r="Q2194" i="27"/>
  <c r="AU35" i="44"/>
  <c r="U28" i="44"/>
  <c r="AT57" i="44"/>
  <c r="O1716" i="25"/>
  <c r="AQ183" i="27"/>
  <c r="R2017" i="27"/>
  <c r="Y64" i="44"/>
  <c r="O1497" i="25"/>
  <c r="AQ104" i="44"/>
  <c r="AI7" i="44"/>
  <c r="AW120" i="44"/>
  <c r="AM46" i="44"/>
  <c r="O1506" i="25"/>
  <c r="AQ176" i="27"/>
  <c r="O1596" i="25"/>
  <c r="AM4" i="67"/>
  <c r="AM107" i="44"/>
  <c r="AA72" i="44"/>
  <c r="AD77" i="44"/>
  <c r="P1630" i="25"/>
  <c r="P1611" i="25"/>
  <c r="O1588" i="25"/>
  <c r="AP489" i="27"/>
  <c r="V1488" i="25"/>
  <c r="AI37" i="44"/>
  <c r="P1836" i="25"/>
  <c r="AY24" i="44"/>
  <c r="AK4" i="44"/>
  <c r="AQ152" i="27"/>
  <c r="AC36" i="44"/>
  <c r="AC77" i="44"/>
  <c r="AD8" i="45"/>
  <c r="AJ18" i="45"/>
  <c r="P1745" i="25"/>
  <c r="AF79" i="44"/>
  <c r="O1587" i="25"/>
  <c r="AG120" i="44"/>
  <c r="O1738" i="25"/>
  <c r="R2216" i="27"/>
  <c r="AT35" i="44"/>
  <c r="AE54" i="44"/>
  <c r="AG13" i="45"/>
  <c r="AT118" i="44"/>
  <c r="Z110" i="44"/>
  <c r="AA16" i="44"/>
  <c r="AC118" i="44"/>
  <c r="Y6" i="44"/>
  <c r="AP307" i="25"/>
  <c r="AI120" i="44"/>
  <c r="AI5" i="45"/>
  <c r="O1781" i="25"/>
  <c r="AP550" i="27"/>
  <c r="R2130" i="27"/>
  <c r="Z4" i="67"/>
  <c r="X1494" i="25"/>
  <c r="AP300" i="25"/>
  <c r="AN10" i="45"/>
  <c r="AQ86" i="44"/>
  <c r="Z20" i="45"/>
  <c r="O1517" i="25"/>
  <c r="R2082" i="27"/>
  <c r="V1494" i="25"/>
  <c r="AU76" i="44"/>
  <c r="P1551" i="25"/>
  <c r="AF27" i="44"/>
  <c r="O1830" i="25"/>
  <c r="AY16" i="45"/>
  <c r="AF102" i="44"/>
  <c r="AJ55" i="44"/>
  <c r="AW75" i="44"/>
  <c r="R2055" i="27"/>
  <c r="AI88" i="44"/>
  <c r="AF25" i="45"/>
  <c r="Q2087" i="27"/>
  <c r="AF50" i="44"/>
  <c r="Q1549" i="25"/>
  <c r="AP532" i="27"/>
  <c r="AE106" i="44"/>
  <c r="Q2102" i="27"/>
  <c r="AA119" i="44"/>
  <c r="O1546" i="25"/>
  <c r="R1936" i="27"/>
  <c r="Q1543" i="25"/>
  <c r="AQ4" i="67"/>
  <c r="Q2186" i="27"/>
  <c r="P1698" i="25"/>
  <c r="AW7" i="45"/>
  <c r="AG7" i="44"/>
  <c r="AO55" i="44"/>
  <c r="AQ77" i="44"/>
  <c r="Q1479" i="25"/>
  <c r="AJ123" i="44"/>
  <c r="O1628" i="25"/>
  <c r="AW43" i="44"/>
  <c r="P1609" i="25"/>
  <c r="AQ32" i="44"/>
  <c r="R2019" i="27"/>
  <c r="R1994" i="27"/>
  <c r="AT38" i="44"/>
  <c r="R2190" i="27"/>
  <c r="O1640" i="25"/>
  <c r="AP523" i="27"/>
  <c r="AO15" i="44"/>
  <c r="AC96" i="44"/>
  <c r="AV80" i="44"/>
  <c r="W1525" i="25"/>
  <c r="AG48" i="44"/>
  <c r="AA24" i="44"/>
  <c r="Q2283" i="27"/>
  <c r="U57" i="44"/>
  <c r="AG60" i="44"/>
  <c r="AN96" i="44"/>
  <c r="AQ19" i="45"/>
  <c r="AO110" i="44"/>
  <c r="AO59" i="44"/>
  <c r="P1599" i="25"/>
  <c r="U90" i="44"/>
  <c r="Y9" i="44"/>
  <c r="AU62" i="44"/>
  <c r="Q2165" i="27"/>
  <c r="R2208" i="27"/>
  <c r="Z23" i="45"/>
  <c r="O1485" i="25"/>
  <c r="AO9" i="45"/>
  <c r="V1497" i="25"/>
  <c r="AQ74" i="44"/>
  <c r="Q2239" i="27"/>
  <c r="R2114" i="27"/>
  <c r="Q2064" i="27"/>
  <c r="X1479" i="25"/>
  <c r="AC3" i="67"/>
  <c r="AO6" i="44"/>
  <c r="AO15" i="45"/>
  <c r="AP455" i="27"/>
  <c r="Z7" i="44"/>
  <c r="AJ67" i="44"/>
  <c r="AA113" i="44"/>
  <c r="P1497" i="25"/>
  <c r="Z50" i="44"/>
  <c r="AJ12" i="44"/>
  <c r="AQ117" i="25"/>
  <c r="AI70" i="44"/>
  <c r="V1534" i="25"/>
  <c r="AY37" i="44"/>
  <c r="AV61" i="44"/>
  <c r="AA42" i="44"/>
  <c r="R2229" i="27"/>
  <c r="O1782" i="25"/>
  <c r="R1966" i="27"/>
  <c r="U124" i="44"/>
  <c r="AJ11" i="44"/>
  <c r="P1506" i="25"/>
  <c r="AV94" i="44"/>
  <c r="AI26" i="44"/>
  <c r="AM24" i="45"/>
  <c r="O1671" i="25"/>
  <c r="AQ170" i="25"/>
  <c r="AP566" i="27"/>
  <c r="AW3" i="67"/>
  <c r="AD40" i="44"/>
  <c r="Z46" i="44"/>
  <c r="AE26" i="44"/>
  <c r="AJ86" i="44"/>
  <c r="AK48" i="44"/>
  <c r="AM5" i="45"/>
  <c r="Q1514" i="25"/>
  <c r="AM79" i="44"/>
  <c r="O1526" i="25"/>
  <c r="R2325" i="27"/>
  <c r="R2338" i="27"/>
  <c r="R2275" i="27"/>
  <c r="Y81" i="44"/>
  <c r="R2240" i="27"/>
  <c r="AU11" i="44"/>
  <c r="AW9" i="45"/>
  <c r="AE49" i="44"/>
  <c r="AF26" i="44"/>
  <c r="AD73" i="44"/>
  <c r="Z105" i="44"/>
  <c r="AF83" i="44"/>
  <c r="P1565" i="25"/>
  <c r="Y78" i="44"/>
  <c r="AK53" i="44"/>
  <c r="AI17" i="45"/>
  <c r="P1546" i="25"/>
  <c r="Q2047" i="27"/>
  <c r="X1504" i="25"/>
  <c r="AW95" i="44"/>
  <c r="R2183" i="27"/>
  <c r="AM75" i="44"/>
  <c r="AK57" i="44"/>
  <c r="AD98" i="44"/>
  <c r="Q1982" i="27"/>
  <c r="AU8" i="45"/>
  <c r="Q2180" i="27"/>
  <c r="P1649" i="25"/>
  <c r="AW30" i="44"/>
  <c r="AI126" i="44"/>
  <c r="AN91" i="44"/>
  <c r="AY30" i="44"/>
  <c r="P1504" i="25"/>
  <c r="AQ16" i="45"/>
  <c r="AK16" i="45"/>
  <c r="AN47" i="44"/>
  <c r="AQ112" i="25"/>
  <c r="Y39" i="44"/>
  <c r="Q2247" i="27"/>
  <c r="AV32" i="44"/>
  <c r="AG42" i="44"/>
  <c r="Y89" i="44"/>
  <c r="AK125" i="44"/>
  <c r="AO41" i="44"/>
  <c r="AD63" i="44"/>
  <c r="P1604" i="25"/>
  <c r="AY114" i="44"/>
  <c r="Q2282" i="27"/>
  <c r="P1620" i="25"/>
  <c r="AT25" i="45"/>
  <c r="R2268" i="27"/>
  <c r="X1491" i="25"/>
  <c r="AQ184" i="27"/>
  <c r="Q1942" i="27"/>
  <c r="U41" i="44"/>
  <c r="AA97" i="44"/>
  <c r="AK36" i="44"/>
  <c r="AY40" i="44"/>
  <c r="AG40" i="44"/>
  <c r="AF6" i="44"/>
  <c r="AC22" i="44"/>
  <c r="AO108" i="44"/>
  <c r="AE36" i="44"/>
  <c r="AG74" i="44"/>
  <c r="P1710" i="25"/>
  <c r="Q1986" i="27"/>
  <c r="AI124" i="44"/>
  <c r="O1555" i="25"/>
  <c r="AA105" i="44"/>
  <c r="AK100" i="44"/>
  <c r="AN80" i="44"/>
  <c r="AV8" i="44"/>
  <c r="Y23" i="45"/>
  <c r="AY52" i="44"/>
  <c r="AO95" i="44"/>
  <c r="R2069" i="27"/>
  <c r="AJ27" i="45"/>
  <c r="Q1496" i="25"/>
  <c r="U16" i="45"/>
  <c r="AQ113" i="27"/>
  <c r="Q2193" i="27"/>
  <c r="Y22" i="45"/>
  <c r="AQ124" i="44"/>
  <c r="AQ103" i="25"/>
  <c r="P1587" i="25"/>
  <c r="AG46" i="44"/>
  <c r="P1530" i="25"/>
  <c r="R1974" i="27"/>
  <c r="AF49" i="44"/>
  <c r="O1703" i="25"/>
  <c r="AD3" i="67"/>
  <c r="AW116" i="44"/>
  <c r="Y28" i="45"/>
  <c r="AA3" i="44"/>
  <c r="AW6" i="44"/>
  <c r="AI86" i="44"/>
  <c r="AD27" i="44"/>
  <c r="R2144" i="27"/>
  <c r="AJ44" i="44"/>
  <c r="Q2033" i="27"/>
  <c r="Q1536" i="25"/>
  <c r="AW107" i="44"/>
  <c r="AO20" i="44"/>
  <c r="AI83" i="44"/>
  <c r="AQ118" i="25"/>
  <c r="Q2059" i="27"/>
  <c r="O1710" i="25"/>
  <c r="P1853" i="25"/>
  <c r="AG79" i="44"/>
  <c r="Z58" i="44"/>
  <c r="Y52" i="44"/>
  <c r="Q2236" i="27"/>
  <c r="AJ103" i="44"/>
  <c r="AW8" i="45"/>
  <c r="R2024" i="27"/>
  <c r="AN98" i="44"/>
  <c r="AJ20" i="44"/>
  <c r="AA15" i="44"/>
  <c r="AT105" i="44"/>
  <c r="Q2325" i="27"/>
  <c r="AE12" i="45"/>
  <c r="AU100" i="44"/>
  <c r="R2160" i="27"/>
  <c r="AP508" i="27"/>
  <c r="AN69" i="44"/>
  <c r="AU47" i="44"/>
  <c r="AF46" i="44"/>
  <c r="AY103" i="44"/>
  <c r="AM76" i="44"/>
  <c r="V1479" i="25"/>
  <c r="Q2330" i="27"/>
  <c r="AO30" i="44"/>
  <c r="R2064" i="27"/>
  <c r="AK89" i="44"/>
  <c r="AC29" i="44"/>
  <c r="AM42" i="44"/>
  <c r="Z9" i="44"/>
  <c r="AC53" i="44"/>
  <c r="AO16" i="44"/>
  <c r="AJ33" i="44"/>
  <c r="AQ53" i="44"/>
  <c r="AT24" i="44"/>
  <c r="AG104" i="44"/>
  <c r="AK26" i="45"/>
  <c r="R2139" i="27"/>
  <c r="Q2289" i="27"/>
  <c r="U58" i="44"/>
  <c r="AN105" i="44"/>
  <c r="AM13" i="44"/>
  <c r="Y12" i="44"/>
  <c r="AN68" i="44"/>
  <c r="P1817" i="25"/>
  <c r="AQ18" i="44"/>
  <c r="O1664" i="25"/>
  <c r="AO94" i="44"/>
  <c r="AA39" i="44"/>
  <c r="AK40" i="44"/>
  <c r="AQ141" i="25"/>
  <c r="U111" i="44"/>
  <c r="AN119" i="44"/>
  <c r="AV71" i="44"/>
  <c r="AY100" i="44"/>
  <c r="AV72" i="44"/>
  <c r="R2149" i="27"/>
  <c r="AT115" i="44"/>
  <c r="AQ197" i="25"/>
  <c r="U73" i="44"/>
  <c r="AY111" i="44"/>
  <c r="V1483" i="25"/>
  <c r="AI45" i="44"/>
  <c r="O1734" i="25"/>
  <c r="R1976" i="27"/>
  <c r="P1566" i="25"/>
  <c r="AP221" i="25"/>
  <c r="AF68" i="44"/>
  <c r="Q1541" i="25"/>
  <c r="AF111" i="44"/>
  <c r="P1558" i="25"/>
  <c r="O1518" i="25"/>
  <c r="Q1504" i="25"/>
  <c r="AE44" i="44"/>
  <c r="R1924" i="27"/>
  <c r="AF22" i="44"/>
  <c r="AY29" i="44"/>
  <c r="Z42" i="44"/>
  <c r="V1482" i="25"/>
  <c r="AF28" i="44"/>
  <c r="AA93" i="44"/>
  <c r="AN102" i="44"/>
  <c r="AJ50" i="44"/>
  <c r="AC82" i="44"/>
  <c r="R2304" i="27"/>
  <c r="AQ190" i="25"/>
  <c r="AG3" i="67"/>
  <c r="V1501" i="25"/>
  <c r="AF108" i="44"/>
  <c r="O1533" i="25"/>
  <c r="W1484" i="25"/>
  <c r="R2115" i="27"/>
  <c r="AY31" i="44"/>
  <c r="AP538" i="27"/>
  <c r="AN59" i="44"/>
  <c r="Z7" i="45"/>
  <c r="AM88" i="44"/>
  <c r="AD59" i="44"/>
  <c r="AK59" i="44"/>
  <c r="R1969" i="27"/>
  <c r="Q2084" i="27"/>
  <c r="AE102" i="44"/>
  <c r="AO25" i="44"/>
  <c r="AF88" i="44"/>
  <c r="AW4" i="44"/>
  <c r="P1791" i="25"/>
  <c r="Z70" i="44"/>
  <c r="AP551" i="27"/>
  <c r="O1527" i="25"/>
  <c r="AF48" i="44"/>
  <c r="P1531" i="25"/>
  <c r="Z109" i="44"/>
  <c r="AU7" i="44"/>
  <c r="AF84" i="44"/>
  <c r="AI25" i="45"/>
  <c r="O1769" i="25"/>
  <c r="P1842" i="25"/>
  <c r="R2123" i="27"/>
  <c r="AD79" i="44"/>
  <c r="O1636" i="25"/>
  <c r="AW12" i="44"/>
  <c r="U25" i="45"/>
  <c r="AK5" i="45"/>
  <c r="AU44" i="44"/>
  <c r="AV11" i="45"/>
  <c r="Q2072" i="27"/>
  <c r="AP274" i="25"/>
  <c r="AA61" i="44"/>
  <c r="Y96" i="44"/>
  <c r="AF7" i="44"/>
  <c r="AI78" i="44"/>
  <c r="AA59" i="44"/>
  <c r="AN18" i="45"/>
  <c r="R2318" i="27"/>
  <c r="Q2298" i="27"/>
  <c r="AF18" i="44"/>
  <c r="AT49" i="44"/>
  <c r="X1506" i="25"/>
  <c r="O1853" i="25"/>
  <c r="AK102" i="44"/>
  <c r="AO3" i="44"/>
  <c r="AC107" i="44"/>
  <c r="AK110" i="44"/>
  <c r="W1496" i="25"/>
  <c r="O1520" i="25"/>
  <c r="R2201" i="27"/>
  <c r="O1753" i="25"/>
  <c r="U76" i="44"/>
  <c r="AC5" i="44"/>
  <c r="AK81" i="44"/>
  <c r="AE3" i="44"/>
  <c r="AG9" i="45"/>
  <c r="Q2337" i="27"/>
  <c r="AK29" i="44"/>
  <c r="X1483" i="25"/>
  <c r="AI4" i="44"/>
  <c r="AT86" i="44"/>
  <c r="AU67" i="44"/>
  <c r="AD47" i="44"/>
  <c r="AP536" i="27"/>
  <c r="AP255" i="25"/>
  <c r="AJ83" i="44"/>
  <c r="AT71" i="44"/>
  <c r="AO11" i="45"/>
  <c r="AJ17" i="45"/>
  <c r="AQ103" i="27"/>
  <c r="P1582" i="25"/>
  <c r="AM99" i="44"/>
  <c r="O1536" i="25"/>
  <c r="AE11" i="45"/>
  <c r="Z107" i="44"/>
  <c r="AD11" i="45"/>
  <c r="AI24" i="44"/>
  <c r="AI90" i="44"/>
  <c r="AD107" i="44"/>
  <c r="AQ192" i="27"/>
  <c r="AT37" i="44"/>
  <c r="Q2274" i="27"/>
  <c r="AP580" i="27"/>
  <c r="P1588" i="25"/>
  <c r="AP456" i="27"/>
  <c r="AQ27" i="45"/>
  <c r="AC97" i="44"/>
  <c r="Z124" i="44"/>
  <c r="AI39" i="44"/>
  <c r="AY14" i="44"/>
  <c r="U6" i="45"/>
  <c r="O1479" i="25"/>
  <c r="P1616" i="25"/>
  <c r="AP346" i="25"/>
  <c r="R2042" i="27"/>
  <c r="O1635" i="25"/>
  <c r="AT116" i="44"/>
  <c r="Z121" i="44"/>
  <c r="AM9" i="45"/>
  <c r="AQ41" i="44"/>
  <c r="AF69" i="44"/>
  <c r="AO29" i="44"/>
  <c r="X1510" i="25"/>
  <c r="AM49" i="44"/>
  <c r="AF12" i="45"/>
  <c r="AU59" i="44"/>
  <c r="AI77" i="44"/>
  <c r="AW41" i="44"/>
  <c r="AW62" i="44"/>
  <c r="R1991" i="27"/>
  <c r="Q2140" i="27"/>
  <c r="Q1540" i="25"/>
  <c r="P1832" i="25"/>
  <c r="Q1947" i="27"/>
  <c r="P1647" i="25"/>
  <c r="AM4" i="45"/>
  <c r="Q1533" i="25"/>
  <c r="AD126" i="44"/>
  <c r="R1952" i="27"/>
  <c r="AU99" i="44"/>
  <c r="R2097" i="27"/>
  <c r="AN124" i="44"/>
  <c r="Q1994" i="27"/>
  <c r="AC94" i="44"/>
  <c r="U43" i="44"/>
  <c r="AE45" i="44"/>
  <c r="Y79" i="44"/>
  <c r="AT111" i="44"/>
  <c r="AC30" i="44"/>
  <c r="AU39" i="44"/>
  <c r="AG112" i="44"/>
  <c r="AN31" i="44"/>
  <c r="AT23" i="45"/>
  <c r="AT87" i="44"/>
  <c r="Q2265" i="27"/>
  <c r="AN109" i="44"/>
  <c r="AT106" i="44"/>
  <c r="AM5" i="67"/>
  <c r="AP269" i="25"/>
  <c r="Q1539" i="25"/>
  <c r="AF16" i="44"/>
  <c r="AQ96" i="44"/>
  <c r="AV65" i="44"/>
  <c r="AI98" i="44"/>
  <c r="AY122" i="44"/>
  <c r="AK18" i="44"/>
  <c r="O1629" i="25"/>
  <c r="Q2045" i="27"/>
  <c r="R1958" i="27"/>
  <c r="AN16" i="44"/>
  <c r="AT82" i="44"/>
  <c r="P1641" i="25"/>
  <c r="AK32" i="44"/>
  <c r="AQ149" i="27"/>
  <c r="AQ49" i="44"/>
  <c r="Z126" i="44"/>
  <c r="R1962" i="27"/>
  <c r="AJ16" i="45"/>
  <c r="O1823" i="25"/>
  <c r="AC21" i="44"/>
  <c r="R2233" i="27"/>
  <c r="Y51" i="44"/>
  <c r="AO17" i="44"/>
  <c r="AP452" i="27"/>
  <c r="Q1513" i="25"/>
  <c r="X1514" i="25"/>
  <c r="Q2187" i="27"/>
  <c r="R2189" i="27"/>
  <c r="AC22" i="45"/>
  <c r="AU7" i="45"/>
  <c r="AQ173" i="27"/>
  <c r="O1847" i="25"/>
  <c r="U29" i="44"/>
  <c r="AU121" i="44"/>
  <c r="AM103" i="44"/>
  <c r="AO73" i="44"/>
  <c r="P1759" i="25"/>
  <c r="AY99" i="44"/>
  <c r="AV56" i="44"/>
  <c r="AU102" i="44"/>
  <c r="AA5" i="45"/>
  <c r="AQ158" i="27"/>
  <c r="AQ26" i="45"/>
  <c r="W1545" i="25"/>
  <c r="AK39" i="44"/>
  <c r="P1843" i="25"/>
  <c r="AI17" i="44"/>
  <c r="AW96" i="44"/>
  <c r="W1492" i="25"/>
  <c r="AY57" i="44"/>
  <c r="AP474" i="27"/>
  <c r="Q2308" i="27"/>
  <c r="AQ125" i="27"/>
  <c r="Q2305" i="27"/>
  <c r="AT64" i="44"/>
  <c r="AF118" i="44"/>
  <c r="O1543" i="25"/>
  <c r="AU19" i="44"/>
  <c r="AN16" i="45"/>
  <c r="AP282" i="25"/>
  <c r="AI22" i="44"/>
  <c r="AC74" i="44"/>
  <c r="AK11" i="44"/>
  <c r="AI21" i="45"/>
  <c r="AY101" i="44"/>
  <c r="W1488" i="25"/>
  <c r="AQ160" i="27"/>
  <c r="AF86" i="44"/>
  <c r="AD18" i="45"/>
  <c r="AU60" i="44"/>
  <c r="AC78" i="44"/>
  <c r="R2008" i="27"/>
  <c r="AV73" i="44"/>
  <c r="AP311" i="25"/>
  <c r="AV46" i="44"/>
  <c r="AU114" i="44"/>
  <c r="U95" i="44"/>
  <c r="AC7" i="44"/>
  <c r="O1773" i="25"/>
  <c r="P1539" i="25"/>
  <c r="AV14" i="44"/>
  <c r="V1520" i="25"/>
  <c r="AP240" i="25"/>
  <c r="O1793" i="25"/>
  <c r="R1990" i="27"/>
  <c r="AQ183" i="25"/>
  <c r="AA14" i="45"/>
  <c r="AK14" i="45"/>
  <c r="Y11" i="45"/>
  <c r="P1761" i="25"/>
  <c r="AI41" i="44"/>
  <c r="AA73" i="44"/>
  <c r="AC28" i="45"/>
  <c r="AI40" i="44"/>
  <c r="AP547" i="27"/>
  <c r="P1617" i="25"/>
  <c r="Q2096" i="27"/>
  <c r="AQ101" i="44"/>
  <c r="R2239" i="27"/>
  <c r="Q2011" i="27"/>
  <c r="AW37" i="44"/>
  <c r="AV58" i="44"/>
  <c r="AD112" i="44"/>
  <c r="Z117" i="44"/>
  <c r="AC80" i="44"/>
  <c r="AJ3" i="45"/>
  <c r="AA47" i="44"/>
  <c r="O1854" i="25"/>
  <c r="AY62" i="44"/>
  <c r="R1971" i="27"/>
  <c r="AG16" i="45"/>
  <c r="P1762" i="25"/>
  <c r="AO115" i="44"/>
  <c r="AE26" i="45"/>
  <c r="R2324" i="27"/>
  <c r="AD13" i="44"/>
  <c r="AE73" i="44"/>
  <c r="R2328" i="27"/>
  <c r="AF99" i="44"/>
  <c r="AP234" i="25"/>
  <c r="U17" i="44"/>
  <c r="Q2141" i="27"/>
  <c r="AI3" i="45"/>
  <c r="R1929" i="27"/>
  <c r="AQ199" i="25"/>
  <c r="AQ11" i="45"/>
  <c r="AK28" i="44"/>
  <c r="AU104" i="44"/>
  <c r="AO4" i="67"/>
  <c r="AT53" i="44"/>
  <c r="Q1993" i="27"/>
  <c r="AK92" i="44"/>
  <c r="O1775" i="25"/>
  <c r="AG67" i="44"/>
  <c r="AC20" i="45"/>
  <c r="R2293" i="27"/>
  <c r="AF120" i="44"/>
  <c r="AQ122" i="25"/>
  <c r="AN34" i="44"/>
  <c r="AY21" i="44"/>
  <c r="AD24" i="44"/>
  <c r="Q2185" i="27"/>
  <c r="AV59" i="44"/>
  <c r="AU13" i="45"/>
  <c r="AF75" i="44"/>
  <c r="AP548" i="27"/>
  <c r="X1478" i="25"/>
  <c r="AD20" i="44"/>
  <c r="R2163" i="27"/>
  <c r="Z61" i="44"/>
  <c r="AQ194" i="25"/>
  <c r="V1531" i="25"/>
  <c r="AO7" i="44"/>
  <c r="AU16" i="44"/>
  <c r="Z18" i="44"/>
  <c r="R2203" i="27"/>
  <c r="AI61" i="44"/>
  <c r="R2274" i="27"/>
  <c r="AI119" i="44"/>
  <c r="AD102" i="44"/>
  <c r="Q1518" i="25"/>
  <c r="AP258" i="25"/>
  <c r="Q2293" i="27"/>
  <c r="AV96" i="44"/>
  <c r="AY35" i="44"/>
  <c r="AW126" i="44"/>
  <c r="AA16" i="45"/>
  <c r="AE3" i="67"/>
  <c r="AJ47" i="44"/>
  <c r="Q1955" i="27"/>
  <c r="Q2237" i="27"/>
  <c r="Z35" i="44"/>
  <c r="AG113" i="44"/>
  <c r="Y85" i="44"/>
  <c r="AD111" i="44"/>
  <c r="Q2334" i="27"/>
  <c r="AP289" i="25"/>
  <c r="AI112" i="44"/>
  <c r="AP491" i="27"/>
  <c r="P1728" i="25"/>
  <c r="Y115" i="44"/>
  <c r="AT14" i="44"/>
  <c r="Q2313" i="27"/>
  <c r="AY81" i="44"/>
  <c r="O1675" i="25"/>
  <c r="R2033" i="27"/>
  <c r="P1602" i="25"/>
  <c r="R2050" i="27"/>
  <c r="P1693" i="25"/>
  <c r="AP292" i="25"/>
  <c r="X1533" i="25"/>
  <c r="AP228" i="25"/>
  <c r="X1534" i="25"/>
  <c r="AN8" i="45"/>
  <c r="AQ116" i="27"/>
  <c r="P1841" i="25"/>
  <c r="Q1481" i="25"/>
  <c r="O1653" i="25"/>
  <c r="Z41" i="44"/>
  <c r="AC48" i="44"/>
  <c r="AC15" i="45"/>
  <c r="Y84" i="44"/>
  <c r="Q2183" i="27"/>
  <c r="Q1509" i="25"/>
  <c r="AQ104" i="25"/>
  <c r="V1548" i="25"/>
  <c r="AO119" i="44"/>
  <c r="AC18" i="44"/>
  <c r="AO18" i="44"/>
  <c r="AV51" i="44"/>
  <c r="AG76" i="44"/>
  <c r="AC49" i="44"/>
  <c r="AY7" i="45"/>
  <c r="AC126" i="44"/>
  <c r="P1708" i="25"/>
  <c r="AE43" i="44"/>
  <c r="AQ135" i="27"/>
  <c r="V1524" i="25"/>
  <c r="AQ6" i="45"/>
  <c r="AO3" i="67"/>
  <c r="O1667" i="25"/>
  <c r="AG94" i="44"/>
  <c r="O1532" i="25"/>
  <c r="Z120" i="44"/>
  <c r="AT41" i="44"/>
  <c r="Y4" i="45"/>
  <c r="AP341" i="25"/>
  <c r="AJ57" i="44"/>
  <c r="U37" i="44"/>
  <c r="AY34" i="44"/>
  <c r="AI71" i="44"/>
  <c r="AP555" i="27"/>
  <c r="P1804" i="25"/>
  <c r="O1824" i="25"/>
  <c r="Y15" i="45"/>
  <c r="AI13" i="44"/>
  <c r="AN90" i="44"/>
  <c r="AV33" i="44"/>
  <c r="P1837" i="25"/>
  <c r="R2261" i="27"/>
  <c r="R2282" i="27"/>
  <c r="P1766" i="25"/>
  <c r="AV62" i="44"/>
  <c r="P1702" i="25"/>
  <c r="R2023" i="27"/>
  <c r="Q2321" i="27"/>
  <c r="AO99" i="44"/>
  <c r="O1845" i="25"/>
  <c r="AO35" i="44"/>
  <c r="AA31" i="44"/>
  <c r="Z83" i="44"/>
  <c r="R2196" i="27"/>
  <c r="V1498" i="25"/>
  <c r="P1770" i="25"/>
  <c r="O1684" i="25"/>
  <c r="AT47" i="44"/>
  <c r="AO10" i="44"/>
  <c r="P1568" i="25"/>
  <c r="Q2173" i="27"/>
  <c r="AI69" i="44"/>
  <c r="AE5" i="45"/>
  <c r="W1486" i="25"/>
  <c r="Q1515" i="25"/>
  <c r="Q2216" i="27"/>
  <c r="AT30" i="44"/>
  <c r="AM53" i="44"/>
  <c r="O1569" i="25"/>
  <c r="R1978" i="27"/>
  <c r="AP353" i="25"/>
  <c r="AY83" i="44"/>
  <c r="AJ118" i="44"/>
  <c r="AP439" i="27"/>
  <c r="AY53" i="44"/>
  <c r="AK3" i="45"/>
  <c r="AP339" i="25"/>
  <c r="AO93" i="44"/>
  <c r="AQ21" i="45"/>
  <c r="AI79" i="44"/>
  <c r="U80" i="44"/>
  <c r="O1616" i="25"/>
  <c r="AW16" i="44"/>
  <c r="AP510" i="27"/>
  <c r="AK76" i="44"/>
  <c r="Q1477" i="25"/>
  <c r="AF25" i="44"/>
  <c r="AF71" i="44"/>
  <c r="AF14" i="45"/>
  <c r="AK20" i="44"/>
  <c r="Q2127" i="27"/>
  <c r="P1552" i="25"/>
  <c r="AO44" i="44"/>
  <c r="Q2008" i="27"/>
  <c r="AT65" i="44"/>
  <c r="AN61" i="44"/>
  <c r="AP561" i="27"/>
  <c r="AW76" i="44"/>
  <c r="AE114" i="44"/>
  <c r="AW33" i="44"/>
  <c r="AI108" i="44"/>
  <c r="AA81" i="44"/>
  <c r="AG90" i="44"/>
  <c r="P1781" i="25"/>
  <c r="AY117" i="44"/>
  <c r="Q2182" i="27"/>
  <c r="AM101" i="44"/>
  <c r="P1507" i="25"/>
  <c r="AG118" i="44"/>
  <c r="X1547" i="25"/>
  <c r="AE29" i="44"/>
  <c r="AD32" i="44"/>
  <c r="AF5" i="67"/>
  <c r="Q2209" i="27"/>
  <c r="R2192" i="27"/>
  <c r="AQ201" i="27"/>
  <c r="AQ135" i="25"/>
  <c r="AM22" i="45"/>
  <c r="AQ12" i="44"/>
  <c r="AP454" i="27"/>
  <c r="AQ122" i="44"/>
  <c r="AE122" i="44"/>
  <c r="AW108" i="44"/>
  <c r="AN11" i="45"/>
  <c r="AV42" i="44"/>
  <c r="O1665" i="25"/>
  <c r="Y77" i="44"/>
  <c r="Q2092" i="27"/>
  <c r="AC40" i="44"/>
  <c r="AI11" i="45"/>
  <c r="AD61" i="44"/>
  <c r="AP309" i="25"/>
  <c r="AF94" i="44"/>
  <c r="P1501" i="25"/>
  <c r="Z98" i="44"/>
  <c r="Y31" i="44"/>
  <c r="Q1502" i="25"/>
  <c r="AQ123" i="27"/>
  <c r="AJ30" i="44"/>
  <c r="AE17" i="45"/>
  <c r="O1584" i="25"/>
  <c r="AJ121" i="44"/>
  <c r="AQ162" i="27"/>
  <c r="AK58" i="44"/>
  <c r="AE25" i="45"/>
  <c r="O1528" i="25"/>
  <c r="R2054" i="27"/>
  <c r="P1687" i="25"/>
  <c r="AI43" i="44"/>
  <c r="AQ177" i="25"/>
  <c r="AN39" i="44"/>
  <c r="AT42" i="44"/>
  <c r="AG36" i="44"/>
  <c r="O1764" i="25"/>
  <c r="U77" i="44"/>
  <c r="W1498" i="25"/>
  <c r="Y11" i="44"/>
  <c r="Q1524" i="25"/>
  <c r="Q2246" i="27"/>
  <c r="P1598" i="25"/>
  <c r="Y47" i="44"/>
  <c r="O1637" i="25"/>
  <c r="O1505" i="25"/>
  <c r="Y76" i="44"/>
  <c r="AI28" i="45"/>
  <c r="AN12" i="45"/>
  <c r="Q2244" i="27"/>
  <c r="AV5" i="44"/>
  <c r="AO124" i="44"/>
  <c r="AN57" i="44"/>
  <c r="AI23" i="45"/>
  <c r="P1852" i="25"/>
  <c r="U125" i="44"/>
  <c r="AA9" i="45"/>
  <c r="R2330" i="27"/>
  <c r="AV39" i="44"/>
  <c r="AQ69" i="44"/>
  <c r="AC31" i="44"/>
  <c r="AN78" i="44"/>
  <c r="AA63" i="44"/>
  <c r="W1494" i="25"/>
  <c r="P1561" i="25"/>
  <c r="R2259" i="27"/>
  <c r="AE120" i="44"/>
  <c r="Z101" i="44"/>
  <c r="W1510" i="25"/>
  <c r="AN45" i="44"/>
  <c r="AD95" i="44"/>
  <c r="Z34" i="44"/>
  <c r="P1751" i="25"/>
  <c r="AO84" i="44"/>
  <c r="P1623" i="25"/>
  <c r="P1655" i="25"/>
  <c r="Q1990" i="27"/>
  <c r="AM94" i="44"/>
  <c r="AD37" i="44"/>
  <c r="AP323" i="25"/>
  <c r="AT28" i="44"/>
  <c r="V1507" i="25"/>
  <c r="AK68" i="44"/>
  <c r="AJ60" i="44"/>
  <c r="AC6" i="45"/>
  <c r="Y16" i="45"/>
  <c r="AN110" i="44"/>
  <c r="P1634" i="25"/>
  <c r="AP222" i="25"/>
  <c r="AN48" i="44"/>
  <c r="AN4" i="44"/>
  <c r="AF119" i="44"/>
  <c r="O1776" i="25"/>
  <c r="AJ119" i="44"/>
  <c r="R2059" i="27"/>
  <c r="AJ4" i="45"/>
  <c r="AM21" i="45"/>
  <c r="Y125" i="44"/>
  <c r="O1522" i="25"/>
  <c r="AU41" i="44"/>
  <c r="AI47" i="44"/>
  <c r="AE86" i="44"/>
  <c r="AW53" i="44"/>
  <c r="AA52" i="44"/>
  <c r="AV106" i="44"/>
  <c r="AK121" i="44"/>
  <c r="AK13" i="45"/>
  <c r="AC19" i="45"/>
  <c r="Q2160" i="27"/>
  <c r="AI11" i="44"/>
  <c r="R2195" i="27"/>
  <c r="P1646" i="25"/>
  <c r="O1771" i="25"/>
  <c r="AN92" i="44"/>
  <c r="Y90" i="44"/>
  <c r="P1556" i="25"/>
  <c r="X1513" i="25"/>
  <c r="R2002" i="27"/>
  <c r="U66" i="44"/>
  <c r="AM86" i="44"/>
  <c r="AE81" i="44"/>
  <c r="AW34" i="44"/>
  <c r="Y61" i="44"/>
  <c r="Z68" i="44"/>
  <c r="AK5" i="67"/>
  <c r="AG31" i="44"/>
  <c r="AP526" i="27"/>
  <c r="AV6" i="44"/>
  <c r="AM30" i="44"/>
  <c r="AO97" i="44"/>
  <c r="AQ76" i="44"/>
  <c r="Q2225" i="27"/>
  <c r="AF3" i="44"/>
  <c r="AA26" i="45"/>
  <c r="P1652" i="25"/>
  <c r="AU24" i="44"/>
  <c r="P1847" i="25"/>
  <c r="AY74" i="44"/>
  <c r="Q2006" i="27"/>
  <c r="P1699" i="25"/>
  <c r="R1967" i="27"/>
  <c r="AF73" i="44"/>
  <c r="O1746" i="25"/>
  <c r="AQ113" i="25"/>
  <c r="O1557" i="25"/>
  <c r="R2170" i="27"/>
  <c r="AP448" i="27"/>
  <c r="AT54" i="44"/>
  <c r="AD21" i="45"/>
  <c r="AK19" i="45"/>
  <c r="AJ101" i="44"/>
  <c r="Q2097" i="27"/>
  <c r="R1981" i="27"/>
  <c r="AQ118" i="44"/>
  <c r="AM118" i="44"/>
  <c r="P1542" i="25"/>
  <c r="O1480" i="25"/>
  <c r="R2264" i="27"/>
  <c r="R2299" i="27"/>
  <c r="P1754" i="25"/>
  <c r="AP521" i="27"/>
  <c r="AU17" i="45"/>
  <c r="Q1989" i="27"/>
  <c r="R2250" i="27"/>
  <c r="AV117" i="44"/>
  <c r="AQ105" i="27"/>
  <c r="AT12" i="45"/>
  <c r="AW91" i="44"/>
  <c r="Q2176" i="27"/>
  <c r="AY56" i="44"/>
  <c r="AM9" i="44"/>
  <c r="AW42" i="44"/>
  <c r="Q1944" i="27"/>
  <c r="AJ73" i="44"/>
  <c r="AK34" i="44"/>
  <c r="AV15" i="45"/>
  <c r="Q2081" i="27"/>
  <c r="Q2070" i="27"/>
  <c r="AT93" i="44"/>
  <c r="AQ103" i="44"/>
  <c r="AU80" i="44"/>
  <c r="AG59" i="44"/>
  <c r="R2241" i="27"/>
  <c r="Q2166" i="27"/>
  <c r="AP319" i="25"/>
  <c r="AA27" i="44"/>
  <c r="O1582" i="25"/>
  <c r="AK25" i="44"/>
  <c r="AP296" i="25"/>
  <c r="AJ20" i="45"/>
  <c r="R2292" i="27"/>
  <c r="AI26" i="45"/>
  <c r="AU21" i="45"/>
  <c r="AW11" i="44"/>
  <c r="AY85" i="44"/>
  <c r="AD5" i="45"/>
  <c r="AQ126" i="27"/>
  <c r="W1485" i="25"/>
  <c r="Q2106" i="27"/>
  <c r="P1541" i="25"/>
  <c r="AJ92" i="44"/>
  <c r="Y26" i="44"/>
  <c r="AQ65" i="44"/>
  <c r="AM90" i="44"/>
  <c r="AQ196" i="25"/>
  <c r="V1489" i="25"/>
  <c r="AC70" i="44"/>
  <c r="R2057" i="27"/>
  <c r="Q2178" i="27"/>
  <c r="Y105" i="44"/>
  <c r="AU24" i="45"/>
  <c r="AA12" i="45"/>
  <c r="AQ28" i="45"/>
  <c r="AO89" i="44"/>
  <c r="AV22" i="45"/>
  <c r="AE33" i="44"/>
  <c r="AJ36" i="44"/>
  <c r="AG108" i="44"/>
  <c r="O1499" i="25"/>
  <c r="AW14" i="44"/>
  <c r="AE48" i="44"/>
  <c r="AA8" i="44"/>
  <c r="AU95" i="44"/>
  <c r="Q1922" i="27"/>
  <c r="AK123" i="44"/>
  <c r="AD71" i="44"/>
  <c r="O1567" i="25"/>
  <c r="V1492" i="25"/>
  <c r="R2277" i="27"/>
  <c r="AQ119" i="25"/>
  <c r="AA18" i="44"/>
  <c r="AK21" i="44"/>
  <c r="Q2030" i="27"/>
  <c r="R2316" i="27"/>
  <c r="O1613" i="25"/>
  <c r="AU106" i="44"/>
  <c r="Q2048" i="27"/>
  <c r="R2087" i="27"/>
  <c r="AC44" i="44"/>
  <c r="W1481" i="25"/>
  <c r="AQ34" i="44"/>
  <c r="AN50" i="44"/>
  <c r="AM16" i="45"/>
  <c r="AF9" i="45"/>
  <c r="Q2066" i="27"/>
  <c r="AE28" i="45"/>
  <c r="AK113" i="44"/>
  <c r="Q2065" i="27"/>
  <c r="Q1500" i="25"/>
  <c r="Z102" i="44"/>
  <c r="AP496" i="27"/>
  <c r="AP545" i="27"/>
  <c r="AA66" i="44"/>
  <c r="O1591" i="25"/>
  <c r="Q2163" i="27"/>
  <c r="AQ102" i="27"/>
  <c r="AN51" i="44"/>
  <c r="AQ3" i="44"/>
  <c r="AI66" i="44"/>
  <c r="AA101" i="44"/>
  <c r="R2093" i="27"/>
  <c r="Q2324" i="27"/>
  <c r="AU108" i="44"/>
  <c r="AQ130" i="27"/>
  <c r="AQ149" i="25"/>
  <c r="O1646" i="25"/>
  <c r="AP288" i="25"/>
  <c r="AJ11" i="45"/>
  <c r="AY9" i="45"/>
  <c r="O1761" i="25"/>
  <c r="AW11" i="45"/>
  <c r="AP479" i="27"/>
  <c r="AJ62" i="44"/>
  <c r="AP315" i="25"/>
  <c r="AE25" i="44"/>
  <c r="AG71" i="44"/>
  <c r="AQ20" i="44"/>
  <c r="AW99" i="44"/>
  <c r="AJ106" i="44"/>
  <c r="Z10" i="45"/>
  <c r="AY6" i="45"/>
  <c r="R2060" i="27"/>
  <c r="AN7" i="44"/>
  <c r="AA28" i="45"/>
  <c r="AP463" i="27"/>
  <c r="AQ115" i="27"/>
  <c r="Q1921" i="27"/>
  <c r="P1654" i="25"/>
  <c r="O1670" i="25"/>
  <c r="W1508" i="25"/>
  <c r="O1786" i="25"/>
  <c r="Y25" i="44"/>
  <c r="Q1508" i="25"/>
  <c r="AG26" i="45"/>
  <c r="R1995" i="27"/>
  <c r="AE10" i="45"/>
  <c r="AW83" i="44"/>
  <c r="AO71" i="44"/>
  <c r="AE5" i="44"/>
  <c r="V1517" i="25"/>
  <c r="O1652" i="25"/>
  <c r="AC103" i="44"/>
  <c r="R2173" i="27"/>
  <c r="R2089" i="27"/>
  <c r="AQ82" i="44"/>
  <c r="AM17" i="44"/>
  <c r="U118" i="44"/>
  <c r="AM12" i="44"/>
  <c r="AM14" i="44"/>
  <c r="AU68" i="44"/>
  <c r="AE22" i="45"/>
  <c r="AC73" i="44"/>
  <c r="AV82" i="44"/>
  <c r="Q1938" i="27"/>
  <c r="P1681" i="25"/>
  <c r="AQ202" i="27"/>
  <c r="AQ45" i="44"/>
  <c r="R2313" i="27"/>
  <c r="AD23" i="45"/>
  <c r="O1758" i="25"/>
  <c r="Q2288" i="27"/>
  <c r="AU26" i="45"/>
  <c r="AV126" i="44"/>
  <c r="AC8" i="44"/>
  <c r="AE27" i="45"/>
  <c r="P1732" i="25"/>
  <c r="AP335" i="25"/>
  <c r="AV27" i="45"/>
  <c r="AA80" i="44"/>
  <c r="AY14" i="45"/>
  <c r="AI19" i="45"/>
  <c r="Z36" i="44"/>
  <c r="Z12" i="44"/>
  <c r="AU5" i="44"/>
  <c r="AV13" i="44"/>
  <c r="Q2061" i="27"/>
  <c r="AY121" i="44"/>
  <c r="R2038" i="27"/>
  <c r="AF32" i="44"/>
  <c r="V1549" i="25"/>
  <c r="AQ168" i="27"/>
  <c r="AN21" i="45"/>
  <c r="O1794" i="25"/>
  <c r="P1518" i="25"/>
  <c r="AJ88" i="44"/>
  <c r="AV121" i="44"/>
  <c r="AP573" i="27"/>
  <c r="Y100" i="44"/>
  <c r="Y56" i="44"/>
  <c r="Q2296" i="27"/>
  <c r="AP446" i="27"/>
  <c r="Q2168" i="27"/>
  <c r="AI10" i="44"/>
  <c r="AP482" i="27"/>
  <c r="P1737" i="25"/>
  <c r="AD15" i="44"/>
  <c r="AU72" i="44"/>
  <c r="AJ90" i="44"/>
  <c r="R2297" i="27"/>
  <c r="P1773" i="25"/>
  <c r="AQ3" i="45"/>
  <c r="X1550" i="25"/>
  <c r="R2168" i="27"/>
  <c r="AA55" i="44"/>
  <c r="Q2054" i="27"/>
  <c r="AI106" i="44"/>
  <c r="AC62" i="44"/>
  <c r="Q2184" i="27"/>
  <c r="AP321" i="25"/>
  <c r="O1691" i="25"/>
  <c r="AP246" i="25"/>
  <c r="R1930" i="27"/>
  <c r="Z29" i="44"/>
  <c r="AG28" i="45"/>
  <c r="P1513" i="25"/>
  <c r="Z112" i="44"/>
  <c r="V1477" i="25"/>
  <c r="W1513" i="25"/>
  <c r="AI82" i="44"/>
  <c r="U4" i="67"/>
  <c r="AK33" i="44"/>
  <c r="Q1527" i="25"/>
  <c r="R2188" i="27"/>
  <c r="AG70" i="44"/>
  <c r="O1808" i="25"/>
  <c r="R1980" i="27"/>
  <c r="AF82" i="44"/>
  <c r="AA92" i="44"/>
  <c r="AM4" i="44"/>
  <c r="R2117" i="27"/>
  <c r="U26" i="44"/>
  <c r="AE24" i="45"/>
  <c r="O1811" i="25"/>
  <c r="P1742" i="25"/>
  <c r="AD89" i="44"/>
  <c r="AO13" i="44"/>
  <c r="P1739" i="25"/>
  <c r="Y97" i="44"/>
  <c r="Q2228" i="27"/>
  <c r="O1666" i="25"/>
  <c r="R2276" i="27"/>
  <c r="AK50" i="44"/>
  <c r="AQ179" i="27"/>
  <c r="Y14" i="44"/>
  <c r="AT4" i="67"/>
  <c r="AU57" i="44"/>
  <c r="R2174" i="27"/>
  <c r="AA38" i="44"/>
  <c r="AM92" i="44"/>
  <c r="AD45" i="44"/>
  <c r="O1483" i="25"/>
  <c r="AU88" i="44"/>
  <c r="Q2257" i="27"/>
  <c r="AP554" i="27"/>
  <c r="AD87" i="44"/>
  <c r="Q2208" i="27"/>
  <c r="R2147" i="27"/>
  <c r="P1675" i="25"/>
  <c r="AK35" i="44"/>
  <c r="AF8" i="44"/>
  <c r="Q2197" i="27"/>
  <c r="AV21" i="45"/>
  <c r="AF21" i="45"/>
  <c r="AO81" i="44"/>
  <c r="AT81" i="44"/>
  <c r="AV52" i="44"/>
  <c r="O1698" i="25"/>
  <c r="AI8" i="44"/>
  <c r="R2255" i="27"/>
  <c r="U53" i="44"/>
  <c r="U102" i="44"/>
  <c r="U117" i="44"/>
  <c r="Q2036" i="27"/>
  <c r="AW109" i="44"/>
  <c r="AE75" i="44"/>
  <c r="Q2091" i="27"/>
  <c r="W1487" i="25"/>
  <c r="R2231" i="27"/>
  <c r="AJ69" i="44"/>
  <c r="AD43" i="44"/>
  <c r="AW40" i="44"/>
  <c r="Z38" i="44"/>
  <c r="AQ40" i="44"/>
  <c r="AD7" i="45"/>
  <c r="AT78" i="44"/>
  <c r="AQ54" i="44"/>
  <c r="AD97" i="44"/>
  <c r="V1499" i="25"/>
  <c r="AU31" i="44"/>
  <c r="AP494" i="27"/>
  <c r="AV103" i="44"/>
  <c r="AK96" i="44"/>
  <c r="P1669" i="25"/>
  <c r="Z94" i="44"/>
  <c r="AC41" i="44"/>
  <c r="AK95" i="44"/>
  <c r="R1977" i="27"/>
  <c r="AT26" i="45"/>
  <c r="AT98" i="44"/>
  <c r="AG100" i="44"/>
  <c r="AA100" i="44"/>
  <c r="Q2327" i="27"/>
  <c r="AY4" i="44"/>
  <c r="AV120" i="44"/>
  <c r="AP308" i="25"/>
  <c r="Q2259" i="27"/>
  <c r="Q1949" i="27"/>
  <c r="AO104" i="44"/>
  <c r="AJ98" i="44"/>
  <c r="U61" i="44"/>
  <c r="Q1531" i="25"/>
  <c r="P1595" i="25"/>
  <c r="V1484" i="25"/>
  <c r="AF122" i="44"/>
  <c r="R2204" i="27"/>
  <c r="Z91" i="44"/>
  <c r="AQ167" i="27"/>
  <c r="AQ156" i="27"/>
  <c r="U15" i="45"/>
  <c r="AN30" i="44"/>
  <c r="AO74" i="44"/>
  <c r="AO13" i="45"/>
  <c r="AJ9" i="44"/>
  <c r="AO83" i="44"/>
  <c r="P1520" i="25"/>
  <c r="AW9" i="44"/>
  <c r="AP322" i="25"/>
  <c r="AM23" i="45"/>
  <c r="Q1991" i="27"/>
  <c r="AI6" i="45"/>
  <c r="AV12" i="45"/>
  <c r="AQ185" i="27"/>
  <c r="R2109" i="27"/>
  <c r="Q1959" i="27"/>
  <c r="P1789" i="25"/>
  <c r="X1535" i="25"/>
  <c r="AP568" i="27"/>
  <c r="AM15" i="45"/>
  <c r="AW50" i="44"/>
  <c r="AJ5" i="67"/>
  <c r="X1546" i="25"/>
  <c r="R2125" i="27"/>
  <c r="R1992" i="27"/>
  <c r="AA4" i="67"/>
  <c r="Q2175" i="27"/>
  <c r="R2227" i="27"/>
  <c r="O1849" i="25"/>
  <c r="AP347" i="25"/>
  <c r="AT8" i="44"/>
  <c r="U119" i="44"/>
  <c r="AO53" i="44"/>
  <c r="R2046" i="27"/>
  <c r="AU36" i="44"/>
  <c r="Q2260" i="27"/>
  <c r="Q2309" i="27"/>
  <c r="Z86" i="44"/>
  <c r="AO32" i="44"/>
  <c r="O1544" i="25"/>
  <c r="P1656" i="25"/>
  <c r="AT4" i="45"/>
  <c r="AN116" i="44"/>
  <c r="Z33" i="44"/>
  <c r="AA25" i="45"/>
  <c r="AN117" i="44"/>
  <c r="Y70" i="44"/>
  <c r="AP287" i="25"/>
  <c r="AV100" i="44"/>
  <c r="AJ75" i="44"/>
  <c r="U88" i="44"/>
  <c r="AO82" i="44"/>
  <c r="R2102" i="27"/>
  <c r="AG5" i="45"/>
  <c r="AF123" i="44"/>
  <c r="O1700" i="25"/>
  <c r="AM27" i="44"/>
  <c r="AI116" i="44"/>
  <c r="Q1964" i="27"/>
  <c r="AO26" i="45"/>
  <c r="AQ52" i="44"/>
  <c r="Z72" i="44"/>
  <c r="Q1506" i="25"/>
  <c r="U55" i="44"/>
  <c r="V1542" i="25"/>
  <c r="AY126" i="44"/>
  <c r="AP261" i="25"/>
  <c r="AA13" i="44"/>
  <c r="O1590" i="25"/>
  <c r="AV50" i="44"/>
  <c r="P1628" i="25"/>
  <c r="AM25" i="44"/>
  <c r="AT46" i="44"/>
  <c r="AM28" i="45"/>
  <c r="AE96" i="44"/>
  <c r="AI13" i="45"/>
  <c r="AF24" i="44"/>
  <c r="W1504" i="25"/>
  <c r="P1787" i="25"/>
  <c r="P1605" i="25"/>
  <c r="AF103" i="44"/>
  <c r="R2222" i="27"/>
  <c r="AO12" i="44"/>
  <c r="W1518" i="25"/>
  <c r="AP571" i="27"/>
  <c r="AF63" i="44"/>
  <c r="AK18" i="45"/>
  <c r="AO70" i="44"/>
  <c r="AO17" i="45"/>
  <c r="AW23" i="44"/>
  <c r="AJ3" i="44"/>
  <c r="O1655" i="25"/>
  <c r="AP331" i="25"/>
  <c r="AU123" i="44"/>
  <c r="AU93" i="44"/>
  <c r="AU103" i="44"/>
  <c r="U36" i="44"/>
  <c r="Y71" i="44"/>
  <c r="AD12" i="44"/>
  <c r="R2319" i="27"/>
  <c r="P1740" i="25"/>
  <c r="O1848" i="25"/>
  <c r="U106" i="44"/>
  <c r="AG17" i="44"/>
  <c r="O1846" i="25"/>
  <c r="AP509" i="27"/>
  <c r="AN71" i="44"/>
  <c r="R2030" i="27"/>
  <c r="R2273" i="27"/>
  <c r="P1805" i="25"/>
  <c r="P1503" i="25"/>
  <c r="Q2218" i="27"/>
  <c r="AJ113" i="44"/>
  <c r="AQ43" i="44"/>
  <c r="P1701" i="25"/>
  <c r="AN113" i="44"/>
  <c r="AA13" i="45"/>
  <c r="Q2037" i="27"/>
  <c r="AK46" i="44"/>
  <c r="R2291" i="27"/>
  <c r="R1987" i="27"/>
  <c r="R2009" i="27"/>
  <c r="U126" i="44"/>
  <c r="AF105" i="44"/>
  <c r="AD86" i="44"/>
  <c r="P1626" i="25"/>
  <c r="AP277" i="25"/>
  <c r="X1523" i="25"/>
  <c r="AU85" i="44"/>
  <c r="AF5" i="45"/>
  <c r="P1772" i="25"/>
  <c r="AG63" i="44"/>
  <c r="AV9" i="44"/>
  <c r="U83" i="44"/>
  <c r="U23" i="45"/>
  <c r="P1733" i="25"/>
  <c r="AG126" i="44"/>
  <c r="P1692" i="25"/>
  <c r="U67" i="44"/>
  <c r="Y18" i="45"/>
  <c r="AC5" i="67"/>
  <c r="AO36" i="44"/>
  <c r="P1650" i="25"/>
  <c r="U4" i="45"/>
  <c r="AG52" i="44"/>
  <c r="P1627" i="25"/>
  <c r="O1512" i="25"/>
  <c r="AA88" i="44"/>
  <c r="AC11" i="45"/>
  <c r="AG109" i="44"/>
  <c r="R2031" i="27"/>
  <c r="AU91" i="44"/>
  <c r="R2266" i="27"/>
  <c r="AG124" i="44"/>
  <c r="P1544" i="25"/>
  <c r="Z77" i="44"/>
  <c r="P1493" i="25"/>
  <c r="AD108" i="44"/>
  <c r="AT34" i="44"/>
  <c r="R2143" i="27"/>
  <c r="AK44" i="44"/>
  <c r="AP528" i="27"/>
  <c r="AF39" i="44"/>
  <c r="AP507" i="27"/>
  <c r="X1542" i="25"/>
  <c r="AU13" i="44"/>
  <c r="AI18" i="45"/>
  <c r="AQ143" i="25"/>
  <c r="O1747" i="25"/>
  <c r="AI51" i="44"/>
  <c r="AP497" i="27"/>
  <c r="AN13" i="44"/>
  <c r="Q1992" i="27"/>
  <c r="AY23" i="44"/>
  <c r="R1937" i="27"/>
  <c r="P1806" i="25"/>
  <c r="Z15" i="44"/>
  <c r="R2205" i="27"/>
  <c r="AY59" i="44"/>
  <c r="AN24" i="44"/>
  <c r="AW6" i="45"/>
  <c r="AC47" i="44"/>
  <c r="AE79" i="44"/>
  <c r="P1808" i="25"/>
  <c r="AV66" i="44"/>
  <c r="Q1956" i="27"/>
  <c r="AY19" i="44"/>
  <c r="AI3" i="67"/>
  <c r="V1491" i="25"/>
  <c r="Z96" i="44"/>
  <c r="AP461" i="27"/>
  <c r="R2164" i="27"/>
  <c r="AQ108" i="25"/>
  <c r="Q1537" i="25"/>
  <c r="AG43" i="44"/>
  <c r="AA21" i="44"/>
  <c r="Q2022" i="27"/>
  <c r="AI28" i="44"/>
  <c r="AP244" i="25"/>
  <c r="AW31" i="44"/>
  <c r="O1731" i="25"/>
  <c r="AU71" i="44"/>
  <c r="AE125" i="44"/>
  <c r="AK55" i="44"/>
  <c r="O1609" i="25"/>
  <c r="AI16" i="45"/>
  <c r="AG69" i="44"/>
  <c r="AQ110" i="25"/>
  <c r="AC105" i="44"/>
  <c r="AY55" i="44"/>
  <c r="AM41" i="44"/>
  <c r="AO28" i="44"/>
  <c r="P1554" i="25"/>
  <c r="AC20" i="44"/>
  <c r="AN9" i="45"/>
  <c r="AK97" i="44"/>
  <c r="AY64" i="44"/>
  <c r="AD34" i="44"/>
  <c r="Q2261" i="27"/>
  <c r="AN121" i="44"/>
  <c r="O1503" i="25"/>
  <c r="AW92" i="44"/>
  <c r="AM23" i="44"/>
  <c r="Q2262" i="27"/>
  <c r="Y20" i="45"/>
  <c r="P1499" i="25"/>
  <c r="Z30" i="44"/>
  <c r="AI4" i="67"/>
  <c r="R1935" i="27"/>
  <c r="R2335" i="27"/>
  <c r="AP333" i="25"/>
  <c r="Z56" i="44"/>
  <c r="AN112" i="44"/>
  <c r="AK42" i="44"/>
  <c r="Q1519" i="25"/>
  <c r="AJ25" i="45"/>
  <c r="AK54" i="44"/>
  <c r="AU64" i="44"/>
  <c r="AU18" i="45"/>
  <c r="W1501" i="25"/>
  <c r="Y10" i="45"/>
  <c r="P1670" i="25"/>
  <c r="Q2212" i="27"/>
  <c r="AQ8" i="44"/>
  <c r="O1834" i="25"/>
  <c r="AQ25" i="44"/>
  <c r="O1805" i="25"/>
  <c r="R2066" i="27"/>
  <c r="P1521" i="25"/>
  <c r="AW123" i="44"/>
  <c r="AK103" i="44"/>
  <c r="AA57" i="44"/>
  <c r="Y30" i="44"/>
  <c r="AD96" i="44"/>
  <c r="X1528" i="25"/>
  <c r="U18" i="44"/>
  <c r="AQ60" i="44"/>
  <c r="AN20" i="44"/>
  <c r="P1854" i="25"/>
  <c r="U54" i="44"/>
  <c r="P1850" i="25"/>
  <c r="AJ31" i="44"/>
  <c r="AF66" i="44"/>
  <c r="AQ144" i="25"/>
  <c r="AP252" i="25"/>
  <c r="P1589" i="25"/>
  <c r="AW119" i="44"/>
  <c r="AQ115" i="25"/>
  <c r="AY3" i="45"/>
  <c r="AD19" i="44"/>
  <c r="AD54" i="44"/>
  <c r="R1957" i="27"/>
  <c r="Q2093" i="27"/>
  <c r="AT113" i="44"/>
  <c r="AC113" i="44"/>
  <c r="O1790" i="25"/>
  <c r="X1524" i="25"/>
  <c r="AQ203" i="27"/>
  <c r="Z76" i="44"/>
  <c r="R2315" i="27"/>
  <c r="Q1966" i="27"/>
  <c r="AD18" i="44"/>
  <c r="AN19" i="45"/>
  <c r="AV25" i="45"/>
  <c r="AO75" i="44"/>
  <c r="Q2267" i="27"/>
  <c r="AQ208" i="27"/>
  <c r="AP553" i="27"/>
  <c r="P1657" i="25"/>
  <c r="U91" i="44"/>
  <c r="AY48" i="44"/>
  <c r="AP499" i="27"/>
  <c r="Q2062" i="27"/>
  <c r="AA20" i="45"/>
  <c r="P1519" i="25"/>
  <c r="Q2249" i="27"/>
  <c r="AO62" i="44"/>
  <c r="AQ17" i="44"/>
  <c r="AU94" i="44"/>
  <c r="AI85" i="44"/>
  <c r="AM55" i="44"/>
  <c r="Q1996" i="27"/>
  <c r="AK28" i="45"/>
  <c r="AY73" i="44"/>
  <c r="AT108" i="44"/>
  <c r="V1546" i="25"/>
  <c r="AU115" i="44"/>
  <c r="R2099" i="27"/>
  <c r="AA10" i="45"/>
  <c r="AE59" i="44"/>
  <c r="AP280" i="25"/>
  <c r="Q1497" i="25"/>
  <c r="R2254" i="27"/>
  <c r="AM8" i="44"/>
  <c r="AO61" i="44"/>
  <c r="AC59" i="44"/>
  <c r="Z75" i="44"/>
  <c r="AQ172" i="27"/>
  <c r="AP251" i="25"/>
  <c r="AA5" i="44"/>
  <c r="AV112" i="44"/>
  <c r="AF3" i="45"/>
  <c r="AI44" i="44"/>
  <c r="AJ61" i="44"/>
  <c r="R2337" i="27"/>
  <c r="O1732" i="25"/>
  <c r="AN8" i="44"/>
  <c r="AN74" i="44"/>
  <c r="AE37" i="44"/>
  <c r="Y9" i="45"/>
  <c r="W1514" i="25"/>
  <c r="AQ206" i="27"/>
  <c r="AG65" i="44"/>
  <c r="AE123" i="44"/>
  <c r="R1968" i="27"/>
  <c r="AY50" i="44"/>
  <c r="R2246" i="27"/>
  <c r="Q1945" i="27"/>
  <c r="AE64" i="44"/>
  <c r="Y107" i="44"/>
  <c r="AP485" i="27"/>
  <c r="O1836" i="25"/>
  <c r="AM113" i="44"/>
  <c r="Q2105" i="27"/>
  <c r="AV9" i="45"/>
  <c r="P1810" i="25"/>
  <c r="X1486" i="25"/>
  <c r="AI48" i="44"/>
  <c r="AG25" i="45"/>
  <c r="AD93" i="44"/>
  <c r="Y75" i="44"/>
  <c r="AQ138" i="25"/>
  <c r="AQ68" i="44"/>
  <c r="AM112" i="44"/>
  <c r="R2003" i="27"/>
  <c r="AT6" i="44"/>
  <c r="AQ97" i="44"/>
  <c r="O1668" i="25"/>
  <c r="AC64" i="44"/>
  <c r="AQ91" i="44"/>
  <c r="AI32" i="44"/>
  <c r="AG10" i="45"/>
  <c r="Z6" i="44"/>
  <c r="Q2191" i="27"/>
  <c r="P1704" i="25"/>
  <c r="Q2179" i="27"/>
  <c r="Q2052" i="27"/>
  <c r="AQ106" i="44"/>
  <c r="Z8" i="45"/>
  <c r="AW117" i="44"/>
  <c r="W1548" i="25"/>
  <c r="AP531" i="27"/>
  <c r="P1674" i="25"/>
  <c r="AG14" i="45"/>
  <c r="AT76" i="44"/>
  <c r="AO96" i="44"/>
  <c r="R1989" i="27"/>
  <c r="AF16" i="45"/>
  <c r="AD84" i="44"/>
  <c r="AP464" i="27"/>
  <c r="AP437" i="27"/>
  <c r="AK41" i="44"/>
  <c r="W1551" i="25"/>
  <c r="Q1960" i="27"/>
  <c r="AO90" i="44"/>
  <c r="AP590" i="27"/>
  <c r="AN123" i="44"/>
  <c r="AT126" i="44"/>
  <c r="AF11" i="44"/>
  <c r="AP588" i="27"/>
  <c r="Z9" i="45"/>
  <c r="R2224" i="27"/>
  <c r="P1833" i="25"/>
  <c r="W1511" i="25"/>
  <c r="AO78" i="44"/>
  <c r="AG22" i="44"/>
  <c r="R2116" i="27"/>
  <c r="Q2122" i="27"/>
  <c r="AV115" i="44"/>
  <c r="AE104" i="44"/>
  <c r="AU54" i="44"/>
  <c r="AM93" i="44"/>
  <c r="R2175" i="27"/>
  <c r="AT13" i="45"/>
  <c r="Y27" i="44"/>
  <c r="AI105" i="44"/>
  <c r="Q2124" i="27"/>
  <c r="AD122" i="44"/>
  <c r="AP552" i="27"/>
  <c r="AW35" i="44"/>
  <c r="O1593" i="25"/>
  <c r="W1542" i="25"/>
  <c r="AW100" i="44"/>
  <c r="AM69" i="44"/>
  <c r="O1816" i="25"/>
  <c r="AC4" i="67"/>
  <c r="AN19" i="44"/>
  <c r="AF87" i="44"/>
  <c r="AM87" i="44"/>
  <c r="P1488" i="25"/>
  <c r="W1491" i="25"/>
  <c r="O1829" i="25"/>
  <c r="O1632" i="25"/>
  <c r="P1696" i="25"/>
  <c r="AD25" i="45"/>
  <c r="P1555" i="25"/>
  <c r="R2092" i="27"/>
  <c r="AG121" i="44"/>
  <c r="AM106" i="44"/>
  <c r="Q1542" i="25"/>
  <c r="Q1980" i="27"/>
  <c r="R1946" i="27"/>
  <c r="R2245" i="27"/>
  <c r="AC23" i="44"/>
  <c r="AC56" i="44"/>
  <c r="AW81" i="44"/>
  <c r="Q1975" i="27"/>
  <c r="P1528" i="25"/>
  <c r="AP303" i="25"/>
  <c r="Y19" i="44"/>
  <c r="AP232" i="25"/>
  <c r="W1506" i="25"/>
  <c r="AQ5" i="44"/>
  <c r="AG15" i="45"/>
  <c r="AY79" i="44"/>
  <c r="AV4" i="44"/>
  <c r="O1736" i="25"/>
  <c r="AF117" i="44"/>
  <c r="Y17" i="44"/>
  <c r="AQ110" i="27"/>
  <c r="R1979" i="27"/>
  <c r="Q2029" i="27"/>
  <c r="AM51" i="44"/>
  <c r="AD76" i="44"/>
  <c r="O1566" i="25"/>
  <c r="AO60" i="44"/>
  <c r="P1849" i="25"/>
  <c r="AF89" i="44"/>
  <c r="AU98" i="44"/>
  <c r="AQ169" i="27"/>
  <c r="AW111" i="44"/>
  <c r="AU6" i="44"/>
  <c r="R2220" i="27"/>
  <c r="AO23" i="44"/>
  <c r="Z81" i="44"/>
  <c r="P1846" i="25"/>
  <c r="Q2181" i="27"/>
  <c r="P1569" i="25"/>
  <c r="Z16" i="44"/>
  <c r="P1820" i="25"/>
  <c r="AQ198" i="25"/>
  <c r="AF76" i="44"/>
  <c r="AG80" i="44"/>
  <c r="R2184" i="27"/>
  <c r="AU120" i="44"/>
  <c r="Y35" i="44"/>
  <c r="U96" i="44"/>
  <c r="AQ176" i="25"/>
  <c r="AK23" i="45"/>
  <c r="AQ146" i="25"/>
  <c r="R2079" i="27"/>
  <c r="AY19" i="45"/>
  <c r="AM97" i="44"/>
  <c r="AI96" i="44"/>
  <c r="AN73" i="44"/>
  <c r="Q2315" i="27"/>
  <c r="Y58" i="44"/>
  <c r="AW104" i="44"/>
  <c r="AC102" i="44"/>
  <c r="AP589" i="27"/>
  <c r="AC16" i="44"/>
  <c r="AC112" i="44"/>
  <c r="P1510" i="25"/>
  <c r="AQ13" i="44"/>
  <c r="AA56" i="44"/>
  <c r="R2262" i="27"/>
  <c r="Z45" i="44"/>
  <c r="Q2312" i="27"/>
  <c r="P1706" i="25"/>
  <c r="Q1489" i="25"/>
  <c r="AN18" i="44"/>
  <c r="V1509" i="25"/>
  <c r="Y80" i="44"/>
  <c r="P1743" i="25"/>
  <c r="AP313" i="25"/>
  <c r="AV16" i="44"/>
  <c r="O1832" i="25"/>
  <c r="AO48" i="44"/>
  <c r="AF96" i="44"/>
  <c r="Y34" i="44"/>
  <c r="AQ58" i="44"/>
  <c r="AO56" i="44"/>
  <c r="AQ5" i="67"/>
  <c r="AA17" i="45"/>
  <c r="R2013" i="27"/>
  <c r="AO24" i="44"/>
  <c r="AP351" i="25"/>
  <c r="AM5" i="44"/>
  <c r="AQ127" i="27"/>
  <c r="AG15" i="44"/>
  <c r="AD103" i="44"/>
  <c r="AK116" i="44"/>
  <c r="R2141" i="27"/>
  <c r="AJ13" i="44"/>
  <c r="Q2073" i="27"/>
  <c r="AG3" i="45"/>
  <c r="AQ188" i="27"/>
  <c r="AP565" i="27"/>
  <c r="R2322" i="27"/>
  <c r="AC33" i="44"/>
  <c r="P1575" i="25"/>
  <c r="X1508" i="25"/>
  <c r="AD69" i="44"/>
  <c r="U16" i="44"/>
  <c r="AE95" i="44"/>
  <c r="V1480" i="25"/>
  <c r="AF77" i="44"/>
  <c r="AJ111" i="44"/>
  <c r="O1699" i="25"/>
  <c r="R1941" i="27"/>
  <c r="O1574" i="25"/>
  <c r="AP476" i="27"/>
  <c r="W1534" i="25"/>
  <c r="AQ147" i="27"/>
  <c r="AM122" i="44"/>
  <c r="AM18" i="45"/>
  <c r="AG39" i="44"/>
  <c r="O1553" i="25"/>
  <c r="O1605" i="25"/>
  <c r="AV34" i="44"/>
  <c r="AM71" i="44"/>
  <c r="R2207" i="27"/>
  <c r="AJ63" i="44"/>
  <c r="AV81" i="44"/>
  <c r="P1543" i="25"/>
  <c r="P1818" i="25"/>
  <c r="Q2043" i="27"/>
  <c r="X1489" i="25"/>
  <c r="O1603" i="25"/>
  <c r="W1547" i="25"/>
  <c r="AT92" i="44"/>
  <c r="AT94" i="44"/>
  <c r="AM119" i="44"/>
  <c r="W1523" i="25"/>
  <c r="AG12" i="45"/>
  <c r="AO98" i="44"/>
  <c r="AV29" i="44"/>
  <c r="AA3" i="67"/>
  <c r="O1478" i="25"/>
  <c r="AG64" i="44"/>
  <c r="U4" i="44"/>
  <c r="AT16" i="45"/>
  <c r="R2187" i="27"/>
  <c r="P1691" i="25"/>
  <c r="AW46" i="44"/>
  <c r="AY71" i="44"/>
  <c r="Z40" i="44"/>
  <c r="AC75" i="44"/>
  <c r="O1634" i="25"/>
  <c r="O1728" i="25"/>
  <c r="AP564" i="27"/>
  <c r="AW5" i="44"/>
  <c r="P1729" i="25"/>
  <c r="R2077" i="27"/>
  <c r="AN120" i="44"/>
  <c r="AN125" i="44"/>
  <c r="U116" i="44"/>
  <c r="AI103" i="44"/>
  <c r="AC79" i="44"/>
  <c r="R2329" i="27"/>
  <c r="AY23" i="45"/>
  <c r="AF72" i="44"/>
  <c r="Z14" i="45"/>
  <c r="AK80" i="44"/>
  <c r="AW10" i="45"/>
  <c r="O1625" i="25"/>
  <c r="AQ207" i="27"/>
  <c r="P1512" i="25"/>
  <c r="O1692" i="25"/>
  <c r="AA53" i="44"/>
  <c r="W1493" i="25"/>
  <c r="Q1491" i="25"/>
  <c r="O1817" i="25"/>
  <c r="O1844" i="25"/>
  <c r="R2221" i="27"/>
  <c r="O1828" i="25"/>
  <c r="R2044" i="27"/>
  <c r="W1539" i="25"/>
  <c r="AD36" i="44"/>
  <c r="Y28" i="44"/>
  <c r="R2180" i="27"/>
  <c r="P1624" i="25"/>
  <c r="AY51" i="44"/>
  <c r="AN63" i="44"/>
  <c r="V1536" i="25"/>
  <c r="AI52" i="44"/>
  <c r="AI24" i="45"/>
  <c r="W1527" i="25"/>
  <c r="P1771" i="25"/>
  <c r="AG10" i="44"/>
  <c r="AP533" i="27"/>
  <c r="AA79" i="44"/>
  <c r="AI50" i="44"/>
  <c r="AJ66" i="44"/>
  <c r="AO113" i="44"/>
  <c r="W1543" i="25"/>
  <c r="AP426" i="27"/>
  <c r="AU111" i="44"/>
  <c r="AP248" i="25"/>
  <c r="AA94" i="44"/>
  <c r="AQ85" i="44"/>
  <c r="P1694" i="25"/>
  <c r="AD3" i="45"/>
  <c r="AA77" i="44"/>
  <c r="AF125" i="44"/>
  <c r="X1492" i="25"/>
  <c r="AV86" i="44"/>
  <c r="AE110" i="44"/>
  <c r="R1949" i="27"/>
  <c r="AQ193" i="27"/>
  <c r="P1744" i="25"/>
  <c r="AM19" i="45"/>
  <c r="Z26" i="44"/>
  <c r="Q2019" i="27"/>
  <c r="AC104" i="44"/>
  <c r="AP422" i="27"/>
  <c r="AK47" i="44"/>
  <c r="P1719" i="25"/>
  <c r="Q1937" i="27"/>
  <c r="P1631" i="25"/>
  <c r="AY12" i="45"/>
  <c r="Q1494" i="25"/>
  <c r="W1512" i="25"/>
  <c r="AU125" i="44"/>
  <c r="W1489" i="25"/>
  <c r="Z116" i="44"/>
  <c r="AU4" i="45"/>
  <c r="AP480" i="27"/>
  <c r="AA62" i="44"/>
  <c r="AP579" i="27"/>
  <c r="AC3" i="45"/>
  <c r="AQ42" i="44"/>
  <c r="X1517" i="25"/>
  <c r="AQ9" i="44"/>
  <c r="AA118" i="44"/>
  <c r="AC16" i="45"/>
  <c r="AQ31" i="44"/>
  <c r="Q2013" i="27"/>
  <c r="AY61" i="44"/>
  <c r="AP453" i="27"/>
  <c r="R2177" i="27"/>
  <c r="O1624" i="25"/>
  <c r="U5" i="44"/>
  <c r="AE14" i="45"/>
  <c r="AN4" i="67"/>
  <c r="AT120" i="44"/>
  <c r="AJ80" i="44"/>
  <c r="AV57" i="44"/>
  <c r="U82" i="44"/>
  <c r="AE22" i="44"/>
  <c r="Y41" i="44"/>
  <c r="AP431" i="27"/>
  <c r="O1690" i="25"/>
  <c r="AY78" i="44"/>
  <c r="AU49" i="44"/>
  <c r="Q2017" i="27"/>
  <c r="AM3" i="67"/>
  <c r="O1800" i="25"/>
  <c r="AV110" i="44"/>
  <c r="AG107" i="44"/>
  <c r="AQ13" i="45"/>
  <c r="AF35" i="44"/>
  <c r="U22" i="44"/>
  <c r="O1778" i="25"/>
  <c r="AO16" i="45"/>
  <c r="Q1995" i="27"/>
  <c r="Q1972" i="27"/>
  <c r="W1509" i="25"/>
  <c r="AE112" i="44"/>
  <c r="AV19" i="44"/>
  <c r="AG5" i="67"/>
  <c r="AO38" i="44"/>
  <c r="AC91" i="44"/>
  <c r="R2061" i="27"/>
  <c r="P1486" i="25"/>
  <c r="W1499" i="25"/>
  <c r="AP556" i="27"/>
  <c r="AP286" i="25"/>
  <c r="AA64" i="44"/>
  <c r="Z97" i="44"/>
  <c r="AW125" i="44"/>
  <c r="R2138" i="27"/>
  <c r="O1796" i="25"/>
  <c r="AE113" i="44"/>
  <c r="P1553" i="25"/>
  <c r="AI74" i="44"/>
  <c r="AA103" i="44"/>
  <c r="AP223" i="25"/>
  <c r="AI15" i="45"/>
  <c r="R2137" i="27"/>
  <c r="AN23" i="45"/>
  <c r="AY89" i="44"/>
  <c r="AM7" i="45"/>
  <c r="AD33" i="44"/>
  <c r="P1682" i="25"/>
  <c r="AA90" i="44"/>
  <c r="AF13" i="45"/>
  <c r="AN84" i="44"/>
  <c r="O1571" i="25"/>
  <c r="AE4" i="67"/>
  <c r="V1487" i="25"/>
  <c r="R2223" i="27"/>
  <c r="Q2025" i="27"/>
  <c r="AP484" i="27"/>
  <c r="O1488" i="25"/>
  <c r="Y50" i="44"/>
  <c r="AE98" i="44"/>
  <c r="AP279" i="25"/>
  <c r="AA35" i="44"/>
  <c r="AY92" i="44"/>
  <c r="AA40" i="44"/>
  <c r="Q2041" i="27"/>
  <c r="AQ194" i="27"/>
  <c r="AU81" i="44"/>
  <c r="Y117" i="44"/>
  <c r="AE16" i="44"/>
  <c r="AD30" i="44"/>
  <c r="AI104" i="44"/>
  <c r="R2260" i="27"/>
  <c r="Q2068" i="27"/>
  <c r="Q1926" i="27"/>
  <c r="V1493" i="25"/>
  <c r="Q2126" i="27"/>
  <c r="O1852" i="25"/>
  <c r="AJ26" i="45"/>
  <c r="AA69" i="44"/>
  <c r="AW82" i="44"/>
  <c r="AQ7" i="44"/>
  <c r="X1505" i="25"/>
  <c r="AE9" i="44"/>
  <c r="P1573" i="25"/>
  <c r="P1572" i="25"/>
  <c r="AJ81" i="44"/>
  <c r="O1598" i="25"/>
  <c r="AP219" i="25"/>
  <c r="AU56" i="44"/>
  <c r="AD99" i="44"/>
  <c r="AG75" i="44"/>
  <c r="AY15" i="45"/>
  <c r="R1982" i="27"/>
  <c r="R2032" i="27"/>
  <c r="Z24" i="44"/>
  <c r="O1545" i="25"/>
  <c r="AU20" i="45"/>
  <c r="AN77" i="44"/>
  <c r="AF20" i="45"/>
  <c r="AM48" i="44"/>
  <c r="Z113" i="44"/>
  <c r="Q2071" i="27"/>
  <c r="AK118" i="44"/>
  <c r="AV3" i="45"/>
  <c r="AA29" i="44"/>
  <c r="AY5" i="44"/>
  <c r="AP293" i="25"/>
  <c r="AY66" i="44"/>
  <c r="AT104" i="44"/>
  <c r="AE85" i="44"/>
  <c r="Q2297" i="27"/>
  <c r="AT91" i="44"/>
  <c r="AI73" i="44"/>
  <c r="AU42" i="44"/>
  <c r="AN55" i="44"/>
  <c r="AN21" i="44"/>
  <c r="AV60" i="44"/>
  <c r="AO85" i="44"/>
  <c r="AT17" i="45"/>
  <c r="AC52" i="44"/>
  <c r="AQ81" i="44"/>
  <c r="Q2214" i="27"/>
  <c r="AO3" i="45"/>
  <c r="AQ113" i="44"/>
  <c r="AQ132" i="27"/>
  <c r="U46" i="44"/>
  <c r="Q2202" i="27"/>
  <c r="Q2203" i="27"/>
  <c r="U3" i="44"/>
  <c r="AT27" i="44"/>
  <c r="AP490" i="27"/>
  <c r="AU58" i="44"/>
  <c r="AA14" i="44"/>
  <c r="R2045" i="27"/>
  <c r="AD14" i="45"/>
  <c r="AP314" i="25"/>
  <c r="AC37" i="44"/>
  <c r="AK8" i="44"/>
  <c r="AI6" i="44"/>
  <c r="U11" i="44"/>
  <c r="AO22" i="44"/>
  <c r="AA7" i="45"/>
  <c r="P1792" i="25"/>
  <c r="AN118" i="44"/>
  <c r="AQ143" i="27"/>
  <c r="Q1546" i="25"/>
  <c r="AV24" i="45"/>
  <c r="AQ56" i="44"/>
  <c r="P1746" i="25"/>
  <c r="O1827" i="25"/>
  <c r="AO79" i="44"/>
  <c r="P1648" i="25"/>
  <c r="AA106" i="44"/>
  <c r="AG81" i="44"/>
  <c r="AJ122" i="44"/>
  <c r="U5" i="67"/>
  <c r="O1693" i="25"/>
  <c r="Q2318" i="27"/>
  <c r="Y102" i="44"/>
  <c r="Q2034" i="27"/>
  <c r="AF101" i="44"/>
  <c r="O1663" i="25"/>
  <c r="AU84" i="44"/>
  <c r="AN87" i="44"/>
  <c r="O1729" i="25"/>
  <c r="AW66" i="44"/>
  <c r="AP442" i="27"/>
  <c r="R1963" i="27"/>
  <c r="AJ49" i="44"/>
  <c r="Y55" i="44"/>
  <c r="AF61" i="44"/>
  <c r="AP424" i="27"/>
  <c r="U50" i="44"/>
  <c r="AY116" i="44"/>
  <c r="AG105" i="44"/>
  <c r="AP241" i="25"/>
  <c r="Q2221" i="27"/>
  <c r="AP578" i="27"/>
  <c r="AP478" i="27"/>
  <c r="R2211" i="27"/>
  <c r="AN24" i="45"/>
  <c r="P1660" i="25"/>
  <c r="AV99" i="44"/>
  <c r="AD64" i="44"/>
  <c r="AI23" i="44"/>
  <c r="AV105" i="44"/>
  <c r="AP425" i="27"/>
  <c r="AO66" i="44"/>
  <c r="AD4" i="45"/>
  <c r="AQ168" i="25"/>
  <c r="AM38" i="44"/>
  <c r="X1521" i="25"/>
  <c r="U26" i="45"/>
  <c r="P1747" i="25"/>
  <c r="AW12" i="45"/>
  <c r="Z122" i="44"/>
  <c r="W1516" i="25"/>
  <c r="AQ117" i="44"/>
  <c r="AA99" i="44"/>
  <c r="AY9" i="44"/>
  <c r="AK21" i="45"/>
  <c r="R2020" i="27"/>
  <c r="AP443" i="27"/>
  <c r="AV125" i="44"/>
  <c r="R1942" i="27"/>
  <c r="Q2172" i="27"/>
  <c r="AJ109" i="44"/>
  <c r="Q2098" i="27"/>
  <c r="P1621" i="25"/>
  <c r="AA27" i="45"/>
  <c r="AD110" i="44"/>
  <c r="AQ108" i="44"/>
  <c r="AG103" i="44"/>
  <c r="AO111" i="44"/>
  <c r="P1800" i="25"/>
  <c r="O1577" i="25"/>
  <c r="Q2148" i="27"/>
  <c r="AU11" i="45"/>
  <c r="U121" i="44"/>
  <c r="AU53" i="44"/>
  <c r="O1826" i="25"/>
  <c r="AQ137" i="27"/>
  <c r="AP587" i="27"/>
  <c r="O1626" i="25"/>
  <c r="Q1950" i="27"/>
  <c r="O1491" i="25"/>
  <c r="X1519" i="25"/>
  <c r="AF92" i="44"/>
  <c r="Z49" i="44"/>
  <c r="Q1535" i="25"/>
  <c r="R2014" i="27"/>
  <c r="AQ166" i="27"/>
  <c r="O1639" i="25"/>
  <c r="AD16" i="44"/>
  <c r="AK45" i="44"/>
  <c r="AQ114" i="44"/>
  <c r="AC38" i="44"/>
  <c r="O1797" i="25"/>
  <c r="AC89" i="44"/>
  <c r="V1533" i="25"/>
  <c r="AJ28" i="44"/>
  <c r="AC60" i="44"/>
  <c r="AN6" i="45"/>
  <c r="Q2255" i="27"/>
  <c r="Y27" i="45"/>
  <c r="AG87" i="44"/>
  <c r="AO18" i="45"/>
  <c r="AO24" i="45"/>
  <c r="AC25" i="44"/>
  <c r="AA91" i="44"/>
  <c r="O1551" i="25"/>
  <c r="AY93" i="44"/>
  <c r="O1525" i="25"/>
  <c r="U5" i="45"/>
  <c r="AD67" i="44"/>
  <c r="AO19" i="44"/>
  <c r="Q2169" i="27"/>
  <c r="AP325" i="25"/>
  <c r="Q1976" i="27"/>
  <c r="Q1522" i="25"/>
  <c r="AF74" i="44"/>
  <c r="AQ180" i="25"/>
  <c r="O1620" i="25"/>
  <c r="R2251" i="27"/>
  <c r="P1483" i="25"/>
  <c r="U112" i="44"/>
  <c r="O1718" i="25"/>
  <c r="AY8" i="44"/>
  <c r="O1607" i="25"/>
  <c r="R2118" i="27"/>
  <c r="AF109" i="44"/>
  <c r="AK38" i="44"/>
  <c r="O1822" i="25"/>
  <c r="AN28" i="44"/>
  <c r="AV18" i="45"/>
  <c r="Y25" i="45"/>
  <c r="AN111" i="44"/>
  <c r="AF80" i="44"/>
  <c r="R2265" i="27"/>
  <c r="AF15" i="45"/>
  <c r="O1595" i="25"/>
  <c r="V1540" i="25"/>
  <c r="X1509" i="25"/>
  <c r="AA76" i="44"/>
  <c r="AV23" i="45"/>
  <c r="U11" i="45"/>
  <c r="AJ91" i="44"/>
  <c r="AC65" i="44"/>
  <c r="AC69" i="44"/>
  <c r="Q1970" i="27"/>
  <c r="R1972" i="27"/>
  <c r="Q2234" i="27"/>
  <c r="AT5" i="45"/>
  <c r="AM11" i="44"/>
  <c r="AM29" i="44"/>
  <c r="O1792" i="25"/>
  <c r="Z51" i="44"/>
  <c r="X1522" i="25"/>
  <c r="AV24" i="44"/>
  <c r="U9" i="44"/>
  <c r="Q1943" i="27"/>
  <c r="Q2055" i="27"/>
  <c r="AY10" i="44"/>
  <c r="R2172" i="27"/>
  <c r="AW3" i="45"/>
  <c r="AK65" i="44"/>
  <c r="R2056" i="27"/>
  <c r="U38" i="44"/>
  <c r="O1795" i="25"/>
  <c r="R2134" i="27"/>
  <c r="AP326" i="25"/>
  <c r="V1528" i="25"/>
  <c r="AI72" i="44"/>
  <c r="Z37" i="44"/>
  <c r="AF22" i="45"/>
  <c r="AT123" i="44"/>
  <c r="AE91" i="44"/>
  <c r="AE3" i="45"/>
  <c r="Q2224" i="27"/>
  <c r="AC124" i="44"/>
  <c r="O1623" i="25"/>
  <c r="O1537" i="25"/>
  <c r="AK62" i="44"/>
  <c r="Q2024" i="27"/>
  <c r="Y103" i="44"/>
  <c r="P1586" i="25"/>
  <c r="P1707" i="25"/>
  <c r="AT21" i="44"/>
  <c r="O1644" i="25"/>
  <c r="AN14" i="45"/>
  <c r="O1679" i="25"/>
  <c r="AV78" i="44"/>
  <c r="Q2235" i="27"/>
  <c r="Y42" i="44"/>
  <c r="AJ4" i="67"/>
  <c r="AW29" i="44"/>
  <c r="R1993" i="27"/>
  <c r="O1704" i="25"/>
  <c r="AQ164" i="27"/>
  <c r="AQ83" i="44"/>
  <c r="AQ164" i="25"/>
  <c r="R2317" i="27"/>
  <c r="Y5" i="44"/>
  <c r="AV83" i="44"/>
  <c r="AQ142" i="25"/>
  <c r="AM115" i="44"/>
  <c r="V1518" i="25"/>
  <c r="AO27" i="45"/>
  <c r="AD78" i="44"/>
  <c r="P1840" i="25"/>
  <c r="AJ70" i="44"/>
  <c r="AY72" i="44"/>
  <c r="AM31" i="44"/>
  <c r="R2340" i="27"/>
  <c r="Q2112" i="27"/>
  <c r="X1540" i="25"/>
  <c r="AM20" i="45"/>
  <c r="AT15" i="44"/>
  <c r="Q2300" i="27"/>
  <c r="AN122" i="44"/>
  <c r="Y17" i="45"/>
  <c r="Q2328" i="27"/>
  <c r="AF65" i="44"/>
  <c r="AE15" i="45"/>
  <c r="P1855" i="25"/>
  <c r="AW122" i="44"/>
  <c r="U12" i="45"/>
  <c r="AU48" i="44"/>
  <c r="AJ87" i="44"/>
  <c r="AA36" i="44"/>
  <c r="Q2113" i="27"/>
  <c r="Q2130" i="27"/>
  <c r="R2185" i="27"/>
  <c r="Q2299" i="27"/>
  <c r="Q2294" i="27"/>
  <c r="Z125" i="44"/>
  <c r="AG23" i="44"/>
  <c r="AW80" i="44"/>
  <c r="AE69" i="44"/>
  <c r="AW88" i="44"/>
  <c r="AW115" i="44"/>
  <c r="R2072" i="27"/>
  <c r="U114" i="44"/>
  <c r="U20" i="44"/>
  <c r="AF95" i="44"/>
  <c r="AD90" i="44"/>
  <c r="O1772" i="25"/>
  <c r="AE40" i="44"/>
  <c r="O1833" i="25"/>
  <c r="AT19" i="44"/>
  <c r="AJ115" i="44"/>
  <c r="AG62" i="44"/>
  <c r="AP584" i="27"/>
  <c r="AJ7" i="44"/>
  <c r="AT102" i="44"/>
  <c r="AM63" i="44"/>
  <c r="Q2177" i="27"/>
  <c r="AQ205" i="27"/>
  <c r="W1532" i="25"/>
  <c r="AC120" i="44"/>
  <c r="Q2146" i="27"/>
  <c r="AW5" i="45"/>
  <c r="Q2136" i="27"/>
  <c r="AF114" i="44"/>
  <c r="AG73" i="44"/>
  <c r="AA6" i="44"/>
  <c r="Q2161" i="27"/>
  <c r="AF29" i="44"/>
  <c r="Q1498" i="25"/>
  <c r="R2094" i="27"/>
  <c r="AQ165" i="25"/>
  <c r="AF91" i="44"/>
  <c r="AM68" i="44"/>
  <c r="AO54" i="44"/>
  <c r="U81" i="44"/>
  <c r="AV13" i="45"/>
  <c r="U19" i="45"/>
  <c r="AG32" i="44"/>
  <c r="P1755" i="25"/>
  <c r="AJ77" i="44"/>
  <c r="AU27" i="45"/>
  <c r="AW22" i="45"/>
  <c r="AA109" i="44"/>
  <c r="AQ157" i="27"/>
  <c r="Q1928" i="27"/>
  <c r="Q2238" i="27"/>
  <c r="R2230" i="27"/>
  <c r="Y108" i="44"/>
  <c r="R2320" i="27"/>
  <c r="AU9" i="45"/>
  <c r="AQ162" i="25"/>
  <c r="AJ27" i="44"/>
  <c r="Y59" i="44"/>
  <c r="AO114" i="44"/>
  <c r="AT18" i="45"/>
  <c r="AC26" i="45"/>
  <c r="O1611" i="25"/>
  <c r="AY69" i="44"/>
  <c r="P1548" i="25"/>
  <c r="AN25" i="44"/>
  <c r="W1520" i="25"/>
  <c r="Q2314" i="27"/>
  <c r="AD119" i="44"/>
  <c r="AD88" i="44"/>
  <c r="AO45" i="44"/>
  <c r="R2112" i="27"/>
  <c r="Y83" i="44"/>
  <c r="AQ181" i="25"/>
  <c r="AQ195" i="25"/>
  <c r="AQ39" i="44"/>
  <c r="Z118" i="44"/>
  <c r="P1526" i="25"/>
  <c r="AQ106" i="27"/>
  <c r="AP501" i="27"/>
  <c r="P1508" i="25"/>
  <c r="AM104" i="44"/>
  <c r="AN64" i="44"/>
  <c r="X1496" i="25"/>
  <c r="O1714" i="25"/>
  <c r="AM52" i="44"/>
  <c r="O1651" i="25"/>
  <c r="Q2118" i="27"/>
  <c r="AE126" i="44"/>
  <c r="AJ56" i="44"/>
  <c r="AM45" i="44"/>
  <c r="O1514" i="25"/>
  <c r="Q1925" i="27"/>
  <c r="AP475" i="27"/>
  <c r="AO67" i="44"/>
  <c r="AP486" i="27"/>
  <c r="U48" i="44"/>
  <c r="Y88" i="44"/>
  <c r="AM65" i="44"/>
  <c r="P1607" i="25"/>
  <c r="AC114" i="44"/>
  <c r="AA33" i="44"/>
  <c r="AU105" i="44"/>
  <c r="P1580" i="25"/>
  <c r="AN27" i="45"/>
  <c r="O1711" i="25"/>
  <c r="U94" i="44"/>
  <c r="AT95" i="44"/>
  <c r="AP224" i="25"/>
  <c r="R2011" i="27"/>
  <c r="AP306" i="25"/>
  <c r="AO88" i="44"/>
  <c r="V1541" i="25"/>
  <c r="AM44" i="44"/>
  <c r="AO77" i="44"/>
  <c r="Q1968" i="27"/>
  <c r="AY113" i="44"/>
  <c r="P1749" i="25"/>
  <c r="Y126" i="44"/>
  <c r="AW113" i="44"/>
  <c r="AE16" i="45"/>
  <c r="AM59" i="44"/>
  <c r="R2295" i="27"/>
  <c r="AC24" i="45"/>
  <c r="AO102" i="44"/>
  <c r="O1820" i="25"/>
  <c r="AP583" i="27"/>
  <c r="AO65" i="44"/>
  <c r="AU79" i="44"/>
  <c r="AW114" i="44"/>
  <c r="AP345" i="25"/>
  <c r="P1664" i="25"/>
  <c r="AY96" i="44"/>
  <c r="AA5" i="67"/>
  <c r="Q2139" i="27"/>
  <c r="AQ175" i="27"/>
  <c r="AQ134" i="25"/>
  <c r="AG4" i="45"/>
  <c r="AU14" i="45"/>
  <c r="R2169" i="27"/>
  <c r="Y110" i="44"/>
  <c r="P1765" i="25"/>
  <c r="AA3" i="45"/>
  <c r="AI91" i="44"/>
  <c r="P1835" i="25"/>
  <c r="AW45" i="44"/>
  <c r="AW103" i="44"/>
  <c r="Z99" i="44"/>
  <c r="AW57" i="44"/>
  <c r="Y99" i="44"/>
  <c r="AW44" i="44"/>
  <c r="AE97" i="44"/>
  <c r="Y19" i="45"/>
  <c r="AY90" i="44"/>
  <c r="AY67" i="44"/>
  <c r="AQ199" i="27"/>
  <c r="AU119" i="44"/>
  <c r="Y93" i="44"/>
  <c r="AJ45" i="44"/>
  <c r="AM26" i="45"/>
  <c r="U74" i="44"/>
  <c r="AY27" i="45"/>
  <c r="AC51" i="44"/>
  <c r="AF58" i="44"/>
  <c r="AK83" i="44"/>
  <c r="V1521" i="25"/>
  <c r="AN99" i="44"/>
  <c r="AQ112" i="44"/>
  <c r="AF52" i="44"/>
  <c r="AN62" i="44"/>
  <c r="AY125" i="44"/>
  <c r="Z52" i="44"/>
  <c r="P1736" i="25"/>
  <c r="AA21" i="45"/>
  <c r="Q2057" i="27"/>
  <c r="O1581" i="25"/>
  <c r="V1537" i="25"/>
  <c r="AC27" i="44"/>
  <c r="P1809" i="25"/>
  <c r="AN11" i="44"/>
  <c r="AN35" i="44"/>
  <c r="O1575" i="25"/>
  <c r="O1615" i="25"/>
  <c r="AQ10" i="44"/>
  <c r="Q2042" i="27"/>
  <c r="Z22" i="44"/>
  <c r="AK79" i="44"/>
  <c r="AM95" i="44"/>
  <c r="AI110" i="44"/>
  <c r="P1577" i="25"/>
  <c r="P1829" i="25"/>
  <c r="AF57" i="44"/>
  <c r="AQ177" i="27"/>
  <c r="AM22" i="44"/>
  <c r="AP585" i="27"/>
  <c r="AF9" i="44"/>
  <c r="Y118" i="44"/>
  <c r="AY97" i="44"/>
  <c r="AJ23" i="45"/>
  <c r="AJ15" i="45"/>
  <c r="AP342" i="25"/>
  <c r="AA12" i="44"/>
  <c r="AU15" i="45"/>
  <c r="AU4" i="44"/>
  <c r="R2243" i="27"/>
  <c r="W1549" i="25"/>
  <c r="AK22" i="45"/>
  <c r="AO105" i="44"/>
  <c r="AF53" i="44"/>
  <c r="AY123" i="44"/>
  <c r="AP429" i="27"/>
  <c r="AW124" i="44"/>
  <c r="R1931" i="27"/>
  <c r="AM60" i="44"/>
  <c r="AI67" i="44"/>
  <c r="AV118" i="44"/>
  <c r="AV26" i="44"/>
  <c r="AP569" i="27"/>
  <c r="Z104" i="44"/>
  <c r="U47" i="44"/>
  <c r="AE88" i="44"/>
  <c r="AO76" i="44"/>
  <c r="Z4" i="44"/>
  <c r="R2228" i="27"/>
  <c r="R2136" i="27"/>
  <c r="O1484" i="25"/>
  <c r="Q1988" i="27"/>
  <c r="AV69" i="44"/>
  <c r="Q1983" i="27"/>
  <c r="AW39" i="44"/>
  <c r="AY36" i="44"/>
  <c r="AC57" i="44"/>
  <c r="AQ7" i="45"/>
  <c r="R2226" i="27"/>
  <c r="O1564" i="25"/>
  <c r="P1811" i="25"/>
  <c r="AT68" i="44"/>
  <c r="AK13" i="44"/>
  <c r="P1622" i="25"/>
  <c r="AI20" i="44"/>
  <c r="AP542" i="27"/>
  <c r="AG35" i="44"/>
  <c r="AP524" i="27"/>
  <c r="Y5" i="45"/>
  <c r="Q2103" i="27"/>
  <c r="AP562" i="27"/>
  <c r="Q2223" i="27"/>
  <c r="Q2014" i="27"/>
  <c r="AU116" i="44"/>
  <c r="AE18" i="44"/>
  <c r="AQ125" i="25"/>
  <c r="Q2322" i="27"/>
  <c r="AU124" i="44"/>
  <c r="Z57" i="44"/>
  <c r="AU12" i="45"/>
  <c r="AD4" i="44"/>
  <c r="R2258" i="27"/>
  <c r="AU5" i="45"/>
  <c r="AT21" i="45"/>
  <c r="W1490" i="25"/>
  <c r="Y60" i="44"/>
  <c r="Z28" i="44"/>
  <c r="R2142" i="27"/>
  <c r="AW52" i="44"/>
  <c r="R2162" i="27"/>
  <c r="AI14" i="44"/>
  <c r="AV122" i="44"/>
  <c r="P1619" i="25"/>
  <c r="Q1484" i="25"/>
  <c r="O1660" i="25"/>
  <c r="Y15" i="44"/>
  <c r="AJ112" i="44"/>
  <c r="AQ145" i="25"/>
  <c r="AJ6" i="44"/>
  <c r="O1521" i="25"/>
  <c r="AN7" i="45"/>
  <c r="AE76" i="44"/>
  <c r="AQ11" i="44"/>
  <c r="U20" i="45"/>
  <c r="P1767" i="25"/>
  <c r="R2289" i="27"/>
  <c r="U39" i="44"/>
  <c r="P1758" i="25"/>
  <c r="R2217" i="27"/>
  <c r="AF19" i="45"/>
  <c r="AT83" i="44"/>
  <c r="V1512" i="25"/>
  <c r="AP488" i="27"/>
  <c r="AO103" i="44"/>
  <c r="AJ10" i="45"/>
  <c r="X1500" i="25"/>
  <c r="Q2275" i="27"/>
  <c r="O1672" i="25"/>
  <c r="Q1510" i="25"/>
  <c r="AV35" i="44"/>
  <c r="X1507" i="25"/>
  <c r="AK56" i="44"/>
  <c r="W1522" i="25"/>
  <c r="AE30" i="44"/>
  <c r="U71" i="44"/>
  <c r="Z8" i="44"/>
  <c r="AJ79" i="44"/>
  <c r="AJ93" i="44"/>
  <c r="AE70" i="44"/>
  <c r="AG68" i="44"/>
  <c r="AV123" i="44"/>
  <c r="AP563" i="27"/>
  <c r="AU73" i="44"/>
  <c r="AF112" i="44"/>
  <c r="AY11" i="45"/>
  <c r="AD68" i="44"/>
  <c r="O1784" i="25"/>
  <c r="O1496" i="25"/>
  <c r="AK111" i="44"/>
  <c r="AA50" i="44"/>
  <c r="AW110" i="44"/>
  <c r="AY87" i="44"/>
  <c r="Z80" i="44"/>
  <c r="AU122" i="44"/>
  <c r="P1683" i="25"/>
  <c r="AI10" i="45"/>
  <c r="AW21" i="45"/>
  <c r="AP466" i="27"/>
  <c r="P1578" i="25"/>
  <c r="AU34" i="44"/>
  <c r="R2086" i="27"/>
  <c r="AP574" i="27"/>
  <c r="O1821" i="25"/>
  <c r="R2062" i="27"/>
  <c r="AQ140" i="25"/>
  <c r="AC110" i="44"/>
  <c r="AP582" i="27"/>
  <c r="AO11" i="44"/>
  <c r="R2281" i="27"/>
  <c r="AI125" i="44"/>
  <c r="AJ54" i="44"/>
  <c r="P1738" i="25"/>
  <c r="P1784" i="25"/>
  <c r="R1988" i="27"/>
  <c r="R2035" i="27"/>
  <c r="R2004" i="27"/>
  <c r="U44" i="44"/>
  <c r="AD53" i="44"/>
  <c r="AG55" i="44"/>
  <c r="Q1486" i="25"/>
  <c r="AK124" i="44"/>
  <c r="O1687" i="25"/>
  <c r="AI57" i="44"/>
  <c r="AN107" i="44"/>
  <c r="Q2138" i="27"/>
  <c r="O1606" i="25"/>
  <c r="P1545" i="25"/>
  <c r="O1683" i="25"/>
  <c r="V1503" i="25"/>
  <c r="AQ88" i="44"/>
  <c r="Q1480" i="25"/>
  <c r="Q2079" i="27"/>
  <c r="AA95" i="44"/>
  <c r="R2253" i="27"/>
  <c r="AA102" i="44"/>
  <c r="AU40" i="44"/>
  <c r="Y22" i="44"/>
  <c r="AQ200" i="25"/>
  <c r="Q1997" i="27"/>
  <c r="W1537" i="25"/>
  <c r="R2070" i="27"/>
  <c r="AY7" i="44"/>
  <c r="AD81" i="44"/>
  <c r="AK17" i="45"/>
  <c r="AQ107" i="25"/>
  <c r="AN43" i="44"/>
  <c r="R1928" i="27"/>
  <c r="AW63" i="44"/>
  <c r="V1529" i="25"/>
  <c r="AP457" i="27"/>
  <c r="AJ26" i="44"/>
  <c r="AK14" i="44"/>
  <c r="O1819" i="25"/>
  <c r="AQ175" i="25"/>
  <c r="O1837" i="25"/>
  <c r="Q2268" i="27"/>
  <c r="AM12" i="45"/>
  <c r="AK26" i="44"/>
  <c r="AW67" i="44"/>
  <c r="AN88" i="44"/>
  <c r="P1536" i="25"/>
  <c r="AQ161" i="25"/>
  <c r="AE117" i="44"/>
  <c r="AM47" i="44"/>
  <c r="AY25" i="44"/>
  <c r="AP256" i="25"/>
  <c r="AV20" i="44"/>
  <c r="Q1488" i="25"/>
  <c r="AD22" i="44"/>
  <c r="P1799" i="25"/>
  <c r="U12" i="44"/>
  <c r="R2333" i="27"/>
  <c r="R2321" i="27"/>
  <c r="AP493" i="27"/>
  <c r="AT119" i="44"/>
  <c r="AQ197" i="27"/>
  <c r="AQ167" i="25"/>
  <c r="AM16" i="44"/>
  <c r="AF121" i="44"/>
  <c r="AJ41" i="44"/>
  <c r="AG8" i="44"/>
  <c r="P1549" i="25"/>
  <c r="AF30" i="44"/>
  <c r="AP217" i="25"/>
  <c r="AI3" i="44"/>
  <c r="Q1934" i="27"/>
  <c r="P1638" i="25"/>
  <c r="AJ8" i="44"/>
  <c r="AT100" i="44"/>
  <c r="O1739" i="25"/>
  <c r="X1512" i="25"/>
  <c r="P1629" i="25"/>
  <c r="AF10" i="45"/>
  <c r="X1548" i="25"/>
  <c r="P1537" i="25"/>
  <c r="AU90" i="44"/>
  <c r="U99" i="44"/>
  <c r="AQ181" i="27"/>
  <c r="Y44" i="44"/>
  <c r="AW17" i="44"/>
  <c r="O1612" i="25"/>
  <c r="U3" i="67"/>
  <c r="V1510" i="25"/>
  <c r="AP519" i="27"/>
  <c r="AK122" i="44"/>
  <c r="AQ3" i="67"/>
  <c r="AK22" i="44"/>
  <c r="P1684" i="25"/>
  <c r="Q2038" i="27"/>
  <c r="AO51" i="44"/>
  <c r="O1674" i="25"/>
  <c r="P1562" i="25"/>
  <c r="AQ37" i="44"/>
  <c r="AJ120" i="44"/>
  <c r="V1532" i="25"/>
  <c r="P1563" i="25"/>
  <c r="Q2174" i="27"/>
  <c r="V1539" i="25"/>
  <c r="P1597" i="25"/>
  <c r="AI123" i="44"/>
  <c r="AQ128" i="27"/>
  <c r="AM58" i="44"/>
  <c r="AU78" i="44"/>
  <c r="AT79" i="44"/>
  <c r="O1783" i="25"/>
  <c r="AE39" i="44"/>
  <c r="O1585" i="25"/>
  <c r="AP263" i="25"/>
  <c r="U62" i="44"/>
  <c r="AJ23" i="44"/>
  <c r="AJ13" i="45"/>
  <c r="AC35" i="44"/>
  <c r="AG33" i="44"/>
  <c r="P1500" i="25"/>
  <c r="AN12" i="44"/>
  <c r="AP459" i="27"/>
  <c r="P1637" i="25"/>
  <c r="R2048" i="27"/>
  <c r="AC32" i="44"/>
  <c r="Q2190" i="27"/>
  <c r="AK117" i="44"/>
  <c r="AY32" i="44"/>
  <c r="AN17" i="45"/>
  <c r="AP355" i="25"/>
  <c r="Q2120" i="27"/>
  <c r="Q2292" i="27"/>
  <c r="AP230" i="25"/>
  <c r="O1719" i="25"/>
  <c r="AD100" i="44"/>
  <c r="O1530" i="25"/>
  <c r="AV31" i="44"/>
  <c r="AD29" i="44"/>
  <c r="U32" i="44"/>
  <c r="AP504" i="27"/>
  <c r="AK69" i="44"/>
  <c r="AP468" i="27"/>
  <c r="P1523" i="25"/>
  <c r="AP469" i="27"/>
  <c r="O1742" i="25"/>
  <c r="R2016" i="27"/>
  <c r="W1480" i="25"/>
  <c r="AF44" i="44"/>
  <c r="Q1924" i="27"/>
  <c r="AA117" i="44"/>
  <c r="AJ14" i="45"/>
  <c r="AP226" i="25"/>
  <c r="W1521" i="25"/>
  <c r="AC17" i="45"/>
  <c r="P1618" i="25"/>
  <c r="Q2101" i="27"/>
  <c r="AK15" i="44"/>
  <c r="AY43" i="44"/>
  <c r="AP283" i="25"/>
  <c r="X1551" i="25"/>
  <c r="AG77" i="44"/>
  <c r="AT58" i="44"/>
  <c r="P1786" i="25"/>
  <c r="AQ9" i="45"/>
  <c r="P1679" i="25"/>
  <c r="O1622" i="25"/>
  <c r="V1481" i="25"/>
  <c r="AJ39" i="44"/>
  <c r="AF106" i="44"/>
  <c r="Z18" i="45"/>
  <c r="AT40" i="44"/>
  <c r="O1502" i="25"/>
  <c r="AF19" i="44"/>
  <c r="Y23" i="44"/>
  <c r="AP299" i="25"/>
  <c r="AG13" i="44"/>
  <c r="AD92" i="44"/>
  <c r="AI9" i="44"/>
  <c r="Q2196" i="27"/>
  <c r="Y121" i="44"/>
  <c r="Q1953" i="27"/>
  <c r="R1938" i="27"/>
  <c r="AQ192" i="25"/>
  <c r="AC11" i="44"/>
  <c r="Q2336" i="27"/>
  <c r="P1574" i="25"/>
  <c r="AP304" i="25"/>
  <c r="U100" i="44"/>
  <c r="AN37" i="44"/>
  <c r="AN25" i="45"/>
  <c r="AD120" i="44"/>
  <c r="AA23" i="45"/>
  <c r="AA85" i="44"/>
  <c r="AK101" i="44"/>
  <c r="AQ187" i="27"/>
  <c r="Q2304" i="27"/>
  <c r="AU22" i="44"/>
  <c r="Q1547" i="25"/>
  <c r="O1559" i="25"/>
  <c r="AU23" i="44"/>
  <c r="AQ150" i="27"/>
  <c r="Q2128" i="27"/>
  <c r="AM14" i="45"/>
  <c r="P1768" i="25"/>
  <c r="O1696" i="25"/>
  <c r="Y32" i="44"/>
  <c r="R2290" i="27"/>
  <c r="P1779" i="25"/>
  <c r="AJ24" i="45"/>
  <c r="P1848" i="25"/>
  <c r="U70" i="44"/>
  <c r="AD26" i="45"/>
  <c r="O1633" i="25"/>
  <c r="P1803" i="25"/>
  <c r="AN44" i="44"/>
  <c r="AI60" i="44"/>
  <c r="AE58" i="44"/>
  <c r="R1983" i="27"/>
  <c r="AI12" i="44"/>
  <c r="P1695" i="25"/>
  <c r="AO49" i="44"/>
  <c r="AK12" i="44"/>
  <c r="AU46" i="44"/>
  <c r="AF45" i="44"/>
  <c r="AE12" i="44"/>
  <c r="AD31" i="44"/>
  <c r="P1705" i="25"/>
  <c r="AW94" i="44"/>
  <c r="AG85" i="44"/>
  <c r="AG38" i="44"/>
  <c r="AE8" i="45"/>
  <c r="AC26" i="44"/>
  <c r="R2043" i="27"/>
  <c r="AP350" i="25"/>
  <c r="AV124" i="44"/>
  <c r="AQ204" i="27"/>
  <c r="Q2109" i="27"/>
  <c r="R2213" i="27"/>
  <c r="Q1958" i="27"/>
  <c r="Y18" i="44"/>
  <c r="AM6" i="44"/>
  <c r="AT6" i="45"/>
  <c r="AK86" i="44"/>
  <c r="V1538" i="25"/>
  <c r="W1478" i="25"/>
  <c r="AQ166" i="25"/>
  <c r="AW19" i="45"/>
  <c r="O1806" i="25"/>
  <c r="AG88" i="44"/>
  <c r="AJ19" i="44"/>
  <c r="AE101" i="44"/>
  <c r="R2122" i="27"/>
  <c r="AP503" i="27"/>
  <c r="O1645" i="25"/>
  <c r="U23" i="44"/>
  <c r="AT77" i="44"/>
  <c r="AK71" i="44"/>
  <c r="O1477" i="25"/>
  <c r="AQ142" i="27"/>
  <c r="Q2111" i="27"/>
  <c r="AQ119" i="27"/>
  <c r="P1794" i="25"/>
  <c r="AQ171" i="27"/>
  <c r="AP343" i="25"/>
  <c r="Q1951" i="27"/>
  <c r="AC14" i="45"/>
  <c r="AD80" i="44"/>
  <c r="R2288" i="27"/>
  <c r="AW105" i="44"/>
  <c r="P1831" i="25"/>
  <c r="AM123" i="44"/>
  <c r="AP567" i="27"/>
  <c r="AQ123" i="25"/>
  <c r="P1748" i="25"/>
  <c r="AY16" i="44"/>
  <c r="AP440" i="27"/>
  <c r="AP270" i="25"/>
  <c r="Q2086" i="27"/>
  <c r="AV90" i="44"/>
  <c r="AQ170" i="27"/>
  <c r="V1525" i="25"/>
  <c r="X1488" i="25"/>
  <c r="AO72" i="44"/>
  <c r="Q2210" i="27"/>
  <c r="Q2258" i="27"/>
  <c r="AW27" i="44"/>
  <c r="R2334" i="27"/>
  <c r="Q2311" i="27"/>
  <c r="AQ70" i="44"/>
  <c r="AN94" i="44"/>
  <c r="AN70" i="44"/>
  <c r="AF12" i="44"/>
  <c r="AQ138" i="27"/>
  <c r="V1478" i="25"/>
  <c r="AM111" i="44"/>
  <c r="Z27" i="45"/>
  <c r="AK25" i="45"/>
  <c r="Q2026" i="27"/>
  <c r="AD114" i="44"/>
  <c r="AN49" i="44"/>
  <c r="AE65" i="44"/>
  <c r="AG24" i="44"/>
  <c r="AD51" i="44"/>
  <c r="AA44" i="44"/>
  <c r="AG6" i="45"/>
  <c r="O1681" i="25"/>
  <c r="X1518" i="25"/>
  <c r="Y24" i="45"/>
  <c r="AU8" i="44"/>
  <c r="O1701" i="25"/>
  <c r="AF3" i="67"/>
  <c r="AQ120" i="44"/>
  <c r="AN82" i="44"/>
  <c r="R1973" i="27"/>
  <c r="AM74" i="44"/>
  <c r="AU21" i="44"/>
  <c r="AW73" i="44"/>
  <c r="AA46" i="44"/>
  <c r="AC87" i="44"/>
  <c r="AQ159" i="25"/>
  <c r="AW10" i="44"/>
  <c r="U93" i="44"/>
  <c r="AQ169" i="25"/>
  <c r="P1680" i="25"/>
  <c r="R2186" i="27"/>
  <c r="AE6" i="44"/>
  <c r="AK7" i="45"/>
  <c r="AQ191" i="27"/>
  <c r="AA98" i="44"/>
  <c r="AG122" i="44"/>
  <c r="R1965" i="27"/>
  <c r="AN65" i="44"/>
  <c r="O1562" i="25"/>
  <c r="P1686" i="25"/>
  <c r="O1743" i="25"/>
  <c r="AO9" i="44"/>
  <c r="AM82" i="44"/>
  <c r="AV119" i="44"/>
  <c r="AJ85" i="44"/>
  <c r="AJ4" i="44"/>
  <c r="Q2320" i="27"/>
  <c r="AO87" i="44"/>
  <c r="V1511" i="25"/>
  <c r="AK91" i="44"/>
  <c r="AO63" i="44"/>
  <c r="Y13" i="44"/>
  <c r="Q2232" i="27"/>
  <c r="AQ172" i="25"/>
  <c r="AE121" i="44"/>
  <c r="AA84" i="44"/>
  <c r="AE72" i="44"/>
  <c r="AK85" i="44"/>
  <c r="AE57" i="44"/>
  <c r="Y67" i="44"/>
  <c r="R2283" i="27"/>
  <c r="P1592" i="25"/>
  <c r="AQ93" i="44"/>
  <c r="AQ134" i="27"/>
  <c r="AD42" i="44"/>
  <c r="AQ21" i="44"/>
  <c r="AJ59" i="44"/>
  <c r="Z115" i="44"/>
  <c r="R2280" i="27"/>
  <c r="AU6" i="45"/>
  <c r="AP237" i="25"/>
  <c r="O1735" i="25"/>
  <c r="U10" i="44"/>
  <c r="AN89" i="44"/>
  <c r="AC55" i="44"/>
  <c r="AK24" i="45"/>
  <c r="AD125" i="44"/>
  <c r="AP534" i="27"/>
  <c r="Q2269" i="27"/>
  <c r="AF38" i="44"/>
  <c r="O1787" i="25"/>
  <c r="R2306" i="27"/>
  <c r="AJ110" i="44"/>
  <c r="Z14" i="44"/>
  <c r="U34" i="44"/>
  <c r="U22" i="45"/>
  <c r="AU17" i="44"/>
  <c r="Z22" i="45"/>
  <c r="AO91" i="44"/>
  <c r="AD15" i="45"/>
  <c r="Q1534" i="25"/>
  <c r="P1532" i="25"/>
  <c r="AQ94" i="44"/>
  <c r="AY20" i="44"/>
  <c r="AO64" i="44"/>
  <c r="O1482" i="25"/>
  <c r="V1547" i="25"/>
  <c r="O1762" i="25"/>
  <c r="AF54" i="44"/>
  <c r="AQ26" i="44"/>
  <c r="AU74" i="44"/>
  <c r="AY120" i="44"/>
  <c r="AK52" i="44"/>
  <c r="R1998" i="27"/>
  <c r="AQ95" i="44"/>
  <c r="O1768" i="25"/>
  <c r="AM39" i="44"/>
  <c r="Z5" i="44"/>
  <c r="AT26" i="44"/>
  <c r="Q2056" i="27"/>
  <c r="U56" i="44"/>
  <c r="AP220" i="25"/>
  <c r="AO8" i="44"/>
  <c r="P1821" i="25"/>
  <c r="R2326" i="27"/>
  <c r="AO57" i="44"/>
  <c r="AP284" i="25"/>
  <c r="AV75" i="44"/>
  <c r="O1602" i="25"/>
  <c r="W1477" i="25"/>
  <c r="AD9" i="44"/>
  <c r="P1603" i="25"/>
  <c r="AP338" i="25"/>
  <c r="AT36" i="44"/>
  <c r="O1659" i="25"/>
  <c r="AP340" i="25"/>
  <c r="Q1507" i="25"/>
  <c r="X1497" i="25"/>
  <c r="AY18" i="44"/>
  <c r="Q1967" i="27"/>
  <c r="AC108" i="44"/>
  <c r="AP541" i="27"/>
  <c r="R2005" i="27"/>
  <c r="AW89" i="44"/>
  <c r="Q2000" i="27"/>
  <c r="U35" i="44"/>
  <c r="P1593" i="25"/>
  <c r="O1685" i="25"/>
  <c r="R2311" i="27"/>
  <c r="AY60" i="44"/>
  <c r="P1823" i="25"/>
  <c r="AW7" i="44"/>
  <c r="R2101" i="27"/>
  <c r="Q2287" i="27"/>
  <c r="AK64" i="44"/>
  <c r="O1677" i="25"/>
  <c r="AQ128" i="25"/>
  <c r="AK7" i="44"/>
  <c r="AP441" i="27"/>
  <c r="U25" i="44"/>
  <c r="AO12" i="45"/>
  <c r="AQ153" i="27"/>
  <c r="O1815" i="25"/>
  <c r="Q2245" i="27"/>
  <c r="Z11" i="45"/>
  <c r="AK3" i="67"/>
  <c r="Y92" i="44"/>
  <c r="R1986" i="27"/>
  <c r="AI63" i="44"/>
  <c r="AP430" i="27"/>
  <c r="AM102" i="44"/>
  <c r="AP436" i="27"/>
  <c r="O1673" i="25"/>
  <c r="O1568" i="25"/>
  <c r="AW90" i="44"/>
  <c r="AF23" i="45"/>
  <c r="AQ114" i="27"/>
  <c r="Q2145" i="27"/>
  <c r="AO7" i="45"/>
  <c r="R2140" i="27"/>
  <c r="AF6" i="45"/>
  <c r="AN40" i="44"/>
  <c r="AY15" i="44"/>
  <c r="AU26" i="44"/>
  <c r="AV5" i="67"/>
  <c r="AJ51" i="44"/>
  <c r="Q2332" i="27"/>
  <c r="W1526" i="25"/>
  <c r="P1642" i="25"/>
  <c r="AW49" i="44"/>
  <c r="AN53" i="44"/>
  <c r="X1536" i="25"/>
  <c r="AD83" i="44"/>
  <c r="P1614" i="25"/>
  <c r="Z79" i="44"/>
  <c r="P1769" i="25"/>
  <c r="AN6" i="44"/>
  <c r="AK17" i="44"/>
  <c r="AY17" i="45"/>
  <c r="AY88" i="44"/>
  <c r="R2085" i="27"/>
  <c r="AU55" i="44"/>
  <c r="AP558" i="27"/>
  <c r="R2039" i="27"/>
  <c r="AV15" i="44"/>
  <c r="P1715" i="25"/>
  <c r="P1752" i="25"/>
  <c r="AC106" i="44"/>
  <c r="O1788" i="25"/>
  <c r="AQ124" i="25"/>
  <c r="AD44" i="44"/>
  <c r="AM24" i="44"/>
  <c r="R2166" i="27"/>
  <c r="R1945" i="27"/>
  <c r="AE24" i="44"/>
  <c r="AT8" i="45"/>
  <c r="AM98" i="44"/>
  <c r="AO106" i="44"/>
  <c r="AG50" i="44"/>
  <c r="AD104" i="44"/>
  <c r="AE53" i="44"/>
  <c r="O1515" i="25"/>
  <c r="O1531" i="25"/>
  <c r="AP330" i="25"/>
  <c r="AQ100" i="44"/>
  <c r="AU89" i="44"/>
  <c r="AP336" i="25"/>
  <c r="AY38" i="44"/>
  <c r="W1505" i="25"/>
  <c r="AP549" i="27"/>
  <c r="P1720" i="25"/>
  <c r="Q2004" i="27"/>
  <c r="AE5" i="67"/>
  <c r="AI80" i="44"/>
  <c r="P1559" i="25"/>
  <c r="AC119" i="44"/>
  <c r="AV88" i="44"/>
  <c r="Z88" i="44"/>
  <c r="AC13" i="45"/>
  <c r="AA111" i="44"/>
  <c r="AJ34" i="44"/>
  <c r="AI25" i="44"/>
  <c r="AU45" i="44"/>
  <c r="AN79" i="44"/>
  <c r="AQ22" i="45"/>
  <c r="X1541" i="25"/>
  <c r="R1953" i="27"/>
  <c r="X1516" i="25"/>
  <c r="R2145" i="27"/>
  <c r="O1759" i="25"/>
  <c r="AT15" i="45"/>
  <c r="AM110" i="44"/>
  <c r="AQ98" i="44"/>
  <c r="AQ44" i="44"/>
  <c r="AC7" i="45"/>
  <c r="W1483" i="25"/>
  <c r="O1831" i="25"/>
  <c r="AE13" i="45"/>
  <c r="AJ17" i="44"/>
  <c r="Q2007" i="27"/>
  <c r="Q2200" i="27"/>
  <c r="Z24" i="45"/>
  <c r="AQ116" i="44"/>
  <c r="Q1952" i="27"/>
  <c r="AW19" i="44"/>
  <c r="AD116" i="44"/>
  <c r="Q2044" i="27"/>
  <c r="Q2340" i="27"/>
  <c r="AT74" i="44"/>
  <c r="AE109" i="44"/>
  <c r="AN97" i="44"/>
  <c r="AQ196" i="27"/>
  <c r="AD7" i="44"/>
  <c r="AP243" i="25"/>
  <c r="AM114" i="44"/>
  <c r="AD124" i="44"/>
  <c r="AE28" i="44"/>
  <c r="AN54" i="44"/>
  <c r="O1766" i="25"/>
  <c r="R2249" i="27"/>
  <c r="AU10" i="44"/>
  <c r="AQ198" i="27"/>
  <c r="U64" i="44"/>
  <c r="R2300" i="27"/>
  <c r="R1932" i="27"/>
  <c r="O1838" i="25"/>
  <c r="AU86" i="44"/>
  <c r="AV28" i="44"/>
  <c r="AP312" i="25"/>
  <c r="AJ126" i="44"/>
  <c r="V1527" i="25"/>
  <c r="W1530" i="25"/>
  <c r="AP433" i="27"/>
  <c r="R2182" i="27"/>
  <c r="AQ178" i="25"/>
  <c r="AM7" i="44"/>
  <c r="P1827" i="25"/>
  <c r="R1956" i="27"/>
  <c r="AQ109" i="44"/>
  <c r="AP460" i="27"/>
  <c r="P1515" i="25"/>
  <c r="AU83" i="44"/>
  <c r="AD70" i="44"/>
  <c r="V1485" i="25"/>
  <c r="AO46" i="44"/>
  <c r="Z54" i="44"/>
  <c r="AC111" i="44"/>
  <c r="U27" i="45"/>
  <c r="AG14" i="44"/>
  <c r="Z55" i="44"/>
  <c r="AQ137" i="25"/>
  <c r="AJ68" i="44"/>
  <c r="AC43" i="44"/>
  <c r="AQ188" i="25"/>
  <c r="AI113" i="44"/>
  <c r="Q2254" i="27"/>
  <c r="P1590" i="25"/>
  <c r="U107" i="44"/>
  <c r="Q2125" i="27"/>
  <c r="AM109" i="44"/>
  <c r="AU25" i="44"/>
  <c r="P1494" i="25"/>
  <c r="X1482" i="25"/>
  <c r="P1581" i="25"/>
  <c r="AM50" i="44"/>
  <c r="AP294" i="25"/>
  <c r="AF59" i="44"/>
  <c r="AQ120" i="25"/>
  <c r="Z108" i="44"/>
  <c r="AJ105" i="44"/>
  <c r="Q2220" i="27"/>
  <c r="AT4" i="44"/>
  <c r="AW112" i="44"/>
  <c r="Y62" i="44"/>
  <c r="U52" i="44"/>
  <c r="AJ43" i="44"/>
  <c r="P1757" i="25"/>
  <c r="AY77" i="44"/>
  <c r="AA96" i="44"/>
  <c r="AQ154" i="27"/>
  <c r="AP529" i="27"/>
  <c r="AE68" i="44"/>
  <c r="AJ78" i="44"/>
  <c r="AV53" i="44"/>
  <c r="Z100" i="44"/>
  <c r="AQ109" i="25"/>
  <c r="AO126" i="44"/>
  <c r="AY33" i="44"/>
  <c r="AN33" i="44"/>
  <c r="P1663" i="25"/>
  <c r="Z13" i="45"/>
  <c r="Z69" i="44"/>
  <c r="AP229" i="25"/>
  <c r="AV47" i="44"/>
  <c r="R2167" i="27"/>
  <c r="AO101" i="44"/>
  <c r="AQ139" i="27"/>
  <c r="AY6" i="44"/>
  <c r="AG110" i="44"/>
  <c r="X1544" i="25"/>
  <c r="AV48" i="44"/>
  <c r="W1497" i="25"/>
  <c r="P1814" i="25"/>
  <c r="AA23" i="44"/>
  <c r="AY13" i="44"/>
  <c r="AG86" i="44"/>
  <c r="AG53" i="44"/>
  <c r="AP218" i="25"/>
  <c r="AG8" i="45"/>
  <c r="AV38" i="44"/>
  <c r="AQ25" i="45"/>
  <c r="Q1529" i="25"/>
  <c r="AT67" i="44"/>
  <c r="Q1998" i="27"/>
  <c r="AP444" i="27"/>
  <c r="Q2069" i="27"/>
  <c r="R2236" i="27"/>
  <c r="AQ121" i="27"/>
  <c r="R2100" i="27"/>
  <c r="AY4" i="45"/>
  <c r="AC5" i="45"/>
  <c r="R2124" i="27"/>
  <c r="AW32" i="44"/>
  <c r="AV102" i="44"/>
  <c r="O1579" i="25"/>
  <c r="O1519" i="25"/>
  <c r="AI84" i="44"/>
  <c r="AJ89" i="44"/>
  <c r="Y10" i="44"/>
  <c r="Q1961" i="27"/>
  <c r="Q2028" i="27"/>
  <c r="Q2307" i="27"/>
  <c r="AU43" i="44"/>
  <c r="AA37" i="44"/>
  <c r="AW98" i="44"/>
  <c r="AY98" i="44"/>
  <c r="AD17" i="45"/>
  <c r="P1482" i="25"/>
  <c r="AV16" i="45"/>
  <c r="AE4" i="45"/>
  <c r="AY65" i="44"/>
  <c r="P1677" i="25"/>
  <c r="AV114" i="44"/>
  <c r="AA78" i="44"/>
  <c r="AI115" i="44"/>
  <c r="AD74" i="44"/>
  <c r="AT110" i="44"/>
  <c r="AQ191" i="25"/>
  <c r="AG92" i="44"/>
  <c r="O1705" i="25"/>
  <c r="AF81" i="44"/>
  <c r="AC84" i="44"/>
  <c r="Y13" i="45"/>
  <c r="Y8" i="45"/>
  <c r="AA11" i="45"/>
  <c r="W1529" i="25"/>
  <c r="R2336" i="27"/>
  <c r="Z123" i="44"/>
  <c r="AK27" i="44"/>
  <c r="AF85" i="44"/>
  <c r="Q2089" i="27"/>
  <c r="Y123" i="44"/>
  <c r="AE80" i="44"/>
  <c r="AU16" i="45"/>
  <c r="V1496" i="25"/>
  <c r="AW55" i="44"/>
  <c r="AQ24" i="45"/>
  <c r="AT25" i="44"/>
  <c r="AQ121" i="44"/>
  <c r="R2148" i="27"/>
  <c r="AP354" i="25"/>
  <c r="Y8" i="44"/>
  <c r="Z5" i="45"/>
  <c r="AD57" i="44"/>
  <c r="AA4" i="45"/>
  <c r="AK12" i="45"/>
  <c r="AY95" i="44"/>
  <c r="AQ173" i="25"/>
  <c r="AI117" i="44"/>
  <c r="AF98" i="44"/>
  <c r="AG19" i="45"/>
  <c r="AT22" i="44"/>
  <c r="AQ129" i="25"/>
  <c r="AF93" i="44"/>
  <c r="R2037" i="27"/>
  <c r="AQ62" i="44"/>
  <c r="R2007" i="27"/>
  <c r="O1780" i="25"/>
  <c r="AI35" i="44"/>
  <c r="AT14" i="45"/>
  <c r="AU29" i="44"/>
  <c r="AT17" i="44"/>
  <c r="AU65" i="44"/>
  <c r="AK94" i="44"/>
  <c r="Y16" i="44"/>
  <c r="AQ18" i="45"/>
  <c r="Y122" i="44"/>
  <c r="Q1550" i="25"/>
  <c r="Y38" i="44"/>
  <c r="Q1931" i="27"/>
  <c r="X1511" i="25"/>
  <c r="AU20" i="44"/>
  <c r="AJ72" i="44"/>
  <c r="Y72" i="44"/>
  <c r="AP560" i="27"/>
  <c r="AU52" i="44"/>
  <c r="P1815" i="25"/>
  <c r="AW26" i="45"/>
  <c r="AE99" i="44"/>
  <c r="P1750" i="25"/>
  <c r="O1507" i="25"/>
  <c r="AE35" i="44"/>
  <c r="AQ161" i="27"/>
  <c r="Z64" i="44"/>
  <c r="AT11" i="45"/>
  <c r="Q1985" i="27"/>
  <c r="AD21" i="44"/>
  <c r="P1734" i="25"/>
  <c r="O1621" i="25"/>
  <c r="P1703" i="25"/>
  <c r="R2021" i="27"/>
  <c r="W1546" i="25"/>
  <c r="O1809" i="25"/>
  <c r="AN15" i="44"/>
  <c r="R2095" i="27"/>
  <c r="O1638" i="25"/>
  <c r="AG41" i="44"/>
  <c r="AQ118" i="27"/>
  <c r="P1825" i="25"/>
  <c r="Q2080" i="27"/>
  <c r="AC88" i="44"/>
  <c r="AM80" i="44"/>
  <c r="AG26" i="44"/>
  <c r="V1522" i="25"/>
  <c r="AQ6" i="44"/>
  <c r="AO123" i="44"/>
  <c r="AO31" i="44"/>
  <c r="Y63" i="44"/>
  <c r="Z67" i="44"/>
  <c r="AO52" i="44"/>
  <c r="Q1977" i="27"/>
  <c r="AT89" i="44"/>
  <c r="Q2207" i="27"/>
  <c r="AM11" i="45"/>
  <c r="AP310" i="25"/>
  <c r="X1495" i="25"/>
  <c r="O1798" i="25"/>
  <c r="O1855" i="25"/>
  <c r="O1707" i="25"/>
  <c r="Q1482" i="25"/>
  <c r="Z89" i="44"/>
  <c r="AM64" i="44"/>
  <c r="AT80" i="44"/>
  <c r="AP505" i="27"/>
  <c r="AM66" i="44"/>
  <c r="AV95" i="44"/>
  <c r="P1560" i="25"/>
  <c r="O1490" i="25"/>
  <c r="AA122" i="44"/>
  <c r="Q1538" i="25"/>
  <c r="AK90" i="44"/>
  <c r="X1543" i="25"/>
  <c r="AD12" i="45"/>
  <c r="Q2285" i="27"/>
  <c r="Q2226" i="27"/>
  <c r="AU15" i="44"/>
  <c r="U10" i="45"/>
  <c r="R2191" i="27"/>
  <c r="X1549" i="25"/>
  <c r="R2129" i="27"/>
  <c r="Q2001" i="27"/>
  <c r="AW21" i="44"/>
  <c r="AG82" i="44"/>
  <c r="AE56" i="44"/>
  <c r="AP247" i="25"/>
  <c r="AF4" i="45"/>
  <c r="Q2137" i="27"/>
  <c r="AQ193" i="25"/>
  <c r="V1500" i="25"/>
  <c r="O1657" i="25"/>
  <c r="O1540" i="25"/>
  <c r="Q2049" i="27"/>
  <c r="AO21" i="45"/>
  <c r="R2119" i="27"/>
  <c r="Q2323" i="27"/>
  <c r="AI68" i="44"/>
  <c r="AN83" i="44"/>
  <c r="Q1551" i="25"/>
  <c r="AQ89" i="44"/>
  <c r="Q2316" i="27"/>
  <c r="R2091" i="27"/>
  <c r="Q1530" i="25"/>
  <c r="Y21" i="44"/>
  <c r="AC8" i="45"/>
  <c r="AD24" i="45"/>
  <c r="AK112" i="44"/>
  <c r="X1480" i="25"/>
  <c r="AJ8" i="45"/>
  <c r="W1503" i="25"/>
  <c r="AV5" i="45"/>
  <c r="R1925" i="27"/>
  <c r="AE31" i="44"/>
  <c r="P1491" i="25"/>
  <c r="AQ151" i="25"/>
  <c r="AV49" i="44"/>
  <c r="AP329" i="25"/>
  <c r="AV45" i="44"/>
  <c r="AW61" i="44"/>
  <c r="X1515" i="25"/>
  <c r="AD10" i="44"/>
  <c r="AP591" i="27"/>
  <c r="O1552" i="25"/>
  <c r="O1851" i="25"/>
  <c r="P1478" i="25"/>
  <c r="U31" i="44"/>
  <c r="AK4" i="67"/>
  <c r="P1527" i="25"/>
  <c r="R2178" i="27"/>
  <c r="Z60" i="44"/>
  <c r="P1585" i="25"/>
  <c r="AI65" i="44"/>
  <c r="AW72" i="44"/>
  <c r="AG61" i="44"/>
  <c r="O1812" i="25"/>
  <c r="Y98" i="44"/>
  <c r="AN108" i="44"/>
  <c r="AO33" i="44"/>
  <c r="AD16" i="45"/>
  <c r="AF55" i="44"/>
  <c r="AJ53" i="44"/>
  <c r="AD38" i="44"/>
  <c r="AN4" i="45"/>
  <c r="V1505" i="25"/>
  <c r="AY102" i="44"/>
  <c r="AJ97" i="44"/>
  <c r="AW59" i="44"/>
  <c r="U7" i="45"/>
  <c r="AY80" i="44"/>
  <c r="AV67" i="44"/>
  <c r="AJ99" i="44"/>
  <c r="Z53" i="44"/>
  <c r="Z27" i="44"/>
  <c r="AQ59" i="44"/>
  <c r="V1535" i="25"/>
  <c r="AP327" i="25"/>
  <c r="AE23" i="44"/>
  <c r="AI53" i="44"/>
  <c r="AW36" i="44"/>
  <c r="AQ165" i="27"/>
  <c r="AP275" i="25"/>
  <c r="Z25" i="45"/>
  <c r="O1630" i="25"/>
  <c r="AE20" i="44"/>
  <c r="P1633" i="25"/>
  <c r="Z111" i="44"/>
  <c r="AM25" i="45"/>
  <c r="P1477" i="25"/>
  <c r="AK106" i="44"/>
  <c r="AK9" i="44"/>
  <c r="Y36" i="44"/>
  <c r="P1643" i="25"/>
  <c r="Y87" i="44"/>
  <c r="AQ180" i="27"/>
  <c r="AG18" i="44"/>
  <c r="AE74" i="44"/>
  <c r="AF18" i="45"/>
  <c r="Q2291" i="27"/>
  <c r="AW78" i="44"/>
  <c r="AP481" i="27"/>
  <c r="R2314" i="27"/>
  <c r="AP348" i="25"/>
  <c r="U40" i="44"/>
  <c r="AT121" i="44"/>
  <c r="V1513" i="25"/>
  <c r="R2025" i="27"/>
  <c r="AY27" i="44"/>
  <c r="AT107" i="44"/>
  <c r="U13" i="44"/>
  <c r="AA89" i="44"/>
  <c r="AC42" i="44"/>
  <c r="Q2129" i="27"/>
  <c r="Q1503" i="25"/>
  <c r="Q2121" i="27"/>
  <c r="AG98" i="44"/>
  <c r="Q2329" i="27"/>
  <c r="AY46" i="44"/>
  <c r="Q1963" i="27"/>
  <c r="O1510" i="25"/>
  <c r="AK105" i="44"/>
  <c r="P1612" i="25"/>
  <c r="O1641" i="25"/>
  <c r="AP581" i="27"/>
  <c r="AC63" i="44"/>
  <c r="Q1511" i="25"/>
  <c r="Z3" i="45"/>
  <c r="AN56" i="44"/>
  <c r="AQ200" i="27"/>
  <c r="AJ107" i="44"/>
  <c r="O1599" i="25"/>
  <c r="R2161" i="27"/>
  <c r="AE42" i="44"/>
  <c r="AQ72" i="44"/>
  <c r="AY25" i="45"/>
  <c r="AK37" i="44"/>
  <c r="P1615" i="25"/>
  <c r="AN95" i="44"/>
  <c r="AD19" i="45"/>
  <c r="AM116" i="44"/>
  <c r="AV55" i="44"/>
  <c r="AF31" i="44"/>
  <c r="AA58" i="44"/>
  <c r="W1544" i="25"/>
  <c r="AM117" i="44"/>
  <c r="Q1520" i="25"/>
  <c r="AE55" i="44"/>
  <c r="AU3" i="67"/>
  <c r="AI14" i="45"/>
  <c r="P1538" i="25"/>
  <c r="AQ73" i="44"/>
  <c r="P1640" i="25"/>
  <c r="AG106" i="44"/>
  <c r="R2036" i="27"/>
  <c r="AM77" i="44"/>
  <c r="AQ47" i="44"/>
  <c r="Y95" i="44"/>
  <c r="AV91" i="44"/>
  <c r="Q1521" i="25"/>
  <c r="AA126" i="44"/>
  <c r="AW121" i="44"/>
  <c r="AM18" i="44"/>
  <c r="O1481" i="25"/>
  <c r="AP281" i="25"/>
  <c r="AN67" i="44"/>
  <c r="AQ131" i="25"/>
  <c r="AW38" i="44"/>
  <c r="Q1962" i="27"/>
  <c r="U63" i="44"/>
  <c r="Y49" i="44"/>
  <c r="U105" i="44"/>
  <c r="R2272" i="27"/>
  <c r="O1688" i="25"/>
  <c r="AI87" i="44"/>
  <c r="Q2290" i="27"/>
  <c r="AK23" i="44"/>
  <c r="AU30" i="44"/>
  <c r="AQ35" i="44"/>
  <c r="AP271" i="25"/>
  <c r="AK6" i="44"/>
  <c r="AI38" i="44"/>
  <c r="R1939" i="27"/>
  <c r="AT39" i="44"/>
  <c r="AQ10" i="45"/>
  <c r="Y4" i="67"/>
  <c r="O1604" i="25"/>
  <c r="Q2167" i="27"/>
  <c r="AE83" i="44"/>
  <c r="AA123" i="44"/>
  <c r="AF56" i="44"/>
  <c r="AD28" i="45"/>
  <c r="AT5" i="67"/>
  <c r="AC50" i="44"/>
  <c r="Q1974" i="27"/>
  <c r="AQ30" i="44"/>
  <c r="AF97" i="44"/>
  <c r="AM43" i="44"/>
  <c r="AU110" i="44"/>
  <c r="AN22" i="45"/>
  <c r="AN38" i="44"/>
  <c r="AY49" i="44"/>
  <c r="AQ50" i="44"/>
  <c r="AA75" i="44"/>
  <c r="P1613" i="25"/>
  <c r="AQ8" i="45"/>
  <c r="AA24" i="45"/>
  <c r="AF11" i="45"/>
  <c r="AP471" i="27"/>
  <c r="O1554" i="25"/>
  <c r="Q1973" i="27"/>
  <c r="AW65" i="44"/>
  <c r="AC90" i="44"/>
  <c r="AD118" i="44"/>
  <c r="Q1941" i="27"/>
  <c r="AV77" i="44"/>
  <c r="AI122" i="44"/>
  <c r="Q2171" i="27"/>
  <c r="AY118" i="44"/>
  <c r="AC61" i="44"/>
  <c r="P1851" i="25"/>
  <c r="AG95" i="44"/>
  <c r="AP477" i="27"/>
  <c r="R2088" i="27"/>
  <c r="R2331" i="27"/>
  <c r="AJ124" i="44"/>
  <c r="AQ187" i="25"/>
  <c r="O1715" i="25"/>
  <c r="P1788" i="25"/>
  <c r="AY112" i="44"/>
  <c r="AV10" i="45"/>
  <c r="AF21" i="44"/>
  <c r="AA32" i="44"/>
  <c r="Y73" i="44"/>
  <c r="AA87" i="44"/>
  <c r="AQ109" i="27"/>
  <c r="AN26" i="45"/>
  <c r="Q2276" i="27"/>
  <c r="U60" i="44"/>
  <c r="AQ184" i="25"/>
  <c r="AI107" i="44"/>
  <c r="Q2027" i="27"/>
  <c r="P1635" i="25"/>
  <c r="AP511" i="27"/>
  <c r="U69" i="44"/>
  <c r="AI101" i="44"/>
  <c r="Q2213" i="27"/>
  <c r="AY124" i="44"/>
  <c r="AI64" i="44"/>
  <c r="Z21" i="44"/>
  <c r="R2111" i="27"/>
  <c r="AV54" i="44"/>
  <c r="R1933" i="27"/>
  <c r="U21" i="45"/>
  <c r="AQ156" i="25"/>
  <c r="P1658" i="25"/>
  <c r="Z93" i="44"/>
  <c r="P1717" i="25"/>
  <c r="V1544" i="25"/>
  <c r="U15" i="44"/>
  <c r="AD27" i="45"/>
  <c r="X1537" i="25"/>
  <c r="Q2094" i="27"/>
  <c r="Q2266" i="27"/>
  <c r="AC34" i="44"/>
  <c r="AG116" i="44"/>
  <c r="AQ15" i="45"/>
  <c r="AI89" i="44"/>
  <c r="Q2251" i="27"/>
  <c r="O1642" i="25"/>
  <c r="O1709" i="25"/>
  <c r="V1490" i="25"/>
  <c r="AP318" i="25"/>
  <c r="AO26" i="44"/>
  <c r="AE90" i="44"/>
  <c r="AK30" i="44"/>
  <c r="U6" i="44"/>
  <c r="R2197" i="27"/>
  <c r="O1489" i="25"/>
  <c r="AQ108" i="27"/>
  <c r="AQ78" i="44"/>
  <c r="AQ145" i="27"/>
  <c r="X1485" i="25"/>
  <c r="AP537" i="27"/>
  <c r="AP352" i="25"/>
  <c r="AT112" i="44"/>
  <c r="AP465" i="27"/>
  <c r="AA104" i="44"/>
  <c r="AN27" i="44"/>
  <c r="U27" i="44"/>
  <c r="AP272" i="25"/>
  <c r="AF116" i="44"/>
  <c r="AT90" i="44"/>
  <c r="AF126" i="44"/>
  <c r="Z87" i="44"/>
  <c r="O1717" i="25"/>
  <c r="Q1505" i="25"/>
  <c r="AF90" i="44"/>
  <c r="AW26" i="44"/>
  <c r="AJ100" i="44"/>
  <c r="R2212" i="27"/>
  <c r="R2000" i="27"/>
  <c r="AT85" i="44"/>
  <c r="P1816" i="25"/>
  <c r="R2080" i="27"/>
  <c r="AT84" i="44"/>
  <c r="R2263" i="27"/>
  <c r="AO39" i="44"/>
  <c r="AJ28" i="45"/>
  <c r="Q2020" i="27"/>
  <c r="AY10" i="45"/>
  <c r="Q1930" i="27"/>
  <c r="R2067" i="27"/>
  <c r="AV10" i="44"/>
  <c r="U68" i="44"/>
  <c r="AP324" i="25"/>
  <c r="AY20" i="45"/>
  <c r="U8" i="45"/>
  <c r="AC14" i="44"/>
  <c r="O1486" i="25"/>
  <c r="AG18" i="45"/>
  <c r="Y57" i="44"/>
  <c r="AJ24" i="44"/>
  <c r="AO122" i="44"/>
  <c r="Z12" i="45"/>
  <c r="AP543" i="27"/>
  <c r="AQ163" i="25"/>
  <c r="AG96" i="44"/>
  <c r="AF113" i="44"/>
  <c r="AY108" i="44"/>
  <c r="O1650" i="25"/>
  <c r="V1545" i="25"/>
  <c r="Z23" i="44"/>
  <c r="P1498" i="25"/>
  <c r="AP317" i="25"/>
  <c r="AQ105" i="44"/>
  <c r="W1528" i="25"/>
  <c r="P1583" i="25"/>
  <c r="AE4" i="44"/>
  <c r="Q2133" i="27"/>
  <c r="AM67" i="44"/>
  <c r="AC109" i="44"/>
  <c r="AD72" i="44"/>
  <c r="AP238" i="25"/>
  <c r="P1639" i="25"/>
  <c r="U89" i="44"/>
  <c r="AI27" i="44"/>
  <c r="AT96" i="44"/>
  <c r="AC122" i="44"/>
  <c r="AA124" i="44"/>
  <c r="AW97" i="44"/>
  <c r="AQ64" i="44"/>
  <c r="Y113" i="44"/>
  <c r="R1944" i="27"/>
  <c r="AD49" i="44"/>
  <c r="Q2231" i="27"/>
  <c r="U84" i="44"/>
  <c r="AO107" i="44"/>
  <c r="AG101" i="44"/>
  <c r="W1500" i="25"/>
  <c r="AP254" i="25"/>
  <c r="R2073" i="27"/>
  <c r="AI93" i="44"/>
  <c r="Q2273" i="27"/>
  <c r="R2198" i="27"/>
  <c r="W1515" i="25"/>
  <c r="AJ6" i="45"/>
  <c r="AQ111" i="25"/>
  <c r="P1713" i="25"/>
  <c r="Z119" i="44"/>
  <c r="R2247" i="27"/>
  <c r="AD106" i="44"/>
  <c r="Z3" i="67"/>
  <c r="AO14" i="44"/>
  <c r="O1749" i="25"/>
  <c r="AD46" i="44"/>
  <c r="AP298" i="25"/>
  <c r="AW86" i="44"/>
  <c r="AC125" i="44"/>
  <c r="O1601" i="25"/>
  <c r="P1606" i="25"/>
  <c r="W1479" i="25"/>
  <c r="X1484" i="25"/>
  <c r="AN93" i="44"/>
  <c r="AD66" i="44"/>
  <c r="O1627" i="25"/>
  <c r="Z92" i="44"/>
  <c r="AT10" i="44"/>
  <c r="AG78" i="44"/>
  <c r="Z114" i="44"/>
  <c r="Q1933" i="27"/>
  <c r="Z16" i="45"/>
  <c r="AN10" i="44"/>
  <c r="AQ154" i="25"/>
  <c r="AO10" i="45"/>
  <c r="U75" i="44"/>
  <c r="AJ10" i="44"/>
  <c r="Y12" i="45"/>
  <c r="AI22" i="45"/>
  <c r="AI121" i="44"/>
  <c r="AW18" i="45"/>
  <c r="Q2095" i="27"/>
  <c r="R2194" i="27"/>
  <c r="AM26" i="44"/>
  <c r="AQ171" i="25"/>
  <c r="AW74" i="44"/>
  <c r="O1549" i="25"/>
  <c r="R2051" i="27"/>
  <c r="AO116" i="44"/>
  <c r="AE21" i="45"/>
  <c r="AN5" i="67"/>
  <c r="Z17" i="45"/>
  <c r="AO69" i="44"/>
  <c r="O1558" i="25"/>
  <c r="AD121" i="44"/>
  <c r="O1542" i="25"/>
  <c r="AD113" i="44"/>
  <c r="AY75" i="44"/>
  <c r="AC23" i="45"/>
  <c r="AT97" i="44"/>
  <c r="AK126" i="44"/>
  <c r="Y111" i="44"/>
  <c r="P1625" i="25"/>
  <c r="O1487" i="25"/>
  <c r="Q1548" i="25"/>
  <c r="AW101" i="44"/>
  <c r="AP432" i="27"/>
  <c r="AV89" i="44"/>
  <c r="AP305" i="25"/>
  <c r="W1550" i="25"/>
  <c r="R1922" i="27"/>
  <c r="R1954" i="27"/>
  <c r="O1547" i="25"/>
  <c r="R1948" i="27"/>
  <c r="Q2253" i="27"/>
  <c r="AW60" i="44"/>
  <c r="AY115" i="44"/>
  <c r="AV63" i="44"/>
  <c r="AY86" i="44"/>
  <c r="AK104" i="44"/>
  <c r="AN81" i="44"/>
  <c r="AM20" i="44"/>
  <c r="AD52" i="44"/>
  <c r="AK11" i="45"/>
  <c r="AT63" i="44"/>
  <c r="AO86" i="44"/>
  <c r="AE7" i="44"/>
  <c r="AE21" i="44"/>
  <c r="X1499" i="25"/>
  <c r="AY91" i="44"/>
  <c r="R2127" i="27"/>
  <c r="AE6" i="45"/>
  <c r="AY94" i="44"/>
  <c r="AA26" i="44"/>
  <c r="AQ92" i="44"/>
  <c r="Q1483" i="25"/>
  <c r="AT9" i="44"/>
  <c r="AU96" i="44"/>
  <c r="AV70" i="44"/>
  <c r="AF7" i="45"/>
  <c r="AF10" i="44"/>
  <c r="AP483" i="27"/>
  <c r="AM124" i="44"/>
  <c r="O1686" i="25"/>
  <c r="AD14" i="44"/>
  <c r="R2096" i="27"/>
  <c r="AF62" i="44"/>
  <c r="O1500" i="25"/>
  <c r="AD101" i="44"/>
  <c r="R2206" i="27"/>
  <c r="AW64" i="44"/>
  <c r="AQ51" i="44"/>
  <c r="Z17" i="44"/>
  <c r="Q2012" i="27"/>
  <c r="AG6" i="44"/>
  <c r="AD105" i="44"/>
  <c r="AW70" i="44"/>
  <c r="P1550" i="25"/>
  <c r="P1668" i="25"/>
  <c r="O1586" i="25"/>
  <c r="AQ99" i="44"/>
  <c r="V1526" i="25"/>
  <c r="R1975" i="27"/>
  <c r="Q2067" i="27"/>
  <c r="AO25" i="45"/>
  <c r="AN5" i="45"/>
  <c r="P1830" i="25"/>
  <c r="R2298" i="27"/>
  <c r="P1712" i="25"/>
  <c r="Q2256" i="27"/>
  <c r="AN52" i="44"/>
  <c r="AE107" i="44"/>
  <c r="AA30" i="44"/>
  <c r="P1579" i="25"/>
  <c r="O1689" i="25"/>
  <c r="Y116" i="44"/>
  <c r="AD20" i="45"/>
  <c r="AP492" i="27"/>
  <c r="Q2317" i="27"/>
  <c r="AV3" i="67"/>
  <c r="O1842" i="25"/>
  <c r="AY63" i="44"/>
  <c r="AA71" i="44"/>
  <c r="AK10" i="45"/>
  <c r="U45" i="44"/>
  <c r="Q2144" i="27"/>
  <c r="AP472" i="27"/>
  <c r="AT60" i="44"/>
  <c r="AY47" i="44"/>
  <c r="O1779" i="25"/>
  <c r="AQ158" i="25"/>
  <c r="AT16" i="44"/>
  <c r="AQ104" i="27"/>
  <c r="AG21" i="44"/>
  <c r="AD9" i="45"/>
  <c r="AP544" i="27"/>
  <c r="AU51" i="44"/>
  <c r="AP577" i="27"/>
  <c r="AT33" i="44"/>
  <c r="Q1501" i="25"/>
  <c r="AV41" i="44"/>
  <c r="AG97" i="44"/>
  <c r="Q2009" i="27"/>
  <c r="AN104" i="44"/>
  <c r="AF23" i="44"/>
  <c r="AJ74" i="44"/>
  <c r="AP278" i="25"/>
  <c r="Y29" i="44"/>
  <c r="AU10" i="45"/>
  <c r="AW5" i="67"/>
  <c r="AK67" i="44"/>
  <c r="U51" i="44"/>
  <c r="U78" i="44"/>
  <c r="R2022" i="27"/>
  <c r="P1511" i="25"/>
  <c r="Q2117" i="27"/>
  <c r="AW93" i="44"/>
  <c r="AQ126" i="44"/>
  <c r="AC121" i="44"/>
  <c r="P1529" i="25"/>
  <c r="AF13" i="44"/>
  <c r="R2193" i="27"/>
  <c r="Z11" i="44"/>
  <c r="AN126" i="44"/>
  <c r="O1493" i="25"/>
  <c r="AP291" i="25"/>
  <c r="R2146" i="27"/>
  <c r="AC92" i="44"/>
  <c r="AA60" i="44"/>
  <c r="AU18" i="44"/>
  <c r="R2279" i="27"/>
  <c r="AA8" i="45"/>
  <c r="AV11" i="44"/>
  <c r="Q1525" i="25"/>
  <c r="R2209" i="27"/>
  <c r="Q2227" i="27"/>
  <c r="R2312" i="27"/>
  <c r="AW22" i="44"/>
  <c r="AN72" i="44"/>
  <c r="Y109" i="44"/>
  <c r="AP513" i="27"/>
  <c r="AJ58" i="44"/>
  <c r="AN13" i="45"/>
  <c r="AO125" i="44"/>
  <c r="AC6" i="44"/>
  <c r="R2181" i="27"/>
  <c r="AV23" i="44"/>
  <c r="AK84" i="44"/>
  <c r="AG117" i="44"/>
  <c r="AE17" i="44"/>
  <c r="AP257" i="25"/>
  <c r="AN3" i="45"/>
  <c r="AQ46" i="44"/>
  <c r="AY41" i="44"/>
  <c r="AY42" i="44"/>
  <c r="AK9" i="45"/>
  <c r="AV84" i="44"/>
  <c r="AI19" i="44"/>
  <c r="AC95" i="44"/>
  <c r="AI92" i="44"/>
  <c r="AD11" i="44"/>
  <c r="AE15" i="44"/>
  <c r="AP458" i="27"/>
  <c r="AQ174" i="25"/>
  <c r="O1850" i="25"/>
  <c r="AP517" i="27"/>
  <c r="Z71" i="44"/>
  <c r="O1649" i="25"/>
  <c r="O1843" i="25"/>
  <c r="P1813" i="25"/>
  <c r="R1984" i="27"/>
  <c r="AI59" i="44"/>
  <c r="R2176" i="27"/>
  <c r="AQ190" i="27"/>
  <c r="Q1516" i="25"/>
  <c r="AQ185" i="25"/>
  <c r="O1498" i="25"/>
  <c r="Q2222" i="27"/>
  <c r="Z39" i="44"/>
  <c r="W1533" i="25"/>
  <c r="Y3" i="44"/>
  <c r="AC21" i="45"/>
  <c r="AU66" i="44"/>
  <c r="AQ141" i="27"/>
  <c r="AM3" i="44"/>
  <c r="AO92" i="44"/>
  <c r="AA49" i="44"/>
  <c r="Y3" i="67"/>
  <c r="AQ28" i="44"/>
  <c r="V1504" i="25"/>
  <c r="AQ127" i="25"/>
  <c r="AT125" i="44"/>
  <c r="AQ24" i="44"/>
  <c r="AC46" i="44"/>
  <c r="AQ148" i="25"/>
  <c r="AF15" i="44"/>
  <c r="O1654" i="25"/>
  <c r="Q2053" i="27"/>
  <c r="AE41" i="44"/>
  <c r="AF27" i="45"/>
  <c r="AQ27" i="44"/>
  <c r="AG47" i="44"/>
  <c r="AQ80" i="44"/>
  <c r="R2238" i="27"/>
  <c r="U123" i="44"/>
  <c r="Y3" i="45"/>
  <c r="V1486" i="25"/>
  <c r="AY26" i="44"/>
  <c r="Q2229" i="27"/>
  <c r="Z13" i="44"/>
  <c r="Y37" i="44"/>
  <c r="O1801" i="25"/>
  <c r="AC9" i="45"/>
  <c r="O1825" i="25"/>
  <c r="AK77" i="44"/>
  <c r="AN5" i="44"/>
  <c r="W1507" i="25"/>
  <c r="O1835" i="25"/>
  <c r="Q1957" i="27"/>
  <c r="O1702" i="25"/>
  <c r="AU118" i="44"/>
  <c r="W1502" i="25"/>
  <c r="AV14" i="45"/>
  <c r="AO4" i="45"/>
  <c r="O1763" i="25"/>
  <c r="AP328" i="25"/>
  <c r="P1490" i="25"/>
  <c r="AA19" i="44"/>
  <c r="AT48" i="44"/>
  <c r="AV98" i="44"/>
  <c r="AN114" i="44"/>
  <c r="P1731" i="25"/>
  <c r="Q2075" i="27"/>
  <c r="AO21" i="44"/>
  <c r="AG30" i="44"/>
  <c r="AP525" i="27"/>
  <c r="AG12" i="44"/>
  <c r="W1531" i="25"/>
  <c r="O1694" i="25"/>
  <c r="AV37" i="44"/>
  <c r="R2068" i="27"/>
  <c r="P1795" i="25"/>
  <c r="U30" i="44"/>
  <c r="AT3" i="45"/>
  <c r="AD23" i="44"/>
  <c r="Y45" i="44"/>
  <c r="R2015" i="27"/>
  <c r="O1618" i="25"/>
  <c r="AP259" i="25"/>
  <c r="AN60" i="44"/>
  <c r="Q1487" i="25"/>
  <c r="AT7" i="45"/>
  <c r="AP235" i="25"/>
  <c r="AQ160" i="25"/>
  <c r="AJ18" i="44"/>
  <c r="Q2051" i="27"/>
  <c r="AY119" i="44"/>
  <c r="R2027" i="27"/>
  <c r="O1501" i="25"/>
  <c r="AU50" i="44"/>
  <c r="AN23" i="44"/>
  <c r="AP495" i="27"/>
  <c r="R2047" i="27"/>
  <c r="Q2074" i="27"/>
  <c r="Q2003" i="27"/>
  <c r="Q2050" i="27"/>
  <c r="AP518" i="27"/>
  <c r="AK8" i="45"/>
  <c r="O1841" i="25"/>
  <c r="Z4" i="45"/>
  <c r="R2235" i="27"/>
  <c r="AC67" i="44"/>
  <c r="P1564" i="25"/>
  <c r="Y120" i="44"/>
  <c r="AU3" i="45"/>
  <c r="AF100" i="44"/>
  <c r="AK60" i="44"/>
  <c r="AI55" i="44"/>
  <c r="P1653" i="25"/>
  <c r="AQ122" i="27"/>
  <c r="AE92" i="44"/>
  <c r="AT9" i="45"/>
  <c r="AI62" i="44"/>
  <c r="AA86" i="44"/>
  <c r="AK70" i="44"/>
  <c r="O1750" i="25"/>
  <c r="AP515" i="27"/>
  <c r="AV22" i="44"/>
  <c r="AC12" i="44"/>
  <c r="AN85" i="44"/>
  <c r="R2078" i="27"/>
  <c r="AE89" i="44"/>
  <c r="AQ22" i="44"/>
  <c r="O1744" i="25"/>
  <c r="AM28" i="44"/>
  <c r="R1927" i="27"/>
  <c r="AQ116" i="25"/>
  <c r="AJ71" i="44"/>
  <c r="AE61" i="44"/>
  <c r="P1778" i="25"/>
  <c r="AV113" i="44"/>
  <c r="AG66" i="44"/>
  <c r="O1535" i="25"/>
  <c r="Y24" i="44"/>
  <c r="AT88" i="44"/>
  <c r="AW15" i="44"/>
  <c r="O1570" i="25"/>
  <c r="AQ146" i="27"/>
  <c r="U59" i="44"/>
  <c r="X1530" i="25"/>
  <c r="AP530" i="27"/>
  <c r="AI46" i="44"/>
  <c r="AF4" i="44"/>
  <c r="AT114" i="44"/>
  <c r="Q2002" i="27"/>
  <c r="O1789" i="25"/>
  <c r="R2327" i="27"/>
  <c r="AN58" i="44"/>
  <c r="U108" i="44"/>
  <c r="AK10" i="44"/>
  <c r="AU37" i="44"/>
  <c r="AK16" i="44"/>
  <c r="AD10" i="45"/>
  <c r="X1520" i="25"/>
  <c r="R2215" i="27"/>
  <c r="AI8" i="45"/>
  <c r="AD85" i="44"/>
  <c r="AC115" i="44"/>
  <c r="AM6" i="45"/>
  <c r="Q1485" i="25"/>
  <c r="R1996" i="27"/>
  <c r="P1632" i="25"/>
  <c r="AT24" i="45"/>
  <c r="U104" i="44"/>
  <c r="AF42" i="44"/>
  <c r="R2199" i="27"/>
  <c r="AP423" i="27"/>
  <c r="P1567" i="25"/>
  <c r="AW24" i="45"/>
  <c r="AM33" i="44"/>
  <c r="O1785" i="25"/>
  <c r="AJ22" i="45"/>
  <c r="O1556" i="25"/>
  <c r="AV25" i="44"/>
  <c r="AQ186" i="27"/>
  <c r="AW118" i="44"/>
  <c r="AA110" i="44"/>
  <c r="AP527" i="27"/>
  <c r="P1689" i="25"/>
  <c r="AC117" i="44"/>
  <c r="Q2233" i="27"/>
  <c r="R2257" i="27"/>
  <c r="Q2243" i="27"/>
  <c r="AF26" i="45"/>
  <c r="R2308" i="27"/>
  <c r="U103" i="44"/>
  <c r="AT73" i="44"/>
  <c r="AQ195" i="27"/>
  <c r="R2132" i="27"/>
  <c r="Q2252" i="27"/>
  <c r="AQ84" i="44"/>
  <c r="AE14" i="44"/>
  <c r="AQ133" i="27"/>
  <c r="Q2123" i="27"/>
  <c r="AV6" i="45"/>
  <c r="AA70" i="44"/>
  <c r="AT75" i="44"/>
  <c r="AF34" i="44"/>
  <c r="Q1493" i="25"/>
  <c r="AA116" i="44"/>
  <c r="P1608" i="25"/>
  <c r="AW25" i="44"/>
  <c r="AP447" i="27"/>
  <c r="AD109" i="44"/>
  <c r="AL21" i="44" l="1"/>
  <c r="AL37" i="44"/>
  <c r="AL12" i="45"/>
  <c r="F11" i="46" s="1"/>
  <c r="AX123" i="44"/>
  <c r="BA81" i="44"/>
  <c r="AZ81" i="44"/>
  <c r="AX50" i="44"/>
  <c r="BB15" i="44"/>
  <c r="AL29" i="44"/>
  <c r="BB21" i="44"/>
  <c r="AH87" i="44"/>
  <c r="BB20" i="45"/>
  <c r="B19" i="46"/>
  <c r="AL71" i="44"/>
  <c r="AX104" i="44"/>
  <c r="AH121" i="44"/>
  <c r="AH61" i="44"/>
  <c r="AL41" i="44"/>
  <c r="BB9" i="44"/>
  <c r="BA79" i="44"/>
  <c r="AZ79" i="44"/>
  <c r="BB6" i="44"/>
  <c r="AH29" i="44"/>
  <c r="BB106" i="44"/>
  <c r="AX85" i="44"/>
  <c r="AH92" i="44"/>
  <c r="BA20" i="44"/>
  <c r="AZ20" i="44"/>
  <c r="AX40" i="44"/>
  <c r="BB126" i="44"/>
  <c r="BA3" i="67"/>
  <c r="AZ3" i="67"/>
  <c r="AX103" i="44"/>
  <c r="BB27" i="44"/>
  <c r="AL79" i="44"/>
  <c r="AX89" i="44"/>
  <c r="AX91" i="44"/>
  <c r="BB40" i="44"/>
  <c r="BB43" i="44"/>
  <c r="BA49" i="44"/>
  <c r="AZ49" i="44"/>
  <c r="BB18" i="45"/>
  <c r="B17" i="46"/>
  <c r="BA22" i="45"/>
  <c r="AZ22" i="45"/>
  <c r="BA10" i="45"/>
  <c r="AZ10" i="45"/>
  <c r="AL110" i="44"/>
  <c r="AX14" i="45"/>
  <c r="BB29" i="44"/>
  <c r="BB74" i="44"/>
  <c r="AH44" i="44"/>
  <c r="AZ118" i="44"/>
  <c r="BA118" i="44"/>
  <c r="BB112" i="44"/>
  <c r="BA106" i="44"/>
  <c r="AZ106" i="44"/>
  <c r="AL124" i="44"/>
  <c r="AH111" i="44"/>
  <c r="B21" i="46"/>
  <c r="BB22" i="45"/>
  <c r="AH47" i="44"/>
  <c r="AZ13" i="44"/>
  <c r="BA13" i="44"/>
  <c r="BB121" i="44"/>
  <c r="BA25" i="45"/>
  <c r="AZ25" i="45"/>
  <c r="BB31" i="44"/>
  <c r="AL16" i="44"/>
  <c r="B5" i="46"/>
  <c r="BB6" i="45"/>
  <c r="BB58" i="44"/>
  <c r="AX4" i="44"/>
  <c r="AH12" i="44"/>
  <c r="BB95" i="44"/>
  <c r="AX94" i="44"/>
  <c r="AH32" i="44"/>
  <c r="AH62" i="44"/>
  <c r="AX98" i="44"/>
  <c r="AL19" i="45"/>
  <c r="F18" i="46" s="1"/>
  <c r="BA67" i="44"/>
  <c r="AZ67" i="44"/>
  <c r="AZ122" i="44"/>
  <c r="BA122" i="44"/>
  <c r="AL12" i="44"/>
  <c r="AH36" i="44"/>
  <c r="AH16" i="44"/>
  <c r="AH88" i="44"/>
  <c r="BA20" i="45"/>
  <c r="AZ20" i="45"/>
  <c r="AZ45" i="44"/>
  <c r="BA45" i="44"/>
  <c r="BA83" i="44"/>
  <c r="AZ83" i="44"/>
  <c r="AX30" i="44"/>
  <c r="AH50" i="44"/>
  <c r="AH6" i="45"/>
  <c r="N5" i="46" s="1"/>
  <c r="BB104" i="44"/>
  <c r="AH14" i="44"/>
  <c r="AX9" i="45"/>
  <c r="AX87" i="44"/>
  <c r="AL18" i="44"/>
  <c r="AX58" i="44"/>
  <c r="AL120" i="44"/>
  <c r="AH122" i="44"/>
  <c r="AL113" i="44"/>
  <c r="AL99" i="44"/>
  <c r="AZ124" i="44"/>
  <c r="BA124" i="44"/>
  <c r="AL97" i="44"/>
  <c r="BB111" i="44"/>
  <c r="AL10" i="44"/>
  <c r="BB61" i="44"/>
  <c r="AL95" i="44"/>
  <c r="AX21" i="44"/>
  <c r="AH26" i="45"/>
  <c r="N25" i="46" s="1"/>
  <c r="AZ75" i="44"/>
  <c r="BA75" i="44"/>
  <c r="BA64" i="44"/>
  <c r="AZ64" i="44"/>
  <c r="AX124" i="44"/>
  <c r="AL14" i="44"/>
  <c r="AL25" i="44"/>
  <c r="BB98" i="44"/>
  <c r="AZ36" i="44"/>
  <c r="BA36" i="44"/>
  <c r="AL106" i="44"/>
  <c r="AL65" i="44"/>
  <c r="AL11" i="44"/>
  <c r="AX44" i="44"/>
  <c r="AX46" i="44"/>
  <c r="AL40" i="44"/>
  <c r="AX24" i="45"/>
  <c r="AX69" i="44"/>
  <c r="BA72" i="44"/>
  <c r="AZ72" i="44"/>
  <c r="B16" i="46"/>
  <c r="BB17" i="45"/>
  <c r="AZ24" i="45"/>
  <c r="BA24" i="45"/>
  <c r="BB118" i="44"/>
  <c r="BB113" i="44"/>
  <c r="AZ98" i="44"/>
  <c r="BA98" i="44"/>
  <c r="BA63" i="44"/>
  <c r="AZ63" i="44"/>
  <c r="AH70" i="44"/>
  <c r="AX117" i="44"/>
  <c r="BB35" i="44"/>
  <c r="AX63" i="44"/>
  <c r="AH94" i="44"/>
  <c r="BA5" i="45"/>
  <c r="AZ5" i="45"/>
  <c r="AX6" i="45"/>
  <c r="BB11" i="44"/>
  <c r="AL69" i="44"/>
  <c r="AL20" i="45"/>
  <c r="F19" i="46" s="1"/>
  <c r="AX82" i="44"/>
  <c r="AX5" i="44"/>
  <c r="BB46" i="44"/>
  <c r="BA84" i="44"/>
  <c r="AZ84" i="44"/>
  <c r="BA61" i="44"/>
  <c r="AZ61" i="44"/>
  <c r="AH54" i="44"/>
  <c r="AL4" i="44"/>
  <c r="AL26" i="44"/>
  <c r="AL87" i="44"/>
  <c r="AX107" i="44"/>
  <c r="AL85" i="44"/>
  <c r="BA19" i="45"/>
  <c r="AZ19" i="45"/>
  <c r="AX61" i="44"/>
  <c r="BB83" i="44"/>
  <c r="AH63" i="44"/>
  <c r="AZ35" i="44"/>
  <c r="BA35" i="44"/>
  <c r="AL54" i="44"/>
  <c r="AH119" i="44"/>
  <c r="BB117" i="44"/>
  <c r="AX65" i="44"/>
  <c r="B11" i="46"/>
  <c r="BB12" i="45"/>
  <c r="AL50" i="44"/>
  <c r="AH52" i="44"/>
  <c r="AH79" i="44"/>
  <c r="AX81" i="44"/>
  <c r="AL22" i="45"/>
  <c r="F21" i="46" s="1"/>
  <c r="AL89" i="44"/>
  <c r="BB66" i="44"/>
  <c r="AL126" i="44"/>
  <c r="AX73" i="44"/>
  <c r="AL28" i="44"/>
  <c r="BA108" i="44"/>
  <c r="AZ108" i="44"/>
  <c r="AZ50" i="44"/>
  <c r="BA50" i="44"/>
  <c r="AZ76" i="44"/>
  <c r="BA76" i="44"/>
  <c r="AX122" i="44"/>
  <c r="AH90" i="44"/>
  <c r="AX97" i="44"/>
  <c r="AX56" i="44"/>
  <c r="BA6" i="44"/>
  <c r="AZ6" i="44"/>
  <c r="AH72" i="44"/>
  <c r="AL34" i="44"/>
  <c r="BB4" i="45"/>
  <c r="B3" i="46"/>
  <c r="AH26" i="44"/>
  <c r="BB4" i="67"/>
  <c r="AL47" i="44"/>
  <c r="BA80" i="44"/>
  <c r="AZ80" i="44"/>
  <c r="AX9" i="44"/>
  <c r="AH113" i="44"/>
  <c r="B18" i="46"/>
  <c r="BB19" i="45"/>
  <c r="AL93" i="44"/>
  <c r="AL42" i="44"/>
  <c r="AL9" i="45"/>
  <c r="F8" i="46" s="1"/>
  <c r="AH17" i="44"/>
  <c r="BA78" i="44"/>
  <c r="AZ78" i="44"/>
  <c r="BB59" i="44"/>
  <c r="AX7" i="44"/>
  <c r="AH116" i="44"/>
  <c r="AZ123" i="44"/>
  <c r="BA123" i="44"/>
  <c r="AL45" i="44"/>
  <c r="AX49" i="44"/>
  <c r="AL17" i="44"/>
  <c r="AZ109" i="44"/>
  <c r="BA109" i="44"/>
  <c r="AH6" i="44"/>
  <c r="AL21" i="45"/>
  <c r="F20" i="46" s="1"/>
  <c r="AH95" i="44"/>
  <c r="BA27" i="45"/>
  <c r="AZ27" i="45"/>
  <c r="AX17" i="44"/>
  <c r="BA17" i="44"/>
  <c r="AZ17" i="44"/>
  <c r="AH85" i="44"/>
  <c r="AZ15" i="45"/>
  <c r="BA15" i="45"/>
  <c r="BA103" i="44"/>
  <c r="AZ103" i="44"/>
  <c r="AH4" i="45"/>
  <c r="N3" i="46" s="1"/>
  <c r="AX22" i="44"/>
  <c r="BA92" i="44"/>
  <c r="AZ92" i="44"/>
  <c r="AX48" i="44"/>
  <c r="AX27" i="45"/>
  <c r="AH69" i="44"/>
  <c r="BB68" i="44"/>
  <c r="AL60" i="44"/>
  <c r="AZ117" i="44"/>
  <c r="BA117" i="44"/>
  <c r="AH112" i="44"/>
  <c r="AL116" i="44"/>
  <c r="AL82" i="44"/>
  <c r="BA91" i="44"/>
  <c r="AZ91" i="44"/>
  <c r="AL38" i="44"/>
  <c r="AZ23" i="45"/>
  <c r="BA23" i="45"/>
  <c r="AH102" i="44"/>
  <c r="AX64" i="44"/>
  <c r="AZ41" i="44"/>
  <c r="BA41" i="44"/>
  <c r="AX70" i="44"/>
  <c r="AZ30" i="44"/>
  <c r="BA30" i="44"/>
  <c r="AZ58" i="44"/>
  <c r="BA58" i="44"/>
  <c r="AH56" i="44"/>
  <c r="BA97" i="44"/>
  <c r="AZ97" i="44"/>
  <c r="B24" i="46"/>
  <c r="BB25" i="45"/>
  <c r="AH66" i="44"/>
  <c r="AX57" i="44"/>
  <c r="AL4" i="67"/>
  <c r="AL83" i="44"/>
  <c r="BA11" i="44"/>
  <c r="AZ11" i="44"/>
  <c r="AL8" i="44"/>
  <c r="AX111" i="44"/>
  <c r="AX90" i="44"/>
  <c r="AZ48" i="44"/>
  <c r="BA48" i="44"/>
  <c r="AL108" i="44"/>
  <c r="BA73" i="44"/>
  <c r="AZ73" i="44"/>
  <c r="AH46" i="44"/>
  <c r="B23" i="46"/>
  <c r="BB24" i="45"/>
  <c r="AL107" i="44"/>
  <c r="BB15" i="45"/>
  <c r="B14" i="46"/>
  <c r="AH80" i="44"/>
  <c r="BB120" i="44"/>
  <c r="AX12" i="44"/>
  <c r="BB17" i="44"/>
  <c r="AX88" i="44"/>
  <c r="AH17" i="45"/>
  <c r="N16" i="46" s="1"/>
  <c r="AH28" i="44"/>
  <c r="B2" i="46"/>
  <c r="BB3" i="45"/>
  <c r="BB78" i="44"/>
  <c r="BB81" i="44"/>
  <c r="AH10" i="45"/>
  <c r="N9" i="46" s="1"/>
  <c r="AL74" i="44"/>
  <c r="AH49" i="44"/>
  <c r="BB41" i="44"/>
  <c r="AH41" i="44"/>
  <c r="AX34" i="44"/>
  <c r="AH98" i="44"/>
  <c r="AZ9" i="45"/>
  <c r="BA9" i="45"/>
  <c r="AZ104" i="44"/>
  <c r="BA104" i="44"/>
  <c r="AX17" i="45"/>
  <c r="AH126" i="44"/>
  <c r="AH22" i="44"/>
  <c r="AX55" i="44"/>
  <c r="AH18" i="45"/>
  <c r="N17" i="46" s="1"/>
  <c r="AH23" i="45"/>
  <c r="N22" i="46" s="1"/>
  <c r="BB86" i="44"/>
  <c r="AL39" i="44"/>
  <c r="AX25" i="44"/>
  <c r="AL76" i="44"/>
  <c r="AL46" i="44"/>
  <c r="AH100" i="44"/>
  <c r="AH101" i="44"/>
  <c r="AH19" i="45"/>
  <c r="N18" i="46" s="1"/>
  <c r="AH117" i="44"/>
  <c r="AH114" i="44"/>
  <c r="AL73" i="44"/>
  <c r="AH104" i="44"/>
  <c r="AH22" i="45"/>
  <c r="N21" i="46" s="1"/>
  <c r="AH13" i="44"/>
  <c r="AZ82" i="44"/>
  <c r="BA82" i="44"/>
  <c r="BB60" i="44"/>
  <c r="AZ57" i="44"/>
  <c r="BA57" i="44"/>
  <c r="AZ55" i="44"/>
  <c r="BA55" i="44"/>
  <c r="AH4" i="44"/>
  <c r="BA5" i="44"/>
  <c r="AZ5" i="44"/>
  <c r="AH75" i="44"/>
  <c r="AZ14" i="44"/>
  <c r="BA14" i="44"/>
  <c r="AZ19" i="44"/>
  <c r="BA19" i="44"/>
  <c r="AH3" i="67"/>
  <c r="BB13" i="45"/>
  <c r="B12" i="46"/>
  <c r="AZ66" i="44"/>
  <c r="BA66" i="44"/>
  <c r="BA85" i="44"/>
  <c r="AZ85" i="44"/>
  <c r="AX52" i="44"/>
  <c r="BB94" i="44"/>
  <c r="AL15" i="44"/>
  <c r="BA10" i="44"/>
  <c r="AZ10" i="44"/>
  <c r="AH20" i="44"/>
  <c r="AH48" i="44"/>
  <c r="BA111" i="44"/>
  <c r="AZ111" i="44"/>
  <c r="BB91" i="44"/>
  <c r="AH5" i="44"/>
  <c r="AH24" i="45"/>
  <c r="N23" i="46" s="1"/>
  <c r="AH13" i="45"/>
  <c r="N12" i="46" s="1"/>
  <c r="AX20" i="45"/>
  <c r="AX42" i="44"/>
  <c r="AH53" i="44"/>
  <c r="AX76" i="44"/>
  <c r="AH97" i="44"/>
  <c r="BB30" i="44"/>
  <c r="AZ3" i="45"/>
  <c r="BA3" i="45"/>
  <c r="AH30" i="44"/>
  <c r="AZ9" i="44"/>
  <c r="BA9" i="44"/>
  <c r="BB85" i="44"/>
  <c r="BB89" i="44"/>
  <c r="BB103" i="44"/>
  <c r="BA89" i="44"/>
  <c r="AZ89" i="44"/>
  <c r="AX109" i="44"/>
  <c r="B27" i="46"/>
  <c r="BB107" i="44"/>
  <c r="BB47" i="44"/>
  <c r="BA68" i="44"/>
  <c r="AZ68" i="44"/>
  <c r="AX72" i="44"/>
  <c r="AH19" i="44"/>
  <c r="AX96" i="44"/>
  <c r="BA115" i="44"/>
  <c r="AZ115" i="44"/>
  <c r="BB57" i="44"/>
  <c r="BB90" i="44"/>
  <c r="AH83" i="44"/>
  <c r="BA52" i="44"/>
  <c r="AZ52" i="44"/>
  <c r="AX108" i="44"/>
  <c r="BB72" i="44"/>
  <c r="AX84" i="44"/>
  <c r="AL121" i="44"/>
  <c r="BA4" i="44"/>
  <c r="AZ4" i="44"/>
  <c r="BA71" i="44"/>
  <c r="AZ71" i="44"/>
  <c r="BB48" i="44"/>
  <c r="AH109" i="44"/>
  <c r="AL80" i="44"/>
  <c r="BA70" i="44"/>
  <c r="AZ70" i="44"/>
  <c r="AH7" i="44"/>
  <c r="AL27" i="45"/>
  <c r="F26" i="46" s="1"/>
  <c r="AH25" i="44"/>
  <c r="AH59" i="44"/>
  <c r="AX39" i="44"/>
  <c r="AH11" i="45"/>
  <c r="N10" i="46" s="1"/>
  <c r="AL24" i="45"/>
  <c r="F23" i="46" s="1"/>
  <c r="AL7" i="44"/>
  <c r="AL43" i="44"/>
  <c r="AH123" i="44"/>
  <c r="AX41" i="44"/>
  <c r="AH125" i="44"/>
  <c r="AH8" i="45"/>
  <c r="N7" i="46" s="1"/>
  <c r="AL86" i="44"/>
  <c r="AL5" i="67"/>
  <c r="AL84" i="44"/>
  <c r="AH21" i="44"/>
  <c r="AL122" i="44"/>
  <c r="BB39" i="44"/>
  <c r="AX118" i="44"/>
  <c r="AH73" i="44"/>
  <c r="AH15" i="45"/>
  <c r="N14" i="46" s="1"/>
  <c r="BB110" i="44"/>
  <c r="AX27" i="44"/>
  <c r="AH67" i="44"/>
  <c r="BB87" i="44"/>
  <c r="AX75" i="44"/>
  <c r="AH93" i="44"/>
  <c r="AZ112" i="44"/>
  <c r="BA112" i="44"/>
  <c r="B25" i="46"/>
  <c r="BB26" i="45"/>
  <c r="BA102" i="44"/>
  <c r="AZ102" i="44"/>
  <c r="BB24" i="44"/>
  <c r="BB10" i="45"/>
  <c r="B9" i="46"/>
  <c r="AH57" i="44"/>
  <c r="BB70" i="44"/>
  <c r="AH65" i="44"/>
  <c r="AX92" i="44"/>
  <c r="BA120" i="44"/>
  <c r="AZ120" i="44"/>
  <c r="AZ29" i="44"/>
  <c r="BA29" i="44"/>
  <c r="BA18" i="45"/>
  <c r="AZ18" i="45"/>
  <c r="AX77" i="44"/>
  <c r="AL72" i="44"/>
  <c r="AH103" i="44"/>
  <c r="BB20" i="44"/>
  <c r="BB32" i="44"/>
  <c r="BA38" i="44"/>
  <c r="AZ38" i="44"/>
  <c r="BB3" i="67"/>
  <c r="BB80" i="44"/>
  <c r="AH86" i="44"/>
  <c r="AX121" i="44"/>
  <c r="AX16" i="44"/>
  <c r="AH71" i="44"/>
  <c r="AZ94" i="44"/>
  <c r="BA94" i="44"/>
  <c r="BB42" i="44"/>
  <c r="AH27" i="44"/>
  <c r="BB71" i="44"/>
  <c r="BB62" i="44"/>
  <c r="AH60" i="44"/>
  <c r="AH64" i="44"/>
  <c r="BB34" i="44"/>
  <c r="AZ27" i="44"/>
  <c r="BA27" i="44"/>
  <c r="AX79" i="44"/>
  <c r="BB5" i="44"/>
  <c r="BB79" i="44"/>
  <c r="AL77" i="44"/>
  <c r="AX3" i="45"/>
  <c r="AL18" i="45"/>
  <c r="F17" i="46" s="1"/>
  <c r="AL115" i="44"/>
  <c r="AL53" i="44"/>
  <c r="AH107" i="44"/>
  <c r="AH5" i="67"/>
  <c r="AX8" i="44"/>
  <c r="BA126" i="44"/>
  <c r="AZ126" i="44"/>
  <c r="BB82" i="44"/>
  <c r="BB97" i="44"/>
  <c r="AX7" i="45"/>
  <c r="BA54" i="44"/>
  <c r="AZ54" i="44"/>
  <c r="AL111" i="44"/>
  <c r="AL59" i="44"/>
  <c r="AH45" i="44"/>
  <c r="BB105" i="44"/>
  <c r="AX71" i="44"/>
  <c r="AH84" i="44"/>
  <c r="BB122" i="44"/>
  <c r="AL9" i="44"/>
  <c r="AL3" i="67"/>
  <c r="BB19" i="44"/>
  <c r="AX12" i="45"/>
  <c r="AX24" i="44"/>
  <c r="AX36" i="44"/>
  <c r="AH40" i="44"/>
  <c r="AZ40" i="44"/>
  <c r="BA40" i="44"/>
  <c r="AX22" i="45"/>
  <c r="BA87" i="44"/>
  <c r="AZ87" i="44"/>
  <c r="AX114" i="44"/>
  <c r="AL81" i="44"/>
  <c r="AH9" i="45"/>
  <c r="N8" i="46" s="1"/>
  <c r="AX120" i="44"/>
  <c r="BB114" i="44"/>
  <c r="AX102" i="44"/>
  <c r="AL33" i="44"/>
  <c r="AH68" i="44"/>
  <c r="AL49" i="44"/>
  <c r="BB67" i="44"/>
  <c r="AL17" i="45"/>
  <c r="F16" i="46" s="1"/>
  <c r="BB8" i="44"/>
  <c r="AX62" i="44"/>
  <c r="AX6" i="44"/>
  <c r="AL31" i="44"/>
  <c r="BB52" i="44"/>
  <c r="AL6" i="44"/>
  <c r="AL75" i="44"/>
  <c r="AX80" i="44"/>
  <c r="B26" i="46"/>
  <c r="BB27" i="45"/>
  <c r="BB55" i="44"/>
  <c r="BB64" i="44"/>
  <c r="AL63" i="44"/>
  <c r="AX26" i="44"/>
  <c r="AH24" i="44"/>
  <c r="BB23" i="45"/>
  <c r="B22" i="46"/>
  <c r="BB77" i="44"/>
  <c r="AL3" i="45"/>
  <c r="F2" i="46" s="1"/>
  <c r="AH34" i="44"/>
  <c r="BB16" i="45"/>
  <c r="B15" i="46"/>
  <c r="AZ125" i="44"/>
  <c r="BA125" i="44"/>
  <c r="AX59" i="44"/>
  <c r="AL44" i="44"/>
  <c r="AX19" i="45"/>
  <c r="AL4" i="45"/>
  <c r="F3" i="46" s="1"/>
  <c r="AX126" i="44"/>
  <c r="AZ110" i="44"/>
  <c r="BA110" i="44"/>
  <c r="BB76" i="44"/>
  <c r="AX16" i="45"/>
  <c r="AX18" i="45"/>
  <c r="AZ34" i="44"/>
  <c r="BA34" i="44"/>
  <c r="BB45" i="44"/>
  <c r="AZ4" i="45"/>
  <c r="BA4" i="45"/>
  <c r="AL62" i="44"/>
  <c r="BA21" i="44"/>
  <c r="AZ21" i="44"/>
  <c r="AX31" i="44"/>
  <c r="AX33" i="44"/>
  <c r="BA114" i="44"/>
  <c r="AZ114" i="44"/>
  <c r="BA5" i="67"/>
  <c r="AZ5" i="67"/>
  <c r="AZ12" i="44"/>
  <c r="BA12" i="44"/>
  <c r="BB5" i="67"/>
  <c r="AX100" i="44"/>
  <c r="B6" i="46"/>
  <c r="BB7" i="45"/>
  <c r="BA6" i="45"/>
  <c r="AZ6" i="45"/>
  <c r="AX15" i="45"/>
  <c r="AL35" i="44"/>
  <c r="AL26" i="45"/>
  <c r="F25" i="46" s="1"/>
  <c r="BA14" i="45"/>
  <c r="AZ14" i="45"/>
  <c r="AL94" i="44"/>
  <c r="AH110" i="44"/>
  <c r="AL28" i="45"/>
  <c r="F27" i="46" s="1"/>
  <c r="AH16" i="45"/>
  <c r="N15" i="46" s="1"/>
  <c r="AZ60" i="44"/>
  <c r="BA60" i="44"/>
  <c r="AX95" i="44"/>
  <c r="BB119" i="44"/>
  <c r="AX66" i="44"/>
  <c r="AL105" i="44"/>
  <c r="AX10" i="44"/>
  <c r="AH18" i="44"/>
  <c r="BA53" i="44"/>
  <c r="AZ53" i="44"/>
  <c r="AX43" i="44"/>
  <c r="AZ16" i="44"/>
  <c r="BA16" i="44"/>
  <c r="AL30" i="44"/>
  <c r="BA31" i="44"/>
  <c r="AZ31" i="44"/>
  <c r="AL19" i="44"/>
  <c r="BB12" i="44"/>
  <c r="AH3" i="45"/>
  <c r="N2" i="46" s="1"/>
  <c r="BA458" i="27"/>
  <c r="AX121" i="27"/>
  <c r="BA482" i="27"/>
  <c r="BB143" i="27"/>
  <c r="AL127" i="27"/>
  <c r="BB105" i="27"/>
  <c r="BB189" i="27"/>
  <c r="AZ540" i="27"/>
  <c r="AY540" i="27"/>
  <c r="AK443" i="27"/>
  <c r="AL164" i="27"/>
  <c r="AX112" i="27"/>
  <c r="AW430" i="27"/>
  <c r="AG495" i="27"/>
  <c r="AK551" i="27"/>
  <c r="BA520" i="27"/>
  <c r="AG442" i="27"/>
  <c r="AK427" i="27"/>
  <c r="AL161" i="27"/>
  <c r="AZ468" i="27"/>
  <c r="AY468" i="27"/>
  <c r="AX134" i="27"/>
  <c r="AW475" i="27"/>
  <c r="BA560" i="27"/>
  <c r="AL27" i="44"/>
  <c r="AH124" i="44"/>
  <c r="BB69" i="44"/>
  <c r="AW643" i="27"/>
  <c r="AK457" i="27"/>
  <c r="AW529" i="27"/>
  <c r="BA603" i="27"/>
  <c r="BB106" i="27"/>
  <c r="AG635" i="27"/>
  <c r="AZ485" i="27"/>
  <c r="AY485" i="27"/>
  <c r="AW459" i="27"/>
  <c r="AH120" i="44"/>
  <c r="AX60" i="44"/>
  <c r="AK496" i="27"/>
  <c r="AH154" i="27"/>
  <c r="AZ132" i="27"/>
  <c r="BA132" i="27"/>
  <c r="AX129" i="27"/>
  <c r="AX181" i="27"/>
  <c r="AK617" i="27"/>
  <c r="AX137" i="27"/>
  <c r="AH206" i="27"/>
  <c r="BB155" i="27"/>
  <c r="BA104" i="27"/>
  <c r="AZ104" i="27"/>
  <c r="AX19" i="44"/>
  <c r="AL70" i="44"/>
  <c r="AX116" i="44"/>
  <c r="AX156" i="27"/>
  <c r="AW647" i="27"/>
  <c r="AW450" i="27"/>
  <c r="AW532" i="27"/>
  <c r="BA575" i="27"/>
  <c r="AL194" i="27"/>
  <c r="AZ562" i="27"/>
  <c r="AY562" i="27"/>
  <c r="AG539" i="27"/>
  <c r="AZ205" i="27"/>
  <c r="BA205" i="27"/>
  <c r="BA608" i="27"/>
  <c r="BB51" i="44"/>
  <c r="BA181" i="27"/>
  <c r="AZ181" i="27"/>
  <c r="AY481" i="27"/>
  <c r="AZ481" i="27"/>
  <c r="BA32" i="44"/>
  <c r="AZ32" i="44"/>
  <c r="AZ12" i="45"/>
  <c r="BA12" i="45"/>
  <c r="AW436" i="27"/>
  <c r="BA606" i="27"/>
  <c r="AZ426" i="27"/>
  <c r="AY426" i="27"/>
  <c r="BB104" i="27"/>
  <c r="BB174" i="27"/>
  <c r="BA551" i="27"/>
  <c r="AL135" i="27"/>
  <c r="BB183" i="27"/>
  <c r="BA453" i="27"/>
  <c r="AX4" i="45"/>
  <c r="AH105" i="44"/>
  <c r="AG614" i="27"/>
  <c r="AZ583" i="27"/>
  <c r="AY583" i="27"/>
  <c r="AZ552" i="27"/>
  <c r="AY552" i="27"/>
  <c r="BA445" i="27"/>
  <c r="AK622" i="27"/>
  <c r="AW446" i="27"/>
  <c r="AK511" i="27"/>
  <c r="BA624" i="27"/>
  <c r="AH76" i="44"/>
  <c r="BB65" i="44"/>
  <c r="AK580" i="27"/>
  <c r="BA625" i="27"/>
  <c r="AZ581" i="27"/>
  <c r="AY581" i="27"/>
  <c r="BB142" i="27"/>
  <c r="AX102" i="27"/>
  <c r="AG607" i="27"/>
  <c r="AZ536" i="27"/>
  <c r="AY536" i="27"/>
  <c r="BA77" i="44"/>
  <c r="AZ77" i="44"/>
  <c r="AL23" i="44"/>
  <c r="AX54" i="44"/>
  <c r="BA532" i="27"/>
  <c r="AZ438" i="27"/>
  <c r="AY438" i="27"/>
  <c r="AG469" i="27"/>
  <c r="AW487" i="27"/>
  <c r="BB191" i="27"/>
  <c r="AZ645" i="27"/>
  <c r="AY645" i="27"/>
  <c r="AG491" i="27"/>
  <c r="AW620" i="27"/>
  <c r="AX160" i="27"/>
  <c r="BA488" i="27"/>
  <c r="AH157" i="27"/>
  <c r="BA122" i="27"/>
  <c r="AZ122" i="27"/>
  <c r="AH141" i="27"/>
  <c r="BA495" i="27"/>
  <c r="AX187" i="27"/>
  <c r="AH20" i="45"/>
  <c r="N19" i="46" s="1"/>
  <c r="AX112" i="44"/>
  <c r="AG451" i="27"/>
  <c r="AH193" i="27"/>
  <c r="AY534" i="27"/>
  <c r="AZ534" i="27"/>
  <c r="BA175" i="27"/>
  <c r="AZ175" i="27"/>
  <c r="BA558" i="27"/>
  <c r="AX158" i="27"/>
  <c r="AG633" i="27"/>
  <c r="AX178" i="27"/>
  <c r="AY525" i="27"/>
  <c r="AZ525" i="27"/>
  <c r="AK514" i="27"/>
  <c r="BA44" i="44"/>
  <c r="AZ44" i="44"/>
  <c r="BB109" i="44"/>
  <c r="AK600" i="27"/>
  <c r="BB170" i="27"/>
  <c r="BB113" i="27"/>
  <c r="AG576" i="27"/>
  <c r="AW454" i="27"/>
  <c r="AK586" i="27"/>
  <c r="AG454" i="27"/>
  <c r="AZ496" i="27"/>
  <c r="AY496" i="27"/>
  <c r="AH82" i="44"/>
  <c r="AZ46" i="44"/>
  <c r="BA46" i="44"/>
  <c r="BB7" i="44"/>
  <c r="AY489" i="27"/>
  <c r="AZ489" i="27"/>
  <c r="AW569" i="27"/>
  <c r="AY566" i="27"/>
  <c r="AZ566" i="27"/>
  <c r="AK522" i="27"/>
  <c r="BA588" i="27"/>
  <c r="AY492" i="27"/>
  <c r="AZ492" i="27"/>
  <c r="BA510" i="27"/>
  <c r="AY520" i="27"/>
  <c r="AZ520" i="27"/>
  <c r="AX99" i="44"/>
  <c r="BA105" i="44"/>
  <c r="AZ105" i="44"/>
  <c r="BA107" i="44"/>
  <c r="AZ107" i="44"/>
  <c r="AZ99" i="44"/>
  <c r="BA99" i="44"/>
  <c r="BB33" i="44"/>
  <c r="BA481" i="27"/>
  <c r="AK519" i="27"/>
  <c r="AL182" i="27"/>
  <c r="AW423" i="27"/>
  <c r="AG565" i="27"/>
  <c r="AK584" i="27"/>
  <c r="BB102" i="27"/>
  <c r="AG648" i="27"/>
  <c r="AW633" i="27"/>
  <c r="AW607" i="27"/>
  <c r="BA616" i="27"/>
  <c r="BA641" i="27"/>
  <c r="AL128" i="27"/>
  <c r="AX26" i="45"/>
  <c r="AL96" i="44"/>
  <c r="BB120" i="27"/>
  <c r="AW603" i="27"/>
  <c r="BB133" i="27"/>
  <c r="AL157" i="27"/>
  <c r="BB175" i="27"/>
  <c r="BB115" i="27"/>
  <c r="BB73" i="44"/>
  <c r="AX119" i="44"/>
  <c r="BB25" i="44"/>
  <c r="BA21" i="45"/>
  <c r="AZ21" i="45"/>
  <c r="AL8" i="45"/>
  <c r="F7" i="46" s="1"/>
  <c r="BB169" i="27"/>
  <c r="AL204" i="27"/>
  <c r="AK618" i="27"/>
  <c r="AH192" i="27"/>
  <c r="AK596" i="27"/>
  <c r="AY483" i="27"/>
  <c r="AZ483" i="27"/>
  <c r="BA95" i="44"/>
  <c r="AZ95" i="44"/>
  <c r="BA477" i="27"/>
  <c r="AW466" i="27"/>
  <c r="BA615" i="27"/>
  <c r="AG425" i="27"/>
  <c r="AG609" i="27"/>
  <c r="AH181" i="27"/>
  <c r="BA518" i="27"/>
  <c r="AH39" i="44"/>
  <c r="AZ62" i="44"/>
  <c r="BA62" i="44"/>
  <c r="AL67" i="44"/>
  <c r="AZ42" i="44"/>
  <c r="BA42" i="44"/>
  <c r="AH108" i="44"/>
  <c r="BA28" i="44"/>
  <c r="AZ28" i="44"/>
  <c r="AH12" i="45"/>
  <c r="N11" i="46" s="1"/>
  <c r="AH89" i="44"/>
  <c r="BB10" i="44"/>
  <c r="AK459" i="27"/>
  <c r="AL207" i="27"/>
  <c r="AL133" i="27"/>
  <c r="AK535" i="27"/>
  <c r="AG515" i="27"/>
  <c r="AH105" i="27"/>
  <c r="AZ457" i="27"/>
  <c r="AY457" i="27"/>
  <c r="BB111" i="27"/>
  <c r="AK599" i="27"/>
  <c r="AY554" i="27"/>
  <c r="AZ554" i="27"/>
  <c r="AX200" i="27"/>
  <c r="AX74" i="44"/>
  <c r="AX35" i="44"/>
  <c r="AL22" i="44"/>
  <c r="AL24" i="44"/>
  <c r="AX13" i="45"/>
  <c r="AX11" i="44"/>
  <c r="BB49" i="44"/>
  <c r="AL112" i="44"/>
  <c r="BB124" i="44"/>
  <c r="AX47" i="44"/>
  <c r="AH81" i="44"/>
  <c r="BB53" i="44"/>
  <c r="BA88" i="44"/>
  <c r="AZ88" i="44"/>
  <c r="AX8" i="45"/>
  <c r="AL104" i="44"/>
  <c r="AY567" i="27"/>
  <c r="AZ567" i="27"/>
  <c r="AG600" i="27"/>
  <c r="AH204" i="27"/>
  <c r="AY514" i="27"/>
  <c r="AZ514" i="27"/>
  <c r="AG623" i="27"/>
  <c r="AL191" i="27"/>
  <c r="AL68" i="44"/>
  <c r="AL103" i="44"/>
  <c r="BA116" i="44"/>
  <c r="AZ116" i="44"/>
  <c r="AX14" i="44"/>
  <c r="BB100" i="44"/>
  <c r="AX45" i="44"/>
  <c r="AL13" i="45"/>
  <c r="F12" i="46" s="1"/>
  <c r="BB18" i="44"/>
  <c r="AL7" i="45"/>
  <c r="F6" i="46" s="1"/>
  <c r="BA101" i="44"/>
  <c r="AZ101" i="44"/>
  <c r="BB16" i="44"/>
  <c r="BB116" i="44"/>
  <c r="AL119" i="44"/>
  <c r="AL57" i="44"/>
  <c r="AK570" i="27"/>
  <c r="AG655" i="27"/>
  <c r="AK447" i="27"/>
  <c r="AL143" i="27"/>
  <c r="AY442" i="27"/>
  <c r="AZ442" i="27"/>
  <c r="BB144" i="27"/>
  <c r="AH43" i="44"/>
  <c r="BB123" i="44"/>
  <c r="AX106" i="44"/>
  <c r="AL101" i="44"/>
  <c r="AL14" i="45"/>
  <c r="F13" i="46" s="1"/>
  <c r="AL88" i="44"/>
  <c r="AH55" i="44"/>
  <c r="BB115" i="44"/>
  <c r="AL61" i="44"/>
  <c r="BB75" i="44"/>
  <c r="AX83" i="44"/>
  <c r="AH37" i="44"/>
  <c r="BB63" i="44"/>
  <c r="BB37" i="44"/>
  <c r="BB125" i="44"/>
  <c r="AL100" i="44"/>
  <c r="AL138" i="27"/>
  <c r="AW483" i="27"/>
  <c r="BA193" i="27"/>
  <c r="AZ193" i="27"/>
  <c r="AK467" i="27"/>
  <c r="AG591" i="27"/>
  <c r="AG636" i="27"/>
  <c r="AX131" i="27"/>
  <c r="AK630" i="27"/>
  <c r="AZ118" i="27"/>
  <c r="BA118" i="27"/>
  <c r="BB92" i="44"/>
  <c r="B8" i="46"/>
  <c r="BB9" i="45"/>
  <c r="AH58" i="44"/>
  <c r="AL52" i="44"/>
  <c r="AL90" i="44"/>
  <c r="AH118" i="44"/>
  <c r="AZ56" i="44"/>
  <c r="BA56" i="44"/>
  <c r="AH25" i="45"/>
  <c r="N24" i="46" s="1"/>
  <c r="AL98" i="44"/>
  <c r="AL3" i="44"/>
  <c r="BB50" i="44"/>
  <c r="AL36" i="44"/>
  <c r="BA437" i="27"/>
  <c r="AH130" i="27"/>
  <c r="AK525" i="27"/>
  <c r="AX195" i="27"/>
  <c r="AK472" i="27"/>
  <c r="AK569" i="27"/>
  <c r="AG447" i="27"/>
  <c r="AH125" i="27"/>
  <c r="AZ150" i="27"/>
  <c r="BA150" i="27"/>
  <c r="AY487" i="27"/>
  <c r="AZ487" i="27"/>
  <c r="BA516" i="27"/>
  <c r="AX113" i="44"/>
  <c r="BB99" i="44"/>
  <c r="AL118" i="44"/>
  <c r="AH8" i="44"/>
  <c r="AZ96" i="44"/>
  <c r="BA96" i="44"/>
  <c r="BA59" i="44"/>
  <c r="AZ59" i="44"/>
  <c r="AZ8" i="44"/>
  <c r="BA8" i="44"/>
  <c r="AH51" i="44"/>
  <c r="BA25" i="44"/>
  <c r="AZ25" i="44"/>
  <c r="AZ23" i="44"/>
  <c r="BA23" i="44"/>
  <c r="AX32" i="44"/>
  <c r="AH99" i="44"/>
  <c r="AZ8" i="45"/>
  <c r="BA8" i="45"/>
  <c r="AH78" i="44"/>
  <c r="AH96" i="44"/>
  <c r="AW588" i="27"/>
  <c r="AX167" i="27"/>
  <c r="AW510" i="27"/>
  <c r="BB184" i="27"/>
  <c r="AL158" i="27"/>
  <c r="BB108" i="44"/>
  <c r="AL66" i="44"/>
  <c r="BA121" i="44"/>
  <c r="AZ121" i="44"/>
  <c r="AH27" i="45"/>
  <c r="N26" i="46" s="1"/>
  <c r="BB44" i="44"/>
  <c r="BA86" i="44"/>
  <c r="AZ86" i="44"/>
  <c r="AX86" i="44"/>
  <c r="BA7" i="44"/>
  <c r="AZ7" i="44"/>
  <c r="AH74" i="44"/>
  <c r="BA103" i="27"/>
  <c r="AZ103" i="27"/>
  <c r="AG595" i="27"/>
  <c r="AG453" i="27"/>
  <c r="AK554" i="27"/>
  <c r="AL208" i="27"/>
  <c r="BA426" i="27"/>
  <c r="BB101" i="44"/>
  <c r="BB54" i="44"/>
  <c r="BA24" i="44"/>
  <c r="AZ24" i="44"/>
  <c r="AH5" i="45"/>
  <c r="N4" i="46" s="1"/>
  <c r="AZ51" i="44"/>
  <c r="BA51" i="44"/>
  <c r="BA26" i="45"/>
  <c r="AZ26" i="45"/>
  <c r="AL25" i="45"/>
  <c r="F24" i="46" s="1"/>
  <c r="AX37" i="44"/>
  <c r="AH10" i="44"/>
  <c r="BA113" i="44"/>
  <c r="AZ113" i="44"/>
  <c r="AX29" i="44"/>
  <c r="AX23" i="45"/>
  <c r="BB4" i="44"/>
  <c r="AX51" i="44"/>
  <c r="BA43" i="44"/>
  <c r="AZ43" i="44"/>
  <c r="AK616" i="27"/>
  <c r="AL140" i="27"/>
  <c r="AL111" i="27"/>
  <c r="AK574" i="27"/>
  <c r="AW578" i="27"/>
  <c r="AK425" i="27"/>
  <c r="AX150" i="27"/>
  <c r="AK556" i="27"/>
  <c r="AX10" i="45"/>
  <c r="AL32" i="44"/>
  <c r="AL48" i="44"/>
  <c r="BB102" i="44"/>
  <c r="AZ65" i="44"/>
  <c r="BA65" i="44"/>
  <c r="AZ33" i="44"/>
  <c r="BA33" i="44"/>
  <c r="BB28" i="44"/>
  <c r="BB38" i="44"/>
  <c r="AL109" i="44"/>
  <c r="BA39" i="44"/>
  <c r="AZ39" i="44"/>
  <c r="BB26" i="44"/>
  <c r="AH28" i="45"/>
  <c r="N27" i="46" s="1"/>
  <c r="AX28" i="44"/>
  <c r="AW574" i="27"/>
  <c r="AK474" i="27"/>
  <c r="AZ202" i="27"/>
  <c r="BA202" i="27"/>
  <c r="AH176" i="27"/>
  <c r="AZ113" i="27"/>
  <c r="BA113" i="27"/>
  <c r="AX115" i="27"/>
  <c r="AL134" i="27"/>
  <c r="BA100" i="44"/>
  <c r="AZ100" i="44"/>
  <c r="BB56" i="44"/>
  <c r="AX78" i="44"/>
  <c r="AX18" i="44"/>
  <c r="AX13" i="44"/>
  <c r="BB88" i="44"/>
  <c r="BB13" i="44"/>
  <c r="AX53" i="44"/>
  <c r="AX105" i="44"/>
  <c r="AZ74" i="44"/>
  <c r="BA74" i="44"/>
  <c r="AH42" i="44"/>
  <c r="AZ7" i="45"/>
  <c r="BA7" i="45"/>
  <c r="AL91" i="44"/>
  <c r="AZ22" i="44"/>
  <c r="BA22" i="44"/>
  <c r="AL5" i="45"/>
  <c r="F4" i="46" s="1"/>
  <c r="BA47" i="44"/>
  <c r="AZ47" i="44"/>
  <c r="AL92" i="44"/>
  <c r="AX162" i="27"/>
  <c r="AH172" i="27"/>
  <c r="BB137" i="27"/>
  <c r="AW468" i="27"/>
  <c r="BA574" i="27"/>
  <c r="BA459" i="27"/>
  <c r="AG492" i="27"/>
  <c r="AY505" i="27"/>
  <c r="AZ505" i="27"/>
  <c r="AK466" i="27"/>
  <c r="AZ652" i="27"/>
  <c r="AY652" i="27"/>
  <c r="AZ69" i="44"/>
  <c r="BA69" i="44"/>
  <c r="BA15" i="44"/>
  <c r="AZ15" i="44"/>
  <c r="AX25" i="45"/>
  <c r="AL125" i="44"/>
  <c r="BB14" i="44"/>
  <c r="BB93" i="44"/>
  <c r="AX21" i="45"/>
  <c r="AH21" i="45"/>
  <c r="N20" i="46" s="1"/>
  <c r="AZ26" i="44"/>
  <c r="BA26" i="44"/>
  <c r="AL23" i="45"/>
  <c r="F22" i="46" s="1"/>
  <c r="AH4" i="67"/>
  <c r="B4" i="46"/>
  <c r="BB5" i="45"/>
  <c r="AL114" i="44"/>
  <c r="AZ16" i="45"/>
  <c r="BA16" i="45"/>
  <c r="B7" i="46"/>
  <c r="BB8" i="45"/>
  <c r="AH15" i="44"/>
  <c r="AH106" i="44"/>
  <c r="BA135" i="27"/>
  <c r="AZ135" i="27"/>
  <c r="AZ620" i="27"/>
  <c r="AY620" i="27"/>
  <c r="AX155" i="27"/>
  <c r="AX141" i="27"/>
  <c r="AY424" i="27"/>
  <c r="AZ424" i="27"/>
  <c r="AH133" i="27"/>
  <c r="AH202" i="27"/>
  <c r="AG444" i="27"/>
  <c r="BB23" i="44"/>
  <c r="BB21" i="45"/>
  <c r="B20" i="46"/>
  <c r="AL16" i="45"/>
  <c r="F15" i="46" s="1"/>
  <c r="AX67" i="44"/>
  <c r="AL51" i="44"/>
  <c r="BA93" i="44"/>
  <c r="AZ93" i="44"/>
  <c r="AX4" i="67"/>
  <c r="AL78" i="44"/>
  <c r="AL20" i="44"/>
  <c r="BB96" i="44"/>
  <c r="BA119" i="44"/>
  <c r="AZ119" i="44"/>
  <c r="AH91" i="44"/>
  <c r="AL10" i="45"/>
  <c r="F9" i="46" s="1"/>
  <c r="AL64" i="44"/>
  <c r="AH23" i="44"/>
  <c r="AX23" i="44"/>
  <c r="AH38" i="44"/>
  <c r="AL102" i="44"/>
  <c r="AH160" i="27"/>
  <c r="AG545" i="27"/>
  <c r="AW593" i="27"/>
  <c r="BA591" i="27"/>
  <c r="BB112" i="27"/>
  <c r="AW653" i="27"/>
  <c r="BA476" i="27"/>
  <c r="BB206" i="27"/>
  <c r="AG460" i="27"/>
  <c r="AW448" i="27"/>
  <c r="AZ174" i="27"/>
  <c r="BA174" i="27"/>
  <c r="BA602" i="27"/>
  <c r="AK421" i="27"/>
  <c r="AZ90" i="44"/>
  <c r="BA90" i="44"/>
  <c r="AL123" i="44"/>
  <c r="AX110" i="44"/>
  <c r="AL58" i="44"/>
  <c r="BA504" i="27"/>
  <c r="AW492" i="27"/>
  <c r="BA651" i="27"/>
  <c r="AL169" i="27"/>
  <c r="AZ640" i="27"/>
  <c r="AY640" i="27"/>
  <c r="AW595" i="27"/>
  <c r="BB178" i="27"/>
  <c r="AK430" i="27"/>
  <c r="AK510" i="27"/>
  <c r="AX125" i="27"/>
  <c r="AK568" i="27"/>
  <c r="BA120" i="27"/>
  <c r="AZ120" i="27"/>
  <c r="AG445" i="27"/>
  <c r="BA579" i="27"/>
  <c r="AG489" i="27"/>
  <c r="AH207" i="27"/>
  <c r="AZ500" i="27"/>
  <c r="AY500" i="27"/>
  <c r="AZ463" i="27"/>
  <c r="AY463" i="27"/>
  <c r="AZ606" i="27"/>
  <c r="AY606" i="27"/>
  <c r="AH169" i="27"/>
  <c r="AH200" i="27"/>
  <c r="AY633" i="27"/>
  <c r="AZ633" i="27"/>
  <c r="AG651" i="27"/>
  <c r="AZ459" i="27"/>
  <c r="AY459" i="27"/>
  <c r="BB140" i="27"/>
  <c r="AK493" i="27"/>
  <c r="BA529" i="27"/>
  <c r="AG501" i="27"/>
  <c r="BA585" i="27"/>
  <c r="AG555" i="27"/>
  <c r="AX196" i="27"/>
  <c r="AK558" i="27"/>
  <c r="AW498" i="27"/>
  <c r="AY533" i="27"/>
  <c r="AZ533" i="27"/>
  <c r="AY480" i="27"/>
  <c r="AZ480" i="27"/>
  <c r="AX132" i="27"/>
  <c r="AL118" i="27"/>
  <c r="AH185" i="27"/>
  <c r="BA568" i="27"/>
  <c r="AW437" i="27"/>
  <c r="AX172" i="27"/>
  <c r="AK627" i="27"/>
  <c r="AX124" i="27"/>
  <c r="AG528" i="27"/>
  <c r="BA473" i="27"/>
  <c r="AG497" i="27"/>
  <c r="AW601" i="27"/>
  <c r="AW496" i="27"/>
  <c r="BA578" i="27"/>
  <c r="AK436" i="27"/>
  <c r="AZ548" i="27"/>
  <c r="AY548" i="27"/>
  <c r="AK623" i="27"/>
  <c r="AG631" i="27"/>
  <c r="AZ546" i="27"/>
  <c r="AY546" i="27"/>
  <c r="AG627" i="27"/>
  <c r="BA137" i="27"/>
  <c r="AZ137" i="27"/>
  <c r="AZ153" i="27"/>
  <c r="BA153" i="27"/>
  <c r="AW624" i="27"/>
  <c r="AG602" i="27"/>
  <c r="AX142" i="27"/>
  <c r="BA540" i="27"/>
  <c r="AK641" i="27"/>
  <c r="AZ141" i="27"/>
  <c r="BA141" i="27"/>
  <c r="AX130" i="27"/>
  <c r="AK553" i="27"/>
  <c r="AG439" i="27"/>
  <c r="BB160" i="27"/>
  <c r="AK565" i="27"/>
  <c r="AW589" i="27"/>
  <c r="AY578" i="27"/>
  <c r="AZ578" i="27"/>
  <c r="AZ477" i="27"/>
  <c r="AY477" i="27"/>
  <c r="AK499" i="27"/>
  <c r="BA468" i="27"/>
  <c r="AW635" i="27"/>
  <c r="AZ139" i="27"/>
  <c r="BA139" i="27"/>
  <c r="AX194" i="27"/>
  <c r="BA612" i="27"/>
  <c r="AY541" i="27"/>
  <c r="AZ541" i="27"/>
  <c r="BA553" i="27"/>
  <c r="AY460" i="27"/>
  <c r="AZ460" i="27"/>
  <c r="AG586" i="27"/>
  <c r="BB161" i="27"/>
  <c r="AG455" i="27"/>
  <c r="AX180" i="27"/>
  <c r="AG488" i="27"/>
  <c r="AW542" i="27"/>
  <c r="AL146" i="27"/>
  <c r="AW481" i="27"/>
  <c r="AK505" i="27"/>
  <c r="AG540" i="27"/>
  <c r="BA605" i="27"/>
  <c r="AY627" i="27"/>
  <c r="AZ627" i="27"/>
  <c r="AH197" i="27"/>
  <c r="AW639" i="27"/>
  <c r="BA432" i="27"/>
  <c r="AK423" i="27"/>
  <c r="BA600" i="27"/>
  <c r="AK451" i="27"/>
  <c r="AK638" i="27"/>
  <c r="AZ528" i="27"/>
  <c r="AY528" i="27"/>
  <c r="AX177" i="27"/>
  <c r="BA593" i="27"/>
  <c r="AY511" i="27"/>
  <c r="AZ511" i="27"/>
  <c r="AK653" i="27"/>
  <c r="AK545" i="27"/>
  <c r="AW638" i="27"/>
  <c r="BA204" i="27"/>
  <c r="AZ204" i="27"/>
  <c r="AY454" i="27"/>
  <c r="AZ454" i="27"/>
  <c r="AK475" i="27"/>
  <c r="AK606" i="27"/>
  <c r="AZ195" i="27"/>
  <c r="BA195" i="27"/>
  <c r="AG568" i="27"/>
  <c r="AH124" i="27"/>
  <c r="AK530" i="27"/>
  <c r="BB127" i="27"/>
  <c r="AX201" i="27"/>
  <c r="AX190" i="27"/>
  <c r="AG508" i="27"/>
  <c r="AW488" i="27"/>
  <c r="AZ126" i="27"/>
  <c r="BA126" i="27"/>
  <c r="AZ518" i="27"/>
  <c r="AY518" i="27"/>
  <c r="AZ136" i="27"/>
  <c r="BA136" i="27"/>
  <c r="AW534" i="27"/>
  <c r="AW513" i="27"/>
  <c r="AW519" i="27"/>
  <c r="BA188" i="27"/>
  <c r="AZ188" i="27"/>
  <c r="AG603" i="27"/>
  <c r="BA436" i="27"/>
  <c r="AL130" i="27"/>
  <c r="BA583" i="27"/>
  <c r="AY603" i="27"/>
  <c r="AZ603" i="27"/>
  <c r="AW447" i="27"/>
  <c r="AZ456" i="27"/>
  <c r="AY456" i="27"/>
  <c r="BA655" i="27"/>
  <c r="AW421" i="27"/>
  <c r="BA533" i="27"/>
  <c r="AX120" i="27"/>
  <c r="AW628" i="27"/>
  <c r="AH196" i="27"/>
  <c r="AZ654" i="27"/>
  <c r="AY654" i="27"/>
  <c r="AG626" i="27"/>
  <c r="AW584" i="27"/>
  <c r="AK549" i="27"/>
  <c r="BA621" i="27"/>
  <c r="AH106" i="27"/>
  <c r="BA571" i="27"/>
  <c r="AX189" i="27"/>
  <c r="AG581" i="27"/>
  <c r="AW491" i="27"/>
  <c r="AL120" i="27"/>
  <c r="BA157" i="27"/>
  <c r="AZ157" i="27"/>
  <c r="AZ421" i="27"/>
  <c r="AY421" i="27"/>
  <c r="AW445" i="27"/>
  <c r="BA464" i="27"/>
  <c r="AZ117" i="27"/>
  <c r="BA117" i="27"/>
  <c r="AY526" i="27"/>
  <c r="AZ526" i="27"/>
  <c r="AZ527" i="27"/>
  <c r="AY527" i="27"/>
  <c r="BA469" i="27"/>
  <c r="AZ486" i="27"/>
  <c r="AY486" i="27"/>
  <c r="BA172" i="27"/>
  <c r="AZ172" i="27"/>
  <c r="AW648" i="27"/>
  <c r="BA528" i="27"/>
  <c r="BB198" i="27"/>
  <c r="AW567" i="27"/>
  <c r="AW506" i="27"/>
  <c r="AX140" i="27"/>
  <c r="AK490" i="27"/>
  <c r="AG523" i="27"/>
  <c r="AG465" i="27"/>
  <c r="AK589" i="27"/>
  <c r="BA455" i="27"/>
  <c r="AH7" i="45"/>
  <c r="N6" i="46" s="1"/>
  <c r="AL117" i="44"/>
  <c r="AG654" i="27"/>
  <c r="AY440" i="27"/>
  <c r="AZ440" i="27"/>
  <c r="BA179" i="27"/>
  <c r="AZ179" i="27"/>
  <c r="AL106" i="27"/>
  <c r="BB116" i="27"/>
  <c r="AK561" i="27"/>
  <c r="AK442" i="27"/>
  <c r="BA569" i="27"/>
  <c r="AZ147" i="27"/>
  <c r="BA147" i="27"/>
  <c r="AY564" i="27"/>
  <c r="AZ564" i="27"/>
  <c r="AL102" i="27"/>
  <c r="BA636" i="27"/>
  <c r="BA427" i="27"/>
  <c r="AH191" i="27"/>
  <c r="BA526" i="27"/>
  <c r="AG434" i="27"/>
  <c r="AG594" i="27"/>
  <c r="AY618" i="27"/>
  <c r="AZ618" i="27"/>
  <c r="AZ102" i="27"/>
  <c r="BA102" i="27"/>
  <c r="AG426" i="27"/>
  <c r="AZ555" i="27"/>
  <c r="AY555" i="27"/>
  <c r="BA565" i="27"/>
  <c r="AY447" i="27"/>
  <c r="AZ447" i="27"/>
  <c r="BA609" i="27"/>
  <c r="BA192" i="27"/>
  <c r="AZ192" i="27"/>
  <c r="BA201" i="27"/>
  <c r="AZ201" i="27"/>
  <c r="BA543" i="27"/>
  <c r="AG552" i="27"/>
  <c r="BA573" i="27"/>
  <c r="AL151" i="27"/>
  <c r="AY644" i="27"/>
  <c r="AZ644" i="27"/>
  <c r="AW629" i="27"/>
  <c r="AK429" i="27"/>
  <c r="AK482" i="27"/>
  <c r="AH115" i="44"/>
  <c r="AX3" i="67"/>
  <c r="AX15" i="44"/>
  <c r="AH33" i="44"/>
  <c r="AX125" i="44"/>
  <c r="AY493" i="27"/>
  <c r="AZ493" i="27"/>
  <c r="AZ542" i="27"/>
  <c r="AY542" i="27"/>
  <c r="BB159" i="27"/>
  <c r="AW585" i="27"/>
  <c r="AX169" i="27"/>
  <c r="AY641" i="27"/>
  <c r="AZ641" i="27"/>
  <c r="AK445" i="27"/>
  <c r="AK485" i="27"/>
  <c r="AW444" i="27"/>
  <c r="AG507" i="27"/>
  <c r="AK432" i="27"/>
  <c r="BB110" i="27"/>
  <c r="AZ159" i="27"/>
  <c r="BA159" i="27"/>
  <c r="AG650" i="27"/>
  <c r="AK431" i="27"/>
  <c r="AZ482" i="27"/>
  <c r="AY482" i="27"/>
  <c r="AL5" i="44"/>
  <c r="AZ17" i="45"/>
  <c r="BA17" i="45"/>
  <c r="AX68" i="44"/>
  <c r="AH11" i="44"/>
  <c r="AX11" i="45"/>
  <c r="AL56" i="44"/>
  <c r="AL124" i="27"/>
  <c r="AG563" i="27"/>
  <c r="AK527" i="27"/>
  <c r="BA632" i="27"/>
  <c r="AK503" i="27"/>
  <c r="AL110" i="27"/>
  <c r="AL129" i="27"/>
  <c r="AZ155" i="27"/>
  <c r="BA155" i="27"/>
  <c r="AK455" i="27"/>
  <c r="AL205" i="27"/>
  <c r="AG520" i="27"/>
  <c r="BB128" i="27"/>
  <c r="AW650" i="27"/>
  <c r="AW463" i="27"/>
  <c r="AK529" i="27"/>
  <c r="AZ484" i="27"/>
  <c r="AY484" i="27"/>
  <c r="BB134" i="27"/>
  <c r="AK577" i="27"/>
  <c r="AW536" i="27"/>
  <c r="AX93" i="44"/>
  <c r="BB14" i="45"/>
  <c r="B13" i="46"/>
  <c r="AH35" i="44"/>
  <c r="AZ13" i="45"/>
  <c r="BA13" i="45"/>
  <c r="BB36" i="44"/>
  <c r="AH31" i="44"/>
  <c r="BA497" i="27"/>
  <c r="AK534" i="27"/>
  <c r="BA515" i="27"/>
  <c r="AW553" i="27"/>
  <c r="AG531" i="27"/>
  <c r="AL126" i="27"/>
  <c r="AK437" i="27"/>
  <c r="AW484" i="27"/>
  <c r="AH153" i="27"/>
  <c r="AK634" i="27"/>
  <c r="AL147" i="27"/>
  <c r="AK610" i="27"/>
  <c r="BA483" i="27"/>
  <c r="AH201" i="27"/>
  <c r="AL181" i="27"/>
  <c r="AZ599" i="27"/>
  <c r="AY599" i="27"/>
  <c r="AZ115" i="27"/>
  <c r="BA115" i="27"/>
  <c r="AW455" i="27"/>
  <c r="AL104" i="27"/>
  <c r="BB173" i="27"/>
  <c r="BA474" i="27"/>
  <c r="AZ207" i="27"/>
  <c r="BA207" i="27"/>
  <c r="BB158" i="27"/>
  <c r="AW500" i="27"/>
  <c r="BA555" i="27"/>
  <c r="AH112" i="27"/>
  <c r="BA637" i="27"/>
  <c r="AH120" i="27"/>
  <c r="BA451" i="27"/>
  <c r="AZ537" i="27"/>
  <c r="AY537" i="27"/>
  <c r="AX188" i="27"/>
  <c r="BA648" i="27"/>
  <c r="BB162" i="27"/>
  <c r="BA128" i="27"/>
  <c r="AZ128" i="27"/>
  <c r="AW441" i="27"/>
  <c r="AG443" i="27"/>
  <c r="AG435" i="27"/>
  <c r="BB22" i="44"/>
  <c r="BB84" i="44"/>
  <c r="AL55" i="44"/>
  <c r="AL13" i="44"/>
  <c r="AZ429" i="27"/>
  <c r="AY429" i="27"/>
  <c r="AK438" i="27"/>
  <c r="AL144" i="27"/>
  <c r="AL199" i="27"/>
  <c r="AZ110" i="27"/>
  <c r="BA110" i="27"/>
  <c r="AK588" i="27"/>
  <c r="AZ624" i="27"/>
  <c r="AY624" i="27"/>
  <c r="AW609" i="27"/>
  <c r="AK555" i="27"/>
  <c r="AY631" i="27"/>
  <c r="AZ631" i="27"/>
  <c r="AK619" i="27"/>
  <c r="AY629" i="27"/>
  <c r="AZ629" i="27"/>
  <c r="AW543" i="27"/>
  <c r="AW478" i="27"/>
  <c r="AZ107" i="27"/>
  <c r="BA107" i="27"/>
  <c r="AL148" i="27"/>
  <c r="AZ516" i="27"/>
  <c r="AY516" i="27"/>
  <c r="AK508" i="27"/>
  <c r="AK434" i="27"/>
  <c r="AK576" i="27"/>
  <c r="AZ619" i="27"/>
  <c r="AY619" i="27"/>
  <c r="AG480" i="27"/>
  <c r="AG536" i="27"/>
  <c r="AK524" i="27"/>
  <c r="AX174" i="27"/>
  <c r="AW431" i="27"/>
  <c r="AG472" i="27"/>
  <c r="AG615" i="27"/>
  <c r="AY467" i="27"/>
  <c r="AZ467" i="27"/>
  <c r="AZ596" i="27"/>
  <c r="AY596" i="27"/>
  <c r="AG504" i="27"/>
  <c r="AK651" i="27"/>
  <c r="AL195" i="27"/>
  <c r="AX175" i="27"/>
  <c r="AK652" i="27"/>
  <c r="AY639" i="27"/>
  <c r="AZ639" i="27"/>
  <c r="BA447" i="27"/>
  <c r="AL132" i="27"/>
  <c r="BA653" i="27"/>
  <c r="AL108" i="27"/>
  <c r="AL173" i="27"/>
  <c r="BA484" i="27"/>
  <c r="AY653" i="27"/>
  <c r="AZ653" i="27"/>
  <c r="AK567" i="27"/>
  <c r="BA429" i="27"/>
  <c r="AK495" i="27"/>
  <c r="AW449" i="27"/>
  <c r="AW563" i="27"/>
  <c r="AG569" i="27"/>
  <c r="BA595" i="27"/>
  <c r="AG526" i="27"/>
  <c r="AK614" i="27"/>
  <c r="AK548" i="27"/>
  <c r="BA509" i="27"/>
  <c r="AG484" i="27"/>
  <c r="AH165" i="27"/>
  <c r="AG456" i="27"/>
  <c r="AW558" i="27"/>
  <c r="AW442" i="27"/>
  <c r="AY445" i="27"/>
  <c r="AZ445" i="27"/>
  <c r="BA149" i="27"/>
  <c r="AZ149" i="27"/>
  <c r="BA649" i="27"/>
  <c r="AK564" i="27"/>
  <c r="BB151" i="27"/>
  <c r="BA618" i="27"/>
  <c r="BA454" i="27"/>
  <c r="BA517" i="27"/>
  <c r="AL184" i="27"/>
  <c r="BB135" i="27"/>
  <c r="AY568" i="27"/>
  <c r="AZ568" i="27"/>
  <c r="AX114" i="27"/>
  <c r="BA425" i="27"/>
  <c r="AG564" i="27"/>
  <c r="BA586" i="27"/>
  <c r="AK500" i="27"/>
  <c r="AH159" i="27"/>
  <c r="AK546" i="27"/>
  <c r="BA512" i="27"/>
  <c r="AK626" i="27"/>
  <c r="AZ176" i="27"/>
  <c r="BA176" i="27"/>
  <c r="AG558" i="27"/>
  <c r="AZ491" i="27"/>
  <c r="AY491" i="27"/>
  <c r="AZ510" i="27"/>
  <c r="AY510" i="27"/>
  <c r="AW612" i="27"/>
  <c r="AZ114" i="27"/>
  <c r="BA114" i="27"/>
  <c r="AK640" i="27"/>
  <c r="AZ577" i="27"/>
  <c r="AY577" i="27"/>
  <c r="AK504" i="27"/>
  <c r="AX5" i="67"/>
  <c r="AX38" i="44"/>
  <c r="AX101" i="44"/>
  <c r="AH3" i="44"/>
  <c r="AH14" i="45"/>
  <c r="N13" i="46" s="1"/>
  <c r="AZ18" i="44"/>
  <c r="BA18" i="44"/>
  <c r="AZ11" i="45"/>
  <c r="BA11" i="45"/>
  <c r="AL11" i="45"/>
  <c r="F10" i="46" s="1"/>
  <c r="AL6" i="45"/>
  <c r="F5" i="46" s="1"/>
  <c r="AG513" i="27"/>
  <c r="BA539" i="27"/>
  <c r="AY646" i="27"/>
  <c r="AZ646" i="27"/>
  <c r="BA461" i="27"/>
  <c r="BA506" i="27"/>
  <c r="AG474" i="27"/>
  <c r="AL171" i="27"/>
  <c r="AZ208" i="27"/>
  <c r="BA208" i="27"/>
  <c r="AW591" i="27"/>
  <c r="AW537" i="27"/>
  <c r="AX171" i="27"/>
  <c r="BA491" i="27"/>
  <c r="AK571" i="27"/>
  <c r="AH102" i="27"/>
  <c r="AG441" i="27"/>
  <c r="AK552" i="27"/>
  <c r="AL160" i="27"/>
  <c r="AW552" i="27"/>
  <c r="AZ465" i="27"/>
  <c r="AY465" i="27"/>
  <c r="AX208" i="27"/>
  <c r="AK518" i="27"/>
  <c r="BA4" i="67"/>
  <c r="AZ4" i="67"/>
  <c r="AZ37" i="44"/>
  <c r="BA37" i="44"/>
  <c r="AX20" i="44"/>
  <c r="AG470" i="27"/>
  <c r="BA452" i="27"/>
  <c r="AX203" i="27"/>
  <c r="AW596" i="27"/>
  <c r="BA620" i="27"/>
  <c r="AY594" i="27"/>
  <c r="AZ594" i="27"/>
  <c r="AZ476" i="27"/>
  <c r="AY476" i="27"/>
  <c r="AW631" i="27"/>
  <c r="BA163" i="27"/>
  <c r="AZ163" i="27"/>
  <c r="AZ106" i="27"/>
  <c r="BA106" i="27"/>
  <c r="AG621" i="27"/>
  <c r="AX149" i="27"/>
  <c r="AW474" i="27"/>
  <c r="AX168" i="27"/>
  <c r="AZ556" i="27"/>
  <c r="AY556" i="27"/>
  <c r="BA635" i="27"/>
  <c r="AG517" i="27"/>
  <c r="AL166" i="27"/>
  <c r="AK566" i="27"/>
  <c r="AK598" i="27"/>
  <c r="AX166" i="27"/>
  <c r="AK613" i="27"/>
  <c r="BB146" i="27"/>
  <c r="AK632" i="27"/>
  <c r="AK481" i="27"/>
  <c r="AX5" i="45"/>
  <c r="AH77" i="44"/>
  <c r="AH9" i="44"/>
  <c r="B10" i="46"/>
  <c r="BB11" i="45"/>
  <c r="AX115" i="44"/>
  <c r="AL15" i="45"/>
  <c r="F14" i="46" s="1"/>
  <c r="AY575" i="27"/>
  <c r="AZ575" i="27"/>
  <c r="AG557" i="27"/>
  <c r="AK542" i="27"/>
  <c r="AG608" i="27"/>
  <c r="AK654" i="27"/>
  <c r="BA490" i="27"/>
  <c r="AX138" i="27"/>
  <c r="AG533" i="27"/>
  <c r="AG525" i="27"/>
  <c r="BB131" i="27"/>
  <c r="AH164" i="27"/>
  <c r="AY478" i="27"/>
  <c r="AZ478" i="27"/>
  <c r="AZ182" i="27"/>
  <c r="BA182" i="27"/>
  <c r="AG551" i="27"/>
  <c r="BB114" i="27"/>
  <c r="AZ121" i="27"/>
  <c r="BA121" i="27"/>
  <c r="BA535" i="27"/>
  <c r="AW518" i="27"/>
  <c r="AX179" i="27"/>
  <c r="AZ124" i="27"/>
  <c r="BA124" i="27"/>
  <c r="AK480" i="27"/>
  <c r="BA534" i="27"/>
  <c r="BA501" i="27"/>
  <c r="BA475" i="27"/>
  <c r="BA548" i="27"/>
  <c r="AK593" i="27"/>
  <c r="AZ559" i="27"/>
  <c r="AY559" i="27"/>
  <c r="BA634" i="27"/>
  <c r="AY488" i="27"/>
  <c r="AZ488" i="27"/>
  <c r="AW590" i="27"/>
  <c r="AH156" i="27"/>
  <c r="AG592" i="27"/>
  <c r="AZ498" i="27"/>
  <c r="AY498" i="27"/>
  <c r="AW507" i="27"/>
  <c r="AZ558" i="27"/>
  <c r="AY558" i="27"/>
  <c r="AG538" i="27"/>
  <c r="BA422" i="27"/>
  <c r="AK473" i="27"/>
  <c r="AH198" i="27"/>
  <c r="AK492" i="27"/>
  <c r="AX119" i="27"/>
  <c r="AW621" i="27"/>
  <c r="BA642" i="27"/>
  <c r="AK494" i="27"/>
  <c r="AZ628" i="27"/>
  <c r="AY628" i="27"/>
  <c r="BA434" i="27"/>
  <c r="AW514" i="27"/>
  <c r="AK426" i="27"/>
  <c r="AL163" i="27"/>
  <c r="AL117" i="27"/>
  <c r="BB103" i="27"/>
  <c r="AW495" i="27"/>
  <c r="AX192" i="27"/>
  <c r="AK491" i="27"/>
  <c r="BA576" i="27"/>
  <c r="AY455" i="27"/>
  <c r="AZ455" i="27"/>
  <c r="BA191" i="27"/>
  <c r="AZ191" i="27"/>
  <c r="BA472" i="27"/>
  <c r="AZ461" i="27"/>
  <c r="AY461" i="27"/>
  <c r="AG532" i="27"/>
  <c r="AG649" i="27"/>
  <c r="AL179" i="27"/>
  <c r="AK563" i="27"/>
  <c r="AX157" i="27"/>
  <c r="AZ109" i="27"/>
  <c r="BA109" i="27"/>
  <c r="AK543" i="27"/>
  <c r="AG566" i="27"/>
  <c r="AY433" i="27"/>
  <c r="AZ433" i="27"/>
  <c r="BB153" i="27"/>
  <c r="AW654" i="27"/>
  <c r="AZ472" i="27"/>
  <c r="AY472" i="27"/>
  <c r="AK572" i="27"/>
  <c r="AK497" i="27"/>
  <c r="AW424" i="27"/>
  <c r="AK601" i="27"/>
  <c r="BA537" i="27"/>
  <c r="AK624" i="27"/>
  <c r="BA433" i="27"/>
  <c r="AL153" i="27"/>
  <c r="AK608" i="27"/>
  <c r="BA640" i="27"/>
  <c r="AW486" i="27"/>
  <c r="AW559" i="27"/>
  <c r="AZ133" i="27"/>
  <c r="BA133" i="27"/>
  <c r="AZ569" i="27"/>
  <c r="AY569" i="27"/>
  <c r="AZ610" i="27"/>
  <c r="AY610" i="27"/>
  <c r="AW592" i="27"/>
  <c r="AG436" i="27"/>
  <c r="AK469" i="27"/>
  <c r="AZ601" i="27"/>
  <c r="AY601" i="27"/>
  <c r="AG616" i="27"/>
  <c r="AG485" i="27"/>
  <c r="BB199" i="27"/>
  <c r="AL105" i="27"/>
  <c r="AG422" i="27"/>
  <c r="BA485" i="27"/>
  <c r="AH168" i="27"/>
  <c r="AL156" i="27"/>
  <c r="BB194" i="27"/>
  <c r="BA638" i="27"/>
  <c r="AG579" i="27"/>
  <c r="BB138" i="27"/>
  <c r="BB149" i="27"/>
  <c r="AK489" i="27"/>
  <c r="AW550" i="27"/>
  <c r="AZ196" i="27"/>
  <c r="BA196" i="27"/>
  <c r="AW525" i="27"/>
  <c r="AZ656" i="27"/>
  <c r="AY656" i="27"/>
  <c r="AW535" i="27"/>
  <c r="AL136" i="27"/>
  <c r="AW471" i="27"/>
  <c r="BA619" i="27"/>
  <c r="BA178" i="27"/>
  <c r="AZ178" i="27"/>
  <c r="AK595" i="27"/>
  <c r="AG590" i="27"/>
  <c r="AW440" i="27"/>
  <c r="AW435" i="27"/>
  <c r="AK642" i="27"/>
  <c r="AK476" i="27"/>
  <c r="AX139" i="27"/>
  <c r="AG584" i="27"/>
  <c r="AH150" i="27"/>
  <c r="AK516" i="27"/>
  <c r="AX159" i="27"/>
  <c r="AY598" i="27"/>
  <c r="AZ598" i="27"/>
  <c r="AW646" i="27"/>
  <c r="BB207" i="27"/>
  <c r="AH122" i="27"/>
  <c r="AX204" i="27"/>
  <c r="AW524" i="27"/>
  <c r="BB201" i="27"/>
  <c r="AZ585" i="27"/>
  <c r="AY585" i="27"/>
  <c r="AZ164" i="27"/>
  <c r="BA164" i="27"/>
  <c r="AW456" i="27"/>
  <c r="AW541" i="27"/>
  <c r="AK559" i="27"/>
  <c r="AG543" i="27"/>
  <c r="AX176" i="27"/>
  <c r="BA450" i="27"/>
  <c r="AW623" i="27"/>
  <c r="AH147" i="27"/>
  <c r="AK506" i="27"/>
  <c r="AG628" i="27"/>
  <c r="AG546" i="27"/>
  <c r="BA508" i="27"/>
  <c r="BA111" i="27"/>
  <c r="AZ111" i="27"/>
  <c r="AG493" i="27"/>
  <c r="BA611" i="27"/>
  <c r="AX185" i="27"/>
  <c r="AK515" i="27"/>
  <c r="AW438" i="27"/>
  <c r="BA541" i="27"/>
  <c r="AW465" i="27"/>
  <c r="BA584" i="27"/>
  <c r="AW611" i="27"/>
  <c r="AK487" i="27"/>
  <c r="AH182" i="27"/>
  <c r="BA421" i="27"/>
  <c r="AG652" i="27"/>
  <c r="AK456" i="27"/>
  <c r="AZ146" i="27"/>
  <c r="BA146" i="27"/>
  <c r="AX151" i="27"/>
  <c r="AW565" i="27"/>
  <c r="BB205" i="27"/>
  <c r="AG617" i="27"/>
  <c r="AH134" i="27"/>
  <c r="AG588" i="27"/>
  <c r="AY435" i="27"/>
  <c r="AZ435" i="27"/>
  <c r="AG599" i="27"/>
  <c r="AZ504" i="27"/>
  <c r="AY504" i="27"/>
  <c r="AW428" i="27"/>
  <c r="AG514" i="27"/>
  <c r="AW523" i="27"/>
  <c r="AY497" i="27"/>
  <c r="AZ497" i="27"/>
  <c r="AK498" i="27"/>
  <c r="AW548" i="27"/>
  <c r="AH145" i="27"/>
  <c r="AG612" i="27"/>
  <c r="AW457" i="27"/>
  <c r="AL142" i="27"/>
  <c r="BA123" i="27"/>
  <c r="AZ123" i="27"/>
  <c r="AG506" i="27"/>
  <c r="AW551" i="27"/>
  <c r="AW597" i="27"/>
  <c r="BA428" i="27"/>
  <c r="AG433" i="27"/>
  <c r="AK471" i="27"/>
  <c r="AK468" i="27"/>
  <c r="AY464" i="27"/>
  <c r="AZ464" i="27"/>
  <c r="AK512" i="27"/>
  <c r="AK532" i="27"/>
  <c r="AG634" i="27"/>
  <c r="AW619" i="27"/>
  <c r="AK446" i="27"/>
  <c r="BA499" i="27"/>
  <c r="AG500" i="27"/>
  <c r="AY589" i="27"/>
  <c r="AZ589" i="27"/>
  <c r="AX113" i="27"/>
  <c r="AH109" i="27"/>
  <c r="BA527" i="27"/>
  <c r="AZ623" i="27"/>
  <c r="AY623" i="27"/>
  <c r="AK611" i="27"/>
  <c r="AY600" i="27"/>
  <c r="AZ600" i="27"/>
  <c r="AH113" i="27"/>
  <c r="AW625" i="27"/>
  <c r="AH162" i="27"/>
  <c r="BA444" i="27"/>
  <c r="AL165" i="27"/>
  <c r="AK655" i="27"/>
  <c r="BA514" i="27"/>
  <c r="BA187" i="27"/>
  <c r="AZ187" i="27"/>
  <c r="BA656" i="27"/>
  <c r="AW482" i="27"/>
  <c r="AH146" i="27"/>
  <c r="AK537" i="27"/>
  <c r="BA470" i="27"/>
  <c r="AW568" i="27"/>
  <c r="AL119" i="27"/>
  <c r="AX182" i="27"/>
  <c r="AW508" i="27"/>
  <c r="AZ626" i="27"/>
  <c r="AY626" i="27"/>
  <c r="AK648" i="27"/>
  <c r="BA522" i="27"/>
  <c r="AH167" i="27"/>
  <c r="AH142" i="27"/>
  <c r="BA629" i="27"/>
  <c r="AW610" i="27"/>
  <c r="AY427" i="27"/>
  <c r="AZ427" i="27"/>
  <c r="AL197" i="27"/>
  <c r="BA631" i="27"/>
  <c r="AX183" i="27"/>
  <c r="AK454" i="27"/>
  <c r="AL192" i="27"/>
  <c r="AY647" i="27"/>
  <c r="AZ647" i="27"/>
  <c r="AW616" i="27"/>
  <c r="BA597" i="27"/>
  <c r="AY584" i="27"/>
  <c r="AZ584" i="27"/>
  <c r="AK550" i="27"/>
  <c r="AX127" i="27"/>
  <c r="AX110" i="27"/>
  <c r="BA519" i="27"/>
  <c r="AY437" i="27"/>
  <c r="AZ437" i="27"/>
  <c r="AG450" i="27"/>
  <c r="AG475" i="27"/>
  <c r="AH143" i="27"/>
  <c r="AG548" i="27"/>
  <c r="AK424" i="27"/>
  <c r="AZ508" i="27"/>
  <c r="AY508" i="27"/>
  <c r="AW576" i="27"/>
  <c r="AK591" i="27"/>
  <c r="AK607" i="27"/>
  <c r="AG573" i="27"/>
  <c r="AZ423" i="27"/>
  <c r="AY423" i="27"/>
  <c r="AY522" i="27"/>
  <c r="AZ522" i="27"/>
  <c r="AH158" i="27"/>
  <c r="BB124" i="27"/>
  <c r="BA173" i="27"/>
  <c r="AZ173" i="27"/>
  <c r="AG643" i="27"/>
  <c r="AW520" i="27"/>
  <c r="BA525" i="27"/>
  <c r="AG570" i="27"/>
  <c r="BA478" i="27"/>
  <c r="AG511" i="27"/>
  <c r="AG577" i="27"/>
  <c r="BA556" i="27"/>
  <c r="AX205" i="27"/>
  <c r="AW649" i="27"/>
  <c r="AG477" i="27"/>
  <c r="AZ638" i="27"/>
  <c r="AY638" i="27"/>
  <c r="AW512" i="27"/>
  <c r="BA601" i="27"/>
  <c r="AW637" i="27"/>
  <c r="AG639" i="27"/>
  <c r="AG462" i="27"/>
  <c r="AK521" i="27"/>
  <c r="AW472" i="27"/>
  <c r="AW549" i="27"/>
  <c r="BA131" i="27"/>
  <c r="AZ131" i="27"/>
  <c r="AW561" i="27"/>
  <c r="BA563" i="27"/>
  <c r="BA589" i="27"/>
  <c r="AG596" i="27"/>
  <c r="AX144" i="27"/>
  <c r="AW602" i="27"/>
  <c r="AH205" i="27"/>
  <c r="AK636" i="27"/>
  <c r="BA498" i="27"/>
  <c r="AZ501" i="27"/>
  <c r="AY501" i="27"/>
  <c r="BA587" i="27"/>
  <c r="AK528" i="27"/>
  <c r="BA152" i="27"/>
  <c r="AZ152" i="27"/>
  <c r="AX123" i="27"/>
  <c r="BB136" i="27"/>
  <c r="AL185" i="27"/>
  <c r="AG522" i="27"/>
  <c r="AK433" i="27"/>
  <c r="AX152" i="27"/>
  <c r="AL123" i="27"/>
  <c r="AK656" i="27"/>
  <c r="BA203" i="27"/>
  <c r="AZ203" i="27"/>
  <c r="AG632" i="27"/>
  <c r="AG505" i="27"/>
  <c r="AY574" i="27"/>
  <c r="AZ574" i="27"/>
  <c r="AK538" i="27"/>
  <c r="AH170" i="27"/>
  <c r="BB167" i="27"/>
  <c r="BA446" i="27"/>
  <c r="AL155" i="27"/>
  <c r="AK488" i="27"/>
  <c r="AW642" i="27"/>
  <c r="AZ605" i="27"/>
  <c r="AY605" i="27"/>
  <c r="AH139" i="27"/>
  <c r="AW571" i="27"/>
  <c r="AG518" i="27"/>
  <c r="BA566" i="27"/>
  <c r="AL180" i="27"/>
  <c r="AZ590" i="27"/>
  <c r="AY590" i="27"/>
  <c r="AZ422" i="27"/>
  <c r="AY422" i="27"/>
  <c r="BB109" i="27"/>
  <c r="AL122" i="27"/>
  <c r="AH149" i="27"/>
  <c r="AZ127" i="27"/>
  <c r="BA127" i="27"/>
  <c r="AK625" i="27"/>
  <c r="AW579" i="27"/>
  <c r="AG487" i="27"/>
  <c r="AH126" i="27"/>
  <c r="AW530" i="27"/>
  <c r="BA564" i="27"/>
  <c r="AX109" i="27"/>
  <c r="AK502" i="27"/>
  <c r="AG575" i="27"/>
  <c r="AY570" i="27"/>
  <c r="AZ570" i="27"/>
  <c r="AZ607" i="27"/>
  <c r="AY607" i="27"/>
  <c r="AW425" i="27"/>
  <c r="AG509" i="27"/>
  <c r="AW493" i="27"/>
  <c r="AZ637" i="27"/>
  <c r="AY637" i="27"/>
  <c r="AZ449" i="27"/>
  <c r="AY449" i="27"/>
  <c r="AZ622" i="27"/>
  <c r="AY622" i="27"/>
  <c r="AG529" i="27"/>
  <c r="AG427" i="27"/>
  <c r="AH117" i="27"/>
  <c r="AG471" i="27"/>
  <c r="AG578" i="27"/>
  <c r="AZ573" i="27"/>
  <c r="AY573" i="27"/>
  <c r="BA650" i="27"/>
  <c r="AW632" i="27"/>
  <c r="AX148" i="27"/>
  <c r="AG476" i="27"/>
  <c r="AH135" i="27"/>
  <c r="BA489" i="27"/>
  <c r="AW572" i="27"/>
  <c r="AH132" i="27"/>
  <c r="AZ545" i="27"/>
  <c r="AY545" i="27"/>
  <c r="BB193" i="27"/>
  <c r="AH166" i="27"/>
  <c r="AH199" i="27"/>
  <c r="AY521" i="27"/>
  <c r="AZ521" i="27"/>
  <c r="AG521" i="27"/>
  <c r="AZ453" i="27"/>
  <c r="AY453" i="27"/>
  <c r="AW600" i="27"/>
  <c r="BA134" i="27"/>
  <c r="AZ134" i="27"/>
  <c r="BB130" i="27"/>
  <c r="AZ495" i="27"/>
  <c r="AY495" i="27"/>
  <c r="BA562" i="27"/>
  <c r="AZ458" i="27"/>
  <c r="AY458" i="27"/>
  <c r="AX197" i="27"/>
  <c r="BA627" i="27"/>
  <c r="AK604" i="27"/>
  <c r="AW618" i="27"/>
  <c r="AG553" i="27"/>
  <c r="AG428" i="27"/>
  <c r="AG490" i="27"/>
  <c r="AG431" i="27"/>
  <c r="BA639" i="27"/>
  <c r="AG598" i="27"/>
  <c r="AY503" i="27"/>
  <c r="AZ503" i="27"/>
  <c r="BA580" i="27"/>
  <c r="AK517" i="27"/>
  <c r="AK422" i="27"/>
  <c r="BB139" i="27"/>
  <c r="AG550" i="27"/>
  <c r="AW502" i="27"/>
  <c r="AK460" i="27"/>
  <c r="AW587" i="27"/>
  <c r="AY551" i="27"/>
  <c r="AZ551" i="27"/>
  <c r="AX135" i="27"/>
  <c r="BB177" i="27"/>
  <c r="AL113" i="27"/>
  <c r="AW427" i="27"/>
  <c r="AL145" i="27"/>
  <c r="AG481" i="27"/>
  <c r="AW655" i="27"/>
  <c r="AZ240" i="25"/>
  <c r="AY240" i="25"/>
  <c r="AG638" i="27"/>
  <c r="AW586" i="27"/>
  <c r="BB108" i="27"/>
  <c r="AG601" i="27"/>
  <c r="AK583" i="27"/>
  <c r="BA577" i="27"/>
  <c r="AL178" i="27"/>
  <c r="AW555" i="27"/>
  <c r="BB202" i="27"/>
  <c r="AG582" i="27"/>
  <c r="AX136" i="27"/>
  <c r="AK557" i="27"/>
  <c r="AW462" i="27"/>
  <c r="AW583" i="27"/>
  <c r="BA550" i="27"/>
  <c r="AG593" i="27"/>
  <c r="AH161" i="27"/>
  <c r="AZ576" i="27"/>
  <c r="AY576" i="27"/>
  <c r="AX118" i="27"/>
  <c r="AG585" i="27"/>
  <c r="BB179" i="27"/>
  <c r="AK637" i="27"/>
  <c r="AK484" i="27"/>
  <c r="AH188" i="27"/>
  <c r="AH128" i="27"/>
  <c r="BA502" i="27"/>
  <c r="AK536" i="27"/>
  <c r="AH111" i="27"/>
  <c r="BA166" i="27"/>
  <c r="AZ166" i="27"/>
  <c r="AG554" i="27"/>
  <c r="AW575" i="27"/>
  <c r="AZ502" i="27"/>
  <c r="AY502" i="27"/>
  <c r="AK539" i="27"/>
  <c r="AK483" i="27"/>
  <c r="AX165" i="27"/>
  <c r="AW522" i="27"/>
  <c r="BA439" i="27"/>
  <c r="AY428" i="27"/>
  <c r="AZ428" i="27"/>
  <c r="BA198" i="27"/>
  <c r="AZ198" i="27"/>
  <c r="BA628" i="27"/>
  <c r="AG440" i="27"/>
  <c r="AK609" i="27"/>
  <c r="BA143" i="27"/>
  <c r="AZ143" i="27"/>
  <c r="BA622" i="27"/>
  <c r="AW570" i="27"/>
  <c r="AG498" i="27"/>
  <c r="AX198" i="27"/>
  <c r="AW517" i="27"/>
  <c r="AG644" i="27"/>
  <c r="AY529" i="27"/>
  <c r="AZ529" i="27"/>
  <c r="AG423" i="27"/>
  <c r="BB196" i="27"/>
  <c r="AG530" i="27"/>
  <c r="AW479" i="27"/>
  <c r="AK440" i="27"/>
  <c r="AW581" i="27"/>
  <c r="AG571" i="27"/>
  <c r="AW580" i="27"/>
  <c r="BA570" i="27"/>
  <c r="AZ530" i="27"/>
  <c r="AY530" i="27"/>
  <c r="AY448" i="27"/>
  <c r="AZ448" i="27"/>
  <c r="AZ119" i="27"/>
  <c r="BA119" i="27"/>
  <c r="AK620" i="27"/>
  <c r="AG645" i="27"/>
  <c r="AW531" i="27"/>
  <c r="AW439" i="27"/>
  <c r="BB190" i="27"/>
  <c r="AY532" i="27"/>
  <c r="AZ532" i="27"/>
  <c r="AH189" i="27"/>
  <c r="AZ579" i="27"/>
  <c r="AY579" i="27"/>
  <c r="AW540" i="27"/>
  <c r="AY557" i="27"/>
  <c r="AZ557" i="27"/>
  <c r="AK562" i="27"/>
  <c r="AG527" i="27"/>
  <c r="AW606" i="27"/>
  <c r="AY611" i="27"/>
  <c r="AZ611" i="27"/>
  <c r="AW469" i="27"/>
  <c r="BA199" i="27"/>
  <c r="AZ199" i="27"/>
  <c r="BB117" i="27"/>
  <c r="AG516" i="27"/>
  <c r="BA500" i="27"/>
  <c r="AZ524" i="27"/>
  <c r="AY524" i="27"/>
  <c r="AW434" i="27"/>
  <c r="AK585" i="27"/>
  <c r="AW598" i="27"/>
  <c r="AW452" i="27"/>
  <c r="AZ170" i="27"/>
  <c r="BA170" i="27"/>
  <c r="AK594" i="27"/>
  <c r="AW477" i="27"/>
  <c r="AG478" i="27"/>
  <c r="AZ190" i="27"/>
  <c r="BA190" i="27"/>
  <c r="BA189" i="27"/>
  <c r="AZ189" i="27"/>
  <c r="AZ430" i="27"/>
  <c r="AY430" i="27"/>
  <c r="AL189" i="27"/>
  <c r="AZ434" i="27"/>
  <c r="AY434" i="27"/>
  <c r="AW533" i="27"/>
  <c r="AW545" i="27"/>
  <c r="BA559" i="27"/>
  <c r="AK649" i="27"/>
  <c r="AZ655" i="27"/>
  <c r="AY655" i="27"/>
  <c r="AX122" i="27"/>
  <c r="AW594" i="27"/>
  <c r="AH183" i="27"/>
  <c r="AZ612" i="27"/>
  <c r="AY612" i="27"/>
  <c r="AH137" i="27"/>
  <c r="AL198" i="27"/>
  <c r="BA538" i="27"/>
  <c r="BA151" i="27"/>
  <c r="AZ151" i="27"/>
  <c r="AG483" i="27"/>
  <c r="BA645" i="27"/>
  <c r="AW426" i="27"/>
  <c r="BA503" i="27"/>
  <c r="BB148" i="27"/>
  <c r="AW527" i="27"/>
  <c r="AH184" i="27"/>
  <c r="AK470" i="27"/>
  <c r="AL201" i="27"/>
  <c r="AG560" i="27"/>
  <c r="AH152" i="27"/>
  <c r="AK513" i="27"/>
  <c r="BA154" i="27"/>
  <c r="AZ154" i="27"/>
  <c r="AL175" i="27"/>
  <c r="BA614" i="27"/>
  <c r="AL183" i="27"/>
  <c r="AZ649" i="27"/>
  <c r="AY649" i="27"/>
  <c r="BA492" i="27"/>
  <c r="AL170" i="27"/>
  <c r="AK275" i="25"/>
  <c r="AK343" i="25"/>
  <c r="BB133" i="25"/>
  <c r="AZ156" i="27"/>
  <c r="BA156" i="27"/>
  <c r="BB208" i="27"/>
  <c r="BA557" i="27"/>
  <c r="AL159" i="27"/>
  <c r="AL193" i="27"/>
  <c r="AZ161" i="27"/>
  <c r="BA161" i="27"/>
  <c r="AH123" i="25"/>
  <c r="AH127" i="27"/>
  <c r="AZ543" i="27"/>
  <c r="AY543" i="27"/>
  <c r="AY538" i="27"/>
  <c r="AZ538" i="27"/>
  <c r="AL103" i="27"/>
  <c r="AY470" i="27"/>
  <c r="AZ470" i="27"/>
  <c r="BA125" i="27"/>
  <c r="AZ125" i="27"/>
  <c r="AW554" i="27"/>
  <c r="BA368" i="25"/>
  <c r="AG486" i="27"/>
  <c r="AW429" i="27"/>
  <c r="AK612" i="27"/>
  <c r="BA643" i="27"/>
  <c r="AW499" i="27"/>
  <c r="BA145" i="27"/>
  <c r="AZ145" i="27"/>
  <c r="AY475" i="27"/>
  <c r="AZ475" i="27"/>
  <c r="AK544" i="27"/>
  <c r="AG432" i="27"/>
  <c r="AG572" i="27"/>
  <c r="AH107" i="27"/>
  <c r="BA596" i="27"/>
  <c r="AK441" i="27"/>
  <c r="AK590" i="27"/>
  <c r="AK334" i="25"/>
  <c r="AY338" i="25"/>
  <c r="AZ338" i="25"/>
  <c r="AZ473" i="27"/>
  <c r="AY473" i="27"/>
  <c r="AK643" i="27"/>
  <c r="AL206" i="27"/>
  <c r="BA431" i="27"/>
  <c r="AW464" i="27"/>
  <c r="AZ297" i="25"/>
  <c r="AY297" i="25"/>
  <c r="BB191" i="25"/>
  <c r="AX198" i="25"/>
  <c r="BA281" i="25"/>
  <c r="BB186" i="27"/>
  <c r="AW461" i="27"/>
  <c r="AY517" i="27"/>
  <c r="AZ517" i="27"/>
  <c r="BB118" i="27"/>
  <c r="AK573" i="27"/>
  <c r="AW262" i="25"/>
  <c r="AZ404" i="25"/>
  <c r="AY404" i="25"/>
  <c r="AK453" i="27"/>
  <c r="AL107" i="27"/>
  <c r="AW560" i="27"/>
  <c r="AW630" i="27"/>
  <c r="AL190" i="27"/>
  <c r="BB164" i="27"/>
  <c r="AW326" i="25"/>
  <c r="AK335" i="25"/>
  <c r="AL136" i="25"/>
  <c r="BA505" i="27"/>
  <c r="AK603" i="27"/>
  <c r="AK450" i="27"/>
  <c r="AH110" i="27"/>
  <c r="AW443" i="27"/>
  <c r="BA486" i="27"/>
  <c r="AK408" i="25"/>
  <c r="AZ471" i="27"/>
  <c r="AY471" i="27"/>
  <c r="BB181" i="27"/>
  <c r="BA456" i="27"/>
  <c r="AZ450" i="27"/>
  <c r="AY450" i="27"/>
  <c r="AZ452" i="27"/>
  <c r="AY452" i="27"/>
  <c r="AH131" i="27"/>
  <c r="AG541" i="27"/>
  <c r="AK358" i="25"/>
  <c r="AK372" i="25"/>
  <c r="BB154" i="25"/>
  <c r="AZ635" i="27"/>
  <c r="AY635" i="27"/>
  <c r="AG457" i="27"/>
  <c r="AZ494" i="27"/>
  <c r="AY494" i="27"/>
  <c r="AH140" i="27"/>
  <c r="BA168" i="27"/>
  <c r="AZ168" i="27"/>
  <c r="AW503" i="27"/>
  <c r="AL178" i="25"/>
  <c r="AW241" i="25"/>
  <c r="AZ144" i="27"/>
  <c r="BA144" i="27"/>
  <c r="AY425" i="27"/>
  <c r="AZ425" i="27"/>
  <c r="AG587" i="27"/>
  <c r="BB150" i="27"/>
  <c r="AH203" i="27"/>
  <c r="AG499" i="27"/>
  <c r="AH155" i="27"/>
  <c r="AZ189" i="25"/>
  <c r="BA189" i="25"/>
  <c r="AW293" i="25"/>
  <c r="AH194" i="27"/>
  <c r="BA590" i="27"/>
  <c r="AH138" i="27"/>
  <c r="AL172" i="25"/>
  <c r="AZ376" i="25"/>
  <c r="AY376" i="25"/>
  <c r="AY407" i="25"/>
  <c r="AZ407" i="25"/>
  <c r="AK273" i="25"/>
  <c r="BA223" i="25"/>
  <c r="BA567" i="27"/>
  <c r="AZ547" i="27"/>
  <c r="AY547" i="27"/>
  <c r="BB107" i="27"/>
  <c r="AW344" i="25"/>
  <c r="AK479" i="27"/>
  <c r="AY544" i="27"/>
  <c r="AZ544" i="27"/>
  <c r="BB204" i="27"/>
  <c r="AG496" i="27"/>
  <c r="AH178" i="27"/>
  <c r="BA112" i="27"/>
  <c r="AZ112" i="27"/>
  <c r="AK628" i="27"/>
  <c r="AG656" i="27"/>
  <c r="AW403" i="25"/>
  <c r="AG342" i="25"/>
  <c r="AW331" i="25"/>
  <c r="AK635" i="27"/>
  <c r="AG461" i="27"/>
  <c r="AG630" i="27"/>
  <c r="AW546" i="27"/>
  <c r="AK486" i="27"/>
  <c r="AW645" i="27"/>
  <c r="AX206" i="27"/>
  <c r="BA511" i="27"/>
  <c r="AH129" i="27"/>
  <c r="BB123" i="27"/>
  <c r="AL185" i="25"/>
  <c r="AZ142" i="25"/>
  <c r="BA142" i="25"/>
  <c r="BA599" i="27"/>
  <c r="AK579" i="27"/>
  <c r="BA438" i="27"/>
  <c r="AY613" i="27"/>
  <c r="AZ613" i="27"/>
  <c r="AZ479" i="27"/>
  <c r="AY479" i="27"/>
  <c r="AL186" i="27"/>
  <c r="AY625" i="27"/>
  <c r="AZ625" i="27"/>
  <c r="AW641" i="27"/>
  <c r="BB185" i="27"/>
  <c r="AH163" i="27"/>
  <c r="AW538" i="27"/>
  <c r="AZ572" i="27"/>
  <c r="AY572" i="27"/>
  <c r="AG388" i="25"/>
  <c r="AG479" i="27"/>
  <c r="AK444" i="27"/>
  <c r="BA194" i="27"/>
  <c r="AZ194" i="27"/>
  <c r="AG458" i="27"/>
  <c r="AY443" i="27"/>
  <c r="AZ443" i="27"/>
  <c r="AW651" i="27"/>
  <c r="BA633" i="27"/>
  <c r="AW470" i="27"/>
  <c r="AX193" i="27"/>
  <c r="AZ257" i="25"/>
  <c r="AY257" i="25"/>
  <c r="AW260" i="25"/>
  <c r="AK465" i="27"/>
  <c r="BA466" i="27"/>
  <c r="AK448" i="27"/>
  <c r="AZ512" i="27"/>
  <c r="AY512" i="27"/>
  <c r="AX173" i="27"/>
  <c r="AW562" i="27"/>
  <c r="AW515" i="27"/>
  <c r="BA467" i="27"/>
  <c r="AW605" i="27"/>
  <c r="BB195" i="27"/>
  <c r="AY642" i="27"/>
  <c r="AZ642" i="27"/>
  <c r="AH115" i="27"/>
  <c r="AL177" i="27"/>
  <c r="AL152" i="27"/>
  <c r="AK575" i="27"/>
  <c r="AX108" i="27"/>
  <c r="AG397" i="25"/>
  <c r="BB125" i="27"/>
  <c r="AK597" i="27"/>
  <c r="AY588" i="27"/>
  <c r="AZ588" i="27"/>
  <c r="AL203" i="27"/>
  <c r="BA549" i="27"/>
  <c r="AK621" i="27"/>
  <c r="AW480" i="27"/>
  <c r="AL112" i="27"/>
  <c r="AZ162" i="27"/>
  <c r="BA162" i="27"/>
  <c r="AH151" i="27"/>
  <c r="AK520" i="27"/>
  <c r="AK602" i="27"/>
  <c r="AW617" i="27"/>
  <c r="AH171" i="27"/>
  <c r="AY513" i="27"/>
  <c r="AZ513" i="27"/>
  <c r="BA479" i="27"/>
  <c r="AW490" i="27"/>
  <c r="AG647" i="27"/>
  <c r="AZ160" i="27"/>
  <c r="BA160" i="27"/>
  <c r="AZ515" i="27"/>
  <c r="AY515" i="27"/>
  <c r="AL149" i="27"/>
  <c r="AK280" i="25"/>
  <c r="AK401" i="25"/>
  <c r="AW236" i="25"/>
  <c r="AZ325" i="25"/>
  <c r="AY325" i="25"/>
  <c r="BB152" i="27"/>
  <c r="AL188" i="27"/>
  <c r="AG604" i="27"/>
  <c r="AX186" i="27"/>
  <c r="BA630" i="27"/>
  <c r="AW432" i="27"/>
  <c r="BA471" i="27"/>
  <c r="AW504" i="27"/>
  <c r="BA582" i="27"/>
  <c r="BB188" i="27"/>
  <c r="AW644" i="27"/>
  <c r="BA442" i="27"/>
  <c r="AH116" i="27"/>
  <c r="AX128" i="27"/>
  <c r="AL116" i="27"/>
  <c r="AG512" i="27"/>
  <c r="AK509" i="27"/>
  <c r="AH119" i="27"/>
  <c r="AG429" i="27"/>
  <c r="AK650" i="27"/>
  <c r="AX202" i="27"/>
  <c r="AW604" i="27"/>
  <c r="BA617" i="27"/>
  <c r="AG482" i="27"/>
  <c r="AW511" i="27"/>
  <c r="AL154" i="27"/>
  <c r="AY593" i="27"/>
  <c r="AZ593" i="27"/>
  <c r="AL172" i="27"/>
  <c r="AL174" i="27"/>
  <c r="AG610" i="27"/>
  <c r="AX116" i="27"/>
  <c r="BA530" i="27"/>
  <c r="AL187" i="27"/>
  <c r="BB187" i="27"/>
  <c r="AZ167" i="27"/>
  <c r="BA167" i="27"/>
  <c r="AZ636" i="27"/>
  <c r="AY636" i="27"/>
  <c r="AG466" i="27"/>
  <c r="AY432" i="27"/>
  <c r="AZ432" i="27"/>
  <c r="AH123" i="27"/>
  <c r="AG642" i="27"/>
  <c r="BB119" i="27"/>
  <c r="AG583" i="27"/>
  <c r="BA424" i="27"/>
  <c r="AG421" i="27"/>
  <c r="AK332" i="25"/>
  <c r="AW291" i="25"/>
  <c r="AZ591" i="27"/>
  <c r="AY591" i="27"/>
  <c r="AW599" i="27"/>
  <c r="AZ184" i="27"/>
  <c r="BA184" i="27"/>
  <c r="AK428" i="27"/>
  <c r="BA463" i="27"/>
  <c r="AW656" i="27"/>
  <c r="BA449" i="27"/>
  <c r="AL200" i="27"/>
  <c r="BA536" i="27"/>
  <c r="AZ130" i="27"/>
  <c r="BA130" i="27"/>
  <c r="AK464" i="27"/>
  <c r="AH114" i="27"/>
  <c r="AW505" i="27"/>
  <c r="AG430" i="27"/>
  <c r="BA507" i="27"/>
  <c r="AG353" i="25"/>
  <c r="BA220" i="25"/>
  <c r="BA465" i="27"/>
  <c r="AW615" i="27"/>
  <c r="AH208" i="27"/>
  <c r="AZ571" i="27"/>
  <c r="AY571" i="27"/>
  <c r="AW497" i="27"/>
  <c r="BB122" i="27"/>
  <c r="AZ539" i="27"/>
  <c r="AY539" i="27"/>
  <c r="AK582" i="27"/>
  <c r="AW458" i="27"/>
  <c r="AH186" i="27"/>
  <c r="AY499" i="27"/>
  <c r="AZ499" i="27"/>
  <c r="BA521" i="27"/>
  <c r="AW608" i="27"/>
  <c r="AY604" i="27"/>
  <c r="AZ604" i="27"/>
  <c r="AZ140" i="27"/>
  <c r="BA140" i="27"/>
  <c r="AX106" i="27"/>
  <c r="AK631" i="27"/>
  <c r="AG463" i="27"/>
  <c r="AK449" i="27"/>
  <c r="AK645" i="27"/>
  <c r="BA647" i="27"/>
  <c r="BA552" i="27"/>
  <c r="AW378" i="25"/>
  <c r="BA357" i="25"/>
  <c r="BA219" i="25"/>
  <c r="AL113" i="25"/>
  <c r="BA341" i="25"/>
  <c r="BA644" i="27"/>
  <c r="AG619" i="27"/>
  <c r="AG449" i="27"/>
  <c r="BA524" i="27"/>
  <c r="BB154" i="27"/>
  <c r="AH174" i="27"/>
  <c r="AH180" i="27"/>
  <c r="AZ509" i="27"/>
  <c r="AY509" i="27"/>
  <c r="AG547" i="27"/>
  <c r="AG640" i="27"/>
  <c r="BA572" i="27"/>
  <c r="AG448" i="27"/>
  <c r="AK605" i="27"/>
  <c r="AG549" i="27"/>
  <c r="BA196" i="25"/>
  <c r="AZ196" i="25"/>
  <c r="AK373" i="25"/>
  <c r="AG446" i="27"/>
  <c r="AL115" i="27"/>
  <c r="AY439" i="27"/>
  <c r="AZ439" i="27"/>
  <c r="AL202" i="27"/>
  <c r="BA116" i="27"/>
  <c r="AZ116" i="27"/>
  <c r="BA462" i="27"/>
  <c r="BA177" i="27"/>
  <c r="AZ177" i="27"/>
  <c r="BA496" i="27"/>
  <c r="AW640" i="27"/>
  <c r="AZ200" i="27"/>
  <c r="BA200" i="27"/>
  <c r="AG534" i="27"/>
  <c r="AH136" i="27"/>
  <c r="AG567" i="27"/>
  <c r="AY616" i="27"/>
  <c r="AZ616" i="27"/>
  <c r="BA457" i="27"/>
  <c r="AX143" i="27"/>
  <c r="AW453" i="27"/>
  <c r="AZ490" i="27"/>
  <c r="AY490" i="27"/>
  <c r="BA138" i="27"/>
  <c r="AZ138" i="27"/>
  <c r="AG624" i="27"/>
  <c r="BA393" i="25"/>
  <c r="AL132" i="25"/>
  <c r="BA232" i="25"/>
  <c r="AZ507" i="27"/>
  <c r="AY507" i="27"/>
  <c r="AZ531" i="27"/>
  <c r="AY531" i="27"/>
  <c r="AX145" i="27"/>
  <c r="AK523" i="27"/>
  <c r="AX107" i="27"/>
  <c r="AW516" i="27"/>
  <c r="AK560" i="27"/>
  <c r="AX184" i="27"/>
  <c r="BA493" i="27"/>
  <c r="AG620" i="27"/>
  <c r="BA443" i="27"/>
  <c r="AH164" i="25"/>
  <c r="AG251" i="25"/>
  <c r="AK501" i="27"/>
  <c r="AX161" i="27"/>
  <c r="AG510" i="27"/>
  <c r="AY469" i="27"/>
  <c r="AZ469" i="27"/>
  <c r="AY592" i="27"/>
  <c r="AZ592" i="27"/>
  <c r="BA480" i="27"/>
  <c r="BA105" i="27"/>
  <c r="AZ105" i="27"/>
  <c r="AW489" i="27"/>
  <c r="AZ597" i="27"/>
  <c r="AY597" i="27"/>
  <c r="AH108" i="27"/>
  <c r="AL125" i="27"/>
  <c r="AZ158" i="27"/>
  <c r="BA158" i="27"/>
  <c r="AZ462" i="27"/>
  <c r="AY462" i="27"/>
  <c r="AZ580" i="27"/>
  <c r="AY580" i="27"/>
  <c r="AG574" i="27"/>
  <c r="BA547" i="27"/>
  <c r="AZ617" i="27"/>
  <c r="AY617" i="27"/>
  <c r="AX103" i="27"/>
  <c r="BB166" i="27"/>
  <c r="BA623" i="27"/>
  <c r="AL162" i="27"/>
  <c r="AL167" i="27"/>
  <c r="BB156" i="27"/>
  <c r="AG226" i="25"/>
  <c r="AW634" i="27"/>
  <c r="AL196" i="27"/>
  <c r="AK629" i="27"/>
  <c r="AK439" i="27"/>
  <c r="BB168" i="27"/>
  <c r="BA513" i="27"/>
  <c r="BB200" i="27"/>
  <c r="AG524" i="27"/>
  <c r="AZ186" i="27"/>
  <c r="BA186" i="27"/>
  <c r="AW467" i="27"/>
  <c r="BA545" i="27"/>
  <c r="BA592" i="27"/>
  <c r="BB157" i="27"/>
  <c r="AZ609" i="27"/>
  <c r="AY609" i="27"/>
  <c r="AG535" i="27"/>
  <c r="BA554" i="27"/>
  <c r="AG542" i="27"/>
  <c r="AG561" i="27"/>
  <c r="BA626" i="27"/>
  <c r="BA235" i="25"/>
  <c r="BA610" i="27"/>
  <c r="AY634" i="27"/>
  <c r="AZ634" i="27"/>
  <c r="BA165" i="27"/>
  <c r="AZ165" i="27"/>
  <c r="AZ553" i="27"/>
  <c r="AY553" i="27"/>
  <c r="AG653" i="27"/>
  <c r="AL168" i="27"/>
  <c r="AX153" i="27"/>
  <c r="AG606" i="27"/>
  <c r="AG464" i="27"/>
  <c r="BA542" i="27"/>
  <c r="AZ466" i="27"/>
  <c r="AY466" i="27"/>
  <c r="AW433" i="27"/>
  <c r="BA460" i="27"/>
  <c r="AX111" i="27"/>
  <c r="AW636" i="27"/>
  <c r="AW547" i="27"/>
  <c r="AY615" i="27"/>
  <c r="AZ615" i="27"/>
  <c r="AZ436" i="27"/>
  <c r="AY436" i="27"/>
  <c r="AZ560" i="27"/>
  <c r="AY560" i="27"/>
  <c r="AH144" i="27"/>
  <c r="AL139" i="27"/>
  <c r="BA646" i="27"/>
  <c r="AW476" i="27"/>
  <c r="BB180" i="27"/>
  <c r="AX154" i="27"/>
  <c r="AX133" i="27"/>
  <c r="AZ108" i="27"/>
  <c r="BA108" i="27"/>
  <c r="BA409" i="25"/>
  <c r="AG473" i="27"/>
  <c r="AX147" i="27"/>
  <c r="AW627" i="27"/>
  <c r="AH104" i="27"/>
  <c r="AL131" i="27"/>
  <c r="AW494" i="27"/>
  <c r="BB165" i="27"/>
  <c r="AG559" i="27"/>
  <c r="BB182" i="27"/>
  <c r="AL156" i="25"/>
  <c r="AZ107" i="25"/>
  <c r="BA107" i="25"/>
  <c r="BB160" i="25"/>
  <c r="BB175" i="25"/>
  <c r="AW322" i="25"/>
  <c r="AH199" i="25"/>
  <c r="AW231" i="25"/>
  <c r="BA228" i="25"/>
  <c r="AZ228" i="25"/>
  <c r="AY228" i="25"/>
  <c r="AW382" i="25"/>
  <c r="AW404" i="25"/>
  <c r="AW258" i="25"/>
  <c r="BA346" i="25"/>
  <c r="AK244" i="25"/>
  <c r="AK341" i="25"/>
  <c r="AY342" i="25"/>
  <c r="AZ342" i="25"/>
  <c r="AZ379" i="25"/>
  <c r="AY379" i="25"/>
  <c r="AW323" i="25"/>
  <c r="AK387" i="25"/>
  <c r="AG349" i="25"/>
  <c r="AG334" i="25"/>
  <c r="AG406" i="25"/>
  <c r="AX193" i="25"/>
  <c r="BB161" i="25"/>
  <c r="AK383" i="25"/>
  <c r="AK300" i="25"/>
  <c r="AY256" i="25"/>
  <c r="AZ256" i="25"/>
  <c r="BA288" i="25"/>
  <c r="AH174" i="25"/>
  <c r="BA373" i="25"/>
  <c r="AZ230" i="25"/>
  <c r="AY230" i="25"/>
  <c r="AW402" i="25"/>
  <c r="AG389" i="25"/>
  <c r="BA317" i="25"/>
  <c r="BA339" i="25"/>
  <c r="AH185" i="25"/>
  <c r="AZ172" i="25"/>
  <c r="BA172" i="25"/>
  <c r="AL108" i="25"/>
  <c r="AW354" i="25"/>
  <c r="BB123" i="25"/>
  <c r="AG325" i="25"/>
  <c r="AY323" i="25"/>
  <c r="AZ323" i="25"/>
  <c r="AL118" i="25"/>
  <c r="AW399" i="25"/>
  <c r="AH177" i="25"/>
  <c r="AK403" i="25"/>
  <c r="AZ245" i="25"/>
  <c r="AY245" i="25"/>
  <c r="AZ327" i="25"/>
  <c r="AY327" i="25"/>
  <c r="BA408" i="25"/>
  <c r="BA387" i="25"/>
  <c r="AW346" i="25"/>
  <c r="BA334" i="25"/>
  <c r="BB120" i="25"/>
  <c r="AL140" i="25"/>
  <c r="AH162" i="25"/>
  <c r="AH104" i="25"/>
  <c r="BA128" i="25"/>
  <c r="AZ128" i="25"/>
  <c r="AZ251" i="25"/>
  <c r="AY251" i="25"/>
  <c r="BA395" i="25"/>
  <c r="AL167" i="25"/>
  <c r="AZ195" i="25"/>
  <c r="BA195" i="25"/>
  <c r="BA399" i="25"/>
  <c r="AY218" i="25"/>
  <c r="AZ218" i="25"/>
  <c r="AW370" i="25"/>
  <c r="AL174" i="25"/>
  <c r="AL114" i="25"/>
  <c r="AG274" i="25"/>
  <c r="AL179" i="25"/>
  <c r="AW248" i="25"/>
  <c r="AK251" i="25"/>
  <c r="AZ294" i="25"/>
  <c r="AY294" i="25"/>
  <c r="AG366" i="25"/>
  <c r="AL145" i="25"/>
  <c r="AW288" i="25"/>
  <c r="BA113" i="25"/>
  <c r="AZ113" i="25"/>
  <c r="AW345" i="25"/>
  <c r="AZ267" i="25"/>
  <c r="AY267" i="25"/>
  <c r="AK315" i="25"/>
  <c r="BA261" i="25"/>
  <c r="AK258" i="25"/>
  <c r="AG271" i="25"/>
  <c r="AW363" i="25"/>
  <c r="AL160" i="25"/>
  <c r="AK400" i="25"/>
  <c r="AK330" i="25"/>
  <c r="BB169" i="25"/>
  <c r="AK336" i="25"/>
  <c r="AX192" i="25"/>
  <c r="BA304" i="25"/>
  <c r="AG217" i="25"/>
  <c r="AX146" i="25"/>
  <c r="AZ235" i="25"/>
  <c r="AY235" i="25"/>
  <c r="AG348" i="25"/>
  <c r="AZ122" i="25"/>
  <c r="BA122" i="25"/>
  <c r="AY273" i="25"/>
  <c r="AZ273" i="25"/>
  <c r="AY243" i="25"/>
  <c r="AZ243" i="25"/>
  <c r="BA296" i="25"/>
  <c r="AG296" i="25"/>
  <c r="AZ199" i="25"/>
  <c r="BA199" i="25"/>
  <c r="AZ145" i="25"/>
  <c r="BA145" i="25"/>
  <c r="BA135" i="25"/>
  <c r="AZ135" i="25"/>
  <c r="AL181" i="25"/>
  <c r="BA371" i="25"/>
  <c r="AH183" i="25"/>
  <c r="AG340" i="25"/>
  <c r="AW355" i="25"/>
  <c r="AG336" i="25"/>
  <c r="AX139" i="25"/>
  <c r="BB177" i="25"/>
  <c r="AZ143" i="25"/>
  <c r="BA143" i="25"/>
  <c r="AZ382" i="25"/>
  <c r="AY382" i="25"/>
  <c r="AW272" i="25"/>
  <c r="AH144" i="25"/>
  <c r="AK344" i="25"/>
  <c r="AX154" i="25"/>
  <c r="AK366" i="25"/>
  <c r="AG244" i="25"/>
  <c r="AY217" i="25"/>
  <c r="AZ217" i="25"/>
  <c r="AK294" i="25"/>
  <c r="AG378" i="25"/>
  <c r="AX155" i="25"/>
  <c r="AX178" i="25"/>
  <c r="AW296" i="25"/>
  <c r="AX113" i="25"/>
  <c r="BB158" i="25"/>
  <c r="AK228" i="25"/>
  <c r="AX144" i="25"/>
  <c r="AL106" i="25"/>
  <c r="AL128" i="25"/>
  <c r="AG387" i="25"/>
  <c r="AZ278" i="25"/>
  <c r="AY278" i="25"/>
  <c r="AY334" i="25"/>
  <c r="AZ334" i="25"/>
  <c r="AX179" i="25"/>
  <c r="AH176" i="25"/>
  <c r="AK369" i="25"/>
  <c r="AL180" i="25"/>
  <c r="AZ361" i="25"/>
  <c r="AY361" i="25"/>
  <c r="AK218" i="25"/>
  <c r="BA266" i="25"/>
  <c r="BB132" i="25"/>
  <c r="AK236" i="25"/>
  <c r="AG297" i="25"/>
  <c r="BA217" i="25"/>
  <c r="AG383" i="25"/>
  <c r="AZ116" i="25"/>
  <c r="BA116" i="25"/>
  <c r="AW238" i="25"/>
  <c r="BA287" i="25"/>
  <c r="AL144" i="25"/>
  <c r="AW336" i="25"/>
  <c r="AZ343" i="25"/>
  <c r="AY343" i="25"/>
  <c r="AZ316" i="25"/>
  <c r="AY316" i="25"/>
  <c r="AH121" i="25"/>
  <c r="AK225" i="25"/>
  <c r="AX114" i="25"/>
  <c r="AW298" i="25"/>
  <c r="AL141" i="25"/>
  <c r="AK317" i="25"/>
  <c r="BA318" i="25"/>
  <c r="AZ262" i="25"/>
  <c r="AY262" i="25"/>
  <c r="AL187" i="25"/>
  <c r="BA111" i="25"/>
  <c r="AZ111" i="25"/>
  <c r="BB165" i="25"/>
  <c r="BA293" i="25"/>
  <c r="BA385" i="25"/>
  <c r="BB178" i="25"/>
  <c r="AH140" i="25"/>
  <c r="BA561" i="27"/>
  <c r="AH175" i="27"/>
  <c r="BA598" i="27"/>
  <c r="AL114" i="27"/>
  <c r="AW613" i="27"/>
  <c r="AW528" i="27"/>
  <c r="AG580" i="27"/>
  <c r="AG613" i="27"/>
  <c r="AH177" i="27"/>
  <c r="AH187" i="27"/>
  <c r="AX105" i="27"/>
  <c r="AX164" i="27"/>
  <c r="BB121" i="27"/>
  <c r="BA230" i="25"/>
  <c r="AG371" i="25"/>
  <c r="AY304" i="25"/>
  <c r="AZ304" i="25"/>
  <c r="BB171" i="25"/>
  <c r="AZ402" i="25"/>
  <c r="AY402" i="25"/>
  <c r="AW302" i="25"/>
  <c r="AG316" i="25"/>
  <c r="AZ271" i="25"/>
  <c r="AY271" i="25"/>
  <c r="AW415" i="25"/>
  <c r="AW223" i="25"/>
  <c r="AW622" i="27"/>
  <c r="BA142" i="27"/>
  <c r="AZ142" i="27"/>
  <c r="BA581" i="27"/>
  <c r="AK463" i="27"/>
  <c r="AZ362" i="25"/>
  <c r="AY362" i="25"/>
  <c r="AZ246" i="25"/>
  <c r="AY246" i="25"/>
  <c r="AZ375" i="25"/>
  <c r="AY375" i="25"/>
  <c r="AG309" i="25"/>
  <c r="AX109" i="25"/>
  <c r="AW332" i="25"/>
  <c r="AY409" i="25"/>
  <c r="AZ409" i="25"/>
  <c r="AW320" i="25"/>
  <c r="BB105" i="25"/>
  <c r="BA258" i="25"/>
  <c r="AX108" i="25"/>
  <c r="BA652" i="27"/>
  <c r="AG605" i="27"/>
  <c r="BA523" i="27"/>
  <c r="BB171" i="27"/>
  <c r="AL137" i="27"/>
  <c r="AZ602" i="27"/>
  <c r="AY602" i="27"/>
  <c r="AW521" i="27"/>
  <c r="AW526" i="27"/>
  <c r="BA613" i="27"/>
  <c r="AK507" i="27"/>
  <c r="AH190" i="27"/>
  <c r="AG424" i="27"/>
  <c r="AZ648" i="27"/>
  <c r="AY648" i="27"/>
  <c r="AZ523" i="27"/>
  <c r="AY523" i="27"/>
  <c r="AH137" i="25"/>
  <c r="AG358" i="25"/>
  <c r="AH120" i="25"/>
  <c r="BB196" i="25"/>
  <c r="AH107" i="25"/>
  <c r="AW242" i="25"/>
  <c r="BA106" i="25"/>
  <c r="AZ106" i="25"/>
  <c r="AW249" i="25"/>
  <c r="AX162" i="25"/>
  <c r="AL116" i="25"/>
  <c r="AW349" i="25"/>
  <c r="AX134" i="25"/>
  <c r="AW324" i="25"/>
  <c r="AW286" i="25"/>
  <c r="AX126" i="25"/>
  <c r="BA441" i="27"/>
  <c r="AW422" i="27"/>
  <c r="AH179" i="27"/>
  <c r="AW566" i="27"/>
  <c r="AY451" i="27"/>
  <c r="AZ451" i="27"/>
  <c r="BA440" i="27"/>
  <c r="AX207" i="27"/>
  <c r="AX199" i="27"/>
  <c r="AH148" i="27"/>
  <c r="AG562" i="27"/>
  <c r="AZ169" i="27"/>
  <c r="BA169" i="27"/>
  <c r="BA604" i="27"/>
  <c r="AH195" i="27"/>
  <c r="AK462" i="27"/>
  <c r="BA171" i="27"/>
  <c r="AZ171" i="27"/>
  <c r="AK272" i="25"/>
  <c r="AH118" i="25"/>
  <c r="AX166" i="25"/>
  <c r="AZ126" i="25"/>
  <c r="BA126" i="25"/>
  <c r="AX133" i="25"/>
  <c r="AH110" i="25"/>
  <c r="AH108" i="25"/>
  <c r="AL196" i="25"/>
  <c r="AW217" i="25"/>
  <c r="AW373" i="25"/>
  <c r="AL150" i="27"/>
  <c r="AZ550" i="27"/>
  <c r="AY550" i="27"/>
  <c r="AG468" i="27"/>
  <c r="BB147" i="27"/>
  <c r="AW460" i="27"/>
  <c r="AK644" i="27"/>
  <c r="BA531" i="27"/>
  <c r="BA180" i="27"/>
  <c r="AZ180" i="27"/>
  <c r="AX117" i="27"/>
  <c r="AH118" i="27"/>
  <c r="AK578" i="27"/>
  <c r="AX163" i="27"/>
  <c r="AY474" i="27"/>
  <c r="AZ474" i="27"/>
  <c r="AY352" i="25"/>
  <c r="AZ352" i="25"/>
  <c r="AL104" i="25"/>
  <c r="AK234" i="25"/>
  <c r="AK388" i="25"/>
  <c r="AK360" i="25"/>
  <c r="AZ282" i="25"/>
  <c r="AY282" i="25"/>
  <c r="AY227" i="25"/>
  <c r="AZ227" i="25"/>
  <c r="AZ400" i="25"/>
  <c r="AY400" i="25"/>
  <c r="AZ391" i="25"/>
  <c r="AY391" i="25"/>
  <c r="AG368" i="25"/>
  <c r="BA299" i="25"/>
  <c r="AG288" i="25"/>
  <c r="AH124" i="25"/>
  <c r="AZ565" i="27"/>
  <c r="AY565" i="27"/>
  <c r="AY506" i="27"/>
  <c r="AZ506" i="27"/>
  <c r="BA546" i="27"/>
  <c r="AY630" i="27"/>
  <c r="AZ630" i="27"/>
  <c r="BA448" i="27"/>
  <c r="AK633" i="27"/>
  <c r="AK478" i="27"/>
  <c r="AW573" i="27"/>
  <c r="AY377" i="25"/>
  <c r="AZ377" i="25"/>
  <c r="AX117" i="25"/>
  <c r="BA320" i="25"/>
  <c r="AZ144" i="25"/>
  <c r="BA144" i="25"/>
  <c r="BB109" i="25"/>
  <c r="AY408" i="25"/>
  <c r="AZ408" i="25"/>
  <c r="BA406" i="25"/>
  <c r="BA401" i="25"/>
  <c r="BB147" i="25"/>
  <c r="AK237" i="25"/>
  <c r="AK405" i="25"/>
  <c r="AG305" i="25"/>
  <c r="AL177" i="25"/>
  <c r="AZ183" i="25"/>
  <c r="BA183" i="25"/>
  <c r="AX124" i="25"/>
  <c r="BA148" i="25"/>
  <c r="AZ148" i="25"/>
  <c r="AK229" i="25"/>
  <c r="AY446" i="27"/>
  <c r="AZ446" i="27"/>
  <c r="AY595" i="27"/>
  <c r="AZ595" i="27"/>
  <c r="BA654" i="27"/>
  <c r="AW557" i="27"/>
  <c r="AY563" i="27"/>
  <c r="AZ563" i="27"/>
  <c r="AZ185" i="27"/>
  <c r="BA185" i="27"/>
  <c r="BA430" i="27"/>
  <c r="AW451" i="27"/>
  <c r="AZ183" i="27"/>
  <c r="BA183" i="27"/>
  <c r="AG622" i="27"/>
  <c r="BA494" i="27"/>
  <c r="AG589" i="27"/>
  <c r="AK540" i="27"/>
  <c r="BB203" i="27"/>
  <c r="AL176" i="27"/>
  <c r="BA607" i="27"/>
  <c r="AK646" i="27"/>
  <c r="AY608" i="27"/>
  <c r="AZ608" i="27"/>
  <c r="AL131" i="25"/>
  <c r="AK290" i="25"/>
  <c r="AX164" i="25"/>
  <c r="AY220" i="25"/>
  <c r="AZ220" i="25"/>
  <c r="BA274" i="25"/>
  <c r="AX189" i="25"/>
  <c r="AZ333" i="25"/>
  <c r="AY333" i="25"/>
  <c r="AL163" i="25"/>
  <c r="AG295" i="25"/>
  <c r="AG246" i="25"/>
  <c r="AG275" i="25"/>
  <c r="AG287" i="25"/>
  <c r="AW361" i="25"/>
  <c r="AY317" i="25"/>
  <c r="AZ317" i="25"/>
  <c r="AG252" i="25"/>
  <c r="AG303" i="25"/>
  <c r="AW232" i="25"/>
  <c r="AK385" i="25"/>
  <c r="BA311" i="25"/>
  <c r="AH128" i="25"/>
  <c r="BA247" i="25"/>
  <c r="AG494" i="27"/>
  <c r="AY441" i="27"/>
  <c r="AZ441" i="27"/>
  <c r="AX135" i="25"/>
  <c r="AW343" i="25"/>
  <c r="AK305" i="25"/>
  <c r="AK219" i="25"/>
  <c r="AG313" i="25"/>
  <c r="BA376" i="25"/>
  <c r="AK361" i="25"/>
  <c r="BA119" i="25"/>
  <c r="AZ119" i="25"/>
  <c r="AG292" i="25"/>
  <c r="AG282" i="25"/>
  <c r="AK547" i="27"/>
  <c r="AW577" i="27"/>
  <c r="AK639" i="27"/>
  <c r="AH121" i="27"/>
  <c r="AZ586" i="27"/>
  <c r="AY586" i="27"/>
  <c r="AW485" i="27"/>
  <c r="AW509" i="27"/>
  <c r="AK304" i="25"/>
  <c r="AZ350" i="25"/>
  <c r="AY350" i="25"/>
  <c r="AL122" i="25"/>
  <c r="AZ178" i="25"/>
  <c r="BA178" i="25"/>
  <c r="AH170" i="25"/>
  <c r="AZ313" i="25"/>
  <c r="AY313" i="25"/>
  <c r="AK287" i="25"/>
  <c r="AK247" i="25"/>
  <c r="AK404" i="25"/>
  <c r="AG298" i="25"/>
  <c r="AW275" i="25"/>
  <c r="AX142" i="25"/>
  <c r="AL198" i="25"/>
  <c r="AY354" i="25"/>
  <c r="AZ354" i="25"/>
  <c r="AG333" i="25"/>
  <c r="BA394" i="25"/>
  <c r="AK313" i="25"/>
  <c r="AL109" i="27"/>
  <c r="AY651" i="27"/>
  <c r="AZ651" i="27"/>
  <c r="AL121" i="27"/>
  <c r="AK526" i="27"/>
  <c r="AW544" i="27"/>
  <c r="AG637" i="27"/>
  <c r="AW614" i="27"/>
  <c r="AZ632" i="27"/>
  <c r="AY632" i="27"/>
  <c r="BA594" i="27"/>
  <c r="AG519" i="27"/>
  <c r="AL155" i="25"/>
  <c r="BB107" i="25"/>
  <c r="BA260" i="25"/>
  <c r="AL134" i="25"/>
  <c r="AX148" i="25"/>
  <c r="AY378" i="25"/>
  <c r="AZ378" i="25"/>
  <c r="AX200" i="25"/>
  <c r="AW393" i="25"/>
  <c r="AK370" i="25"/>
  <c r="AG243" i="25"/>
  <c r="BB179" i="25"/>
  <c r="AY247" i="25"/>
  <c r="AZ247" i="25"/>
  <c r="AG437" i="27"/>
  <c r="BB192" i="27"/>
  <c r="BA148" i="27"/>
  <c r="AZ148" i="27"/>
  <c r="AK531" i="27"/>
  <c r="AG556" i="27"/>
  <c r="AG502" i="27"/>
  <c r="BA129" i="27"/>
  <c r="AZ129" i="27"/>
  <c r="AK533" i="27"/>
  <c r="AW539" i="27"/>
  <c r="AW582" i="27"/>
  <c r="AG597" i="27"/>
  <c r="AH173" i="27"/>
  <c r="AW556" i="27"/>
  <c r="BB163" i="27"/>
  <c r="AY643" i="27"/>
  <c r="AZ643" i="27"/>
  <c r="AG625" i="27"/>
  <c r="AG503" i="27"/>
  <c r="BA487" i="27"/>
  <c r="BA544" i="27"/>
  <c r="AY535" i="27"/>
  <c r="AZ535" i="27"/>
  <c r="AZ519" i="27"/>
  <c r="AY519" i="27"/>
  <c r="BB145" i="27"/>
  <c r="AG452" i="27"/>
  <c r="AZ206" i="27"/>
  <c r="BA206" i="27"/>
  <c r="BB125" i="25"/>
  <c r="AY286" i="25"/>
  <c r="AZ286" i="25"/>
  <c r="AZ295" i="25"/>
  <c r="AY295" i="25"/>
  <c r="AK276" i="25"/>
  <c r="BA285" i="25"/>
  <c r="BA231" i="25"/>
  <c r="AK240" i="25"/>
  <c r="BA278" i="25"/>
  <c r="AG250" i="25"/>
  <c r="AY355" i="25"/>
  <c r="AZ355" i="25"/>
  <c r="BB172" i="27"/>
  <c r="AK615" i="27"/>
  <c r="AX126" i="27"/>
  <c r="AZ549" i="27"/>
  <c r="AY549" i="27"/>
  <c r="AW626" i="27"/>
  <c r="AZ650" i="27"/>
  <c r="AY650" i="27"/>
  <c r="AW473" i="27"/>
  <c r="AX104" i="27"/>
  <c r="AW564" i="27"/>
  <c r="BB126" i="27"/>
  <c r="BB141" i="27"/>
  <c r="AW501" i="27"/>
  <c r="BB132" i="27"/>
  <c r="AK458" i="27"/>
  <c r="AK477" i="27"/>
  <c r="AK461" i="27"/>
  <c r="AL190" i="25"/>
  <c r="AH160" i="25"/>
  <c r="AW282" i="25"/>
  <c r="BA292" i="25"/>
  <c r="AG256" i="25"/>
  <c r="AG414" i="25"/>
  <c r="AW301" i="25"/>
  <c r="AZ389" i="25"/>
  <c r="AY389" i="25"/>
  <c r="BB163" i="25"/>
  <c r="BA253" i="25"/>
  <c r="AK227" i="25"/>
  <c r="AL157" i="25"/>
  <c r="AW383" i="25"/>
  <c r="BA423" i="27"/>
  <c r="AL141" i="27"/>
  <c r="AK435" i="27"/>
  <c r="AK587" i="27"/>
  <c r="AZ587" i="27"/>
  <c r="AY587" i="27"/>
  <c r="AY561" i="27"/>
  <c r="AZ561" i="27"/>
  <c r="BB197" i="27"/>
  <c r="AG618" i="27"/>
  <c r="AG611" i="27"/>
  <c r="BB176" i="27"/>
  <c r="AK592" i="27"/>
  <c r="AG438" i="27"/>
  <c r="BB129" i="27"/>
  <c r="AG629" i="27"/>
  <c r="AK647" i="27"/>
  <c r="AX138" i="25"/>
  <c r="AG332" i="25"/>
  <c r="AK270" i="25"/>
  <c r="BB172" i="25"/>
  <c r="BA169" i="25"/>
  <c r="AZ169" i="25"/>
  <c r="AW351" i="25"/>
  <c r="AW385" i="25"/>
  <c r="AX107" i="25"/>
  <c r="AK263" i="25"/>
  <c r="AZ311" i="25"/>
  <c r="AY311" i="25"/>
  <c r="AK364" i="25"/>
  <c r="AG300" i="25"/>
  <c r="AY358" i="25"/>
  <c r="AZ358" i="25"/>
  <c r="AY302" i="25"/>
  <c r="AZ302" i="25"/>
  <c r="BA301" i="25"/>
  <c r="AZ279" i="25"/>
  <c r="AY279" i="25"/>
  <c r="AX146" i="27"/>
  <c r="AG646" i="27"/>
  <c r="AW652" i="27"/>
  <c r="AG459" i="27"/>
  <c r="AZ621" i="27"/>
  <c r="AY621" i="27"/>
  <c r="AY444" i="27"/>
  <c r="AZ444" i="27"/>
  <c r="AZ120" i="25"/>
  <c r="BA120" i="25"/>
  <c r="AH158" i="25"/>
  <c r="AW226" i="25"/>
  <c r="AY252" i="25"/>
  <c r="AZ252" i="25"/>
  <c r="AZ129" i="25"/>
  <c r="BA129" i="25"/>
  <c r="AW237" i="25"/>
  <c r="AZ394" i="25"/>
  <c r="AY394" i="25"/>
  <c r="AK339" i="25"/>
  <c r="AZ186" i="25"/>
  <c r="BA186" i="25"/>
  <c r="AK353" i="25"/>
  <c r="AH196" i="25"/>
  <c r="AZ324" i="25"/>
  <c r="AY324" i="25"/>
  <c r="AK286" i="25"/>
  <c r="AK415" i="25"/>
  <c r="BB138" i="25"/>
  <c r="BB186" i="25"/>
  <c r="AK249" i="25"/>
  <c r="AL164" i="25"/>
  <c r="AW330" i="25"/>
  <c r="AL120" i="25"/>
  <c r="AZ152" i="25"/>
  <c r="BA152" i="25"/>
  <c r="AY366" i="25"/>
  <c r="AZ366" i="25"/>
  <c r="AX112" i="25"/>
  <c r="BA404" i="25"/>
  <c r="AL121" i="25"/>
  <c r="BA298" i="25"/>
  <c r="AK261" i="25"/>
  <c r="AK391" i="25"/>
  <c r="AK233" i="25"/>
  <c r="BA123" i="25"/>
  <c r="AZ123" i="25"/>
  <c r="BB152" i="25"/>
  <c r="AZ396" i="25"/>
  <c r="AY396" i="25"/>
  <c r="AK326" i="25"/>
  <c r="AX147" i="25"/>
  <c r="AW270" i="25"/>
  <c r="AH195" i="25"/>
  <c r="AX174" i="25"/>
  <c r="AX163" i="25"/>
  <c r="AW321" i="25"/>
  <c r="AZ108" i="25"/>
  <c r="BA108" i="25"/>
  <c r="AW303" i="25"/>
  <c r="AK398" i="25"/>
  <c r="AG269" i="25"/>
  <c r="BA246" i="25"/>
  <c r="AG400" i="25"/>
  <c r="BA315" i="25"/>
  <c r="AX170" i="25"/>
  <c r="BA165" i="25"/>
  <c r="AZ165" i="25"/>
  <c r="AK220" i="25"/>
  <c r="AH172" i="25"/>
  <c r="AG240" i="25"/>
  <c r="AZ330" i="25"/>
  <c r="AY330" i="25"/>
  <c r="AX132" i="25"/>
  <c r="AW269" i="25"/>
  <c r="BA295" i="25"/>
  <c r="AG314" i="25"/>
  <c r="AZ308" i="25"/>
  <c r="AY308" i="25"/>
  <c r="AL186" i="25"/>
  <c r="BB166" i="25"/>
  <c r="BB139" i="25"/>
  <c r="AG402" i="25"/>
  <c r="AK241" i="25"/>
  <c r="AG293" i="25"/>
  <c r="AZ288" i="25"/>
  <c r="AY288" i="25"/>
  <c r="AH146" i="25"/>
  <c r="BB190" i="25"/>
  <c r="AK238" i="25"/>
  <c r="AL168" i="25"/>
  <c r="BA327" i="25"/>
  <c r="BA347" i="25"/>
  <c r="AY285" i="25"/>
  <c r="AZ285" i="25"/>
  <c r="AH153" i="25"/>
  <c r="AG248" i="25"/>
  <c r="BA248" i="25"/>
  <c r="AL183" i="25"/>
  <c r="AX169" i="25"/>
  <c r="BA309" i="25"/>
  <c r="AH119" i="25"/>
  <c r="AY264" i="25"/>
  <c r="AZ264" i="25"/>
  <c r="AX152" i="25"/>
  <c r="AK349" i="25"/>
  <c r="AZ272" i="25"/>
  <c r="AY272" i="25"/>
  <c r="AK262" i="25"/>
  <c r="AZ275" i="25"/>
  <c r="AY275" i="25"/>
  <c r="AX105" i="25"/>
  <c r="BB150" i="25"/>
  <c r="AZ413" i="25"/>
  <c r="AY413" i="25"/>
  <c r="AW309" i="25"/>
  <c r="BA243" i="25"/>
  <c r="AX102" i="25"/>
  <c r="AW409" i="25"/>
  <c r="AY310" i="25"/>
  <c r="AZ310" i="25"/>
  <c r="AL199" i="25"/>
  <c r="BA268" i="25"/>
  <c r="AH188" i="25"/>
  <c r="BB112" i="25"/>
  <c r="AG257" i="25"/>
  <c r="AY340" i="25"/>
  <c r="AZ340" i="25"/>
  <c r="AG254" i="25"/>
  <c r="AW357" i="25"/>
  <c r="AW239" i="25"/>
  <c r="AY347" i="25"/>
  <c r="AZ347" i="25"/>
  <c r="AG375" i="25"/>
  <c r="BB106" i="25"/>
  <c r="AX118" i="25"/>
  <c r="AW389" i="25"/>
  <c r="AG380" i="25"/>
  <c r="AW333" i="25"/>
  <c r="AW246" i="25"/>
  <c r="BB193" i="25"/>
  <c r="BB110" i="25"/>
  <c r="AX175" i="25"/>
  <c r="AK226" i="25"/>
  <c r="BA359" i="25"/>
  <c r="BA342" i="25"/>
  <c r="AK288" i="25"/>
  <c r="AW294" i="25"/>
  <c r="BA277" i="25"/>
  <c r="BA397" i="25"/>
  <c r="BA403" i="25"/>
  <c r="AG360" i="25"/>
  <c r="BA415" i="25"/>
  <c r="AG390" i="25"/>
  <c r="BA188" i="25"/>
  <c r="AZ188" i="25"/>
  <c r="AG351" i="25"/>
  <c r="AH116" i="25"/>
  <c r="AL115" i="25"/>
  <c r="AG235" i="25"/>
  <c r="AK248" i="25"/>
  <c r="AK291" i="25"/>
  <c r="BA130" i="25"/>
  <c r="AZ130" i="25"/>
  <c r="AW366" i="25"/>
  <c r="AH161" i="25"/>
  <c r="AG227" i="25"/>
  <c r="AY287" i="25"/>
  <c r="AZ287" i="25"/>
  <c r="AZ110" i="25"/>
  <c r="BA110" i="25"/>
  <c r="AH103" i="25"/>
  <c r="AX176" i="25"/>
  <c r="AZ156" i="25"/>
  <c r="BA156" i="25"/>
  <c r="AY318" i="25"/>
  <c r="AZ318" i="25"/>
  <c r="AW308" i="25"/>
  <c r="AL192" i="25"/>
  <c r="AY305" i="25"/>
  <c r="AZ305" i="25"/>
  <c r="AY221" i="25"/>
  <c r="AZ221" i="25"/>
  <c r="AY277" i="25"/>
  <c r="AZ277" i="25"/>
  <c r="AZ104" i="25"/>
  <c r="BA104" i="25"/>
  <c r="AZ184" i="25"/>
  <c r="BA184" i="25"/>
  <c r="AW334" i="25"/>
  <c r="AG394" i="25"/>
  <c r="AW325" i="25"/>
  <c r="AG369" i="25"/>
  <c r="AZ411" i="25"/>
  <c r="AY411" i="25"/>
  <c r="AH191" i="25"/>
  <c r="AK395" i="25"/>
  <c r="AK380" i="25"/>
  <c r="AZ149" i="25"/>
  <c r="BA149" i="25"/>
  <c r="AK359" i="25"/>
  <c r="AW342" i="25"/>
  <c r="AG324" i="25"/>
  <c r="AZ359" i="25"/>
  <c r="AY359" i="25"/>
  <c r="AW390" i="25"/>
  <c r="AG320" i="25"/>
  <c r="BB198" i="25"/>
  <c r="AX115" i="25"/>
  <c r="AG255" i="25"/>
  <c r="AG328" i="25"/>
  <c r="AY332" i="25"/>
  <c r="AZ332" i="25"/>
  <c r="BA354" i="25"/>
  <c r="AZ125" i="25"/>
  <c r="BA125" i="25"/>
  <c r="AK268" i="25"/>
  <c r="AY315" i="25"/>
  <c r="AZ315" i="25"/>
  <c r="BB173" i="25"/>
  <c r="BB187" i="25"/>
  <c r="BA257" i="25"/>
  <c r="AW362" i="25"/>
  <c r="AK389" i="25"/>
  <c r="AZ194" i="25"/>
  <c r="BA194" i="25"/>
  <c r="AG409" i="25"/>
  <c r="AK235" i="25"/>
  <c r="AW358" i="25"/>
  <c r="AG343" i="25"/>
  <c r="AG376" i="25"/>
  <c r="AG277" i="25"/>
  <c r="AW315" i="25"/>
  <c r="AK283" i="25"/>
  <c r="AK314" i="25"/>
  <c r="AZ244" i="25"/>
  <c r="AY244" i="25"/>
  <c r="AW257" i="25"/>
  <c r="AK296" i="25"/>
  <c r="AX150" i="25"/>
  <c r="AG335" i="25"/>
  <c r="BB153" i="25"/>
  <c r="BA398" i="25"/>
  <c r="AK250" i="25"/>
  <c r="BB114" i="25"/>
  <c r="AK386" i="25"/>
  <c r="BA375" i="25"/>
  <c r="AK351" i="25"/>
  <c r="AY314" i="25"/>
  <c r="AZ314" i="25"/>
  <c r="AZ303" i="25"/>
  <c r="AY303" i="25"/>
  <c r="AG262" i="25"/>
  <c r="AK382" i="25"/>
  <c r="AY328" i="25"/>
  <c r="AZ328" i="25"/>
  <c r="AL153" i="25"/>
  <c r="AH138" i="25"/>
  <c r="AG381" i="25"/>
  <c r="AW300" i="25"/>
  <c r="AW251" i="25"/>
  <c r="BA139" i="25"/>
  <c r="AZ139" i="25"/>
  <c r="AW387" i="25"/>
  <c r="BA175" i="25"/>
  <c r="AZ175" i="25"/>
  <c r="AY386" i="25"/>
  <c r="AZ386" i="25"/>
  <c r="BB197" i="25"/>
  <c r="AH186" i="25"/>
  <c r="AG396" i="25"/>
  <c r="AW228" i="25"/>
  <c r="AW290" i="25"/>
  <c r="AY242" i="25"/>
  <c r="AZ242" i="25"/>
  <c r="AG350" i="25"/>
  <c r="AX153" i="25"/>
  <c r="AX170" i="27"/>
  <c r="AH103" i="27"/>
  <c r="AZ431" i="27"/>
  <c r="AY431" i="27"/>
  <c r="BA435" i="27"/>
  <c r="AY266" i="25"/>
  <c r="AZ266" i="25"/>
  <c r="AW281" i="25"/>
  <c r="BA242" i="25"/>
  <c r="AL148" i="25"/>
  <c r="AK340" i="25"/>
  <c r="AG377" i="25"/>
  <c r="BB199" i="25"/>
  <c r="AG224" i="25"/>
  <c r="AZ166" i="25"/>
  <c r="BA166" i="25"/>
  <c r="AK232" i="25"/>
  <c r="BA263" i="25"/>
  <c r="AX183" i="25"/>
  <c r="AG373" i="25"/>
  <c r="AZ180" i="25"/>
  <c r="BA180" i="25"/>
  <c r="AL125" i="25"/>
  <c r="AW353" i="25"/>
  <c r="AW329" i="25"/>
  <c r="AX128" i="25"/>
  <c r="BA412" i="25"/>
  <c r="AZ161" i="25"/>
  <c r="BA161" i="25"/>
  <c r="AK396" i="25"/>
  <c r="AH187" i="25"/>
  <c r="AZ176" i="25"/>
  <c r="BA176" i="25"/>
  <c r="AL109" i="25"/>
  <c r="AH105" i="25"/>
  <c r="AG264" i="25"/>
  <c r="AG354" i="25"/>
  <c r="AG537" i="27"/>
  <c r="BA388" i="25"/>
  <c r="AK347" i="25"/>
  <c r="AK377" i="25"/>
  <c r="AW255" i="25"/>
  <c r="BB129" i="25"/>
  <c r="AX145" i="25"/>
  <c r="AY414" i="25"/>
  <c r="AZ414" i="25"/>
  <c r="AL175" i="25"/>
  <c r="AW235" i="25"/>
  <c r="BB131" i="25"/>
  <c r="AK271" i="25"/>
  <c r="AL130" i="25"/>
  <c r="AL103" i="25"/>
  <c r="AZ380" i="25"/>
  <c r="AY380" i="25"/>
  <c r="AW339" i="25"/>
  <c r="AG286" i="25"/>
  <c r="BB140" i="25"/>
  <c r="AG273" i="25"/>
  <c r="BA271" i="25"/>
  <c r="AX195" i="25"/>
  <c r="AK308" i="25"/>
  <c r="AX187" i="25"/>
  <c r="AH179" i="25"/>
  <c r="BA362" i="25"/>
  <c r="AZ399" i="25"/>
  <c r="AY399" i="25"/>
  <c r="AL143" i="25"/>
  <c r="AK452" i="27"/>
  <c r="AW347" i="25"/>
  <c r="AG249" i="25"/>
  <c r="AK378" i="25"/>
  <c r="AW398" i="25"/>
  <c r="BB162" i="25"/>
  <c r="AH157" i="25"/>
  <c r="AW285" i="25"/>
  <c r="BA150" i="25"/>
  <c r="AZ150" i="25"/>
  <c r="AH145" i="25"/>
  <c r="AG220" i="25"/>
  <c r="AW292" i="25"/>
  <c r="BA291" i="25"/>
  <c r="AK230" i="25"/>
  <c r="AH171" i="25"/>
  <c r="AY322" i="25"/>
  <c r="AZ322" i="25"/>
  <c r="AK267" i="25"/>
  <c r="AG382" i="25"/>
  <c r="AL188" i="25"/>
  <c r="AX194" i="25"/>
  <c r="AG278" i="25"/>
  <c r="AK323" i="25"/>
  <c r="BA159" i="25"/>
  <c r="AZ159" i="25"/>
  <c r="AG361" i="25"/>
  <c r="AW392" i="25"/>
  <c r="AG317" i="25"/>
  <c r="AG401" i="25"/>
  <c r="AK331" i="25"/>
  <c r="AY307" i="25"/>
  <c r="AZ307" i="25"/>
  <c r="AG393" i="25"/>
  <c r="AY582" i="27"/>
  <c r="AZ582" i="27"/>
  <c r="AG467" i="27"/>
  <c r="BB200" i="25"/>
  <c r="AW369" i="25"/>
  <c r="AK269" i="25"/>
  <c r="AW247" i="25"/>
  <c r="AK254" i="25"/>
  <c r="AX125" i="25"/>
  <c r="BA264" i="25"/>
  <c r="AZ226" i="25"/>
  <c r="AY226" i="25"/>
  <c r="AG291" i="25"/>
  <c r="BA374" i="25"/>
  <c r="AW338" i="25"/>
  <c r="AH154" i="25"/>
  <c r="AH156" i="25"/>
  <c r="AK376" i="25"/>
  <c r="AW406" i="25"/>
  <c r="AY370" i="25"/>
  <c r="AZ370" i="25"/>
  <c r="AW243" i="25"/>
  <c r="AH149" i="25"/>
  <c r="AW219" i="25"/>
  <c r="AW375" i="25"/>
  <c r="AW376" i="25"/>
  <c r="BA337" i="25"/>
  <c r="AX158" i="25"/>
  <c r="BA381" i="25"/>
  <c r="BB157" i="25"/>
  <c r="AG289" i="25"/>
  <c r="AH193" i="25"/>
  <c r="AK381" i="25"/>
  <c r="AH139" i="25"/>
  <c r="AZ248" i="25"/>
  <c r="AY248" i="25"/>
  <c r="AZ356" i="25"/>
  <c r="AY356" i="25"/>
  <c r="AG405" i="25"/>
  <c r="AK350" i="25"/>
  <c r="AW367" i="25"/>
  <c r="AZ365" i="25"/>
  <c r="AY365" i="25"/>
  <c r="BA410" i="25"/>
  <c r="BA167" i="25"/>
  <c r="AZ167" i="25"/>
  <c r="AZ336" i="25"/>
  <c r="AY336" i="25"/>
  <c r="AG237" i="25"/>
  <c r="BA249" i="25"/>
  <c r="AG221" i="25"/>
  <c r="AG279" i="25"/>
  <c r="AK320" i="25"/>
  <c r="AK363" i="25"/>
  <c r="BA370" i="25"/>
  <c r="BA364" i="25"/>
  <c r="BA333" i="25"/>
  <c r="AL150" i="25"/>
  <c r="AX123" i="25"/>
  <c r="AL193" i="25"/>
  <c r="BA312" i="25"/>
  <c r="AG225" i="25"/>
  <c r="AG231" i="25"/>
  <c r="BA361" i="25"/>
  <c r="AK355" i="25"/>
  <c r="AW276" i="25"/>
  <c r="AY250" i="25"/>
  <c r="AZ250" i="25"/>
  <c r="BA255" i="25"/>
  <c r="AK384" i="25"/>
  <c r="AG285" i="25"/>
  <c r="BA272" i="25"/>
  <c r="AK302" i="25"/>
  <c r="BB181" i="25"/>
  <c r="AK328" i="25"/>
  <c r="AW335" i="25"/>
  <c r="BA270" i="25"/>
  <c r="AH192" i="25"/>
  <c r="AW407" i="25"/>
  <c r="AW377" i="25"/>
  <c r="AX165" i="25"/>
  <c r="AZ241" i="25"/>
  <c r="AY241" i="25"/>
  <c r="AG233" i="25"/>
  <c r="AG344" i="25"/>
  <c r="AW224" i="25"/>
  <c r="AK265" i="25"/>
  <c r="AK303" i="25"/>
  <c r="AK327" i="25"/>
  <c r="AG294" i="25"/>
  <c r="AG223" i="25"/>
  <c r="AH163" i="25"/>
  <c r="AG268" i="25"/>
  <c r="AG315" i="25"/>
  <c r="AG331" i="25"/>
  <c r="BA222" i="25"/>
  <c r="AK581" i="27"/>
  <c r="AK541" i="27"/>
  <c r="AG641" i="27"/>
  <c r="AZ614" i="27"/>
  <c r="AY614" i="27"/>
  <c r="AW259" i="25"/>
  <c r="AH143" i="25"/>
  <c r="AL162" i="25"/>
  <c r="BA254" i="25"/>
  <c r="AW379" i="25"/>
  <c r="AK221" i="25"/>
  <c r="AL149" i="25"/>
  <c r="BA284" i="25"/>
  <c r="AX151" i="25"/>
  <c r="BB142" i="25"/>
  <c r="AZ259" i="25"/>
  <c r="AY259" i="25"/>
  <c r="AW234" i="25"/>
  <c r="AZ263" i="25"/>
  <c r="AY263" i="25"/>
  <c r="AG321" i="25"/>
  <c r="BA363" i="25"/>
  <c r="AL173" i="25"/>
  <c r="AZ374" i="25"/>
  <c r="AY374" i="25"/>
  <c r="AK345" i="25"/>
  <c r="BA294" i="25"/>
  <c r="AK390" i="25"/>
  <c r="BA158" i="25"/>
  <c r="AZ158" i="25"/>
  <c r="BA308" i="25"/>
  <c r="AZ403" i="25"/>
  <c r="AY403" i="25"/>
  <c r="BB113" i="25"/>
  <c r="AG290" i="25"/>
  <c r="BB151" i="25"/>
  <c r="AG272" i="25"/>
  <c r="AW401" i="25"/>
  <c r="BA218" i="25"/>
  <c r="BA302" i="25"/>
  <c r="BB155" i="25"/>
  <c r="AG413" i="25"/>
  <c r="AZ344" i="25"/>
  <c r="AY344" i="25"/>
  <c r="AZ154" i="25"/>
  <c r="BA154" i="25"/>
  <c r="AK322" i="25"/>
  <c r="AH198" i="25"/>
  <c r="AW313" i="25"/>
  <c r="AY281" i="25"/>
  <c r="AZ281" i="25"/>
  <c r="AH129" i="25"/>
  <c r="AY292" i="25"/>
  <c r="AZ292" i="25"/>
  <c r="BB122" i="25"/>
  <c r="AH197" i="25"/>
  <c r="AK239" i="25"/>
  <c r="AW253" i="25"/>
  <c r="AX177" i="25"/>
  <c r="BA348" i="25"/>
  <c r="AL124" i="25"/>
  <c r="AK357" i="25"/>
  <c r="AH178" i="25"/>
  <c r="AL159" i="25"/>
  <c r="AW350" i="25"/>
  <c r="AG222" i="25"/>
  <c r="AK281" i="25"/>
  <c r="AW297" i="25"/>
  <c r="AG323" i="25"/>
  <c r="BA350" i="25"/>
  <c r="AZ197" i="27"/>
  <c r="BA197" i="27"/>
  <c r="AG544" i="27"/>
  <c r="AX191" i="27"/>
  <c r="AX190" i="25"/>
  <c r="BA121" i="25"/>
  <c r="AZ121" i="25"/>
  <c r="AW356" i="25"/>
  <c r="AH166" i="25"/>
  <c r="AZ261" i="25"/>
  <c r="AY261" i="25"/>
  <c r="AL151" i="25"/>
  <c r="AK348" i="25"/>
  <c r="AW388" i="25"/>
  <c r="BB136" i="25"/>
  <c r="BA227" i="25"/>
  <c r="AH125" i="25"/>
  <c r="AG253" i="25"/>
  <c r="BA233" i="25"/>
  <c r="AY269" i="25"/>
  <c r="AZ269" i="25"/>
  <c r="AL133" i="25"/>
  <c r="AH152" i="25"/>
  <c r="AG367" i="25"/>
  <c r="AG234" i="25"/>
  <c r="AG270" i="25"/>
  <c r="BA378" i="25"/>
  <c r="BA236" i="25"/>
  <c r="AG395" i="25"/>
  <c r="AW266" i="25"/>
  <c r="BA343" i="25"/>
  <c r="AG385" i="25"/>
  <c r="AG372" i="25"/>
  <c r="BA273" i="25"/>
  <c r="BB124" i="25"/>
  <c r="AG284" i="25"/>
  <c r="AK312" i="25"/>
  <c r="AX141" i="25"/>
  <c r="BA365" i="25"/>
  <c r="AH131" i="25"/>
  <c r="BA367" i="25"/>
  <c r="BA259" i="25"/>
  <c r="AY291" i="25"/>
  <c r="AZ291" i="25"/>
  <c r="BA344" i="25"/>
  <c r="AY363" i="25"/>
  <c r="AZ363" i="25"/>
  <c r="AX173" i="25"/>
  <c r="BA386" i="25"/>
  <c r="AW225" i="25"/>
  <c r="AK295" i="25"/>
  <c r="AY293" i="25"/>
  <c r="AZ293" i="25"/>
  <c r="AX156" i="25"/>
  <c r="AG229" i="25"/>
  <c r="BA225" i="25"/>
  <c r="AW250" i="25"/>
  <c r="AG374" i="25"/>
  <c r="AZ306" i="25"/>
  <c r="AY306" i="25"/>
  <c r="BA355" i="25"/>
  <c r="AK321" i="25"/>
  <c r="AK278" i="25"/>
  <c r="BB116" i="25"/>
  <c r="AX199" i="25"/>
  <c r="AW318" i="25"/>
  <c r="BB144" i="25"/>
  <c r="AK362" i="25"/>
  <c r="BA198" i="25"/>
  <c r="AZ198" i="25"/>
  <c r="AG219" i="25"/>
  <c r="AG339" i="25"/>
  <c r="AK222" i="25"/>
  <c r="AW244" i="25"/>
  <c r="AW317" i="25"/>
  <c r="BA402" i="25"/>
  <c r="AY364" i="25"/>
  <c r="AZ364" i="25"/>
  <c r="AK352" i="25"/>
  <c r="BA140" i="25"/>
  <c r="AZ140" i="25"/>
  <c r="BA331" i="25"/>
  <c r="AK409" i="25"/>
  <c r="AZ299" i="25"/>
  <c r="AY299" i="25"/>
  <c r="AW245" i="25"/>
  <c r="BA290" i="25"/>
  <c r="AL182" i="25"/>
  <c r="AY301" i="25"/>
  <c r="AZ301" i="25"/>
  <c r="AW304" i="25"/>
  <c r="AY398" i="25"/>
  <c r="AZ398" i="25"/>
  <c r="AX127" i="25"/>
  <c r="BA162" i="25"/>
  <c r="AZ162" i="25"/>
  <c r="BB149" i="25"/>
  <c r="BA340" i="25"/>
  <c r="AZ298" i="25"/>
  <c r="AY298" i="25"/>
  <c r="AW240" i="25"/>
  <c r="BA336" i="25"/>
  <c r="AL117" i="25"/>
  <c r="AX167" i="25"/>
  <c r="AY265" i="25"/>
  <c r="AZ265" i="25"/>
  <c r="AY405" i="25"/>
  <c r="AZ405" i="25"/>
  <c r="BB117" i="25"/>
  <c r="AW386" i="25"/>
  <c r="BB127" i="25"/>
  <c r="BB108" i="25"/>
  <c r="AW372" i="25"/>
  <c r="AK284" i="25"/>
  <c r="AZ174" i="25"/>
  <c r="BA174" i="25"/>
  <c r="BB176" i="25"/>
  <c r="AX103" i="25"/>
  <c r="AW273" i="25"/>
  <c r="AG283" i="25"/>
  <c r="AH184" i="25"/>
  <c r="AL200" i="25"/>
  <c r="BA181" i="25"/>
  <c r="AZ181" i="25"/>
  <c r="BA323" i="25"/>
  <c r="BB184" i="25"/>
  <c r="AY309" i="25"/>
  <c r="AZ309" i="25"/>
  <c r="AY385" i="25"/>
  <c r="AZ385" i="25"/>
  <c r="BB159" i="25"/>
  <c r="AL146" i="25"/>
  <c r="AG346" i="25"/>
  <c r="AG359" i="25"/>
  <c r="AZ393" i="25"/>
  <c r="AY393" i="25"/>
  <c r="AG398" i="25"/>
  <c r="AH175" i="25"/>
  <c r="AK252" i="25"/>
  <c r="BA380" i="25"/>
  <c r="BB102" i="25"/>
  <c r="AH168" i="25"/>
  <c r="AG415" i="25"/>
  <c r="AG236" i="25"/>
  <c r="BA115" i="25"/>
  <c r="AZ115" i="25"/>
  <c r="AY260" i="25"/>
  <c r="AZ260" i="25"/>
  <c r="AG392" i="25"/>
  <c r="AX122" i="25"/>
  <c r="BA316" i="25"/>
  <c r="AW352" i="25"/>
  <c r="BA221" i="25"/>
  <c r="AW306" i="25"/>
  <c r="AZ412" i="25"/>
  <c r="AY412" i="25"/>
  <c r="AW381" i="25"/>
  <c r="BA349" i="25"/>
  <c r="AL152" i="25"/>
  <c r="AK325" i="25"/>
  <c r="AK411" i="25"/>
  <c r="AH182" i="25"/>
  <c r="AX149" i="25"/>
  <c r="AY296" i="25"/>
  <c r="AZ296" i="25"/>
  <c r="AH180" i="25"/>
  <c r="AK277" i="25"/>
  <c r="AK410" i="25"/>
  <c r="AL169" i="25"/>
  <c r="AH133" i="25"/>
  <c r="BB126" i="25"/>
  <c r="AG266" i="25"/>
  <c r="AG411" i="25"/>
  <c r="AZ237" i="25"/>
  <c r="AY237" i="25"/>
  <c r="AH148" i="25"/>
  <c r="AW328" i="25"/>
  <c r="AH115" i="25"/>
  <c r="AZ193" i="25"/>
  <c r="BA193" i="25"/>
  <c r="AL195" i="25"/>
  <c r="AZ312" i="25"/>
  <c r="AY312" i="25"/>
  <c r="AK338" i="25"/>
  <c r="AX188" i="25"/>
  <c r="BA155" i="25"/>
  <c r="AZ155" i="25"/>
  <c r="AY339" i="25"/>
  <c r="AZ339" i="25"/>
  <c r="AW287" i="25"/>
  <c r="BA234" i="25"/>
  <c r="AL119" i="25"/>
  <c r="AZ132" i="25"/>
  <c r="BA132" i="25"/>
  <c r="AH147" i="25"/>
  <c r="AH169" i="25"/>
  <c r="BA384" i="25"/>
  <c r="AW230" i="25"/>
  <c r="BB188" i="25"/>
  <c r="AW395" i="25"/>
  <c r="AY231" i="25"/>
  <c r="AZ231" i="25"/>
  <c r="AW299" i="25"/>
  <c r="AK279" i="25"/>
  <c r="AK397" i="25"/>
  <c r="AH106" i="25"/>
  <c r="AK324" i="25"/>
  <c r="AG326" i="25"/>
  <c r="AX185" i="25"/>
  <c r="BB104" i="25"/>
  <c r="AK399" i="25"/>
  <c r="AZ274" i="25"/>
  <c r="AY274" i="25"/>
  <c r="BA369" i="25"/>
  <c r="AK289" i="25"/>
  <c r="BA265" i="25"/>
  <c r="AW305" i="25"/>
  <c r="AK329" i="25"/>
  <c r="AW267" i="25"/>
  <c r="AK392" i="25"/>
  <c r="BA280" i="25"/>
  <c r="AG399" i="25"/>
  <c r="AK333" i="25"/>
  <c r="AK301" i="25"/>
  <c r="AL107" i="25"/>
  <c r="BB128" i="25"/>
  <c r="AY371" i="25"/>
  <c r="AZ371" i="25"/>
  <c r="BA286" i="25"/>
  <c r="AK367" i="25"/>
  <c r="AL112" i="25"/>
  <c r="AZ223" i="25"/>
  <c r="AY223" i="25"/>
  <c r="AK342" i="25"/>
  <c r="AG232" i="25"/>
  <c r="BB148" i="25"/>
  <c r="AH113" i="25"/>
  <c r="AW227" i="25"/>
  <c r="BA250" i="25"/>
  <c r="AK259" i="25"/>
  <c r="BA245" i="25"/>
  <c r="AZ384" i="25"/>
  <c r="AY384" i="25"/>
  <c r="AW268" i="25"/>
  <c r="AW365" i="25"/>
  <c r="AX186" i="25"/>
  <c r="BA226" i="25"/>
  <c r="AW397" i="25"/>
  <c r="BB143" i="25"/>
  <c r="BA191" i="25"/>
  <c r="AZ191" i="25"/>
  <c r="AY254" i="25"/>
  <c r="AZ254" i="25"/>
  <c r="AX137" i="25"/>
  <c r="BA289" i="25"/>
  <c r="BA300" i="25"/>
  <c r="AK368" i="25"/>
  <c r="BA356" i="25"/>
  <c r="AH132" i="25"/>
  <c r="AK309" i="25"/>
  <c r="AX136" i="25"/>
  <c r="AY219" i="25"/>
  <c r="AZ219" i="25"/>
  <c r="AG347" i="25"/>
  <c r="BA396" i="25"/>
  <c r="AK231" i="25"/>
  <c r="BA160" i="25"/>
  <c r="AZ160" i="25"/>
  <c r="AZ406" i="25"/>
  <c r="AY406" i="25"/>
  <c r="AW359" i="25"/>
  <c r="AZ415" i="25"/>
  <c r="AY415" i="25"/>
  <c r="BB167" i="25"/>
  <c r="AL102" i="25"/>
  <c r="AK255" i="25"/>
  <c r="AW411" i="25"/>
  <c r="AY351" i="25"/>
  <c r="AZ351" i="25"/>
  <c r="AH167" i="25"/>
  <c r="AY387" i="25"/>
  <c r="AZ387" i="25"/>
  <c r="AK393" i="25"/>
  <c r="AG311" i="25"/>
  <c r="AK299" i="25"/>
  <c r="AG259" i="25"/>
  <c r="AZ234" i="25"/>
  <c r="AY234" i="25"/>
  <c r="AZ345" i="25"/>
  <c r="AY345" i="25"/>
  <c r="AX197" i="25"/>
  <c r="BA330" i="25"/>
  <c r="AK266" i="25"/>
  <c r="BB141" i="25"/>
  <c r="AG228" i="25"/>
  <c r="AK307" i="25"/>
  <c r="AZ383" i="25"/>
  <c r="AY383" i="25"/>
  <c r="AZ124" i="25"/>
  <c r="BA124" i="25"/>
  <c r="AW408" i="25"/>
  <c r="BB174" i="25"/>
  <c r="AK217" i="25"/>
  <c r="AX172" i="25"/>
  <c r="BA414" i="25"/>
  <c r="AW271" i="25"/>
  <c r="BB170" i="25"/>
  <c r="AX180" i="25"/>
  <c r="BA306" i="25"/>
  <c r="AK260" i="25"/>
  <c r="BB194" i="25"/>
  <c r="AZ185" i="25"/>
  <c r="BA185" i="25"/>
  <c r="AL139" i="25"/>
  <c r="AY232" i="25"/>
  <c r="AZ232" i="25"/>
  <c r="AZ353" i="25"/>
  <c r="AY353" i="25"/>
  <c r="AX140" i="25"/>
  <c r="BB180" i="25"/>
  <c r="AK298" i="25"/>
  <c r="AW256" i="25"/>
  <c r="AG263" i="25"/>
  <c r="AZ105" i="25"/>
  <c r="BA105" i="25"/>
  <c r="BA335" i="25"/>
  <c r="BA390" i="25"/>
  <c r="AW414" i="25"/>
  <c r="AH126" i="25"/>
  <c r="AG239" i="25"/>
  <c r="BA391" i="25"/>
  <c r="BB168" i="25"/>
  <c r="BA239" i="25"/>
  <c r="AX157" i="25"/>
  <c r="AG322" i="25"/>
  <c r="AW364" i="25"/>
  <c r="BA279" i="25"/>
  <c r="AK319" i="25"/>
  <c r="BA241" i="25"/>
  <c r="AZ171" i="25"/>
  <c r="BA171" i="25"/>
  <c r="BA324" i="25"/>
  <c r="AH141" i="25"/>
  <c r="AL166" i="25"/>
  <c r="AZ163" i="25"/>
  <c r="BA163" i="25"/>
  <c r="AG301" i="25"/>
  <c r="BB115" i="25"/>
  <c r="AW405" i="25"/>
  <c r="AW307" i="25"/>
  <c r="BA240" i="25"/>
  <c r="AW400" i="25"/>
  <c r="AG404" i="25"/>
  <c r="BB135" i="25"/>
  <c r="AY390" i="25"/>
  <c r="AZ390" i="25"/>
  <c r="AY283" i="25"/>
  <c r="AZ283" i="25"/>
  <c r="AK371" i="25"/>
  <c r="BA137" i="25"/>
  <c r="AZ137" i="25"/>
  <c r="BA372" i="25"/>
  <c r="AL123" i="25"/>
  <c r="AZ335" i="25"/>
  <c r="AY335" i="25"/>
  <c r="AY346" i="25"/>
  <c r="AZ346" i="25"/>
  <c r="AG299" i="25"/>
  <c r="AL111" i="25"/>
  <c r="AL171" i="25"/>
  <c r="AW280" i="25"/>
  <c r="AY320" i="25"/>
  <c r="AZ320" i="25"/>
  <c r="AG241" i="25"/>
  <c r="AG318" i="25"/>
  <c r="AY367" i="25"/>
  <c r="AZ367" i="25"/>
  <c r="AZ410" i="25"/>
  <c r="AY410" i="25"/>
  <c r="AL147" i="25"/>
  <c r="AW413" i="25"/>
  <c r="AG267" i="25"/>
  <c r="AK297" i="25"/>
  <c r="AH151" i="25"/>
  <c r="AY326" i="25"/>
  <c r="AZ326" i="25"/>
  <c r="AW348" i="25"/>
  <c r="BA319" i="25"/>
  <c r="AY401" i="25"/>
  <c r="AZ401" i="25"/>
  <c r="AG308" i="25"/>
  <c r="AZ341" i="25"/>
  <c r="AY341" i="25"/>
  <c r="BA136" i="25"/>
  <c r="AZ136" i="25"/>
  <c r="AK414" i="25"/>
  <c r="AG410" i="25"/>
  <c r="AZ179" i="25"/>
  <c r="BA179" i="25"/>
  <c r="AK243" i="25"/>
  <c r="AH102" i="25"/>
  <c r="AH134" i="25"/>
  <c r="AZ388" i="25"/>
  <c r="AY388" i="25"/>
  <c r="AK311" i="25"/>
  <c r="AG338" i="25"/>
  <c r="AZ381" i="25"/>
  <c r="AY381" i="25"/>
  <c r="BB130" i="25"/>
  <c r="AW380" i="25"/>
  <c r="AX171" i="25"/>
  <c r="AX181" i="25"/>
  <c r="AK406" i="25"/>
  <c r="AL197" i="25"/>
  <c r="AK223" i="25"/>
  <c r="BB183" i="25"/>
  <c r="AL126" i="25"/>
  <c r="AH165" i="25"/>
  <c r="AK337" i="25"/>
  <c r="AY392" i="25"/>
  <c r="AZ392" i="25"/>
  <c r="AZ170" i="25"/>
  <c r="BA170" i="25"/>
  <c r="BA114" i="25"/>
  <c r="AZ114" i="25"/>
  <c r="AY268" i="25"/>
  <c r="AZ268" i="25"/>
  <c r="AZ102" i="25"/>
  <c r="BA102" i="25"/>
  <c r="BA256" i="25"/>
  <c r="BA351" i="25"/>
  <c r="AX106" i="25"/>
  <c r="BA313" i="25"/>
  <c r="BA392" i="25"/>
  <c r="AL105" i="25"/>
  <c r="AX184" i="25"/>
  <c r="BA276" i="25"/>
  <c r="BB195" i="25"/>
  <c r="AH127" i="25"/>
  <c r="BA353" i="25"/>
  <c r="AL170" i="25"/>
  <c r="BA237" i="25"/>
  <c r="AX168" i="25"/>
  <c r="AG407" i="25"/>
  <c r="AG245" i="25"/>
  <c r="AW316" i="25"/>
  <c r="BA352" i="25"/>
  <c r="AH190" i="25"/>
  <c r="AG403" i="25"/>
  <c r="BA338" i="25"/>
  <c r="AZ192" i="25"/>
  <c r="BA192" i="25"/>
  <c r="AY255" i="25"/>
  <c r="AZ255" i="25"/>
  <c r="AY360" i="25"/>
  <c r="AZ360" i="25"/>
  <c r="AH117" i="25"/>
  <c r="AX111" i="25"/>
  <c r="AG280" i="25"/>
  <c r="BB118" i="25"/>
  <c r="BA134" i="25"/>
  <c r="AZ134" i="25"/>
  <c r="BA147" i="25"/>
  <c r="AZ147" i="25"/>
  <c r="AX104" i="25"/>
  <c r="BA238" i="25"/>
  <c r="BA229" i="25"/>
  <c r="BA314" i="25"/>
  <c r="BA407" i="25"/>
  <c r="AK402" i="25"/>
  <c r="BA187" i="25"/>
  <c r="AZ187" i="25"/>
  <c r="BA405" i="25"/>
  <c r="AW284" i="25"/>
  <c r="AK318" i="25"/>
  <c r="AK242" i="25"/>
  <c r="AH135" i="25"/>
  <c r="BA411" i="25"/>
  <c r="BA112" i="25"/>
  <c r="AZ112" i="25"/>
  <c r="AH159" i="25"/>
  <c r="AK246" i="25"/>
  <c r="AG352" i="25"/>
  <c r="AG384" i="25"/>
  <c r="AX110" i="25"/>
  <c r="AW396" i="25"/>
  <c r="AW312" i="25"/>
  <c r="AG370" i="25"/>
  <c r="AZ224" i="25"/>
  <c r="AY224" i="25"/>
  <c r="AL142" i="25"/>
  <c r="AL110" i="25"/>
  <c r="BA332" i="25"/>
  <c r="AK306" i="25"/>
  <c r="AG276" i="25"/>
  <c r="BB137" i="25"/>
  <c r="AW360" i="25"/>
  <c r="AY368" i="25"/>
  <c r="AZ368" i="25"/>
  <c r="AG327" i="25"/>
  <c r="AK356" i="25"/>
  <c r="AK316" i="25"/>
  <c r="AZ357" i="25"/>
  <c r="AY357" i="25"/>
  <c r="BA310" i="25"/>
  <c r="AH194" i="25"/>
  <c r="AZ157" i="25"/>
  <c r="BA157" i="25"/>
  <c r="AG345" i="25"/>
  <c r="AZ300" i="25"/>
  <c r="AY300" i="25"/>
  <c r="AK245" i="25"/>
  <c r="AK274" i="25"/>
  <c r="AW327" i="25"/>
  <c r="AG365" i="25"/>
  <c r="AW337" i="25"/>
  <c r="BB119" i="25"/>
  <c r="BA131" i="25"/>
  <c r="AZ131" i="25"/>
  <c r="AH150" i="25"/>
  <c r="AW229" i="25"/>
  <c r="AK292" i="25"/>
  <c r="AZ329" i="25"/>
  <c r="AY329" i="25"/>
  <c r="AG379" i="25"/>
  <c r="AL176" i="25"/>
  <c r="BA224" i="25"/>
  <c r="AL138" i="25"/>
  <c r="AX129" i="25"/>
  <c r="BA244" i="25"/>
  <c r="AY239" i="25"/>
  <c r="AZ239" i="25"/>
  <c r="AG386" i="25"/>
  <c r="AG391" i="25"/>
  <c r="AG307" i="25"/>
  <c r="AW311" i="25"/>
  <c r="AZ103" i="25"/>
  <c r="BA103" i="25"/>
  <c r="AG306" i="25"/>
  <c r="AW295" i="25"/>
  <c r="BB189" i="25"/>
  <c r="BA267" i="25"/>
  <c r="AH189" i="25"/>
  <c r="BA133" i="25"/>
  <c r="AZ133" i="25"/>
  <c r="AL158" i="25"/>
  <c r="AH155" i="25"/>
  <c r="BA328" i="25"/>
  <c r="AL127" i="25"/>
  <c r="AY321" i="25"/>
  <c r="AZ321" i="25"/>
  <c r="BA379" i="25"/>
  <c r="AW277" i="25"/>
  <c r="BA400" i="25"/>
  <c r="AK346" i="25"/>
  <c r="BA382" i="25"/>
  <c r="AX196" i="25"/>
  <c r="AH200" i="25"/>
  <c r="AL135" i="25"/>
  <c r="AW374" i="25"/>
  <c r="AG265" i="25"/>
  <c r="AW233" i="25"/>
  <c r="BB164" i="25"/>
  <c r="AK365" i="25"/>
  <c r="AK354" i="25"/>
  <c r="AW394" i="25"/>
  <c r="AG260" i="25"/>
  <c r="AH130" i="25"/>
  <c r="BA326" i="25"/>
  <c r="AZ200" i="25"/>
  <c r="BA200" i="25"/>
  <c r="AK293" i="25"/>
  <c r="AG247" i="25"/>
  <c r="BA173" i="25"/>
  <c r="AZ173" i="25"/>
  <c r="AZ280" i="25"/>
  <c r="AY280" i="25"/>
  <c r="AK375" i="25"/>
  <c r="AW314" i="25"/>
  <c r="AH114" i="25"/>
  <c r="AY238" i="25"/>
  <c r="AZ238" i="25"/>
  <c r="BA305" i="25"/>
  <c r="AG319" i="25"/>
  <c r="AG364" i="25"/>
  <c r="AW261" i="25"/>
  <c r="AW252" i="25"/>
  <c r="AK407" i="25"/>
  <c r="AY373" i="25"/>
  <c r="AZ373" i="25"/>
  <c r="AL161" i="25"/>
  <c r="AW264" i="25"/>
  <c r="AK374" i="25"/>
  <c r="AG238" i="25"/>
  <c r="AZ284" i="25"/>
  <c r="AY284" i="25"/>
  <c r="AW310" i="25"/>
  <c r="AZ258" i="25"/>
  <c r="AY258" i="25"/>
  <c r="AW254" i="25"/>
  <c r="AZ177" i="25"/>
  <c r="BA177" i="25"/>
  <c r="AZ190" i="25"/>
  <c r="BA190" i="25"/>
  <c r="BA282" i="25"/>
  <c r="BA262" i="25"/>
  <c r="BB103" i="25"/>
  <c r="AL184" i="25"/>
  <c r="AG281" i="25"/>
  <c r="BA360" i="25"/>
  <c r="AY397" i="25"/>
  <c r="AZ397" i="25"/>
  <c r="BA151" i="25"/>
  <c r="AZ151" i="25"/>
  <c r="AG304" i="25"/>
  <c r="AK282" i="25"/>
  <c r="BA303" i="25"/>
  <c r="AG412" i="25"/>
  <c r="AK285" i="25"/>
  <c r="BA251" i="25"/>
  <c r="AG362" i="25"/>
  <c r="AK412" i="25"/>
  <c r="AK264" i="25"/>
  <c r="AW222" i="25"/>
  <c r="BA383" i="25"/>
  <c r="AY233" i="25"/>
  <c r="AZ233" i="25"/>
  <c r="BA321" i="25"/>
  <c r="AZ369" i="25"/>
  <c r="AY369" i="25"/>
  <c r="AY331" i="25"/>
  <c r="AZ331" i="25"/>
  <c r="AK224" i="25"/>
  <c r="AY372" i="25"/>
  <c r="AZ372" i="25"/>
  <c r="AW391" i="25"/>
  <c r="BA109" i="25"/>
  <c r="AZ109" i="25"/>
  <c r="AG242" i="25"/>
  <c r="AL154" i="25"/>
  <c r="AX160" i="25"/>
  <c r="AK394" i="25"/>
  <c r="AW371" i="25"/>
  <c r="AW218" i="25"/>
  <c r="AG337" i="25"/>
  <c r="AX143" i="25"/>
  <c r="AH173" i="25"/>
  <c r="AZ253" i="25"/>
  <c r="AY253" i="25"/>
  <c r="AX119" i="25"/>
  <c r="BA377" i="25"/>
  <c r="BA307" i="25"/>
  <c r="AG230" i="25"/>
  <c r="BB156" i="25"/>
  <c r="BB121" i="25"/>
  <c r="AX121" i="25"/>
  <c r="AX159" i="25"/>
  <c r="BB111" i="25"/>
  <c r="AX161" i="25"/>
  <c r="AY337" i="25"/>
  <c r="AZ337" i="25"/>
  <c r="AZ349" i="25"/>
  <c r="AY349" i="25"/>
  <c r="AH181" i="25"/>
  <c r="AZ289" i="25"/>
  <c r="AY289" i="25"/>
  <c r="AG355" i="25"/>
  <c r="AW265" i="25"/>
  <c r="AL194" i="25"/>
  <c r="AZ229" i="25"/>
  <c r="AY229" i="25"/>
  <c r="AK257" i="25"/>
  <c r="BB145" i="25"/>
  <c r="AK413" i="25"/>
  <c r="BB134" i="25"/>
  <c r="AW221" i="25"/>
  <c r="AG363" i="25"/>
  <c r="AG357" i="25"/>
  <c r="BA389" i="25"/>
  <c r="AZ197" i="25"/>
  <c r="BA197" i="25"/>
  <c r="BA358" i="25"/>
  <c r="AL137" i="25"/>
  <c r="AH111" i="25"/>
  <c r="AG261" i="25"/>
  <c r="BA164" i="25"/>
  <c r="AZ164" i="25"/>
  <c r="AY348" i="25"/>
  <c r="AZ348" i="25"/>
  <c r="BB192" i="25"/>
  <c r="AZ395" i="25"/>
  <c r="AY395" i="25"/>
  <c r="AX131" i="25"/>
  <c r="AG258" i="25"/>
  <c r="AK253" i="25"/>
  <c r="BA325" i="25"/>
  <c r="AW283" i="25"/>
  <c r="BB185" i="25"/>
  <c r="AG218" i="25"/>
  <c r="AW368" i="25"/>
  <c r="AZ236" i="25"/>
  <c r="AY236" i="25"/>
  <c r="AG310" i="25"/>
  <c r="AH122" i="25"/>
  <c r="AH136" i="25"/>
  <c r="AW278" i="25"/>
  <c r="AG341" i="25"/>
  <c r="AW279" i="25"/>
  <c r="AY290" i="25"/>
  <c r="AZ290" i="25"/>
  <c r="BA283" i="25"/>
  <c r="BA269" i="25"/>
  <c r="AY222" i="25"/>
  <c r="AZ222" i="25"/>
  <c r="AX130" i="25"/>
  <c r="AG329" i="25"/>
  <c r="AZ146" i="25"/>
  <c r="BA146" i="25"/>
  <c r="AX182" i="25"/>
  <c r="BA168" i="25"/>
  <c r="AZ168" i="25"/>
  <c r="AW274" i="25"/>
  <c r="BB146" i="25"/>
  <c r="AH142" i="25"/>
  <c r="AL129" i="25"/>
  <c r="AG330" i="25"/>
  <c r="BA141" i="25"/>
  <c r="AZ141" i="25"/>
  <c r="AK310" i="25"/>
  <c r="AW412" i="25"/>
  <c r="BA297" i="25"/>
  <c r="BA345" i="25"/>
  <c r="AK379" i="25"/>
  <c r="AW220" i="25"/>
  <c r="AW289" i="25"/>
  <c r="AZ182" i="25"/>
  <c r="BA182" i="25"/>
  <c r="AZ270" i="25"/>
  <c r="AY270" i="25"/>
  <c r="AZ225" i="25"/>
  <c r="AY225" i="25"/>
  <c r="AZ138" i="25"/>
  <c r="BA138" i="25"/>
  <c r="BA366" i="25"/>
  <c r="AX116" i="25"/>
  <c r="BA252" i="25"/>
  <c r="BA329" i="25"/>
  <c r="AX191" i="25"/>
  <c r="AW319" i="25"/>
  <c r="AW340" i="25"/>
  <c r="AL189" i="25"/>
  <c r="AY249" i="25"/>
  <c r="AZ249" i="25"/>
  <c r="AZ127" i="25"/>
  <c r="BA127" i="25"/>
  <c r="AX120" i="25"/>
  <c r="AW410" i="25"/>
  <c r="BA275" i="25"/>
  <c r="AW341" i="25"/>
  <c r="AG408" i="25"/>
  <c r="AH109" i="25"/>
  <c r="AK256" i="25"/>
  <c r="BA153" i="25"/>
  <c r="AZ153" i="25"/>
  <c r="AZ118" i="25"/>
  <c r="BA118" i="25"/>
  <c r="AL191" i="25"/>
  <c r="AZ276" i="25"/>
  <c r="AY276" i="25"/>
  <c r="AG356" i="25"/>
  <c r="AG312" i="25"/>
  <c r="BA322" i="25"/>
  <c r="AH112" i="25"/>
  <c r="BA413" i="25"/>
  <c r="BA117" i="25"/>
  <c r="AZ117" i="25"/>
  <c r="AW263" i="25"/>
  <c r="AG302" i="25"/>
  <c r="BB182" i="25"/>
  <c r="AW384" i="25"/>
  <c r="AL165" i="25"/>
  <c r="AY319" i="25"/>
  <c r="AZ319" i="25"/>
  <c r="AA639" i="27"/>
  <c r="AA547" i="27"/>
  <c r="AA581" i="27"/>
  <c r="AA471" i="27"/>
  <c r="AB136" i="27"/>
  <c r="AA489" i="27"/>
  <c r="AB202" i="27"/>
  <c r="AA563" i="27"/>
  <c r="AA615" i="27"/>
  <c r="AB194" i="27"/>
  <c r="AA631" i="27"/>
  <c r="AA574" i="27"/>
  <c r="AA625" i="27"/>
  <c r="AB179" i="27"/>
  <c r="AB114" i="27"/>
  <c r="AB118" i="27"/>
  <c r="AA425" i="27"/>
  <c r="AA619" i="27"/>
  <c r="AA457" i="27"/>
  <c r="AB174" i="27"/>
  <c r="AB141" i="27"/>
  <c r="AA438" i="27"/>
  <c r="AB195" i="27"/>
  <c r="AA586" i="27"/>
  <c r="AA493" i="27"/>
  <c r="AA522" i="27"/>
  <c r="AA654" i="27"/>
  <c r="AA476" i="27"/>
  <c r="AA620" i="27"/>
  <c r="AA564" i="27"/>
  <c r="AA613" i="27"/>
  <c r="AA598" i="27"/>
  <c r="AA463" i="27"/>
  <c r="AB117" i="27"/>
  <c r="AA569" i="27"/>
  <c r="AA605" i="27"/>
  <c r="AA486" i="27"/>
  <c r="AB115" i="27"/>
  <c r="AB130" i="27"/>
  <c r="AA497" i="27"/>
  <c r="AA480" i="27"/>
  <c r="AB188" i="27"/>
  <c r="AB176" i="27"/>
  <c r="AA596" i="27"/>
  <c r="AA445" i="27"/>
  <c r="AA645" i="27"/>
  <c r="AA643" i="27"/>
  <c r="AA427" i="27"/>
  <c r="AB111" i="27"/>
  <c r="AA640" i="27"/>
  <c r="AB178" i="27"/>
  <c r="AA607" i="27"/>
  <c r="AA472" i="27"/>
  <c r="AA559" i="27"/>
  <c r="AB140" i="27"/>
  <c r="AA551" i="27"/>
  <c r="AA460" i="27"/>
  <c r="AB102" i="27"/>
  <c r="AA558" i="27"/>
  <c r="AB164" i="27"/>
  <c r="AA491" i="27"/>
  <c r="AA520" i="27"/>
  <c r="AA431" i="27"/>
  <c r="AB187" i="27"/>
  <c r="AB121" i="27"/>
  <c r="AB182" i="27"/>
  <c r="AA566" i="27"/>
  <c r="AA434" i="27"/>
  <c r="AA637" i="27"/>
  <c r="AB152" i="27"/>
  <c r="AA553" i="27"/>
  <c r="AA441" i="27"/>
  <c r="AA624" i="27"/>
  <c r="AB123" i="27"/>
  <c r="AB146" i="27"/>
  <c r="AA610" i="27"/>
  <c r="AA578" i="27"/>
  <c r="AB125" i="27"/>
  <c r="AA627" i="27"/>
  <c r="AA507" i="27"/>
  <c r="AA616" i="27"/>
  <c r="AA590" i="27"/>
  <c r="AA450" i="27"/>
  <c r="AA633" i="27"/>
  <c r="AB166" i="27"/>
  <c r="AB201" i="27"/>
  <c r="AA634" i="27"/>
  <c r="AA469" i="27"/>
  <c r="AA448" i="27"/>
  <c r="AA534" i="27"/>
  <c r="AA532" i="27"/>
  <c r="AA573" i="27"/>
  <c r="AA642" i="27"/>
  <c r="AB173" i="27"/>
  <c r="AA526" i="27"/>
  <c r="AB142" i="27"/>
  <c r="AA444" i="27"/>
  <c r="AA490" i="27"/>
  <c r="AA424" i="27"/>
  <c r="AB116" i="27"/>
  <c r="AB158" i="27"/>
  <c r="AA462" i="27"/>
  <c r="AA543" i="27"/>
  <c r="AB124" i="27"/>
  <c r="AB183" i="27"/>
  <c r="AA614" i="27"/>
  <c r="AA648" i="27"/>
  <c r="AB120" i="27"/>
  <c r="AA483" i="27"/>
  <c r="AB207" i="27"/>
  <c r="AB186" i="27"/>
  <c r="AA595" i="27"/>
  <c r="AA609" i="27"/>
  <c r="AA580" i="27"/>
  <c r="AA570" i="27"/>
  <c r="AB132" i="27"/>
  <c r="AA565" i="27"/>
  <c r="AA533" i="27"/>
  <c r="AB153" i="27"/>
  <c r="AB110" i="27"/>
  <c r="AA466" i="27"/>
  <c r="AA436" i="27"/>
  <c r="AA611" i="27"/>
  <c r="AB135" i="27"/>
  <c r="AB122" i="27"/>
  <c r="AA541" i="27"/>
  <c r="AA465" i="27"/>
  <c r="AB127" i="27"/>
  <c r="AA535" i="27"/>
  <c r="AA454" i="27"/>
  <c r="AB113" i="27"/>
  <c r="AB185" i="27"/>
  <c r="AA538" i="27"/>
  <c r="AB139" i="27"/>
  <c r="AA482" i="27"/>
  <c r="AA556" i="27"/>
  <c r="AB156" i="27"/>
  <c r="AA421" i="27"/>
  <c r="AA603" i="27"/>
  <c r="AB148" i="27"/>
  <c r="AA617" i="27"/>
  <c r="AA503" i="27"/>
  <c r="AA528" i="27"/>
  <c r="AA644" i="27"/>
  <c r="AA429" i="27"/>
  <c r="AA623" i="27"/>
  <c r="AA452" i="27"/>
  <c r="AA555" i="27"/>
  <c r="AA540" i="27"/>
  <c r="AB168" i="27"/>
  <c r="AB143" i="27"/>
  <c r="AB157" i="27"/>
  <c r="AA459" i="27"/>
  <c r="AB167" i="27"/>
  <c r="AA449" i="27"/>
  <c r="AA636" i="27"/>
  <c r="AB189" i="27"/>
  <c r="AA527" i="27"/>
  <c r="AA510" i="27"/>
  <c r="AB128" i="27"/>
  <c r="AA464" i="27"/>
  <c r="AA545" i="27"/>
  <c r="AA499" i="27"/>
  <c r="AA649" i="27"/>
  <c r="AA536" i="27"/>
  <c r="AA635" i="27"/>
  <c r="AB206" i="27"/>
  <c r="AA451" i="27"/>
  <c r="AA443" i="27"/>
  <c r="AA602" i="27"/>
  <c r="AB172" i="27"/>
  <c r="AA593" i="27"/>
  <c r="AA591" i="27"/>
  <c r="AA601" i="27"/>
  <c r="AB137" i="27"/>
  <c r="AB175" i="27"/>
  <c r="AA440" i="27"/>
  <c r="AB181" i="27"/>
  <c r="AA473" i="27"/>
  <c r="AB126" i="27"/>
  <c r="AB106" i="27"/>
  <c r="AA653" i="27"/>
  <c r="AA622" i="27"/>
  <c r="AB112" i="27"/>
  <c r="AB204" i="27"/>
  <c r="AA467" i="27"/>
  <c r="AA646" i="27"/>
  <c r="AA651" i="27"/>
  <c r="AA422" i="27"/>
  <c r="AA505" i="27"/>
  <c r="AA461" i="27"/>
  <c r="AA641" i="27"/>
  <c r="AA584" i="27"/>
  <c r="AB133" i="27"/>
  <c r="AB192" i="27"/>
  <c r="AB129" i="27"/>
  <c r="AB159" i="27"/>
  <c r="AB138" i="27"/>
  <c r="AA453" i="27"/>
  <c r="AA474" i="27"/>
  <c r="AA630" i="27"/>
  <c r="AA656" i="27"/>
  <c r="AA430" i="27"/>
  <c r="AB107" i="27"/>
  <c r="AA621" i="27"/>
  <c r="AA484" i="27"/>
  <c r="AB108" i="27"/>
  <c r="AA576" i="27"/>
  <c r="AA608" i="27"/>
  <c r="AA446" i="27"/>
  <c r="AA600" i="27"/>
  <c r="AB131" i="27"/>
  <c r="AA539" i="27"/>
  <c r="AA509" i="27"/>
  <c r="AB149" i="27"/>
  <c r="AB163" i="27"/>
  <c r="AA599" i="27"/>
  <c r="AB169" i="27"/>
  <c r="AB119" i="27"/>
  <c r="AA549" i="27"/>
  <c r="AA423" i="27"/>
  <c r="AA458" i="27"/>
  <c r="AB200" i="27"/>
  <c r="AA502" i="27"/>
  <c r="AB208" i="27"/>
  <c r="AA575" i="27"/>
  <c r="AA577" i="27"/>
  <c r="AB180" i="27"/>
  <c r="AA524" i="27"/>
  <c r="AA426" i="27"/>
  <c r="AB197" i="27"/>
  <c r="AA513" i="27"/>
  <c r="AA529" i="27"/>
  <c r="AA561" i="27"/>
  <c r="AA628" i="27"/>
  <c r="AB154" i="27"/>
  <c r="AA437" i="27"/>
  <c r="AA468" i="27"/>
  <c r="AA544" i="27"/>
  <c r="AA514" i="27"/>
  <c r="AA554" i="27"/>
  <c r="AB190" i="27"/>
  <c r="AA582" i="27"/>
  <c r="AA494" i="27"/>
  <c r="AA433" i="27"/>
  <c r="AA588" i="27"/>
  <c r="AA521" i="27"/>
  <c r="AA496" i="27"/>
  <c r="AA479" i="27"/>
  <c r="AA478" i="27"/>
  <c r="AA500" i="27"/>
  <c r="AB196" i="27"/>
  <c r="AA572" i="27"/>
  <c r="AA485" i="27"/>
  <c r="AA515" i="27"/>
  <c r="AA435" i="27"/>
  <c r="AA487" i="27"/>
  <c r="AA428" i="27"/>
  <c r="AA567" i="27"/>
  <c r="AB162" i="27"/>
  <c r="AA455" i="27"/>
  <c r="AA618" i="27"/>
  <c r="AA585" i="27"/>
  <c r="AA571" i="27"/>
  <c r="AB205" i="27"/>
  <c r="AA501" i="27"/>
  <c r="AA652" i="27"/>
  <c r="AA655" i="27"/>
  <c r="AA442" i="27"/>
  <c r="AB105" i="27"/>
  <c r="AA508" i="27"/>
  <c r="AA498" i="27"/>
  <c r="AA579" i="27"/>
  <c r="AB177" i="27"/>
  <c r="AA583" i="27"/>
  <c r="AA552" i="27"/>
  <c r="AB184" i="27"/>
  <c r="AA546" i="27"/>
  <c r="AB144" i="27"/>
  <c r="AA523" i="27"/>
  <c r="AB134" i="27"/>
  <c r="AB191" i="27"/>
  <c r="AB151" i="27"/>
  <c r="AA562" i="27"/>
  <c r="AA525" i="27"/>
  <c r="AB193" i="27"/>
  <c r="AA550" i="27"/>
  <c r="AB147" i="27"/>
  <c r="AA604" i="27"/>
  <c r="AA518" i="27"/>
  <c r="AA506" i="27"/>
  <c r="AA612" i="27"/>
  <c r="AB203" i="27"/>
  <c r="AA475" i="27"/>
  <c r="AB103" i="27"/>
  <c r="AA492" i="27"/>
  <c r="AA456" i="27"/>
  <c r="AA560" i="27"/>
  <c r="AA481" i="27"/>
  <c r="AA516" i="27"/>
  <c r="AA592" i="27"/>
  <c r="AA589" i="27"/>
  <c r="AB104" i="27"/>
  <c r="AA512" i="27"/>
  <c r="AA495" i="27"/>
  <c r="AA531" i="27"/>
  <c r="AA606" i="27"/>
  <c r="AA447" i="27"/>
  <c r="AB155" i="27"/>
  <c r="AB150" i="27"/>
  <c r="AA504" i="27"/>
  <c r="AB165" i="27"/>
  <c r="AA626" i="27"/>
  <c r="AA511" i="27"/>
  <c r="AA439" i="27"/>
  <c r="AB170" i="27"/>
  <c r="AA650" i="27"/>
  <c r="AA542" i="27"/>
  <c r="AA537" i="27"/>
  <c r="AA629" i="27"/>
  <c r="AA548" i="27"/>
  <c r="AA530" i="27"/>
  <c r="AA632" i="27"/>
  <c r="AA638" i="27"/>
  <c r="AA568" i="27"/>
  <c r="AA597" i="27"/>
  <c r="AB145" i="27"/>
  <c r="AA587" i="27"/>
  <c r="AB161" i="27"/>
  <c r="AA647" i="27"/>
  <c r="AA594" i="27"/>
  <c r="AA477" i="27"/>
  <c r="AB199" i="27"/>
  <c r="AB198" i="27"/>
  <c r="AA488" i="27"/>
  <c r="AB171" i="27"/>
  <c r="AA517" i="27"/>
  <c r="AB160" i="27"/>
  <c r="AA557" i="27"/>
  <c r="AB109" i="27"/>
  <c r="AA470" i="27"/>
  <c r="AA432" i="27"/>
  <c r="AA519" i="27"/>
  <c r="AA378" i="25"/>
  <c r="AA414" i="25"/>
  <c r="AB197" i="25"/>
  <c r="AA299" i="25"/>
  <c r="AA362" i="25"/>
  <c r="AB107" i="25"/>
  <c r="AB195" i="25"/>
  <c r="AA308" i="25"/>
  <c r="AA249" i="25"/>
  <c r="AA375" i="25"/>
  <c r="AB125" i="25"/>
  <c r="AA409" i="25"/>
  <c r="AB122" i="25"/>
  <c r="AB142" i="25"/>
  <c r="AA372" i="25"/>
  <c r="AA267" i="25"/>
  <c r="AA402" i="25"/>
  <c r="AA336" i="25"/>
  <c r="AA232" i="25"/>
  <c r="AA243" i="25"/>
  <c r="AA376" i="25"/>
  <c r="AB169" i="25"/>
  <c r="AA287" i="25"/>
  <c r="AA227" i="25"/>
  <c r="AA391" i="25"/>
  <c r="AA313" i="25"/>
  <c r="AB138" i="25"/>
  <c r="AB135" i="25"/>
  <c r="AA324" i="25"/>
  <c r="AB178" i="25"/>
  <c r="AB190" i="25"/>
  <c r="AB176" i="25"/>
  <c r="AA285" i="25"/>
  <c r="AB124" i="25"/>
  <c r="AA341" i="25"/>
  <c r="AA274" i="25"/>
  <c r="AA386" i="25"/>
  <c r="AA338" i="25"/>
  <c r="AA366" i="25"/>
  <c r="AA234" i="25"/>
  <c r="AB167" i="25"/>
  <c r="AA266" i="25"/>
  <c r="AB134" i="25"/>
  <c r="AA311" i="25"/>
  <c r="AA330" i="25"/>
  <c r="AA404" i="25"/>
  <c r="AB146" i="25"/>
  <c r="AA397" i="25"/>
  <c r="AA411" i="25"/>
  <c r="AB108" i="25"/>
  <c r="AA265" i="25"/>
  <c r="AB159" i="25"/>
  <c r="AA224" i="25"/>
  <c r="AA296" i="25"/>
  <c r="AB139" i="25"/>
  <c r="AA245" i="25"/>
  <c r="AA256" i="25"/>
  <c r="AA357" i="25"/>
  <c r="AA248" i="25"/>
  <c r="AA242" i="25"/>
  <c r="AB196" i="25"/>
  <c r="AA383" i="25"/>
  <c r="AA339" i="25"/>
  <c r="AB133" i="25"/>
  <c r="AA283" i="25"/>
  <c r="AA259" i="25"/>
  <c r="AA327" i="25"/>
  <c r="AB115" i="25"/>
  <c r="AA273" i="25"/>
  <c r="AA261" i="25"/>
  <c r="AB110" i="25"/>
  <c r="AA410" i="25"/>
  <c r="AB182" i="25"/>
  <c r="AB131" i="25"/>
  <c r="AA344" i="25"/>
  <c r="AA358" i="25"/>
  <c r="AA382" i="25"/>
  <c r="AA361" i="25"/>
  <c r="AA223" i="25"/>
  <c r="AA390" i="25"/>
  <c r="AA326" i="25"/>
  <c r="AA394" i="25"/>
  <c r="AB109" i="25"/>
  <c r="AA271" i="25"/>
  <c r="AB118" i="25"/>
  <c r="AA395" i="25"/>
  <c r="AA354" i="25"/>
  <c r="AB129" i="25"/>
  <c r="AA393" i="25"/>
  <c r="AB186" i="25"/>
  <c r="AA241" i="25"/>
  <c r="AA337" i="25"/>
  <c r="AA218" i="25"/>
  <c r="AB166" i="25"/>
  <c r="AB150" i="25"/>
  <c r="AB143" i="25"/>
  <c r="AB132" i="25"/>
  <c r="AA260" i="25"/>
  <c r="AA340" i="25"/>
  <c r="AA406" i="25"/>
  <c r="AB119" i="25"/>
  <c r="AB104" i="25"/>
  <c r="AA282" i="25"/>
  <c r="AB128" i="25"/>
  <c r="AA343" i="25"/>
  <c r="AA400" i="25"/>
  <c r="AA371" i="25"/>
  <c r="AA288" i="25"/>
  <c r="AA294" i="25"/>
  <c r="AB111" i="25"/>
  <c r="AA280" i="25"/>
  <c r="AB185" i="25"/>
  <c r="AA304" i="25"/>
  <c r="AA392" i="25"/>
  <c r="AA380" i="25"/>
  <c r="AA415" i="25"/>
  <c r="AA237" i="25"/>
  <c r="AB170" i="25"/>
  <c r="AA377" i="25"/>
  <c r="AA365" i="25"/>
  <c r="AA305" i="25"/>
  <c r="AA264" i="25"/>
  <c r="AA277" i="25"/>
  <c r="AA325" i="25"/>
  <c r="AA317" i="25"/>
  <c r="AB158" i="25"/>
  <c r="AA322" i="25"/>
  <c r="AB172" i="25"/>
  <c r="AA297" i="25"/>
  <c r="AA262" i="25"/>
  <c r="AA403" i="25"/>
  <c r="AA272" i="25"/>
  <c r="AB130" i="25"/>
  <c r="AA263" i="25"/>
  <c r="AB113" i="25"/>
  <c r="AB162" i="25"/>
  <c r="AA345" i="25"/>
  <c r="AA226" i="25"/>
  <c r="AB173" i="25"/>
  <c r="AB177" i="25"/>
  <c r="AA244" i="25"/>
  <c r="AB198" i="25"/>
  <c r="AB163" i="25"/>
  <c r="AA298" i="25"/>
  <c r="AA233" i="25"/>
  <c r="AB153" i="25"/>
  <c r="AA307" i="25"/>
  <c r="AB121" i="25"/>
  <c r="AB145" i="25"/>
  <c r="AB184" i="25"/>
  <c r="AA270" i="25"/>
  <c r="AB174" i="25"/>
  <c r="AA323" i="25"/>
  <c r="AA254" i="25"/>
  <c r="AA334" i="25"/>
  <c r="AA235" i="25"/>
  <c r="AA352" i="25"/>
  <c r="AA302" i="25"/>
  <c r="AA230" i="25"/>
  <c r="AA301" i="25"/>
  <c r="AB168" i="25"/>
  <c r="AA228" i="25"/>
  <c r="AA348" i="25"/>
  <c r="AA347" i="25"/>
  <c r="AB147" i="25"/>
  <c r="AA276" i="25"/>
  <c r="AB148" i="25"/>
  <c r="AA246" i="25"/>
  <c r="AA240" i="25"/>
  <c r="AA342" i="25"/>
  <c r="AA315" i="25"/>
  <c r="AB199" i="25"/>
  <c r="AA350" i="25"/>
  <c r="AB161" i="25"/>
  <c r="AA399" i="25"/>
  <c r="AA356" i="25"/>
  <c r="AB116" i="25"/>
  <c r="AA412" i="25"/>
  <c r="AB120" i="25"/>
  <c r="AA310" i="25"/>
  <c r="AA291" i="25"/>
  <c r="AA295" i="25"/>
  <c r="AB160" i="25"/>
  <c r="AA257" i="25"/>
  <c r="AB152" i="25"/>
  <c r="AA290" i="25"/>
  <c r="AB137" i="25"/>
  <c r="AA221" i="25"/>
  <c r="AB193" i="25"/>
  <c r="AA413" i="25"/>
  <c r="AA363" i="25"/>
  <c r="AA367" i="25"/>
  <c r="AB156" i="25"/>
  <c r="AB183" i="25"/>
  <c r="AA225" i="25"/>
  <c r="AB187" i="25"/>
  <c r="AB192" i="25"/>
  <c r="AA314" i="25"/>
  <c r="AA309" i="25"/>
  <c r="AA268" i="25"/>
  <c r="AB194" i="25"/>
  <c r="AA389" i="25"/>
  <c r="AB164" i="25"/>
  <c r="AB191" i="25"/>
  <c r="AB112" i="25"/>
  <c r="AA250" i="25"/>
  <c r="AA312" i="25"/>
  <c r="AB103" i="25"/>
  <c r="AA328" i="25"/>
  <c r="AA318" i="25"/>
  <c r="AA331" i="25"/>
  <c r="AA351" i="25"/>
  <c r="AB154" i="25"/>
  <c r="AA217" i="25"/>
  <c r="AB157" i="25"/>
  <c r="AA353" i="25"/>
  <c r="AB141" i="25"/>
  <c r="AA236" i="25"/>
  <c r="AB149" i="25"/>
  <c r="AA222" i="25"/>
  <c r="AA306" i="25"/>
  <c r="AA333" i="25"/>
  <c r="AB179" i="25"/>
  <c r="AA320" i="25"/>
  <c r="AA319" i="25"/>
  <c r="AB127" i="25"/>
  <c r="AA269" i="25"/>
  <c r="AB105" i="25"/>
  <c r="AA321" i="25"/>
  <c r="AA255" i="25"/>
  <c r="AA247" i="25"/>
  <c r="AA387" i="25"/>
  <c r="AA396" i="25"/>
  <c r="AA408" i="25"/>
  <c r="AB114" i="25"/>
  <c r="AA360" i="25"/>
  <c r="AA364" i="25"/>
  <c r="AB155" i="25"/>
  <c r="AA388" i="25"/>
  <c r="AA275" i="25"/>
  <c r="AA286" i="25"/>
  <c r="AA300" i="25"/>
  <c r="AA385" i="25"/>
  <c r="AA384" i="25"/>
  <c r="AB200" i="25"/>
  <c r="AB126" i="25"/>
  <c r="AA332" i="25"/>
  <c r="AA292" i="25"/>
  <c r="AB102" i="25"/>
  <c r="AA258" i="25"/>
  <c r="AA252" i="25"/>
  <c r="AB123" i="25"/>
  <c r="AA401" i="25"/>
  <c r="AB144" i="25"/>
  <c r="AB136" i="25"/>
  <c r="AB181" i="25"/>
  <c r="AB140" i="25"/>
  <c r="AA379" i="25"/>
  <c r="AB165" i="25"/>
  <c r="AA329" i="25"/>
  <c r="AA368" i="25"/>
  <c r="AA279" i="25"/>
  <c r="AA239" i="25"/>
  <c r="AA219" i="25"/>
  <c r="AA316" i="25"/>
  <c r="AA359" i="25"/>
  <c r="AA238" i="25"/>
  <c r="AB180" i="25"/>
  <c r="AB151" i="25"/>
  <c r="AA373" i="25"/>
  <c r="AA370" i="25"/>
  <c r="AB189" i="25"/>
  <c r="AA281" i="25"/>
  <c r="AA407" i="25"/>
  <c r="AB117" i="25"/>
  <c r="AA349" i="25"/>
  <c r="AA231" i="25"/>
  <c r="AA405" i="25"/>
  <c r="AB106" i="25"/>
  <c r="AB171" i="25"/>
  <c r="AA229" i="25"/>
  <c r="AA220" i="25"/>
  <c r="AA335" i="25"/>
  <c r="AA346" i="25"/>
  <c r="AA289" i="25"/>
  <c r="AA251" i="25"/>
  <c r="AA253" i="25"/>
  <c r="AB175" i="25"/>
  <c r="AA369" i="25"/>
  <c r="AA303" i="25"/>
  <c r="AA355" i="25"/>
  <c r="AA278" i="25"/>
  <c r="AA398" i="25"/>
  <c r="AA374" i="25"/>
  <c r="AA381" i="25"/>
  <c r="AB188" i="25"/>
  <c r="AA284" i="25"/>
  <c r="AA293" i="25"/>
  <c r="AB11" i="44"/>
  <c r="AB26" i="45"/>
  <c r="AB87" i="44"/>
  <c r="AB122" i="44"/>
  <c r="AB100" i="44"/>
  <c r="AB31" i="44"/>
  <c r="AB86" i="44"/>
  <c r="AB40" i="44"/>
  <c r="AB96" i="44"/>
  <c r="AB55" i="44"/>
  <c r="AB101" i="44"/>
  <c r="AB25" i="45"/>
  <c r="AB89" i="44"/>
  <c r="AB18" i="45"/>
  <c r="AB65" i="44"/>
  <c r="AB6" i="44"/>
  <c r="AB59" i="44"/>
  <c r="AB12" i="45"/>
  <c r="AB47" i="44"/>
  <c r="AB76" i="44"/>
  <c r="AB4" i="44"/>
  <c r="AB27" i="44"/>
  <c r="AB5" i="44"/>
  <c r="AB21" i="44"/>
  <c r="AB93" i="44"/>
  <c r="AB83" i="44"/>
  <c r="AB7" i="44"/>
  <c r="AB97" i="44"/>
  <c r="AB18" i="44"/>
  <c r="AB51" i="44"/>
  <c r="AB126" i="44"/>
  <c r="AB49" i="44"/>
  <c r="AB90" i="44"/>
  <c r="AB64" i="44"/>
  <c r="AB4" i="67"/>
  <c r="AB92" i="44"/>
  <c r="AB121" i="44"/>
  <c r="AB72" i="44"/>
  <c r="AB23" i="45"/>
  <c r="AB21" i="45"/>
  <c r="AB3" i="44"/>
  <c r="AB8" i="45"/>
  <c r="AB10" i="45"/>
  <c r="AB9" i="44"/>
  <c r="AB125" i="44"/>
  <c r="AB48" i="44"/>
  <c r="AB24" i="44"/>
  <c r="AB66" i="44"/>
  <c r="AB3" i="45"/>
  <c r="AB19" i="44"/>
  <c r="AB115" i="44"/>
  <c r="AB105" i="44"/>
  <c r="AB88" i="44"/>
  <c r="AB44" i="44"/>
  <c r="AB50" i="44"/>
  <c r="AB5" i="67"/>
  <c r="AB71" i="44"/>
  <c r="AB20" i="45"/>
  <c r="AB37" i="44"/>
  <c r="AB106" i="44"/>
  <c r="AB95" i="44"/>
  <c r="AB8" i="44"/>
  <c r="AB11" i="45"/>
  <c r="AB63" i="44"/>
  <c r="AB32" i="44"/>
  <c r="AB111" i="44"/>
  <c r="AB61" i="44"/>
  <c r="AB94" i="44"/>
  <c r="AB103" i="44"/>
  <c r="AB107" i="44"/>
  <c r="AB123" i="44"/>
  <c r="AB30" i="44"/>
  <c r="AB109" i="44"/>
  <c r="AB70" i="44"/>
  <c r="AB12" i="44"/>
  <c r="AB80" i="44"/>
  <c r="AB68" i="44"/>
  <c r="AB77" i="44"/>
  <c r="AB108" i="44"/>
  <c r="AB7" i="45"/>
  <c r="AB78" i="44"/>
  <c r="AB75" i="44"/>
  <c r="AB112" i="44"/>
  <c r="AB14" i="45"/>
  <c r="AB3" i="67"/>
  <c r="AB81" i="44"/>
  <c r="AB67" i="44"/>
  <c r="AB28" i="44"/>
  <c r="AB120" i="44"/>
  <c r="AB45" i="44"/>
  <c r="AB17" i="45"/>
  <c r="AB9" i="45"/>
  <c r="AB85" i="44"/>
  <c r="AB25" i="44"/>
  <c r="AB13" i="45"/>
  <c r="AB124" i="44"/>
  <c r="AB17" i="44"/>
  <c r="AB6" i="45"/>
  <c r="AB22" i="45"/>
  <c r="AB24" i="45"/>
  <c r="AB82" i="44"/>
  <c r="AB104" i="44"/>
  <c r="AB102" i="44"/>
  <c r="AB27" i="45"/>
  <c r="AB46" i="44"/>
  <c r="AB29" i="44"/>
  <c r="AB16" i="44"/>
  <c r="AB73" i="44"/>
  <c r="AB98" i="44"/>
  <c r="AB19" i="45"/>
  <c r="AB20" i="44"/>
  <c r="AB69" i="44"/>
  <c r="AB119" i="44"/>
  <c r="AB13" i="44"/>
  <c r="AB58" i="44"/>
  <c r="AB113" i="44"/>
  <c r="AB10" i="44"/>
  <c r="AB15" i="45"/>
  <c r="AB14" i="44"/>
  <c r="AB43" i="44"/>
  <c r="AB16" i="45"/>
  <c r="AB23" i="44"/>
  <c r="AB116" i="44"/>
  <c r="AB42" i="44"/>
  <c r="AB74" i="44"/>
  <c r="AB34" i="44"/>
  <c r="AB5" i="45"/>
  <c r="AB118" i="44"/>
  <c r="AB33" i="44"/>
  <c r="AB110" i="44"/>
  <c r="AB60" i="44"/>
  <c r="AB35" i="44"/>
  <c r="AB57" i="44"/>
  <c r="AB91" i="44"/>
  <c r="AB38" i="44"/>
  <c r="AB39" i="44"/>
  <c r="AB56" i="44"/>
  <c r="AB99" i="44"/>
  <c r="AB4" i="45"/>
  <c r="AB22" i="44"/>
  <c r="AB54" i="44"/>
  <c r="AB52" i="44"/>
  <c r="AB53" i="44"/>
  <c r="AB84" i="44"/>
  <c r="AB41" i="44"/>
  <c r="AB114" i="44"/>
  <c r="AB79" i="44"/>
  <c r="AB36" i="44"/>
  <c r="AB117" i="44"/>
  <c r="AB28" i="45"/>
  <c r="AB62" i="44"/>
  <c r="AB15" i="44"/>
  <c r="AB26" i="44"/>
  <c r="G7" i="46" l="1"/>
  <c r="G3" i="46"/>
  <c r="G14" i="46"/>
  <c r="G15" i="46"/>
  <c r="G13" i="46"/>
  <c r="G22" i="46"/>
  <c r="G9" i="46"/>
  <c r="G8" i="46"/>
  <c r="G26" i="46"/>
  <c r="G5" i="46"/>
  <c r="G10" i="46"/>
  <c r="G12" i="46"/>
  <c r="G21" i="46"/>
  <c r="G4" i="46"/>
  <c r="G16" i="46"/>
  <c r="G24" i="46"/>
  <c r="G6" i="46"/>
  <c r="G11" i="46"/>
  <c r="G25" i="46"/>
  <c r="G18" i="46"/>
  <c r="G19" i="46"/>
  <c r="G27" i="46"/>
  <c r="G20" i="46"/>
  <c r="G17" i="46"/>
  <c r="G2" i="46"/>
  <c r="G2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Yang</author>
  </authors>
  <commentList>
    <comment ref="B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NOT COUNTABLE
SPLIT RATED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Yang</author>
  </authors>
  <commentList>
    <comment ref="B10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NOT COUNTABLE
SPLIT RATED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Yang</author>
  </authors>
  <commentList>
    <comment ref="B189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NOT COUNTABLE
SPLIT RATED</t>
        </r>
      </text>
    </comment>
    <comment ref="A972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IGM Reported IFR did not</t>
        </r>
      </text>
    </comment>
    <comment ref="A1073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IGM Reported IFR did not</t>
        </r>
      </text>
    </comment>
    <comment ref="A121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IFR REPORTED IGM DID NOT</t>
        </r>
      </text>
    </comment>
    <comment ref="A1337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Include only by Informa, due to Fitch IG rating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Yang</author>
  </authors>
  <commentList>
    <comment ref="B197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NOT COUNTABLE
SPLIT RATED</t>
        </r>
      </text>
    </comment>
    <comment ref="A1284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IGM Reported IFR did not</t>
        </r>
      </text>
    </comment>
    <comment ref="A1385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IGM Reported IFR did not</t>
        </r>
      </text>
    </comment>
    <comment ref="A1523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IFR REPORTED IGM DID NOT</t>
        </r>
      </text>
    </comment>
    <comment ref="A1649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Dave Yang:</t>
        </r>
        <r>
          <rPr>
            <sz val="9"/>
            <color indexed="81"/>
            <rFont val="Tahoma"/>
            <family val="2"/>
          </rPr>
          <t xml:space="preserve">
Include only by Informa, due to Fitch IG rating</t>
        </r>
      </text>
    </comment>
  </commentList>
</comments>
</file>

<file path=xl/sharedStrings.xml><?xml version="1.0" encoding="utf-8"?>
<sst xmlns="http://schemas.openxmlformats.org/spreadsheetml/2006/main" count="50021" uniqueCount="9650">
  <si>
    <t>ISSUER</t>
  </si>
  <si>
    <t>RATING</t>
  </si>
  <si>
    <t>SIZE</t>
  </si>
  <si>
    <t>TENOR</t>
  </si>
  <si>
    <t>FINAL</t>
  </si>
  <si>
    <t>LEADS</t>
  </si>
  <si>
    <t>IPT</t>
  </si>
  <si>
    <t>GUIDANCE</t>
  </si>
  <si>
    <t>PRICED</t>
  </si>
  <si>
    <t>BOOK</t>
  </si>
  <si>
    <t>T FRN</t>
  </si>
  <si>
    <t>A3/A-</t>
  </si>
  <si>
    <t>3yr</t>
  </si>
  <si>
    <t>BNPP/CS/UBS</t>
  </si>
  <si>
    <t>libor equiv</t>
  </si>
  <si>
    <t>3mL+38.5bp</t>
  </si>
  <si>
    <t>$4bn ttl</t>
  </si>
  <si>
    <t>T 0.90</t>
  </si>
  <si>
    <t xml:space="preserve">lo-mid 60s </t>
  </si>
  <si>
    <t>55-60</t>
  </si>
  <si>
    <t>T+55bp</t>
  </si>
  <si>
    <t>WFC 3.45</t>
  </si>
  <si>
    <t>A3/A</t>
  </si>
  <si>
    <t>10yr sub</t>
  </si>
  <si>
    <t>WFS</t>
  </si>
  <si>
    <t>160-165</t>
  </si>
  <si>
    <t>155a +/- 5</t>
  </si>
  <si>
    <t>T+150bp</t>
  </si>
  <si>
    <t>NYL 0.80</t>
  </si>
  <si>
    <t>Aaa/AA+</t>
  </si>
  <si>
    <t>3yr FA bkd</t>
  </si>
  <si>
    <t>BARC/CS/DB</t>
  </si>
  <si>
    <t>mid-hi 40s</t>
  </si>
  <si>
    <t>T+45-48</t>
  </si>
  <si>
    <t>T+45bp</t>
  </si>
  <si>
    <t>INTNED 2.90</t>
  </si>
  <si>
    <t>Baa3/BBB-</t>
  </si>
  <si>
    <t>5yr</t>
  </si>
  <si>
    <t>DB/JPM/RBC/STRH</t>
  </si>
  <si>
    <t>"230s"</t>
  </si>
  <si>
    <t>T+215a</t>
  </si>
  <si>
    <t>T+210bp</t>
  </si>
  <si>
    <t>$3.9bn</t>
  </si>
  <si>
    <t>PHOSRU 4.204</t>
  </si>
  <si>
    <t>Baa3/BB+</t>
  </si>
  <si>
    <t>Citi/RBI/SBER/VTB</t>
  </si>
  <si>
    <t>MS+337.5a</t>
  </si>
  <si>
    <t>MS+325a</t>
  </si>
  <si>
    <t>MS+320bp</t>
  </si>
  <si>
    <t>$2.6bn</t>
  </si>
  <si>
    <t>ANZ 0.90</t>
  </si>
  <si>
    <t xml:space="preserve">Aa2/AA- </t>
  </si>
  <si>
    <t xml:space="preserve">3yr  </t>
  </si>
  <si>
    <t>ANZ/Citi/GS</t>
  </si>
  <si>
    <t>T+60a</t>
  </si>
  <si>
    <t>60a</t>
  </si>
  <si>
    <t>T+57bp</t>
  </si>
  <si>
    <t>$1.75bn</t>
  </si>
  <si>
    <t>DBKAZ 4.125</t>
  </si>
  <si>
    <t>10yr tap</t>
  </si>
  <si>
    <t>JPM/Halyk/VTB</t>
  </si>
  <si>
    <t>4.35%a</t>
  </si>
  <si>
    <t xml:space="preserve">4.20%-4.25% </t>
  </si>
  <si>
    <t>4.20%</t>
  </si>
  <si>
    <t>BCI 4.00</t>
  </si>
  <si>
    <t>A1/A</t>
  </si>
  <si>
    <t>10yr</t>
  </si>
  <si>
    <t>C/HSBC/JPM</t>
  </si>
  <si>
    <t>225-237.5</t>
  </si>
  <si>
    <t>212.5-225bp</t>
  </si>
  <si>
    <t>T+212.5bp</t>
  </si>
  <si>
    <t>$2bn</t>
  </si>
  <si>
    <t>IBM FRN</t>
  </si>
  <si>
    <t>Aa3/AA-</t>
  </si>
  <si>
    <t xml:space="preserve">2yr </t>
  </si>
  <si>
    <t>BARC/HSBC/MIZ/RBC</t>
  </si>
  <si>
    <t>L+0 area</t>
  </si>
  <si>
    <t>3mL-1bp area</t>
  </si>
  <si>
    <t>3mL-2bp</t>
  </si>
  <si>
    <t>$1.25bn</t>
  </si>
  <si>
    <t>IBM  1.25</t>
  </si>
  <si>
    <t xml:space="preserve">5yr </t>
  </si>
  <si>
    <t>T+Low 50s</t>
  </si>
  <si>
    <t xml:space="preserve">T+50a (+/- 3bp) </t>
  </si>
  <si>
    <t>T+47bp</t>
  </si>
  <si>
    <t>$1.8bn</t>
  </si>
  <si>
    <t>IMTLN 2.05</t>
  </si>
  <si>
    <t>Baa3/BBB</t>
  </si>
  <si>
    <t>BAML/BARC/Citi/MS</t>
  </si>
  <si>
    <t>30bp 5s/10s</t>
  </si>
  <si>
    <t>120-125</t>
  </si>
  <si>
    <t>T+120bp</t>
  </si>
  <si>
    <t>$3.5bn</t>
  </si>
  <si>
    <t>n/a</t>
  </si>
  <si>
    <t>IMTLN 3.50</t>
  </si>
  <si>
    <t>160a</t>
  </si>
  <si>
    <t>150-155</t>
  </si>
  <si>
    <t xml:space="preserve">T+150bp </t>
  </si>
  <si>
    <t>$3.1bn</t>
  </si>
  <si>
    <t>PCAR FRN</t>
  </si>
  <si>
    <t>A1/A+</t>
  </si>
  <si>
    <t>BAML/GS/JPM</t>
  </si>
  <si>
    <t>Libpor equiv</t>
  </si>
  <si>
    <t xml:space="preserve">Libor equiv </t>
  </si>
  <si>
    <t>3mL+27bp</t>
  </si>
  <si>
    <t>$800m</t>
  </si>
  <si>
    <t>PCAR 0.80</t>
  </si>
  <si>
    <t>T+55a</t>
  </si>
  <si>
    <t>T+50a +/- 5bp</t>
  </si>
  <si>
    <t>C 4.05</t>
  </si>
  <si>
    <t>Baa3/BBB+</t>
  </si>
  <si>
    <t>9.5yr sub</t>
  </si>
  <si>
    <t>C/DB/GS/JPM/UBS/WFS</t>
  </si>
  <si>
    <t>4.15-4.20</t>
  </si>
  <si>
    <t>4.10%a</t>
  </si>
  <si>
    <t xml:space="preserve">4.05% </t>
  </si>
  <si>
    <t>$5bn</t>
  </si>
  <si>
    <t>30yr</t>
  </si>
  <si>
    <t>BARC/JPM</t>
  </si>
  <si>
    <t xml:space="preserve">T+115bp </t>
  </si>
  <si>
    <t>C 3.375</t>
  </si>
  <si>
    <t>Baa2/A-</t>
  </si>
  <si>
    <t>Citi</t>
  </si>
  <si>
    <t>150a</t>
  </si>
  <si>
    <t>145a</t>
  </si>
  <si>
    <t>T+142bp</t>
  </si>
  <si>
    <t>EMR 2.625</t>
  </si>
  <si>
    <t>A2/A</t>
  </si>
  <si>
    <t>C/DB/JPM</t>
  </si>
  <si>
    <t xml:space="preserve">75a </t>
  </si>
  <si>
    <t>72a</t>
  </si>
  <si>
    <t>T+70bp</t>
  </si>
  <si>
    <t>$1.3bn</t>
  </si>
  <si>
    <t>PX 0.75</t>
  </si>
  <si>
    <t>BAML/HSBC/MUS</t>
  </si>
  <si>
    <t>35a</t>
  </si>
  <si>
    <t>T+35bp</t>
  </si>
  <si>
    <t>$1.25bn ttl</t>
  </si>
  <si>
    <t>PX 2.70</t>
  </si>
  <si>
    <t>mid-hi 70s</t>
  </si>
  <si>
    <t>75a (+/- 3)</t>
  </si>
  <si>
    <t>T+72bp</t>
  </si>
  <si>
    <t>DFS 2.00</t>
  </si>
  <si>
    <t>C/DB/RBS</t>
  </si>
  <si>
    <t>125a</t>
  </si>
  <si>
    <t>110a</t>
  </si>
  <si>
    <t xml:space="preserve">T+110bp </t>
  </si>
  <si>
    <t xml:space="preserve">$2bn ttl </t>
  </si>
  <si>
    <t>Aa2/AA</t>
  </si>
  <si>
    <t>40yr</t>
  </si>
  <si>
    <t>GS/JPM</t>
  </si>
  <si>
    <t>100a</t>
  </si>
  <si>
    <t>T+100bp</t>
  </si>
  <si>
    <t>DD 2.80</t>
  </si>
  <si>
    <t>CS/GS/MS</t>
  </si>
  <si>
    <t>lo 90s</t>
  </si>
  <si>
    <t>82-85</t>
  </si>
  <si>
    <t>T+82bp</t>
  </si>
  <si>
    <t>$4bn</t>
  </si>
  <si>
    <t>DD 4.15</t>
  </si>
  <si>
    <t>low 100s</t>
  </si>
  <si>
    <t>97-100</t>
  </si>
  <si>
    <t>T+97bp</t>
  </si>
  <si>
    <t>DIS FRN</t>
  </si>
  <si>
    <t>2yr</t>
  </si>
  <si>
    <t>CS/MIZ/RBC</t>
  </si>
  <si>
    <t>3mL+0</t>
  </si>
  <si>
    <t>3mL+flat area</t>
  </si>
  <si>
    <t>3mL-1bp</t>
  </si>
  <si>
    <t>$1.1bn</t>
  </si>
  <si>
    <t>ARW 3.00</t>
  </si>
  <si>
    <t>BAML/JPM</t>
  </si>
  <si>
    <t>25-37.5bp 5s/10s</t>
  </si>
  <si>
    <t>237.5a</t>
  </si>
  <si>
    <t>T+225bp</t>
  </si>
  <si>
    <t>$3bn+</t>
  </si>
  <si>
    <t>ARW 4.50</t>
  </si>
  <si>
    <t>hi 200s</t>
  </si>
  <si>
    <t>275a</t>
  </si>
  <si>
    <t>T+262.5bp</t>
  </si>
  <si>
    <t>$2.3bn+</t>
  </si>
  <si>
    <t>NFG 3.75</t>
  </si>
  <si>
    <t>Baa1/BBB</t>
  </si>
  <si>
    <t>JPM/USB/WFS</t>
  </si>
  <si>
    <t>very lo 200s</t>
  </si>
  <si>
    <t>185a</t>
  </si>
  <si>
    <t>T+180bp</t>
  </si>
  <si>
    <t>HONDA 1.60</t>
  </si>
  <si>
    <t xml:space="preserve">Citi/JPM/RBS </t>
  </si>
  <si>
    <t>80a</t>
  </si>
  <si>
    <t>77a</t>
  </si>
  <si>
    <t>T+75bp</t>
  </si>
  <si>
    <t>$1.6bn</t>
  </si>
  <si>
    <t>VOD FRN</t>
  </si>
  <si>
    <t>BARC/HSBC/JPM/MS/MUS</t>
  </si>
  <si>
    <t>Libor equiv</t>
  </si>
  <si>
    <t>$11bn ttl</t>
  </si>
  <si>
    <t>VOD  0.90</t>
  </si>
  <si>
    <t>50bp 3s/10s</t>
  </si>
  <si>
    <t>VOD 1.50</t>
  </si>
  <si>
    <t>VOD 2.95</t>
  </si>
  <si>
    <t xml:space="preserve">10yr </t>
  </si>
  <si>
    <t>T+105bp</t>
  </si>
  <si>
    <t>VOD 4.375</t>
  </si>
  <si>
    <t>25bp 10s/30s</t>
  </si>
  <si>
    <t>130-135</t>
  </si>
  <si>
    <t xml:space="preserve">T+130bp </t>
  </si>
  <si>
    <t>K FRN</t>
  </si>
  <si>
    <t>Baa1/BBB+</t>
  </si>
  <si>
    <t>DB/MS/WFS</t>
  </si>
  <si>
    <t>3mL+ hi 20s</t>
  </si>
  <si>
    <t>L+25a</t>
  </si>
  <si>
    <t>3mL+23bp</t>
  </si>
  <si>
    <t>$2.4bn ttl</t>
  </si>
  <si>
    <t>K 2.75</t>
  </si>
  <si>
    <t>T+90a</t>
  </si>
  <si>
    <t>T+87.5bp</t>
  </si>
  <si>
    <t>ARG 1.65</t>
  </si>
  <si>
    <t>Baa2/BBB</t>
  </si>
  <si>
    <t>BAML/GS/WFS</t>
  </si>
  <si>
    <t>95a</t>
  </si>
  <si>
    <t>T+85bp</t>
  </si>
  <si>
    <t>$2.8bn ttl</t>
  </si>
  <si>
    <t>ARG 2.375</t>
  </si>
  <si>
    <t>7yr</t>
  </si>
  <si>
    <t>130a</t>
  </si>
  <si>
    <t>115a</t>
  </si>
  <si>
    <t>NLMK 4.45</t>
  </si>
  <si>
    <t>NR/BBB-</t>
  </si>
  <si>
    <t>DB/JPM/SocGen</t>
  </si>
  <si>
    <t>4.625-4.75%</t>
  </si>
  <si>
    <t xml:space="preserve">4.50% a </t>
  </si>
  <si>
    <t>4.45%; +361.4</t>
  </si>
  <si>
    <t>3.5x</t>
  </si>
  <si>
    <t>BANBOG 5.375</t>
  </si>
  <si>
    <t>Baa2/BBB-</t>
  </si>
  <si>
    <t>Citi/HSBC/JPM</t>
  </si>
  <si>
    <t>5.625% area</t>
  </si>
  <si>
    <t>5.375% a</t>
  </si>
  <si>
    <t>5.375%; +342</t>
  </si>
  <si>
    <t>$3.4bn</t>
  </si>
  <si>
    <t>WHR 3.70</t>
  </si>
  <si>
    <t>$250m</t>
  </si>
  <si>
    <t>BNPP/Citi</t>
  </si>
  <si>
    <t>180a</t>
  </si>
  <si>
    <t>T+175bp</t>
  </si>
  <si>
    <t>$4.5bn ttl</t>
  </si>
  <si>
    <t>WHR 5.15</t>
  </si>
  <si>
    <t>205a</t>
  </si>
  <si>
    <t>T+200bp</t>
  </si>
  <si>
    <t>JPM FRN</t>
  </si>
  <si>
    <t>JPM sole</t>
  </si>
  <si>
    <t>L+62-65</t>
  </si>
  <si>
    <t>L+62bp</t>
  </si>
  <si>
    <t>$2.7bn</t>
  </si>
  <si>
    <t>JPM  1.125</t>
  </si>
  <si>
    <t xml:space="preserve">80a </t>
  </si>
  <si>
    <t>T+77-80</t>
  </si>
  <si>
    <t>T+77bp</t>
  </si>
  <si>
    <t xml:space="preserve">$1.75bn </t>
  </si>
  <si>
    <t>KMP 3.50</t>
  </si>
  <si>
    <t>10.5yr</t>
  </si>
  <si>
    <t>JPM/RBS/STRH</t>
  </si>
  <si>
    <t>low 160s</t>
  </si>
  <si>
    <t>155-160</t>
  </si>
  <si>
    <t>T+155bp</t>
  </si>
  <si>
    <t>$1.9bn</t>
  </si>
  <si>
    <t>KMP 5.00</t>
  </si>
  <si>
    <t>hi 180s</t>
  </si>
  <si>
    <t>185-190</t>
  </si>
  <si>
    <t>T+185bp</t>
  </si>
  <si>
    <t>CRS 4.45</t>
  </si>
  <si>
    <t>262.5a</t>
  </si>
  <si>
    <t>T+250bp</t>
  </si>
  <si>
    <t>$2.25bn</t>
  </si>
  <si>
    <t>MS FRN</t>
  </si>
  <si>
    <t>Baa1/A-</t>
  </si>
  <si>
    <t>MS sole</t>
  </si>
  <si>
    <t>L+125bp</t>
  </si>
  <si>
    <t>$13bn ttl</t>
  </si>
  <si>
    <t>MS 1.75</t>
  </si>
  <si>
    <t>T+150a</t>
  </si>
  <si>
    <t>140-145</t>
  </si>
  <si>
    <t>T+140bp</t>
  </si>
  <si>
    <t>MS 3.75</t>
  </si>
  <si>
    <t>T+190a</t>
  </si>
  <si>
    <t>T+178bp</t>
  </si>
  <si>
    <t>EIBKOR 1.75</t>
  </si>
  <si>
    <t>Aa3/A+</t>
  </si>
  <si>
    <t>5yr green bond</t>
  </si>
  <si>
    <t>BAML/SEB</t>
  </si>
  <si>
    <t>very lo 100s</t>
  </si>
  <si>
    <t>95-100</t>
  </si>
  <si>
    <t>T+95bp</t>
  </si>
  <si>
    <t>BTMU FRN</t>
  </si>
  <si>
    <t>MS/MUS/JPM</t>
  </si>
  <si>
    <t>3mL+45</t>
  </si>
  <si>
    <t>$6.5bn ttl</t>
  </si>
  <si>
    <t>BTMU 1.00</t>
  </si>
  <si>
    <t>T+65a</t>
  </si>
  <si>
    <t>T+60-65</t>
  </si>
  <si>
    <t>T+60bp</t>
  </si>
  <si>
    <t>BTMU 1.65</t>
  </si>
  <si>
    <t>T+85a</t>
  </si>
  <si>
    <t>T+80-85</t>
  </si>
  <si>
    <t>T+80bp</t>
  </si>
  <si>
    <t>BTMU 3.20</t>
  </si>
  <si>
    <t>T+125a</t>
  </si>
  <si>
    <t>T+120-125</t>
  </si>
  <si>
    <t>CAH 1.70</t>
  </si>
  <si>
    <t>BAML/DB/UBS</t>
  </si>
  <si>
    <t>25-30bp 5s/10s crv</t>
  </si>
  <si>
    <t>$8bn ttl</t>
  </si>
  <si>
    <t>CAH 3.20</t>
  </si>
  <si>
    <t>mid 130s</t>
  </si>
  <si>
    <t>CAH 4.60</t>
  </si>
  <si>
    <t>20bp 10s/30s crv</t>
  </si>
  <si>
    <t xml:space="preserve">T+145a </t>
  </si>
  <si>
    <t>WYN 2.50</t>
  </si>
  <si>
    <t>BAML/DB/JPM</t>
  </si>
  <si>
    <t>170a</t>
  </si>
  <si>
    <t>T+165bp</t>
  </si>
  <si>
    <t>$3.4bn ttl</t>
  </si>
  <si>
    <t>WYN 3.90</t>
  </si>
  <si>
    <t>195a</t>
  </si>
  <si>
    <t>T+190bp</t>
  </si>
  <si>
    <t>R 2.35</t>
  </si>
  <si>
    <t xml:space="preserve"> 6yr</t>
  </si>
  <si>
    <t>BAML/BNPP/MIZ/RBC</t>
  </si>
  <si>
    <t>165a</t>
  </si>
  <si>
    <t>155a</t>
  </si>
  <si>
    <t>$1.2bn</t>
  </si>
  <si>
    <t>FCX 2.375</t>
  </si>
  <si>
    <t>175a</t>
  </si>
  <si>
    <t>162.5-175</t>
  </si>
  <si>
    <t>T+162.5bp</t>
  </si>
  <si>
    <t>$7.6bn</t>
  </si>
  <si>
    <t>FCX 3.10</t>
  </si>
  <si>
    <t>200a</t>
  </si>
  <si>
    <t>187.5-200</t>
  </si>
  <si>
    <t>T+187.5bp</t>
  </si>
  <si>
    <t>FCX 3.875</t>
  </si>
  <si>
    <t>212.5a</t>
  </si>
  <si>
    <t>200-212.5</t>
  </si>
  <si>
    <t>$5.6bn</t>
  </si>
  <si>
    <t>FCX 5.45</t>
  </si>
  <si>
    <t>250a</t>
  </si>
  <si>
    <t>237.5-250</t>
  </si>
  <si>
    <t>T+237.5bp</t>
  </si>
  <si>
    <t xml:space="preserve">$6.125bn </t>
  </si>
  <si>
    <t>KO FRN</t>
  </si>
  <si>
    <t>BNPP/Citi/CS/MS</t>
  </si>
  <si>
    <t>L-1bp area</t>
  </si>
  <si>
    <t>3mL-2 a</t>
  </si>
  <si>
    <t>$5.5bn ttl</t>
  </si>
  <si>
    <t>KO  1.15</t>
  </si>
  <si>
    <t>50a</t>
  </si>
  <si>
    <t>45-48</t>
  </si>
  <si>
    <t>KO 2.50</t>
  </si>
  <si>
    <t>lo-mid 70s</t>
  </si>
  <si>
    <t>67-70</t>
  </si>
  <si>
    <t>T+67bp</t>
  </si>
  <si>
    <t>RCICN 3.00</t>
  </si>
  <si>
    <t>115a +/-2</t>
  </si>
  <si>
    <t>T+113bp</t>
  </si>
  <si>
    <t>$6bn ttl</t>
  </si>
  <si>
    <t>RCICN 4.50</t>
  </si>
  <si>
    <t>145-150</t>
  </si>
  <si>
    <t xml:space="preserve">T+145bp </t>
  </si>
  <si>
    <t>A2/A+</t>
  </si>
  <si>
    <t>T+110bp</t>
  </si>
  <si>
    <t>FE 2.75</t>
  </si>
  <si>
    <t>JPM/MS/RBS</t>
  </si>
  <si>
    <t>mid 200s</t>
  </si>
  <si>
    <t>212.5 a</t>
  </si>
  <si>
    <t>FE 4.25</t>
  </si>
  <si>
    <t>250 a</t>
  </si>
  <si>
    <t>LXK 5.125</t>
  </si>
  <si>
    <t>Citi/JPM</t>
  </si>
  <si>
    <t>lo-mid 5% (5.375%a)</t>
  </si>
  <si>
    <t>5.25%a</t>
  </si>
  <si>
    <t>5.125%; 389.4</t>
  </si>
  <si>
    <t>$1.5bn</t>
  </si>
  <si>
    <t>PX 1.20</t>
  </si>
  <si>
    <t>Citi sole</t>
  </si>
  <si>
    <t>162.5a</t>
  </si>
  <si>
    <t>PM FRN</t>
  </si>
  <si>
    <t>GS/HSBC/SG</t>
  </si>
  <si>
    <t>L+5-10bp</t>
  </si>
  <si>
    <t>3mL+5a</t>
  </si>
  <si>
    <t>3mL+5bp</t>
  </si>
  <si>
    <t>$500m</t>
  </si>
  <si>
    <t>PM  2.625</t>
  </si>
  <si>
    <t>hi 90s</t>
  </si>
  <si>
    <t>PM 4.125</t>
  </si>
  <si>
    <t>CYT 3.50</t>
  </si>
  <si>
    <t>Citi/RBS/WFS</t>
  </si>
  <si>
    <t xml:space="preserve">187.5a </t>
  </si>
  <si>
    <t>T+170bp</t>
  </si>
  <si>
    <t>BAML/WFS</t>
  </si>
  <si>
    <t>4yr</t>
  </si>
  <si>
    <t>GS sole</t>
  </si>
  <si>
    <t>FITB FRN</t>
  </si>
  <si>
    <t>A3/BBB+</t>
  </si>
  <si>
    <t xml:space="preserve">3yr </t>
  </si>
  <si>
    <t>BARC/DB/GS</t>
  </si>
  <si>
    <t>3mL+41bp</t>
  </si>
  <si>
    <t>$300m</t>
  </si>
  <si>
    <t>FITB 0.90</t>
  </si>
  <si>
    <t>mid 50s</t>
  </si>
  <si>
    <t>55a +/- 2</t>
  </si>
  <si>
    <t>$600m</t>
  </si>
  <si>
    <t>FITB 1.45</t>
  </si>
  <si>
    <t>mid 70s</t>
  </si>
  <si>
    <t>75a +/- 2</t>
  </si>
  <si>
    <t>T+73bp</t>
  </si>
  <si>
    <t>$900m</t>
  </si>
  <si>
    <t>CAT FRN</t>
  </si>
  <si>
    <t>BAML/Citi/GS</t>
  </si>
  <si>
    <t>L+24bp</t>
  </si>
  <si>
    <t>CAT  0.70</t>
  </si>
  <si>
    <t>40a +/- 2</t>
  </si>
  <si>
    <t>T+38bp</t>
  </si>
  <si>
    <t>$1bn</t>
  </si>
  <si>
    <t>CAT 1.30</t>
  </si>
  <si>
    <t>mid 60s</t>
  </si>
  <si>
    <t>60a +/- 2</t>
  </si>
  <si>
    <t>T+58bp</t>
  </si>
  <si>
    <t>CAT 2.625</t>
  </si>
  <si>
    <t>mid 90s</t>
  </si>
  <si>
    <t>88a +/- 5</t>
  </si>
  <si>
    <t>T+83bp</t>
  </si>
  <si>
    <t xml:space="preserve">$1.5bn </t>
  </si>
  <si>
    <t>UNH FRN</t>
  </si>
  <si>
    <t>18 mos</t>
  </si>
  <si>
    <t>BARC/Citi/DB/RBS/USB/WFS</t>
  </si>
  <si>
    <t>3mL+12.5-15bp</t>
  </si>
  <si>
    <t xml:space="preserve">3mL+12.5bp </t>
  </si>
  <si>
    <t>$5bn ttl</t>
  </si>
  <si>
    <t>UNH 1.625</t>
  </si>
  <si>
    <t>6yr</t>
  </si>
  <si>
    <t>95a +/- 2bp</t>
  </si>
  <si>
    <t>T+93bp</t>
  </si>
  <si>
    <t>UNH 2.875</t>
  </si>
  <si>
    <t>105-110</t>
  </si>
  <si>
    <t>UNH 4.25</t>
  </si>
  <si>
    <t>125-130</t>
  </si>
  <si>
    <t>T+125bp</t>
  </si>
  <si>
    <t>PEP FRN</t>
  </si>
  <si>
    <t>Aa3/A-</t>
  </si>
  <si>
    <t>BAML/BNPP/JPM</t>
  </si>
  <si>
    <t>3mL+21bp</t>
  </si>
  <si>
    <t>$7bn ttl</t>
  </si>
  <si>
    <t>PEP 0.70</t>
  </si>
  <si>
    <t>mid 40s</t>
  </si>
  <si>
    <t>40a +/- 3</t>
  </si>
  <si>
    <t>PEP 2.75</t>
  </si>
  <si>
    <t>90a +/- 3</t>
  </si>
  <si>
    <t xml:space="preserve">T+87bp </t>
  </si>
  <si>
    <t>BNP 3.25</t>
  </si>
  <si>
    <t>BNP sole</t>
  </si>
  <si>
    <t>150a +/- 3</t>
  </si>
  <si>
    <t>T+145bp</t>
  </si>
  <si>
    <t>$3bn</t>
  </si>
  <si>
    <t>SE 3.30</t>
  </si>
  <si>
    <t>DB/MS/RBS/STRH</t>
  </si>
  <si>
    <t>mid 100s</t>
  </si>
  <si>
    <t>145a +/- 5</t>
  </si>
  <si>
    <t>T+144bp</t>
  </si>
  <si>
    <t>MSI 3.50</t>
  </si>
  <si>
    <t>Citi/HSBC/MS</t>
  </si>
  <si>
    <t>T+180a</t>
  </si>
  <si>
    <t xml:space="preserve">T+175bp </t>
  </si>
  <si>
    <t>ED 3.95</t>
  </si>
  <si>
    <t>JPM/MIZ/UBS</t>
  </si>
  <si>
    <t>90a +/- 2</t>
  </si>
  <si>
    <t>T+88bp</t>
  </si>
  <si>
    <t>BNS FRN</t>
  </si>
  <si>
    <t>Aa2/A+</t>
  </si>
  <si>
    <t>BAML/BARC/Citi/JPM/Scotia</t>
  </si>
  <si>
    <t>L+43a +/- 3</t>
  </si>
  <si>
    <t>L+40bp</t>
  </si>
  <si>
    <t>$1.5bn ttl</t>
  </si>
  <si>
    <t xml:space="preserve">BNS  </t>
  </si>
  <si>
    <t>high 50s</t>
  </si>
  <si>
    <t>T+58a +/- 3</t>
  </si>
  <si>
    <t>NR/BBB</t>
  </si>
  <si>
    <t>BARC sole</t>
  </si>
  <si>
    <t>AVP 2.375</t>
  </si>
  <si>
    <t>3%a; high 200s</t>
  </si>
  <si>
    <t>212.5a          +/- 12.5bp</t>
  </si>
  <si>
    <t>AVP 4.60</t>
  </si>
  <si>
    <t>hi4%/lo5%; high 300s</t>
  </si>
  <si>
    <t>325-337.5            "</t>
  </si>
  <si>
    <t>T+325bp</t>
  </si>
  <si>
    <t>AVP 5.00</t>
  </si>
  <si>
    <t>lo-mid5%; mid 300s</t>
  </si>
  <si>
    <t>312.5-325bp       "</t>
  </si>
  <si>
    <t xml:space="preserve">T+312.5bp </t>
  </si>
  <si>
    <t>$4.3bn</t>
  </si>
  <si>
    <t>AVP 6.95</t>
  </si>
  <si>
    <t xml:space="preserve">30yr  </t>
  </si>
  <si>
    <t xml:space="preserve">375a                      " </t>
  </si>
  <si>
    <t>T+375bp</t>
  </si>
  <si>
    <t>$700m</t>
  </si>
  <si>
    <t>DUK 4.10</t>
  </si>
  <si>
    <t>30yr FMB</t>
  </si>
  <si>
    <t>BARC/BNPP/CS/RBS</t>
  </si>
  <si>
    <t>$1.35bn</t>
  </si>
  <si>
    <t>AGN 1.35</t>
  </si>
  <si>
    <t>A3/A+</t>
  </si>
  <si>
    <t>BAML/GS</t>
  </si>
  <si>
    <t>lo 70s</t>
  </si>
  <si>
    <t>60a +/- 5bp</t>
  </si>
  <si>
    <t>$5.4bn ttl</t>
  </si>
  <si>
    <t>AGN 2.80</t>
  </si>
  <si>
    <t xml:space="preserve">lo 90s or 90-95 </t>
  </si>
  <si>
    <t>90a +/- 5bp</t>
  </si>
  <si>
    <t>ACE 2.70</t>
  </si>
  <si>
    <t xml:space="preserve">Citi/WFS </t>
  </si>
  <si>
    <t>80bp</t>
  </si>
  <si>
    <t>$1.7bn ttl</t>
  </si>
  <si>
    <t>100bp</t>
  </si>
  <si>
    <t>T+100b</t>
  </si>
  <si>
    <t>AIG 3.875</t>
  </si>
  <si>
    <t>Ba3/BBB-</t>
  </si>
  <si>
    <t>BARC/JPM/MS/RBC</t>
  </si>
  <si>
    <t>4.125%a</t>
  </si>
  <si>
    <t>4.00% +/- 12.5</t>
  </si>
  <si>
    <t>T+307bp</t>
  </si>
  <si>
    <t>$6.25bn ttl</t>
  </si>
  <si>
    <t>AIG 4.625</t>
  </si>
  <si>
    <t>8yr</t>
  </si>
  <si>
    <t>4.875%a</t>
  </si>
  <si>
    <t>4.75% +/- 12.5</t>
  </si>
  <si>
    <t>T+268.8bp</t>
  </si>
  <si>
    <t>NOMURA FRN</t>
  </si>
  <si>
    <t>3.5yr</t>
  </si>
  <si>
    <t>Nomura</t>
  </si>
  <si>
    <t>L+150a</t>
  </si>
  <si>
    <t>3mL+150bp</t>
  </si>
  <si>
    <t>2X</t>
  </si>
  <si>
    <t>NOMURA 2.00</t>
  </si>
  <si>
    <t>T+175a</t>
  </si>
  <si>
    <t xml:space="preserve">175a </t>
  </si>
  <si>
    <t>T+173bp</t>
  </si>
  <si>
    <t>DE FRN</t>
  </si>
  <si>
    <t>BAML/BARC/HSBC</t>
  </si>
  <si>
    <t>L+10a</t>
  </si>
  <si>
    <t>3mL+8 +/- 5bp</t>
  </si>
  <si>
    <t>L+7bp</t>
  </si>
  <si>
    <t>$2.5bn</t>
  </si>
  <si>
    <t>DE  1.30</t>
  </si>
  <si>
    <t>lo 60s</t>
  </si>
  <si>
    <t xml:space="preserve">T+55bp </t>
  </si>
  <si>
    <t>TUP 4.75</t>
  </si>
  <si>
    <t>8.5yr</t>
  </si>
  <si>
    <t>JPM/WFS</t>
  </si>
  <si>
    <t>237.5 area</t>
  </si>
  <si>
    <t>230a</t>
  </si>
  <si>
    <t>CFN 3.30</t>
  </si>
  <si>
    <t>BAML/JPM/MS</t>
  </si>
  <si>
    <t xml:space="preserve">162.5-175bp </t>
  </si>
  <si>
    <t>150a +/- 12.5bp</t>
  </si>
  <si>
    <t>T+137.5</t>
  </si>
  <si>
    <t xml:space="preserve">$2.2bn </t>
  </si>
  <si>
    <t>BBB-/BBB-</t>
  </si>
  <si>
    <t>BAML</t>
  </si>
  <si>
    <t>MCK 1.40</t>
  </si>
  <si>
    <t>75a</t>
  </si>
  <si>
    <t>70a</t>
  </si>
  <si>
    <t>$4.5bn+</t>
  </si>
  <si>
    <t>MCK 2.85</t>
  </si>
  <si>
    <t>105a</t>
  </si>
  <si>
    <t>BNSF 3.00</t>
  </si>
  <si>
    <t>JPM/MS/WFS</t>
  </si>
  <si>
    <t>$5.2bn ttl</t>
  </si>
  <si>
    <t>BNSF 4.45</t>
  </si>
  <si>
    <t>140a</t>
  </si>
  <si>
    <t>135a</t>
  </si>
  <si>
    <t>T+133bp</t>
  </si>
  <si>
    <t>RY FRN</t>
  </si>
  <si>
    <t>RBC/WFS</t>
  </si>
  <si>
    <t>3mL+37bp</t>
  </si>
  <si>
    <t>$2.75bn ttl</t>
  </si>
  <si>
    <t>RY 0.85</t>
  </si>
  <si>
    <t>lo-mid 50s</t>
  </si>
  <si>
    <t>53a +/-1</t>
  </si>
  <si>
    <t>T+52bp</t>
  </si>
  <si>
    <t>MKL 3.625</t>
  </si>
  <si>
    <t>Citi/WFS</t>
  </si>
  <si>
    <t>210a</t>
  </si>
  <si>
    <t>MKL 5.00</t>
  </si>
  <si>
    <t>235a</t>
  </si>
  <si>
    <t xml:space="preserve">T+200bp </t>
  </si>
  <si>
    <t>SWEDA 1.75</t>
  </si>
  <si>
    <t>BAML/BARC/BNP/Citi</t>
  </si>
  <si>
    <t>110-115</t>
  </si>
  <si>
    <t>110a +/- 3</t>
  </si>
  <si>
    <t xml:space="preserve">T+107bp </t>
  </si>
  <si>
    <t>Baa2/BBB+</t>
  </si>
  <si>
    <t>30yr tap</t>
  </si>
  <si>
    <t xml:space="preserve">T+135bp </t>
  </si>
  <si>
    <t>AMR</t>
  </si>
  <si>
    <t>QVCN 4.375</t>
  </si>
  <si>
    <t>Ba2/BBB-</t>
  </si>
  <si>
    <t>BARC/JPM WFS</t>
  </si>
  <si>
    <t>high 200s (275a)</t>
  </si>
  <si>
    <t>260a</t>
  </si>
  <si>
    <t>QVCN 5.95</t>
  </si>
  <si>
    <t>30-40bp 10s/30s</t>
  </si>
  <si>
    <t>295a</t>
  </si>
  <si>
    <t>T+285bp</t>
  </si>
  <si>
    <t>BK FRN</t>
  </si>
  <si>
    <t>BARC/BNY/Citi/GS</t>
  </si>
  <si>
    <t>L+23bp</t>
  </si>
  <si>
    <t>BK  0.70</t>
  </si>
  <si>
    <t>T+40a +/- 2</t>
  </si>
  <si>
    <t>$750m</t>
  </si>
  <si>
    <t>BK 1.35</t>
  </si>
  <si>
    <t>T+65a +/- 5</t>
  </si>
  <si>
    <t>L+44bp</t>
  </si>
  <si>
    <t>$300m+</t>
  </si>
  <si>
    <t>MAT 1.70</t>
  </si>
  <si>
    <t>BAML/Citi/WFS</t>
  </si>
  <si>
    <t>20-30bp 5s/10s</t>
  </si>
  <si>
    <t>95a +/- 5</t>
  </si>
  <si>
    <t>MAT 3.15</t>
  </si>
  <si>
    <t>130a +/- 5</t>
  </si>
  <si>
    <t>EIX 3.90</t>
  </si>
  <si>
    <t>JPM/RBS/STRH/USB/DeLaRosa/Siebert</t>
  </si>
  <si>
    <t>90a</t>
  </si>
  <si>
    <t>85a +/- 2</t>
  </si>
  <si>
    <t>$800m ttl</t>
  </si>
  <si>
    <t>L+20bp</t>
  </si>
  <si>
    <t>MTB FRN</t>
  </si>
  <si>
    <t>CS/JPM/MS</t>
  </si>
  <si>
    <t>3mL+30bp</t>
  </si>
  <si>
    <t>MTB 1.45</t>
  </si>
  <si>
    <t>POM 4.15</t>
  </si>
  <si>
    <t>A3/A/A</t>
  </si>
  <si>
    <t>Barc/BAML/CS/Scotia</t>
  </si>
  <si>
    <t>T+90bp</t>
  </si>
  <si>
    <t>640m</t>
  </si>
  <si>
    <t>DPM 3.875</t>
  </si>
  <si>
    <t>RBC/RBS/STRH</t>
  </si>
  <si>
    <t>225a</t>
  </si>
  <si>
    <t>200a +/- 2</t>
  </si>
  <si>
    <t>T+198bp</t>
  </si>
  <si>
    <t>2.5bn</t>
  </si>
  <si>
    <t>GXP 3.15</t>
  </si>
  <si>
    <t>BAML/BNPP/MUS</t>
  </si>
  <si>
    <t>120a</t>
  </si>
  <si>
    <t>115a +/- 5</t>
  </si>
  <si>
    <t>850m</t>
  </si>
  <si>
    <t>na</t>
  </si>
  <si>
    <t>JPM</t>
  </si>
  <si>
    <t>T+145</t>
  </si>
  <si>
    <t>EPD 3.35</t>
  </si>
  <si>
    <t>JPM/MS/RBS/WFS</t>
  </si>
  <si>
    <t>none</t>
  </si>
  <si>
    <t>T+130bp</t>
  </si>
  <si>
    <t>2.8bn</t>
  </si>
  <si>
    <t>EPD 4.85</t>
  </si>
  <si>
    <t>31yr</t>
  </si>
  <si>
    <t>T+160bp</t>
  </si>
  <si>
    <t>2.2bn</t>
  </si>
  <si>
    <t>NSANY 1.00</t>
  </si>
  <si>
    <t>85a</t>
  </si>
  <si>
    <t>70a +/- 5</t>
  </si>
  <si>
    <t>T+65bp</t>
  </si>
  <si>
    <t>&lt;3bn ttl</t>
  </si>
  <si>
    <t>NSANY 1.80</t>
  </si>
  <si>
    <t>100a +/- 5</t>
  </si>
  <si>
    <t>VIA 3.25</t>
  </si>
  <si>
    <t>BNPP/GS/JPM</t>
  </si>
  <si>
    <t>135a +/- 5</t>
  </si>
  <si>
    <t>VIA 4.875</t>
  </si>
  <si>
    <t>170a +/- 5</t>
  </si>
  <si>
    <t>1.2bn</t>
  </si>
  <si>
    <t>D 2.75</t>
  </si>
  <si>
    <t>DB/MS/UBS</t>
  </si>
  <si>
    <t>1.05bn</t>
  </si>
  <si>
    <t>DISCA 3.25</t>
  </si>
  <si>
    <t>BAML/CS/JPM</t>
  </si>
  <si>
    <t>DISCA 4.875</t>
  </si>
  <si>
    <t>$4.7bn</t>
  </si>
  <si>
    <t>DRE 3.625</t>
  </si>
  <si>
    <t>Barc/JPM/RBC/WFS</t>
  </si>
  <si>
    <t>high 100s</t>
  </si>
  <si>
    <t>SO 4.300</t>
  </si>
  <si>
    <t>BAML/Barc/Citi/JPM/UBS</t>
  </si>
  <si>
    <t>$1.7bn</t>
  </si>
  <si>
    <t>UNP 2.75</t>
  </si>
  <si>
    <t>BAML/Citi/JPM</t>
  </si>
  <si>
    <t>80-85</t>
  </si>
  <si>
    <t>UNP 4.25</t>
  </si>
  <si>
    <t>PFG FRN</t>
  </si>
  <si>
    <t>1.5yr</t>
  </si>
  <si>
    <t>USB/UBS</t>
  </si>
  <si>
    <t>L+18a</t>
  </si>
  <si>
    <t>L+16</t>
  </si>
  <si>
    <t>FE 3.50</t>
  </si>
  <si>
    <t>Barc/CS/MUS</t>
  </si>
  <si>
    <t>RABO FRN</t>
  </si>
  <si>
    <t>Aa2/AA-</t>
  </si>
  <si>
    <t>BAML/Barc/CS/JPM</t>
  </si>
  <si>
    <t>L+60a</t>
  </si>
  <si>
    <t>L+50a</t>
  </si>
  <si>
    <t>L+48</t>
  </si>
  <si>
    <t>RABO 1.70</t>
  </si>
  <si>
    <t>WESAU 1.874</t>
  </si>
  <si>
    <t>BAML/Barc/GS/JPM</t>
  </si>
  <si>
    <t>100-105</t>
  </si>
  <si>
    <t>$2.8bn</t>
  </si>
  <si>
    <t>GCN 2.125</t>
  </si>
  <si>
    <t>BAML/HSBC (act)/MS</t>
  </si>
  <si>
    <t>150-170</t>
  </si>
  <si>
    <t>T+135bp</t>
  </si>
  <si>
    <t>GCN 3.70</t>
  </si>
  <si>
    <t>GSK 0.70</t>
  </si>
  <si>
    <t>3yr fxd</t>
  </si>
  <si>
    <t>DB/GS/JPM/UBS</t>
  </si>
  <si>
    <t>40-45</t>
  </si>
  <si>
    <t>40a</t>
  </si>
  <si>
    <t>GSK 2.80</t>
  </si>
  <si>
    <t>GSK 4.20</t>
  </si>
  <si>
    <t>AEP 3.20</t>
  </si>
  <si>
    <t>CS/Key/UBS</t>
  </si>
  <si>
    <t>$400m+</t>
  </si>
  <si>
    <t>SEB 1.75</t>
  </si>
  <si>
    <t>BAML/Barc/Citi/DB</t>
  </si>
  <si>
    <t>MIZUHO 1.85</t>
  </si>
  <si>
    <t>Miz/JPM/GS/DB (act)</t>
  </si>
  <si>
    <t>$2.85bn</t>
  </si>
  <si>
    <t>MIZUHO 3.50</t>
  </si>
  <si>
    <t>T+147bp</t>
  </si>
  <si>
    <t>VTR 2.70</t>
  </si>
  <si>
    <t>Citi/CA-CIB/JEF/JPM</t>
  </si>
  <si>
    <t>135a +/- 3</t>
  </si>
  <si>
    <t>T+132bp</t>
  </si>
  <si>
    <t>GMT 2.375</t>
  </si>
  <si>
    <t>Citi/MS</t>
  </si>
  <si>
    <t>$3.2bn ttl</t>
  </si>
  <si>
    <t>GMT 3.90</t>
  </si>
  <si>
    <t>BoI 3.625</t>
  </si>
  <si>
    <t>5.5yr</t>
  </si>
  <si>
    <t>Barc/BAML/Citi/DB/HSBC/JPM</t>
  </si>
  <si>
    <t>285a</t>
  </si>
  <si>
    <t>280-285</t>
  </si>
  <si>
    <t>T+280bp</t>
  </si>
  <si>
    <t>ALI 3.875</t>
  </si>
  <si>
    <t>BAML/JPM/BCP</t>
  </si>
  <si>
    <t>v-low 200s</t>
  </si>
  <si>
    <t>SHBASS</t>
  </si>
  <si>
    <t>3yr FRN</t>
  </si>
  <si>
    <t>BAML/GS/JPM/MS</t>
  </si>
  <si>
    <t>L+45bp</t>
  </si>
  <si>
    <t>North of $3bn</t>
  </si>
  <si>
    <t>low 90s</t>
  </si>
  <si>
    <t>T+87bp</t>
  </si>
  <si>
    <t>SUMITR 1.80</t>
  </si>
  <si>
    <t>Citi/GS/JPM</t>
  </si>
  <si>
    <t xml:space="preserve">$1.9bn </t>
  </si>
  <si>
    <t>NKSJHD 5.325</t>
  </si>
  <si>
    <t>60NC10</t>
  </si>
  <si>
    <t>Nomura/JPM/MIZ/MS</t>
  </si>
  <si>
    <t>5.75%a</t>
  </si>
  <si>
    <t>5.375%-5.50%</t>
  </si>
  <si>
    <t>5.325%</t>
  </si>
  <si>
    <t>STJ 3.25</t>
  </si>
  <si>
    <t>Baa1/A</t>
  </si>
  <si>
    <t>$2.5bn ttl</t>
  </si>
  <si>
    <t>10s/30s 20bp</t>
  </si>
  <si>
    <t>165-170</t>
  </si>
  <si>
    <t xml:space="preserve">T+165bp </t>
  </si>
  <si>
    <t>HTA 3.70</t>
  </si>
  <si>
    <t>190a /- 2.5bp</t>
  </si>
  <si>
    <t>WR 4.10</t>
  </si>
  <si>
    <t>BAML/BNY/DB</t>
  </si>
  <si>
    <t>JPM/MS</t>
  </si>
  <si>
    <t>4.75%a</t>
  </si>
  <si>
    <t>CMCSA FRN</t>
  </si>
  <si>
    <t>BARC/Citi/JPM/MS</t>
  </si>
  <si>
    <t>L+50-55</t>
  </si>
  <si>
    <t>L+55a</t>
  </si>
  <si>
    <t>3mL+50bp</t>
  </si>
  <si>
    <t>$11.6bn ttl</t>
  </si>
  <si>
    <t>L+lo 70s</t>
  </si>
  <si>
    <t>3mL+67bp</t>
  </si>
  <si>
    <t>CMCSA 1.662</t>
  </si>
  <si>
    <t>90a +/- 5</t>
  </si>
  <si>
    <t>CMCSA 1.974</t>
  </si>
  <si>
    <t>T+130-135</t>
  </si>
  <si>
    <t>125a +/- 5</t>
  </si>
  <si>
    <t>ANZNZ 1.125</t>
  </si>
  <si>
    <t>ANZ/Citi/JPM</t>
  </si>
  <si>
    <t>T+80a</t>
  </si>
  <si>
    <t>80a +/- 3bp</t>
  </si>
  <si>
    <t xml:space="preserve">$1.25bn </t>
  </si>
  <si>
    <t>SYK 1.30</t>
  </si>
  <si>
    <t>BAML/BARC/GS</t>
  </si>
  <si>
    <t>65a +/- 5</t>
  </si>
  <si>
    <t>SYK 4.10</t>
  </si>
  <si>
    <t>lo 100s</t>
  </si>
  <si>
    <t>105a +/- 5</t>
  </si>
  <si>
    <t>BAC FRN</t>
  </si>
  <si>
    <t>BAC sole</t>
  </si>
  <si>
    <t>3mL+87.5a</t>
  </si>
  <si>
    <t>3mL+85a</t>
  </si>
  <si>
    <t>3mL+82bp</t>
  </si>
  <si>
    <t>tap equiv (L+108a)</t>
  </si>
  <si>
    <t>3mL+110a</t>
  </si>
  <si>
    <t>3mL+107bp</t>
  </si>
  <si>
    <t>BAC 2.00</t>
  </si>
  <si>
    <t>5yr tap</t>
  </si>
  <si>
    <t>T+122bp</t>
  </si>
  <si>
    <t>BAC 3.30</t>
  </si>
  <si>
    <t>$2.9bn</t>
  </si>
  <si>
    <t>COF 1.50</t>
  </si>
  <si>
    <t>BARC/MS/WFS</t>
  </si>
  <si>
    <t>lo 80s</t>
  </si>
  <si>
    <t>T+80-82bp</t>
  </si>
  <si>
    <t>$1.05bn ttl</t>
  </si>
  <si>
    <t>COF FRN</t>
  </si>
  <si>
    <t>added</t>
  </si>
  <si>
    <t>3mL+45a</t>
  </si>
  <si>
    <t>MDT 1.375</t>
  </si>
  <si>
    <t xml:space="preserve">5yr   </t>
  </si>
  <si>
    <t>BARC/DB/GS/JPM</t>
  </si>
  <si>
    <t>65a +/-2</t>
  </si>
  <si>
    <t>T+63bp</t>
  </si>
  <si>
    <t>$12bn ttl</t>
  </si>
  <si>
    <t>MDT 2.75</t>
  </si>
  <si>
    <t xml:space="preserve">10yr  </t>
  </si>
  <si>
    <t>MDT 4.00</t>
  </si>
  <si>
    <t xml:space="preserve">30yr </t>
  </si>
  <si>
    <t>100a +/- 2</t>
  </si>
  <si>
    <t>T+98bp</t>
  </si>
  <si>
    <t>PRU 5.20</t>
  </si>
  <si>
    <t>31yr nc 11</t>
  </si>
  <si>
    <t>Citi/GS/HSGBC/JPM/RBS</t>
  </si>
  <si>
    <t>5.50% a</t>
  </si>
  <si>
    <t>5.25% a +/- 5bp</t>
  </si>
  <si>
    <t>5.20%</t>
  </si>
  <si>
    <t>$4bn+</t>
  </si>
  <si>
    <t>XEL 2.50</t>
  </si>
  <si>
    <t xml:space="preserve">A2/A </t>
  </si>
  <si>
    <t>10yr FMB</t>
  </si>
  <si>
    <t>GS/JPM/UBS/WFS</t>
  </si>
  <si>
    <t>$2.1bn ttl</t>
  </si>
  <si>
    <t>XEL 3.95</t>
  </si>
  <si>
    <t>HST 3.75</t>
  </si>
  <si>
    <t>long 10yr</t>
  </si>
  <si>
    <t>JPM/GS</t>
  </si>
  <si>
    <t>190a +/- 5bp</t>
  </si>
  <si>
    <t>DTE 4.00</t>
  </si>
  <si>
    <t xml:space="preserve">30yr G&amp;R </t>
  </si>
  <si>
    <t>BARC/DB/JPM/RBS</t>
  </si>
  <si>
    <t>HR 3.75</t>
  </si>
  <si>
    <t>T+195bp</t>
  </si>
  <si>
    <t>CMS 4.70</t>
  </si>
  <si>
    <t>30yr sr notes</t>
  </si>
  <si>
    <t>BAML/BNPP/JPM/MUS</t>
  </si>
  <si>
    <t>162.5a +/- 2.5</t>
  </si>
  <si>
    <t xml:space="preserve">$2.3bn </t>
  </si>
  <si>
    <t>WRI 3.50</t>
  </si>
  <si>
    <t>BAML/USB/WFS</t>
  </si>
  <si>
    <t xml:space="preserve">$1.4bn </t>
  </si>
  <si>
    <t>PNW 4.50</t>
  </si>
  <si>
    <t>MUS/RBS/STRH</t>
  </si>
  <si>
    <t>110a +/- 5</t>
  </si>
  <si>
    <t>$200M</t>
  </si>
  <si>
    <t>TAISEMO 0.95</t>
  </si>
  <si>
    <t>62.5a +/- 2.5</t>
  </si>
  <si>
    <t>$3.75bn ttl</t>
  </si>
  <si>
    <t>TAISEMO 1.625</t>
  </si>
  <si>
    <t>90bp</t>
  </si>
  <si>
    <t>SESGFP 3.60</t>
  </si>
  <si>
    <t>high 100s to 200</t>
  </si>
  <si>
    <t>180a +/- 5</t>
  </si>
  <si>
    <t>SESGFP 5.30</t>
  </si>
  <si>
    <t>37.5bp 10s/30s crv</t>
  </si>
  <si>
    <t>225a +/- 5</t>
  </si>
  <si>
    <t>T+220bp</t>
  </si>
  <si>
    <t>$3.25bn</t>
  </si>
  <si>
    <t>SQM 3.625</t>
  </si>
  <si>
    <t>185a +/- 5</t>
  </si>
  <si>
    <t>GE  FRN</t>
  </si>
  <si>
    <t>A1/AA+</t>
  </si>
  <si>
    <t>BARC /Citi/GS/JPM</t>
  </si>
  <si>
    <t>L+low 70s</t>
  </si>
  <si>
    <t>L+71bp</t>
  </si>
  <si>
    <t>GE  1.625</t>
  </si>
  <si>
    <t>T+low 90s</t>
  </si>
  <si>
    <t>RENAUL 3.50</t>
  </si>
  <si>
    <t xml:space="preserve">Baa3/BBB </t>
  </si>
  <si>
    <t>BAL/Citi/HSBC/SG</t>
  </si>
  <si>
    <t>275 the #</t>
  </si>
  <si>
    <t xml:space="preserve">T+275bp </t>
  </si>
  <si>
    <t>AIZ 2.50</t>
  </si>
  <si>
    <t>187.5a +/- 12.5</t>
  </si>
  <si>
    <t>AIZ 4.00</t>
  </si>
  <si>
    <t>212.5a +/- 12.5</t>
  </si>
  <si>
    <t>CG 5.625</t>
  </si>
  <si>
    <t>NR/A-</t>
  </si>
  <si>
    <t>250a +/- 5bp</t>
  </si>
  <si>
    <t>ACC 3.75</t>
  </si>
  <si>
    <t>DB/JPM</t>
  </si>
  <si>
    <t xml:space="preserve">T+205bp area </t>
  </si>
  <si>
    <t>190a +/- 2.5bp</t>
  </si>
  <si>
    <t xml:space="preserve">t+187.5BP </t>
  </si>
  <si>
    <t>BCP 4.25</t>
  </si>
  <si>
    <t xml:space="preserve">4.50% area </t>
  </si>
  <si>
    <t>4.35%-4.45%</t>
  </si>
  <si>
    <t xml:space="preserve">4.35% </t>
  </si>
  <si>
    <t>C FRN</t>
  </si>
  <si>
    <t>3mL+79</t>
  </si>
  <si>
    <t>C 1.30</t>
  </si>
  <si>
    <t xml:space="preserve">T+96bp </t>
  </si>
  <si>
    <t>T+96bp</t>
  </si>
  <si>
    <t>Date</t>
  </si>
  <si>
    <t>BMO</t>
  </si>
  <si>
    <t>Aa3/A+/AA-</t>
  </si>
  <si>
    <t>HSBC/BMO/JPM/GS/WFS</t>
  </si>
  <si>
    <t>3mL+60bp</t>
  </si>
  <si>
    <t>$450m</t>
  </si>
  <si>
    <t>mid80s</t>
  </si>
  <si>
    <t>82a +/-2</t>
  </si>
  <si>
    <t>Walmart</t>
  </si>
  <si>
    <t>Aa2/AA/AA</t>
  </si>
  <si>
    <t>BARC/CITI/MS/JPM/HSBC/BNPP</t>
  </si>
  <si>
    <t>mid/hi80s</t>
  </si>
  <si>
    <t>85a +/-3</t>
  </si>
  <si>
    <t>$3.3bn</t>
  </si>
  <si>
    <t>mid50s</t>
  </si>
  <si>
    <t>105a +/-3</t>
  </si>
  <si>
    <t>T+102bp</t>
  </si>
  <si>
    <t>mid30s</t>
  </si>
  <si>
    <t>33a +/-3</t>
  </si>
  <si>
    <t>T+30bp</t>
  </si>
  <si>
    <t>48a +/-3</t>
  </si>
  <si>
    <t>EQR</t>
  </si>
  <si>
    <t>Citi/BARC/MS/RBC</t>
  </si>
  <si>
    <t>COLPLN</t>
  </si>
  <si>
    <t>RBS/WFS</t>
  </si>
  <si>
    <t>120a +/- 5</t>
  </si>
  <si>
    <t>T+118bp</t>
  </si>
  <si>
    <t>160a +/- 5</t>
  </si>
  <si>
    <t>A2/A-</t>
  </si>
  <si>
    <t>BAML/JPM/WFS</t>
  </si>
  <si>
    <t>90-95</t>
  </si>
  <si>
    <t>80a +/- 5</t>
  </si>
  <si>
    <t>BCOCPE</t>
  </si>
  <si>
    <t>BBB/BBB+</t>
  </si>
  <si>
    <t>BBVA/BAML/GS</t>
  </si>
  <si>
    <t>270a</t>
  </si>
  <si>
    <t>T+265bp</t>
  </si>
  <si>
    <t>SANFP</t>
  </si>
  <si>
    <t>A1/AA-</t>
  </si>
  <si>
    <t>BAML/BARC/DB/JPM</t>
  </si>
  <si>
    <t>65a +/- 3</t>
  </si>
  <si>
    <t>T+62bp</t>
  </si>
  <si>
    <t>$5bn +</t>
  </si>
  <si>
    <t>ISCTR</t>
  </si>
  <si>
    <t>BARC/Citi/DB/HSBC/JPM</t>
  </si>
  <si>
    <t>MS+295a</t>
  </si>
  <si>
    <t>MS+290a</t>
  </si>
  <si>
    <t>MS+285</t>
  </si>
  <si>
    <t>Ba1/BB+/BBB-</t>
  </si>
  <si>
    <t>HD 2.70</t>
  </si>
  <si>
    <t>BAML/BARC/JPM/MS</t>
  </si>
  <si>
    <t>87.5a +/- 2.5</t>
  </si>
  <si>
    <t>$7.75bn ttl</t>
  </si>
  <si>
    <t>HD 4.20</t>
  </si>
  <si>
    <t xml:space="preserve">125a </t>
  </si>
  <si>
    <t>112.5a +/- 2.5</t>
  </si>
  <si>
    <t>KYGID 3.20</t>
  </si>
  <si>
    <t>BAML/BNPP/Citi/RBS</t>
  </si>
  <si>
    <t>mid 100s (150-162.5)</t>
  </si>
  <si>
    <t>140a +/- 2.5</t>
  </si>
  <si>
    <t>T+137.5bp</t>
  </si>
  <si>
    <t>BXP 3.125</t>
  </si>
  <si>
    <t>BAML/Citi/DB/MS</t>
  </si>
  <si>
    <t>135a +/- 2</t>
  </si>
  <si>
    <t>IFF 3.20</t>
  </si>
  <si>
    <t>150-162.5</t>
  </si>
  <si>
    <t>Aa3/AA-/AA-</t>
  </si>
  <si>
    <t>MS</t>
  </si>
  <si>
    <t>T+75</t>
  </si>
  <si>
    <t>T+95</t>
  </si>
  <si>
    <t>T+110</t>
  </si>
  <si>
    <t>SBI</t>
  </si>
  <si>
    <t>BNPP/CITI/DB/HSBC/JPM/SBI</t>
  </si>
  <si>
    <t>T+275a</t>
  </si>
  <si>
    <t>255a +/-5</t>
  </si>
  <si>
    <t>T+155</t>
  </si>
  <si>
    <t>Topaz</t>
  </si>
  <si>
    <t>Baa2/BBB/BBB</t>
  </si>
  <si>
    <t>26yr</t>
  </si>
  <si>
    <t>BARC/CITI/RBS</t>
  </si>
  <si>
    <t>lo 5.00%</t>
  </si>
  <si>
    <t>5.00% area</t>
  </si>
  <si>
    <t>4.875%</t>
  </si>
  <si>
    <t>FIS</t>
  </si>
  <si>
    <t>Baa3/BBB-/BBB-</t>
  </si>
  <si>
    <t>BAML/BARC/JPM/CA-CIB/RBS/STIFEL/USB</t>
  </si>
  <si>
    <t>T+170a</t>
  </si>
  <si>
    <t>T+135</t>
  </si>
  <si>
    <t>$7bn +</t>
  </si>
  <si>
    <t>T+200a</t>
  </si>
  <si>
    <t>T+180</t>
  </si>
  <si>
    <t>ACAFP</t>
  </si>
  <si>
    <t>A2/A/A+</t>
  </si>
  <si>
    <t>JPM/CA-CIB/DB/MS</t>
  </si>
  <si>
    <t>T+130a</t>
  </si>
  <si>
    <t>T+130</t>
  </si>
  <si>
    <t>T+148</t>
  </si>
  <si>
    <t>L+116</t>
  </si>
  <si>
    <t>3.95%</t>
  </si>
  <si>
    <t>5.375%</t>
  </si>
  <si>
    <t>NI</t>
  </si>
  <si>
    <t>CS/JPM/BARC</t>
  </si>
  <si>
    <t>190a +/-2.5</t>
  </si>
  <si>
    <t>T+187.5</t>
  </si>
  <si>
    <t>RS</t>
  </si>
  <si>
    <t>T+325a</t>
  </si>
  <si>
    <t>300a +/-12.5</t>
  </si>
  <si>
    <t>T+280</t>
  </si>
  <si>
    <t>EADFP</t>
  </si>
  <si>
    <t>CITI/BARC/MS/RBS</t>
  </si>
  <si>
    <t>lo100s</t>
  </si>
  <si>
    <t>T+98</t>
  </si>
  <si>
    <t>$2.75bn</t>
  </si>
  <si>
    <t>NNN</t>
  </si>
  <si>
    <t>Baa2/BBB/BBB+</t>
  </si>
  <si>
    <t>CITI/BAML/WFS/STRH/USB</t>
  </si>
  <si>
    <t>T+165</t>
  </si>
  <si>
    <t>CNPC</t>
  </si>
  <si>
    <t>Aa3/AA-/A+</t>
  </si>
  <si>
    <t>CITI/ICBC/BARC/BOCINTL/BAML/CA-CIB/DB/HSBC/JPM/MS/STCH</t>
  </si>
  <si>
    <t>T+135a</t>
  </si>
  <si>
    <t>T+115</t>
  </si>
  <si>
    <t>T+160a</t>
  </si>
  <si>
    <t>T+125</t>
  </si>
  <si>
    <t>$6.7bn</t>
  </si>
  <si>
    <t>T+195a</t>
  </si>
  <si>
    <t>$8.8bn</t>
  </si>
  <si>
    <t>FDX</t>
  </si>
  <si>
    <t>BAML/CITI/GS/JPM/MS/WFS</t>
  </si>
  <si>
    <t>115-120</t>
  </si>
  <si>
    <t>125a +/-5</t>
  </si>
  <si>
    <t>T+120</t>
  </si>
  <si>
    <t>105a +/-5</t>
  </si>
  <si>
    <t>T+100</t>
  </si>
  <si>
    <t>ESS</t>
  </si>
  <si>
    <t>CITI/JPM/WFS/MUS/USB</t>
  </si>
  <si>
    <t>165a +/-3</t>
  </si>
  <si>
    <t>T+162</t>
  </si>
  <si>
    <t>DG</t>
  </si>
  <si>
    <t>BAML/CITI/GS/JPM/USB/WFS</t>
  </si>
  <si>
    <t>GGB</t>
  </si>
  <si>
    <t>5.125%a</t>
  </si>
  <si>
    <t>4.875-5.000%</t>
  </si>
  <si>
    <t>MIFSA</t>
  </si>
  <si>
    <t>CITI/DB/GS/JPM</t>
  </si>
  <si>
    <t>310a</t>
  </si>
  <si>
    <t>T+310</t>
  </si>
  <si>
    <t>T+59</t>
  </si>
  <si>
    <t>5.625%a</t>
  </si>
  <si>
    <t>5.625%</t>
  </si>
  <si>
    <t>SNP</t>
  </si>
  <si>
    <t>CITI/BAML/UBS/JPM/GS/MS/NOMURA/DB/SG/CITIC/CICC/HSBC</t>
  </si>
  <si>
    <t>$14bn</t>
  </si>
  <si>
    <t>T+145a</t>
  </si>
  <si>
    <t>155a +/-5</t>
  </si>
  <si>
    <t>T+150</t>
  </si>
  <si>
    <t>145a +/-5</t>
  </si>
  <si>
    <t>N42+140</t>
  </si>
  <si>
    <t>T+262.5a</t>
  </si>
  <si>
    <t>T+245</t>
  </si>
  <si>
    <t>NRC</t>
  </si>
  <si>
    <t>JPM/RBC/RBS</t>
  </si>
  <si>
    <t>4.75%</t>
  </si>
  <si>
    <t>BPCEGP</t>
  </si>
  <si>
    <t>CITI/BAML/BARC/NATIXIS</t>
  </si>
  <si>
    <t>T+140a</t>
  </si>
  <si>
    <t>T+140</t>
  </si>
  <si>
    <t>500m</t>
  </si>
  <si>
    <t>L+125a</t>
  </si>
  <si>
    <t>3mL+125</t>
  </si>
  <si>
    <t>AZO</t>
  </si>
  <si>
    <t>BARC/BAML/STRH</t>
  </si>
  <si>
    <t>mid 160s</t>
  </si>
  <si>
    <t>BNS</t>
  </si>
  <si>
    <t>Aa2/A+/AA-</t>
  </si>
  <si>
    <t>TELEFO</t>
  </si>
  <si>
    <t>HSBC/BNPP/GS/JPM/MS/SG</t>
  </si>
  <si>
    <t>T+250</t>
  </si>
  <si>
    <t>287.5a</t>
  </si>
  <si>
    <t>T-287.5</t>
  </si>
  <si>
    <t>ODB</t>
  </si>
  <si>
    <t>12yr</t>
  </si>
  <si>
    <t>METALSA</t>
  </si>
  <si>
    <t>BB+/BBB-</t>
  </si>
  <si>
    <t>BAML/CITI</t>
  </si>
  <si>
    <t>low 5s</t>
  </si>
  <si>
    <t>4.95% +/-5</t>
  </si>
  <si>
    <t>T+321.5</t>
  </si>
  <si>
    <t>5.15%</t>
  </si>
  <si>
    <t>A1/A+/AA-</t>
  </si>
  <si>
    <t>150a +/-5</t>
  </si>
  <si>
    <t>T+105</t>
  </si>
  <si>
    <t>A2/A+/AA-</t>
  </si>
  <si>
    <t>3mL+equiv</t>
  </si>
  <si>
    <t>3mL+63</t>
  </si>
  <si>
    <t>HIG</t>
  </si>
  <si>
    <t>Baa3/BBB/BBB</t>
  </si>
  <si>
    <t>170-175</t>
  </si>
  <si>
    <t>STRH</t>
  </si>
  <si>
    <t>A3/BBB+/BBB+</t>
  </si>
  <si>
    <t>STRH/CS/DB</t>
  </si>
  <si>
    <t>T+120a</t>
  </si>
  <si>
    <t>115a +/-2.5</t>
  </si>
  <si>
    <t>T+112.5</t>
  </si>
  <si>
    <t>RF</t>
  </si>
  <si>
    <t>Ba1/BBB-/BBB-</t>
  </si>
  <si>
    <t>MS/GS</t>
  </si>
  <si>
    <t>150a +/-12.5</t>
  </si>
  <si>
    <t>MSFT</t>
  </si>
  <si>
    <t>/AAA/AAA</t>
  </si>
  <si>
    <t>BAML/RBS/BARC/CITI/HSBC/WFS</t>
  </si>
  <si>
    <t>mid hi 30s</t>
  </si>
  <si>
    <t>35a +/-3</t>
  </si>
  <si>
    <t>T+32</t>
  </si>
  <si>
    <t>70-75</t>
  </si>
  <si>
    <t>70-73</t>
  </si>
  <si>
    <t>T+70</t>
  </si>
  <si>
    <t>$2.3bn</t>
  </si>
  <si>
    <t>90-93</t>
  </si>
  <si>
    <t>T+90</t>
  </si>
  <si>
    <t>FALAB</t>
  </si>
  <si>
    <t>/BBB/BBB</t>
  </si>
  <si>
    <t>CITI/HSBC/ITAU</t>
  </si>
  <si>
    <t>lo mid 200s</t>
  </si>
  <si>
    <t>225a +/-5</t>
  </si>
  <si>
    <t>T+215</t>
  </si>
  <si>
    <t>$3.65bn</t>
  </si>
  <si>
    <t>SINOCHEM</t>
  </si>
  <si>
    <t>A</t>
  </si>
  <si>
    <t>CITI/UBS/GS/MS/HSBC</t>
  </si>
  <si>
    <t>5.375%a</t>
  </si>
  <si>
    <t>5.125-5.25%a</t>
  </si>
  <si>
    <t>T+25</t>
  </si>
  <si>
    <t>GS</t>
  </si>
  <si>
    <t>A3/A-/A-</t>
  </si>
  <si>
    <t>RESCOZ</t>
  </si>
  <si>
    <t>CITI/DB/HSBC/KDB/STCH</t>
  </si>
  <si>
    <t>KMG</t>
  </si>
  <si>
    <t>Baa3/BBB-/BBB</t>
  </si>
  <si>
    <t>BAML/BARC/HALYK</t>
  </si>
  <si>
    <t>4.65%a</t>
  </si>
  <si>
    <t>4.45%a</t>
  </si>
  <si>
    <t>$13.5bn</t>
  </si>
  <si>
    <t>6.00%a</t>
  </si>
  <si>
    <t>5.80%a</t>
  </si>
  <si>
    <t>DGELN</t>
  </si>
  <si>
    <t>UBS/BAML/BARC/GS/JPM/STCH/SANT</t>
  </si>
  <si>
    <t>T+45a</t>
  </si>
  <si>
    <t>40a +/-5</t>
  </si>
  <si>
    <t>T+35</t>
  </si>
  <si>
    <t>$10bn</t>
  </si>
  <si>
    <t>60a +/-5</t>
  </si>
  <si>
    <t>T+55</t>
  </si>
  <si>
    <t>T+105a</t>
  </si>
  <si>
    <t>100a +/-5</t>
  </si>
  <si>
    <t>T+115a</t>
  </si>
  <si>
    <t>110a +/-5</t>
  </si>
  <si>
    <t>COX</t>
  </si>
  <si>
    <t>BARC/CITI/MS</t>
  </si>
  <si>
    <t>$3.75bn</t>
  </si>
  <si>
    <t>T+160-165</t>
  </si>
  <si>
    <t>T+160</t>
  </si>
  <si>
    <t>C</t>
  </si>
  <si>
    <t>Baa2/A-/A</t>
  </si>
  <si>
    <t>CITI sole</t>
  </si>
  <si>
    <t>110a +/-2</t>
  </si>
  <si>
    <t>T+108</t>
  </si>
  <si>
    <t>T+185a</t>
  </si>
  <si>
    <t>T+175</t>
  </si>
  <si>
    <t>$5.25bn</t>
  </si>
  <si>
    <t>QBE</t>
  </si>
  <si>
    <t>Baa1/A/A-</t>
  </si>
  <si>
    <t>BARC/MS</t>
  </si>
  <si>
    <t>T+187.5a</t>
  </si>
  <si>
    <t>180a +/-5</t>
  </si>
  <si>
    <t>$2.4bn</t>
  </si>
  <si>
    <t>KSU</t>
  </si>
  <si>
    <t>TGP</t>
  </si>
  <si>
    <t>15yr</t>
  </si>
  <si>
    <t>BAML/MS/BBVA/CITI/ITAU/BCP</t>
  </si>
  <si>
    <t>mid 4.0%</t>
  </si>
  <si>
    <t>4.375%a</t>
  </si>
  <si>
    <t>T+255.4</t>
  </si>
  <si>
    <t>NKE</t>
  </si>
  <si>
    <t>CITI/BAML/DB</t>
  </si>
  <si>
    <t>60a +/-2</t>
  </si>
  <si>
    <t>T+58</t>
  </si>
  <si>
    <t>$8bn</t>
  </si>
  <si>
    <t>15-20bp over 10yr</t>
  </si>
  <si>
    <t>75-80</t>
  </si>
  <si>
    <t>exp B1/BB/BB</t>
  </si>
  <si>
    <t>perp</t>
  </si>
  <si>
    <t>5.375-5.5%</t>
  </si>
  <si>
    <t>5.35%a</t>
  </si>
  <si>
    <t>TD</t>
  </si>
  <si>
    <t>Aa1/AA-/AA-</t>
  </si>
  <si>
    <t>75a +/-3</t>
  </si>
  <si>
    <t>T+72</t>
  </si>
  <si>
    <t>5yr frn</t>
  </si>
  <si>
    <t>3mL+55</t>
  </si>
  <si>
    <t>Baa1/A-/A</t>
  </si>
  <si>
    <t>3yr frn</t>
  </si>
  <si>
    <t>L+105a</t>
  </si>
  <si>
    <t>T+115-120</t>
  </si>
  <si>
    <t>T+118</t>
  </si>
  <si>
    <t>$200m</t>
  </si>
  <si>
    <t>L+130-135</t>
  </si>
  <si>
    <t>T+128</t>
  </si>
  <si>
    <t>5yr fxd</t>
  </si>
  <si>
    <t>$4.9bn</t>
  </si>
  <si>
    <t>CEO</t>
  </si>
  <si>
    <t>BOC/BAML/CICC/CITI/CS/GS/JPM/UBS</t>
  </si>
  <si>
    <t>T+117</t>
  </si>
  <si>
    <t>$40bn</t>
  </si>
  <si>
    <t>T+185</t>
  </si>
  <si>
    <t>IBM</t>
  </si>
  <si>
    <t>RBS/BAML/BNPP/WFS</t>
  </si>
  <si>
    <t>25-27</t>
  </si>
  <si>
    <t>70a +/-3</t>
  </si>
  <si>
    <t>T+67</t>
  </si>
  <si>
    <t>L</t>
  </si>
  <si>
    <t>A2/A+/A+</t>
  </si>
  <si>
    <t>140a +/-5</t>
  </si>
  <si>
    <t>PNC</t>
  </si>
  <si>
    <t>Baa3/BBB/BBB-</t>
  </si>
  <si>
    <t>Perp</t>
  </si>
  <si>
    <t>CITI/JPM/PNC</t>
  </si>
  <si>
    <t>4.90% +/-5</t>
  </si>
  <si>
    <t>4.85%</t>
  </si>
  <si>
    <t>TXN</t>
  </si>
  <si>
    <t>MS/JPM</t>
  </si>
  <si>
    <t>hi 50s</t>
  </si>
  <si>
    <t>85-90</t>
  </si>
  <si>
    <t>T+85</t>
  </si>
  <si>
    <t>PSON</t>
  </si>
  <si>
    <t>BARC/DB/HSBC</t>
  </si>
  <si>
    <t>170a +/-5</t>
  </si>
  <si>
    <t>OFC</t>
  </si>
  <si>
    <t>212.5a +/-12.5</t>
  </si>
  <si>
    <t>T+200</t>
  </si>
  <si>
    <t>AAPL</t>
  </si>
  <si>
    <t>Aa1/AA+</t>
  </si>
  <si>
    <t>DB/GS</t>
  </si>
  <si>
    <t>L+20a</t>
  </si>
  <si>
    <t>3mL+10a</t>
  </si>
  <si>
    <t>L+5</t>
  </si>
  <si>
    <t>T+35a</t>
  </si>
  <si>
    <t>25a +/-5</t>
  </si>
  <si>
    <t>T+20</t>
  </si>
  <si>
    <t>L+40a</t>
  </si>
  <si>
    <t>3mL+30a</t>
  </si>
  <si>
    <t>L+25</t>
  </si>
  <si>
    <t>45a +/-5</t>
  </si>
  <si>
    <t>T+40</t>
  </si>
  <si>
    <t>T+90-95a</t>
  </si>
  <si>
    <t>80a +/-5</t>
  </si>
  <si>
    <t>$16.5bn</t>
  </si>
  <si>
    <t>T+115-120a</t>
  </si>
  <si>
    <t>$12bn</t>
  </si>
  <si>
    <t>BA</t>
  </si>
  <si>
    <t>A2/A/A</t>
  </si>
  <si>
    <t>1.5 frn</t>
  </si>
  <si>
    <t>MS/BARC/DB</t>
  </si>
  <si>
    <t>L+4a</t>
  </si>
  <si>
    <t>3mL+1-2</t>
  </si>
  <si>
    <t>3mL+1</t>
  </si>
  <si>
    <t>55a +/-5</t>
  </si>
  <si>
    <t>T+50</t>
  </si>
  <si>
    <t>RY</t>
  </si>
  <si>
    <t>RBC</t>
  </si>
  <si>
    <t>$350m</t>
  </si>
  <si>
    <t>2yr frn</t>
  </si>
  <si>
    <t>L+21a</t>
  </si>
  <si>
    <t>L+21</t>
  </si>
  <si>
    <t>$1.15bn</t>
  </si>
  <si>
    <t>TRANS</t>
  </si>
  <si>
    <t>CS/DB/BBVA/BCP</t>
  </si>
  <si>
    <t>4.625% +/-0.125</t>
  </si>
  <si>
    <t>4.50%</t>
  </si>
  <si>
    <t>MCD</t>
  </si>
  <si>
    <t>BAML/CITI/JPM/WFS</t>
  </si>
  <si>
    <t>85a +/-2</t>
  </si>
  <si>
    <t>T+83</t>
  </si>
  <si>
    <t>ABXCN</t>
  </si>
  <si>
    <t>MS/CITI/JPM/RBC</t>
  </si>
  <si>
    <t>T+225a</t>
  </si>
  <si>
    <t>190a +/-5</t>
  </si>
  <si>
    <t>250a +/-5</t>
  </si>
  <si>
    <t>T+300a</t>
  </si>
  <si>
    <t>290a +/-5</t>
  </si>
  <si>
    <t>T+285</t>
  </si>
  <si>
    <t>PX</t>
  </si>
  <si>
    <t>RBS/CITI/CS</t>
  </si>
  <si>
    <t>PX (Tap)</t>
  </si>
  <si>
    <t>90a +/-2</t>
  </si>
  <si>
    <t>T+88</t>
  </si>
  <si>
    <t>$400m</t>
  </si>
  <si>
    <t>CL</t>
  </si>
  <si>
    <t>BAML/BNPP/CITI</t>
  </si>
  <si>
    <t>mid 40s a</t>
  </si>
  <si>
    <t>high 60s</t>
  </si>
  <si>
    <t>62.5a +/-2.5</t>
  </si>
  <si>
    <t>T+60</t>
  </si>
  <si>
    <t>TJX</t>
  </si>
  <si>
    <t>BARC/DB/USB</t>
  </si>
  <si>
    <t>T+100a</t>
  </si>
  <si>
    <t>BAML/CITI/JPM</t>
  </si>
  <si>
    <t>MO</t>
  </si>
  <si>
    <t>Baa1/BBB/BBB+</t>
  </si>
  <si>
    <t>BARC/CS/HSBC/WFS</t>
  </si>
  <si>
    <t>135a +/-5</t>
  </si>
  <si>
    <t>165a +/-5</t>
  </si>
  <si>
    <t>BNY Mellon</t>
  </si>
  <si>
    <t>Baa1/BBB/BBB</t>
  </si>
  <si>
    <t>BNY/CS/DB/GS/UBS</t>
  </si>
  <si>
    <t>4.55%a</t>
  </si>
  <si>
    <t>ANZ</t>
  </si>
  <si>
    <t>3mL+20</t>
  </si>
  <si>
    <t>lo mid 70s</t>
  </si>
  <si>
    <t>3mL+56</t>
  </si>
  <si>
    <t>PRGO</t>
  </si>
  <si>
    <t>MS/BAML/WFC/JPM</t>
  </si>
  <si>
    <t>T+135a +/-10</t>
  </si>
  <si>
    <t>$4.5bn</t>
  </si>
  <si>
    <t>PCAR</t>
  </si>
  <si>
    <t>CITI/MUS/RBC</t>
  </si>
  <si>
    <t>1ml +hi 20s</t>
  </si>
  <si>
    <t>1mL+23a +/-2</t>
  </si>
  <si>
    <t>1mL+21</t>
  </si>
  <si>
    <t>45a +/-2</t>
  </si>
  <si>
    <t>T+43</t>
  </si>
  <si>
    <t>GECC</t>
  </si>
  <si>
    <t>NU</t>
  </si>
  <si>
    <t>Baa2/BBB+/BBB+</t>
  </si>
  <si>
    <t>CITI/BAML/GS/JPM</t>
  </si>
  <si>
    <t>110a +/-3</t>
  </si>
  <si>
    <t>T+107</t>
  </si>
  <si>
    <t>BRK</t>
  </si>
  <si>
    <t>Aa2/AA+</t>
  </si>
  <si>
    <t>mid to hi 60s</t>
  </si>
  <si>
    <t>60a +/-3</t>
  </si>
  <si>
    <t>T+57</t>
  </si>
  <si>
    <t>EAT</t>
  </si>
  <si>
    <t>Ba2/BBB-/BBB-</t>
  </si>
  <si>
    <t>200a +/-5</t>
  </si>
  <si>
    <t>$6bn</t>
  </si>
  <si>
    <t>T+212.5</t>
  </si>
  <si>
    <t>T+92</t>
  </si>
  <si>
    <t>$3.8bn</t>
  </si>
  <si>
    <t>STLNO</t>
  </si>
  <si>
    <t>RBS/MS/DB/JPM</t>
  </si>
  <si>
    <t>45-50</t>
  </si>
  <si>
    <t>T+45</t>
  </si>
  <si>
    <t>$6.5bn</t>
  </si>
  <si>
    <t>L+33a</t>
  </si>
  <si>
    <t>3mL+30-35</t>
  </si>
  <si>
    <t>3mL+29</t>
  </si>
  <si>
    <t>HSBC</t>
  </si>
  <si>
    <t>HSBC sole</t>
  </si>
  <si>
    <t>T+80</t>
  </si>
  <si>
    <t>3mL+64</t>
  </si>
  <si>
    <t>CMPC</t>
  </si>
  <si>
    <t>Baa3/BBB/BBB+</t>
  </si>
  <si>
    <t>290a</t>
  </si>
  <si>
    <t>275a +/-5</t>
  </si>
  <si>
    <t>T+270</t>
  </si>
  <si>
    <t>OGE</t>
  </si>
  <si>
    <t>A2/A-/A+</t>
  </si>
  <si>
    <t>RBS/MIZ/MUS</t>
  </si>
  <si>
    <t>95a +/-5</t>
  </si>
  <si>
    <t>STT</t>
  </si>
  <si>
    <t>A1/A+/A+</t>
  </si>
  <si>
    <t>BAML/GS/MS</t>
  </si>
  <si>
    <t>65a +/-2.5</t>
  </si>
  <si>
    <t>T+62.5</t>
  </si>
  <si>
    <t>137.5a +/-2.5</t>
  </si>
  <si>
    <t>28yr</t>
  </si>
  <si>
    <t>120a +/-2</t>
  </si>
  <si>
    <t>NETRAIP</t>
  </si>
  <si>
    <t>Aa1/AAA/AA+</t>
  </si>
  <si>
    <t>BAML/HSBC/MS/RBC</t>
  </si>
  <si>
    <t>mid-swaps +8bp area</t>
  </si>
  <si>
    <t>MS+6</t>
  </si>
  <si>
    <t>BPLN</t>
  </si>
  <si>
    <t>MIZ/BAML/CACIB/MUS/MS/SG</t>
  </si>
  <si>
    <t>T+70-75</t>
  </si>
  <si>
    <t>T+68</t>
  </si>
  <si>
    <t>T+110a +/-2</t>
  </si>
  <si>
    <t>3ml equiv</t>
  </si>
  <si>
    <t>3mL+51</t>
  </si>
  <si>
    <t>Baa3/BBB+/BBB+</t>
  </si>
  <si>
    <t>180a +/-2</t>
  </si>
  <si>
    <t>T+178</t>
  </si>
  <si>
    <t>Baa2/BBB+/A-</t>
  </si>
  <si>
    <t>SCJOHN</t>
  </si>
  <si>
    <t>/A-/A-</t>
  </si>
  <si>
    <t>BAML/BARC/CITI</t>
  </si>
  <si>
    <t>lo to mid 130s</t>
  </si>
  <si>
    <t>115a +/-5</t>
  </si>
  <si>
    <t>$2.1bn</t>
  </si>
  <si>
    <t>PEG</t>
  </si>
  <si>
    <t>A1/A/A+</t>
  </si>
  <si>
    <t>MIZ/BNPP/MUS/SCOTIA</t>
  </si>
  <si>
    <t>low 70s</t>
  </si>
  <si>
    <t>T+63</t>
  </si>
  <si>
    <t>FMX</t>
  </si>
  <si>
    <t>/BBB+/A</t>
  </si>
  <si>
    <t>BBVA/CITI/GS</t>
  </si>
  <si>
    <t>125a +/-12.5</t>
  </si>
  <si>
    <t>25a</t>
  </si>
  <si>
    <t>NDASS</t>
  </si>
  <si>
    <t>65a</t>
  </si>
  <si>
    <t>3mL+46</t>
  </si>
  <si>
    <t>F</t>
  </si>
  <si>
    <t>BNP/CA-CIB/CS/GS</t>
  </si>
  <si>
    <t>hi 140s-150a</t>
  </si>
  <si>
    <t>$1.4bn</t>
  </si>
  <si>
    <t>XEL</t>
  </si>
  <si>
    <t>lo 50s</t>
  </si>
  <si>
    <t>45a +/-3</t>
  </si>
  <si>
    <t>T+42</t>
  </si>
  <si>
    <t>PDM</t>
  </si>
  <si>
    <t>JPM/MS/USB</t>
  </si>
  <si>
    <t>190a</t>
  </si>
  <si>
    <t>170a +/-2</t>
  </si>
  <si>
    <t>FRT</t>
  </si>
  <si>
    <t>115a +/-3</t>
  </si>
  <si>
    <t>T+112</t>
  </si>
  <si>
    <t>800m</t>
  </si>
  <si>
    <t>KAZAGRO</t>
  </si>
  <si>
    <t>/BBB+/BBB</t>
  </si>
  <si>
    <t>HSBC/JPM</t>
  </si>
  <si>
    <t>4.625-4.750%</t>
  </si>
  <si>
    <t>4.625%</t>
  </si>
  <si>
    <t>SBER</t>
  </si>
  <si>
    <t>//BBB-</t>
  </si>
  <si>
    <t>BNPP/JPM/SBER/UBS</t>
  </si>
  <si>
    <t>5.25%</t>
  </si>
  <si>
    <t>5.85%</t>
  </si>
  <si>
    <t>225-230</t>
  </si>
  <si>
    <t>225</t>
  </si>
  <si>
    <t>TRICN</t>
  </si>
  <si>
    <t>Baa1/A-/A-</t>
  </si>
  <si>
    <t>MS/DB/HSBC/RBS</t>
  </si>
  <si>
    <t>60-65</t>
  </si>
  <si>
    <t>DDR</t>
  </si>
  <si>
    <t>Baa3/BBB-/BB+</t>
  </si>
  <si>
    <t>UBS/RBS/USB/JEFF/SCOTIA</t>
  </si>
  <si>
    <t>180-185</t>
  </si>
  <si>
    <t>160a +/-2</t>
  </si>
  <si>
    <t>T+158</t>
  </si>
  <si>
    <t>$950m</t>
  </si>
  <si>
    <t>LO</t>
  </si>
  <si>
    <t>Baa2/BBB-/BBB</t>
  </si>
  <si>
    <t>BARC/GS/WFS/JPM/RBS/FITB</t>
  </si>
  <si>
    <t>100s - 200a</t>
  </si>
  <si>
    <t>185a +/-5</t>
  </si>
  <si>
    <t>SGCC</t>
  </si>
  <si>
    <t>HSBC/GS/MS/BOCI/ICBCI/CITI/JPM/DB/UBS</t>
  </si>
  <si>
    <t>135-140</t>
  </si>
  <si>
    <t>T-135</t>
  </si>
  <si>
    <t>BRF</t>
  </si>
  <si>
    <t>BB/BRAD/ITAU/MS/SANT</t>
  </si>
  <si>
    <t>T+220</t>
  </si>
  <si>
    <t>4.1bn</t>
  </si>
  <si>
    <t>MRK</t>
  </si>
  <si>
    <t>A2/AA/A+</t>
  </si>
  <si>
    <t>BNPP/DB/JPM/MS</t>
  </si>
  <si>
    <t>hi 30s</t>
  </si>
  <si>
    <t>3mL+19</t>
  </si>
  <si>
    <t>55a +/-3</t>
  </si>
  <si>
    <t>T+52</t>
  </si>
  <si>
    <t>3.5bn</t>
  </si>
  <si>
    <t>3mL+36</t>
  </si>
  <si>
    <t>90a +/-3</t>
  </si>
  <si>
    <t>T+87</t>
  </si>
  <si>
    <t>3.75bn</t>
  </si>
  <si>
    <t>T+102</t>
  </si>
  <si>
    <t>3.8bn</t>
  </si>
  <si>
    <t>AXP</t>
  </si>
  <si>
    <t>A3/BBB+/A+</t>
  </si>
  <si>
    <t>CITI/GS/JPM/UBS</t>
  </si>
  <si>
    <t>3.25bn ttl</t>
  </si>
  <si>
    <t>3mL+59</t>
  </si>
  <si>
    <t>160a +/-5</t>
  </si>
  <si>
    <t>195a +/-5</t>
  </si>
  <si>
    <t>T+190</t>
  </si>
  <si>
    <t>ETR</t>
  </si>
  <si>
    <t>GDNEY</t>
  </si>
  <si>
    <t>CITI/HSBC/BAML/JPM/MS/BNPP/DB/GS/NOM</t>
  </si>
  <si>
    <t>280a +/-5</t>
  </si>
  <si>
    <t>T+275</t>
  </si>
  <si>
    <t>KIM</t>
  </si>
  <si>
    <t>Baa1/BBB+/BBB+</t>
  </si>
  <si>
    <t>MS/JPM/BARC/RBC</t>
  </si>
  <si>
    <t>137.5a</t>
  </si>
  <si>
    <t>130a +/-5</t>
  </si>
  <si>
    <t>HSY</t>
  </si>
  <si>
    <t>BAML/UBS</t>
  </si>
  <si>
    <t>14yr</t>
  </si>
  <si>
    <t>MS/CITI/GS</t>
  </si>
  <si>
    <t>TMCC</t>
  </si>
  <si>
    <t>RBS/BNPP/CITI/JPM</t>
  </si>
  <si>
    <t>swap equiv</t>
  </si>
  <si>
    <t>Persero</t>
  </si>
  <si>
    <t>Baa3/BB+/BBB-</t>
  </si>
  <si>
    <t>4.50%a</t>
  </si>
  <si>
    <t>4.35%a +/-5</t>
  </si>
  <si>
    <t>4.300%</t>
  </si>
  <si>
    <t>5.675%a +/-5</t>
  </si>
  <si>
    <t>$5.5bn</t>
  </si>
  <si>
    <t>Petrobras</t>
  </si>
  <si>
    <t>A3/BBB/BBB</t>
  </si>
  <si>
    <t>BAML/BB/CITI/HSBC/ITAU/JPM/MS</t>
  </si>
  <si>
    <t>$50bn</t>
  </si>
  <si>
    <t>3ML+195a</t>
  </si>
  <si>
    <t>3mL+167a</t>
  </si>
  <si>
    <t>3mL+162</t>
  </si>
  <si>
    <t>235a +/-5</t>
  </si>
  <si>
    <t>T+230</t>
  </si>
  <si>
    <t>3mL+235a</t>
  </si>
  <si>
    <t>3mL+219a</t>
  </si>
  <si>
    <t>3mL+214</t>
  </si>
  <si>
    <t>265a +/-5</t>
  </si>
  <si>
    <t>T+260</t>
  </si>
  <si>
    <t>270a +/-5</t>
  </si>
  <si>
    <t>T+265</t>
  </si>
  <si>
    <t>COV</t>
  </si>
  <si>
    <t>Baa1/A/A</t>
  </si>
  <si>
    <t>BARC/BAML/MS</t>
  </si>
  <si>
    <t>MS/BNY/CS/DB</t>
  </si>
  <si>
    <t>70a +/-2</t>
  </si>
  <si>
    <t>GAS</t>
  </si>
  <si>
    <t>hi 130s</t>
  </si>
  <si>
    <t>CMS</t>
  </si>
  <si>
    <t>A2/A-/A-</t>
  </si>
  <si>
    <t>BARC/GS/WFS/DB/RBS/UBS</t>
  </si>
  <si>
    <t>T+170</t>
  </si>
  <si>
    <t>220a</t>
  </si>
  <si>
    <t>T+210</t>
  </si>
  <si>
    <t>PFG</t>
  </si>
  <si>
    <t>3mL+37.5</t>
  </si>
  <si>
    <t>PPL</t>
  </si>
  <si>
    <t>CS/BAML/RBS/WFS/BARC/JPM/MS/UBS</t>
  </si>
  <si>
    <t>NRUC</t>
  </si>
  <si>
    <t>KEY/PNC</t>
  </si>
  <si>
    <t>3mL+25</t>
  </si>
  <si>
    <t>AON</t>
  </si>
  <si>
    <t>PRU</t>
  </si>
  <si>
    <t>A2/AA-/A+</t>
  </si>
  <si>
    <t>DB</t>
  </si>
  <si>
    <t>Baa3/BBB+/A-</t>
  </si>
  <si>
    <t>DB (sole)</t>
  </si>
  <si>
    <t>T+237.5</t>
  </si>
  <si>
    <t>83a +/-3</t>
  </si>
  <si>
    <t>SANT</t>
  </si>
  <si>
    <t>Aa3/A/A+</t>
  </si>
  <si>
    <t>BNPP/DB/GS/SANT</t>
  </si>
  <si>
    <t>3mL+200a</t>
  </si>
  <si>
    <t>3mL+187.5</t>
  </si>
  <si>
    <t>ROP</t>
  </si>
  <si>
    <t>BAML/JPM/WFS/BARC</t>
  </si>
  <si>
    <t>NEE</t>
  </si>
  <si>
    <t>Aa2/A/AA-</t>
  </si>
  <si>
    <t>MIZ/MS/STI/TD/WFS</t>
  </si>
  <si>
    <t>MIZ/JPM/MUS/RBC</t>
  </si>
  <si>
    <t>90a +/-2.5</t>
  </si>
  <si>
    <t>T+87.5</t>
  </si>
  <si>
    <t>HPT</t>
  </si>
  <si>
    <t>BAML/CITI/UBS/WFS</t>
  </si>
  <si>
    <t>245a +/-5</t>
  </si>
  <si>
    <t>T+240</t>
  </si>
  <si>
    <t>$630m</t>
  </si>
  <si>
    <t>ARE</t>
  </si>
  <si>
    <t>Baa1/AA-</t>
  </si>
  <si>
    <t>BARC/BAML/CITI/GS/JPM/MS</t>
  </si>
  <si>
    <t>PFE</t>
  </si>
  <si>
    <t>A1/AA/A+</t>
  </si>
  <si>
    <t>CS/CITI/GS/RBS</t>
  </si>
  <si>
    <t>hi 40s</t>
  </si>
  <si>
    <t>50-55</t>
  </si>
  <si>
    <t>3mL+30</t>
  </si>
  <si>
    <t>hi 80s</t>
  </si>
  <si>
    <t>87.5a</t>
  </si>
  <si>
    <t>NOC</t>
  </si>
  <si>
    <t>WFS/CITI/JPM/RBS</t>
  </si>
  <si>
    <t>85a +/-5</t>
  </si>
  <si>
    <t>120a +/-5</t>
  </si>
  <si>
    <t>$2.2bn</t>
  </si>
  <si>
    <t>$2.0bn</t>
  </si>
  <si>
    <t>AGUCN</t>
  </si>
  <si>
    <t>BAML/RBS/SCOTIA</t>
  </si>
  <si>
    <t>175a +/-5</t>
  </si>
  <si>
    <t>ALL</t>
  </si>
  <si>
    <t>WFS/DB/GS/BAML/CITI/CS</t>
  </si>
  <si>
    <t>BARC/GS/DB/JPM/CS/USB</t>
  </si>
  <si>
    <t>125a +/-3</t>
  </si>
  <si>
    <t>T+122</t>
  </si>
  <si>
    <t>BAX</t>
  </si>
  <si>
    <t>A3/A/A-</t>
  </si>
  <si>
    <t>3mL+hi 20s</t>
  </si>
  <si>
    <t>3mL+17</t>
  </si>
  <si>
    <t>$13bn</t>
  </si>
  <si>
    <t>53a +/-3</t>
  </si>
  <si>
    <t>113a +/-3</t>
  </si>
  <si>
    <t>MIDAM</t>
  </si>
  <si>
    <t>A2/A/A-</t>
  </si>
  <si>
    <t>EMC</t>
  </si>
  <si>
    <t>$8.5bn ttl</t>
  </si>
  <si>
    <t>BPL</t>
  </si>
  <si>
    <t>BARC/STRH/WFS</t>
  </si>
  <si>
    <t>lo 200s</t>
  </si>
  <si>
    <t>210a +/-5</t>
  </si>
  <si>
    <t>T+205</t>
  </si>
  <si>
    <t>Baa1/BBB+/A-</t>
  </si>
  <si>
    <t>BAML/JPM/RBC/RBS</t>
  </si>
  <si>
    <t>AES</t>
  </si>
  <si>
    <t>BEAM</t>
  </si>
  <si>
    <t>CS/BAML</t>
  </si>
  <si>
    <t>USD2bn ttl</t>
  </si>
  <si>
    <t>AFLAC</t>
  </si>
  <si>
    <t>MS/GS/MIZ/JPM</t>
  </si>
  <si>
    <t>150-152.5</t>
  </si>
  <si>
    <t>USD1.25bn</t>
  </si>
  <si>
    <t>T+225</t>
  </si>
  <si>
    <t>RIOLN</t>
  </si>
  <si>
    <t>MS/BNPP/JPM</t>
  </si>
  <si>
    <t>L+60-65a</t>
  </si>
  <si>
    <t>L+55-60</t>
  </si>
  <si>
    <t>T+110a</t>
  </si>
  <si>
    <t>L+115-120a</t>
  </si>
  <si>
    <t>L+90a</t>
  </si>
  <si>
    <t>3mL+84</t>
  </si>
  <si>
    <t>T+150-155a</t>
  </si>
  <si>
    <t>BB&amp;T</t>
  </si>
  <si>
    <t>BB&amp;T/DB/GS</t>
  </si>
  <si>
    <t>T+110-115</t>
  </si>
  <si>
    <t>L+90-95</t>
  </si>
  <si>
    <t>L+86</t>
  </si>
  <si>
    <t>3mL+86</t>
  </si>
  <si>
    <t>EV</t>
  </si>
  <si>
    <t>MS/BAML/CITI</t>
  </si>
  <si>
    <t>LIBMUT</t>
  </si>
  <si>
    <t>WFS/BAML/CITI/JPM</t>
  </si>
  <si>
    <t>230-235</t>
  </si>
  <si>
    <t>220a +/-5</t>
  </si>
  <si>
    <t>EPR</t>
  </si>
  <si>
    <t>CITI/JPM/RBC</t>
  </si>
  <si>
    <t>312.5a</t>
  </si>
  <si>
    <t>T+312.5</t>
  </si>
  <si>
    <t>EXC</t>
  </si>
  <si>
    <t>BNPP/JPM/SCOTIA/CIBC/GS</t>
  </si>
  <si>
    <t>PCG</t>
  </si>
  <si>
    <t>A3/BBB/A-</t>
  </si>
  <si>
    <t>BAML/CITI/BNPP/CASTLE</t>
  </si>
  <si>
    <t>CAT</t>
  </si>
  <si>
    <t>3mL+10</t>
  </si>
  <si>
    <t>DUK</t>
  </si>
  <si>
    <t>GS/MIZ/RBC</t>
  </si>
  <si>
    <t>SCG</t>
  </si>
  <si>
    <t>BAML/MS/UBS/MIZ/TD</t>
  </si>
  <si>
    <t>130a +/-2</t>
  </si>
  <si>
    <t>WEC</t>
  </si>
  <si>
    <t>KEY/JPM/WFS</t>
  </si>
  <si>
    <t>ZION</t>
  </si>
  <si>
    <t>/BBB-/BBB-</t>
  </si>
  <si>
    <t>DB/GS/JPM/MQB/ZION</t>
  </si>
  <si>
    <t>237a +/-5</t>
  </si>
  <si>
    <t>T+232</t>
  </si>
  <si>
    <t>$650m</t>
  </si>
  <si>
    <t>SO</t>
  </si>
  <si>
    <t>IEC</t>
  </si>
  <si>
    <t>BARC/CITI</t>
  </si>
  <si>
    <t>6.875%a</t>
  </si>
  <si>
    <t>6.875%</t>
  </si>
  <si>
    <t>MYL</t>
  </si>
  <si>
    <t>$6.9bn</t>
  </si>
  <si>
    <t>BNPP/BAML/CITI/DB</t>
  </si>
  <si>
    <t>hi 100-200s</t>
  </si>
  <si>
    <t>GP</t>
  </si>
  <si>
    <t>Baa2/A</t>
  </si>
  <si>
    <t>CS/JPM/BAML/CITI/DB/RBS</t>
  </si>
  <si>
    <t>BXP</t>
  </si>
  <si>
    <t>Baa2/A-/BBB</t>
  </si>
  <si>
    <t>BAML/DB/JPM/MS</t>
  </si>
  <si>
    <t>MET</t>
  </si>
  <si>
    <t>BAML/MS/USB</t>
  </si>
  <si>
    <t>CVX</t>
  </si>
  <si>
    <t>Aa1/AA</t>
  </si>
  <si>
    <t>BARC/JPM/MS/WFS</t>
  </si>
  <si>
    <t>75a +/-5</t>
  </si>
  <si>
    <t>T+65</t>
  </si>
  <si>
    <t>ORLY</t>
  </si>
  <si>
    <t>WFS/BAML/JPM/USB</t>
  </si>
  <si>
    <t>IR</t>
  </si>
  <si>
    <t>BAML/CITI/GS/JPM/DB/MIZ</t>
  </si>
  <si>
    <t>$8.5bn</t>
  </si>
  <si>
    <t>215a +/-5</t>
  </si>
  <si>
    <t>TRP</t>
  </si>
  <si>
    <t>DB/HSBC</t>
  </si>
  <si>
    <t>3mL+70a</t>
  </si>
  <si>
    <t>3mL+68</t>
  </si>
  <si>
    <t>Baa3/NR</t>
  </si>
  <si>
    <t>ITC</t>
  </si>
  <si>
    <t>CS/DB/MS/WFS/BARC/JPM</t>
  </si>
  <si>
    <t>150-162.5a</t>
  </si>
  <si>
    <t>170-180a</t>
  </si>
  <si>
    <t>BA (Class A)</t>
  </si>
  <si>
    <t>11yr</t>
  </si>
  <si>
    <t>CITI/HSBC/DB/MS</t>
  </si>
  <si>
    <t>hi 4.00%a</t>
  </si>
  <si>
    <t>BA (Class B)</t>
  </si>
  <si>
    <t>Ba1/BBB/BBB-</t>
  </si>
  <si>
    <t>BRITEL</t>
  </si>
  <si>
    <t>RBS/BNPP/CITI/DB/HSBC</t>
  </si>
  <si>
    <t>101.5a</t>
  </si>
  <si>
    <t>101.750</t>
  </si>
  <si>
    <t>100.375</t>
  </si>
  <si>
    <t>NEW ISSUE CONCESSION</t>
  </si>
  <si>
    <t>Baa3/NR/BBB-</t>
  </si>
  <si>
    <t>6.00%</t>
  </si>
  <si>
    <t>PEMEX</t>
  </si>
  <si>
    <t>BARC/MS/SANT</t>
  </si>
  <si>
    <t>220</t>
  </si>
  <si>
    <t>3mL equiv</t>
  </si>
  <si>
    <t>3mL+202</t>
  </si>
  <si>
    <t>245a</t>
  </si>
  <si>
    <t>240a +/-5</t>
  </si>
  <si>
    <t>T+235</t>
  </si>
  <si>
    <t>T+290</t>
  </si>
  <si>
    <t>BAML/BMO/MS/WFS</t>
  </si>
  <si>
    <t>hi 70s</t>
  </si>
  <si>
    <t>3mL+55a</t>
  </si>
  <si>
    <t>3mL+52</t>
  </si>
  <si>
    <t>LYB</t>
  </si>
  <si>
    <t>195-200</t>
  </si>
  <si>
    <t>220-225</t>
  </si>
  <si>
    <t>SMBC</t>
  </si>
  <si>
    <t>GS/CITI/BARC/BAML/SMBCNIKKO</t>
  </si>
  <si>
    <t>3mL equiv *(L+equiv)</t>
  </si>
  <si>
    <t>3mL+67</t>
  </si>
  <si>
    <t>100a *(95a)</t>
  </si>
  <si>
    <t>135a *(130a)</t>
  </si>
  <si>
    <t>155a *(150a)</t>
  </si>
  <si>
    <t>METLIFE</t>
  </si>
  <si>
    <t>HSBC/DB</t>
  </si>
  <si>
    <t>3mL+55a +/-2</t>
  </si>
  <si>
    <t>RBS/GS/MIZ</t>
  </si>
  <si>
    <t>BAML/BARC/CITI/JPM/SCOTIA</t>
  </si>
  <si>
    <t>55a</t>
  </si>
  <si>
    <t>3mL+55a +/-3</t>
  </si>
  <si>
    <t>GE</t>
  </si>
  <si>
    <t>BLAY/CASTLEOAK/LEBENENTHAL/MISCH/RAMIREZ/WILLIAMS/CITI</t>
  </si>
  <si>
    <t>L+lo 40s</t>
  </si>
  <si>
    <t>L+40a +/-2</t>
  </si>
  <si>
    <t>3mL+38</t>
  </si>
  <si>
    <t>$4.25bn</t>
  </si>
  <si>
    <t>3mL+65</t>
  </si>
  <si>
    <t>ORCL</t>
  </si>
  <si>
    <t>HSBC/BAML/CS</t>
  </si>
  <si>
    <t>5.5yr frn</t>
  </si>
  <si>
    <t>L+58</t>
  </si>
  <si>
    <t>$6.75bn</t>
  </si>
  <si>
    <t>ATI</t>
  </si>
  <si>
    <t>6.125-6.25%</t>
  </si>
  <si>
    <t>6.00%a +/- 12.5</t>
  </si>
  <si>
    <t>5.875%</t>
  </si>
  <si>
    <t>O</t>
  </si>
  <si>
    <t>BAML/CITI/RBC/USB/WFS/BNY/JPM/REGIONS</t>
  </si>
  <si>
    <t>205-210</t>
  </si>
  <si>
    <t>BARC/CACIB/MIZ/SCOTIA</t>
  </si>
  <si>
    <t>120a +/-5bp</t>
  </si>
  <si>
    <t>SCOTIA/CITI/JPM/WFS</t>
  </si>
  <si>
    <t>3mL+35</t>
  </si>
  <si>
    <t>CM</t>
  </si>
  <si>
    <t>BARC/CITI/CIBC/WFS</t>
  </si>
  <si>
    <t>hi 70s-80s</t>
  </si>
  <si>
    <t>$3bn ttl</t>
  </si>
  <si>
    <t>3mL+60a</t>
  </si>
  <si>
    <t>JAPTOB</t>
  </si>
  <si>
    <t>BAML/CITI/MIZ/MS/BNPP</t>
  </si>
  <si>
    <t>NYLIFE</t>
  </si>
  <si>
    <t>Aaa/AA+/AAA</t>
  </si>
  <si>
    <t>CS/BAML/JPM</t>
  </si>
  <si>
    <t>hi 30s-40s</t>
  </si>
  <si>
    <t>3mL+35-37</t>
  </si>
  <si>
    <t>HUGHES</t>
  </si>
  <si>
    <t>Aaa/AAA</t>
  </si>
  <si>
    <t>BARC/GS/MS</t>
  </si>
  <si>
    <t>NASPERS</t>
  </si>
  <si>
    <t>BARC/CITI/JPM</t>
  </si>
  <si>
    <t>100.375%a</t>
  </si>
  <si>
    <t>101.00%</t>
  </si>
  <si>
    <t>A3/A-/A</t>
  </si>
  <si>
    <t>NAB</t>
  </si>
  <si>
    <t>BAML/CITI/MS/NAB</t>
  </si>
  <si>
    <t>3mL+58a +/-3</t>
  </si>
  <si>
    <t>$4.75bn total</t>
  </si>
  <si>
    <t>CITI (sole)</t>
  </si>
  <si>
    <t>115a +/3</t>
  </si>
  <si>
    <t>$5bn total</t>
  </si>
  <si>
    <t>3mL+96</t>
  </si>
  <si>
    <t>ERAC</t>
  </si>
  <si>
    <t>5.25yr</t>
  </si>
  <si>
    <t>GS/JPM/RBS</t>
  </si>
  <si>
    <t>BAC</t>
  </si>
  <si>
    <t>Baa2/A-/A-</t>
  </si>
  <si>
    <t>160a +/-3</t>
  </si>
  <si>
    <t>T+157</t>
  </si>
  <si>
    <t>KR</t>
  </si>
  <si>
    <t>137.5a +/-5</t>
  </si>
  <si>
    <t>$9bn total</t>
  </si>
  <si>
    <t>160a +/15</t>
  </si>
  <si>
    <t>RSHB</t>
  </si>
  <si>
    <t>JPM/RBS/VTB</t>
  </si>
  <si>
    <t>5.40%a</t>
  </si>
  <si>
    <t>5.10-5.20%</t>
  </si>
  <si>
    <t>5.10%</t>
  </si>
  <si>
    <t>Financial</t>
  </si>
  <si>
    <t>KOREA GAS</t>
  </si>
  <si>
    <t>5YR</t>
  </si>
  <si>
    <t>BAML/CS/DB/GS/HSBC</t>
  </si>
  <si>
    <t>190 area</t>
  </si>
  <si>
    <t>170 (+/-2bp)</t>
  </si>
  <si>
    <t>168</t>
  </si>
  <si>
    <t>5.9BN</t>
  </si>
  <si>
    <t>PNC BANK</t>
  </si>
  <si>
    <t>10YR</t>
  </si>
  <si>
    <t>GS/JPM/MS/PNC</t>
  </si>
  <si>
    <t>150 area</t>
  </si>
  <si>
    <t>140 (+/-5bp)</t>
  </si>
  <si>
    <t>135</t>
  </si>
  <si>
    <t>4BN</t>
  </si>
  <si>
    <t>Ba1/BBB</t>
  </si>
  <si>
    <t>PERP</t>
  </si>
  <si>
    <t>PERP NC10</t>
  </si>
  <si>
    <t>6.125% area</t>
  </si>
  <si>
    <t>WFS (SR HOLDCO)</t>
  </si>
  <si>
    <t>3YR</t>
  </si>
  <si>
    <t>3mL+58 area</t>
  </si>
  <si>
    <t>3mL+55 area</t>
  </si>
  <si>
    <t>3mL+53bp</t>
  </si>
  <si>
    <t>75 area</t>
  </si>
  <si>
    <t>70</t>
  </si>
  <si>
    <t>$6.5bn fin.</t>
  </si>
  <si>
    <t>WFS (SR BANK)</t>
  </si>
  <si>
    <t>AA3/AA-</t>
  </si>
  <si>
    <t>2YR</t>
  </si>
  <si>
    <t>3mL+22 area</t>
  </si>
  <si>
    <t>3mL+30 area</t>
  </si>
  <si>
    <t>3mL+28</t>
  </si>
  <si>
    <t>50 area</t>
  </si>
  <si>
    <t>47-50</t>
  </si>
  <si>
    <t>47</t>
  </si>
  <si>
    <t>CHARLES SCHWAB</t>
  </si>
  <si>
    <t>CS/JPM</t>
  </si>
  <si>
    <t>100 area</t>
  </si>
  <si>
    <t>90</t>
  </si>
  <si>
    <t>1.75BN</t>
  </si>
  <si>
    <t>ING US</t>
  </si>
  <si>
    <t>CS/DB/GS(a) CITI/RBS</t>
  </si>
  <si>
    <t>237.5-250bp</t>
  </si>
  <si>
    <t>215bp</t>
  </si>
  <si>
    <t>flat-5</t>
  </si>
  <si>
    <t>DE</t>
  </si>
  <si>
    <t>DB/MUS</t>
  </si>
  <si>
    <t>L+lo teens</t>
  </si>
  <si>
    <t>L+12a</t>
  </si>
  <si>
    <t>L+12bp</t>
  </si>
  <si>
    <t>5bp</t>
  </si>
  <si>
    <t>Transelec</t>
  </si>
  <si>
    <t>Baa1/BBB-</t>
  </si>
  <si>
    <t>10-year</t>
  </si>
  <si>
    <t>JPM, Scotia</t>
  </si>
  <si>
    <t>237.5bp</t>
  </si>
  <si>
    <t>225bp</t>
  </si>
  <si>
    <t>220bp</t>
  </si>
  <si>
    <t>BARC/CITI/DB/WFS</t>
  </si>
  <si>
    <t>$7bn</t>
  </si>
  <si>
    <t>10bp</t>
  </si>
  <si>
    <t>3mL</t>
  </si>
  <si>
    <t>T+78</t>
  </si>
  <si>
    <t>12bp</t>
  </si>
  <si>
    <t>DAIGR</t>
  </si>
  <si>
    <t>BNP/CITI/DB/HSBC/MUS</t>
  </si>
  <si>
    <t>$7.5bn</t>
  </si>
  <si>
    <t>3mL + equiv</t>
  </si>
  <si>
    <t>NUE</t>
  </si>
  <si>
    <t>BAML/CITI/JPM/DB/WFS</t>
  </si>
  <si>
    <t>RBC (sole)</t>
  </si>
  <si>
    <t>80-90</t>
  </si>
  <si>
    <t>11bp</t>
  </si>
  <si>
    <t>DB/MS/CITI/CS/GS/JPM</t>
  </si>
  <si>
    <t>WSTP</t>
  </si>
  <si>
    <t>95a +/-2</t>
  </si>
  <si>
    <t>T+93</t>
  </si>
  <si>
    <t>13bp</t>
  </si>
  <si>
    <t>L + equiv</t>
  </si>
  <si>
    <t>3mL+76a</t>
  </si>
  <si>
    <t>3mL+74</t>
  </si>
  <si>
    <t>ANGSJ</t>
  </si>
  <si>
    <t>CITI/DB/GS</t>
  </si>
  <si>
    <t>8.50-8.75%</t>
  </si>
  <si>
    <t>8.50%</t>
  </si>
  <si>
    <t>PEP</t>
  </si>
  <si>
    <t>A1/A-/A</t>
  </si>
  <si>
    <t>MS/GS/BAML</t>
  </si>
  <si>
    <t>20-25</t>
  </si>
  <si>
    <t>3mL+20-22</t>
  </si>
  <si>
    <t>90-92</t>
  </si>
  <si>
    <t>BK</t>
  </si>
  <si>
    <t>MS/BK/DB/JPM</t>
  </si>
  <si>
    <t>7bp</t>
  </si>
  <si>
    <t>3mL+56-61</t>
  </si>
  <si>
    <t>TRV</t>
  </si>
  <si>
    <t>MS/BAML</t>
  </si>
  <si>
    <t>flat</t>
  </si>
  <si>
    <t>9yr</t>
  </si>
  <si>
    <t>HSBC/ITAU/MS/BB/BNPP/SANTANDER</t>
  </si>
  <si>
    <t>hi 6s</t>
  </si>
  <si>
    <t>6.75%</t>
  </si>
  <si>
    <t>$3.6bn</t>
  </si>
  <si>
    <t>MASSMU</t>
  </si>
  <si>
    <t>Aa2/AA+/AA+</t>
  </si>
  <si>
    <t>80-83</t>
  </si>
  <si>
    <t>flat to 5bp</t>
  </si>
  <si>
    <t>HAL</t>
  </si>
  <si>
    <t>CITI/DB/HSBC/RBS</t>
  </si>
  <si>
    <t>45a</t>
  </si>
  <si>
    <t>$7.5bn ttl</t>
  </si>
  <si>
    <t>112.5a</t>
  </si>
  <si>
    <t>112a</t>
  </si>
  <si>
    <t>25bp</t>
  </si>
  <si>
    <t>MS/CITI/CS/JPM</t>
  </si>
  <si>
    <t>3mL+5a +/-2</t>
  </si>
  <si>
    <t>3mL+3</t>
  </si>
  <si>
    <t>mid hi 80s</t>
  </si>
  <si>
    <t>PNY</t>
  </si>
  <si>
    <t>USB/BAML</t>
  </si>
  <si>
    <t>KMP</t>
  </si>
  <si>
    <t>BAML/MS/WFS/CS/MUS/DNB/SCOTIA/MIZ</t>
  </si>
  <si>
    <t>KMP (tap)</t>
  </si>
  <si>
    <t>ESKOM</t>
  </si>
  <si>
    <t>BAA3/BBB</t>
  </si>
  <si>
    <t>low 7%</t>
  </si>
  <si>
    <t>7.00% +/-12.5</t>
  </si>
  <si>
    <t>19bp</t>
  </si>
  <si>
    <t>WLP</t>
  </si>
  <si>
    <t>Baa2/A-/BBB+</t>
  </si>
  <si>
    <t>MS/CITI/JPM/UBS</t>
  </si>
  <si>
    <t>BAIDU</t>
  </si>
  <si>
    <t>$3.7bn</t>
  </si>
  <si>
    <t>22bp</t>
  </si>
  <si>
    <t>HBAN (HOLDCO)</t>
  </si>
  <si>
    <t>BAML/GS/Hunt</t>
  </si>
  <si>
    <t>HBAN (BANK NTS)</t>
  </si>
  <si>
    <t>MERSIN</t>
  </si>
  <si>
    <t>CITI/DBS/UNI</t>
  </si>
  <si>
    <t>6.00-6.25%a</t>
  </si>
  <si>
    <t>6.00% to lo 6.00%a</t>
  </si>
  <si>
    <t>5.95%</t>
  </si>
  <si>
    <t>CS</t>
  </si>
  <si>
    <t>NA/BBB-/BBB+</t>
  </si>
  <si>
    <t>mid-hi 6%</t>
  </si>
  <si>
    <t>6.625%a +/-12.5</t>
  </si>
  <si>
    <t>6.50%</t>
  </si>
  <si>
    <t>$6.6bn</t>
  </si>
  <si>
    <t>24bp</t>
  </si>
  <si>
    <t>CELGENE</t>
  </si>
  <si>
    <t>BARC/CITI/DB/JPM</t>
  </si>
  <si>
    <t>90a +/-5</t>
  </si>
  <si>
    <t>$8.3bn ttl</t>
  </si>
  <si>
    <t>neg 5bp</t>
  </si>
  <si>
    <t>2bp</t>
  </si>
  <si>
    <t>neg 6bp</t>
  </si>
  <si>
    <t>FMCC</t>
  </si>
  <si>
    <t>MS/BARC/CITI/HSBC</t>
  </si>
  <si>
    <t>lo 190s</t>
  </si>
  <si>
    <t>UAL (Class A)</t>
  </si>
  <si>
    <t>NA/A-/A</t>
  </si>
  <si>
    <t>CS/MS/DB/GS/CITI</t>
  </si>
  <si>
    <t>4.375-4.500%</t>
  </si>
  <si>
    <t>4.30-4.35%</t>
  </si>
  <si>
    <t>4.30%</t>
  </si>
  <si>
    <t>Allstate</t>
  </si>
  <si>
    <t>40NC10</t>
  </si>
  <si>
    <t>Barc/Citi/GS/JPM</t>
  </si>
  <si>
    <t>5.875-6%a</t>
  </si>
  <si>
    <t>5.75-5.875%</t>
  </si>
  <si>
    <t>5.75%</t>
  </si>
  <si>
    <t>Alpek</t>
  </si>
  <si>
    <t>5.375-5.5%a</t>
  </si>
  <si>
    <t>Consumers Energy</t>
  </si>
  <si>
    <t>Citi/RBC/Scot/STRH</t>
  </si>
  <si>
    <t>75a +/-2</t>
  </si>
  <si>
    <t>T+73</t>
  </si>
  <si>
    <t>neg 2-3bp</t>
  </si>
  <si>
    <t>Discover Bank</t>
  </si>
  <si>
    <t>BAML/Barc/JPM</t>
  </si>
  <si>
    <t>neg 7bp</t>
  </si>
  <si>
    <t>Genworth Holdings</t>
  </si>
  <si>
    <t>Barc, GS/JPM</t>
  </si>
  <si>
    <t>neg 5bp-neg 10bp</t>
  </si>
  <si>
    <t>Total Capital INTL</t>
  </si>
  <si>
    <t>Aa1/AA-</t>
  </si>
  <si>
    <t>BAML/Citi/CS</t>
  </si>
  <si>
    <t>3mL+57</t>
  </si>
  <si>
    <t>Total Capital</t>
  </si>
  <si>
    <t>12bp-15bp</t>
  </si>
  <si>
    <t>13bp-15bp</t>
  </si>
  <si>
    <t>Wabtec Corp</t>
  </si>
  <si>
    <t>Western Gas</t>
  </si>
  <si>
    <t>USB/WFS</t>
  </si>
  <si>
    <t>125a +/-2</t>
  </si>
  <si>
    <t>T+123</t>
  </si>
  <si>
    <t>AIG</t>
  </si>
  <si>
    <t>HSBC/Citi/USB/WFC</t>
  </si>
  <si>
    <t>Berkshire</t>
  </si>
  <si>
    <t>37-40</t>
  </si>
  <si>
    <t>T+37bp</t>
  </si>
  <si>
    <t>$3bn total</t>
  </si>
  <si>
    <t>6bp</t>
  </si>
  <si>
    <t>65-70</t>
  </si>
  <si>
    <t>65-68</t>
  </si>
  <si>
    <t>Codelco</t>
  </si>
  <si>
    <t>187.5a</t>
  </si>
  <si>
    <t>187.5 +/-2.5</t>
  </si>
  <si>
    <t>187.5bp</t>
  </si>
  <si>
    <t>20bp</t>
  </si>
  <si>
    <t>Hyundai</t>
  </si>
  <si>
    <t>CS/BAML/Citi/HSBC/JPM</t>
  </si>
  <si>
    <t>mid 150s</t>
  </si>
  <si>
    <t>mid 170s</t>
  </si>
  <si>
    <t>flat to neg 2bp</t>
  </si>
  <si>
    <t>Laclede Gas</t>
  </si>
  <si>
    <t>SABMiller</t>
  </si>
  <si>
    <t>MIZ/Citi/JPM/MUS</t>
  </si>
  <si>
    <t>neg 3bp</t>
  </si>
  <si>
    <t>72a +/3</t>
  </si>
  <si>
    <t>T+69bp</t>
  </si>
  <si>
    <t>Hospira</t>
  </si>
  <si>
    <t>Ba1/BBB-</t>
  </si>
  <si>
    <t>GS/JPM/MS</t>
  </si>
  <si>
    <t>low-mid 300s</t>
  </si>
  <si>
    <t>325</t>
  </si>
  <si>
    <t>T+325</t>
  </si>
  <si>
    <t>$2.9bn ttl</t>
  </si>
  <si>
    <t>Macquarie</t>
  </si>
  <si>
    <t xml:space="preserve"> </t>
  </si>
  <si>
    <t>BAML/Citi/HSBC/MCQ</t>
  </si>
  <si>
    <t>T+143</t>
  </si>
  <si>
    <t xml:space="preserve"> $2.4bn</t>
  </si>
  <si>
    <t>Moody's</t>
  </si>
  <si>
    <t>NR/BBB+</t>
  </si>
  <si>
    <t>low 200s</t>
  </si>
  <si>
    <t>235-240</t>
  </si>
  <si>
    <t>28bp</t>
  </si>
  <si>
    <t>Shell International</t>
  </si>
  <si>
    <t>Barc/DB/MS</t>
  </si>
  <si>
    <t>low 60s</t>
  </si>
  <si>
    <t>55-57</t>
  </si>
  <si>
    <t>$8.9bn ttl</t>
  </si>
  <si>
    <t>92-94</t>
  </si>
  <si>
    <t>Boston Scientific</t>
  </si>
  <si>
    <t>Barc/BAML/JPM</t>
  </si>
  <si>
    <t>140a +/-10</t>
  </si>
  <si>
    <t>$7.25bn ttl</t>
  </si>
  <si>
    <t>neg 11bp</t>
  </si>
  <si>
    <t>165 +/-10</t>
  </si>
  <si>
    <t>Norfolk Southern</t>
  </si>
  <si>
    <t>BAML/MS/JPM</t>
  </si>
  <si>
    <t>3bp</t>
  </si>
  <si>
    <t>Plains All American</t>
  </si>
  <si>
    <t>Procter &amp; Gamble</t>
  </si>
  <si>
    <t xml:space="preserve"> 65a</t>
  </si>
  <si>
    <t>60-62</t>
  </si>
  <si>
    <t>9bp</t>
  </si>
  <si>
    <t>Prologis</t>
  </si>
  <si>
    <t>Citi/GS</t>
  </si>
  <si>
    <t>Trinity (Willis)</t>
  </si>
  <si>
    <t>Barc/MS</t>
  </si>
  <si>
    <t>225a +/-12.5</t>
  </si>
  <si>
    <t>262.5 +/-12.5</t>
  </si>
  <si>
    <t>Wells Fargo sub</t>
  </si>
  <si>
    <t>D</t>
  </si>
  <si>
    <t>BARC/BNPP/RBS/WFS</t>
  </si>
  <si>
    <t>15bp</t>
  </si>
  <si>
    <t>VIA</t>
  </si>
  <si>
    <t>BAML/CITI/JPM/RBS</t>
  </si>
  <si>
    <t>5.5bn</t>
  </si>
  <si>
    <t>4.5bn</t>
  </si>
  <si>
    <t>A3/A-/BBB+</t>
  </si>
  <si>
    <t>UBS/MUS/MS</t>
  </si>
  <si>
    <t>mid hi 90s</t>
  </si>
  <si>
    <t>95a +/-3</t>
  </si>
  <si>
    <t>715m</t>
  </si>
  <si>
    <t>CVENCN</t>
  </si>
  <si>
    <t>BARC/BAML/JPM</t>
  </si>
  <si>
    <t>1.7bn ttl</t>
  </si>
  <si>
    <t>155a +/-2</t>
  </si>
  <si>
    <t>T+153</t>
  </si>
  <si>
    <t>NVE</t>
  </si>
  <si>
    <t>WR</t>
  </si>
  <si>
    <t>UBS/MUS/WFC</t>
  </si>
  <si>
    <t>600m</t>
  </si>
  <si>
    <t>A3/A/A+</t>
  </si>
  <si>
    <t>BARC/STRH</t>
  </si>
  <si>
    <t>lo 40s</t>
  </si>
  <si>
    <t>3mL+40a</t>
  </si>
  <si>
    <t>3mL+40</t>
  </si>
  <si>
    <t>CS/CITI/DB/GS/RBS</t>
  </si>
  <si>
    <t>3mL+78</t>
  </si>
  <si>
    <t>neg 9bp</t>
  </si>
  <si>
    <t>BARC/RBS/USB/WFS</t>
  </si>
  <si>
    <t>BNSF</t>
  </si>
  <si>
    <t>BAML/CITI/GS</t>
  </si>
  <si>
    <t>mid hi 120s</t>
  </si>
  <si>
    <t>117-120</t>
  </si>
  <si>
    <t>mid hi 140s</t>
  </si>
  <si>
    <t>LNC</t>
  </si>
  <si>
    <t>Baa1/A-/BBB+</t>
  </si>
  <si>
    <t>140a +/-2</t>
  </si>
  <si>
    <t>T+138</t>
  </si>
  <si>
    <t>CA</t>
  </si>
  <si>
    <t>BAML/MS/CITI/JPM</t>
  </si>
  <si>
    <t>T+183</t>
  </si>
  <si>
    <t>BNPP</t>
  </si>
  <si>
    <t>130a +/-3</t>
  </si>
  <si>
    <t>T+127</t>
  </si>
  <si>
    <t>8bp</t>
  </si>
  <si>
    <t>MUS/DB</t>
  </si>
  <si>
    <t>100a +/-2</t>
  </si>
  <si>
    <t>$475m</t>
  </si>
  <si>
    <t>OVERSUBSCRITPION</t>
  </si>
  <si>
    <t>Month</t>
  </si>
  <si>
    <t>MKC</t>
  </si>
  <si>
    <t>STRH/BAML/WFS/BNPP</t>
  </si>
  <si>
    <t>neg 21bp</t>
  </si>
  <si>
    <t>BR</t>
  </si>
  <si>
    <t>JPM/MS/MUS/WFS/BAML/USB</t>
  </si>
  <si>
    <t>0-5bp</t>
  </si>
  <si>
    <t>AMT</t>
  </si>
  <si>
    <t>Baa3/BB+/BBB</t>
  </si>
  <si>
    <t>MIZ/BAML/CITI/MS/TD</t>
  </si>
  <si>
    <t>215a</t>
  </si>
  <si>
    <t>T+195</t>
  </si>
  <si>
    <t>$2.3bb</t>
  </si>
  <si>
    <t>240a</t>
  </si>
  <si>
    <t>FE</t>
  </si>
  <si>
    <t>BARC/BNPP/BAML/KEY/SMBC/USB</t>
  </si>
  <si>
    <t>205 the number</t>
  </si>
  <si>
    <t>12.5bp-25bp</t>
  </si>
  <si>
    <t>10bp-15bp</t>
  </si>
  <si>
    <t>Energy</t>
  </si>
  <si>
    <t>HBAN</t>
  </si>
  <si>
    <t>ING</t>
  </si>
  <si>
    <t>HD</t>
  </si>
  <si>
    <t>COF</t>
  </si>
  <si>
    <t>DTE</t>
  </si>
  <si>
    <t>WRI</t>
  </si>
  <si>
    <t>PNW</t>
  </si>
  <si>
    <t>VTR</t>
  </si>
  <si>
    <t>GMT</t>
  </si>
  <si>
    <t>SEB</t>
  </si>
  <si>
    <t>UNP</t>
  </si>
  <si>
    <t>RABO</t>
  </si>
  <si>
    <t>POM</t>
  </si>
  <si>
    <t>MXIM</t>
  </si>
  <si>
    <t>NSANY</t>
  </si>
  <si>
    <t>EIX</t>
  </si>
  <si>
    <t>MTB</t>
  </si>
  <si>
    <t>KO</t>
  </si>
  <si>
    <t>RCICN</t>
  </si>
  <si>
    <t>FITB</t>
  </si>
  <si>
    <t>BTMU</t>
  </si>
  <si>
    <t>R</t>
  </si>
  <si>
    <t>DFS</t>
  </si>
  <si>
    <t>T</t>
  </si>
  <si>
    <t>NYL</t>
  </si>
  <si>
    <t>Calculations</t>
  </si>
  <si>
    <t>KOFC</t>
  </si>
  <si>
    <t>BAML/CITI/DB/KDB/UBS</t>
  </si>
  <si>
    <t>ELB</t>
  </si>
  <si>
    <t>BNPP/CITI/MIZ/MUS</t>
  </si>
  <si>
    <t>WU</t>
  </si>
  <si>
    <t>3mL+100a</t>
  </si>
  <si>
    <t>3mL+100</t>
  </si>
  <si>
    <t>Entergy Lousiana</t>
  </si>
  <si>
    <t>Utilities</t>
  </si>
  <si>
    <t>Issuer</t>
  </si>
  <si>
    <t>Industry</t>
  </si>
  <si>
    <t>Ticker</t>
  </si>
  <si>
    <t>Western Union</t>
  </si>
  <si>
    <t>Consumer Finance</t>
  </si>
  <si>
    <t>A1/A/A</t>
  </si>
  <si>
    <t>BAML/BNPP/CITI/SCOTIA</t>
  </si>
  <si>
    <t>neg 4bp</t>
  </si>
  <si>
    <t>CITI/JPM/MS/PNC</t>
  </si>
  <si>
    <t>65a +/-3</t>
  </si>
  <si>
    <t>T+62</t>
  </si>
  <si>
    <t>ABBEY</t>
  </si>
  <si>
    <t>BAML/CITI/MS/SANT/WFS</t>
  </si>
  <si>
    <t>10-15bp</t>
  </si>
  <si>
    <t>A1/AA-/A+</t>
  </si>
  <si>
    <t>3mL+30a +/-3</t>
  </si>
  <si>
    <t>3mL+27</t>
  </si>
  <si>
    <t>DTE Electric Company</t>
  </si>
  <si>
    <t>Abbey National Treasury Services</t>
  </si>
  <si>
    <t>Banking</t>
  </si>
  <si>
    <t>PNC Bank</t>
  </si>
  <si>
    <t>Life Insurance</t>
  </si>
  <si>
    <t>Pricoa Global Funding 1</t>
  </si>
  <si>
    <t>JPM/MS/USB/WFS</t>
  </si>
  <si>
    <t>The Southern Company</t>
  </si>
  <si>
    <t>NSC</t>
  </si>
  <si>
    <t>PG</t>
  </si>
  <si>
    <t>GNW</t>
  </si>
  <si>
    <t>SOV</t>
  </si>
  <si>
    <t>BAML/JPM/SANTANDER/USB</t>
  </si>
  <si>
    <t>hi 100s</t>
  </si>
  <si>
    <t>KDBZ KS</t>
  </si>
  <si>
    <t>BAM/CITI/MS/MUS</t>
  </si>
  <si>
    <t>$10bn ttl</t>
  </si>
  <si>
    <t>3ml Equiv</t>
  </si>
  <si>
    <t>3ml+61</t>
  </si>
  <si>
    <t>UNANA</t>
  </si>
  <si>
    <t>CITI/HSBC/JPM/MS</t>
  </si>
  <si>
    <t>85-90a</t>
  </si>
  <si>
    <t>BAML/CS/DB/GS/JPM</t>
  </si>
  <si>
    <t>$14.5bn ttl</t>
  </si>
  <si>
    <t>23bp</t>
  </si>
  <si>
    <t>AMP</t>
  </si>
  <si>
    <t>CS/GS/JPM/WFS</t>
  </si>
  <si>
    <t>SBUX</t>
  </si>
  <si>
    <t>flat to negative</t>
  </si>
  <si>
    <t>57a +/-2</t>
  </si>
  <si>
    <t>$1.65bn ttl</t>
  </si>
  <si>
    <t>mid 80s</t>
  </si>
  <si>
    <t>80a +/-2</t>
  </si>
  <si>
    <t>10bp-14bp</t>
  </si>
  <si>
    <t>BARC/RBS/UBS</t>
  </si>
  <si>
    <t>3ml+15a +/-1</t>
  </si>
  <si>
    <t>3ml+14</t>
  </si>
  <si>
    <t>$2bn ttl</t>
  </si>
  <si>
    <t>CITI/CS/DB/HSBC/MS</t>
  </si>
  <si>
    <t>29bp</t>
  </si>
  <si>
    <t>M</t>
  </si>
  <si>
    <t>7624z</t>
  </si>
  <si>
    <t>2987z</t>
  </si>
  <si>
    <t>RBC/JPM</t>
  </si>
  <si>
    <t>hi 60s</t>
  </si>
  <si>
    <t>SRE</t>
  </si>
  <si>
    <t>BNP/JPM/OAK/RBS/USB</t>
  </si>
  <si>
    <t>4bp</t>
  </si>
  <si>
    <t>LOW</t>
  </si>
  <si>
    <t>BAML/JPM/STRH</t>
  </si>
  <si>
    <t>$3.5bn ttl</t>
  </si>
  <si>
    <t>120-130</t>
  </si>
  <si>
    <t>CME</t>
  </si>
  <si>
    <t>BARC/BAML/CITI/WFS/BMO/LLOYDS/MUS/UBS</t>
  </si>
  <si>
    <t>150a +/-2</t>
  </si>
  <si>
    <t>BBT</t>
  </si>
  <si>
    <t>BB&amp;T/DB/WFS</t>
  </si>
  <si>
    <t>NBR</t>
  </si>
  <si>
    <t>CITI/HSBC/MIZ</t>
  </si>
  <si>
    <t>162.5a +/-12.5</t>
  </si>
  <si>
    <t>237.5a +/-12.5</t>
  </si>
  <si>
    <t>neg 2bp</t>
  </si>
  <si>
    <t>AMOVIL</t>
  </si>
  <si>
    <t>A2/A-/A</t>
  </si>
  <si>
    <t>CITI/IMI/BBVA</t>
  </si>
  <si>
    <t>3ml+100</t>
  </si>
  <si>
    <t>HOLNVX</t>
  </si>
  <si>
    <t>CITI/CS/JPM/RBS</t>
  </si>
  <si>
    <t>15bp-20bp</t>
  </si>
  <si>
    <t>25-30</t>
  </si>
  <si>
    <t>CITI/TD/GS/MS</t>
  </si>
  <si>
    <t>mid-hi 60s</t>
  </si>
  <si>
    <t>L equiv</t>
  </si>
  <si>
    <t>3ml+46</t>
  </si>
  <si>
    <t>mid-hi 80s</t>
  </si>
  <si>
    <t>T+82</t>
  </si>
  <si>
    <t>14bp</t>
  </si>
  <si>
    <t>KSS</t>
  </si>
  <si>
    <t>mid 180s</t>
  </si>
  <si>
    <t>AMX</t>
  </si>
  <si>
    <t>800028Z</t>
  </si>
  <si>
    <t>Rating</t>
  </si>
  <si>
    <t>Tenor</t>
  </si>
  <si>
    <t>Maturity</t>
  </si>
  <si>
    <t>New Issue Concession</t>
  </si>
  <si>
    <t>Guidance</t>
  </si>
  <si>
    <t>Priced</t>
  </si>
  <si>
    <t>Initial Pricing Thougths</t>
  </si>
  <si>
    <t>PSE&amp;G</t>
  </si>
  <si>
    <t>CS/JPM/RBS/BNY/MS</t>
  </si>
  <si>
    <t>$1.9bn ttl</t>
  </si>
  <si>
    <t>90s</t>
  </si>
  <si>
    <t>OKS</t>
  </si>
  <si>
    <t>BAML/DB/RBS</t>
  </si>
  <si>
    <t>$6.1bn ttl</t>
  </si>
  <si>
    <t>215-220</t>
  </si>
  <si>
    <t>240-245</t>
  </si>
  <si>
    <t>18bp</t>
  </si>
  <si>
    <t>205a +/-5</t>
  </si>
  <si>
    <t>3mL+80a</t>
  </si>
  <si>
    <t>PEG1</t>
  </si>
  <si>
    <t>BARC/JPM/RBS</t>
  </si>
  <si>
    <t>70-75a</t>
  </si>
  <si>
    <t>FLAT</t>
  </si>
  <si>
    <t>20yr</t>
  </si>
  <si>
    <t>CA-CIB/CITI/DB/GS/HSBC/UBS</t>
  </si>
  <si>
    <t>lo 8.00%a</t>
  </si>
  <si>
    <t>8.25%a +/12.5</t>
  </si>
  <si>
    <t>8.125%</t>
  </si>
  <si>
    <t>30bp</t>
  </si>
  <si>
    <t>ETP</t>
  </si>
  <si>
    <t>CS/JPM/CITI/UBS</t>
  </si>
  <si>
    <t>230a +/-5</t>
  </si>
  <si>
    <t>Baa1/BBB-/BBB</t>
  </si>
  <si>
    <t>BAML/MS/FITB/PNC/USB</t>
  </si>
  <si>
    <t>(Rev) 115a +/-5</t>
  </si>
  <si>
    <t>** NO NIC **</t>
  </si>
  <si>
    <t>IGT</t>
  </si>
  <si>
    <t>DB/GS/MS/BAML/JPM/RBS</t>
  </si>
  <si>
    <t>225-237.5a</t>
  </si>
  <si>
    <t>WY</t>
  </si>
  <si>
    <t>RAI</t>
  </si>
  <si>
    <t>CITI/GS/JPM/CS/FITB/MIZ/RBC/SCOTIA</t>
  </si>
  <si>
    <t>$9bn</t>
  </si>
  <si>
    <t>EC</t>
  </si>
  <si>
    <t>Baa2/BBB/BBB-</t>
  </si>
  <si>
    <t>BAML/MS</t>
  </si>
  <si>
    <t>300a</t>
  </si>
  <si>
    <t>neg 20bp</t>
  </si>
  <si>
    <t>325a</t>
  </si>
  <si>
    <t>315a</t>
  </si>
  <si>
    <t>T+305</t>
  </si>
  <si>
    <t>375a</t>
  </si>
  <si>
    <t>360a</t>
  </si>
  <si>
    <t>T+360</t>
  </si>
  <si>
    <t>50-70bp</t>
  </si>
  <si>
    <t>CITI</t>
  </si>
  <si>
    <t>USB/ANZ/BNY/CA-CIB/RBC/SCOTIA/SG/TD/ABN/IMI/BBVA/BMO/COSC/CIBC/CMZ/FITB/ING/LLOYDS/MQB/MUS/MIZ/NAB/NBCF/NAT/NOM/NORDEA/PNC/SANTANDER/SMBC/STIFEL/UNICREDIT</t>
  </si>
  <si>
    <t>5.50%</t>
  </si>
  <si>
    <t>285a +/-5</t>
  </si>
  <si>
    <t>6.675%</t>
  </si>
  <si>
    <t>$5.4bn</t>
  </si>
  <si>
    <t>KDB</t>
  </si>
  <si>
    <t>CITI/CS/DB/KDB/MIZ/STCH</t>
  </si>
  <si>
    <t>DPL1</t>
  </si>
  <si>
    <t>ACA FP</t>
  </si>
  <si>
    <t>2454Q</t>
  </si>
  <si>
    <t>Flat</t>
  </si>
  <si>
    <t>hi 120s</t>
  </si>
  <si>
    <t>BAML/CS/GS/MS</t>
  </si>
  <si>
    <t>3mL+50-55</t>
  </si>
  <si>
    <t>3mL+50a</t>
  </si>
  <si>
    <t>3ml+47</t>
  </si>
  <si>
    <t>105 the #</t>
  </si>
  <si>
    <t>8bp-10bp</t>
  </si>
  <si>
    <t>83 the #</t>
  </si>
  <si>
    <t>UNBC</t>
  </si>
  <si>
    <t>A2/A+/A</t>
  </si>
  <si>
    <t>3mL+75</t>
  </si>
  <si>
    <t>BAML/CITI/BARC/HSBC</t>
  </si>
  <si>
    <t>3mL+70-75</t>
  </si>
  <si>
    <t>3mL+70</t>
  </si>
  <si>
    <t>RGA</t>
  </si>
  <si>
    <t>BAML/JPM/UBS</t>
  </si>
  <si>
    <t>200 the #</t>
  </si>
  <si>
    <t>UDR</t>
  </si>
  <si>
    <t xml:space="preserve">neg </t>
  </si>
  <si>
    <t>CMI</t>
  </si>
  <si>
    <t>BAML/GS/JPM/HSBC/RBS</t>
  </si>
  <si>
    <t>100a +/-3</t>
  </si>
  <si>
    <t>T+97</t>
  </si>
  <si>
    <t>5bp-15bp</t>
  </si>
  <si>
    <t>120a +/-3</t>
  </si>
  <si>
    <t>TTX</t>
  </si>
  <si>
    <t>Baa1/A+</t>
  </si>
  <si>
    <t>CITI/WFS</t>
  </si>
  <si>
    <t>140a +/-2.5</t>
  </si>
  <si>
    <t>BNDES</t>
  </si>
  <si>
    <t>DB/ITAU/JPM</t>
  </si>
  <si>
    <t>345a</t>
  </si>
  <si>
    <t>T+300</t>
  </si>
  <si>
    <t>L Equiv</t>
  </si>
  <si>
    <t>3mL+88</t>
  </si>
  <si>
    <t>CITI/CABR/CASTLE/DREXEL/SIEBERT/TOUSSAINT</t>
  </si>
  <si>
    <t>L+15a</t>
  </si>
  <si>
    <t>3mL+15a</t>
  </si>
  <si>
    <t>3mL+15</t>
  </si>
  <si>
    <t>CBA</t>
  </si>
  <si>
    <t>Aa2/AA-/AA-</t>
  </si>
  <si>
    <t>3 frn</t>
  </si>
  <si>
    <t>CITI/JPM/MS/CBA (Reg S only)</t>
  </si>
  <si>
    <t>3mL+50</t>
  </si>
  <si>
    <t>BARC/ING/CITI/DB/BAML</t>
  </si>
  <si>
    <t>325-337.5</t>
  </si>
  <si>
    <t>312.5a +/-12.5</t>
  </si>
  <si>
    <t>SEP</t>
  </si>
  <si>
    <t>MS/BAML/JPM/RBC</t>
  </si>
  <si>
    <t>BAML/CS/WFS/MIZ/RBC</t>
  </si>
  <si>
    <t>neg 30bp</t>
  </si>
  <si>
    <t>RCOL</t>
  </si>
  <si>
    <t>BAML/CITI/HSBC/JPM/RBS</t>
  </si>
  <si>
    <t>AVB</t>
  </si>
  <si>
    <t>MS/DB</t>
  </si>
  <si>
    <t>neg 5-10bp</t>
  </si>
  <si>
    <t>1111z na</t>
  </si>
  <si>
    <t>3046558z ln</t>
  </si>
  <si>
    <t>EXELON CORP (Peco Energy Co)</t>
  </si>
  <si>
    <t xml:space="preserve">+160~172.5  </t>
  </si>
  <si>
    <t xml:space="preserve">+200~212.5   </t>
  </si>
  <si>
    <t>+215~227.5</t>
  </si>
  <si>
    <t>+160 area</t>
  </si>
  <si>
    <t>CBA au</t>
  </si>
  <si>
    <t>TM</t>
  </si>
  <si>
    <t>RNB</t>
  </si>
  <si>
    <t>SHBA ss</t>
  </si>
  <si>
    <t>Brazilian Development Bank</t>
  </si>
  <si>
    <t>2700a</t>
  </si>
  <si>
    <t>13717z</t>
  </si>
  <si>
    <t>Avg OSR</t>
  </si>
  <si>
    <t>Wght Avg OSR</t>
  </si>
  <si>
    <t>Avg NIC</t>
  </si>
  <si>
    <t>Wght Avg NIC</t>
  </si>
  <si>
    <t>STCH</t>
  </si>
  <si>
    <t>A3/A-/A+</t>
  </si>
  <si>
    <t>BAML/BARC/DB/STCH</t>
  </si>
  <si>
    <t>250-255a</t>
  </si>
  <si>
    <t>BP</t>
  </si>
  <si>
    <t>BNPP/CITI/GS/HSBC/JPM</t>
  </si>
  <si>
    <t>$6.3bn</t>
  </si>
  <si>
    <t>RL</t>
  </si>
  <si>
    <t>BAML/GS/JPM/UBS/BARC/CA-CIB/MS</t>
  </si>
  <si>
    <t>flat to neg 5bp</t>
  </si>
  <si>
    <t>Aa3/AA</t>
  </si>
  <si>
    <t>BARC/DB/JEFF</t>
  </si>
  <si>
    <t>flat to neg</t>
  </si>
  <si>
    <t>84867z</t>
  </si>
  <si>
    <t>182718z</t>
  </si>
  <si>
    <t>STAN LN</t>
  </si>
  <si>
    <t>27381Z US</t>
  </si>
  <si>
    <t>WOORI</t>
  </si>
  <si>
    <t>A1/A-/A-</t>
  </si>
  <si>
    <t>BARC/CITI/DB/HSBC/JPM/STCH/WOORI</t>
  </si>
  <si>
    <t>T+350</t>
  </si>
  <si>
    <t>MAR</t>
  </si>
  <si>
    <t>lo mid 150s</t>
  </si>
  <si>
    <t>MMC</t>
  </si>
  <si>
    <t>GS/HSBC/BAML/DB</t>
  </si>
  <si>
    <t>$2.3bn ttl</t>
  </si>
  <si>
    <t>md 150s</t>
  </si>
  <si>
    <t>pos 4bp</t>
  </si>
  <si>
    <t>EW</t>
  </si>
  <si>
    <t>SG</t>
  </si>
  <si>
    <t>BAML/JPM/RBC/SG</t>
  </si>
  <si>
    <t>3mL+108</t>
  </si>
  <si>
    <t>LRY</t>
  </si>
  <si>
    <t>BAML/CITI/GS/JPM</t>
  </si>
  <si>
    <t>SCGLY</t>
  </si>
  <si>
    <t>HNVTF</t>
  </si>
  <si>
    <t>9314Z</t>
  </si>
  <si>
    <t>KHNP</t>
  </si>
  <si>
    <t>CITI/DB/GS/UBS</t>
  </si>
  <si>
    <t>Baa1/A-/BBB</t>
  </si>
  <si>
    <t>BARC/DB/GS/MS</t>
  </si>
  <si>
    <t>WMT</t>
  </si>
  <si>
    <t>RBS/BAML/DB</t>
  </si>
  <si>
    <t>9-12bp</t>
  </si>
  <si>
    <t>7-8bp</t>
  </si>
  <si>
    <t>ENBCN</t>
  </si>
  <si>
    <t>JPM/CITI/HSBC/BAML/DB/MS</t>
  </si>
  <si>
    <t>mid hi 60s</t>
  </si>
  <si>
    <t>3mL+65a</t>
  </si>
  <si>
    <t>BAML/JPM/DB/MS/CITI/HSBC</t>
  </si>
  <si>
    <t>high 130s</t>
  </si>
  <si>
    <t>150 the #</t>
  </si>
  <si>
    <t>BHP</t>
  </si>
  <si>
    <t>BARC/GS/JPM</t>
  </si>
  <si>
    <t>$18bn</t>
  </si>
  <si>
    <t>37bp</t>
  </si>
  <si>
    <t>BMO/CS/GS/JPM</t>
  </si>
  <si>
    <t>30a</t>
  </si>
  <si>
    <t>3mL+27a +/-2</t>
  </si>
  <si>
    <t>BARC/JPM/LOOP/MUS/BNP/BNY/RBS/WFS</t>
  </si>
  <si>
    <t>17bp</t>
  </si>
  <si>
    <t>DAIGAG</t>
  </si>
  <si>
    <t>JACLIF</t>
  </si>
  <si>
    <t>A1/AA/AA</t>
  </si>
  <si>
    <t>UBS/USB</t>
  </si>
  <si>
    <t>BHPLF</t>
  </si>
  <si>
    <t>ENB</t>
  </si>
  <si>
    <t>RCI</t>
  </si>
  <si>
    <t>119089Z</t>
  </si>
  <si>
    <t>SCE1</t>
  </si>
  <si>
    <t>87478Z</t>
  </si>
  <si>
    <t>0849643D</t>
  </si>
  <si>
    <t>BNPP/BBRAD/GS/JPM</t>
  </si>
  <si>
    <t>hi single digits</t>
  </si>
  <si>
    <t>ANDINA</t>
  </si>
  <si>
    <t>NR/BBB/A-</t>
  </si>
  <si>
    <t>ITAU/JPM/SANT</t>
  </si>
  <si>
    <t>237.5-250.0</t>
  </si>
  <si>
    <t>BAML/BARC/CA-CIB/JPM</t>
  </si>
  <si>
    <t>3mL+90a</t>
  </si>
  <si>
    <t>3mL+85</t>
  </si>
  <si>
    <t>130 +/-2</t>
  </si>
  <si>
    <t>$1.85bn</t>
  </si>
  <si>
    <t>15-20bp</t>
  </si>
  <si>
    <t>CNOOC</t>
  </si>
  <si>
    <t>BOC/GS/JPM/UBS/ICBI/CCBI/ABCI/BOCI</t>
  </si>
  <si>
    <t>$8.0bn</t>
  </si>
  <si>
    <t>CAIXA</t>
  </si>
  <si>
    <t>BB/BAML/BRADBBI/BTG/DB/HSBC</t>
  </si>
  <si>
    <t>mid 300s</t>
  </si>
  <si>
    <t>325 the #</t>
  </si>
  <si>
    <t>ACA</t>
  </si>
  <si>
    <t>CEFN3</t>
  </si>
  <si>
    <t>0865309d ch</t>
  </si>
  <si>
    <t>3.875%</t>
  </si>
  <si>
    <t>10 bps</t>
  </si>
  <si>
    <t>5 bps</t>
  </si>
  <si>
    <t>4 bps</t>
  </si>
  <si>
    <t>8 bps</t>
  </si>
  <si>
    <t>6 bps</t>
  </si>
  <si>
    <t>3 bps</t>
  </si>
  <si>
    <t>7 bps</t>
  </si>
  <si>
    <t>ICE</t>
  </si>
  <si>
    <t>NA/NA/NA</t>
  </si>
  <si>
    <t>WFS/BAML</t>
  </si>
  <si>
    <t>SWX</t>
  </si>
  <si>
    <t>USB/KEY/MUS</t>
  </si>
  <si>
    <t>BPCE</t>
  </si>
  <si>
    <t>BAML/MS/NATIXIS</t>
  </si>
  <si>
    <t>3mL+85a +/-2</t>
  </si>
  <si>
    <t>3mL+83</t>
  </si>
  <si>
    <t>3yr Frn</t>
  </si>
  <si>
    <t>- 2 bps</t>
  </si>
  <si>
    <t>3358410z</t>
  </si>
  <si>
    <t>KOWEPO</t>
  </si>
  <si>
    <t>BNPP/CITI/RBS/STCH</t>
  </si>
  <si>
    <t>TRPCN</t>
  </si>
  <si>
    <t>HCN</t>
  </si>
  <si>
    <t>UBS/JPM/BAML</t>
  </si>
  <si>
    <t>NAVG</t>
  </si>
  <si>
    <t>NA/BBB</t>
  </si>
  <si>
    <t>GS/KBW</t>
  </si>
  <si>
    <t>ORGAU</t>
  </si>
  <si>
    <t>BAML/GS/JPM/UBS</t>
  </si>
  <si>
    <t>DCT</t>
  </si>
  <si>
    <t>JPM/CITI/WFS</t>
  </si>
  <si>
    <t>212.5-225</t>
  </si>
  <si>
    <t>$850m</t>
  </si>
  <si>
    <t>Flat to 3 bps</t>
  </si>
  <si>
    <t>14 bps</t>
  </si>
  <si>
    <t>10-12 bps</t>
  </si>
  <si>
    <t>559242z cn</t>
  </si>
  <si>
    <t>0005950d au</t>
  </si>
  <si>
    <t>0809523d</t>
  </si>
  <si>
    <t>5</t>
  </si>
  <si>
    <t>1.5</t>
  </si>
  <si>
    <t>0</t>
  </si>
  <si>
    <t>11</t>
  </si>
  <si>
    <t>3</t>
  </si>
  <si>
    <t>HNDA</t>
  </si>
  <si>
    <t>BARC/DB/BAML</t>
  </si>
  <si>
    <t>70a +/-5</t>
  </si>
  <si>
    <t>MMP</t>
  </si>
  <si>
    <t>CITI/JPM</t>
  </si>
  <si>
    <t>IPL</t>
  </si>
  <si>
    <t>GS/MUS/RBS</t>
  </si>
  <si>
    <t>WFS/CITI/MUS/</t>
  </si>
  <si>
    <t>PFC</t>
  </si>
  <si>
    <t>BARC/JPM/DB/RBS</t>
  </si>
  <si>
    <t>212.5 to the #</t>
  </si>
  <si>
    <t>WFS/JPM/RBC</t>
  </si>
  <si>
    <t>ies2</t>
  </si>
  <si>
    <t>23006z</t>
  </si>
  <si>
    <t>2377z</t>
  </si>
  <si>
    <t>PFC ln</t>
  </si>
  <si>
    <t>Flat to 5 bps</t>
  </si>
  <si>
    <t>20 bps</t>
  </si>
  <si>
    <t>Low 200s</t>
  </si>
  <si>
    <t>3mL Equiv</t>
  </si>
  <si>
    <t>MAA</t>
  </si>
  <si>
    <t>JPM/WFS/JEFF/UBS</t>
  </si>
  <si>
    <t>BAML/GS/JPM/WFS</t>
  </si>
  <si>
    <t>35-38</t>
  </si>
  <si>
    <t>BAML/CITI/HSBC</t>
  </si>
  <si>
    <t>3mL+32a</t>
  </si>
  <si>
    <t>KOOKMIN</t>
  </si>
  <si>
    <t>BAML/BARC/BNPP/CS/HSBC/MIZ</t>
  </si>
  <si>
    <t>VAH (Class A)</t>
  </si>
  <si>
    <t>GS/CA-CIB/NATIXIS</t>
  </si>
  <si>
    <t>5.000-5.125%</t>
  </si>
  <si>
    <t>5.00%</t>
  </si>
  <si>
    <t>0878491d au</t>
  </si>
  <si>
    <t>060000 ks</t>
  </si>
  <si>
    <t>-1 bps</t>
  </si>
  <si>
    <t>Low 40s</t>
  </si>
  <si>
    <t>Low 50s</t>
  </si>
  <si>
    <t>Low to Mid 50s</t>
  </si>
  <si>
    <t>Mid 90s</t>
  </si>
  <si>
    <t>Mid 170s</t>
  </si>
  <si>
    <t>Mid 40s</t>
  </si>
  <si>
    <t>Hi 100s</t>
  </si>
  <si>
    <t>High 100s</t>
  </si>
  <si>
    <t>CITI/JPM/HSBC/SG/CCBI/BAML/BOCINTL/MIZ/ICBC</t>
  </si>
  <si>
    <t>CCL</t>
  </si>
  <si>
    <t>BAML/JPM/WFS/BNPP/MIZ/UBS</t>
  </si>
  <si>
    <t>0881075d vi</t>
  </si>
  <si>
    <t>30-35 bps</t>
  </si>
  <si>
    <t>Industrial</t>
  </si>
  <si>
    <t>TI</t>
  </si>
  <si>
    <t>BNPP/CMZ/JPM/MS/STCH</t>
  </si>
  <si>
    <t>MS+400-410</t>
  </si>
  <si>
    <t>MS+385-390</t>
  </si>
  <si>
    <t>MS+385</t>
  </si>
  <si>
    <t>CODELCO</t>
  </si>
  <si>
    <t>BAML/HSBC/MUFJ</t>
  </si>
  <si>
    <t>CNALN</t>
  </si>
  <si>
    <t>BARC/CITI/DB/JPM/BNPP/HSBC/RBS/SG</t>
  </si>
  <si>
    <t>1006Z CI</t>
  </si>
  <si>
    <t>CNA LN</t>
  </si>
  <si>
    <t>ISCTR TI</t>
  </si>
  <si>
    <t>2-5 bpS</t>
  </si>
  <si>
    <t>PKG</t>
  </si>
  <si>
    <t>BAML/DB</t>
  </si>
  <si>
    <t>CITI/DB/GS/JPM/NATIXIS</t>
  </si>
  <si>
    <t>337.5a</t>
  </si>
  <si>
    <t>LUK</t>
  </si>
  <si>
    <t>Ba2/BBB/BBB-</t>
  </si>
  <si>
    <t>JEFF</t>
  </si>
  <si>
    <t>300a +/-5</t>
  </si>
  <si>
    <t>T+295</t>
  </si>
  <si>
    <t>3358410z fp</t>
  </si>
  <si>
    <t>Flat to -5 bps</t>
  </si>
  <si>
    <t>Low 300s</t>
  </si>
  <si>
    <t>-2.5</t>
  </si>
  <si>
    <t>20</t>
  </si>
  <si>
    <t>WWY</t>
  </si>
  <si>
    <t>3mL+104</t>
  </si>
  <si>
    <t>RBC/RBS/SCOTIA</t>
  </si>
  <si>
    <t>CSX</t>
  </si>
  <si>
    <t>CITI/JPM/MS</t>
  </si>
  <si>
    <t>mid 120s</t>
  </si>
  <si>
    <t>T+113</t>
  </si>
  <si>
    <t>CFELEC</t>
  </si>
  <si>
    <t>BARC/CITI/GS</t>
  </si>
  <si>
    <t>mid 260</t>
  </si>
  <si>
    <t>1016Z MM</t>
  </si>
  <si>
    <t>0882620D</t>
  </si>
  <si>
    <t>1 bps</t>
  </si>
  <si>
    <t>OJSC</t>
  </si>
  <si>
    <t>Baa2/BBB-/BB+</t>
  </si>
  <si>
    <t>BAML/BARC/CITI/SBER/SG</t>
  </si>
  <si>
    <t>5.875-6.000%</t>
  </si>
  <si>
    <t>5.60%a +/-5</t>
  </si>
  <si>
    <t>5.55%</t>
  </si>
  <si>
    <t>0768587d ln</t>
  </si>
  <si>
    <t>TOYOTA</t>
  </si>
  <si>
    <t>BAML/CITI/MS/RBC</t>
  </si>
  <si>
    <t xml:space="preserve">lo 70s </t>
  </si>
  <si>
    <t>68a +/-3</t>
  </si>
  <si>
    <t>BBT (frn)</t>
  </si>
  <si>
    <t>L+35a</t>
  </si>
  <si>
    <t>3mL+35bp +/-2</t>
  </si>
  <si>
    <t>3mL+33</t>
  </si>
  <si>
    <t>SAMARCO</t>
  </si>
  <si>
    <t>NA/BBB/BBB</t>
  </si>
  <si>
    <t>362.5a</t>
  </si>
  <si>
    <t>335a +/-5</t>
  </si>
  <si>
    <t>T+330</t>
  </si>
  <si>
    <t>lo 140s</t>
  </si>
  <si>
    <t>PNC (snr)</t>
  </si>
  <si>
    <t>PNC (sub)</t>
  </si>
  <si>
    <t>Ba2/BBB/BBB</t>
  </si>
  <si>
    <t>7688Z US</t>
  </si>
  <si>
    <t>5672A US</t>
  </si>
  <si>
    <t>419752Z US</t>
  </si>
  <si>
    <t>1019z bz</t>
  </si>
  <si>
    <t>-1 to Flat</t>
  </si>
  <si>
    <t>-2 to Flat</t>
  </si>
  <si>
    <t>BFCM</t>
  </si>
  <si>
    <t>BNPP/CITI/GS/JPM/MS</t>
  </si>
  <si>
    <t>3mL+85-90</t>
  </si>
  <si>
    <t>YUM</t>
  </si>
  <si>
    <t>CITI/GS/JPM/MS</t>
  </si>
  <si>
    <t>STI</t>
  </si>
  <si>
    <t>BARC/GS/STRH</t>
  </si>
  <si>
    <t>SAMMONS</t>
  </si>
  <si>
    <t>NA/BBB+/NA</t>
  </si>
  <si>
    <t>JPM/WFS/BAML/CITI/GUGG/SON</t>
  </si>
  <si>
    <t>hi 200s-300a</t>
  </si>
  <si>
    <t>7.00%</t>
  </si>
  <si>
    <t>ABN</t>
  </si>
  <si>
    <t>BARC/CITI/GS/HSBC/MS</t>
  </si>
  <si>
    <t>3mL+83a</t>
  </si>
  <si>
    <t>3mL+80</t>
  </si>
  <si>
    <t>9892155z us</t>
  </si>
  <si>
    <t>227143z fp</t>
  </si>
  <si>
    <t>3531454z na</t>
  </si>
  <si>
    <t>-5 bps to Flat</t>
  </si>
  <si>
    <t>10-20 bps</t>
  </si>
  <si>
    <t>-10 bps</t>
  </si>
  <si>
    <t>-15 to -10 bps</t>
  </si>
  <si>
    <t>3 to 7 bps</t>
  </si>
  <si>
    <t>ABN AMRO BANK NV</t>
  </si>
  <si>
    <t>3531454z na EQUITY</t>
  </si>
  <si>
    <t>BANQUE FED DU CREDIT MUTUEL</t>
  </si>
  <si>
    <t>227143z fp EQUITY</t>
  </si>
  <si>
    <t>YUM! BRANDS INC</t>
  </si>
  <si>
    <t>Consumer, Cyclical</t>
  </si>
  <si>
    <t>YUM EQUITY</t>
  </si>
  <si>
    <t>SUNTRUST BANKS INC</t>
  </si>
  <si>
    <t>STI EQUITY</t>
  </si>
  <si>
    <t>UNION PACIFIC CORP</t>
  </si>
  <si>
    <t>UNP EQUITY</t>
  </si>
  <si>
    <t>SAMMONS FINANCIAL GROUP INC</t>
  </si>
  <si>
    <t>9892155z us EQUITY</t>
  </si>
  <si>
    <t>BMY</t>
  </si>
  <si>
    <t>A2/A+/A-</t>
  </si>
  <si>
    <t>BARC/CS/DB/JPM</t>
  </si>
  <si>
    <t>58a +/-3</t>
  </si>
  <si>
    <t>BNPP/DB/JPM</t>
  </si>
  <si>
    <t>30.5yr</t>
  </si>
  <si>
    <t>DB/JPM/RBS</t>
  </si>
  <si>
    <t>80a +/-3</t>
  </si>
  <si>
    <t>T+77</t>
  </si>
  <si>
    <t>CCDJ (FRN)</t>
  </si>
  <si>
    <t>BARC/BNPP/CITI/MS</t>
  </si>
  <si>
    <t>L+30a</t>
  </si>
  <si>
    <t>3mL+30a +-/2</t>
  </si>
  <si>
    <t>3mL+28bp</t>
  </si>
  <si>
    <t>ENTEL</t>
  </si>
  <si>
    <t>CITI/HSBC</t>
  </si>
  <si>
    <t>262.5-275</t>
  </si>
  <si>
    <t>ENTEL ci</t>
  </si>
  <si>
    <t>2733413z cn</t>
  </si>
  <si>
    <t>-5 bps</t>
  </si>
  <si>
    <t>-2 bps</t>
  </si>
  <si>
    <t>luk us</t>
  </si>
  <si>
    <t>ALT</t>
  </si>
  <si>
    <t>BAML/CITI/MS/JPM</t>
  </si>
  <si>
    <t>40bp 5/10 curve</t>
  </si>
  <si>
    <t>175-180</t>
  </si>
  <si>
    <t>KEY/RBS/SCOTIA/USB/JPM</t>
  </si>
  <si>
    <t>BAML/DB/HSBC/MS</t>
  </si>
  <si>
    <t>25a +/-3</t>
  </si>
  <si>
    <t>T+22</t>
  </si>
  <si>
    <t>65a +/-5</t>
  </si>
  <si>
    <t>CITI/GS/MS/TD</t>
  </si>
  <si>
    <t>CNRCN</t>
  </si>
  <si>
    <t>3mL+25a +/-5</t>
  </si>
  <si>
    <t>LH</t>
  </si>
  <si>
    <t>BARC/WFS/CS/GS</t>
  </si>
  <si>
    <t>FFKT</t>
  </si>
  <si>
    <t>CITI/RBS</t>
  </si>
  <si>
    <t>HSBC/JPM/MS</t>
  </si>
  <si>
    <t>37.5a +/-2.5</t>
  </si>
  <si>
    <t>ISPIM</t>
  </si>
  <si>
    <t>JPM/CITI/GS/IMI</t>
  </si>
  <si>
    <t>260a +/-5</t>
  </si>
  <si>
    <t>RBS/GS/MS/SCOTIA</t>
  </si>
  <si>
    <t>FLS</t>
  </si>
  <si>
    <t>NTRS</t>
  </si>
  <si>
    <t>DB/HSBC/MS</t>
  </si>
  <si>
    <t>3mL+8</t>
  </si>
  <si>
    <t>22a +/-2</t>
  </si>
  <si>
    <t>42a +/-2</t>
  </si>
  <si>
    <t>Mid to Hi 200s</t>
  </si>
  <si>
    <t>Mid 190s</t>
  </si>
  <si>
    <t>- 4 bps</t>
  </si>
  <si>
    <t>10 to 12 bps</t>
  </si>
  <si>
    <t>4 to 5 bps</t>
  </si>
  <si>
    <t>- 10 to 15 bps</t>
  </si>
  <si>
    <t>0 to 5 bps</t>
  </si>
  <si>
    <t>DO</t>
  </si>
  <si>
    <t>JPM/WFS/CITI/HSBC/STRH</t>
  </si>
  <si>
    <t>BAML/WFS/CITI/JPM</t>
  </si>
  <si>
    <t>lo mid 130s</t>
  </si>
  <si>
    <t>130 the #</t>
  </si>
  <si>
    <t>STX</t>
  </si>
  <si>
    <t>3.875%a</t>
  </si>
  <si>
    <t>3.75%</t>
  </si>
  <si>
    <t>Flat to Negative</t>
  </si>
  <si>
    <t>- 10 bps</t>
  </si>
  <si>
    <t>- 15 bps</t>
  </si>
  <si>
    <t>13410z us</t>
  </si>
  <si>
    <t>ALTr us</t>
  </si>
  <si>
    <t>2381a us</t>
  </si>
  <si>
    <t>cnr cn</t>
  </si>
  <si>
    <t>lh us</t>
  </si>
  <si>
    <t>0890520d us</t>
  </si>
  <si>
    <t>CL us</t>
  </si>
  <si>
    <t>isp im</t>
  </si>
  <si>
    <t>AWK</t>
  </si>
  <si>
    <t>UBS/JPM/WFS</t>
  </si>
  <si>
    <t>UBS/BARC/GS/WFS</t>
  </si>
  <si>
    <t>mid to hi 90s</t>
  </si>
  <si>
    <t>CITI (FRN)</t>
  </si>
  <si>
    <t>CIIT</t>
  </si>
  <si>
    <t>WFS/CS/GS/JPM</t>
  </si>
  <si>
    <t>MOS</t>
  </si>
  <si>
    <t>WFS/GS/JPM/MS/BMO/BNPP/SANT/USB</t>
  </si>
  <si>
    <t>T+168</t>
  </si>
  <si>
    <t>lo to single digits</t>
  </si>
  <si>
    <t>187.5-192.5</t>
  </si>
  <si>
    <t>T+173</t>
  </si>
  <si>
    <t>207.5a</t>
  </si>
  <si>
    <t>T+188</t>
  </si>
  <si>
    <t>FRESNILLO</t>
  </si>
  <si>
    <t>CITI/DB/JPM</t>
  </si>
  <si>
    <t xml:space="preserve">300a </t>
  </si>
  <si>
    <t>RBS/CITI/WFS</t>
  </si>
  <si>
    <t>neg 2bp to flat</t>
  </si>
  <si>
    <t>3mL+47</t>
  </si>
  <si>
    <t>USB/CITI/RBS/STRH</t>
  </si>
  <si>
    <t>A3/BBB</t>
  </si>
  <si>
    <t>BARC/GS/RBC/WFS</t>
  </si>
  <si>
    <t>135a +/-2</t>
  </si>
  <si>
    <t>T+133</t>
  </si>
  <si>
    <t>BAML/DB/JPM/RBS</t>
  </si>
  <si>
    <t>FMCC (FRN)</t>
  </si>
  <si>
    <t>3ml+78</t>
  </si>
  <si>
    <t>BARC/MIZ/BNY/RBS/USB</t>
  </si>
  <si>
    <t>LAZ</t>
  </si>
  <si>
    <t>CITI/GS</t>
  </si>
  <si>
    <t>10bp-12bp</t>
  </si>
  <si>
    <t>BNPP/CITI/GS/MUS</t>
  </si>
  <si>
    <t>IVZ</t>
  </si>
  <si>
    <t>150-160</t>
  </si>
  <si>
    <t>WPPLN</t>
  </si>
  <si>
    <t>RBS/BNPP/CITI/GS/WFS</t>
  </si>
  <si>
    <t>KEY</t>
  </si>
  <si>
    <t>KEY/CS/GS(ACT)/GS/JPM/MS</t>
  </si>
  <si>
    <t>RBS/BARC/CITI/JPM</t>
  </si>
  <si>
    <t>HCP</t>
  </si>
  <si>
    <t>CS/CITI/RBS(ACT)/CACIB/RBC</t>
  </si>
  <si>
    <t>BAML/CS/DB/MS</t>
  </si>
  <si>
    <t>STLNO (FRN)</t>
  </si>
  <si>
    <t>HSBC/BARC(ACT)/BAML/JPM/WFS</t>
  </si>
  <si>
    <t>110-112.5</t>
  </si>
  <si>
    <t>neg 15bp</t>
  </si>
  <si>
    <t>125-137.5</t>
  </si>
  <si>
    <t>177.5-190</t>
  </si>
  <si>
    <t>BARC/GS/WFS(ACT)/BNP/MIZ</t>
  </si>
  <si>
    <t xml:space="preserve">minimal </t>
  </si>
  <si>
    <t>DB/USB</t>
  </si>
  <si>
    <t>NBL</t>
  </si>
  <si>
    <t>CITI/JPM/MUS(ACT)/BAML/DB/MIZ</t>
  </si>
  <si>
    <t>TD (FRN)</t>
  </si>
  <si>
    <t>TDS/WFS</t>
  </si>
  <si>
    <t>3mL+low 20s</t>
  </si>
  <si>
    <t>3mL+22a +/2</t>
  </si>
  <si>
    <t>AHL</t>
  </si>
  <si>
    <t>BARC/C/DB/HSBC</t>
  </si>
  <si>
    <t>200 (the #)</t>
  </si>
  <si>
    <t>5-7bp</t>
  </si>
  <si>
    <t>LATAM 2013-1</t>
  </si>
  <si>
    <t>NA/BBB-/BB+</t>
  </si>
  <si>
    <t>mid-6%</t>
  </si>
  <si>
    <t>6.25% area +/-25bp</t>
  </si>
  <si>
    <t>HANA (FRN)</t>
  </si>
  <si>
    <t>BARC/HSBC/MIZ/SGCIB</t>
  </si>
  <si>
    <t>3mL+135a</t>
  </si>
  <si>
    <t>3mL+115  +/-2.5</t>
  </si>
  <si>
    <t>3mL+112.5</t>
  </si>
  <si>
    <t>2.5bp</t>
  </si>
  <si>
    <t>MON (FRN)</t>
  </si>
  <si>
    <t>MS/BAML/CITI/GS/JPM</t>
  </si>
  <si>
    <t>3ml+20-25</t>
  </si>
  <si>
    <t>MON</t>
  </si>
  <si>
    <t>55a +/-2</t>
  </si>
  <si>
    <t>T+53</t>
  </si>
  <si>
    <t>Baa1/BBB/A-</t>
  </si>
  <si>
    <t>BOTM/MS/RBS/USB/WFS</t>
  </si>
  <si>
    <t>USB</t>
  </si>
  <si>
    <t>DB/MS/USB</t>
  </si>
  <si>
    <t>3mL+49</t>
  </si>
  <si>
    <t>BPLN (FRN)</t>
  </si>
  <si>
    <t>MS/RBS/UBS</t>
  </si>
  <si>
    <t xml:space="preserve">mid 20s </t>
  </si>
  <si>
    <t>3mL+25a +/-2</t>
  </si>
  <si>
    <t>3mL+23</t>
  </si>
  <si>
    <t>3mL+35a +/-2</t>
  </si>
  <si>
    <t>3mL+42-45</t>
  </si>
  <si>
    <t>3mL+42</t>
  </si>
  <si>
    <t>182718Z LN</t>
  </si>
  <si>
    <t>002860 KS</t>
  </si>
  <si>
    <t>329802Q</t>
  </si>
  <si>
    <t>TD CN</t>
  </si>
  <si>
    <t>28302Z</t>
  </si>
  <si>
    <t>0561318D</t>
  </si>
  <si>
    <t>STL NO</t>
  </si>
  <si>
    <t>0851108D</t>
  </si>
  <si>
    <t>26385Z</t>
  </si>
  <si>
    <t>LGE1</t>
  </si>
  <si>
    <t>KU1</t>
  </si>
  <si>
    <t>PCNHQ</t>
  </si>
  <si>
    <t>0625216D LN</t>
  </si>
  <si>
    <t>0533810D</t>
  </si>
  <si>
    <t>0534200D</t>
  </si>
  <si>
    <t>19901Z</t>
  </si>
  <si>
    <t>FRES LN</t>
  </si>
  <si>
    <t>735417Q</t>
  </si>
  <si>
    <t>F1</t>
  </si>
  <si>
    <t>-3 bps</t>
  </si>
  <si>
    <t>2 bps</t>
  </si>
  <si>
    <t>Size 
(M)</t>
  </si>
  <si>
    <t>Thompson Reuters</t>
  </si>
  <si>
    <t>Long 3yr</t>
  </si>
  <si>
    <t>12 bps</t>
  </si>
  <si>
    <t>GATX Corp</t>
  </si>
  <si>
    <t>Mid-High 140s</t>
  </si>
  <si>
    <t>Wisconsin Public Service Corp</t>
  </si>
  <si>
    <t>Aa3/A</t>
  </si>
  <si>
    <t>9 bps</t>
  </si>
  <si>
    <t>Potomac Electric Power</t>
  </si>
  <si>
    <t>A3/AA-</t>
  </si>
  <si>
    <t>Oversubscribed</t>
  </si>
  <si>
    <t>Black Hills</t>
  </si>
  <si>
    <t>Maxim Integrated Products</t>
  </si>
  <si>
    <t>low-mid 140s</t>
  </si>
  <si>
    <t>States Street Corp</t>
  </si>
  <si>
    <t>Ares Capital</t>
  </si>
  <si>
    <t>5.00%a (+/- 0.125%)</t>
  </si>
  <si>
    <t>--</t>
  </si>
  <si>
    <t>VW (FRN)</t>
  </si>
  <si>
    <t>DB/MS/RBC</t>
  </si>
  <si>
    <t>VW</t>
  </si>
  <si>
    <t>3mL+44-49</t>
  </si>
  <si>
    <t>3mL+44</t>
  </si>
  <si>
    <t>MS/BNY/CS/GS</t>
  </si>
  <si>
    <t>1bp</t>
  </si>
  <si>
    <t>125 the #</t>
  </si>
  <si>
    <t>GLW</t>
  </si>
  <si>
    <t>A3/BBB+/A-</t>
  </si>
  <si>
    <t>neg 5 to flat</t>
  </si>
  <si>
    <t>BAML/GS/JPM/MS/SEB</t>
  </si>
  <si>
    <t>100 the #</t>
  </si>
  <si>
    <t>AL</t>
  </si>
  <si>
    <t>NA/BBB-/A-</t>
  </si>
  <si>
    <t>BAML/CITI/GS/JPM/BARC/BMO/BNPP/CS/DB/MIZ/MS/RBC/RBS</t>
  </si>
  <si>
    <t>neg 50bp</t>
  </si>
  <si>
    <t>WPZ</t>
  </si>
  <si>
    <t>MS/JPM/RBS/CA/GS/SCOTIA</t>
  </si>
  <si>
    <t xml:space="preserve">hi 100s </t>
  </si>
  <si>
    <t>FMC</t>
  </si>
  <si>
    <t>RDSALN (FRN)</t>
  </si>
  <si>
    <t>A1/AA</t>
  </si>
  <si>
    <t>3mL+7 (to the #)</t>
  </si>
  <si>
    <t>3mL+7</t>
  </si>
  <si>
    <t>RDSALN</t>
  </si>
  <si>
    <t>3mL+21</t>
  </si>
  <si>
    <t>55 (to the #)</t>
  </si>
  <si>
    <t>GS (FRN)</t>
  </si>
  <si>
    <t>3mL+110</t>
  </si>
  <si>
    <t>TRI CN</t>
  </si>
  <si>
    <t>7848Z US</t>
  </si>
  <si>
    <t>119240Q</t>
  </si>
  <si>
    <t>BKH</t>
  </si>
  <si>
    <t>ARCC</t>
  </si>
  <si>
    <t>1401Z NA</t>
  </si>
  <si>
    <t>SEBA SS</t>
  </si>
  <si>
    <t>599327Z NA</t>
  </si>
  <si>
    <t>5.00%a</t>
  </si>
  <si>
    <t>-9 bps</t>
  </si>
  <si>
    <t>MS/JPM/HBANK</t>
  </si>
  <si>
    <t>3837z</t>
  </si>
  <si>
    <t>2</t>
  </si>
  <si>
    <t>ICICI</t>
  </si>
  <si>
    <t>BAML/BARC/CITI/DB/HSBC/STCH</t>
  </si>
  <si>
    <t>360a +/-5</t>
  </si>
  <si>
    <t>T+355</t>
  </si>
  <si>
    <t>WBK</t>
  </si>
  <si>
    <t>mid 50</t>
  </si>
  <si>
    <t>WBK (FRN)</t>
  </si>
  <si>
    <t>3mL+43</t>
  </si>
  <si>
    <t>BARC/CS/JPM/UBS/HSBC/WFS</t>
  </si>
  <si>
    <t>T+180a +/-5</t>
  </si>
  <si>
    <t>MS/CITI/RBS</t>
  </si>
  <si>
    <t>63a +/-3</t>
  </si>
  <si>
    <t>88 +/-3</t>
  </si>
  <si>
    <t>HON (FRN)</t>
  </si>
  <si>
    <t>DB/JPM/MS/RBS</t>
  </si>
  <si>
    <t>3mL+5-7</t>
  </si>
  <si>
    <t>3mL+5</t>
  </si>
  <si>
    <t>HON</t>
  </si>
  <si>
    <t>CITI/GS/WFS</t>
  </si>
  <si>
    <t>XLIT</t>
  </si>
  <si>
    <t>BARC/DB/JPM</t>
  </si>
  <si>
    <t>FITB (FRN)</t>
  </si>
  <si>
    <t>CITI/DB/GS/FITB/MS</t>
  </si>
  <si>
    <t>FITB (HOLDCO)</t>
  </si>
  <si>
    <t>7 to 9 bps</t>
  </si>
  <si>
    <t>WBC AU</t>
  </si>
  <si>
    <t>HON US</t>
  </si>
  <si>
    <t>0533965D UH</t>
  </si>
  <si>
    <t>0900241D US</t>
  </si>
  <si>
    <t>0238205Z KY</t>
  </si>
  <si>
    <t>MS/MUS</t>
  </si>
  <si>
    <t>DB/BB&amp;T/CITI</t>
  </si>
  <si>
    <t>mid to hi 50s</t>
  </si>
  <si>
    <t>BB&amp;T (FRN)</t>
  </si>
  <si>
    <t>KOF</t>
  </si>
  <si>
    <t>CITI/GS/HSBC/JPM/MUS/CA-CIB/MIZ</t>
  </si>
  <si>
    <t>MS/JPM/RBS/WFS/BNS/CS/KEY/MUS/USB</t>
  </si>
  <si>
    <t>hi 160s - 170</t>
  </si>
  <si>
    <t>mid hi 100s</t>
  </si>
  <si>
    <t>RBC/BAML/WFS/GS/UBS</t>
  </si>
  <si>
    <t>CAT (FRN)</t>
  </si>
  <si>
    <t>L +15a</t>
  </si>
  <si>
    <t>3mL+15a +/-3</t>
  </si>
  <si>
    <t>3mL+12</t>
  </si>
  <si>
    <t>50a +/-5</t>
  </si>
  <si>
    <t>AYP1 US</t>
  </si>
  <si>
    <t>-13 bps</t>
  </si>
  <si>
    <t>KOEWPC</t>
  </si>
  <si>
    <t>BAML/CITI/CS/HSBC/UBS</t>
  </si>
  <si>
    <t>KEY (FRN)</t>
  </si>
  <si>
    <t>KEY/CS/GS/JPM/MS</t>
  </si>
  <si>
    <t>3mL+ equiv</t>
  </si>
  <si>
    <t>CITI/WFS/RBS/SCOTIA/USB</t>
  </si>
  <si>
    <t>CBL</t>
  </si>
  <si>
    <t>WFS/JPM/USB</t>
  </si>
  <si>
    <t>LLOYDS</t>
  </si>
  <si>
    <t>MS/GS/JPM/UBS/LSI</t>
  </si>
  <si>
    <t>GAZ</t>
  </si>
  <si>
    <t>BAML/CA-CIB/GAZPROM/JPM</t>
  </si>
  <si>
    <t>6.000-6.125%</t>
  </si>
  <si>
    <t>UFS</t>
  </si>
  <si>
    <t>MS/DB/JPM</t>
  </si>
  <si>
    <t>T+287.5</t>
  </si>
  <si>
    <t>AT&amp;T</t>
  </si>
  <si>
    <t>MIZ/CITI</t>
  </si>
  <si>
    <t>AT&amp;T (FRN)</t>
  </si>
  <si>
    <t>3mL+96a +/-5</t>
  </si>
  <si>
    <t>3mL+91</t>
  </si>
  <si>
    <t>CPT</t>
  </si>
  <si>
    <t>CS/DB/STRH/USB</t>
  </si>
  <si>
    <t>TEL</t>
  </si>
  <si>
    <t>DB/CITI</t>
  </si>
  <si>
    <t>-6 bps</t>
  </si>
  <si>
    <t>-15 bps</t>
  </si>
  <si>
    <t>25 bps</t>
  </si>
  <si>
    <t>0141918d lx</t>
  </si>
  <si>
    <t>0795358d lx</t>
  </si>
  <si>
    <t>1004q ln</t>
  </si>
  <si>
    <t>0798424d us</t>
  </si>
  <si>
    <t>7986z</t>
  </si>
  <si>
    <t>kewspo ks</t>
  </si>
  <si>
    <t>ADVANCED AUTO PARTS</t>
  </si>
  <si>
    <t>BAML/JPM(act)/STRH/WFS(pas)</t>
  </si>
  <si>
    <t>187.5a +/-12.5</t>
  </si>
  <si>
    <t>DUKE REALTY LTD</t>
  </si>
  <si>
    <t>7YR</t>
  </si>
  <si>
    <t>JPM/RBC/WFS</t>
  </si>
  <si>
    <t>MACQUARIE GROUP LTD</t>
  </si>
  <si>
    <t>BAML/HSBC/JPM/MACQ</t>
  </si>
  <si>
    <t>RABOBANK NEDERLAND</t>
  </si>
  <si>
    <t>CITI/CS/GS/JPM</t>
  </si>
  <si>
    <t>30YR</t>
  </si>
  <si>
    <t>SCHLUMBERGER INVESTMENT</t>
  </si>
  <si>
    <t>STANLEY BLACK &amp; DECKER</t>
  </si>
  <si>
    <t>40YRNC5</t>
  </si>
  <si>
    <t>DB/GS/WFS</t>
  </si>
  <si>
    <t>6-6.125%</t>
  </si>
  <si>
    <t>5.875% +/-12.5</t>
  </si>
  <si>
    <t>THE GOLDMAN SACHS GROUP</t>
  </si>
  <si>
    <t>GS-sole</t>
  </si>
  <si>
    <t>3mL+160</t>
  </si>
  <si>
    <t>YAPI VE KREDI BANKASI AS</t>
  </si>
  <si>
    <t>BAML/BNPP/CITI/HSBC/UNI</t>
  </si>
  <si>
    <t>415a</t>
  </si>
  <si>
    <t>400a +/-5</t>
  </si>
  <si>
    <t>MS+405.7</t>
  </si>
  <si>
    <t>RABO NA</t>
  </si>
  <si>
    <t>SWK US</t>
  </si>
  <si>
    <t>AAP</t>
  </si>
  <si>
    <t>30854Z</t>
  </si>
  <si>
    <t>MQG AU</t>
  </si>
  <si>
    <t>0533849D LX</t>
  </si>
  <si>
    <t>YKBNK TI</t>
  </si>
  <si>
    <t>-20 bps</t>
  </si>
  <si>
    <t>13 bps</t>
  </si>
  <si>
    <t>5 to 10 bps</t>
  </si>
  <si>
    <t>AEE</t>
  </si>
  <si>
    <t>A3/A/BBB+</t>
  </si>
  <si>
    <t>BAML/BNPP/MUS/RBC</t>
  </si>
  <si>
    <t>Baa3/BB-</t>
  </si>
  <si>
    <t>DB/GS/JPM</t>
  </si>
  <si>
    <t>BAML/BARC/DB</t>
  </si>
  <si>
    <t>70 the #</t>
  </si>
  <si>
    <t>BNPP (FRN)</t>
  </si>
  <si>
    <t>TTXCO</t>
  </si>
  <si>
    <t>TMO</t>
  </si>
  <si>
    <t>CITI/JPM/WFS</t>
  </si>
  <si>
    <t>ROIC</t>
  </si>
  <si>
    <t>JPM/USB/WFS/BAML/KEY</t>
  </si>
  <si>
    <t>mid to hi 200s</t>
  </si>
  <si>
    <t>250a +/-12.5</t>
  </si>
  <si>
    <t>BARC/HSBC/JPM/WFS</t>
  </si>
  <si>
    <t>XRX</t>
  </si>
  <si>
    <t>GS/BAML/JPM</t>
  </si>
  <si>
    <t>MS/BNS/RBS</t>
  </si>
  <si>
    <t>JWN</t>
  </si>
  <si>
    <t>MS/GS/RBS</t>
  </si>
  <si>
    <t>PCAR (FRN)</t>
  </si>
  <si>
    <t>CITI/GS/JPM/MUS</t>
  </si>
  <si>
    <t>3mL+75a</t>
  </si>
  <si>
    <t>3mL+65a +/-5</t>
  </si>
  <si>
    <t>3mL+60</t>
  </si>
  <si>
    <t>BAML/CITI/CS/NATIXIS</t>
  </si>
  <si>
    <t>7.875%</t>
  </si>
  <si>
    <t>CVS Caremark Corp</t>
  </si>
  <si>
    <t>Barc/JPM(act)/BNY/BAML/WFS(pas)</t>
  </si>
  <si>
    <t xml:space="preserve">Johnson &amp; Johnson </t>
  </si>
  <si>
    <t>3YR FXD</t>
  </si>
  <si>
    <t>BAML/GS/JPM(act)/Citi/DB/RBS(pas)</t>
  </si>
  <si>
    <t>20a</t>
  </si>
  <si>
    <t>20a +/-2bp</t>
  </si>
  <si>
    <t>T+18</t>
  </si>
  <si>
    <t>3YR FRN</t>
  </si>
  <si>
    <t xml:space="preserve">5YR </t>
  </si>
  <si>
    <t>mid-30s</t>
  </si>
  <si>
    <t>30a +/-2bp</t>
  </si>
  <si>
    <t>T+28</t>
  </si>
  <si>
    <t>mid-60s</t>
  </si>
  <si>
    <t>60a +/-2bp</t>
  </si>
  <si>
    <t>20YR</t>
  </si>
  <si>
    <t>60a +/-5bp</t>
  </si>
  <si>
    <t>mid-70s</t>
  </si>
  <si>
    <t>70a +/-5bp</t>
  </si>
  <si>
    <t>Starbucks Corporation</t>
  </si>
  <si>
    <t>BAML/JPM/MS(act)/Citi/GS/WFS(pas)</t>
  </si>
  <si>
    <t>40a +/-2bp</t>
  </si>
  <si>
    <t>T+38</t>
  </si>
  <si>
    <t>65a +/-2bp</t>
  </si>
  <si>
    <t>JNJ</t>
  </si>
  <si>
    <t>CVS</t>
  </si>
  <si>
    <t>3358410Z</t>
  </si>
  <si>
    <t>PCAR1</t>
  </si>
  <si>
    <t>SO1</t>
  </si>
  <si>
    <t>2700A</t>
  </si>
  <si>
    <t xml:space="preserve">BNPP </t>
  </si>
  <si>
    <t>244710Z</t>
  </si>
  <si>
    <t>0860323D</t>
  </si>
  <si>
    <t>80129MF</t>
  </si>
  <si>
    <t>Negative</t>
  </si>
  <si>
    <t>-20 bps'</t>
  </si>
  <si>
    <t>-7 bps</t>
  </si>
  <si>
    <t>-4 bps</t>
  </si>
  <si>
    <t>-12 bps</t>
  </si>
  <si>
    <t>BAML/CITI/JPM/MS/SCOTIA</t>
  </si>
  <si>
    <t>mid-hi 50s</t>
  </si>
  <si>
    <t>BNS (FRN)</t>
  </si>
  <si>
    <t>L+45a +/-3</t>
  </si>
  <si>
    <t>CR</t>
  </si>
  <si>
    <t>175a +/-10</t>
  </si>
  <si>
    <t>DE (FRN)</t>
  </si>
  <si>
    <t>CITI/GS/MUS</t>
  </si>
  <si>
    <t>3mL low teens</t>
  </si>
  <si>
    <t>3ml+12a</t>
  </si>
  <si>
    <t>ACGL</t>
  </si>
  <si>
    <t>CUBE</t>
  </si>
  <si>
    <t>WFS/BAML/JEFF</t>
  </si>
  <si>
    <t>BARC/CITI/CS</t>
  </si>
  <si>
    <t>gwod us</t>
  </si>
  <si>
    <t>0515467d us</t>
  </si>
  <si>
    <t>0156304d</t>
  </si>
  <si>
    <t>DE1</t>
  </si>
  <si>
    <t>BNS cn</t>
  </si>
  <si>
    <t>TWX</t>
  </si>
  <si>
    <t>CITI/DB/MS/RBS</t>
  </si>
  <si>
    <t>DVN (FRN)</t>
  </si>
  <si>
    <t>Baa1/BBB+/BBB</t>
  </si>
  <si>
    <t>L+45 the #</t>
  </si>
  <si>
    <t>DVN</t>
  </si>
  <si>
    <t>3mL+54</t>
  </si>
  <si>
    <t>CAM</t>
  </si>
  <si>
    <t>CS/JPM/CITI/MS/RBS</t>
  </si>
  <si>
    <t>COL (FRN)</t>
  </si>
  <si>
    <t>L+45-50</t>
  </si>
  <si>
    <t>COL</t>
  </si>
  <si>
    <t>-8 bps</t>
  </si>
  <si>
    <t>1</t>
  </si>
  <si>
    <t>-1</t>
  </si>
  <si>
    <t>-8</t>
  </si>
  <si>
    <t>-5</t>
  </si>
  <si>
    <t>-10</t>
  </si>
  <si>
    <t>3mL+mid teens (15a)</t>
  </si>
  <si>
    <t>3mL+13a</t>
  </si>
  <si>
    <t>68690z</t>
  </si>
  <si>
    <t>RBS</t>
  </si>
  <si>
    <t>Ba2/BB+/BBB-</t>
  </si>
  <si>
    <t>CS/JPM/MS/RBS</t>
  </si>
  <si>
    <t>340a</t>
  </si>
  <si>
    <t>330a</t>
  </si>
  <si>
    <t>BAML/USB/WFS/CITI/RBS</t>
  </si>
  <si>
    <t>KR (FRN)</t>
  </si>
  <si>
    <t>3mL+53</t>
  </si>
  <si>
    <t>RBS LN</t>
  </si>
  <si>
    <t>-30 bps</t>
  </si>
  <si>
    <t>SCOTIA/BNPP/JPM</t>
  </si>
  <si>
    <t>2.15%</t>
  </si>
  <si>
    <t>4.70%</t>
  </si>
  <si>
    <t>JPM/GS/MS</t>
  </si>
  <si>
    <t>4.00%</t>
  </si>
  <si>
    <t>4.90%</t>
  </si>
  <si>
    <t>BRK (FRN)</t>
  </si>
  <si>
    <t>3mL+20-25</t>
  </si>
  <si>
    <t>3mL+15-20</t>
  </si>
  <si>
    <t>30-35</t>
  </si>
  <si>
    <t>2.00%</t>
  </si>
  <si>
    <t>ANZ/GS/JPM/MS</t>
  </si>
  <si>
    <t>52a +/-2</t>
  </si>
  <si>
    <t>T+50bp</t>
  </si>
  <si>
    <t>1.250%</t>
  </si>
  <si>
    <t>ANZ (FRN)</t>
  </si>
  <si>
    <t>L+38bp</t>
  </si>
  <si>
    <t>RDC</t>
  </si>
  <si>
    <t>CITI/BARC/GS/WFS/BAML/DNB/RBC</t>
  </si>
  <si>
    <t>15-20 vs 10/30yr</t>
  </si>
  <si>
    <t>BARC/GS/MS/JPM</t>
  </si>
  <si>
    <t>low 80s</t>
  </si>
  <si>
    <t>2.25%</t>
  </si>
  <si>
    <t>MDC</t>
  </si>
  <si>
    <t>CITI/USB/STI/PNC</t>
  </si>
  <si>
    <t>mid 5%</t>
  </si>
  <si>
    <t>5.50%a</t>
  </si>
  <si>
    <t>EDP</t>
  </si>
  <si>
    <t>MS/RBS/SGCIB/UBS/ESPIRITO</t>
  </si>
  <si>
    <t>300-312.5</t>
  </si>
  <si>
    <t>5.250%</t>
  </si>
  <si>
    <t>BAML/CITI/UBS/USB</t>
  </si>
  <si>
    <t>4.700</t>
  </si>
  <si>
    <t>USB/JPM/WFS</t>
  </si>
  <si>
    <t>1.300%</t>
  </si>
  <si>
    <t>AMT (TAP)</t>
  </si>
  <si>
    <t>BARC/GS/RBC/RBS/TD</t>
  </si>
  <si>
    <t>3.400%</t>
  </si>
  <si>
    <t>3.750%</t>
  </si>
  <si>
    <t>4.850%</t>
  </si>
  <si>
    <t>KEXIM (FRN)</t>
  </si>
  <si>
    <t>BARC/BAML/CITI/DB/JPM/SGCI</t>
  </si>
  <si>
    <t>3mL+75-80</t>
  </si>
  <si>
    <t>KEXIM</t>
  </si>
  <si>
    <t>4.000%</t>
  </si>
  <si>
    <t>SUMIBK</t>
  </si>
  <si>
    <t>GSCO/BARC/CITI/JPM/SMBCNIKKO</t>
  </si>
  <si>
    <t>SUMIBK (FRN)</t>
  </si>
  <si>
    <t>2.45%</t>
  </si>
  <si>
    <t>ISP</t>
  </si>
  <si>
    <t>BAML/IMI/CS/JPM</t>
  </si>
  <si>
    <t>2.375%</t>
  </si>
  <si>
    <t>250-262.5</t>
  </si>
  <si>
    <t>GE (FRN)</t>
  </si>
  <si>
    <t>BAML/BARC/CITI/HSBC</t>
  </si>
  <si>
    <t>2.30%</t>
  </si>
  <si>
    <t>TOTAL</t>
  </si>
  <si>
    <t>Aa1/AA-/AA</t>
  </si>
  <si>
    <t>BARC/GS/JPM/BNPP/SG</t>
  </si>
  <si>
    <t>30a +/-5</t>
  </si>
  <si>
    <t>1.00%</t>
  </si>
  <si>
    <t>2.125%</t>
  </si>
  <si>
    <t>IEP</t>
  </si>
  <si>
    <t>CITI/CS/MS/JEFF/UBS</t>
  </si>
  <si>
    <t>4.00%a</t>
  </si>
  <si>
    <t>3.50-3.75%</t>
  </si>
  <si>
    <t>3.50%</t>
  </si>
  <si>
    <t>5yr NC2.5</t>
  </si>
  <si>
    <t>6.5yr NC3</t>
  </si>
  <si>
    <t>5.68%a</t>
  </si>
  <si>
    <t>101.50-102.00</t>
  </si>
  <si>
    <t>EK0118290</t>
  </si>
  <si>
    <t>EK0118357</t>
  </si>
  <si>
    <t>EK0120817</t>
  </si>
  <si>
    <t>EK0120874</t>
  </si>
  <si>
    <t>EK0120759</t>
  </si>
  <si>
    <t>EK0121179</t>
  </si>
  <si>
    <t>EJ7838026</t>
  </si>
  <si>
    <t>EK0117334</t>
  </si>
  <si>
    <t>EK0121591</t>
  </si>
  <si>
    <t>EK0121716</t>
  </si>
  <si>
    <t>EK0142480</t>
  </si>
  <si>
    <t>EK0142548</t>
  </si>
  <si>
    <t>EK0143264</t>
  </si>
  <si>
    <t>EK0143207</t>
  </si>
  <si>
    <t>EK0143629</t>
  </si>
  <si>
    <t>EJ7928264</t>
  </si>
  <si>
    <t>EJ7928314</t>
  </si>
  <si>
    <t>EK0145541</t>
  </si>
  <si>
    <t>EK0145608</t>
  </si>
  <si>
    <t>EK0145665</t>
  </si>
  <si>
    <t>EK0133968</t>
  </si>
  <si>
    <t>EK0134024</t>
  </si>
  <si>
    <t>EK0135161</t>
  </si>
  <si>
    <t>EK0135229</t>
  </si>
  <si>
    <t>EK0135286</t>
  </si>
  <si>
    <t>EK0143801</t>
  </si>
  <si>
    <t>EK0145244</t>
  </si>
  <si>
    <t>EK0145301</t>
  </si>
  <si>
    <t>COUPON</t>
  </si>
  <si>
    <t>EK0164005</t>
  </si>
  <si>
    <t>BB NUMBER</t>
  </si>
  <si>
    <t>EK0173840</t>
  </si>
  <si>
    <t>EK0163940</t>
  </si>
  <si>
    <t>EK0165028</t>
  </si>
  <si>
    <t>EK0165200</t>
  </si>
  <si>
    <t>EK0165085</t>
  </si>
  <si>
    <t>EK0118118</t>
  </si>
  <si>
    <t>EK0118233</t>
  </si>
  <si>
    <t>EK0179904</t>
  </si>
  <si>
    <t>MONTH</t>
  </si>
  <si>
    <t>INDUSTRY SECTOR</t>
  </si>
  <si>
    <t>-5 bps to 1 bps</t>
  </si>
  <si>
    <t>-5 bps to -9 bps</t>
  </si>
  <si>
    <t>MDLZ</t>
  </si>
  <si>
    <t>BARC/JPM/RBS/DB/HSBC</t>
  </si>
  <si>
    <t>MDLZ (FRN)</t>
  </si>
  <si>
    <t>HPQ</t>
  </si>
  <si>
    <t>2.75%</t>
  </si>
  <si>
    <t>HPQ (FRN)</t>
  </si>
  <si>
    <t>3mL+97a +/-3</t>
  </si>
  <si>
    <t>3mL+94</t>
  </si>
  <si>
    <t>EK0192576</t>
  </si>
  <si>
    <t>EK0192394</t>
  </si>
  <si>
    <t>EK0192212</t>
  </si>
  <si>
    <t>EK0191313</t>
  </si>
  <si>
    <t>EK0191917</t>
  </si>
  <si>
    <t>Coupon</t>
  </si>
  <si>
    <t>OGS</t>
  </si>
  <si>
    <t>50a +/-2</t>
  </si>
  <si>
    <t>T+48</t>
  </si>
  <si>
    <t>2.07%</t>
  </si>
  <si>
    <t>1st issue</t>
  </si>
  <si>
    <t>3.61%</t>
  </si>
  <si>
    <t>-</t>
  </si>
  <si>
    <t>4.658%</t>
  </si>
  <si>
    <t>SPG</t>
  </si>
  <si>
    <t>CITI/CS/DB/MS</t>
  </si>
  <si>
    <t>2.20%</t>
  </si>
  <si>
    <t>EDF (FRN)</t>
  </si>
  <si>
    <t>Aa3/A+/A+</t>
  </si>
  <si>
    <t>CITI/CS/SG/DB/MIZ/RBC</t>
  </si>
  <si>
    <t>100yr</t>
  </si>
  <si>
    <t>KDB (FRN)</t>
  </si>
  <si>
    <t>BARC, BNP, BAML, CITI, HSBC, KDB, MS, STCH</t>
  </si>
  <si>
    <t>3mL+65a +/-2.5</t>
  </si>
  <si>
    <t>3mL+62.5</t>
  </si>
  <si>
    <t>ABN (TAP)</t>
  </si>
  <si>
    <t>2.5%</t>
  </si>
  <si>
    <t>5-6bp</t>
  </si>
  <si>
    <t>HSBC/ING/JPM/MS/NATIXIS</t>
  </si>
  <si>
    <t>WSTP (FRN)</t>
  </si>
  <si>
    <t>3mL+61</t>
  </si>
  <si>
    <t xml:space="preserve">WSTP </t>
  </si>
  <si>
    <t xml:space="preserve"> mid/hi 70s</t>
  </si>
  <si>
    <t>FEMSA (TAP)</t>
  </si>
  <si>
    <t xml:space="preserve">125a +/-3 </t>
  </si>
  <si>
    <t>EDF 5.625%</t>
  </si>
  <si>
    <t>PNC10</t>
  </si>
  <si>
    <t>1/22/24 call</t>
  </si>
  <si>
    <t>CITI/CS/SG/BAML/BAR/BTM/HSBC/NOM</t>
  </si>
  <si>
    <t>HI 5s</t>
  </si>
  <si>
    <t>5.75pc</t>
  </si>
  <si>
    <t>BARC/GS/HSBC</t>
  </si>
  <si>
    <t>95bp</t>
  </si>
  <si>
    <t>equiv</t>
  </si>
  <si>
    <t>3mL+85bp</t>
  </si>
  <si>
    <t>115bp</t>
  </si>
  <si>
    <t>TMCC 2.1%</t>
  </si>
  <si>
    <t>Aa3/aa-</t>
  </si>
  <si>
    <t>1/1719</t>
  </si>
  <si>
    <t>T+48bp</t>
  </si>
  <si>
    <t>5yr FRN</t>
  </si>
  <si>
    <t>3mL+39bp</t>
  </si>
  <si>
    <t>JOHN DEERE 1.05%</t>
  </si>
  <si>
    <t>DB/HSBC/JPM</t>
  </si>
  <si>
    <t>35bp</t>
  </si>
  <si>
    <t>33bp</t>
  </si>
  <si>
    <t>SOC GEN 5%</t>
  </si>
  <si>
    <t>BBB+/BBB+</t>
  </si>
  <si>
    <t>10YR SUB</t>
  </si>
  <si>
    <t>SG/BAML/BNPP/STCH</t>
  </si>
  <si>
    <t>230bp</t>
  </si>
  <si>
    <t>flat-5bp</t>
  </si>
  <si>
    <t xml:space="preserve">hi 6s </t>
  </si>
  <si>
    <t>6.75, L+378</t>
  </si>
  <si>
    <t>KNOC</t>
  </si>
  <si>
    <t>BARC/CITI/DB/HSBC/KDB/UBS</t>
  </si>
  <si>
    <t>120a +/-2.5</t>
  </si>
  <si>
    <t>T+117.5</t>
  </si>
  <si>
    <t>BOB</t>
  </si>
  <si>
    <t>BAML/BARC/CITI/JPM/STCH</t>
  </si>
  <si>
    <t>330a +/-5</t>
  </si>
  <si>
    <t>CAGR (SUB)</t>
  </si>
  <si>
    <t>BB+/BB+</t>
  </si>
  <si>
    <t>perp NC10</t>
  </si>
  <si>
    <t>BARC/CACIB/CS/GS/JPM/UNICREDIT</t>
  </si>
  <si>
    <t>8.125-8.375%</t>
  </si>
  <si>
    <t>8.00%a</t>
  </si>
  <si>
    <t>BAML/DB/GS</t>
  </si>
  <si>
    <t>3.125%</t>
  </si>
  <si>
    <t>6.375%</t>
  </si>
  <si>
    <t>RBC/DB</t>
  </si>
  <si>
    <t>hi 40s/50s</t>
  </si>
  <si>
    <t>1.200%</t>
  </si>
  <si>
    <t>6-9bp</t>
  </si>
  <si>
    <t>RBC (FRN)</t>
  </si>
  <si>
    <t>2.600%</t>
  </si>
  <si>
    <t>BAML (FRN)</t>
  </si>
  <si>
    <t>4.125%</t>
  </si>
  <si>
    <t>3.00%</t>
  </si>
  <si>
    <t>LM</t>
  </si>
  <si>
    <t>neg5-10</t>
  </si>
  <si>
    <t>BAK</t>
  </si>
  <si>
    <t>BRAD/CITI/CACIB/DB/HSBC</t>
  </si>
  <si>
    <t>hi 6.00%</t>
  </si>
  <si>
    <t>6.50%a +/-5</t>
  </si>
  <si>
    <t>6.45%</t>
  </si>
  <si>
    <t>Aa1/AA+/AAA</t>
  </si>
  <si>
    <t>CS/GS/JPM</t>
  </si>
  <si>
    <t>40-42</t>
  </si>
  <si>
    <t>1.125%</t>
  </si>
  <si>
    <t>EK0323973</t>
  </si>
  <si>
    <t>EK0326190</t>
  </si>
  <si>
    <t>EK0326976</t>
  </si>
  <si>
    <t>EK0324393</t>
  </si>
  <si>
    <t>EK0276809</t>
  </si>
  <si>
    <t>EK0276924</t>
  </si>
  <si>
    <t>EK0135344</t>
  </si>
  <si>
    <t>EK0271495</t>
  </si>
  <si>
    <t>Perpetual</t>
  </si>
  <si>
    <t>EK0284365</t>
  </si>
  <si>
    <t>EK0310764</t>
  </si>
  <si>
    <t>EK0284423</t>
  </si>
  <si>
    <t>EK0286048</t>
  </si>
  <si>
    <t>EK0286105</t>
  </si>
  <si>
    <t>EJ8900999</t>
  </si>
  <si>
    <t>EJ8901054</t>
  </si>
  <si>
    <t>EK0290362</t>
  </si>
  <si>
    <t>EK0290420</t>
  </si>
  <si>
    <t>EK0267170</t>
  </si>
  <si>
    <t>EK0267477</t>
  </si>
  <si>
    <t>EK0266099</t>
  </si>
  <si>
    <t>EK0265497</t>
  </si>
  <si>
    <t>EK0265554</t>
  </si>
  <si>
    <t>3mL+39</t>
  </si>
  <si>
    <t>EK0264359</t>
  </si>
  <si>
    <t>EK0264292</t>
  </si>
  <si>
    <t>EK0264417</t>
  </si>
  <si>
    <t>EK0244906</t>
  </si>
  <si>
    <t>EK0241365</t>
  </si>
  <si>
    <t>EK0241308</t>
  </si>
  <si>
    <t>EK0241241</t>
  </si>
  <si>
    <t>EK0240169</t>
  </si>
  <si>
    <t>EK0240466</t>
  </si>
  <si>
    <t>EK0186339</t>
  </si>
  <si>
    <t>EK0230749</t>
  </si>
  <si>
    <t>EJ9012166</t>
  </si>
  <si>
    <t>EK0249947</t>
  </si>
  <si>
    <t>EK0248386</t>
  </si>
  <si>
    <t>EK0228347</t>
  </si>
  <si>
    <t>EJ9489000</t>
  </si>
  <si>
    <t>EJ9489729</t>
  </si>
  <si>
    <t>2.35%</t>
  </si>
  <si>
    <t>JPM (FRN)</t>
  </si>
  <si>
    <t>2.500%</t>
  </si>
  <si>
    <t>MS (FRN)</t>
  </si>
  <si>
    <t>KB (FRN)</t>
  </si>
  <si>
    <t>BAML/CITI/DB/JPM/SG/STCH/KB</t>
  </si>
  <si>
    <t>3mL+90a +/-2.5</t>
  </si>
  <si>
    <t>3mL+87.5</t>
  </si>
  <si>
    <t>3mL+87.5bp</t>
  </si>
  <si>
    <t>STRH/CITI/MS</t>
  </si>
  <si>
    <t>55 the #</t>
  </si>
  <si>
    <t>1.350%</t>
  </si>
  <si>
    <t>STI (FRN)</t>
  </si>
  <si>
    <t>GIS (FRN)</t>
  </si>
  <si>
    <t>L+25bpa +/-5</t>
  </si>
  <si>
    <t>GIS</t>
  </si>
  <si>
    <t>3.650%</t>
  </si>
  <si>
    <t>JPM/MUS/RBC/STRH</t>
  </si>
  <si>
    <t>35a +/-2</t>
  </si>
  <si>
    <t>T+33</t>
  </si>
  <si>
    <t>1.100%</t>
  </si>
  <si>
    <t>EK0399148</t>
  </si>
  <si>
    <t>EK0389065</t>
  </si>
  <si>
    <t>EK0384504</t>
  </si>
  <si>
    <t>EK0384686</t>
  </si>
  <si>
    <t>EK0384629</t>
  </si>
  <si>
    <t>EK0389420</t>
  </si>
  <si>
    <t>EK0384264</t>
  </si>
  <si>
    <t>EK0392549</t>
  </si>
  <si>
    <t>EK0385709</t>
  </si>
  <si>
    <t>EK0385642</t>
  </si>
  <si>
    <t>EK0386186</t>
  </si>
  <si>
    <t>EK0386129</t>
  </si>
  <si>
    <t>EK0386368</t>
  </si>
  <si>
    <t>EK0386301</t>
  </si>
  <si>
    <t>5 to 7 bps</t>
  </si>
  <si>
    <t>Flat to -2 bps</t>
  </si>
  <si>
    <t>MS/CITI/GS/JPM/PNC</t>
  </si>
  <si>
    <t xml:space="preserve">mid 50s </t>
  </si>
  <si>
    <t>APH</t>
  </si>
  <si>
    <t>BARC/HSBC/WFS</t>
  </si>
  <si>
    <t>2.55%</t>
  </si>
  <si>
    <t>RBS/CITI/RBC</t>
  </si>
  <si>
    <t>ARES (RE-OPEN)</t>
  </si>
  <si>
    <t>NA/BBB/NA</t>
  </si>
  <si>
    <t>BAML/JPM/BARC</t>
  </si>
  <si>
    <t>4.30%a +/-5</t>
  </si>
  <si>
    <t>4.25%</t>
  </si>
  <si>
    <t>TXT</t>
  </si>
  <si>
    <t>BAML/CITI/JPM/MUS</t>
  </si>
  <si>
    <t>155a +/-10</t>
  </si>
  <si>
    <t>3.65%</t>
  </si>
  <si>
    <t>10bp vs 7yr</t>
  </si>
  <si>
    <t>165a +/-10</t>
  </si>
  <si>
    <t>FIBRA</t>
  </si>
  <si>
    <t>CS/BBVA/DB/SANT</t>
  </si>
  <si>
    <t>350a</t>
  </si>
  <si>
    <t>7.95%</t>
  </si>
  <si>
    <t>ABIBB</t>
  </si>
  <si>
    <t>BARC/BAML/DB/JPM/RBS</t>
  </si>
  <si>
    <t>35-40</t>
  </si>
  <si>
    <t>T+30</t>
  </si>
  <si>
    <t>ABIBB (FRN)</t>
  </si>
  <si>
    <t>3.70%</t>
  </si>
  <si>
    <t>EK0416678</t>
  </si>
  <si>
    <t>EK0416553</t>
  </si>
  <si>
    <t>EK0416132</t>
  </si>
  <si>
    <t>EK0416793</t>
  </si>
  <si>
    <t>EK0417031</t>
  </si>
  <si>
    <t>EK0417213</t>
  </si>
  <si>
    <t>EK0436361</t>
  </si>
  <si>
    <t>EK0436486</t>
  </si>
  <si>
    <t>EK0437385</t>
  </si>
  <si>
    <t>EK0437500</t>
  </si>
  <si>
    <t>EJ9336474</t>
  </si>
  <si>
    <t>EK0438342</t>
  </si>
  <si>
    <t>EK0438763</t>
  </si>
  <si>
    <t>EK0448606</t>
  </si>
  <si>
    <t>EK0448788</t>
  </si>
  <si>
    <t>-3 bps to Flat</t>
  </si>
  <si>
    <t>9 to 14 bps</t>
  </si>
  <si>
    <t>3 to 8 bps</t>
  </si>
  <si>
    <t>BARC/DB/BB&amp;T</t>
  </si>
  <si>
    <t>BBT (FRN)</t>
  </si>
  <si>
    <t>3mL+66</t>
  </si>
  <si>
    <t>115a +/-2.5bp</t>
  </si>
  <si>
    <t>2.625%</t>
  </si>
  <si>
    <t>GS (FRN) (TAP)</t>
  </si>
  <si>
    <t>BAML/BK/CITI/JPM</t>
  </si>
  <si>
    <t>BARC/GS/USB</t>
  </si>
  <si>
    <t>U.S. BANK</t>
  </si>
  <si>
    <t>1.10%</t>
  </si>
  <si>
    <t>U.S. BANK (FRN)</t>
  </si>
  <si>
    <t>MS/CITI/JPM</t>
  </si>
  <si>
    <t>1.25%</t>
  </si>
  <si>
    <t>MTB (FRN)</t>
  </si>
  <si>
    <t>EK0478090</t>
  </si>
  <si>
    <t>EK0478215</t>
  </si>
  <si>
    <t>EK0478330</t>
  </si>
  <si>
    <t>EK0480377</t>
  </si>
  <si>
    <t>EK0480435</t>
  </si>
  <si>
    <t>EK0480138</t>
  </si>
  <si>
    <t>EK0501073</t>
  </si>
  <si>
    <t>EK0503715</t>
  </si>
  <si>
    <t>EK0502519</t>
  </si>
  <si>
    <t>EJ9334792</t>
  </si>
  <si>
    <t>EK0501131</t>
  </si>
  <si>
    <t>EK0501016</t>
  </si>
  <si>
    <t>11 bps</t>
  </si>
  <si>
    <t>10 to 15 bps</t>
  </si>
  <si>
    <t>Neg 5 bps</t>
  </si>
  <si>
    <t>ORAFP</t>
  </si>
  <si>
    <t>BAML/DB/JPM/MUS/RBS</t>
  </si>
  <si>
    <t>2.750%</t>
  </si>
  <si>
    <t>5.500%</t>
  </si>
  <si>
    <t>EK0538653</t>
  </si>
  <si>
    <t>EK0538596</t>
  </si>
  <si>
    <t>27.5 bps</t>
  </si>
  <si>
    <t>MINSUR</t>
  </si>
  <si>
    <t>BAML/JPM/SCOTIA</t>
  </si>
  <si>
    <t>Mid Hi 6.00%</t>
  </si>
  <si>
    <t>6.50%a</t>
  </si>
  <si>
    <t>6.25%</t>
  </si>
  <si>
    <t>EK0538950</t>
  </si>
  <si>
    <t>HYNMTR</t>
  </si>
  <si>
    <t>EK0597113</t>
  </si>
  <si>
    <t>IPT-PXG</t>
  </si>
  <si>
    <t>TRADING</t>
  </si>
  <si>
    <t>CHANGE</t>
  </si>
  <si>
    <t>X COVERED</t>
  </si>
  <si>
    <t>NIC VS DIRECT</t>
  </si>
  <si>
    <t>NIC VS COMPS</t>
  </si>
  <si>
    <t>AVG NIC</t>
  </si>
  <si>
    <t>BAML/BARC/Citi</t>
  </si>
  <si>
    <t>2bp/neg</t>
  </si>
  <si>
    <t xml:space="preserve">130a </t>
  </si>
  <si>
    <t>T+115bp</t>
  </si>
  <si>
    <t>ARCP 2.00</t>
  </si>
  <si>
    <t>BARC/Citi</t>
  </si>
  <si>
    <t>137.5 #</t>
  </si>
  <si>
    <t>debut</t>
  </si>
  <si>
    <t>ARCP 3.00</t>
  </si>
  <si>
    <t>162.5 #</t>
  </si>
  <si>
    <t>ARCP 4.60</t>
  </si>
  <si>
    <t>200#</t>
  </si>
  <si>
    <t xml:space="preserve">$1.2bn </t>
  </si>
  <si>
    <t xml:space="preserve">debut </t>
  </si>
  <si>
    <t>D 3.45</t>
  </si>
  <si>
    <t>BNPP/DB/UBS</t>
  </si>
  <si>
    <t>$1.9bn (each)</t>
  </si>
  <si>
    <t>D 4.45</t>
  </si>
  <si>
    <t>WBS 4.375</t>
  </si>
  <si>
    <t>DB/Jeff/Sander</t>
  </si>
  <si>
    <t>190 +/- 5</t>
  </si>
  <si>
    <t xml:space="preserve">$500m </t>
  </si>
  <si>
    <t>EPD 3.90</t>
  </si>
  <si>
    <t>BARC/C/DB/MIZ</t>
  </si>
  <si>
    <t>mid-hi 130s</t>
  </si>
  <si>
    <t>$3.2bn</t>
  </si>
  <si>
    <t>5-10bp</t>
  </si>
  <si>
    <t>EPD 5.10</t>
  </si>
  <si>
    <t>mid-hi 150s</t>
  </si>
  <si>
    <t>150a +/- 5</t>
  </si>
  <si>
    <t>BPLN FRN</t>
  </si>
  <si>
    <t>BARC/BNPP/CS/MS/MUS/RBS</t>
  </si>
  <si>
    <t xml:space="preserve">L equiv </t>
  </si>
  <si>
    <t xml:space="preserve">L+54bp </t>
  </si>
  <si>
    <t>7.5bp</t>
  </si>
  <si>
    <t>BPLN 2.237</t>
  </si>
  <si>
    <t>BPLN 3.814</t>
  </si>
  <si>
    <t xml:space="preserve">$3bn </t>
  </si>
  <si>
    <t>flat-7.5bp</t>
  </si>
  <si>
    <t>BPCEGP FRN</t>
  </si>
  <si>
    <t>C/GS/Natixis/RBC</t>
  </si>
  <si>
    <t>L+85bp</t>
  </si>
  <si>
    <t>BPCEGP 1.625</t>
  </si>
  <si>
    <t>2/5/2014</t>
  </si>
  <si>
    <t>2/4/2014</t>
  </si>
  <si>
    <t>2/3/2014</t>
  </si>
  <si>
    <t>COUNTRY</t>
  </si>
  <si>
    <t>MATURITY</t>
  </si>
  <si>
    <t>ISSUE_SPREAD_BNCHMRK</t>
  </si>
  <si>
    <t>Size 
(MM)</t>
  </si>
  <si>
    <t>KORGAS 3.875</t>
  </si>
  <si>
    <t>BAML/BARC/GS/JPM/UBS</t>
  </si>
  <si>
    <t xml:space="preserve">125-130 </t>
  </si>
  <si>
    <t>122/119</t>
  </si>
  <si>
    <t>DB FRN</t>
  </si>
  <si>
    <t>L+65a +/- 5</t>
  </si>
  <si>
    <t>L+61bp</t>
  </si>
  <si>
    <t>59/56</t>
  </si>
  <si>
    <t>2-9bp</t>
  </si>
  <si>
    <t>DB 1.40</t>
  </si>
  <si>
    <t>T+80a +/- 5</t>
  </si>
  <si>
    <t>71/69</t>
  </si>
  <si>
    <t>2.9bp</t>
  </si>
  <si>
    <t>DB 2.50</t>
  </si>
  <si>
    <t xml:space="preserve">DB </t>
  </si>
  <si>
    <t>T+105a +/- 5</t>
  </si>
  <si>
    <t>95/93</t>
  </si>
  <si>
    <t xml:space="preserve">$2.4bn </t>
  </si>
  <si>
    <t>BNP/GS/HSBC/JPM/MIZ/RBC</t>
  </si>
  <si>
    <t>3ml+10a</t>
  </si>
  <si>
    <t>L+8.75</t>
  </si>
  <si>
    <t>3mL+7bp</t>
  </si>
  <si>
    <t>6/2</t>
  </si>
  <si>
    <t>neg 0.5bp</t>
  </si>
  <si>
    <t xml:space="preserve">IBM FRN </t>
  </si>
  <si>
    <t>34/31</t>
  </si>
  <si>
    <t xml:space="preserve">$1.1bn </t>
  </si>
  <si>
    <t>IBM 1.95</t>
  </si>
  <si>
    <t>T+50a +/- 2</t>
  </si>
  <si>
    <t>45/43</t>
  </si>
  <si>
    <t>IBM 3.625</t>
  </si>
  <si>
    <t>T+100a +/- 5</t>
  </si>
  <si>
    <t>91/90</t>
  </si>
  <si>
    <t xml:space="preserve">$5bn </t>
  </si>
  <si>
    <t>AMG 4.25</t>
  </si>
  <si>
    <t>BBB/BBB</t>
  </si>
  <si>
    <t>BAML/C/JPM</t>
  </si>
  <si>
    <t>160/155</t>
  </si>
  <si>
    <t>MTB hybrid</t>
  </si>
  <si>
    <t>Perp NC 10</t>
  </si>
  <si>
    <t>C/CS/JPM</t>
  </si>
  <si>
    <t xml:space="preserve">6.5% area </t>
  </si>
  <si>
    <t>6.45%-6.50%</t>
  </si>
  <si>
    <t>6.45%; +374</t>
  </si>
  <si>
    <t>370/366</t>
  </si>
  <si>
    <t>118/115</t>
  </si>
  <si>
    <t>80/76</t>
  </si>
  <si>
    <t>ANNOUNCEMENT DATE</t>
  </si>
  <si>
    <t>EK0637471</t>
  </si>
  <si>
    <t>EK0635137</t>
  </si>
  <si>
    <t>EK0635616</t>
  </si>
  <si>
    <t>EK0635251</t>
  </si>
  <si>
    <t>EK0635376</t>
  </si>
  <si>
    <t>EK0635319</t>
  </si>
  <si>
    <t>EK0633876</t>
  </si>
  <si>
    <t>EK0633819</t>
  </si>
  <si>
    <t>EK0633751</t>
  </si>
  <si>
    <t>EK0626797</t>
  </si>
  <si>
    <t>Technology</t>
  </si>
  <si>
    <t>INVESTMENT GRADE</t>
  </si>
  <si>
    <t>*In bps</t>
  </si>
  <si>
    <t>Avg.
NIC
(bps)</t>
  </si>
  <si>
    <r>
      <rPr>
        <sz val="9"/>
        <color theme="1"/>
        <rFont val="Calibri"/>
        <family val="2"/>
      </rPr>
      <t>Δ</t>
    </r>
    <r>
      <rPr>
        <sz val="9"/>
        <color theme="1"/>
        <rFont val="Cambria"/>
        <family val="1"/>
      </rPr>
      <t xml:space="preserve"> IPT -Priced
(bps)</t>
    </r>
  </si>
  <si>
    <t>45a +/- 3</t>
  </si>
  <si>
    <t>T+42bp</t>
  </si>
  <si>
    <t>3-8bp</t>
  </si>
  <si>
    <t xml:space="preserve">T+65bp </t>
  </si>
  <si>
    <t>66/62</t>
  </si>
  <si>
    <t xml:space="preserve">T+100bp </t>
  </si>
  <si>
    <t>C/JPM</t>
  </si>
  <si>
    <t xml:space="preserve">$350m </t>
  </si>
  <si>
    <t xml:space="preserve">275a </t>
  </si>
  <si>
    <t>N/A</t>
  </si>
  <si>
    <t>55a +/- 5</t>
  </si>
  <si>
    <t xml:space="preserve">$1.6bn </t>
  </si>
  <si>
    <t xml:space="preserve">$3.4bn </t>
  </si>
  <si>
    <t xml:space="preserve">T+50bp </t>
  </si>
  <si>
    <t>JPM 3.875</t>
  </si>
  <si>
    <t>115a +/- 2.5</t>
  </si>
  <si>
    <t>4.5bp</t>
  </si>
  <si>
    <t xml:space="preserve">T+95bp </t>
  </si>
  <si>
    <t xml:space="preserve">$400m </t>
  </si>
  <si>
    <t xml:space="preserve">$900m </t>
  </si>
  <si>
    <t xml:space="preserve">9-14bp </t>
  </si>
  <si>
    <t>C/GS/MS</t>
  </si>
  <si>
    <t>25a +/- 5</t>
  </si>
  <si>
    <t>3mL+20bp</t>
  </si>
  <si>
    <t xml:space="preserve">$2.1bn </t>
  </si>
  <si>
    <t>35a +/- 2</t>
  </si>
  <si>
    <t>T+53bp</t>
  </si>
  <si>
    <t>90a +/- 2.5</t>
  </si>
  <si>
    <t>WFS sole</t>
  </si>
  <si>
    <t>BRASKM 6.45</t>
  </si>
  <si>
    <t xml:space="preserve">$5.5bn </t>
  </si>
  <si>
    <t>LM 5.625</t>
  </si>
  <si>
    <t xml:space="preserve">237.5a </t>
  </si>
  <si>
    <t>200a +/- 5</t>
  </si>
  <si>
    <t xml:space="preserve">T+195bp </t>
  </si>
  <si>
    <t xml:space="preserve">T+40bp </t>
  </si>
  <si>
    <t>40/35</t>
  </si>
  <si>
    <t xml:space="preserve">$3.6bn </t>
  </si>
  <si>
    <t>KOROIL 2.75</t>
  </si>
  <si>
    <t>neg 10bp</t>
  </si>
  <si>
    <t>114/111</t>
  </si>
  <si>
    <t>210a +/- 5</t>
  </si>
  <si>
    <t>T+205bp</t>
  </si>
  <si>
    <t>265a +/- 5</t>
  </si>
  <si>
    <t>3mL+78bp</t>
  </si>
  <si>
    <t>$5.7bn</t>
  </si>
  <si>
    <t>neg 1</t>
  </si>
  <si>
    <t xml:space="preserve">T+120bp </t>
  </si>
  <si>
    <t xml:space="preserve">$3.9bn </t>
  </si>
  <si>
    <t xml:space="preserve">A3/BBB+ </t>
  </si>
  <si>
    <t>Perp NC10</t>
  </si>
  <si>
    <t>95/92</t>
  </si>
  <si>
    <t xml:space="preserve">$500m+ </t>
  </si>
  <si>
    <t>16bp</t>
  </si>
  <si>
    <t>50a +/- 2</t>
  </si>
  <si>
    <t xml:space="preserve">$1.8bn </t>
  </si>
  <si>
    <t>10yr T2</t>
  </si>
  <si>
    <t>230a +/- 5</t>
  </si>
  <si>
    <t xml:space="preserve">$2.75bn </t>
  </si>
  <si>
    <t>65a +/- 2.5</t>
  </si>
  <si>
    <t>L+62.5bp</t>
  </si>
  <si>
    <t>240a +/- 5</t>
  </si>
  <si>
    <t xml:space="preserve">T+235bp </t>
  </si>
  <si>
    <t>WSTP FRN</t>
  </si>
  <si>
    <t>BAML/C/GS</t>
  </si>
  <si>
    <t>4.5yr tap</t>
  </si>
  <si>
    <t xml:space="preserve">T+85bp </t>
  </si>
  <si>
    <t xml:space="preserve">flat </t>
  </si>
  <si>
    <t>50/45</t>
  </si>
  <si>
    <t>240-250</t>
  </si>
  <si>
    <t xml:space="preserve">T+240bp </t>
  </si>
  <si>
    <t xml:space="preserve">$1bn </t>
  </si>
  <si>
    <t xml:space="preserve">n/a </t>
  </si>
  <si>
    <t>80a +/- 2</t>
  </si>
  <si>
    <t>T+78bp</t>
  </si>
  <si>
    <t xml:space="preserve">T+88bp </t>
  </si>
  <si>
    <t xml:space="preserve">A2/A- </t>
  </si>
  <si>
    <t>neg 6</t>
  </si>
  <si>
    <t>62/58</t>
  </si>
  <si>
    <t>GE FRN</t>
  </si>
  <si>
    <t>3mL+51bp</t>
  </si>
  <si>
    <t>30a +/- 5</t>
  </si>
  <si>
    <t>T+25bp</t>
  </si>
  <si>
    <t>50a +/- 5</t>
  </si>
  <si>
    <t xml:space="preserve">$2.7bn </t>
  </si>
  <si>
    <t>5.125% a</t>
  </si>
  <si>
    <t>SUMIBK FRN</t>
  </si>
  <si>
    <t>74/72</t>
  </si>
  <si>
    <t>BARC/Citi/GS/JPM</t>
  </si>
  <si>
    <t xml:space="preserve">$2.8bn </t>
  </si>
  <si>
    <t xml:space="preserve">neg 2bp </t>
  </si>
  <si>
    <t xml:space="preserve">T+112.5bp </t>
  </si>
  <si>
    <t>103/100</t>
  </si>
  <si>
    <t xml:space="preserve">$2.9bn </t>
  </si>
  <si>
    <t xml:space="preserve">lo 80s </t>
  </si>
  <si>
    <t>75a +/- 5</t>
  </si>
  <si>
    <t xml:space="preserve">T+70bp </t>
  </si>
  <si>
    <t>neg 19bp</t>
  </si>
  <si>
    <t xml:space="preserve">T+300bp </t>
  </si>
  <si>
    <t xml:space="preserve">$4.8bn </t>
  </si>
  <si>
    <t xml:space="preserve">$850m </t>
  </si>
  <si>
    <t>60a +/- 5</t>
  </si>
  <si>
    <t>48/43</t>
  </si>
  <si>
    <t xml:space="preserve">$2bn </t>
  </si>
  <si>
    <t>neg 5</t>
  </si>
  <si>
    <t xml:space="preserve">Baa1/A </t>
  </si>
  <si>
    <t>neg 7</t>
  </si>
  <si>
    <t>245a +/- 5</t>
  </si>
  <si>
    <t xml:space="preserve">$3.1bn </t>
  </si>
  <si>
    <t>ANZ FRN</t>
  </si>
  <si>
    <t>3mL+38bp</t>
  </si>
  <si>
    <t>ANZ  1.25</t>
  </si>
  <si>
    <t>85a +/- 5</t>
  </si>
  <si>
    <t>BRK FRN</t>
  </si>
  <si>
    <t>3mL+15bp</t>
  </si>
  <si>
    <t xml:space="preserve">T+25bp </t>
  </si>
  <si>
    <t>$2bn each</t>
  </si>
  <si>
    <t xml:space="preserve">Baa1/BBB+ </t>
  </si>
  <si>
    <t xml:space="preserve">T+187.5bp </t>
  </si>
  <si>
    <t xml:space="preserve">$2.35bn </t>
  </si>
  <si>
    <t>115a +/- 2</t>
  </si>
  <si>
    <t>$5.2bn</t>
  </si>
  <si>
    <t>70a +/- 3</t>
  </si>
  <si>
    <t xml:space="preserve">T+210bp </t>
  </si>
  <si>
    <t>USB FRN</t>
  </si>
  <si>
    <t>1-4bp</t>
  </si>
  <si>
    <t>40a +/- 5</t>
  </si>
  <si>
    <t>C/JPM/MS</t>
  </si>
  <si>
    <t>75/72</t>
  </si>
  <si>
    <t>COF 1.20</t>
  </si>
  <si>
    <t>BARC/DB/MS</t>
  </si>
  <si>
    <t>COF 2.25</t>
  </si>
  <si>
    <t xml:space="preserve">T+78bp </t>
  </si>
  <si>
    <t>3nc2</t>
  </si>
  <si>
    <t>EK0692310</t>
  </si>
  <si>
    <t>EK0681396</t>
  </si>
  <si>
    <t>EK0681339</t>
  </si>
  <si>
    <t>Basic Materials</t>
  </si>
  <si>
    <t>Communications</t>
  </si>
  <si>
    <t>Consumer, Non-cyclical</t>
  </si>
  <si>
    <t>FIN</t>
  </si>
  <si>
    <t>UTIL</t>
  </si>
  <si>
    <t>TECH</t>
  </si>
  <si>
    <t>BML</t>
  </si>
  <si>
    <t>COMM</t>
  </si>
  <si>
    <t>Abbreviation</t>
  </si>
  <si>
    <t>abbreviation1</t>
  </si>
  <si>
    <t>BNPP/Barc/C/Lloyds/SG</t>
  </si>
  <si>
    <t>65a +-/5</t>
  </si>
  <si>
    <t>3mL+47#</t>
  </si>
  <si>
    <t>3mL+47bp</t>
  </si>
  <si>
    <t>60#</t>
  </si>
  <si>
    <t>EK0705948</t>
  </si>
  <si>
    <t>EK0705765</t>
  </si>
  <si>
    <t>EK0711045</t>
  </si>
  <si>
    <t>EK0709841</t>
  </si>
  <si>
    <t>BACR FRN</t>
  </si>
  <si>
    <t>3mL+60a +/- 2</t>
  </si>
  <si>
    <t>3mL+58bp</t>
  </si>
  <si>
    <t>BACR 2.50</t>
  </si>
  <si>
    <t>lo 100s (110a)</t>
  </si>
  <si>
    <t>95a +/- 2</t>
  </si>
  <si>
    <t xml:space="preserve">$6.25bn </t>
  </si>
  <si>
    <t>HCP 4.20</t>
  </si>
  <si>
    <t>GS/JPM/WFS</t>
  </si>
  <si>
    <t>150a +/- 2</t>
  </si>
  <si>
    <t xml:space="preserve">T+148bp </t>
  </si>
  <si>
    <t>3mL+52#</t>
  </si>
  <si>
    <t>3mL+52bp</t>
  </si>
  <si>
    <t>JPM  1.35</t>
  </si>
  <si>
    <t>T+65bp #</t>
  </si>
  <si>
    <t>EK0732322</t>
  </si>
  <si>
    <t>EK0733882</t>
  </si>
  <si>
    <t>EK0730342</t>
  </si>
  <si>
    <t>EK0738683</t>
  </si>
  <si>
    <t>EK0731480</t>
  </si>
  <si>
    <t>FSC 4.875</t>
  </si>
  <si>
    <t>BACR/GS/MS/JPM</t>
  </si>
  <si>
    <t>lo 5s</t>
  </si>
  <si>
    <t>EK0732868</t>
  </si>
  <si>
    <t>52/48</t>
  </si>
  <si>
    <t>WHR 1.35</t>
  </si>
  <si>
    <t>JPM/RBS</t>
  </si>
  <si>
    <t>61/58</t>
  </si>
  <si>
    <t>WHR 2.40</t>
  </si>
  <si>
    <t>89/86</t>
  </si>
  <si>
    <t>WHR 4.00</t>
  </si>
  <si>
    <t xml:space="preserve">T+125bp </t>
  </si>
  <si>
    <t>122/120</t>
  </si>
  <si>
    <t>MDT FRN</t>
  </si>
  <si>
    <t>A2/AA-</t>
  </si>
  <si>
    <t>3mL+9bp</t>
  </si>
  <si>
    <t>L+8/</t>
  </si>
  <si>
    <t>MDT 0.875</t>
  </si>
  <si>
    <t>T+20bp</t>
  </si>
  <si>
    <t>19/17</t>
  </si>
  <si>
    <t>$775m</t>
  </si>
  <si>
    <t>MDT 3.625</t>
  </si>
  <si>
    <t>83/81</t>
  </si>
  <si>
    <t>MDT 4.625</t>
  </si>
  <si>
    <t>91/89</t>
  </si>
  <si>
    <t xml:space="preserve">$2.25bn </t>
  </si>
  <si>
    <t>GOOG 3.375</t>
  </si>
  <si>
    <t>62/60</t>
  </si>
  <si>
    <t>$4.80bn</t>
  </si>
  <si>
    <t>LLY 1.95</t>
  </si>
  <si>
    <t>43/40</t>
  </si>
  <si>
    <t>LLY 4.65</t>
  </si>
  <si>
    <t>95 #</t>
  </si>
  <si>
    <t>94/91</t>
  </si>
  <si>
    <t xml:space="preserve">flat  </t>
  </si>
  <si>
    <t>SWEDA 2.375</t>
  </si>
  <si>
    <t>BARC/Citi/HSBC/JPM</t>
  </si>
  <si>
    <t>82/79</t>
  </si>
  <si>
    <t>ODEBRE 6.625</t>
  </si>
  <si>
    <t>Sant/HSBC/BNP/Brades/Itau/MS</t>
  </si>
  <si>
    <t>hi 6s to 7%; GDNC 6.75-875%</t>
  </si>
  <si>
    <t>6.625%</t>
  </si>
  <si>
    <t>$101.5; 6.384%</t>
  </si>
  <si>
    <t xml:space="preserve">long 3yr </t>
  </si>
  <si>
    <t>ANZ/Citi/RBCCM</t>
  </si>
  <si>
    <t>L+57a</t>
  </si>
  <si>
    <t>L+52bp</t>
  </si>
  <si>
    <t>L+50/</t>
  </si>
  <si>
    <t>neg 4.5</t>
  </si>
  <si>
    <t>ANZ 1.40</t>
  </si>
  <si>
    <t>T+70-72bp</t>
  </si>
  <si>
    <t>63/61</t>
  </si>
  <si>
    <t>DB/RBS/UBS</t>
  </si>
  <si>
    <t>145a +/- 2</t>
  </si>
  <si>
    <t>T+143bp</t>
  </si>
  <si>
    <t>133/131</t>
  </si>
  <si>
    <t>KMP 5.50</t>
  </si>
  <si>
    <t xml:space="preserve">190-195 </t>
  </si>
  <si>
    <t>180/178</t>
  </si>
  <si>
    <t>CMCSA 3.60</t>
  </si>
  <si>
    <t>BAML/BNPP/RBC/WFS</t>
  </si>
  <si>
    <t>90/88</t>
  </si>
  <si>
    <t>$6.5BN</t>
  </si>
  <si>
    <t>CMCSA 4.75</t>
  </si>
  <si>
    <t>110a +/- 2</t>
  </si>
  <si>
    <t>109/106</t>
  </si>
  <si>
    <t>$4.5BN</t>
  </si>
  <si>
    <t>PFG 1.125</t>
  </si>
  <si>
    <t>GS/USBI</t>
  </si>
  <si>
    <t>SBERRU 5.50</t>
  </si>
  <si>
    <t>BBB- Fitch</t>
  </si>
  <si>
    <t>10 nc 5 T2</t>
  </si>
  <si>
    <t>BAML/CS/DB/SBER</t>
  </si>
  <si>
    <t>5.50%; 402.3</t>
  </si>
  <si>
    <t>416/411</t>
  </si>
  <si>
    <t>RSHB 5.10</t>
  </si>
  <si>
    <t>4.80%a</t>
  </si>
  <si>
    <t>4.70-4.75%</t>
  </si>
  <si>
    <t>4.70%; 323</t>
  </si>
  <si>
    <t>315/290</t>
  </si>
  <si>
    <t>13.6bp</t>
  </si>
  <si>
    <t>ITW 0.90</t>
  </si>
  <si>
    <t>BAML/C/GS/JPM</t>
  </si>
  <si>
    <t>30a +/- 2</t>
  </si>
  <si>
    <t>T+28bp</t>
  </si>
  <si>
    <t>27/23</t>
  </si>
  <si>
    <t>$1.55bn</t>
  </si>
  <si>
    <t>neg 1 to neg 4</t>
  </si>
  <si>
    <t>ITW 1.95</t>
  </si>
  <si>
    <t>48/44</t>
  </si>
  <si>
    <t>ITW 3.50</t>
  </si>
  <si>
    <t>84/82</t>
  </si>
  <si>
    <t>NOVNVX 3.40</t>
  </si>
  <si>
    <t>80a +/- 3</t>
  </si>
  <si>
    <t>NOVNVX 4.40</t>
  </si>
  <si>
    <t>79/77</t>
  </si>
  <si>
    <t>R 2.25</t>
  </si>
  <si>
    <t>BAML/BNPP/MIZ/MS/RBC</t>
  </si>
  <si>
    <t>T+110-115bp</t>
  </si>
  <si>
    <t>106/103</t>
  </si>
  <si>
    <t>PCG 3.75</t>
  </si>
  <si>
    <t>JPM/MS/RAM/RBS</t>
  </si>
  <si>
    <t>PCG 4.75</t>
  </si>
  <si>
    <t>115 +/- 5</t>
  </si>
  <si>
    <t>110/106</t>
  </si>
  <si>
    <t>EK0812504</t>
  </si>
  <si>
    <t>EK0812561</t>
  </si>
  <si>
    <t>EK0811902</t>
  </si>
  <si>
    <t>EK0812140</t>
  </si>
  <si>
    <t>EK0811787</t>
  </si>
  <si>
    <t>EK0811662</t>
  </si>
  <si>
    <t>EK0811605</t>
  </si>
  <si>
    <t>EK0811480</t>
  </si>
  <si>
    <t>EJ7624129</t>
  </si>
  <si>
    <t>EK0809088</t>
  </si>
  <si>
    <t>EK0854753</t>
  </si>
  <si>
    <t>EK0852351</t>
  </si>
  <si>
    <t>EK0851692</t>
  </si>
  <si>
    <t>EK0850736</t>
  </si>
  <si>
    <t>EK0850611</t>
  </si>
  <si>
    <t>EK0864265</t>
  </si>
  <si>
    <t>EK0885500</t>
  </si>
  <si>
    <t>EK0885864</t>
  </si>
  <si>
    <t>EK0884842</t>
  </si>
  <si>
    <t>EK0873985</t>
  </si>
  <si>
    <t>EK0873860</t>
  </si>
  <si>
    <t>EK0873563</t>
  </si>
  <si>
    <t>EK0874769</t>
  </si>
  <si>
    <t>EK0874645</t>
  </si>
  <si>
    <t>EK0874520</t>
  </si>
  <si>
    <t>EK0874587</t>
  </si>
  <si>
    <t>EK0874405</t>
  </si>
  <si>
    <t>EK0874280</t>
  </si>
  <si>
    <t>EK0874165</t>
  </si>
  <si>
    <t>GS 4.00</t>
  </si>
  <si>
    <t xml:space="preserve">$8bn </t>
  </si>
  <si>
    <t>HBAN 2.20</t>
  </si>
  <si>
    <t>CS/DB</t>
  </si>
  <si>
    <t xml:space="preserve">T+75bp </t>
  </si>
  <si>
    <t>5bp to neg 5bp</t>
  </si>
  <si>
    <t>CL 1.75</t>
  </si>
  <si>
    <t>C/GS/WFS</t>
  </si>
  <si>
    <t>35a +/- 5</t>
  </si>
  <si>
    <t>CL 3.25</t>
  </si>
  <si>
    <t xml:space="preserve">$1.3bn </t>
  </si>
  <si>
    <t>neg 7-10</t>
  </si>
  <si>
    <t>BARC/Citi/JPM</t>
  </si>
  <si>
    <t>CAT 1.00</t>
  </si>
  <si>
    <t>CAT 3.75</t>
  </si>
  <si>
    <t>9.5yr tap</t>
  </si>
  <si>
    <t>FITB 2.30</t>
  </si>
  <si>
    <t>5yr hldco</t>
  </si>
  <si>
    <t>DB/FITB/JPM</t>
  </si>
  <si>
    <t>85a +/- 3</t>
  </si>
  <si>
    <t>$1.1bn+</t>
  </si>
  <si>
    <t>neg 1-2bp</t>
  </si>
  <si>
    <t>TRPCN 4.625</t>
  </si>
  <si>
    <t>125a vs old bnd</t>
  </si>
  <si>
    <t xml:space="preserve">$3.5BN </t>
  </si>
  <si>
    <t>LYB 4.875</t>
  </si>
  <si>
    <t xml:space="preserve">Baa1/BBB </t>
  </si>
  <si>
    <t>BARC/Citi/DB</t>
  </si>
  <si>
    <t xml:space="preserve">$3.65bn </t>
  </si>
  <si>
    <t>BZLNZ 2.35</t>
  </si>
  <si>
    <t xml:space="preserve">5yr  </t>
  </si>
  <si>
    <t>C/GS/JPM</t>
  </si>
  <si>
    <t>mid-hi 90s; rvsd mid 90s</t>
  </si>
  <si>
    <t>MMP 5.15</t>
  </si>
  <si>
    <t>29.5yr tap</t>
  </si>
  <si>
    <t>BARC/MUS/USB/WFS</t>
  </si>
  <si>
    <t>mid-130s</t>
  </si>
  <si>
    <t>3mL+12a +/- 2</t>
  </si>
  <si>
    <t>3mL+10bp</t>
  </si>
  <si>
    <t>DE 1.95</t>
  </si>
  <si>
    <t>DE 2.80</t>
  </si>
  <si>
    <t>70a +/- 2</t>
  </si>
  <si>
    <t xml:space="preserve">T+68bp </t>
  </si>
  <si>
    <t>PEP 0.95</t>
  </si>
  <si>
    <t>C/RBS/UBS</t>
  </si>
  <si>
    <t>neg 8bp</t>
  </si>
  <si>
    <t>PEP 3.60</t>
  </si>
  <si>
    <t>T+92bp</t>
  </si>
  <si>
    <t xml:space="preserve">$3.25bn </t>
  </si>
  <si>
    <t>PDM 4.45</t>
  </si>
  <si>
    <t>180a +/- 2</t>
  </si>
  <si>
    <t>NSANY FRN</t>
  </si>
  <si>
    <t xml:space="preserve">BARC/Citi  </t>
  </si>
  <si>
    <t>L+65a</t>
  </si>
  <si>
    <t>3mL+55bp</t>
  </si>
  <si>
    <t>neg 14bp</t>
  </si>
  <si>
    <t>CSCO FRN</t>
  </si>
  <si>
    <t>L+5-7</t>
  </si>
  <si>
    <t>CSCO 1.10</t>
  </si>
  <si>
    <t>T+45a +/- 5</t>
  </si>
  <si>
    <t>T+40bp</t>
  </si>
  <si>
    <t>CSCO  FRN</t>
  </si>
  <si>
    <t>CSCO 2.125</t>
  </si>
  <si>
    <t>T+70a</t>
  </si>
  <si>
    <t>CSCO 2.90</t>
  </si>
  <si>
    <t>T+95a</t>
  </si>
  <si>
    <t>CSCO 3.625</t>
  </si>
  <si>
    <t>T+95a +/- 5</t>
  </si>
  <si>
    <t xml:space="preserve">T+90bp </t>
  </si>
  <si>
    <t xml:space="preserve">$4bn </t>
  </si>
  <si>
    <t xml:space="preserve">neg 5bp </t>
  </si>
  <si>
    <t>CMS 3.875</t>
  </si>
  <si>
    <t xml:space="preserve">Baa2/BBB- </t>
  </si>
  <si>
    <t>neg 12</t>
  </si>
  <si>
    <t>CMS 4.875</t>
  </si>
  <si>
    <t>120a +/- 2</t>
  </si>
  <si>
    <t>CNAFNL 3.95</t>
  </si>
  <si>
    <t>BARC/C/WFS</t>
  </si>
  <si>
    <t>PCG 2.40</t>
  </si>
  <si>
    <t>BARC/BNPP/Citi</t>
  </si>
  <si>
    <t xml:space="preserve">lo 100s (110a) </t>
  </si>
  <si>
    <t>DLPH 4.15</t>
  </si>
  <si>
    <t>HG debut</t>
  </si>
  <si>
    <t>EK0929928</t>
  </si>
  <si>
    <t>EK0929449</t>
  </si>
  <si>
    <t>EK0926981</t>
  </si>
  <si>
    <t>EK0926809</t>
  </si>
  <si>
    <t>EK0926684</t>
  </si>
  <si>
    <t>EK0926387</t>
  </si>
  <si>
    <t>EK0926320</t>
  </si>
  <si>
    <t>EK0926148</t>
  </si>
  <si>
    <t>EK0926023</t>
  </si>
  <si>
    <t>EK0926262</t>
  </si>
  <si>
    <t>EK0926080</t>
  </si>
  <si>
    <t>EK0925967</t>
  </si>
  <si>
    <t>EK0957051</t>
  </si>
  <si>
    <t>EK0956517</t>
  </si>
  <si>
    <t>EK0960832</t>
  </si>
  <si>
    <t>EK0954959</t>
  </si>
  <si>
    <t>EK0955253</t>
  </si>
  <si>
    <t>EK0954777</t>
  </si>
  <si>
    <t>EK0954835</t>
  </si>
  <si>
    <t>EK0954892</t>
  </si>
  <si>
    <t>EJ8677605</t>
  </si>
  <si>
    <t>EK0941337</t>
  </si>
  <si>
    <t>EK0954298</t>
  </si>
  <si>
    <t>EK0954173</t>
  </si>
  <si>
    <t>EK0953571</t>
  </si>
  <si>
    <t>EJ9477302</t>
  </si>
  <si>
    <t>EK0979709</t>
  </si>
  <si>
    <t>EK0979881</t>
  </si>
  <si>
    <t>EK0979220</t>
  </si>
  <si>
    <t>EK0979105</t>
  </si>
  <si>
    <t>EK0978503</t>
  </si>
  <si>
    <t>EK0979949</t>
  </si>
  <si>
    <t>GMT 1.25</t>
  </si>
  <si>
    <t>BAML/Citi</t>
  </si>
  <si>
    <t>$1.875bn</t>
  </si>
  <si>
    <t>neg 12bp</t>
  </si>
  <si>
    <t>GMT 2.50</t>
  </si>
  <si>
    <t>neg 7.5bp</t>
  </si>
  <si>
    <t>GMT 5.20</t>
  </si>
  <si>
    <t>165a +/- 5</t>
  </si>
  <si>
    <t xml:space="preserve">T+160bp </t>
  </si>
  <si>
    <t>flat - neg 5bp</t>
  </si>
  <si>
    <t>KCN 5.95</t>
  </si>
  <si>
    <t>BAML/JPM/RBC</t>
  </si>
  <si>
    <t>340a +/- 5</t>
  </si>
  <si>
    <t xml:space="preserve">T+335bp </t>
  </si>
  <si>
    <t>WPZ 4.30</t>
  </si>
  <si>
    <t>BAML/DB/RBC</t>
  </si>
  <si>
    <t>170a +/- 2</t>
  </si>
  <si>
    <t>T+168bp</t>
  </si>
  <si>
    <t>neg 1bp</t>
  </si>
  <si>
    <t>WPZ 5.40</t>
  </si>
  <si>
    <t>190-195</t>
  </si>
  <si>
    <t>185a +/- 2</t>
  </si>
  <si>
    <t>JNPR 4.50</t>
  </si>
  <si>
    <t>BARC/GS</t>
  </si>
  <si>
    <t>200a +/- 12.5</t>
  </si>
  <si>
    <t>neg 27.5bp</t>
  </si>
  <si>
    <t>BBT 1.00</t>
  </si>
  <si>
    <t>BBT/DB/GS</t>
  </si>
  <si>
    <t>45a +/- 2</t>
  </si>
  <si>
    <t>T+43bp</t>
  </si>
  <si>
    <t>BBT 2.85</t>
  </si>
  <si>
    <t>88-90</t>
  </si>
  <si>
    <t xml:space="preserve">$1.3bn. </t>
  </si>
  <si>
    <t>neg 2.5bp</t>
  </si>
  <si>
    <t>EK1001438</t>
  </si>
  <si>
    <t>EK1001495</t>
  </si>
  <si>
    <t>EK1001677</t>
  </si>
  <si>
    <t>EK1001313</t>
  </si>
  <si>
    <t>EK1001610</t>
  </si>
  <si>
    <t>EK1000711</t>
  </si>
  <si>
    <t>EK1001198</t>
  </si>
  <si>
    <t>EK1000950</t>
  </si>
  <si>
    <t>EK1001370</t>
  </si>
  <si>
    <t>ED 4.45</t>
  </si>
  <si>
    <t>BAML/BARC/MS</t>
  </si>
  <si>
    <t>T+90 #</t>
  </si>
  <si>
    <t>RCICN 5.00</t>
  </si>
  <si>
    <t>BAML/Citi/RBC</t>
  </si>
  <si>
    <t>hi 160s</t>
  </si>
  <si>
    <t xml:space="preserve">$2.6bn </t>
  </si>
  <si>
    <t>XEL 4.30</t>
  </si>
  <si>
    <t>BAML/BNPP/Scotia/USB</t>
  </si>
  <si>
    <t xml:space="preserve">T+77bp </t>
  </si>
  <si>
    <t xml:space="preserve">DUK FRN </t>
  </si>
  <si>
    <t>Aa2/A</t>
  </si>
  <si>
    <t>BAML/CS/MS/MUFJ/STRH</t>
  </si>
  <si>
    <t>L+hi 20s</t>
  </si>
  <si>
    <t>L+20-25</t>
  </si>
  <si>
    <t>DUK 4.375</t>
  </si>
  <si>
    <t>7-9bp</t>
  </si>
  <si>
    <t>DAIGR FRN</t>
  </si>
  <si>
    <t>BARC/BBVA/GS/MUS/RBS</t>
  </si>
  <si>
    <t>3mL+35bp</t>
  </si>
  <si>
    <t>DAIGR 1.125</t>
  </si>
  <si>
    <t>DAIGR 2.875</t>
  </si>
  <si>
    <t xml:space="preserve">lo 90s </t>
  </si>
  <si>
    <t>0-3bp</t>
  </si>
  <si>
    <t>JBHT 2.40</t>
  </si>
  <si>
    <t>GS/MS/JPM</t>
  </si>
  <si>
    <t>JBHT 3.85</t>
  </si>
  <si>
    <t>EK1060772</t>
  </si>
  <si>
    <t>EK1060830</t>
  </si>
  <si>
    <t>EK1060350</t>
  </si>
  <si>
    <t>EK1060590</t>
  </si>
  <si>
    <t>EK1059337</t>
  </si>
  <si>
    <t>EK1059030</t>
  </si>
  <si>
    <t>EK1060533</t>
  </si>
  <si>
    <t>EK1057950</t>
  </si>
  <si>
    <t>EK1058198</t>
  </si>
  <si>
    <t>EK1058370</t>
  </si>
  <si>
    <t xml:space="preserve">MUFG FRN </t>
  </si>
  <si>
    <t>BAML/JPM/MS/MUS</t>
  </si>
  <si>
    <t>3mL+41</t>
  </si>
  <si>
    <t>MUFG 1.20</t>
  </si>
  <si>
    <t>MUFG 2.30</t>
  </si>
  <si>
    <t xml:space="preserve">T+80bp </t>
  </si>
  <si>
    <t>MUFG 3.75</t>
  </si>
  <si>
    <t>T+108bp</t>
  </si>
  <si>
    <t>MUFG 4.70</t>
  </si>
  <si>
    <t>flat to 10s</t>
  </si>
  <si>
    <t>AIA 2.25</t>
  </si>
  <si>
    <t>Citi/DB/HSBC/MS</t>
  </si>
  <si>
    <t>$5.5bn each</t>
  </si>
  <si>
    <t>neg 27</t>
  </si>
  <si>
    <t>AIA 4.875</t>
  </si>
  <si>
    <t>140a +/- 5</t>
  </si>
  <si>
    <t>neg 26</t>
  </si>
  <si>
    <t xml:space="preserve">Citi sole </t>
  </si>
  <si>
    <t>C  1.35</t>
  </si>
  <si>
    <t>T+68bp</t>
  </si>
  <si>
    <t>POT 3.625</t>
  </si>
  <si>
    <t>BAML/MS/UBS</t>
  </si>
  <si>
    <t>neg 8</t>
  </si>
  <si>
    <t>RBC/CA/GS</t>
  </si>
  <si>
    <t xml:space="preserve">3mL+53bp </t>
  </si>
  <si>
    <t>RY 2.15</t>
  </si>
  <si>
    <t>65a +/- 2</t>
  </si>
  <si>
    <t>NSTAR 4.40</t>
  </si>
  <si>
    <t>BAML/JPM/MUS</t>
  </si>
  <si>
    <t xml:space="preserve">$1.35bn </t>
  </si>
  <si>
    <t>PBI 4.625</t>
  </si>
  <si>
    <t>BNSF 3.75</t>
  </si>
  <si>
    <t>BNSF 4.90</t>
  </si>
  <si>
    <t xml:space="preserve">T+128bp </t>
  </si>
  <si>
    <t xml:space="preserve">18bp </t>
  </si>
  <si>
    <t>AET 2.20</t>
  </si>
  <si>
    <t>BAML/CS/RBS/USB</t>
  </si>
  <si>
    <t>AET 4.75</t>
  </si>
  <si>
    <t>VIA 2.20</t>
  </si>
  <si>
    <t>VIA 3.875</t>
  </si>
  <si>
    <t xml:space="preserve">T+127bp </t>
  </si>
  <si>
    <t>$4.2bn</t>
  </si>
  <si>
    <t>VIA 5.25</t>
  </si>
  <si>
    <t>T+162bp</t>
  </si>
  <si>
    <t>neg 2</t>
  </si>
  <si>
    <t>L+5a</t>
  </si>
  <si>
    <t>L+2a +/- 1</t>
  </si>
  <si>
    <t>L+1bp</t>
  </si>
  <si>
    <t>neg 1.7bp</t>
  </si>
  <si>
    <t>GILD 2.05</t>
  </si>
  <si>
    <t>GILD 3.70</t>
  </si>
  <si>
    <t>105a +/- 3</t>
  </si>
  <si>
    <t>GILD 4.70</t>
  </si>
  <si>
    <t>120a +/- 3</t>
  </si>
  <si>
    <t>T+117bp</t>
  </si>
  <si>
    <t xml:space="preserve">$4.25bn </t>
  </si>
  <si>
    <t>AL 3.875</t>
  </si>
  <si>
    <t>BAML/C/JPM/RBS</t>
  </si>
  <si>
    <t>EK1092049</t>
  </si>
  <si>
    <t>EK1088260</t>
  </si>
  <si>
    <t>EK1088443</t>
  </si>
  <si>
    <t>EK1088500</t>
  </si>
  <si>
    <t>EK1088385</t>
  </si>
  <si>
    <t>EK1088021</t>
  </si>
  <si>
    <t>EK1087965</t>
  </si>
  <si>
    <t>EK1087726</t>
  </si>
  <si>
    <t>EK1088146</t>
  </si>
  <si>
    <t>EK1087841</t>
  </si>
  <si>
    <t>EK1087247</t>
  </si>
  <si>
    <t>EK1087429</t>
  </si>
  <si>
    <t>EK1086520</t>
  </si>
  <si>
    <t>EK1086405</t>
  </si>
  <si>
    <t>EK1085985</t>
  </si>
  <si>
    <t>EK1085621</t>
  </si>
  <si>
    <t>EK1085803</t>
  </si>
  <si>
    <t>EK1086223</t>
  </si>
  <si>
    <t>EK1086108</t>
  </si>
  <si>
    <t>EK1093666</t>
  </si>
  <si>
    <t>EK1093781</t>
  </si>
  <si>
    <t>EK1097444</t>
  </si>
  <si>
    <t>EK1076380</t>
  </si>
  <si>
    <t>EK1076448</t>
  </si>
  <si>
    <t>EK1076505</t>
  </si>
  <si>
    <t>EK1095885</t>
  </si>
  <si>
    <t>Tenor (Formula)</t>
  </si>
  <si>
    <t>PerpNC10</t>
  </si>
  <si>
    <t>Tenor (Analysis)</t>
  </si>
  <si>
    <t>HSBC 4.25</t>
  </si>
  <si>
    <t>$10bn each</t>
  </si>
  <si>
    <t>HSBC 5.25</t>
  </si>
  <si>
    <t>175a +/- 5</t>
  </si>
  <si>
    <t xml:space="preserve">T+170bp </t>
  </si>
  <si>
    <t>CBA 144a FRN</t>
  </si>
  <si>
    <t>CBA/DB/GS/JPM</t>
  </si>
  <si>
    <t>3mL+36bp</t>
  </si>
  <si>
    <t>5.5bp</t>
  </si>
  <si>
    <t>CBA 1.125</t>
  </si>
  <si>
    <t>50-52</t>
  </si>
  <si>
    <t>CBA 2.25</t>
  </si>
  <si>
    <t>MCK FRN</t>
  </si>
  <si>
    <t xml:space="preserve">Baa2/A- </t>
  </si>
  <si>
    <t>40 #</t>
  </si>
  <si>
    <t>3mL+40bp</t>
  </si>
  <si>
    <t>MCK 1.292</t>
  </si>
  <si>
    <t>MCK 2.284</t>
  </si>
  <si>
    <t>MCK 2.796</t>
  </si>
  <si>
    <t>MCK 4.883</t>
  </si>
  <si>
    <t>neg 9</t>
  </si>
  <si>
    <t>TXN 0.875</t>
  </si>
  <si>
    <t>BAML/C/MIZ</t>
  </si>
  <si>
    <t>TXN 2.75</t>
  </si>
  <si>
    <t>F FRN</t>
  </si>
  <si>
    <t>BAML/BACR/C/MS/RBC</t>
  </si>
  <si>
    <t>3mL+83bp</t>
  </si>
  <si>
    <t>F  2.375</t>
  </si>
  <si>
    <t>HPT 4.65</t>
  </si>
  <si>
    <t>C/RBC/UBS/WFS</t>
  </si>
  <si>
    <t>205a +/- 5</t>
  </si>
  <si>
    <t>T 2.30</t>
  </si>
  <si>
    <t>5yar</t>
  </si>
  <si>
    <t>77-80</t>
  </si>
  <si>
    <t>T 3.90</t>
  </si>
  <si>
    <t>XLNX 2.125</t>
  </si>
  <si>
    <t>XLNX 3.00</t>
  </si>
  <si>
    <t>PPL 3.95</t>
  </si>
  <si>
    <t>BAML/CS/JPM/MS</t>
  </si>
  <si>
    <t>130-132</t>
  </si>
  <si>
    <t>PPL 5.00</t>
  </si>
  <si>
    <t>138-140</t>
  </si>
  <si>
    <t>T+138bp</t>
  </si>
  <si>
    <t>UNS 5.00</t>
  </si>
  <si>
    <t>140 #</t>
  </si>
  <si>
    <t>$165m</t>
  </si>
  <si>
    <t>29yr tap</t>
  </si>
  <si>
    <t>hi 100s-200</t>
  </si>
  <si>
    <t xml:space="preserve">$800m </t>
  </si>
  <si>
    <t>JPM 6.125</t>
  </si>
  <si>
    <t>6.125-6.25</t>
  </si>
  <si>
    <t xml:space="preserve">6.125% </t>
  </si>
  <si>
    <t>17.5bp</t>
  </si>
  <si>
    <t>ADT 4.125</t>
  </si>
  <si>
    <t>Ba2/BB-/BBB-</t>
  </si>
  <si>
    <t>BAML/C/JPM/MS/BARC/CS/GS</t>
  </si>
  <si>
    <t>low 4%</t>
  </si>
  <si>
    <t>4.25% area</t>
  </si>
  <si>
    <t>4.125%; +259</t>
  </si>
  <si>
    <t>EK1114645</t>
  </si>
  <si>
    <t>EJ6090421</t>
  </si>
  <si>
    <t>EK1113746</t>
  </si>
  <si>
    <t>EK1115121</t>
  </si>
  <si>
    <t>EK1115006</t>
  </si>
  <si>
    <t>EK1113209</t>
  </si>
  <si>
    <t>EK1113142</t>
  </si>
  <si>
    <t>EK1113928</t>
  </si>
  <si>
    <t>EK1113985</t>
  </si>
  <si>
    <t>EK1113803</t>
  </si>
  <si>
    <t>EK1113381</t>
  </si>
  <si>
    <t>EK1113027</t>
  </si>
  <si>
    <t>EK1112722</t>
  </si>
  <si>
    <t>EK1112128</t>
  </si>
  <si>
    <t>EK1112185</t>
  </si>
  <si>
    <t>EK1112607</t>
  </si>
  <si>
    <t>EK1112540</t>
  </si>
  <si>
    <t>EK1112425</t>
  </si>
  <si>
    <t>EK1112060</t>
  </si>
  <si>
    <t>EK1112367</t>
  </si>
  <si>
    <t>EK1104802</t>
  </si>
  <si>
    <t>EK1104687</t>
  </si>
  <si>
    <t>EK1045112</t>
  </si>
  <si>
    <t>EK1105460</t>
  </si>
  <si>
    <t>EK1105346</t>
  </si>
  <si>
    <t>EK1115188</t>
  </si>
  <si>
    <t>GE 3.375</t>
  </si>
  <si>
    <t>Aa3/AA+</t>
  </si>
  <si>
    <t>BAML/BARC/CS/DB/RBC</t>
  </si>
  <si>
    <t>GE 4.50</t>
  </si>
  <si>
    <t xml:space="preserve">T+87.5bp </t>
  </si>
  <si>
    <t xml:space="preserve">$7.25bn </t>
  </si>
  <si>
    <t>15.5bp to neg 4</t>
  </si>
  <si>
    <t>CF 5.15</t>
  </si>
  <si>
    <t>155a +/-3</t>
  </si>
  <si>
    <t>T+152bp</t>
  </si>
  <si>
    <t>CF 5.375</t>
  </si>
  <si>
    <t>175a +/- 3</t>
  </si>
  <si>
    <t xml:space="preserve">T+172bp </t>
  </si>
  <si>
    <t>NEE 2.70</t>
  </si>
  <si>
    <t>BARC/C/CS/MUS</t>
  </si>
  <si>
    <t xml:space="preserve">T+113bp </t>
  </si>
  <si>
    <t>AXS 2.65</t>
  </si>
  <si>
    <t>BARC/C/HSBC</t>
  </si>
  <si>
    <t xml:space="preserve">neg 27 </t>
  </si>
  <si>
    <t>AXS 5.15</t>
  </si>
  <si>
    <t>31 yr</t>
  </si>
  <si>
    <t>hi 170s</t>
  </si>
  <si>
    <t xml:space="preserve">neg 27  </t>
  </si>
  <si>
    <t>250a +/- 10</t>
  </si>
  <si>
    <t>OHI 4.95</t>
  </si>
  <si>
    <t>EK1135236</t>
  </si>
  <si>
    <t>EK1139675</t>
  </si>
  <si>
    <t>EK1139071</t>
  </si>
  <si>
    <t>EK1138651</t>
  </si>
  <si>
    <t>EK1134395</t>
  </si>
  <si>
    <t>EK1134270</t>
  </si>
  <si>
    <t>EK1134759</t>
  </si>
  <si>
    <t>EK1134692</t>
  </si>
  <si>
    <t>YAS_ISPREAD_TO_GOVT</t>
  </si>
  <si>
    <t>YAS_ISPREAD</t>
  </si>
  <si>
    <t>QVCN 3.125</t>
  </si>
  <si>
    <t>BAML/BARC/JPM</t>
  </si>
  <si>
    <t>neg 1-6bp</t>
  </si>
  <si>
    <t>QVCN 4.85</t>
  </si>
  <si>
    <t>215a +/- 5</t>
  </si>
  <si>
    <t xml:space="preserve">neg 1-6bp </t>
  </si>
  <si>
    <t>BINTPE 6.625</t>
  </si>
  <si>
    <t>15nc 10</t>
  </si>
  <si>
    <t>6.75% a</t>
  </si>
  <si>
    <t xml:space="preserve">6.625% </t>
  </si>
  <si>
    <t>flat to neg 10</t>
  </si>
  <si>
    <t>POM 3.60</t>
  </si>
  <si>
    <t>JPM/RBS/WFS</t>
  </si>
  <si>
    <t xml:space="preserve">$700m </t>
  </si>
  <si>
    <t>WES 2.60</t>
  </si>
  <si>
    <t>MUS/RBS</t>
  </si>
  <si>
    <t>WES 5.45</t>
  </si>
  <si>
    <t>30yr new</t>
  </si>
  <si>
    <t>mid 190s</t>
  </si>
  <si>
    <t xml:space="preserve">T+185bp </t>
  </si>
  <si>
    <t>NAB FRN</t>
  </si>
  <si>
    <t>C/JPM/NAB/RBCCM</t>
  </si>
  <si>
    <t>NAB 1.25</t>
  </si>
  <si>
    <t xml:space="preserve">T+50 # </t>
  </si>
  <si>
    <t xml:space="preserve">5bp </t>
  </si>
  <si>
    <t>HYUCAP FRN</t>
  </si>
  <si>
    <t>BAML/BNP/C/HSBC</t>
  </si>
  <si>
    <t>3mL+100 a</t>
  </si>
  <si>
    <t>3mL+85a +/- 5</t>
  </si>
  <si>
    <t>3mL+80bp</t>
  </si>
  <si>
    <t xml:space="preserve">$3.3bn </t>
  </si>
  <si>
    <t>neg 2.5</t>
  </si>
  <si>
    <t>UNUM 4.00</t>
  </si>
  <si>
    <t xml:space="preserve">Baa2/BBB  </t>
  </si>
  <si>
    <t>$1bn+</t>
  </si>
  <si>
    <t>WPC 4.60</t>
  </si>
  <si>
    <t>Citi/JPM/WFS</t>
  </si>
  <si>
    <t>212.5-225a</t>
  </si>
  <si>
    <t>PETBRA FRN</t>
  </si>
  <si>
    <t>BOC/BB/Brades/C/HSBC/JPM</t>
  </si>
  <si>
    <t>L+246a</t>
  </si>
  <si>
    <t>L+236-246</t>
  </si>
  <si>
    <t>L+236</t>
  </si>
  <si>
    <t>21bp</t>
  </si>
  <si>
    <t>PETBRA 3.25</t>
  </si>
  <si>
    <t>T+260a</t>
  </si>
  <si>
    <t>T+250-260</t>
  </si>
  <si>
    <t xml:space="preserve">$3.2bn </t>
  </si>
  <si>
    <t>L+298a</t>
  </si>
  <si>
    <t>L+288-298</t>
  </si>
  <si>
    <t>L+288bp</t>
  </si>
  <si>
    <t>PETBRA 4.875</t>
  </si>
  <si>
    <t>T+340a</t>
  </si>
  <si>
    <t>T+330-340</t>
  </si>
  <si>
    <t>T+330bp</t>
  </si>
  <si>
    <t>$3.53bn</t>
  </si>
  <si>
    <t>PETBRA 6.25</t>
  </si>
  <si>
    <t>T+360a</t>
  </si>
  <si>
    <t>T+350-360</t>
  </si>
  <si>
    <t>T+350bp</t>
  </si>
  <si>
    <t>$8.35bn</t>
  </si>
  <si>
    <t>PETBRA 7.25</t>
  </si>
  <si>
    <t>T+370a</t>
  </si>
  <si>
    <t>T+360-370</t>
  </si>
  <si>
    <t xml:space="preserve">T+360bp </t>
  </si>
  <si>
    <t xml:space="preserve">$4.7bn </t>
  </si>
  <si>
    <t>DPM 2.70</t>
  </si>
  <si>
    <t>RBS/STRH/USB</t>
  </si>
  <si>
    <t>DPM 5.60</t>
  </si>
  <si>
    <t>flat-neg 6bp</t>
  </si>
  <si>
    <t>SRE 4.45</t>
  </si>
  <si>
    <t>CACIB/Citi/Loop/MS</t>
  </si>
  <si>
    <t>MIDAM 3.60</t>
  </si>
  <si>
    <t>BNPP/MUS/RBC</t>
  </si>
  <si>
    <t>flat-3bp</t>
  </si>
  <si>
    <t>BNP FRN</t>
  </si>
  <si>
    <t>BNPP sole</t>
  </si>
  <si>
    <t>3mL+4bp</t>
  </si>
  <si>
    <t>BNP  1.375</t>
  </si>
  <si>
    <t>BNP 2.45</t>
  </si>
  <si>
    <t>ETR 3.70</t>
  </si>
  <si>
    <t xml:space="preserve">MUS/WFS </t>
  </si>
  <si>
    <t xml:space="preserve">105a </t>
  </si>
  <si>
    <t>DFS 4.25</t>
  </si>
  <si>
    <t>155A +/- 5</t>
  </si>
  <si>
    <t xml:space="preserve">VZ FRN </t>
  </si>
  <si>
    <t>C/MUS/RBC/WFS</t>
  </si>
  <si>
    <t>3mL+77</t>
  </si>
  <si>
    <t>VZ 2.55</t>
  </si>
  <si>
    <t>VZ 3.45</t>
  </si>
  <si>
    <t>VZ 4.15</t>
  </si>
  <si>
    <t>VZ 5.05</t>
  </si>
  <si>
    <t>ABBEY FRN</t>
  </si>
  <si>
    <t>BARC/C/MS/RBS/Santan</t>
  </si>
  <si>
    <t>$625m</t>
  </si>
  <si>
    <t>ABBEY 1.375</t>
  </si>
  <si>
    <t>T+65 #</t>
  </si>
  <si>
    <t>ABBEY 4.00</t>
  </si>
  <si>
    <t xml:space="preserve">hi 130s (137.5a) </t>
  </si>
  <si>
    <t>130a +/- 3</t>
  </si>
  <si>
    <t>EK1186205</t>
  </si>
  <si>
    <t>EK1186502</t>
  </si>
  <si>
    <t>EK1186569</t>
  </si>
  <si>
    <t>EK1184465</t>
  </si>
  <si>
    <t>EK1185124</t>
  </si>
  <si>
    <t>EK1184820</t>
  </si>
  <si>
    <t>EK1185009</t>
  </si>
  <si>
    <t>EK1184762</t>
  </si>
  <si>
    <t>EK1183988</t>
  </si>
  <si>
    <t>EK1184101</t>
  </si>
  <si>
    <t>EK1183384</t>
  </si>
  <si>
    <t>EK1183087</t>
  </si>
  <si>
    <t>EK1183327</t>
  </si>
  <si>
    <t>EK1182964</t>
  </si>
  <si>
    <t>EK1182600</t>
  </si>
  <si>
    <t>EK1182428</t>
  </si>
  <si>
    <t>EK1182360</t>
  </si>
  <si>
    <t>EK1181941</t>
  </si>
  <si>
    <t>EK1182303</t>
  </si>
  <si>
    <t>EK1181586</t>
  </si>
  <si>
    <t>EK1182246</t>
  </si>
  <si>
    <t>EK1182725</t>
  </si>
  <si>
    <t>EK1182782</t>
  </si>
  <si>
    <t>EK1220608</t>
  </si>
  <si>
    <t>EK1220426</t>
  </si>
  <si>
    <t>EK0928128</t>
  </si>
  <si>
    <t>EK1217844</t>
  </si>
  <si>
    <t>EK1218388</t>
  </si>
  <si>
    <t>EK1218743</t>
  </si>
  <si>
    <t>EJ7817962</t>
  </si>
  <si>
    <t>EK1219469</t>
  </si>
  <si>
    <t>EK1219105</t>
  </si>
  <si>
    <t>EK1219949</t>
  </si>
  <si>
    <t>EK1219824</t>
  </si>
  <si>
    <t>ZERO_CURVE_DISC_MGN_MID</t>
  </si>
  <si>
    <t>CURRENT TRADING LEVEL</t>
  </si>
  <si>
    <t>HSECN 4.00</t>
  </si>
  <si>
    <t>133a +/- 3</t>
  </si>
  <si>
    <t xml:space="preserve">$2.1BN </t>
  </si>
  <si>
    <t>DGX 2.70</t>
  </si>
  <si>
    <t>GS/RBS/WFS</t>
  </si>
  <si>
    <t>neg 25bp</t>
  </si>
  <si>
    <t>DGX 4.25</t>
  </si>
  <si>
    <t>160a +/- 2</t>
  </si>
  <si>
    <t>T+158bp</t>
  </si>
  <si>
    <t>CNP 4.50</t>
  </si>
  <si>
    <t>BAML/CS/DB/WFS</t>
  </si>
  <si>
    <t>ENLK 2.70</t>
  </si>
  <si>
    <t>ENLK 4.40</t>
  </si>
  <si>
    <t>ENLK 5.60</t>
  </si>
  <si>
    <t>$925m</t>
  </si>
  <si>
    <t>ANZ 4.50</t>
  </si>
  <si>
    <t>Aa3/BBB+</t>
  </si>
  <si>
    <t>ANZ/Citi/GS/UBS</t>
  </si>
  <si>
    <t>180 #</t>
  </si>
  <si>
    <t xml:space="preserve">T+180bp </t>
  </si>
  <si>
    <t>NOM 2.75</t>
  </si>
  <si>
    <t>Nomura sole</t>
  </si>
  <si>
    <t>lo-mid 130s</t>
  </si>
  <si>
    <t>DAYCOV 5.75</t>
  </si>
  <si>
    <t>BRADES/ITAU/SAFRA/SCB</t>
  </si>
  <si>
    <t>lo 6%</t>
  </si>
  <si>
    <t>6.125%a; 6%a</t>
  </si>
  <si>
    <t xml:space="preserve">$2.5bn </t>
  </si>
  <si>
    <t>EK1246892</t>
  </si>
  <si>
    <t>EK1246959</t>
  </si>
  <si>
    <t>EK1247015</t>
  </si>
  <si>
    <t>EK1234419</t>
  </si>
  <si>
    <t>EK1208843</t>
  </si>
  <si>
    <t>EK1247494</t>
  </si>
  <si>
    <t>EK1248278</t>
  </si>
  <si>
    <t>EK1247312</t>
  </si>
  <si>
    <t>EK1247379</t>
  </si>
  <si>
    <t>EK1271023</t>
  </si>
  <si>
    <t xml:space="preserve">AXP FRN </t>
  </si>
  <si>
    <t>BAML/Citi/CS/JPM/RBS</t>
  </si>
  <si>
    <t>L+55bp</t>
  </si>
  <si>
    <t>0-6bp</t>
  </si>
  <si>
    <t>AXP 2.125</t>
  </si>
  <si>
    <t>$3.15bn</t>
  </si>
  <si>
    <t>BLK 3.50</t>
  </si>
  <si>
    <t xml:space="preserve">87.5a </t>
  </si>
  <si>
    <t>12.5bp</t>
  </si>
  <si>
    <t>EK1279125</t>
  </si>
  <si>
    <t>EK1279240</t>
  </si>
  <si>
    <t>EK1275107</t>
  </si>
  <si>
    <t>IPT
(bps)</t>
  </si>
  <si>
    <t>Guidance
(bps)</t>
  </si>
  <si>
    <t>Priced
(bps)</t>
  </si>
  <si>
    <t>3mL+4</t>
  </si>
  <si>
    <t>XOM FRN</t>
  </si>
  <si>
    <t>XOM 0.921</t>
  </si>
  <si>
    <t>mid 20s</t>
  </si>
  <si>
    <t>17a +/- 2</t>
  </si>
  <si>
    <t>$550m</t>
  </si>
  <si>
    <t>XOM 1.819</t>
  </si>
  <si>
    <t>mid 30s</t>
  </si>
  <si>
    <t>27a +/- 2</t>
  </si>
  <si>
    <t>XOM 3.176</t>
  </si>
  <si>
    <t>DTV 4.45</t>
  </si>
  <si>
    <t>BARC/C/GS/UBS</t>
  </si>
  <si>
    <t>SESGFP 2.50</t>
  </si>
  <si>
    <t>CS/GS/JPM/RBS</t>
  </si>
  <si>
    <t xml:space="preserve">SESGFP 5.30 </t>
  </si>
  <si>
    <t xml:space="preserve">BARC/DB/GS/JPM </t>
  </si>
  <si>
    <t>EK1321646</t>
  </si>
  <si>
    <t>EK1321588</t>
  </si>
  <si>
    <t>EK1315945</t>
  </si>
  <si>
    <t>EK1316307</t>
  </si>
  <si>
    <t>EK1316364</t>
  </si>
  <si>
    <t>EK1316547</t>
  </si>
  <si>
    <t>EK1316604</t>
  </si>
  <si>
    <t>EK1316489</t>
  </si>
  <si>
    <t>T+15</t>
  </si>
  <si>
    <t>MQGAU FRN</t>
  </si>
  <si>
    <t>BAML/JPM/MQGAU/WFS</t>
  </si>
  <si>
    <t>$1.2bn each</t>
  </si>
  <si>
    <t>MQGAU  1.65</t>
  </si>
  <si>
    <t>mid-hi 90s</t>
  </si>
  <si>
    <t>SEB 2.375</t>
  </si>
  <si>
    <t>BAML/BARC/C/GS/SEB</t>
  </si>
  <si>
    <t xml:space="preserve">8bp </t>
  </si>
  <si>
    <t>OGE 4.55</t>
  </si>
  <si>
    <t>A1/A-</t>
  </si>
  <si>
    <t>JPM/MUS/MIZ</t>
  </si>
  <si>
    <t>D 1.25</t>
  </si>
  <si>
    <t>RBC/RBS</t>
  </si>
  <si>
    <t xml:space="preserve">$925m </t>
  </si>
  <si>
    <t>1-3bp</t>
  </si>
  <si>
    <t>ETR 3.75</t>
  </si>
  <si>
    <t xml:space="preserve">$200m </t>
  </si>
  <si>
    <t>EOG 2.45</t>
  </si>
  <si>
    <t xml:space="preserve">A3/A- </t>
  </si>
  <si>
    <t xml:space="preserve">BARC/JPM/RBC </t>
  </si>
  <si>
    <t>EK1351296</t>
  </si>
  <si>
    <t>EK1343970</t>
  </si>
  <si>
    <t>EK1351353</t>
  </si>
  <si>
    <t>EK1352492</t>
  </si>
  <si>
    <t>EK1352252</t>
  </si>
  <si>
    <t>EK1352617</t>
  </si>
  <si>
    <t>EK1352070</t>
  </si>
  <si>
    <t>L+79</t>
  </si>
  <si>
    <t xml:space="preserve">T+90 </t>
  </si>
  <si>
    <t xml:space="preserve">T+95 </t>
  </si>
  <si>
    <t xml:space="preserve">T+53 </t>
  </si>
  <si>
    <t xml:space="preserve">T+108 </t>
  </si>
  <si>
    <t xml:space="preserve">T+93 </t>
  </si>
  <si>
    <t>10.25yr</t>
  </si>
  <si>
    <t>MIZUHO 4.60</t>
  </si>
  <si>
    <t>BBB+/BBB</t>
  </si>
  <si>
    <t>BAML/GS/JPM/MIZ</t>
  </si>
  <si>
    <t xml:space="preserve">$9.2BN </t>
  </si>
  <si>
    <t>neg 15-20bp</t>
  </si>
  <si>
    <t>ALFAA 5.25</t>
  </si>
  <si>
    <t xml:space="preserve">10y </t>
  </si>
  <si>
    <t>CS/GS/JPM/MS</t>
  </si>
  <si>
    <t>262.5a +/- 12.5</t>
  </si>
  <si>
    <t>$7.3bn ttl</t>
  </si>
  <si>
    <t>ALFAA 6.875</t>
  </si>
  <si>
    <t xml:space="preserve">350a </t>
  </si>
  <si>
    <t>337.5a +/- 12.5</t>
  </si>
  <si>
    <t>HARTHC 5.746</t>
  </si>
  <si>
    <t>210-215</t>
  </si>
  <si>
    <t>$175m</t>
  </si>
  <si>
    <t xml:space="preserve">T+325 </t>
  </si>
  <si>
    <t>EK1219584</t>
  </si>
  <si>
    <t>EK1263764</t>
  </si>
  <si>
    <t>EK1395988</t>
  </si>
  <si>
    <t>EK1396101</t>
  </si>
  <si>
    <t>Diversified</t>
  </si>
  <si>
    <t>STANLN 5.70</t>
  </si>
  <si>
    <t>30yr T2</t>
  </si>
  <si>
    <t>BAML/GS/JPM/RBC/StnChrt</t>
  </si>
  <si>
    <t>$6bn+</t>
  </si>
  <si>
    <t>EK1414599</t>
  </si>
  <si>
    <t>SUMI (SUB)</t>
  </si>
  <si>
    <t>Baa2/BBB+/BBB</t>
  </si>
  <si>
    <t>GS/BARC/SMBCNIKKO/CITI</t>
  </si>
  <si>
    <t>hi 100a</t>
  </si>
  <si>
    <t>CNQCN</t>
  </si>
  <si>
    <t>3mL+ mid/hi 40s</t>
  </si>
  <si>
    <t>3mL+40a +/-2.5</t>
  </si>
  <si>
    <t>MIVIVI</t>
  </si>
  <si>
    <t>NA/BBB+/BBB+</t>
  </si>
  <si>
    <t>BAML/JPM/CC</t>
  </si>
  <si>
    <t>MA</t>
  </si>
  <si>
    <t>BAML/CITI/GS/BARC/DB/LLOYDS/RBS/USB</t>
  </si>
  <si>
    <t>40-43</t>
  </si>
  <si>
    <t>SUNAU</t>
  </si>
  <si>
    <t>CITI/DB/RBC</t>
  </si>
  <si>
    <t>80 the #</t>
  </si>
  <si>
    <t>SUNAU (FRN)</t>
  </si>
  <si>
    <t>3mL+70 the #</t>
  </si>
  <si>
    <t>UAL (A-Class)</t>
  </si>
  <si>
    <t>CITI/CS/DB/MS/BARC/CA-CIB/GS</t>
  </si>
  <si>
    <t>EK1438044</t>
  </si>
  <si>
    <t>EK1464750</t>
  </si>
  <si>
    <t>EK1464271</t>
  </si>
  <si>
    <t>EK1455519</t>
  </si>
  <si>
    <t>EK1490789</t>
  </si>
  <si>
    <t>EK1490722</t>
  </si>
  <si>
    <t>EK1490904</t>
  </si>
  <si>
    <t>EK1490300</t>
  </si>
  <si>
    <t>EK1490367</t>
  </si>
  <si>
    <t>3mL+90a +/-3</t>
  </si>
  <si>
    <t>3mL+87</t>
  </si>
  <si>
    <t>140a +/-3</t>
  </si>
  <si>
    <t>T+137</t>
  </si>
  <si>
    <t>Baa2/BBB+/A</t>
  </si>
  <si>
    <t>RBS/BAML/MS</t>
  </si>
  <si>
    <t>RBS (FRN)</t>
  </si>
  <si>
    <t>EK1520106</t>
  </si>
  <si>
    <t>EK1510172</t>
  </si>
  <si>
    <t>EK1510115</t>
  </si>
  <si>
    <t>EK1510297</t>
  </si>
  <si>
    <t>EK1515213</t>
  </si>
  <si>
    <t>EK1522565</t>
  </si>
  <si>
    <t>DUK FRN</t>
  </si>
  <si>
    <t>BARC/RBC/SCOTIA/UBS</t>
  </si>
  <si>
    <t>L+mid-hi 40s</t>
  </si>
  <si>
    <t>3mL+40a +/- 2</t>
  </si>
  <si>
    <t>DUK  3.75</t>
  </si>
  <si>
    <t>T+100-105</t>
  </si>
  <si>
    <t>AEE 3.50</t>
  </si>
  <si>
    <t>BAML/MS/MUS/STRH</t>
  </si>
  <si>
    <t>DB sole</t>
  </si>
  <si>
    <t>T+78bp #</t>
  </si>
  <si>
    <t>3mL+77bp</t>
  </si>
  <si>
    <t>$360m</t>
  </si>
  <si>
    <t>C 2.55</t>
  </si>
  <si>
    <t>NYL FRN</t>
  </si>
  <si>
    <t>BAML/DB/HSBC</t>
  </si>
  <si>
    <t>3mL+3-5bp</t>
  </si>
  <si>
    <t>3mL+3bp</t>
  </si>
  <si>
    <t xml:space="preserve">$450m </t>
  </si>
  <si>
    <t>SHNHAN FRN</t>
  </si>
  <si>
    <t>BAML/BNPP/CACIB/C/JPM/SC</t>
  </si>
  <si>
    <t>3ml+80a</t>
  </si>
  <si>
    <t xml:space="preserve">3mL+70a +/-5 </t>
  </si>
  <si>
    <t>3mL+65bp</t>
  </si>
  <si>
    <t>$3.55bn</t>
  </si>
  <si>
    <t>MIT</t>
  </si>
  <si>
    <t>Aaa S&amp;P</t>
  </si>
  <si>
    <t>BARC/JPM/MS</t>
  </si>
  <si>
    <t>115-120; GDNC 115a</t>
  </si>
  <si>
    <t>115a; RVSD 110a +/- 5</t>
  </si>
  <si>
    <t xml:space="preserve">flat to 5bp </t>
  </si>
  <si>
    <t>NDASS FRN</t>
  </si>
  <si>
    <t>NDASS 1.25</t>
  </si>
  <si>
    <t xml:space="preserve">2-5bp </t>
  </si>
  <si>
    <t>NDASS 2.375</t>
  </si>
  <si>
    <t>T+75bp the #</t>
  </si>
  <si>
    <t xml:space="preserve">$2.50bn </t>
  </si>
  <si>
    <t>SXL 4.25</t>
  </si>
  <si>
    <t>$2.25bn each</t>
  </si>
  <si>
    <t>neg 10</t>
  </si>
  <si>
    <t>SXL 5.30</t>
  </si>
  <si>
    <t>MIDAM 2.40</t>
  </si>
  <si>
    <t xml:space="preserve">5yr tap </t>
  </si>
  <si>
    <t>50a +/- 3</t>
  </si>
  <si>
    <t>$425m</t>
  </si>
  <si>
    <t>MIDAM 3.50</t>
  </si>
  <si>
    <t>MIDAM 4.40</t>
  </si>
  <si>
    <t>IPG</t>
  </si>
  <si>
    <t>BAML/C/JPM/MS</t>
  </si>
  <si>
    <t>EK1561571</t>
  </si>
  <si>
    <t>EK1561092</t>
  </si>
  <si>
    <t>EK1561035</t>
  </si>
  <si>
    <t>EJ8328241</t>
  </si>
  <si>
    <t>EK1561332</t>
  </si>
  <si>
    <t>EK1561399</t>
  </si>
  <si>
    <t>EK1560250</t>
  </si>
  <si>
    <t>EK1560193</t>
  </si>
  <si>
    <t>EK1560375</t>
  </si>
  <si>
    <t>EK1559591</t>
  </si>
  <si>
    <t>EK1574475</t>
  </si>
  <si>
    <t>EK1585638</t>
  </si>
  <si>
    <t>EK1585992</t>
  </si>
  <si>
    <t>EK1585935</t>
  </si>
  <si>
    <t>EK1588392</t>
  </si>
  <si>
    <t>EK1588574</t>
  </si>
  <si>
    <t>EK1586057</t>
  </si>
  <si>
    <t>BBVASM 4.375</t>
  </si>
  <si>
    <t>BBVA/CS/GS</t>
  </si>
  <si>
    <t xml:space="preserve">$3.5bn </t>
  </si>
  <si>
    <t>KCM 3.80</t>
  </si>
  <si>
    <t>A-/A</t>
  </si>
  <si>
    <t xml:space="preserve">$1.95BN </t>
  </si>
  <si>
    <t>YALUNI 2.086</t>
  </si>
  <si>
    <t>30 #</t>
  </si>
  <si>
    <t xml:space="preserve">T+30bp </t>
  </si>
  <si>
    <t>MASSMU 2.35</t>
  </si>
  <si>
    <t>5yr FA bkd</t>
  </si>
  <si>
    <t>MS/USB</t>
  </si>
  <si>
    <t>MASSMU 3.60</t>
  </si>
  <si>
    <t>10yr FA bkd</t>
  </si>
  <si>
    <t>58a +/- 2</t>
  </si>
  <si>
    <t xml:space="preserve">T+83bp </t>
  </si>
  <si>
    <t>BX 5.00</t>
  </si>
  <si>
    <t>NR/A+/A+</t>
  </si>
  <si>
    <t>BAML/C/MS</t>
  </si>
  <si>
    <t xml:space="preserve">$1.7bn </t>
  </si>
  <si>
    <t>SINOPE FRN</t>
  </si>
  <si>
    <t>C/HSBC/GS/CCBI/JPM</t>
  </si>
  <si>
    <t>SINOPE 1.75</t>
  </si>
  <si>
    <t xml:space="preserve">SINOPE FRN </t>
  </si>
  <si>
    <t>3mL+92bp</t>
  </si>
  <si>
    <t>SINOPE 2.75</t>
  </si>
  <si>
    <t>125A</t>
  </si>
  <si>
    <t>SINOPE 4.375</t>
  </si>
  <si>
    <t>175A</t>
  </si>
  <si>
    <t>$4.8bn</t>
  </si>
  <si>
    <t>SCBTB 3.50</t>
  </si>
  <si>
    <t>BARC/SCB</t>
  </si>
  <si>
    <t xml:space="preserve">$4.5bn </t>
  </si>
  <si>
    <t>PSEC</t>
  </si>
  <si>
    <t>BARC/GS/RBC/UBS</t>
  </si>
  <si>
    <t>5%-5.25%</t>
  </si>
  <si>
    <t xml:space="preserve">5%; </t>
  </si>
  <si>
    <t>13-35bp</t>
  </si>
  <si>
    <t>EK1610782</t>
  </si>
  <si>
    <t>EK1610840</t>
  </si>
  <si>
    <t>EK1610360</t>
  </si>
  <si>
    <t>EK1600221</t>
  </si>
  <si>
    <t>EK1564153</t>
  </si>
  <si>
    <t>EK1599860</t>
  </si>
  <si>
    <t>EK1599746</t>
  </si>
  <si>
    <t>EK1600106</t>
  </si>
  <si>
    <t>EK1600049</t>
  </si>
  <si>
    <t>EK1589770</t>
  </si>
  <si>
    <t>EK1636530</t>
  </si>
  <si>
    <t>EK1496786</t>
  </si>
  <si>
    <t>EK1615526</t>
  </si>
  <si>
    <t>SAUDI ELECTRICITY</t>
  </si>
  <si>
    <t>A1/AA-/AA-</t>
  </si>
  <si>
    <t>4.25-4.375%</t>
  </si>
  <si>
    <t>4.125% +/-12.5</t>
  </si>
  <si>
    <t>$13bnttl</t>
  </si>
  <si>
    <t>5.625-5.75%</t>
  </si>
  <si>
    <t>5.500-5.625%</t>
  </si>
  <si>
    <t>EK1437327</t>
  </si>
  <si>
    <t>EK1596015</t>
  </si>
  <si>
    <t>JACLIF 2.30</t>
  </si>
  <si>
    <t xml:space="preserve">75a +/-2 </t>
  </si>
  <si>
    <t xml:space="preserve">T+73bp </t>
  </si>
  <si>
    <t>0-5</t>
  </si>
  <si>
    <t>ACAFP FRN</t>
  </si>
  <si>
    <t>BAML/CA-CIB/C/MS/RBC</t>
  </si>
  <si>
    <t xml:space="preserve">L+80bp </t>
  </si>
  <si>
    <t>ACAFP 2.50</t>
  </si>
  <si>
    <t>ACAFP 3.875</t>
  </si>
  <si>
    <t>2-5bp</t>
  </si>
  <si>
    <t>MIZUHO FRN</t>
  </si>
  <si>
    <t>BAML/GS/JPM/Mizuho</t>
  </si>
  <si>
    <t xml:space="preserve">L+43bp </t>
  </si>
  <si>
    <t xml:space="preserve">neg 6bp </t>
  </si>
  <si>
    <t>MIZUHO 1.30</t>
  </si>
  <si>
    <t>MIZUHO 2.45</t>
  </si>
  <si>
    <t>$5.9bn</t>
  </si>
  <si>
    <t>MIZUHO 3.75</t>
  </si>
  <si>
    <t xml:space="preserve">T+108bp </t>
  </si>
  <si>
    <t>GGBRBZ 7.25</t>
  </si>
  <si>
    <t>BAML/Itau/JPM/Santander</t>
  </si>
  <si>
    <t xml:space="preserve">hi 7% area </t>
  </si>
  <si>
    <t>7.375%a +/- 12.5</t>
  </si>
  <si>
    <t>7.25%</t>
  </si>
  <si>
    <t>BAML/BARC/C/MS/Scotia</t>
  </si>
  <si>
    <t>3mL+31bp</t>
  </si>
  <si>
    <t>BNS 1.25</t>
  </si>
  <si>
    <t xml:space="preserve">T+43bp </t>
  </si>
  <si>
    <t>ESS 3.875</t>
  </si>
  <si>
    <t>C/JPM/WFS</t>
  </si>
  <si>
    <t>130a +/- 2</t>
  </si>
  <si>
    <t>SANT FRN</t>
  </si>
  <si>
    <t>BAML/DB/GS/Santan/SC</t>
  </si>
  <si>
    <t>L+100a</t>
  </si>
  <si>
    <t>3mL+90-95</t>
  </si>
  <si>
    <t>3mL+90bp</t>
  </si>
  <si>
    <t>BPCEGP 4.00</t>
  </si>
  <si>
    <t>BARC/Citi/Natixis/WFS</t>
  </si>
  <si>
    <t>mid-hi 140s</t>
  </si>
  <si>
    <t>137.5a +/- 2.5</t>
  </si>
  <si>
    <t>0-20bp</t>
  </si>
  <si>
    <t>AALLN FRN</t>
  </si>
  <si>
    <t>BNPP/CS/MS</t>
  </si>
  <si>
    <t>L+ low 130s</t>
  </si>
  <si>
    <t>L+100a +/- 5</t>
  </si>
  <si>
    <t>3mL+95bp</t>
  </si>
  <si>
    <t>AALLN 4.125</t>
  </si>
  <si>
    <t>T+200a +/- 5</t>
  </si>
  <si>
    <t>OCBC 4.00</t>
  </si>
  <si>
    <t>A2/BBB+</t>
  </si>
  <si>
    <t>10 NC 5.5 T2</t>
  </si>
  <si>
    <t>BAML/HSBC/JPM/OCBC</t>
  </si>
  <si>
    <t>265a</t>
  </si>
  <si>
    <t>T+245-250</t>
  </si>
  <si>
    <t>T+245bp</t>
  </si>
  <si>
    <t xml:space="preserve">$4.4bn </t>
  </si>
  <si>
    <t>ABGSM 6.875</t>
  </si>
  <si>
    <t xml:space="preserve">30yr (21y a/l) </t>
  </si>
  <si>
    <t>BNPP/HSBC</t>
  </si>
  <si>
    <t xml:space="preserve">lo-mid 7s; </t>
  </si>
  <si>
    <t>7.25%a; 7%a +/- 12.5</t>
  </si>
  <si>
    <t>MET 3.60</t>
  </si>
  <si>
    <t>BAML/BARC/DB/JPM/MS</t>
  </si>
  <si>
    <t>MET FRN</t>
  </si>
  <si>
    <t>MET 1.30</t>
  </si>
  <si>
    <t xml:space="preserve">3-8bp </t>
  </si>
  <si>
    <t>MET 2.30</t>
  </si>
  <si>
    <t>BNDES 4.00</t>
  </si>
  <si>
    <t>BB/Citi/HSBC/MUFJ</t>
  </si>
  <si>
    <t>T+240bp</t>
  </si>
  <si>
    <t xml:space="preserve">7.5-12.5bp </t>
  </si>
  <si>
    <t>BNDES 5.75</t>
  </si>
  <si>
    <t>BB/Citi/HSBC/MUFG</t>
  </si>
  <si>
    <t>265-275</t>
  </si>
  <si>
    <t xml:space="preserve">T+265bp </t>
  </si>
  <si>
    <t xml:space="preserve">7.5bp </t>
  </si>
  <si>
    <t>ST BANK OF INDIA</t>
  </si>
  <si>
    <t>BAML/BARC/BNPP/JPM/SBI/STCH/UBS</t>
  </si>
  <si>
    <t>SUAM</t>
  </si>
  <si>
    <t>ENDESA</t>
  </si>
  <si>
    <t>BBVA/JPM</t>
  </si>
  <si>
    <t>BARC/CITI/RBC</t>
  </si>
  <si>
    <t>GARANTI</t>
  </si>
  <si>
    <t>Baa2/NR/BBB</t>
  </si>
  <si>
    <t>BAML/BBVA/CITI/HSBC</t>
  </si>
  <si>
    <t>T+320</t>
  </si>
  <si>
    <t>WOR</t>
  </si>
  <si>
    <t>WFS/JPM</t>
  </si>
  <si>
    <t>EK1607903</t>
  </si>
  <si>
    <t>EK1746982</t>
  </si>
  <si>
    <t>EK1755868</t>
  </si>
  <si>
    <t>EK1755983</t>
  </si>
  <si>
    <t>EK1641571</t>
  </si>
  <si>
    <t>EK1643619</t>
  </si>
  <si>
    <t>EK1749564</t>
  </si>
  <si>
    <t>EK1752923</t>
  </si>
  <si>
    <t>EK1724047</t>
  </si>
  <si>
    <t>EK1724344</t>
  </si>
  <si>
    <t>EK1724526</t>
  </si>
  <si>
    <t>EK1724401</t>
  </si>
  <si>
    <t>EK1736231</t>
  </si>
  <si>
    <t>EK1733592</t>
  </si>
  <si>
    <t>EK1733659</t>
  </si>
  <si>
    <t>EK1733477</t>
  </si>
  <si>
    <t>EK1711796</t>
  </si>
  <si>
    <t>EK1720011</t>
  </si>
  <si>
    <t>EK1718395</t>
  </si>
  <si>
    <t>EK1713594</t>
  </si>
  <si>
    <t>EK1710830</t>
  </si>
  <si>
    <t>EK1711010</t>
  </si>
  <si>
    <t>EK1716290</t>
  </si>
  <si>
    <t>EK1715334</t>
  </si>
  <si>
    <t>EK1631499</t>
  </si>
  <si>
    <t>EK1440388</t>
  </si>
  <si>
    <t>EK1683466</t>
  </si>
  <si>
    <t>EK1683763</t>
  </si>
  <si>
    <t>EK1683649</t>
  </si>
  <si>
    <t>EK1683821</t>
  </si>
  <si>
    <t>EK1681726</t>
  </si>
  <si>
    <t>EJ8463329</t>
  </si>
  <si>
    <t>4/16/2019</t>
  </si>
  <si>
    <t>Government</t>
  </si>
  <si>
    <t>GOV</t>
  </si>
  <si>
    <t>OCP 5.625</t>
  </si>
  <si>
    <t>6%a</t>
  </si>
  <si>
    <t xml:space="preserve">5.875%a </t>
  </si>
  <si>
    <t>OCP 6.875</t>
  </si>
  <si>
    <t xml:space="preserve">7.375% </t>
  </si>
  <si>
    <t>NATMUT</t>
  </si>
  <si>
    <t>30yr surplus</t>
  </si>
  <si>
    <t>BAML/JPM/MS/WFC</t>
  </si>
  <si>
    <t>162.5a +/- 12.5</t>
  </si>
  <si>
    <t>BB/BTG/CS/MS/SCB</t>
  </si>
  <si>
    <t>$102.50 a: G348</t>
  </si>
  <si>
    <t>$103.00; T+339.8</t>
  </si>
  <si>
    <t>6.6bp</t>
  </si>
  <si>
    <t>RSLG 2.50</t>
  </si>
  <si>
    <t>CS/DB/WFS</t>
  </si>
  <si>
    <t>95a /-5</t>
  </si>
  <si>
    <t>4-9bp</t>
  </si>
  <si>
    <t>WMT 1.00</t>
  </si>
  <si>
    <t>20a +/- 3</t>
  </si>
  <si>
    <t>T+17bp</t>
  </si>
  <si>
    <t>WMT 3.30</t>
  </si>
  <si>
    <t>WMT 4.30</t>
  </si>
  <si>
    <t>92a +/- 2</t>
  </si>
  <si>
    <t>PAA 4.70</t>
  </si>
  <si>
    <t>C/STRH/UBS/WFS</t>
  </si>
  <si>
    <t>T+127bp</t>
  </si>
  <si>
    <t>BMR 2.625</t>
  </si>
  <si>
    <t>DB/WFS</t>
  </si>
  <si>
    <t xml:space="preserve">137.5a </t>
  </si>
  <si>
    <t>WFC FRN</t>
  </si>
  <si>
    <t>5yr sr holdco</t>
  </si>
  <si>
    <t>L+46bp</t>
  </si>
  <si>
    <t>WFC 2.125</t>
  </si>
  <si>
    <t>60a +/- 3</t>
  </si>
  <si>
    <t xml:space="preserve">T+57bp </t>
  </si>
  <si>
    <t>WFC 5.90</t>
  </si>
  <si>
    <t xml:space="preserve">Perp NC 10 </t>
  </si>
  <si>
    <t>WFS books</t>
  </si>
  <si>
    <t>6.125% a</t>
  </si>
  <si>
    <t>6% a +/- 10</t>
  </si>
  <si>
    <t>5.90%</t>
  </si>
  <si>
    <t>KIM 3.20</t>
  </si>
  <si>
    <t xml:space="preserve">C/UBS/WFC </t>
  </si>
  <si>
    <t>NU 4.30</t>
  </si>
  <si>
    <t>lo-mid 90s</t>
  </si>
  <si>
    <t>KOREAT 1.75</t>
  </si>
  <si>
    <t>BAML/C/DB/GS/HSBC</t>
  </si>
  <si>
    <t>KOREAT 2.625</t>
  </si>
  <si>
    <t>EK1810689</t>
  </si>
  <si>
    <t>EK1798926</t>
  </si>
  <si>
    <t>EK1798801</t>
  </si>
  <si>
    <t>EK1799049</t>
  </si>
  <si>
    <t>EK1799940</t>
  </si>
  <si>
    <t>EK1800185</t>
  </si>
  <si>
    <t>EK1800060</t>
  </si>
  <si>
    <t>EK1824250</t>
  </si>
  <si>
    <t>EK1824375</t>
  </si>
  <si>
    <t>EK1824433</t>
  </si>
  <si>
    <t>EK1824490</t>
  </si>
  <si>
    <t>EK1827923</t>
  </si>
  <si>
    <t>EK1866939</t>
  </si>
  <si>
    <t>EK1860577</t>
  </si>
  <si>
    <t>CNOOC 1.625</t>
  </si>
  <si>
    <t>BOCI/C/CS/DB/GS/MS/UBS</t>
  </si>
  <si>
    <t>CNOOC 4.25</t>
  </si>
  <si>
    <t>CNOOC 4.875</t>
  </si>
  <si>
    <t xml:space="preserve">flat   </t>
  </si>
  <si>
    <t>WOOORIB 4.75</t>
  </si>
  <si>
    <t>BAML/BARC/BNP/CACIB/HSBC/JPM/NOM</t>
  </si>
  <si>
    <t>212.5 +/- 5</t>
  </si>
  <si>
    <t>T+207.5bp</t>
  </si>
  <si>
    <t>$5bn+</t>
  </si>
  <si>
    <t>MUBAUH 3.25</t>
  </si>
  <si>
    <t xml:space="preserve">Aa3/ </t>
  </si>
  <si>
    <t>BAML/CACIB/DB/GS/HSBC/NBAD</t>
  </si>
  <si>
    <t xml:space="preserve">145a </t>
  </si>
  <si>
    <t>flat - neg 4</t>
  </si>
  <si>
    <t>MS 3.875</t>
  </si>
  <si>
    <t>PNC 3.90</t>
  </si>
  <si>
    <t>C/GS/JPM/PNC</t>
  </si>
  <si>
    <t>5-9bp</t>
  </si>
  <si>
    <t>SNH 3.25</t>
  </si>
  <si>
    <t>C/JEF/MS/WFS</t>
  </si>
  <si>
    <t>45bp 5/10 crv</t>
  </si>
  <si>
    <t>SNH 4.75</t>
  </si>
  <si>
    <t xml:space="preserve">lo 200s </t>
  </si>
  <si>
    <t xml:space="preserve">210 # </t>
  </si>
  <si>
    <t>CITI ($1,000 PAR)</t>
  </si>
  <si>
    <t>Ba3/BB+/BB</t>
  </si>
  <si>
    <t>perp nc10</t>
  </si>
  <si>
    <t>CITI/ABN/BARC/BAML/DB/GS/HSBC/ING/JPM/MS/NATIXIS/RBC/SG/TD/UBS</t>
  </si>
  <si>
    <t>6.75%a</t>
  </si>
  <si>
    <t>6.35%a +/-5</t>
  </si>
  <si>
    <t>6.30%</t>
  </si>
  <si>
    <t>$5.5bln</t>
  </si>
  <si>
    <t>SINOCH 3.25</t>
  </si>
  <si>
    <t>ANZ/Citi/DBS/GS/HSBC/JPM/UBS</t>
  </si>
  <si>
    <t xml:space="preserve">11-16bp </t>
  </si>
  <si>
    <t>HIGHWY 1.625</t>
  </si>
  <si>
    <t>BAML/DB/GS/Nomura</t>
  </si>
  <si>
    <t>$2bn+</t>
  </si>
  <si>
    <t>TENCNT 2.00</t>
  </si>
  <si>
    <t>DB/BARC/JPM/HSBC/C/CS/GS/SCB</t>
  </si>
  <si>
    <t>115 #</t>
  </si>
  <si>
    <t>neg 3</t>
  </si>
  <si>
    <t>TENCNT 3.375</t>
  </si>
  <si>
    <t>FITB 1.35</t>
  </si>
  <si>
    <t>BARC/GS/MS/FITB</t>
  </si>
  <si>
    <t>FITB 2.375</t>
  </si>
  <si>
    <t xml:space="preserve">70a </t>
  </si>
  <si>
    <t>GLENLN 3.125</t>
  </si>
  <si>
    <t>BARC/C/JPM/MS</t>
  </si>
  <si>
    <t>$4.1bn</t>
  </si>
  <si>
    <t>GLENLN 4.625</t>
  </si>
  <si>
    <t>PGR 4.35</t>
  </si>
  <si>
    <t>GTOWNU 5.061</t>
  </si>
  <si>
    <t>162a +/- 5</t>
  </si>
  <si>
    <t>T+157bp</t>
  </si>
  <si>
    <t>perp nc5</t>
  </si>
  <si>
    <t>5.70%a</t>
  </si>
  <si>
    <t>5.45%</t>
  </si>
  <si>
    <t>BARC/MS/USB</t>
  </si>
  <si>
    <t>L+12.5a +/- 2.5</t>
  </si>
  <si>
    <t>USB  FRN</t>
  </si>
  <si>
    <t>0-2bp</t>
  </si>
  <si>
    <t>USB 2.20</t>
  </si>
  <si>
    <t xml:space="preserve">high 50s </t>
  </si>
  <si>
    <t>T+50-53</t>
  </si>
  <si>
    <t>COF 2.45</t>
  </si>
  <si>
    <t>COF 3.75</t>
  </si>
  <si>
    <t>HBAN FRN</t>
  </si>
  <si>
    <t>L equv</t>
  </si>
  <si>
    <t xml:space="preserve">L+42.5bp </t>
  </si>
  <si>
    <t>0-8bp</t>
  </si>
  <si>
    <t>HBAN 1.375</t>
  </si>
  <si>
    <t xml:space="preserve">lo 60s. </t>
  </si>
  <si>
    <t>GS ($1,000 par)</t>
  </si>
  <si>
    <t>Ba2/BB+/BB+</t>
  </si>
  <si>
    <t>5.75%a +/-5</t>
  </si>
  <si>
    <t>5.70%</t>
  </si>
  <si>
    <t>EK2384189</t>
  </si>
  <si>
    <t>EK2393784</t>
  </si>
  <si>
    <t>EK2393909</t>
  </si>
  <si>
    <t>EK2393966</t>
  </si>
  <si>
    <t>EK2390541</t>
  </si>
  <si>
    <t>EK2382746</t>
  </si>
  <si>
    <t>EK2384007</t>
  </si>
  <si>
    <t>EK2385087</t>
  </si>
  <si>
    <t>EK2385202</t>
  </si>
  <si>
    <t>EK2376441</t>
  </si>
  <si>
    <t>EK2351055</t>
  </si>
  <si>
    <t>EK2342237</t>
  </si>
  <si>
    <t>EK2343797</t>
  </si>
  <si>
    <t>EK2336304</t>
  </si>
  <si>
    <t>EK2336486</t>
  </si>
  <si>
    <t>EK2351717</t>
  </si>
  <si>
    <t>EK2352251</t>
  </si>
  <si>
    <t>EK2352079</t>
  </si>
  <si>
    <t>EK2358431</t>
  </si>
  <si>
    <t>EK2360114</t>
  </si>
  <si>
    <t>EK1913004</t>
  </si>
  <si>
    <t>EK1913186</t>
  </si>
  <si>
    <t>EK2335645</t>
  </si>
  <si>
    <t>EK1913244</t>
  </si>
  <si>
    <t>EK1913301</t>
  </si>
  <si>
    <t>EK1913483</t>
  </si>
  <si>
    <t>EK1913608</t>
  </si>
  <si>
    <t>EK2031202</t>
  </si>
  <si>
    <t>Perp NC5</t>
  </si>
  <si>
    <t>STI 2.50</t>
  </si>
  <si>
    <t>BARC/CS/STRH</t>
  </si>
  <si>
    <t>EK2405976</t>
  </si>
  <si>
    <t>FINBN 6.25</t>
  </si>
  <si>
    <t>C/HSBC/MS/SC</t>
  </si>
  <si>
    <t xml:space="preserve">6.375% </t>
  </si>
  <si>
    <t>neg 17.5-22.5bp</t>
  </si>
  <si>
    <t>EK2415033</t>
  </si>
  <si>
    <t>MAT 2.35</t>
  </si>
  <si>
    <t>BAML/Citi/MS/WFS</t>
  </si>
  <si>
    <t>75a +/- 3</t>
  </si>
  <si>
    <t xml:space="preserve">T+72bp </t>
  </si>
  <si>
    <t>R 2.45</t>
  </si>
  <si>
    <t>long  5yr</t>
  </si>
  <si>
    <t>MUS/RBS/USB/WFS</t>
  </si>
  <si>
    <t>UNBC 2.25</t>
  </si>
  <si>
    <t>DB/JPM/MS</t>
  </si>
  <si>
    <t>mid 70s area</t>
  </si>
  <si>
    <t>68a +/- 3</t>
  </si>
  <si>
    <t>FERMCA 6.375</t>
  </si>
  <si>
    <t>24y/15 WAL</t>
  </si>
  <si>
    <t>Citi/DB</t>
  </si>
  <si>
    <t xml:space="preserve">7%a </t>
  </si>
  <si>
    <t>6.50-6.75%</t>
  </si>
  <si>
    <t>OCENSA 4.00</t>
  </si>
  <si>
    <t>Baa3/</t>
  </si>
  <si>
    <t>Citi/HSBC</t>
  </si>
  <si>
    <t>STNFRD 4.249</t>
  </si>
  <si>
    <t>$570m</t>
  </si>
  <si>
    <t>AAPL FRN</t>
  </si>
  <si>
    <t>AAPL 1.05</t>
  </si>
  <si>
    <t>20a +/- 2</t>
  </si>
  <si>
    <t>T+18bp</t>
  </si>
  <si>
    <t>AAPL 2.10</t>
  </si>
  <si>
    <t>40a +/- 2.5</t>
  </si>
  <si>
    <t>T+37.5bp</t>
  </si>
  <si>
    <t>AAPL  2.85</t>
  </si>
  <si>
    <t>$7.8bn</t>
  </si>
  <si>
    <t>AAPL 3.45</t>
  </si>
  <si>
    <t>$8.1bn</t>
  </si>
  <si>
    <t>AAPL 4.45</t>
  </si>
  <si>
    <t xml:space="preserve">115-120 </t>
  </si>
  <si>
    <t>100 #</t>
  </si>
  <si>
    <t>TAQA 3.875</t>
  </si>
  <si>
    <t>BAML/MUFJ/RBS/SGCIB/SC</t>
  </si>
  <si>
    <t>MS+135a</t>
  </si>
  <si>
    <t>MS+120a</t>
  </si>
  <si>
    <t xml:space="preserve">MS+115bp </t>
  </si>
  <si>
    <t xml:space="preserve">$4.6bn </t>
  </si>
  <si>
    <t>MMB 2.875</t>
  </si>
  <si>
    <t>BAML/Citi/HSBC</t>
  </si>
  <si>
    <t>125a +/- 2.5</t>
  </si>
  <si>
    <t xml:space="preserve">T+122.5bp </t>
  </si>
  <si>
    <t>EPB 4.30</t>
  </si>
  <si>
    <t>BAML/MUS/RBC</t>
  </si>
  <si>
    <t xml:space="preserve">160-165 </t>
  </si>
  <si>
    <t>1- neg 9.5</t>
  </si>
  <si>
    <t xml:space="preserve">C 5.30 </t>
  </si>
  <si>
    <t>30yr sub</t>
  </si>
  <si>
    <t>hi 100s or 195a</t>
  </si>
  <si>
    <t>CHGRID 2.75</t>
  </si>
  <si>
    <t>HSBC/GS/MS/BOCI/ICBC</t>
  </si>
  <si>
    <t>neg 4</t>
  </si>
  <si>
    <t>CHGRID 4.125</t>
  </si>
  <si>
    <t>CHGRID 4.85</t>
  </si>
  <si>
    <t>155a OLB</t>
  </si>
  <si>
    <t>SYK 3.375</t>
  </si>
  <si>
    <t>BARC/GS/WFS</t>
  </si>
  <si>
    <t>SYK 4.375</t>
  </si>
  <si>
    <t xml:space="preserve">95a </t>
  </si>
  <si>
    <t>TD FRN</t>
  </si>
  <si>
    <t>BARC/JPM/TD/WFS</t>
  </si>
  <si>
    <t>3mL+24bp</t>
  </si>
  <si>
    <t>$1.7bn each</t>
  </si>
  <si>
    <t>TD 1.125</t>
  </si>
  <si>
    <t>37.5a +/- 2.5</t>
  </si>
  <si>
    <t xml:space="preserve">T+35bp </t>
  </si>
  <si>
    <t>$1.75bn each</t>
  </si>
  <si>
    <t xml:space="preserve">7-7.125% </t>
  </si>
  <si>
    <t xml:space="preserve">6.95% </t>
  </si>
  <si>
    <t>KOLAHO 1.875</t>
  </si>
  <si>
    <t>3.25yr</t>
  </si>
  <si>
    <t>BAML/CACIB/DB/JPM/RBS</t>
  </si>
  <si>
    <t>EK2534049</t>
  </si>
  <si>
    <t>EK2538966</t>
  </si>
  <si>
    <t>EK2539980</t>
  </si>
  <si>
    <t>EK2516137</t>
  </si>
  <si>
    <t>EK2495969</t>
  </si>
  <si>
    <t>EK2476514</t>
  </si>
  <si>
    <t>EK2488402</t>
  </si>
  <si>
    <t>EK2488048</t>
  </si>
  <si>
    <t>EK2488287</t>
  </si>
  <si>
    <t>EK2488642</t>
  </si>
  <si>
    <t>EK2488766</t>
  </si>
  <si>
    <t>EK2488824</t>
  </si>
  <si>
    <t>EK2488881</t>
  </si>
  <si>
    <t>EK2497221</t>
  </si>
  <si>
    <t>EK2481142</t>
  </si>
  <si>
    <t>EK2490028</t>
  </si>
  <si>
    <t>EK2485044</t>
  </si>
  <si>
    <t>EK1848937</t>
  </si>
  <si>
    <t>EK2465418</t>
  </si>
  <si>
    <t>EK2465772</t>
  </si>
  <si>
    <t>EK2459239</t>
  </si>
  <si>
    <t>EK2459411</t>
  </si>
  <si>
    <t>EK2460310</t>
  </si>
  <si>
    <t>EK2459890</t>
  </si>
  <si>
    <t>EK2471119</t>
  </si>
  <si>
    <t>BNY/DB/GS/RBS</t>
  </si>
  <si>
    <t>EK2554948</t>
  </si>
  <si>
    <t>EK2555002</t>
  </si>
  <si>
    <t>DEVTAM 2.803</t>
  </si>
  <si>
    <t>2.5yr</t>
  </si>
  <si>
    <t>Citi/JPM/HSBC</t>
  </si>
  <si>
    <t>MS+237.5a</t>
  </si>
  <si>
    <t>MS+200bp</t>
  </si>
  <si>
    <t>$100.875/</t>
  </si>
  <si>
    <t>$12.25bn ttl</t>
  </si>
  <si>
    <t>DEVTAM 3.839</t>
  </si>
  <si>
    <t>4.5yr</t>
  </si>
  <si>
    <t>MS+262.5a</t>
  </si>
  <si>
    <t>MS+225bp</t>
  </si>
  <si>
    <t>$101.375/</t>
  </si>
  <si>
    <t>DEVTAM 4.635</t>
  </si>
  <si>
    <t>6.5yr</t>
  </si>
  <si>
    <t xml:space="preserve">MS+275a  </t>
  </si>
  <si>
    <t>255a</t>
  </si>
  <si>
    <t>MS+230bp</t>
  </si>
  <si>
    <t>$101.625/</t>
  </si>
  <si>
    <t>DEVTAM 5.082</t>
  </si>
  <si>
    <t>9.5yr</t>
  </si>
  <si>
    <t>MS+300a</t>
  </si>
  <si>
    <t>MS+245bp</t>
  </si>
  <si>
    <t>$103/</t>
  </si>
  <si>
    <t>DEVTAM 5.412</t>
  </si>
  <si>
    <t>11.5yr</t>
  </si>
  <si>
    <t xml:space="preserve">MS+312.5a </t>
  </si>
  <si>
    <t>280a</t>
  </si>
  <si>
    <t>MS+255bp</t>
  </si>
  <si>
    <t>$103.25/</t>
  </si>
  <si>
    <t>TELEVIS 2.15</t>
  </si>
  <si>
    <t>CS/DB/HSBC</t>
  </si>
  <si>
    <t>very low 200s</t>
  </si>
  <si>
    <t>175/173</t>
  </si>
  <si>
    <t xml:space="preserve">$7.5bn </t>
  </si>
  <si>
    <t>ONCRTX 2.15</t>
  </si>
  <si>
    <t>Baa3/A</t>
  </si>
  <si>
    <t>5yr FMB</t>
  </si>
  <si>
    <t>HAS 3.15</t>
  </si>
  <si>
    <t>96/94</t>
  </si>
  <si>
    <t>HAS 5.00</t>
  </si>
  <si>
    <t>167/165</t>
  </si>
  <si>
    <t>CNPC FRN</t>
  </si>
  <si>
    <t>SCB/C/BOCI/CACIB/SGCIB/ING/HSBC/JPM/DB/ICBCI/CCBI</t>
  </si>
  <si>
    <t>L+110a</t>
  </si>
  <si>
    <t>L+95a +/- 5</t>
  </si>
  <si>
    <t>L+82/79</t>
  </si>
  <si>
    <t xml:space="preserve">neg 3bp </t>
  </si>
  <si>
    <t>CNPC 2.75</t>
  </si>
  <si>
    <t>130a +/- 2.5</t>
  </si>
  <si>
    <t xml:space="preserve">T+127.5bp </t>
  </si>
  <si>
    <t>125/122</t>
  </si>
  <si>
    <t>CCAMCL 4.00</t>
  </si>
  <si>
    <t xml:space="preserve">BAML/BOCI/MS/UBS/CS/SC/CCB/Cinda/DBS/Citic/ABC/IBC/WL </t>
  </si>
  <si>
    <t>255a +/- 5</t>
  </si>
  <si>
    <t>264/261</t>
  </si>
  <si>
    <t>CCAMCL 5.625</t>
  </si>
  <si>
    <t>335a</t>
  </si>
  <si>
    <t>315a +/- 5</t>
  </si>
  <si>
    <t>T+310bp</t>
  </si>
  <si>
    <t>313/309</t>
  </si>
  <si>
    <t>FIBRBZ 5.25</t>
  </si>
  <si>
    <t>Citi/CADIB/DB/GS/Banvor</t>
  </si>
  <si>
    <t>275-287.5</t>
  </si>
  <si>
    <t>T+275bp</t>
  </si>
  <si>
    <t>270/266</t>
  </si>
  <si>
    <t>EXL 4.625</t>
  </si>
  <si>
    <t>BARC/WFS</t>
  </si>
  <si>
    <t>lo 200s (225-237.5)</t>
  </si>
  <si>
    <t>193/190</t>
  </si>
  <si>
    <t>CAIXBR 4.25</t>
  </si>
  <si>
    <t>BAML/BB/Brades/Pactual/Itau/JPM</t>
  </si>
  <si>
    <t>265 #</t>
  </si>
  <si>
    <t>259/256</t>
  </si>
  <si>
    <t>$6.2bn</t>
  </si>
  <si>
    <t>17-20</t>
  </si>
  <si>
    <t>EMN 4.65</t>
  </si>
  <si>
    <t>137/133</t>
  </si>
  <si>
    <t>DTE 3.50</t>
  </si>
  <si>
    <t>BAML/JPM/RBS/UBS</t>
  </si>
  <si>
    <t>95a +/- 3</t>
  </si>
  <si>
    <t xml:space="preserve">T+92bp </t>
  </si>
  <si>
    <t>89/87</t>
  </si>
  <si>
    <t>CELG 2.25</t>
  </si>
  <si>
    <t>CELG 3.625</t>
  </si>
  <si>
    <t>105/102</t>
  </si>
  <si>
    <t>CELG 4.625</t>
  </si>
  <si>
    <t>T+128bp</t>
  </si>
  <si>
    <t>127/125</t>
  </si>
  <si>
    <t>XRX 2.80</t>
  </si>
  <si>
    <t>BNPP/Citi/CS/UBS</t>
  </si>
  <si>
    <t>XRX 3.80</t>
  </si>
  <si>
    <t>129/125</t>
  </si>
  <si>
    <t>flat to neg 5</t>
  </si>
  <si>
    <t>XEL 4.125</t>
  </si>
  <si>
    <t>JPM/KEY/MIZ</t>
  </si>
  <si>
    <t>UNP 3.227</t>
  </si>
  <si>
    <t>12y; 9.7 a/l</t>
  </si>
  <si>
    <t xml:space="preserve">CS/MS </t>
  </si>
  <si>
    <t xml:space="preserve">T+63bp </t>
  </si>
  <si>
    <t>MJN 4.60</t>
  </si>
  <si>
    <t>Citi/GS/JPM/MS</t>
  </si>
  <si>
    <t>119/116</t>
  </si>
  <si>
    <t>EIX 1.125</t>
  </si>
  <si>
    <t>BARC/Castle/MUS</t>
  </si>
  <si>
    <t>23/18</t>
  </si>
  <si>
    <t>JPM 3.625</t>
  </si>
  <si>
    <t>112/110</t>
  </si>
  <si>
    <t>NRUC FRN</t>
  </si>
  <si>
    <t>RBC sole</t>
  </si>
  <si>
    <t>USAACA 2.125</t>
  </si>
  <si>
    <t xml:space="preserve">Aa1/AA+ </t>
  </si>
  <si>
    <t>BAML/C/DB/WFS</t>
  </si>
  <si>
    <t xml:space="preserve">T+45bp </t>
  </si>
  <si>
    <t>WM 3.50</t>
  </si>
  <si>
    <t>Baa3/A-</t>
  </si>
  <si>
    <t>AEP 4.40</t>
  </si>
  <si>
    <t>JPM/MUS/WFS</t>
  </si>
  <si>
    <t>104/102</t>
  </si>
  <si>
    <t>neg 6-11bp</t>
  </si>
  <si>
    <t>NNN 3.90</t>
  </si>
  <si>
    <t>BAML/USB /WFS</t>
  </si>
  <si>
    <t>130/123</t>
  </si>
  <si>
    <t>neg 4-8bp</t>
  </si>
  <si>
    <t>CAT 3.40</t>
  </si>
  <si>
    <t>78/76</t>
  </si>
  <si>
    <t>CAT 4.30</t>
  </si>
  <si>
    <t>15bp 10s/30s</t>
  </si>
  <si>
    <t>CAT 4.75</t>
  </si>
  <si>
    <t>50yr</t>
  </si>
  <si>
    <t>EK2580935</t>
  </si>
  <si>
    <t>EK2574334</t>
  </si>
  <si>
    <t>EK2574516</t>
  </si>
  <si>
    <t>EK2582253</t>
  </si>
  <si>
    <t>EK2574870</t>
  </si>
  <si>
    <t>EK2570555</t>
  </si>
  <si>
    <t>EK2570134</t>
  </si>
  <si>
    <t>EK2608249</t>
  </si>
  <si>
    <t>EK2598648</t>
  </si>
  <si>
    <t>EK2594563</t>
  </si>
  <si>
    <t>EK2594324</t>
  </si>
  <si>
    <t>EK2594084</t>
  </si>
  <si>
    <t>EK2593961</t>
  </si>
  <si>
    <t>EK2593722</t>
  </si>
  <si>
    <t>EK2593664</t>
  </si>
  <si>
    <t>EK2593607</t>
  </si>
  <si>
    <t>EK2593540</t>
  </si>
  <si>
    <t>EK2593482</t>
  </si>
  <si>
    <t>EK2593243</t>
  </si>
  <si>
    <t>EK2593060</t>
  </si>
  <si>
    <t>EK2597145</t>
  </si>
  <si>
    <t>EK2612480</t>
  </si>
  <si>
    <t>EK2612548</t>
  </si>
  <si>
    <t>EK2627488</t>
  </si>
  <si>
    <t>EK2477603</t>
  </si>
  <si>
    <t>EK2611169</t>
  </si>
  <si>
    <t>EK2540046</t>
  </si>
  <si>
    <t>EK2653179</t>
  </si>
  <si>
    <t>EK2652999</t>
  </si>
  <si>
    <t>EK2652692</t>
  </si>
  <si>
    <t>EK2651611</t>
  </si>
  <si>
    <t>EK2489129</t>
  </si>
  <si>
    <t>EK2489244</t>
  </si>
  <si>
    <t>EK2489483</t>
  </si>
  <si>
    <t>EK2489426</t>
  </si>
  <si>
    <t>EK2489368</t>
  </si>
  <si>
    <t>BAML/C/HSBC/JPM</t>
  </si>
  <si>
    <t xml:space="preserve">L+33bp </t>
  </si>
  <si>
    <t>WSTP 1.20</t>
  </si>
  <si>
    <t>T+50a</t>
  </si>
  <si>
    <t>PFG 1.20</t>
  </si>
  <si>
    <t>3yr GIC</t>
  </si>
  <si>
    <t>BARC/UBS</t>
  </si>
  <si>
    <t>OFC 3.70</t>
  </si>
  <si>
    <t>JPM/KEY/RBC</t>
  </si>
  <si>
    <t>FE 4.35</t>
  </si>
  <si>
    <t>Citi/CS/MS/RBS</t>
  </si>
  <si>
    <t>200a/lo 200s</t>
  </si>
  <si>
    <t>FE 5.45</t>
  </si>
  <si>
    <t xml:space="preserve">30bp 10s/30s </t>
  </si>
  <si>
    <t>SIG 4.70</t>
  </si>
  <si>
    <t>LLL 1.50</t>
  </si>
  <si>
    <t>BAML/BARC/STRH</t>
  </si>
  <si>
    <t>$4.35bn</t>
  </si>
  <si>
    <t>LLL 3.95</t>
  </si>
  <si>
    <t xml:space="preserve">$4.15bn </t>
  </si>
  <si>
    <t>neg 13-18</t>
  </si>
  <si>
    <t>REG 3.75</t>
  </si>
  <si>
    <t xml:space="preserve">$1.15bn </t>
  </si>
  <si>
    <t>neg 16</t>
  </si>
  <si>
    <t>LXP 4.40</t>
  </si>
  <si>
    <t>neg 21</t>
  </si>
  <si>
    <t>TOYOTA FRN</t>
  </si>
  <si>
    <t>BNPP/Citi/HSBC/RBS</t>
  </si>
  <si>
    <t>TOYOTA  1.125</t>
  </si>
  <si>
    <t>TOYOTA  2.75</t>
  </si>
  <si>
    <t>PRU FRN</t>
  </si>
  <si>
    <t>Citi/HSBC/UBS</t>
  </si>
  <si>
    <t>3mL+15 #</t>
  </si>
  <si>
    <t>PRU  2.20</t>
  </si>
  <si>
    <t>PFE FRN</t>
  </si>
  <si>
    <t>PFE 1.10</t>
  </si>
  <si>
    <t>PFE 2.10</t>
  </si>
  <si>
    <t>PFE 3.40</t>
  </si>
  <si>
    <t xml:space="preserve">neg 1bp </t>
  </si>
  <si>
    <t>PFE 4.40</t>
  </si>
  <si>
    <t>BARC/Citi/GS/JPM/MS</t>
  </si>
  <si>
    <t>GE 1.25</t>
  </si>
  <si>
    <t>low 40s</t>
  </si>
  <si>
    <t>GE 3.45</t>
  </si>
  <si>
    <t>BACR 3.75</t>
  </si>
  <si>
    <t xml:space="preserve">$4.9bn </t>
  </si>
  <si>
    <t>NEE 3.25</t>
  </si>
  <si>
    <t>BNPP/BNY/CACIB/DB/Scotia/USB</t>
  </si>
  <si>
    <t>neg 1-neg 4</t>
  </si>
  <si>
    <t>CLR 3.80</t>
  </si>
  <si>
    <t xml:space="preserve">T+118bp </t>
  </si>
  <si>
    <t>neg 8.5</t>
  </si>
  <si>
    <t>CLR 4.90</t>
  </si>
  <si>
    <t xml:space="preserve">T+143bp </t>
  </si>
  <si>
    <t>TE 4.35</t>
  </si>
  <si>
    <t>30yr sr nts</t>
  </si>
  <si>
    <t>BKNY/MUS/RBC/STRH/WFS</t>
  </si>
  <si>
    <t xml:space="preserve">mid 90s </t>
  </si>
  <si>
    <t>WEC 4.25</t>
  </si>
  <si>
    <t>BAML/BNP/GS/RBC</t>
  </si>
  <si>
    <t xml:space="preserve">90a </t>
  </si>
  <si>
    <t>PRU 3.50</t>
  </si>
  <si>
    <t>BAML/BARC/DB/GS/MS</t>
  </si>
  <si>
    <t>PRU 4.60</t>
  </si>
  <si>
    <t>BAML/C/USB</t>
  </si>
  <si>
    <t>$415m</t>
  </si>
  <si>
    <t>BHARTI 5.35</t>
  </si>
  <si>
    <t>BAML/BARC/BNPP/HSBC/JPM/SCB</t>
  </si>
  <si>
    <t>275a +/- 5</t>
  </si>
  <si>
    <t>T+270bp</t>
  </si>
  <si>
    <t>$9.5bn</t>
  </si>
  <si>
    <t xml:space="preserve">2bp </t>
  </si>
  <si>
    <t>PGASIJ 5.125</t>
  </si>
  <si>
    <t>ANZ/JPM/SCB</t>
  </si>
  <si>
    <t>5.25% +/- 12.5</t>
  </si>
  <si>
    <t>EK2722784</t>
  </si>
  <si>
    <t>5.25% (T+259.4)</t>
  </si>
  <si>
    <t>EK2704832</t>
  </si>
  <si>
    <t>EK2704717</t>
  </si>
  <si>
    <t>EK2708858</t>
  </si>
  <si>
    <t>EK2704659</t>
  </si>
  <si>
    <t>EK2704592</t>
  </si>
  <si>
    <t>EK2708494</t>
  </si>
  <si>
    <t>EK2708312</t>
  </si>
  <si>
    <t>EK2708676</t>
  </si>
  <si>
    <t>EK2707595</t>
  </si>
  <si>
    <t>EK2707835</t>
  </si>
  <si>
    <t>EK2704055</t>
  </si>
  <si>
    <t>EK2704170</t>
  </si>
  <si>
    <t>EK2704295</t>
  </si>
  <si>
    <t>EK2705136</t>
  </si>
  <si>
    <t>EK2707892</t>
  </si>
  <si>
    <t>EJ6053064</t>
  </si>
  <si>
    <t>EK2703933</t>
  </si>
  <si>
    <t>EK2693316</t>
  </si>
  <si>
    <t>EK2739101</t>
  </si>
  <si>
    <t>EK2741321</t>
  </si>
  <si>
    <t>EK2749480</t>
  </si>
  <si>
    <t>EK2738384</t>
  </si>
  <si>
    <t>EK2738921</t>
  </si>
  <si>
    <t>EK2740604</t>
  </si>
  <si>
    <t>EK2738087</t>
  </si>
  <si>
    <t>EK2736701</t>
  </si>
  <si>
    <t>EK2736883</t>
  </si>
  <si>
    <t>EK2769199</t>
  </si>
  <si>
    <t>EK2761691</t>
  </si>
  <si>
    <t>EK2769017</t>
  </si>
  <si>
    <t>EK2769074</t>
  </si>
  <si>
    <t>EK2766435</t>
  </si>
  <si>
    <t>EK2766252</t>
  </si>
  <si>
    <t>EK2766674</t>
  </si>
  <si>
    <t>BRFSBZ 4.75</t>
  </si>
  <si>
    <t>BB/PACT/ITAU/MS/SANT</t>
  </si>
  <si>
    <t>250a +/- 5</t>
  </si>
  <si>
    <t xml:space="preserve">T+245bp </t>
  </si>
  <si>
    <t>CFN 1.45</t>
  </si>
  <si>
    <t xml:space="preserve">neg 18bp </t>
  </si>
  <si>
    <t>CFN 3.875</t>
  </si>
  <si>
    <t xml:space="preserve">T+140bp </t>
  </si>
  <si>
    <t>CFN 4.875</t>
  </si>
  <si>
    <t xml:space="preserve">neg 8bp </t>
  </si>
  <si>
    <t>VW FRN</t>
  </si>
  <si>
    <t>3mL+20a +/- 3</t>
  </si>
  <si>
    <t>3mL+17bp</t>
  </si>
  <si>
    <t>3mL+25a</t>
  </si>
  <si>
    <t>3mL+25a +/-3</t>
  </si>
  <si>
    <t>3mL+22bp</t>
  </si>
  <si>
    <t>1-2bp</t>
  </si>
  <si>
    <t>VW 1.25</t>
  </si>
  <si>
    <t>VW 1.45</t>
  </si>
  <si>
    <t xml:space="preserve">5-6bp </t>
  </si>
  <si>
    <t>EK2793157</t>
  </si>
  <si>
    <t>EK2792977</t>
  </si>
  <si>
    <t>EK2793090</t>
  </si>
  <si>
    <t>EK2792258</t>
  </si>
  <si>
    <t>EK2790336</t>
  </si>
  <si>
    <t>EK2790211</t>
  </si>
  <si>
    <t>EK2790039</t>
  </si>
  <si>
    <t>EK2789676</t>
  </si>
  <si>
    <t>EK2799758</t>
  </si>
  <si>
    <t>Ba3/BB+/BBB-</t>
  </si>
  <si>
    <t>BAML/C/RBS/WFS</t>
  </si>
  <si>
    <t>270 #</t>
  </si>
  <si>
    <t>11bps</t>
  </si>
  <si>
    <t>KKR</t>
  </si>
  <si>
    <t>NR/A/A</t>
  </si>
  <si>
    <t>14-19</t>
  </si>
  <si>
    <t>ACE</t>
  </si>
  <si>
    <t xml:space="preserve">T+82bp </t>
  </si>
  <si>
    <t>5bps</t>
  </si>
  <si>
    <t>STX 4.75</t>
  </si>
  <si>
    <t>10.5y</t>
  </si>
  <si>
    <t>4.75%-5%</t>
  </si>
  <si>
    <t>4.75%-4.875%</t>
  </si>
  <si>
    <t>M 3.625</t>
  </si>
  <si>
    <t>SCG 4.50</t>
  </si>
  <si>
    <t>50yr FMB</t>
  </si>
  <si>
    <t>CS/JPM/TD/WFS</t>
  </si>
  <si>
    <t>ECOPET 5.875</t>
  </si>
  <si>
    <t xml:space="preserve">Baa2/BBB </t>
  </si>
  <si>
    <t>255-260</t>
  </si>
  <si>
    <t>T+255bp</t>
  </si>
  <si>
    <t xml:space="preserve">$11bn </t>
  </si>
  <si>
    <t>TWX 2.10</t>
  </si>
  <si>
    <t>BAML/C/CS/MS</t>
  </si>
  <si>
    <t>TWX 3.55</t>
  </si>
  <si>
    <t>TWX 4.65</t>
  </si>
  <si>
    <t>AON 3.50</t>
  </si>
  <si>
    <t>AON 4.60</t>
  </si>
  <si>
    <t>CMA 2.125</t>
  </si>
  <si>
    <t>5yr sr hldco</t>
  </si>
  <si>
    <t xml:space="preserve">T+62bp </t>
  </si>
  <si>
    <t>ENTERP 3.85</t>
  </si>
  <si>
    <t>BAML/GS/RBC</t>
  </si>
  <si>
    <t>160s</t>
  </si>
  <si>
    <t>T+135bbp</t>
  </si>
  <si>
    <t xml:space="preserve">neg 11bp </t>
  </si>
  <si>
    <t>ABC 1.15</t>
  </si>
  <si>
    <t>ABC 3.40</t>
  </si>
  <si>
    <t>KMB FRN</t>
  </si>
  <si>
    <t>L+hi single digs</t>
  </si>
  <si>
    <t>L+5-7bp</t>
  </si>
  <si>
    <t>KMB 1.90</t>
  </si>
  <si>
    <t>T+hi 40s</t>
  </si>
  <si>
    <t xml:space="preserve">T+37.5bp </t>
  </si>
  <si>
    <t>neg 5.5bp</t>
  </si>
  <si>
    <t>AMGN FRN</t>
  </si>
  <si>
    <t>MS/BARC/GS</t>
  </si>
  <si>
    <t>AMGN 1.25</t>
  </si>
  <si>
    <t>T+50#</t>
  </si>
  <si>
    <t xml:space="preserve">MS/Citi/JPm </t>
  </si>
  <si>
    <t>AMGN 2.20</t>
  </si>
  <si>
    <t>T+70bp #</t>
  </si>
  <si>
    <t>AMGN 3.625</t>
  </si>
  <si>
    <t>T+110#</t>
  </si>
  <si>
    <t xml:space="preserve">10-15bp </t>
  </si>
  <si>
    <t>ENBL 2.40</t>
  </si>
  <si>
    <t>BAML/CS/RBC/RBS</t>
  </si>
  <si>
    <t>50bp 5s/10s</t>
  </si>
  <si>
    <t>ENBL 3.90</t>
  </si>
  <si>
    <t>mid-hi 100s</t>
  </si>
  <si>
    <t>ENBL 5.00</t>
  </si>
  <si>
    <t xml:space="preserve">T+162.5bp </t>
  </si>
  <si>
    <t>HIW 3.20</t>
  </si>
  <si>
    <t>JEF/WFS</t>
  </si>
  <si>
    <t>NDAQ 4.25</t>
  </si>
  <si>
    <t>EK2858158</t>
  </si>
  <si>
    <t>EK2857556</t>
  </si>
  <si>
    <t>EK2857911</t>
  </si>
  <si>
    <t>EK2857796</t>
  </si>
  <si>
    <t>EK2857671</t>
  </si>
  <si>
    <t>EK2857432</t>
  </si>
  <si>
    <t>EK2857374</t>
  </si>
  <si>
    <t>EK2867696</t>
  </si>
  <si>
    <t>EK2867274</t>
  </si>
  <si>
    <t>EK2857259</t>
  </si>
  <si>
    <t>EK2856954</t>
  </si>
  <si>
    <t>EK2856897</t>
  </si>
  <si>
    <t>EK2856475</t>
  </si>
  <si>
    <t>EK2856293</t>
  </si>
  <si>
    <t>EK2856533</t>
  </si>
  <si>
    <t>EK2886613</t>
  </si>
  <si>
    <t>EK2886670</t>
  </si>
  <si>
    <t>EK2886852</t>
  </si>
  <si>
    <t>EK2888171</t>
  </si>
  <si>
    <t>EK2888114</t>
  </si>
  <si>
    <t>EK2885771</t>
  </si>
  <si>
    <t>EK2886795</t>
  </si>
  <si>
    <t>EK2886019</t>
  </si>
  <si>
    <t>EK2885474</t>
  </si>
  <si>
    <t>4.75% (T+223.6)</t>
  </si>
  <si>
    <t>EK2886555</t>
  </si>
  <si>
    <t>EK2910629</t>
  </si>
  <si>
    <t>EK2920701</t>
  </si>
  <si>
    <t>EK2909126</t>
  </si>
  <si>
    <t>PERTIJ 6.45</t>
  </si>
  <si>
    <t>6.70%a; GDNC 6.50%a</t>
  </si>
  <si>
    <t xml:space="preserve">$6.2bn </t>
  </si>
  <si>
    <t>CS FRN</t>
  </si>
  <si>
    <t>flat to 3bp</t>
  </si>
  <si>
    <t>CS 1.375</t>
  </si>
  <si>
    <t>60 #</t>
  </si>
  <si>
    <t xml:space="preserve">CS 2.30 </t>
  </si>
  <si>
    <t>80#</t>
  </si>
  <si>
    <t xml:space="preserve">3mL+47 </t>
  </si>
  <si>
    <t>DB 1.35</t>
  </si>
  <si>
    <t xml:space="preserve">mid 60s </t>
  </si>
  <si>
    <t>DB 3.70</t>
  </si>
  <si>
    <t>123a +/- 3</t>
  </si>
  <si>
    <t>TITIM 5.303</t>
  </si>
  <si>
    <t>C/GS/JPM/MS</t>
  </si>
  <si>
    <t>EK2952043</t>
  </si>
  <si>
    <t>EK2944784</t>
  </si>
  <si>
    <t>EK2944545</t>
  </si>
  <si>
    <t>EK2945328</t>
  </si>
  <si>
    <t>EK2944420</t>
  </si>
  <si>
    <t>EK2944180</t>
  </si>
  <si>
    <t>EK2944305</t>
  </si>
  <si>
    <t>EK2930502</t>
  </si>
  <si>
    <t>3mL+30 #</t>
  </si>
  <si>
    <t>WFC 1.15</t>
  </si>
  <si>
    <t>T+42 #</t>
  </si>
  <si>
    <t>WFC 4.10</t>
  </si>
  <si>
    <t>12yr sub hldco</t>
  </si>
  <si>
    <t>T+160#</t>
  </si>
  <si>
    <t>MMC  3.50</t>
  </si>
  <si>
    <t>FIS 1.45</t>
  </si>
  <si>
    <t>FIS 3.875</t>
  </si>
  <si>
    <t>AMH</t>
  </si>
  <si>
    <t>NR/A/A-</t>
  </si>
  <si>
    <t>155a +/- 3</t>
  </si>
  <si>
    <t>EK3001881</t>
  </si>
  <si>
    <t>EK3001642</t>
  </si>
  <si>
    <t>EK3001469</t>
  </si>
  <si>
    <t>EK3002186</t>
  </si>
  <si>
    <t>EK3000743</t>
  </si>
  <si>
    <t>EK3000685</t>
  </si>
  <si>
    <t>EK3000503</t>
  </si>
  <si>
    <t>BNS 2.05</t>
  </si>
  <si>
    <t>T+60a +/- 5bp</t>
  </si>
  <si>
    <t>57/53</t>
  </si>
  <si>
    <t>1-7bp</t>
  </si>
  <si>
    <t>MMM 1.625</t>
  </si>
  <si>
    <t>25 #</t>
  </si>
  <si>
    <t>24/22</t>
  </si>
  <si>
    <t>MMM 3.875</t>
  </si>
  <si>
    <t>75 #</t>
  </si>
  <si>
    <t>75/74</t>
  </si>
  <si>
    <t xml:space="preserve">$550m </t>
  </si>
  <si>
    <t>TACN 1.90</t>
  </si>
  <si>
    <t>BAML/HSBC</t>
  </si>
  <si>
    <t>137.5-150</t>
  </si>
  <si>
    <t>105/100</t>
  </si>
  <si>
    <t>neg 8.5bp</t>
  </si>
  <si>
    <t>BINBUR 4.125</t>
  </si>
  <si>
    <t>BAML/C/CS</t>
  </si>
  <si>
    <t>190a +/- 5</t>
  </si>
  <si>
    <t>186/</t>
  </si>
  <si>
    <t>DIS 0.875</t>
  </si>
  <si>
    <t>hi 20s</t>
  </si>
  <si>
    <t>T+20 #</t>
  </si>
  <si>
    <t>20/15</t>
  </si>
  <si>
    <t>29/</t>
  </si>
  <si>
    <t>neg 1 to 5bp</t>
  </si>
  <si>
    <t>DIS 1.85</t>
  </si>
  <si>
    <t>T+40 #</t>
  </si>
  <si>
    <t>DIS 4.125</t>
  </si>
  <si>
    <t>T+85 #</t>
  </si>
  <si>
    <t>85/84</t>
  </si>
  <si>
    <t>ENBCN FRN</t>
  </si>
  <si>
    <t>Citi/DB/HSBC</t>
  </si>
  <si>
    <t>L+low 60s</t>
  </si>
  <si>
    <t>3mL+50a +/- 5</t>
  </si>
  <si>
    <t>3mL+45bp</t>
  </si>
  <si>
    <t>45/</t>
  </si>
  <si>
    <t>ENBCN 3.50</t>
  </si>
  <si>
    <t>110/108</t>
  </si>
  <si>
    <t>ENBCN 4.50</t>
  </si>
  <si>
    <t>126/123</t>
  </si>
  <si>
    <t>PEG 1.80</t>
  </si>
  <si>
    <t>BNS/JPM/MS</t>
  </si>
  <si>
    <t>36/33</t>
  </si>
  <si>
    <t>neg 8 to 2bp</t>
  </si>
  <si>
    <t>PEG 4.00</t>
  </si>
  <si>
    <t>30yr FMG</t>
  </si>
  <si>
    <t>81/80</t>
  </si>
  <si>
    <t>ITC 3.65</t>
  </si>
  <si>
    <t>BARC/CS/JPM/MS</t>
  </si>
  <si>
    <t>neg 2 - flat</t>
  </si>
  <si>
    <t>HALKBK 4.75</t>
  </si>
  <si>
    <t>Baa2/NR/BBB-</t>
  </si>
  <si>
    <t>MS+345a</t>
  </si>
  <si>
    <t>MS+330a</t>
  </si>
  <si>
    <t>$4.25bn+</t>
  </si>
  <si>
    <t>GS FRN</t>
  </si>
  <si>
    <t>EK3041077</t>
  </si>
  <si>
    <t>EK3024339</t>
  </si>
  <si>
    <t>EK3028355</t>
  </si>
  <si>
    <t>EK3027878</t>
  </si>
  <si>
    <t>EK3028116</t>
  </si>
  <si>
    <t>EK3027456</t>
  </si>
  <si>
    <t>EK3027514</t>
  </si>
  <si>
    <t>EK3027399</t>
  </si>
  <si>
    <t>EK3026672</t>
  </si>
  <si>
    <t>EK3027274</t>
  </si>
  <si>
    <t>EK3027159</t>
  </si>
  <si>
    <t>EK3026979</t>
  </si>
  <si>
    <t>EK3040772</t>
  </si>
  <si>
    <t>EK3057735</t>
  </si>
  <si>
    <t>EK3057859</t>
  </si>
  <si>
    <t>EK3054435</t>
  </si>
  <si>
    <t>EK3056414</t>
  </si>
  <si>
    <t>T 4.80</t>
  </si>
  <si>
    <t>JPM/MS/RBC</t>
  </si>
  <si>
    <t xml:space="preserve">3.5yr </t>
  </si>
  <si>
    <t>CA/DB/GS/JPM/RBS</t>
  </si>
  <si>
    <t>3mL+62a +/- 5</t>
  </si>
  <si>
    <t>3mL+57bp</t>
  </si>
  <si>
    <t>F 1.724</t>
  </si>
  <si>
    <t>IP 3.65</t>
  </si>
  <si>
    <t>DB/RBS</t>
  </si>
  <si>
    <t>IP 4.80</t>
  </si>
  <si>
    <t>lo 150s</t>
  </si>
  <si>
    <t>140a +/- 3</t>
  </si>
  <si>
    <t>BAML/RBC/USB/WFS</t>
  </si>
  <si>
    <t>3mL+22a +/- 3</t>
  </si>
  <si>
    <t>3mL+19bp</t>
  </si>
  <si>
    <t>$525m</t>
  </si>
  <si>
    <t>PCAR 1.10</t>
  </si>
  <si>
    <t>35a +/- 3</t>
  </si>
  <si>
    <t>T+32bp</t>
  </si>
  <si>
    <t>COF 1.30</t>
  </si>
  <si>
    <t xml:space="preserve">T+48bp </t>
  </si>
  <si>
    <t>COF 2.30</t>
  </si>
  <si>
    <t>73a +/- 3</t>
  </si>
  <si>
    <t>C/STRH/TD/WFS</t>
  </si>
  <si>
    <t>WFC sole</t>
  </si>
  <si>
    <t>mid-hi teens</t>
  </si>
  <si>
    <t>ESRX  1.25</t>
  </si>
  <si>
    <t>C/CS/DB/RBS</t>
  </si>
  <si>
    <t>neg 1.5bn</t>
  </si>
  <si>
    <t>ESRX  2.25</t>
  </si>
  <si>
    <t>ESRX 3.50</t>
  </si>
  <si>
    <t>110a =/- 5</t>
  </si>
  <si>
    <t xml:space="preserve">T+105bp </t>
  </si>
  <si>
    <t>CAT 2.10</t>
  </si>
  <si>
    <t>CAT 3.30</t>
  </si>
  <si>
    <t>XEL 3.30</t>
  </si>
  <si>
    <t>CS/RBS</t>
  </si>
  <si>
    <t>BARC/DB/GS/WFC</t>
  </si>
  <si>
    <t>3mL+30a +/- 3</t>
  </si>
  <si>
    <t>$825m</t>
  </si>
  <si>
    <t>4-7bp</t>
  </si>
  <si>
    <t>AXP 1.125</t>
  </si>
  <si>
    <t>PPL 4.125</t>
  </si>
  <si>
    <t>C/RBC/RBS/UBS</t>
  </si>
  <si>
    <t>TJX 2.75</t>
  </si>
  <si>
    <t>BAML/DB/HSBC/WFS</t>
  </si>
  <si>
    <t>POM 3.50</t>
  </si>
  <si>
    <t>2023 tap</t>
  </si>
  <si>
    <t>MS/STRH</t>
  </si>
  <si>
    <t xml:space="preserve">$600m+ </t>
  </si>
  <si>
    <t>NTAP 3.375</t>
  </si>
  <si>
    <t>T+135a +/- 5</t>
  </si>
  <si>
    <t>FITB 4.90</t>
  </si>
  <si>
    <t>Perp NC 5</t>
  </si>
  <si>
    <t>DB/GS/MS</t>
  </si>
  <si>
    <t>5%a +/- 10</t>
  </si>
  <si>
    <t xml:space="preserve">4.90% </t>
  </si>
  <si>
    <t>JPM 5.00</t>
  </si>
  <si>
    <t xml:space="preserve">Ba1/BBB </t>
  </si>
  <si>
    <t xml:space="preserve">5.125%a </t>
  </si>
  <si>
    <t xml:space="preserve">5% # </t>
  </si>
  <si>
    <t>5%</t>
  </si>
  <si>
    <t>RE 4.868</t>
  </si>
  <si>
    <t>mid-100s</t>
  </si>
  <si>
    <t>150 #</t>
  </si>
  <si>
    <t xml:space="preserve">$600m </t>
  </si>
  <si>
    <t>EK3095966</t>
  </si>
  <si>
    <t>EK3097160</t>
  </si>
  <si>
    <t>EK3097467</t>
  </si>
  <si>
    <t>EK3095727</t>
  </si>
  <si>
    <t>EJ9267307</t>
  </si>
  <si>
    <t>EK3097103</t>
  </si>
  <si>
    <t>EK3095420</t>
  </si>
  <si>
    <t>EK3095305</t>
  </si>
  <si>
    <t>EK3095362</t>
  </si>
  <si>
    <t>EK3094589</t>
  </si>
  <si>
    <t>EK3094407</t>
  </si>
  <si>
    <t>EK3094522</t>
  </si>
  <si>
    <t>EK3095123</t>
  </si>
  <si>
    <t>EK3094886</t>
  </si>
  <si>
    <t>EK3095180</t>
  </si>
  <si>
    <t>EK3132553</t>
  </si>
  <si>
    <t>EK3133270</t>
  </si>
  <si>
    <t>EK3135614</t>
  </si>
  <si>
    <t>EK3135317</t>
  </si>
  <si>
    <t>EK3132975</t>
  </si>
  <si>
    <t>EK3141075</t>
  </si>
  <si>
    <t>EK3132256</t>
  </si>
  <si>
    <t>EK3131530</t>
  </si>
  <si>
    <t>EK3143170</t>
  </si>
  <si>
    <t>EK3133817</t>
  </si>
  <si>
    <t>EK3134294</t>
  </si>
  <si>
    <t>BIDU 2.75</t>
  </si>
  <si>
    <t>135a +/- 5; 130a</t>
  </si>
  <si>
    <t xml:space="preserve">$9.2bn </t>
  </si>
  <si>
    <t>EK3147791</t>
  </si>
  <si>
    <t>VZ FRN</t>
  </si>
  <si>
    <t>3mL+42a +/- 2</t>
  </si>
  <si>
    <t>flat/neg</t>
  </si>
  <si>
    <t>EK3161834</t>
  </si>
  <si>
    <t>VZ  1.35</t>
  </si>
  <si>
    <t>EK3161719</t>
  </si>
  <si>
    <t>MCD 3.25</t>
  </si>
  <si>
    <t>EK3161412</t>
  </si>
  <si>
    <t>GCN 3.625</t>
  </si>
  <si>
    <t>HSBC/MS</t>
  </si>
  <si>
    <t>EK3165793</t>
  </si>
  <si>
    <t>GCN 5.45</t>
  </si>
  <si>
    <t>1bp to neg 4bp</t>
  </si>
  <si>
    <t>EK3165850</t>
  </si>
  <si>
    <t>SESHNG 4.25</t>
  </si>
  <si>
    <t>DB/RBC/RBS</t>
  </si>
  <si>
    <t xml:space="preserve">N/A </t>
  </si>
  <si>
    <t>EK3162378</t>
  </si>
  <si>
    <t>KEB 2.50</t>
  </si>
  <si>
    <t>C/CA/HSBC/KEB/MIZ</t>
  </si>
  <si>
    <t>neg 1 to neg 10</t>
  </si>
  <si>
    <t>FE (Met) 4.00</t>
  </si>
  <si>
    <t>BAML/BNP/CA</t>
  </si>
  <si>
    <t>FE (Penn) 4.15</t>
  </si>
  <si>
    <t>Met +15</t>
  </si>
  <si>
    <t xml:space="preserve">T+160pp </t>
  </si>
  <si>
    <t>EK3178754</t>
  </si>
  <si>
    <t>EK3189918</t>
  </si>
  <si>
    <t>EK3190510</t>
  </si>
  <si>
    <t>EK3236057</t>
  </si>
  <si>
    <t>C 3.75</t>
  </si>
  <si>
    <t>117a +/- 2</t>
  </si>
  <si>
    <t>PNW 3.35</t>
  </si>
  <si>
    <t>BNPP/BNYM/JPM/Scotia</t>
  </si>
  <si>
    <t>$1.2b</t>
  </si>
  <si>
    <t>BARC/Citi/HSBC/MUS</t>
  </si>
  <si>
    <t>3mL+10-12</t>
  </si>
  <si>
    <t>3mL+10 #</t>
  </si>
  <si>
    <t>DE 1.125</t>
  </si>
  <si>
    <t>$1.4b</t>
  </si>
  <si>
    <t>DE 3.35</t>
  </si>
  <si>
    <t>$1.7b</t>
  </si>
  <si>
    <t>OGLETH 4.55</t>
  </si>
  <si>
    <t>GS/WFS</t>
  </si>
  <si>
    <t>$1.1b</t>
  </si>
  <si>
    <t>TTXCO 4.65</t>
  </si>
  <si>
    <t>HD 2.00</t>
  </si>
  <si>
    <t>HD 4.40</t>
  </si>
  <si>
    <t>ANZ/BAML/JPM/WFS</t>
  </si>
  <si>
    <t>3mL+26bp</t>
  </si>
  <si>
    <t>43a +/- 3</t>
  </si>
  <si>
    <t>ANZ 2.25</t>
  </si>
  <si>
    <t>63a +/- 3</t>
  </si>
  <si>
    <t>VNO 2.50</t>
  </si>
  <si>
    <t>neg 19b</t>
  </si>
  <si>
    <t>EK3237733</t>
  </si>
  <si>
    <t>EK3235034</t>
  </si>
  <si>
    <t>EK3234912</t>
  </si>
  <si>
    <t>EK3235810</t>
  </si>
  <si>
    <t>EK3235752</t>
  </si>
  <si>
    <t>EK3235695</t>
  </si>
  <si>
    <t>EK3235935</t>
  </si>
  <si>
    <t>EK3235216</t>
  </si>
  <si>
    <t>EK3235273</t>
  </si>
  <si>
    <t>EK3230415</t>
  </si>
  <si>
    <t>EK3230175</t>
  </si>
  <si>
    <t>EK3228732</t>
  </si>
  <si>
    <t>PENSKE 2.50</t>
  </si>
  <si>
    <t>ARG 3.65</t>
  </si>
  <si>
    <t>OCBC 4.25</t>
  </si>
  <si>
    <t xml:space="preserve">BAML/HSBC/JPM/OCBC </t>
  </si>
  <si>
    <t>$3.3bn+</t>
  </si>
  <si>
    <t>TURKI 3.75</t>
  </si>
  <si>
    <t>NR/BB+/BBB-</t>
  </si>
  <si>
    <t>BARC/BNP/DB/Emirates/JPM</t>
  </si>
  <si>
    <t>MS+250a</t>
  </si>
  <si>
    <t xml:space="preserve">MS+225a </t>
  </si>
  <si>
    <t>MS+210bp</t>
  </si>
  <si>
    <t>TURKI 4.875</t>
  </si>
  <si>
    <t>MS+270a</t>
  </si>
  <si>
    <t>MS+245a</t>
  </si>
  <si>
    <t>RIOOIL 6.25</t>
  </si>
  <si>
    <t>BBB-/BBB</t>
  </si>
  <si>
    <t>10; 7 a/l</t>
  </si>
  <si>
    <t>BNP/BB</t>
  </si>
  <si>
    <t>mid 6%</t>
  </si>
  <si>
    <t>NYL 2.15</t>
  </si>
  <si>
    <t>BARC/CS/JPM</t>
  </si>
  <si>
    <t>PTTEP 4.875</t>
  </si>
  <si>
    <t>BAML/CS/HSBC/JPM</t>
  </si>
  <si>
    <t>5.25%a;</t>
  </si>
  <si>
    <t>5% +/- 12.5</t>
  </si>
  <si>
    <t>VOTORA 4.75</t>
  </si>
  <si>
    <t>BB/Brades/C/MUS/MS/Voto</t>
  </si>
  <si>
    <t xml:space="preserve">T+225bp </t>
  </si>
  <si>
    <t>GSCCOR 3.00</t>
  </si>
  <si>
    <t>BAML/BNP/C/MS</t>
  </si>
  <si>
    <t xml:space="preserve">$3.85bn </t>
  </si>
  <si>
    <t>MAGNA3.625</t>
  </si>
  <si>
    <t xml:space="preserve">lo 100s </t>
  </si>
  <si>
    <t>ACT 1.30</t>
  </si>
  <si>
    <t>BAML/MIZ/WFS</t>
  </si>
  <si>
    <t>ACT 2.45</t>
  </si>
  <si>
    <t>ACT 3.85</t>
  </si>
  <si>
    <t>$5.8bn</t>
  </si>
  <si>
    <t>ACT 4.85</t>
  </si>
  <si>
    <t>$4.20bn</t>
  </si>
  <si>
    <t>JCI 1.40</t>
  </si>
  <si>
    <t>long 3yr</t>
  </si>
  <si>
    <t>60a+/- 5</t>
  </si>
  <si>
    <t xml:space="preserve">neg 12bp </t>
  </si>
  <si>
    <t>JCI 3.625</t>
  </si>
  <si>
    <t>JCI 4.625</t>
  </si>
  <si>
    <t>JCI 4.95</t>
  </si>
  <si>
    <t>SHBASS FRN</t>
  </si>
  <si>
    <t>BAML/GS/JPM/RBS</t>
  </si>
  <si>
    <t>L+49bp</t>
  </si>
  <si>
    <t>SHBASS 2.25</t>
  </si>
  <si>
    <t>MS/RBC/WFS</t>
  </si>
  <si>
    <t xml:space="preserve">3mL+24bp </t>
  </si>
  <si>
    <t>RY  1.25</t>
  </si>
  <si>
    <t>lo-mid 40s</t>
  </si>
  <si>
    <t xml:space="preserve">T+38bp </t>
  </si>
  <si>
    <t>FRC 2.375</t>
  </si>
  <si>
    <t>6-7bp</t>
  </si>
  <si>
    <t>SRE 3.55</t>
  </si>
  <si>
    <t>DB/JPM/WFS</t>
  </si>
  <si>
    <t>MAA 3.75</t>
  </si>
  <si>
    <t>JPM/JEF/WFS</t>
  </si>
  <si>
    <t>ODBR 7.00</t>
  </si>
  <si>
    <t>BBB- S&amp;P</t>
  </si>
  <si>
    <t>HSBC/Itau/Santan</t>
  </si>
  <si>
    <t>low 7%; LNCH 7%</t>
  </si>
  <si>
    <t>7%-7.125%</t>
  </si>
  <si>
    <t xml:space="preserve">7% </t>
  </si>
  <si>
    <t>WTFC 5.00</t>
  </si>
  <si>
    <t>10yr sub hldco</t>
  </si>
  <si>
    <t>5%; +235.6</t>
  </si>
  <si>
    <t>no book</t>
  </si>
  <si>
    <t>AES 4.50</t>
  </si>
  <si>
    <t xml:space="preserve">T+112bp </t>
  </si>
  <si>
    <t>EK3267623</t>
  </si>
  <si>
    <t>EK3267029</t>
  </si>
  <si>
    <t>EK3267805</t>
  </si>
  <si>
    <t>EK3267680</t>
  </si>
  <si>
    <t>EK3268340</t>
  </si>
  <si>
    <t>EK3268407</t>
  </si>
  <si>
    <t>EK3268522</t>
  </si>
  <si>
    <t>EK3317493</t>
  </si>
  <si>
    <t>EK3268589</t>
  </si>
  <si>
    <t>EK3264927</t>
  </si>
  <si>
    <t>EK3265106</t>
  </si>
  <si>
    <t>EK3266062</t>
  </si>
  <si>
    <t>EK3265825</t>
  </si>
  <si>
    <t>EK3265882</t>
  </si>
  <si>
    <t>EK3268167</t>
  </si>
  <si>
    <t>EK3268829</t>
  </si>
  <si>
    <t>EK3278364</t>
  </si>
  <si>
    <t>EK3236834</t>
  </si>
  <si>
    <t>EK3268647</t>
  </si>
  <si>
    <t>EK3292043</t>
  </si>
  <si>
    <t>EK3302065</t>
  </si>
  <si>
    <t>EK3280709</t>
  </si>
  <si>
    <t>EK3290484</t>
  </si>
  <si>
    <t>EK3206308</t>
  </si>
  <si>
    <t>4.875% MS+310.1</t>
  </si>
  <si>
    <t>EK3300267</t>
  </si>
  <si>
    <t>EK3187094</t>
  </si>
  <si>
    <t>EK3316537</t>
  </si>
  <si>
    <t>EK3315455</t>
  </si>
  <si>
    <t>EK1380915</t>
  </si>
  <si>
    <t>ID_ISIN</t>
  </si>
  <si>
    <t>WMB 4.55</t>
  </si>
  <si>
    <t>BARC/Citi/UBS</t>
  </si>
  <si>
    <t xml:space="preserve">neg 7bp </t>
  </si>
  <si>
    <t>WMB 5.75</t>
  </si>
  <si>
    <t xml:space="preserve">265a </t>
  </si>
  <si>
    <t>235a +/- 5</t>
  </si>
  <si>
    <t>T+230bp</t>
  </si>
  <si>
    <t>HESS 1.30</t>
  </si>
  <si>
    <t>45a +/- 5</t>
  </si>
  <si>
    <t>HESS 3.50</t>
  </si>
  <si>
    <t>ISPIM 5.017</t>
  </si>
  <si>
    <t>BcIMI/BARC/GS/JPM/MS/WFS</t>
  </si>
  <si>
    <t xml:space="preserve">262.5a </t>
  </si>
  <si>
    <t xml:space="preserve">$6.6bn </t>
  </si>
  <si>
    <t>ODBR 5.25</t>
  </si>
  <si>
    <t>C/DB/Itau/JPM/MUS/Sant</t>
  </si>
  <si>
    <t>5.50% area</t>
  </si>
  <si>
    <t>5.375%a +/- 12.5</t>
  </si>
  <si>
    <t>neg 4.2</t>
  </si>
  <si>
    <t>O 3.875</t>
  </si>
  <si>
    <t>BAML/BNY/C/JPM/WFS</t>
  </si>
  <si>
    <t>ISCTR 5.00</t>
  </si>
  <si>
    <t>BARC/C/HSBC/NBAD/RBS</t>
  </si>
  <si>
    <t xml:space="preserve">MS+320a </t>
  </si>
  <si>
    <t>MS+295-300</t>
  </si>
  <si>
    <t>MS+295bp</t>
  </si>
  <si>
    <t>CAM 1.40</t>
  </si>
  <si>
    <t>1bp to neg 4</t>
  </si>
  <si>
    <t>CAM 3.70</t>
  </si>
  <si>
    <t>108a +/- 2</t>
  </si>
  <si>
    <t>$1.625bn</t>
  </si>
  <si>
    <t>ACC 4.125</t>
  </si>
  <si>
    <t>TGT 2.30</t>
  </si>
  <si>
    <t>TGT 3.50</t>
  </si>
  <si>
    <t>UDR 3.75</t>
  </si>
  <si>
    <t>PNC 2.25</t>
  </si>
  <si>
    <t>AGO 5.00</t>
  </si>
  <si>
    <t>250a +/- 12.5</t>
  </si>
  <si>
    <t>ETR 5.00</t>
  </si>
  <si>
    <t>30nc10</t>
  </si>
  <si>
    <t>5%; +156.3</t>
  </si>
  <si>
    <t>HSBC FRN</t>
  </si>
  <si>
    <t>HSBC 1.30</t>
  </si>
  <si>
    <t>HSBC 2.25</t>
  </si>
  <si>
    <t>HSBC 3.50</t>
  </si>
  <si>
    <t xml:space="preserve">5-10bp </t>
  </si>
  <si>
    <t xml:space="preserve">TOTAL FRN </t>
  </si>
  <si>
    <t xml:space="preserve">3mL+35bp </t>
  </si>
  <si>
    <t>TOTAL 2.10</t>
  </si>
  <si>
    <t>TOTAL 2.75</t>
  </si>
  <si>
    <t>C/JPM/MACQ/WFS</t>
  </si>
  <si>
    <t>3mL+45-50</t>
  </si>
  <si>
    <t xml:space="preserve">3mL+45a </t>
  </si>
  <si>
    <t>MQGAU 2.60</t>
  </si>
  <si>
    <t>EQR 2.375</t>
  </si>
  <si>
    <t>EQR 4.50</t>
  </si>
  <si>
    <t xml:space="preserve">$1.6bn. </t>
  </si>
  <si>
    <t>1 to neg 4</t>
  </si>
  <si>
    <t>GUARDN 4.875</t>
  </si>
  <si>
    <t>50y</t>
  </si>
  <si>
    <t>DB/MS</t>
  </si>
  <si>
    <t xml:space="preserve">165a </t>
  </si>
  <si>
    <t xml:space="preserve">$250m </t>
  </si>
  <si>
    <t>EK3362663</t>
  </si>
  <si>
    <t>EK3362788</t>
  </si>
  <si>
    <t>EK3362721</t>
  </si>
  <si>
    <t>EK3362549</t>
  </si>
  <si>
    <t>EK3362366</t>
  </si>
  <si>
    <t>EK3362481</t>
  </si>
  <si>
    <t>EK3362309</t>
  </si>
  <si>
    <t>EK3361525</t>
  </si>
  <si>
    <t>EK3362184</t>
  </si>
  <si>
    <t>EK3361228</t>
  </si>
  <si>
    <t>EK3361285</t>
  </si>
  <si>
    <t>EK3360683</t>
  </si>
  <si>
    <t>EK3358885</t>
  </si>
  <si>
    <t>EK3409985</t>
  </si>
  <si>
    <t>EK3410223</t>
  </si>
  <si>
    <t>EK3403566</t>
  </si>
  <si>
    <t>EK3402121</t>
  </si>
  <si>
    <t>EK3401768</t>
  </si>
  <si>
    <t>EK3402006</t>
  </si>
  <si>
    <t>EK3404820</t>
  </si>
  <si>
    <t>EK3401644</t>
  </si>
  <si>
    <t>EK3402303</t>
  </si>
  <si>
    <t>EK3426914</t>
  </si>
  <si>
    <t>EK3426377</t>
  </si>
  <si>
    <t>EK3446482</t>
  </si>
  <si>
    <t>EK3446722</t>
  </si>
  <si>
    <t>EK3447563</t>
  </si>
  <si>
    <t>EK3447266</t>
  </si>
  <si>
    <t>EK3450328</t>
  </si>
  <si>
    <t>EK3449601</t>
  </si>
  <si>
    <t>PAYMENT_RANK</t>
  </si>
  <si>
    <t>BNP/C/HSBC/JPM/UBS</t>
  </si>
  <si>
    <t>95a +/- 2.5</t>
  </si>
  <si>
    <t>T+92.5bp</t>
  </si>
  <si>
    <t>neg 16.5</t>
  </si>
  <si>
    <t>MLM FRN</t>
  </si>
  <si>
    <t>3mL+130a</t>
  </si>
  <si>
    <t>L+115a +/- 5</t>
  </si>
  <si>
    <t>3mL+110bp</t>
  </si>
  <si>
    <t>MLM 4.25</t>
  </si>
  <si>
    <t>T+175a +/- 5</t>
  </si>
  <si>
    <t>DTE 3.375</t>
  </si>
  <si>
    <t>BARC/BNP/Citi</t>
  </si>
  <si>
    <t>$800m each</t>
  </si>
  <si>
    <t>DTE 4.30</t>
  </si>
  <si>
    <t>AEE 4.30</t>
  </si>
  <si>
    <t>BARC/BNY/RBC/RBS</t>
  </si>
  <si>
    <t xml:space="preserve">mid-hi 90s </t>
  </si>
  <si>
    <t>HTA 3.375</t>
  </si>
  <si>
    <t>JEFF/JPM/WFS</t>
  </si>
  <si>
    <t>neg 24bp</t>
  </si>
  <si>
    <t>LM 2.70</t>
  </si>
  <si>
    <t>LM 3.95</t>
  </si>
  <si>
    <t>PBCT 4.00</t>
  </si>
  <si>
    <t>JEF sole</t>
  </si>
  <si>
    <t>EK3493245</t>
  </si>
  <si>
    <t>EK3493005</t>
  </si>
  <si>
    <t>EK3494748</t>
  </si>
  <si>
    <t>EK3494326</t>
  </si>
  <si>
    <t>EK3494508</t>
  </si>
  <si>
    <t>EK3492403</t>
  </si>
  <si>
    <t>EK3501104</t>
  </si>
  <si>
    <t>EK3492940</t>
  </si>
  <si>
    <t>EK3492825</t>
  </si>
  <si>
    <t>EK3232213</t>
  </si>
  <si>
    <t>MON 1.15</t>
  </si>
  <si>
    <t>28/25</t>
  </si>
  <si>
    <t>MON 2.125</t>
  </si>
  <si>
    <t>46/43</t>
  </si>
  <si>
    <t>MON 2.75</t>
  </si>
  <si>
    <t>60/48</t>
  </si>
  <si>
    <t>MON 3.375</t>
  </si>
  <si>
    <t>80/78</t>
  </si>
  <si>
    <t>$4.4bn</t>
  </si>
  <si>
    <t>MON 4.20</t>
  </si>
  <si>
    <t>MON 4.40</t>
  </si>
  <si>
    <t>108/107</t>
  </si>
  <si>
    <t>MON 4.70</t>
  </si>
  <si>
    <t>136/134</t>
  </si>
  <si>
    <t>Citi/DB/GS/TD</t>
  </si>
  <si>
    <t>46a +/- 2</t>
  </si>
  <si>
    <t>T+44bp</t>
  </si>
  <si>
    <t>42/40</t>
  </si>
  <si>
    <t>TD 2.125</t>
  </si>
  <si>
    <t xml:space="preserve">T+53bp </t>
  </si>
  <si>
    <t>52/50</t>
  </si>
  <si>
    <t>TCZIRA 4.25</t>
  </si>
  <si>
    <t>Baa3/BBB- (f)</t>
  </si>
  <si>
    <t>BAML/C/DB/HSBC/JPM</t>
  </si>
  <si>
    <t>MS+287.5-300</t>
  </si>
  <si>
    <t>MS+262.5bp: T+271.8</t>
  </si>
  <si>
    <t>272/268</t>
  </si>
  <si>
    <t xml:space="preserve">$3.8bn </t>
  </si>
  <si>
    <t>YRICN</t>
  </si>
  <si>
    <t xml:space="preserve">C/MS/RBC </t>
  </si>
  <si>
    <t>230/220</t>
  </si>
  <si>
    <t>WR 4.30</t>
  </si>
  <si>
    <t>BARC/JPM/MUS</t>
  </si>
  <si>
    <t>95/91</t>
  </si>
  <si>
    <t>BAML/Citi/JPM/NAB</t>
  </si>
  <si>
    <t>3mL+28 #</t>
  </si>
  <si>
    <t>27/</t>
  </si>
  <si>
    <t>NAB 1.30</t>
  </si>
  <si>
    <t>mid/hi 40s</t>
  </si>
  <si>
    <t>T+40#</t>
  </si>
  <si>
    <t>39/35</t>
  </si>
  <si>
    <t>NAB 2.25</t>
  </si>
  <si>
    <t>mid/hi 60s</t>
  </si>
  <si>
    <t>T+60#</t>
  </si>
  <si>
    <t xml:space="preserve">T+60bp </t>
  </si>
  <si>
    <t>60/57</t>
  </si>
  <si>
    <t>BIMBOA 3.875</t>
  </si>
  <si>
    <t>Citi/HSBC/JPM/MUS</t>
  </si>
  <si>
    <t>138/133</t>
  </si>
  <si>
    <t>BIMBOA 4.875</t>
  </si>
  <si>
    <t>25bps to 10y</t>
  </si>
  <si>
    <t>167/157</t>
  </si>
  <si>
    <t>CS/DB/UBS/USB</t>
  </si>
  <si>
    <t>mid/hi teens</t>
  </si>
  <si>
    <t>3mL+15 +/- 2</t>
  </si>
  <si>
    <t xml:space="preserve">3mL+13bp </t>
  </si>
  <si>
    <t>13/</t>
  </si>
  <si>
    <t>WPZ 3.90</t>
  </si>
  <si>
    <t>CA/JPM/RBS</t>
  </si>
  <si>
    <t>136/133</t>
  </si>
  <si>
    <t>WPZ 4.90</t>
  </si>
  <si>
    <t>20bps  to 10y</t>
  </si>
  <si>
    <t>20bp crv</t>
  </si>
  <si>
    <t>162/159</t>
  </si>
  <si>
    <t xml:space="preserve">1bp </t>
  </si>
  <si>
    <t xml:space="preserve">ETR 3.78 (Gulf States) </t>
  </si>
  <si>
    <t>BNPP/Barc/Citi</t>
  </si>
  <si>
    <t>115/110</t>
  </si>
  <si>
    <t>$150m</t>
  </si>
  <si>
    <t>ETR 3.78 (Louisiana)</t>
  </si>
  <si>
    <t>$280m</t>
  </si>
  <si>
    <t>EK3520377</t>
  </si>
  <si>
    <t>EK3520492</t>
  </si>
  <si>
    <t>EK3520310</t>
  </si>
  <si>
    <t>EK3520070</t>
  </si>
  <si>
    <t>EK3519411</t>
  </si>
  <si>
    <t>EK3519478</t>
  </si>
  <si>
    <t>EK3527059</t>
  </si>
  <si>
    <t>EK3529816</t>
  </si>
  <si>
    <t>EK3511012</t>
  </si>
  <si>
    <t>EK3541829</t>
  </si>
  <si>
    <t>EK3542785</t>
  </si>
  <si>
    <t>EK3429017</t>
  </si>
  <si>
    <t>EK3574952</t>
  </si>
  <si>
    <t>EK3574655</t>
  </si>
  <si>
    <t>EK3570570</t>
  </si>
  <si>
    <t>EK3570695</t>
  </si>
  <si>
    <t>EK3570158</t>
  </si>
  <si>
    <t>EK3570331</t>
  </si>
  <si>
    <t>EK3570216</t>
  </si>
  <si>
    <t>EK3570398</t>
  </si>
  <si>
    <t>EK3570455</t>
  </si>
  <si>
    <t>BARC/BNP/C/DB/SGCIB</t>
  </si>
  <si>
    <t>63/58</t>
  </si>
  <si>
    <t>KOROIL 3.25</t>
  </si>
  <si>
    <t>T+77.5bp</t>
  </si>
  <si>
    <t>80/77</t>
  </si>
  <si>
    <t>COLBUN 4.50</t>
  </si>
  <si>
    <t>Citi/JPM/Scotia</t>
  </si>
  <si>
    <t xml:space="preserve">T+205bp </t>
  </si>
  <si>
    <t>202/193</t>
  </si>
  <si>
    <t>neg 5-9</t>
  </si>
  <si>
    <t>APC 3.45</t>
  </si>
  <si>
    <t>90a +/- 2.5bp</t>
  </si>
  <si>
    <t>90/89</t>
  </si>
  <si>
    <t>neg 14</t>
  </si>
  <si>
    <t>APC 4.50</t>
  </si>
  <si>
    <t>115a +/- 2.5bp</t>
  </si>
  <si>
    <t>115/114</t>
  </si>
  <si>
    <t>OOGCOR 7.00</t>
  </si>
  <si>
    <t>PERPnc10</t>
  </si>
  <si>
    <t>HSBC/Itau/Santander</t>
  </si>
  <si>
    <t>$102a</t>
  </si>
  <si>
    <t>$103a +/- 0.25</t>
  </si>
  <si>
    <t>$103; T+408</t>
  </si>
  <si>
    <t>$102.75/+405</t>
  </si>
  <si>
    <t>$675m</t>
  </si>
  <si>
    <t>3.4bp</t>
  </si>
  <si>
    <t>ORCL FRN</t>
  </si>
  <si>
    <t>3mL+25a +/- 5</t>
  </si>
  <si>
    <t>$1.33bn</t>
  </si>
  <si>
    <t>L equiv (3mL+55)</t>
  </si>
  <si>
    <t>ORCL 2.25</t>
  </si>
  <si>
    <t>58/54</t>
  </si>
  <si>
    <t>ORCL 2.80</t>
  </si>
  <si>
    <t>64/62</t>
  </si>
  <si>
    <t>ORCL 3.40</t>
  </si>
  <si>
    <t>$5.1bn</t>
  </si>
  <si>
    <t>ORCL 4.30</t>
  </si>
  <si>
    <t>86/85</t>
  </si>
  <si>
    <t>$3.77bn</t>
  </si>
  <si>
    <t>ORCL 4.50</t>
  </si>
  <si>
    <t>107/106</t>
  </si>
  <si>
    <t>GS 3.85</t>
  </si>
  <si>
    <t xml:space="preserve">GS sole </t>
  </si>
  <si>
    <t>135 #</t>
  </si>
  <si>
    <t>130/128</t>
  </si>
  <si>
    <t>GS 4.80</t>
  </si>
  <si>
    <t>145/142</t>
  </si>
  <si>
    <t>ENTERP 2.35</t>
  </si>
  <si>
    <t>74/71</t>
  </si>
  <si>
    <t>125/121</t>
  </si>
  <si>
    <t>EK3677177</t>
  </si>
  <si>
    <t>EK3679637</t>
  </si>
  <si>
    <t>EK3643864</t>
  </si>
  <si>
    <t>EK3644227</t>
  </si>
  <si>
    <t>EK3611515</t>
  </si>
  <si>
    <t>EK3611572</t>
  </si>
  <si>
    <t>EK3612174</t>
  </si>
  <si>
    <t>EK3611812</t>
  </si>
  <si>
    <t>EK3611754</t>
  </si>
  <si>
    <t>EK3611937</t>
  </si>
  <si>
    <t>EK3611994</t>
  </si>
  <si>
    <t>EK3612059</t>
  </si>
  <si>
    <t>EK3612117</t>
  </si>
  <si>
    <t>EK3611630</t>
  </si>
  <si>
    <t>DBIDGE 5.00</t>
  </si>
  <si>
    <t xml:space="preserve">BBB </t>
  </si>
  <si>
    <t>WFX/Natixis</t>
  </si>
  <si>
    <t>5.25%a; +311vs7yr</t>
  </si>
  <si>
    <t>5.25%; +313</t>
  </si>
  <si>
    <t>AIG 2.30</t>
  </si>
  <si>
    <t>DB/GS/MS/USB</t>
  </si>
  <si>
    <t>AIG 4.50</t>
  </si>
  <si>
    <t>120/119</t>
  </si>
  <si>
    <t>flat to neg 3bp</t>
  </si>
  <si>
    <t>BMO FRN</t>
  </si>
  <si>
    <t>BMO/C/CS/JPM/WFS</t>
  </si>
  <si>
    <t>3mL+25bp</t>
  </si>
  <si>
    <t>BMO 1.30</t>
  </si>
  <si>
    <t>T+lo 40s</t>
  </si>
  <si>
    <t>38/33</t>
  </si>
  <si>
    <t>DBSSP FRN</t>
  </si>
  <si>
    <t>C/DB/DBS/GS</t>
  </si>
  <si>
    <t>3mL+50 #</t>
  </si>
  <si>
    <t>DBSSP 2.246</t>
  </si>
  <si>
    <t>Aa2/-/AA-</t>
  </si>
  <si>
    <t>60/58</t>
  </si>
  <si>
    <t>KLABIN 5.25</t>
  </si>
  <si>
    <t>BB/BRADES/HSBC/ITAU/MS</t>
  </si>
  <si>
    <t xml:space="preserve">mid-5% </t>
  </si>
  <si>
    <t xml:space="preserve">5.25%; +269 </t>
  </si>
  <si>
    <t>278/275</t>
  </si>
  <si>
    <t>TSELEC 4.25</t>
  </si>
  <si>
    <t>JPM/Scotia</t>
  </si>
  <si>
    <t xml:space="preserve">T+178bp </t>
  </si>
  <si>
    <t>179/174</t>
  </si>
  <si>
    <t>ARE 2.75</t>
  </si>
  <si>
    <t>106/101</t>
  </si>
  <si>
    <t>ARE 4.50</t>
  </si>
  <si>
    <t>191/186</t>
  </si>
  <si>
    <t>BAML/BARC/C/GS/SMBC</t>
  </si>
  <si>
    <t>3mL+32bp</t>
  </si>
  <si>
    <t>SUMIBK 1.35</t>
  </si>
  <si>
    <t>55-60 RVSD: 55a</t>
  </si>
  <si>
    <t>50/47</t>
  </si>
  <si>
    <t>SUMIBK 2.25</t>
  </si>
  <si>
    <t>70-75; RVSD 65-70</t>
  </si>
  <si>
    <t>58/57</t>
  </si>
  <si>
    <t>SUMIBK 3.40</t>
  </si>
  <si>
    <t>100a; RVSD 95a</t>
  </si>
  <si>
    <t xml:space="preserve">$2.85bn </t>
  </si>
  <si>
    <t>HNDA FRN</t>
  </si>
  <si>
    <t>C/JPM/MIZ/MS</t>
  </si>
  <si>
    <t xml:space="preserve">3mL+17bp </t>
  </si>
  <si>
    <t>$875m</t>
  </si>
  <si>
    <t>T+30-32bp</t>
  </si>
  <si>
    <t>30/25</t>
  </si>
  <si>
    <t>COFIDE</t>
  </si>
  <si>
    <t>C/MS/SC</t>
  </si>
  <si>
    <t>156/147</t>
  </si>
  <si>
    <t>4bp to neg 1</t>
  </si>
  <si>
    <t>COFIDE fxd/flt</t>
  </si>
  <si>
    <t xml:space="preserve">15 nc 10 </t>
  </si>
  <si>
    <t>300a;</t>
  </si>
  <si>
    <t>287.5 +/- 12.5</t>
  </si>
  <si>
    <t>248/243</t>
  </si>
  <si>
    <t>CITNAT 3.625</t>
  </si>
  <si>
    <t>BAML/BARC/BNP/Citi/SC</t>
  </si>
  <si>
    <t>85a; GDNC 75-80</t>
  </si>
  <si>
    <t>79/75</t>
  </si>
  <si>
    <t>BPCEGP 2.50</t>
  </si>
  <si>
    <t>BAML/BARC/GS/Natixis</t>
  </si>
  <si>
    <t>T+80-83bp</t>
  </si>
  <si>
    <t>85/78</t>
  </si>
  <si>
    <t>MCO 2.75</t>
  </si>
  <si>
    <t>98/96</t>
  </si>
  <si>
    <t>neg 10-12bp</t>
  </si>
  <si>
    <t>MCO 5.25</t>
  </si>
  <si>
    <t>181/178</t>
  </si>
  <si>
    <t>FSIC 4.00</t>
  </si>
  <si>
    <t xml:space="preserve">NR/BBB </t>
  </si>
  <si>
    <t>237.5 #</t>
  </si>
  <si>
    <t>232/228</t>
  </si>
  <si>
    <t>EK3786432</t>
  </si>
  <si>
    <t>EK3786135</t>
  </si>
  <si>
    <t>EK3785897</t>
  </si>
  <si>
    <t>EK3795433</t>
  </si>
  <si>
    <t>EK3785657</t>
  </si>
  <si>
    <t>EK3787091</t>
  </si>
  <si>
    <t>EK3776714</t>
  </si>
  <si>
    <t>EK3772200</t>
  </si>
  <si>
    <t>EK3696920</t>
  </si>
  <si>
    <t>EK3786739</t>
  </si>
  <si>
    <t>EK3786853</t>
  </si>
  <si>
    <t>EK3749109</t>
  </si>
  <si>
    <t>EK3748986</t>
  </si>
  <si>
    <t>EK3747483</t>
  </si>
  <si>
    <t>EK3749166</t>
  </si>
  <si>
    <t>EK3762425</t>
  </si>
  <si>
    <t>EK3762540</t>
  </si>
  <si>
    <t>EK3761880</t>
  </si>
  <si>
    <t>EK3762003</t>
  </si>
  <si>
    <t>EK3731339</t>
  </si>
  <si>
    <t>EK3731453</t>
  </si>
  <si>
    <t>EK3738953</t>
  </si>
  <si>
    <t>EK3734333</t>
  </si>
  <si>
    <t>EK2993781</t>
  </si>
  <si>
    <t>85 number</t>
  </si>
  <si>
    <t>3.7bn</t>
  </si>
  <si>
    <t>10 bp</t>
  </si>
  <si>
    <t>CMA</t>
  </si>
  <si>
    <t>Mid 100s</t>
  </si>
  <si>
    <t>1.1bn</t>
  </si>
  <si>
    <t>JPM/Sant</t>
  </si>
  <si>
    <t>2.1bn</t>
  </si>
  <si>
    <t>Citi/Cs/MS/UBS</t>
  </si>
  <si>
    <t>1.6bn</t>
  </si>
  <si>
    <t>130 a</t>
  </si>
  <si>
    <t>1.4bn</t>
  </si>
  <si>
    <t>TOYOTA 2.125</t>
  </si>
  <si>
    <t>BAML/BARC/RBC</t>
  </si>
  <si>
    <t>CELARA 4.50</t>
  </si>
  <si>
    <t>T+215a +/- 5</t>
  </si>
  <si>
    <t>SF 4.25</t>
  </si>
  <si>
    <t>BAML/Keefe</t>
  </si>
  <si>
    <t>BBBY 3.749</t>
  </si>
  <si>
    <t>BBBY 4.915</t>
  </si>
  <si>
    <t>BBBY 5.165</t>
  </si>
  <si>
    <t>MS/TD</t>
  </si>
  <si>
    <t>3mL+hi teens</t>
  </si>
  <si>
    <t>3mL+17 the #</t>
  </si>
  <si>
    <t>BNS 1.30</t>
  </si>
  <si>
    <t>BAML/BARC/DB/JPM/Scotia</t>
  </si>
  <si>
    <t>BNS 2.80</t>
  </si>
  <si>
    <t>MUTOMA 4.297</t>
  </si>
  <si>
    <t>40nc 10</t>
  </si>
  <si>
    <t>T+180a +/- 5bp</t>
  </si>
  <si>
    <t xml:space="preserve">$650m </t>
  </si>
  <si>
    <t>CVS pass-thru</t>
  </si>
  <si>
    <t>22y a/l 12.8</t>
  </si>
  <si>
    <t>Barc sole</t>
  </si>
  <si>
    <t xml:space="preserve">$850m+ </t>
  </si>
  <si>
    <t>EK3865202</t>
  </si>
  <si>
    <t>EK3854404</t>
  </si>
  <si>
    <t>EK3854461</t>
  </si>
  <si>
    <t>EK3854644</t>
  </si>
  <si>
    <t>EK3854768</t>
  </si>
  <si>
    <t>EK3851822</t>
  </si>
  <si>
    <t>EK3852069</t>
  </si>
  <si>
    <t>EK3851947</t>
  </si>
  <si>
    <t>EK3880037</t>
  </si>
  <si>
    <t>EK3880151</t>
  </si>
  <si>
    <t>EK3879674</t>
  </si>
  <si>
    <t>EK3918209</t>
  </si>
  <si>
    <t>EK3918449</t>
  </si>
  <si>
    <t>EK3949196</t>
  </si>
  <si>
    <t>EK3950632</t>
  </si>
  <si>
    <t>EK3851160</t>
  </si>
  <si>
    <t>EK3941508</t>
  </si>
  <si>
    <t>INDUSTRY_GROUP</t>
  </si>
  <si>
    <t>EBAY FRN</t>
  </si>
  <si>
    <t>C/JPM/MS/WFS</t>
  </si>
  <si>
    <t>3mL+20 #</t>
  </si>
  <si>
    <t>6.5bp</t>
  </si>
  <si>
    <t>3mL+48bp</t>
  </si>
  <si>
    <t>EBAY 2.20</t>
  </si>
  <si>
    <t>EBAY 2.875</t>
  </si>
  <si>
    <t>EBAY 3.45</t>
  </si>
  <si>
    <t>neg 15 to 8bp</t>
  </si>
  <si>
    <t>C 2.50</t>
  </si>
  <si>
    <t>C sole</t>
  </si>
  <si>
    <t>T+90-95</t>
  </si>
  <si>
    <t>MTB 1.40</t>
  </si>
  <si>
    <t>T+45#</t>
  </si>
  <si>
    <t>MTB 2.25</t>
  </si>
  <si>
    <t>T+65#</t>
  </si>
  <si>
    <t>COF 2.95</t>
  </si>
  <si>
    <t xml:space="preserve">7yr </t>
  </si>
  <si>
    <t>BAML/CS/MS/RBS</t>
  </si>
  <si>
    <t>LIBMUT 4.85</t>
  </si>
  <si>
    <t>T+160 #</t>
  </si>
  <si>
    <t>CAG FRN</t>
  </si>
  <si>
    <t>3mL+37bp #</t>
  </si>
  <si>
    <t>EK4043718</t>
  </si>
  <si>
    <t>EK4040417</t>
  </si>
  <si>
    <t>EK4040656</t>
  </si>
  <si>
    <t>EK4040953</t>
  </si>
  <si>
    <t>EK4041076</t>
  </si>
  <si>
    <t>EK4021540</t>
  </si>
  <si>
    <t>EK4021425</t>
  </si>
  <si>
    <t>EK4021243</t>
  </si>
  <si>
    <t>EK4021367</t>
  </si>
  <si>
    <t>EK3984995</t>
  </si>
  <si>
    <t>EK3984870</t>
  </si>
  <si>
    <t>EK3983138</t>
  </si>
  <si>
    <t>BAML/HSBC/MIZ</t>
  </si>
  <si>
    <t>3mL+34bp</t>
  </si>
  <si>
    <t>DAIGR 1.375</t>
  </si>
  <si>
    <t>DAIGR 2.25</t>
  </si>
  <si>
    <t>DAIGR 3.25</t>
  </si>
  <si>
    <t>EXIMCH 2.50</t>
  </si>
  <si>
    <t>ANZ/BOC/BARC/CACIB/HSBC/ICBCI/JPM/RBS</t>
  </si>
  <si>
    <t>115a; GDNC 95a</t>
  </si>
  <si>
    <t>EXIMCH 3.625</t>
  </si>
  <si>
    <t>145a; GDNC 125a</t>
  </si>
  <si>
    <t>BRCM 3.50</t>
  </si>
  <si>
    <t>105a +/- 2</t>
  </si>
  <si>
    <t>T+103bp</t>
  </si>
  <si>
    <t>BRCM 4.50</t>
  </si>
  <si>
    <t xml:space="preserve">30-35bp 10s/30s </t>
  </si>
  <si>
    <t>125# on 20yr</t>
  </si>
  <si>
    <t>GNLQ 4.634</t>
  </si>
  <si>
    <t>C/JPM/BBVA/BAML/HSBC</t>
  </si>
  <si>
    <t xml:space="preserve">mid 200s </t>
  </si>
  <si>
    <t>EK3967263</t>
  </si>
  <si>
    <t>EK4057882</t>
  </si>
  <si>
    <t>EK4058005</t>
  </si>
  <si>
    <t>EK3977916</t>
  </si>
  <si>
    <t>EK3978153</t>
  </si>
  <si>
    <t>EK4059326</t>
  </si>
  <si>
    <t>EK4059201</t>
  </si>
  <si>
    <t>EK4059383</t>
  </si>
  <si>
    <t>EK4059565</t>
  </si>
  <si>
    <t>KRC 4.25</t>
  </si>
  <si>
    <t>WFS/Barc/BAML/JPM</t>
  </si>
  <si>
    <t>SYA 4.25</t>
  </si>
  <si>
    <t>185 +/- 10</t>
  </si>
  <si>
    <t>WRB 4.75</t>
  </si>
  <si>
    <t>155 (+/- 5)</t>
  </si>
  <si>
    <t>C 4.00</t>
  </si>
  <si>
    <t>mid-hi 160s</t>
  </si>
  <si>
    <t>160 +/- 3</t>
  </si>
  <si>
    <t>EQM 4.00</t>
  </si>
  <si>
    <t>APD 3.35</t>
  </si>
  <si>
    <t>Barc/RBS/WFS</t>
  </si>
  <si>
    <t>90 the number</t>
  </si>
  <si>
    <t>10bps</t>
  </si>
  <si>
    <t>CS 1.375 tap</t>
  </si>
  <si>
    <t>47 the number</t>
  </si>
  <si>
    <t>7bps</t>
  </si>
  <si>
    <t>CS 2.30 tap</t>
  </si>
  <si>
    <t>70 the number</t>
  </si>
  <si>
    <t>4bps</t>
  </si>
  <si>
    <t>TEL FRN</t>
  </si>
  <si>
    <t>L+20</t>
  </si>
  <si>
    <t>TEL 2.35</t>
  </si>
  <si>
    <t>neg 12bps</t>
  </si>
  <si>
    <t>TEL 3.45</t>
  </si>
  <si>
    <t>neg 10bps</t>
  </si>
  <si>
    <t>UAL 3.75</t>
  </si>
  <si>
    <t>NR/A-/A</t>
  </si>
  <si>
    <t>CS/DB/GS/MS</t>
  </si>
  <si>
    <t>PNC FRN</t>
  </si>
  <si>
    <t>3yr (NC2)</t>
  </si>
  <si>
    <t>$300m plus</t>
  </si>
  <si>
    <t>EK4107026</t>
  </si>
  <si>
    <t>EK4112729</t>
  </si>
  <si>
    <t>EK4105640</t>
  </si>
  <si>
    <t>EK4105764</t>
  </si>
  <si>
    <t>EK4105889</t>
  </si>
  <si>
    <t>EK4106069</t>
  </si>
  <si>
    <t>EK4133436</t>
  </si>
  <si>
    <t>EK4105400</t>
  </si>
  <si>
    <t>EK4151172</t>
  </si>
  <si>
    <t>EK4152857</t>
  </si>
  <si>
    <t>EK4152972</t>
  </si>
  <si>
    <t>3mL+15 +/- 2.5</t>
  </si>
  <si>
    <t>3mL+12.5</t>
  </si>
  <si>
    <t>BRK 2.10</t>
  </si>
  <si>
    <t>QVCN 4.45</t>
  </si>
  <si>
    <t>CACIB/MS/WFS</t>
  </si>
  <si>
    <t>QVCN 5.45</t>
  </si>
  <si>
    <t xml:space="preserve">20yr </t>
  </si>
  <si>
    <t xml:space="preserve">240a </t>
  </si>
  <si>
    <t>PCG 3.40</t>
  </si>
  <si>
    <t>BAML/GS/RBC/WFS</t>
  </si>
  <si>
    <t xml:space="preserve">120a </t>
  </si>
  <si>
    <t>UNP 3.25</t>
  </si>
  <si>
    <t>high 90s</t>
  </si>
  <si>
    <t>UNP 4.15</t>
  </si>
  <si>
    <t>long 30yr</t>
  </si>
  <si>
    <t>HCP 3.875</t>
  </si>
  <si>
    <t>BAML/BARC/MS/RBC/UBS</t>
  </si>
  <si>
    <t>T+148bp</t>
  </si>
  <si>
    <t>BBT 1.35</t>
  </si>
  <si>
    <t xml:space="preserve">A1/A </t>
  </si>
  <si>
    <t>BBT/Citi/DB</t>
  </si>
  <si>
    <t>CVS 2.25</t>
  </si>
  <si>
    <t xml:space="preserve">BAML/BARC </t>
  </si>
  <si>
    <t>CVS 3.375</t>
  </si>
  <si>
    <t>BAML/BARC</t>
  </si>
  <si>
    <t>WLP 2.25</t>
  </si>
  <si>
    <t>WLP 3.50</t>
  </si>
  <si>
    <t>WLP 4.65</t>
  </si>
  <si>
    <t>WLP 4.85</t>
  </si>
  <si>
    <t>15-17bp</t>
  </si>
  <si>
    <t>3mL+49bp</t>
  </si>
  <si>
    <t>C 1.55</t>
  </si>
  <si>
    <t>T+72bp #</t>
  </si>
  <si>
    <t>SYF 1.875</t>
  </si>
  <si>
    <t>SYF 3.00</t>
  </si>
  <si>
    <t>SYF 3.75</t>
  </si>
  <si>
    <t>SYF 4.25</t>
  </si>
  <si>
    <t>PEG 2.00</t>
  </si>
  <si>
    <t>PEG 3.15</t>
  </si>
  <si>
    <t>neg 1.5</t>
  </si>
  <si>
    <t>FFHCN 4.875</t>
  </si>
  <si>
    <t>5.00%; T+254ish</t>
  </si>
  <si>
    <t>UNICHI 4.411</t>
  </si>
  <si>
    <t>30 nc 10</t>
  </si>
  <si>
    <t>TSN 2.65</t>
  </si>
  <si>
    <t>TSN 3.90</t>
  </si>
  <si>
    <t>TSN 4.875</t>
  </si>
  <si>
    <t>TSN 5.15</t>
  </si>
  <si>
    <t>195a +/- 5</t>
  </si>
  <si>
    <t xml:space="preserve">T+190bp </t>
  </si>
  <si>
    <t>CMCSA 3.375</t>
  </si>
  <si>
    <t>CMCSA 4.20</t>
  </si>
  <si>
    <t xml:space="preserve">110-115 </t>
  </si>
  <si>
    <t>EIBKOR 2.375</t>
  </si>
  <si>
    <t>ANZ/BML/BNP/C/HSBC/SCB</t>
  </si>
  <si>
    <t>75a +/- 2.5</t>
  </si>
  <si>
    <t>T+72.5bp</t>
  </si>
  <si>
    <t>$4bn+ ttl</t>
  </si>
  <si>
    <t>neg 6.5bp</t>
  </si>
  <si>
    <t>EIBKOR 3.25</t>
  </si>
  <si>
    <t>$4bn+ttl</t>
  </si>
  <si>
    <t>CAF 1.50</t>
  </si>
  <si>
    <t xml:space="preserve">BAML/DB/HSBC </t>
  </si>
  <si>
    <t>DFS 3.20</t>
  </si>
  <si>
    <t>BARC/Citi/CS</t>
  </si>
  <si>
    <t>BAML/Citi/ JPM/MIZ/MS</t>
  </si>
  <si>
    <t>T+145-150</t>
  </si>
  <si>
    <t>0-7bp</t>
  </si>
  <si>
    <t>EK4220431</t>
  </si>
  <si>
    <t>EK4221991</t>
  </si>
  <si>
    <t>AMT 3.45</t>
  </si>
  <si>
    <t>EK4216173</t>
  </si>
  <si>
    <t>EK4216231</t>
  </si>
  <si>
    <t>EK4251584</t>
  </si>
  <si>
    <t>EK4216298</t>
  </si>
  <si>
    <t>EK4247988</t>
  </si>
  <si>
    <t>EK4248044</t>
  </si>
  <si>
    <t>EK4235686</t>
  </si>
  <si>
    <t>EK4235744</t>
  </si>
  <si>
    <t>EK4223799</t>
  </si>
  <si>
    <t>EK3700409</t>
  </si>
  <si>
    <t>EK3700466</t>
  </si>
  <si>
    <t>EK3700524</t>
  </si>
  <si>
    <t>EK4201639</t>
  </si>
  <si>
    <t>EK4267150</t>
  </si>
  <si>
    <t>EK4267093</t>
  </si>
  <si>
    <t>EK4269917</t>
  </si>
  <si>
    <t>EK4274891</t>
  </si>
  <si>
    <t>EK4286481</t>
  </si>
  <si>
    <t>EK4286309</t>
  </si>
  <si>
    <t>EK4292489</t>
  </si>
  <si>
    <t>EK4292547</t>
  </si>
  <si>
    <t>EK4287562</t>
  </si>
  <si>
    <t>EK4287265</t>
  </si>
  <si>
    <t>EK4288222</t>
  </si>
  <si>
    <t>EK4286960</t>
  </si>
  <si>
    <t>EK4286606</t>
  </si>
  <si>
    <t>EK4286663</t>
  </si>
  <si>
    <t>EK4287448</t>
  </si>
  <si>
    <t>EK4287323</t>
  </si>
  <si>
    <t>EK4288289</t>
  </si>
  <si>
    <t>EK4289840</t>
  </si>
  <si>
    <t>EK4289964</t>
  </si>
  <si>
    <t>EK4290202</t>
  </si>
  <si>
    <t>EK4290681</t>
  </si>
  <si>
    <t>CAT 1.25</t>
  </si>
  <si>
    <t>Barc/C/JPM</t>
  </si>
  <si>
    <t>42a +/- 2</t>
  </si>
  <si>
    <t>CAT 2.75</t>
  </si>
  <si>
    <t>EXPE 4.50</t>
  </si>
  <si>
    <t>225a +/- 12.5</t>
  </si>
  <si>
    <t>T+215bp</t>
  </si>
  <si>
    <t>TKR 3.875</t>
  </si>
  <si>
    <t>175 area</t>
  </si>
  <si>
    <t>GOV 3.75</t>
  </si>
  <si>
    <t>C/JEF/RBC/UBS/WFS</t>
  </si>
  <si>
    <t>C/DB/BAML</t>
  </si>
  <si>
    <t>7/10 crv 20bp</t>
  </si>
  <si>
    <t>MSI 4.00</t>
  </si>
  <si>
    <t>hi 100s (187.5a)</t>
  </si>
  <si>
    <t>MSI 5.50</t>
  </si>
  <si>
    <t>10/30 crv 45bp</t>
  </si>
  <si>
    <t>AXP FRN</t>
  </si>
  <si>
    <t>BAML/C/HSBC/RBC</t>
  </si>
  <si>
    <t>AXP 2.25</t>
  </si>
  <si>
    <t>67a +/- 2</t>
  </si>
  <si>
    <t>BAML/CS/GS/WFS</t>
  </si>
  <si>
    <t>LG FRN</t>
  </si>
  <si>
    <t>CS/WFS</t>
  </si>
  <si>
    <t>3mL+75#</t>
  </si>
  <si>
    <t>3mL+75bp</t>
  </si>
  <si>
    <t>$1.3bn ttl</t>
  </si>
  <si>
    <t>LG 2.55</t>
  </si>
  <si>
    <t>LG 4.70</t>
  </si>
  <si>
    <t>UBS FRN</t>
  </si>
  <si>
    <t>UBS sole</t>
  </si>
  <si>
    <t>UBS 1.375</t>
  </si>
  <si>
    <t>3mL+64bp</t>
  </si>
  <si>
    <t>UBS 2.375</t>
  </si>
  <si>
    <t>AWK 3.40</t>
  </si>
  <si>
    <t>BAML/RBC/RBS/TD</t>
  </si>
  <si>
    <t>AWK 4.30</t>
  </si>
  <si>
    <t>28yr tap</t>
  </si>
  <si>
    <t>CBS 2.30</t>
  </si>
  <si>
    <t>BAML/CS/DB/RBS</t>
  </si>
  <si>
    <t>CBS 3.70</t>
  </si>
  <si>
    <t>CBS 4.90</t>
  </si>
  <si>
    <t>CMS 3.125</t>
  </si>
  <si>
    <t xml:space="preserve">BARC/RBC/Scotia/STRH/WFS </t>
  </si>
  <si>
    <t>CMS 4.35</t>
  </si>
  <si>
    <t xml:space="preserve">T+117bp </t>
  </si>
  <si>
    <t>3-10bp</t>
  </si>
  <si>
    <t>PRU 1.35</t>
  </si>
  <si>
    <t>C/CS/JPM/WFS</t>
  </si>
  <si>
    <t>PRU 2.35</t>
  </si>
  <si>
    <t>BNSF 3.40</t>
  </si>
  <si>
    <t>BNSF 4.55</t>
  </si>
  <si>
    <t>EK4382900</t>
  </si>
  <si>
    <t>EK4383080</t>
  </si>
  <si>
    <t>EK4382306</t>
  </si>
  <si>
    <t>EK4382603</t>
  </si>
  <si>
    <t>EK4369618</t>
  </si>
  <si>
    <t>EK4365178</t>
  </si>
  <si>
    <t>EK4365350</t>
  </si>
  <si>
    <t>EK4365475</t>
  </si>
  <si>
    <t>EK4361698</t>
  </si>
  <si>
    <t>EK4361631</t>
  </si>
  <si>
    <t>EK4360971</t>
  </si>
  <si>
    <t>EK4361094</t>
  </si>
  <si>
    <t>EK4350527</t>
  </si>
  <si>
    <t>EK4336724</t>
  </si>
  <si>
    <t>EK4336666</t>
  </si>
  <si>
    <t>EK4336849</t>
  </si>
  <si>
    <t>EJ4815159</t>
  </si>
  <si>
    <t>EK4336906</t>
  </si>
  <si>
    <t>EK4337268</t>
  </si>
  <si>
    <t>EK4337383</t>
  </si>
  <si>
    <t>EK4338704</t>
  </si>
  <si>
    <t>EK4337508</t>
  </si>
  <si>
    <t>EK4337326</t>
  </si>
  <si>
    <t>EK4337441</t>
  </si>
  <si>
    <t>EK4339967</t>
  </si>
  <si>
    <t>EK4340205</t>
  </si>
  <si>
    <t>Tightening</t>
  </si>
  <si>
    <t>3mL+61bp</t>
  </si>
  <si>
    <t>5-11bp</t>
  </si>
  <si>
    <t>BAC 1.70</t>
  </si>
  <si>
    <t>BAC 4.20</t>
  </si>
  <si>
    <t xml:space="preserve">$8.95bn </t>
  </si>
  <si>
    <t>flat to neg 3</t>
  </si>
  <si>
    <t>SO 4.15</t>
  </si>
  <si>
    <t>BAML/MS/STRH/WFS</t>
  </si>
  <si>
    <t xml:space="preserve">T+98bp </t>
  </si>
  <si>
    <t>AQRN 4.00</t>
  </si>
  <si>
    <t>JPM/RBS/Scotia</t>
  </si>
  <si>
    <t>SO 1.30</t>
  </si>
  <si>
    <t xml:space="preserve">BARC/C/JPM/UBS </t>
  </si>
  <si>
    <t>$1.65bn</t>
  </si>
  <si>
    <t>SO 2.15</t>
  </si>
  <si>
    <t>BARC/KEY</t>
  </si>
  <si>
    <t>EK4454485</t>
  </si>
  <si>
    <t>EK4484037</t>
  </si>
  <si>
    <t>EK4484458</t>
  </si>
  <si>
    <t>EK4483856</t>
  </si>
  <si>
    <t>EK4504164</t>
  </si>
  <si>
    <t>EK4530755</t>
  </si>
  <si>
    <t>EK4536034</t>
  </si>
  <si>
    <t>EK4536752</t>
  </si>
  <si>
    <t>FIG</t>
  </si>
  <si>
    <t>KDB 2.50</t>
  </si>
  <si>
    <t>BAML/BNP/DB/JPM/KDB/MIZ/SC</t>
  </si>
  <si>
    <t>85a +/- 2.5</t>
  </si>
  <si>
    <t>T+82.5</t>
  </si>
  <si>
    <t>MUFG FRN</t>
  </si>
  <si>
    <t>BAML/C/MS/MUFG</t>
  </si>
  <si>
    <t>MUFG 1.45</t>
  </si>
  <si>
    <t>MUFG 2.35</t>
  </si>
  <si>
    <t>MUFG 2.85</t>
  </si>
  <si>
    <t>MUFG 3.25</t>
  </si>
  <si>
    <t>NEE 4.05</t>
  </si>
  <si>
    <t>JPM/MIZ/MS/RBC/RBS/UBS</t>
  </si>
  <si>
    <t>FITB 2.875</t>
  </si>
  <si>
    <t>DB/FITB/GS</t>
  </si>
  <si>
    <t>WFC 1.40</t>
  </si>
  <si>
    <t xml:space="preserve">T+47bp </t>
  </si>
  <si>
    <t>WFC 3.30</t>
  </si>
  <si>
    <t>LLOYDS 2.35</t>
  </si>
  <si>
    <t>BAML/C/DB/LLOYDS/WFS</t>
  </si>
  <si>
    <t>PKG 3.65</t>
  </si>
  <si>
    <t>BAML/DB/WFS</t>
  </si>
  <si>
    <t xml:space="preserve">negative </t>
  </si>
  <si>
    <t>BARC/C/CS/GS</t>
  </si>
  <si>
    <t>COF 2.40</t>
  </si>
  <si>
    <t>MPC 3.625</t>
  </si>
  <si>
    <t>MUS/RBS/Citi</t>
  </si>
  <si>
    <t>MPC 4.75</t>
  </si>
  <si>
    <t xml:space="preserve">30yr   </t>
  </si>
  <si>
    <t>MUS/RBS/MS</t>
  </si>
  <si>
    <t>MPC 5.00</t>
  </si>
  <si>
    <t>Y 4.90</t>
  </si>
  <si>
    <t>BMO/GS/MS/USB</t>
  </si>
  <si>
    <t>"very hi 100s</t>
  </si>
  <si>
    <t>PAA 3.60</t>
  </si>
  <si>
    <t>BAML/BARC/BNP/JPM</t>
  </si>
  <si>
    <t>AAL 3.70</t>
  </si>
  <si>
    <t>A/A</t>
  </si>
  <si>
    <t>13.5; 8.4 a/l</t>
  </si>
  <si>
    <t>C/CS/DB/GS/MS</t>
  </si>
  <si>
    <t>3.875% area</t>
  </si>
  <si>
    <t>3.75a +/- 5</t>
  </si>
  <si>
    <t>AAL 4.375</t>
  </si>
  <si>
    <t xml:space="preserve">9.5y; 5.4 a/l </t>
  </si>
  <si>
    <t xml:space="preserve">4.75% area </t>
  </si>
  <si>
    <t>4.50a +/- 12.5</t>
  </si>
  <si>
    <t>4.375%</t>
  </si>
  <si>
    <t>EK4702537</t>
  </si>
  <si>
    <t>EK4702958</t>
  </si>
  <si>
    <t>EK4702719</t>
  </si>
  <si>
    <t>EK4702172</t>
  </si>
  <si>
    <t>EK4702354</t>
  </si>
  <si>
    <t>EK4703071</t>
  </si>
  <si>
    <t>EK4690179</t>
  </si>
  <si>
    <t>EK4690294</t>
  </si>
  <si>
    <t>EK4690351</t>
  </si>
  <si>
    <t>EK4702412</t>
  </si>
  <si>
    <t>EK4691854</t>
  </si>
  <si>
    <t>EK4700739</t>
  </si>
  <si>
    <t>EK4701992</t>
  </si>
  <si>
    <t>EK4700853</t>
  </si>
  <si>
    <t>EK4701273</t>
  </si>
  <si>
    <t>EK4701810</t>
  </si>
  <si>
    <t>EK4701877</t>
  </si>
  <si>
    <t>EK4715018</t>
  </si>
  <si>
    <t>EK4709854</t>
  </si>
  <si>
    <t>EK4705233</t>
  </si>
  <si>
    <t>EK4690237</t>
  </si>
  <si>
    <t>EK4709615</t>
  </si>
  <si>
    <t>INDUSTRY_SUBGROUP</t>
  </si>
  <si>
    <t>CBAAU FRN</t>
  </si>
  <si>
    <t>BARC/CBA/Citi/CS/GS</t>
  </si>
  <si>
    <t>CBAAU 1.40</t>
  </si>
  <si>
    <t>CBAAU 2.30</t>
  </si>
  <si>
    <t xml:space="preserve">T+67bp </t>
  </si>
  <si>
    <t>STANLN FRN</t>
  </si>
  <si>
    <t xml:space="preserve">A2/A+ </t>
  </si>
  <si>
    <t>BAML/BARC/GS/SCB</t>
  </si>
  <si>
    <t>STANLN 1.50</t>
  </si>
  <si>
    <t>STANLN 2.40</t>
  </si>
  <si>
    <t>MS 4.35</t>
  </si>
  <si>
    <t>12yr sub</t>
  </si>
  <si>
    <t>200-205</t>
  </si>
  <si>
    <t>155a +/- 2</t>
  </si>
  <si>
    <t>T+153bp</t>
  </si>
  <si>
    <t>ABBEY 2.36</t>
  </si>
  <si>
    <t>DB/MS/Sant/UBS/WFS</t>
  </si>
  <si>
    <t>lo-mid 80s</t>
  </si>
  <si>
    <t>SPG 3.375</t>
  </si>
  <si>
    <t>100a +/- 3</t>
  </si>
  <si>
    <t>SPG 4.25</t>
  </si>
  <si>
    <t>115a +/- 3</t>
  </si>
  <si>
    <t>MMC 2.35</t>
  </si>
  <si>
    <t>MMC 3.50</t>
  </si>
  <si>
    <t xml:space="preserve">10.5yr </t>
  </si>
  <si>
    <t>BNP/C/CS/GS/HSBC</t>
  </si>
  <si>
    <t>F 1.684</t>
  </si>
  <si>
    <t>F 3.664</t>
  </si>
  <si>
    <t>LOW FRN</t>
  </si>
  <si>
    <t>GS/USB/WFS</t>
  </si>
  <si>
    <t>3mL+45a +/- 3</t>
  </si>
  <si>
    <t>3mL+42bp</t>
  </si>
  <si>
    <t>LOW 3.125</t>
  </si>
  <si>
    <t>LOW 4.25</t>
  </si>
  <si>
    <t>CPT 3.50</t>
  </si>
  <si>
    <t xml:space="preserve">DB/NAB/WFS </t>
  </si>
  <si>
    <t>EK4735917</t>
  </si>
  <si>
    <t>EK4735792</t>
  </si>
  <si>
    <t>EK4736030</t>
  </si>
  <si>
    <t>EK4736154</t>
  </si>
  <si>
    <t>EK4735974</t>
  </si>
  <si>
    <t>EK4735859</t>
  </si>
  <si>
    <t>EK4746591</t>
  </si>
  <si>
    <t>EK4723616</t>
  </si>
  <si>
    <t>EK4723731</t>
  </si>
  <si>
    <t>EK4734472</t>
  </si>
  <si>
    <t>EK4733938</t>
  </si>
  <si>
    <t>EK4735610</t>
  </si>
  <si>
    <t>EK4736097</t>
  </si>
  <si>
    <t>EK4735198</t>
  </si>
  <si>
    <t>EK4735438</t>
  </si>
  <si>
    <t>EK4738499</t>
  </si>
  <si>
    <t>EK4737475</t>
  </si>
  <si>
    <t>EK4737657</t>
  </si>
  <si>
    <t>EK4736394</t>
  </si>
  <si>
    <t>EK4738317</t>
  </si>
  <si>
    <t>EK4738192</t>
  </si>
  <si>
    <t>BACR 4.375</t>
  </si>
  <si>
    <t>Ba1/BBB-/A-</t>
  </si>
  <si>
    <t>200a +/- 5bp</t>
  </si>
  <si>
    <t>CS 3.625</t>
  </si>
  <si>
    <t>10yr sr</t>
  </si>
  <si>
    <t>CS sole</t>
  </si>
  <si>
    <t>125 #</t>
  </si>
  <si>
    <t>HONDA FRN</t>
  </si>
  <si>
    <t>BAML/BARC/DB/SG</t>
  </si>
  <si>
    <t>lo-mid teens</t>
  </si>
  <si>
    <t>3mL+12.5a +/- 2</t>
  </si>
  <si>
    <t>3mL+12.5bp</t>
  </si>
  <si>
    <t>HONDA 2.25</t>
  </si>
  <si>
    <t xml:space="preserve">T+58bp </t>
  </si>
  <si>
    <t>OHI 4.50</t>
  </si>
  <si>
    <t xml:space="preserve">Ba1/BBB- </t>
  </si>
  <si>
    <t>BAML/CACIB/JPM/RBS</t>
  </si>
  <si>
    <t xml:space="preserve">230a </t>
  </si>
  <si>
    <t>220a +/- 5</t>
  </si>
  <si>
    <t xml:space="preserve">T+215bp </t>
  </si>
  <si>
    <t>BNYM/CS/MS/WFS</t>
  </si>
  <si>
    <t>BK 2.30</t>
  </si>
  <si>
    <t>lo  70s</t>
  </si>
  <si>
    <t>BK 3.25</t>
  </si>
  <si>
    <t>PFG 1.50</t>
  </si>
  <si>
    <t>53a +/- 3</t>
  </si>
  <si>
    <t xml:space="preserve">$750m ttl </t>
  </si>
  <si>
    <t>PFG 2.375</t>
  </si>
  <si>
    <t>73a +/- 5</t>
  </si>
  <si>
    <t>$750m ttl</t>
  </si>
  <si>
    <t>EK4763489</t>
  </si>
  <si>
    <t>EK4775509</t>
  </si>
  <si>
    <t>EK4764743</t>
  </si>
  <si>
    <t>EK4765161</t>
  </si>
  <si>
    <t>EK4763604</t>
  </si>
  <si>
    <t>EK4761921</t>
  </si>
  <si>
    <t>EK3548428</t>
  </si>
  <si>
    <t>EK4773942</t>
  </si>
  <si>
    <t>EK4769486</t>
  </si>
  <si>
    <t>EK4769726</t>
  </si>
  <si>
    <t>Rank</t>
  </si>
  <si>
    <t>Subordinated</t>
  </si>
  <si>
    <t>Sr Unsecured</t>
  </si>
  <si>
    <t>Unsecured</t>
  </si>
  <si>
    <t>Secured</t>
  </si>
  <si>
    <t>1st lien</t>
  </si>
  <si>
    <t>2nd lien</t>
  </si>
  <si>
    <t>Jr Subordinated</t>
  </si>
  <si>
    <t>Sub</t>
  </si>
  <si>
    <t>Sr Unsec</t>
  </si>
  <si>
    <t>Unsec</t>
  </si>
  <si>
    <t>Sec</t>
  </si>
  <si>
    <t>Jr Sub</t>
  </si>
  <si>
    <t>HSBC 5.625</t>
  </si>
  <si>
    <t xml:space="preserve">Perp NC 5 </t>
  </si>
  <si>
    <t>Jan '20 call</t>
  </si>
  <si>
    <t>5.75%-6%</t>
  </si>
  <si>
    <t>$9.6bn</t>
  </si>
  <si>
    <t>HSBC 6.375</t>
  </si>
  <si>
    <t xml:space="preserve">6.50%-6.75% </t>
  </si>
  <si>
    <t>$11.50bn</t>
  </si>
  <si>
    <t>WFDAU 1.75</t>
  </si>
  <si>
    <t>C/CS/DB/JPM</t>
  </si>
  <si>
    <t>WFDAU 2.70</t>
  </si>
  <si>
    <t>WFDAU 3.75</t>
  </si>
  <si>
    <t>WFDAU 4.75</t>
  </si>
  <si>
    <t>CMPCCI</t>
  </si>
  <si>
    <t>JPM/MUFG/Santan</t>
  </si>
  <si>
    <t>C/GS/HSBC</t>
  </si>
  <si>
    <t>DE 1.55</t>
  </si>
  <si>
    <t>50-53</t>
  </si>
  <si>
    <t>DE 2.30</t>
  </si>
  <si>
    <t>FOXA 3.70</t>
  </si>
  <si>
    <t>FOXA 4.75</t>
  </si>
  <si>
    <t>DOW 3.50</t>
  </si>
  <si>
    <t>C/DB/MIZ/RBS</t>
  </si>
  <si>
    <t>DOW 4.25</t>
  </si>
  <si>
    <t>DOW 4.625</t>
  </si>
  <si>
    <t>BSY 2.625</t>
  </si>
  <si>
    <t>BARC/JPM/MS/SG</t>
  </si>
  <si>
    <t>$4.6bn</t>
  </si>
  <si>
    <t>BSY 3.75</t>
  </si>
  <si>
    <t>ECOPET 4.125</t>
  </si>
  <si>
    <t>APH 1.55</t>
  </si>
  <si>
    <t>JPM/MUFG/TD</t>
  </si>
  <si>
    <t>$1.25bn each</t>
  </si>
  <si>
    <t>neg 11</t>
  </si>
  <si>
    <t>APH 3.125</t>
  </si>
  <si>
    <t xml:space="preserve">$1.25bn each </t>
  </si>
  <si>
    <t>BPL 4.35</t>
  </si>
  <si>
    <t>JPM/MS/STRH/WFS</t>
  </si>
  <si>
    <t>187.5 #</t>
  </si>
  <si>
    <t>$1bn+ ttl</t>
  </si>
  <si>
    <t>30.5bp</t>
  </si>
  <si>
    <t>BPL 5.60</t>
  </si>
  <si>
    <t xml:space="preserve">237.5 # </t>
  </si>
  <si>
    <t xml:space="preserve">T+237.5bp </t>
  </si>
  <si>
    <t xml:space="preserve">$1bn+ ttl </t>
  </si>
  <si>
    <t>35.5bp</t>
  </si>
  <si>
    <t>MXCHF 5.875</t>
  </si>
  <si>
    <t>BBVA/JPM/MS/SANTAN</t>
  </si>
  <si>
    <t xml:space="preserve">280a </t>
  </si>
  <si>
    <t xml:space="preserve">T+270bp </t>
  </si>
  <si>
    <t xml:space="preserve">4bp </t>
  </si>
  <si>
    <t>AL 2.125</t>
  </si>
  <si>
    <t>BAML/CS/JPM/RBC</t>
  </si>
  <si>
    <t>AL 4.25</t>
  </si>
  <si>
    <t>HPT 4.50</t>
  </si>
  <si>
    <t>BAML/C/RBC/UBS/WFS</t>
  </si>
  <si>
    <t>15-19</t>
  </si>
  <si>
    <t>CCDJ FRN</t>
  </si>
  <si>
    <t>Citi/DESJ/MS</t>
  </si>
  <si>
    <t>CCDJ 1.55</t>
  </si>
  <si>
    <t>BPCEGP 4.50</t>
  </si>
  <si>
    <t>Baa3/-/A-</t>
  </si>
  <si>
    <t xml:space="preserve">JPM/MS/NTX/UBS/WFS </t>
  </si>
  <si>
    <t xml:space="preserve">T+220bp </t>
  </si>
  <si>
    <t>EXC (Peco)</t>
  </si>
  <si>
    <t>MUFG/MIZ/RBS</t>
  </si>
  <si>
    <t xml:space="preserve">100-105 </t>
  </si>
  <si>
    <t xml:space="preserve">$675m </t>
  </si>
  <si>
    <t>SRE 3.15</t>
  </si>
  <si>
    <t>BAML/BNPP</t>
  </si>
  <si>
    <t>PCAR 2.20</t>
  </si>
  <si>
    <t>BARC/C/JPM/MUFG</t>
  </si>
  <si>
    <t xml:space="preserve">$750m </t>
  </si>
  <si>
    <t>VMI 5.00</t>
  </si>
  <si>
    <t>hi 100s-200bp</t>
  </si>
  <si>
    <t>VMI 5.25</t>
  </si>
  <si>
    <t>25bp 30/40</t>
  </si>
  <si>
    <t>KMP 4.25</t>
  </si>
  <si>
    <t>KMP 5.40</t>
  </si>
  <si>
    <t>GS/MS/USB</t>
  </si>
  <si>
    <t>L+20-23</t>
  </si>
  <si>
    <t>USB 1.375</t>
  </si>
  <si>
    <t>USB 3.60</t>
  </si>
  <si>
    <t>BDN 4.10</t>
  </si>
  <si>
    <t>BARC/Jeff/RBC/WFS</t>
  </si>
  <si>
    <t>$450m each</t>
  </si>
  <si>
    <t>BDN 4.55</t>
  </si>
  <si>
    <t>215a vs 10UST</t>
  </si>
  <si>
    <t>2yr FRN</t>
  </si>
  <si>
    <t>C/DB/GS</t>
  </si>
  <si>
    <t>L+ mid teens</t>
  </si>
  <si>
    <t>3mL+12.5a</t>
  </si>
  <si>
    <t>HOT 3.75</t>
  </si>
  <si>
    <t xml:space="preserve">C/JPM  </t>
  </si>
  <si>
    <t>$1.1bn ttl</t>
  </si>
  <si>
    <t>HOT 4.50</t>
  </si>
  <si>
    <t>EK4813664</t>
  </si>
  <si>
    <t>EK4813607</t>
  </si>
  <si>
    <t>EK4812823</t>
  </si>
  <si>
    <t>EK4812286</t>
  </si>
  <si>
    <t>EK4812344</t>
  </si>
  <si>
    <t>EK4813961</t>
  </si>
  <si>
    <t>EK4814381</t>
  </si>
  <si>
    <t>EK4817921</t>
  </si>
  <si>
    <t>EK4810785</t>
  </si>
  <si>
    <t>EK4810728</t>
  </si>
  <si>
    <t>EK4810660</t>
  </si>
  <si>
    <t>EK4810603</t>
  </si>
  <si>
    <t>EK4810421</t>
  </si>
  <si>
    <t>EK4810249</t>
  </si>
  <si>
    <t>EK4810546</t>
  </si>
  <si>
    <t>EK4805322</t>
  </si>
  <si>
    <t>EK4840436</t>
  </si>
  <si>
    <t>EK4850518</t>
  </si>
  <si>
    <t>EK4839834</t>
  </si>
  <si>
    <t>EK4839297</t>
  </si>
  <si>
    <t>EK4839115</t>
  </si>
  <si>
    <t>EK4734175</t>
  </si>
  <si>
    <t>EK4838695</t>
  </si>
  <si>
    <t>EK4838570</t>
  </si>
  <si>
    <t>EK4840550</t>
  </si>
  <si>
    <t>EK4837796</t>
  </si>
  <si>
    <t>EK4838158</t>
  </si>
  <si>
    <t>EK4838331</t>
  </si>
  <si>
    <t>EK4837911</t>
  </si>
  <si>
    <t>EK4838034</t>
  </si>
  <si>
    <t>EK4837978</t>
  </si>
  <si>
    <t>EK4850153</t>
  </si>
  <si>
    <t>EK4867033</t>
  </si>
  <si>
    <t>EK4867454</t>
  </si>
  <si>
    <t>EK4866134</t>
  </si>
  <si>
    <t>EK4874773</t>
  </si>
  <si>
    <t>EK4874831</t>
  </si>
  <si>
    <t>EK4876752</t>
  </si>
  <si>
    <t>EK4866795</t>
  </si>
  <si>
    <t>EK4866498</t>
  </si>
  <si>
    <t>EK4866613</t>
  </si>
  <si>
    <t>EK4866852</t>
  </si>
  <si>
    <t>EK4786241</t>
  </si>
  <si>
    <t>EK4786126</t>
  </si>
  <si>
    <t>ICICI 3.50</t>
  </si>
  <si>
    <t>BAML/C/DB/HSBC</t>
  </si>
  <si>
    <t>HOG 2.40</t>
  </si>
  <si>
    <t>GS/JPM/MUFG</t>
  </si>
  <si>
    <t>OMI 3.375</t>
  </si>
  <si>
    <t>T+172bp</t>
  </si>
  <si>
    <t>OMI 4.375</t>
  </si>
  <si>
    <t>190a +/-3</t>
  </si>
  <si>
    <t>T+187bp</t>
  </si>
  <si>
    <t>EK4881265</t>
  </si>
  <si>
    <t>EK4892965</t>
  </si>
  <si>
    <t>EK4894581</t>
  </si>
  <si>
    <t>EK4894169</t>
  </si>
  <si>
    <t>Miz/BAML/GS/JPM</t>
  </si>
  <si>
    <t>MIZUHO 1.70</t>
  </si>
  <si>
    <t>MIZUHO 2.65</t>
  </si>
  <si>
    <t>$3.35bn</t>
  </si>
  <si>
    <t>MIZUHO 3.60</t>
  </si>
  <si>
    <t>CS/Barc/DB</t>
  </si>
  <si>
    <t>AXP 1.55</t>
  </si>
  <si>
    <t>low/mid 60s</t>
  </si>
  <si>
    <t>TMCC FRN</t>
  </si>
  <si>
    <t>Citi/CO/Leb/Misl/Ram/Will</t>
  </si>
  <si>
    <t>L+low teens</t>
  </si>
  <si>
    <t>3mL+12.5 +/- 2.5</t>
  </si>
  <si>
    <t>JPM HYBRID</t>
  </si>
  <si>
    <t>6.125 area</t>
  </si>
  <si>
    <t>6.125% a +/- 2.5</t>
  </si>
  <si>
    <t>6.10%</t>
  </si>
  <si>
    <t>AA 5.125</t>
  </si>
  <si>
    <t>CS/MS</t>
  </si>
  <si>
    <t>5.125%; T+255</t>
  </si>
  <si>
    <t>13.5bp</t>
  </si>
  <si>
    <t>NDASS 5.50</t>
  </si>
  <si>
    <t>PerpNC5</t>
  </si>
  <si>
    <t>BAML/GS/Citi/UBS</t>
  </si>
  <si>
    <t>5.625a +/- 12.5</t>
  </si>
  <si>
    <t xml:space="preserve">NDASS 6.125 </t>
  </si>
  <si>
    <t xml:space="preserve">6.50%a </t>
  </si>
  <si>
    <t>6.25%a +/- 12.5</t>
  </si>
  <si>
    <t>6.125%</t>
  </si>
  <si>
    <t>ANZNZ 2.60</t>
  </si>
  <si>
    <t>ANZ/C/JPM</t>
  </si>
  <si>
    <t>0bp</t>
  </si>
  <si>
    <t>EXCRTU 5.00</t>
  </si>
  <si>
    <t>BARC/C/JPM/MUFG/MIZ</t>
  </si>
  <si>
    <t>MS+275</t>
  </si>
  <si>
    <t>10 to 25bp</t>
  </si>
  <si>
    <t>SO 4.55</t>
  </si>
  <si>
    <t>GS/RBS/Scotia</t>
  </si>
  <si>
    <t>125a +/- 3</t>
  </si>
  <si>
    <t>WPPLN 3.625</t>
  </si>
  <si>
    <t>C/GS/HSBC/JPM/WFS</t>
  </si>
  <si>
    <t>O 4.125</t>
  </si>
  <si>
    <t>BAML/C/RBC/USB/WFS</t>
  </si>
  <si>
    <t>HUM 2.625</t>
  </si>
  <si>
    <t>BAML/BARC/JPM/WFS</t>
  </si>
  <si>
    <t>85#</t>
  </si>
  <si>
    <t>HUM 3.85</t>
  </si>
  <si>
    <t>HUM 4.95</t>
  </si>
  <si>
    <t>165a +/- 3</t>
  </si>
  <si>
    <t xml:space="preserve">T+162bp </t>
  </si>
  <si>
    <t xml:space="preserve">$1.65bn </t>
  </si>
  <si>
    <t>CORBAN 3.125</t>
  </si>
  <si>
    <t xml:space="preserve">BAML/HSBC/SCB </t>
  </si>
  <si>
    <t>BRO 4.20</t>
  </si>
  <si>
    <t>175-187.5</t>
  </si>
  <si>
    <t>PNC 1.50</t>
  </si>
  <si>
    <t>C/GS/MS/PNC</t>
  </si>
  <si>
    <t xml:space="preserve">20bp 3s/5s </t>
  </si>
  <si>
    <t>48a +/- 3</t>
  </si>
  <si>
    <t>PNC 2.40</t>
  </si>
  <si>
    <t xml:space="preserve">T+62.5bp </t>
  </si>
  <si>
    <t xml:space="preserve">$950m </t>
  </si>
  <si>
    <t>PNY 4.10</t>
  </si>
  <si>
    <t>ROST 3.375</t>
  </si>
  <si>
    <t xml:space="preserve">90a +/- 5bp </t>
  </si>
  <si>
    <t xml:space="preserve">$660m </t>
  </si>
  <si>
    <t>MAERSK 2.55</t>
  </si>
  <si>
    <t>BAML/BARC/C/JPM/RBS</t>
  </si>
  <si>
    <t xml:space="preserve">$3.7bn </t>
  </si>
  <si>
    <t>MAERSK 3.75</t>
  </si>
  <si>
    <t>TIAAGL 4.90</t>
  </si>
  <si>
    <t>DB/GS/JPM/MS</t>
  </si>
  <si>
    <t>TIAAGL 4.375</t>
  </si>
  <si>
    <t>40nc10</t>
  </si>
  <si>
    <t xml:space="preserve">12.5-25bp </t>
  </si>
  <si>
    <t>AMP 3.70</t>
  </si>
  <si>
    <t xml:space="preserve">A3/A </t>
  </si>
  <si>
    <t>BARC/HSBC/JPM</t>
  </si>
  <si>
    <t xml:space="preserve">115a </t>
  </si>
  <si>
    <t xml:space="preserve">115bp # </t>
  </si>
  <si>
    <t xml:space="preserve">BCOCPE </t>
  </si>
  <si>
    <t>15nc10</t>
  </si>
  <si>
    <t>BAML/BBVA/GS</t>
  </si>
  <si>
    <t xml:space="preserve">"very lo 300s" </t>
  </si>
  <si>
    <t>285 +/- 10bp</t>
  </si>
  <si>
    <t>EK4946373</t>
  </si>
  <si>
    <t>EK4945599</t>
  </si>
  <si>
    <t>EK4945474</t>
  </si>
  <si>
    <t>EK4944816</t>
  </si>
  <si>
    <t>EK4945656</t>
  </si>
  <si>
    <t>EK4946019</t>
  </si>
  <si>
    <t>EK4947819</t>
  </si>
  <si>
    <t>EK4947579</t>
  </si>
  <si>
    <t>EK4948775</t>
  </si>
  <si>
    <t>EK4875853</t>
  </si>
  <si>
    <t>EK4988862</t>
  </si>
  <si>
    <t>EK4988748</t>
  </si>
  <si>
    <t>EK4988441</t>
  </si>
  <si>
    <t>EK4954534</t>
  </si>
  <si>
    <t>EK4986528</t>
  </si>
  <si>
    <t>EK4984481</t>
  </si>
  <si>
    <t>EK4984309</t>
  </si>
  <si>
    <t>EK4983582</t>
  </si>
  <si>
    <t>EK4981545</t>
  </si>
  <si>
    <t>EK4978723</t>
  </si>
  <si>
    <t>EK4978541</t>
  </si>
  <si>
    <t>EK4995222</t>
  </si>
  <si>
    <t>EK5035408</t>
  </si>
  <si>
    <t>EK5033726</t>
  </si>
  <si>
    <t>EK5045126</t>
  </si>
  <si>
    <t>EK5033189</t>
  </si>
  <si>
    <t>EK5021903</t>
  </si>
  <si>
    <t>EK5021846</t>
  </si>
  <si>
    <t>EK5021721</t>
  </si>
  <si>
    <t>EK5021788</t>
  </si>
  <si>
    <t>TD (COVRD)</t>
  </si>
  <si>
    <t>Aaa/AAA (DBRS)</t>
  </si>
  <si>
    <t>BNP, Citi, RBC, TD</t>
  </si>
  <si>
    <t>MS+30</t>
  </si>
  <si>
    <t>MS+28-29</t>
  </si>
  <si>
    <t>MS+29</t>
  </si>
  <si>
    <t>$2.05bn</t>
  </si>
  <si>
    <t>EK5032884</t>
  </si>
  <si>
    <t>RBC (CVD)</t>
  </si>
  <si>
    <t>Aaa/AAA/AAA</t>
  </si>
  <si>
    <t>CITI/RBC/TD</t>
  </si>
  <si>
    <t>MS+ hi 20s</t>
  </si>
  <si>
    <t>MS+27 the #</t>
  </si>
  <si>
    <t>MS+27</t>
  </si>
  <si>
    <t>$2bln</t>
  </si>
  <si>
    <t>JPMORGAN CHASE &amp; CO</t>
  </si>
  <si>
    <t>NOT COUNTABLE DEALS</t>
  </si>
  <si>
    <t>HANABK 4.375</t>
  </si>
  <si>
    <t>BARC/CMZ/JPM/SGCIB/SCB/UBS</t>
  </si>
  <si>
    <t>2bn</t>
  </si>
  <si>
    <t>SMIC 4.125</t>
  </si>
  <si>
    <t>260-265</t>
  </si>
  <si>
    <t>T+260bp</t>
  </si>
  <si>
    <t>LIVEPL 3.95</t>
  </si>
  <si>
    <t>165a +/-</t>
  </si>
  <si>
    <t>PLBIII 4.875</t>
  </si>
  <si>
    <t>ANZ/CS/SCB</t>
  </si>
  <si>
    <t>5% a +/- 5</t>
  </si>
  <si>
    <t xml:space="preserve">4.95% </t>
  </si>
  <si>
    <t xml:space="preserve">$6.4bn </t>
  </si>
  <si>
    <t>SUNTOR 1.65</t>
  </si>
  <si>
    <t>BAML/BARC/BNP/C/JPM/ MS</t>
  </si>
  <si>
    <t>SUNTOR 2.55</t>
  </si>
  <si>
    <t xml:space="preserve">100a </t>
  </si>
  <si>
    <t>BAML/DB/SANTAN</t>
  </si>
  <si>
    <t>ABBEY 1.65</t>
  </si>
  <si>
    <t>D 5.75</t>
  </si>
  <si>
    <t>BARC/MS/UBS/WFS</t>
  </si>
  <si>
    <t xml:space="preserve">mid 5% area </t>
  </si>
  <si>
    <t>6% area</t>
  </si>
  <si>
    <t xml:space="preserve">5.75% </t>
  </si>
  <si>
    <t>BBVASM 1.85</t>
  </si>
  <si>
    <t>BBVA/C/JPM/MS</t>
  </si>
  <si>
    <t>BBVASM 2.75</t>
  </si>
  <si>
    <t>ESV 4.50</t>
  </si>
  <si>
    <t>C/DB</t>
  </si>
  <si>
    <t>ESV 5.75</t>
  </si>
  <si>
    <t>55bp 10s/30s</t>
  </si>
  <si>
    <t>SYY 1.45</t>
  </si>
  <si>
    <t>GS/JPM/TD/WFS</t>
  </si>
  <si>
    <t>SYY 2.35</t>
  </si>
  <si>
    <t>SYY 3.00</t>
  </si>
  <si>
    <t>SYY 3.50</t>
  </si>
  <si>
    <t>SYY 4.35</t>
  </si>
  <si>
    <t>T+112bp</t>
  </si>
  <si>
    <t>SYY 4.50</t>
  </si>
  <si>
    <t>INTNED FRN</t>
  </si>
  <si>
    <t>BNPP/C/DB/HSBC/ING</t>
  </si>
  <si>
    <t xml:space="preserve">3mL+69bp </t>
  </si>
  <si>
    <t>INTNED  2.50</t>
  </si>
  <si>
    <t>SAMMIN 5.375</t>
  </si>
  <si>
    <t>C/ITAU/MIZ</t>
  </si>
  <si>
    <t>300a/lo 300s</t>
  </si>
  <si>
    <t>300a +/- 12.5</t>
  </si>
  <si>
    <t>T+287.5bp</t>
  </si>
  <si>
    <t>ROSW FRN</t>
  </si>
  <si>
    <t>CS/DB/JPM/MUFG</t>
  </si>
  <si>
    <t>L+15</t>
  </si>
  <si>
    <t>ROSW  1.35</t>
  </si>
  <si>
    <t>L+40-45</t>
  </si>
  <si>
    <t>ROSW 2.25</t>
  </si>
  <si>
    <t>ROSW 2.875</t>
  </si>
  <si>
    <t>ROSW 3.35</t>
  </si>
  <si>
    <t xml:space="preserve">$4.3bn </t>
  </si>
  <si>
    <t>BBT 3.80</t>
  </si>
  <si>
    <t>12y sub</t>
  </si>
  <si>
    <t>mid 140s</t>
  </si>
  <si>
    <t>flat to neg 2</t>
  </si>
  <si>
    <t>ORI 4.875</t>
  </si>
  <si>
    <t>NGGLN 3.508</t>
  </si>
  <si>
    <t>GS/JPM/MIZ/WFS</t>
  </si>
  <si>
    <t>NGGLN 4.278</t>
  </si>
  <si>
    <t>TRN 4.55</t>
  </si>
  <si>
    <t>T+200bp #</t>
  </si>
  <si>
    <t>TIF 3.80</t>
  </si>
  <si>
    <t>TIF 4.90</t>
  </si>
  <si>
    <t>30-35 10s/30s</t>
  </si>
  <si>
    <t>TRICN 1.65</t>
  </si>
  <si>
    <t>DB/HSBC/MS/RBS</t>
  </si>
  <si>
    <t>65 #</t>
  </si>
  <si>
    <t>TRICN 3.85</t>
  </si>
  <si>
    <t>FE 5.00</t>
  </si>
  <si>
    <t>RBC/RBS/USB</t>
  </si>
  <si>
    <t>NACF 2.75</t>
  </si>
  <si>
    <t>BAML/CA/DB/HSBC/MIZ/SCB</t>
  </si>
  <si>
    <t>EK4690419</t>
  </si>
  <si>
    <t>EK4998317</t>
  </si>
  <si>
    <t>EK5170890</t>
  </si>
  <si>
    <t>EK5134045</t>
  </si>
  <si>
    <t>EK5077731</t>
  </si>
  <si>
    <t>EK5083556</t>
  </si>
  <si>
    <t>EK5142204</t>
  </si>
  <si>
    <t>EK5141909</t>
  </si>
  <si>
    <t>EK5142808</t>
  </si>
  <si>
    <t>EK5144788</t>
  </si>
  <si>
    <t>EK5144960</t>
  </si>
  <si>
    <t>EK5145140</t>
  </si>
  <si>
    <t>EK5145207</t>
  </si>
  <si>
    <t>EK5120267</t>
  </si>
  <si>
    <t>EK5120382</t>
  </si>
  <si>
    <t>EK5120507</t>
  </si>
  <si>
    <t>EK5120622</t>
  </si>
  <si>
    <t>EK5120200</t>
  </si>
  <si>
    <t>EK5120143</t>
  </si>
  <si>
    <t>EK5104121</t>
  </si>
  <si>
    <t>EK5125167</t>
  </si>
  <si>
    <t>EK5118824</t>
  </si>
  <si>
    <t>EK5090338</t>
  </si>
  <si>
    <t>EK5087995</t>
  </si>
  <si>
    <t>EK5090577</t>
  </si>
  <si>
    <t>EK5088175</t>
  </si>
  <si>
    <t>EK5088290</t>
  </si>
  <si>
    <t>EK5088233</t>
  </si>
  <si>
    <t>EK5087631</t>
  </si>
  <si>
    <t>EK5087813</t>
  </si>
  <si>
    <t>EK5088472</t>
  </si>
  <si>
    <t>EK5088654</t>
  </si>
  <si>
    <t>EK5088951</t>
  </si>
  <si>
    <t>EK5087938</t>
  </si>
  <si>
    <t>EK5088118</t>
  </si>
  <si>
    <t>EK5088597</t>
  </si>
  <si>
    <t>EK5088712</t>
  </si>
  <si>
    <t>EK5089736</t>
  </si>
  <si>
    <t>EK5078333</t>
  </si>
  <si>
    <t>EPD 2.55</t>
  </si>
  <si>
    <t>EPD 3.75</t>
  </si>
  <si>
    <t>135#</t>
  </si>
  <si>
    <t>165#</t>
  </si>
  <si>
    <t>EPD 4.95</t>
  </si>
  <si>
    <t>190#</t>
  </si>
  <si>
    <t>3bp to neg 2bp</t>
  </si>
  <si>
    <t>PEMEX (FRN)</t>
  </si>
  <si>
    <t>BNPP/CITI/SANT</t>
  </si>
  <si>
    <t>3mL+mid 30s</t>
  </si>
  <si>
    <t>BAYNGR FRN</t>
  </si>
  <si>
    <t>BAML/DB/GS/JPM</t>
  </si>
  <si>
    <t>L+37.5a</t>
  </si>
  <si>
    <t>L+30a +/- 5</t>
  </si>
  <si>
    <t>BAYNGR</t>
  </si>
  <si>
    <t>$6.4bn</t>
  </si>
  <si>
    <t xml:space="preserve">$5.25bn </t>
  </si>
  <si>
    <t xml:space="preserve">$9bn </t>
  </si>
  <si>
    <t>Ares</t>
  </si>
  <si>
    <t>$560m</t>
  </si>
  <si>
    <t>FARMER</t>
  </si>
  <si>
    <t xml:space="preserve">40 nc 20 </t>
  </si>
  <si>
    <t>Citi/RBS</t>
  </si>
  <si>
    <t>lo-mid 200s</t>
  </si>
  <si>
    <t>$1bn +</t>
  </si>
  <si>
    <t>JPM/RBC/USB/WFS</t>
  </si>
  <si>
    <t xml:space="preserve">220a </t>
  </si>
  <si>
    <t>220 #</t>
  </si>
  <si>
    <t>SCJOHN 3.35</t>
  </si>
  <si>
    <t xml:space="preserve">A-/A- </t>
  </si>
  <si>
    <t>BAML/BARC/C/MS</t>
  </si>
  <si>
    <t>SCJOHN 4.35</t>
  </si>
  <si>
    <t xml:space="preserve">125a +/- 2.5 </t>
  </si>
  <si>
    <t>BALN</t>
  </si>
  <si>
    <t>6-11bp</t>
  </si>
  <si>
    <t>CITI/DB/GS(a) CS/HSBC/UBS/WFS (p)</t>
  </si>
  <si>
    <t>$2.9bln</t>
  </si>
  <si>
    <t>$2.2bln</t>
  </si>
  <si>
    <t>EK5248753</t>
  </si>
  <si>
    <t>EK5248514</t>
  </si>
  <si>
    <t>EK5241378</t>
  </si>
  <si>
    <t>EK5241675</t>
  </si>
  <si>
    <t>EK5239992</t>
  </si>
  <si>
    <t>EK5265021</t>
  </si>
  <si>
    <t>EK5271565</t>
  </si>
  <si>
    <t>EK5262267</t>
  </si>
  <si>
    <t>EK5261608</t>
  </si>
  <si>
    <t>EK5261426</t>
  </si>
  <si>
    <t>EK5261541</t>
  </si>
  <si>
    <t>EK5262028</t>
  </si>
  <si>
    <t>EK5261723</t>
  </si>
  <si>
    <t>EK5261905</t>
  </si>
  <si>
    <t>EK5291852</t>
  </si>
  <si>
    <t>EK5285490</t>
  </si>
  <si>
    <t>EK5288916</t>
  </si>
  <si>
    <t>EJ5887058</t>
  </si>
  <si>
    <t>EK5295218</t>
  </si>
  <si>
    <t>RTG_MOODY</t>
  </si>
  <si>
    <t>RTG_SP</t>
  </si>
  <si>
    <t>RTG_FITCH</t>
  </si>
  <si>
    <t>MS+low 50s</t>
  </si>
  <si>
    <t>MS+50 area +/-2</t>
  </si>
  <si>
    <t>MS+48</t>
  </si>
  <si>
    <t>$1bln</t>
  </si>
  <si>
    <t>CDK</t>
  </si>
  <si>
    <t xml:space="preserve">JPM/MS </t>
  </si>
  <si>
    <t>3.30%a</t>
  </si>
  <si>
    <t xml:space="preserve">T+216.3bp </t>
  </si>
  <si>
    <t xml:space="preserve">200a </t>
  </si>
  <si>
    <t>CATHHE 2.637</t>
  </si>
  <si>
    <t xml:space="preserve">JPM/Citi/MIZ </t>
  </si>
  <si>
    <t>CATHHE 3.812</t>
  </si>
  <si>
    <t>CATHHE 5.267</t>
  </si>
  <si>
    <t xml:space="preserve">225a +/- 5 </t>
  </si>
  <si>
    <t>LNT 4.10</t>
  </si>
  <si>
    <t>BAML/JPM/MIZ</t>
  </si>
  <si>
    <t>ATO 4.125</t>
  </si>
  <si>
    <t>BAML/CACIB/WFS</t>
  </si>
  <si>
    <t xml:space="preserve">T+103bp </t>
  </si>
  <si>
    <t>MAR 3.125</t>
  </si>
  <si>
    <t>PEMEX 4.25</t>
  </si>
  <si>
    <t>BAML/CACIB/JPM</t>
  </si>
  <si>
    <t>$7.75bn</t>
  </si>
  <si>
    <t>3-5bp</t>
  </si>
  <si>
    <t>PEMEX 5.50</t>
  </si>
  <si>
    <t xml:space="preserve">225a </t>
  </si>
  <si>
    <t xml:space="preserve">$4.55bn </t>
  </si>
  <si>
    <t>KEYS 3.30</t>
  </si>
  <si>
    <t>KEYS 4.55</t>
  </si>
  <si>
    <t xml:space="preserve">BAML/Citi/GS </t>
  </si>
  <si>
    <t xml:space="preserve">lo 200s (212.5) </t>
  </si>
  <si>
    <t xml:space="preserve">T+212.5bp </t>
  </si>
  <si>
    <t>NU 3.50</t>
  </si>
  <si>
    <t>9yr tap</t>
  </si>
  <si>
    <t>MIZ/RBS</t>
  </si>
  <si>
    <t>CDNS 4.375</t>
  </si>
  <si>
    <t xml:space="preserve">212.5a </t>
  </si>
  <si>
    <t>BNP 4.25</t>
  </si>
  <si>
    <t>BNP</t>
  </si>
  <si>
    <t>EK5340329</t>
  </si>
  <si>
    <t>EK5326211</t>
  </si>
  <si>
    <t>EK5324356</t>
  </si>
  <si>
    <t>EK5324414</t>
  </si>
  <si>
    <t>EJ9236500</t>
  </si>
  <si>
    <t>EK5325551</t>
  </si>
  <si>
    <t>EK5326690</t>
  </si>
  <si>
    <t>EK5326930</t>
  </si>
  <si>
    <t>EK5324711</t>
  </si>
  <si>
    <t>EK5327417</t>
  </si>
  <si>
    <t>EK5197307</t>
  </si>
  <si>
    <t>EK5197364</t>
  </si>
  <si>
    <t>EK5197489</t>
  </si>
  <si>
    <t>EK5383527</t>
  </si>
  <si>
    <t>EK5382081</t>
  </si>
  <si>
    <t>EK5269163</t>
  </si>
  <si>
    <t>NIPLIF 5.10</t>
  </si>
  <si>
    <t xml:space="preserve">5.25%-5.375% </t>
  </si>
  <si>
    <t>5.25%a +/- 12.5</t>
  </si>
  <si>
    <t>$8.9bn</t>
  </si>
  <si>
    <t>MUFG 1.60</t>
  </si>
  <si>
    <t>C/JPM/MS/MUFG</t>
  </si>
  <si>
    <t>MUFG 2.45</t>
  </si>
  <si>
    <t>RBC FRN</t>
  </si>
  <si>
    <t>CS/JPM/RBC</t>
  </si>
  <si>
    <t>4-8bp</t>
  </si>
  <si>
    <t>RBC 1.40</t>
  </si>
  <si>
    <t xml:space="preserve">T+hi 50s </t>
  </si>
  <si>
    <t>T+55a +/- 2bp</t>
  </si>
  <si>
    <t>BAML/BNP/CS</t>
  </si>
  <si>
    <t>hi 140s-150bp</t>
  </si>
  <si>
    <t xml:space="preserve">T+137bp </t>
  </si>
  <si>
    <t>INVISTA 4.25</t>
  </si>
  <si>
    <t>4.25% #</t>
  </si>
  <si>
    <t>DEBUT</t>
  </si>
  <si>
    <t>EK5231056</t>
  </si>
  <si>
    <t>EK5387957</t>
  </si>
  <si>
    <t>EK5387833</t>
  </si>
  <si>
    <t>EK5395752</t>
  </si>
  <si>
    <t>EK5395638</t>
  </si>
  <si>
    <t>EK5406070</t>
  </si>
  <si>
    <t>OSR</t>
  </si>
  <si>
    <t>JPM 2.20</t>
  </si>
  <si>
    <t xml:space="preserve">T+100a </t>
  </si>
  <si>
    <t>2.5bln</t>
  </si>
  <si>
    <t>16.5bp</t>
  </si>
  <si>
    <t>YKBNK 5.125</t>
  </si>
  <si>
    <t>CMZ/JPM/SGCIB/SC/UNI</t>
  </si>
  <si>
    <t>MS+375a; GDNC 370#</t>
  </si>
  <si>
    <t>MS+370 #</t>
  </si>
  <si>
    <t>MS+370</t>
  </si>
  <si>
    <t>GIS 1.40</t>
  </si>
  <si>
    <t>BAML/BARC/CS</t>
  </si>
  <si>
    <t>60-63</t>
  </si>
  <si>
    <t>12</t>
  </si>
  <si>
    <t>GIS 2.20</t>
  </si>
  <si>
    <t>$1.45bn</t>
  </si>
  <si>
    <t>EK5461885</t>
  </si>
  <si>
    <t>EK5461521</t>
  </si>
  <si>
    <t>EK5496022</t>
  </si>
  <si>
    <t>EK5458949</t>
  </si>
  <si>
    <t>BAC (SUB)</t>
  </si>
  <si>
    <t>Baa3/BBB+BBB+</t>
  </si>
  <si>
    <t>$6bln</t>
  </si>
  <si>
    <t>$3.5bln</t>
  </si>
  <si>
    <t>AMTD</t>
  </si>
  <si>
    <t>BAML/BARC/WFS</t>
  </si>
  <si>
    <t>40bp</t>
  </si>
  <si>
    <t>EK5552816</t>
  </si>
  <si>
    <t>EK5552998</t>
  </si>
  <si>
    <t>EK5554614</t>
  </si>
  <si>
    <t>BANK OF AMERICA CORP</t>
  </si>
  <si>
    <t>GS 2.55</t>
  </si>
  <si>
    <t>T+120bp #</t>
  </si>
  <si>
    <t xml:space="preserve">3mL+12bp # </t>
  </si>
  <si>
    <t>3mL+102bp</t>
  </si>
  <si>
    <t xml:space="preserve">10bp </t>
  </si>
  <si>
    <t>MS 3.70</t>
  </si>
  <si>
    <t>T+ low 160s</t>
  </si>
  <si>
    <t xml:space="preserve">T+155bp </t>
  </si>
  <si>
    <t>BNP/Citi</t>
  </si>
  <si>
    <t xml:space="preserve">120-125 </t>
  </si>
  <si>
    <t>BAC (FXD/FLT) 6.5%</t>
  </si>
  <si>
    <t>Ba3/BB/BB</t>
  </si>
  <si>
    <t>$2.75bln</t>
  </si>
  <si>
    <t>32bp</t>
  </si>
  <si>
    <t>EK5576914</t>
  </si>
  <si>
    <t>EK5575239</t>
  </si>
  <si>
    <t>EK5588372</t>
  </si>
  <si>
    <t>EK5588497</t>
  </si>
  <si>
    <t>TENOR 
(Using API)</t>
  </si>
  <si>
    <t>Bloomberg ID Number</t>
  </si>
  <si>
    <t>Amount Issued</t>
  </si>
  <si>
    <t>AMT_ISSUED</t>
  </si>
  <si>
    <t>BB Number + Corp</t>
  </si>
  <si>
    <t>Coupon Type</t>
  </si>
  <si>
    <t>CPN_TYP</t>
  </si>
  <si>
    <t>CPN</t>
  </si>
  <si>
    <t>Country</t>
  </si>
  <si>
    <t>Issue Spread</t>
  </si>
  <si>
    <t>Industry Sector</t>
  </si>
  <si>
    <t>ISSUER_INDUSTRY</t>
  </si>
  <si>
    <t>INDUSTRY_SECTOR</t>
  </si>
  <si>
    <t>Issuer Industry</t>
  </si>
  <si>
    <t>Issuer Sector Abbreviation</t>
  </si>
  <si>
    <t>Industry Group</t>
  </si>
  <si>
    <t>Industry Subgroup</t>
  </si>
  <si>
    <t>Payment Rank</t>
  </si>
  <si>
    <t>Payment Rank Abbreviation</t>
  </si>
  <si>
    <t>Moody's Rating</t>
  </si>
  <si>
    <t>S&amp;P Rating</t>
  </si>
  <si>
    <t>Fitch Rating</t>
  </si>
  <si>
    <t>Tenor by IGM</t>
  </si>
  <si>
    <t>Tenor by Bloomberg</t>
  </si>
  <si>
    <t>G-Spread</t>
  </si>
  <si>
    <t>I-Spread</t>
  </si>
  <si>
    <t>Zero Curve Mid Discount Margin</t>
  </si>
  <si>
    <t>ISN Number</t>
  </si>
  <si>
    <t>TRACE_SPREAD_TO_BENCHMARK</t>
  </si>
  <si>
    <t>T-Spread</t>
  </si>
  <si>
    <t>Secondary Trading (Interpolated)</t>
  </si>
  <si>
    <t>Announce Date</t>
  </si>
  <si>
    <t>Size (MM)</t>
  </si>
  <si>
    <t>Final Maturity</t>
  </si>
  <si>
    <t>Leads</t>
  </si>
  <si>
    <t>Trading</t>
  </si>
  <si>
    <t>Change</t>
  </si>
  <si>
    <t>Order Book Size</t>
  </si>
  <si>
    <t>X Covered</t>
  </si>
  <si>
    <t>NIC vs Direct</t>
  </si>
  <si>
    <t>NIC vs Comps</t>
  </si>
  <si>
    <t>Week</t>
  </si>
  <si>
    <t>Tightening (IPT-PXG)</t>
  </si>
  <si>
    <t>Secondary Trading (Spread Over Benchmark)</t>
  </si>
  <si>
    <t>Fig Flag</t>
  </si>
  <si>
    <t>US BANK NA CINCINNATI</t>
  </si>
  <si>
    <t>US BANCORP</t>
  </si>
  <si>
    <t>WELLS FARGO &amp; COMPANY</t>
  </si>
  <si>
    <t>CAPITAL ONE NA</t>
  </si>
  <si>
    <t>CITIGROUP INC</t>
  </si>
  <si>
    <t>MORGAN STANLEY</t>
  </si>
  <si>
    <t>GOLDMAN SACHS GROUP INC</t>
  </si>
  <si>
    <t>CAPITAL ONE BANK USA NA</t>
  </si>
  <si>
    <t>CAPITAL ONE FINANCIAL CO</t>
  </si>
  <si>
    <t>BANK OF AMERICA NA</t>
  </si>
  <si>
    <t>SUNTRUST BANK</t>
  </si>
  <si>
    <t>ENGY</t>
  </si>
  <si>
    <t>CONS CYC</t>
  </si>
  <si>
    <t>INDU</t>
  </si>
  <si>
    <t>DVSFD</t>
  </si>
  <si>
    <t>CONS N-CYC</t>
  </si>
  <si>
    <t>VZ 3.00</t>
  </si>
  <si>
    <t>VZ 3.50</t>
  </si>
  <si>
    <t>$7.4bn</t>
  </si>
  <si>
    <t>VZ 4.40</t>
  </si>
  <si>
    <t>OMC 3.65</t>
  </si>
  <si>
    <t>C/HSBC/JPM/WFS</t>
  </si>
  <si>
    <t xml:space="preserve">160a </t>
  </si>
  <si>
    <t>5-8bp</t>
  </si>
  <si>
    <t>BAML/HSBC/MAQ/RBS</t>
  </si>
  <si>
    <t xml:space="preserve">3mL+63bp </t>
  </si>
  <si>
    <t>MQGAU 1.60</t>
  </si>
  <si>
    <t>T+95-100</t>
  </si>
  <si>
    <t>BFALA 4.375</t>
  </si>
  <si>
    <t xml:space="preserve">NR/BBB+ </t>
  </si>
  <si>
    <t xml:space="preserve">long 10yr </t>
  </si>
  <si>
    <t>JPM/Credicorp/Scotia</t>
  </si>
  <si>
    <t>220a +/- 5bp</t>
  </si>
  <si>
    <t>WGL 2.25</t>
  </si>
  <si>
    <t>$100m</t>
  </si>
  <si>
    <t>WGL 4.60</t>
  </si>
  <si>
    <t xml:space="preserve">$125m </t>
  </si>
  <si>
    <t>C (FXD/FRN)</t>
  </si>
  <si>
    <t>Ba3/BB/BB+</t>
  </si>
  <si>
    <t>CITI(sole)BARC/CA-CIB/DB/GS/HSBC/ING/NATIXIS/UBS/WFS(leads)</t>
  </si>
  <si>
    <t>5.80-5.85%</t>
  </si>
  <si>
    <t>$4bln</t>
  </si>
  <si>
    <t>KR 2.95</t>
  </si>
  <si>
    <t>BAML/MUFG/WFS</t>
  </si>
  <si>
    <t>KHNP 2.375</t>
  </si>
  <si>
    <t>BAML/DB/HSBC/JPM/RBS</t>
  </si>
  <si>
    <t>5.80%</t>
  </si>
  <si>
    <t>EK5629895</t>
  </si>
  <si>
    <t>EK5629838</t>
  </si>
  <si>
    <t>EK5629770</t>
  </si>
  <si>
    <t>EK5630133</t>
  </si>
  <si>
    <t>EK5639613</t>
  </si>
  <si>
    <t>EK5623930</t>
  </si>
  <si>
    <t>EK5632410</t>
  </si>
  <si>
    <t>EK5633251</t>
  </si>
  <si>
    <t>EK5630075</t>
  </si>
  <si>
    <t>EK5637153</t>
  </si>
  <si>
    <t>EK5607545</t>
  </si>
  <si>
    <t>EK4669397</t>
  </si>
  <si>
    <t>FRN</t>
  </si>
  <si>
    <t>IR 2.625</t>
  </si>
  <si>
    <t xml:space="preserve">5.5yr </t>
  </si>
  <si>
    <t>IR 3.55</t>
  </si>
  <si>
    <t xml:space="preserve">155a </t>
  </si>
  <si>
    <t>IR 4.65</t>
  </si>
  <si>
    <t>$2.35bn</t>
  </si>
  <si>
    <t>TXT 3.875</t>
  </si>
  <si>
    <t>"high 100s" (180s)</t>
  </si>
  <si>
    <t xml:space="preserve">USB FRN </t>
  </si>
  <si>
    <t>CS/DB/USB</t>
  </si>
  <si>
    <t>3mL+53a +/- 5</t>
  </si>
  <si>
    <t>USB 2.125</t>
  </si>
  <si>
    <t>T+70a +/- 5</t>
  </si>
  <si>
    <t>SQM 4.375</t>
  </si>
  <si>
    <t>BAML/JPM/Scotia</t>
  </si>
  <si>
    <t>T+235a</t>
  </si>
  <si>
    <t xml:space="preserve">$1.125bn </t>
  </si>
  <si>
    <t>C/CMZ/MUFG/NATX/SC</t>
  </si>
  <si>
    <t>MS+355-365; GDNC +340a</t>
  </si>
  <si>
    <t>MS+340a +/- 5</t>
  </si>
  <si>
    <t>MS+335</t>
  </si>
  <si>
    <t>DAIL 5.10</t>
  </si>
  <si>
    <t>BAML/C/GS/JPM/MIZ</t>
  </si>
  <si>
    <t xml:space="preserve">5.375%-5.50% </t>
  </si>
  <si>
    <t>5.125%a +/- 2.5</t>
  </si>
  <si>
    <t xml:space="preserve">5.10% </t>
  </si>
  <si>
    <t>neg 9.5bp</t>
  </si>
  <si>
    <t>EK5483848</t>
  </si>
  <si>
    <t>EK5661252</t>
  </si>
  <si>
    <t>EK5656096</t>
  </si>
  <si>
    <t>EK5651774</t>
  </si>
  <si>
    <t>EK5660890</t>
  </si>
  <si>
    <t>EK5654653</t>
  </si>
  <si>
    <t>CS 3.00</t>
  </si>
  <si>
    <t>117 #</t>
  </si>
  <si>
    <t>ECLCI 4.50</t>
  </si>
  <si>
    <t>BAML/C/HSBC</t>
  </si>
  <si>
    <t xml:space="preserve">T+230bp </t>
  </si>
  <si>
    <t xml:space="preserve">$2.25BN </t>
  </si>
  <si>
    <t>EK5655791</t>
  </si>
  <si>
    <t>EK5655676</t>
  </si>
  <si>
    <t>EK5655254</t>
  </si>
  <si>
    <t>EK5675302</t>
  </si>
  <si>
    <t>EK5395216</t>
  </si>
  <si>
    <t>NIC</t>
  </si>
  <si>
    <t>Tenors</t>
  </si>
  <si>
    <t>ENAP</t>
  </si>
  <si>
    <t>Baa3/BBB-/A</t>
  </si>
  <si>
    <t>$1.7bln</t>
  </si>
  <si>
    <t>CITI/GS/JPM</t>
  </si>
  <si>
    <t>$3bln</t>
  </si>
  <si>
    <t>PG (FRN)</t>
  </si>
  <si>
    <t>TIAA</t>
  </si>
  <si>
    <t>Baa3/BBB/AA-</t>
  </si>
  <si>
    <t>BAML/BARC/CITI/CS/JPM</t>
  </si>
  <si>
    <t>30bps inside 10s</t>
  </si>
  <si>
    <t>$9bln ttl</t>
  </si>
  <si>
    <t>PNC (TAP)</t>
  </si>
  <si>
    <t>BARC/CITI/JPM/PNC</t>
  </si>
  <si>
    <t>$3bln ttl</t>
  </si>
  <si>
    <t>TRISTA</t>
  </si>
  <si>
    <t>$1.25bln</t>
  </si>
  <si>
    <t>EK5696688</t>
  </si>
  <si>
    <t>EK5697280</t>
  </si>
  <si>
    <t>EK5695185</t>
  </si>
  <si>
    <t>EK5695128</t>
  </si>
  <si>
    <t>EK5694709</t>
  </si>
  <si>
    <t>EK5698247</t>
  </si>
  <si>
    <t>EK5703468</t>
  </si>
  <si>
    <t>EK5702569</t>
  </si>
  <si>
    <t>5yr Tap</t>
  </si>
  <si>
    <t>HUWHY 1.625</t>
  </si>
  <si>
    <t>BAML/C/GS/HSBC</t>
  </si>
  <si>
    <t>110 area</t>
  </si>
  <si>
    <t>HUWHY 3.625</t>
  </si>
  <si>
    <t>$5.15bn</t>
  </si>
  <si>
    <t>CDEL 4.875</t>
  </si>
  <si>
    <t>BAML/HSBC/Miz</t>
  </si>
  <si>
    <t>v low 200s</t>
  </si>
  <si>
    <t>190 #</t>
  </si>
  <si>
    <t>BA FRN</t>
  </si>
  <si>
    <t>C/CS/GS</t>
  </si>
  <si>
    <t>3mL+15a +/- 2.5</t>
  </si>
  <si>
    <t>BA 2.35</t>
  </si>
  <si>
    <t>C/BAML/MS</t>
  </si>
  <si>
    <t>70 area</t>
  </si>
  <si>
    <t>BA 2.85</t>
  </si>
  <si>
    <t>87.5 area</t>
  </si>
  <si>
    <t>WFC 4.65</t>
  </si>
  <si>
    <t>GMT 2.60</t>
  </si>
  <si>
    <t>120 area</t>
  </si>
  <si>
    <t xml:space="preserve">120 # </t>
  </si>
  <si>
    <t>BNP/Brad/DB/MS/RBS</t>
  </si>
  <si>
    <t xml:space="preserve">Lequiv </t>
  </si>
  <si>
    <t>3mL+93bp</t>
  </si>
  <si>
    <t>F 2.597</t>
  </si>
  <si>
    <t>110 #</t>
  </si>
  <si>
    <t>BAML/C</t>
  </si>
  <si>
    <t>200 area</t>
  </si>
  <si>
    <t>DRAWBR 5.00</t>
  </si>
  <si>
    <t>WFS/Natix</t>
  </si>
  <si>
    <t>Par</t>
  </si>
  <si>
    <t xml:space="preserve">5% (par) </t>
  </si>
  <si>
    <t xml:space="preserve">$140m </t>
  </si>
  <si>
    <t>GLBACO 5.125</t>
  </si>
  <si>
    <t>DB/Citi</t>
  </si>
  <si>
    <t>hi 300s</t>
  </si>
  <si>
    <t>375a +/- 5bp</t>
  </si>
  <si>
    <t xml:space="preserve">T+370bp </t>
  </si>
  <si>
    <t>EK5721759</t>
  </si>
  <si>
    <t>EK5721510</t>
  </si>
  <si>
    <t>EK5721635</t>
  </si>
  <si>
    <t>EK5722476</t>
  </si>
  <si>
    <t>EK5722054</t>
  </si>
  <si>
    <t>EK5599924</t>
  </si>
  <si>
    <t>EK5730990</t>
  </si>
  <si>
    <t>EK5730636</t>
  </si>
  <si>
    <t>EK5730156</t>
  </si>
  <si>
    <t>EK5722237</t>
  </si>
  <si>
    <t>EK5721817</t>
  </si>
  <si>
    <t>SCGAU 2.374</t>
  </si>
  <si>
    <t>LLOYDS 4.50</t>
  </si>
  <si>
    <t>C/GS/JPM/Lloy/MS/Nom</t>
  </si>
  <si>
    <t>215a; rev 230a</t>
  </si>
  <si>
    <t>10-15BP</t>
  </si>
  <si>
    <t>EK5744355</t>
  </si>
  <si>
    <t>EK5745139</t>
  </si>
  <si>
    <t>KLAC 2.375</t>
  </si>
  <si>
    <t>KLAC 3.375</t>
  </si>
  <si>
    <t>190a +/- 10</t>
  </si>
  <si>
    <t>KLAC 4.125</t>
  </si>
  <si>
    <t>KLAC 4.65</t>
  </si>
  <si>
    <t>KLAC 5.65</t>
  </si>
  <si>
    <t xml:space="preserve">275a +/- 12.5 </t>
  </si>
  <si>
    <t xml:space="preserve">T+262.5bp </t>
  </si>
  <si>
    <t>GS/JPM/MS/TD/WFS</t>
  </si>
  <si>
    <t>3mL+56bp</t>
  </si>
  <si>
    <t>TD 2.25</t>
  </si>
  <si>
    <t>WHR 1.65</t>
  </si>
  <si>
    <t>BPLN 2.521</t>
  </si>
  <si>
    <t>long 5yr</t>
  </si>
  <si>
    <t>BNP/BARC/HSBC/JPM/MS</t>
  </si>
  <si>
    <t>BPLN 3.535</t>
  </si>
  <si>
    <t xml:space="preserve">135a </t>
  </si>
  <si>
    <t>125a +/- 2</t>
  </si>
  <si>
    <t>T+123bp</t>
  </si>
  <si>
    <t>EK5768156</t>
  </si>
  <si>
    <t>EK5769956</t>
  </si>
  <si>
    <t>EK5769832</t>
  </si>
  <si>
    <t>EK5769774</t>
  </si>
  <si>
    <t>EK5770012</t>
  </si>
  <si>
    <t>EK5768636</t>
  </si>
  <si>
    <t>EK5768818</t>
  </si>
  <si>
    <t>EK5769295</t>
  </si>
  <si>
    <t>EK5769659</t>
  </si>
  <si>
    <t>EK5770079</t>
  </si>
  <si>
    <t>EK5770251</t>
  </si>
  <si>
    <t>Issue Spread vs. Secondary T-Spread</t>
  </si>
  <si>
    <t>CITI/CS/DB/UBS</t>
  </si>
  <si>
    <t>5.10%a</t>
  </si>
  <si>
    <t>$6.7bln ttl</t>
  </si>
  <si>
    <t>6.40%a</t>
  </si>
  <si>
    <t>6.25%a</t>
  </si>
  <si>
    <t>EK5792404</t>
  </si>
  <si>
    <t>EK5792347</t>
  </si>
  <si>
    <t>5/7/2025</t>
  </si>
  <si>
    <t>11/7/2044</t>
  </si>
  <si>
    <t>EXC 3.10</t>
  </si>
  <si>
    <t>RBC/USB/WFS</t>
  </si>
  <si>
    <t>neg 4-9bp</t>
  </si>
  <si>
    <t>PM 1.25</t>
  </si>
  <si>
    <t>PM 3.25</t>
  </si>
  <si>
    <t>PM 4.25</t>
  </si>
  <si>
    <t>DFS 3.95</t>
  </si>
  <si>
    <t>BAML/C/DB</t>
  </si>
  <si>
    <t xml:space="preserve">180-185 </t>
  </si>
  <si>
    <t>STLNO FRN</t>
  </si>
  <si>
    <t>STLNO 1.25</t>
  </si>
  <si>
    <t>STLNO 2.25</t>
  </si>
  <si>
    <t>STLNO 2.75</t>
  </si>
  <si>
    <t>STLNO 3.25</t>
  </si>
  <si>
    <t>BACR 2.75</t>
  </si>
  <si>
    <t>Barclays sole</t>
  </si>
  <si>
    <t>T+120bbp</t>
  </si>
  <si>
    <t>7-12bp</t>
  </si>
  <si>
    <t>AET 3.50</t>
  </si>
  <si>
    <t>BARC/C/JPM/WFS</t>
  </si>
  <si>
    <t>LUV 2.75</t>
  </si>
  <si>
    <t>PCG 4.30</t>
  </si>
  <si>
    <t>BARC/BNP/MS/USB</t>
  </si>
  <si>
    <t>T+lo 140s</t>
  </si>
  <si>
    <t>GP 2.539</t>
  </si>
  <si>
    <t>BAML/C/WFS</t>
  </si>
  <si>
    <t>GP 3.163</t>
  </si>
  <si>
    <t>GP 3.60</t>
  </si>
  <si>
    <t>MTNSJ 4.755</t>
  </si>
  <si>
    <t>BAML/DB/RMB</t>
  </si>
  <si>
    <t>MS+240a</t>
  </si>
  <si>
    <t>MS+230a +/- 5</t>
  </si>
  <si>
    <t xml:space="preserve">MS+225bp </t>
  </si>
  <si>
    <t>EK5811386</t>
  </si>
  <si>
    <t>EK5826921</t>
  </si>
  <si>
    <t>EK5827283</t>
  </si>
  <si>
    <t>EK5827226</t>
  </si>
  <si>
    <t>EK5816120</t>
  </si>
  <si>
    <t>EK5815460</t>
  </si>
  <si>
    <t>EK5816427</t>
  </si>
  <si>
    <t>EK5815049</t>
  </si>
  <si>
    <t>EK5814984</t>
  </si>
  <si>
    <t>EK5814927</t>
  </si>
  <si>
    <t>EK5815163</t>
  </si>
  <si>
    <t>EK5815221</t>
  </si>
  <si>
    <t>EK5814869</t>
  </si>
  <si>
    <t>EK5817680</t>
  </si>
  <si>
    <t>EK5814562</t>
  </si>
  <si>
    <t>EK5814745</t>
  </si>
  <si>
    <t>EK5814802</t>
  </si>
  <si>
    <t>EK5816369</t>
  </si>
  <si>
    <t>Proceeds (MM)</t>
  </si>
  <si>
    <t>1/4 - 1/10</t>
  </si>
  <si>
    <t>1/11 - 1/17</t>
  </si>
  <si>
    <t>1/18 - 1/24</t>
  </si>
  <si>
    <t>1/25 - 1/31</t>
  </si>
  <si>
    <t>2/1 - 2/7</t>
  </si>
  <si>
    <t>2/8 - 2/14</t>
  </si>
  <si>
    <t>2/15 - 2/21</t>
  </si>
  <si>
    <t>2/22 - 2/28</t>
  </si>
  <si>
    <t>3/1 - 3/7</t>
  </si>
  <si>
    <t>3/8 - 3/14</t>
  </si>
  <si>
    <t>3/15 - 3/21</t>
  </si>
  <si>
    <t>3/22 - 3/28</t>
  </si>
  <si>
    <t>3/29 - 4/4</t>
  </si>
  <si>
    <t>4/5 - 4/11</t>
  </si>
  <si>
    <t>4/12 - 4/18</t>
  </si>
  <si>
    <t>4/19 - 4/25</t>
  </si>
  <si>
    <t>4/26 - 5/2</t>
  </si>
  <si>
    <t>5/3 - 5/9</t>
  </si>
  <si>
    <t>5/10 - 5/16</t>
  </si>
  <si>
    <t>5/17 - 5/23</t>
  </si>
  <si>
    <t>5/24 - 5/30</t>
  </si>
  <si>
    <t>5/31 - 6/6</t>
  </si>
  <si>
    <t>6/7 - 6/13</t>
  </si>
  <si>
    <t>6/14 - 6/20</t>
  </si>
  <si>
    <t>6/21 - 6/27</t>
  </si>
  <si>
    <t>6/28 - 7/4</t>
  </si>
  <si>
    <t>7/5 - 7/11</t>
  </si>
  <si>
    <t>7/12 - 7/18</t>
  </si>
  <si>
    <t>7/19 - 7/25</t>
  </si>
  <si>
    <t>7/26 - 8/1</t>
  </si>
  <si>
    <t>8/2 - 8/8</t>
  </si>
  <si>
    <t>8/9 - 8/15</t>
  </si>
  <si>
    <t>8/16 - 8/22</t>
  </si>
  <si>
    <t>8/23 - 8/29</t>
  </si>
  <si>
    <t>8/30 - 9/5</t>
  </si>
  <si>
    <t>9/6 - 9/12</t>
  </si>
  <si>
    <t>9/13 - 9/19</t>
  </si>
  <si>
    <t>9/20 - 9/26</t>
  </si>
  <si>
    <t>9/27 - 10/3</t>
  </si>
  <si>
    <t>10/4 - 10/10</t>
  </si>
  <si>
    <t>10/11 - 10/17</t>
  </si>
  <si>
    <t>10/18 - 10/24</t>
  </si>
  <si>
    <t>10/25 - 10/31</t>
  </si>
  <si>
    <t>11/1 - 11/7</t>
  </si>
  <si>
    <t>ISRELE 5.00</t>
  </si>
  <si>
    <t>MS+275a</t>
  </si>
  <si>
    <t>MS+262.5-275a</t>
  </si>
  <si>
    <t>MS+262.5</t>
  </si>
  <si>
    <t>ICBC FRN</t>
  </si>
  <si>
    <t>3mL+119bp</t>
  </si>
  <si>
    <t>$7.7bn ttl</t>
  </si>
  <si>
    <t>ICBC 2.531</t>
  </si>
  <si>
    <t>ICBC 3.231</t>
  </si>
  <si>
    <t>BCHINA 5.00</t>
  </si>
  <si>
    <t>BOC/BAML/HSBC/WFS</t>
  </si>
  <si>
    <t xml:space="preserve">$18bn </t>
  </si>
  <si>
    <t>$4.75bn</t>
  </si>
  <si>
    <t>HSBC 1.50</t>
  </si>
  <si>
    <t>HSBC 2.375</t>
  </si>
  <si>
    <t xml:space="preserve">$4.75bn </t>
  </si>
  <si>
    <t>LEG 3.80</t>
  </si>
  <si>
    <t>FAF 4.60</t>
  </si>
  <si>
    <t>JPM/GS/USB</t>
  </si>
  <si>
    <t>CYT 3.95</t>
  </si>
  <si>
    <t>ASBC 2.75</t>
  </si>
  <si>
    <t>$1bn ttl</t>
  </si>
  <si>
    <t>ASBC 4.25</t>
  </si>
  <si>
    <t>AMEX hybrid</t>
  </si>
  <si>
    <t>C/BAML/DB/GS/WFS</t>
  </si>
  <si>
    <t>5.375-5.50%</t>
  </si>
  <si>
    <t>5.25%a +/- 5</t>
  </si>
  <si>
    <t>MGECJV 3.00</t>
  </si>
  <si>
    <t>Baa2/NR/A</t>
  </si>
  <si>
    <t>BARC/C/FGB/HSBC/NTX</t>
  </si>
  <si>
    <t>T+150-162.5</t>
  </si>
  <si>
    <t>N WE 4.176</t>
  </si>
  <si>
    <t>BAML/CS</t>
  </si>
  <si>
    <t xml:space="preserve">$760m </t>
  </si>
  <si>
    <t>GM 4.00</t>
  </si>
  <si>
    <t>GM 5.00</t>
  </si>
  <si>
    <t>long 20yr</t>
  </si>
  <si>
    <t>GM 5.20</t>
  </si>
  <si>
    <t>AFL 3.625</t>
  </si>
  <si>
    <t>GS/MIZ/MS/WFS</t>
  </si>
  <si>
    <t>$1.87bn</t>
  </si>
  <si>
    <t>NRUC 2.30</t>
  </si>
  <si>
    <t>KEY/MIZ/RBS/USB</t>
  </si>
  <si>
    <t>NBL 3.90</t>
  </si>
  <si>
    <t>NBL 5.05</t>
  </si>
  <si>
    <t>40bp 10/30</t>
  </si>
  <si>
    <t>OC 4.20</t>
  </si>
  <si>
    <t>PEG 3.05</t>
  </si>
  <si>
    <t>CNRCN FRN</t>
  </si>
  <si>
    <t>C/RBC/WFS</t>
  </si>
  <si>
    <t>3mL+20a</t>
  </si>
  <si>
    <t>CNRCN 2.95</t>
  </si>
  <si>
    <t>EIX 1.25</t>
  </si>
  <si>
    <t>3yr FMB</t>
  </si>
  <si>
    <t>C/STRH</t>
  </si>
  <si>
    <t>$210m</t>
  </si>
  <si>
    <t>14.5bp</t>
  </si>
  <si>
    <t>Size (mm)</t>
  </si>
  <si>
    <t>EK5867180</t>
  </si>
  <si>
    <t>EK5689485</t>
  </si>
  <si>
    <t>EK5864427</t>
  </si>
  <si>
    <t>EK5862389</t>
  </si>
  <si>
    <t>EK5870127</t>
  </si>
  <si>
    <t>EK5862322</t>
  </si>
  <si>
    <t>EK5862264</t>
  </si>
  <si>
    <t>EK5865200</t>
  </si>
  <si>
    <t>EK5865267</t>
  </si>
  <si>
    <t>EK5858429</t>
  </si>
  <si>
    <t>EK5851408</t>
  </si>
  <si>
    <t>EK5866885</t>
  </si>
  <si>
    <t>EK5867008</t>
  </si>
  <si>
    <t>EK5856209</t>
  </si>
  <si>
    <t>EK5863643</t>
  </si>
  <si>
    <t>EK5862629</t>
  </si>
  <si>
    <t>EK3065365</t>
  </si>
  <si>
    <t>EK3148336</t>
  </si>
  <si>
    <t>EK3622553</t>
  </si>
  <si>
    <t>EH8268623</t>
  </si>
  <si>
    <t>EK5372363</t>
  </si>
  <si>
    <t>EK5631636</t>
  </si>
  <si>
    <t>EJ5246982</t>
  </si>
  <si>
    <t>EK4681152</t>
  </si>
  <si>
    <t>EK5427746</t>
  </si>
  <si>
    <t>EK5545737</t>
  </si>
  <si>
    <t>EK5751079</t>
  </si>
  <si>
    <t>EK5577573</t>
  </si>
  <si>
    <t>WBA FRN</t>
  </si>
  <si>
    <t>18mos</t>
  </si>
  <si>
    <t>BAML/DB/GS/MS</t>
  </si>
  <si>
    <t>WBA 1.75</t>
  </si>
  <si>
    <t>WBA 2.70</t>
  </si>
  <si>
    <t>$5.75bn</t>
  </si>
  <si>
    <t>WBA 3.30</t>
  </si>
  <si>
    <t>$5.65bn</t>
  </si>
  <si>
    <t>WBA 3.80</t>
  </si>
  <si>
    <t xml:space="preserve">$8.2bn </t>
  </si>
  <si>
    <t>WBA 4.50</t>
  </si>
  <si>
    <t xml:space="preserve">$4.625bn </t>
  </si>
  <si>
    <t>WBA 4.80</t>
  </si>
  <si>
    <t xml:space="preserve">$6.5bn </t>
  </si>
  <si>
    <t>COP 2.875</t>
  </si>
  <si>
    <t>BAML/C/CS/RBS</t>
  </si>
  <si>
    <t>COP 3.35</t>
  </si>
  <si>
    <t>COP 4.15</t>
  </si>
  <si>
    <t>COP 4.30</t>
  </si>
  <si>
    <t>SCGAU 3.50</t>
  </si>
  <si>
    <t>TMO 3.30</t>
  </si>
  <si>
    <t>long 7yr</t>
  </si>
  <si>
    <t>BAML/MUFG</t>
  </si>
  <si>
    <t>MS/MUFG/RBS</t>
  </si>
  <si>
    <t>ENKL 5.05</t>
  </si>
  <si>
    <t xml:space="preserve">low 200s </t>
  </si>
  <si>
    <t>PPG 2.30</t>
  </si>
  <si>
    <t>EK5890307</t>
  </si>
  <si>
    <t>EK5890786</t>
  </si>
  <si>
    <t>EK5891149</t>
  </si>
  <si>
    <t>EK5891206</t>
  </si>
  <si>
    <t>EK5891503</t>
  </si>
  <si>
    <t>EK5891263</t>
  </si>
  <si>
    <t>EK5891388</t>
  </si>
  <si>
    <t>EK5888988</t>
  </si>
  <si>
    <t>EK5889283</t>
  </si>
  <si>
    <t>EK5889408</t>
  </si>
  <si>
    <t>EK5889523</t>
  </si>
  <si>
    <t>EK5893301</t>
  </si>
  <si>
    <t>EK5890489</t>
  </si>
  <si>
    <t>EK5891446</t>
  </si>
  <si>
    <t>Tightening (IPT to Pricing)</t>
  </si>
  <si>
    <t>$1.5bln</t>
  </si>
  <si>
    <t>155 the #</t>
  </si>
  <si>
    <t>CAH 2.4</t>
  </si>
  <si>
    <t>CAH 3.5</t>
  </si>
  <si>
    <t>CAH 4.5</t>
  </si>
  <si>
    <t>EK5924593</t>
  </si>
  <si>
    <t>EK5924296</t>
  </si>
  <si>
    <t>EK5924239</t>
  </si>
  <si>
    <t>MXCN 4.25</t>
  </si>
  <si>
    <t>BNPP/JPM/RBC(a)</t>
  </si>
  <si>
    <t>195 the #</t>
  </si>
  <si>
    <t>$1bln ttl</t>
  </si>
  <si>
    <t>MXCN 5.65</t>
  </si>
  <si>
    <t>260 the #</t>
  </si>
  <si>
    <t>AGUCN 5.25</t>
  </si>
  <si>
    <t>BAML/RBC/SCOTIA</t>
  </si>
  <si>
    <t>42bp</t>
  </si>
  <si>
    <t>HOG 1.55</t>
  </si>
  <si>
    <t>CITI/RBS/WFS(a)</t>
  </si>
  <si>
    <t>C (SUB) 4.3</t>
  </si>
  <si>
    <t>TTX 3.6</t>
  </si>
  <si>
    <t>Baa1/A+/A-</t>
  </si>
  <si>
    <t>ROSW (TAP) 3.35</t>
  </si>
  <si>
    <t>TAP</t>
  </si>
  <si>
    <t>ROSW 4</t>
  </si>
  <si>
    <t>M 4.5</t>
  </si>
  <si>
    <t>$1.4bln</t>
  </si>
  <si>
    <t>OCT-ZIFF 4.5</t>
  </si>
  <si>
    <t>NA/BBB+/BBB-</t>
  </si>
  <si>
    <t>SXL 4.25s</t>
  </si>
  <si>
    <t>SXL 5.35</t>
  </si>
  <si>
    <t>230 #</t>
  </si>
  <si>
    <t>21-24</t>
  </si>
  <si>
    <t>PSX 4.65</t>
  </si>
  <si>
    <t>C/CS/MUFG/RBS</t>
  </si>
  <si>
    <t>PSX 4.875</t>
  </si>
  <si>
    <t>DRE 3.75</t>
  </si>
  <si>
    <t>BARC/C/RBC/USB</t>
  </si>
  <si>
    <t>CNQCN 1.75</t>
  </si>
  <si>
    <t>C/JPM/RBS</t>
  </si>
  <si>
    <t>$1.9BN</t>
  </si>
  <si>
    <t>CNQCN 3.90</t>
  </si>
  <si>
    <t>C/BARC/MUFG</t>
  </si>
  <si>
    <t>BARC/HSBC/JPM/MIZ</t>
  </si>
  <si>
    <t>3mL+44bp</t>
  </si>
  <si>
    <t>2-3bp</t>
  </si>
  <si>
    <t>VW  1.60</t>
  </si>
  <si>
    <t>VW 2.45</t>
  </si>
  <si>
    <t>AVB 3.50</t>
  </si>
  <si>
    <t>MS/UBS</t>
  </si>
  <si>
    <t xml:space="preserve">T+123bp </t>
  </si>
  <si>
    <t>PCAR 1.40</t>
  </si>
  <si>
    <t>BAML/C/MUFG</t>
  </si>
  <si>
    <t>SKT 3.75</t>
  </si>
  <si>
    <t>BAML/JEFF/STRH/USB/WFS</t>
  </si>
  <si>
    <t>GILD 2.35</t>
  </si>
  <si>
    <t>GILD 3.50</t>
  </si>
  <si>
    <t>GILD 4.50</t>
  </si>
  <si>
    <t xml:space="preserve">$5.2bn </t>
  </si>
  <si>
    <t>CVX FRN</t>
  </si>
  <si>
    <t>3mL+10#</t>
  </si>
  <si>
    <t>CVX  FRN</t>
  </si>
  <si>
    <t>3.5bp</t>
  </si>
  <si>
    <t>CVX 1.345</t>
  </si>
  <si>
    <t>$2.40bn</t>
  </si>
  <si>
    <t xml:space="preserve">3mL+41bp </t>
  </si>
  <si>
    <t>$725m</t>
  </si>
  <si>
    <t>CVX 2.193</t>
  </si>
  <si>
    <t>T+55#</t>
  </si>
  <si>
    <t>$2.80bn</t>
  </si>
  <si>
    <t>3mL+lo-mid 50s</t>
  </si>
  <si>
    <t>3mL+53#</t>
  </si>
  <si>
    <t>MO 2.625</t>
  </si>
  <si>
    <t xml:space="preserve">DB/MS </t>
  </si>
  <si>
    <t>EMN 2.70</t>
  </si>
  <si>
    <t>EMN 3.80</t>
  </si>
  <si>
    <t>FCX 2.30</t>
  </si>
  <si>
    <t>FCX 4.00</t>
  </si>
  <si>
    <t>FCX 4.55</t>
  </si>
  <si>
    <t>FCX 5.40</t>
  </si>
  <si>
    <t>22.5bp</t>
  </si>
  <si>
    <t>FRT 4.50</t>
  </si>
  <si>
    <t xml:space="preserve">155-160 </t>
  </si>
  <si>
    <t>1-6bp</t>
  </si>
  <si>
    <t>EK6007638</t>
  </si>
  <si>
    <t>EK6007695</t>
  </si>
  <si>
    <t>EK6028188</t>
  </si>
  <si>
    <t>EK6029327</t>
  </si>
  <si>
    <t>EK6028725</t>
  </si>
  <si>
    <t>EK6034186</t>
  </si>
  <si>
    <t>EK6028964</t>
  </si>
  <si>
    <t>EK6034723</t>
  </si>
  <si>
    <t>EK6037601</t>
  </si>
  <si>
    <t>EK6005772</t>
  </si>
  <si>
    <t>EK6007091</t>
  </si>
  <si>
    <t>EK6006432</t>
  </si>
  <si>
    <t>EK6006259</t>
  </si>
  <si>
    <t>EK6006135</t>
  </si>
  <si>
    <t>EK6006671</t>
  </si>
  <si>
    <t>EK6006614</t>
  </si>
  <si>
    <t>EK6007034</t>
  </si>
  <si>
    <t>EK6006796</t>
  </si>
  <si>
    <t>EK6006911</t>
  </si>
  <si>
    <t>EK6007158</t>
  </si>
  <si>
    <t>EK6007752</t>
  </si>
  <si>
    <t>EK6007513</t>
  </si>
  <si>
    <t>EK6007455</t>
  </si>
  <si>
    <t>EK6007398</t>
  </si>
  <si>
    <t>EK5953733</t>
  </si>
  <si>
    <t>EK5953550</t>
  </si>
  <si>
    <t>EK5952958</t>
  </si>
  <si>
    <t>EK5953618</t>
  </si>
  <si>
    <t>EK5953493</t>
  </si>
  <si>
    <t>EK5953675</t>
  </si>
  <si>
    <t>EK5956975</t>
  </si>
  <si>
    <t>EK5956736</t>
  </si>
  <si>
    <t>EK5955597</t>
  </si>
  <si>
    <t>EK5956074</t>
  </si>
  <si>
    <t>EK5955530</t>
  </si>
  <si>
    <t>EK5954871</t>
  </si>
  <si>
    <t>EK5956132</t>
  </si>
  <si>
    <t>EK5953857</t>
  </si>
  <si>
    <t>NA/BBB-/BBB</t>
  </si>
  <si>
    <t>BB/BNPP</t>
  </si>
  <si>
    <t>FTN/GS/JPM/MS</t>
  </si>
  <si>
    <t>BARC/JPM/RBC</t>
  </si>
  <si>
    <t>$2bln ttl</t>
  </si>
  <si>
    <t>RIOPRE 6.75</t>
  </si>
  <si>
    <t>FHN 2.95</t>
  </si>
  <si>
    <t>NWL 2.875</t>
  </si>
  <si>
    <t>NWL 4</t>
  </si>
  <si>
    <t>EK6008719</t>
  </si>
  <si>
    <t>EK6060173</t>
  </si>
  <si>
    <t>EK6062575</t>
  </si>
  <si>
    <t>EK6062336</t>
  </si>
  <si>
    <t>11/8 - 11/14</t>
  </si>
  <si>
    <t>WSTP 1.50</t>
  </si>
  <si>
    <t>T+mid 60s</t>
  </si>
  <si>
    <t>AXS 3.25</t>
  </si>
  <si>
    <t>Barc/CACIB/HSBC/JPM/SCB</t>
  </si>
  <si>
    <t>175 (+/- 5)</t>
  </si>
  <si>
    <t>SNI 2.75</t>
  </si>
  <si>
    <t>125 (+/- 5)</t>
  </si>
  <si>
    <t>$5.25bn ttl</t>
  </si>
  <si>
    <t>SNI 3.90</t>
  </si>
  <si>
    <t>170 (+/- 5)</t>
  </si>
  <si>
    <t>D 2.50</t>
  </si>
  <si>
    <t>BAML/JPM/DB/RBC/BNS</t>
  </si>
  <si>
    <t>95 (+/- 5)</t>
  </si>
  <si>
    <t>D 3.625</t>
  </si>
  <si>
    <t>135 (+/-5)</t>
  </si>
  <si>
    <t>D 4.70</t>
  </si>
  <si>
    <t>165 (+/-5)</t>
  </si>
  <si>
    <t>BNPP/GS/JPM/MUFG/WFS</t>
  </si>
  <si>
    <t>L+20 (+/- 2)</t>
  </si>
  <si>
    <t>DUK 4.15</t>
  </si>
  <si>
    <t>115 (+/- 5)</t>
  </si>
  <si>
    <t>LNT 3.25</t>
  </si>
  <si>
    <t>Barc/BNYM/GS</t>
  </si>
  <si>
    <t>KEY 2.50</t>
  </si>
  <si>
    <t>Key/GS/JPM/MS</t>
  </si>
  <si>
    <t>90 (+/- 2)</t>
  </si>
  <si>
    <t>DTE 2.40</t>
  </si>
  <si>
    <t>JPM/RBS/UBS</t>
  </si>
  <si>
    <t>ALB 3.00</t>
  </si>
  <si>
    <t>145 (+/- 5)</t>
  </si>
  <si>
    <t>ALB 4.15</t>
  </si>
  <si>
    <t>190 (+/- 5)</t>
  </si>
  <si>
    <t>ALB 5.45</t>
  </si>
  <si>
    <t>245 (+/- 5)</t>
  </si>
  <si>
    <t>NATMUT 5.30</t>
  </si>
  <si>
    <t>BAML/JPM/MS/WFS</t>
  </si>
  <si>
    <t>hi 100s to 200</t>
  </si>
  <si>
    <t>45bp</t>
  </si>
  <si>
    <t>EK6097100</t>
  </si>
  <si>
    <t>EK6075684</t>
  </si>
  <si>
    <t>EK6076286</t>
  </si>
  <si>
    <t>EK6085709</t>
  </si>
  <si>
    <t>EK6085766</t>
  </si>
  <si>
    <t>EK6086608</t>
  </si>
  <si>
    <t>EK6086723</t>
  </si>
  <si>
    <t>EK6086848</t>
  </si>
  <si>
    <t>EK6087143</t>
  </si>
  <si>
    <t>EK6090568</t>
  </si>
  <si>
    <t>EK6087804</t>
  </si>
  <si>
    <t>EK6086368</t>
  </si>
  <si>
    <t>EK6090741</t>
  </si>
  <si>
    <t>EK6090980</t>
  </si>
  <si>
    <t>EK6093869</t>
  </si>
  <si>
    <t>EK6093562</t>
  </si>
  <si>
    <t>EK6093802</t>
  </si>
  <si>
    <t>BWP 4.95</t>
  </si>
  <si>
    <t>275 #</t>
  </si>
  <si>
    <t>TRMB 4.75</t>
  </si>
  <si>
    <t>250 #</t>
  </si>
  <si>
    <t>ED 3.30</t>
  </si>
  <si>
    <t>ED 4.625</t>
  </si>
  <si>
    <t>EDR 4.60</t>
  </si>
  <si>
    <t>JPM/RBC</t>
  </si>
  <si>
    <t>$350m+</t>
  </si>
  <si>
    <t>YUKONG 4.875</t>
  </si>
  <si>
    <t>BARC/C/GS/JPM/UBS</t>
  </si>
  <si>
    <t xml:space="preserve">4.875%a; </t>
  </si>
  <si>
    <t>4.875%#</t>
  </si>
  <si>
    <t>4.875% T+322.6</t>
  </si>
  <si>
    <t>OGE FRN</t>
  </si>
  <si>
    <t>BNY/RBC/WFS</t>
  </si>
  <si>
    <t>3mL+40-45</t>
  </si>
  <si>
    <t xml:space="preserve">3mL+55bp </t>
  </si>
  <si>
    <t>JNJ 1.125</t>
  </si>
  <si>
    <t>20-22</t>
  </si>
  <si>
    <t>neg 1 to 4bp</t>
  </si>
  <si>
    <t>JNJ 1.875</t>
  </si>
  <si>
    <t>32-34</t>
  </si>
  <si>
    <t>JNJ 2.45</t>
  </si>
  <si>
    <t>45-47</t>
  </si>
  <si>
    <t>$720m</t>
  </si>
  <si>
    <t>JNJ 3.375</t>
  </si>
  <si>
    <t>9 yr tap</t>
  </si>
  <si>
    <t>JNJ 4.375</t>
  </si>
  <si>
    <t>19yr tap</t>
  </si>
  <si>
    <t>63-65</t>
  </si>
  <si>
    <t>PH 3.30</t>
  </si>
  <si>
    <t>MS/WFS</t>
  </si>
  <si>
    <t>PH 4.20</t>
  </si>
  <si>
    <t>PH 4.45</t>
  </si>
  <si>
    <t>3mL+70bp</t>
  </si>
  <si>
    <t>C  1.85</t>
  </si>
  <si>
    <t xml:space="preserve">T+90# </t>
  </si>
  <si>
    <t>FLR 3.50</t>
  </si>
  <si>
    <t>ROIC 4.00</t>
  </si>
  <si>
    <t>JEF/JPM/RBC/USB</t>
  </si>
  <si>
    <t xml:space="preserve">hi 100s (195a) </t>
  </si>
  <si>
    <t>3BP</t>
  </si>
  <si>
    <t>ETR 4.95</t>
  </si>
  <si>
    <t>BNP/MUFG/MIZ/RBS/Scotia</t>
  </si>
  <si>
    <t>195a +/- 3</t>
  </si>
  <si>
    <t>T+192bp</t>
  </si>
  <si>
    <t xml:space="preserve">$525m </t>
  </si>
  <si>
    <t>OII 4.65</t>
  </si>
  <si>
    <t>CS/JPM/WFS</t>
  </si>
  <si>
    <t>ARCC 3.875</t>
  </si>
  <si>
    <t>NR/BBB/BBB</t>
  </si>
  <si>
    <t>T+235bp</t>
  </si>
  <si>
    <t>FMER 4.27</t>
  </si>
  <si>
    <t xml:space="preserve">BAML/JPM </t>
  </si>
  <si>
    <t>5-14BP</t>
  </si>
  <si>
    <t>EK6129408</t>
  </si>
  <si>
    <t>EK6129648</t>
  </si>
  <si>
    <t>EK6129762</t>
  </si>
  <si>
    <t>EJ9701347</t>
  </si>
  <si>
    <t>EJ9701461</t>
  </si>
  <si>
    <t>EK6129887</t>
  </si>
  <si>
    <t>EK6129945</t>
  </si>
  <si>
    <t>EK6130000</t>
  </si>
  <si>
    <t>EK6128863</t>
  </si>
  <si>
    <t>EK6128749</t>
  </si>
  <si>
    <t>EK6129044</t>
  </si>
  <si>
    <t>EK6129226</t>
  </si>
  <si>
    <t>EK6130364</t>
  </si>
  <si>
    <t>EK6130125</t>
  </si>
  <si>
    <t>EK6130240</t>
  </si>
  <si>
    <t>EK6130422</t>
  </si>
  <si>
    <t>EK6156435</t>
  </si>
  <si>
    <t>EK6156252</t>
  </si>
  <si>
    <t>EK6156617</t>
  </si>
  <si>
    <t>EK6164710</t>
  </si>
  <si>
    <t>EK6156799</t>
  </si>
  <si>
    <t>EK6155890</t>
  </si>
  <si>
    <t>EK6161534</t>
  </si>
  <si>
    <t>BABA FRN</t>
  </si>
  <si>
    <t>C/DB/JPM/MS</t>
  </si>
  <si>
    <t>BABA 1.625</t>
  </si>
  <si>
    <t>70-72</t>
  </si>
  <si>
    <t>BABA 2.50</t>
  </si>
  <si>
    <t>95-97</t>
  </si>
  <si>
    <t>$11bn</t>
  </si>
  <si>
    <t>BABA 3.125</t>
  </si>
  <si>
    <t>115-117</t>
  </si>
  <si>
    <t>BABA 3.60</t>
  </si>
  <si>
    <t>128-130</t>
  </si>
  <si>
    <t>$14.5bn</t>
  </si>
  <si>
    <t>BABA 4.50</t>
  </si>
  <si>
    <t>148-150</t>
  </si>
  <si>
    <t>ICLIT 4.50</t>
  </si>
  <si>
    <t xml:space="preserve">250-262.5; </t>
  </si>
  <si>
    <t xml:space="preserve">237.5a +/- 12.5 </t>
  </si>
  <si>
    <t>AESGEN 4.875</t>
  </si>
  <si>
    <t>15yr; a/l 9.3</t>
  </si>
  <si>
    <t>hi 200s-300bp</t>
  </si>
  <si>
    <t>287.5a +/- 12.5</t>
  </si>
  <si>
    <t>GRUMAB 4.875</t>
  </si>
  <si>
    <t>GS/SANT</t>
  </si>
  <si>
    <t xml:space="preserve">hi 200s </t>
  </si>
  <si>
    <t>NYUHOS 4.784</t>
  </si>
  <si>
    <t>175a vs OLB</t>
  </si>
  <si>
    <t>SUNCOR 3.60</t>
  </si>
  <si>
    <t>EK6181375</t>
  </si>
  <si>
    <t>EK6158654</t>
  </si>
  <si>
    <t>EK6015078</t>
  </si>
  <si>
    <t>EK6168414</t>
  </si>
  <si>
    <t>EK6036041</t>
  </si>
  <si>
    <t>EK6035985</t>
  </si>
  <si>
    <t>EK6035860</t>
  </si>
  <si>
    <t>EK6029384</t>
  </si>
  <si>
    <t>EK6035803</t>
  </si>
  <si>
    <t>EK6174834</t>
  </si>
  <si>
    <t>EK6178975</t>
  </si>
  <si>
    <t>CAT 2.25</t>
  </si>
  <si>
    <t>CAT 3.25</t>
  </si>
  <si>
    <t>EK6211636</t>
  </si>
  <si>
    <t>EK6211578</t>
  </si>
  <si>
    <t>11/15 - 11/21</t>
  </si>
  <si>
    <t>KOEWPW 2.50</t>
  </si>
  <si>
    <t>BAML/BARC/BNP/C/CS/HSBC/UBS</t>
  </si>
  <si>
    <t>STX 5.75</t>
  </si>
  <si>
    <t>280a +/- 5</t>
  </si>
  <si>
    <t>KMI 2.00</t>
  </si>
  <si>
    <t>BAML/BARC/C/WFS</t>
  </si>
  <si>
    <t>negative</t>
  </si>
  <si>
    <t>KMI 3.05</t>
  </si>
  <si>
    <t>KMI 4.30</t>
  </si>
  <si>
    <t>KMI 5.30</t>
  </si>
  <si>
    <t xml:space="preserve">$3.55bn </t>
  </si>
  <si>
    <t>KMI 5.55</t>
  </si>
  <si>
    <t>260a +/- 5</t>
  </si>
  <si>
    <t xml:space="preserve">T+255bp </t>
  </si>
  <si>
    <t xml:space="preserve">$4.375bn </t>
  </si>
  <si>
    <t>PRGO 3.50</t>
  </si>
  <si>
    <t>PRGO 3.90</t>
  </si>
  <si>
    <t>PRGO 4.90</t>
  </si>
  <si>
    <t>RTN 3.15</t>
  </si>
  <si>
    <t>RTN 4.20</t>
  </si>
  <si>
    <t>EE 5.00</t>
  </si>
  <si>
    <t>MUFG/JPM</t>
  </si>
  <si>
    <t>200bp #</t>
  </si>
  <si>
    <t>EK6237722</t>
  </si>
  <si>
    <t>EK6237185</t>
  </si>
  <si>
    <t>EK6237664</t>
  </si>
  <si>
    <t>EK6237607</t>
  </si>
  <si>
    <t>EK6236708</t>
  </si>
  <si>
    <t>EK6242342</t>
  </si>
  <si>
    <t>EK6242045</t>
  </si>
  <si>
    <t>EK6242409</t>
  </si>
  <si>
    <t>EK6238027</t>
  </si>
  <si>
    <t>EK6238209</t>
  </si>
  <si>
    <t>EK6237961</t>
  </si>
  <si>
    <t>EK6244744</t>
  </si>
  <si>
    <t>EK5838959</t>
  </si>
  <si>
    <t>FSIC</t>
  </si>
  <si>
    <t>BBB/BBB-</t>
  </si>
  <si>
    <t>Citi/DB/JPM/WFS(a) KBW/SA(p)</t>
  </si>
  <si>
    <t>275-285</t>
  </si>
  <si>
    <t>275 (#)</t>
  </si>
  <si>
    <t>EK6266929</t>
  </si>
  <si>
    <t>11/22 - 11/28</t>
  </si>
  <si>
    <t>BDX FRN</t>
  </si>
  <si>
    <t>L+50a +/- 5</t>
  </si>
  <si>
    <t>BDX  1.80</t>
  </si>
  <si>
    <t>BDX 2.675</t>
  </si>
  <si>
    <t>BDX 3.734</t>
  </si>
  <si>
    <t>155a /-5</t>
  </si>
  <si>
    <t>BDX 4.685</t>
  </si>
  <si>
    <t>CLX 3.50</t>
  </si>
  <si>
    <t>GS/JPM/MS/RBC</t>
  </si>
  <si>
    <t>CHD 2.45</t>
  </si>
  <si>
    <t>JPM 4.125</t>
  </si>
  <si>
    <t>12y sub hldco</t>
  </si>
  <si>
    <t>VIA 2.75</t>
  </si>
  <si>
    <t>VIA 4.85</t>
  </si>
  <si>
    <t>5-12.5bp</t>
  </si>
  <si>
    <t>BARC/GS/KEY/NIK/STEPH</t>
  </si>
  <si>
    <t>13-15bp</t>
  </si>
  <si>
    <t xml:space="preserve">BBT FRN </t>
  </si>
  <si>
    <t>BBT/DB/MS</t>
  </si>
  <si>
    <t xml:space="preserve">3mL+71.5bp </t>
  </si>
  <si>
    <t>8.5bp</t>
  </si>
  <si>
    <t>BBT 2.45</t>
  </si>
  <si>
    <t xml:space="preserve">8.5bp </t>
  </si>
  <si>
    <t>GS/RBS/BNP/Scotia</t>
  </si>
  <si>
    <t>D 3.60</t>
  </si>
  <si>
    <t>D 4.60</t>
  </si>
  <si>
    <t>AEE 3.25</t>
  </si>
  <si>
    <t>BAML/BNP/JPM/TD</t>
  </si>
  <si>
    <t xml:space="preserve">T+97bp </t>
  </si>
  <si>
    <t>UNH 1.40</t>
  </si>
  <si>
    <t>UNH 2.30</t>
  </si>
  <si>
    <t xml:space="preserve">2bn </t>
  </si>
  <si>
    <t xml:space="preserve">4-8bp </t>
  </si>
  <si>
    <t>AMZN 2.60</t>
  </si>
  <si>
    <t xml:space="preserve">Baa1/AA- </t>
  </si>
  <si>
    <t>BAML/DB/MS</t>
  </si>
  <si>
    <t>$2.55bn</t>
  </si>
  <si>
    <t>AMZN 3.30</t>
  </si>
  <si>
    <t>AMZN 3.80</t>
  </si>
  <si>
    <t>AMZN 4.80</t>
  </si>
  <si>
    <t>AMZN 4.95</t>
  </si>
  <si>
    <t>BARC/C/JPM/NAB</t>
  </si>
  <si>
    <t>3mL+27a +/- 2</t>
  </si>
  <si>
    <t>3mL+69bp</t>
  </si>
  <si>
    <t>NAB 2.40</t>
  </si>
  <si>
    <t>T+ hi 80s</t>
  </si>
  <si>
    <t>3mL+74bp</t>
  </si>
  <si>
    <t>MS 1.875</t>
  </si>
  <si>
    <t>T+ 105a</t>
  </si>
  <si>
    <t>DTV 3.95</t>
  </si>
  <si>
    <t>BARC/JPM/MS/Santan</t>
  </si>
  <si>
    <t>175 #</t>
  </si>
  <si>
    <t xml:space="preserve">$7bn </t>
  </si>
  <si>
    <t>AXP 3.625</t>
  </si>
  <si>
    <t xml:space="preserve">BARC/GS/RBC </t>
  </si>
  <si>
    <t>hi 150s</t>
  </si>
  <si>
    <t xml:space="preserve">$3.75bn </t>
  </si>
  <si>
    <t>PAA 2.60</t>
  </si>
  <si>
    <t>PAA 4.90</t>
  </si>
  <si>
    <t>MDT 1.50</t>
  </si>
  <si>
    <t>MDT 2.50</t>
  </si>
  <si>
    <t>MDT 3.15</t>
  </si>
  <si>
    <t>MDT 3.50</t>
  </si>
  <si>
    <t>MDT 4.375</t>
  </si>
  <si>
    <t>$9.2bn</t>
  </si>
  <si>
    <t>CFG  1.60</t>
  </si>
  <si>
    <t>MS/RBS</t>
  </si>
  <si>
    <t>CFG 2.45</t>
  </si>
  <si>
    <t>95-100bp</t>
  </si>
  <si>
    <t>COXENT 3.85</t>
  </si>
  <si>
    <t>BARC/C/MS</t>
  </si>
  <si>
    <t>165-175</t>
  </si>
  <si>
    <t>165 #</t>
  </si>
  <si>
    <t>COXENT 4.80</t>
  </si>
  <si>
    <t>185 #</t>
  </si>
  <si>
    <t>BRKHEC 2.40</t>
  </si>
  <si>
    <t>BARC/RBC/RBS/Scotia</t>
  </si>
  <si>
    <t>4-11bp</t>
  </si>
  <si>
    <t>BRKHEC 3.50</t>
  </si>
  <si>
    <t>BRKHEC 4.50</t>
  </si>
  <si>
    <t>$1.30bn</t>
  </si>
  <si>
    <t>EK6432711</t>
  </si>
  <si>
    <t>EK6432836</t>
  </si>
  <si>
    <t>EK6432893</t>
  </si>
  <si>
    <t>EK6433313</t>
  </si>
  <si>
    <t>EK6433974</t>
  </si>
  <si>
    <t>EK6435839</t>
  </si>
  <si>
    <t>EK6435714</t>
  </si>
  <si>
    <t>EK6440151</t>
  </si>
  <si>
    <t>EK6411145</t>
  </si>
  <si>
    <t>EK6411269</t>
  </si>
  <si>
    <t>EK6412168</t>
  </si>
  <si>
    <t>EK6411624</t>
  </si>
  <si>
    <t>EK6411384</t>
  </si>
  <si>
    <t>EK6409107</t>
  </si>
  <si>
    <t>EK6409529</t>
  </si>
  <si>
    <t>EK6409404</t>
  </si>
  <si>
    <t>EK6411988</t>
  </si>
  <si>
    <t>EK6409701</t>
  </si>
  <si>
    <t>EK6409941</t>
  </si>
  <si>
    <t>EK6410006</t>
  </si>
  <si>
    <t>EK6361043</t>
  </si>
  <si>
    <t>EK6352224</t>
  </si>
  <si>
    <t>EK6361100</t>
  </si>
  <si>
    <t>EK6361167</t>
  </si>
  <si>
    <t>EK6361225</t>
  </si>
  <si>
    <t>EK6366372</t>
  </si>
  <si>
    <t>EK6392410</t>
  </si>
  <si>
    <t>EK6366737</t>
  </si>
  <si>
    <t>EK6390554</t>
  </si>
  <si>
    <t>EK6378310</t>
  </si>
  <si>
    <t>EK6386230</t>
  </si>
  <si>
    <t>EK6387311</t>
  </si>
  <si>
    <t>EK6386537</t>
  </si>
  <si>
    <t>EK6346762</t>
  </si>
  <si>
    <t>EK6346705</t>
  </si>
  <si>
    <t>EK6346820</t>
  </si>
  <si>
    <t>EK6347067</t>
  </si>
  <si>
    <t>EK6347182</t>
  </si>
  <si>
    <t>EK6346648</t>
  </si>
  <si>
    <t>EK6347364</t>
  </si>
  <si>
    <t>EK6347489</t>
  </si>
  <si>
    <t>EK6348925</t>
  </si>
  <si>
    <t>EK6349642</t>
  </si>
  <si>
    <t>EK6349527</t>
  </si>
  <si>
    <t>EK6350004</t>
  </si>
  <si>
    <t>11/29 - 12/5</t>
  </si>
  <si>
    <t>$1.12bn</t>
  </si>
  <si>
    <t>8-10bp</t>
  </si>
  <si>
    <t>T+189.4</t>
  </si>
  <si>
    <t>IM 4.95</t>
  </si>
  <si>
    <t xml:space="preserve">"very hi 200s" </t>
  </si>
  <si>
    <t>285a +/- 5</t>
  </si>
  <si>
    <t xml:space="preserve">T+280bp </t>
  </si>
  <si>
    <t>283/278</t>
  </si>
  <si>
    <t>$1.065bn</t>
  </si>
  <si>
    <t>43bp</t>
  </si>
  <si>
    <t>STT 3.30</t>
  </si>
  <si>
    <t>CS/DB/GS</t>
  </si>
  <si>
    <t xml:space="preserve">115 # </t>
  </si>
  <si>
    <t>113/111</t>
  </si>
  <si>
    <t xml:space="preserve">15bp </t>
  </si>
  <si>
    <t>BARC/C/DB</t>
  </si>
  <si>
    <t>NYL 1.45</t>
  </si>
  <si>
    <t>T+hi 50s</t>
  </si>
  <si>
    <t>BARC/CS/MIZ/RBS</t>
  </si>
  <si>
    <t>HONDA 1.55</t>
  </si>
  <si>
    <t>T+lo-mid 60s</t>
  </si>
  <si>
    <t>55a +/- 3</t>
  </si>
  <si>
    <t xml:space="preserve">T+52bp </t>
  </si>
  <si>
    <t xml:space="preserve">$1.45bn </t>
  </si>
  <si>
    <t>OGE 4.00</t>
  </si>
  <si>
    <t>JPM/RBS/USB/WFS</t>
  </si>
  <si>
    <t>122/121</t>
  </si>
  <si>
    <t>AIG 1.65</t>
  </si>
  <si>
    <t xml:space="preserve">BARC/CS </t>
  </si>
  <si>
    <t>PENSKE 3.05</t>
  </si>
  <si>
    <t>143/138</t>
  </si>
  <si>
    <t xml:space="preserve">25bp </t>
  </si>
  <si>
    <t>FE 3.85</t>
  </si>
  <si>
    <t>A3/BBB-</t>
  </si>
  <si>
    <t>BARC/JPM/MUFG/Scotia</t>
  </si>
  <si>
    <t>157/155</t>
  </si>
  <si>
    <t>EK6554373</t>
  </si>
  <si>
    <t>EK6531371</t>
  </si>
  <si>
    <t>EK6532338</t>
  </si>
  <si>
    <t>EK6533898</t>
  </si>
  <si>
    <t>EK6533773</t>
  </si>
  <si>
    <t>EK6497896</t>
  </si>
  <si>
    <t>EK6495254</t>
  </si>
  <si>
    <t>EK6488895</t>
  </si>
  <si>
    <t>EK6487574</t>
  </si>
  <si>
    <t>EK6488713</t>
  </si>
  <si>
    <t>EK6497714</t>
  </si>
  <si>
    <t>12/6 - 12/12</t>
  </si>
  <si>
    <t>12/13 - 12/19</t>
  </si>
  <si>
    <t>12/19 - 12/26</t>
  </si>
  <si>
    <t xml:space="preserve">GE FRN </t>
  </si>
  <si>
    <t>L+30/lo 30s</t>
  </si>
  <si>
    <t>3mL+28-30</t>
  </si>
  <si>
    <t>$2.90bn</t>
  </si>
  <si>
    <t>3mL+62bp</t>
  </si>
  <si>
    <t>GE  2.20</t>
  </si>
  <si>
    <t>T+75-77</t>
  </si>
  <si>
    <t>BARC/CACIB/GS/JPM/RBC</t>
  </si>
  <si>
    <t>3mL+94-99</t>
  </si>
  <si>
    <t>3mL+94bp</t>
  </si>
  <si>
    <t>$760m</t>
  </si>
  <si>
    <t>F 2.145</t>
  </si>
  <si>
    <t>$1.95bn</t>
  </si>
  <si>
    <t>F 3.219</t>
  </si>
  <si>
    <t>FDX 2.30</t>
  </si>
  <si>
    <t>FDX 3.20</t>
  </si>
  <si>
    <t>FDX 3.90</t>
  </si>
  <si>
    <t>FDX 4.10</t>
  </si>
  <si>
    <t>FDX 4.50</t>
  </si>
  <si>
    <t>EK6845680</t>
  </si>
  <si>
    <t>EK6845623</t>
  </si>
  <si>
    <t>EK6845805</t>
  </si>
  <si>
    <t>EK6846944</t>
  </si>
  <si>
    <t>EK6846829</t>
  </si>
  <si>
    <t>EK6847124</t>
  </si>
  <si>
    <t>EK6850128</t>
  </si>
  <si>
    <t>EK6850300</t>
  </si>
  <si>
    <t>EK6853841</t>
  </si>
  <si>
    <t>EK6850243</t>
  </si>
  <si>
    <t>EK6849823</t>
  </si>
  <si>
    <t>EK6845623 Corp</t>
  </si>
  <si>
    <t>US36967FAB76</t>
  </si>
  <si>
    <t>GENERAL ELEC CAP CORP</t>
  </si>
  <si>
    <t>FLOATING</t>
  </si>
  <si>
    <t>1/9/2017</t>
  </si>
  <si>
    <t>US</t>
  </si>
  <si>
    <t>#N/A Field Not Applicable</t>
  </si>
  <si>
    <t>FINANCIAL</t>
  </si>
  <si>
    <t>Diversified Finan Serv</t>
  </si>
  <si>
    <t>A1e</t>
  </si>
  <si>
    <t>#N/A N/A</t>
  </si>
  <si>
    <t>EK6845805 Corp</t>
  </si>
  <si>
    <t>US36967FAA93</t>
  </si>
  <si>
    <t>1/9/2020</t>
  </si>
  <si>
    <t>EK6845680 Corp</t>
  </si>
  <si>
    <t>US36962G7M04</t>
  </si>
  <si>
    <t>FIXED</t>
  </si>
  <si>
    <t>G+70</t>
  </si>
  <si>
    <t>T+71</t>
  </si>
  <si>
    <t>EK6846944 Corp</t>
  </si>
  <si>
    <t>US345397XC25</t>
  </si>
  <si>
    <t>FORD MOTOR CREDIT CO LLC</t>
  </si>
  <si>
    <t>1/9/2018</t>
  </si>
  <si>
    <t>Finance-Auto Loans</t>
  </si>
  <si>
    <t>Baa3e</t>
  </si>
  <si>
    <t>BBB-e</t>
  </si>
  <si>
    <t>EK6846829 Corp</t>
  </si>
  <si>
    <t>US345397WZ29</t>
  </si>
  <si>
    <t>G+110</t>
  </si>
  <si>
    <t>T+111</t>
  </si>
  <si>
    <t>EK6847124 Corp</t>
  </si>
  <si>
    <t>US345397XA68</t>
  </si>
  <si>
    <t>1/9/2022</t>
  </si>
  <si>
    <t>G+142</t>
  </si>
  <si>
    <t>T+144</t>
  </si>
  <si>
    <t>EK6849823 Corp</t>
  </si>
  <si>
    <t>US31428XAZ96</t>
  </si>
  <si>
    <t>FEDEX CORP</t>
  </si>
  <si>
    <t>2/1/2020</t>
  </si>
  <si>
    <t>TRANS - NON RAIL</t>
  </si>
  <si>
    <t>Transportation</t>
  </si>
  <si>
    <t>Transport-Services</t>
  </si>
  <si>
    <t>Baa1</t>
  </si>
  <si>
    <t>BBB</t>
  </si>
  <si>
    <t>G+77</t>
  </si>
  <si>
    <t>EK6850128 Corp</t>
  </si>
  <si>
    <t>US31428XBC92</t>
  </si>
  <si>
    <t>2/1/2025</t>
  </si>
  <si>
    <t>G+119</t>
  </si>
  <si>
    <t>EK6850243 Corp</t>
  </si>
  <si>
    <t>US31428XBA37</t>
  </si>
  <si>
    <t>2/1/2035</t>
  </si>
  <si>
    <t>G+164</t>
  </si>
  <si>
    <t>T+139</t>
  </si>
  <si>
    <t>EK6850300 Corp</t>
  </si>
  <si>
    <t>US31428XBB10</t>
  </si>
  <si>
    <t>2/1/2045</t>
  </si>
  <si>
    <t>G+157</t>
  </si>
  <si>
    <t>EK6853841 Corp</t>
  </si>
  <si>
    <t>US31428XBD75</t>
  </si>
  <si>
    <t>2/1/2065</t>
  </si>
  <si>
    <t>Baa1e</t>
  </si>
  <si>
    <t>G+195</t>
  </si>
  <si>
    <t>T+197</t>
  </si>
  <si>
    <t>FIG Clients</t>
  </si>
  <si>
    <t>FLAG</t>
  </si>
  <si>
    <t>12/27/13 - 1/3/14</t>
  </si>
  <si>
    <t>SIZE (mm)</t>
  </si>
  <si>
    <t>BK TO COVER</t>
  </si>
  <si>
    <t xml:space="preserve">NIC </t>
  </si>
  <si>
    <t>BAML/BARC/CS/MS/USB</t>
  </si>
  <si>
    <t>low 20s</t>
  </si>
  <si>
    <t>$2.1bln</t>
  </si>
  <si>
    <t>TRPCN (FRN)</t>
  </si>
  <si>
    <t>BAML/BNPP/CITI/MS</t>
  </si>
  <si>
    <t>$3.25bln</t>
  </si>
  <si>
    <t>TOYOTA (FRN)</t>
  </si>
  <si>
    <t>3mL+32</t>
  </si>
  <si>
    <t>BARC/STRH/TD/WFS</t>
  </si>
  <si>
    <t>CBS</t>
  </si>
  <si>
    <t>CITI/JPM/MS/WFS</t>
  </si>
  <si>
    <t>BAML/JPM/RBC/TD</t>
  </si>
  <si>
    <t>$2.8bln</t>
  </si>
  <si>
    <t>BARC/JPM/SANT</t>
  </si>
  <si>
    <t>$2.2bln ttl</t>
  </si>
  <si>
    <t>SOV (FRN)</t>
  </si>
  <si>
    <t>3mL+93</t>
  </si>
  <si>
    <t>RELIANCE</t>
  </si>
  <si>
    <t>CS/DB/UBS</t>
  </si>
  <si>
    <t>NR/BBB-/NR</t>
  </si>
  <si>
    <t>BNPP/CITI/DB/JPM</t>
  </si>
  <si>
    <t>RABOBK</t>
  </si>
  <si>
    <t>BAML/CITI/CS/RBC</t>
  </si>
  <si>
    <t>$1.6bln</t>
  </si>
  <si>
    <t>Low 30s</t>
  </si>
  <si>
    <t>75-77</t>
  </si>
  <si>
    <t>$4.7bln</t>
  </si>
  <si>
    <t>3mL+62</t>
  </si>
  <si>
    <t>BARC/CA-CIB/GS/JPM/RBC</t>
  </si>
  <si>
    <t>F (FRN)</t>
  </si>
  <si>
    <t>L+94-99</t>
  </si>
  <si>
    <t>BAML/CITI/MS(a) BNPP/DB(p)</t>
  </si>
  <si>
    <t>$2.25bln</t>
  </si>
  <si>
    <t>BAML/CITI/MS(a) BNS/MIZ(p)</t>
  </si>
  <si>
    <t>BAML/CITI/MS(a) REGIONS/STRH(p)</t>
  </si>
  <si>
    <t>$2.3bln</t>
  </si>
  <si>
    <t>10-17bp</t>
  </si>
  <si>
    <t>BAML/CITI/MS(a) GS/JPM/WFS(p)</t>
  </si>
  <si>
    <t>$2.6bln</t>
  </si>
  <si>
    <t>TOTAL:</t>
  </si>
  <si>
    <t>AVG:</t>
  </si>
  <si>
    <t>NO DEALS PXD</t>
  </si>
  <si>
    <t>IPT/PXD DIF</t>
  </si>
  <si>
    <t>X CVRD</t>
  </si>
  <si>
    <t>3mL+lo 20s</t>
  </si>
  <si>
    <t xml:space="preserve">3mL+20bp </t>
  </si>
  <si>
    <t>TRPCN FRN</t>
  </si>
  <si>
    <t>3mL+79bp</t>
  </si>
  <si>
    <t>TRPCN 1.875</t>
  </si>
  <si>
    <t>BAML/BNPP/C/MS</t>
  </si>
  <si>
    <t>TOYOTA  1.45</t>
  </si>
  <si>
    <t>PNW 2.20</t>
  </si>
  <si>
    <t>GM FRN</t>
  </si>
  <si>
    <t>BARC/C/CA/CS/RBS</t>
  </si>
  <si>
    <t>3mL+156bp</t>
  </si>
  <si>
    <t>$375m</t>
  </si>
  <si>
    <t>GM 3.15</t>
  </si>
  <si>
    <t>CBS 3.50</t>
  </si>
  <si>
    <t>CBS 4.60</t>
  </si>
  <si>
    <t>VTR 3.50</t>
  </si>
  <si>
    <t>VTR 4.375</t>
  </si>
  <si>
    <t xml:space="preserve">SOV FRN </t>
  </si>
  <si>
    <t>BARC/JPM/Santan</t>
  </si>
  <si>
    <t>SOV 2.00</t>
  </si>
  <si>
    <t>AL 3.75</t>
  </si>
  <si>
    <t>BNPP/C/DB/JPM</t>
  </si>
  <si>
    <t>TOMARI 2.50</t>
  </si>
  <si>
    <t>RABOBK 2.25</t>
  </si>
  <si>
    <t>BAML/C/CS/RBC</t>
  </si>
  <si>
    <t>10bp to neg 4bp</t>
  </si>
  <si>
    <t xml:space="preserve">TOTAL: </t>
  </si>
  <si>
    <t>AVG IPT-PXD:</t>
  </si>
  <si>
    <t xml:space="preserve">AVG BOOK: </t>
  </si>
  <si>
    <t xml:space="preserve">AVG NIC: </t>
  </si>
  <si>
    <t>EK6869235</t>
  </si>
  <si>
    <t>EK6869417</t>
  </si>
  <si>
    <t>EK6869474</t>
  </si>
  <si>
    <t>EK6871090</t>
  </si>
  <si>
    <t>EK6881834</t>
  </si>
  <si>
    <t>EK6877634</t>
  </si>
  <si>
    <t>EK6871637</t>
  </si>
  <si>
    <t>EK6869110</t>
  </si>
  <si>
    <t>EK6869177</t>
  </si>
  <si>
    <t>EK6868096</t>
  </si>
  <si>
    <t>EK6868211</t>
  </si>
  <si>
    <t>EK6868336</t>
  </si>
  <si>
    <t>EK6868872</t>
  </si>
  <si>
    <t>EK6868575</t>
  </si>
  <si>
    <t>EK6869052</t>
  </si>
  <si>
    <t>EK6868997</t>
  </si>
  <si>
    <t>EK6869292</t>
  </si>
  <si>
    <t>EK6871454</t>
  </si>
  <si>
    <t>BARC/CITI/GS/JPM/SMBC</t>
  </si>
  <si>
    <t>3mL+58</t>
  </si>
  <si>
    <t>$1.2bln</t>
  </si>
  <si>
    <t>BARC/MS(a) CITI/CS/JPM(p)</t>
  </si>
  <si>
    <t>3mL+26</t>
  </si>
  <si>
    <t>CITI/TD</t>
  </si>
  <si>
    <t>low to hi 20s</t>
  </si>
  <si>
    <t>BARC/C/GS/JPM/SMBC</t>
  </si>
  <si>
    <t>$1.17bn</t>
  </si>
  <si>
    <t>SUMIBK 1.75</t>
  </si>
  <si>
    <t>95-100; RVSD 90-95</t>
  </si>
  <si>
    <t>SUMIBK 2.45</t>
  </si>
  <si>
    <t>115a; RVSD 110a</t>
  </si>
  <si>
    <t>$3.160bn</t>
  </si>
  <si>
    <t>TD/Citi</t>
  </si>
  <si>
    <t>3mL+26 #</t>
  </si>
  <si>
    <t xml:space="preserve">3mL+26bp </t>
  </si>
  <si>
    <t>EXC 2.95</t>
  </si>
  <si>
    <t xml:space="preserve">5BP </t>
  </si>
  <si>
    <t>Quarter</t>
  </si>
  <si>
    <t>EK6883640</t>
  </si>
  <si>
    <t>EK6883822</t>
  </si>
  <si>
    <t>EK6883525</t>
  </si>
  <si>
    <t>EK6896188</t>
  </si>
  <si>
    <t>EK6896600</t>
  </si>
  <si>
    <t>SUMITOMO MITSUI BANKING</t>
  </si>
  <si>
    <t>TORONTO-DOMINION BANK</t>
  </si>
  <si>
    <t>EXELON GENERATION CO LLC</t>
  </si>
  <si>
    <t>MET LIFE GLOB FUNDING I</t>
  </si>
  <si>
    <t>TRANS-CANADA PIPELINES</t>
  </si>
  <si>
    <t>TOYOTA MOTOR CREDIT CORP</t>
  </si>
  <si>
    <t>ARIZONA PUBLIC SERVICE</t>
  </si>
  <si>
    <t>GENERAL MOTORS FINL CO</t>
  </si>
  <si>
    <t>CBS CORP</t>
  </si>
  <si>
    <t>VENTAS REALTY LP</t>
  </si>
  <si>
    <t>SANTANDER BANK NA</t>
  </si>
  <si>
    <t>AIR LEASE CORP</t>
  </si>
  <si>
    <t>RELIANCE STAND LIFE II</t>
  </si>
  <si>
    <t>RABOBANK NEDERLAND NY</t>
  </si>
  <si>
    <r>
      <rPr>
        <sz val="9"/>
        <color theme="1"/>
        <rFont val="Calibri"/>
        <family val="2"/>
      </rPr>
      <t>Δ</t>
    </r>
    <r>
      <rPr>
        <sz val="9"/>
        <color theme="1"/>
        <rFont val="Cambria"/>
        <family val="1"/>
      </rPr>
      <t xml:space="preserve"> IPT to Priced
(bps)</t>
    </r>
  </si>
  <si>
    <t>Row Labels</t>
  </si>
  <si>
    <t>Grand Total</t>
  </si>
  <si>
    <t xml:space="preserve">BAC </t>
  </si>
  <si>
    <t>BAML Sole</t>
  </si>
  <si>
    <t>3mL+95.5bp</t>
  </si>
  <si>
    <t>JPM 2.25</t>
  </si>
  <si>
    <t>147.5a +/- 2.5</t>
  </si>
  <si>
    <t>WFC 5.875</t>
  </si>
  <si>
    <t xml:space="preserve">5.875-6.0% </t>
  </si>
  <si>
    <t>PEMEX 3.50</t>
  </si>
  <si>
    <t>BBVA/C/HSBC/MS</t>
  </si>
  <si>
    <t>PEMEX 4.50</t>
  </si>
  <si>
    <t>PEMEX 5.625</t>
  </si>
  <si>
    <t>335a +/- 5</t>
  </si>
  <si>
    <t xml:space="preserve">T+330bp </t>
  </si>
  <si>
    <t>VAL 3.30</t>
  </si>
  <si>
    <t>VAL 4.40</t>
  </si>
  <si>
    <t>AKBNK 4.00</t>
  </si>
  <si>
    <t>BARC/C/GS/ING/MIZ/SC</t>
  </si>
  <si>
    <t>MS+287.5a</t>
  </si>
  <si>
    <t>MS+275a +/- 5</t>
  </si>
  <si>
    <t xml:space="preserve">MS+270bp </t>
  </si>
  <si>
    <t xml:space="preserve">$1.8bn. </t>
  </si>
  <si>
    <t>MQGAU 2.40</t>
  </si>
  <si>
    <t>BAML/C/Macquarie/WFS</t>
  </si>
  <si>
    <t>HCP 3.40</t>
  </si>
  <si>
    <t>C/CACIB/CS/RBS</t>
  </si>
  <si>
    <t>EIX 1.845</t>
  </si>
  <si>
    <t>2022; a/l 3.75</t>
  </si>
  <si>
    <t>C/JPM/BARC</t>
  </si>
  <si>
    <t>EIX 2.40</t>
  </si>
  <si>
    <t>C/JPM/UBS</t>
  </si>
  <si>
    <t>EIX 3.60</t>
  </si>
  <si>
    <t>L+17-20</t>
  </si>
  <si>
    <t>L+35-40</t>
  </si>
  <si>
    <t>L+30-33</t>
  </si>
  <si>
    <t>BRX 3.85</t>
  </si>
  <si>
    <t>BARC/JPM/MUFG</t>
  </si>
  <si>
    <t>3mL+29bp</t>
  </si>
  <si>
    <t>DE 1.35</t>
  </si>
  <si>
    <t>T+50-53bp</t>
  </si>
  <si>
    <t>UNIVND 3.438</t>
  </si>
  <si>
    <t>WFS/GS</t>
  </si>
  <si>
    <t>EIBKOR 2.25</t>
  </si>
  <si>
    <t>BAML/BARC/C/DB/HSBC/JPM/RBS</t>
  </si>
  <si>
    <t>EIBKOR 2.875</t>
  </si>
  <si>
    <t>T+102.5bp</t>
  </si>
  <si>
    <t>ANZ/C/GS/RBC</t>
  </si>
  <si>
    <t xml:space="preserve">3mL+44bp </t>
  </si>
  <si>
    <t>ANZ 1.50</t>
  </si>
  <si>
    <t>DDR 3.625</t>
  </si>
  <si>
    <t>DB/JEF/WFS</t>
  </si>
  <si>
    <t>NWIDE 2.35</t>
  </si>
  <si>
    <t>BARC/C/CS/UBS</t>
  </si>
  <si>
    <t>C/JPM/USB/WFS</t>
  </si>
  <si>
    <t>AIG 4.375</t>
  </si>
  <si>
    <t>NU 1.60</t>
  </si>
  <si>
    <t>NU 3.15</t>
  </si>
  <si>
    <t>BAMACN 4.00</t>
  </si>
  <si>
    <t>Citi/CS</t>
  </si>
  <si>
    <t>4.00% (209)</t>
  </si>
  <si>
    <t>ECL 1.55</t>
  </si>
  <si>
    <t>ECL 2.25</t>
  </si>
  <si>
    <t>EK7062285</t>
  </si>
  <si>
    <t>EK7029482</t>
  </si>
  <si>
    <t>EK7020424</t>
  </si>
  <si>
    <t>EK7020663</t>
  </si>
  <si>
    <t>JPM 3.125</t>
  </si>
  <si>
    <t>EK7023006</t>
  </si>
  <si>
    <t>EK7023188</t>
  </si>
  <si>
    <t>EK7023428</t>
  </si>
  <si>
    <t>EK7023725</t>
  </si>
  <si>
    <t>EK7021323</t>
  </si>
  <si>
    <t>EK7021265</t>
  </si>
  <si>
    <t>EK7017842</t>
  </si>
  <si>
    <t>EK6980966</t>
  </si>
  <si>
    <t>EK6966791</t>
  </si>
  <si>
    <t>EK6966676</t>
  </si>
  <si>
    <t>EK6966973</t>
  </si>
  <si>
    <t>EK6967096</t>
  </si>
  <si>
    <t>EK6967336</t>
  </si>
  <si>
    <t>EK6967393</t>
  </si>
  <si>
    <t>EK6968532</t>
  </si>
  <si>
    <t>EK6969019</t>
  </si>
  <si>
    <t>EK6968839</t>
  </si>
  <si>
    <t>Aaa</t>
  </si>
  <si>
    <t>EK6851381</t>
  </si>
  <si>
    <t>EK6929732</t>
  </si>
  <si>
    <t>EK6929559</t>
  </si>
  <si>
    <t>EK6933395</t>
  </si>
  <si>
    <t>EK6933759</t>
  </si>
  <si>
    <t>EK6939517</t>
  </si>
  <si>
    <t>EK6939632</t>
  </si>
  <si>
    <t>EK6939871</t>
  </si>
  <si>
    <t>EK6940051</t>
  </si>
  <si>
    <t>EK6940234</t>
  </si>
  <si>
    <t>EK6940291</t>
  </si>
  <si>
    <t>EK6940770</t>
  </si>
  <si>
    <t>T+208.6bp</t>
  </si>
  <si>
    <t>EK6940416</t>
  </si>
  <si>
    <t>EK6940713</t>
  </si>
  <si>
    <t>12/26 - 1/2</t>
  </si>
  <si>
    <t>1/3 - 1/9</t>
  </si>
  <si>
    <t>1/10 - 1/16</t>
  </si>
  <si>
    <t>3mL+95.5</t>
  </si>
  <si>
    <t>T+102.5</t>
  </si>
  <si>
    <t>AKBANK</t>
  </si>
  <si>
    <t>BARC/CITI/GS/ING/MIZ/STCH</t>
  </si>
  <si>
    <t>MS+270</t>
  </si>
  <si>
    <t>112.5a +/-2.5</t>
  </si>
  <si>
    <t>147.5a +/-2.5</t>
  </si>
  <si>
    <t>VAL</t>
  </si>
  <si>
    <t>$3.2bln</t>
  </si>
  <si>
    <t>BBVA/CITI/HSBC/MS</t>
  </si>
  <si>
    <t>$4.5bln</t>
  </si>
  <si>
    <t>15-20</t>
  </si>
  <si>
    <t>$4.1bln</t>
  </si>
  <si>
    <t>$7.5bln</t>
  </si>
  <si>
    <t>WFC</t>
  </si>
  <si>
    <t>Perpnc10</t>
  </si>
  <si>
    <t>6.125%a</t>
  </si>
  <si>
    <t>MQGAU</t>
  </si>
  <si>
    <t>BAML/CITI/MQB/WFS</t>
  </si>
  <si>
    <t>115 the #</t>
  </si>
  <si>
    <t>CA-CIB/CITI/CS/RBS</t>
  </si>
  <si>
    <t>EIX (AMOR)</t>
  </si>
  <si>
    <t>CITI/JPM/BARC(a) MUFG/RBS/UBS/WFS(p)</t>
  </si>
  <si>
    <t>EIX (BULLET)</t>
  </si>
  <si>
    <t>CITI/JPM/UBS(a) BARC/MUFG/RBS/WFS(p)</t>
  </si>
  <si>
    <t>$1.3bln</t>
  </si>
  <si>
    <t>$1.8bln</t>
  </si>
  <si>
    <t>3mL+17-20</t>
  </si>
  <si>
    <t>3mL+35-40</t>
  </si>
  <si>
    <t>3mL+30-33</t>
  </si>
  <si>
    <t>BRX</t>
  </si>
  <si>
    <t>CITI/JPM/WFS(a) BARC/DB/RBC(p)</t>
  </si>
  <si>
    <t>NOTREDAME</t>
  </si>
  <si>
    <t>BAML/BARC/CITI/DB/HSBC/JPM/RBS/SAMSUNG</t>
  </si>
  <si>
    <t>$2.7bln</t>
  </si>
  <si>
    <t>$3.3bln</t>
  </si>
  <si>
    <t>ANZ/CITI/GS/RBC</t>
  </si>
  <si>
    <t>Baa2/BBB-/BBB-</t>
  </si>
  <si>
    <t>DB/JEFF/WFS(a) BNY/GS/RBS(p)</t>
  </si>
  <si>
    <t>CITI/JPM/USB/WFS(a) BNPP/DB/HSBC/MS(p)</t>
  </si>
  <si>
    <t>NWIDE</t>
  </si>
  <si>
    <t>BARC/CITI/CS/UBS</t>
  </si>
  <si>
    <t>BAML/BARC/RBC(a) JPM/MUS(p)</t>
  </si>
  <si>
    <t>BAMACN</t>
  </si>
  <si>
    <t>CITI/CS</t>
  </si>
  <si>
    <t>4.00% the #</t>
  </si>
  <si>
    <t>ECL</t>
  </si>
  <si>
    <t>3mL+114bp</t>
  </si>
  <si>
    <t>MS 2.65</t>
  </si>
  <si>
    <t>MS 4.30</t>
  </si>
  <si>
    <t xml:space="preserve">very lo 200s (200-205) </t>
  </si>
  <si>
    <t xml:space="preserve">$8.3bn </t>
  </si>
  <si>
    <t>USB 1.35</t>
  </si>
  <si>
    <t>USB 2.80</t>
  </si>
  <si>
    <t>JACLIF FRN</t>
  </si>
  <si>
    <t>BARC/USB/UBS</t>
  </si>
  <si>
    <t>L+mid 20s</t>
  </si>
  <si>
    <t>3mL+25bp #</t>
  </si>
  <si>
    <t>QUEEHS 4.464</t>
  </si>
  <si>
    <t>30.5y</t>
  </si>
  <si>
    <t>JPM/BAML</t>
  </si>
  <si>
    <t>RILIN 4.125</t>
  </si>
  <si>
    <t>BAML/C/HSBC/SCB</t>
  </si>
  <si>
    <t>LH 2.625</t>
  </si>
  <si>
    <t>BAML/CS/WFS</t>
  </si>
  <si>
    <t>LH 3.20</t>
  </si>
  <si>
    <t>LH 3.60</t>
  </si>
  <si>
    <t>LH 4.70</t>
  </si>
  <si>
    <t>ADBE 3.25</t>
  </si>
  <si>
    <t>BAML/JPM/RBS</t>
  </si>
  <si>
    <t xml:space="preserve">$5.1bn </t>
  </si>
  <si>
    <t>5bp/neg 5bp</t>
  </si>
  <si>
    <t>PGR 3.70</t>
  </si>
  <si>
    <t>WPC 4.00</t>
  </si>
  <si>
    <t xml:space="preserve">220 # </t>
  </si>
  <si>
    <t>34bp</t>
  </si>
  <si>
    <t>CAF FRN</t>
  </si>
  <si>
    <t>BARC/CACIB/DAIWA/DB</t>
  </si>
  <si>
    <t>PARHC 4.117</t>
  </si>
  <si>
    <t xml:space="preserve">170a </t>
  </si>
  <si>
    <t>L+116#</t>
  </si>
  <si>
    <t>3mL+116bp</t>
  </si>
  <si>
    <t>GS 2.60</t>
  </si>
  <si>
    <t>GS 3.50</t>
  </si>
  <si>
    <t>170#</t>
  </si>
  <si>
    <t>BARC/C/HSBC/NTX/RBC</t>
  </si>
  <si>
    <t>90 #</t>
  </si>
  <si>
    <t>BPCEGP 2.25</t>
  </si>
  <si>
    <t>108#</t>
  </si>
  <si>
    <t>SWN 3.30</t>
  </si>
  <si>
    <t>BAML/RBS</t>
  </si>
  <si>
    <t>T+248bp</t>
  </si>
  <si>
    <t>SWN 4.05</t>
  </si>
  <si>
    <t>lo 300s</t>
  </si>
  <si>
    <t>T+278bp</t>
  </si>
  <si>
    <t>SWN 4.95</t>
  </si>
  <si>
    <t>325a +/- 5</t>
  </si>
  <si>
    <t>T+318bp</t>
  </si>
  <si>
    <t>NRUC 2.00</t>
  </si>
  <si>
    <t>JPM/MUFG/RBC/SCOT/STRH</t>
  </si>
  <si>
    <t>NRUC 2.85</t>
  </si>
  <si>
    <t>EK7097299</t>
  </si>
  <si>
    <t>EK7097414</t>
  </si>
  <si>
    <t>EK7097596</t>
  </si>
  <si>
    <t>EK7097711</t>
  </si>
  <si>
    <t>EK7097539</t>
  </si>
  <si>
    <t>EK7096630</t>
  </si>
  <si>
    <t>EK7096812</t>
  </si>
  <si>
    <t>EK7096572</t>
  </si>
  <si>
    <t>EK7096515</t>
  </si>
  <si>
    <t>EK7103410</t>
  </si>
  <si>
    <t>EK7136261</t>
  </si>
  <si>
    <t>EK7103352</t>
  </si>
  <si>
    <t>EK7129068</t>
  </si>
  <si>
    <t>EK7133441</t>
  </si>
  <si>
    <t>EK7126601</t>
  </si>
  <si>
    <t>EK7126429</t>
  </si>
  <si>
    <t>EK7126486</t>
  </si>
  <si>
    <t>EK7126361</t>
  </si>
  <si>
    <t>EK7126189</t>
  </si>
  <si>
    <t>EK7113385</t>
  </si>
  <si>
    <t>EK7160055</t>
  </si>
  <si>
    <t>EK7157952</t>
  </si>
  <si>
    <t>EK7151591</t>
  </si>
  <si>
    <t>EK7150510</t>
  </si>
  <si>
    <t>EK7151831</t>
  </si>
  <si>
    <t>EK7154298</t>
  </si>
  <si>
    <t>EK7153993</t>
  </si>
  <si>
    <t>EK7154173</t>
  </si>
  <si>
    <t>USE_OF_PROCEEDS</t>
  </si>
  <si>
    <t>Loan Payment</t>
  </si>
  <si>
    <t>Repay/Refinance Debt</t>
  </si>
  <si>
    <t>General Corporate Purpose</t>
  </si>
  <si>
    <t>Use of Proceeds</t>
  </si>
  <si>
    <t xml:space="preserve">$300m </t>
  </si>
  <si>
    <t>CP 2.90</t>
  </si>
  <si>
    <t>BAML/HSBC/JPM/MS</t>
  </si>
  <si>
    <t>T+112.5bp</t>
  </si>
  <si>
    <t>TTXCO 3.90</t>
  </si>
  <si>
    <t>160a +/- 3</t>
  </si>
  <si>
    <t>SYF FRN</t>
  </si>
  <si>
    <t>BARC/CS/JPM/MIZ</t>
  </si>
  <si>
    <t>3mL+123bp</t>
  </si>
  <si>
    <t>SYF  2.70</t>
  </si>
  <si>
    <t>PENSKE 3.375</t>
  </si>
  <si>
    <t>3mL+68bp</t>
  </si>
  <si>
    <t>WFC 2.15</t>
  </si>
  <si>
    <t>85 #</t>
  </si>
  <si>
    <t>C/MS/DESJ</t>
  </si>
  <si>
    <t>3mL+66.5bp</t>
  </si>
  <si>
    <t>$1.35bn ttl</t>
  </si>
  <si>
    <t>CCDJ 1.75</t>
  </si>
  <si>
    <t>T+87.5bp #</t>
  </si>
  <si>
    <t>SIVB 2.50</t>
  </si>
  <si>
    <t xml:space="preserve">$860m </t>
  </si>
  <si>
    <t>UNP 1.80</t>
  </si>
  <si>
    <t>BARC/C/CS/MS</t>
  </si>
  <si>
    <t>UNP 3.375</t>
  </si>
  <si>
    <t>UNP 3.875</t>
  </si>
  <si>
    <t>CS 1.75</t>
  </si>
  <si>
    <t>METART 3.40</t>
  </si>
  <si>
    <t>EK7244875</t>
  </si>
  <si>
    <t>EK7205322</t>
  </si>
  <si>
    <t>EK7205207</t>
  </si>
  <si>
    <t>EK7195069</t>
  </si>
  <si>
    <t>EK7194948</t>
  </si>
  <si>
    <t>EK7194823</t>
  </si>
  <si>
    <t>EK7197164</t>
  </si>
  <si>
    <t>EK7197883</t>
  </si>
  <si>
    <t>EK7198360</t>
  </si>
  <si>
    <t>EK7198667</t>
  </si>
  <si>
    <t>EK7196984</t>
  </si>
  <si>
    <t>EK7197461</t>
  </si>
  <si>
    <t>EK7197107</t>
  </si>
  <si>
    <t>EK7196448</t>
  </si>
  <si>
    <t>EK7196505</t>
  </si>
  <si>
    <t>EK7195846</t>
  </si>
  <si>
    <t>General Working Capital</t>
  </si>
  <si>
    <t>SIR 2.85</t>
  </si>
  <si>
    <t>BAML/C/JEFF/MS/RBC/UBS</t>
  </si>
  <si>
    <t>T+215bp #</t>
  </si>
  <si>
    <t>SIR 3.60</t>
  </si>
  <si>
    <t>T+250bp #</t>
  </si>
  <si>
    <t>SIR 4.15</t>
  </si>
  <si>
    <t xml:space="preserve">T+280bp # </t>
  </si>
  <si>
    <t>SIR 4.50</t>
  </si>
  <si>
    <t>T+300bp #</t>
  </si>
  <si>
    <t>PX FRN</t>
  </si>
  <si>
    <t>CS/JPM/RBS/WFS</t>
  </si>
  <si>
    <t>FFE+33</t>
  </si>
  <si>
    <t>$185m</t>
  </si>
  <si>
    <t>PX 2.65</t>
  </si>
  <si>
    <t>PX 3.55</t>
  </si>
  <si>
    <t>42 tap</t>
  </si>
  <si>
    <t>C 1.80</t>
  </si>
  <si>
    <t xml:space="preserve">"low 100s" </t>
  </si>
  <si>
    <t>T+97bp #</t>
  </si>
  <si>
    <t>NYP 4.024%</t>
  </si>
  <si>
    <t>Aa3/NR</t>
  </si>
  <si>
    <t>EK7268411</t>
  </si>
  <si>
    <t>EK7279145</t>
  </si>
  <si>
    <t>EK7267876</t>
  </si>
  <si>
    <t>EJ4305839</t>
  </si>
  <si>
    <t>EK7278964</t>
  </si>
  <si>
    <t>EK7253694</t>
  </si>
  <si>
    <t>EK7253751</t>
  </si>
  <si>
    <t>EK7253819</t>
  </si>
  <si>
    <t>EK7279863</t>
  </si>
  <si>
    <t>SELECT INCOME REIT</t>
  </si>
  <si>
    <t>PRAXAIR INC</t>
  </si>
  <si>
    <t>NY &amp; PRESBYTERIAN HOSPIT</t>
  </si>
  <si>
    <t>CANADIAN PACIFIC RR CO</t>
  </si>
  <si>
    <t>TTX CO</t>
  </si>
  <si>
    <t>SYNCHRONY FINANCIAL</t>
  </si>
  <si>
    <t>PENSKE TRUCK LEASING/PTL</t>
  </si>
  <si>
    <t>CAISSE CENTRALE DESJARDN</t>
  </si>
  <si>
    <t>SVB FINANCIAL GROUP</t>
  </si>
  <si>
    <t>CREDIT SUISSE NEW YORK</t>
  </si>
  <si>
    <t>THE MET</t>
  </si>
  <si>
    <t xml:space="preserve">T+170 </t>
  </si>
  <si>
    <t>3mL+123</t>
  </si>
  <si>
    <t xml:space="preserve">T+140 </t>
  </si>
  <si>
    <t>3mL+66.5</t>
  </si>
  <si>
    <t>T+87.5 #</t>
  </si>
  <si>
    <t>3mL+69</t>
  </si>
  <si>
    <t xml:space="preserve">T+105 </t>
  </si>
  <si>
    <t>Sum of Size 
(M)</t>
  </si>
  <si>
    <t>RY (CVD)</t>
  </si>
  <si>
    <t>GS/RBC/UBS</t>
  </si>
  <si>
    <t>MS+ mid 40s</t>
  </si>
  <si>
    <t>MS+44 the #</t>
  </si>
  <si>
    <t>MS+44</t>
  </si>
  <si>
    <t>$2.4bln</t>
  </si>
  <si>
    <t>EK7267033</t>
  </si>
  <si>
    <t>ROYAL BANK OF CANADA</t>
  </si>
  <si>
    <t>MRK FRN</t>
  </si>
  <si>
    <t>A2/AA</t>
  </si>
  <si>
    <t>CS/DB/JPM</t>
  </si>
  <si>
    <t>3mL+37.5BP</t>
  </si>
  <si>
    <t>MRK  1.85</t>
  </si>
  <si>
    <t>46/44</t>
  </si>
  <si>
    <t>MRK 2.35</t>
  </si>
  <si>
    <t>69/66</t>
  </si>
  <si>
    <t>MRK 2.75</t>
  </si>
  <si>
    <t>87/84</t>
  </si>
  <si>
    <t>MRK 3.70</t>
  </si>
  <si>
    <t>121/119</t>
  </si>
  <si>
    <t>$8.7bn</t>
  </si>
  <si>
    <t>CENSUD 5.15</t>
  </si>
  <si>
    <t>HSBC/Scotia</t>
  </si>
  <si>
    <t>350a +/- 12.5</t>
  </si>
  <si>
    <t>T+337.5bp</t>
  </si>
  <si>
    <t xml:space="preserve">333/330 </t>
  </si>
  <si>
    <t>CENSUD 6.625</t>
  </si>
  <si>
    <t>low 400s</t>
  </si>
  <si>
    <t>425a +/- 5</t>
  </si>
  <si>
    <t>T+420bp</t>
  </si>
  <si>
    <t>414/411</t>
  </si>
  <si>
    <t xml:space="preserve">15-20bp </t>
  </si>
  <si>
    <t>UNBC FRN</t>
  </si>
  <si>
    <t>BAML/BARC/MUFG/MS</t>
  </si>
  <si>
    <t>UNBC 1.625</t>
  </si>
  <si>
    <t>76/74</t>
  </si>
  <si>
    <t>92/89</t>
  </si>
  <si>
    <t>UNBC 3.00</t>
  </si>
  <si>
    <t>121/118</t>
  </si>
  <si>
    <t>COST 1.75</t>
  </si>
  <si>
    <t>GUGPRT/JPM/WFS</t>
  </si>
  <si>
    <t>COST 2.25</t>
  </si>
  <si>
    <t>64/61</t>
  </si>
  <si>
    <t>ESKOM 7.125</t>
  </si>
  <si>
    <t>DB/RAND/SB</t>
  </si>
  <si>
    <t xml:space="preserve">mid 7% </t>
  </si>
  <si>
    <t>7.50% +/- 12.5bp</t>
  </si>
  <si>
    <t>7.35%; 556.1bp</t>
  </si>
  <si>
    <t>534/530</t>
  </si>
  <si>
    <t>50bp</t>
  </si>
  <si>
    <t>TRIHCG 4.125</t>
  </si>
  <si>
    <t>169/164</t>
  </si>
  <si>
    <t>TENCNT 2.875</t>
  </si>
  <si>
    <t>155/152</t>
  </si>
  <si>
    <t>$7.3bn</t>
  </si>
  <si>
    <t>TENCNT 3.80</t>
  </si>
  <si>
    <t xml:space="preserve">235a </t>
  </si>
  <si>
    <t>195/193</t>
  </si>
  <si>
    <t xml:space="preserve">$9.45bn </t>
  </si>
  <si>
    <t>BAML/CMZ/DB/ERSTE/ING/NATX</t>
  </si>
  <si>
    <t>MS+340a</t>
  </si>
  <si>
    <t>MS+325a +/- 3</t>
  </si>
  <si>
    <t xml:space="preserve">MS+322bp </t>
  </si>
  <si>
    <t>NYL 1.95</t>
  </si>
  <si>
    <t xml:space="preserve">Aaa/AAA </t>
  </si>
  <si>
    <t>5yr GIC</t>
  </si>
  <si>
    <t>58/53</t>
  </si>
  <si>
    <t xml:space="preserve">RY FRN </t>
  </si>
  <si>
    <t xml:space="preserve">3mL+26bp (SET) </t>
  </si>
  <si>
    <t>MSKCC 4.20</t>
  </si>
  <si>
    <t>long 40yr</t>
  </si>
  <si>
    <t>177/174</t>
  </si>
  <si>
    <t>RILIN 4.875</t>
  </si>
  <si>
    <t>BAML/BARC/C/HSBC</t>
  </si>
  <si>
    <t>265a +/- 2.5</t>
  </si>
  <si>
    <t>T+262.5</t>
  </si>
  <si>
    <t>260/256</t>
  </si>
  <si>
    <t>MTB 2.10</t>
  </si>
  <si>
    <t>73/70</t>
  </si>
  <si>
    <t>MTB 2.90</t>
  </si>
  <si>
    <t>NOC 3.85</t>
  </si>
  <si>
    <t>143/140</t>
  </si>
  <si>
    <t>BAML/C/MUFG/WFS</t>
  </si>
  <si>
    <t>IBM 1.125</t>
  </si>
  <si>
    <t>36/34</t>
  </si>
  <si>
    <t>GMT 3.25</t>
  </si>
  <si>
    <t>157/152</t>
  </si>
  <si>
    <t>GMT 4.50</t>
  </si>
  <si>
    <t>211/206</t>
  </si>
  <si>
    <t xml:space="preserve">3mL+25bp </t>
  </si>
  <si>
    <t>AAPL 1.55</t>
  </si>
  <si>
    <t xml:space="preserve">T+42bp </t>
  </si>
  <si>
    <t>37/34</t>
  </si>
  <si>
    <t>AAPL 2.15</t>
  </si>
  <si>
    <t>AAPL 2.50</t>
  </si>
  <si>
    <t>125-128</t>
  </si>
  <si>
    <t>117/115</t>
  </si>
  <si>
    <t>BARC/COF/DB/JPM/MS</t>
  </si>
  <si>
    <t>0-1bp</t>
  </si>
  <si>
    <t>COF 1.65</t>
  </si>
  <si>
    <t xml:space="preserve">lo 100s (100-105) </t>
  </si>
  <si>
    <t>93a +/- 3</t>
  </si>
  <si>
    <t>84/79</t>
  </si>
  <si>
    <t>COF 3.20</t>
  </si>
  <si>
    <t xml:space="preserve">T+157bp </t>
  </si>
  <si>
    <t>145/140</t>
  </si>
  <si>
    <t xml:space="preserve">WK TOTAL: </t>
  </si>
  <si>
    <t>WK AVG IPT-PXD:</t>
  </si>
  <si>
    <t>WK AVG 2NDRY:</t>
  </si>
  <si>
    <t xml:space="preserve">WK AVG BOOK: </t>
  </si>
  <si>
    <t xml:space="preserve">WK AVG NIC: </t>
  </si>
  <si>
    <t>Weig Avg NIM</t>
  </si>
  <si>
    <t>1/17 - 1/23</t>
  </si>
  <si>
    <t>1/24 - 1/30</t>
  </si>
  <si>
    <t>01/31 - 02/06</t>
  </si>
  <si>
    <t>MERCK &amp; CO</t>
  </si>
  <si>
    <t>T+337.5</t>
  </si>
  <si>
    <t>T+420</t>
  </si>
  <si>
    <t>CENCOSUD</t>
  </si>
  <si>
    <t>TRINITY HEALTH</t>
  </si>
  <si>
    <t>COSTCO COMPANIES</t>
  </si>
  <si>
    <t>MUFG AMERICAS</t>
  </si>
  <si>
    <t>Comp Guar</t>
  </si>
  <si>
    <t>T+162.5</t>
  </si>
  <si>
    <t xml:space="preserve">MS+322 </t>
  </si>
  <si>
    <t>TENCENT HOLDINGS</t>
  </si>
  <si>
    <t>HALKBANK</t>
  </si>
  <si>
    <t>NEW YORK LIFE</t>
  </si>
  <si>
    <t>MEM SLOAN CANCER CENTER</t>
  </si>
  <si>
    <t xml:space="preserve">3mL+25 </t>
  </si>
  <si>
    <t>Thursday, February 5</t>
  </si>
  <si>
    <t>Wednesday, February 4</t>
  </si>
  <si>
    <t>Tuesday, February 3</t>
  </si>
  <si>
    <t>Monday, February 2</t>
  </si>
  <si>
    <t>IBM CORP</t>
  </si>
  <si>
    <t>GATX CORP</t>
  </si>
  <si>
    <t>RELIANCE INDUSTRIES</t>
  </si>
  <si>
    <t>MANUF &amp; TRADERS</t>
  </si>
  <si>
    <t>NORTHROP GRUMMAN</t>
  </si>
  <si>
    <t>CAPITAL ONE</t>
  </si>
  <si>
    <t>APPLE INC</t>
  </si>
  <si>
    <t>Total</t>
  </si>
  <si>
    <t>02/07 - 02/13</t>
  </si>
  <si>
    <t>02/14 - 02/20</t>
  </si>
  <si>
    <t>02/21 - 02/27</t>
  </si>
  <si>
    <t>02/28 - 03/06</t>
  </si>
  <si>
    <t>03/07 - 03/13</t>
  </si>
  <si>
    <t>03/14 - 03/20</t>
  </si>
  <si>
    <t>03/21 - 03/27</t>
  </si>
  <si>
    <t>03/28 - 04/03</t>
  </si>
  <si>
    <t>04/04 - 04/10</t>
  </si>
  <si>
    <t>04/11 - 04/17</t>
  </si>
  <si>
    <t>04/18 - 04/24</t>
  </si>
  <si>
    <t>04/25 - 05/01</t>
  </si>
  <si>
    <t>05/02 - 05/08</t>
  </si>
  <si>
    <t>05/09 - 05/15</t>
  </si>
  <si>
    <t>05/16 - 05/22</t>
  </si>
  <si>
    <t>05/23 - 05/29</t>
  </si>
  <si>
    <t>05/30 - 06/05</t>
  </si>
  <si>
    <t>06/06 - 06/12</t>
  </si>
  <si>
    <t>06/13 - 06/19</t>
  </si>
  <si>
    <t>06/20 - 06/26</t>
  </si>
  <si>
    <t>06/27 - 07/02</t>
  </si>
  <si>
    <t>07/03 - 07/10</t>
  </si>
  <si>
    <t>07/11 - 07/17</t>
  </si>
  <si>
    <t>07/18 - 07/24</t>
  </si>
  <si>
    <t>07/25 - 07/31</t>
  </si>
  <si>
    <t>08/01 - 08/07</t>
  </si>
  <si>
    <t>08/08 - 08/14</t>
  </si>
  <si>
    <t>08/15 - 08/21</t>
  </si>
  <si>
    <t>08/24 - 08/28</t>
  </si>
  <si>
    <t>08/31 - 09/04</t>
  </si>
  <si>
    <t>09/08 - 09/11</t>
  </si>
  <si>
    <t>09/12 - 09/18</t>
  </si>
  <si>
    <t>09/19 - 09/25</t>
  </si>
  <si>
    <t>09/26 - 10/02</t>
  </si>
  <si>
    <t>10/03 - 10/09</t>
  </si>
  <si>
    <t>10/10 - 10/16</t>
  </si>
  <si>
    <t>10/19 - 10/23</t>
  </si>
  <si>
    <t>10/24 - 10/30</t>
  </si>
  <si>
    <t>10/31 - 11/06</t>
  </si>
  <si>
    <t>11/07 - 11/13</t>
  </si>
  <si>
    <t>11/14 - 11/20</t>
  </si>
  <si>
    <t>11/21 - 11/27</t>
  </si>
  <si>
    <t>11/28 - 12/04</t>
  </si>
  <si>
    <t>12/05 - 12/11</t>
  </si>
  <si>
    <t>12/12 - 12/18</t>
  </si>
  <si>
    <t>12/21 - 12/24</t>
  </si>
  <si>
    <t>12/28 - 12/31</t>
  </si>
  <si>
    <t>01/04 - 01/08</t>
  </si>
  <si>
    <t>01/09 - 01/15</t>
  </si>
  <si>
    <t>Friday, January 22, 2016</t>
  </si>
  <si>
    <t>01/16 - 01/22</t>
  </si>
  <si>
    <t>01/23 - 01/29</t>
  </si>
  <si>
    <t>02/01 - 02/05</t>
  </si>
  <si>
    <t>02/06 - 02/12</t>
  </si>
  <si>
    <t>02/13 - 02/19</t>
  </si>
  <si>
    <t>02/20 - 02/26</t>
  </si>
  <si>
    <t>02/27 - 03/04</t>
  </si>
  <si>
    <t>03/05 - 03/11</t>
  </si>
  <si>
    <t>03/12 - 03/18</t>
  </si>
  <si>
    <t>03/19 - 03/24</t>
  </si>
  <si>
    <t>03/25 - 04/01</t>
  </si>
  <si>
    <t>04/02 - 04/08</t>
  </si>
  <si>
    <t>04/11 - 04/15</t>
  </si>
  <si>
    <t>04/18 - 04/22</t>
  </si>
  <si>
    <t>04/23 - 04/29</t>
  </si>
  <si>
    <t>04/30 - 05/06</t>
  </si>
  <si>
    <t>05/07 - 05/13</t>
  </si>
  <si>
    <t>05/14 - 05/20</t>
  </si>
  <si>
    <t>05/21 - 05/27</t>
  </si>
  <si>
    <t>05/31 - 06/03</t>
  </si>
  <si>
    <t>06/04 - 06/10</t>
  </si>
  <si>
    <t>06/11 - 06/17</t>
  </si>
  <si>
    <t>06/18 - 06/24</t>
  </si>
  <si>
    <t>06/25 - 07/01</t>
  </si>
  <si>
    <t>07/02 - 07/08</t>
  </si>
  <si>
    <t>07/11 - 07/15</t>
  </si>
  <si>
    <t>07/18 - 07/22</t>
  </si>
  <si>
    <t>07/25 - 07/29</t>
  </si>
  <si>
    <t>08/01 - 08/05</t>
  </si>
  <si>
    <t>08/08 - 08/12</t>
  </si>
  <si>
    <t>08/15 - 08/19</t>
  </si>
  <si>
    <t>08/22 - 08/26</t>
  </si>
  <si>
    <t>08/29 - 09/02</t>
  </si>
  <si>
    <t>09/06 - 09/09</t>
  </si>
  <si>
    <t>09/12 - 09/16</t>
  </si>
  <si>
    <t>09/19 - 09/23</t>
  </si>
  <si>
    <t>09/26 - 09/30</t>
  </si>
  <si>
    <t>10/03 - 10/07</t>
  </si>
  <si>
    <t>10/10 - 10/14</t>
  </si>
  <si>
    <t>10/17 - 10/21</t>
  </si>
  <si>
    <t>10/24 - 10/28</t>
  </si>
  <si>
    <t>10/31 - 11/04</t>
  </si>
  <si>
    <t>Refinance</t>
  </si>
  <si>
    <t>Basel III Additional Tier 1</t>
  </si>
  <si>
    <t>11/07 - 11/10</t>
  </si>
  <si>
    <t>11/14 - 11/18</t>
  </si>
  <si>
    <t>11/21 - 11/25</t>
  </si>
  <si>
    <t>11/28 - 12/02</t>
  </si>
  <si>
    <t>12/05 - 12/09</t>
  </si>
  <si>
    <t>12/12 - 12/16</t>
  </si>
  <si>
    <t>12/19 - 12/23</t>
  </si>
  <si>
    <t>12/27 - 12/30</t>
  </si>
  <si>
    <t>01/03 - 01/06</t>
  </si>
  <si>
    <t>01/09 - 01/13</t>
  </si>
  <si>
    <t>01/17 - 01/20</t>
  </si>
  <si>
    <t>01/23 - 01/27</t>
  </si>
  <si>
    <t>01/30 - 02/03</t>
  </si>
  <si>
    <t>02/06 - 02/10</t>
  </si>
  <si>
    <t>02/13 - 02/17</t>
  </si>
  <si>
    <t>02/21 - 02/24</t>
  </si>
  <si>
    <t>02/27 - 03/03</t>
  </si>
  <si>
    <t>03/06 - 03/10</t>
  </si>
  <si>
    <t>03/13 - 03/17</t>
  </si>
  <si>
    <t>03/20 - 03/24</t>
  </si>
  <si>
    <t>03/27 - 03/31</t>
  </si>
  <si>
    <t>04/03 - 04/07</t>
  </si>
  <si>
    <t>04/10 - 04/13</t>
  </si>
  <si>
    <t>04/17 - 04/21</t>
  </si>
  <si>
    <t>04/24 - 04/28</t>
  </si>
  <si>
    <t>05/01 - 05/05</t>
  </si>
  <si>
    <t>05/08 - 05/12</t>
  </si>
  <si>
    <t>05/15 - 05/19</t>
  </si>
  <si>
    <t>05/22 - 05/26</t>
  </si>
  <si>
    <t>05/30 - 06/02</t>
  </si>
  <si>
    <t>06/05 - 06/09</t>
  </si>
  <si>
    <t>06/12 - 06/16</t>
  </si>
  <si>
    <t>06/19 - 06/23</t>
  </si>
  <si>
    <t>06/26 - 06/30</t>
  </si>
  <si>
    <t>07/03 - 07/07</t>
  </si>
  <si>
    <t>07/10 - 07/14</t>
  </si>
  <si>
    <t>07/17 - 07/21</t>
  </si>
  <si>
    <t>07/24 - 07/28</t>
  </si>
  <si>
    <t>07/31 - 08/04</t>
  </si>
  <si>
    <t>08/07 - 08/11</t>
  </si>
  <si>
    <t>08/14 - 08/18</t>
  </si>
  <si>
    <t>08/21 - 08/25</t>
  </si>
  <si>
    <t>08/28 - 09/01</t>
  </si>
  <si>
    <t>09/05 - 09/08</t>
  </si>
  <si>
    <t>09/11 - 09/15</t>
  </si>
  <si>
    <t>09/18 - 09/22</t>
  </si>
  <si>
    <t>09/25 - 09/29</t>
  </si>
  <si>
    <t>10/02 - 10/06</t>
  </si>
  <si>
    <t>10/10 - 10/13</t>
  </si>
  <si>
    <t>10/16 - 10/20</t>
  </si>
  <si>
    <t>10/23 - 10/27</t>
  </si>
  <si>
    <t>10/30 - 11/03</t>
  </si>
  <si>
    <t>11/06 - 11/10</t>
  </si>
  <si>
    <t>11/13 - 11/17</t>
  </si>
  <si>
    <t>11/20 - 11/24</t>
  </si>
  <si>
    <t>11/27 - 12/01</t>
  </si>
  <si>
    <t>12/04 - 12/08</t>
  </si>
  <si>
    <t>12/11 - 12/15</t>
  </si>
  <si>
    <t>12/18 - 12/22</t>
  </si>
  <si>
    <t>12/26 - 12/29</t>
  </si>
  <si>
    <t>01/02 - 01/05</t>
  </si>
  <si>
    <t>01/08 - 01/12</t>
  </si>
  <si>
    <t>01/16 - 01/19</t>
  </si>
  <si>
    <t>01/22 - 01/26</t>
  </si>
  <si>
    <t>01/29 - 02/02</t>
  </si>
  <si>
    <t>02/05 - 02/09</t>
  </si>
  <si>
    <t>02/12 -  02/16</t>
  </si>
  <si>
    <t>02/20 - 02/23</t>
  </si>
  <si>
    <t>02/26 - 03/02</t>
  </si>
  <si>
    <t>Bail-in</t>
  </si>
  <si>
    <t>Bridge-loan Payment</t>
  </si>
  <si>
    <t>03/05 - 03/09</t>
  </si>
  <si>
    <t>03/12 - 03/16</t>
  </si>
  <si>
    <t>03/19 - 03/23</t>
  </si>
  <si>
    <t>03/26 - 03/29</t>
  </si>
  <si>
    <t>04/02 - 04/06</t>
  </si>
  <si>
    <t>04/09 - 04/13</t>
  </si>
  <si>
    <t>04/16 - 04/20</t>
  </si>
  <si>
    <t>04/23 - 04/27</t>
  </si>
  <si>
    <t>04/30 - 05/04</t>
  </si>
  <si>
    <t>05/07 - 05/10</t>
  </si>
  <si>
    <t>05/14 - 05/18</t>
  </si>
  <si>
    <t>05/21 - 05/25</t>
  </si>
  <si>
    <t>05/29 - 06/01</t>
  </si>
  <si>
    <t>06/04 - 06/08</t>
  </si>
  <si>
    <t>06/11 - 06/15</t>
  </si>
  <si>
    <t>06/18 - 06/22</t>
  </si>
  <si>
    <t>06/25 - 06/29</t>
  </si>
  <si>
    <t>07/02 - 07/06</t>
  </si>
  <si>
    <t>07/09 - 07/13</t>
  </si>
  <si>
    <t>07/16 - 07/20</t>
  </si>
  <si>
    <t>07/23 - 07/27</t>
  </si>
  <si>
    <t>07/30 - 08/03</t>
  </si>
  <si>
    <t>08/06 - 08/10</t>
  </si>
  <si>
    <t>08/13 - 08/17</t>
  </si>
  <si>
    <t>08/20 - 08/24</t>
  </si>
  <si>
    <t>08/27 - 08/31</t>
  </si>
  <si>
    <t>09/04 - 09/07</t>
  </si>
  <si>
    <t>09/10 - 09/14</t>
  </si>
  <si>
    <t>09/17 - 09/21</t>
  </si>
  <si>
    <t>09/24 - 09/28</t>
  </si>
  <si>
    <t>10/01 - 10/05</t>
  </si>
  <si>
    <t>10/09 - 10/12</t>
  </si>
  <si>
    <t>10/15 - 10/19</t>
  </si>
  <si>
    <t>10/22 - 10/26</t>
  </si>
  <si>
    <t>10/29 - 11/02</t>
  </si>
  <si>
    <t>11/05 - 11/09</t>
  </si>
  <si>
    <t>11/13 - 11/16</t>
  </si>
  <si>
    <t>11/19 - 11/23</t>
  </si>
  <si>
    <t>11/26 - 11/30</t>
  </si>
  <si>
    <t>12/03 - 12/07</t>
  </si>
  <si>
    <t>12/10 - 12/14</t>
  </si>
  <si>
    <t>12/17 - 12/21</t>
  </si>
  <si>
    <t>12/24 - 12/28</t>
  </si>
  <si>
    <t>12/31 - 01/04</t>
  </si>
  <si>
    <t>01/07 - 01/11</t>
  </si>
  <si>
    <t>01/14 - 01/18</t>
  </si>
  <si>
    <t>01/21 - 01/25</t>
  </si>
  <si>
    <t>01/28 - 02/01</t>
  </si>
  <si>
    <t>02/04 - 02/08</t>
  </si>
  <si>
    <t>02/11 - 02/15</t>
  </si>
  <si>
    <t>02/18 - 02/22</t>
  </si>
  <si>
    <t>02/25 - 03/01</t>
  </si>
  <si>
    <t>03/04 - 03/08</t>
  </si>
  <si>
    <t>03/11 - 03/15</t>
  </si>
  <si>
    <t>03/18 - 03/22</t>
  </si>
  <si>
    <t>03/25 - 03/29</t>
  </si>
  <si>
    <t>04/01 - 04/05</t>
  </si>
  <si>
    <t>04/08 - 04/12</t>
  </si>
  <si>
    <t>04/15 - 04/19</t>
  </si>
  <si>
    <t>04/22 - 04/26</t>
  </si>
  <si>
    <t>04/29 - 05/03</t>
  </si>
  <si>
    <t>05/06 - 05/10</t>
  </si>
  <si>
    <t>05/13 - 05/17</t>
  </si>
  <si>
    <t>05/20 - 05/24</t>
  </si>
  <si>
    <t>05/28 - 05/31</t>
  </si>
  <si>
    <t>06/03 - 06/07</t>
  </si>
  <si>
    <t>06/10 - 06/14</t>
  </si>
  <si>
    <t>06/17 - 06/21</t>
  </si>
  <si>
    <t>06/24 - 06/28</t>
  </si>
  <si>
    <t>07/01 - 07/05</t>
  </si>
  <si>
    <t>07/08 - 07/12</t>
  </si>
  <si>
    <t>07/15 - 07/19</t>
  </si>
  <si>
    <t>07/22 - 07/26</t>
  </si>
  <si>
    <t>07/29 - 08/02</t>
  </si>
  <si>
    <t>08/05 - 08/09</t>
  </si>
  <si>
    <t>08/12 - 08/16</t>
  </si>
  <si>
    <t>08/19 - 08/23</t>
  </si>
  <si>
    <t>08/26 - 08/30</t>
  </si>
  <si>
    <t>09/03 - 09/06</t>
  </si>
  <si>
    <t>09/09 - 09/13</t>
  </si>
  <si>
    <t>09/16 - 09/20</t>
  </si>
  <si>
    <t>09/23 - 09/27</t>
  </si>
  <si>
    <t>09/30 - 10/04</t>
  </si>
  <si>
    <t>10/07 - 10/11</t>
  </si>
  <si>
    <t>10/14 - 10/18</t>
  </si>
  <si>
    <t>10/21 - 10/25</t>
  </si>
  <si>
    <t>10/28 - 11/01</t>
  </si>
  <si>
    <t>11/04 - 11/08</t>
  </si>
  <si>
    <t>11/11 - 11/15</t>
  </si>
  <si>
    <t>11/18 - 11/22</t>
  </si>
  <si>
    <t>11/25 - 11/29</t>
  </si>
  <si>
    <t>12/02 - 12/04</t>
  </si>
  <si>
    <t>12/09 - 12/13</t>
  </si>
  <si>
    <t>12/20 - 12/24</t>
  </si>
  <si>
    <t>12/27 - 12/31</t>
  </si>
  <si>
    <t>12/30 - 01/03</t>
  </si>
  <si>
    <t>01/06 - 01/10</t>
  </si>
  <si>
    <t>01/13 - 01/17</t>
  </si>
  <si>
    <t>Stock Buyback</t>
  </si>
  <si>
    <t>Working Capital</t>
  </si>
  <si>
    <t>Investment</t>
  </si>
  <si>
    <t>01/21 - 01/24</t>
  </si>
  <si>
    <t>01/27 - 01/31</t>
  </si>
  <si>
    <t>02/04 - 02/07</t>
  </si>
  <si>
    <t>02/10 - 02/14</t>
  </si>
  <si>
    <t>02/18 - 02/21</t>
  </si>
  <si>
    <t>02/24 - 02/28</t>
  </si>
  <si>
    <t>03/02 - 03/06</t>
  </si>
  <si>
    <t>03/09 - 03/13</t>
  </si>
  <si>
    <t>03/16 - 03/20</t>
  </si>
  <si>
    <t>03/23 - 03/27</t>
  </si>
  <si>
    <t>03/30 - 04/03</t>
  </si>
  <si>
    <t>04/06 - 04/09</t>
  </si>
  <si>
    <t>04/13 - 04/17</t>
  </si>
  <si>
    <t>04/20 - 04/24</t>
  </si>
  <si>
    <t>05/04 - 05/08</t>
  </si>
  <si>
    <t>04/27 - 05/01</t>
  </si>
  <si>
    <t>05/11 - 05/15</t>
  </si>
  <si>
    <t>05/18 - 05/22</t>
  </si>
  <si>
    <t>05/26 - 05/29</t>
  </si>
  <si>
    <t>06/01 - 06/05</t>
  </si>
  <si>
    <t>07/13 - 07/17</t>
  </si>
  <si>
    <t>06/08 - 06/12</t>
  </si>
  <si>
    <t>06/15 - 06/19</t>
  </si>
  <si>
    <t>06/22 - 06/26</t>
  </si>
  <si>
    <t>06/29 - 07/02</t>
  </si>
  <si>
    <t>07/06 - 07/10</t>
  </si>
  <si>
    <t>07/20 - 07/24</t>
  </si>
  <si>
    <t>07/27 - 07/31</t>
  </si>
  <si>
    <t>08/03 - 08/07</t>
  </si>
  <si>
    <t>08/10 - 08/14</t>
  </si>
  <si>
    <t>08/17 - 08/21</t>
  </si>
  <si>
    <t>09/14 - 09/18</t>
  </si>
  <si>
    <t>09/21 - 09/25</t>
  </si>
  <si>
    <t>09/28 - 10/02</t>
  </si>
  <si>
    <t>10/05 - 10/09</t>
  </si>
  <si>
    <t>10/12 - 10/16</t>
  </si>
  <si>
    <t>10/26 - 10/30</t>
  </si>
  <si>
    <t>11/02 - 11/06</t>
  </si>
  <si>
    <t>11/09 - 11/13</t>
  </si>
  <si>
    <t>11/16 - 11/20</t>
  </si>
  <si>
    <t>12/30 - 12/04</t>
  </si>
  <si>
    <t>12/07 - 12/11</t>
  </si>
  <si>
    <t>12/14 - 12/18</t>
  </si>
  <si>
    <t>12/21 - 12/25</t>
  </si>
  <si>
    <t>12/28 - 01/01</t>
  </si>
  <si>
    <t>01/11 - 01/15</t>
  </si>
  <si>
    <t>01/19 - 01/22</t>
  </si>
  <si>
    <t>01/25 - 01/29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</si>
</sst>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&quot;$&quot;#,##0"/>
    <numFmt numFmtId="166" formatCode="[$-409]mmm\-yy;@"/>
    <numFmt numFmtId="167" formatCode="0.0"/>
    <numFmt numFmtId="168" formatCode="_(* #,##0.0_);_(* \(#,##0.0\);_(* &quot;-&quot;??_);_(@_)"/>
    <numFmt numFmtId="169" formatCode="_(* #,##0_);_(* \(#,##0\);_(* &quot;-&quot;??_);_(@_)"/>
    <numFmt numFmtId="170" formatCode="dddd\,\ mmm\.\ d"/>
    <numFmt numFmtId="171" formatCode="m/d/yy;@"/>
    <numFmt numFmtId="172" formatCode="0.000%"/>
    <numFmt numFmtId="173" formatCode="0.0##%"/>
    <numFmt numFmtId="174" formatCode="0.0%"/>
    <numFmt numFmtId="175" formatCode="0.0###%"/>
    <numFmt numFmtId="176" formatCode="0.#"/>
    <numFmt numFmtId="177" formatCode="[$-F800]dddd\,\ mmmm\ dd\,\ yyyy"/>
    <numFmt numFmtId="178" formatCode="0.###########"/>
  </numFmts>
  <fonts count="37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color rgb="FF000000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1"/>
      <name val="Cambria"/>
      <family val="1"/>
      <scheme val="major"/>
    </font>
    <font>
      <b/>
      <sz val="10"/>
      <color theme="0"/>
      <name val="Cambria"/>
      <family val="1"/>
      <scheme val="major"/>
    </font>
    <font>
      <b/>
      <sz val="9"/>
      <color theme="0"/>
      <name val="Cambria"/>
      <family val="1"/>
      <scheme val="major"/>
    </font>
    <font>
      <sz val="9"/>
      <color theme="1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8"/>
      <color indexed="9"/>
      <name val="Arial"/>
      <family val="2"/>
    </font>
    <font>
      <sz val="9"/>
      <color rgb="FF0070C0"/>
      <name val="Cambria"/>
      <family val="1"/>
      <scheme val="major"/>
    </font>
    <font>
      <b/>
      <sz val="9"/>
      <color rgb="FF0070C0"/>
      <name val="Cambria"/>
      <family val="1"/>
      <scheme val="major"/>
    </font>
    <font>
      <sz val="9"/>
      <color theme="1"/>
      <name val="Calibri"/>
      <family val="2"/>
    </font>
    <font>
      <sz val="9"/>
      <color theme="1"/>
      <name val="Cambria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rgb="FF0070C0"/>
      <name val="Cambria"/>
      <family val="1"/>
      <scheme val="major"/>
    </font>
    <font>
      <sz val="11"/>
      <color theme="1"/>
      <name val="Arial Narrow"/>
      <family val="2"/>
    </font>
    <font>
      <sz val="11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color theme="0"/>
      <name val="Arial Narrow"/>
      <family val="2"/>
    </font>
    <font>
      <sz val="9"/>
      <color theme="0"/>
      <name val="Arial Narrow"/>
      <family val="2"/>
    </font>
    <font>
      <b/>
      <sz val="10"/>
      <color theme="1"/>
      <name val="Arial Narrow"/>
      <family val="2"/>
    </font>
    <font>
      <sz val="10"/>
      <color rgb="FF139D1A"/>
      <name val="Arial Narrow"/>
      <family val="2"/>
    </font>
    <font>
      <b/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name val="Arial"/>
      <family val="2"/>
    </font>
    <font>
      <sz val="10"/>
      <color rgb="FF0000FF"/>
      <name val="Arial Narrow"/>
      <family val="2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A5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139D1A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rgb="FFC00000"/>
      </bottom>
      <diagonal/>
    </border>
    <border>
      <left/>
      <right/>
      <top/>
      <bottom style="medium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rgb="FF0070C0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rgb="FF139D1A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</cellStyleXfs>
  <cellXfs count="1036">
    <xf numFmtId="0" fontId="0" fillId="0" borderId="0" xfId="0"/>
    <xf numFmtId="164" fontId="0" fillId="0" borderId="0" xfId="0" applyNumberFormat="1"/>
    <xf numFmtId="49" fontId="0" fillId="0" borderId="0" xfId="0" applyNumberFormat="1"/>
    <xf numFmtId="15" fontId="0" fillId="0" borderId="0" xfId="0" applyNumberFormat="1"/>
    <xf numFmtId="6" fontId="0" fillId="0" borderId="0" xfId="0" applyNumberFormat="1"/>
    <xf numFmtId="14" fontId="0" fillId="0" borderId="0" xfId="0" applyNumberFormat="1"/>
    <xf numFmtId="8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top"/>
    </xf>
    <xf numFmtId="164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center" vertical="top"/>
    </xf>
    <xf numFmtId="6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applyFont="1" applyAlignment="1">
      <alignment horizontal="left" vertical="top"/>
    </xf>
    <xf numFmtId="14" fontId="0" fillId="0" borderId="0" xfId="0" applyNumberFormat="1" applyFont="1" applyAlignment="1">
      <alignment horizontal="left" vertical="top"/>
    </xf>
    <xf numFmtId="164" fontId="0" fillId="0" borderId="0" xfId="0" applyNumberFormat="1" applyFont="1" applyAlignment="1">
      <alignment horizontal="left" vertical="top"/>
    </xf>
    <xf numFmtId="8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center" vertical="top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left" vertical="top"/>
    </xf>
    <xf numFmtId="3" fontId="0" fillId="0" borderId="0" xfId="0" applyNumberFormat="1" applyFill="1" applyAlignment="1">
      <alignment horizontal="left" vertical="top"/>
    </xf>
    <xf numFmtId="3" fontId="0" fillId="0" borderId="0" xfId="0" applyNumberFormat="1"/>
    <xf numFmtId="0" fontId="0" fillId="2" borderId="0" xfId="0" applyFill="1"/>
    <xf numFmtId="164" fontId="0" fillId="2" borderId="0" xfId="0" applyNumberFormat="1" applyFill="1"/>
    <xf numFmtId="49" fontId="0" fillId="2" borderId="0" xfId="0" applyNumberFormat="1" applyFill="1"/>
    <xf numFmtId="166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2" borderId="0" xfId="0" applyFill="1" applyAlignment="1">
      <alignment horizontal="center" wrapText="1"/>
    </xf>
    <xf numFmtId="0" fontId="2" fillId="0" borderId="0" xfId="0" applyFont="1" applyAlignment="1">
      <alignment horizontal="left"/>
    </xf>
    <xf numFmtId="167" fontId="0" fillId="0" borderId="0" xfId="0" applyNumberFormat="1" applyAlignment="1">
      <alignment vertical="top"/>
    </xf>
    <xf numFmtId="0" fontId="0" fillId="0" borderId="0" xfId="0" applyFill="1"/>
    <xf numFmtId="168" fontId="0" fillId="0" borderId="0" xfId="1" applyNumberFormat="1" applyFont="1" applyFill="1" applyAlignment="1">
      <alignment horizontal="center" vertical="top"/>
    </xf>
    <xf numFmtId="0" fontId="0" fillId="0" borderId="0" xfId="0" applyFill="1" applyAlignment="1">
      <alignment horizontal="center" wrapText="1"/>
    </xf>
    <xf numFmtId="166" fontId="0" fillId="0" borderId="0" xfId="0" applyNumberFormat="1" applyFill="1"/>
    <xf numFmtId="0" fontId="0" fillId="0" borderId="0" xfId="0" applyFill="1" applyAlignment="1">
      <alignment vertical="top"/>
    </xf>
    <xf numFmtId="0" fontId="0" fillId="0" borderId="0" xfId="0" applyFill="1" applyAlignment="1">
      <alignment horizontal="center" vertical="top"/>
    </xf>
    <xf numFmtId="43" fontId="0" fillId="0" borderId="0" xfId="1" applyNumberFormat="1" applyFont="1" applyFill="1" applyAlignment="1">
      <alignment horizontal="center" vertical="top"/>
    </xf>
    <xf numFmtId="0" fontId="0" fillId="0" borderId="0" xfId="0" applyFill="1" applyAlignment="1">
      <alignment horizontal="center"/>
    </xf>
    <xf numFmtId="0" fontId="0" fillId="2" borderId="0" xfId="0" applyFill="1" applyAlignment="1">
      <alignment wrapText="1"/>
    </xf>
    <xf numFmtId="164" fontId="0" fillId="2" borderId="0" xfId="0" applyNumberFormat="1" applyFill="1" applyAlignment="1">
      <alignment wrapText="1"/>
    </xf>
    <xf numFmtId="49" fontId="0" fillId="2" borderId="0" xfId="0" applyNumberFormat="1" applyFill="1" applyAlignment="1">
      <alignment wrapText="1"/>
    </xf>
    <xf numFmtId="0" fontId="0" fillId="5" borderId="0" xfId="0" applyFill="1" applyAlignment="1">
      <alignment horizontal="center" vertical="top" wrapText="1"/>
    </xf>
    <xf numFmtId="14" fontId="0" fillId="0" borderId="0" xfId="0" applyNumberFormat="1" applyFill="1" applyAlignment="1">
      <alignment horizontal="center" vertical="top"/>
    </xf>
    <xf numFmtId="14" fontId="0" fillId="7" borderId="0" xfId="0" applyNumberFormat="1" applyFill="1"/>
    <xf numFmtId="0" fontId="0" fillId="7" borderId="0" xfId="0" applyFill="1" applyAlignment="1">
      <alignment horizontal="left" vertical="top"/>
    </xf>
    <xf numFmtId="14" fontId="0" fillId="7" borderId="0" xfId="0" applyNumberFormat="1" applyFill="1" applyAlignment="1">
      <alignment horizontal="left" vertical="top"/>
    </xf>
    <xf numFmtId="164" fontId="0" fillId="7" borderId="0" xfId="0" applyNumberFormat="1" applyFill="1" applyAlignment="1">
      <alignment horizontal="left" vertical="top"/>
    </xf>
    <xf numFmtId="49" fontId="0" fillId="7" borderId="0" xfId="0" applyNumberFormat="1" applyFill="1" applyAlignment="1">
      <alignment horizontal="left" vertical="top"/>
    </xf>
    <xf numFmtId="0" fontId="0" fillId="7" borderId="0" xfId="0" applyFill="1" applyAlignment="1">
      <alignment horizontal="center" vertical="top"/>
    </xf>
    <xf numFmtId="168" fontId="0" fillId="7" borderId="0" xfId="1" applyNumberFormat="1" applyFont="1" applyFill="1" applyAlignment="1">
      <alignment horizontal="center" vertical="top"/>
    </xf>
    <xf numFmtId="6" fontId="4" fillId="0" borderId="0" xfId="0" applyNumberFormat="1" applyFont="1" applyAlignment="1">
      <alignment horizontal="left" vertical="top"/>
    </xf>
    <xf numFmtId="49" fontId="4" fillId="2" borderId="0" xfId="0" applyNumberFormat="1" applyFont="1" applyFill="1" applyAlignment="1">
      <alignment wrapText="1"/>
    </xf>
    <xf numFmtId="6" fontId="4" fillId="0" borderId="0" xfId="0" applyNumberFormat="1" applyFont="1" applyFill="1" applyAlignment="1">
      <alignment horizontal="left" vertical="top"/>
    </xf>
    <xf numFmtId="14" fontId="0" fillId="7" borderId="0" xfId="0" applyNumberFormat="1" applyFill="1" applyAlignment="1">
      <alignment horizontal="center" vertical="top"/>
    </xf>
    <xf numFmtId="0" fontId="0" fillId="7" borderId="0" xfId="0" applyFill="1"/>
    <xf numFmtId="164" fontId="0" fillId="7" borderId="0" xfId="0" applyNumberFormat="1" applyFill="1"/>
    <xf numFmtId="49" fontId="0" fillId="7" borderId="0" xfId="0" applyNumberFormat="1" applyFill="1"/>
    <xf numFmtId="0" fontId="0" fillId="7" borderId="0" xfId="0" applyFill="1" applyAlignment="1">
      <alignment horizontal="center"/>
    </xf>
    <xf numFmtId="14" fontId="0" fillId="0" borderId="0" xfId="0" applyNumberFormat="1" applyAlignment="1">
      <alignment wrapText="1"/>
    </xf>
    <xf numFmtId="14" fontId="0" fillId="0" borderId="0" xfId="0" applyNumberFormat="1" applyFill="1"/>
    <xf numFmtId="15" fontId="0" fillId="7" borderId="0" xfId="0" applyNumberFormat="1" applyFill="1"/>
    <xf numFmtId="6" fontId="0" fillId="7" borderId="0" xfId="0" applyNumberFormat="1" applyFill="1"/>
    <xf numFmtId="165" fontId="0" fillId="7" borderId="0" xfId="0" applyNumberFormat="1" applyFill="1"/>
    <xf numFmtId="165" fontId="0" fillId="0" borderId="0" xfId="0" applyNumberFormat="1" applyAlignment="1">
      <alignment horizontal="left" vertical="top"/>
    </xf>
    <xf numFmtId="165" fontId="5" fillId="0" borderId="0" xfId="0" applyNumberFormat="1" applyFont="1" applyAlignment="1">
      <alignment horizontal="left" vertical="top"/>
    </xf>
    <xf numFmtId="165" fontId="5" fillId="7" borderId="0" xfId="0" applyNumberFormat="1" applyFont="1" applyFill="1" applyAlignment="1">
      <alignment horizontal="left" vertical="top"/>
    </xf>
    <xf numFmtId="165" fontId="5" fillId="0" borderId="0" xfId="0" applyNumberFormat="1" applyFont="1" applyAlignment="1">
      <alignment horizontal="left"/>
    </xf>
    <xf numFmtId="165" fontId="5" fillId="7" borderId="0" xfId="0" applyNumberFormat="1" applyFont="1" applyFill="1" applyAlignment="1">
      <alignment horizontal="left"/>
    </xf>
    <xf numFmtId="0" fontId="0" fillId="0" borderId="0" xfId="0" applyFill="1" applyAlignment="1">
      <alignment horizontal="left" vertical="top"/>
    </xf>
    <xf numFmtId="14" fontId="0" fillId="0" borderId="0" xfId="0" applyNumberFormat="1" applyFill="1" applyAlignment="1">
      <alignment horizontal="left" vertical="top"/>
    </xf>
    <xf numFmtId="14" fontId="0" fillId="8" borderId="0" xfId="0" applyNumberFormat="1" applyFill="1"/>
    <xf numFmtId="0" fontId="0" fillId="8" borderId="0" xfId="0" applyFill="1" applyAlignment="1">
      <alignment horizontal="left" vertical="top"/>
    </xf>
    <xf numFmtId="14" fontId="0" fillId="8" borderId="0" xfId="0" applyNumberFormat="1" applyFill="1" applyAlignment="1">
      <alignment horizontal="left" vertical="top"/>
    </xf>
    <xf numFmtId="164" fontId="0" fillId="8" borderId="0" xfId="0" applyNumberFormat="1" applyFill="1" applyAlignment="1">
      <alignment horizontal="left" vertical="top"/>
    </xf>
    <xf numFmtId="49" fontId="0" fillId="8" borderId="0" xfId="0" applyNumberFormat="1" applyFill="1" applyAlignment="1">
      <alignment horizontal="left" vertical="top"/>
    </xf>
    <xf numFmtId="165" fontId="5" fillId="8" borderId="0" xfId="0" applyNumberFormat="1" applyFont="1" applyFill="1" applyAlignment="1">
      <alignment horizontal="left" vertical="top"/>
    </xf>
    <xf numFmtId="0" fontId="0" fillId="8" borderId="0" xfId="0" applyFill="1" applyAlignment="1">
      <alignment horizontal="center" vertical="top"/>
    </xf>
    <xf numFmtId="168" fontId="0" fillId="8" borderId="0" xfId="1" applyNumberFormat="1" applyFont="1" applyFill="1" applyAlignment="1">
      <alignment horizontal="center" vertical="top"/>
    </xf>
    <xf numFmtId="0" fontId="0" fillId="8" borderId="0" xfId="0" applyFill="1"/>
    <xf numFmtId="14" fontId="0" fillId="9" borderId="0" xfId="0" applyNumberFormat="1" applyFill="1"/>
    <xf numFmtId="0" fontId="0" fillId="9" borderId="0" xfId="0" applyFill="1" applyAlignment="1">
      <alignment horizontal="left" vertical="top"/>
    </xf>
    <xf numFmtId="164" fontId="0" fillId="9" borderId="0" xfId="0" applyNumberFormat="1" applyFill="1" applyAlignment="1">
      <alignment horizontal="left" vertical="top"/>
    </xf>
    <xf numFmtId="49" fontId="0" fillId="9" borderId="0" xfId="0" applyNumberFormat="1" applyFill="1" applyAlignment="1">
      <alignment horizontal="left" vertical="top"/>
    </xf>
    <xf numFmtId="165" fontId="5" fillId="9" borderId="0" xfId="0" applyNumberFormat="1" applyFont="1" applyFill="1" applyAlignment="1">
      <alignment horizontal="left" vertical="top"/>
    </xf>
    <xf numFmtId="0" fontId="0" fillId="9" borderId="0" xfId="0" applyFill="1" applyAlignment="1">
      <alignment horizontal="center" vertical="top"/>
    </xf>
    <xf numFmtId="168" fontId="0" fillId="9" borderId="0" xfId="1" applyNumberFormat="1" applyFont="1" applyFill="1" applyAlignment="1">
      <alignment horizontal="center" vertical="top"/>
    </xf>
    <xf numFmtId="0" fontId="0" fillId="9" borderId="0" xfId="0" applyFill="1"/>
    <xf numFmtId="14" fontId="0" fillId="9" borderId="0" xfId="0" applyNumberFormat="1" applyFill="1" applyAlignment="1">
      <alignment horizontal="center" vertical="top"/>
    </xf>
    <xf numFmtId="5" fontId="0" fillId="0" borderId="0" xfId="0" applyNumberFormat="1" applyAlignment="1">
      <alignment horizontal="left" vertical="top"/>
    </xf>
    <xf numFmtId="165" fontId="0" fillId="0" borderId="0" xfId="0" applyNumberFormat="1" applyFill="1" applyAlignment="1">
      <alignment horizontal="left" vertical="top"/>
    </xf>
    <xf numFmtId="5" fontId="0" fillId="7" borderId="0" xfId="0" applyNumberFormat="1" applyFill="1" applyAlignment="1">
      <alignment horizontal="left" vertical="top"/>
    </xf>
    <xf numFmtId="0" fontId="0" fillId="3" borderId="0" xfId="0" applyFill="1"/>
    <xf numFmtId="0" fontId="7" fillId="4" borderId="0" xfId="0" applyFont="1" applyFill="1" applyAlignment="1">
      <alignment vertical="center"/>
    </xf>
    <xf numFmtId="0" fontId="8" fillId="4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9" fillId="2" borderId="1" xfId="0" applyFont="1" applyFill="1" applyBorder="1" applyAlignment="1">
      <alignment horizontal="center" vertical="center" wrapText="1"/>
    </xf>
    <xf numFmtId="6" fontId="9" fillId="2" borderId="1" xfId="0" applyNumberFormat="1" applyFont="1" applyFill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14" fontId="0" fillId="3" borderId="0" xfId="0" applyNumberFormat="1" applyFill="1"/>
    <xf numFmtId="14" fontId="0" fillId="0" borderId="0" xfId="0" applyNumberFormat="1" applyFont="1" applyFill="1" applyBorder="1"/>
    <xf numFmtId="0" fontId="0" fillId="0" borderId="0" xfId="0" applyFont="1" applyBorder="1" applyAlignment="1">
      <alignment horizontal="left" vertical="top"/>
    </xf>
    <xf numFmtId="6" fontId="0" fillId="0" borderId="0" xfId="0" applyNumberFormat="1" applyFont="1" applyBorder="1" applyAlignment="1">
      <alignment horizontal="left" vertical="top"/>
    </xf>
    <xf numFmtId="14" fontId="0" fillId="0" borderId="0" xfId="0" applyNumberFormat="1" applyFont="1" applyBorder="1" applyAlignment="1">
      <alignment horizontal="left" vertical="top"/>
    </xf>
    <xf numFmtId="164" fontId="0" fillId="0" borderId="0" xfId="0" applyNumberFormat="1" applyFont="1" applyBorder="1" applyAlignment="1">
      <alignment horizontal="left" vertical="top"/>
    </xf>
    <xf numFmtId="49" fontId="0" fillId="0" borderId="0" xfId="0" applyNumberFormat="1" applyFont="1" applyBorder="1" applyAlignment="1">
      <alignment horizontal="left" vertical="top"/>
    </xf>
    <xf numFmtId="5" fontId="0" fillId="0" borderId="0" xfId="0" applyNumberFormat="1" applyFont="1" applyBorder="1" applyAlignment="1">
      <alignment horizontal="left" vertical="top"/>
    </xf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left" vertical="top"/>
    </xf>
    <xf numFmtId="165" fontId="0" fillId="0" borderId="0" xfId="0" applyNumberFormat="1" applyFont="1" applyFill="1" applyBorder="1" applyAlignment="1">
      <alignment horizontal="left" vertical="top"/>
    </xf>
    <xf numFmtId="0" fontId="0" fillId="0" borderId="0" xfId="0" applyFont="1" applyBorder="1" applyAlignment="1">
      <alignment horizontal="center" vertical="top"/>
    </xf>
    <xf numFmtId="14" fontId="0" fillId="7" borderId="0" xfId="0" applyNumberFormat="1" applyFont="1" applyFill="1" applyBorder="1"/>
    <xf numFmtId="0" fontId="0" fillId="7" borderId="0" xfId="0" applyFont="1" applyFill="1" applyBorder="1" applyAlignment="1">
      <alignment horizontal="left" vertical="top"/>
    </xf>
    <xf numFmtId="14" fontId="0" fillId="7" borderId="0" xfId="0" applyNumberFormat="1" applyFont="1" applyFill="1" applyBorder="1" applyAlignment="1">
      <alignment horizontal="left" vertical="top"/>
    </xf>
    <xf numFmtId="164" fontId="0" fillId="7" borderId="0" xfId="0" applyNumberFormat="1" applyFont="1" applyFill="1" applyBorder="1" applyAlignment="1">
      <alignment horizontal="left" vertical="top"/>
    </xf>
    <xf numFmtId="49" fontId="0" fillId="7" borderId="0" xfId="0" applyNumberFormat="1" applyFont="1" applyFill="1" applyBorder="1" applyAlignment="1">
      <alignment horizontal="left" vertical="top"/>
    </xf>
    <xf numFmtId="5" fontId="0" fillId="7" borderId="0" xfId="0" applyNumberFormat="1" applyFont="1" applyFill="1" applyBorder="1" applyAlignment="1">
      <alignment horizontal="left" vertical="top"/>
    </xf>
    <xf numFmtId="0" fontId="0" fillId="7" borderId="0" xfId="0" applyFont="1" applyFill="1" applyBorder="1" applyAlignment="1">
      <alignment horizontal="center" vertical="top"/>
    </xf>
    <xf numFmtId="0" fontId="0" fillId="7" borderId="0" xfId="0" applyFill="1" applyBorder="1" applyAlignment="1">
      <alignment horizontal="left" vertical="top"/>
    </xf>
    <xf numFmtId="164" fontId="9" fillId="2" borderId="1" xfId="0" applyNumberFormat="1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left" vertical="top"/>
    </xf>
    <xf numFmtId="14" fontId="12" fillId="0" borderId="0" xfId="0" applyNumberFormat="1" applyFont="1" applyFill="1" applyBorder="1"/>
    <xf numFmtId="0" fontId="12" fillId="0" borderId="0" xfId="0" applyFont="1" applyBorder="1" applyAlignment="1">
      <alignment horizontal="left" vertical="top"/>
    </xf>
    <xf numFmtId="6" fontId="12" fillId="0" borderId="0" xfId="0" applyNumberFormat="1" applyFont="1" applyBorder="1" applyAlignment="1">
      <alignment horizontal="left" vertical="top"/>
    </xf>
    <xf numFmtId="14" fontId="12" fillId="0" borderId="0" xfId="0" applyNumberFormat="1" applyFont="1" applyBorder="1" applyAlignment="1">
      <alignment horizontal="left" vertical="top"/>
    </xf>
    <xf numFmtId="164" fontId="12" fillId="0" borderId="0" xfId="0" applyNumberFormat="1" applyFont="1" applyBorder="1" applyAlignment="1">
      <alignment horizontal="left" vertical="top"/>
    </xf>
    <xf numFmtId="49" fontId="12" fillId="0" borderId="0" xfId="0" applyNumberFormat="1" applyFont="1" applyBorder="1" applyAlignment="1">
      <alignment horizontal="left" vertical="top"/>
    </xf>
    <xf numFmtId="5" fontId="12" fillId="0" borderId="0" xfId="0" applyNumberFormat="1" applyFont="1" applyBorder="1" applyAlignment="1">
      <alignment horizontal="left" vertical="top"/>
    </xf>
    <xf numFmtId="0" fontId="12" fillId="0" borderId="0" xfId="0" applyFont="1" applyFill="1" applyBorder="1" applyAlignment="1">
      <alignment horizontal="center" vertical="top"/>
    </xf>
    <xf numFmtId="0" fontId="12" fillId="0" borderId="0" xfId="0" applyFont="1" applyFill="1" applyBorder="1" applyAlignment="1">
      <alignment horizontal="left" vertical="top"/>
    </xf>
    <xf numFmtId="165" fontId="12" fillId="0" borderId="0" xfId="0" applyNumberFormat="1" applyFont="1" applyFill="1" applyBorder="1" applyAlignment="1">
      <alignment horizontal="left" vertical="top"/>
    </xf>
    <xf numFmtId="0" fontId="12" fillId="0" borderId="0" xfId="0" applyFont="1" applyBorder="1" applyAlignment="1">
      <alignment horizontal="center" vertical="top"/>
    </xf>
    <xf numFmtId="14" fontId="10" fillId="0" borderId="0" xfId="0" applyNumberFormat="1" applyFont="1" applyFill="1" applyBorder="1"/>
    <xf numFmtId="0" fontId="10" fillId="0" borderId="0" xfId="0" applyFont="1" applyBorder="1" applyAlignment="1">
      <alignment horizontal="left" vertical="top"/>
    </xf>
    <xf numFmtId="6" fontId="10" fillId="0" borderId="0" xfId="0" applyNumberFormat="1" applyFont="1" applyBorder="1" applyAlignment="1">
      <alignment horizontal="left" vertical="top"/>
    </xf>
    <xf numFmtId="14" fontId="10" fillId="0" borderId="0" xfId="0" applyNumberFormat="1" applyFont="1" applyBorder="1" applyAlignment="1">
      <alignment horizontal="left" vertical="top"/>
    </xf>
    <xf numFmtId="164" fontId="10" fillId="0" borderId="0" xfId="0" applyNumberFormat="1" applyFont="1" applyBorder="1" applyAlignment="1">
      <alignment horizontal="left" vertical="top"/>
    </xf>
    <xf numFmtId="49" fontId="10" fillId="0" borderId="0" xfId="0" applyNumberFormat="1" applyFont="1" applyBorder="1" applyAlignment="1">
      <alignment horizontal="left" vertical="top"/>
    </xf>
    <xf numFmtId="5" fontId="10" fillId="0" borderId="0" xfId="0" applyNumberFormat="1" applyFont="1" applyBorder="1" applyAlignment="1">
      <alignment horizontal="left" vertical="top"/>
    </xf>
    <xf numFmtId="0" fontId="10" fillId="0" borderId="0" xfId="0" applyFont="1" applyFill="1" applyBorder="1" applyAlignment="1">
      <alignment horizontal="center" vertical="top"/>
    </xf>
    <xf numFmtId="0" fontId="10" fillId="0" borderId="0" xfId="0" applyFont="1" applyFill="1" applyBorder="1" applyAlignment="1">
      <alignment horizontal="left" vertical="top"/>
    </xf>
    <xf numFmtId="165" fontId="10" fillId="0" borderId="0" xfId="0" applyNumberFormat="1" applyFont="1" applyFill="1" applyBorder="1" applyAlignment="1">
      <alignment horizontal="left" vertical="top"/>
    </xf>
    <xf numFmtId="0" fontId="10" fillId="0" borderId="0" xfId="0" applyFont="1" applyBorder="1" applyAlignment="1">
      <alignment horizontal="center" vertical="top"/>
    </xf>
    <xf numFmtId="14" fontId="12" fillId="7" borderId="0" xfId="0" applyNumberFormat="1" applyFont="1" applyFill="1" applyBorder="1"/>
    <xf numFmtId="0" fontId="12" fillId="7" borderId="0" xfId="0" applyFont="1" applyFill="1" applyBorder="1" applyAlignment="1">
      <alignment horizontal="left" vertical="top"/>
    </xf>
    <xf numFmtId="14" fontId="12" fillId="7" borderId="0" xfId="0" applyNumberFormat="1" applyFont="1" applyFill="1" applyBorder="1" applyAlignment="1">
      <alignment horizontal="left" vertical="top"/>
    </xf>
    <xf numFmtId="164" fontId="12" fillId="7" borderId="0" xfId="0" applyNumberFormat="1" applyFont="1" applyFill="1" applyBorder="1" applyAlignment="1">
      <alignment horizontal="left" vertical="top"/>
    </xf>
    <xf numFmtId="49" fontId="12" fillId="7" borderId="0" xfId="0" applyNumberFormat="1" applyFont="1" applyFill="1" applyBorder="1" applyAlignment="1">
      <alignment horizontal="left" vertical="top"/>
    </xf>
    <xf numFmtId="5" fontId="12" fillId="7" borderId="0" xfId="0" applyNumberFormat="1" applyFont="1" applyFill="1" applyBorder="1" applyAlignment="1">
      <alignment horizontal="left" vertical="top"/>
    </xf>
    <xf numFmtId="0" fontId="12" fillId="7" borderId="0" xfId="0" applyFont="1" applyFill="1" applyBorder="1" applyAlignment="1">
      <alignment horizontal="center" vertical="top"/>
    </xf>
    <xf numFmtId="6" fontId="13" fillId="0" borderId="0" xfId="0" applyNumberFormat="1" applyFont="1" applyBorder="1" applyAlignment="1">
      <alignment horizontal="left" vertical="top"/>
    </xf>
    <xf numFmtId="49" fontId="12" fillId="0" borderId="0" xfId="0" applyNumberFormat="1" applyFont="1" applyBorder="1" applyAlignment="1">
      <alignment horizontal="center" vertical="top"/>
    </xf>
    <xf numFmtId="49" fontId="12" fillId="7" borderId="0" xfId="0" applyNumberFormat="1" applyFont="1" applyFill="1" applyBorder="1" applyAlignment="1">
      <alignment horizontal="center" vertical="top"/>
    </xf>
    <xf numFmtId="14" fontId="12" fillId="0" borderId="1" xfId="0" applyNumberFormat="1" applyFont="1" applyFill="1" applyBorder="1"/>
    <xf numFmtId="0" fontId="12" fillId="0" borderId="1" xfId="0" applyFont="1" applyBorder="1" applyAlignment="1">
      <alignment horizontal="left" vertical="top"/>
    </xf>
    <xf numFmtId="14" fontId="12" fillId="0" borderId="1" xfId="0" applyNumberFormat="1" applyFont="1" applyBorder="1" applyAlignment="1">
      <alignment horizontal="left" vertical="top"/>
    </xf>
    <xf numFmtId="164" fontId="12" fillId="0" borderId="1" xfId="0" applyNumberFormat="1" applyFont="1" applyBorder="1" applyAlignment="1">
      <alignment horizontal="left" vertical="top"/>
    </xf>
    <xf numFmtId="49" fontId="12" fillId="0" borderId="1" xfId="0" applyNumberFormat="1" applyFont="1" applyBorder="1" applyAlignment="1">
      <alignment horizontal="left" vertical="top"/>
    </xf>
    <xf numFmtId="5" fontId="12" fillId="0" borderId="1" xfId="0" applyNumberFormat="1" applyFont="1" applyBorder="1" applyAlignment="1">
      <alignment horizontal="left" vertical="top"/>
    </xf>
    <xf numFmtId="0" fontId="12" fillId="0" borderId="1" xfId="0" applyFont="1" applyBorder="1" applyAlignment="1">
      <alignment horizontal="center" vertical="top"/>
    </xf>
    <xf numFmtId="0" fontId="12" fillId="0" borderId="1" xfId="0" applyFont="1" applyFill="1" applyBorder="1" applyAlignment="1">
      <alignment horizontal="center" vertical="top"/>
    </xf>
    <xf numFmtId="0" fontId="12" fillId="0" borderId="1" xfId="0" applyFont="1" applyFill="1" applyBorder="1" applyAlignment="1">
      <alignment horizontal="left" vertical="top"/>
    </xf>
    <xf numFmtId="165" fontId="12" fillId="0" borderId="1" xfId="0" applyNumberFormat="1" applyFont="1" applyFill="1" applyBorder="1" applyAlignment="1">
      <alignment horizontal="left" vertical="top"/>
    </xf>
    <xf numFmtId="49" fontId="0" fillId="0" borderId="0" xfId="0" applyNumberFormat="1" applyFont="1" applyBorder="1" applyAlignment="1">
      <alignment horizontal="center" vertical="top"/>
    </xf>
    <xf numFmtId="1" fontId="0" fillId="0" borderId="0" xfId="0" applyNumberFormat="1" applyAlignment="1">
      <alignment horizontal="center" vertical="top"/>
    </xf>
    <xf numFmtId="49" fontId="0" fillId="7" borderId="0" xfId="0" applyNumberFormat="1" applyFont="1" applyFill="1" applyBorder="1" applyAlignment="1">
      <alignment horizontal="center" vertical="top"/>
    </xf>
    <xf numFmtId="1" fontId="0" fillId="0" borderId="0" xfId="0" applyNumberFormat="1" applyFill="1" applyAlignment="1">
      <alignment horizontal="center" wrapText="1"/>
    </xf>
    <xf numFmtId="1" fontId="0" fillId="0" borderId="0" xfId="0" applyNumberFormat="1"/>
    <xf numFmtId="1" fontId="0" fillId="2" borderId="0" xfId="0" applyNumberFormat="1" applyFill="1" applyAlignment="1">
      <alignment horizontal="center"/>
    </xf>
    <xf numFmtId="1" fontId="12" fillId="0" borderId="0" xfId="0" applyNumberFormat="1" applyFont="1" applyBorder="1" applyAlignment="1">
      <alignment horizontal="center" vertical="top"/>
    </xf>
    <xf numFmtId="1" fontId="10" fillId="0" borderId="0" xfId="0" applyNumberFormat="1" applyFont="1" applyBorder="1" applyAlignment="1">
      <alignment horizontal="center" vertical="top"/>
    </xf>
    <xf numFmtId="1" fontId="0" fillId="0" borderId="0" xfId="0" applyNumberFormat="1" applyFont="1" applyBorder="1" applyAlignment="1">
      <alignment horizontal="center" vertical="top"/>
    </xf>
    <xf numFmtId="1" fontId="0" fillId="0" borderId="0" xfId="0" applyNumberFormat="1" applyAlignment="1">
      <alignment horizontal="center"/>
    </xf>
    <xf numFmtId="0" fontId="12" fillId="0" borderId="0" xfId="0" applyNumberFormat="1" applyFont="1" applyBorder="1" applyAlignment="1">
      <alignment horizontal="center" vertical="top"/>
    </xf>
    <xf numFmtId="0" fontId="14" fillId="0" borderId="0" xfId="0" applyFont="1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5" fillId="0" borderId="0" xfId="0" applyFont="1" applyBorder="1" applyAlignment="1">
      <alignment horizontal="left" vertical="top"/>
    </xf>
    <xf numFmtId="0" fontId="15" fillId="7" borderId="0" xfId="0" applyFont="1" applyFill="1" applyBorder="1" applyAlignment="1">
      <alignment horizontal="left" vertical="top"/>
    </xf>
    <xf numFmtId="10" fontId="12" fillId="0" borderId="0" xfId="0" applyNumberFormat="1" applyFont="1" applyBorder="1" applyAlignment="1">
      <alignment horizontal="left" vertical="top"/>
    </xf>
    <xf numFmtId="6" fontId="12" fillId="0" borderId="1" xfId="0" applyNumberFormat="1" applyFont="1" applyBorder="1" applyAlignment="1">
      <alignment horizontal="left" vertical="top"/>
    </xf>
    <xf numFmtId="10" fontId="12" fillId="0" borderId="1" xfId="0" applyNumberFormat="1" applyFont="1" applyBorder="1" applyAlignment="1">
      <alignment horizontal="left" vertical="top"/>
    </xf>
    <xf numFmtId="49" fontId="12" fillId="0" borderId="1" xfId="0" applyNumberFormat="1" applyFont="1" applyBorder="1" applyAlignment="1">
      <alignment horizontal="center" vertical="top"/>
    </xf>
    <xf numFmtId="0" fontId="12" fillId="0" borderId="1" xfId="0" applyNumberFormat="1" applyFont="1" applyBorder="1" applyAlignment="1">
      <alignment horizontal="center" vertical="top"/>
    </xf>
    <xf numFmtId="10" fontId="12" fillId="7" borderId="0" xfId="0" applyNumberFormat="1" applyFont="1" applyFill="1" applyBorder="1" applyAlignment="1">
      <alignment horizontal="left" vertical="top"/>
    </xf>
    <xf numFmtId="0" fontId="10" fillId="7" borderId="0" xfId="0" applyFont="1" applyFill="1" applyBorder="1" applyAlignment="1">
      <alignment horizontal="left" vertical="top"/>
    </xf>
    <xf numFmtId="5" fontId="14" fillId="0" borderId="0" xfId="0" applyNumberFormat="1" applyFont="1" applyBorder="1" applyAlignment="1">
      <alignment horizontal="left" vertical="top"/>
    </xf>
    <xf numFmtId="5" fontId="14" fillId="7" borderId="0" xfId="0" applyNumberFormat="1" applyFont="1" applyFill="1" applyBorder="1" applyAlignment="1">
      <alignment horizontal="left" vertical="top"/>
    </xf>
    <xf numFmtId="5" fontId="14" fillId="0" borderId="1" xfId="0" applyNumberFormat="1" applyFont="1" applyBorder="1" applyAlignment="1">
      <alignment horizontal="left" vertical="top"/>
    </xf>
    <xf numFmtId="14" fontId="12" fillId="10" borderId="0" xfId="0" applyNumberFormat="1" applyFont="1" applyFill="1" applyBorder="1"/>
    <xf numFmtId="0" fontId="12" fillId="10" borderId="0" xfId="0" applyFont="1" applyFill="1" applyBorder="1" applyAlignment="1">
      <alignment horizontal="left" vertical="top"/>
    </xf>
    <xf numFmtId="14" fontId="12" fillId="10" borderId="0" xfId="0" applyNumberFormat="1" applyFont="1" applyFill="1" applyBorder="1" applyAlignment="1">
      <alignment horizontal="left" vertical="top"/>
    </xf>
    <xf numFmtId="164" fontId="12" fillId="10" borderId="0" xfId="0" applyNumberFormat="1" applyFont="1" applyFill="1" applyBorder="1" applyAlignment="1">
      <alignment horizontal="left" vertical="top"/>
    </xf>
    <xf numFmtId="10" fontId="12" fillId="10" borderId="0" xfId="0" applyNumberFormat="1" applyFont="1" applyFill="1" applyBorder="1" applyAlignment="1">
      <alignment horizontal="left" vertical="top"/>
    </xf>
    <xf numFmtId="5" fontId="14" fillId="10" borderId="0" xfId="0" applyNumberFormat="1" applyFont="1" applyFill="1" applyBorder="1" applyAlignment="1">
      <alignment horizontal="left" vertical="top"/>
    </xf>
    <xf numFmtId="49" fontId="12" fillId="10" borderId="0" xfId="0" applyNumberFormat="1" applyFont="1" applyFill="1" applyBorder="1" applyAlignment="1">
      <alignment horizontal="center" vertical="top"/>
    </xf>
    <xf numFmtId="0" fontId="12" fillId="10" borderId="0" xfId="0" applyFont="1" applyFill="1" applyBorder="1" applyAlignment="1">
      <alignment horizontal="center" vertical="top"/>
    </xf>
    <xf numFmtId="6" fontId="12" fillId="0" borderId="0" xfId="0" applyNumberFormat="1" applyFont="1" applyFill="1" applyBorder="1" applyAlignment="1">
      <alignment horizontal="left" vertical="top"/>
    </xf>
    <xf numFmtId="14" fontId="12" fillId="0" borderId="0" xfId="0" applyNumberFormat="1" applyFont="1" applyFill="1" applyBorder="1" applyAlignment="1">
      <alignment horizontal="left" vertical="top"/>
    </xf>
    <xf numFmtId="164" fontId="12" fillId="0" borderId="0" xfId="0" applyNumberFormat="1" applyFont="1" applyFill="1" applyBorder="1" applyAlignment="1">
      <alignment horizontal="left" vertical="top"/>
    </xf>
    <xf numFmtId="10" fontId="12" fillId="0" borderId="0" xfId="0" applyNumberFormat="1" applyFont="1" applyFill="1" applyBorder="1" applyAlignment="1">
      <alignment horizontal="left" vertical="top"/>
    </xf>
    <xf numFmtId="5" fontId="14" fillId="0" borderId="0" xfId="0" applyNumberFormat="1" applyFont="1" applyFill="1" applyBorder="1" applyAlignment="1">
      <alignment horizontal="left" vertical="top"/>
    </xf>
    <xf numFmtId="49" fontId="12" fillId="0" borderId="0" xfId="0" applyNumberFormat="1" applyFont="1" applyFill="1" applyBorder="1" applyAlignment="1">
      <alignment horizontal="center" vertical="top"/>
    </xf>
    <xf numFmtId="0" fontId="12" fillId="0" borderId="0" xfId="0" applyNumberFormat="1" applyFont="1" applyFill="1" applyBorder="1" applyAlignment="1">
      <alignment horizontal="center" vertical="top"/>
    </xf>
    <xf numFmtId="0" fontId="14" fillId="7" borderId="0" xfId="0" applyFont="1" applyFill="1" applyBorder="1" applyAlignment="1">
      <alignment horizontal="left" vertical="top"/>
    </xf>
    <xf numFmtId="0" fontId="14" fillId="0" borderId="0" xfId="0" applyFont="1" applyFill="1" applyBorder="1" applyAlignment="1">
      <alignment horizontal="left" vertical="top"/>
    </xf>
    <xf numFmtId="1" fontId="12" fillId="0" borderId="1" xfId="0" applyNumberFormat="1" applyFont="1" applyBorder="1" applyAlignment="1">
      <alignment horizontal="center" vertical="top"/>
    </xf>
    <xf numFmtId="14" fontId="12" fillId="0" borderId="2" xfId="0" applyNumberFormat="1" applyFont="1" applyFill="1" applyBorder="1"/>
    <xf numFmtId="0" fontId="12" fillId="0" borderId="2" xfId="0" applyFont="1" applyBorder="1" applyAlignment="1">
      <alignment horizontal="left" vertical="top"/>
    </xf>
    <xf numFmtId="6" fontId="12" fillId="0" borderId="2" xfId="0" applyNumberFormat="1" applyFont="1" applyBorder="1" applyAlignment="1">
      <alignment horizontal="left" vertical="top"/>
    </xf>
    <xf numFmtId="14" fontId="12" fillId="0" borderId="2" xfId="0" applyNumberFormat="1" applyFont="1" applyBorder="1" applyAlignment="1">
      <alignment horizontal="left" vertical="top"/>
    </xf>
    <xf numFmtId="164" fontId="12" fillId="0" borderId="2" xfId="0" applyNumberFormat="1" applyFont="1" applyBorder="1" applyAlignment="1">
      <alignment horizontal="left" vertical="top"/>
    </xf>
    <xf numFmtId="10" fontId="12" fillId="0" borderId="2" xfId="0" applyNumberFormat="1" applyFont="1" applyBorder="1" applyAlignment="1">
      <alignment horizontal="left" vertical="top"/>
    </xf>
    <xf numFmtId="0" fontId="12" fillId="0" borderId="2" xfId="0" applyFont="1" applyFill="1" applyBorder="1" applyAlignment="1">
      <alignment horizontal="center" vertical="top"/>
    </xf>
    <xf numFmtId="0" fontId="12" fillId="0" borderId="2" xfId="0" applyFont="1" applyFill="1" applyBorder="1" applyAlignment="1">
      <alignment horizontal="left" vertical="top"/>
    </xf>
    <xf numFmtId="165" fontId="12" fillId="0" borderId="2" xfId="0" applyNumberFormat="1" applyFont="1" applyFill="1" applyBorder="1" applyAlignment="1">
      <alignment horizontal="left" vertical="top"/>
    </xf>
    <xf numFmtId="0" fontId="12" fillId="0" borderId="2" xfId="0" applyFont="1" applyBorder="1" applyAlignment="1">
      <alignment horizontal="center" vertical="top"/>
    </xf>
    <xf numFmtId="10" fontId="12" fillId="0" borderId="0" xfId="2" applyNumberFormat="1" applyFont="1" applyBorder="1" applyAlignment="1">
      <alignment horizontal="center" vertical="top"/>
    </xf>
    <xf numFmtId="6" fontId="12" fillId="0" borderId="0" xfId="0" applyNumberFormat="1" applyFont="1" applyBorder="1" applyAlignment="1">
      <alignment horizontal="right" vertical="top"/>
    </xf>
    <xf numFmtId="6" fontId="14" fillId="11" borderId="0" xfId="0" applyNumberFormat="1" applyFont="1" applyFill="1" applyBorder="1" applyAlignment="1">
      <alignment horizontal="right" vertical="top"/>
    </xf>
    <xf numFmtId="5" fontId="12" fillId="0" borderId="2" xfId="0" applyNumberFormat="1" applyFont="1" applyBorder="1" applyAlignment="1">
      <alignment horizontal="left" vertical="top"/>
    </xf>
    <xf numFmtId="6" fontId="14" fillId="11" borderId="2" xfId="0" applyNumberFormat="1" applyFont="1" applyFill="1" applyBorder="1" applyAlignment="1">
      <alignment horizontal="right" vertical="top"/>
    </xf>
    <xf numFmtId="10" fontId="12" fillId="0" borderId="2" xfId="2" applyNumberFormat="1" applyFont="1" applyBorder="1" applyAlignment="1">
      <alignment horizontal="center" vertical="top"/>
    </xf>
    <xf numFmtId="1" fontId="12" fillId="0" borderId="2" xfId="0" applyNumberFormat="1" applyFont="1" applyBorder="1" applyAlignment="1">
      <alignment horizontal="center" vertical="top"/>
    </xf>
    <xf numFmtId="10" fontId="12" fillId="10" borderId="0" xfId="2" applyNumberFormat="1" applyFont="1" applyFill="1" applyBorder="1" applyAlignment="1">
      <alignment horizontal="center" vertical="top"/>
    </xf>
    <xf numFmtId="0" fontId="12" fillId="10" borderId="0" xfId="0" applyNumberFormat="1" applyFont="1" applyFill="1" applyBorder="1" applyAlignment="1">
      <alignment horizontal="center" vertical="top"/>
    </xf>
    <xf numFmtId="14" fontId="12" fillId="0" borderId="3" xfId="0" applyNumberFormat="1" applyFont="1" applyFill="1" applyBorder="1"/>
    <xf numFmtId="0" fontId="12" fillId="0" borderId="3" xfId="0" applyFont="1" applyBorder="1" applyAlignment="1">
      <alignment horizontal="left" vertical="top"/>
    </xf>
    <xf numFmtId="6" fontId="12" fillId="0" borderId="3" xfId="0" applyNumberFormat="1" applyFont="1" applyBorder="1" applyAlignment="1">
      <alignment horizontal="left" vertical="top"/>
    </xf>
    <xf numFmtId="14" fontId="12" fillId="0" borderId="3" xfId="0" applyNumberFormat="1" applyFont="1" applyBorder="1" applyAlignment="1">
      <alignment horizontal="left" vertical="top"/>
    </xf>
    <xf numFmtId="164" fontId="12" fillId="0" borderId="3" xfId="0" applyNumberFormat="1" applyFont="1" applyBorder="1" applyAlignment="1">
      <alignment horizontal="left" vertical="top"/>
    </xf>
    <xf numFmtId="10" fontId="12" fillId="0" borderId="3" xfId="0" applyNumberFormat="1" applyFont="1" applyBorder="1" applyAlignment="1">
      <alignment horizontal="left" vertical="top"/>
    </xf>
    <xf numFmtId="5" fontId="12" fillId="0" borderId="3" xfId="0" applyNumberFormat="1" applyFont="1" applyBorder="1" applyAlignment="1">
      <alignment horizontal="left" vertical="top"/>
    </xf>
    <xf numFmtId="6" fontId="12" fillId="0" borderId="3" xfId="0" applyNumberFormat="1" applyFont="1" applyBorder="1" applyAlignment="1">
      <alignment horizontal="right" vertical="top"/>
    </xf>
    <xf numFmtId="49" fontId="12" fillId="0" borderId="3" xfId="0" applyNumberFormat="1" applyFont="1" applyFill="1" applyBorder="1" applyAlignment="1">
      <alignment horizontal="center" vertical="top"/>
    </xf>
    <xf numFmtId="0" fontId="12" fillId="0" borderId="3" xfId="0" applyFont="1" applyFill="1" applyBorder="1" applyAlignment="1">
      <alignment horizontal="center" vertical="top"/>
    </xf>
    <xf numFmtId="0" fontId="12" fillId="0" borderId="3" xfId="0" applyFont="1" applyFill="1" applyBorder="1" applyAlignment="1">
      <alignment horizontal="left" vertical="top"/>
    </xf>
    <xf numFmtId="165" fontId="12" fillId="0" borderId="3" xfId="0" applyNumberFormat="1" applyFont="1" applyFill="1" applyBorder="1" applyAlignment="1">
      <alignment horizontal="left" vertical="top"/>
    </xf>
    <xf numFmtId="0" fontId="12" fillId="0" borderId="3" xfId="0" applyFont="1" applyBorder="1" applyAlignment="1">
      <alignment horizontal="center" vertical="top"/>
    </xf>
    <xf numFmtId="10" fontId="12" fillId="0" borderId="3" xfId="2" applyNumberFormat="1" applyFont="1" applyBorder="1" applyAlignment="1">
      <alignment horizontal="center" vertical="top"/>
    </xf>
    <xf numFmtId="1" fontId="12" fillId="0" borderId="3" xfId="0" applyNumberFormat="1" applyFont="1" applyBorder="1" applyAlignment="1">
      <alignment horizontal="center" vertical="top"/>
    </xf>
    <xf numFmtId="6" fontId="12" fillId="12" borderId="0" xfId="0" applyNumberFormat="1" applyFont="1" applyFill="1" applyBorder="1" applyAlignment="1">
      <alignment horizontal="right" vertical="top"/>
    </xf>
    <xf numFmtId="14" fontId="12" fillId="12" borderId="0" xfId="0" applyNumberFormat="1" applyFont="1" applyFill="1" applyBorder="1"/>
    <xf numFmtId="0" fontId="12" fillId="12" borderId="0" xfId="0" applyFont="1" applyFill="1" applyBorder="1" applyAlignment="1">
      <alignment horizontal="left" vertical="top"/>
    </xf>
    <xf numFmtId="14" fontId="12" fillId="12" borderId="0" xfId="0" applyNumberFormat="1" applyFont="1" applyFill="1" applyBorder="1" applyAlignment="1">
      <alignment horizontal="left" vertical="top"/>
    </xf>
    <xf numFmtId="164" fontId="12" fillId="12" borderId="0" xfId="0" applyNumberFormat="1" applyFont="1" applyFill="1" applyBorder="1" applyAlignment="1">
      <alignment horizontal="left" vertical="top"/>
    </xf>
    <xf numFmtId="10" fontId="12" fillId="12" borderId="0" xfId="0" applyNumberFormat="1" applyFont="1" applyFill="1" applyBorder="1" applyAlignment="1">
      <alignment horizontal="left" vertical="top"/>
    </xf>
    <xf numFmtId="5" fontId="12" fillId="12" borderId="0" xfId="0" applyNumberFormat="1" applyFont="1" applyFill="1" applyBorder="1" applyAlignment="1">
      <alignment horizontal="left" vertical="top"/>
    </xf>
    <xf numFmtId="6" fontId="14" fillId="12" borderId="0" xfId="0" applyNumberFormat="1" applyFont="1" applyFill="1" applyBorder="1" applyAlignment="1">
      <alignment horizontal="right" vertical="top"/>
    </xf>
    <xf numFmtId="49" fontId="12" fillId="12" borderId="0" xfId="0" applyNumberFormat="1" applyFont="1" applyFill="1" applyBorder="1" applyAlignment="1">
      <alignment horizontal="center" vertical="top"/>
    </xf>
    <xf numFmtId="0" fontId="12" fillId="12" borderId="0" xfId="0" applyFont="1" applyFill="1" applyBorder="1" applyAlignment="1">
      <alignment horizontal="center" vertical="top"/>
    </xf>
    <xf numFmtId="168" fontId="0" fillId="12" borderId="0" xfId="1" applyNumberFormat="1" applyFont="1" applyFill="1" applyAlignment="1">
      <alignment horizontal="center" vertical="top"/>
    </xf>
    <xf numFmtId="165" fontId="12" fillId="12" borderId="0" xfId="0" applyNumberFormat="1" applyFont="1" applyFill="1" applyBorder="1" applyAlignment="1">
      <alignment horizontal="left" vertical="top"/>
    </xf>
    <xf numFmtId="10" fontId="12" fillId="12" borderId="0" xfId="2" applyNumberFormat="1" applyFont="1" applyFill="1" applyBorder="1" applyAlignment="1">
      <alignment horizontal="center" vertical="top"/>
    </xf>
    <xf numFmtId="1" fontId="12" fillId="12" borderId="0" xfId="0" applyNumberFormat="1" applyFont="1" applyFill="1" applyBorder="1" applyAlignment="1">
      <alignment horizontal="center" vertical="top"/>
    </xf>
    <xf numFmtId="14" fontId="12" fillId="12" borderId="2" xfId="0" applyNumberFormat="1" applyFont="1" applyFill="1" applyBorder="1"/>
    <xf numFmtId="0" fontId="12" fillId="12" borderId="2" xfId="0" applyFont="1" applyFill="1" applyBorder="1" applyAlignment="1">
      <alignment horizontal="left" vertical="top"/>
    </xf>
    <xf numFmtId="14" fontId="12" fillId="12" borderId="2" xfId="0" applyNumberFormat="1" applyFont="1" applyFill="1" applyBorder="1" applyAlignment="1">
      <alignment horizontal="left" vertical="top"/>
    </xf>
    <xf numFmtId="164" fontId="12" fillId="12" borderId="2" xfId="0" applyNumberFormat="1" applyFont="1" applyFill="1" applyBorder="1" applyAlignment="1">
      <alignment horizontal="left" vertical="top"/>
    </xf>
    <xf numFmtId="10" fontId="12" fillId="12" borderId="2" xfId="0" applyNumberFormat="1" applyFont="1" applyFill="1" applyBorder="1" applyAlignment="1">
      <alignment horizontal="left" vertical="top"/>
    </xf>
    <xf numFmtId="5" fontId="12" fillId="12" borderId="2" xfId="0" applyNumberFormat="1" applyFont="1" applyFill="1" applyBorder="1" applyAlignment="1">
      <alignment horizontal="left" vertical="top"/>
    </xf>
    <xf numFmtId="6" fontId="14" fillId="12" borderId="2" xfId="0" applyNumberFormat="1" applyFont="1" applyFill="1" applyBorder="1" applyAlignment="1">
      <alignment horizontal="right" vertical="top"/>
    </xf>
    <xf numFmtId="49" fontId="12" fillId="12" borderId="2" xfId="0" applyNumberFormat="1" applyFont="1" applyFill="1" applyBorder="1" applyAlignment="1">
      <alignment horizontal="center" vertical="top"/>
    </xf>
    <xf numFmtId="0" fontId="12" fillId="12" borderId="2" xfId="0" applyFont="1" applyFill="1" applyBorder="1" applyAlignment="1">
      <alignment horizontal="center" vertical="top"/>
    </xf>
    <xf numFmtId="168" fontId="0" fillId="12" borderId="2" xfId="1" applyNumberFormat="1" applyFont="1" applyFill="1" applyBorder="1" applyAlignment="1">
      <alignment horizontal="center" vertical="top"/>
    </xf>
    <xf numFmtId="165" fontId="12" fillId="12" borderId="2" xfId="0" applyNumberFormat="1" applyFont="1" applyFill="1" applyBorder="1" applyAlignment="1">
      <alignment horizontal="left" vertical="top"/>
    </xf>
    <xf numFmtId="10" fontId="12" fillId="12" borderId="2" xfId="2" applyNumberFormat="1" applyFont="1" applyFill="1" applyBorder="1" applyAlignment="1">
      <alignment horizontal="center" vertical="top"/>
    </xf>
    <xf numFmtId="1" fontId="12" fillId="12" borderId="2" xfId="0" applyNumberFormat="1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0" fontId="12" fillId="0" borderId="3" xfId="0" applyNumberFormat="1" applyFont="1" applyFill="1" applyBorder="1" applyAlignment="1">
      <alignment horizontal="center" vertical="top"/>
    </xf>
    <xf numFmtId="0" fontId="14" fillId="0" borderId="3" xfId="0" applyFont="1" applyBorder="1" applyAlignment="1">
      <alignment horizontal="left" vertical="top"/>
    </xf>
    <xf numFmtId="0" fontId="14" fillId="10" borderId="0" xfId="0" applyFont="1" applyFill="1" applyBorder="1" applyAlignment="1">
      <alignment horizontal="left" vertical="top"/>
    </xf>
    <xf numFmtId="0" fontId="14" fillId="12" borderId="0" xfId="0" applyFont="1" applyFill="1" applyBorder="1" applyAlignment="1">
      <alignment horizontal="left" vertical="top"/>
    </xf>
    <xf numFmtId="14" fontId="12" fillId="0" borderId="4" xfId="0" applyNumberFormat="1" applyFont="1" applyFill="1" applyBorder="1"/>
    <xf numFmtId="0" fontId="12" fillId="0" borderId="4" xfId="0" applyFont="1" applyBorder="1" applyAlignment="1">
      <alignment horizontal="left" vertical="top"/>
    </xf>
    <xf numFmtId="6" fontId="12" fillId="0" borderId="4" xfId="0" applyNumberFormat="1" applyFont="1" applyBorder="1" applyAlignment="1">
      <alignment horizontal="left" vertical="top"/>
    </xf>
    <xf numFmtId="14" fontId="12" fillId="0" borderId="4" xfId="0" applyNumberFormat="1" applyFont="1" applyBorder="1" applyAlignment="1">
      <alignment horizontal="left" vertical="top"/>
    </xf>
    <xf numFmtId="164" fontId="12" fillId="0" borderId="4" xfId="0" applyNumberFormat="1" applyFont="1" applyBorder="1" applyAlignment="1">
      <alignment horizontal="left" vertical="top"/>
    </xf>
    <xf numFmtId="10" fontId="12" fillId="0" borderId="4" xfId="0" applyNumberFormat="1" applyFont="1" applyBorder="1" applyAlignment="1">
      <alignment horizontal="left" vertical="top"/>
    </xf>
    <xf numFmtId="5" fontId="12" fillId="0" borderId="4" xfId="0" applyNumberFormat="1" applyFont="1" applyBorder="1" applyAlignment="1">
      <alignment horizontal="left" vertical="top"/>
    </xf>
    <xf numFmtId="6" fontId="12" fillId="0" borderId="4" xfId="0" applyNumberFormat="1" applyFont="1" applyBorder="1" applyAlignment="1">
      <alignment horizontal="right" vertical="top"/>
    </xf>
    <xf numFmtId="49" fontId="12" fillId="0" borderId="4" xfId="0" applyNumberFormat="1" applyFont="1" applyFill="1" applyBorder="1" applyAlignment="1">
      <alignment horizontal="center" vertical="top"/>
    </xf>
    <xf numFmtId="0" fontId="12" fillId="0" borderId="4" xfId="0" applyFont="1" applyFill="1" applyBorder="1" applyAlignment="1">
      <alignment horizontal="center" vertical="top"/>
    </xf>
    <xf numFmtId="0" fontId="12" fillId="0" borderId="4" xfId="0" applyFont="1" applyFill="1" applyBorder="1" applyAlignment="1">
      <alignment horizontal="left" vertical="top"/>
    </xf>
    <xf numFmtId="0" fontId="14" fillId="0" borderId="4" xfId="0" applyFont="1" applyBorder="1" applyAlignment="1">
      <alignment horizontal="left" vertical="top"/>
    </xf>
    <xf numFmtId="165" fontId="12" fillId="0" borderId="4" xfId="0" applyNumberFormat="1" applyFont="1" applyFill="1" applyBorder="1" applyAlignment="1">
      <alignment horizontal="left" vertical="top"/>
    </xf>
    <xf numFmtId="0" fontId="12" fillId="0" borderId="4" xfId="0" applyFont="1" applyBorder="1" applyAlignment="1">
      <alignment horizontal="center" vertical="top"/>
    </xf>
    <xf numFmtId="10" fontId="12" fillId="0" borderId="4" xfId="2" applyNumberFormat="1" applyFont="1" applyBorder="1" applyAlignment="1">
      <alignment horizontal="center" vertical="top"/>
    </xf>
    <xf numFmtId="1" fontId="12" fillId="0" borderId="4" xfId="0" applyNumberFormat="1" applyFont="1" applyBorder="1" applyAlignment="1">
      <alignment horizontal="center" vertical="top"/>
    </xf>
    <xf numFmtId="6" fontId="12" fillId="7" borderId="0" xfId="0" applyNumberFormat="1" applyFont="1" applyFill="1" applyBorder="1" applyAlignment="1">
      <alignment horizontal="right" vertical="top"/>
    </xf>
    <xf numFmtId="0" fontId="12" fillId="0" borderId="4" xfId="0" applyNumberFormat="1" applyFont="1" applyFill="1" applyBorder="1" applyAlignment="1">
      <alignment horizontal="center" vertical="top"/>
    </xf>
    <xf numFmtId="165" fontId="12" fillId="7" borderId="0" xfId="0" applyNumberFormat="1" applyFont="1" applyFill="1" applyBorder="1" applyAlignment="1">
      <alignment horizontal="left" vertical="top"/>
    </xf>
    <xf numFmtId="10" fontId="12" fillId="7" borderId="0" xfId="2" applyNumberFormat="1" applyFont="1" applyFill="1" applyBorder="1" applyAlignment="1">
      <alignment horizontal="center" vertical="top"/>
    </xf>
    <xf numFmtId="1" fontId="12" fillId="7" borderId="0" xfId="0" applyNumberFormat="1" applyFont="1" applyFill="1" applyBorder="1" applyAlignment="1">
      <alignment horizontal="center" vertical="top"/>
    </xf>
    <xf numFmtId="14" fontId="9" fillId="3" borderId="0" xfId="0" applyNumberFormat="1" applyFont="1" applyFill="1" applyAlignment="1">
      <alignment horizontal="center" vertical="center" wrapText="1"/>
    </xf>
    <xf numFmtId="0" fontId="16" fillId="13" borderId="0" xfId="0" applyFont="1" applyFill="1" applyBorder="1" applyAlignment="1">
      <alignment horizontal="center"/>
    </xf>
    <xf numFmtId="164" fontId="16" fillId="13" borderId="0" xfId="0" applyNumberFormat="1" applyFont="1" applyFill="1" applyBorder="1" applyAlignment="1">
      <alignment horizontal="center"/>
    </xf>
    <xf numFmtId="49" fontId="16" fillId="13" borderId="0" xfId="0" applyNumberFormat="1" applyFont="1" applyFill="1" applyBorder="1" applyAlignment="1">
      <alignment horizontal="center"/>
    </xf>
    <xf numFmtId="0" fontId="0" fillId="14" borderId="0" xfId="0" applyFill="1"/>
    <xf numFmtId="0" fontId="0" fillId="15" borderId="0" xfId="0" applyFill="1"/>
    <xf numFmtId="0" fontId="0" fillId="0" borderId="0" xfId="0" applyNumberFormat="1"/>
    <xf numFmtId="0" fontId="9" fillId="3" borderId="0" xfId="0" applyFont="1" applyFill="1" applyAlignment="1">
      <alignment vertical="center"/>
    </xf>
    <xf numFmtId="14" fontId="0" fillId="0" borderId="0" xfId="0" applyNumberFormat="1" applyAlignment="1">
      <alignment horizontal="center"/>
    </xf>
    <xf numFmtId="0" fontId="16" fillId="13" borderId="0" xfId="0" applyFont="1" applyFill="1" applyBorder="1" applyAlignment="1">
      <alignment horizontal="center" vertical="center" wrapText="1"/>
    </xf>
    <xf numFmtId="0" fontId="0" fillId="14" borderId="0" xfId="0" applyFill="1" applyAlignment="1">
      <alignment vertical="center" wrapText="1"/>
    </xf>
    <xf numFmtId="0" fontId="0" fillId="15" borderId="0" xfId="0" applyFill="1" applyAlignment="1">
      <alignment vertical="center" wrapText="1"/>
    </xf>
    <xf numFmtId="0" fontId="16" fillId="13" borderId="0" xfId="0" applyFont="1" applyFill="1" applyBorder="1" applyAlignment="1">
      <alignment vertical="center" wrapText="1"/>
    </xf>
    <xf numFmtId="164" fontId="16" fillId="13" borderId="0" xfId="0" applyNumberFormat="1" applyFont="1" applyFill="1" applyBorder="1" applyAlignment="1">
      <alignment vertical="center" wrapText="1"/>
    </xf>
    <xf numFmtId="49" fontId="16" fillId="13" borderId="0" xfId="0" applyNumberFormat="1" applyFont="1" applyFill="1" applyBorder="1" applyAlignment="1">
      <alignment vertical="center" wrapText="1"/>
    </xf>
    <xf numFmtId="0" fontId="0" fillId="0" borderId="0" xfId="0" applyAlignment="1"/>
    <xf numFmtId="164" fontId="0" fillId="0" borderId="0" xfId="0" applyNumberFormat="1" applyAlignment="1"/>
    <xf numFmtId="49" fontId="0" fillId="0" borderId="0" xfId="0" applyNumberFormat="1" applyAlignment="1"/>
    <xf numFmtId="0" fontId="0" fillId="0" borderId="0" xfId="0" applyNumberFormat="1" applyAlignment="1"/>
    <xf numFmtId="0" fontId="9" fillId="3" borderId="0" xfId="0" applyFont="1" applyFill="1" applyAlignment="1">
      <alignment vertical="center" wrapText="1"/>
    </xf>
    <xf numFmtId="0" fontId="0" fillId="3" borderId="0" xfId="0" applyFill="1" applyAlignment="1">
      <alignment horizontal="center"/>
    </xf>
    <xf numFmtId="0" fontId="9" fillId="2" borderId="0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horizontal="center" vertical="center" wrapText="1"/>
    </xf>
    <xf numFmtId="6" fontId="9" fillId="2" borderId="0" xfId="0" applyNumberFormat="1" applyFont="1" applyFill="1" applyBorder="1" applyAlignment="1">
      <alignment horizontal="center" vertical="center" wrapText="1"/>
    </xf>
    <xf numFmtId="14" fontId="9" fillId="2" borderId="0" xfId="0" applyNumberFormat="1" applyFont="1" applyFill="1" applyBorder="1" applyAlignment="1">
      <alignment horizontal="center" vertical="center" wrapText="1"/>
    </xf>
    <xf numFmtId="164" fontId="9" fillId="2" borderId="0" xfId="0" applyNumberFormat="1" applyFont="1" applyFill="1" applyBorder="1" applyAlignment="1">
      <alignment horizontal="center" vertical="center" wrapText="1"/>
    </xf>
    <xf numFmtId="0" fontId="17" fillId="17" borderId="5" xfId="0" applyFont="1" applyFill="1" applyBorder="1" applyAlignment="1">
      <alignment horizontal="center" vertical="center" wrapText="1"/>
    </xf>
    <xf numFmtId="14" fontId="17" fillId="17" borderId="5" xfId="0" applyNumberFormat="1" applyFont="1" applyFill="1" applyBorder="1" applyAlignment="1">
      <alignment horizontal="center" vertical="center" wrapText="1"/>
    </xf>
    <xf numFmtId="164" fontId="17" fillId="17" borderId="5" xfId="0" applyNumberFormat="1" applyFont="1" applyFill="1" applyBorder="1" applyAlignment="1">
      <alignment horizontal="center" vertical="center" wrapText="1"/>
    </xf>
    <xf numFmtId="49" fontId="17" fillId="17" borderId="5" xfId="0" applyNumberFormat="1" applyFont="1" applyFill="1" applyBorder="1" applyAlignment="1">
      <alignment horizontal="center" vertical="center" wrapText="1"/>
    </xf>
    <xf numFmtId="170" fontId="18" fillId="17" borderId="5" xfId="0" applyNumberFormat="1" applyFont="1" applyFill="1" applyBorder="1" applyAlignment="1">
      <alignment vertical="center" wrapText="1"/>
    </xf>
    <xf numFmtId="170" fontId="0" fillId="0" borderId="0" xfId="0" applyNumberFormat="1" applyAlignment="1">
      <alignment horizontal="center"/>
    </xf>
    <xf numFmtId="14" fontId="9" fillId="3" borderId="0" xfId="0" applyNumberFormat="1" applyFont="1" applyFill="1" applyAlignment="1">
      <alignment vertical="center"/>
    </xf>
    <xf numFmtId="49" fontId="20" fillId="2" borderId="0" xfId="0" applyNumberFormat="1" applyFont="1" applyFill="1" applyBorder="1" applyAlignment="1">
      <alignment horizontal="center" vertical="center" wrapText="1"/>
    </xf>
    <xf numFmtId="0" fontId="6" fillId="3" borderId="0" xfId="0" applyFont="1" applyFill="1"/>
    <xf numFmtId="0" fontId="9" fillId="3" borderId="6" xfId="0" applyFont="1" applyFill="1" applyBorder="1" applyAlignment="1">
      <alignment vertical="center" wrapText="1"/>
    </xf>
    <xf numFmtId="0" fontId="9" fillId="3" borderId="7" xfId="0" applyFont="1" applyFill="1" applyBorder="1" applyAlignment="1">
      <alignment horizontal="center" vertical="center" wrapText="1"/>
    </xf>
    <xf numFmtId="6" fontId="9" fillId="3" borderId="7" xfId="0" applyNumberFormat="1" applyFont="1" applyFill="1" applyBorder="1" applyAlignment="1">
      <alignment vertical="center" wrapText="1"/>
    </xf>
    <xf numFmtId="14" fontId="9" fillId="3" borderId="7" xfId="0" applyNumberFormat="1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vertical="center" wrapText="1"/>
    </xf>
    <xf numFmtId="0" fontId="9" fillId="16" borderId="7" xfId="0" applyFont="1" applyFill="1" applyBorder="1" applyAlignment="1">
      <alignment horizontal="center" vertical="center" wrapText="1"/>
    </xf>
    <xf numFmtId="6" fontId="9" fillId="16" borderId="7" xfId="0" applyNumberFormat="1" applyFont="1" applyFill="1" applyBorder="1" applyAlignment="1">
      <alignment vertical="center" wrapText="1"/>
    </xf>
    <xf numFmtId="14" fontId="9" fillId="16" borderId="7" xfId="0" applyNumberFormat="1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0" xfId="0" applyBorder="1"/>
    <xf numFmtId="0" fontId="0" fillId="10" borderId="0" xfId="0" applyFill="1" applyAlignment="1"/>
    <xf numFmtId="15" fontId="0" fillId="0" borderId="0" xfId="0" applyNumberFormat="1" applyBorder="1"/>
    <xf numFmtId="6" fontId="0" fillId="0" borderId="0" xfId="0" applyNumberFormat="1" applyBorder="1"/>
    <xf numFmtId="14" fontId="0" fillId="0" borderId="0" xfId="0" applyNumberFormat="1" applyBorder="1"/>
    <xf numFmtId="0" fontId="0" fillId="0" borderId="0" xfId="0" applyBorder="1" applyAlignment="1"/>
    <xf numFmtId="164" fontId="0" fillId="0" borderId="0" xfId="0" applyNumberFormat="1" applyBorder="1" applyAlignment="1"/>
    <xf numFmtId="49" fontId="0" fillId="0" borderId="0" xfId="0" applyNumberFormat="1" applyBorder="1" applyAlignment="1"/>
    <xf numFmtId="0" fontId="0" fillId="0" borderId="0" xfId="0" applyNumberFormat="1" applyBorder="1" applyAlignment="1"/>
    <xf numFmtId="0" fontId="0" fillId="10" borderId="0" xfId="0" applyFill="1" applyBorder="1" applyAlignment="1"/>
    <xf numFmtId="15" fontId="0" fillId="0" borderId="8" xfId="0" applyNumberFormat="1" applyBorder="1"/>
    <xf numFmtId="0" fontId="0" fillId="0" borderId="8" xfId="0" applyBorder="1"/>
    <xf numFmtId="14" fontId="0" fillId="0" borderId="8" xfId="0" applyNumberFormat="1" applyBorder="1"/>
    <xf numFmtId="0" fontId="0" fillId="0" borderId="8" xfId="0" applyBorder="1" applyAlignment="1"/>
    <xf numFmtId="164" fontId="0" fillId="0" borderId="8" xfId="0" applyNumberFormat="1" applyBorder="1" applyAlignment="1"/>
    <xf numFmtId="49" fontId="0" fillId="0" borderId="8" xfId="0" applyNumberFormat="1" applyBorder="1" applyAlignment="1"/>
    <xf numFmtId="0" fontId="0" fillId="0" borderId="8" xfId="0" applyNumberFormat="1" applyBorder="1" applyAlignment="1"/>
    <xf numFmtId="0" fontId="12" fillId="0" borderId="8" xfId="0" applyFont="1" applyFill="1" applyBorder="1" applyAlignment="1">
      <alignment horizontal="center" vertical="top"/>
    </xf>
    <xf numFmtId="0" fontId="14" fillId="0" borderId="8" xfId="0" applyFont="1" applyBorder="1" applyAlignment="1">
      <alignment horizontal="left" vertical="top"/>
    </xf>
    <xf numFmtId="0" fontId="12" fillId="0" borderId="8" xfId="0" applyFont="1" applyFill="1" applyBorder="1" applyAlignment="1">
      <alignment horizontal="left" vertical="top"/>
    </xf>
    <xf numFmtId="0" fontId="12" fillId="0" borderId="8" xfId="0" applyFont="1" applyBorder="1" applyAlignment="1">
      <alignment horizontal="center" vertical="top"/>
    </xf>
    <xf numFmtId="10" fontId="12" fillId="0" borderId="8" xfId="2" applyNumberFormat="1" applyFont="1" applyBorder="1" applyAlignment="1">
      <alignment horizontal="center" vertical="top"/>
    </xf>
    <xf numFmtId="1" fontId="12" fillId="0" borderId="8" xfId="0" applyNumberFormat="1" applyFont="1" applyBorder="1" applyAlignment="1">
      <alignment horizontal="center" vertical="top"/>
    </xf>
    <xf numFmtId="14" fontId="4" fillId="0" borderId="0" xfId="0" applyNumberFormat="1" applyFont="1"/>
    <xf numFmtId="15" fontId="0" fillId="0" borderId="3" xfId="0" applyNumberFormat="1" applyFill="1" applyBorder="1"/>
    <xf numFmtId="0" fontId="0" fillId="0" borderId="3" xfId="0" applyFill="1" applyBorder="1"/>
    <xf numFmtId="6" fontId="0" fillId="0" borderId="3" xfId="0" applyNumberFormat="1" applyFill="1" applyBorder="1"/>
    <xf numFmtId="14" fontId="4" fillId="0" borderId="3" xfId="0" applyNumberFormat="1" applyFont="1" applyFill="1" applyBorder="1"/>
    <xf numFmtId="0" fontId="0" fillId="0" borderId="3" xfId="0" applyNumberFormat="1" applyFill="1" applyBorder="1"/>
    <xf numFmtId="164" fontId="0" fillId="0" borderId="3" xfId="0" applyNumberFormat="1" applyFill="1" applyBorder="1"/>
    <xf numFmtId="49" fontId="0" fillId="0" borderId="3" xfId="0" applyNumberFormat="1" applyFill="1" applyBorder="1"/>
    <xf numFmtId="0" fontId="14" fillId="0" borderId="3" xfId="0" applyFont="1" applyFill="1" applyBorder="1" applyAlignment="1">
      <alignment horizontal="left" vertical="top"/>
    </xf>
    <xf numFmtId="10" fontId="12" fillId="0" borderId="3" xfId="2" applyNumberFormat="1" applyFont="1" applyFill="1" applyBorder="1" applyAlignment="1">
      <alignment horizontal="center" vertical="top"/>
    </xf>
    <xf numFmtId="1" fontId="12" fillId="0" borderId="3" xfId="0" applyNumberFormat="1" applyFont="1" applyFill="1" applyBorder="1" applyAlignment="1">
      <alignment horizontal="center" vertical="top"/>
    </xf>
    <xf numFmtId="167" fontId="12" fillId="0" borderId="0" xfId="0" applyNumberFormat="1" applyFont="1" applyBorder="1" applyAlignment="1">
      <alignment horizontal="center" vertical="top"/>
    </xf>
    <xf numFmtId="0" fontId="0" fillId="18" borderId="0" xfId="0" applyNumberFormat="1" applyFill="1" applyAlignment="1"/>
    <xf numFmtId="15" fontId="0" fillId="18" borderId="0" xfId="0" applyNumberFormat="1" applyFill="1"/>
    <xf numFmtId="0" fontId="0" fillId="18" borderId="0" xfId="0" applyFill="1"/>
    <xf numFmtId="6" fontId="0" fillId="18" borderId="0" xfId="0" applyNumberFormat="1" applyFill="1"/>
    <xf numFmtId="14" fontId="4" fillId="18" borderId="0" xfId="0" applyNumberFormat="1" applyFont="1" applyFill="1"/>
    <xf numFmtId="0" fontId="0" fillId="18" borderId="0" xfId="0" applyFill="1" applyAlignment="1"/>
    <xf numFmtId="164" fontId="0" fillId="18" borderId="0" xfId="0" applyNumberFormat="1" applyFill="1" applyAlignment="1"/>
    <xf numFmtId="49" fontId="0" fillId="18" borderId="0" xfId="0" applyNumberFormat="1" applyFill="1" applyAlignment="1"/>
    <xf numFmtId="0" fontId="12" fillId="18" borderId="0" xfId="0" applyFont="1" applyFill="1" applyBorder="1" applyAlignment="1">
      <alignment horizontal="center" vertical="top"/>
    </xf>
    <xf numFmtId="0" fontId="14" fillId="18" borderId="0" xfId="0" applyFont="1" applyFill="1" applyBorder="1" applyAlignment="1">
      <alignment horizontal="left" vertical="top"/>
    </xf>
    <xf numFmtId="0" fontId="12" fillId="18" borderId="0" xfId="0" applyFont="1" applyFill="1" applyBorder="1" applyAlignment="1">
      <alignment horizontal="left" vertical="top"/>
    </xf>
    <xf numFmtId="10" fontId="12" fillId="18" borderId="0" xfId="2" applyNumberFormat="1" applyFont="1" applyFill="1" applyBorder="1" applyAlignment="1">
      <alignment horizontal="center" vertical="top"/>
    </xf>
    <xf numFmtId="1" fontId="12" fillId="18" borderId="0" xfId="0" applyNumberFormat="1" applyFont="1" applyFill="1" applyBorder="1" applyAlignment="1">
      <alignment horizontal="center" vertical="top"/>
    </xf>
    <xf numFmtId="14" fontId="4" fillId="7" borderId="0" xfId="0" applyNumberFormat="1" applyFont="1" applyFill="1"/>
    <xf numFmtId="0" fontId="0" fillId="7" borderId="0" xfId="0" applyFill="1" applyAlignment="1"/>
    <xf numFmtId="164" fontId="0" fillId="7" borderId="0" xfId="0" applyNumberFormat="1" applyFill="1" applyAlignment="1"/>
    <xf numFmtId="49" fontId="0" fillId="7" borderId="0" xfId="0" applyNumberFormat="1" applyFill="1" applyAlignment="1"/>
    <xf numFmtId="0" fontId="0" fillId="7" borderId="0" xfId="0" applyNumberFormat="1" applyFill="1" applyAlignment="1"/>
    <xf numFmtId="15" fontId="0" fillId="0" borderId="0" xfId="0" applyNumberFormat="1" applyAlignment="1">
      <alignment horizontal="left"/>
    </xf>
    <xf numFmtId="15" fontId="0" fillId="7" borderId="0" xfId="0" applyNumberFormat="1" applyFill="1" applyAlignment="1">
      <alignment horizontal="left"/>
    </xf>
    <xf numFmtId="15" fontId="0" fillId="0" borderId="3" xfId="0" applyNumberForma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19" borderId="0" xfId="0" applyNumberFormat="1" applyFill="1" applyAlignment="1"/>
    <xf numFmtId="0" fontId="0" fillId="19" borderId="0" xfId="0" applyFill="1"/>
    <xf numFmtId="15" fontId="0" fillId="19" borderId="0" xfId="0" applyNumberFormat="1" applyFill="1" applyAlignment="1">
      <alignment horizontal="left"/>
    </xf>
    <xf numFmtId="6" fontId="0" fillId="19" borderId="0" xfId="0" applyNumberFormat="1" applyFill="1"/>
    <xf numFmtId="14" fontId="4" fillId="19" borderId="0" xfId="0" applyNumberFormat="1" applyFont="1" applyFill="1"/>
    <xf numFmtId="0" fontId="0" fillId="19" borderId="0" xfId="0" applyFill="1" applyAlignment="1"/>
    <xf numFmtId="164" fontId="0" fillId="19" borderId="0" xfId="0" applyNumberFormat="1" applyFill="1" applyAlignment="1"/>
    <xf numFmtId="49" fontId="0" fillId="19" borderId="0" xfId="0" applyNumberFormat="1" applyFill="1" applyAlignment="1"/>
    <xf numFmtId="0" fontId="14" fillId="19" borderId="0" xfId="0" applyFont="1" applyFill="1" applyBorder="1" applyAlignment="1">
      <alignment horizontal="left" vertical="top"/>
    </xf>
    <xf numFmtId="0" fontId="12" fillId="19" borderId="0" xfId="0" applyFont="1" applyFill="1" applyBorder="1" applyAlignment="1">
      <alignment horizontal="center" vertical="top"/>
    </xf>
    <xf numFmtId="0" fontId="12" fillId="19" borderId="0" xfId="0" applyFont="1" applyFill="1" applyBorder="1" applyAlignment="1">
      <alignment horizontal="left" vertical="top"/>
    </xf>
    <xf numFmtId="10" fontId="12" fillId="19" borderId="0" xfId="2" applyNumberFormat="1" applyFont="1" applyFill="1" applyBorder="1" applyAlignment="1">
      <alignment horizontal="center" vertical="top"/>
    </xf>
    <xf numFmtId="1" fontId="12" fillId="19" borderId="0" xfId="0" applyNumberFormat="1" applyFont="1" applyFill="1" applyBorder="1" applyAlignment="1">
      <alignment horizontal="center" vertical="top"/>
    </xf>
    <xf numFmtId="169" fontId="0" fillId="0" borderId="0" xfId="1" applyNumberFormat="1" applyFont="1" applyAlignment="1"/>
    <xf numFmtId="167" fontId="0" fillId="0" borderId="0" xfId="0" applyNumberFormat="1" applyAlignment="1"/>
    <xf numFmtId="167" fontId="0" fillId="0" borderId="3" xfId="0" applyNumberFormat="1" applyFill="1" applyBorder="1"/>
    <xf numFmtId="15" fontId="0" fillId="10" borderId="0" xfId="0" applyNumberFormat="1" applyFill="1" applyAlignment="1">
      <alignment horizontal="left"/>
    </xf>
    <xf numFmtId="0" fontId="0" fillId="10" borderId="0" xfId="0" applyFill="1"/>
    <xf numFmtId="6" fontId="0" fillId="10" borderId="0" xfId="0" applyNumberFormat="1" applyFill="1"/>
    <xf numFmtId="14" fontId="4" fillId="10" borderId="0" xfId="0" applyNumberFormat="1" applyFont="1" applyFill="1"/>
    <xf numFmtId="164" fontId="0" fillId="10" borderId="0" xfId="0" applyNumberFormat="1" applyFill="1" applyAlignment="1"/>
    <xf numFmtId="49" fontId="0" fillId="10" borderId="0" xfId="0" applyNumberFormat="1" applyFill="1" applyAlignment="1"/>
    <xf numFmtId="0" fontId="0" fillId="10" borderId="0" xfId="0" applyNumberFormat="1" applyFill="1" applyAlignment="1"/>
    <xf numFmtId="15" fontId="0" fillId="0" borderId="1" xfId="0" applyNumberFormat="1" applyBorder="1" applyAlignment="1">
      <alignment horizontal="left"/>
    </xf>
    <xf numFmtId="0" fontId="0" fillId="0" borderId="1" xfId="0" applyBorder="1"/>
    <xf numFmtId="6" fontId="0" fillId="0" borderId="1" xfId="0" applyNumberFormat="1" applyBorder="1"/>
    <xf numFmtId="14" fontId="4" fillId="0" borderId="1" xfId="0" applyNumberFormat="1" applyFont="1" applyBorder="1"/>
    <xf numFmtId="0" fontId="0" fillId="0" borderId="1" xfId="0" applyBorder="1" applyAlignment="1"/>
    <xf numFmtId="164" fontId="0" fillId="0" borderId="1" xfId="0" applyNumberFormat="1" applyBorder="1" applyAlignment="1"/>
    <xf numFmtId="49" fontId="0" fillId="0" borderId="1" xfId="0" applyNumberFormat="1" applyBorder="1" applyAlignment="1"/>
    <xf numFmtId="0" fontId="0" fillId="0" borderId="1" xfId="0" applyNumberFormat="1" applyBorder="1" applyAlignment="1"/>
    <xf numFmtId="169" fontId="0" fillId="0" borderId="1" xfId="1" applyNumberFormat="1" applyFont="1" applyBorder="1" applyAlignment="1"/>
    <xf numFmtId="167" fontId="0" fillId="0" borderId="1" xfId="0" applyNumberFormat="1" applyBorder="1" applyAlignment="1"/>
    <xf numFmtId="10" fontId="12" fillId="0" borderId="1" xfId="2" applyNumberFormat="1" applyFont="1" applyBorder="1" applyAlignment="1">
      <alignment horizontal="center" vertical="top"/>
    </xf>
    <xf numFmtId="15" fontId="0" fillId="0" borderId="0" xfId="0" applyNumberFormat="1" applyBorder="1" applyAlignment="1">
      <alignment horizontal="left"/>
    </xf>
    <xf numFmtId="14" fontId="4" fillId="0" borderId="0" xfId="0" applyNumberFormat="1" applyFont="1" applyBorder="1"/>
    <xf numFmtId="169" fontId="0" fillId="0" borderId="0" xfId="1" applyNumberFormat="1" applyFont="1" applyBorder="1" applyAlignment="1"/>
    <xf numFmtId="167" fontId="0" fillId="0" borderId="0" xfId="0" applyNumberFormat="1" applyBorder="1" applyAlignment="1"/>
    <xf numFmtId="15" fontId="0" fillId="10" borderId="1" xfId="0" applyNumberFormat="1" applyFill="1" applyBorder="1" applyAlignment="1">
      <alignment horizontal="left"/>
    </xf>
    <xf numFmtId="0" fontId="0" fillId="10" borderId="1" xfId="0" applyFill="1" applyBorder="1"/>
    <xf numFmtId="6" fontId="0" fillId="10" borderId="1" xfId="0" applyNumberFormat="1" applyFill="1" applyBorder="1"/>
    <xf numFmtId="14" fontId="4" fillId="10" borderId="1" xfId="0" applyNumberFormat="1" applyFont="1" applyFill="1" applyBorder="1"/>
    <xf numFmtId="0" fontId="0" fillId="10" borderId="1" xfId="0" applyFill="1" applyBorder="1" applyAlignment="1"/>
    <xf numFmtId="164" fontId="0" fillId="10" borderId="1" xfId="0" applyNumberFormat="1" applyFill="1" applyBorder="1" applyAlignment="1"/>
    <xf numFmtId="49" fontId="0" fillId="10" borderId="1" xfId="0" applyNumberFormat="1" applyFill="1" applyBorder="1" applyAlignment="1"/>
    <xf numFmtId="0" fontId="0" fillId="10" borderId="1" xfId="0" applyNumberFormat="1" applyFill="1" applyBorder="1" applyAlignment="1"/>
    <xf numFmtId="169" fontId="0" fillId="10" borderId="1" xfId="1" applyNumberFormat="1" applyFont="1" applyFill="1" applyBorder="1" applyAlignment="1"/>
    <xf numFmtId="167" fontId="0" fillId="10" borderId="1" xfId="0" applyNumberFormat="1" applyFill="1" applyBorder="1" applyAlignment="1"/>
    <xf numFmtId="0" fontId="14" fillId="10" borderId="1" xfId="0" applyFont="1" applyFill="1" applyBorder="1" applyAlignment="1">
      <alignment horizontal="left" vertical="top"/>
    </xf>
    <xf numFmtId="0" fontId="12" fillId="10" borderId="1" xfId="0" applyFont="1" applyFill="1" applyBorder="1" applyAlignment="1">
      <alignment horizontal="center" vertical="top"/>
    </xf>
    <xf numFmtId="0" fontId="12" fillId="10" borderId="1" xfId="0" applyFont="1" applyFill="1" applyBorder="1" applyAlignment="1">
      <alignment horizontal="left" vertical="top"/>
    </xf>
    <xf numFmtId="10" fontId="12" fillId="10" borderId="1" xfId="2" applyNumberFormat="1" applyFont="1" applyFill="1" applyBorder="1" applyAlignment="1">
      <alignment horizontal="center" vertical="top"/>
    </xf>
    <xf numFmtId="1" fontId="12" fillId="10" borderId="1" xfId="0" applyNumberFormat="1" applyFont="1" applyFill="1" applyBorder="1" applyAlignment="1">
      <alignment horizontal="center" vertical="top"/>
    </xf>
    <xf numFmtId="15" fontId="0" fillId="10" borderId="0" xfId="0" applyNumberFormat="1" applyFill="1" applyBorder="1" applyAlignment="1">
      <alignment horizontal="left"/>
    </xf>
    <xf numFmtId="0" fontId="0" fillId="10" borderId="0" xfId="0" applyFill="1" applyBorder="1"/>
    <xf numFmtId="6" fontId="0" fillId="10" borderId="0" xfId="0" applyNumberFormat="1" applyFill="1" applyBorder="1"/>
    <xf numFmtId="14" fontId="4" fillId="10" borderId="0" xfId="0" applyNumberFormat="1" applyFont="1" applyFill="1" applyBorder="1"/>
    <xf numFmtId="164" fontId="0" fillId="10" borderId="0" xfId="0" applyNumberFormat="1" applyFill="1" applyBorder="1" applyAlignment="1"/>
    <xf numFmtId="49" fontId="0" fillId="10" borderId="0" xfId="0" applyNumberFormat="1" applyFill="1" applyBorder="1" applyAlignment="1"/>
    <xf numFmtId="0" fontId="0" fillId="10" borderId="0" xfId="0" applyNumberFormat="1" applyFill="1" applyBorder="1" applyAlignment="1"/>
    <xf numFmtId="169" fontId="0" fillId="10" borderId="0" xfId="1" applyNumberFormat="1" applyFont="1" applyFill="1" applyBorder="1" applyAlignment="1"/>
    <xf numFmtId="167" fontId="0" fillId="10" borderId="0" xfId="0" applyNumberFormat="1" applyFill="1" applyBorder="1" applyAlignment="1"/>
    <xf numFmtId="1" fontId="12" fillId="10" borderId="0" xfId="0" applyNumberFormat="1" applyFont="1" applyFill="1" applyBorder="1" applyAlignment="1">
      <alignment horizontal="center" vertical="top"/>
    </xf>
    <xf numFmtId="169" fontId="0" fillId="0" borderId="0" xfId="1" applyNumberFormat="1" applyFont="1" applyBorder="1"/>
    <xf numFmtId="169" fontId="0" fillId="10" borderId="0" xfId="1" applyNumberFormat="1" applyFont="1" applyFill="1" applyBorder="1"/>
    <xf numFmtId="169" fontId="0" fillId="10" borderId="1" xfId="1" applyNumberFormat="1" applyFont="1" applyFill="1" applyBorder="1"/>
    <xf numFmtId="169" fontId="0" fillId="0" borderId="1" xfId="1" applyNumberFormat="1" applyFont="1" applyBorder="1"/>
    <xf numFmtId="2" fontId="0" fillId="0" borderId="0" xfId="0" applyNumberFormat="1" applyBorder="1" applyAlignment="1"/>
    <xf numFmtId="2" fontId="0" fillId="10" borderId="0" xfId="0" applyNumberFormat="1" applyFill="1" applyBorder="1" applyAlignment="1"/>
    <xf numFmtId="2" fontId="0" fillId="10" borderId="1" xfId="0" applyNumberFormat="1" applyFill="1" applyBorder="1" applyAlignment="1"/>
    <xf numFmtId="8" fontId="0" fillId="0" borderId="0" xfId="0" applyNumberFormat="1" applyBorder="1"/>
    <xf numFmtId="15" fontId="0" fillId="0" borderId="4" xfId="0" applyNumberFormat="1" applyBorder="1" applyAlignment="1">
      <alignment horizontal="left"/>
    </xf>
    <xf numFmtId="0" fontId="0" fillId="0" borderId="4" xfId="0" applyBorder="1"/>
    <xf numFmtId="6" fontId="0" fillId="0" borderId="4" xfId="0" applyNumberFormat="1" applyBorder="1"/>
    <xf numFmtId="14" fontId="4" fillId="0" borderId="4" xfId="0" applyNumberFormat="1" applyFont="1" applyBorder="1"/>
    <xf numFmtId="0" fontId="0" fillId="0" borderId="4" xfId="0" applyBorder="1" applyAlignment="1"/>
    <xf numFmtId="164" fontId="0" fillId="0" borderId="4" xfId="0" applyNumberFormat="1" applyBorder="1" applyAlignment="1"/>
    <xf numFmtId="49" fontId="0" fillId="0" borderId="4" xfId="0" applyNumberFormat="1" applyBorder="1" applyAlignment="1"/>
    <xf numFmtId="0" fontId="0" fillId="0" borderId="4" xfId="0" applyNumberFormat="1" applyBorder="1" applyAlignment="1"/>
    <xf numFmtId="169" fontId="0" fillId="0" borderId="4" xfId="1" applyNumberFormat="1" applyFont="1" applyBorder="1" applyAlignment="1"/>
    <xf numFmtId="167" fontId="0" fillId="0" borderId="4" xfId="0" applyNumberFormat="1" applyBorder="1" applyAlignment="1"/>
    <xf numFmtId="169" fontId="0" fillId="0" borderId="4" xfId="1" applyNumberFormat="1" applyFont="1" applyBorder="1"/>
    <xf numFmtId="15" fontId="0" fillId="0" borderId="0" xfId="0" applyNumberFormat="1" applyFill="1" applyBorder="1" applyAlignment="1">
      <alignment horizontal="left"/>
    </xf>
    <xf numFmtId="0" fontId="0" fillId="0" borderId="0" xfId="0" applyFill="1" applyBorder="1"/>
    <xf numFmtId="6" fontId="0" fillId="0" borderId="0" xfId="0" applyNumberFormat="1" applyFill="1" applyBorder="1"/>
    <xf numFmtId="14" fontId="4" fillId="0" borderId="0" xfId="0" applyNumberFormat="1" applyFont="1" applyFill="1" applyBorder="1"/>
    <xf numFmtId="0" fontId="0" fillId="0" borderId="0" xfId="0" applyFill="1" applyBorder="1" applyAlignment="1"/>
    <xf numFmtId="164" fontId="0" fillId="0" borderId="0" xfId="0" applyNumberFormat="1" applyFill="1" applyBorder="1" applyAlignment="1"/>
    <xf numFmtId="49" fontId="0" fillId="0" borderId="0" xfId="0" applyNumberFormat="1" applyFill="1" applyBorder="1" applyAlignment="1"/>
    <xf numFmtId="0" fontId="0" fillId="0" borderId="0" xfId="0" applyNumberFormat="1" applyFill="1" applyBorder="1" applyAlignment="1"/>
    <xf numFmtId="169" fontId="0" fillId="0" borderId="0" xfId="1" applyNumberFormat="1" applyFont="1" applyFill="1" applyBorder="1" applyAlignment="1"/>
    <xf numFmtId="167" fontId="0" fillId="0" borderId="0" xfId="0" applyNumberFormat="1" applyFill="1" applyBorder="1" applyAlignment="1"/>
    <xf numFmtId="10" fontId="12" fillId="0" borderId="0" xfId="2" applyNumberFormat="1" applyFont="1" applyFill="1" applyBorder="1" applyAlignment="1">
      <alignment horizontal="center" vertical="top"/>
    </xf>
    <xf numFmtId="1" fontId="12" fillId="0" borderId="0" xfId="0" applyNumberFormat="1" applyFont="1" applyFill="1" applyBorder="1" applyAlignment="1">
      <alignment horizontal="center" vertical="top"/>
    </xf>
    <xf numFmtId="169" fontId="0" fillId="0" borderId="0" xfId="1" applyNumberFormat="1" applyFont="1" applyFill="1" applyBorder="1"/>
    <xf numFmtId="6" fontId="0" fillId="6" borderId="0" xfId="0" applyNumberFormat="1" applyFill="1" applyBorder="1"/>
    <xf numFmtId="49" fontId="0" fillId="6" borderId="0" xfId="0" applyNumberFormat="1" applyFill="1" applyBorder="1" applyAlignment="1"/>
    <xf numFmtId="15" fontId="0" fillId="0" borderId="8" xfId="0" applyNumberFormat="1" applyBorder="1" applyAlignment="1">
      <alignment horizontal="left"/>
    </xf>
    <xf numFmtId="14" fontId="4" fillId="0" borderId="8" xfId="0" applyNumberFormat="1" applyFont="1" applyBorder="1"/>
    <xf numFmtId="169" fontId="0" fillId="0" borderId="8" xfId="1" applyNumberFormat="1" applyFont="1" applyBorder="1" applyAlignment="1"/>
    <xf numFmtId="169" fontId="0" fillId="0" borderId="8" xfId="1" applyNumberFormat="1" applyFont="1" applyBorder="1"/>
    <xf numFmtId="15" fontId="0" fillId="19" borderId="0" xfId="0" applyNumberFormat="1" applyFill="1" applyBorder="1" applyAlignment="1">
      <alignment horizontal="left"/>
    </xf>
    <xf numFmtId="0" fontId="0" fillId="19" borderId="0" xfId="0" applyFill="1" applyBorder="1"/>
    <xf numFmtId="6" fontId="0" fillId="19" borderId="0" xfId="0" applyNumberFormat="1" applyFill="1" applyBorder="1"/>
    <xf numFmtId="14" fontId="4" fillId="19" borderId="0" xfId="0" applyNumberFormat="1" applyFont="1" applyFill="1" applyBorder="1"/>
    <xf numFmtId="0" fontId="0" fillId="19" borderId="0" xfId="0" applyFill="1" applyBorder="1" applyAlignment="1"/>
    <xf numFmtId="164" fontId="0" fillId="19" borderId="0" xfId="0" applyNumberFormat="1" applyFill="1" applyBorder="1" applyAlignment="1"/>
    <xf numFmtId="49" fontId="0" fillId="19" borderId="0" xfId="0" applyNumberFormat="1" applyFill="1" applyBorder="1" applyAlignment="1"/>
    <xf numFmtId="0" fontId="0" fillId="19" borderId="0" xfId="0" applyNumberFormat="1" applyFill="1" applyBorder="1" applyAlignment="1"/>
    <xf numFmtId="169" fontId="0" fillId="19" borderId="0" xfId="1" applyNumberFormat="1" applyFont="1" applyFill="1" applyBorder="1" applyAlignment="1"/>
    <xf numFmtId="167" fontId="0" fillId="19" borderId="0" xfId="0" applyNumberFormat="1" applyFill="1" applyBorder="1" applyAlignment="1"/>
    <xf numFmtId="169" fontId="0" fillId="19" borderId="0" xfId="1" applyNumberFormat="1" applyFont="1" applyFill="1" applyBorder="1"/>
    <xf numFmtId="0" fontId="16" fillId="6" borderId="0" xfId="0" applyFont="1" applyFill="1" applyBorder="1" applyAlignment="1">
      <alignment horizontal="center" vertical="center" wrapText="1"/>
    </xf>
    <xf numFmtId="0" fontId="16" fillId="6" borderId="0" xfId="0" applyFont="1" applyFill="1" applyBorder="1" applyAlignment="1">
      <alignment horizontal="center"/>
    </xf>
    <xf numFmtId="15" fontId="0" fillId="0" borderId="9" xfId="0" applyNumberFormat="1" applyBorder="1" applyAlignment="1">
      <alignment horizontal="left"/>
    </xf>
    <xf numFmtId="0" fontId="0" fillId="0" borderId="9" xfId="0" applyBorder="1"/>
    <xf numFmtId="14" fontId="4" fillId="0" borderId="9" xfId="0" applyNumberFormat="1" applyFont="1" applyBorder="1"/>
    <xf numFmtId="0" fontId="0" fillId="0" borderId="9" xfId="0" applyBorder="1" applyAlignment="1"/>
    <xf numFmtId="164" fontId="0" fillId="0" borderId="9" xfId="0" applyNumberFormat="1" applyBorder="1" applyAlignment="1"/>
    <xf numFmtId="49" fontId="0" fillId="0" borderId="9" xfId="0" applyNumberFormat="1" applyBorder="1" applyAlignment="1"/>
    <xf numFmtId="0" fontId="0" fillId="0" borderId="9" xfId="0" applyNumberFormat="1" applyBorder="1" applyAlignment="1"/>
    <xf numFmtId="169" fontId="0" fillId="0" borderId="9" xfId="1" applyNumberFormat="1" applyFont="1" applyBorder="1" applyAlignment="1"/>
    <xf numFmtId="167" fontId="0" fillId="0" borderId="9" xfId="0" applyNumberFormat="1" applyBorder="1" applyAlignment="1"/>
    <xf numFmtId="0" fontId="14" fillId="0" borderId="9" xfId="0" applyFont="1" applyBorder="1" applyAlignment="1">
      <alignment horizontal="left" vertical="top"/>
    </xf>
    <xf numFmtId="0" fontId="12" fillId="0" borderId="9" xfId="0" applyFont="1" applyFill="1" applyBorder="1" applyAlignment="1">
      <alignment horizontal="center" vertical="top"/>
    </xf>
    <xf numFmtId="0" fontId="12" fillId="0" borderId="9" xfId="0" applyFont="1" applyFill="1" applyBorder="1" applyAlignment="1">
      <alignment horizontal="left" vertical="top"/>
    </xf>
    <xf numFmtId="0" fontId="12" fillId="0" borderId="9" xfId="0" applyFont="1" applyBorder="1" applyAlignment="1">
      <alignment horizontal="center" vertical="top"/>
    </xf>
    <xf numFmtId="10" fontId="12" fillId="0" borderId="9" xfId="2" applyNumberFormat="1" applyFont="1" applyBorder="1" applyAlignment="1">
      <alignment horizontal="center" vertical="top"/>
    </xf>
    <xf numFmtId="1" fontId="12" fillId="0" borderId="9" xfId="0" applyNumberFormat="1" applyFont="1" applyBorder="1" applyAlignment="1">
      <alignment horizontal="center" vertical="top"/>
    </xf>
    <xf numFmtId="169" fontId="0" fillId="0" borderId="9" xfId="1" applyNumberFormat="1" applyFont="1" applyBorder="1"/>
    <xf numFmtId="15" fontId="0" fillId="0" borderId="0" xfId="0" applyNumberFormat="1" applyFill="1" applyBorder="1"/>
    <xf numFmtId="164" fontId="0" fillId="0" borderId="0" xfId="0" applyNumberFormat="1" applyFill="1" applyBorder="1"/>
    <xf numFmtId="49" fontId="0" fillId="0" borderId="0" xfId="0" applyNumberFormat="1" applyFill="1" applyBorder="1"/>
    <xf numFmtId="0" fontId="0" fillId="0" borderId="0" xfId="0" applyNumberFormat="1" applyFill="1" applyBorder="1"/>
    <xf numFmtId="169" fontId="0" fillId="0" borderId="3" xfId="1" applyNumberFormat="1" applyFont="1" applyBorder="1"/>
    <xf numFmtId="0" fontId="9" fillId="7" borderId="7" xfId="0" applyFont="1" applyFill="1" applyBorder="1" applyAlignment="1">
      <alignment horizontal="center" vertical="center" wrapText="1"/>
    </xf>
    <xf numFmtId="6" fontId="9" fillId="7" borderId="7" xfId="0" applyNumberFormat="1" applyFont="1" applyFill="1" applyBorder="1" applyAlignment="1">
      <alignment vertical="center" wrapText="1"/>
    </xf>
    <xf numFmtId="14" fontId="9" fillId="7" borderId="7" xfId="0" applyNumberFormat="1" applyFont="1" applyFill="1" applyBorder="1" applyAlignment="1">
      <alignment horizontal="center" vertical="center" wrapText="1"/>
    </xf>
    <xf numFmtId="15" fontId="0" fillId="10" borderId="0" xfId="0" applyNumberFormat="1" applyFill="1" applyAlignment="1">
      <alignment horizontal="left" vertical="top"/>
    </xf>
    <xf numFmtId="0" fontId="0" fillId="10" borderId="0" xfId="0" applyFill="1" applyAlignment="1">
      <alignment horizontal="left" vertical="top"/>
    </xf>
    <xf numFmtId="6" fontId="0" fillId="10" borderId="0" xfId="0" applyNumberFormat="1" applyFill="1" applyAlignment="1">
      <alignment horizontal="left" vertical="top"/>
    </xf>
    <xf numFmtId="171" fontId="0" fillId="10" borderId="0" xfId="0" applyNumberFormat="1" applyFill="1" applyAlignment="1">
      <alignment horizontal="left" vertical="top" wrapText="1"/>
    </xf>
    <xf numFmtId="164" fontId="0" fillId="10" borderId="0" xfId="0" applyNumberFormat="1" applyFill="1" applyAlignment="1">
      <alignment horizontal="left" vertical="top"/>
    </xf>
    <xf numFmtId="172" fontId="0" fillId="10" borderId="0" xfId="2" applyNumberFormat="1" applyFont="1" applyFill="1" applyAlignment="1">
      <alignment horizontal="left"/>
    </xf>
    <xf numFmtId="10" fontId="0" fillId="10" borderId="0" xfId="2" applyNumberFormat="1" applyFont="1" applyFill="1" applyAlignment="1">
      <alignment horizontal="left" vertical="top"/>
    </xf>
    <xf numFmtId="49" fontId="0" fillId="10" borderId="0" xfId="0" applyNumberFormat="1" applyFill="1" applyAlignment="1">
      <alignment horizontal="left" vertical="top"/>
    </xf>
    <xf numFmtId="171" fontId="0" fillId="10" borderId="0" xfId="0" applyNumberFormat="1" applyFont="1" applyFill="1" applyAlignment="1">
      <alignment horizontal="left" vertical="top"/>
    </xf>
    <xf numFmtId="0" fontId="9" fillId="3" borderId="6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14" fontId="0" fillId="0" borderId="0" xfId="0" applyNumberFormat="1" applyFill="1" applyBorder="1"/>
    <xf numFmtId="14" fontId="0" fillId="0" borderId="3" xfId="0" applyNumberFormat="1" applyFill="1" applyBorder="1"/>
    <xf numFmtId="15" fontId="0" fillId="10" borderId="0" xfId="0" applyNumberFormat="1" applyFill="1" applyBorder="1"/>
    <xf numFmtId="14" fontId="0" fillId="10" borderId="0" xfId="0" applyNumberFormat="1" applyFill="1" applyBorder="1"/>
    <xf numFmtId="0" fontId="0" fillId="10" borderId="0" xfId="0" applyNumberFormat="1" applyFill="1" applyBorder="1"/>
    <xf numFmtId="164" fontId="0" fillId="10" borderId="0" xfId="0" applyNumberFormat="1" applyFill="1" applyBorder="1"/>
    <xf numFmtId="49" fontId="0" fillId="10" borderId="0" xfId="0" applyNumberFormat="1" applyFill="1" applyBorder="1"/>
    <xf numFmtId="15" fontId="0" fillId="10" borderId="1" xfId="0" applyNumberFormat="1" applyFill="1" applyBorder="1"/>
    <xf numFmtId="14" fontId="0" fillId="10" borderId="1" xfId="0" applyNumberFormat="1" applyFill="1" applyBorder="1"/>
    <xf numFmtId="0" fontId="0" fillId="10" borderId="1" xfId="0" applyNumberFormat="1" applyFill="1" applyBorder="1"/>
    <xf numFmtId="164" fontId="0" fillId="10" borderId="1" xfId="0" applyNumberFormat="1" applyFill="1" applyBorder="1"/>
    <xf numFmtId="49" fontId="0" fillId="10" borderId="1" xfId="0" applyNumberFormat="1" applyFill="1" applyBorder="1"/>
    <xf numFmtId="0" fontId="9" fillId="3" borderId="10" xfId="0" applyFont="1" applyFill="1" applyBorder="1" applyAlignment="1">
      <alignment vertical="center"/>
    </xf>
    <xf numFmtId="0" fontId="9" fillId="3" borderId="10" xfId="0" applyFont="1" applyFill="1" applyBorder="1" applyAlignment="1">
      <alignment horizontal="center" vertical="center"/>
    </xf>
    <xf numFmtId="169" fontId="23" fillId="3" borderId="10" xfId="1" applyNumberFormat="1" applyFont="1" applyFill="1" applyBorder="1" applyAlignment="1">
      <alignment vertical="center" wrapText="1"/>
    </xf>
    <xf numFmtId="0" fontId="24" fillId="10" borderId="0" xfId="0" applyFont="1" applyFill="1" applyBorder="1"/>
    <xf numFmtId="14" fontId="24" fillId="10" borderId="0" xfId="0" applyNumberFormat="1" applyFont="1" applyFill="1" applyBorder="1"/>
    <xf numFmtId="0" fontId="24" fillId="10" borderId="0" xfId="0" applyNumberFormat="1" applyFont="1" applyFill="1" applyBorder="1"/>
    <xf numFmtId="164" fontId="24" fillId="10" borderId="0" xfId="0" applyNumberFormat="1" applyFont="1" applyFill="1" applyBorder="1"/>
    <xf numFmtId="49" fontId="24" fillId="10" borderId="0" xfId="0" applyNumberFormat="1" applyFont="1" applyFill="1" applyBorder="1"/>
    <xf numFmtId="0" fontId="25" fillId="0" borderId="0" xfId="0" applyFont="1" applyFill="1" applyBorder="1" applyAlignment="1">
      <alignment horizontal="center" vertical="top"/>
    </xf>
    <xf numFmtId="0" fontId="25" fillId="0" borderId="0" xfId="0" applyFont="1" applyFill="1" applyBorder="1" applyAlignment="1">
      <alignment horizontal="left" vertical="top"/>
    </xf>
    <xf numFmtId="0" fontId="25" fillId="0" borderId="0" xfId="0" applyFont="1" applyBorder="1" applyAlignment="1">
      <alignment horizontal="center" vertical="top"/>
    </xf>
    <xf numFmtId="10" fontId="25" fillId="0" borderId="0" xfId="2" applyNumberFormat="1" applyFont="1" applyBorder="1" applyAlignment="1">
      <alignment horizontal="center" vertical="top"/>
    </xf>
    <xf numFmtId="1" fontId="25" fillId="0" borderId="0" xfId="0" applyNumberFormat="1" applyFont="1" applyBorder="1" applyAlignment="1">
      <alignment horizontal="center" vertical="top"/>
    </xf>
    <xf numFmtId="169" fontId="24" fillId="0" borderId="0" xfId="1" applyNumberFormat="1" applyFont="1" applyBorder="1"/>
    <xf numFmtId="0" fontId="24" fillId="0" borderId="0" xfId="0" applyFont="1" applyBorder="1"/>
    <xf numFmtId="0" fontId="24" fillId="0" borderId="0" xfId="0" applyFont="1" applyFill="1" applyBorder="1"/>
    <xf numFmtId="6" fontId="24" fillId="0" borderId="0" xfId="0" applyNumberFormat="1" applyFont="1" applyFill="1" applyBorder="1"/>
    <xf numFmtId="14" fontId="24" fillId="0" borderId="0" xfId="0" applyNumberFormat="1" applyFont="1" applyFill="1" applyBorder="1"/>
    <xf numFmtId="0" fontId="24" fillId="0" borderId="0" xfId="0" applyNumberFormat="1" applyFont="1" applyFill="1" applyBorder="1"/>
    <xf numFmtId="164" fontId="24" fillId="0" borderId="0" xfId="0" applyNumberFormat="1" applyFont="1" applyFill="1" applyBorder="1"/>
    <xf numFmtId="49" fontId="24" fillId="0" borderId="0" xfId="0" applyNumberFormat="1" applyFont="1" applyFill="1" applyBorder="1"/>
    <xf numFmtId="0" fontId="24" fillId="0" borderId="1" xfId="0" applyFont="1" applyFill="1" applyBorder="1"/>
    <xf numFmtId="6" fontId="24" fillId="0" borderId="1" xfId="0" applyNumberFormat="1" applyFont="1" applyFill="1" applyBorder="1"/>
    <xf numFmtId="14" fontId="24" fillId="0" borderId="1" xfId="0" applyNumberFormat="1" applyFont="1" applyFill="1" applyBorder="1"/>
    <xf numFmtId="0" fontId="24" fillId="0" borderId="1" xfId="0" applyNumberFormat="1" applyFont="1" applyFill="1" applyBorder="1"/>
    <xf numFmtId="164" fontId="24" fillId="0" borderId="1" xfId="0" applyNumberFormat="1" applyFont="1" applyFill="1" applyBorder="1"/>
    <xf numFmtId="49" fontId="24" fillId="0" borderId="1" xfId="0" applyNumberFormat="1" applyFont="1" applyFill="1" applyBorder="1"/>
    <xf numFmtId="0" fontId="25" fillId="0" borderId="1" xfId="0" applyFont="1" applyFill="1" applyBorder="1" applyAlignment="1">
      <alignment horizontal="center" vertical="top"/>
    </xf>
    <xf numFmtId="0" fontId="25" fillId="0" borderId="1" xfId="0" applyFont="1" applyFill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0" fontId="25" fillId="0" borderId="1" xfId="2" applyNumberFormat="1" applyFont="1" applyBorder="1" applyAlignment="1">
      <alignment horizontal="center" vertical="top"/>
    </xf>
    <xf numFmtId="1" fontId="25" fillId="0" borderId="1" xfId="0" applyNumberFormat="1" applyFont="1" applyBorder="1" applyAlignment="1">
      <alignment horizontal="center" vertical="top"/>
    </xf>
    <xf numFmtId="169" fontId="24" fillId="0" borderId="1" xfId="1" applyNumberFormat="1" applyFont="1" applyBorder="1"/>
    <xf numFmtId="0" fontId="24" fillId="0" borderId="1" xfId="0" applyFont="1" applyBorder="1"/>
    <xf numFmtId="14" fontId="24" fillId="10" borderId="0" xfId="0" applyNumberFormat="1" applyFont="1" applyFill="1" applyBorder="1" applyAlignment="1">
      <alignment horizontal="center"/>
    </xf>
    <xf numFmtId="14" fontId="24" fillId="0" borderId="0" xfId="0" applyNumberFormat="1" applyFont="1" applyFill="1" applyBorder="1" applyAlignment="1">
      <alignment horizontal="center"/>
    </xf>
    <xf numFmtId="14" fontId="24" fillId="0" borderId="1" xfId="0" applyNumberFormat="1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0" fontId="24" fillId="10" borderId="0" xfId="2" applyNumberFormat="1" applyFont="1" applyFill="1" applyBorder="1" applyAlignment="1">
      <alignment horizontal="center"/>
    </xf>
    <xf numFmtId="2" fontId="0" fillId="0" borderId="0" xfId="0" applyNumberFormat="1" applyFill="1" applyAlignment="1">
      <alignment horizontal="center" wrapText="1"/>
    </xf>
    <xf numFmtId="2" fontId="0" fillId="0" borderId="0" xfId="0" applyNumberFormat="1" applyFill="1" applyAlignment="1">
      <alignment horizontal="center" vertical="top"/>
    </xf>
    <xf numFmtId="2" fontId="16" fillId="6" borderId="0" xfId="0" applyNumberFormat="1" applyFont="1" applyFill="1" applyBorder="1" applyAlignment="1">
      <alignment vertical="center" wrapText="1"/>
    </xf>
    <xf numFmtId="2" fontId="16" fillId="13" borderId="0" xfId="0" applyNumberFormat="1" applyFont="1" applyFill="1" applyBorder="1" applyAlignment="1">
      <alignment horizontal="center"/>
    </xf>
    <xf numFmtId="2" fontId="24" fillId="0" borderId="0" xfId="0" applyNumberFormat="1" applyFont="1" applyFill="1" applyBorder="1"/>
    <xf numFmtId="2" fontId="24" fillId="0" borderId="0" xfId="0" applyNumberFormat="1" applyFont="1" applyFill="1" applyBorder="1" applyAlignment="1">
      <alignment horizontal="right"/>
    </xf>
    <xf numFmtId="2" fontId="24" fillId="0" borderId="1" xfId="0" applyNumberFormat="1" applyFont="1" applyFill="1" applyBorder="1"/>
    <xf numFmtId="2" fontId="0" fillId="0" borderId="0" xfId="0" applyNumberFormat="1" applyFill="1" applyBorder="1"/>
    <xf numFmtId="2" fontId="0" fillId="10" borderId="0" xfId="0" applyNumberFormat="1" applyFill="1" applyBorder="1"/>
    <xf numFmtId="2" fontId="0" fillId="0" borderId="3" xfId="0" applyNumberFormat="1" applyFill="1" applyBorder="1"/>
    <xf numFmtId="2" fontId="0" fillId="10" borderId="1" xfId="0" applyNumberFormat="1" applyFill="1" applyBorder="1"/>
    <xf numFmtId="2" fontId="0" fillId="10" borderId="0" xfId="0" applyNumberFormat="1" applyFill="1"/>
    <xf numFmtId="2" fontId="0" fillId="0" borderId="1" xfId="0" applyNumberFormat="1" applyBorder="1" applyAlignment="1"/>
    <xf numFmtId="2" fontId="0" fillId="19" borderId="0" xfId="0" applyNumberFormat="1" applyFill="1" applyBorder="1" applyAlignment="1"/>
    <xf numFmtId="2" fontId="0" fillId="0" borderId="4" xfId="0" applyNumberFormat="1" applyBorder="1" applyAlignment="1"/>
    <xf numFmtId="2" fontId="0" fillId="0" borderId="9" xfId="0" applyNumberFormat="1" applyBorder="1" applyAlignment="1"/>
    <xf numFmtId="2" fontId="0" fillId="0" borderId="8" xfId="0" applyNumberFormat="1" applyBorder="1" applyAlignment="1"/>
    <xf numFmtId="2" fontId="0" fillId="0" borderId="0" xfId="0" applyNumberFormat="1" applyFill="1" applyBorder="1" applyAlignment="1"/>
    <xf numFmtId="2" fontId="0" fillId="0" borderId="0" xfId="0" applyNumberFormat="1" applyAlignment="1"/>
    <xf numFmtId="2" fontId="0" fillId="10" borderId="0" xfId="0" applyNumberFormat="1" applyFill="1" applyAlignment="1"/>
    <xf numFmtId="2" fontId="0" fillId="19" borderId="0" xfId="0" applyNumberFormat="1" applyFill="1" applyAlignment="1"/>
    <xf numFmtId="2" fontId="0" fillId="7" borderId="0" xfId="0" applyNumberFormat="1" applyFill="1" applyAlignment="1"/>
    <xf numFmtId="2" fontId="0" fillId="18" borderId="0" xfId="0" applyNumberFormat="1" applyFill="1" applyAlignment="1"/>
    <xf numFmtId="2" fontId="0" fillId="0" borderId="0" xfId="0" applyNumberFormat="1" applyBorder="1" applyAlignment="1">
      <alignment horizontal="right"/>
    </xf>
    <xf numFmtId="2" fontId="0" fillId="0" borderId="8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 wrapText="1"/>
    </xf>
    <xf numFmtId="2" fontId="0" fillId="0" borderId="0" xfId="1" applyNumberFormat="1" applyFont="1" applyFill="1" applyAlignment="1">
      <alignment horizontal="center" vertical="top"/>
    </xf>
    <xf numFmtId="2" fontId="0" fillId="7" borderId="0" xfId="1" applyNumberFormat="1" applyFont="1" applyFill="1" applyAlignment="1">
      <alignment horizontal="center" vertical="top"/>
    </xf>
    <xf numFmtId="2" fontId="0" fillId="12" borderId="0" xfId="1" applyNumberFormat="1" applyFont="1" applyFill="1" applyAlignment="1">
      <alignment horizontal="center" vertical="top"/>
    </xf>
    <xf numFmtId="2" fontId="0" fillId="0" borderId="4" xfId="1" applyNumberFormat="1" applyFont="1" applyFill="1" applyBorder="1" applyAlignment="1">
      <alignment horizontal="center" vertical="top"/>
    </xf>
    <xf numFmtId="2" fontId="0" fillId="12" borderId="2" xfId="1" applyNumberFormat="1" applyFont="1" applyFill="1" applyBorder="1" applyAlignment="1">
      <alignment horizontal="center" vertical="top"/>
    </xf>
    <xf numFmtId="2" fontId="0" fillId="0" borderId="1" xfId="1" applyNumberFormat="1" applyFont="1" applyFill="1" applyBorder="1" applyAlignment="1">
      <alignment horizontal="center" vertical="top"/>
    </xf>
    <xf numFmtId="2" fontId="0" fillId="8" borderId="0" xfId="1" applyNumberFormat="1" applyFont="1" applyFill="1" applyAlignment="1">
      <alignment horizontal="center" vertical="top"/>
    </xf>
    <xf numFmtId="2" fontId="0" fillId="9" borderId="0" xfId="1" applyNumberFormat="1" applyFont="1" applyFill="1" applyAlignment="1">
      <alignment horizontal="center" vertical="top"/>
    </xf>
    <xf numFmtId="2" fontId="0" fillId="0" borderId="0" xfId="0" applyNumberFormat="1" applyFill="1" applyAlignment="1">
      <alignment horizontal="center"/>
    </xf>
    <xf numFmtId="165" fontId="16" fillId="13" borderId="0" xfId="0" applyNumberFormat="1" applyFont="1" applyFill="1" applyBorder="1" applyAlignment="1">
      <alignment horizontal="center" vertical="center" wrapText="1"/>
    </xf>
    <xf numFmtId="165" fontId="16" fillId="13" borderId="0" xfId="0" applyNumberFormat="1" applyFont="1" applyFill="1" applyBorder="1" applyAlignment="1">
      <alignment horizontal="center"/>
    </xf>
    <xf numFmtId="165" fontId="24" fillId="0" borderId="0" xfId="0" applyNumberFormat="1" applyFont="1" applyFill="1" applyBorder="1"/>
    <xf numFmtId="165" fontId="24" fillId="10" borderId="0" xfId="0" applyNumberFormat="1" applyFont="1" applyFill="1" applyBorder="1"/>
    <xf numFmtId="165" fontId="24" fillId="0" borderId="1" xfId="0" applyNumberFormat="1" applyFont="1" applyFill="1" applyBorder="1"/>
    <xf numFmtId="165" fontId="0" fillId="0" borderId="0" xfId="0" applyNumberFormat="1" applyFill="1" applyBorder="1"/>
    <xf numFmtId="165" fontId="0" fillId="10" borderId="0" xfId="0" applyNumberFormat="1" applyFill="1" applyBorder="1"/>
    <xf numFmtId="165" fontId="0" fillId="0" borderId="3" xfId="0" applyNumberFormat="1" applyFill="1" applyBorder="1"/>
    <xf numFmtId="165" fontId="0" fillId="10" borderId="1" xfId="0" applyNumberFormat="1" applyFill="1" applyBorder="1"/>
    <xf numFmtId="165" fontId="0" fillId="0" borderId="0" xfId="0" applyNumberFormat="1" applyBorder="1"/>
    <xf numFmtId="165" fontId="0" fillId="10" borderId="0" xfId="0" applyNumberFormat="1" applyFill="1" applyAlignment="1">
      <alignment horizontal="left" vertical="top"/>
    </xf>
    <xf numFmtId="165" fontId="0" fillId="0" borderId="1" xfId="0" applyNumberFormat="1" applyBorder="1"/>
    <xf numFmtId="165" fontId="0" fillId="19" borderId="0" xfId="0" applyNumberFormat="1" applyFill="1" applyBorder="1"/>
    <xf numFmtId="165" fontId="0" fillId="0" borderId="4" xfId="0" applyNumberFormat="1" applyBorder="1"/>
    <xf numFmtId="165" fontId="0" fillId="0" borderId="9" xfId="0" applyNumberFormat="1" applyBorder="1"/>
    <xf numFmtId="165" fontId="0" fillId="0" borderId="8" xfId="0" applyNumberFormat="1" applyBorder="1"/>
    <xf numFmtId="165" fontId="0" fillId="6" borderId="0" xfId="0" applyNumberFormat="1" applyFill="1" applyBorder="1"/>
    <xf numFmtId="165" fontId="0" fillId="10" borderId="0" xfId="0" applyNumberFormat="1" applyFill="1"/>
    <xf numFmtId="165" fontId="0" fillId="19" borderId="0" xfId="0" applyNumberFormat="1" applyFill="1"/>
    <xf numFmtId="165" fontId="0" fillId="18" borderId="0" xfId="0" applyNumberFormat="1" applyFill="1"/>
    <xf numFmtId="165" fontId="0" fillId="2" borderId="0" xfId="0" applyNumberFormat="1" applyFill="1" applyAlignment="1">
      <alignment wrapText="1"/>
    </xf>
    <xf numFmtId="165" fontId="12" fillId="0" borderId="0" xfId="0" applyNumberFormat="1" applyFont="1" applyBorder="1" applyAlignment="1">
      <alignment horizontal="left" vertical="top"/>
    </xf>
    <xf numFmtId="165" fontId="12" fillId="0" borderId="4" xfId="0" applyNumberFormat="1" applyFont="1" applyBorder="1" applyAlignment="1">
      <alignment horizontal="left" vertical="top"/>
    </xf>
    <xf numFmtId="165" fontId="12" fillId="0" borderId="3" xfId="0" applyNumberFormat="1" applyFont="1" applyBorder="1" applyAlignment="1">
      <alignment horizontal="left" vertical="top"/>
    </xf>
    <xf numFmtId="165" fontId="12" fillId="0" borderId="1" xfId="0" applyNumberFormat="1" applyFont="1" applyBorder="1" applyAlignment="1">
      <alignment horizontal="left" vertical="top"/>
    </xf>
    <xf numFmtId="165" fontId="12" fillId="10" borderId="0" xfId="0" applyNumberFormat="1" applyFont="1" applyFill="1" applyBorder="1" applyAlignment="1">
      <alignment horizontal="left" vertical="top"/>
    </xf>
    <xf numFmtId="165" fontId="10" fillId="0" borderId="0" xfId="0" applyNumberFormat="1" applyFont="1" applyBorder="1" applyAlignment="1">
      <alignment horizontal="left" vertical="top"/>
    </xf>
    <xf numFmtId="165" fontId="0" fillId="0" borderId="0" xfId="0" applyNumberFormat="1" applyFont="1" applyBorder="1" applyAlignment="1">
      <alignment horizontal="left" vertical="top"/>
    </xf>
    <xf numFmtId="165" fontId="0" fillId="7" borderId="0" xfId="0" applyNumberFormat="1" applyFont="1" applyFill="1" applyBorder="1" applyAlignment="1">
      <alignment horizontal="left" vertical="top"/>
    </xf>
    <xf numFmtId="165" fontId="13" fillId="7" borderId="0" xfId="0" applyNumberFormat="1" applyFont="1" applyFill="1" applyBorder="1" applyAlignment="1">
      <alignment horizontal="left" vertical="top"/>
    </xf>
    <xf numFmtId="165" fontId="13" fillId="0" borderId="0" xfId="0" applyNumberFormat="1" applyFont="1" applyBorder="1" applyAlignment="1">
      <alignment horizontal="left" vertical="top"/>
    </xf>
    <xf numFmtId="165" fontId="13" fillId="0" borderId="1" xfId="0" applyNumberFormat="1" applyFont="1" applyBorder="1" applyAlignment="1">
      <alignment horizontal="left" vertical="top"/>
    </xf>
    <xf numFmtId="165" fontId="0" fillId="7" borderId="0" xfId="0" applyNumberFormat="1" applyFill="1" applyAlignment="1">
      <alignment horizontal="left" vertical="top"/>
    </xf>
    <xf numFmtId="165" fontId="0" fillId="8" borderId="0" xfId="0" applyNumberFormat="1" applyFill="1" applyAlignment="1">
      <alignment horizontal="left" vertical="top"/>
    </xf>
    <xf numFmtId="165" fontId="0" fillId="0" borderId="0" xfId="0" applyNumberFormat="1" applyFont="1" applyAlignment="1">
      <alignment horizontal="left" vertical="top"/>
    </xf>
    <xf numFmtId="165" fontId="0" fillId="9" borderId="0" xfId="0" applyNumberFormat="1" applyFill="1" applyAlignment="1">
      <alignment horizontal="left" vertical="top"/>
    </xf>
    <xf numFmtId="165" fontId="0" fillId="0" borderId="0" xfId="0" applyNumberFormat="1" applyFill="1"/>
    <xf numFmtId="0" fontId="26" fillId="0" borderId="0" xfId="0" applyFont="1" applyFill="1" applyBorder="1"/>
    <xf numFmtId="14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6" fontId="26" fillId="0" borderId="0" xfId="0" applyNumberFormat="1" applyFont="1" applyFill="1" applyBorder="1"/>
    <xf numFmtId="0" fontId="26" fillId="0" borderId="0" xfId="0" applyNumberFormat="1" applyFont="1" applyFill="1" applyBorder="1"/>
    <xf numFmtId="0" fontId="27" fillId="0" borderId="0" xfId="0" applyFont="1" applyFill="1" applyBorder="1" applyAlignment="1">
      <alignment horizontal="center" vertical="top"/>
    </xf>
    <xf numFmtId="169" fontId="27" fillId="0" borderId="0" xfId="1" applyNumberFormat="1" applyFont="1" applyBorder="1" applyAlignment="1">
      <alignment horizontal="center" vertical="top"/>
    </xf>
    <xf numFmtId="1" fontId="27" fillId="0" borderId="0" xfId="0" applyNumberFormat="1" applyFont="1" applyBorder="1" applyAlignment="1">
      <alignment horizontal="center" vertical="top"/>
    </xf>
    <xf numFmtId="0" fontId="27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horizontal="center"/>
    </xf>
    <xf numFmtId="0" fontId="28" fillId="20" borderId="0" xfId="0" applyFont="1" applyFill="1" applyBorder="1" applyAlignment="1">
      <alignment horizontal="center" vertical="center" wrapText="1"/>
    </xf>
    <xf numFmtId="0" fontId="28" fillId="20" borderId="0" xfId="0" applyFont="1" applyFill="1" applyAlignment="1">
      <alignment horizontal="center" vertical="center" wrapText="1"/>
    </xf>
    <xf numFmtId="164" fontId="28" fillId="20" borderId="0" xfId="0" applyNumberFormat="1" applyFont="1" applyFill="1" applyBorder="1" applyAlignment="1">
      <alignment horizontal="center" vertical="center" wrapText="1"/>
    </xf>
    <xf numFmtId="49" fontId="28" fillId="20" borderId="0" xfId="0" applyNumberFormat="1" applyFont="1" applyFill="1" applyBorder="1" applyAlignment="1">
      <alignment horizontal="center" vertical="center" wrapText="1"/>
    </xf>
    <xf numFmtId="169" fontId="28" fillId="20" borderId="0" xfId="1" applyNumberFormat="1" applyFont="1" applyFill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 wrapText="1"/>
    </xf>
    <xf numFmtId="169" fontId="26" fillId="0" borderId="0" xfId="1" applyNumberFormat="1" applyFont="1" applyBorder="1" applyAlignment="1">
      <alignment horizontal="center"/>
    </xf>
    <xf numFmtId="0" fontId="26" fillId="0" borderId="0" xfId="0" applyNumberFormat="1" applyFont="1" applyFill="1" applyBorder="1" applyAlignment="1">
      <alignment horizontal="center"/>
    </xf>
    <xf numFmtId="164" fontId="26" fillId="0" borderId="0" xfId="0" applyNumberFormat="1" applyFont="1" applyFill="1" applyBorder="1" applyAlignment="1">
      <alignment horizontal="center"/>
    </xf>
    <xf numFmtId="49" fontId="26" fillId="0" borderId="0" xfId="0" applyNumberFormat="1" applyFont="1" applyFill="1" applyBorder="1" applyAlignment="1">
      <alignment horizontal="center"/>
    </xf>
    <xf numFmtId="171" fontId="28" fillId="20" borderId="0" xfId="0" applyNumberFormat="1" applyFont="1" applyFill="1" applyBorder="1" applyAlignment="1">
      <alignment horizontal="center" vertical="center" wrapText="1"/>
    </xf>
    <xf numFmtId="171" fontId="26" fillId="0" borderId="0" xfId="0" applyNumberFormat="1" applyFont="1" applyFill="1" applyBorder="1" applyAlignment="1">
      <alignment horizontal="center"/>
    </xf>
    <xf numFmtId="173" fontId="28" fillId="20" borderId="0" xfId="0" applyNumberFormat="1" applyFont="1" applyFill="1" applyAlignment="1">
      <alignment horizontal="center" vertical="center" wrapText="1"/>
    </xf>
    <xf numFmtId="173" fontId="27" fillId="0" borderId="0" xfId="1" applyNumberFormat="1" applyFont="1" applyBorder="1" applyAlignment="1">
      <alignment horizontal="center" vertical="top"/>
    </xf>
    <xf numFmtId="167" fontId="0" fillId="0" borderId="0" xfId="0" applyNumberFormat="1"/>
    <xf numFmtId="169" fontId="0" fillId="0" borderId="0" xfId="1" applyNumberFormat="1" applyFont="1"/>
    <xf numFmtId="0" fontId="26" fillId="0" borderId="0" xfId="0" applyFont="1" applyFill="1" applyBorder="1" applyAlignment="1">
      <alignment vertical="center"/>
    </xf>
    <xf numFmtId="171" fontId="26" fillId="0" borderId="0" xfId="0" applyNumberFormat="1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6" fontId="26" fillId="0" borderId="0" xfId="0" applyNumberFormat="1" applyFont="1" applyFill="1" applyBorder="1" applyAlignment="1">
      <alignment vertical="center"/>
    </xf>
    <xf numFmtId="14" fontId="26" fillId="0" borderId="0" xfId="0" applyNumberFormat="1" applyFont="1" applyFill="1" applyBorder="1" applyAlignment="1">
      <alignment horizontal="center" vertical="center"/>
    </xf>
    <xf numFmtId="0" fontId="26" fillId="0" borderId="0" xfId="0" applyNumberFormat="1" applyFont="1" applyFill="1" applyBorder="1" applyAlignment="1">
      <alignment vertical="center"/>
    </xf>
    <xf numFmtId="0" fontId="26" fillId="0" borderId="0" xfId="0" applyNumberFormat="1" applyFont="1" applyFill="1" applyBorder="1" applyAlignment="1">
      <alignment horizontal="center" vertical="center"/>
    </xf>
    <xf numFmtId="164" fontId="26" fillId="0" borderId="0" xfId="0" applyNumberFormat="1" applyFont="1" applyFill="1" applyBorder="1" applyAlignment="1">
      <alignment horizontal="center" vertical="center"/>
    </xf>
    <xf numFmtId="49" fontId="26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169" fontId="26" fillId="0" borderId="0" xfId="1" applyNumberFormat="1" applyFont="1" applyBorder="1" applyAlignment="1">
      <alignment horizontal="center" vertical="center"/>
    </xf>
    <xf numFmtId="169" fontId="27" fillId="0" borderId="0" xfId="1" applyNumberFormat="1" applyFont="1" applyBorder="1" applyAlignment="1">
      <alignment horizontal="center" vertical="center"/>
    </xf>
    <xf numFmtId="173" fontId="27" fillId="0" borderId="0" xfId="1" applyNumberFormat="1" applyFont="1" applyBorder="1" applyAlignment="1">
      <alignment horizontal="center" vertical="center"/>
    </xf>
    <xf numFmtId="1" fontId="27" fillId="0" borderId="0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171" fontId="26" fillId="10" borderId="0" xfId="0" applyNumberFormat="1" applyFont="1" applyFill="1" applyBorder="1" applyAlignment="1">
      <alignment horizontal="center" vertical="center"/>
    </xf>
    <xf numFmtId="0" fontId="26" fillId="10" borderId="0" xfId="0" applyFont="1" applyFill="1" applyBorder="1" applyAlignment="1">
      <alignment vertical="center"/>
    </xf>
    <xf numFmtId="0" fontId="26" fillId="10" borderId="0" xfId="0" applyFont="1" applyFill="1" applyBorder="1" applyAlignment="1">
      <alignment horizontal="center" vertical="center"/>
    </xf>
    <xf numFmtId="6" fontId="26" fillId="10" borderId="0" xfId="0" applyNumberFormat="1" applyFont="1" applyFill="1" applyBorder="1" applyAlignment="1">
      <alignment vertical="center"/>
    </xf>
    <xf numFmtId="14" fontId="26" fillId="10" borderId="0" xfId="0" applyNumberFormat="1" applyFont="1" applyFill="1" applyBorder="1" applyAlignment="1">
      <alignment horizontal="center" vertical="center"/>
    </xf>
    <xf numFmtId="0" fontId="26" fillId="10" borderId="0" xfId="0" applyNumberFormat="1" applyFont="1" applyFill="1" applyBorder="1" applyAlignment="1">
      <alignment vertical="center"/>
    </xf>
    <xf numFmtId="0" fontId="26" fillId="10" borderId="0" xfId="0" applyNumberFormat="1" applyFont="1" applyFill="1" applyBorder="1" applyAlignment="1">
      <alignment horizontal="center" vertical="center"/>
    </xf>
    <xf numFmtId="164" fontId="26" fillId="10" borderId="0" xfId="0" applyNumberFormat="1" applyFont="1" applyFill="1" applyBorder="1" applyAlignment="1">
      <alignment horizontal="center" vertical="center"/>
    </xf>
    <xf numFmtId="49" fontId="26" fillId="10" borderId="0" xfId="0" applyNumberFormat="1" applyFont="1" applyFill="1" applyBorder="1" applyAlignment="1">
      <alignment horizontal="center" vertical="center"/>
    </xf>
    <xf numFmtId="0" fontId="27" fillId="10" borderId="0" xfId="0" applyFont="1" applyFill="1" applyBorder="1" applyAlignment="1">
      <alignment horizontal="center" vertical="center"/>
    </xf>
    <xf numFmtId="169" fontId="26" fillId="10" borderId="0" xfId="1" applyNumberFormat="1" applyFont="1" applyFill="1" applyBorder="1" applyAlignment="1">
      <alignment horizontal="center" vertical="center"/>
    </xf>
    <xf numFmtId="169" fontId="27" fillId="10" borderId="0" xfId="1" applyNumberFormat="1" applyFont="1" applyFill="1" applyBorder="1" applyAlignment="1">
      <alignment horizontal="center" vertical="center"/>
    </xf>
    <xf numFmtId="1" fontId="27" fillId="10" borderId="0" xfId="0" applyNumberFormat="1" applyFont="1" applyFill="1" applyBorder="1" applyAlignment="1">
      <alignment horizontal="center" vertical="center"/>
    </xf>
    <xf numFmtId="171" fontId="26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horizontal="center" vertical="center"/>
    </xf>
    <xf numFmtId="6" fontId="26" fillId="0" borderId="1" xfId="0" applyNumberFormat="1" applyFont="1" applyFill="1" applyBorder="1" applyAlignment="1">
      <alignment vertical="center"/>
    </xf>
    <xf numFmtId="14" fontId="26" fillId="0" borderId="1" xfId="0" applyNumberFormat="1" applyFont="1" applyFill="1" applyBorder="1" applyAlignment="1">
      <alignment horizontal="center" vertical="center"/>
    </xf>
    <xf numFmtId="0" fontId="26" fillId="0" borderId="1" xfId="0" applyNumberFormat="1" applyFont="1" applyFill="1" applyBorder="1" applyAlignment="1">
      <alignment vertical="center"/>
    </xf>
    <xf numFmtId="0" fontId="26" fillId="0" borderId="1" xfId="0" applyNumberFormat="1" applyFont="1" applyFill="1" applyBorder="1" applyAlignment="1">
      <alignment horizontal="center" vertical="center"/>
    </xf>
    <xf numFmtId="164" fontId="26" fillId="0" borderId="1" xfId="0" applyNumberFormat="1" applyFont="1" applyFill="1" applyBorder="1" applyAlignment="1">
      <alignment horizontal="center" vertical="center"/>
    </xf>
    <xf numFmtId="49" fontId="26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169" fontId="26" fillId="0" borderId="1" xfId="1" applyNumberFormat="1" applyFont="1" applyBorder="1" applyAlignment="1">
      <alignment horizontal="center" vertical="center"/>
    </xf>
    <xf numFmtId="169" fontId="27" fillId="0" borderId="1" xfId="1" applyNumberFormat="1" applyFont="1" applyBorder="1" applyAlignment="1">
      <alignment horizontal="center" vertical="center"/>
    </xf>
    <xf numFmtId="173" fontId="27" fillId="0" borderId="1" xfId="1" applyNumberFormat="1" applyFont="1" applyBorder="1" applyAlignment="1">
      <alignment horizontal="center" vertical="center"/>
    </xf>
    <xf numFmtId="1" fontId="27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169" fontId="26" fillId="0" borderId="0" xfId="1" applyNumberFormat="1" applyFont="1" applyBorder="1" applyAlignment="1">
      <alignment vertical="center"/>
    </xf>
    <xf numFmtId="0" fontId="26" fillId="0" borderId="0" xfId="0" applyFont="1" applyAlignment="1">
      <alignment horizontal="center" vertical="center"/>
    </xf>
    <xf numFmtId="171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vertical="center"/>
    </xf>
    <xf numFmtId="0" fontId="26" fillId="0" borderId="0" xfId="0" applyFont="1" applyFill="1" applyAlignment="1">
      <alignment horizontal="center" vertical="center"/>
    </xf>
    <xf numFmtId="2" fontId="26" fillId="0" borderId="0" xfId="0" applyNumberFormat="1" applyFont="1" applyBorder="1" applyAlignment="1">
      <alignment vertical="center"/>
    </xf>
    <xf numFmtId="173" fontId="26" fillId="0" borderId="0" xfId="0" applyNumberFormat="1" applyFont="1" applyBorder="1" applyAlignment="1">
      <alignment vertical="center"/>
    </xf>
    <xf numFmtId="2" fontId="26" fillId="0" borderId="0" xfId="0" applyNumberFormat="1" applyFont="1" applyBorder="1" applyAlignment="1">
      <alignment horizontal="center" vertical="center"/>
    </xf>
    <xf numFmtId="174" fontId="26" fillId="0" borderId="0" xfId="2" applyNumberFormat="1" applyFont="1" applyFill="1" applyBorder="1" applyAlignment="1">
      <alignment horizontal="center" vertical="center"/>
    </xf>
    <xf numFmtId="10" fontId="26" fillId="0" borderId="0" xfId="2" applyNumberFormat="1" applyFont="1" applyFill="1" applyBorder="1" applyAlignment="1">
      <alignment horizontal="center" vertical="center"/>
    </xf>
    <xf numFmtId="175" fontId="9" fillId="2" borderId="1" xfId="0" applyNumberFormat="1" applyFont="1" applyFill="1" applyBorder="1" applyAlignment="1">
      <alignment horizontal="center" vertical="center" wrapText="1"/>
    </xf>
    <xf numFmtId="175" fontId="0" fillId="0" borderId="0" xfId="0" applyNumberFormat="1"/>
    <xf numFmtId="175" fontId="9" fillId="16" borderId="7" xfId="0" applyNumberFormat="1" applyFont="1" applyFill="1" applyBorder="1" applyAlignment="1">
      <alignment horizontal="center" vertical="center" wrapText="1"/>
    </xf>
    <xf numFmtId="175" fontId="9" fillId="3" borderId="7" xfId="0" applyNumberFormat="1" applyFont="1" applyFill="1" applyBorder="1" applyAlignment="1">
      <alignment horizontal="center" vertical="center" wrapText="1"/>
    </xf>
    <xf numFmtId="175" fontId="8" fillId="4" borderId="0" xfId="0" applyNumberFormat="1" applyFont="1" applyFill="1" applyAlignment="1">
      <alignment horizontal="center" vertical="center"/>
    </xf>
    <xf numFmtId="175" fontId="8" fillId="3" borderId="0" xfId="0" applyNumberFormat="1" applyFont="1" applyFill="1" applyAlignment="1">
      <alignment horizontal="center" vertical="center"/>
    </xf>
    <xf numFmtId="175" fontId="9" fillId="2" borderId="0" xfId="0" applyNumberFormat="1" applyFont="1" applyFill="1" applyBorder="1" applyAlignment="1">
      <alignment horizontal="center" vertical="center" wrapText="1"/>
    </xf>
    <xf numFmtId="175" fontId="9" fillId="3" borderId="10" xfId="0" applyNumberFormat="1" applyFont="1" applyFill="1" applyBorder="1" applyAlignment="1">
      <alignment horizontal="center" vertical="center"/>
    </xf>
    <xf numFmtId="175" fontId="17" fillId="17" borderId="5" xfId="0" applyNumberFormat="1" applyFont="1" applyFill="1" applyBorder="1" applyAlignment="1">
      <alignment horizontal="center" vertical="center" wrapText="1"/>
    </xf>
    <xf numFmtId="175" fontId="9" fillId="3" borderId="0" xfId="0" applyNumberFormat="1" applyFont="1" applyFill="1" applyAlignment="1">
      <alignment horizontal="center" vertical="center"/>
    </xf>
    <xf numFmtId="175" fontId="9" fillId="7" borderId="7" xfId="0" applyNumberFormat="1" applyFont="1" applyFill="1" applyBorder="1" applyAlignment="1">
      <alignment horizontal="center" vertical="center" wrapText="1"/>
    </xf>
    <xf numFmtId="10" fontId="26" fillId="0" borderId="1" xfId="2" applyNumberFormat="1" applyFont="1" applyFill="1" applyBorder="1" applyAlignment="1">
      <alignment horizontal="center" vertical="center"/>
    </xf>
    <xf numFmtId="176" fontId="28" fillId="20" borderId="0" xfId="0" applyNumberFormat="1" applyFont="1" applyFill="1" applyAlignment="1">
      <alignment horizontal="center" vertical="center" wrapText="1"/>
    </xf>
    <xf numFmtId="176" fontId="27" fillId="0" borderId="0" xfId="0" applyNumberFormat="1" applyFont="1" applyBorder="1" applyAlignment="1">
      <alignment horizontal="center" vertical="center"/>
    </xf>
    <xf numFmtId="176" fontId="27" fillId="0" borderId="1" xfId="0" applyNumberFormat="1" applyFont="1" applyBorder="1" applyAlignment="1">
      <alignment horizontal="center" vertical="center"/>
    </xf>
    <xf numFmtId="176" fontId="27" fillId="10" borderId="0" xfId="0" applyNumberFormat="1" applyFont="1" applyFill="1" applyBorder="1" applyAlignment="1">
      <alignment horizontal="center" vertical="center"/>
    </xf>
    <xf numFmtId="176" fontId="26" fillId="0" borderId="0" xfId="0" applyNumberFormat="1" applyFont="1" applyBorder="1" applyAlignment="1">
      <alignment horizontal="center" vertical="center"/>
    </xf>
    <xf numFmtId="16" fontId="0" fillId="0" borderId="0" xfId="0" applyNumberFormat="1" applyAlignment="1">
      <alignment horizontal="center"/>
    </xf>
    <xf numFmtId="177" fontId="0" fillId="0" borderId="0" xfId="0" applyNumberFormat="1"/>
    <xf numFmtId="0" fontId="29" fillId="20" borderId="0" xfId="0" applyFont="1" applyFill="1" applyAlignment="1">
      <alignment horizontal="left" vertical="center" wrapText="1" indent="1"/>
    </xf>
    <xf numFmtId="10" fontId="26" fillId="10" borderId="0" xfId="2" applyNumberFormat="1" applyFont="1" applyFill="1" applyBorder="1" applyAlignment="1">
      <alignment horizontal="center" vertical="center"/>
    </xf>
    <xf numFmtId="173" fontId="27" fillId="10" borderId="0" xfId="1" applyNumberFormat="1" applyFont="1" applyFill="1" applyBorder="1" applyAlignment="1">
      <alignment horizontal="center" vertical="center"/>
    </xf>
    <xf numFmtId="173" fontId="9" fillId="16" borderId="7" xfId="2" applyNumberFormat="1" applyFont="1" applyFill="1" applyBorder="1" applyAlignment="1">
      <alignment horizontal="center" vertical="center" wrapText="1"/>
    </xf>
    <xf numFmtId="173" fontId="9" fillId="3" borderId="7" xfId="2" applyNumberFormat="1" applyFont="1" applyFill="1" applyBorder="1" applyAlignment="1">
      <alignment horizontal="center" vertical="center" wrapText="1"/>
    </xf>
    <xf numFmtId="173" fontId="8" fillId="4" borderId="0" xfId="2" applyNumberFormat="1" applyFont="1" applyFill="1" applyAlignment="1">
      <alignment horizontal="center" vertical="center"/>
    </xf>
    <xf numFmtId="173" fontId="8" fillId="3" borderId="0" xfId="2" applyNumberFormat="1" applyFont="1" applyFill="1" applyAlignment="1">
      <alignment horizontal="center" vertical="center"/>
    </xf>
    <xf numFmtId="173" fontId="9" fillId="2" borderId="0" xfId="2" applyNumberFormat="1" applyFont="1" applyFill="1" applyBorder="1" applyAlignment="1">
      <alignment horizontal="center" vertical="center" wrapText="1"/>
    </xf>
    <xf numFmtId="173" fontId="17" fillId="17" borderId="5" xfId="2" applyNumberFormat="1" applyFont="1" applyFill="1" applyBorder="1" applyAlignment="1">
      <alignment horizontal="center" vertical="center" wrapText="1"/>
    </xf>
    <xf numFmtId="173" fontId="9" fillId="7" borderId="7" xfId="2" applyNumberFormat="1" applyFont="1" applyFill="1" applyBorder="1" applyAlignment="1">
      <alignment horizontal="center" vertical="center" wrapText="1"/>
    </xf>
    <xf numFmtId="173" fontId="9" fillId="3" borderId="10" xfId="2" applyNumberFormat="1" applyFont="1" applyFill="1" applyBorder="1" applyAlignment="1">
      <alignment horizontal="center" vertical="center"/>
    </xf>
    <xf numFmtId="173" fontId="9" fillId="3" borderId="0" xfId="2" applyNumberFormat="1" applyFont="1" applyFill="1" applyAlignment="1">
      <alignment horizontal="center" vertical="center"/>
    </xf>
    <xf numFmtId="10" fontId="30" fillId="10" borderId="0" xfId="2" applyNumberFormat="1" applyFont="1" applyFill="1" applyBorder="1" applyAlignment="1">
      <alignment horizontal="center" vertical="center"/>
    </xf>
    <xf numFmtId="178" fontId="27" fillId="0" borderId="0" xfId="0" applyNumberFormat="1" applyFont="1" applyBorder="1" applyAlignment="1">
      <alignment horizontal="center" vertical="center"/>
    </xf>
    <xf numFmtId="176" fontId="27" fillId="11" borderId="0" xfId="0" applyNumberFormat="1" applyFont="1" applyFill="1" applyBorder="1" applyAlignment="1">
      <alignment horizontal="center" vertical="center"/>
    </xf>
    <xf numFmtId="171" fontId="31" fillId="20" borderId="0" xfId="0" applyNumberFormat="1" applyFont="1" applyFill="1" applyAlignment="1">
      <alignment horizontal="center" vertical="center"/>
    </xf>
    <xf numFmtId="0" fontId="31" fillId="20" borderId="0" xfId="0" applyFont="1" applyFill="1" applyAlignment="1">
      <alignment vertical="center"/>
    </xf>
    <xf numFmtId="0" fontId="31" fillId="20" borderId="0" xfId="0" applyFont="1" applyFill="1" applyAlignment="1">
      <alignment horizontal="center" vertical="center"/>
    </xf>
    <xf numFmtId="0" fontId="31" fillId="20" borderId="0" xfId="0" applyFont="1" applyFill="1" applyBorder="1" applyAlignment="1">
      <alignment horizontal="center" vertical="center" wrapText="1"/>
    </xf>
    <xf numFmtId="0" fontId="31" fillId="20" borderId="0" xfId="0" applyFont="1" applyFill="1" applyAlignment="1">
      <alignment horizontal="center" vertical="center" wrapText="1"/>
    </xf>
    <xf numFmtId="169" fontId="31" fillId="20" borderId="0" xfId="1" applyNumberFormat="1" applyFont="1" applyFill="1" applyBorder="1" applyAlignment="1">
      <alignment horizontal="center" vertical="center" wrapText="1"/>
    </xf>
    <xf numFmtId="2" fontId="31" fillId="20" borderId="0" xfId="0" applyNumberFormat="1" applyFont="1" applyFill="1" applyBorder="1" applyAlignment="1">
      <alignment horizontal="center" vertical="center" wrapText="1"/>
    </xf>
    <xf numFmtId="173" fontId="31" fillId="20" borderId="0" xfId="0" applyNumberFormat="1" applyFont="1" applyFill="1" applyBorder="1" applyAlignment="1">
      <alignment horizontal="center" vertical="center" wrapText="1"/>
    </xf>
    <xf numFmtId="176" fontId="31" fillId="20" borderId="0" xfId="0" applyNumberFormat="1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vertical="center"/>
    </xf>
    <xf numFmtId="171" fontId="26" fillId="0" borderId="12" xfId="0" applyNumberFormat="1" applyFont="1" applyFill="1" applyBorder="1" applyAlignment="1">
      <alignment horizontal="center" vertical="center"/>
    </xf>
    <xf numFmtId="0" fontId="26" fillId="0" borderId="12" xfId="0" applyFont="1" applyFill="1" applyBorder="1" applyAlignment="1">
      <alignment vertical="center"/>
    </xf>
    <xf numFmtId="0" fontId="26" fillId="0" borderId="12" xfId="0" applyFont="1" applyFill="1" applyBorder="1" applyAlignment="1">
      <alignment horizontal="center" vertical="center"/>
    </xf>
    <xf numFmtId="6" fontId="26" fillId="0" borderId="12" xfId="0" applyNumberFormat="1" applyFont="1" applyFill="1" applyBorder="1" applyAlignment="1">
      <alignment vertical="center"/>
    </xf>
    <xf numFmtId="14" fontId="26" fillId="0" borderId="12" xfId="0" applyNumberFormat="1" applyFont="1" applyFill="1" applyBorder="1" applyAlignment="1">
      <alignment horizontal="center" vertical="center"/>
    </xf>
    <xf numFmtId="0" fontId="26" fillId="0" borderId="12" xfId="0" applyNumberFormat="1" applyFont="1" applyFill="1" applyBorder="1" applyAlignment="1">
      <alignment vertical="center"/>
    </xf>
    <xf numFmtId="0" fontId="26" fillId="0" borderId="12" xfId="0" applyNumberFormat="1" applyFont="1" applyFill="1" applyBorder="1" applyAlignment="1">
      <alignment horizontal="center" vertical="center"/>
    </xf>
    <xf numFmtId="164" fontId="26" fillId="0" borderId="12" xfId="0" applyNumberFormat="1" applyFont="1" applyFill="1" applyBorder="1" applyAlignment="1">
      <alignment horizontal="center" vertical="center"/>
    </xf>
    <xf numFmtId="10" fontId="26" fillId="0" borderId="12" xfId="2" applyNumberFormat="1" applyFont="1" applyFill="1" applyBorder="1" applyAlignment="1">
      <alignment horizontal="center" vertical="center"/>
    </xf>
    <xf numFmtId="49" fontId="26" fillId="0" borderId="12" xfId="0" applyNumberFormat="1" applyFont="1" applyFill="1" applyBorder="1" applyAlignment="1">
      <alignment horizontal="center" vertical="center"/>
    </xf>
    <xf numFmtId="0" fontId="25" fillId="0" borderId="12" xfId="0" applyFont="1" applyFill="1" applyBorder="1" applyAlignment="1">
      <alignment horizontal="center" vertical="top"/>
    </xf>
    <xf numFmtId="169" fontId="26" fillId="0" borderId="12" xfId="1" applyNumberFormat="1" applyFont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169" fontId="27" fillId="0" borderId="12" xfId="1" applyNumberFormat="1" applyFont="1" applyBorder="1" applyAlignment="1">
      <alignment horizontal="center" vertical="center"/>
    </xf>
    <xf numFmtId="173" fontId="27" fillId="0" borderId="12" xfId="1" applyNumberFormat="1" applyFont="1" applyBorder="1" applyAlignment="1">
      <alignment horizontal="center" vertical="center"/>
    </xf>
    <xf numFmtId="1" fontId="27" fillId="0" borderId="12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176" fontId="27" fillId="0" borderId="12" xfId="0" applyNumberFormat="1" applyFont="1" applyBorder="1" applyAlignment="1">
      <alignment horizontal="center" vertical="center"/>
    </xf>
    <xf numFmtId="178" fontId="27" fillId="0" borderId="12" xfId="0" applyNumberFormat="1" applyFont="1" applyBorder="1" applyAlignment="1">
      <alignment horizontal="center" vertical="center"/>
    </xf>
    <xf numFmtId="176" fontId="27" fillId="11" borderId="12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horizontal="center" vertical="top"/>
    </xf>
    <xf numFmtId="169" fontId="0" fillId="0" borderId="0" xfId="1" applyNumberFormat="1" applyFont="1" applyFill="1" applyAlignment="1">
      <alignment horizontal="center"/>
    </xf>
    <xf numFmtId="169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2" borderId="0" xfId="0" applyFill="1" applyAlignment="1">
      <alignment horizontal="center" vertical="center" wrapText="1"/>
    </xf>
    <xf numFmtId="166" fontId="0" fillId="0" borderId="11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Fill="1" applyAlignment="1">
      <alignment horizontal="center" wrapText="1"/>
    </xf>
    <xf numFmtId="0" fontId="31" fillId="6" borderId="0" xfId="0" applyFont="1" applyFill="1" applyAlignment="1">
      <alignment horizontal="center" vertical="center"/>
    </xf>
    <xf numFmtId="0" fontId="28" fillId="6" borderId="0" xfId="0" applyFont="1" applyFill="1" applyBorder="1" applyAlignment="1">
      <alignment horizontal="center" vertical="center" wrapText="1"/>
    </xf>
    <xf numFmtId="0" fontId="31" fillId="6" borderId="0" xfId="0" applyFont="1" applyFill="1" applyAlignment="1">
      <alignment vertical="center"/>
    </xf>
    <xf numFmtId="0" fontId="32" fillId="21" borderId="13" xfId="0" applyFont="1" applyFill="1" applyBorder="1" applyAlignment="1">
      <alignment horizontal="left" vertical="top"/>
    </xf>
    <xf numFmtId="171" fontId="32" fillId="21" borderId="13" xfId="0" applyNumberFormat="1" applyFont="1" applyFill="1" applyBorder="1" applyAlignment="1">
      <alignment horizontal="left" vertical="top"/>
    </xf>
    <xf numFmtId="164" fontId="32" fillId="21" borderId="13" xfId="0" applyNumberFormat="1" applyFont="1" applyFill="1" applyBorder="1" applyAlignment="1">
      <alignment horizontal="left" vertical="top"/>
    </xf>
    <xf numFmtId="49" fontId="32" fillId="21" borderId="13" xfId="0" applyNumberFormat="1" applyFont="1" applyFill="1" applyBorder="1" applyAlignment="1">
      <alignment horizontal="left" vertical="top"/>
    </xf>
    <xf numFmtId="0" fontId="32" fillId="21" borderId="14" xfId="0" applyFont="1" applyFill="1" applyBorder="1" applyAlignment="1">
      <alignment horizontal="left" vertical="top"/>
    </xf>
    <xf numFmtId="15" fontId="4" fillId="2" borderId="0" xfId="0" applyNumberFormat="1" applyFon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6" fontId="14" fillId="21" borderId="13" xfId="0" applyNumberFormat="1" applyFont="1" applyFill="1" applyBorder="1" applyAlignment="1">
      <alignment horizontal="left" vertical="top"/>
    </xf>
    <xf numFmtId="0" fontId="14" fillId="21" borderId="13" xfId="0" applyFont="1" applyFill="1" applyBorder="1" applyAlignment="1">
      <alignment horizontal="left" vertical="top"/>
    </xf>
    <xf numFmtId="171" fontId="0" fillId="2" borderId="0" xfId="0" applyNumberFormat="1" applyFont="1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0" fontId="0" fillId="0" borderId="0" xfId="0" applyFill="1" applyAlignment="1">
      <alignment horizontal="left" vertical="top"/>
    </xf>
    <xf numFmtId="0" fontId="14" fillId="21" borderId="14" xfId="0" applyFont="1" applyFill="1" applyBorder="1" applyAlignment="1">
      <alignment horizontal="left" vertical="top"/>
    </xf>
    <xf numFmtId="0" fontId="33" fillId="2" borderId="0" xfId="0" applyFont="1" applyFill="1" applyAlignment="1">
      <alignment horizontal="left" vertical="top"/>
    </xf>
    <xf numFmtId="6" fontId="33" fillId="2" borderId="0" xfId="0" applyNumberFormat="1" applyFont="1" applyFill="1" applyAlignment="1">
      <alignment horizontal="left" vertical="top"/>
    </xf>
    <xf numFmtId="172" fontId="0" fillId="2" borderId="0" xfId="0" applyNumberFormat="1" applyFont="1" applyFill="1" applyAlignment="1">
      <alignment horizontal="left" vertical="top"/>
    </xf>
    <xf numFmtId="172" fontId="0" fillId="2" borderId="0" xfId="0" applyNumberFormat="1" applyFill="1" applyAlignment="1">
      <alignment horizontal="left" vertical="top"/>
    </xf>
    <xf numFmtId="6" fontId="0" fillId="2" borderId="0" xfId="0" applyNumberFormat="1" applyFill="1" applyAlignment="1">
      <alignment horizontal="left" vertical="top"/>
    </xf>
    <xf numFmtId="0" fontId="14" fillId="0" borderId="0" xfId="0" applyFont="1" applyFill="1" applyBorder="1" applyAlignment="1">
      <alignment horizontal="left" vertical="top"/>
    </xf>
    <xf numFmtId="6" fontId="14" fillId="0" borderId="0" xfId="0" applyNumberFormat="1" applyFont="1" applyFill="1" applyBorder="1" applyAlignment="1">
      <alignment horizontal="left" vertical="top"/>
    </xf>
    <xf numFmtId="164" fontId="32" fillId="0" borderId="0" xfId="0" applyNumberFormat="1" applyFont="1" applyFill="1" applyBorder="1" applyAlignment="1">
      <alignment horizontal="left" vertical="top"/>
    </xf>
    <xf numFmtId="171" fontId="32" fillId="0" borderId="0" xfId="0" applyNumberFormat="1" applyFont="1" applyFill="1" applyBorder="1" applyAlignment="1">
      <alignment horizontal="left" vertical="top"/>
    </xf>
    <xf numFmtId="0" fontId="32" fillId="0" borderId="0" xfId="0" applyFont="1" applyFill="1" applyBorder="1" applyAlignment="1">
      <alignment horizontal="left" vertical="top"/>
    </xf>
    <xf numFmtId="49" fontId="32" fillId="0" borderId="0" xfId="0" applyNumberFormat="1" applyFont="1" applyFill="1" applyBorder="1" applyAlignment="1">
      <alignment horizontal="left" vertical="top"/>
    </xf>
    <xf numFmtId="49" fontId="0" fillId="2" borderId="0" xfId="0" applyNumberFormat="1" applyFill="1" applyAlignment="1">
      <alignment horizontal="left" vertical="top"/>
    </xf>
    <xf numFmtId="164" fontId="0" fillId="2" borderId="0" xfId="0" applyNumberFormat="1" applyFont="1" applyFill="1" applyAlignment="1">
      <alignment horizontal="left" vertical="top"/>
    </xf>
    <xf numFmtId="2" fontId="14" fillId="21" borderId="13" xfId="0" applyNumberFormat="1" applyFont="1" applyFill="1" applyBorder="1" applyAlignment="1">
      <alignment horizontal="left" vertical="top"/>
    </xf>
    <xf numFmtId="2" fontId="14" fillId="21" borderId="14" xfId="0" applyNumberFormat="1" applyFont="1" applyFill="1" applyBorder="1" applyAlignment="1">
      <alignment horizontal="left" vertical="top"/>
    </xf>
    <xf numFmtId="6" fontId="0" fillId="2" borderId="0" xfId="0" applyNumberFormat="1" applyFont="1" applyFill="1" applyAlignment="1">
      <alignment horizontal="left" vertical="top"/>
    </xf>
    <xf numFmtId="6" fontId="0" fillId="0" borderId="0" xfId="0" applyNumberFormat="1" applyFont="1" applyFill="1" applyAlignment="1">
      <alignment horizontal="left" vertical="top"/>
    </xf>
    <xf numFmtId="172" fontId="0" fillId="0" borderId="0" xfId="0" applyNumberFormat="1" applyFill="1" applyAlignment="1">
      <alignment horizontal="left" vertical="top"/>
    </xf>
    <xf numFmtId="171" fontId="0" fillId="0" borderId="0" xfId="0" applyNumberFormat="1" applyFont="1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164" fontId="0" fillId="0" borderId="0" xfId="0" applyNumberFormat="1" applyFont="1" applyFill="1" applyAlignment="1">
      <alignment horizontal="left" vertical="top"/>
    </xf>
    <xf numFmtId="49" fontId="0" fillId="0" borderId="0" xfId="0" applyNumberFormat="1" applyFill="1" applyAlignment="1">
      <alignment horizontal="left" vertical="top"/>
    </xf>
    <xf numFmtId="2" fontId="14" fillId="0" borderId="0" xfId="0" applyNumberFormat="1" applyFont="1" applyFill="1" applyBorder="1" applyAlignment="1">
      <alignment horizontal="left" vertical="top"/>
    </xf>
    <xf numFmtId="6" fontId="33" fillId="0" borderId="0" xfId="0" applyNumberFormat="1" applyFont="1" applyFill="1" applyAlignment="1">
      <alignment horizontal="left" vertical="top"/>
    </xf>
    <xf numFmtId="0" fontId="33" fillId="0" borderId="0" xfId="0" applyFont="1" applyFill="1" applyAlignment="1">
      <alignment horizontal="left" vertical="top"/>
    </xf>
    <xf numFmtId="16" fontId="0" fillId="0" borderId="0" xfId="0" applyNumberFormat="1" applyFont="1" applyFill="1" applyAlignment="1">
      <alignment horizontal="left" vertical="top"/>
    </xf>
    <xf numFmtId="15" fontId="0" fillId="0" borderId="0" xfId="0" applyNumberFormat="1" applyFill="1"/>
    <xf numFmtId="0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6" fontId="0" fillId="0" borderId="0" xfId="0" applyNumberFormat="1" applyFill="1"/>
    <xf numFmtId="0" fontId="0" fillId="22" borderId="0" xfId="0" applyFill="1"/>
    <xf numFmtId="6" fontId="0" fillId="22" borderId="0" xfId="0" applyNumberFormat="1" applyFill="1"/>
    <xf numFmtId="0" fontId="0" fillId="22" borderId="0" xfId="0" applyNumberFormat="1" applyFill="1"/>
    <xf numFmtId="164" fontId="0" fillId="22" borderId="0" xfId="0" applyNumberFormat="1" applyFill="1"/>
    <xf numFmtId="49" fontId="0" fillId="22" borderId="0" xfId="0" applyNumberFormat="1" applyFill="1"/>
    <xf numFmtId="0" fontId="26" fillId="23" borderId="0" xfId="0" applyFont="1" applyFill="1" applyBorder="1" applyAlignment="1">
      <alignment horizontal="center" vertical="center"/>
    </xf>
    <xf numFmtId="171" fontId="26" fillId="24" borderId="0" xfId="0" applyNumberFormat="1" applyFont="1" applyFill="1" applyBorder="1" applyAlignment="1">
      <alignment horizontal="center" vertical="center"/>
    </xf>
    <xf numFmtId="0" fontId="26" fillId="24" borderId="0" xfId="0" applyFont="1" applyFill="1" applyBorder="1" applyAlignment="1">
      <alignment vertical="center"/>
    </xf>
    <xf numFmtId="0" fontId="26" fillId="24" borderId="0" xfId="0" applyFont="1" applyFill="1" applyBorder="1" applyAlignment="1">
      <alignment horizontal="center" vertical="center"/>
    </xf>
    <xf numFmtId="6" fontId="26" fillId="24" borderId="0" xfId="0" applyNumberFormat="1" applyFont="1" applyFill="1" applyBorder="1" applyAlignment="1">
      <alignment vertical="center"/>
    </xf>
    <xf numFmtId="14" fontId="26" fillId="24" borderId="0" xfId="0" applyNumberFormat="1" applyFont="1" applyFill="1" applyBorder="1" applyAlignment="1">
      <alignment horizontal="center" vertical="center"/>
    </xf>
    <xf numFmtId="0" fontId="26" fillId="24" borderId="0" xfId="0" applyNumberFormat="1" applyFont="1" applyFill="1" applyBorder="1" applyAlignment="1">
      <alignment vertical="center"/>
    </xf>
    <xf numFmtId="0" fontId="26" fillId="24" borderId="0" xfId="0" applyNumberFormat="1" applyFont="1" applyFill="1" applyBorder="1" applyAlignment="1">
      <alignment horizontal="center" vertical="center"/>
    </xf>
    <xf numFmtId="10" fontId="26" fillId="24" borderId="0" xfId="2" applyNumberFormat="1" applyFont="1" applyFill="1" applyBorder="1" applyAlignment="1">
      <alignment horizontal="center" vertical="center"/>
    </xf>
    <xf numFmtId="49" fontId="26" fillId="24" borderId="0" xfId="0" applyNumberFormat="1" applyFont="1" applyFill="1" applyBorder="1" applyAlignment="1">
      <alignment horizontal="center" vertical="center"/>
    </xf>
    <xf numFmtId="0" fontId="27" fillId="24" borderId="0" xfId="0" applyFont="1" applyFill="1" applyBorder="1" applyAlignment="1">
      <alignment horizontal="center" vertical="center"/>
    </xf>
    <xf numFmtId="169" fontId="26" fillId="24" borderId="0" xfId="1" applyNumberFormat="1" applyFont="1" applyFill="1" applyBorder="1" applyAlignment="1">
      <alignment horizontal="center" vertical="center"/>
    </xf>
    <xf numFmtId="169" fontId="27" fillId="24" borderId="0" xfId="1" applyNumberFormat="1" applyFont="1" applyFill="1" applyBorder="1" applyAlignment="1">
      <alignment horizontal="center" vertical="center"/>
    </xf>
    <xf numFmtId="173" fontId="27" fillId="24" borderId="0" xfId="1" applyNumberFormat="1" applyFont="1" applyFill="1" applyBorder="1" applyAlignment="1">
      <alignment horizontal="center" vertical="center"/>
    </xf>
    <xf numFmtId="1" fontId="27" fillId="24" borderId="0" xfId="0" applyNumberFormat="1" applyFont="1" applyFill="1" applyBorder="1" applyAlignment="1">
      <alignment horizontal="center" vertical="center"/>
    </xf>
    <xf numFmtId="176" fontId="27" fillId="24" borderId="0" xfId="0" applyNumberFormat="1" applyFont="1" applyFill="1" applyBorder="1" applyAlignment="1">
      <alignment horizontal="center" vertical="center"/>
    </xf>
    <xf numFmtId="178" fontId="27" fillId="24" borderId="0" xfId="0" applyNumberFormat="1" applyFont="1" applyFill="1" applyBorder="1" applyAlignment="1">
      <alignment horizontal="center" vertical="center"/>
    </xf>
    <xf numFmtId="167" fontId="0" fillId="2" borderId="0" xfId="0" applyNumberFormat="1" applyFill="1" applyAlignment="1">
      <alignment horizontal="center" vertical="center" wrapText="1"/>
    </xf>
    <xf numFmtId="167" fontId="0" fillId="0" borderId="11" xfId="0" applyNumberFormat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167" fontId="31" fillId="20" borderId="0" xfId="0" applyNumberFormat="1" applyFont="1" applyFill="1" applyAlignment="1">
      <alignment vertical="center"/>
    </xf>
    <xf numFmtId="167" fontId="31" fillId="20" borderId="0" xfId="0" applyNumberFormat="1" applyFont="1" applyFill="1" applyAlignment="1">
      <alignment horizontal="center" vertical="center"/>
    </xf>
    <xf numFmtId="167" fontId="28" fillId="20" borderId="0" xfId="0" applyNumberFormat="1" applyFont="1" applyFill="1" applyBorder="1" applyAlignment="1">
      <alignment horizontal="center" vertical="center" wrapText="1"/>
    </xf>
    <xf numFmtId="167" fontId="26" fillId="0" borderId="0" xfId="0" applyNumberFormat="1" applyFont="1" applyFill="1" applyBorder="1" applyAlignment="1">
      <alignment vertical="center"/>
    </xf>
    <xf numFmtId="167" fontId="26" fillId="0" borderId="0" xfId="0" applyNumberFormat="1" applyFont="1" applyFill="1" applyBorder="1" applyAlignment="1">
      <alignment horizontal="center" vertical="center"/>
    </xf>
    <xf numFmtId="167" fontId="26" fillId="24" borderId="0" xfId="0" applyNumberFormat="1" applyFont="1" applyFill="1" applyBorder="1" applyAlignment="1">
      <alignment vertical="center"/>
    </xf>
    <xf numFmtId="167" fontId="26" fillId="24" borderId="0" xfId="0" applyNumberFormat="1" applyFont="1" applyFill="1" applyBorder="1" applyAlignment="1">
      <alignment horizontal="center" vertical="center"/>
    </xf>
    <xf numFmtId="167" fontId="16" fillId="13" borderId="0" xfId="0" applyNumberFormat="1" applyFont="1" applyFill="1" applyBorder="1" applyAlignment="1">
      <alignment horizontal="center" vertical="center" wrapText="1"/>
    </xf>
    <xf numFmtId="167" fontId="16" fillId="13" borderId="0" xfId="0" applyNumberFormat="1" applyFont="1" applyFill="1" applyBorder="1" applyAlignment="1">
      <alignment horizontal="center"/>
    </xf>
    <xf numFmtId="167" fontId="26" fillId="0" borderId="12" xfId="0" applyNumberFormat="1" applyFont="1" applyFill="1" applyBorder="1" applyAlignment="1">
      <alignment vertical="center"/>
    </xf>
    <xf numFmtId="167" fontId="26" fillId="0" borderId="12" xfId="0" applyNumberFormat="1" applyFont="1" applyFill="1" applyBorder="1" applyAlignment="1">
      <alignment horizontal="center" vertical="center"/>
    </xf>
    <xf numFmtId="167" fontId="26" fillId="10" borderId="0" xfId="0" applyNumberFormat="1" applyFont="1" applyFill="1" applyBorder="1" applyAlignment="1">
      <alignment vertical="center"/>
    </xf>
    <xf numFmtId="167" fontId="26" fillId="10" borderId="0" xfId="0" applyNumberFormat="1" applyFont="1" applyFill="1" applyBorder="1" applyAlignment="1">
      <alignment horizontal="center" vertical="center"/>
    </xf>
    <xf numFmtId="167" fontId="26" fillId="0" borderId="0" xfId="0" applyNumberFormat="1" applyFont="1" applyFill="1" applyBorder="1"/>
    <xf numFmtId="167" fontId="26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Border="1"/>
    <xf numFmtId="167" fontId="24" fillId="0" borderId="0" xfId="0" applyNumberFormat="1" applyFont="1" applyFill="1" applyBorder="1" applyAlignment="1">
      <alignment horizontal="center"/>
    </xf>
    <xf numFmtId="167" fontId="24" fillId="0" borderId="1" xfId="0" applyNumberFormat="1" applyFont="1" applyFill="1" applyBorder="1"/>
    <xf numFmtId="167" fontId="24" fillId="0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7" fontId="4" fillId="0" borderId="0" xfId="0" applyNumberFormat="1" applyFont="1" applyBorder="1"/>
    <xf numFmtId="167" fontId="0" fillId="0" borderId="0" xfId="0" applyNumberFormat="1" applyBorder="1"/>
    <xf numFmtId="167" fontId="0" fillId="10" borderId="0" xfId="0" applyNumberFormat="1" applyFill="1" applyAlignment="1">
      <alignment horizontal="left" vertical="top"/>
    </xf>
    <xf numFmtId="167" fontId="4" fillId="0" borderId="1" xfId="0" applyNumberFormat="1" applyFont="1" applyBorder="1"/>
    <xf numFmtId="167" fontId="0" fillId="0" borderId="1" xfId="0" applyNumberFormat="1" applyBorder="1"/>
    <xf numFmtId="167" fontId="4" fillId="19" borderId="0" xfId="0" applyNumberFormat="1" applyFont="1" applyFill="1" applyBorder="1"/>
    <xf numFmtId="167" fontId="0" fillId="19" borderId="0" xfId="0" applyNumberFormat="1" applyFill="1" applyBorder="1"/>
    <xf numFmtId="167" fontId="4" fillId="0" borderId="4" xfId="0" applyNumberFormat="1" applyFont="1" applyBorder="1"/>
    <xf numFmtId="167" fontId="0" fillId="0" borderId="4" xfId="0" applyNumberFormat="1" applyBorder="1"/>
    <xf numFmtId="167" fontId="4" fillId="10" borderId="0" xfId="0" applyNumberFormat="1" applyFont="1" applyFill="1" applyBorder="1"/>
    <xf numFmtId="167" fontId="0" fillId="10" borderId="0" xfId="0" applyNumberFormat="1" applyFill="1" applyBorder="1"/>
    <xf numFmtId="167" fontId="4" fillId="0" borderId="0" xfId="0" applyNumberFormat="1" applyFont="1" applyFill="1" applyBorder="1"/>
    <xf numFmtId="167" fontId="4" fillId="10" borderId="1" xfId="0" applyNumberFormat="1" applyFont="1" applyFill="1" applyBorder="1"/>
    <xf numFmtId="167" fontId="0" fillId="10" borderId="1" xfId="0" applyNumberFormat="1" applyFill="1" applyBorder="1"/>
    <xf numFmtId="167" fontId="4" fillId="0" borderId="0" xfId="0" applyNumberFormat="1" applyFont="1"/>
    <xf numFmtId="167" fontId="4" fillId="10" borderId="0" xfId="0" applyNumberFormat="1" applyFont="1" applyFill="1"/>
    <xf numFmtId="167" fontId="0" fillId="10" borderId="0" xfId="0" applyNumberFormat="1" applyFill="1"/>
    <xf numFmtId="167" fontId="4" fillId="0" borderId="3" xfId="0" applyNumberFormat="1" applyFont="1" applyFill="1" applyBorder="1"/>
    <xf numFmtId="167" fontId="4" fillId="19" borderId="0" xfId="0" applyNumberFormat="1" applyFont="1" applyFill="1"/>
    <xf numFmtId="167" fontId="0" fillId="19" borderId="0" xfId="0" applyNumberFormat="1" applyFill="1"/>
    <xf numFmtId="167" fontId="4" fillId="7" borderId="0" xfId="0" applyNumberFormat="1" applyFont="1" applyFill="1"/>
    <xf numFmtId="167" fontId="0" fillId="7" borderId="0" xfId="0" applyNumberFormat="1" applyFill="1"/>
    <xf numFmtId="167" fontId="4" fillId="18" borderId="0" xfId="0" applyNumberFormat="1" applyFont="1" applyFill="1"/>
    <xf numFmtId="167" fontId="0" fillId="18" borderId="0" xfId="0" applyNumberFormat="1" applyFill="1"/>
    <xf numFmtId="167" fontId="0" fillId="2" borderId="0" xfId="0" applyNumberFormat="1" applyFill="1"/>
    <xf numFmtId="167" fontId="12" fillId="0" borderId="0" xfId="0" applyNumberFormat="1" applyFont="1" applyBorder="1" applyAlignment="1">
      <alignment horizontal="left" vertical="top"/>
    </xf>
    <xf numFmtId="167" fontId="12" fillId="0" borderId="4" xfId="0" applyNumberFormat="1" applyFont="1" applyBorder="1" applyAlignment="1">
      <alignment horizontal="left" vertical="top"/>
    </xf>
    <xf numFmtId="167" fontId="12" fillId="0" borderId="3" xfId="0" applyNumberFormat="1" applyFont="1" applyBorder="1" applyAlignment="1">
      <alignment horizontal="left" vertical="top"/>
    </xf>
    <xf numFmtId="167" fontId="12" fillId="0" borderId="2" xfId="0" applyNumberFormat="1" applyFont="1" applyBorder="1" applyAlignment="1">
      <alignment horizontal="left" vertical="top"/>
    </xf>
    <xf numFmtId="167" fontId="12" fillId="0" borderId="1" xfId="0" applyNumberFormat="1" applyFont="1" applyBorder="1" applyAlignment="1">
      <alignment horizontal="left" vertical="top"/>
    </xf>
    <xf numFmtId="167" fontId="12" fillId="0" borderId="0" xfId="0" applyNumberFormat="1" applyFont="1" applyFill="1" applyBorder="1" applyAlignment="1">
      <alignment horizontal="left" vertical="top"/>
    </xf>
    <xf numFmtId="167" fontId="10" fillId="0" borderId="0" xfId="0" applyNumberFormat="1" applyFont="1" applyBorder="1" applyAlignment="1">
      <alignment horizontal="left" vertical="top"/>
    </xf>
    <xf numFmtId="167" fontId="0" fillId="0" borderId="0" xfId="0" applyNumberFormat="1" applyFont="1" applyBorder="1" applyAlignment="1">
      <alignment horizontal="left" vertical="top"/>
    </xf>
    <xf numFmtId="167" fontId="0" fillId="0" borderId="0" xfId="0" applyNumberFormat="1" applyAlignment="1">
      <alignment horizontal="left" vertical="top"/>
    </xf>
    <xf numFmtId="167" fontId="0" fillId="0" borderId="0" xfId="0" applyNumberFormat="1" applyFont="1"/>
    <xf numFmtId="167" fontId="26" fillId="0" borderId="1" xfId="0" applyNumberFormat="1" applyFont="1" applyFill="1" applyBorder="1" applyAlignment="1">
      <alignment vertical="center"/>
    </xf>
    <xf numFmtId="167" fontId="26" fillId="0" borderId="1" xfId="0" applyNumberFormat="1" applyFont="1" applyFill="1" applyBorder="1" applyAlignment="1">
      <alignment horizontal="center" vertical="center"/>
    </xf>
    <xf numFmtId="167" fontId="24" fillId="10" borderId="0" xfId="0" applyNumberFormat="1" applyFont="1" applyFill="1" applyBorder="1"/>
    <xf numFmtId="167" fontId="24" fillId="10" borderId="0" xfId="0" applyNumberFormat="1" applyFont="1" applyFill="1" applyBorder="1" applyAlignment="1">
      <alignment horizontal="center"/>
    </xf>
    <xf numFmtId="167" fontId="4" fillId="0" borderId="9" xfId="0" applyNumberFormat="1" applyFont="1" applyBorder="1"/>
    <xf numFmtId="167" fontId="0" fillId="0" borderId="9" xfId="0" applyNumberFormat="1" applyBorder="1"/>
    <xf numFmtId="167" fontId="4" fillId="0" borderId="8" xfId="0" applyNumberFormat="1" applyFont="1" applyBorder="1"/>
    <xf numFmtId="167" fontId="0" fillId="0" borderId="8" xfId="0" applyNumberFormat="1" applyBorder="1"/>
    <xf numFmtId="167" fontId="0" fillId="2" borderId="0" xfId="0" applyNumberFormat="1" applyFill="1" applyAlignment="1">
      <alignment wrapText="1"/>
    </xf>
    <xf numFmtId="167" fontId="12" fillId="7" borderId="0" xfId="0" applyNumberFormat="1" applyFont="1" applyFill="1" applyBorder="1" applyAlignment="1">
      <alignment horizontal="left" vertical="top"/>
    </xf>
    <xf numFmtId="167" fontId="12" fillId="12" borderId="0" xfId="0" applyNumberFormat="1" applyFont="1" applyFill="1" applyBorder="1" applyAlignment="1">
      <alignment horizontal="left" vertical="top"/>
    </xf>
    <xf numFmtId="167" fontId="12" fillId="12" borderId="2" xfId="0" applyNumberFormat="1" applyFont="1" applyFill="1" applyBorder="1" applyAlignment="1">
      <alignment horizontal="left" vertical="top"/>
    </xf>
    <xf numFmtId="167" fontId="12" fillId="10" borderId="0" xfId="0" applyNumberFormat="1" applyFont="1" applyFill="1" applyBorder="1" applyAlignment="1">
      <alignment horizontal="left" vertical="top"/>
    </xf>
    <xf numFmtId="167" fontId="0" fillId="7" borderId="0" xfId="0" applyNumberFormat="1" applyFont="1" applyFill="1" applyBorder="1" applyAlignment="1">
      <alignment horizontal="left" vertical="top"/>
    </xf>
    <xf numFmtId="167" fontId="11" fillId="0" borderId="0" xfId="0" applyNumberFormat="1" applyFont="1" applyBorder="1" applyAlignment="1">
      <alignment horizontal="left" vertical="top"/>
    </xf>
    <xf numFmtId="167" fontId="0" fillId="7" borderId="0" xfId="0" applyNumberFormat="1" applyFill="1" applyAlignment="1">
      <alignment horizontal="left" vertical="top"/>
    </xf>
    <xf numFmtId="167" fontId="0" fillId="8" borderId="0" xfId="0" applyNumberFormat="1" applyFill="1" applyAlignment="1">
      <alignment horizontal="left" vertical="top"/>
    </xf>
    <xf numFmtId="167" fontId="0" fillId="0" borderId="0" xfId="0" applyNumberFormat="1" applyFont="1" applyAlignment="1">
      <alignment horizontal="left" vertical="top"/>
    </xf>
    <xf numFmtId="167" fontId="0" fillId="9" borderId="0" xfId="0" applyNumberFormat="1" applyFill="1" applyAlignment="1">
      <alignment horizontal="left" vertical="top"/>
    </xf>
    <xf numFmtId="167" fontId="0" fillId="0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78" fontId="27" fillId="0" borderId="1" xfId="0" applyNumberFormat="1" applyFont="1" applyBorder="1" applyAlignment="1">
      <alignment horizontal="center" vertical="center"/>
    </xf>
    <xf numFmtId="176" fontId="27" fillId="11" borderId="1" xfId="0" applyNumberFormat="1" applyFont="1" applyFill="1" applyBorder="1" applyAlignment="1">
      <alignment horizontal="center" vertical="center"/>
    </xf>
    <xf numFmtId="164" fontId="0" fillId="0" borderId="0" xfId="0" applyNumberFormat="1" applyFill="1" applyAlignment="1">
      <alignment horizontal="left" vertical="top"/>
    </xf>
    <xf numFmtId="16" fontId="0" fillId="0" borderId="0" xfId="0" applyNumberFormat="1" applyFill="1" applyAlignment="1">
      <alignment horizontal="left" vertical="top"/>
    </xf>
    <xf numFmtId="6" fontId="0" fillId="0" borderId="0" xfId="0" applyNumberFormat="1" applyFill="1" applyAlignment="1">
      <alignment horizontal="left" vertical="top"/>
    </xf>
    <xf numFmtId="0" fontId="0" fillId="0" borderId="0" xfId="0" applyAlignment="1">
      <alignment horizontal="left" indent="1"/>
    </xf>
    <xf numFmtId="0" fontId="34" fillId="13" borderId="15" xfId="0" applyFont="1" applyFill="1" applyBorder="1" applyAlignment="1">
      <alignment horizontal="left"/>
    </xf>
    <xf numFmtId="0" fontId="34" fillId="13" borderId="16" xfId="0" applyFont="1" applyFill="1" applyBorder="1" applyAlignment="1">
      <alignment horizontal="left"/>
    </xf>
    <xf numFmtId="0" fontId="34" fillId="13" borderId="16" xfId="0" applyNumberFormat="1" applyFont="1" applyFill="1" applyBorder="1" applyAlignment="1">
      <alignment horizontal="left"/>
    </xf>
    <xf numFmtId="164" fontId="34" fillId="13" borderId="16" xfId="0" applyNumberFormat="1" applyFont="1" applyFill="1" applyBorder="1" applyAlignment="1">
      <alignment horizontal="left"/>
    </xf>
    <xf numFmtId="49" fontId="34" fillId="13" borderId="16" xfId="0" applyNumberFormat="1" applyFont="1" applyFill="1" applyBorder="1" applyAlignment="1">
      <alignment horizontal="left"/>
    </xf>
    <xf numFmtId="0" fontId="35" fillId="14" borderId="0" xfId="0" applyFont="1" applyFill="1" applyAlignment="1">
      <alignment horizontal="left"/>
    </xf>
    <xf numFmtId="0" fontId="35" fillId="0" borderId="0" xfId="0" applyFont="1" applyFill="1" applyAlignment="1">
      <alignment horizontal="left"/>
    </xf>
    <xf numFmtId="0" fontId="0" fillId="25" borderId="0" xfId="0" applyFill="1"/>
    <xf numFmtId="6" fontId="0" fillId="25" borderId="0" xfId="0" applyNumberFormat="1" applyFill="1"/>
    <xf numFmtId="0" fontId="0" fillId="25" borderId="0" xfId="0" applyNumberFormat="1" applyFill="1"/>
    <xf numFmtId="164" fontId="0" fillId="25" borderId="0" xfId="0" applyNumberFormat="1" applyFill="1"/>
    <xf numFmtId="49" fontId="0" fillId="25" borderId="0" xfId="0" applyNumberFormat="1" applyFill="1"/>
    <xf numFmtId="171" fontId="36" fillId="0" borderId="0" xfId="0" applyNumberFormat="1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36" fillId="0" borderId="0" xfId="0" applyNumberFormat="1" applyFont="1" applyFill="1" applyBorder="1" applyAlignment="1">
      <alignment horizontal="center" vertical="center"/>
    </xf>
    <xf numFmtId="171" fontId="36" fillId="20" borderId="0" xfId="0" applyNumberFormat="1" applyFont="1" applyFill="1" applyBorder="1" applyAlignment="1">
      <alignment horizontal="center" vertical="center" wrapText="1"/>
    </xf>
    <xf numFmtId="0" fontId="36" fillId="20" borderId="0" xfId="0" applyFont="1" applyFill="1" applyBorder="1" applyAlignment="1">
      <alignment horizontal="center" vertical="center" wrapText="1"/>
    </xf>
    <xf numFmtId="164" fontId="36" fillId="20" borderId="0" xfId="0" applyNumberFormat="1" applyFont="1" applyFill="1" applyBorder="1" applyAlignment="1">
      <alignment horizontal="center" vertical="center" wrapText="1"/>
    </xf>
    <xf numFmtId="49" fontId="36" fillId="20" borderId="0" xfId="0" applyNumberFormat="1" applyFont="1" applyFill="1" applyBorder="1" applyAlignment="1">
      <alignment horizontal="center" vertical="center" wrapText="1"/>
    </xf>
    <xf numFmtId="0" fontId="36" fillId="20" borderId="0" xfId="0" applyFont="1" applyFill="1" applyAlignment="1">
      <alignment horizontal="center" vertical="center" wrapText="1"/>
    </xf>
    <xf numFmtId="0" fontId="0" fillId="26" borderId="0" xfId="0" applyFill="1"/>
    <xf numFmtId="170" fontId="18" fillId="17" borderId="5" xfId="0" applyNumberFormat="1" applyFont="1" applyFill="1" applyBorder="1" applyAlignment="1">
      <alignment horizontal="left" vertical="center" wrapText="1"/>
    </xf>
    <xf numFmtId="0" fontId="9" fillId="0" borderId="7" xfId="0" applyFont="1" applyFill="1" applyBorder="1" applyAlignment="1">
      <alignment horizontal="center" vertical="center" wrapText="1"/>
    </xf>
    <xf numFmtId="6" fontId="9" fillId="0" borderId="7" xfId="0" applyNumberFormat="1" applyFont="1" applyFill="1" applyBorder="1" applyAlignment="1">
      <alignment vertical="center" wrapText="1"/>
    </xf>
    <xf numFmtId="175" fontId="9" fillId="0" borderId="7" xfId="0" applyNumberFormat="1" applyFont="1" applyFill="1" applyBorder="1" applyAlignment="1">
      <alignment horizontal="center" vertical="center" wrapText="1"/>
    </xf>
    <xf numFmtId="14" fontId="9" fillId="0" borderId="7" xfId="0" applyNumberFormat="1" applyFont="1" applyFill="1" applyBorder="1" applyAlignment="1">
      <alignment horizontal="center" vertical="center" wrapText="1"/>
    </xf>
    <xf numFmtId="173" fontId="9" fillId="0" borderId="7" xfId="2" applyNumberFormat="1" applyFont="1" applyFill="1" applyBorder="1" applyAlignment="1">
      <alignment horizontal="center" vertical="center" wrapText="1"/>
    </xf>
    <xf numFmtId="0" fontId="9" fillId="7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173" fontId="9" fillId="0" borderId="7" xfId="2" quotePrefix="1" applyNumberFormat="1" applyFont="1" applyFill="1" applyBorder="1" applyAlignment="1">
      <alignment horizontal="center" vertical="center" wrapText="1"/>
    </xf>
    <xf numFmtId="0" fontId="9" fillId="0" borderId="7" xfId="0" quotePrefix="1" applyFont="1" applyFill="1" applyBorder="1" applyAlignment="1">
      <alignment horizontal="center" vertical="center" wrapText="1"/>
    </xf>
    <xf numFmtId="6" fontId="18" fillId="17" borderId="5" xfId="1" applyNumberFormat="1" applyFont="1" applyFill="1" applyBorder="1" applyAlignment="1">
      <alignment vertical="center" wrapText="1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top"/>
    </xf>
    <xf numFmtId="166" fontId="0" fillId="0" borderId="0" xfId="0" applyNumberFormat="1" applyAlignment="1">
      <alignment horizontal="center"/>
    </xf>
    <xf numFmtId="166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 vertical="top"/>
    </xf>
    <xf numFmtId="0" fontId="0" fillId="0" borderId="1" xfId="0" applyBorder="1" applyAlignment="1">
      <alignment horizontal="center"/>
    </xf>
    <xf numFmtId="3" fontId="0" fillId="0" borderId="1" xfId="0" applyNumberFormat="1" applyBorder="1"/>
    <xf numFmtId="170" fontId="18" fillId="17" borderId="5" xfId="0" applyNumberFormat="1" applyFont="1" applyFill="1" applyBorder="1" applyAlignment="1">
      <alignment horizontal="left" vertical="center" wrapText="1"/>
    </xf>
  </cellXfs>
  <cellStyles count="4">
    <cellStyle name="Comma" xfId="1" builtinId="3"/>
    <cellStyle name="Normal" xfId="0" builtinId="0"/>
    <cellStyle name="Normal 2" xfId="3" xr:uid="{00000000-0005-0000-0000-000002000000}"/>
    <cellStyle name="Percent" xfId="2" builtinId="5"/>
  </cellStyles>
  <dxfs count="483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00B05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  <color rgb="FF99FF99"/>
      <color rgb="FFFF9900"/>
      <color rgb="FF00B050"/>
      <color rgb="FF139D1A"/>
      <color rgb="FFFF9933"/>
      <color rgb="FF99FF66"/>
      <color rgb="FF66FF66"/>
      <color rgb="FF0083E6"/>
      <color rgb="FFCDDF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 baseline="0"/>
              <a:t>Pricing &amp; Performance Metrics - Weekly Averages</a:t>
            </a:r>
            <a:endParaRPr lang="en-US" sz="1000" b="1"/>
          </a:p>
        </c:rich>
      </c:tx>
      <c:layout>
        <c:manualLayout>
          <c:xMode val="edge"/>
          <c:yMode val="edge"/>
          <c:x val="0.31471064874824806"/>
          <c:y val="1.9525861154148182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3336378838721109E-2"/>
          <c:y val="7.7397459751493328E-2"/>
          <c:w val="0.83551672864616899"/>
          <c:h val="0.638208844177496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STATS!$D$1</c:f>
              <c:strCache>
                <c:ptCount val="1"/>
                <c:pt idx="0">
                  <c:v>Tightening (IPT to Pricing)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STATS!$C$318:$C$371</c:f>
              <c:strCache>
                <c:ptCount val="54"/>
                <c:pt idx="0">
                  <c:v>01/21 - 01/24</c:v>
                </c:pt>
                <c:pt idx="1">
                  <c:v>01/27 - 01/31</c:v>
                </c:pt>
                <c:pt idx="2">
                  <c:v>02/04 - 02/07</c:v>
                </c:pt>
                <c:pt idx="3">
                  <c:v>02/10 - 02/14</c:v>
                </c:pt>
                <c:pt idx="4">
                  <c:v>02/18 - 02/21</c:v>
                </c:pt>
                <c:pt idx="5">
                  <c:v>02/24 - 02/28</c:v>
                </c:pt>
                <c:pt idx="6">
                  <c:v>03/02 - 03/06</c:v>
                </c:pt>
                <c:pt idx="7">
                  <c:v>03/09 - 03/13</c:v>
                </c:pt>
                <c:pt idx="8">
                  <c:v>03/16 - 03/20</c:v>
                </c:pt>
                <c:pt idx="9">
                  <c:v>03/23 - 03/27</c:v>
                </c:pt>
                <c:pt idx="10">
                  <c:v>03/30 - 04/03</c:v>
                </c:pt>
                <c:pt idx="11">
                  <c:v>04/06 - 04/09</c:v>
                </c:pt>
                <c:pt idx="12">
                  <c:v>04/13 - 04/17</c:v>
                </c:pt>
                <c:pt idx="13">
                  <c:v>04/20 - 04/24</c:v>
                </c:pt>
                <c:pt idx="14">
                  <c:v>04/27 - 05/01</c:v>
                </c:pt>
                <c:pt idx="15">
                  <c:v>05/04 - 05/08</c:v>
                </c:pt>
                <c:pt idx="16">
                  <c:v>05/11 - 05/15</c:v>
                </c:pt>
                <c:pt idx="17">
                  <c:v>05/18 - 05/22</c:v>
                </c:pt>
                <c:pt idx="18">
                  <c:v>05/26 - 05/29</c:v>
                </c:pt>
                <c:pt idx="19">
                  <c:v>06/01 - 06/05</c:v>
                </c:pt>
                <c:pt idx="20">
                  <c:v>06/08 - 06/12</c:v>
                </c:pt>
                <c:pt idx="21">
                  <c:v>06/15 - 06/19</c:v>
                </c:pt>
                <c:pt idx="22">
                  <c:v>06/22 - 06/26</c:v>
                </c:pt>
                <c:pt idx="23">
                  <c:v>06/29 - 07/02</c:v>
                </c:pt>
                <c:pt idx="24">
                  <c:v>07/06 - 07/10</c:v>
                </c:pt>
                <c:pt idx="25">
                  <c:v>07/13 - 07/17</c:v>
                </c:pt>
                <c:pt idx="26">
                  <c:v>07/20 - 07/24</c:v>
                </c:pt>
                <c:pt idx="27">
                  <c:v>07/27 - 07/31</c:v>
                </c:pt>
                <c:pt idx="28">
                  <c:v>08/03 - 08/07</c:v>
                </c:pt>
                <c:pt idx="29">
                  <c:v>08/10 - 08/14</c:v>
                </c:pt>
                <c:pt idx="30">
                  <c:v>08/17 - 08/21</c:v>
                </c:pt>
                <c:pt idx="31">
                  <c:v>08/24 - 08/28</c:v>
                </c:pt>
                <c:pt idx="32">
                  <c:v>08/31 - 09/04</c:v>
                </c:pt>
                <c:pt idx="33">
                  <c:v>09/08 - 09/11</c:v>
                </c:pt>
                <c:pt idx="34">
                  <c:v>09/14 - 09/18</c:v>
                </c:pt>
                <c:pt idx="35">
                  <c:v>09/21 - 09/25</c:v>
                </c:pt>
                <c:pt idx="36">
                  <c:v>09/28 - 10/02</c:v>
                </c:pt>
                <c:pt idx="37">
                  <c:v>10/05 - 10/09</c:v>
                </c:pt>
                <c:pt idx="38">
                  <c:v>10/12 - 10/16</c:v>
                </c:pt>
                <c:pt idx="39">
                  <c:v>10/19 - 10/23</c:v>
                </c:pt>
                <c:pt idx="40">
                  <c:v>10/26 - 10/30</c:v>
                </c:pt>
                <c:pt idx="41">
                  <c:v>11/02 - 11/06</c:v>
                </c:pt>
                <c:pt idx="42">
                  <c:v>11/09 - 11/13</c:v>
                </c:pt>
                <c:pt idx="43">
                  <c:v>11/16 - 11/20</c:v>
                </c:pt>
                <c:pt idx="44">
                  <c:v>11/21 - 11/27</c:v>
                </c:pt>
                <c:pt idx="45">
                  <c:v>12/30 - 12/04</c:v>
                </c:pt>
                <c:pt idx="46">
                  <c:v>12/07 - 12/11</c:v>
                </c:pt>
                <c:pt idx="47">
                  <c:v>12/14 - 12/18</c:v>
                </c:pt>
                <c:pt idx="48">
                  <c:v>12/21 - 12/25</c:v>
                </c:pt>
                <c:pt idx="49">
                  <c:v>12/28 - 01/01</c:v>
                </c:pt>
                <c:pt idx="50">
                  <c:v>01/04 - 01/08</c:v>
                </c:pt>
                <c:pt idx="51">
                  <c:v>01/11 - 01/15</c:v>
                </c:pt>
                <c:pt idx="52">
                  <c:v>01/19 - 01/22</c:v>
                </c:pt>
                <c:pt idx="53">
                  <c:v>01/25 - 01/29</c:v>
                </c:pt>
              </c:strCache>
            </c:strRef>
          </c:cat>
          <c:val>
            <c:numRef>
              <c:f>STATS!$D$318:$D$371</c:f>
              <c:numCache>
                <c:formatCode>0.0</c:formatCode>
                <c:ptCount val="54"/>
                <c:pt idx="0">
                  <c:v>-22.05</c:v>
                </c:pt>
                <c:pt idx="1">
                  <c:v>-18.78</c:v>
                </c:pt>
                <c:pt idx="2">
                  <c:v>-20.96</c:v>
                </c:pt>
                <c:pt idx="3">
                  <c:v>-19.690000000000001</c:v>
                </c:pt>
                <c:pt idx="4">
                  <c:v>-17.25</c:v>
                </c:pt>
                <c:pt idx="5">
                  <c:v>0</c:v>
                </c:pt>
                <c:pt idx="6">
                  <c:v>-19.190000000000001</c:v>
                </c:pt>
                <c:pt idx="7">
                  <c:v>-14.5</c:v>
                </c:pt>
                <c:pt idx="8">
                  <c:v>-14.42</c:v>
                </c:pt>
                <c:pt idx="9">
                  <c:v>-39.659999999999997</c:v>
                </c:pt>
                <c:pt idx="10">
                  <c:v>-38.799999999999997</c:v>
                </c:pt>
                <c:pt idx="11">
                  <c:v>-48.36</c:v>
                </c:pt>
                <c:pt idx="12">
                  <c:v>-40</c:v>
                </c:pt>
                <c:pt idx="13">
                  <c:v>-42.49</c:v>
                </c:pt>
                <c:pt idx="14">
                  <c:v>-41.1</c:v>
                </c:pt>
                <c:pt idx="15">
                  <c:v>-34.869999999999997</c:v>
                </c:pt>
                <c:pt idx="16">
                  <c:v>-31.09</c:v>
                </c:pt>
                <c:pt idx="17">
                  <c:v>-31.74</c:v>
                </c:pt>
                <c:pt idx="18">
                  <c:v>-33</c:v>
                </c:pt>
                <c:pt idx="19">
                  <c:v>-37.97</c:v>
                </c:pt>
                <c:pt idx="20">
                  <c:v>-35</c:v>
                </c:pt>
                <c:pt idx="21">
                  <c:v>-35</c:v>
                </c:pt>
                <c:pt idx="22">
                  <c:v>-38</c:v>
                </c:pt>
                <c:pt idx="23">
                  <c:v>-27</c:v>
                </c:pt>
                <c:pt idx="24">
                  <c:v>-32</c:v>
                </c:pt>
                <c:pt idx="25">
                  <c:v>-28</c:v>
                </c:pt>
                <c:pt idx="26">
                  <c:v>-34</c:v>
                </c:pt>
                <c:pt idx="27">
                  <c:v>-29.21</c:v>
                </c:pt>
                <c:pt idx="28">
                  <c:v>-26.43</c:v>
                </c:pt>
                <c:pt idx="29">
                  <c:v>-27</c:v>
                </c:pt>
                <c:pt idx="30">
                  <c:v>-23</c:v>
                </c:pt>
                <c:pt idx="31">
                  <c:v>-26.5</c:v>
                </c:pt>
                <c:pt idx="32">
                  <c:v>-24.36</c:v>
                </c:pt>
                <c:pt idx="33">
                  <c:v>-29</c:v>
                </c:pt>
                <c:pt idx="34">
                  <c:v>-27.8</c:v>
                </c:pt>
                <c:pt idx="35">
                  <c:v>-26.5</c:v>
                </c:pt>
                <c:pt idx="36">
                  <c:v>-25.5</c:v>
                </c:pt>
                <c:pt idx="37">
                  <c:v>-31</c:v>
                </c:pt>
                <c:pt idx="38">
                  <c:v>-20</c:v>
                </c:pt>
                <c:pt idx="39">
                  <c:v>-30</c:v>
                </c:pt>
                <c:pt idx="40">
                  <c:v>-21.7</c:v>
                </c:pt>
                <c:pt idx="41">
                  <c:v>-32.5</c:v>
                </c:pt>
                <c:pt idx="42">
                  <c:v>-26.3</c:v>
                </c:pt>
                <c:pt idx="43">
                  <c:v>-27.6</c:v>
                </c:pt>
                <c:pt idx="44">
                  <c:v>-35</c:v>
                </c:pt>
                <c:pt idx="45">
                  <c:v>-24</c:v>
                </c:pt>
                <c:pt idx="46">
                  <c:v>-24</c:v>
                </c:pt>
                <c:pt idx="47">
                  <c:v>-33</c:v>
                </c:pt>
                <c:pt idx="48">
                  <c:v>0</c:v>
                </c:pt>
                <c:pt idx="49">
                  <c:v>0</c:v>
                </c:pt>
                <c:pt idx="50">
                  <c:v>-23.16</c:v>
                </c:pt>
                <c:pt idx="51">
                  <c:v>-28</c:v>
                </c:pt>
                <c:pt idx="52">
                  <c:v>-21.95</c:v>
                </c:pt>
                <c:pt idx="53">
                  <c:v>-27.6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2-4C7A-B551-7BA518091400}"/>
            </c:ext>
          </c:extLst>
        </c:ser>
        <c:ser>
          <c:idx val="1"/>
          <c:order val="1"/>
          <c:tx>
            <c:strRef>
              <c:f>STATS!$E$1</c:f>
              <c:strCache>
                <c:ptCount val="1"/>
                <c:pt idx="0">
                  <c:v>NIC</c:v>
                </c:pt>
              </c:strCache>
            </c:strRef>
          </c:tx>
          <c:spPr>
            <a:solidFill>
              <a:schemeClr val="accent6">
                <a:lumMod val="75000"/>
                <a:alpha val="70000"/>
              </a:schemeClr>
            </a:solidFill>
            <a:ln>
              <a:noFill/>
              <a:prstDash val="sysDot"/>
            </a:ln>
            <a:effectLst/>
          </c:spPr>
          <c:invertIfNegative val="0"/>
          <c:cat>
            <c:strRef>
              <c:f>STATS!$C$318:$C$371</c:f>
              <c:strCache>
                <c:ptCount val="54"/>
                <c:pt idx="0">
                  <c:v>01/21 - 01/24</c:v>
                </c:pt>
                <c:pt idx="1">
                  <c:v>01/27 - 01/31</c:v>
                </c:pt>
                <c:pt idx="2">
                  <c:v>02/04 - 02/07</c:v>
                </c:pt>
                <c:pt idx="3">
                  <c:v>02/10 - 02/14</c:v>
                </c:pt>
                <c:pt idx="4">
                  <c:v>02/18 - 02/21</c:v>
                </c:pt>
                <c:pt idx="5">
                  <c:v>02/24 - 02/28</c:v>
                </c:pt>
                <c:pt idx="6">
                  <c:v>03/02 - 03/06</c:v>
                </c:pt>
                <c:pt idx="7">
                  <c:v>03/09 - 03/13</c:v>
                </c:pt>
                <c:pt idx="8">
                  <c:v>03/16 - 03/20</c:v>
                </c:pt>
                <c:pt idx="9">
                  <c:v>03/23 - 03/27</c:v>
                </c:pt>
                <c:pt idx="10">
                  <c:v>03/30 - 04/03</c:v>
                </c:pt>
                <c:pt idx="11">
                  <c:v>04/06 - 04/09</c:v>
                </c:pt>
                <c:pt idx="12">
                  <c:v>04/13 - 04/17</c:v>
                </c:pt>
                <c:pt idx="13">
                  <c:v>04/20 - 04/24</c:v>
                </c:pt>
                <c:pt idx="14">
                  <c:v>04/27 - 05/01</c:v>
                </c:pt>
                <c:pt idx="15">
                  <c:v>05/04 - 05/08</c:v>
                </c:pt>
                <c:pt idx="16">
                  <c:v>05/11 - 05/15</c:v>
                </c:pt>
                <c:pt idx="17">
                  <c:v>05/18 - 05/22</c:v>
                </c:pt>
                <c:pt idx="18">
                  <c:v>05/26 - 05/29</c:v>
                </c:pt>
                <c:pt idx="19">
                  <c:v>06/01 - 06/05</c:v>
                </c:pt>
                <c:pt idx="20">
                  <c:v>06/08 - 06/12</c:v>
                </c:pt>
                <c:pt idx="21">
                  <c:v>06/15 - 06/19</c:v>
                </c:pt>
                <c:pt idx="22">
                  <c:v>06/22 - 06/26</c:v>
                </c:pt>
                <c:pt idx="23">
                  <c:v>06/29 - 07/02</c:v>
                </c:pt>
                <c:pt idx="24">
                  <c:v>07/06 - 07/10</c:v>
                </c:pt>
                <c:pt idx="25">
                  <c:v>07/13 - 07/17</c:v>
                </c:pt>
                <c:pt idx="26">
                  <c:v>07/20 - 07/24</c:v>
                </c:pt>
                <c:pt idx="27">
                  <c:v>07/27 - 07/31</c:v>
                </c:pt>
                <c:pt idx="28">
                  <c:v>08/03 - 08/07</c:v>
                </c:pt>
                <c:pt idx="29">
                  <c:v>08/10 - 08/14</c:v>
                </c:pt>
                <c:pt idx="30">
                  <c:v>08/17 - 08/21</c:v>
                </c:pt>
                <c:pt idx="31">
                  <c:v>08/24 - 08/28</c:v>
                </c:pt>
                <c:pt idx="32">
                  <c:v>08/31 - 09/04</c:v>
                </c:pt>
                <c:pt idx="33">
                  <c:v>09/08 - 09/11</c:v>
                </c:pt>
                <c:pt idx="34">
                  <c:v>09/14 - 09/18</c:v>
                </c:pt>
                <c:pt idx="35">
                  <c:v>09/21 - 09/25</c:v>
                </c:pt>
                <c:pt idx="36">
                  <c:v>09/28 - 10/02</c:v>
                </c:pt>
                <c:pt idx="37">
                  <c:v>10/05 - 10/09</c:v>
                </c:pt>
                <c:pt idx="38">
                  <c:v>10/12 - 10/16</c:v>
                </c:pt>
                <c:pt idx="39">
                  <c:v>10/19 - 10/23</c:v>
                </c:pt>
                <c:pt idx="40">
                  <c:v>10/26 - 10/30</c:v>
                </c:pt>
                <c:pt idx="41">
                  <c:v>11/02 - 11/06</c:v>
                </c:pt>
                <c:pt idx="42">
                  <c:v>11/09 - 11/13</c:v>
                </c:pt>
                <c:pt idx="43">
                  <c:v>11/16 - 11/20</c:v>
                </c:pt>
                <c:pt idx="44">
                  <c:v>11/21 - 11/27</c:v>
                </c:pt>
                <c:pt idx="45">
                  <c:v>12/30 - 12/04</c:v>
                </c:pt>
                <c:pt idx="46">
                  <c:v>12/07 - 12/11</c:v>
                </c:pt>
                <c:pt idx="47">
                  <c:v>12/14 - 12/18</c:v>
                </c:pt>
                <c:pt idx="48">
                  <c:v>12/21 - 12/25</c:v>
                </c:pt>
                <c:pt idx="49">
                  <c:v>12/28 - 01/01</c:v>
                </c:pt>
                <c:pt idx="50">
                  <c:v>01/04 - 01/08</c:v>
                </c:pt>
                <c:pt idx="51">
                  <c:v>01/11 - 01/15</c:v>
                </c:pt>
                <c:pt idx="52">
                  <c:v>01/19 - 01/22</c:v>
                </c:pt>
                <c:pt idx="53">
                  <c:v>01/25 - 01/29</c:v>
                </c:pt>
              </c:strCache>
            </c:strRef>
          </c:cat>
          <c:val>
            <c:numRef>
              <c:f>STATS!$E$318:$E$371</c:f>
              <c:numCache>
                <c:formatCode>0.0</c:formatCode>
                <c:ptCount val="54"/>
                <c:pt idx="0">
                  <c:v>1.55</c:v>
                </c:pt>
                <c:pt idx="1">
                  <c:v>-0.65</c:v>
                </c:pt>
                <c:pt idx="2">
                  <c:v>-0.18099999999999999</c:v>
                </c:pt>
                <c:pt idx="3">
                  <c:v>0.4</c:v>
                </c:pt>
                <c:pt idx="4">
                  <c:v>2.48</c:v>
                </c:pt>
                <c:pt idx="5">
                  <c:v>0</c:v>
                </c:pt>
                <c:pt idx="6">
                  <c:v>7.59</c:v>
                </c:pt>
                <c:pt idx="7">
                  <c:v>25.1</c:v>
                </c:pt>
                <c:pt idx="8">
                  <c:v>49.38</c:v>
                </c:pt>
                <c:pt idx="9">
                  <c:v>17.25</c:v>
                </c:pt>
                <c:pt idx="10">
                  <c:v>44.74</c:v>
                </c:pt>
                <c:pt idx="11">
                  <c:v>18.8</c:v>
                </c:pt>
                <c:pt idx="12">
                  <c:v>15.5</c:v>
                </c:pt>
                <c:pt idx="13">
                  <c:v>14.19</c:v>
                </c:pt>
                <c:pt idx="14">
                  <c:v>11.22</c:v>
                </c:pt>
                <c:pt idx="15">
                  <c:v>12.85</c:v>
                </c:pt>
                <c:pt idx="16">
                  <c:v>9.42</c:v>
                </c:pt>
                <c:pt idx="17">
                  <c:v>7.11</c:v>
                </c:pt>
                <c:pt idx="18">
                  <c:v>2.04</c:v>
                </c:pt>
                <c:pt idx="19">
                  <c:v>-4.12</c:v>
                </c:pt>
                <c:pt idx="20">
                  <c:v>-2</c:v>
                </c:pt>
                <c:pt idx="21">
                  <c:v>-1.43</c:v>
                </c:pt>
                <c:pt idx="22">
                  <c:v>6.79</c:v>
                </c:pt>
                <c:pt idx="23">
                  <c:v>10.32</c:v>
                </c:pt>
                <c:pt idx="24">
                  <c:v>9.5</c:v>
                </c:pt>
                <c:pt idx="25">
                  <c:v>6.4</c:v>
                </c:pt>
                <c:pt idx="26">
                  <c:v>6.33</c:v>
                </c:pt>
                <c:pt idx="27">
                  <c:v>3.65</c:v>
                </c:pt>
                <c:pt idx="28">
                  <c:v>-2.88</c:v>
                </c:pt>
                <c:pt idx="29">
                  <c:v>-1.36</c:v>
                </c:pt>
                <c:pt idx="30">
                  <c:v>1.1499999999999999</c:v>
                </c:pt>
                <c:pt idx="31">
                  <c:v>-1.5</c:v>
                </c:pt>
                <c:pt idx="32">
                  <c:v>-1.1870000000000001</c:v>
                </c:pt>
                <c:pt idx="33">
                  <c:v>2.17</c:v>
                </c:pt>
                <c:pt idx="34">
                  <c:v>-1.56</c:v>
                </c:pt>
                <c:pt idx="35">
                  <c:v>-0.4</c:v>
                </c:pt>
                <c:pt idx="36">
                  <c:v>-0.5</c:v>
                </c:pt>
                <c:pt idx="37">
                  <c:v>-4.68</c:v>
                </c:pt>
                <c:pt idx="38">
                  <c:v>0.5</c:v>
                </c:pt>
                <c:pt idx="39">
                  <c:v>-0.3</c:v>
                </c:pt>
                <c:pt idx="40">
                  <c:v>1.97</c:v>
                </c:pt>
                <c:pt idx="41">
                  <c:v>-5.25</c:v>
                </c:pt>
                <c:pt idx="42">
                  <c:v>-4.8099999999999996</c:v>
                </c:pt>
                <c:pt idx="43">
                  <c:v>0.28000000000000003</c:v>
                </c:pt>
                <c:pt idx="44">
                  <c:v>7</c:v>
                </c:pt>
                <c:pt idx="45">
                  <c:v>-0.95</c:v>
                </c:pt>
                <c:pt idx="46">
                  <c:v>-0.84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-1.29</c:v>
                </c:pt>
                <c:pt idx="51">
                  <c:v>-4.5999999999999996</c:v>
                </c:pt>
                <c:pt idx="52">
                  <c:v>0.44</c:v>
                </c:pt>
                <c:pt idx="53">
                  <c:v>-2.38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2-4C7A-B551-7BA51809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88124472"/>
        <c:axId val="888118592"/>
      </c:barChart>
      <c:lineChart>
        <c:grouping val="standard"/>
        <c:varyColors val="0"/>
        <c:ser>
          <c:idx val="2"/>
          <c:order val="2"/>
          <c:tx>
            <c:strRef>
              <c:f>STATS!$F$1</c:f>
              <c:strCache>
                <c:ptCount val="1"/>
                <c:pt idx="0">
                  <c:v>OSR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9"/>
              <c:layout>
                <c:manualLayout>
                  <c:x val="-7.6339809397827293E-3"/>
                  <c:y val="-1.937257842769653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C5-4E2B-94A2-560EEA476BB9}"/>
                </c:ext>
              </c:extLst>
            </c:dLbl>
            <c:dLbl>
              <c:idx val="10"/>
              <c:layout>
                <c:manualLayout>
                  <c:x val="-7.6339809397827293E-3"/>
                  <c:y val="-1.937257842769653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A3-4206-AE9E-654C0B47DB50}"/>
                </c:ext>
              </c:extLst>
            </c:dLbl>
            <c:dLbl>
              <c:idx val="11"/>
              <c:layout>
                <c:manualLayout>
                  <c:x val="-2.3072162918582932E-2"/>
                  <c:y val="-2.4399072757414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F9-49BA-8DB9-A47AEE6A38C1}"/>
                </c:ext>
              </c:extLst>
            </c:dLbl>
            <c:dLbl>
              <c:idx val="12"/>
              <c:layout>
                <c:manualLayout>
                  <c:x val="-2.1454385241778211E-2"/>
                  <c:y val="-2.43990727574147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D5-468D-81BA-0D1DA1699251}"/>
                </c:ext>
              </c:extLst>
            </c:dLbl>
            <c:dLbl>
              <c:idx val="13"/>
              <c:layout>
                <c:manualLayout>
                  <c:x val="-2.3125579468138886E-2"/>
                  <c:y val="-2.8142708576522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A3-4206-AE9E-654C0B47DB50}"/>
                </c:ext>
              </c:extLst>
            </c:dLbl>
            <c:dLbl>
              <c:idx val="14"/>
              <c:layout>
                <c:manualLayout>
                  <c:x val="-2.1433694780810999E-2"/>
                  <c:y val="-2.0655436938307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D5-468D-81BA-0D1DA1699251}"/>
                </c:ext>
              </c:extLst>
            </c:dLbl>
            <c:dLbl>
              <c:idx val="15"/>
              <c:layout>
                <c:manualLayout>
                  <c:x val="-2.3146447064627595E-2"/>
                  <c:y val="-2.8142708576522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70-40CF-A94F-AC3D9D680DD5}"/>
                </c:ext>
              </c:extLst>
            </c:dLbl>
            <c:dLbl>
              <c:idx val="16"/>
              <c:layout>
                <c:manualLayout>
                  <c:x val="-2.3106320229045452E-2"/>
                  <c:y val="-2.8142708576522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2C4-426B-A839-BDC5351A497E}"/>
                </c:ext>
              </c:extLst>
            </c:dLbl>
            <c:dLbl>
              <c:idx val="17"/>
              <c:layout>
                <c:manualLayout>
                  <c:x val="-1.970657189238325E-2"/>
                  <c:y val="-2.8142708576522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0C-443A-8E5B-7E837B28D4FB}"/>
                </c:ext>
              </c:extLst>
            </c:dLbl>
            <c:dLbl>
              <c:idx val="18"/>
              <c:layout>
                <c:manualLayout>
                  <c:x val="-1.967852570987897E-2"/>
                  <c:y val="-2.81427085765223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4D-409E-9A37-6A7F2C59C3FF}"/>
                </c:ext>
              </c:extLst>
            </c:dLbl>
            <c:dLbl>
              <c:idx val="19"/>
              <c:layout>
                <c:manualLayout>
                  <c:x val="-1.9679432526719724E-2"/>
                  <c:y val="-2.8142708576522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0E-4F77-9C55-DACA7BE3BD52}"/>
                </c:ext>
              </c:extLst>
            </c:dLbl>
            <c:dLbl>
              <c:idx val="20"/>
              <c:layout>
                <c:manualLayout>
                  <c:x val="-2.1363972953450966E-2"/>
                  <c:y val="-2.06554369383072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82-48C4-8E56-142DFD222BB4}"/>
                </c:ext>
              </c:extLst>
            </c:dLbl>
            <c:dLbl>
              <c:idx val="21"/>
              <c:layout>
                <c:manualLayout>
                  <c:x val="-1.968014288033778E-2"/>
                  <c:y val="-2.4399072757414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C3-4E09-89D2-D681DD4FAA96}"/>
                </c:ext>
              </c:extLst>
            </c:dLbl>
            <c:dLbl>
              <c:idx val="22"/>
              <c:layout>
                <c:manualLayout>
                  <c:x val="-1.8000744084427152E-2"/>
                  <c:y val="-2.81427085765222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D15-4C89-80DA-213DDBB6EA61}"/>
                </c:ext>
              </c:extLst>
            </c:dLbl>
            <c:dLbl>
              <c:idx val="23"/>
              <c:layout>
                <c:manualLayout>
                  <c:x val="-2.1392271472641725E-2"/>
                  <c:y val="-2.43990727574147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92-42DC-A485-0DDD800F1669}"/>
                </c:ext>
              </c:extLst>
            </c:dLbl>
            <c:dLbl>
              <c:idx val="24"/>
              <c:layout>
                <c:manualLayout>
                  <c:x val="-1.9659835102413897E-2"/>
                  <c:y val="-2.43990727574147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79-4C68-8FE0-4619C6E80B55}"/>
                </c:ext>
              </c:extLst>
            </c:dLbl>
            <c:dLbl>
              <c:idx val="25"/>
              <c:layout>
                <c:manualLayout>
                  <c:x val="-1.9718007564987993E-2"/>
                  <c:y val="-2.4399072757414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70-40CF-A94F-AC3D9D680DD5}"/>
                </c:ext>
              </c:extLst>
            </c:dLbl>
            <c:dLbl>
              <c:idx val="26"/>
              <c:layout>
                <c:manualLayout>
                  <c:x val="-9.3665185048647358E-3"/>
                  <c:y val="1.8063779763378548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B7-4D1D-828B-6B15F9B4461A}"/>
                </c:ext>
              </c:extLst>
            </c:dLbl>
            <c:dLbl>
              <c:idx val="27"/>
              <c:layout>
                <c:manualLayout>
                  <c:x val="-2.1344441811932697E-2"/>
                  <c:y val="2.8011828710090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2C4-426B-A839-BDC5351A497E}"/>
                </c:ext>
              </c:extLst>
            </c:dLbl>
            <c:dLbl>
              <c:idx val="28"/>
              <c:layout>
                <c:manualLayout>
                  <c:x val="-2.3187380387498527E-2"/>
                  <c:y val="-2.81427085765223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70-4ACC-8C62-02A01E85C576}"/>
                </c:ext>
              </c:extLst>
            </c:dLbl>
            <c:dLbl>
              <c:idx val="29"/>
              <c:layout>
                <c:manualLayout>
                  <c:x val="-2.1358204818387152E-2"/>
                  <c:y val="-2.43990727574147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87-417D-82DB-A9FDCB774B5B}"/>
                </c:ext>
              </c:extLst>
            </c:dLbl>
            <c:dLbl>
              <c:idx val="30"/>
              <c:layout>
                <c:manualLayout>
                  <c:x val="-2.6605694211118032E-2"/>
                  <c:y val="3.17554645291979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A8C-4364-A6FD-969E907997ED}"/>
                </c:ext>
              </c:extLst>
            </c:dLbl>
            <c:dLbl>
              <c:idx val="31"/>
              <c:layout>
                <c:manualLayout>
                  <c:x val="-2.3123956686886459E-2"/>
                  <c:y val="-3.1886344395629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A33-4ABB-BED2-0D70A9B29A73}"/>
                </c:ext>
              </c:extLst>
            </c:dLbl>
            <c:dLbl>
              <c:idx val="32"/>
              <c:layout>
                <c:manualLayout>
                  <c:x val="-2.1301686930204473E-2"/>
                  <c:y val="-2.06554369383072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EA-413D-8653-EC952065CBFB}"/>
                </c:ext>
              </c:extLst>
            </c:dLbl>
            <c:dLbl>
              <c:idx val="33"/>
              <c:layout>
                <c:manualLayout>
                  <c:x val="-2.1439915442278211E-2"/>
                  <c:y val="-2.81427085765223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68E-47C3-9D7D-07E6C1140288}"/>
                </c:ext>
              </c:extLst>
            </c:dLbl>
            <c:dLbl>
              <c:idx val="34"/>
              <c:layout>
                <c:manualLayout>
                  <c:x val="-2.0057755284068546E-2"/>
                  <c:y val="-2.4399072757414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67-49F7-B644-D233CBAB42CB}"/>
                </c:ext>
              </c:extLst>
            </c:dLbl>
            <c:dLbl>
              <c:idx val="35"/>
              <c:layout>
                <c:manualLayout>
                  <c:x val="-2.1425023328876507E-2"/>
                  <c:y val="-2.0655436938307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A33-4ABB-BED2-0D70A9B29A73}"/>
                </c:ext>
              </c:extLst>
            </c:dLbl>
            <c:dLbl>
              <c:idx val="36"/>
              <c:layout>
                <c:manualLayout>
                  <c:x val="-2.1372840483848458E-2"/>
                  <c:y val="2.05245570718754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0E-4F77-9C55-DACA7BE3BD52}"/>
                </c:ext>
              </c:extLst>
            </c:dLbl>
            <c:dLbl>
              <c:idx val="37"/>
              <c:layout>
                <c:manualLayout>
                  <c:x val="-2.1317564638166444E-2"/>
                  <c:y val="-2.06554369383072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70-40CF-A94F-AC3D9D680DD5}"/>
                </c:ext>
              </c:extLst>
            </c:dLbl>
            <c:dLbl>
              <c:idx val="38"/>
              <c:layout>
                <c:manualLayout>
                  <c:x val="-2.1395424189610216E-2"/>
                  <c:y val="2.80118287100904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70-40CF-A94F-AC3D9D680DD5}"/>
                </c:ext>
              </c:extLst>
            </c:dLbl>
            <c:dLbl>
              <c:idx val="39"/>
              <c:layout>
                <c:manualLayout>
                  <c:x val="-2.3097316027994183E-2"/>
                  <c:y val="-2.4399072757414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79-4C68-8FE0-4619C6E80B55}"/>
                </c:ext>
              </c:extLst>
            </c:dLbl>
            <c:dLbl>
              <c:idx val="40"/>
              <c:layout>
                <c:manualLayout>
                  <c:x val="-2.1391096772937327E-2"/>
                  <c:y val="2.42681928909829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270-40CF-A94F-AC3D9D680DD5}"/>
                </c:ext>
              </c:extLst>
            </c:dLbl>
            <c:dLbl>
              <c:idx val="41"/>
              <c:layout>
                <c:manualLayout>
                  <c:x val="-2.1397780893565557E-2"/>
                  <c:y val="-2.06554369383072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79-4C68-8FE0-4619C6E80B55}"/>
                </c:ext>
              </c:extLst>
            </c:dLbl>
            <c:dLbl>
              <c:idx val="42"/>
              <c:layout>
                <c:manualLayout>
                  <c:x val="-2.1405566572437168E-2"/>
                  <c:y val="2.42681928909829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70-40CF-A94F-AC3D9D680DD5}"/>
                </c:ext>
              </c:extLst>
            </c:dLbl>
            <c:dLbl>
              <c:idx val="43"/>
              <c:layout>
                <c:manualLayout>
                  <c:x val="-2.3106917483737027E-2"/>
                  <c:y val="-2.06554369383072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B7-4D1D-828B-6B15F9B4461A}"/>
                </c:ext>
              </c:extLst>
            </c:dLbl>
            <c:dLbl>
              <c:idx val="44"/>
              <c:layout>
                <c:manualLayout>
                  <c:x val="-2.1425565466892647E-2"/>
                  <c:y val="-1.3168165300092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2C4-426B-A839-BDC5351A497E}"/>
                </c:ext>
              </c:extLst>
            </c:dLbl>
            <c:dLbl>
              <c:idx val="45"/>
              <c:layout>
                <c:manualLayout>
                  <c:x val="-2.137690857994401E-2"/>
                  <c:y val="-2.06554369383072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70-4ACC-8C62-02A01E85C576}"/>
                </c:ext>
              </c:extLst>
            </c:dLbl>
            <c:dLbl>
              <c:idx val="46"/>
              <c:layout>
                <c:manualLayout>
                  <c:x val="-1.9654464310309337E-2"/>
                  <c:y val="-2.4399072757414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87-417D-82DB-A9FDCB774B5B}"/>
                </c:ext>
              </c:extLst>
            </c:dLbl>
            <c:dLbl>
              <c:idx val="47"/>
              <c:layout>
                <c:manualLayout>
                  <c:x val="-2.1367636767815536E-2"/>
                  <c:y val="-2.06554369383072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87-417D-82DB-A9FDCB774B5B}"/>
                </c:ext>
              </c:extLst>
            </c:dLbl>
            <c:dLbl>
              <c:idx val="48"/>
              <c:layout>
                <c:manualLayout>
                  <c:x val="-2.1457060977676651E-2"/>
                  <c:y val="-2.06554369383072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0-68DC-4D0D-942B-D2ACE8A059C5}"/>
                </c:ext>
              </c:extLst>
            </c:dLbl>
            <c:dLbl>
              <c:idx val="49"/>
              <c:layout>
                <c:manualLayout>
                  <c:x val="-6.2893431252494681E-3"/>
                  <c:y val="5.550013795445380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D9-4903-B5E9-6920268F7069}"/>
                </c:ext>
              </c:extLst>
            </c:dLbl>
            <c:dLbl>
              <c:idx val="50"/>
              <c:layout>
                <c:manualLayout>
                  <c:x val="-2.8599896791112352E-2"/>
                  <c:y val="-2.0655436938307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7F0-4160-A7D3-75D6A77D32CC}"/>
                </c:ext>
              </c:extLst>
            </c:dLbl>
            <c:dLbl>
              <c:idx val="51"/>
              <c:layout>
                <c:manualLayout>
                  <c:x val="-2.4936463352561122E-2"/>
                  <c:y val="-2.81427085765222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8E-47C3-9D7D-07E6C1140288}"/>
                </c:ext>
              </c:extLst>
            </c:dLbl>
            <c:dLbl>
              <c:idx val="52"/>
              <c:layout>
                <c:manualLayout>
                  <c:x val="-2.2710485546969365E-2"/>
                  <c:y val="2.801182871009048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583416402595684E-2"/>
                      <c:h val="3.756753283198091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B1D3-4241-B981-9D8225ABF4C5}"/>
                </c:ext>
              </c:extLst>
            </c:dLbl>
            <c:dLbl>
              <c:idx val="53"/>
              <c:layout>
                <c:manualLayout>
                  <c:x val="-2.1500076872253242E-2"/>
                  <c:y val="-2.4399072757414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8E-47C3-9D7D-07E6C11402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STATS!$C$318:$C$371</c:f>
              <c:strCache>
                <c:ptCount val="54"/>
                <c:pt idx="0">
                  <c:v>01/21 - 01/24</c:v>
                </c:pt>
                <c:pt idx="1">
                  <c:v>01/27 - 01/31</c:v>
                </c:pt>
                <c:pt idx="2">
                  <c:v>02/04 - 02/07</c:v>
                </c:pt>
                <c:pt idx="3">
                  <c:v>02/10 - 02/14</c:v>
                </c:pt>
                <c:pt idx="4">
                  <c:v>02/18 - 02/21</c:v>
                </c:pt>
                <c:pt idx="5">
                  <c:v>02/24 - 02/28</c:v>
                </c:pt>
                <c:pt idx="6">
                  <c:v>03/02 - 03/06</c:v>
                </c:pt>
                <c:pt idx="7">
                  <c:v>03/09 - 03/13</c:v>
                </c:pt>
                <c:pt idx="8">
                  <c:v>03/16 - 03/20</c:v>
                </c:pt>
                <c:pt idx="9">
                  <c:v>03/23 - 03/27</c:v>
                </c:pt>
                <c:pt idx="10">
                  <c:v>03/30 - 04/03</c:v>
                </c:pt>
                <c:pt idx="11">
                  <c:v>04/06 - 04/09</c:v>
                </c:pt>
                <c:pt idx="12">
                  <c:v>04/13 - 04/17</c:v>
                </c:pt>
                <c:pt idx="13">
                  <c:v>04/20 - 04/24</c:v>
                </c:pt>
                <c:pt idx="14">
                  <c:v>04/27 - 05/01</c:v>
                </c:pt>
                <c:pt idx="15">
                  <c:v>05/04 - 05/08</c:v>
                </c:pt>
                <c:pt idx="16">
                  <c:v>05/11 - 05/15</c:v>
                </c:pt>
                <c:pt idx="17">
                  <c:v>05/18 - 05/22</c:v>
                </c:pt>
                <c:pt idx="18">
                  <c:v>05/26 - 05/29</c:v>
                </c:pt>
                <c:pt idx="19">
                  <c:v>06/01 - 06/05</c:v>
                </c:pt>
                <c:pt idx="20">
                  <c:v>06/08 - 06/12</c:v>
                </c:pt>
                <c:pt idx="21">
                  <c:v>06/15 - 06/19</c:v>
                </c:pt>
                <c:pt idx="22">
                  <c:v>06/22 - 06/26</c:v>
                </c:pt>
                <c:pt idx="23">
                  <c:v>06/29 - 07/02</c:v>
                </c:pt>
                <c:pt idx="24">
                  <c:v>07/06 - 07/10</c:v>
                </c:pt>
                <c:pt idx="25">
                  <c:v>07/13 - 07/17</c:v>
                </c:pt>
                <c:pt idx="26">
                  <c:v>07/20 - 07/24</c:v>
                </c:pt>
                <c:pt idx="27">
                  <c:v>07/27 - 07/31</c:v>
                </c:pt>
                <c:pt idx="28">
                  <c:v>08/03 - 08/07</c:v>
                </c:pt>
                <c:pt idx="29">
                  <c:v>08/10 - 08/14</c:v>
                </c:pt>
                <c:pt idx="30">
                  <c:v>08/17 - 08/21</c:v>
                </c:pt>
                <c:pt idx="31">
                  <c:v>08/24 - 08/28</c:v>
                </c:pt>
                <c:pt idx="32">
                  <c:v>08/31 - 09/04</c:v>
                </c:pt>
                <c:pt idx="33">
                  <c:v>09/08 - 09/11</c:v>
                </c:pt>
                <c:pt idx="34">
                  <c:v>09/14 - 09/18</c:v>
                </c:pt>
                <c:pt idx="35">
                  <c:v>09/21 - 09/25</c:v>
                </c:pt>
                <c:pt idx="36">
                  <c:v>09/28 - 10/02</c:v>
                </c:pt>
                <c:pt idx="37">
                  <c:v>10/05 - 10/09</c:v>
                </c:pt>
                <c:pt idx="38">
                  <c:v>10/12 - 10/16</c:v>
                </c:pt>
                <c:pt idx="39">
                  <c:v>10/19 - 10/23</c:v>
                </c:pt>
                <c:pt idx="40">
                  <c:v>10/26 - 10/30</c:v>
                </c:pt>
                <c:pt idx="41">
                  <c:v>11/02 - 11/06</c:v>
                </c:pt>
                <c:pt idx="42">
                  <c:v>11/09 - 11/13</c:v>
                </c:pt>
                <c:pt idx="43">
                  <c:v>11/16 - 11/20</c:v>
                </c:pt>
                <c:pt idx="44">
                  <c:v>11/21 - 11/27</c:v>
                </c:pt>
                <c:pt idx="45">
                  <c:v>12/30 - 12/04</c:v>
                </c:pt>
                <c:pt idx="46">
                  <c:v>12/07 - 12/11</c:v>
                </c:pt>
                <c:pt idx="47">
                  <c:v>12/14 - 12/18</c:v>
                </c:pt>
                <c:pt idx="48">
                  <c:v>12/21 - 12/25</c:v>
                </c:pt>
                <c:pt idx="49">
                  <c:v>12/28 - 01/01</c:v>
                </c:pt>
                <c:pt idx="50">
                  <c:v>01/04 - 01/08</c:v>
                </c:pt>
                <c:pt idx="51">
                  <c:v>01/11 - 01/15</c:v>
                </c:pt>
                <c:pt idx="52">
                  <c:v>01/19 - 01/22</c:v>
                </c:pt>
                <c:pt idx="53">
                  <c:v>01/25 - 01/29</c:v>
                </c:pt>
              </c:strCache>
            </c:strRef>
          </c:cat>
          <c:val>
            <c:numRef>
              <c:f>STATS!$F$318:$F$371</c:f>
              <c:numCache>
                <c:formatCode>0.0</c:formatCode>
                <c:ptCount val="54"/>
                <c:pt idx="0">
                  <c:v>3.64</c:v>
                </c:pt>
                <c:pt idx="1">
                  <c:v>3.16</c:v>
                </c:pt>
                <c:pt idx="2">
                  <c:v>3.7084999999999999</c:v>
                </c:pt>
                <c:pt idx="3">
                  <c:v>3.75</c:v>
                </c:pt>
                <c:pt idx="4">
                  <c:v>3.08</c:v>
                </c:pt>
                <c:pt idx="5">
                  <c:v>0</c:v>
                </c:pt>
                <c:pt idx="6">
                  <c:v>4.1500000000000004</c:v>
                </c:pt>
                <c:pt idx="7">
                  <c:v>3.47</c:v>
                </c:pt>
                <c:pt idx="8">
                  <c:v>3.02</c:v>
                </c:pt>
                <c:pt idx="9">
                  <c:v>6.8179999999999996</c:v>
                </c:pt>
                <c:pt idx="10">
                  <c:v>4.4130000000000003</c:v>
                </c:pt>
                <c:pt idx="11">
                  <c:v>5.64</c:v>
                </c:pt>
                <c:pt idx="12">
                  <c:v>5</c:v>
                </c:pt>
                <c:pt idx="13">
                  <c:v>5.2957000000000001</c:v>
                </c:pt>
                <c:pt idx="14">
                  <c:v>4.37</c:v>
                </c:pt>
                <c:pt idx="15">
                  <c:v>3.87</c:v>
                </c:pt>
                <c:pt idx="16">
                  <c:v>3.77</c:v>
                </c:pt>
                <c:pt idx="17">
                  <c:v>4.34</c:v>
                </c:pt>
                <c:pt idx="18">
                  <c:v>4.83</c:v>
                </c:pt>
                <c:pt idx="19">
                  <c:v>5.34</c:v>
                </c:pt>
                <c:pt idx="20">
                  <c:v>4.05</c:v>
                </c:pt>
                <c:pt idx="21">
                  <c:v>3.57</c:v>
                </c:pt>
                <c:pt idx="22">
                  <c:v>3.99</c:v>
                </c:pt>
                <c:pt idx="23">
                  <c:v>2.4700000000000002</c:v>
                </c:pt>
                <c:pt idx="24">
                  <c:v>3.16</c:v>
                </c:pt>
                <c:pt idx="25">
                  <c:v>3.2</c:v>
                </c:pt>
                <c:pt idx="26">
                  <c:v>6.79</c:v>
                </c:pt>
                <c:pt idx="27">
                  <c:v>3.65</c:v>
                </c:pt>
                <c:pt idx="28">
                  <c:v>3.96</c:v>
                </c:pt>
                <c:pt idx="29">
                  <c:v>3.56</c:v>
                </c:pt>
                <c:pt idx="30">
                  <c:v>2.91</c:v>
                </c:pt>
                <c:pt idx="31">
                  <c:v>4.9169999999999998</c:v>
                </c:pt>
                <c:pt idx="32">
                  <c:v>4.5042</c:v>
                </c:pt>
                <c:pt idx="33">
                  <c:v>3.62</c:v>
                </c:pt>
                <c:pt idx="34">
                  <c:v>3.58</c:v>
                </c:pt>
                <c:pt idx="35">
                  <c:v>3.25</c:v>
                </c:pt>
                <c:pt idx="36">
                  <c:v>2.8</c:v>
                </c:pt>
                <c:pt idx="37">
                  <c:v>4.84</c:v>
                </c:pt>
                <c:pt idx="38">
                  <c:v>2.19</c:v>
                </c:pt>
                <c:pt idx="39">
                  <c:v>3.93</c:v>
                </c:pt>
                <c:pt idx="40">
                  <c:v>3.06</c:v>
                </c:pt>
                <c:pt idx="41">
                  <c:v>6.3</c:v>
                </c:pt>
                <c:pt idx="42">
                  <c:v>3.492</c:v>
                </c:pt>
                <c:pt idx="43">
                  <c:v>3.91</c:v>
                </c:pt>
                <c:pt idx="44">
                  <c:v>1.8</c:v>
                </c:pt>
                <c:pt idx="45">
                  <c:v>3.0640000000000001</c:v>
                </c:pt>
                <c:pt idx="46">
                  <c:v>3.1</c:v>
                </c:pt>
                <c:pt idx="47">
                  <c:v>5.7</c:v>
                </c:pt>
                <c:pt idx="48">
                  <c:v>0</c:v>
                </c:pt>
                <c:pt idx="49">
                  <c:v>0</c:v>
                </c:pt>
                <c:pt idx="50">
                  <c:v>2.8759999999999999</c:v>
                </c:pt>
                <c:pt idx="51">
                  <c:v>3</c:v>
                </c:pt>
                <c:pt idx="52">
                  <c:v>2.46</c:v>
                </c:pt>
                <c:pt idx="53">
                  <c:v>3.74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22-4C7A-B551-7BA51809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126824"/>
        <c:axId val="888125648"/>
      </c:lineChart>
      <c:catAx>
        <c:axId val="88812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888125648"/>
        <c:crosses val="autoZero"/>
        <c:auto val="1"/>
        <c:lblAlgn val="ctr"/>
        <c:lblOffset val="100"/>
        <c:tickLblSkip val="1"/>
        <c:noMultiLvlLbl val="0"/>
      </c:catAx>
      <c:valAx>
        <c:axId val="888125648"/>
        <c:scaling>
          <c:orientation val="minMax"/>
          <c:max val="7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Order</a:t>
                </a:r>
                <a:r>
                  <a:rPr lang="en-US" baseline="0"/>
                  <a:t> book/Deal Size (</a:t>
                </a:r>
                <a:r>
                  <a:rPr lang="en-US"/>
                  <a:t>OSR)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888126824"/>
        <c:crosses val="autoZero"/>
        <c:crossBetween val="between"/>
        <c:majorUnit val="1"/>
        <c:minorUnit val="0.5"/>
      </c:valAx>
      <c:valAx>
        <c:axId val="888118592"/>
        <c:scaling>
          <c:orientation val="minMax"/>
          <c:max val="60"/>
          <c:min val="-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Tightening</a:t>
                </a:r>
                <a:r>
                  <a:rPr lang="en-US" baseline="0"/>
                  <a:t> and NIC (bps)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888124472"/>
        <c:crosses val="max"/>
        <c:crossBetween val="between"/>
        <c:majorUnit val="15"/>
      </c:valAx>
      <c:catAx>
        <c:axId val="888124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888118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48050322823573"/>
          <c:y val="0.9385990666261057"/>
          <c:w val="0.74665622339102733"/>
          <c:h val="5.8636243582759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New Issue Concessions (NIC)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450627004957699"/>
          <c:y val="0.14685185185185201"/>
          <c:w val="0.83956780402449704"/>
          <c:h val="0.57543452901720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NIC!$A$34:$A$46</c:f>
              <c:numCache>
                <c:formatCode>[$-409]mmm\-yy;@</c:formatCode>
                <c:ptCount val="13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42567</c:v>
                </c:pt>
                <c:pt idx="10">
                  <c:v>42598</c:v>
                </c:pt>
                <c:pt idx="11">
                  <c:v>42614</c:v>
                </c:pt>
                <c:pt idx="12">
                  <c:v>42644</c:v>
                </c:pt>
              </c:numCache>
            </c:numRef>
          </c:cat>
          <c:val>
            <c:numRef>
              <c:f>NIC!$B$34:$B$46</c:f>
              <c:numCache>
                <c:formatCode>0.0</c:formatCode>
                <c:ptCount val="13"/>
                <c:pt idx="0">
                  <c:v>10.78</c:v>
                </c:pt>
                <c:pt idx="1">
                  <c:v>2.88</c:v>
                </c:pt>
                <c:pt idx="2">
                  <c:v>7.27</c:v>
                </c:pt>
                <c:pt idx="3" formatCode="0.00">
                  <c:v>12.89</c:v>
                </c:pt>
                <c:pt idx="4" formatCode="0.00">
                  <c:v>9.34</c:v>
                </c:pt>
                <c:pt idx="5" formatCode="0.00">
                  <c:v>4.67</c:v>
                </c:pt>
                <c:pt idx="6" formatCode="0.00">
                  <c:v>1.86</c:v>
                </c:pt>
                <c:pt idx="7" formatCode="0.00">
                  <c:v>2.84</c:v>
                </c:pt>
                <c:pt idx="8" formatCode="0.00">
                  <c:v>5.73</c:v>
                </c:pt>
                <c:pt idx="9" formatCode="0.00">
                  <c:v>1.44</c:v>
                </c:pt>
                <c:pt idx="10" formatCode="0.00">
                  <c:v>2.08</c:v>
                </c:pt>
                <c:pt idx="11" formatCode="0.00">
                  <c:v>2.75</c:v>
                </c:pt>
                <c:pt idx="12" formatCode="0.00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4-47E3-9B16-7C5F4B5771B9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NIC!$A$34:$A$46</c:f>
              <c:numCache>
                <c:formatCode>[$-409]mmm\-yy;@</c:formatCode>
                <c:ptCount val="13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42567</c:v>
                </c:pt>
                <c:pt idx="10">
                  <c:v>42598</c:v>
                </c:pt>
                <c:pt idx="11">
                  <c:v>42614</c:v>
                </c:pt>
                <c:pt idx="12">
                  <c:v>42644</c:v>
                </c:pt>
              </c:numCache>
            </c:numRef>
          </c:cat>
          <c:val>
            <c:numRef>
              <c:f>NIC!$C$34:$C$46</c:f>
              <c:numCache>
                <c:formatCode>0.0</c:formatCode>
                <c:ptCount val="13"/>
                <c:pt idx="0">
                  <c:v>11.6</c:v>
                </c:pt>
                <c:pt idx="1">
                  <c:v>3.35</c:v>
                </c:pt>
                <c:pt idx="2">
                  <c:v>7.34</c:v>
                </c:pt>
                <c:pt idx="3" formatCode="0.00">
                  <c:v>13.88</c:v>
                </c:pt>
                <c:pt idx="4" formatCode="0.00">
                  <c:v>11.03</c:v>
                </c:pt>
                <c:pt idx="5" formatCode="0.00">
                  <c:v>5.19</c:v>
                </c:pt>
                <c:pt idx="6" formatCode="0.00">
                  <c:v>3.27</c:v>
                </c:pt>
                <c:pt idx="7" formatCode="0.00">
                  <c:v>3.99</c:v>
                </c:pt>
                <c:pt idx="8" formatCode="0.00">
                  <c:v>8.58</c:v>
                </c:pt>
                <c:pt idx="9" formatCode="0.00">
                  <c:v>0.4</c:v>
                </c:pt>
                <c:pt idx="10" formatCode="0.00">
                  <c:v>3.18</c:v>
                </c:pt>
                <c:pt idx="11" formatCode="0.00">
                  <c:v>3.42</c:v>
                </c:pt>
                <c:pt idx="12" formatCode="0.00">
                  <c:v>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4-47E3-9B16-7C5F4B577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50456"/>
        <c:axId val="932847320"/>
      </c:barChart>
      <c:dateAx>
        <c:axId val="932850456"/>
        <c:scaling>
          <c:orientation val="minMax"/>
          <c:max val="42614"/>
          <c:min val="42248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7320"/>
        <c:crosses val="autoZero"/>
        <c:auto val="1"/>
        <c:lblOffset val="100"/>
        <c:baseTimeUnit val="months"/>
      </c:dateAx>
      <c:valAx>
        <c:axId val="93284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1.48148148148148E-2"/>
              <c:y val="0.427934893554972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5025512548813"/>
          <c:y val="0.90997958588509797"/>
          <c:w val="0.50994868311363095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Oversubscription</a:t>
            </a:r>
            <a:r>
              <a:rPr lang="en-US" sz="1000" b="1" baseline="0"/>
              <a:t> Ratios (OSR)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094954797317001"/>
          <c:y val="0.14685185185185201"/>
          <c:w val="0.83198979294254904"/>
          <c:h val="0.57543452901720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OSR!$B$1</c:f>
              <c:strCache>
                <c:ptCount val="1"/>
                <c:pt idx="0">
                  <c:v>Avg OSR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OSR!$A$31:$A$44</c:f>
              <c:numCache>
                <c:formatCode>[$-409]mmm\-yy;@</c:formatCode>
                <c:ptCount val="14"/>
                <c:pt idx="0">
                  <c:v>42186</c:v>
                </c:pt>
                <c:pt idx="1">
                  <c:v>42217</c:v>
                </c:pt>
                <c:pt idx="2">
                  <c:v>42248</c:v>
                </c:pt>
                <c:pt idx="3">
                  <c:v>42278</c:v>
                </c:pt>
                <c:pt idx="4">
                  <c:v>42309</c:v>
                </c:pt>
                <c:pt idx="5">
                  <c:v>42339</c:v>
                </c:pt>
                <c:pt idx="6">
                  <c:v>42370</c:v>
                </c:pt>
                <c:pt idx="7">
                  <c:v>42401</c:v>
                </c:pt>
                <c:pt idx="8">
                  <c:v>42430</c:v>
                </c:pt>
                <c:pt idx="9">
                  <c:v>42461</c:v>
                </c:pt>
                <c:pt idx="10">
                  <c:v>42491</c:v>
                </c:pt>
                <c:pt idx="11">
                  <c:v>42522</c:v>
                </c:pt>
                <c:pt idx="12">
                  <c:v>42552</c:v>
                </c:pt>
                <c:pt idx="13">
                  <c:v>42583</c:v>
                </c:pt>
              </c:numCache>
            </c:numRef>
          </c:cat>
          <c:val>
            <c:numRef>
              <c:f>OSR!$B$31:$B$44</c:f>
              <c:numCache>
                <c:formatCode>0.0</c:formatCode>
                <c:ptCount val="14"/>
                <c:pt idx="0">
                  <c:v>2.61</c:v>
                </c:pt>
                <c:pt idx="1">
                  <c:v>2.4500000000000002</c:v>
                </c:pt>
                <c:pt idx="2">
                  <c:v>3.26</c:v>
                </c:pt>
                <c:pt idx="3">
                  <c:v>3.48</c:v>
                </c:pt>
                <c:pt idx="4">
                  <c:v>3.43</c:v>
                </c:pt>
                <c:pt idx="5">
                  <c:v>3.1</c:v>
                </c:pt>
                <c:pt idx="6">
                  <c:v>2.68</c:v>
                </c:pt>
                <c:pt idx="7">
                  <c:v>3.16</c:v>
                </c:pt>
                <c:pt idx="8">
                  <c:v>3.84</c:v>
                </c:pt>
                <c:pt idx="9">
                  <c:v>3.72</c:v>
                </c:pt>
                <c:pt idx="10">
                  <c:v>3.33</c:v>
                </c:pt>
                <c:pt idx="11">
                  <c:v>3.99</c:v>
                </c:pt>
                <c:pt idx="12" formatCode="0.00">
                  <c:v>3.36</c:v>
                </c:pt>
                <c:pt idx="13" formatCode="0.00">
                  <c:v>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2-4A03-B994-02C7E5D29A11}"/>
            </c:ext>
          </c:extLst>
        </c:ser>
        <c:ser>
          <c:idx val="1"/>
          <c:order val="1"/>
          <c:tx>
            <c:strRef>
              <c:f>OSR!$C$1</c:f>
              <c:strCache>
                <c:ptCount val="1"/>
                <c:pt idx="0">
                  <c:v>Wght Avg OSR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OSR!$A$31:$A$44</c:f>
              <c:numCache>
                <c:formatCode>[$-409]mmm\-yy;@</c:formatCode>
                <c:ptCount val="14"/>
                <c:pt idx="0">
                  <c:v>42186</c:v>
                </c:pt>
                <c:pt idx="1">
                  <c:v>42217</c:v>
                </c:pt>
                <c:pt idx="2">
                  <c:v>42248</c:v>
                </c:pt>
                <c:pt idx="3">
                  <c:v>42278</c:v>
                </c:pt>
                <c:pt idx="4">
                  <c:v>42309</c:v>
                </c:pt>
                <c:pt idx="5">
                  <c:v>42339</c:v>
                </c:pt>
                <c:pt idx="6">
                  <c:v>42370</c:v>
                </c:pt>
                <c:pt idx="7">
                  <c:v>42401</c:v>
                </c:pt>
                <c:pt idx="8">
                  <c:v>42430</c:v>
                </c:pt>
                <c:pt idx="9">
                  <c:v>42461</c:v>
                </c:pt>
                <c:pt idx="10">
                  <c:v>42491</c:v>
                </c:pt>
                <c:pt idx="11">
                  <c:v>42522</c:v>
                </c:pt>
                <c:pt idx="12">
                  <c:v>42552</c:v>
                </c:pt>
                <c:pt idx="13">
                  <c:v>42583</c:v>
                </c:pt>
              </c:numCache>
            </c:numRef>
          </c:cat>
          <c:val>
            <c:numRef>
              <c:f>OSR!$C$31:$C$44</c:f>
              <c:numCache>
                <c:formatCode>0.0</c:formatCode>
                <c:ptCount val="14"/>
                <c:pt idx="0">
                  <c:v>2.62</c:v>
                </c:pt>
                <c:pt idx="1">
                  <c:v>2.39</c:v>
                </c:pt>
                <c:pt idx="2">
                  <c:v>3.16</c:v>
                </c:pt>
                <c:pt idx="3">
                  <c:v>3.18</c:v>
                </c:pt>
                <c:pt idx="4">
                  <c:v>3.24</c:v>
                </c:pt>
                <c:pt idx="5">
                  <c:v>3</c:v>
                </c:pt>
                <c:pt idx="6">
                  <c:v>2.4700000000000002</c:v>
                </c:pt>
                <c:pt idx="7">
                  <c:v>3.07</c:v>
                </c:pt>
                <c:pt idx="8">
                  <c:v>3.52</c:v>
                </c:pt>
                <c:pt idx="9">
                  <c:v>3.29</c:v>
                </c:pt>
                <c:pt idx="10">
                  <c:v>3.13</c:v>
                </c:pt>
                <c:pt idx="11">
                  <c:v>3.62</c:v>
                </c:pt>
                <c:pt idx="12" formatCode="0.00">
                  <c:v>3.06</c:v>
                </c:pt>
                <c:pt idx="13" formatCode="0.00">
                  <c:v>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2-4A03-B994-02C7E5D29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44968"/>
        <c:axId val="932854768"/>
      </c:barChart>
      <c:dateAx>
        <c:axId val="932844968"/>
        <c:scaling>
          <c:orientation val="minMax"/>
          <c:max val="42583"/>
          <c:min val="42217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4768"/>
        <c:crosses val="autoZero"/>
        <c:auto val="1"/>
        <c:lblOffset val="100"/>
        <c:baseTimeUnit val="months"/>
      </c:dateAx>
      <c:valAx>
        <c:axId val="9328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Order Book/Deal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037037037036999E-3"/>
              <c:y val="0.208742344706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285476815398101"/>
          <c:y val="0.90997958588509797"/>
          <c:w val="0.47429046369203798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New Issue Concessions (NIC)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450627004957699"/>
          <c:y val="0.14685185185185201"/>
          <c:w val="0.83956780402449704"/>
          <c:h val="0.580064158646836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NIC!$A$36:$A$48</c:f>
              <c:numCache>
                <c:formatCode>[$-409]mmm\-yy;@</c:formatCode>
                <c:ptCount val="13"/>
                <c:pt idx="0">
                  <c:v>42339</c:v>
                </c:pt>
                <c:pt idx="1">
                  <c:v>42370</c:v>
                </c:pt>
                <c:pt idx="2">
                  <c:v>42401</c:v>
                </c:pt>
                <c:pt idx="3">
                  <c:v>42430</c:v>
                </c:pt>
                <c:pt idx="4">
                  <c:v>42461</c:v>
                </c:pt>
                <c:pt idx="5">
                  <c:v>42491</c:v>
                </c:pt>
                <c:pt idx="6">
                  <c:v>42522</c:v>
                </c:pt>
                <c:pt idx="7">
                  <c:v>42567</c:v>
                </c:pt>
                <c:pt idx="8">
                  <c:v>42598</c:v>
                </c:pt>
                <c:pt idx="9">
                  <c:v>42614</c:v>
                </c:pt>
                <c:pt idx="10">
                  <c:v>42644</c:v>
                </c:pt>
                <c:pt idx="11">
                  <c:v>42675</c:v>
                </c:pt>
                <c:pt idx="12">
                  <c:v>42705</c:v>
                </c:pt>
              </c:numCache>
            </c:numRef>
          </c:cat>
          <c:val>
            <c:numRef>
              <c:f>NIC!$B$36:$B$48</c:f>
              <c:numCache>
                <c:formatCode>0.00</c:formatCode>
                <c:ptCount val="13"/>
                <c:pt idx="0" formatCode="0.0">
                  <c:v>7.27</c:v>
                </c:pt>
                <c:pt idx="1">
                  <c:v>12.89</c:v>
                </c:pt>
                <c:pt idx="2">
                  <c:v>9.34</c:v>
                </c:pt>
                <c:pt idx="3">
                  <c:v>4.67</c:v>
                </c:pt>
                <c:pt idx="4">
                  <c:v>1.86</c:v>
                </c:pt>
                <c:pt idx="5">
                  <c:v>2.84</c:v>
                </c:pt>
                <c:pt idx="6">
                  <c:v>5.73</c:v>
                </c:pt>
                <c:pt idx="7">
                  <c:v>1.44</c:v>
                </c:pt>
                <c:pt idx="8">
                  <c:v>2.08</c:v>
                </c:pt>
                <c:pt idx="9">
                  <c:v>2.75</c:v>
                </c:pt>
                <c:pt idx="10">
                  <c:v>2.25</c:v>
                </c:pt>
                <c:pt idx="11">
                  <c:v>0.88</c:v>
                </c:pt>
                <c:pt idx="12">
                  <c:v>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4-4D97-BC24-2FCA15ED382C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NIC!$A$36:$A$48</c:f>
              <c:numCache>
                <c:formatCode>[$-409]mmm\-yy;@</c:formatCode>
                <c:ptCount val="13"/>
                <c:pt idx="0">
                  <c:v>42339</c:v>
                </c:pt>
                <c:pt idx="1">
                  <c:v>42370</c:v>
                </c:pt>
                <c:pt idx="2">
                  <c:v>42401</c:v>
                </c:pt>
                <c:pt idx="3">
                  <c:v>42430</c:v>
                </c:pt>
                <c:pt idx="4">
                  <c:v>42461</c:v>
                </c:pt>
                <c:pt idx="5">
                  <c:v>42491</c:v>
                </c:pt>
                <c:pt idx="6">
                  <c:v>42522</c:v>
                </c:pt>
                <c:pt idx="7">
                  <c:v>42567</c:v>
                </c:pt>
                <c:pt idx="8">
                  <c:v>42598</c:v>
                </c:pt>
                <c:pt idx="9">
                  <c:v>42614</c:v>
                </c:pt>
                <c:pt idx="10">
                  <c:v>42644</c:v>
                </c:pt>
                <c:pt idx="11">
                  <c:v>42675</c:v>
                </c:pt>
                <c:pt idx="12">
                  <c:v>42705</c:v>
                </c:pt>
              </c:numCache>
            </c:numRef>
          </c:cat>
          <c:val>
            <c:numRef>
              <c:f>NIC!$C$36:$C$48</c:f>
              <c:numCache>
                <c:formatCode>0.00</c:formatCode>
                <c:ptCount val="13"/>
                <c:pt idx="0" formatCode="0.0">
                  <c:v>7.34</c:v>
                </c:pt>
                <c:pt idx="1">
                  <c:v>13.88</c:v>
                </c:pt>
                <c:pt idx="2">
                  <c:v>11.03</c:v>
                </c:pt>
                <c:pt idx="3">
                  <c:v>5.19</c:v>
                </c:pt>
                <c:pt idx="4">
                  <c:v>3.27</c:v>
                </c:pt>
                <c:pt idx="5">
                  <c:v>3.99</c:v>
                </c:pt>
                <c:pt idx="6">
                  <c:v>8.58</c:v>
                </c:pt>
                <c:pt idx="7">
                  <c:v>0.4</c:v>
                </c:pt>
                <c:pt idx="8">
                  <c:v>3.18</c:v>
                </c:pt>
                <c:pt idx="9">
                  <c:v>3.42</c:v>
                </c:pt>
                <c:pt idx="10">
                  <c:v>2.29</c:v>
                </c:pt>
                <c:pt idx="11">
                  <c:v>4.32</c:v>
                </c:pt>
                <c:pt idx="12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4-4D97-BC24-2FCA15ED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53200"/>
        <c:axId val="932850064"/>
      </c:barChart>
      <c:dateAx>
        <c:axId val="932853200"/>
        <c:scaling>
          <c:orientation val="minMax"/>
          <c:max val="42705"/>
          <c:min val="42339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0064"/>
        <c:crosses val="autoZero"/>
        <c:auto val="1"/>
        <c:lblOffset val="100"/>
        <c:baseTimeUnit val="months"/>
      </c:dateAx>
      <c:valAx>
        <c:axId val="93285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1.48148148148148E-2"/>
              <c:y val="0.427934893554972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5025512548813"/>
          <c:y val="0.90997958588509797"/>
          <c:w val="0.50994868311363095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Oversubscription</a:t>
            </a:r>
            <a:r>
              <a:rPr lang="en-US" sz="1000" b="1" baseline="0"/>
              <a:t> Ratios (OSR)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094954797317001"/>
          <c:y val="0.14685185185185201"/>
          <c:w val="0.83198979294254904"/>
          <c:h val="0.57543452901720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OSR!$B$1</c:f>
              <c:strCache>
                <c:ptCount val="1"/>
                <c:pt idx="0">
                  <c:v>Avg OSR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OSR!$A$35:$A$48</c:f>
              <c:numCache>
                <c:formatCode>[$-409]mmm\-yy;@</c:formatCode>
                <c:ptCount val="14"/>
                <c:pt idx="0">
                  <c:v>42309</c:v>
                </c:pt>
                <c:pt idx="1">
                  <c:v>42339</c:v>
                </c:pt>
                <c:pt idx="2">
                  <c:v>42370</c:v>
                </c:pt>
                <c:pt idx="3">
                  <c:v>42401</c:v>
                </c:pt>
                <c:pt idx="4">
                  <c:v>42430</c:v>
                </c:pt>
                <c:pt idx="5">
                  <c:v>42461</c:v>
                </c:pt>
                <c:pt idx="6">
                  <c:v>42491</c:v>
                </c:pt>
                <c:pt idx="7">
                  <c:v>42522</c:v>
                </c:pt>
                <c:pt idx="8">
                  <c:v>42552</c:v>
                </c:pt>
                <c:pt idx="9">
                  <c:v>42583</c:v>
                </c:pt>
                <c:pt idx="10">
                  <c:v>42614</c:v>
                </c:pt>
                <c:pt idx="11">
                  <c:v>42644</c:v>
                </c:pt>
                <c:pt idx="12">
                  <c:v>42690</c:v>
                </c:pt>
                <c:pt idx="13">
                  <c:v>42705</c:v>
                </c:pt>
              </c:numCache>
            </c:numRef>
          </c:cat>
          <c:val>
            <c:numRef>
              <c:f>OSR!$B$35:$B$48</c:f>
              <c:numCache>
                <c:formatCode>0.0</c:formatCode>
                <c:ptCount val="14"/>
                <c:pt idx="0">
                  <c:v>3.43</c:v>
                </c:pt>
                <c:pt idx="1">
                  <c:v>3.1</c:v>
                </c:pt>
                <c:pt idx="2">
                  <c:v>2.68</c:v>
                </c:pt>
                <c:pt idx="3">
                  <c:v>3.16</c:v>
                </c:pt>
                <c:pt idx="4">
                  <c:v>3.84</c:v>
                </c:pt>
                <c:pt idx="5">
                  <c:v>3.72</c:v>
                </c:pt>
                <c:pt idx="6">
                  <c:v>3.33</c:v>
                </c:pt>
                <c:pt idx="7">
                  <c:v>3.99</c:v>
                </c:pt>
                <c:pt idx="8" formatCode="0.00">
                  <c:v>3.36</c:v>
                </c:pt>
                <c:pt idx="9" formatCode="0.00">
                  <c:v>3.16</c:v>
                </c:pt>
                <c:pt idx="10" formatCode="0.00">
                  <c:v>3.05</c:v>
                </c:pt>
                <c:pt idx="11" formatCode="0.00">
                  <c:v>3.14</c:v>
                </c:pt>
                <c:pt idx="12" formatCode="0.00">
                  <c:v>3.4</c:v>
                </c:pt>
                <c:pt idx="13" formatCode="0.00">
                  <c:v>3.33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B-4CCD-951C-CA06A6565890}"/>
            </c:ext>
          </c:extLst>
        </c:ser>
        <c:ser>
          <c:idx val="1"/>
          <c:order val="1"/>
          <c:tx>
            <c:strRef>
              <c:f>OSR!$C$1</c:f>
              <c:strCache>
                <c:ptCount val="1"/>
                <c:pt idx="0">
                  <c:v>Wght Avg OSR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OSR!$A$35:$A$48</c:f>
              <c:numCache>
                <c:formatCode>[$-409]mmm\-yy;@</c:formatCode>
                <c:ptCount val="14"/>
                <c:pt idx="0">
                  <c:v>42309</c:v>
                </c:pt>
                <c:pt idx="1">
                  <c:v>42339</c:v>
                </c:pt>
                <c:pt idx="2">
                  <c:v>42370</c:v>
                </c:pt>
                <c:pt idx="3">
                  <c:v>42401</c:v>
                </c:pt>
                <c:pt idx="4">
                  <c:v>42430</c:v>
                </c:pt>
                <c:pt idx="5">
                  <c:v>42461</c:v>
                </c:pt>
                <c:pt idx="6">
                  <c:v>42491</c:v>
                </c:pt>
                <c:pt idx="7">
                  <c:v>42522</c:v>
                </c:pt>
                <c:pt idx="8">
                  <c:v>42552</c:v>
                </c:pt>
                <c:pt idx="9">
                  <c:v>42583</c:v>
                </c:pt>
                <c:pt idx="10">
                  <c:v>42614</c:v>
                </c:pt>
                <c:pt idx="11">
                  <c:v>42644</c:v>
                </c:pt>
                <c:pt idx="12">
                  <c:v>42690</c:v>
                </c:pt>
                <c:pt idx="13">
                  <c:v>42705</c:v>
                </c:pt>
              </c:numCache>
            </c:numRef>
          </c:cat>
          <c:val>
            <c:numRef>
              <c:f>OSR!$C$35:$C$48</c:f>
              <c:numCache>
                <c:formatCode>0.0</c:formatCode>
                <c:ptCount val="14"/>
                <c:pt idx="0">
                  <c:v>3.24</c:v>
                </c:pt>
                <c:pt idx="1">
                  <c:v>3</c:v>
                </c:pt>
                <c:pt idx="2">
                  <c:v>2.4700000000000002</c:v>
                </c:pt>
                <c:pt idx="3">
                  <c:v>3.07</c:v>
                </c:pt>
                <c:pt idx="4">
                  <c:v>3.52</c:v>
                </c:pt>
                <c:pt idx="5">
                  <c:v>3.29</c:v>
                </c:pt>
                <c:pt idx="6">
                  <c:v>3.13</c:v>
                </c:pt>
                <c:pt idx="7">
                  <c:v>3.62</c:v>
                </c:pt>
                <c:pt idx="8" formatCode="0.00">
                  <c:v>3.06</c:v>
                </c:pt>
                <c:pt idx="9" formatCode="0.00">
                  <c:v>2.95</c:v>
                </c:pt>
                <c:pt idx="10" formatCode="0.00">
                  <c:v>2.89</c:v>
                </c:pt>
                <c:pt idx="11" formatCode="0.00">
                  <c:v>2.78</c:v>
                </c:pt>
                <c:pt idx="12" formatCode="0.00">
                  <c:v>2.98</c:v>
                </c:pt>
                <c:pt idx="13" formatCode="0.00">
                  <c:v>3.11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DB-4CCD-951C-CA06A6565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43400"/>
        <c:axId val="932855160"/>
      </c:barChart>
      <c:dateAx>
        <c:axId val="932843400"/>
        <c:scaling>
          <c:orientation val="minMax"/>
          <c:max val="42705"/>
          <c:min val="42339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5160"/>
        <c:crosses val="autoZero"/>
        <c:auto val="1"/>
        <c:lblOffset val="100"/>
        <c:baseTimeUnit val="months"/>
      </c:dateAx>
      <c:valAx>
        <c:axId val="93285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Order Book/Deal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037037037036999E-3"/>
              <c:y val="0.208742344706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285476815398101"/>
          <c:y val="0.90997958588509797"/>
          <c:w val="0.47429046369203798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New Issue Concessions (NIC)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450627004957699"/>
          <c:y val="0.14685185185185201"/>
          <c:w val="0.83956780402449704"/>
          <c:h val="0.580064158646836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NIC!$A$37:$A$49</c:f>
              <c:numCache>
                <c:formatCode>[$-409]mmm\-yy;@</c:formatCode>
                <c:ptCount val="13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42567</c:v>
                </c:pt>
                <c:pt idx="7">
                  <c:v>42598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42751</c:v>
                </c:pt>
              </c:numCache>
            </c:numRef>
          </c:cat>
          <c:val>
            <c:numRef>
              <c:f>NIC!$B$37:$B$49</c:f>
              <c:numCache>
                <c:formatCode>0.00</c:formatCode>
                <c:ptCount val="13"/>
                <c:pt idx="0">
                  <c:v>12.89</c:v>
                </c:pt>
                <c:pt idx="1">
                  <c:v>9.34</c:v>
                </c:pt>
                <c:pt idx="2">
                  <c:v>4.67</c:v>
                </c:pt>
                <c:pt idx="3">
                  <c:v>1.86</c:v>
                </c:pt>
                <c:pt idx="4">
                  <c:v>2.84</c:v>
                </c:pt>
                <c:pt idx="5">
                  <c:v>5.73</c:v>
                </c:pt>
                <c:pt idx="6">
                  <c:v>1.44</c:v>
                </c:pt>
                <c:pt idx="7">
                  <c:v>2.08</c:v>
                </c:pt>
                <c:pt idx="8">
                  <c:v>2.75</c:v>
                </c:pt>
                <c:pt idx="9">
                  <c:v>2.25</c:v>
                </c:pt>
                <c:pt idx="10">
                  <c:v>0.88</c:v>
                </c:pt>
                <c:pt idx="11">
                  <c:v>3.6</c:v>
                </c:pt>
                <c:pt idx="12">
                  <c:v>2.64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7-44CF-BB16-61E792697D71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NIC!$A$37:$A$49</c:f>
              <c:numCache>
                <c:formatCode>[$-409]mmm\-yy;@</c:formatCode>
                <c:ptCount val="13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42567</c:v>
                </c:pt>
                <c:pt idx="7">
                  <c:v>42598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42751</c:v>
                </c:pt>
              </c:numCache>
            </c:numRef>
          </c:cat>
          <c:val>
            <c:numRef>
              <c:f>NIC!$C$37:$C$49</c:f>
              <c:numCache>
                <c:formatCode>0.00</c:formatCode>
                <c:ptCount val="13"/>
                <c:pt idx="0">
                  <c:v>13.88</c:v>
                </c:pt>
                <c:pt idx="1">
                  <c:v>11.03</c:v>
                </c:pt>
                <c:pt idx="2">
                  <c:v>5.19</c:v>
                </c:pt>
                <c:pt idx="3">
                  <c:v>3.27</c:v>
                </c:pt>
                <c:pt idx="4">
                  <c:v>3.99</c:v>
                </c:pt>
                <c:pt idx="5">
                  <c:v>8.58</c:v>
                </c:pt>
                <c:pt idx="6">
                  <c:v>0.4</c:v>
                </c:pt>
                <c:pt idx="7">
                  <c:v>3.18</c:v>
                </c:pt>
                <c:pt idx="8">
                  <c:v>3.42</c:v>
                </c:pt>
                <c:pt idx="9">
                  <c:v>2.29</c:v>
                </c:pt>
                <c:pt idx="10">
                  <c:v>4.32</c:v>
                </c:pt>
                <c:pt idx="11">
                  <c:v>6.8</c:v>
                </c:pt>
                <c:pt idx="12">
                  <c:v>4.6399999999999997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7-44CF-BB16-61E792697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47712"/>
        <c:axId val="932851240"/>
      </c:barChart>
      <c:dateAx>
        <c:axId val="932847712"/>
        <c:scaling>
          <c:orientation val="minMax"/>
          <c:max val="42736"/>
          <c:min val="42370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1240"/>
        <c:crosses val="autoZero"/>
        <c:auto val="1"/>
        <c:lblOffset val="100"/>
        <c:baseTimeUnit val="months"/>
      </c:dateAx>
      <c:valAx>
        <c:axId val="93285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1.48148148148148E-2"/>
              <c:y val="0.427934893554972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5025512548813"/>
          <c:y val="0.90997958588509797"/>
          <c:w val="0.50994868311363095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Oversubscription</a:t>
            </a:r>
            <a:r>
              <a:rPr lang="en-US" sz="1000" b="1" baseline="0"/>
              <a:t> Ratios (OSR)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094954797317001"/>
          <c:y val="0.14685185185185201"/>
          <c:w val="0.83198979294254904"/>
          <c:h val="0.57543452901720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OSR!$B$1</c:f>
              <c:strCache>
                <c:ptCount val="1"/>
                <c:pt idx="0">
                  <c:v>Avg OSR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OSR!$A$36:$A$49</c:f>
              <c:numCache>
                <c:formatCode>[$-409]mmm\-yy;@</c:formatCode>
                <c:ptCount val="14"/>
                <c:pt idx="0">
                  <c:v>42339</c:v>
                </c:pt>
                <c:pt idx="1">
                  <c:v>42370</c:v>
                </c:pt>
                <c:pt idx="2">
                  <c:v>42401</c:v>
                </c:pt>
                <c:pt idx="3">
                  <c:v>42430</c:v>
                </c:pt>
                <c:pt idx="4">
                  <c:v>42461</c:v>
                </c:pt>
                <c:pt idx="5">
                  <c:v>42491</c:v>
                </c:pt>
                <c:pt idx="6">
                  <c:v>42522</c:v>
                </c:pt>
                <c:pt idx="7">
                  <c:v>42552</c:v>
                </c:pt>
                <c:pt idx="8">
                  <c:v>42583</c:v>
                </c:pt>
                <c:pt idx="9">
                  <c:v>42614</c:v>
                </c:pt>
                <c:pt idx="10">
                  <c:v>42644</c:v>
                </c:pt>
                <c:pt idx="11">
                  <c:v>42690</c:v>
                </c:pt>
                <c:pt idx="12">
                  <c:v>42705</c:v>
                </c:pt>
                <c:pt idx="13">
                  <c:v>42752</c:v>
                </c:pt>
              </c:numCache>
            </c:numRef>
          </c:cat>
          <c:val>
            <c:numRef>
              <c:f>OSR!$B$36:$B$49</c:f>
              <c:numCache>
                <c:formatCode>0.0</c:formatCode>
                <c:ptCount val="14"/>
                <c:pt idx="0">
                  <c:v>3.1</c:v>
                </c:pt>
                <c:pt idx="1">
                  <c:v>2.68</c:v>
                </c:pt>
                <c:pt idx="2">
                  <c:v>3.16</c:v>
                </c:pt>
                <c:pt idx="3">
                  <c:v>3.84</c:v>
                </c:pt>
                <c:pt idx="4">
                  <c:v>3.72</c:v>
                </c:pt>
                <c:pt idx="5">
                  <c:v>3.33</c:v>
                </c:pt>
                <c:pt idx="6">
                  <c:v>3.99</c:v>
                </c:pt>
                <c:pt idx="7" formatCode="0.00">
                  <c:v>3.36</c:v>
                </c:pt>
                <c:pt idx="8" formatCode="0.00">
                  <c:v>3.16</c:v>
                </c:pt>
                <c:pt idx="9" formatCode="0.00">
                  <c:v>3.05</c:v>
                </c:pt>
                <c:pt idx="10" formatCode="0.00">
                  <c:v>3.14</c:v>
                </c:pt>
                <c:pt idx="11" formatCode="0.00">
                  <c:v>3.4</c:v>
                </c:pt>
                <c:pt idx="12" formatCode="0.00">
                  <c:v>3.33</c:v>
                </c:pt>
                <c:pt idx="13" formatCode="0.00">
                  <c:v>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9-4775-8FF8-9AE4CD79D6E4}"/>
            </c:ext>
          </c:extLst>
        </c:ser>
        <c:ser>
          <c:idx val="1"/>
          <c:order val="1"/>
          <c:tx>
            <c:strRef>
              <c:f>OSR!$C$1</c:f>
              <c:strCache>
                <c:ptCount val="1"/>
                <c:pt idx="0">
                  <c:v>Wght Avg OSR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OSR!$A$36:$A$49</c:f>
              <c:numCache>
                <c:formatCode>[$-409]mmm\-yy;@</c:formatCode>
                <c:ptCount val="14"/>
                <c:pt idx="0">
                  <c:v>42339</c:v>
                </c:pt>
                <c:pt idx="1">
                  <c:v>42370</c:v>
                </c:pt>
                <c:pt idx="2">
                  <c:v>42401</c:v>
                </c:pt>
                <c:pt idx="3">
                  <c:v>42430</c:v>
                </c:pt>
                <c:pt idx="4">
                  <c:v>42461</c:v>
                </c:pt>
                <c:pt idx="5">
                  <c:v>42491</c:v>
                </c:pt>
                <c:pt idx="6">
                  <c:v>42522</c:v>
                </c:pt>
                <c:pt idx="7">
                  <c:v>42552</c:v>
                </c:pt>
                <c:pt idx="8">
                  <c:v>42583</c:v>
                </c:pt>
                <c:pt idx="9">
                  <c:v>42614</c:v>
                </c:pt>
                <c:pt idx="10">
                  <c:v>42644</c:v>
                </c:pt>
                <c:pt idx="11">
                  <c:v>42690</c:v>
                </c:pt>
                <c:pt idx="12">
                  <c:v>42705</c:v>
                </c:pt>
                <c:pt idx="13">
                  <c:v>42752</c:v>
                </c:pt>
              </c:numCache>
            </c:numRef>
          </c:cat>
          <c:val>
            <c:numRef>
              <c:f>OSR!$C$36:$C$49</c:f>
              <c:numCache>
                <c:formatCode>0.0</c:formatCode>
                <c:ptCount val="14"/>
                <c:pt idx="0">
                  <c:v>3</c:v>
                </c:pt>
                <c:pt idx="1">
                  <c:v>2.4700000000000002</c:v>
                </c:pt>
                <c:pt idx="2">
                  <c:v>3.07</c:v>
                </c:pt>
                <c:pt idx="3">
                  <c:v>3.52</c:v>
                </c:pt>
                <c:pt idx="4">
                  <c:v>3.29</c:v>
                </c:pt>
                <c:pt idx="5">
                  <c:v>3.13</c:v>
                </c:pt>
                <c:pt idx="6">
                  <c:v>3.62</c:v>
                </c:pt>
                <c:pt idx="7" formatCode="0.00">
                  <c:v>3.06</c:v>
                </c:pt>
                <c:pt idx="8" formatCode="0.00">
                  <c:v>2.95</c:v>
                </c:pt>
                <c:pt idx="9" formatCode="0.00">
                  <c:v>2.89</c:v>
                </c:pt>
                <c:pt idx="10" formatCode="0.00">
                  <c:v>2.78</c:v>
                </c:pt>
                <c:pt idx="11" formatCode="0.00">
                  <c:v>2.98</c:v>
                </c:pt>
                <c:pt idx="12" formatCode="0.00">
                  <c:v>3.11</c:v>
                </c:pt>
                <c:pt idx="13" formatCode="0.00">
                  <c:v>2.41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79-4775-8FF8-9AE4CD79D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54376"/>
        <c:axId val="932843792"/>
      </c:barChart>
      <c:dateAx>
        <c:axId val="932854376"/>
        <c:scaling>
          <c:orientation val="minMax"/>
          <c:max val="42736"/>
          <c:min val="42370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3792"/>
        <c:crosses val="autoZero"/>
        <c:auto val="1"/>
        <c:lblOffset val="100"/>
        <c:baseTimeUnit val="months"/>
      </c:dateAx>
      <c:valAx>
        <c:axId val="9328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Order Book/Deal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037037037036999E-3"/>
              <c:y val="0.208742344706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285476815398101"/>
          <c:y val="0.90997958588509797"/>
          <c:w val="0.47429046369203798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New Issue Concessions (NIC)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450627004957699"/>
          <c:y val="0.13759259259259299"/>
          <c:w val="0.83956780402449704"/>
          <c:h val="0.70043452901720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NIC!$A$38:$A$50</c:f>
              <c:numCache>
                <c:formatCode>[$-409]mmm\-yy;@</c:formatCode>
                <c:ptCount val="13"/>
                <c:pt idx="0">
                  <c:v>42401</c:v>
                </c:pt>
                <c:pt idx="1">
                  <c:v>42430</c:v>
                </c:pt>
                <c:pt idx="2">
                  <c:v>42461</c:v>
                </c:pt>
                <c:pt idx="3">
                  <c:v>42491</c:v>
                </c:pt>
                <c:pt idx="4">
                  <c:v>42522</c:v>
                </c:pt>
                <c:pt idx="5">
                  <c:v>42567</c:v>
                </c:pt>
                <c:pt idx="6">
                  <c:v>42598</c:v>
                </c:pt>
                <c:pt idx="7">
                  <c:v>42614</c:v>
                </c:pt>
                <c:pt idx="8">
                  <c:v>42644</c:v>
                </c:pt>
                <c:pt idx="9">
                  <c:v>42675</c:v>
                </c:pt>
                <c:pt idx="10">
                  <c:v>42705</c:v>
                </c:pt>
                <c:pt idx="11">
                  <c:v>42751</c:v>
                </c:pt>
                <c:pt idx="12">
                  <c:v>42767</c:v>
                </c:pt>
              </c:numCache>
            </c:numRef>
          </c:cat>
          <c:val>
            <c:numRef>
              <c:f>NIC!$B$38:$B$50</c:f>
              <c:numCache>
                <c:formatCode>0.00</c:formatCode>
                <c:ptCount val="13"/>
                <c:pt idx="0">
                  <c:v>9.34</c:v>
                </c:pt>
                <c:pt idx="1">
                  <c:v>4.67</c:v>
                </c:pt>
                <c:pt idx="2">
                  <c:v>1.86</c:v>
                </c:pt>
                <c:pt idx="3">
                  <c:v>2.84</c:v>
                </c:pt>
                <c:pt idx="4">
                  <c:v>5.73</c:v>
                </c:pt>
                <c:pt idx="5">
                  <c:v>1.44</c:v>
                </c:pt>
                <c:pt idx="6">
                  <c:v>2.08</c:v>
                </c:pt>
                <c:pt idx="7">
                  <c:v>2.75</c:v>
                </c:pt>
                <c:pt idx="8">
                  <c:v>2.25</c:v>
                </c:pt>
                <c:pt idx="9">
                  <c:v>0.88</c:v>
                </c:pt>
                <c:pt idx="10">
                  <c:v>3.6</c:v>
                </c:pt>
                <c:pt idx="11">
                  <c:v>2.64</c:v>
                </c:pt>
                <c:pt idx="12">
                  <c:v>-1.88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7-4226-99A6-94A83D314F05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NIC!$A$38:$A$50</c:f>
              <c:numCache>
                <c:formatCode>[$-409]mmm\-yy;@</c:formatCode>
                <c:ptCount val="13"/>
                <c:pt idx="0">
                  <c:v>42401</c:v>
                </c:pt>
                <c:pt idx="1">
                  <c:v>42430</c:v>
                </c:pt>
                <c:pt idx="2">
                  <c:v>42461</c:v>
                </c:pt>
                <c:pt idx="3">
                  <c:v>42491</c:v>
                </c:pt>
                <c:pt idx="4">
                  <c:v>42522</c:v>
                </c:pt>
                <c:pt idx="5">
                  <c:v>42567</c:v>
                </c:pt>
                <c:pt idx="6">
                  <c:v>42598</c:v>
                </c:pt>
                <c:pt idx="7">
                  <c:v>42614</c:v>
                </c:pt>
                <c:pt idx="8">
                  <c:v>42644</c:v>
                </c:pt>
                <c:pt idx="9">
                  <c:v>42675</c:v>
                </c:pt>
                <c:pt idx="10">
                  <c:v>42705</c:v>
                </c:pt>
                <c:pt idx="11">
                  <c:v>42751</c:v>
                </c:pt>
                <c:pt idx="12">
                  <c:v>42767</c:v>
                </c:pt>
              </c:numCache>
            </c:numRef>
          </c:cat>
          <c:val>
            <c:numRef>
              <c:f>NIC!$C$38:$C$50</c:f>
              <c:numCache>
                <c:formatCode>0.00</c:formatCode>
                <c:ptCount val="13"/>
                <c:pt idx="0">
                  <c:v>11.03</c:v>
                </c:pt>
                <c:pt idx="1">
                  <c:v>5.19</c:v>
                </c:pt>
                <c:pt idx="2">
                  <c:v>3.27</c:v>
                </c:pt>
                <c:pt idx="3">
                  <c:v>3.99</c:v>
                </c:pt>
                <c:pt idx="4">
                  <c:v>8.58</c:v>
                </c:pt>
                <c:pt idx="5">
                  <c:v>0.4</c:v>
                </c:pt>
                <c:pt idx="6">
                  <c:v>3.18</c:v>
                </c:pt>
                <c:pt idx="7">
                  <c:v>3.42</c:v>
                </c:pt>
                <c:pt idx="8">
                  <c:v>2.29</c:v>
                </c:pt>
                <c:pt idx="9">
                  <c:v>4.32</c:v>
                </c:pt>
                <c:pt idx="10">
                  <c:v>6.8</c:v>
                </c:pt>
                <c:pt idx="11">
                  <c:v>4.6399999999999997</c:v>
                </c:pt>
                <c:pt idx="12">
                  <c:v>-1.2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7-4226-99A6-94A83D314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45752"/>
        <c:axId val="932846536"/>
      </c:barChart>
      <c:dateAx>
        <c:axId val="932845752"/>
        <c:scaling>
          <c:orientation val="minMax"/>
          <c:max val="42767"/>
          <c:min val="42401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6536"/>
        <c:crosses val="autoZero"/>
        <c:auto val="1"/>
        <c:lblOffset val="100"/>
        <c:baseTimeUnit val="months"/>
      </c:dateAx>
      <c:valAx>
        <c:axId val="93284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1.48148148148148E-2"/>
              <c:y val="0.427934893554972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5752"/>
        <c:crosses val="autoZero"/>
        <c:crossBetween val="between"/>
        <c:majorUnit val="2.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5025512548813"/>
          <c:y val="0.90997958588509797"/>
          <c:w val="0.50994868311363095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Oversubscription</a:t>
            </a:r>
            <a:r>
              <a:rPr lang="en-US" sz="1000" b="1" baseline="0"/>
              <a:t> Ratios (OSR)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094954797317001"/>
          <c:y val="0.142222222222222"/>
          <c:w val="0.83198979294254904"/>
          <c:h val="0.580064158646836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OSR!$B$1</c:f>
              <c:strCache>
                <c:ptCount val="1"/>
                <c:pt idx="0">
                  <c:v>Avg OSR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OSR!$A$38:$A$50</c:f>
              <c:numCache>
                <c:formatCode>[$-409]mmm\-yy;@</c:formatCode>
                <c:ptCount val="13"/>
                <c:pt idx="0">
                  <c:v>42401</c:v>
                </c:pt>
                <c:pt idx="1">
                  <c:v>42430</c:v>
                </c:pt>
                <c:pt idx="2">
                  <c:v>42461</c:v>
                </c:pt>
                <c:pt idx="3">
                  <c:v>42491</c:v>
                </c:pt>
                <c:pt idx="4">
                  <c:v>42522</c:v>
                </c:pt>
                <c:pt idx="5">
                  <c:v>42552</c:v>
                </c:pt>
                <c:pt idx="6">
                  <c:v>42583</c:v>
                </c:pt>
                <c:pt idx="7">
                  <c:v>42614</c:v>
                </c:pt>
                <c:pt idx="8">
                  <c:v>42644</c:v>
                </c:pt>
                <c:pt idx="9">
                  <c:v>42690</c:v>
                </c:pt>
                <c:pt idx="10">
                  <c:v>42705</c:v>
                </c:pt>
                <c:pt idx="11">
                  <c:v>42752</c:v>
                </c:pt>
                <c:pt idx="12">
                  <c:v>42767</c:v>
                </c:pt>
              </c:numCache>
            </c:numRef>
          </c:cat>
          <c:val>
            <c:numRef>
              <c:f>OSR!$B$38:$B$50</c:f>
              <c:numCache>
                <c:formatCode>0.0</c:formatCode>
                <c:ptCount val="13"/>
                <c:pt idx="0">
                  <c:v>3.16</c:v>
                </c:pt>
                <c:pt idx="1">
                  <c:v>3.84</c:v>
                </c:pt>
                <c:pt idx="2">
                  <c:v>3.72</c:v>
                </c:pt>
                <c:pt idx="3">
                  <c:v>3.33</c:v>
                </c:pt>
                <c:pt idx="4">
                  <c:v>3.99</c:v>
                </c:pt>
                <c:pt idx="5" formatCode="0.00">
                  <c:v>3.36</c:v>
                </c:pt>
                <c:pt idx="6" formatCode="0.00">
                  <c:v>3.16</c:v>
                </c:pt>
                <c:pt idx="7" formatCode="0.00">
                  <c:v>3.05</c:v>
                </c:pt>
                <c:pt idx="8" formatCode="0.00">
                  <c:v>3.14</c:v>
                </c:pt>
                <c:pt idx="9" formatCode="0.00">
                  <c:v>3.4</c:v>
                </c:pt>
                <c:pt idx="10" formatCode="0.00">
                  <c:v>3.33</c:v>
                </c:pt>
                <c:pt idx="11" formatCode="0.00">
                  <c:v>2.71</c:v>
                </c:pt>
                <c:pt idx="12" formatCode="0.00">
                  <c:v>3.53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8-443C-BA20-75128C714B94}"/>
            </c:ext>
          </c:extLst>
        </c:ser>
        <c:ser>
          <c:idx val="1"/>
          <c:order val="1"/>
          <c:tx>
            <c:strRef>
              <c:f>OSR!$C$1</c:f>
              <c:strCache>
                <c:ptCount val="1"/>
                <c:pt idx="0">
                  <c:v>Wght Avg OSR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OSR!$A$38:$A$50</c:f>
              <c:numCache>
                <c:formatCode>[$-409]mmm\-yy;@</c:formatCode>
                <c:ptCount val="13"/>
                <c:pt idx="0">
                  <c:v>42401</c:v>
                </c:pt>
                <c:pt idx="1">
                  <c:v>42430</c:v>
                </c:pt>
                <c:pt idx="2">
                  <c:v>42461</c:v>
                </c:pt>
                <c:pt idx="3">
                  <c:v>42491</c:v>
                </c:pt>
                <c:pt idx="4">
                  <c:v>42522</c:v>
                </c:pt>
                <c:pt idx="5">
                  <c:v>42552</c:v>
                </c:pt>
                <c:pt idx="6">
                  <c:v>42583</c:v>
                </c:pt>
                <c:pt idx="7">
                  <c:v>42614</c:v>
                </c:pt>
                <c:pt idx="8">
                  <c:v>42644</c:v>
                </c:pt>
                <c:pt idx="9">
                  <c:v>42690</c:v>
                </c:pt>
                <c:pt idx="10">
                  <c:v>42705</c:v>
                </c:pt>
                <c:pt idx="11">
                  <c:v>42752</c:v>
                </c:pt>
                <c:pt idx="12">
                  <c:v>42767</c:v>
                </c:pt>
              </c:numCache>
            </c:numRef>
          </c:cat>
          <c:val>
            <c:numRef>
              <c:f>OSR!$C$38:$C$50</c:f>
              <c:numCache>
                <c:formatCode>0.0</c:formatCode>
                <c:ptCount val="13"/>
                <c:pt idx="0">
                  <c:v>3.07</c:v>
                </c:pt>
                <c:pt idx="1">
                  <c:v>3.52</c:v>
                </c:pt>
                <c:pt idx="2">
                  <c:v>3.29</c:v>
                </c:pt>
                <c:pt idx="3">
                  <c:v>3.13</c:v>
                </c:pt>
                <c:pt idx="4">
                  <c:v>3.62</c:v>
                </c:pt>
                <c:pt idx="5" formatCode="0.00">
                  <c:v>3.06</c:v>
                </c:pt>
                <c:pt idx="6" formatCode="0.00">
                  <c:v>2.95</c:v>
                </c:pt>
                <c:pt idx="7" formatCode="0.00">
                  <c:v>2.89</c:v>
                </c:pt>
                <c:pt idx="8" formatCode="0.00">
                  <c:v>2.78</c:v>
                </c:pt>
                <c:pt idx="9" formatCode="0.00">
                  <c:v>2.98</c:v>
                </c:pt>
                <c:pt idx="10" formatCode="0.00">
                  <c:v>3.11</c:v>
                </c:pt>
                <c:pt idx="11" formatCode="0.00">
                  <c:v>2.41</c:v>
                </c:pt>
                <c:pt idx="12" formatCode="0.00">
                  <c:v>3.07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8-443C-BA20-75128C714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57512"/>
        <c:axId val="932863000"/>
      </c:barChart>
      <c:dateAx>
        <c:axId val="932857512"/>
        <c:scaling>
          <c:orientation val="minMax"/>
          <c:max val="42767"/>
          <c:min val="42401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63000"/>
        <c:crosses val="autoZero"/>
        <c:auto val="1"/>
        <c:lblOffset val="100"/>
        <c:baseTimeUnit val="months"/>
      </c:dateAx>
      <c:valAx>
        <c:axId val="93286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Order Book/Deal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037037037036999E-3"/>
              <c:y val="0.208742344706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7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285476815398101"/>
          <c:y val="0.90997958588509797"/>
          <c:w val="0.47429046369203798"/>
          <c:h val="7.6131525226013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New Issue Concessions (NIC)</a:t>
            </a:r>
          </a:p>
        </c:rich>
      </c:tx>
      <c:layout>
        <c:manualLayout>
          <c:xMode val="edge"/>
          <c:yMode val="edge"/>
          <c:x val="0.246663649933901"/>
          <c:y val="2.77777777777778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450627004957699"/>
          <c:y val="0.13759259259259299"/>
          <c:w val="0.83956780402449704"/>
          <c:h val="0.78435185185185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NIC!$A$41:$A$53</c:f>
              <c:numCache>
                <c:formatCode>[$-409]mmm\-yy;@</c:formatCode>
                <c:ptCount val="13"/>
                <c:pt idx="0">
                  <c:v>42491</c:v>
                </c:pt>
                <c:pt idx="1">
                  <c:v>42522</c:v>
                </c:pt>
                <c:pt idx="2">
                  <c:v>42567</c:v>
                </c:pt>
                <c:pt idx="3">
                  <c:v>42598</c:v>
                </c:pt>
                <c:pt idx="4">
                  <c:v>42614</c:v>
                </c:pt>
                <c:pt idx="5">
                  <c:v>42644</c:v>
                </c:pt>
                <c:pt idx="6">
                  <c:v>42675</c:v>
                </c:pt>
                <c:pt idx="7">
                  <c:v>42705</c:v>
                </c:pt>
                <c:pt idx="8">
                  <c:v>42751</c:v>
                </c:pt>
                <c:pt idx="9">
                  <c:v>42767</c:v>
                </c:pt>
                <c:pt idx="10">
                  <c:v>42795</c:v>
                </c:pt>
                <c:pt idx="11">
                  <c:v>42826</c:v>
                </c:pt>
                <c:pt idx="12">
                  <c:v>42856</c:v>
                </c:pt>
              </c:numCache>
            </c:numRef>
          </c:cat>
          <c:val>
            <c:numRef>
              <c:f>NIC!$B$41:$B$53</c:f>
              <c:numCache>
                <c:formatCode>0.00</c:formatCode>
                <c:ptCount val="13"/>
                <c:pt idx="0">
                  <c:v>2.84</c:v>
                </c:pt>
                <c:pt idx="1">
                  <c:v>5.73</c:v>
                </c:pt>
                <c:pt idx="2">
                  <c:v>1.44</c:v>
                </c:pt>
                <c:pt idx="3">
                  <c:v>2.08</c:v>
                </c:pt>
                <c:pt idx="4">
                  <c:v>2.75</c:v>
                </c:pt>
                <c:pt idx="5">
                  <c:v>2.25</c:v>
                </c:pt>
                <c:pt idx="6">
                  <c:v>0.88</c:v>
                </c:pt>
                <c:pt idx="7">
                  <c:v>3.6</c:v>
                </c:pt>
                <c:pt idx="8">
                  <c:v>2.64</c:v>
                </c:pt>
                <c:pt idx="9">
                  <c:v>-1.88</c:v>
                </c:pt>
                <c:pt idx="10">
                  <c:v>0.59</c:v>
                </c:pt>
                <c:pt idx="11">
                  <c:v>1.1000000000000001</c:v>
                </c:pt>
                <c:pt idx="12">
                  <c:v>-1.25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9-4CEA-8AA8-F8F492F9808F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NIC!$A$41:$A$53</c:f>
              <c:numCache>
                <c:formatCode>[$-409]mmm\-yy;@</c:formatCode>
                <c:ptCount val="13"/>
                <c:pt idx="0">
                  <c:v>42491</c:v>
                </c:pt>
                <c:pt idx="1">
                  <c:v>42522</c:v>
                </c:pt>
                <c:pt idx="2">
                  <c:v>42567</c:v>
                </c:pt>
                <c:pt idx="3">
                  <c:v>42598</c:v>
                </c:pt>
                <c:pt idx="4">
                  <c:v>42614</c:v>
                </c:pt>
                <c:pt idx="5">
                  <c:v>42644</c:v>
                </c:pt>
                <c:pt idx="6">
                  <c:v>42675</c:v>
                </c:pt>
                <c:pt idx="7">
                  <c:v>42705</c:v>
                </c:pt>
                <c:pt idx="8">
                  <c:v>42751</c:v>
                </c:pt>
                <c:pt idx="9">
                  <c:v>42767</c:v>
                </c:pt>
                <c:pt idx="10">
                  <c:v>42795</c:v>
                </c:pt>
                <c:pt idx="11">
                  <c:v>42826</c:v>
                </c:pt>
                <c:pt idx="12">
                  <c:v>42856</c:v>
                </c:pt>
              </c:numCache>
            </c:numRef>
          </c:cat>
          <c:val>
            <c:numRef>
              <c:f>NIC!$C$41:$C$53</c:f>
              <c:numCache>
                <c:formatCode>0.00</c:formatCode>
                <c:ptCount val="13"/>
                <c:pt idx="0">
                  <c:v>3.99</c:v>
                </c:pt>
                <c:pt idx="1">
                  <c:v>8.58</c:v>
                </c:pt>
                <c:pt idx="2">
                  <c:v>0.4</c:v>
                </c:pt>
                <c:pt idx="3">
                  <c:v>3.18</c:v>
                </c:pt>
                <c:pt idx="4">
                  <c:v>3.42</c:v>
                </c:pt>
                <c:pt idx="5">
                  <c:v>2.29</c:v>
                </c:pt>
                <c:pt idx="6">
                  <c:v>4.32</c:v>
                </c:pt>
                <c:pt idx="7">
                  <c:v>6.8</c:v>
                </c:pt>
                <c:pt idx="8">
                  <c:v>4.6399999999999997</c:v>
                </c:pt>
                <c:pt idx="9">
                  <c:v>-1.2</c:v>
                </c:pt>
                <c:pt idx="10">
                  <c:v>1.3</c:v>
                </c:pt>
                <c:pt idx="11">
                  <c:v>2.0499999999999998</c:v>
                </c:pt>
                <c:pt idx="12">
                  <c:v>-0.86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9-4CEA-8AA8-F8F492F98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62608"/>
        <c:axId val="932859864"/>
      </c:barChart>
      <c:dateAx>
        <c:axId val="932862608"/>
        <c:scaling>
          <c:orientation val="minMax"/>
          <c:max val="42856"/>
          <c:min val="42491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9864"/>
        <c:crosses val="autoZero"/>
        <c:auto val="1"/>
        <c:lblOffset val="100"/>
        <c:baseTimeUnit val="months"/>
      </c:dateAx>
      <c:valAx>
        <c:axId val="932859864"/>
        <c:scaling>
          <c:orientation val="minMax"/>
          <c:max val="1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1.48148148148148E-2"/>
              <c:y val="0.427934893554972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6260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502552324919"/>
          <c:y val="0.92849810440361602"/>
          <c:w val="0.50994868311363095"/>
          <c:h val="7.15018955963837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Oversubscription</a:t>
            </a:r>
            <a:r>
              <a:rPr lang="en-US" sz="1000" b="1" baseline="0"/>
              <a:t> Ratios (OSR)</a:t>
            </a:r>
            <a:endParaRPr lang="en-US" sz="1000" b="1"/>
          </a:p>
        </c:rich>
      </c:tx>
      <c:layout>
        <c:manualLayout>
          <c:xMode val="edge"/>
          <c:yMode val="edge"/>
          <c:x val="0.22892893263313299"/>
          <c:y val="2.77777777777778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094954797317001"/>
          <c:y val="0.13759259259259299"/>
          <c:w val="0.83198979294254904"/>
          <c:h val="0.5569160104986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OSR!$B$1</c:f>
              <c:strCache>
                <c:ptCount val="1"/>
                <c:pt idx="0">
                  <c:v>Avg OSR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OSR!$A$41:$A$53</c:f>
              <c:numCache>
                <c:formatCode>[$-409]mmm\-yy;@</c:formatCode>
                <c:ptCount val="13"/>
                <c:pt idx="0">
                  <c:v>42491</c:v>
                </c:pt>
                <c:pt idx="1">
                  <c:v>42522</c:v>
                </c:pt>
                <c:pt idx="2">
                  <c:v>42552</c:v>
                </c:pt>
                <c:pt idx="3">
                  <c:v>42583</c:v>
                </c:pt>
                <c:pt idx="4">
                  <c:v>42614</c:v>
                </c:pt>
                <c:pt idx="5">
                  <c:v>42644</c:v>
                </c:pt>
                <c:pt idx="6">
                  <c:v>42690</c:v>
                </c:pt>
                <c:pt idx="7">
                  <c:v>42705</c:v>
                </c:pt>
                <c:pt idx="8">
                  <c:v>42752</c:v>
                </c:pt>
                <c:pt idx="9">
                  <c:v>42767</c:v>
                </c:pt>
                <c:pt idx="10">
                  <c:v>42795</c:v>
                </c:pt>
                <c:pt idx="11">
                  <c:v>42826</c:v>
                </c:pt>
                <c:pt idx="12">
                  <c:v>42856</c:v>
                </c:pt>
              </c:numCache>
            </c:numRef>
          </c:cat>
          <c:val>
            <c:numRef>
              <c:f>OSR!$B$41:$B$53</c:f>
              <c:numCache>
                <c:formatCode>0.0</c:formatCode>
                <c:ptCount val="13"/>
                <c:pt idx="0">
                  <c:v>3.33</c:v>
                </c:pt>
                <c:pt idx="1">
                  <c:v>3.99</c:v>
                </c:pt>
                <c:pt idx="2" formatCode="0.00">
                  <c:v>3.36</c:v>
                </c:pt>
                <c:pt idx="3" formatCode="0.00">
                  <c:v>3.16</c:v>
                </c:pt>
                <c:pt idx="4" formatCode="0.00">
                  <c:v>3.05</c:v>
                </c:pt>
                <c:pt idx="5" formatCode="0.00">
                  <c:v>3.14</c:v>
                </c:pt>
                <c:pt idx="6" formatCode="0.00">
                  <c:v>3.4</c:v>
                </c:pt>
                <c:pt idx="7" formatCode="0.00">
                  <c:v>3.33</c:v>
                </c:pt>
                <c:pt idx="8" formatCode="0.00">
                  <c:v>2.71</c:v>
                </c:pt>
                <c:pt idx="9" formatCode="0.00">
                  <c:v>3.53</c:v>
                </c:pt>
                <c:pt idx="10" formatCode="0.00">
                  <c:v>3.01</c:v>
                </c:pt>
                <c:pt idx="11" formatCode="0.00">
                  <c:v>2.67</c:v>
                </c:pt>
                <c:pt idx="12" formatCode="0.00">
                  <c:v>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6-4463-9FEE-E1D9A1D73CB3}"/>
            </c:ext>
          </c:extLst>
        </c:ser>
        <c:ser>
          <c:idx val="1"/>
          <c:order val="1"/>
          <c:tx>
            <c:strRef>
              <c:f>OSR!$C$1</c:f>
              <c:strCache>
                <c:ptCount val="1"/>
                <c:pt idx="0">
                  <c:v>Wght Avg OSR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OSR!$A$41:$A$53</c:f>
              <c:numCache>
                <c:formatCode>[$-409]mmm\-yy;@</c:formatCode>
                <c:ptCount val="13"/>
                <c:pt idx="0">
                  <c:v>42491</c:v>
                </c:pt>
                <c:pt idx="1">
                  <c:v>42522</c:v>
                </c:pt>
                <c:pt idx="2">
                  <c:v>42552</c:v>
                </c:pt>
                <c:pt idx="3">
                  <c:v>42583</c:v>
                </c:pt>
                <c:pt idx="4">
                  <c:v>42614</c:v>
                </c:pt>
                <c:pt idx="5">
                  <c:v>42644</c:v>
                </c:pt>
                <c:pt idx="6">
                  <c:v>42690</c:v>
                </c:pt>
                <c:pt idx="7">
                  <c:v>42705</c:v>
                </c:pt>
                <c:pt idx="8">
                  <c:v>42752</c:v>
                </c:pt>
                <c:pt idx="9">
                  <c:v>42767</c:v>
                </c:pt>
                <c:pt idx="10">
                  <c:v>42795</c:v>
                </c:pt>
                <c:pt idx="11">
                  <c:v>42826</c:v>
                </c:pt>
                <c:pt idx="12">
                  <c:v>42856</c:v>
                </c:pt>
              </c:numCache>
            </c:numRef>
          </c:cat>
          <c:val>
            <c:numRef>
              <c:f>OSR!$C$41:$C$53</c:f>
              <c:numCache>
                <c:formatCode>0.0</c:formatCode>
                <c:ptCount val="13"/>
                <c:pt idx="0">
                  <c:v>3.13</c:v>
                </c:pt>
                <c:pt idx="1">
                  <c:v>3.62</c:v>
                </c:pt>
                <c:pt idx="2" formatCode="0.00">
                  <c:v>3.06</c:v>
                </c:pt>
                <c:pt idx="3" formatCode="0.00">
                  <c:v>2.95</c:v>
                </c:pt>
                <c:pt idx="4" formatCode="0.00">
                  <c:v>2.89</c:v>
                </c:pt>
                <c:pt idx="5" formatCode="0.00">
                  <c:v>2.78</c:v>
                </c:pt>
                <c:pt idx="6" formatCode="0.00">
                  <c:v>2.98</c:v>
                </c:pt>
                <c:pt idx="7" formatCode="0.00">
                  <c:v>3.11</c:v>
                </c:pt>
                <c:pt idx="8" formatCode="0.00">
                  <c:v>2.41</c:v>
                </c:pt>
                <c:pt idx="9" formatCode="0.00">
                  <c:v>3.07</c:v>
                </c:pt>
                <c:pt idx="10" formatCode="0.00">
                  <c:v>2.76</c:v>
                </c:pt>
                <c:pt idx="11" formatCode="0.00">
                  <c:v>2.46</c:v>
                </c:pt>
                <c:pt idx="12" formatCode="0.00">
                  <c:v>3.09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6-4463-9FEE-E1D9A1D73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55944"/>
        <c:axId val="932857904"/>
      </c:barChart>
      <c:dateAx>
        <c:axId val="932855944"/>
        <c:scaling>
          <c:orientation val="minMax"/>
          <c:max val="42856"/>
          <c:min val="42491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7904"/>
        <c:crosses val="autoZero"/>
        <c:auto val="1"/>
        <c:lblOffset val="100"/>
        <c:baseTimeUnit val="months"/>
      </c:dateAx>
      <c:valAx>
        <c:axId val="93285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Order Book/Deal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037037037036999E-3"/>
              <c:y val="0.208742344706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559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285464699710298"/>
          <c:y val="0.933127734033246"/>
          <c:w val="0.47429046369203798"/>
          <c:h val="6.6872265966754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6601792700440767E-2"/>
          <c:y val="3.2810749851864593E-2"/>
          <c:w val="0.88359307680879517"/>
          <c:h val="0.759053462545635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NIC!$A$60:$A$72</c:f>
              <c:numCache>
                <c:formatCode>[$-409]mmm\-yy;@</c:formatCode>
                <c:ptCount val="13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</c:numCache>
            </c:numRef>
          </c:cat>
          <c:val>
            <c:numRef>
              <c:f>NIC!$B$60:$B$72</c:f>
              <c:numCache>
                <c:formatCode>0.00</c:formatCode>
                <c:ptCount val="13"/>
                <c:pt idx="0">
                  <c:v>0.06</c:v>
                </c:pt>
                <c:pt idx="1">
                  <c:v>0.69</c:v>
                </c:pt>
                <c:pt idx="2">
                  <c:v>2.58</c:v>
                </c:pt>
                <c:pt idx="3">
                  <c:v>8.61</c:v>
                </c:pt>
                <c:pt idx="4">
                  <c:v>4.22</c:v>
                </c:pt>
                <c:pt idx="5">
                  <c:v>4.8099999999999996</c:v>
                </c:pt>
                <c:pt idx="6">
                  <c:v>6.06</c:v>
                </c:pt>
                <c:pt idx="7">
                  <c:v>1.78</c:v>
                </c:pt>
                <c:pt idx="8">
                  <c:v>2.31</c:v>
                </c:pt>
                <c:pt idx="9">
                  <c:v>4.22</c:v>
                </c:pt>
                <c:pt idx="10">
                  <c:v>5.12</c:v>
                </c:pt>
                <c:pt idx="11">
                  <c:v>10.35</c:v>
                </c:pt>
                <c:pt idx="12">
                  <c:v>9.23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69-448A-A549-CC5EB17A34F4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NIC!$A$60:$A$72</c:f>
              <c:numCache>
                <c:formatCode>[$-409]mmm\-yy;@</c:formatCode>
                <c:ptCount val="13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</c:numCache>
            </c:numRef>
          </c:cat>
          <c:val>
            <c:numRef>
              <c:f>NIC!$C$60:$C$72</c:f>
              <c:numCache>
                <c:formatCode>0.00</c:formatCode>
                <c:ptCount val="13"/>
                <c:pt idx="0">
                  <c:v>0.73</c:v>
                </c:pt>
                <c:pt idx="1">
                  <c:v>1.1000000000000001</c:v>
                </c:pt>
                <c:pt idx="2">
                  <c:v>3.17</c:v>
                </c:pt>
                <c:pt idx="3">
                  <c:v>11.25</c:v>
                </c:pt>
                <c:pt idx="4">
                  <c:v>4.3600000000000003</c:v>
                </c:pt>
                <c:pt idx="5">
                  <c:v>5.3</c:v>
                </c:pt>
                <c:pt idx="6">
                  <c:v>6.58</c:v>
                </c:pt>
                <c:pt idx="7">
                  <c:v>3.09</c:v>
                </c:pt>
                <c:pt idx="8">
                  <c:v>3.06</c:v>
                </c:pt>
                <c:pt idx="9">
                  <c:v>5.15</c:v>
                </c:pt>
                <c:pt idx="10">
                  <c:v>5.2</c:v>
                </c:pt>
                <c:pt idx="11">
                  <c:v>11.68</c:v>
                </c:pt>
                <c:pt idx="12">
                  <c:v>9.2100000000000009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69-448A-A549-CC5EB17A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35560"/>
        <c:axId val="932841440"/>
      </c:barChart>
      <c:dateAx>
        <c:axId val="932835560"/>
        <c:scaling>
          <c:orientation val="minMax"/>
          <c:max val="43435"/>
          <c:min val="43070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1440"/>
        <c:crosses val="autoZero"/>
        <c:auto val="1"/>
        <c:lblOffset val="100"/>
        <c:baseTimeUnit val="months"/>
      </c:dateAx>
      <c:valAx>
        <c:axId val="932841440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2.7362433183994599E-5"/>
              <c:y val="0.4233052639253430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35560"/>
        <c:crosses val="autoZero"/>
        <c:crossBetween val="between"/>
        <c:majorUnit val="3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5.6346506215024995E-2"/>
          <c:y val="2.7632632103538513E-3"/>
          <c:w val="0.50994868311363095"/>
          <c:h val="6.2242636337124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6601792700440767E-2"/>
          <c:y val="5.7085842078100808E-2"/>
          <c:w val="0.88359307680879517"/>
          <c:h val="0.777205304336143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NIC!$A$62:$A$74</c:f>
              <c:numCache>
                <c:formatCode>[$-409]mmm\-yy;@</c:formatCode>
                <c:ptCount val="13"/>
                <c:pt idx="0">
                  <c:v>43132</c:v>
                </c:pt>
                <c:pt idx="1">
                  <c:v>43160</c:v>
                </c:pt>
                <c:pt idx="2">
                  <c:v>43191</c:v>
                </c:pt>
                <c:pt idx="3">
                  <c:v>43221</c:v>
                </c:pt>
                <c:pt idx="4">
                  <c:v>43252</c:v>
                </c:pt>
                <c:pt idx="5">
                  <c:v>43282</c:v>
                </c:pt>
                <c:pt idx="6">
                  <c:v>43313</c:v>
                </c:pt>
                <c:pt idx="7">
                  <c:v>43344</c:v>
                </c:pt>
                <c:pt idx="8">
                  <c:v>43374</c:v>
                </c:pt>
                <c:pt idx="9">
                  <c:v>43405</c:v>
                </c:pt>
                <c:pt idx="10">
                  <c:v>43435</c:v>
                </c:pt>
                <c:pt idx="11">
                  <c:v>43466</c:v>
                </c:pt>
                <c:pt idx="12">
                  <c:v>43497</c:v>
                </c:pt>
              </c:numCache>
            </c:numRef>
          </c:cat>
          <c:val>
            <c:numRef>
              <c:f>NIC!$B$62:$B$74</c:f>
              <c:numCache>
                <c:formatCode>0.00</c:formatCode>
                <c:ptCount val="13"/>
                <c:pt idx="0">
                  <c:v>2.58</c:v>
                </c:pt>
                <c:pt idx="1">
                  <c:v>8.61</c:v>
                </c:pt>
                <c:pt idx="2">
                  <c:v>4.22</c:v>
                </c:pt>
                <c:pt idx="3">
                  <c:v>4.8099999999999996</c:v>
                </c:pt>
                <c:pt idx="4">
                  <c:v>6.06</c:v>
                </c:pt>
                <c:pt idx="5">
                  <c:v>1.78</c:v>
                </c:pt>
                <c:pt idx="6">
                  <c:v>2.31</c:v>
                </c:pt>
                <c:pt idx="7">
                  <c:v>4.22</c:v>
                </c:pt>
                <c:pt idx="8">
                  <c:v>5.12</c:v>
                </c:pt>
                <c:pt idx="9">
                  <c:v>10.35</c:v>
                </c:pt>
                <c:pt idx="10">
                  <c:v>9.23</c:v>
                </c:pt>
                <c:pt idx="11">
                  <c:v>7.6</c:v>
                </c:pt>
                <c:pt idx="12">
                  <c:v>-0.86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69-448A-A549-CC5EB17A34F4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NIC!$A$62:$A$74</c:f>
              <c:numCache>
                <c:formatCode>[$-409]mmm\-yy;@</c:formatCode>
                <c:ptCount val="13"/>
                <c:pt idx="0">
                  <c:v>43132</c:v>
                </c:pt>
                <c:pt idx="1">
                  <c:v>43160</c:v>
                </c:pt>
                <c:pt idx="2">
                  <c:v>43191</c:v>
                </c:pt>
                <c:pt idx="3">
                  <c:v>43221</c:v>
                </c:pt>
                <c:pt idx="4">
                  <c:v>43252</c:v>
                </c:pt>
                <c:pt idx="5">
                  <c:v>43282</c:v>
                </c:pt>
                <c:pt idx="6">
                  <c:v>43313</c:v>
                </c:pt>
                <c:pt idx="7">
                  <c:v>43344</c:v>
                </c:pt>
                <c:pt idx="8">
                  <c:v>43374</c:v>
                </c:pt>
                <c:pt idx="9">
                  <c:v>43405</c:v>
                </c:pt>
                <c:pt idx="10">
                  <c:v>43435</c:v>
                </c:pt>
                <c:pt idx="11">
                  <c:v>43466</c:v>
                </c:pt>
                <c:pt idx="12">
                  <c:v>43497</c:v>
                </c:pt>
              </c:numCache>
            </c:numRef>
          </c:cat>
          <c:val>
            <c:numRef>
              <c:f>NIC!$C$62:$C$74</c:f>
              <c:numCache>
                <c:formatCode>0.00</c:formatCode>
                <c:ptCount val="13"/>
                <c:pt idx="0">
                  <c:v>3.17</c:v>
                </c:pt>
                <c:pt idx="1">
                  <c:v>11.25</c:v>
                </c:pt>
                <c:pt idx="2">
                  <c:v>4.3600000000000003</c:v>
                </c:pt>
                <c:pt idx="3">
                  <c:v>5.3</c:v>
                </c:pt>
                <c:pt idx="4">
                  <c:v>6.58</c:v>
                </c:pt>
                <c:pt idx="5">
                  <c:v>3.09</c:v>
                </c:pt>
                <c:pt idx="6">
                  <c:v>3.06</c:v>
                </c:pt>
                <c:pt idx="7">
                  <c:v>5.15</c:v>
                </c:pt>
                <c:pt idx="8">
                  <c:v>5.2</c:v>
                </c:pt>
                <c:pt idx="9">
                  <c:v>11.68</c:v>
                </c:pt>
                <c:pt idx="10">
                  <c:v>9.2100000000000009</c:v>
                </c:pt>
                <c:pt idx="11">
                  <c:v>9.69</c:v>
                </c:pt>
                <c:pt idx="12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69-448A-A549-CC5EB17A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841832"/>
        <c:axId val="932836344"/>
      </c:barChart>
      <c:dateAx>
        <c:axId val="932841832"/>
        <c:scaling>
          <c:orientation val="minMax"/>
          <c:max val="43497"/>
          <c:min val="43132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36344"/>
        <c:crosses val="autoZero"/>
        <c:auto val="1"/>
        <c:lblOffset val="100"/>
        <c:baseTimeUnit val="months"/>
      </c:dateAx>
      <c:valAx>
        <c:axId val="932836344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0"/>
              <c:y val="0.398939008763935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932841832"/>
        <c:crosses val="autoZero"/>
        <c:crossBetween val="between"/>
        <c:majorUnit val="3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5.6346506215024995E-2"/>
          <c:y val="2.7632632103538513E-3"/>
          <c:w val="0.50994868311363095"/>
          <c:h val="6.2242636337124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New Issue Concessions (NIC)</a:t>
            </a:r>
          </a:p>
        </c:rich>
      </c:tx>
      <c:layout>
        <c:manualLayout>
          <c:xMode val="edge"/>
          <c:yMode val="edge"/>
          <c:x val="0.38963739750055754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2736413463023E-2"/>
          <c:y val="6.8148148148148152E-2"/>
          <c:w val="0.93726358653697694"/>
          <c:h val="0.855584157749512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NIC!$B$1</c:f>
              <c:strCache>
                <c:ptCount val="1"/>
                <c:pt idx="0">
                  <c:v>Avg NIC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NIC!$A$85:$A$97</c:f>
              <c:numCache>
                <c:formatCode>[$-409]mmm\-yy;@</c:formatCode>
                <c:ptCount val="13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</c:numCache>
            </c:numRef>
          </c:cat>
          <c:val>
            <c:numRef>
              <c:f>NIC!$B$85:$B$97</c:f>
              <c:numCache>
                <c:formatCode>0.00</c:formatCode>
                <c:ptCount val="13"/>
                <c:pt idx="0">
                  <c:v>0.57999999999999996</c:v>
                </c:pt>
                <c:pt idx="1">
                  <c:v>1.1599999999999999</c:v>
                </c:pt>
                <c:pt idx="2">
                  <c:v>26.94</c:v>
                </c:pt>
                <c:pt idx="3">
                  <c:v>20.68</c:v>
                </c:pt>
                <c:pt idx="4">
                  <c:v>9.5299999999999994</c:v>
                </c:pt>
                <c:pt idx="5">
                  <c:v>-0.6</c:v>
                </c:pt>
                <c:pt idx="6">
                  <c:v>6.94</c:v>
                </c:pt>
                <c:pt idx="7">
                  <c:v>-0.77</c:v>
                </c:pt>
                <c:pt idx="8">
                  <c:v>0.21</c:v>
                </c:pt>
                <c:pt idx="9">
                  <c:v>-1.36</c:v>
                </c:pt>
                <c:pt idx="10">
                  <c:v>-1.82</c:v>
                </c:pt>
                <c:pt idx="11">
                  <c:v>-0.64</c:v>
                </c:pt>
                <c:pt idx="12">
                  <c:v>-2.0299999999999998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4-4092-991F-CEC5C4DFB792}"/>
            </c:ext>
          </c:extLst>
        </c:ser>
        <c:ser>
          <c:idx val="1"/>
          <c:order val="1"/>
          <c:tx>
            <c:strRef>
              <c:f>NIC!$C$1</c:f>
              <c:strCache>
                <c:ptCount val="1"/>
                <c:pt idx="0">
                  <c:v>Wght Avg NIC</c:v>
                </c:pt>
              </c:strCache>
            </c:strRef>
          </c:tx>
          <c:spPr>
            <a:solidFill>
              <a:srgbClr val="00B05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numRef>
              <c:f>NIC!$A$85:$A$97</c:f>
              <c:numCache>
                <c:formatCode>[$-409]mmm\-yy;@</c:formatCode>
                <c:ptCount val="13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</c:numCache>
            </c:numRef>
          </c:cat>
          <c:val>
            <c:numRef>
              <c:f>NIC!$C$85:$C$97</c:f>
              <c:numCache>
                <c:formatCode>0.00</c:formatCode>
                <c:ptCount val="13"/>
                <c:pt idx="0">
                  <c:v>1.01</c:v>
                </c:pt>
                <c:pt idx="1">
                  <c:v>0.98</c:v>
                </c:pt>
                <c:pt idx="2">
                  <c:v>30.88</c:v>
                </c:pt>
                <c:pt idx="3">
                  <c:v>23.93</c:v>
                </c:pt>
                <c:pt idx="4">
                  <c:v>9.2899999999999991</c:v>
                </c:pt>
                <c:pt idx="5">
                  <c:v>0.83</c:v>
                </c:pt>
                <c:pt idx="6">
                  <c:v>6.3</c:v>
                </c:pt>
                <c:pt idx="7">
                  <c:v>-0.55000000000000004</c:v>
                </c:pt>
                <c:pt idx="8">
                  <c:v>2.08</c:v>
                </c:pt>
                <c:pt idx="9">
                  <c:v>0.32</c:v>
                </c:pt>
                <c:pt idx="10">
                  <c:v>-0.35</c:v>
                </c:pt>
                <c:pt idx="11">
                  <c:v>-0.16</c:v>
                </c:pt>
                <c:pt idx="12">
                  <c:v>-1.52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4-4092-991F-CEC5C4DFB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0565592"/>
        <c:axId val="1110562848"/>
      </c:barChart>
      <c:dateAx>
        <c:axId val="1110565592"/>
        <c:scaling>
          <c:orientation val="minMax"/>
          <c:min val="43831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110562848"/>
        <c:crosses val="autoZero"/>
        <c:auto val="1"/>
        <c:lblOffset val="100"/>
        <c:baseTimeUnit val="months"/>
      </c:dateAx>
      <c:valAx>
        <c:axId val="1110562848"/>
        <c:scaling>
          <c:orientation val="minMax"/>
          <c:max val="3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bps</a:t>
                </a:r>
              </a:p>
            </c:rich>
          </c:tx>
          <c:layout>
            <c:manualLayout>
              <c:xMode val="edge"/>
              <c:yMode val="edge"/>
              <c:x val="2.7362433183994599E-5"/>
              <c:y val="0.4233052639253430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110565592"/>
        <c:crosses val="autoZero"/>
        <c:crossBetween val="between"/>
        <c:majorUnit val="5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24502577362373454"/>
          <c:y val="0.93775735137040428"/>
          <c:w val="0.50994868311363095"/>
          <c:h val="6.2242636337124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Oversubscription</a:t>
            </a:r>
            <a:r>
              <a:rPr lang="en-US" sz="1000" b="1" baseline="0"/>
              <a:t> Ratios (OSR)</a:t>
            </a:r>
            <a:endParaRPr lang="en-US" sz="1000" b="1"/>
          </a:p>
        </c:rich>
      </c:tx>
      <c:layout>
        <c:manualLayout>
          <c:xMode val="edge"/>
          <c:yMode val="edge"/>
          <c:x val="0.38722139665139899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079438140085435E-2"/>
          <c:y val="8.2037037037037033E-2"/>
          <c:w val="0.90007255909800477"/>
          <c:h val="0.800947875547386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OSR!$B$1</c:f>
              <c:strCache>
                <c:ptCount val="1"/>
                <c:pt idx="0">
                  <c:v>Avg OSR</c:v>
                </c:pt>
              </c:strCache>
            </c:strRef>
          </c:tx>
          <c:spPr>
            <a:solidFill>
              <a:srgbClr val="00B0F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OSR!$A$85:$A$97</c:f>
              <c:numCache>
                <c:formatCode>[$-409]mmm\-yy;@</c:formatCode>
                <c:ptCount val="13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</c:numCache>
            </c:numRef>
          </c:cat>
          <c:val>
            <c:numRef>
              <c:f>OSR!$B$85:$B$97</c:f>
              <c:numCache>
                <c:formatCode>0.00</c:formatCode>
                <c:ptCount val="13"/>
                <c:pt idx="0">
                  <c:v>3.25</c:v>
                </c:pt>
                <c:pt idx="1">
                  <c:v>3.46</c:v>
                </c:pt>
                <c:pt idx="2">
                  <c:v>5.22</c:v>
                </c:pt>
                <c:pt idx="3">
                  <c:v>4.66</c:v>
                </c:pt>
                <c:pt idx="4">
                  <c:v>4.04</c:v>
                </c:pt>
                <c:pt idx="5">
                  <c:v>4.2</c:v>
                </c:pt>
                <c:pt idx="6">
                  <c:v>3.61</c:v>
                </c:pt>
                <c:pt idx="7">
                  <c:v>3.64</c:v>
                </c:pt>
                <c:pt idx="8">
                  <c:v>3.48</c:v>
                </c:pt>
                <c:pt idx="9">
                  <c:v>3.78</c:v>
                </c:pt>
                <c:pt idx="10">
                  <c:v>3.77</c:v>
                </c:pt>
                <c:pt idx="11">
                  <c:v>3.32</c:v>
                </c:pt>
                <c:pt idx="12">
                  <c:v>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E-44C9-AE03-6E1B4A45BF22}"/>
            </c:ext>
          </c:extLst>
        </c:ser>
        <c:ser>
          <c:idx val="1"/>
          <c:order val="1"/>
          <c:tx>
            <c:strRef>
              <c:f>OSR!$C$1</c:f>
              <c:strCache>
                <c:ptCount val="1"/>
                <c:pt idx="0">
                  <c:v>Wght Avg OSR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numRef>
              <c:f>OSR!$A$85:$A$97</c:f>
              <c:numCache>
                <c:formatCode>[$-409]mmm\-yy;@</c:formatCode>
                <c:ptCount val="13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</c:numCache>
            </c:numRef>
          </c:cat>
          <c:val>
            <c:numRef>
              <c:f>OSR!$C$85:$C$97</c:f>
              <c:numCache>
                <c:formatCode>0.00</c:formatCode>
                <c:ptCount val="13"/>
                <c:pt idx="0">
                  <c:v>3</c:v>
                </c:pt>
                <c:pt idx="1">
                  <c:v>3.16</c:v>
                </c:pt>
                <c:pt idx="2">
                  <c:v>4.68</c:v>
                </c:pt>
                <c:pt idx="3">
                  <c:v>3.91</c:v>
                </c:pt>
                <c:pt idx="4">
                  <c:v>3.62</c:v>
                </c:pt>
                <c:pt idx="5">
                  <c:v>3.72</c:v>
                </c:pt>
                <c:pt idx="6">
                  <c:v>3.47</c:v>
                </c:pt>
                <c:pt idx="7">
                  <c:v>3.28</c:v>
                </c:pt>
                <c:pt idx="8">
                  <c:v>3.25</c:v>
                </c:pt>
                <c:pt idx="9">
                  <c:v>3.43</c:v>
                </c:pt>
                <c:pt idx="10">
                  <c:v>3.27</c:v>
                </c:pt>
                <c:pt idx="11">
                  <c:v>2.71</c:v>
                </c:pt>
                <c:pt idx="12">
                  <c:v>2.82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2E-44C9-AE03-6E1B4A45B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0564024"/>
        <c:axId val="1110703184"/>
      </c:barChart>
      <c:dateAx>
        <c:axId val="1110564024"/>
        <c:scaling>
          <c:orientation val="minMax"/>
          <c:max val="44197"/>
          <c:min val="43831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110703184"/>
        <c:crosses val="autoZero"/>
        <c:auto val="1"/>
        <c:lblOffset val="100"/>
        <c:baseTimeUnit val="months"/>
      </c:dateAx>
      <c:valAx>
        <c:axId val="1110703184"/>
        <c:scaling>
          <c:orientation val="minMax"/>
          <c:max val="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Order Book/Deal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037037037036999E-3"/>
              <c:y val="0.208742344706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1105640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173798204758714"/>
          <c:y val="0.9331277224299217"/>
          <c:w val="0.47429046369203798"/>
          <c:h val="6.6872265966754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386954</xdr:colOff>
      <xdr:row>373</xdr:row>
      <xdr:rowOff>73440</xdr:rowOff>
    </xdr:from>
    <xdr:to>
      <xdr:col>11</xdr:col>
      <xdr:colOff>177994</xdr:colOff>
      <xdr:row>391</xdr:row>
      <xdr:rowOff>36864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996554" y="68287680"/>
          <a:ext cx="7606983" cy="3255264"/>
          <a:chOff x="6658923" y="14950349"/>
          <a:chExt cx="7574556" cy="3392424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GraphicFramePr>
            <a:graphicFrameLocks/>
          </xdr:cNvGraphicFramePr>
        </xdr:nvGraphicFramePr>
        <xdr:xfrm>
          <a:off x="6658923" y="14950349"/>
          <a:ext cx="7574556" cy="33924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/>
        </xdr:nvCxnSpPr>
        <xdr:spPr>
          <a:xfrm flipH="1">
            <a:off x="13027566" y="15259568"/>
            <a:ext cx="1462" cy="278892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TextBox 2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 txBox="1"/>
        </xdr:nvSpPr>
        <xdr:spPr>
          <a:xfrm>
            <a:off x="12649780" y="15181350"/>
            <a:ext cx="639512" cy="158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'20    '21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353</xdr:row>
      <xdr:rowOff>0</xdr:rowOff>
    </xdr:from>
    <xdr:to>
      <xdr:col>13</xdr:col>
      <xdr:colOff>228600</xdr:colOff>
      <xdr:row>353</xdr:row>
      <xdr:rowOff>0</xdr:rowOff>
    </xdr:to>
    <xdr:sp macro="" textlink="">
      <xdr:nvSpPr>
        <xdr:cNvPr id="6" name="AutoShap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>
          <a:spLocks noChangeArrowheads="1"/>
        </xdr:cNvSpPr>
      </xdr:nvSpPr>
      <xdr:spPr bwMode="auto">
        <a:xfrm>
          <a:off x="971550" y="7610475"/>
          <a:ext cx="6915150" cy="0"/>
        </a:xfrm>
        <a:prstGeom prst="flowChartProcess">
          <a:avLst/>
        </a:prstGeom>
        <a:solidFill>
          <a:srgbClr val="ECECE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</a:rPr>
            <a:t>  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   London +44 20 7017 5400                  NY +1 212 907 5800                  Tokyo +81 3 5210 2607                 Hong Kong  +852 2234 2000         Singapore +65 6226 3068        </a:t>
          </a: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Hong Kong  +852 2234 2000                                       +65 6226 3068</a:t>
          </a:r>
        </a:p>
      </xdr:txBody>
    </xdr:sp>
    <xdr:clientData/>
  </xdr:twoCellAnchor>
  <xdr:twoCellAnchor>
    <xdr:from>
      <xdr:col>1</xdr:col>
      <xdr:colOff>457200</xdr:colOff>
      <xdr:row>259</xdr:row>
      <xdr:rowOff>0</xdr:rowOff>
    </xdr:from>
    <xdr:to>
      <xdr:col>13</xdr:col>
      <xdr:colOff>228600</xdr:colOff>
      <xdr:row>259</xdr:row>
      <xdr:rowOff>0</xdr:rowOff>
    </xdr:to>
    <xdr:sp macro="" textlink="">
      <xdr:nvSpPr>
        <xdr:cNvPr id="7" name="AutoShap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>
          <a:spLocks noChangeArrowheads="1"/>
        </xdr:cNvSpPr>
      </xdr:nvSpPr>
      <xdr:spPr bwMode="auto">
        <a:xfrm>
          <a:off x="971550" y="6600825"/>
          <a:ext cx="6915150" cy="0"/>
        </a:xfrm>
        <a:prstGeom prst="flowChartProcess">
          <a:avLst/>
        </a:prstGeom>
        <a:solidFill>
          <a:srgbClr val="ECECE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</a:rPr>
            <a:t>  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   London +44 20 7017 5400                  NY +1 212 907 5800                  Tokyo +81 3 5210 2607                 Hong Kong  +852 2234 2000         Singapore +65 6226 3068        </a:t>
          </a: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Hong Kong  +852 2234 2000                                       +65 6226 3068</a:t>
          </a:r>
        </a:p>
      </xdr:txBody>
    </xdr:sp>
    <xdr:clientData/>
  </xdr:twoCellAnchor>
  <xdr:twoCellAnchor>
    <xdr:from>
      <xdr:col>2</xdr:col>
      <xdr:colOff>571500</xdr:colOff>
      <xdr:row>119</xdr:row>
      <xdr:rowOff>19050</xdr:rowOff>
    </xdr:from>
    <xdr:to>
      <xdr:col>9</xdr:col>
      <xdr:colOff>720175</xdr:colOff>
      <xdr:row>144</xdr:row>
      <xdr:rowOff>47625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pSpPr/>
      </xdr:nvGrpSpPr>
      <xdr:grpSpPr>
        <a:xfrm>
          <a:off x="2377440" y="22360890"/>
          <a:ext cx="7044775" cy="4029075"/>
          <a:chOff x="3019425" y="447675"/>
          <a:chExt cx="6858002" cy="2743200"/>
        </a:xfrm>
      </xdr:grpSpPr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GrpSpPr/>
        </xdr:nvGrpSpPr>
        <xdr:grpSpPr>
          <a:xfrm>
            <a:off x="3019425" y="447675"/>
            <a:ext cx="6858002" cy="2743200"/>
            <a:chOff x="19802475" y="428625"/>
            <a:chExt cx="6858002" cy="2743200"/>
          </a:xfrm>
        </xdr:grpSpPr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00000000-0008-0000-0500-000016000000}"/>
                </a:ext>
              </a:extLst>
            </xdr:cNvPr>
            <xdr:cNvGraphicFramePr>
              <a:graphicFrameLocks/>
            </xdr:cNvGraphicFramePr>
          </xdr:nvGraphicFramePr>
          <xdr:xfrm>
            <a:off x="19802475" y="428625"/>
            <a:ext cx="34290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00000000-0008-0000-0500-000017000000}"/>
                </a:ext>
              </a:extLst>
            </xdr:cNvPr>
            <xdr:cNvGraphicFramePr>
              <a:graphicFrameLocks/>
            </xdr:cNvGraphicFramePr>
          </xdr:nvGraphicFramePr>
          <xdr:xfrm>
            <a:off x="23231476" y="428625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sp macro="" textlink="">
        <xdr:nvSpPr>
          <xdr:cNvPr id="18" name="TextBox 3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SpPr txBox="1"/>
        </xdr:nvSpPr>
        <xdr:spPr>
          <a:xfrm>
            <a:off x="4331181" y="845240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'15    '16</a:t>
            </a:r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CxnSpPr/>
        </xdr:nvCxnSpPr>
        <xdr:spPr>
          <a:xfrm flipH="1">
            <a:off x="4588477" y="909846"/>
            <a:ext cx="9524" cy="1514475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TextBox 3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 txBox="1"/>
        </xdr:nvSpPr>
        <xdr:spPr>
          <a:xfrm>
            <a:off x="7789880" y="834474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'15    '16</a:t>
            </a:r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500-000015000000}"/>
              </a:ext>
            </a:extLst>
          </xdr:cNvPr>
          <xdr:cNvCxnSpPr/>
        </xdr:nvCxnSpPr>
        <xdr:spPr>
          <a:xfrm>
            <a:off x="8067375" y="929723"/>
            <a:ext cx="0" cy="155448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504825</xdr:colOff>
      <xdr:row>119</xdr:row>
      <xdr:rowOff>133350</xdr:rowOff>
    </xdr:from>
    <xdr:to>
      <xdr:col>9</xdr:col>
      <xdr:colOff>728043</xdr:colOff>
      <xdr:row>136</xdr:row>
      <xdr:rowOff>123825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GrpSpPr/>
      </xdr:nvGrpSpPr>
      <xdr:grpSpPr>
        <a:xfrm>
          <a:off x="2310765" y="22475190"/>
          <a:ext cx="7119318" cy="2710815"/>
          <a:chOff x="2944841" y="447675"/>
          <a:chExt cx="6932586" cy="2743200"/>
        </a:xfrm>
      </xdr:grpSpPr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GrpSpPr/>
        </xdr:nvGrpSpPr>
        <xdr:grpSpPr>
          <a:xfrm>
            <a:off x="2944841" y="447675"/>
            <a:ext cx="6932586" cy="2743200"/>
            <a:chOff x="19727891" y="428625"/>
            <a:chExt cx="6932586" cy="2743200"/>
          </a:xfrm>
        </xdr:grpSpPr>
        <xdr:graphicFrame macro="">
          <xdr:nvGraphicFramePr>
            <xdr:cNvPr id="35" name="Chart 34">
              <a:extLst>
                <a:ext uri="{FF2B5EF4-FFF2-40B4-BE49-F238E27FC236}">
                  <a16:creationId xmlns:a16="http://schemas.microsoft.com/office/drawing/2014/main" id="{00000000-0008-0000-0500-000023000000}"/>
                </a:ext>
              </a:extLst>
            </xdr:cNvPr>
            <xdr:cNvGraphicFramePr>
              <a:graphicFrameLocks/>
            </xdr:cNvGraphicFramePr>
          </xdr:nvGraphicFramePr>
          <xdr:xfrm>
            <a:off x="19727891" y="428625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00000000-0008-0000-0500-000024000000}"/>
                </a:ext>
              </a:extLst>
            </xdr:cNvPr>
            <xdr:cNvGraphicFramePr>
              <a:graphicFrameLocks/>
            </xdr:cNvGraphicFramePr>
          </xdr:nvGraphicFramePr>
          <xdr:xfrm>
            <a:off x="23231476" y="428625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sp macro="" textlink="">
        <xdr:nvSpPr>
          <xdr:cNvPr id="31" name="TextBox 3">
            <a:extLst>
              <a:ext uri="{FF2B5EF4-FFF2-40B4-BE49-F238E27FC236}">
                <a16:creationId xmlns:a16="http://schemas.microsoft.com/office/drawing/2014/main" id="{00000000-0008-0000-0500-00001F000000}"/>
              </a:ext>
            </a:extLst>
          </xdr:cNvPr>
          <xdr:cNvSpPr txBox="1"/>
        </xdr:nvSpPr>
        <xdr:spPr>
          <a:xfrm>
            <a:off x="3369875" y="820391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'15    '16</a:t>
            </a:r>
          </a:p>
        </xdr:txBody>
      </xdr: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00000000-0008-0000-0500-000020000000}"/>
              </a:ext>
            </a:extLst>
          </xdr:cNvPr>
          <xdr:cNvCxnSpPr/>
        </xdr:nvCxnSpPr>
        <xdr:spPr>
          <a:xfrm flipH="1">
            <a:off x="3627171" y="918128"/>
            <a:ext cx="9524" cy="1514475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" name="TextBox 3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SpPr txBox="1"/>
        </xdr:nvSpPr>
        <xdr:spPr>
          <a:xfrm>
            <a:off x="6903157" y="826192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'15    '16</a:t>
            </a:r>
          </a:p>
        </xdr:txBody>
      </xdr: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CxnSpPr/>
        </xdr:nvCxnSpPr>
        <xdr:spPr>
          <a:xfrm>
            <a:off x="7180654" y="921441"/>
            <a:ext cx="0" cy="155448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276225</xdr:colOff>
      <xdr:row>122</xdr:row>
      <xdr:rowOff>38100</xdr:rowOff>
    </xdr:from>
    <xdr:to>
      <xdr:col>9</xdr:col>
      <xdr:colOff>499443</xdr:colOff>
      <xdr:row>139</xdr:row>
      <xdr:rowOff>28575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GrpSpPr/>
      </xdr:nvGrpSpPr>
      <xdr:grpSpPr>
        <a:xfrm>
          <a:off x="2082165" y="22860000"/>
          <a:ext cx="7119318" cy="2710815"/>
          <a:chOff x="2944841" y="447675"/>
          <a:chExt cx="6932586" cy="2743200"/>
        </a:xfrm>
      </xdr:grpSpPr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GrpSpPr/>
        </xdr:nvGrpSpPr>
        <xdr:grpSpPr>
          <a:xfrm>
            <a:off x="2944841" y="447675"/>
            <a:ext cx="6932586" cy="2743200"/>
            <a:chOff x="19727891" y="428625"/>
            <a:chExt cx="6932586" cy="2743200"/>
          </a:xfrm>
        </xdr:grpSpPr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00000000-0008-0000-0500-000033000000}"/>
                </a:ext>
              </a:extLst>
            </xdr:cNvPr>
            <xdr:cNvGraphicFramePr>
              <a:graphicFrameLocks/>
            </xdr:cNvGraphicFramePr>
          </xdr:nvGraphicFramePr>
          <xdr:xfrm>
            <a:off x="19727891" y="428625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2" name="Chart 51">
              <a:extLst>
                <a:ext uri="{FF2B5EF4-FFF2-40B4-BE49-F238E27FC236}">
                  <a16:creationId xmlns:a16="http://schemas.microsoft.com/office/drawing/2014/main" id="{00000000-0008-0000-0500-000034000000}"/>
                </a:ext>
              </a:extLst>
            </xdr:cNvPr>
            <xdr:cNvGraphicFramePr>
              <a:graphicFrameLocks/>
            </xdr:cNvGraphicFramePr>
          </xdr:nvGraphicFramePr>
          <xdr:xfrm>
            <a:off x="23231476" y="428625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sp macro="" textlink="">
        <xdr:nvSpPr>
          <xdr:cNvPr id="47" name="TextBox 3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 txBox="1"/>
        </xdr:nvSpPr>
        <xdr:spPr>
          <a:xfrm>
            <a:off x="5800071" y="848966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'16    '17</a:t>
            </a:r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CxnSpPr/>
        </xdr:nvCxnSpPr>
        <xdr:spPr>
          <a:xfrm flipH="1">
            <a:off x="6057367" y="946703"/>
            <a:ext cx="9524" cy="1514475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9" name="TextBox 3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 txBox="1"/>
        </xdr:nvSpPr>
        <xdr:spPr>
          <a:xfrm>
            <a:off x="9331282" y="826192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'16    '17</a:t>
            </a:r>
          </a:p>
        </xdr:txBody>
      </xdr: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CxnSpPr/>
        </xdr:nvCxnSpPr>
        <xdr:spPr>
          <a:xfrm>
            <a:off x="9600491" y="921441"/>
            <a:ext cx="0" cy="155448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428625</xdr:colOff>
      <xdr:row>119</xdr:row>
      <xdr:rowOff>57150</xdr:rowOff>
    </xdr:from>
    <xdr:to>
      <xdr:col>9</xdr:col>
      <xdr:colOff>661611</xdr:colOff>
      <xdr:row>136</xdr:row>
      <xdr:rowOff>47625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GrpSpPr/>
      </xdr:nvGrpSpPr>
      <xdr:grpSpPr>
        <a:xfrm>
          <a:off x="2234565" y="22398990"/>
          <a:ext cx="7129086" cy="2710815"/>
          <a:chOff x="2944841" y="447675"/>
          <a:chExt cx="6932586" cy="274320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GrpSpPr/>
        </xdr:nvGrpSpPr>
        <xdr:grpSpPr>
          <a:xfrm>
            <a:off x="2944841" y="447675"/>
            <a:ext cx="6932586" cy="2743200"/>
            <a:chOff x="19727891" y="428625"/>
            <a:chExt cx="6932586" cy="2743200"/>
          </a:xfrm>
        </xdr:grpSpPr>
        <xdr:graphicFrame macro="">
          <xdr:nvGraphicFramePr>
            <xdr:cNvPr id="67" name="Chart 66">
              <a:extLst>
                <a:ext uri="{FF2B5EF4-FFF2-40B4-BE49-F238E27FC236}">
                  <a16:creationId xmlns:a16="http://schemas.microsoft.com/office/drawing/2014/main" id="{00000000-0008-0000-0500-000043000000}"/>
                </a:ext>
              </a:extLst>
            </xdr:cNvPr>
            <xdr:cNvGraphicFramePr>
              <a:graphicFrameLocks/>
            </xdr:cNvGraphicFramePr>
          </xdr:nvGraphicFramePr>
          <xdr:xfrm>
            <a:off x="19727891" y="428625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graphicFrame macro="">
          <xdr:nvGraphicFramePr>
            <xdr:cNvPr id="68" name="Chart 67">
              <a:extLst>
                <a:ext uri="{FF2B5EF4-FFF2-40B4-BE49-F238E27FC236}">
                  <a16:creationId xmlns:a16="http://schemas.microsoft.com/office/drawing/2014/main" id="{00000000-0008-0000-0500-000044000000}"/>
                </a:ext>
              </a:extLst>
            </xdr:cNvPr>
            <xdr:cNvGraphicFramePr>
              <a:graphicFrameLocks/>
            </xdr:cNvGraphicFramePr>
          </xdr:nvGraphicFramePr>
          <xdr:xfrm>
            <a:off x="23231476" y="428625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</xdr:grpSp>
      <xdr:sp macro="" textlink="">
        <xdr:nvSpPr>
          <xdr:cNvPr id="63" name="TextBox 3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>
          <a:xfrm>
            <a:off x="5503865" y="866118"/>
            <a:ext cx="675690" cy="1714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'16    '17</a:t>
            </a:r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CxnSpPr/>
        </xdr:nvCxnSpPr>
        <xdr:spPr>
          <a:xfrm flipH="1">
            <a:off x="5835342" y="963269"/>
            <a:ext cx="9524" cy="1444752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" name="TextBox 3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>
          <a:xfrm>
            <a:off x="9107531" y="834476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'16    '17</a:t>
            </a:r>
          </a:p>
        </xdr:txBody>
      </xdr: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CxnSpPr/>
        </xdr:nvCxnSpPr>
        <xdr:spPr>
          <a:xfrm>
            <a:off x="9376740" y="929725"/>
            <a:ext cx="0" cy="1527048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219075</xdr:colOff>
      <xdr:row>121</xdr:row>
      <xdr:rowOff>76200</xdr:rowOff>
    </xdr:from>
    <xdr:to>
      <xdr:col>9</xdr:col>
      <xdr:colOff>623511</xdr:colOff>
      <xdr:row>138</xdr:row>
      <xdr:rowOff>66675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pSpPr/>
      </xdr:nvGrpSpPr>
      <xdr:grpSpPr>
        <a:xfrm>
          <a:off x="2025015" y="22738080"/>
          <a:ext cx="7300536" cy="2710815"/>
          <a:chOff x="2840157" y="438150"/>
          <a:chExt cx="7103887" cy="2743200"/>
        </a:xfrm>
      </xdr:grpSpPr>
      <xdr:grpSp>
        <xdr:nvGrpSpPr>
          <xdr:cNvPr id="53" name="Group 52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GrpSpPr/>
        </xdr:nvGrpSpPr>
        <xdr:grpSpPr>
          <a:xfrm>
            <a:off x="2840157" y="438150"/>
            <a:ext cx="7103887" cy="2743200"/>
            <a:chOff x="19623207" y="419100"/>
            <a:chExt cx="7103887" cy="2743200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00000000-0008-0000-0500-00003A000000}"/>
                </a:ext>
              </a:extLst>
            </xdr:cNvPr>
            <xdr:cNvGraphicFramePr>
              <a:graphicFrameLocks/>
            </xdr:cNvGraphicFramePr>
          </xdr:nvGraphicFramePr>
          <xdr:xfrm>
            <a:off x="19623207" y="419100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00000000-0008-0000-0500-00003B000000}"/>
                </a:ext>
              </a:extLst>
            </xdr:cNvPr>
            <xdr:cNvGraphicFramePr>
              <a:graphicFrameLocks/>
            </xdr:cNvGraphicFramePr>
          </xdr:nvGraphicFramePr>
          <xdr:xfrm>
            <a:off x="23298093" y="419100"/>
            <a:ext cx="3429001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</xdr:grpSp>
      <xdr:sp macro="" textlink="">
        <xdr:nvSpPr>
          <xdr:cNvPr id="54" name="TextBox 3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 txBox="1"/>
        </xdr:nvSpPr>
        <xdr:spPr>
          <a:xfrm>
            <a:off x="4733007" y="837543"/>
            <a:ext cx="675690" cy="1714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'16    '17</a:t>
            </a:r>
          </a:p>
        </xdr:txBody>
      </xdr: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CxnSpPr/>
        </xdr:nvCxnSpPr>
        <xdr:spPr>
          <a:xfrm flipH="1">
            <a:off x="5064485" y="906119"/>
            <a:ext cx="9524" cy="1444752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" name="TextBox 3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 txBox="1"/>
        </xdr:nvSpPr>
        <xdr:spPr>
          <a:xfrm>
            <a:off x="8527010" y="863051"/>
            <a:ext cx="5143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'16    '17</a:t>
            </a:r>
          </a:p>
        </xdr:txBody>
      </xdr: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CxnSpPr/>
        </xdr:nvCxnSpPr>
        <xdr:spPr>
          <a:xfrm>
            <a:off x="8796219" y="929725"/>
            <a:ext cx="0" cy="146304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838200</xdr:colOff>
      <xdr:row>39</xdr:row>
      <xdr:rowOff>152400</xdr:rowOff>
    </xdr:from>
    <xdr:to>
      <xdr:col>8</xdr:col>
      <xdr:colOff>85725</xdr:colOff>
      <xdr:row>53</xdr:row>
      <xdr:rowOff>101250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304800</xdr:colOff>
      <xdr:row>38</xdr:row>
      <xdr:rowOff>9525</xdr:rowOff>
    </xdr:from>
    <xdr:to>
      <xdr:col>12</xdr:col>
      <xdr:colOff>1057275</xdr:colOff>
      <xdr:row>57</xdr:row>
      <xdr:rowOff>38500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131884</xdr:colOff>
      <xdr:row>71</xdr:row>
      <xdr:rowOff>175848</xdr:rowOff>
    </xdr:from>
    <xdr:to>
      <xdr:col>11</xdr:col>
      <xdr:colOff>244484</xdr:colOff>
      <xdr:row>90</xdr:row>
      <xdr:rowOff>3636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5F9FAD95-1851-4C57-8246-5C40BDC002DD}"/>
            </a:ext>
          </a:extLst>
        </xdr:cNvPr>
        <xdr:cNvGrpSpPr/>
      </xdr:nvGrpSpPr>
      <xdr:grpSpPr>
        <a:xfrm>
          <a:off x="3027484" y="13373688"/>
          <a:ext cx="7656400" cy="3302508"/>
          <a:chOff x="2840157" y="438150"/>
          <a:chExt cx="3429001" cy="2743200"/>
        </a:xfrm>
      </xdr:grpSpPr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9E85E5E6-7A1A-4E99-A56D-11E68145BCE6}"/>
              </a:ext>
            </a:extLst>
          </xdr:cNvPr>
          <xdr:cNvGraphicFramePr>
            <a:graphicFrameLocks/>
          </xdr:cNvGraphicFramePr>
        </xdr:nvGraphicFramePr>
        <xdr:xfrm>
          <a:off x="2840157" y="438150"/>
          <a:ext cx="3429001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">
        <xdr:nvSpPr>
          <xdr:cNvPr id="71" name="TextBox 3">
            <a:extLst>
              <a:ext uri="{FF2B5EF4-FFF2-40B4-BE49-F238E27FC236}">
                <a16:creationId xmlns:a16="http://schemas.microsoft.com/office/drawing/2014/main" id="{481EB10D-C409-48A3-A125-8FEB9E5D712C}"/>
              </a:ext>
            </a:extLst>
          </xdr:cNvPr>
          <xdr:cNvSpPr txBox="1"/>
        </xdr:nvSpPr>
        <xdr:spPr>
          <a:xfrm>
            <a:off x="5888733" y="608677"/>
            <a:ext cx="271453" cy="1714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'20    '21</a:t>
            </a:r>
          </a:p>
        </xdr:txBody>
      </xdr: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D69A3E86-9AD8-474E-BB3F-9100D2DDFF6B}"/>
              </a:ext>
            </a:extLst>
          </xdr:cNvPr>
          <xdr:cNvCxnSpPr/>
        </xdr:nvCxnSpPr>
        <xdr:spPr>
          <a:xfrm>
            <a:off x="6022134" y="642214"/>
            <a:ext cx="0" cy="2179511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589</xdr:row>
      <xdr:rowOff>0</xdr:rowOff>
    </xdr:from>
    <xdr:to>
      <xdr:col>13</xdr:col>
      <xdr:colOff>228600</xdr:colOff>
      <xdr:row>589</xdr:row>
      <xdr:rowOff>0</xdr:rowOff>
    </xdr:to>
    <xdr:sp macro="" textlink="">
      <xdr:nvSpPr>
        <xdr:cNvPr id="8" name="AutoShape 5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238250" y="12696825"/>
          <a:ext cx="11315700" cy="0"/>
        </a:xfrm>
        <a:prstGeom prst="flowChartProcess">
          <a:avLst/>
        </a:prstGeom>
        <a:solidFill>
          <a:srgbClr val="ECECE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</a:rPr>
            <a:t>  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   London +44 20 7017 5400                  NY +1 212 907 5800                  Tokyo +81 3 5210 2607                 Hong Kong  +852 2234 2000         Singapore +65 6226 3068        </a:t>
          </a: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Hong Kong  +852 2234 2000                                       +65 6226 3068</a:t>
          </a:r>
        </a:p>
      </xdr:txBody>
    </xdr:sp>
    <xdr:clientData/>
  </xdr:twoCellAnchor>
  <xdr:twoCellAnchor>
    <xdr:from>
      <xdr:col>1</xdr:col>
      <xdr:colOff>457200</xdr:colOff>
      <xdr:row>465</xdr:row>
      <xdr:rowOff>0</xdr:rowOff>
    </xdr:from>
    <xdr:to>
      <xdr:col>13</xdr:col>
      <xdr:colOff>228600</xdr:colOff>
      <xdr:row>465</xdr:row>
      <xdr:rowOff>0</xdr:rowOff>
    </xdr:to>
    <xdr:sp macro="" textlink="">
      <xdr:nvSpPr>
        <xdr:cNvPr id="9" name="AutoShape 6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971550" y="6600825"/>
          <a:ext cx="6915150" cy="0"/>
        </a:xfrm>
        <a:prstGeom prst="flowChartProcess">
          <a:avLst/>
        </a:prstGeom>
        <a:solidFill>
          <a:srgbClr val="ECECE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</a:rPr>
            <a:t>  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   London +44 20 7017 5400                  NY +1 212 907 5800                  Tokyo +81 3 5210 2607                 Hong Kong  +852 2234 2000         Singapore +65 6226 3068        </a:t>
          </a: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Hong Kong  +852 2234 2000                                       +65 6226 3068</a:t>
          </a:r>
        </a:p>
      </xdr:txBody>
    </xdr:sp>
    <xdr:clientData/>
  </xdr:twoCellAnchor>
  <xdr:twoCellAnchor>
    <xdr:from>
      <xdr:col>3</xdr:col>
      <xdr:colOff>395653</xdr:colOff>
      <xdr:row>73</xdr:row>
      <xdr:rowOff>190500</xdr:rowOff>
    </xdr:from>
    <xdr:to>
      <xdr:col>13</xdr:col>
      <xdr:colOff>149234</xdr:colOff>
      <xdr:row>95</xdr:row>
      <xdr:rowOff>18288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164A241-FB4C-4060-8529-EB5D01A65C67}"/>
            </a:ext>
          </a:extLst>
        </xdr:cNvPr>
        <xdr:cNvGrpSpPr/>
      </xdr:nvGrpSpPr>
      <xdr:grpSpPr>
        <a:xfrm>
          <a:off x="2845776" y="13693726"/>
          <a:ext cx="7672520" cy="3832977"/>
          <a:chOff x="2798884" y="14565923"/>
          <a:chExt cx="7461504" cy="3447288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6471C36-4B27-4092-B755-49A737D3C485}"/>
              </a:ext>
            </a:extLst>
          </xdr:cNvPr>
          <xdr:cNvGraphicFramePr>
            <a:graphicFrameLocks/>
          </xdr:cNvGraphicFramePr>
        </xdr:nvGraphicFramePr>
        <xdr:xfrm>
          <a:off x="2798884" y="14565923"/>
          <a:ext cx="7461504" cy="34472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5" name="TextBox 3">
            <a:extLst>
              <a:ext uri="{FF2B5EF4-FFF2-40B4-BE49-F238E27FC236}">
                <a16:creationId xmlns:a16="http://schemas.microsoft.com/office/drawing/2014/main" id="{5ADE4C8F-3A28-4C13-8974-7DDBAB445929}"/>
              </a:ext>
            </a:extLst>
          </xdr:cNvPr>
          <xdr:cNvSpPr txBox="1"/>
        </xdr:nvSpPr>
        <xdr:spPr>
          <a:xfrm>
            <a:off x="9163190" y="14859356"/>
            <a:ext cx="589060" cy="183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'20    '21</a:t>
            </a:r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6C292F5D-FEC3-48FB-984F-2F929A240544}"/>
              </a:ext>
            </a:extLst>
          </xdr:cNvPr>
          <xdr:cNvCxnSpPr/>
        </xdr:nvCxnSpPr>
        <xdr:spPr>
          <a:xfrm>
            <a:off x="9503551" y="14930754"/>
            <a:ext cx="0" cy="2829708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45</xdr:row>
      <xdr:rowOff>0</xdr:rowOff>
    </xdr:from>
    <xdr:to>
      <xdr:col>13</xdr:col>
      <xdr:colOff>228600</xdr:colOff>
      <xdr:row>45</xdr:row>
      <xdr:rowOff>0</xdr:rowOff>
    </xdr:to>
    <xdr:sp macro="" textlink="">
      <xdr:nvSpPr>
        <xdr:cNvPr id="2" name="AutoShape 5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/>
        </xdr:cNvSpPr>
      </xdr:nvSpPr>
      <xdr:spPr bwMode="auto">
        <a:xfrm>
          <a:off x="971550" y="7610475"/>
          <a:ext cx="6915150" cy="0"/>
        </a:xfrm>
        <a:prstGeom prst="flowChartProcess">
          <a:avLst/>
        </a:prstGeom>
        <a:solidFill>
          <a:srgbClr val="ECECE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</a:rPr>
            <a:t>  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   London +44 20 7017 5400                  NY +1 212 907 5800                  Tokyo +81 3 5210 2607                 Hong Kong  +852 2234 2000         Singapore +65 6226 3068        </a:t>
          </a: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Hong Kong  +852 2234 2000                                       +65 6226 3068</a:t>
          </a:r>
        </a:p>
      </xdr:txBody>
    </xdr:sp>
    <xdr:clientData/>
  </xdr:twoCellAnchor>
  <xdr:twoCellAnchor>
    <xdr:from>
      <xdr:col>1</xdr:col>
      <xdr:colOff>457200</xdr:colOff>
      <xdr:row>38</xdr:row>
      <xdr:rowOff>0</xdr:rowOff>
    </xdr:from>
    <xdr:to>
      <xdr:col>13</xdr:col>
      <xdr:colOff>228600</xdr:colOff>
      <xdr:row>38</xdr:row>
      <xdr:rowOff>0</xdr:rowOff>
    </xdr:to>
    <xdr:sp macro="" textlink="">
      <xdr:nvSpPr>
        <xdr:cNvPr id="3" name="AutoShape 6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Arrowheads="1"/>
        </xdr:cNvSpPr>
      </xdr:nvSpPr>
      <xdr:spPr bwMode="auto">
        <a:xfrm>
          <a:off x="971550" y="6600825"/>
          <a:ext cx="6915150" cy="0"/>
        </a:xfrm>
        <a:prstGeom prst="flowChartProcess">
          <a:avLst/>
        </a:prstGeom>
        <a:solidFill>
          <a:srgbClr val="ECECE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</a:rPr>
            <a:t>  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    London +44 20 7017 5400                  NY +1 212 907 5800                  Tokyo +81 3 5210 2607                 Hong Kong  +852 2234 2000         Singapore +65 6226 3068        </a:t>
          </a: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Hong Kong  +852 2234 2000                                       +65 6226 3068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rporateFinance\Corporate%20Finance\Corporations%20-%20Banking\Weekly\Weekly%20Market%20Update\Weekly%20Database\Weekly%20Database%20as%20of%2012-19-14%20FINAL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y Values"/>
      <sheetName val="IGM 2014 Issuance"/>
      <sheetName val="STATS"/>
      <sheetName val="2013 NIC"/>
      <sheetName val="2013 OSR"/>
      <sheetName val="IGM Paste"/>
      <sheetName val="IGM Step 1"/>
      <sheetName val="Sheet1"/>
      <sheetName val="NIM"/>
      <sheetName val="Scrap"/>
    </sheetNames>
    <sheetDataSet>
      <sheetData sheetId="0"/>
      <sheetData sheetId="1">
        <row r="1">
          <cell r="D1">
            <v>0</v>
          </cell>
          <cell r="V1" t="str">
            <v>MONTH</v>
          </cell>
        </row>
        <row r="2">
          <cell r="D2" t="str">
            <v>Size (mm)</v>
          </cell>
          <cell r="V2" t="str">
            <v>Month</v>
          </cell>
        </row>
        <row r="3">
          <cell r="D3">
            <v>204</v>
          </cell>
          <cell r="V3">
            <v>12</v>
          </cell>
        </row>
        <row r="4">
          <cell r="D4">
            <v>1000</v>
          </cell>
          <cell r="V4">
            <v>12</v>
          </cell>
        </row>
        <row r="5">
          <cell r="D5">
            <v>25</v>
          </cell>
          <cell r="V5">
            <v>12</v>
          </cell>
        </row>
        <row r="6">
          <cell r="D6">
            <v>500</v>
          </cell>
          <cell r="V6">
            <v>12</v>
          </cell>
        </row>
        <row r="7">
          <cell r="D7">
            <v>1000</v>
          </cell>
          <cell r="V7">
            <v>12</v>
          </cell>
        </row>
        <row r="8">
          <cell r="D8">
            <v>250</v>
          </cell>
          <cell r="V8">
            <v>12</v>
          </cell>
        </row>
        <row r="9">
          <cell r="D9">
            <v>400</v>
          </cell>
          <cell r="V9">
            <v>12</v>
          </cell>
        </row>
        <row r="10">
          <cell r="D10">
            <v>500</v>
          </cell>
          <cell r="V10">
            <v>12</v>
          </cell>
        </row>
        <row r="11">
          <cell r="D11">
            <v>1000</v>
          </cell>
          <cell r="V11">
            <v>12</v>
          </cell>
        </row>
        <row r="12">
          <cell r="D12">
            <v>250</v>
          </cell>
          <cell r="V12">
            <v>12</v>
          </cell>
        </row>
        <row r="13">
          <cell r="D13">
            <v>450</v>
          </cell>
          <cell r="V13">
            <v>12</v>
          </cell>
        </row>
        <row r="14">
          <cell r="D14">
            <v>500</v>
          </cell>
          <cell r="V14">
            <v>12</v>
          </cell>
        </row>
        <row r="15">
          <cell r="D15">
            <v>550</v>
          </cell>
          <cell r="V15">
            <v>12</v>
          </cell>
        </row>
        <row r="16">
          <cell r="D16">
            <v>750</v>
          </cell>
          <cell r="V16">
            <v>12</v>
          </cell>
        </row>
        <row r="17">
          <cell r="D17">
            <v>1250</v>
          </cell>
          <cell r="V17">
            <v>12</v>
          </cell>
        </row>
        <row r="18">
          <cell r="D18">
            <v>1250</v>
          </cell>
          <cell r="V18">
            <v>12</v>
          </cell>
        </row>
        <row r="19">
          <cell r="D19">
            <v>1750</v>
          </cell>
          <cell r="V19">
            <v>12</v>
          </cell>
        </row>
        <row r="20">
          <cell r="D20">
            <v>1200</v>
          </cell>
          <cell r="V20">
            <v>12</v>
          </cell>
        </row>
        <row r="21">
          <cell r="D21">
            <v>500</v>
          </cell>
          <cell r="V21">
            <v>12</v>
          </cell>
        </row>
        <row r="22">
          <cell r="D22">
            <v>300</v>
          </cell>
          <cell r="V22">
            <v>12</v>
          </cell>
        </row>
        <row r="23">
          <cell r="D23">
            <v>2000</v>
          </cell>
          <cell r="V23">
            <v>12</v>
          </cell>
        </row>
        <row r="24">
          <cell r="D24">
            <v>300</v>
          </cell>
          <cell r="V24">
            <v>12</v>
          </cell>
        </row>
        <row r="25">
          <cell r="D25">
            <v>300</v>
          </cell>
          <cell r="V25">
            <v>12</v>
          </cell>
        </row>
        <row r="26">
          <cell r="D26">
            <v>400</v>
          </cell>
          <cell r="V26">
            <v>12</v>
          </cell>
        </row>
        <row r="27">
          <cell r="D27">
            <v>600</v>
          </cell>
          <cell r="V27">
            <v>12</v>
          </cell>
        </row>
        <row r="28">
          <cell r="D28">
            <v>250</v>
          </cell>
          <cell r="V28">
            <v>12</v>
          </cell>
        </row>
        <row r="29">
          <cell r="D29">
            <v>200</v>
          </cell>
          <cell r="V29">
            <v>12</v>
          </cell>
        </row>
        <row r="30">
          <cell r="D30">
            <v>1300</v>
          </cell>
          <cell r="V30">
            <v>12</v>
          </cell>
        </row>
        <row r="31">
          <cell r="D31">
            <v>450</v>
          </cell>
          <cell r="V31">
            <v>12</v>
          </cell>
        </row>
        <row r="32">
          <cell r="D32">
            <v>450</v>
          </cell>
          <cell r="V32">
            <v>12</v>
          </cell>
        </row>
        <row r="33">
          <cell r="D33">
            <v>500</v>
          </cell>
          <cell r="V33">
            <v>12</v>
          </cell>
        </row>
        <row r="34">
          <cell r="D34">
            <v>300</v>
          </cell>
          <cell r="V34">
            <v>12</v>
          </cell>
        </row>
        <row r="35">
          <cell r="D35">
            <v>750</v>
          </cell>
          <cell r="V35">
            <v>12</v>
          </cell>
        </row>
        <row r="36">
          <cell r="D36">
            <v>500</v>
          </cell>
          <cell r="V36">
            <v>12</v>
          </cell>
        </row>
        <row r="37">
          <cell r="D37">
            <v>750</v>
          </cell>
          <cell r="V37">
            <v>12</v>
          </cell>
        </row>
        <row r="38">
          <cell r="D38">
            <v>1000</v>
          </cell>
          <cell r="V38">
            <v>12</v>
          </cell>
        </row>
        <row r="39">
          <cell r="D39">
            <v>1000</v>
          </cell>
          <cell r="V39">
            <v>12</v>
          </cell>
        </row>
        <row r="40">
          <cell r="D40">
            <v>1250</v>
          </cell>
          <cell r="V40">
            <v>12</v>
          </cell>
        </row>
        <row r="41">
          <cell r="D41">
            <v>1250</v>
          </cell>
          <cell r="V41">
            <v>12</v>
          </cell>
        </row>
        <row r="42">
          <cell r="D42">
            <v>1500</v>
          </cell>
          <cell r="V42">
            <v>12</v>
          </cell>
        </row>
        <row r="43">
          <cell r="D43">
            <v>400</v>
          </cell>
          <cell r="V43">
            <v>12</v>
          </cell>
        </row>
        <row r="44">
          <cell r="D44">
            <v>250</v>
          </cell>
          <cell r="V44">
            <v>12</v>
          </cell>
        </row>
        <row r="45">
          <cell r="D45">
            <v>600</v>
          </cell>
          <cell r="V45">
            <v>12</v>
          </cell>
        </row>
        <row r="46">
          <cell r="D46">
            <v>500</v>
          </cell>
          <cell r="V46">
            <v>12</v>
          </cell>
        </row>
        <row r="47">
          <cell r="D47">
            <v>1750</v>
          </cell>
          <cell r="V47">
            <v>12</v>
          </cell>
        </row>
        <row r="48">
          <cell r="D48">
            <v>1200</v>
          </cell>
          <cell r="V48">
            <v>12</v>
          </cell>
        </row>
        <row r="49">
          <cell r="D49">
            <v>600</v>
          </cell>
          <cell r="V49">
            <v>12</v>
          </cell>
        </row>
        <row r="50">
          <cell r="D50">
            <v>500</v>
          </cell>
          <cell r="V50">
            <v>12</v>
          </cell>
        </row>
        <row r="51">
          <cell r="D51">
            <v>650</v>
          </cell>
          <cell r="V51">
            <v>12</v>
          </cell>
        </row>
        <row r="52">
          <cell r="D52">
            <v>1000</v>
          </cell>
          <cell r="V52">
            <v>12</v>
          </cell>
        </row>
        <row r="53">
          <cell r="D53">
            <v>500</v>
          </cell>
          <cell r="V53">
            <v>12</v>
          </cell>
        </row>
        <row r="54">
          <cell r="D54">
            <v>2500</v>
          </cell>
          <cell r="V54">
            <v>12</v>
          </cell>
        </row>
        <row r="55">
          <cell r="D55">
            <v>2500</v>
          </cell>
          <cell r="V55">
            <v>12</v>
          </cell>
        </row>
        <row r="56">
          <cell r="D56">
            <v>4000</v>
          </cell>
          <cell r="V56">
            <v>12</v>
          </cell>
        </row>
        <row r="57">
          <cell r="D57">
            <v>2500</v>
          </cell>
          <cell r="V57">
            <v>12</v>
          </cell>
        </row>
        <row r="58">
          <cell r="D58">
            <v>4000</v>
          </cell>
          <cell r="V58">
            <v>12</v>
          </cell>
        </row>
        <row r="59">
          <cell r="D59">
            <v>750</v>
          </cell>
          <cell r="V59">
            <v>12</v>
          </cell>
        </row>
        <row r="60">
          <cell r="D60">
            <v>750</v>
          </cell>
          <cell r="V60">
            <v>12</v>
          </cell>
        </row>
        <row r="61">
          <cell r="D61">
            <v>700</v>
          </cell>
          <cell r="V61">
            <v>12</v>
          </cell>
        </row>
        <row r="62">
          <cell r="D62">
            <v>650</v>
          </cell>
          <cell r="V62">
            <v>12</v>
          </cell>
        </row>
        <row r="63">
          <cell r="D63">
            <v>350</v>
          </cell>
          <cell r="V63">
            <v>12</v>
          </cell>
        </row>
        <row r="64">
          <cell r="D64">
            <v>400</v>
          </cell>
          <cell r="V64">
            <v>12</v>
          </cell>
        </row>
        <row r="65">
          <cell r="D65">
            <v>750</v>
          </cell>
          <cell r="V65">
            <v>12</v>
          </cell>
        </row>
        <row r="66">
          <cell r="D66">
            <v>325</v>
          </cell>
          <cell r="V66">
            <v>11</v>
          </cell>
        </row>
        <row r="67">
          <cell r="D67">
            <v>500</v>
          </cell>
          <cell r="V67">
            <v>11</v>
          </cell>
        </row>
        <row r="68">
          <cell r="D68">
            <v>500</v>
          </cell>
          <cell r="V68">
            <v>11</v>
          </cell>
        </row>
        <row r="69">
          <cell r="D69">
            <v>500</v>
          </cell>
          <cell r="V69">
            <v>11</v>
          </cell>
        </row>
        <row r="70">
          <cell r="D70">
            <v>1500</v>
          </cell>
          <cell r="V70">
            <v>11</v>
          </cell>
        </row>
        <row r="71">
          <cell r="D71">
            <v>1500</v>
          </cell>
          <cell r="V71">
            <v>11</v>
          </cell>
        </row>
        <row r="72">
          <cell r="D72">
            <v>750</v>
          </cell>
          <cell r="V72">
            <v>11</v>
          </cell>
        </row>
        <row r="73">
          <cell r="D73">
            <v>1750</v>
          </cell>
          <cell r="V73">
            <v>11</v>
          </cell>
        </row>
        <row r="74">
          <cell r="D74">
            <v>500</v>
          </cell>
          <cell r="V74">
            <v>11</v>
          </cell>
        </row>
        <row r="75">
          <cell r="D75">
            <v>700</v>
          </cell>
          <cell r="V75">
            <v>11</v>
          </cell>
        </row>
        <row r="76">
          <cell r="D76">
            <v>400</v>
          </cell>
          <cell r="V76">
            <v>11</v>
          </cell>
        </row>
        <row r="77">
          <cell r="D77">
            <v>300</v>
          </cell>
          <cell r="V77">
            <v>11</v>
          </cell>
        </row>
        <row r="78">
          <cell r="D78">
            <v>300</v>
          </cell>
          <cell r="V78">
            <v>11</v>
          </cell>
        </row>
        <row r="79">
          <cell r="D79">
            <v>150</v>
          </cell>
          <cell r="V79">
            <v>11</v>
          </cell>
        </row>
        <row r="80">
          <cell r="D80">
            <v>500</v>
          </cell>
          <cell r="V80">
            <v>11</v>
          </cell>
        </row>
        <row r="81">
          <cell r="D81">
            <v>250</v>
          </cell>
          <cell r="V81">
            <v>11</v>
          </cell>
        </row>
        <row r="82">
          <cell r="D82">
            <v>300</v>
          </cell>
          <cell r="V82">
            <v>11</v>
          </cell>
        </row>
        <row r="83">
          <cell r="D83">
            <v>1000</v>
          </cell>
          <cell r="V83">
            <v>11</v>
          </cell>
        </row>
        <row r="84">
          <cell r="D84">
            <v>2250</v>
          </cell>
          <cell r="V84">
            <v>11</v>
          </cell>
        </row>
        <row r="85">
          <cell r="D85">
            <v>1500</v>
          </cell>
          <cell r="V85">
            <v>11</v>
          </cell>
        </row>
        <row r="86">
          <cell r="D86">
            <v>2250</v>
          </cell>
          <cell r="V86">
            <v>11</v>
          </cell>
        </row>
        <row r="87">
          <cell r="D87">
            <v>700</v>
          </cell>
          <cell r="V87">
            <v>11</v>
          </cell>
        </row>
        <row r="88">
          <cell r="D88">
            <v>800</v>
          </cell>
          <cell r="V88">
            <v>11</v>
          </cell>
        </row>
        <row r="89">
          <cell r="D89">
            <v>800</v>
          </cell>
          <cell r="V89">
            <v>11</v>
          </cell>
        </row>
        <row r="90">
          <cell r="D90">
            <v>400</v>
          </cell>
          <cell r="V90">
            <v>11</v>
          </cell>
        </row>
        <row r="91">
          <cell r="D91">
            <v>300</v>
          </cell>
          <cell r="V91">
            <v>11</v>
          </cell>
        </row>
        <row r="92">
          <cell r="D92">
            <v>750</v>
          </cell>
          <cell r="V92">
            <v>11</v>
          </cell>
        </row>
        <row r="93">
          <cell r="D93">
            <v>350</v>
          </cell>
          <cell r="V93">
            <v>11</v>
          </cell>
        </row>
        <row r="94">
          <cell r="D94">
            <v>400</v>
          </cell>
          <cell r="V94">
            <v>11</v>
          </cell>
        </row>
        <row r="95">
          <cell r="D95">
            <v>250</v>
          </cell>
          <cell r="V95">
            <v>11</v>
          </cell>
        </row>
        <row r="96">
          <cell r="D96">
            <v>750</v>
          </cell>
          <cell r="V96">
            <v>11</v>
          </cell>
        </row>
        <row r="97">
          <cell r="D97">
            <v>250</v>
          </cell>
          <cell r="V97">
            <v>11</v>
          </cell>
        </row>
        <row r="98">
          <cell r="D98">
            <v>300</v>
          </cell>
          <cell r="V98">
            <v>11</v>
          </cell>
        </row>
        <row r="99">
          <cell r="D99">
            <v>100</v>
          </cell>
          <cell r="V99">
            <v>11</v>
          </cell>
        </row>
        <row r="100">
          <cell r="D100">
            <v>700</v>
          </cell>
          <cell r="V100">
            <v>11</v>
          </cell>
        </row>
        <row r="101">
          <cell r="D101">
            <v>500</v>
          </cell>
          <cell r="V101">
            <v>11</v>
          </cell>
        </row>
        <row r="102">
          <cell r="D102">
            <v>350</v>
          </cell>
          <cell r="V102">
            <v>11</v>
          </cell>
        </row>
        <row r="103">
          <cell r="D103">
            <v>250</v>
          </cell>
          <cell r="V103">
            <v>11</v>
          </cell>
        </row>
        <row r="104">
          <cell r="D104">
            <v>200</v>
          </cell>
          <cell r="V104">
            <v>11</v>
          </cell>
        </row>
        <row r="105">
          <cell r="D105">
            <v>500</v>
          </cell>
          <cell r="V105">
            <v>11</v>
          </cell>
        </row>
        <row r="106">
          <cell r="D106">
            <v>500</v>
          </cell>
          <cell r="V106">
            <v>11</v>
          </cell>
        </row>
        <row r="107">
          <cell r="D107">
            <v>500</v>
          </cell>
          <cell r="V107">
            <v>11</v>
          </cell>
        </row>
        <row r="108">
          <cell r="D108">
            <v>400</v>
          </cell>
          <cell r="V108">
            <v>11</v>
          </cell>
        </row>
        <row r="109">
          <cell r="D109">
            <v>1600</v>
          </cell>
          <cell r="V109">
            <v>11</v>
          </cell>
        </row>
        <row r="110">
          <cell r="D110">
            <v>500</v>
          </cell>
          <cell r="V110">
            <v>11</v>
          </cell>
        </row>
        <row r="111">
          <cell r="D111">
            <v>250</v>
          </cell>
          <cell r="V111">
            <v>11</v>
          </cell>
        </row>
        <row r="112">
          <cell r="D112">
            <v>250</v>
          </cell>
          <cell r="V112">
            <v>11</v>
          </cell>
        </row>
        <row r="113">
          <cell r="D113">
            <v>500</v>
          </cell>
          <cell r="V113">
            <v>11</v>
          </cell>
        </row>
        <row r="114">
          <cell r="D114">
            <v>400</v>
          </cell>
          <cell r="V114">
            <v>11</v>
          </cell>
        </row>
        <row r="115">
          <cell r="D115">
            <v>250</v>
          </cell>
          <cell r="V115">
            <v>11</v>
          </cell>
        </row>
        <row r="116">
          <cell r="D116">
            <v>650</v>
          </cell>
          <cell r="V116">
            <v>11</v>
          </cell>
        </row>
        <row r="117">
          <cell r="D117">
            <v>1350</v>
          </cell>
          <cell r="V117">
            <v>11</v>
          </cell>
        </row>
        <row r="118">
          <cell r="D118">
            <v>500</v>
          </cell>
          <cell r="V118">
            <v>11</v>
          </cell>
        </row>
        <row r="119">
          <cell r="D119">
            <v>500</v>
          </cell>
          <cell r="V119">
            <v>11</v>
          </cell>
        </row>
        <row r="120">
          <cell r="D120">
            <v>500</v>
          </cell>
          <cell r="V120">
            <v>11</v>
          </cell>
        </row>
        <row r="121">
          <cell r="D121">
            <v>700</v>
          </cell>
          <cell r="V121">
            <v>11</v>
          </cell>
        </row>
        <row r="122">
          <cell r="D122">
            <v>500</v>
          </cell>
          <cell r="V122">
            <v>11</v>
          </cell>
        </row>
        <row r="123">
          <cell r="D123">
            <v>450</v>
          </cell>
          <cell r="V123">
            <v>11</v>
          </cell>
        </row>
        <row r="124">
          <cell r="D124">
            <v>200</v>
          </cell>
          <cell r="V124">
            <v>11</v>
          </cell>
        </row>
        <row r="125">
          <cell r="D125">
            <v>500</v>
          </cell>
          <cell r="V125">
            <v>11</v>
          </cell>
        </row>
        <row r="126">
          <cell r="D126">
            <v>250</v>
          </cell>
          <cell r="V126">
            <v>11</v>
          </cell>
        </row>
        <row r="127">
          <cell r="D127">
            <v>750</v>
          </cell>
          <cell r="V127">
            <v>11</v>
          </cell>
        </row>
        <row r="128">
          <cell r="D128">
            <v>300</v>
          </cell>
          <cell r="V128">
            <v>11</v>
          </cell>
        </row>
        <row r="129">
          <cell r="D129">
            <v>250</v>
          </cell>
          <cell r="V129">
            <v>11</v>
          </cell>
        </row>
        <row r="130">
          <cell r="D130">
            <v>425</v>
          </cell>
          <cell r="V130">
            <v>11</v>
          </cell>
        </row>
        <row r="131">
          <cell r="D131">
            <v>350</v>
          </cell>
          <cell r="V131">
            <v>11</v>
          </cell>
        </row>
        <row r="132">
          <cell r="D132">
            <v>400</v>
          </cell>
          <cell r="V132">
            <v>11</v>
          </cell>
        </row>
        <row r="133">
          <cell r="D133">
            <v>1100</v>
          </cell>
          <cell r="V133">
            <v>11</v>
          </cell>
        </row>
        <row r="134">
          <cell r="D134">
            <v>400</v>
          </cell>
          <cell r="V134">
            <v>11</v>
          </cell>
        </row>
        <row r="135">
          <cell r="D135">
            <v>350</v>
          </cell>
          <cell r="V135">
            <v>11</v>
          </cell>
        </row>
        <row r="136">
          <cell r="D136">
            <v>500</v>
          </cell>
          <cell r="V136">
            <v>11</v>
          </cell>
        </row>
        <row r="137">
          <cell r="D137">
            <v>300</v>
          </cell>
          <cell r="V137">
            <v>11</v>
          </cell>
        </row>
        <row r="138">
          <cell r="D138">
            <v>300</v>
          </cell>
          <cell r="V138">
            <v>11</v>
          </cell>
        </row>
        <row r="139">
          <cell r="D139">
            <v>500</v>
          </cell>
          <cell r="V139">
            <v>11</v>
          </cell>
        </row>
        <row r="140">
          <cell r="D140">
            <v>400</v>
          </cell>
          <cell r="V140">
            <v>11</v>
          </cell>
        </row>
        <row r="141">
          <cell r="D141">
            <v>1000</v>
          </cell>
          <cell r="V141">
            <v>11</v>
          </cell>
        </row>
        <row r="142">
          <cell r="D142">
            <v>300</v>
          </cell>
          <cell r="V142">
            <v>11</v>
          </cell>
        </row>
        <row r="143">
          <cell r="D143">
            <v>350</v>
          </cell>
          <cell r="V143">
            <v>11</v>
          </cell>
        </row>
        <row r="144">
          <cell r="D144">
            <v>650</v>
          </cell>
          <cell r="V144">
            <v>11</v>
          </cell>
        </row>
        <row r="145">
          <cell r="D145">
            <v>550</v>
          </cell>
          <cell r="V145">
            <v>11</v>
          </cell>
        </row>
        <row r="146">
          <cell r="D146">
            <v>400</v>
          </cell>
          <cell r="V146">
            <v>11</v>
          </cell>
        </row>
        <row r="147">
          <cell r="D147">
            <v>200</v>
          </cell>
          <cell r="V147">
            <v>11</v>
          </cell>
        </row>
        <row r="148">
          <cell r="D148">
            <v>800</v>
          </cell>
          <cell r="V148">
            <v>11</v>
          </cell>
        </row>
        <row r="149">
          <cell r="D149">
            <v>1000</v>
          </cell>
          <cell r="V149">
            <v>11</v>
          </cell>
        </row>
        <row r="150">
          <cell r="D150">
            <v>1500</v>
          </cell>
          <cell r="V150">
            <v>11</v>
          </cell>
        </row>
        <row r="151">
          <cell r="D151">
            <v>300</v>
          </cell>
          <cell r="V151">
            <v>11</v>
          </cell>
        </row>
        <row r="152">
          <cell r="D152">
            <v>600</v>
          </cell>
          <cell r="V152">
            <v>11</v>
          </cell>
        </row>
        <row r="153">
          <cell r="D153">
            <v>600</v>
          </cell>
          <cell r="V153">
            <v>11</v>
          </cell>
        </row>
        <row r="154">
          <cell r="D154">
            <v>500</v>
          </cell>
          <cell r="V154">
            <v>11</v>
          </cell>
        </row>
        <row r="155">
          <cell r="D155">
            <v>750</v>
          </cell>
          <cell r="V155">
            <v>11</v>
          </cell>
        </row>
        <row r="156">
          <cell r="D156">
            <v>750</v>
          </cell>
          <cell r="V156">
            <v>11</v>
          </cell>
        </row>
        <row r="157">
          <cell r="D157">
            <v>300</v>
          </cell>
          <cell r="V157">
            <v>11</v>
          </cell>
        </row>
        <row r="158">
          <cell r="D158">
            <v>300</v>
          </cell>
          <cell r="V158">
            <v>11</v>
          </cell>
        </row>
        <row r="159">
          <cell r="D159">
            <v>250</v>
          </cell>
          <cell r="V159">
            <v>11</v>
          </cell>
        </row>
        <row r="160">
          <cell r="D160">
            <v>500</v>
          </cell>
          <cell r="V160">
            <v>11</v>
          </cell>
        </row>
        <row r="161">
          <cell r="D161">
            <v>1750</v>
          </cell>
          <cell r="V161">
            <v>11</v>
          </cell>
        </row>
        <row r="162">
          <cell r="D162">
            <v>1750</v>
          </cell>
          <cell r="V162">
            <v>11</v>
          </cell>
        </row>
        <row r="163">
          <cell r="D163">
            <v>700</v>
          </cell>
          <cell r="V163">
            <v>11</v>
          </cell>
        </row>
        <row r="164">
          <cell r="D164">
            <v>650</v>
          </cell>
          <cell r="V164">
            <v>11</v>
          </cell>
        </row>
        <row r="165">
          <cell r="D165">
            <v>1100</v>
          </cell>
          <cell r="V165">
            <v>11</v>
          </cell>
        </row>
        <row r="166">
          <cell r="D166">
            <v>400</v>
          </cell>
          <cell r="V166">
            <v>11</v>
          </cell>
        </row>
        <row r="167">
          <cell r="D167">
            <v>750</v>
          </cell>
          <cell r="V167">
            <v>11</v>
          </cell>
        </row>
        <row r="168">
          <cell r="D168">
            <v>400</v>
          </cell>
          <cell r="V168">
            <v>11</v>
          </cell>
        </row>
        <row r="169">
          <cell r="D169">
            <v>1000</v>
          </cell>
          <cell r="V169">
            <v>11</v>
          </cell>
        </row>
        <row r="170">
          <cell r="D170">
            <v>800</v>
          </cell>
          <cell r="V170">
            <v>11</v>
          </cell>
        </row>
        <row r="171">
          <cell r="D171">
            <v>800</v>
          </cell>
          <cell r="V171">
            <v>11</v>
          </cell>
        </row>
        <row r="172">
          <cell r="D172">
            <v>400</v>
          </cell>
          <cell r="V172">
            <v>11</v>
          </cell>
        </row>
        <row r="173">
          <cell r="D173">
            <v>750</v>
          </cell>
          <cell r="V173">
            <v>11</v>
          </cell>
        </row>
        <row r="174">
          <cell r="D174">
            <v>600</v>
          </cell>
          <cell r="V174">
            <v>11</v>
          </cell>
        </row>
        <row r="175">
          <cell r="D175">
            <v>850</v>
          </cell>
          <cell r="V175">
            <v>11</v>
          </cell>
        </row>
        <row r="176">
          <cell r="D176">
            <v>800</v>
          </cell>
          <cell r="V176">
            <v>11</v>
          </cell>
        </row>
        <row r="177">
          <cell r="D177">
            <v>250</v>
          </cell>
          <cell r="V177">
            <v>11</v>
          </cell>
        </row>
        <row r="178">
          <cell r="D178">
            <v>450</v>
          </cell>
          <cell r="V178">
            <v>11</v>
          </cell>
        </row>
        <row r="179">
          <cell r="D179">
            <v>400</v>
          </cell>
          <cell r="V179">
            <v>11</v>
          </cell>
        </row>
        <row r="180">
          <cell r="D180">
            <v>350</v>
          </cell>
          <cell r="V180">
            <v>11</v>
          </cell>
        </row>
        <row r="181">
          <cell r="D181">
            <v>750</v>
          </cell>
          <cell r="V181">
            <v>11</v>
          </cell>
        </row>
        <row r="182">
          <cell r="D182">
            <v>750</v>
          </cell>
          <cell r="V182">
            <v>11</v>
          </cell>
        </row>
        <row r="183">
          <cell r="D183">
            <v>1250</v>
          </cell>
          <cell r="V183">
            <v>11</v>
          </cell>
        </row>
        <row r="184">
          <cell r="D184">
            <v>1250</v>
          </cell>
          <cell r="V184">
            <v>11</v>
          </cell>
        </row>
        <row r="185">
          <cell r="D185">
            <v>2000</v>
          </cell>
          <cell r="V185">
            <v>11</v>
          </cell>
        </row>
        <row r="186">
          <cell r="D186">
            <v>500</v>
          </cell>
          <cell r="V186">
            <v>11</v>
          </cell>
        </row>
        <row r="187">
          <cell r="D187">
            <v>1500</v>
          </cell>
          <cell r="V187">
            <v>11</v>
          </cell>
        </row>
        <row r="188">
          <cell r="D188">
            <v>750</v>
          </cell>
          <cell r="V188">
            <v>11</v>
          </cell>
        </row>
        <row r="189">
          <cell r="D189">
            <v>1000</v>
          </cell>
          <cell r="V189">
            <v>11</v>
          </cell>
        </row>
        <row r="190">
          <cell r="D190">
            <v>500</v>
          </cell>
          <cell r="V190">
            <v>11</v>
          </cell>
        </row>
        <row r="191">
          <cell r="D191">
            <v>750</v>
          </cell>
          <cell r="V191">
            <v>11</v>
          </cell>
        </row>
        <row r="192">
          <cell r="D192">
            <v>600</v>
          </cell>
          <cell r="V192">
            <v>11</v>
          </cell>
        </row>
        <row r="193">
          <cell r="D193">
            <v>800</v>
          </cell>
          <cell r="V193">
            <v>11</v>
          </cell>
        </row>
        <row r="194">
          <cell r="D194">
            <v>100</v>
          </cell>
          <cell r="V194">
            <v>11</v>
          </cell>
        </row>
        <row r="195">
          <cell r="D195">
            <v>300</v>
          </cell>
          <cell r="V195">
            <v>11</v>
          </cell>
        </row>
        <row r="196">
          <cell r="D196">
            <v>300</v>
          </cell>
          <cell r="V196">
            <v>11</v>
          </cell>
        </row>
        <row r="197">
          <cell r="D197">
            <v>400</v>
          </cell>
          <cell r="V197">
            <v>11</v>
          </cell>
        </row>
        <row r="198">
          <cell r="D198">
            <v>300</v>
          </cell>
          <cell r="V198">
            <v>11</v>
          </cell>
        </row>
        <row r="199">
          <cell r="D199">
            <v>200</v>
          </cell>
          <cell r="V199">
            <v>11</v>
          </cell>
        </row>
        <row r="200">
          <cell r="D200">
            <v>1250</v>
          </cell>
          <cell r="V200">
            <v>11</v>
          </cell>
        </row>
        <row r="201">
          <cell r="D201">
            <v>500</v>
          </cell>
          <cell r="V201">
            <v>11</v>
          </cell>
        </row>
        <row r="202">
          <cell r="D202">
            <v>750</v>
          </cell>
          <cell r="V202">
            <v>11</v>
          </cell>
        </row>
        <row r="203">
          <cell r="D203">
            <v>1000</v>
          </cell>
          <cell r="V203">
            <v>11</v>
          </cell>
        </row>
        <row r="204">
          <cell r="D204">
            <v>3000</v>
          </cell>
          <cell r="V204">
            <v>11</v>
          </cell>
        </row>
        <row r="205">
          <cell r="D205">
            <v>350</v>
          </cell>
          <cell r="V205">
            <v>11</v>
          </cell>
        </row>
        <row r="206">
          <cell r="D206">
            <v>750</v>
          </cell>
          <cell r="V206">
            <v>11</v>
          </cell>
        </row>
        <row r="207">
          <cell r="D207">
            <v>350</v>
          </cell>
          <cell r="V207">
            <v>11</v>
          </cell>
        </row>
        <row r="208">
          <cell r="D208">
            <v>1000</v>
          </cell>
          <cell r="V208">
            <v>11</v>
          </cell>
        </row>
        <row r="209">
          <cell r="D209">
            <v>300</v>
          </cell>
          <cell r="V209">
            <v>11</v>
          </cell>
        </row>
        <row r="210">
          <cell r="D210">
            <v>300</v>
          </cell>
          <cell r="V210">
            <v>11</v>
          </cell>
        </row>
        <row r="211">
          <cell r="D211">
            <v>250</v>
          </cell>
          <cell r="V211">
            <v>11</v>
          </cell>
        </row>
        <row r="212">
          <cell r="D212">
            <v>250</v>
          </cell>
          <cell r="V212">
            <v>11</v>
          </cell>
        </row>
        <row r="213">
          <cell r="D213">
            <v>250</v>
          </cell>
          <cell r="V213">
            <v>11</v>
          </cell>
        </row>
        <row r="214">
          <cell r="D214">
            <v>750</v>
          </cell>
          <cell r="V214">
            <v>11</v>
          </cell>
        </row>
        <row r="215">
          <cell r="D215">
            <v>500</v>
          </cell>
          <cell r="V215">
            <v>11</v>
          </cell>
        </row>
        <row r="216">
          <cell r="D216">
            <v>450</v>
          </cell>
          <cell r="V216">
            <v>11</v>
          </cell>
        </row>
        <row r="217">
          <cell r="D217">
            <v>500</v>
          </cell>
          <cell r="V217">
            <v>11</v>
          </cell>
        </row>
        <row r="218">
          <cell r="D218">
            <v>750</v>
          </cell>
          <cell r="V218">
            <v>11</v>
          </cell>
        </row>
        <row r="219">
          <cell r="D219">
            <v>1250</v>
          </cell>
          <cell r="V219">
            <v>11</v>
          </cell>
        </row>
        <row r="220">
          <cell r="D220">
            <v>750</v>
          </cell>
          <cell r="V220">
            <v>11</v>
          </cell>
        </row>
        <row r="221">
          <cell r="D221">
            <v>300</v>
          </cell>
          <cell r="V221">
            <v>11</v>
          </cell>
        </row>
        <row r="222">
          <cell r="D222">
            <v>650</v>
          </cell>
          <cell r="V222">
            <v>11</v>
          </cell>
        </row>
        <row r="223">
          <cell r="D223">
            <v>850</v>
          </cell>
          <cell r="V223">
            <v>11</v>
          </cell>
        </row>
        <row r="224">
          <cell r="D224">
            <v>400</v>
          </cell>
          <cell r="V224">
            <v>11</v>
          </cell>
        </row>
        <row r="225">
          <cell r="D225">
            <v>250</v>
          </cell>
          <cell r="V225">
            <v>11</v>
          </cell>
        </row>
        <row r="226">
          <cell r="D226">
            <v>250</v>
          </cell>
          <cell r="V226">
            <v>11</v>
          </cell>
        </row>
        <row r="227">
          <cell r="D227">
            <v>350</v>
          </cell>
          <cell r="V227">
            <v>11</v>
          </cell>
        </row>
        <row r="228">
          <cell r="D228">
            <v>100</v>
          </cell>
          <cell r="V228">
            <v>11</v>
          </cell>
        </row>
        <row r="229">
          <cell r="D229">
            <v>500</v>
          </cell>
          <cell r="V229">
            <v>11</v>
          </cell>
        </row>
        <row r="230">
          <cell r="D230">
            <v>250</v>
          </cell>
          <cell r="V230">
            <v>11</v>
          </cell>
        </row>
        <row r="231">
          <cell r="D231">
            <v>500</v>
          </cell>
          <cell r="V231">
            <v>11</v>
          </cell>
        </row>
        <row r="232">
          <cell r="D232">
            <v>750</v>
          </cell>
          <cell r="V232">
            <v>11</v>
          </cell>
        </row>
        <row r="233">
          <cell r="D233">
            <v>750</v>
          </cell>
          <cell r="V233">
            <v>11</v>
          </cell>
        </row>
        <row r="234">
          <cell r="D234">
            <v>500</v>
          </cell>
          <cell r="V234">
            <v>11</v>
          </cell>
        </row>
        <row r="235">
          <cell r="D235">
            <v>500</v>
          </cell>
          <cell r="V235">
            <v>11</v>
          </cell>
        </row>
        <row r="236">
          <cell r="D236">
            <v>750</v>
          </cell>
          <cell r="V236">
            <v>11</v>
          </cell>
        </row>
        <row r="237">
          <cell r="D237">
            <v>750</v>
          </cell>
          <cell r="V237">
            <v>11</v>
          </cell>
        </row>
        <row r="238">
          <cell r="D238">
            <v>500</v>
          </cell>
          <cell r="V238">
            <v>11</v>
          </cell>
        </row>
        <row r="239">
          <cell r="D239">
            <v>500</v>
          </cell>
          <cell r="V239">
            <v>11</v>
          </cell>
        </row>
        <row r="240">
          <cell r="D240">
            <v>2000</v>
          </cell>
          <cell r="V240">
            <v>11</v>
          </cell>
        </row>
        <row r="241">
          <cell r="D241">
            <v>750</v>
          </cell>
          <cell r="V241">
            <v>11</v>
          </cell>
        </row>
        <row r="242">
          <cell r="D242">
            <v>300</v>
          </cell>
          <cell r="V242">
            <v>11</v>
          </cell>
        </row>
        <row r="243">
          <cell r="D243">
            <v>500</v>
          </cell>
          <cell r="V243">
            <v>11</v>
          </cell>
        </row>
        <row r="244">
          <cell r="D244">
            <v>850</v>
          </cell>
          <cell r="V244">
            <v>11</v>
          </cell>
        </row>
        <row r="245">
          <cell r="D245">
            <v>400</v>
          </cell>
          <cell r="V245">
            <v>11</v>
          </cell>
        </row>
        <row r="246">
          <cell r="D246">
            <v>850</v>
          </cell>
          <cell r="V246">
            <v>11</v>
          </cell>
        </row>
        <row r="247">
          <cell r="D247">
            <v>750</v>
          </cell>
          <cell r="V247">
            <v>11</v>
          </cell>
        </row>
        <row r="248">
          <cell r="D248">
            <v>500</v>
          </cell>
          <cell r="V248">
            <v>10</v>
          </cell>
        </row>
        <row r="249">
          <cell r="D249">
            <v>1000</v>
          </cell>
          <cell r="V249">
            <v>10</v>
          </cell>
        </row>
        <row r="250">
          <cell r="D250">
            <v>1100</v>
          </cell>
          <cell r="V250">
            <v>10</v>
          </cell>
        </row>
        <row r="251">
          <cell r="D251">
            <v>250</v>
          </cell>
          <cell r="V251">
            <v>10</v>
          </cell>
        </row>
        <row r="252">
          <cell r="D252">
            <v>250</v>
          </cell>
          <cell r="V252">
            <v>10</v>
          </cell>
        </row>
        <row r="253">
          <cell r="D253">
            <v>500</v>
          </cell>
          <cell r="V253">
            <v>10</v>
          </cell>
        </row>
        <row r="254">
          <cell r="D254">
            <v>1250</v>
          </cell>
          <cell r="V254">
            <v>10</v>
          </cell>
        </row>
        <row r="255">
          <cell r="D255">
            <v>250</v>
          </cell>
          <cell r="V255">
            <v>10</v>
          </cell>
        </row>
        <row r="256">
          <cell r="D256">
            <v>500</v>
          </cell>
          <cell r="V256">
            <v>10</v>
          </cell>
        </row>
        <row r="257">
          <cell r="D257">
            <v>1250</v>
          </cell>
          <cell r="V257">
            <v>10</v>
          </cell>
        </row>
        <row r="258">
          <cell r="D258">
            <v>300</v>
          </cell>
          <cell r="V258">
            <v>10</v>
          </cell>
        </row>
        <row r="259">
          <cell r="D259">
            <v>350</v>
          </cell>
          <cell r="V259">
            <v>10</v>
          </cell>
        </row>
        <row r="260">
          <cell r="D260">
            <v>1250</v>
          </cell>
          <cell r="V260">
            <v>10</v>
          </cell>
        </row>
        <row r="261">
          <cell r="D261">
            <v>750</v>
          </cell>
          <cell r="V261">
            <v>10</v>
          </cell>
        </row>
        <row r="262">
          <cell r="D262">
            <v>300</v>
          </cell>
          <cell r="V262">
            <v>10</v>
          </cell>
        </row>
        <row r="263">
          <cell r="D263">
            <v>750</v>
          </cell>
          <cell r="V263">
            <v>10</v>
          </cell>
        </row>
        <row r="264">
          <cell r="D264">
            <v>1000</v>
          </cell>
          <cell r="V264">
            <v>10</v>
          </cell>
        </row>
        <row r="265">
          <cell r="D265">
            <v>2000</v>
          </cell>
          <cell r="V265">
            <v>10</v>
          </cell>
        </row>
        <row r="266">
          <cell r="D266">
            <v>1500</v>
          </cell>
          <cell r="V266">
            <v>10</v>
          </cell>
        </row>
        <row r="267">
          <cell r="D267">
            <v>980</v>
          </cell>
          <cell r="V267">
            <v>10</v>
          </cell>
        </row>
        <row r="268">
          <cell r="D268">
            <v>250</v>
          </cell>
          <cell r="V268">
            <v>10</v>
          </cell>
        </row>
        <row r="269">
          <cell r="D269">
            <v>300</v>
          </cell>
          <cell r="V269">
            <v>10</v>
          </cell>
        </row>
        <row r="270">
          <cell r="D270">
            <v>300</v>
          </cell>
          <cell r="V270">
            <v>10</v>
          </cell>
        </row>
        <row r="271">
          <cell r="D271">
            <v>2000</v>
          </cell>
          <cell r="V271">
            <v>10</v>
          </cell>
        </row>
        <row r="272">
          <cell r="D272">
            <v>250</v>
          </cell>
          <cell r="V272">
            <v>10</v>
          </cell>
        </row>
        <row r="273">
          <cell r="D273">
            <v>400</v>
          </cell>
          <cell r="V273">
            <v>10</v>
          </cell>
        </row>
        <row r="274">
          <cell r="D274">
            <v>1250</v>
          </cell>
          <cell r="V274">
            <v>10</v>
          </cell>
        </row>
        <row r="275">
          <cell r="D275">
            <v>300</v>
          </cell>
          <cell r="V275">
            <v>10</v>
          </cell>
        </row>
        <row r="276">
          <cell r="D276">
            <v>100</v>
          </cell>
          <cell r="V276">
            <v>10</v>
          </cell>
        </row>
        <row r="277">
          <cell r="D277">
            <v>400</v>
          </cell>
          <cell r="V277">
            <v>10</v>
          </cell>
        </row>
        <row r="278">
          <cell r="D278">
            <v>600</v>
          </cell>
          <cell r="V278">
            <v>10</v>
          </cell>
        </row>
        <row r="279">
          <cell r="D279">
            <v>550</v>
          </cell>
          <cell r="V279">
            <v>10</v>
          </cell>
        </row>
        <row r="280">
          <cell r="D280">
            <v>450</v>
          </cell>
          <cell r="V280">
            <v>10</v>
          </cell>
        </row>
        <row r="281">
          <cell r="D281">
            <v>1000</v>
          </cell>
          <cell r="V281">
            <v>10</v>
          </cell>
        </row>
        <row r="282">
          <cell r="D282">
            <v>1000</v>
          </cell>
          <cell r="V282">
            <v>10</v>
          </cell>
        </row>
        <row r="283">
          <cell r="D283">
            <v>750</v>
          </cell>
          <cell r="V283">
            <v>10</v>
          </cell>
        </row>
        <row r="284">
          <cell r="D284">
            <v>500</v>
          </cell>
          <cell r="V284">
            <v>10</v>
          </cell>
        </row>
        <row r="285">
          <cell r="D285">
            <v>250</v>
          </cell>
          <cell r="V285">
            <v>10</v>
          </cell>
        </row>
        <row r="286">
          <cell r="D286">
            <v>250</v>
          </cell>
          <cell r="V286">
            <v>10</v>
          </cell>
        </row>
        <row r="287">
          <cell r="D287">
            <v>2000</v>
          </cell>
          <cell r="V287">
            <v>10</v>
          </cell>
        </row>
        <row r="288">
          <cell r="D288">
            <v>350</v>
          </cell>
          <cell r="V288">
            <v>10</v>
          </cell>
        </row>
        <row r="289">
          <cell r="D289">
            <v>300</v>
          </cell>
          <cell r="V289">
            <v>10</v>
          </cell>
        </row>
        <row r="290">
          <cell r="D290">
            <v>500</v>
          </cell>
          <cell r="V290">
            <v>10</v>
          </cell>
        </row>
        <row r="291">
          <cell r="D291">
            <v>300</v>
          </cell>
          <cell r="V291">
            <v>10</v>
          </cell>
        </row>
        <row r="292">
          <cell r="D292">
            <v>350</v>
          </cell>
          <cell r="V292">
            <v>10</v>
          </cell>
        </row>
        <row r="293">
          <cell r="D293">
            <v>350</v>
          </cell>
          <cell r="V293">
            <v>10</v>
          </cell>
        </row>
        <row r="294">
          <cell r="D294">
            <v>1650</v>
          </cell>
          <cell r="V294">
            <v>10</v>
          </cell>
        </row>
        <row r="295">
          <cell r="D295">
            <v>250</v>
          </cell>
          <cell r="V295">
            <v>10</v>
          </cell>
        </row>
        <row r="296">
          <cell r="D296">
            <v>750</v>
          </cell>
          <cell r="V296">
            <v>10</v>
          </cell>
        </row>
        <row r="297">
          <cell r="D297">
            <v>1000</v>
          </cell>
          <cell r="V297">
            <v>10</v>
          </cell>
        </row>
        <row r="298">
          <cell r="D298">
            <v>1500</v>
          </cell>
          <cell r="V298">
            <v>10</v>
          </cell>
        </row>
        <row r="299">
          <cell r="D299">
            <v>2500</v>
          </cell>
          <cell r="V299">
            <v>10</v>
          </cell>
        </row>
        <row r="300">
          <cell r="D300">
            <v>2500</v>
          </cell>
          <cell r="V300">
            <v>10</v>
          </cell>
        </row>
        <row r="301">
          <cell r="D301">
            <v>750</v>
          </cell>
          <cell r="V301">
            <v>10</v>
          </cell>
        </row>
        <row r="302">
          <cell r="D302">
            <v>750</v>
          </cell>
          <cell r="V302">
            <v>10</v>
          </cell>
        </row>
        <row r="303">
          <cell r="D303">
            <v>1000</v>
          </cell>
          <cell r="V303">
            <v>10</v>
          </cell>
        </row>
        <row r="304">
          <cell r="D304">
            <v>400</v>
          </cell>
          <cell r="V304">
            <v>10</v>
          </cell>
        </row>
        <row r="305">
          <cell r="D305">
            <v>100</v>
          </cell>
          <cell r="V305">
            <v>10</v>
          </cell>
        </row>
        <row r="306">
          <cell r="D306">
            <v>125</v>
          </cell>
          <cell r="V306">
            <v>10</v>
          </cell>
        </row>
        <row r="307">
          <cell r="D307">
            <v>1500</v>
          </cell>
          <cell r="V307">
            <v>10</v>
          </cell>
        </row>
        <row r="308">
          <cell r="D308">
            <v>500</v>
          </cell>
          <cell r="V308">
            <v>10</v>
          </cell>
        </row>
        <row r="309">
          <cell r="D309">
            <v>300</v>
          </cell>
          <cell r="V309">
            <v>10</v>
          </cell>
        </row>
        <row r="310">
          <cell r="D310">
            <v>750</v>
          </cell>
          <cell r="V310">
            <v>10</v>
          </cell>
        </row>
        <row r="311">
          <cell r="D311">
            <v>2500</v>
          </cell>
          <cell r="V311">
            <v>10</v>
          </cell>
        </row>
        <row r="312">
          <cell r="D312">
            <v>500</v>
          </cell>
          <cell r="V312">
            <v>10</v>
          </cell>
        </row>
        <row r="313">
          <cell r="D313">
            <v>3000</v>
          </cell>
          <cell r="V313">
            <v>10</v>
          </cell>
        </row>
        <row r="314">
          <cell r="D314">
            <v>200</v>
          </cell>
          <cell r="V314">
            <v>10</v>
          </cell>
        </row>
        <row r="315">
          <cell r="D315">
            <v>1400</v>
          </cell>
          <cell r="V315">
            <v>10</v>
          </cell>
        </row>
        <row r="316">
          <cell r="D316">
            <v>2000</v>
          </cell>
          <cell r="V316">
            <v>10</v>
          </cell>
        </row>
        <row r="317">
          <cell r="D317">
            <v>500</v>
          </cell>
          <cell r="V317">
            <v>10</v>
          </cell>
        </row>
        <row r="318">
          <cell r="D318">
            <v>500</v>
          </cell>
          <cell r="V318">
            <v>10</v>
          </cell>
        </row>
        <row r="319">
          <cell r="D319">
            <v>2000</v>
          </cell>
          <cell r="V319">
            <v>10</v>
          </cell>
        </row>
        <row r="320">
          <cell r="D320">
            <v>500</v>
          </cell>
          <cell r="V320">
            <v>10</v>
          </cell>
        </row>
        <row r="321">
          <cell r="D321">
            <v>500</v>
          </cell>
          <cell r="V321">
            <v>10</v>
          </cell>
        </row>
        <row r="322">
          <cell r="D322">
            <v>500</v>
          </cell>
          <cell r="V322">
            <v>10</v>
          </cell>
        </row>
        <row r="323">
          <cell r="D323">
            <v>2250</v>
          </cell>
          <cell r="V323">
            <v>10</v>
          </cell>
        </row>
        <row r="324">
          <cell r="D324">
            <v>750</v>
          </cell>
          <cell r="V324">
            <v>10</v>
          </cell>
        </row>
        <row r="325">
          <cell r="D325">
            <v>750</v>
          </cell>
          <cell r="V325">
            <v>10</v>
          </cell>
        </row>
        <row r="326">
          <cell r="D326">
            <v>300</v>
          </cell>
          <cell r="V326">
            <v>10</v>
          </cell>
        </row>
        <row r="327">
          <cell r="D327">
            <v>1000</v>
          </cell>
          <cell r="V327">
            <v>10</v>
          </cell>
        </row>
        <row r="328">
          <cell r="D328">
            <v>750</v>
          </cell>
          <cell r="V328">
            <v>10</v>
          </cell>
        </row>
        <row r="329">
          <cell r="D329">
            <v>750</v>
          </cell>
          <cell r="V329">
            <v>10</v>
          </cell>
        </row>
        <row r="330">
          <cell r="D330">
            <v>500</v>
          </cell>
          <cell r="V330">
            <v>10</v>
          </cell>
        </row>
        <row r="331">
          <cell r="D331">
            <v>250</v>
          </cell>
          <cell r="V331">
            <v>10</v>
          </cell>
        </row>
        <row r="332">
          <cell r="D332">
            <v>500</v>
          </cell>
          <cell r="V332">
            <v>10</v>
          </cell>
        </row>
        <row r="333">
          <cell r="D333">
            <v>500</v>
          </cell>
          <cell r="V333">
            <v>10</v>
          </cell>
        </row>
        <row r="334">
          <cell r="D334">
            <v>300</v>
          </cell>
          <cell r="V334">
            <v>10</v>
          </cell>
        </row>
        <row r="335">
          <cell r="D335">
            <v>338</v>
          </cell>
          <cell r="V335">
            <v>10</v>
          </cell>
        </row>
        <row r="336">
          <cell r="D336">
            <v>250</v>
          </cell>
          <cell r="V336">
            <v>10</v>
          </cell>
        </row>
        <row r="337">
          <cell r="D337">
            <v>300</v>
          </cell>
          <cell r="V337">
            <v>10</v>
          </cell>
        </row>
        <row r="338">
          <cell r="D338">
            <v>250</v>
          </cell>
          <cell r="V338">
            <v>10</v>
          </cell>
        </row>
        <row r="339">
          <cell r="D339">
            <v>500</v>
          </cell>
          <cell r="V339">
            <v>10</v>
          </cell>
        </row>
        <row r="340">
          <cell r="D340">
            <v>400</v>
          </cell>
          <cell r="V340">
            <v>10</v>
          </cell>
        </row>
        <row r="341">
          <cell r="D341">
            <v>1000</v>
          </cell>
          <cell r="V341">
            <v>10</v>
          </cell>
        </row>
        <row r="342">
          <cell r="D342">
            <v>1500</v>
          </cell>
          <cell r="V342">
            <v>10</v>
          </cell>
        </row>
        <row r="343">
          <cell r="D343">
            <v>500</v>
          </cell>
          <cell r="V343">
            <v>10</v>
          </cell>
        </row>
        <row r="344">
          <cell r="D344">
            <v>600</v>
          </cell>
          <cell r="V344">
            <v>10</v>
          </cell>
        </row>
        <row r="345">
          <cell r="D345">
            <v>75</v>
          </cell>
          <cell r="V345">
            <v>10</v>
          </cell>
        </row>
        <row r="346">
          <cell r="D346">
            <v>350</v>
          </cell>
          <cell r="V346">
            <v>10</v>
          </cell>
        </row>
        <row r="347">
          <cell r="D347">
            <v>1000</v>
          </cell>
          <cell r="V347">
            <v>10</v>
          </cell>
        </row>
        <row r="348">
          <cell r="D348">
            <v>800</v>
          </cell>
          <cell r="V348">
            <v>10</v>
          </cell>
        </row>
        <row r="349">
          <cell r="D349">
            <v>1150</v>
          </cell>
          <cell r="V349">
            <v>10</v>
          </cell>
        </row>
        <row r="350">
          <cell r="D350">
            <v>400</v>
          </cell>
          <cell r="V350">
            <v>10</v>
          </cell>
        </row>
        <row r="351">
          <cell r="D351">
            <v>400</v>
          </cell>
          <cell r="V351">
            <v>10</v>
          </cell>
        </row>
        <row r="352">
          <cell r="D352">
            <v>500</v>
          </cell>
          <cell r="V352">
            <v>10</v>
          </cell>
        </row>
        <row r="353">
          <cell r="D353">
            <v>500</v>
          </cell>
          <cell r="V353">
            <v>10</v>
          </cell>
        </row>
        <row r="354">
          <cell r="D354">
            <v>400</v>
          </cell>
          <cell r="V354">
            <v>10</v>
          </cell>
        </row>
        <row r="355">
          <cell r="D355">
            <v>850</v>
          </cell>
          <cell r="V355">
            <v>10</v>
          </cell>
        </row>
        <row r="356">
          <cell r="D356">
            <v>2000</v>
          </cell>
          <cell r="V356">
            <v>10</v>
          </cell>
        </row>
        <row r="357">
          <cell r="D357">
            <v>1500</v>
          </cell>
          <cell r="V357">
            <v>10</v>
          </cell>
        </row>
        <row r="358">
          <cell r="D358">
            <v>1750</v>
          </cell>
          <cell r="V358">
            <v>10</v>
          </cell>
        </row>
        <row r="359">
          <cell r="D359">
            <v>250</v>
          </cell>
          <cell r="V359">
            <v>10</v>
          </cell>
        </row>
        <row r="360">
          <cell r="D360">
            <v>500</v>
          </cell>
          <cell r="V360">
            <v>10</v>
          </cell>
        </row>
        <row r="361">
          <cell r="D361">
            <v>300</v>
          </cell>
          <cell r="V361">
            <v>10</v>
          </cell>
        </row>
        <row r="362">
          <cell r="D362">
            <v>250</v>
          </cell>
          <cell r="V362">
            <v>9</v>
          </cell>
        </row>
        <row r="363">
          <cell r="D363">
            <v>250</v>
          </cell>
          <cell r="V363">
            <v>9</v>
          </cell>
        </row>
        <row r="364">
          <cell r="D364">
            <v>800</v>
          </cell>
          <cell r="V364">
            <v>9</v>
          </cell>
        </row>
        <row r="365">
          <cell r="D365">
            <v>300</v>
          </cell>
          <cell r="V365">
            <v>9</v>
          </cell>
        </row>
        <row r="366">
          <cell r="D366">
            <v>499.92399999999998</v>
          </cell>
          <cell r="V366">
            <v>9</v>
          </cell>
        </row>
        <row r="367">
          <cell r="D367">
            <v>499.92399999999998</v>
          </cell>
          <cell r="V367">
            <v>9</v>
          </cell>
        </row>
        <row r="368">
          <cell r="D368">
            <v>300</v>
          </cell>
          <cell r="V368">
            <v>9</v>
          </cell>
        </row>
        <row r="369">
          <cell r="D369">
            <v>500</v>
          </cell>
          <cell r="V369">
            <v>9</v>
          </cell>
        </row>
        <row r="370">
          <cell r="D370">
            <v>300</v>
          </cell>
          <cell r="V370">
            <v>9</v>
          </cell>
        </row>
        <row r="371">
          <cell r="D371">
            <v>500</v>
          </cell>
          <cell r="V371">
            <v>9</v>
          </cell>
        </row>
        <row r="372">
          <cell r="D372">
            <v>500</v>
          </cell>
          <cell r="V372">
            <v>9</v>
          </cell>
        </row>
        <row r="373">
          <cell r="D373">
            <v>500</v>
          </cell>
          <cell r="V373">
            <v>9</v>
          </cell>
        </row>
        <row r="374">
          <cell r="D374">
            <v>250</v>
          </cell>
          <cell r="V374">
            <v>9</v>
          </cell>
        </row>
        <row r="375">
          <cell r="D375">
            <v>500</v>
          </cell>
          <cell r="V375">
            <v>9</v>
          </cell>
        </row>
        <row r="376">
          <cell r="D376">
            <v>685</v>
          </cell>
          <cell r="V376">
            <v>9</v>
          </cell>
        </row>
        <row r="377">
          <cell r="D377">
            <v>400</v>
          </cell>
          <cell r="V377">
            <v>9</v>
          </cell>
        </row>
        <row r="378">
          <cell r="D378">
            <v>600</v>
          </cell>
          <cell r="V378">
            <v>9</v>
          </cell>
        </row>
        <row r="379">
          <cell r="D379">
            <v>625</v>
          </cell>
          <cell r="V379">
            <v>9</v>
          </cell>
        </row>
        <row r="380">
          <cell r="D380">
            <v>625</v>
          </cell>
          <cell r="V380">
            <v>9</v>
          </cell>
        </row>
        <row r="381">
          <cell r="D381">
            <v>500</v>
          </cell>
          <cell r="V381">
            <v>9</v>
          </cell>
        </row>
        <row r="382">
          <cell r="D382">
            <v>750</v>
          </cell>
          <cell r="V382">
            <v>9</v>
          </cell>
        </row>
        <row r="383">
          <cell r="D383">
            <v>750</v>
          </cell>
          <cell r="V383">
            <v>9</v>
          </cell>
        </row>
        <row r="384">
          <cell r="D384">
            <v>1250</v>
          </cell>
          <cell r="V384">
            <v>9</v>
          </cell>
        </row>
        <row r="385">
          <cell r="D385">
            <v>750</v>
          </cell>
          <cell r="V385">
            <v>9</v>
          </cell>
        </row>
        <row r="386">
          <cell r="D386">
            <v>1000</v>
          </cell>
          <cell r="V386">
            <v>9</v>
          </cell>
        </row>
        <row r="387">
          <cell r="D387">
            <v>350</v>
          </cell>
          <cell r="V387">
            <v>9</v>
          </cell>
        </row>
        <row r="388">
          <cell r="D388">
            <v>1150</v>
          </cell>
          <cell r="V388">
            <v>9</v>
          </cell>
        </row>
        <row r="389">
          <cell r="D389">
            <v>500</v>
          </cell>
          <cell r="V389">
            <v>9</v>
          </cell>
        </row>
        <row r="390">
          <cell r="D390">
            <v>300</v>
          </cell>
          <cell r="V390">
            <v>9</v>
          </cell>
        </row>
        <row r="391">
          <cell r="D391">
            <v>850</v>
          </cell>
          <cell r="V391">
            <v>9</v>
          </cell>
        </row>
        <row r="392">
          <cell r="D392">
            <v>500</v>
          </cell>
          <cell r="V392">
            <v>9</v>
          </cell>
        </row>
        <row r="393">
          <cell r="D393">
            <v>1500</v>
          </cell>
          <cell r="V393">
            <v>9</v>
          </cell>
        </row>
        <row r="394">
          <cell r="D394">
            <v>1300</v>
          </cell>
          <cell r="V394">
            <v>9</v>
          </cell>
        </row>
        <row r="395">
          <cell r="D395">
            <v>1300</v>
          </cell>
          <cell r="V395">
            <v>9</v>
          </cell>
        </row>
        <row r="396">
          <cell r="D396">
            <v>850</v>
          </cell>
          <cell r="V396">
            <v>9</v>
          </cell>
        </row>
        <row r="397">
          <cell r="D397">
            <v>400</v>
          </cell>
          <cell r="V397">
            <v>9</v>
          </cell>
        </row>
        <row r="398">
          <cell r="D398">
            <v>500</v>
          </cell>
          <cell r="V398">
            <v>9</v>
          </cell>
        </row>
        <row r="399">
          <cell r="D399">
            <v>400</v>
          </cell>
          <cell r="V399">
            <v>9</v>
          </cell>
        </row>
        <row r="400">
          <cell r="D400">
            <v>400</v>
          </cell>
          <cell r="V400">
            <v>9</v>
          </cell>
        </row>
        <row r="401">
          <cell r="D401">
            <v>250</v>
          </cell>
          <cell r="V401">
            <v>9</v>
          </cell>
        </row>
        <row r="402">
          <cell r="D402">
            <v>300</v>
          </cell>
          <cell r="V402">
            <v>9</v>
          </cell>
        </row>
        <row r="403">
          <cell r="D403">
            <v>550</v>
          </cell>
          <cell r="V403">
            <v>9</v>
          </cell>
        </row>
        <row r="404">
          <cell r="D404">
            <v>450</v>
          </cell>
          <cell r="V404">
            <v>9</v>
          </cell>
        </row>
        <row r="405">
          <cell r="D405">
            <v>400</v>
          </cell>
          <cell r="V405">
            <v>9</v>
          </cell>
        </row>
        <row r="406">
          <cell r="D406">
            <v>300</v>
          </cell>
          <cell r="V406">
            <v>9</v>
          </cell>
        </row>
        <row r="407">
          <cell r="D407">
            <v>66</v>
          </cell>
          <cell r="V407">
            <v>9</v>
          </cell>
        </row>
        <row r="408">
          <cell r="D408">
            <v>86</v>
          </cell>
          <cell r="V408">
            <v>9</v>
          </cell>
        </row>
        <row r="409">
          <cell r="D409">
            <v>370</v>
          </cell>
          <cell r="V409">
            <v>9</v>
          </cell>
        </row>
        <row r="410">
          <cell r="D410">
            <v>700</v>
          </cell>
          <cell r="V410">
            <v>9</v>
          </cell>
        </row>
        <row r="411">
          <cell r="D411">
            <v>1250</v>
          </cell>
          <cell r="V411">
            <v>9</v>
          </cell>
        </row>
        <row r="412">
          <cell r="D412">
            <v>500</v>
          </cell>
          <cell r="V412">
            <v>9</v>
          </cell>
        </row>
        <row r="413">
          <cell r="D413">
            <v>500</v>
          </cell>
          <cell r="V413">
            <v>9</v>
          </cell>
        </row>
        <row r="414">
          <cell r="D414">
            <v>1000</v>
          </cell>
          <cell r="V414">
            <v>9</v>
          </cell>
        </row>
        <row r="415">
          <cell r="D415">
            <v>500</v>
          </cell>
          <cell r="V415">
            <v>9</v>
          </cell>
        </row>
        <row r="416">
          <cell r="D416">
            <v>300</v>
          </cell>
          <cell r="V416">
            <v>9</v>
          </cell>
        </row>
        <row r="417">
          <cell r="D417">
            <v>700</v>
          </cell>
          <cell r="V417">
            <v>9</v>
          </cell>
        </row>
        <row r="418">
          <cell r="D418">
            <v>350</v>
          </cell>
          <cell r="V418">
            <v>9</v>
          </cell>
        </row>
        <row r="419">
          <cell r="D419">
            <v>1600</v>
          </cell>
          <cell r="V419">
            <v>9</v>
          </cell>
        </row>
        <row r="420">
          <cell r="D420">
            <v>1750</v>
          </cell>
          <cell r="V420">
            <v>9</v>
          </cell>
        </row>
        <row r="421">
          <cell r="D421">
            <v>75</v>
          </cell>
          <cell r="V421">
            <v>9</v>
          </cell>
        </row>
        <row r="422">
          <cell r="D422">
            <v>1250</v>
          </cell>
          <cell r="V422">
            <v>9</v>
          </cell>
        </row>
        <row r="423">
          <cell r="D423">
            <v>1000</v>
          </cell>
          <cell r="V423">
            <v>9</v>
          </cell>
        </row>
        <row r="424">
          <cell r="D424">
            <v>500</v>
          </cell>
          <cell r="V424">
            <v>9</v>
          </cell>
        </row>
        <row r="425">
          <cell r="D425">
            <v>500</v>
          </cell>
          <cell r="V425">
            <v>9</v>
          </cell>
        </row>
        <row r="426">
          <cell r="D426">
            <v>500</v>
          </cell>
          <cell r="V426">
            <v>9</v>
          </cell>
        </row>
        <row r="427">
          <cell r="D427">
            <v>200</v>
          </cell>
          <cell r="V427">
            <v>9</v>
          </cell>
        </row>
        <row r="428">
          <cell r="D428">
            <v>750</v>
          </cell>
          <cell r="V428">
            <v>9</v>
          </cell>
        </row>
        <row r="429">
          <cell r="D429">
            <v>250</v>
          </cell>
          <cell r="V429">
            <v>9</v>
          </cell>
        </row>
        <row r="430">
          <cell r="D430">
            <v>400</v>
          </cell>
          <cell r="V430">
            <v>9</v>
          </cell>
        </row>
        <row r="431">
          <cell r="D431">
            <v>600</v>
          </cell>
          <cell r="V431">
            <v>9</v>
          </cell>
        </row>
        <row r="432">
          <cell r="D432">
            <v>750</v>
          </cell>
          <cell r="V432">
            <v>9</v>
          </cell>
        </row>
        <row r="433">
          <cell r="D433">
            <v>250</v>
          </cell>
          <cell r="V433">
            <v>9</v>
          </cell>
        </row>
        <row r="434">
          <cell r="D434">
            <v>750</v>
          </cell>
          <cell r="V434">
            <v>9</v>
          </cell>
        </row>
        <row r="435">
          <cell r="D435">
            <v>1750</v>
          </cell>
          <cell r="V435">
            <v>9</v>
          </cell>
        </row>
        <row r="436">
          <cell r="D436">
            <v>500</v>
          </cell>
          <cell r="V436">
            <v>9</v>
          </cell>
        </row>
        <row r="437">
          <cell r="D437">
            <v>500</v>
          </cell>
          <cell r="V437">
            <v>9</v>
          </cell>
        </row>
        <row r="438">
          <cell r="D438">
            <v>500</v>
          </cell>
          <cell r="V438">
            <v>9</v>
          </cell>
        </row>
        <row r="439">
          <cell r="D439">
            <v>250</v>
          </cell>
          <cell r="V439">
            <v>9</v>
          </cell>
        </row>
        <row r="440">
          <cell r="D440">
            <v>250</v>
          </cell>
          <cell r="V440">
            <v>9</v>
          </cell>
        </row>
        <row r="441">
          <cell r="D441">
            <v>750</v>
          </cell>
          <cell r="V441">
            <v>9</v>
          </cell>
        </row>
        <row r="442">
          <cell r="D442">
            <v>500</v>
          </cell>
          <cell r="V442">
            <v>9</v>
          </cell>
        </row>
        <row r="443">
          <cell r="D443">
            <v>1650</v>
          </cell>
          <cell r="V443">
            <v>9</v>
          </cell>
        </row>
        <row r="444">
          <cell r="D444">
            <v>350</v>
          </cell>
          <cell r="V444">
            <v>9</v>
          </cell>
        </row>
        <row r="445">
          <cell r="D445">
            <v>550</v>
          </cell>
          <cell r="V445">
            <v>9</v>
          </cell>
        </row>
        <row r="446">
          <cell r="D446">
            <v>300</v>
          </cell>
          <cell r="V446">
            <v>9</v>
          </cell>
        </row>
        <row r="447">
          <cell r="D447">
            <v>500</v>
          </cell>
          <cell r="V447">
            <v>9</v>
          </cell>
        </row>
        <row r="448">
          <cell r="D448">
            <v>600</v>
          </cell>
          <cell r="V448">
            <v>9</v>
          </cell>
        </row>
        <row r="449">
          <cell r="D449">
            <v>275</v>
          </cell>
          <cell r="V449">
            <v>9</v>
          </cell>
        </row>
        <row r="450">
          <cell r="D450">
            <v>275</v>
          </cell>
          <cell r="V450">
            <v>9</v>
          </cell>
        </row>
        <row r="451">
          <cell r="D451">
            <v>400</v>
          </cell>
          <cell r="V451">
            <v>9</v>
          </cell>
        </row>
        <row r="452">
          <cell r="D452">
            <v>1500</v>
          </cell>
          <cell r="V452">
            <v>9</v>
          </cell>
        </row>
        <row r="453">
          <cell r="D453">
            <v>2250</v>
          </cell>
          <cell r="V453">
            <v>9</v>
          </cell>
        </row>
        <row r="454">
          <cell r="D454">
            <v>750</v>
          </cell>
          <cell r="V454">
            <v>9</v>
          </cell>
        </row>
        <row r="455">
          <cell r="D455">
            <v>1250</v>
          </cell>
          <cell r="V455">
            <v>9</v>
          </cell>
        </row>
        <row r="456">
          <cell r="D456">
            <v>1000</v>
          </cell>
          <cell r="V456">
            <v>9</v>
          </cell>
        </row>
        <row r="457">
          <cell r="D457">
            <v>500</v>
          </cell>
          <cell r="V457">
            <v>9</v>
          </cell>
        </row>
        <row r="458">
          <cell r="D458">
            <v>500</v>
          </cell>
          <cell r="V458">
            <v>9</v>
          </cell>
        </row>
        <row r="459">
          <cell r="D459">
            <v>250</v>
          </cell>
          <cell r="V459">
            <v>9</v>
          </cell>
        </row>
        <row r="460">
          <cell r="D460">
            <v>500</v>
          </cell>
          <cell r="V460">
            <v>9</v>
          </cell>
        </row>
        <row r="461">
          <cell r="D461">
            <v>500</v>
          </cell>
          <cell r="V461">
            <v>9</v>
          </cell>
        </row>
        <row r="462">
          <cell r="D462">
            <v>600</v>
          </cell>
          <cell r="V462">
            <v>9</v>
          </cell>
        </row>
        <row r="463">
          <cell r="D463">
            <v>600</v>
          </cell>
          <cell r="V463">
            <v>9</v>
          </cell>
        </row>
        <row r="464">
          <cell r="D464">
            <v>900</v>
          </cell>
          <cell r="V464">
            <v>9</v>
          </cell>
        </row>
        <row r="465">
          <cell r="D465">
            <v>600</v>
          </cell>
          <cell r="V465">
            <v>9</v>
          </cell>
        </row>
        <row r="466">
          <cell r="D466">
            <v>500</v>
          </cell>
          <cell r="V466">
            <v>9</v>
          </cell>
        </row>
        <row r="467">
          <cell r="D467">
            <v>750</v>
          </cell>
          <cell r="V467">
            <v>9</v>
          </cell>
        </row>
        <row r="468">
          <cell r="D468">
            <v>1250</v>
          </cell>
          <cell r="V468">
            <v>9</v>
          </cell>
        </row>
        <row r="469">
          <cell r="D469">
            <v>1200</v>
          </cell>
          <cell r="V469">
            <v>9</v>
          </cell>
        </row>
        <row r="470">
          <cell r="D470">
            <v>375</v>
          </cell>
          <cell r="V470">
            <v>9</v>
          </cell>
        </row>
        <row r="471">
          <cell r="D471">
            <v>375</v>
          </cell>
          <cell r="V471">
            <v>9</v>
          </cell>
        </row>
        <row r="472">
          <cell r="D472">
            <v>300</v>
          </cell>
          <cell r="V472">
            <v>9</v>
          </cell>
        </row>
        <row r="473">
          <cell r="D473">
            <v>300</v>
          </cell>
          <cell r="V473">
            <v>9</v>
          </cell>
        </row>
        <row r="474">
          <cell r="D474">
            <v>750</v>
          </cell>
          <cell r="V474">
            <v>9</v>
          </cell>
        </row>
        <row r="475">
          <cell r="D475">
            <v>500</v>
          </cell>
          <cell r="V475">
            <v>9</v>
          </cell>
        </row>
        <row r="476">
          <cell r="D476">
            <v>500</v>
          </cell>
          <cell r="V476">
            <v>9</v>
          </cell>
        </row>
        <row r="477">
          <cell r="D477">
            <v>350</v>
          </cell>
          <cell r="V477">
            <v>9</v>
          </cell>
        </row>
        <row r="478">
          <cell r="D478">
            <v>250</v>
          </cell>
          <cell r="V478">
            <v>9</v>
          </cell>
        </row>
        <row r="479">
          <cell r="D479">
            <v>1000</v>
          </cell>
          <cell r="V479">
            <v>9</v>
          </cell>
        </row>
        <row r="480">
          <cell r="D480">
            <v>1250</v>
          </cell>
          <cell r="V480">
            <v>9</v>
          </cell>
        </row>
        <row r="481">
          <cell r="D481">
            <v>300</v>
          </cell>
          <cell r="V481">
            <v>9</v>
          </cell>
        </row>
        <row r="482">
          <cell r="D482">
            <v>500</v>
          </cell>
          <cell r="V482">
            <v>9</v>
          </cell>
        </row>
        <row r="483">
          <cell r="D483">
            <v>300</v>
          </cell>
          <cell r="V483">
            <v>9</v>
          </cell>
        </row>
        <row r="484">
          <cell r="D484">
            <v>250</v>
          </cell>
          <cell r="V484">
            <v>9</v>
          </cell>
        </row>
        <row r="485">
          <cell r="D485">
            <v>250</v>
          </cell>
          <cell r="V485">
            <v>9</v>
          </cell>
        </row>
        <row r="486">
          <cell r="D486">
            <v>650</v>
          </cell>
          <cell r="V486">
            <v>9</v>
          </cell>
        </row>
        <row r="487">
          <cell r="D487">
            <v>550</v>
          </cell>
          <cell r="V487">
            <v>9</v>
          </cell>
        </row>
        <row r="488">
          <cell r="D488">
            <v>500</v>
          </cell>
          <cell r="V488">
            <v>9</v>
          </cell>
        </row>
        <row r="489">
          <cell r="D489">
            <v>1100</v>
          </cell>
          <cell r="V489">
            <v>9</v>
          </cell>
        </row>
        <row r="490">
          <cell r="D490">
            <v>1000</v>
          </cell>
          <cell r="V490">
            <v>9</v>
          </cell>
        </row>
        <row r="491">
          <cell r="D491">
            <v>250</v>
          </cell>
          <cell r="V491">
            <v>9</v>
          </cell>
        </row>
        <row r="492">
          <cell r="D492">
            <v>250</v>
          </cell>
          <cell r="V492">
            <v>9</v>
          </cell>
        </row>
        <row r="493">
          <cell r="D493">
            <v>350</v>
          </cell>
          <cell r="V493">
            <v>9</v>
          </cell>
        </row>
        <row r="494">
          <cell r="D494">
            <v>350</v>
          </cell>
          <cell r="V494">
            <v>9</v>
          </cell>
        </row>
        <row r="495">
          <cell r="D495">
            <v>300</v>
          </cell>
          <cell r="V495">
            <v>9</v>
          </cell>
        </row>
        <row r="496">
          <cell r="D496">
            <v>780</v>
          </cell>
          <cell r="V496">
            <v>9</v>
          </cell>
        </row>
        <row r="497">
          <cell r="D497">
            <v>100</v>
          </cell>
          <cell r="V497">
            <v>9</v>
          </cell>
        </row>
        <row r="498">
          <cell r="D498">
            <v>1250</v>
          </cell>
          <cell r="V498">
            <v>9</v>
          </cell>
        </row>
        <row r="499">
          <cell r="D499">
            <v>3000</v>
          </cell>
          <cell r="V499">
            <v>9</v>
          </cell>
        </row>
        <row r="500">
          <cell r="D500">
            <v>500</v>
          </cell>
          <cell r="V500">
            <v>9</v>
          </cell>
        </row>
        <row r="501">
          <cell r="D501">
            <v>1000</v>
          </cell>
          <cell r="V501">
            <v>9</v>
          </cell>
        </row>
        <row r="502">
          <cell r="D502">
            <v>250</v>
          </cell>
          <cell r="V502">
            <v>9</v>
          </cell>
        </row>
        <row r="503">
          <cell r="D503">
            <v>350</v>
          </cell>
          <cell r="V503">
            <v>9</v>
          </cell>
        </row>
        <row r="504">
          <cell r="D504">
            <v>1150</v>
          </cell>
          <cell r="V504">
            <v>9</v>
          </cell>
        </row>
        <row r="505">
          <cell r="D505">
            <v>500</v>
          </cell>
          <cell r="V505">
            <v>9</v>
          </cell>
        </row>
        <row r="506">
          <cell r="D506">
            <v>250</v>
          </cell>
          <cell r="V506">
            <v>9</v>
          </cell>
        </row>
        <row r="507">
          <cell r="D507">
            <v>250</v>
          </cell>
          <cell r="V507">
            <v>9</v>
          </cell>
        </row>
        <row r="508">
          <cell r="D508">
            <v>500</v>
          </cell>
          <cell r="V508">
            <v>9</v>
          </cell>
        </row>
        <row r="509">
          <cell r="D509">
            <v>1000</v>
          </cell>
          <cell r="V509">
            <v>9</v>
          </cell>
        </row>
        <row r="510">
          <cell r="D510">
            <v>250</v>
          </cell>
          <cell r="V510">
            <v>9</v>
          </cell>
        </row>
        <row r="511">
          <cell r="D511">
            <v>1250</v>
          </cell>
          <cell r="V511">
            <v>9</v>
          </cell>
        </row>
        <row r="512">
          <cell r="D512">
            <v>500</v>
          </cell>
          <cell r="V512">
            <v>9</v>
          </cell>
        </row>
        <row r="513">
          <cell r="D513">
            <v>1000</v>
          </cell>
          <cell r="V513">
            <v>9</v>
          </cell>
        </row>
        <row r="514">
          <cell r="D514">
            <v>1000</v>
          </cell>
          <cell r="V514">
            <v>9</v>
          </cell>
        </row>
        <row r="515">
          <cell r="D515">
            <v>2250</v>
          </cell>
          <cell r="V515">
            <v>9</v>
          </cell>
        </row>
        <row r="516">
          <cell r="D516">
            <v>3000</v>
          </cell>
          <cell r="V516">
            <v>9</v>
          </cell>
        </row>
        <row r="517">
          <cell r="D517">
            <v>1000</v>
          </cell>
          <cell r="V517">
            <v>9</v>
          </cell>
        </row>
        <row r="518">
          <cell r="D518">
            <v>900</v>
          </cell>
          <cell r="V518">
            <v>9</v>
          </cell>
        </row>
        <row r="519">
          <cell r="D519">
            <v>400</v>
          </cell>
          <cell r="V519">
            <v>9</v>
          </cell>
        </row>
        <row r="520">
          <cell r="D520">
            <v>300</v>
          </cell>
          <cell r="V520">
            <v>9</v>
          </cell>
        </row>
        <row r="521">
          <cell r="D521">
            <v>500</v>
          </cell>
          <cell r="V521">
            <v>9</v>
          </cell>
        </row>
        <row r="522">
          <cell r="D522">
            <v>650</v>
          </cell>
          <cell r="V522">
            <v>9</v>
          </cell>
        </row>
        <row r="523">
          <cell r="D523">
            <v>1000</v>
          </cell>
          <cell r="V523">
            <v>9</v>
          </cell>
        </row>
        <row r="524">
          <cell r="D524">
            <v>750</v>
          </cell>
          <cell r="V524">
            <v>9</v>
          </cell>
        </row>
        <row r="525">
          <cell r="D525">
            <v>450</v>
          </cell>
          <cell r="V525">
            <v>9</v>
          </cell>
        </row>
        <row r="526">
          <cell r="D526">
            <v>450</v>
          </cell>
          <cell r="V526">
            <v>9</v>
          </cell>
        </row>
        <row r="527">
          <cell r="D527">
            <v>350</v>
          </cell>
          <cell r="V527">
            <v>9</v>
          </cell>
        </row>
        <row r="528">
          <cell r="D528">
            <v>250</v>
          </cell>
          <cell r="V528">
            <v>9</v>
          </cell>
        </row>
        <row r="529">
          <cell r="D529">
            <v>250</v>
          </cell>
          <cell r="V529">
            <v>9</v>
          </cell>
        </row>
        <row r="530">
          <cell r="D530">
            <v>750</v>
          </cell>
          <cell r="V530">
            <v>9</v>
          </cell>
        </row>
        <row r="531">
          <cell r="D531">
            <v>300</v>
          </cell>
          <cell r="V531">
            <v>9</v>
          </cell>
        </row>
        <row r="532">
          <cell r="D532">
            <v>1200</v>
          </cell>
          <cell r="V532">
            <v>9</v>
          </cell>
        </row>
        <row r="533">
          <cell r="D533">
            <v>1250</v>
          </cell>
          <cell r="V533">
            <v>9</v>
          </cell>
        </row>
        <row r="534">
          <cell r="D534">
            <v>750</v>
          </cell>
          <cell r="V534">
            <v>9</v>
          </cell>
        </row>
        <row r="535">
          <cell r="D535">
            <v>1000</v>
          </cell>
          <cell r="V535">
            <v>9</v>
          </cell>
        </row>
        <row r="536">
          <cell r="D536">
            <v>500</v>
          </cell>
          <cell r="V536">
            <v>9</v>
          </cell>
        </row>
        <row r="537">
          <cell r="D537">
            <v>850</v>
          </cell>
          <cell r="V537">
            <v>9</v>
          </cell>
        </row>
        <row r="538">
          <cell r="D538">
            <v>450</v>
          </cell>
          <cell r="V538">
            <v>9</v>
          </cell>
        </row>
        <row r="539">
          <cell r="D539">
            <v>1650</v>
          </cell>
          <cell r="V539">
            <v>9</v>
          </cell>
        </row>
        <row r="540">
          <cell r="D540">
            <v>2250</v>
          </cell>
          <cell r="V540">
            <v>9</v>
          </cell>
        </row>
        <row r="541">
          <cell r="D541">
            <v>1000</v>
          </cell>
          <cell r="V541">
            <v>9</v>
          </cell>
        </row>
        <row r="542">
          <cell r="D542">
            <v>400</v>
          </cell>
          <cell r="V542">
            <v>9</v>
          </cell>
        </row>
        <row r="543">
          <cell r="D543">
            <v>750</v>
          </cell>
          <cell r="V543">
            <v>9</v>
          </cell>
        </row>
        <row r="544">
          <cell r="D544">
            <v>1000</v>
          </cell>
          <cell r="V544">
            <v>9</v>
          </cell>
        </row>
        <row r="545">
          <cell r="D545">
            <v>750</v>
          </cell>
          <cell r="V545">
            <v>9</v>
          </cell>
        </row>
        <row r="546">
          <cell r="D546">
            <v>800</v>
          </cell>
          <cell r="V546">
            <v>9</v>
          </cell>
        </row>
        <row r="547">
          <cell r="D547">
            <v>400</v>
          </cell>
          <cell r="V547">
            <v>9</v>
          </cell>
        </row>
        <row r="548">
          <cell r="D548">
            <v>300</v>
          </cell>
          <cell r="V548">
            <v>9</v>
          </cell>
        </row>
        <row r="549">
          <cell r="D549">
            <v>750</v>
          </cell>
          <cell r="V549">
            <v>9</v>
          </cell>
        </row>
        <row r="550">
          <cell r="D550">
            <v>741</v>
          </cell>
          <cell r="V550">
            <v>9</v>
          </cell>
        </row>
        <row r="551">
          <cell r="D551">
            <v>215</v>
          </cell>
          <cell r="V551">
            <v>9</v>
          </cell>
        </row>
        <row r="552">
          <cell r="D552">
            <v>500</v>
          </cell>
          <cell r="V552">
            <v>8</v>
          </cell>
        </row>
        <row r="553">
          <cell r="D553">
            <v>1000</v>
          </cell>
          <cell r="V553">
            <v>8</v>
          </cell>
        </row>
        <row r="554">
          <cell r="D554">
            <v>3000</v>
          </cell>
          <cell r="V554">
            <v>8</v>
          </cell>
        </row>
        <row r="555">
          <cell r="D555">
            <v>400</v>
          </cell>
          <cell r="V555">
            <v>8</v>
          </cell>
        </row>
        <row r="556">
          <cell r="D556">
            <v>360</v>
          </cell>
          <cell r="V556">
            <v>8</v>
          </cell>
        </row>
        <row r="557">
          <cell r="D557">
            <v>400</v>
          </cell>
          <cell r="V557">
            <v>8</v>
          </cell>
        </row>
        <row r="558">
          <cell r="D558">
            <v>350</v>
          </cell>
          <cell r="V558">
            <v>8</v>
          </cell>
        </row>
        <row r="559">
          <cell r="D559">
            <v>150</v>
          </cell>
          <cell r="V559">
            <v>8</v>
          </cell>
        </row>
        <row r="560">
          <cell r="D560">
            <v>750</v>
          </cell>
          <cell r="V560">
            <v>8</v>
          </cell>
        </row>
        <row r="561">
          <cell r="D561">
            <v>250</v>
          </cell>
          <cell r="V561">
            <v>8</v>
          </cell>
        </row>
        <row r="562">
          <cell r="D562">
            <v>500</v>
          </cell>
          <cell r="V562">
            <v>8</v>
          </cell>
        </row>
        <row r="563">
          <cell r="D563">
            <v>350</v>
          </cell>
          <cell r="V563">
            <v>8</v>
          </cell>
        </row>
        <row r="564">
          <cell r="D564">
            <v>350</v>
          </cell>
          <cell r="V564">
            <v>8</v>
          </cell>
        </row>
        <row r="565">
          <cell r="D565">
            <v>400</v>
          </cell>
          <cell r="V565">
            <v>8</v>
          </cell>
        </row>
        <row r="566">
          <cell r="D566">
            <v>600</v>
          </cell>
          <cell r="V566">
            <v>8</v>
          </cell>
        </row>
        <row r="567">
          <cell r="D567">
            <v>400</v>
          </cell>
          <cell r="V567">
            <v>8</v>
          </cell>
        </row>
        <row r="568">
          <cell r="D568">
            <v>400</v>
          </cell>
          <cell r="V568">
            <v>8</v>
          </cell>
        </row>
        <row r="569">
          <cell r="D569">
            <v>1500</v>
          </cell>
          <cell r="V569">
            <v>8</v>
          </cell>
        </row>
        <row r="570">
          <cell r="D570">
            <v>350</v>
          </cell>
          <cell r="V570">
            <v>8</v>
          </cell>
        </row>
        <row r="571">
          <cell r="D571">
            <v>250</v>
          </cell>
          <cell r="V571">
            <v>8</v>
          </cell>
        </row>
        <row r="572">
          <cell r="D572">
            <v>125</v>
          </cell>
          <cell r="V572">
            <v>8</v>
          </cell>
        </row>
        <row r="573">
          <cell r="D573">
            <v>250</v>
          </cell>
          <cell r="V573">
            <v>8</v>
          </cell>
        </row>
        <row r="574">
          <cell r="D574">
            <v>175</v>
          </cell>
          <cell r="V574">
            <v>8</v>
          </cell>
        </row>
        <row r="575">
          <cell r="D575">
            <v>250</v>
          </cell>
          <cell r="V575">
            <v>8</v>
          </cell>
        </row>
        <row r="576">
          <cell r="D576">
            <v>1250</v>
          </cell>
          <cell r="V576">
            <v>8</v>
          </cell>
        </row>
        <row r="577">
          <cell r="D577">
            <v>500</v>
          </cell>
          <cell r="V577">
            <v>8</v>
          </cell>
        </row>
        <row r="578">
          <cell r="D578">
            <v>2500</v>
          </cell>
          <cell r="V578">
            <v>8</v>
          </cell>
        </row>
        <row r="579">
          <cell r="D579">
            <v>300</v>
          </cell>
          <cell r="V579">
            <v>8</v>
          </cell>
        </row>
        <row r="580">
          <cell r="D580">
            <v>200</v>
          </cell>
          <cell r="V580">
            <v>8</v>
          </cell>
        </row>
        <row r="581">
          <cell r="D581">
            <v>600</v>
          </cell>
          <cell r="V581">
            <v>8</v>
          </cell>
        </row>
        <row r="582">
          <cell r="D582">
            <v>600</v>
          </cell>
          <cell r="V582">
            <v>8</v>
          </cell>
        </row>
        <row r="583">
          <cell r="D583">
            <v>550</v>
          </cell>
          <cell r="V583">
            <v>8</v>
          </cell>
        </row>
        <row r="584">
          <cell r="D584">
            <v>250</v>
          </cell>
          <cell r="V584">
            <v>8</v>
          </cell>
        </row>
        <row r="585">
          <cell r="D585">
            <v>250</v>
          </cell>
          <cell r="V585">
            <v>8</v>
          </cell>
        </row>
        <row r="586">
          <cell r="D586">
            <v>500</v>
          </cell>
          <cell r="V586">
            <v>8</v>
          </cell>
        </row>
        <row r="587">
          <cell r="D587">
            <v>350</v>
          </cell>
          <cell r="V587">
            <v>8</v>
          </cell>
        </row>
        <row r="588">
          <cell r="D588">
            <v>250</v>
          </cell>
          <cell r="V588">
            <v>8</v>
          </cell>
        </row>
        <row r="589">
          <cell r="D589">
            <v>700</v>
          </cell>
          <cell r="V589">
            <v>8</v>
          </cell>
        </row>
        <row r="590">
          <cell r="D590">
            <v>800</v>
          </cell>
          <cell r="V590">
            <v>8</v>
          </cell>
        </row>
        <row r="591">
          <cell r="D591">
            <v>400</v>
          </cell>
          <cell r="V591">
            <v>8</v>
          </cell>
        </row>
        <row r="592">
          <cell r="D592">
            <v>750</v>
          </cell>
          <cell r="V592">
            <v>8</v>
          </cell>
        </row>
        <row r="593">
          <cell r="D593">
            <v>600</v>
          </cell>
          <cell r="V593">
            <v>8</v>
          </cell>
        </row>
        <row r="594">
          <cell r="D594">
            <v>400</v>
          </cell>
          <cell r="V594">
            <v>8</v>
          </cell>
        </row>
        <row r="595">
          <cell r="D595">
            <v>350</v>
          </cell>
          <cell r="V595">
            <v>8</v>
          </cell>
        </row>
        <row r="596">
          <cell r="D596">
            <v>225</v>
          </cell>
          <cell r="V596">
            <v>8</v>
          </cell>
        </row>
        <row r="597">
          <cell r="D597">
            <v>350</v>
          </cell>
          <cell r="V597">
            <v>8</v>
          </cell>
        </row>
        <row r="598">
          <cell r="D598">
            <v>350</v>
          </cell>
          <cell r="V598">
            <v>8</v>
          </cell>
        </row>
        <row r="599">
          <cell r="D599">
            <v>800</v>
          </cell>
          <cell r="V599">
            <v>8</v>
          </cell>
        </row>
        <row r="600">
          <cell r="D600">
            <v>750</v>
          </cell>
          <cell r="V600">
            <v>8</v>
          </cell>
        </row>
        <row r="601">
          <cell r="D601">
            <v>850</v>
          </cell>
          <cell r="V601">
            <v>8</v>
          </cell>
        </row>
        <row r="602">
          <cell r="D602">
            <v>650</v>
          </cell>
          <cell r="V602">
            <v>8</v>
          </cell>
        </row>
        <row r="603">
          <cell r="D603">
            <v>850</v>
          </cell>
          <cell r="V603">
            <v>8</v>
          </cell>
        </row>
        <row r="604">
          <cell r="D604">
            <v>800</v>
          </cell>
          <cell r="V604">
            <v>8</v>
          </cell>
        </row>
        <row r="605">
          <cell r="D605">
            <v>800</v>
          </cell>
          <cell r="V605">
            <v>8</v>
          </cell>
        </row>
        <row r="606">
          <cell r="D606">
            <v>250</v>
          </cell>
          <cell r="V606">
            <v>8</v>
          </cell>
        </row>
        <row r="607">
          <cell r="D607">
            <v>250</v>
          </cell>
          <cell r="V607">
            <v>8</v>
          </cell>
        </row>
        <row r="608">
          <cell r="D608">
            <v>1250</v>
          </cell>
          <cell r="V608">
            <v>8</v>
          </cell>
        </row>
        <row r="609">
          <cell r="D609">
            <v>500</v>
          </cell>
          <cell r="V609">
            <v>8</v>
          </cell>
        </row>
        <row r="610">
          <cell r="D610">
            <v>1100</v>
          </cell>
          <cell r="V610">
            <v>8</v>
          </cell>
        </row>
        <row r="611">
          <cell r="D611">
            <v>750</v>
          </cell>
          <cell r="V611">
            <v>8</v>
          </cell>
        </row>
        <row r="612">
          <cell r="D612">
            <v>1250</v>
          </cell>
          <cell r="V612">
            <v>8</v>
          </cell>
        </row>
        <row r="613">
          <cell r="D613">
            <v>250</v>
          </cell>
          <cell r="V613">
            <v>8</v>
          </cell>
        </row>
        <row r="614">
          <cell r="D614">
            <v>250</v>
          </cell>
          <cell r="V614">
            <v>8</v>
          </cell>
        </row>
        <row r="615">
          <cell r="D615">
            <v>300</v>
          </cell>
          <cell r="V615">
            <v>8</v>
          </cell>
        </row>
        <row r="616">
          <cell r="D616">
            <v>176</v>
          </cell>
          <cell r="V616">
            <v>8</v>
          </cell>
        </row>
        <row r="617">
          <cell r="D617">
            <v>1000</v>
          </cell>
          <cell r="V617">
            <v>8</v>
          </cell>
        </row>
        <row r="618">
          <cell r="D618">
            <v>1250</v>
          </cell>
          <cell r="V618">
            <v>8</v>
          </cell>
        </row>
        <row r="619">
          <cell r="D619">
            <v>500</v>
          </cell>
          <cell r="V619">
            <v>8</v>
          </cell>
        </row>
        <row r="620">
          <cell r="D620">
            <v>500</v>
          </cell>
          <cell r="V620">
            <v>8</v>
          </cell>
        </row>
        <row r="621">
          <cell r="D621">
            <v>1000</v>
          </cell>
          <cell r="V621">
            <v>8</v>
          </cell>
        </row>
        <row r="622">
          <cell r="D622">
            <v>1000</v>
          </cell>
          <cell r="V622">
            <v>8</v>
          </cell>
        </row>
        <row r="623">
          <cell r="D623">
            <v>500</v>
          </cell>
          <cell r="V623">
            <v>8</v>
          </cell>
        </row>
        <row r="624">
          <cell r="D624">
            <v>500</v>
          </cell>
          <cell r="V624">
            <v>8</v>
          </cell>
        </row>
        <row r="625">
          <cell r="D625">
            <v>1000</v>
          </cell>
          <cell r="V625">
            <v>8</v>
          </cell>
        </row>
        <row r="626">
          <cell r="D626">
            <v>750</v>
          </cell>
          <cell r="V626">
            <v>8</v>
          </cell>
        </row>
        <row r="627">
          <cell r="D627">
            <v>650</v>
          </cell>
          <cell r="V627">
            <v>8</v>
          </cell>
        </row>
        <row r="628">
          <cell r="D628">
            <v>400</v>
          </cell>
          <cell r="V628">
            <v>7</v>
          </cell>
        </row>
        <row r="629">
          <cell r="D629">
            <v>250</v>
          </cell>
          <cell r="V629">
            <v>7</v>
          </cell>
        </row>
        <row r="630">
          <cell r="D630">
            <v>350</v>
          </cell>
          <cell r="V630">
            <v>7</v>
          </cell>
        </row>
        <row r="631">
          <cell r="D631">
            <v>750</v>
          </cell>
          <cell r="V631">
            <v>7</v>
          </cell>
        </row>
        <row r="632">
          <cell r="D632">
            <v>300</v>
          </cell>
          <cell r="V632">
            <v>7</v>
          </cell>
        </row>
        <row r="633">
          <cell r="D633">
            <v>500</v>
          </cell>
          <cell r="V633">
            <v>7</v>
          </cell>
        </row>
        <row r="634">
          <cell r="D634">
            <v>400</v>
          </cell>
          <cell r="V634">
            <v>7</v>
          </cell>
        </row>
        <row r="635">
          <cell r="D635">
            <v>750</v>
          </cell>
          <cell r="V635">
            <v>7</v>
          </cell>
        </row>
        <row r="636">
          <cell r="D636">
            <v>750</v>
          </cell>
          <cell r="V636">
            <v>7</v>
          </cell>
        </row>
        <row r="637">
          <cell r="D637">
            <v>500</v>
          </cell>
          <cell r="V637">
            <v>7</v>
          </cell>
        </row>
        <row r="638">
          <cell r="D638">
            <v>250</v>
          </cell>
          <cell r="V638">
            <v>7</v>
          </cell>
        </row>
        <row r="639">
          <cell r="D639">
            <v>250</v>
          </cell>
          <cell r="V639">
            <v>7</v>
          </cell>
        </row>
        <row r="640">
          <cell r="D640">
            <v>823.07100000000003</v>
          </cell>
          <cell r="V640">
            <v>7</v>
          </cell>
        </row>
        <row r="641">
          <cell r="D641">
            <v>300</v>
          </cell>
          <cell r="V641">
            <v>7</v>
          </cell>
        </row>
        <row r="642">
          <cell r="D642">
            <v>350</v>
          </cell>
          <cell r="V642">
            <v>7</v>
          </cell>
        </row>
        <row r="643">
          <cell r="D643">
            <v>1150</v>
          </cell>
          <cell r="V643">
            <v>7</v>
          </cell>
        </row>
        <row r="644">
          <cell r="D644">
            <v>500</v>
          </cell>
          <cell r="V644">
            <v>7</v>
          </cell>
        </row>
        <row r="645">
          <cell r="D645">
            <v>500</v>
          </cell>
          <cell r="V645">
            <v>7</v>
          </cell>
        </row>
        <row r="646">
          <cell r="D646">
            <v>1500</v>
          </cell>
          <cell r="V646">
            <v>7</v>
          </cell>
        </row>
        <row r="647">
          <cell r="D647">
            <v>1500</v>
          </cell>
          <cell r="V647">
            <v>7</v>
          </cell>
        </row>
        <row r="648">
          <cell r="D648">
            <v>350</v>
          </cell>
          <cell r="V648">
            <v>7</v>
          </cell>
        </row>
        <row r="649">
          <cell r="D649">
            <v>250</v>
          </cell>
          <cell r="V649">
            <v>7</v>
          </cell>
        </row>
        <row r="650">
          <cell r="D650">
            <v>1100</v>
          </cell>
          <cell r="V650">
            <v>7</v>
          </cell>
        </row>
        <row r="651">
          <cell r="D651">
            <v>450</v>
          </cell>
          <cell r="V651">
            <v>7</v>
          </cell>
        </row>
        <row r="652">
          <cell r="D652">
            <v>400</v>
          </cell>
          <cell r="V652">
            <v>7</v>
          </cell>
        </row>
        <row r="653">
          <cell r="D653">
            <v>1150</v>
          </cell>
          <cell r="V653">
            <v>7</v>
          </cell>
        </row>
        <row r="654">
          <cell r="D654">
            <v>750</v>
          </cell>
          <cell r="V654">
            <v>7</v>
          </cell>
        </row>
        <row r="655">
          <cell r="D655">
            <v>750</v>
          </cell>
          <cell r="V655">
            <v>7</v>
          </cell>
        </row>
        <row r="656">
          <cell r="D656">
            <v>2000</v>
          </cell>
          <cell r="V656">
            <v>7</v>
          </cell>
        </row>
        <row r="657">
          <cell r="D657">
            <v>300</v>
          </cell>
          <cell r="V657">
            <v>7</v>
          </cell>
        </row>
        <row r="658">
          <cell r="D658">
            <v>750</v>
          </cell>
          <cell r="V658">
            <v>7</v>
          </cell>
        </row>
        <row r="659">
          <cell r="D659">
            <v>650</v>
          </cell>
          <cell r="V659">
            <v>7</v>
          </cell>
        </row>
        <row r="660">
          <cell r="D660">
            <v>2000</v>
          </cell>
          <cell r="V660">
            <v>7</v>
          </cell>
        </row>
        <row r="661">
          <cell r="D661">
            <v>1250</v>
          </cell>
          <cell r="V661">
            <v>7</v>
          </cell>
        </row>
        <row r="662">
          <cell r="D662">
            <v>750</v>
          </cell>
          <cell r="V662">
            <v>7</v>
          </cell>
        </row>
        <row r="663">
          <cell r="D663">
            <v>550</v>
          </cell>
          <cell r="V663">
            <v>7</v>
          </cell>
        </row>
        <row r="664">
          <cell r="D664">
            <v>500</v>
          </cell>
          <cell r="V664">
            <v>7</v>
          </cell>
        </row>
        <row r="665">
          <cell r="D665">
            <v>2500</v>
          </cell>
          <cell r="V665">
            <v>7</v>
          </cell>
        </row>
        <row r="666">
          <cell r="D666">
            <v>250</v>
          </cell>
          <cell r="V666">
            <v>7</v>
          </cell>
        </row>
        <row r="667">
          <cell r="D667">
            <v>800</v>
          </cell>
          <cell r="V667">
            <v>7</v>
          </cell>
        </row>
        <row r="668">
          <cell r="D668">
            <v>550</v>
          </cell>
          <cell r="V668">
            <v>7</v>
          </cell>
        </row>
        <row r="669">
          <cell r="D669">
            <v>450</v>
          </cell>
          <cell r="V669">
            <v>7</v>
          </cell>
        </row>
        <row r="670">
          <cell r="D670">
            <v>1250</v>
          </cell>
          <cell r="V670">
            <v>7</v>
          </cell>
        </row>
        <row r="671">
          <cell r="D671">
            <v>500</v>
          </cell>
          <cell r="V671">
            <v>7</v>
          </cell>
        </row>
        <row r="672">
          <cell r="D672">
            <v>300</v>
          </cell>
          <cell r="V672">
            <v>7</v>
          </cell>
        </row>
        <row r="673">
          <cell r="D673">
            <v>300</v>
          </cell>
          <cell r="V673">
            <v>7</v>
          </cell>
        </row>
        <row r="674">
          <cell r="D674">
            <v>300</v>
          </cell>
          <cell r="V674">
            <v>7</v>
          </cell>
        </row>
        <row r="675">
          <cell r="D675">
            <v>900</v>
          </cell>
          <cell r="V675">
            <v>7</v>
          </cell>
        </row>
        <row r="676">
          <cell r="D676">
            <v>1250</v>
          </cell>
          <cell r="V676">
            <v>7</v>
          </cell>
        </row>
        <row r="677">
          <cell r="D677">
            <v>750</v>
          </cell>
          <cell r="V677">
            <v>7</v>
          </cell>
        </row>
        <row r="678">
          <cell r="D678">
            <v>1000</v>
          </cell>
          <cell r="V678">
            <v>7</v>
          </cell>
        </row>
        <row r="679">
          <cell r="D679">
            <v>300</v>
          </cell>
          <cell r="V679">
            <v>7</v>
          </cell>
        </row>
        <row r="680">
          <cell r="D680">
            <v>284</v>
          </cell>
          <cell r="V680">
            <v>7</v>
          </cell>
        </row>
        <row r="681">
          <cell r="D681">
            <v>300</v>
          </cell>
          <cell r="V681">
            <v>7</v>
          </cell>
        </row>
        <row r="682">
          <cell r="D682">
            <v>1000</v>
          </cell>
          <cell r="V682">
            <v>7</v>
          </cell>
        </row>
        <row r="683">
          <cell r="D683">
            <v>1500</v>
          </cell>
          <cell r="V683">
            <v>7</v>
          </cell>
        </row>
        <row r="684">
          <cell r="D684">
            <v>300</v>
          </cell>
          <cell r="V684">
            <v>7</v>
          </cell>
        </row>
        <row r="685">
          <cell r="D685">
            <v>1000</v>
          </cell>
          <cell r="V685">
            <v>7</v>
          </cell>
        </row>
        <row r="686">
          <cell r="D686">
            <v>500</v>
          </cell>
          <cell r="V686">
            <v>7</v>
          </cell>
        </row>
        <row r="687">
          <cell r="D687">
            <v>750</v>
          </cell>
          <cell r="V687">
            <v>7</v>
          </cell>
        </row>
        <row r="688">
          <cell r="D688">
            <v>500</v>
          </cell>
          <cell r="V688">
            <v>7</v>
          </cell>
        </row>
        <row r="689">
          <cell r="D689">
            <v>375</v>
          </cell>
          <cell r="V689">
            <v>7</v>
          </cell>
        </row>
        <row r="690">
          <cell r="D690">
            <v>400</v>
          </cell>
          <cell r="V690">
            <v>7</v>
          </cell>
        </row>
        <row r="691">
          <cell r="D691">
            <v>300</v>
          </cell>
          <cell r="V691">
            <v>7</v>
          </cell>
        </row>
        <row r="692">
          <cell r="D692">
            <v>500</v>
          </cell>
          <cell r="V692">
            <v>7</v>
          </cell>
        </row>
        <row r="693">
          <cell r="D693">
            <v>1000</v>
          </cell>
          <cell r="V693">
            <v>7</v>
          </cell>
        </row>
        <row r="694">
          <cell r="D694">
            <v>1000</v>
          </cell>
          <cell r="V694">
            <v>7</v>
          </cell>
        </row>
        <row r="695">
          <cell r="D695">
            <v>500</v>
          </cell>
          <cell r="V695">
            <v>7</v>
          </cell>
        </row>
        <row r="696">
          <cell r="D696">
            <v>350</v>
          </cell>
          <cell r="V696">
            <v>7</v>
          </cell>
        </row>
        <row r="697">
          <cell r="D697">
            <v>650</v>
          </cell>
          <cell r="V697">
            <v>7</v>
          </cell>
        </row>
        <row r="698">
          <cell r="D698">
            <v>300</v>
          </cell>
          <cell r="V698">
            <v>7</v>
          </cell>
        </row>
        <row r="699">
          <cell r="D699">
            <v>300</v>
          </cell>
          <cell r="V699">
            <v>7</v>
          </cell>
        </row>
        <row r="700">
          <cell r="D700">
            <v>500</v>
          </cell>
          <cell r="V700">
            <v>7</v>
          </cell>
        </row>
        <row r="701">
          <cell r="D701">
            <v>1350</v>
          </cell>
          <cell r="V701">
            <v>7</v>
          </cell>
        </row>
        <row r="702">
          <cell r="D702">
            <v>450</v>
          </cell>
          <cell r="V702">
            <v>7</v>
          </cell>
        </row>
        <row r="703">
          <cell r="D703">
            <v>300</v>
          </cell>
          <cell r="V703">
            <v>7</v>
          </cell>
        </row>
        <row r="704">
          <cell r="D704">
            <v>400</v>
          </cell>
          <cell r="V704">
            <v>7</v>
          </cell>
        </row>
        <row r="705">
          <cell r="D705">
            <v>250</v>
          </cell>
          <cell r="V705">
            <v>7</v>
          </cell>
        </row>
        <row r="706">
          <cell r="D706">
            <v>550</v>
          </cell>
          <cell r="V706">
            <v>7</v>
          </cell>
        </row>
        <row r="707">
          <cell r="D707">
            <v>500</v>
          </cell>
          <cell r="V707">
            <v>7</v>
          </cell>
        </row>
        <row r="708">
          <cell r="D708">
            <v>625</v>
          </cell>
          <cell r="V708">
            <v>7</v>
          </cell>
        </row>
        <row r="709">
          <cell r="D709">
            <v>625</v>
          </cell>
          <cell r="V709">
            <v>7</v>
          </cell>
        </row>
        <row r="710">
          <cell r="D710">
            <v>150</v>
          </cell>
          <cell r="V710">
            <v>7</v>
          </cell>
        </row>
        <row r="711">
          <cell r="D711">
            <v>1000</v>
          </cell>
          <cell r="V711">
            <v>6</v>
          </cell>
        </row>
        <row r="712">
          <cell r="D712">
            <v>750</v>
          </cell>
          <cell r="V712">
            <v>6</v>
          </cell>
        </row>
        <row r="713">
          <cell r="D713">
            <v>2000</v>
          </cell>
          <cell r="V713">
            <v>6</v>
          </cell>
        </row>
        <row r="714">
          <cell r="D714">
            <v>1500</v>
          </cell>
          <cell r="V714">
            <v>6</v>
          </cell>
        </row>
        <row r="715">
          <cell r="D715">
            <v>2000</v>
          </cell>
          <cell r="V715">
            <v>6</v>
          </cell>
        </row>
        <row r="716">
          <cell r="D716">
            <v>1750</v>
          </cell>
          <cell r="V716">
            <v>6</v>
          </cell>
        </row>
        <row r="717">
          <cell r="D717">
            <v>1000</v>
          </cell>
          <cell r="V717">
            <v>6</v>
          </cell>
        </row>
        <row r="718">
          <cell r="D718">
            <v>2250</v>
          </cell>
          <cell r="V718">
            <v>6</v>
          </cell>
        </row>
        <row r="719">
          <cell r="D719">
            <v>1750</v>
          </cell>
          <cell r="V719">
            <v>6</v>
          </cell>
        </row>
        <row r="720">
          <cell r="D720">
            <v>500</v>
          </cell>
          <cell r="V720">
            <v>6</v>
          </cell>
        </row>
        <row r="721">
          <cell r="D721">
            <v>250</v>
          </cell>
          <cell r="V721">
            <v>6</v>
          </cell>
        </row>
        <row r="722">
          <cell r="D722">
            <v>500</v>
          </cell>
          <cell r="V722">
            <v>6</v>
          </cell>
        </row>
        <row r="723">
          <cell r="D723">
            <v>500</v>
          </cell>
          <cell r="V723">
            <v>6</v>
          </cell>
        </row>
        <row r="724">
          <cell r="D724">
            <v>500</v>
          </cell>
          <cell r="V724">
            <v>6</v>
          </cell>
        </row>
        <row r="725">
          <cell r="D725">
            <v>750</v>
          </cell>
          <cell r="V725">
            <v>6</v>
          </cell>
        </row>
        <row r="726">
          <cell r="D726">
            <v>500</v>
          </cell>
          <cell r="V726">
            <v>6</v>
          </cell>
        </row>
        <row r="727">
          <cell r="D727">
            <v>1000</v>
          </cell>
          <cell r="V727">
            <v>6</v>
          </cell>
        </row>
        <row r="728">
          <cell r="D728">
            <v>750</v>
          </cell>
          <cell r="V728">
            <v>6</v>
          </cell>
        </row>
        <row r="729">
          <cell r="D729">
            <v>350</v>
          </cell>
          <cell r="V729">
            <v>6</v>
          </cell>
        </row>
        <row r="730">
          <cell r="D730">
            <v>1400</v>
          </cell>
          <cell r="V730">
            <v>6</v>
          </cell>
        </row>
        <row r="731">
          <cell r="D731">
            <v>750</v>
          </cell>
          <cell r="V731">
            <v>6</v>
          </cell>
        </row>
        <row r="732">
          <cell r="D732">
            <v>500</v>
          </cell>
          <cell r="V732">
            <v>6</v>
          </cell>
        </row>
        <row r="733">
          <cell r="D733">
            <v>250</v>
          </cell>
          <cell r="V733">
            <v>6</v>
          </cell>
        </row>
        <row r="734">
          <cell r="D734">
            <v>850</v>
          </cell>
          <cell r="V734">
            <v>6</v>
          </cell>
        </row>
        <row r="735">
          <cell r="D735">
            <v>500</v>
          </cell>
          <cell r="V735">
            <v>6</v>
          </cell>
        </row>
        <row r="736">
          <cell r="D736">
            <v>750</v>
          </cell>
          <cell r="V736">
            <v>6</v>
          </cell>
        </row>
        <row r="737">
          <cell r="D737">
            <v>800</v>
          </cell>
          <cell r="V737">
            <v>6</v>
          </cell>
        </row>
        <row r="738">
          <cell r="D738">
            <v>500</v>
          </cell>
          <cell r="V738">
            <v>6</v>
          </cell>
        </row>
        <row r="739">
          <cell r="D739">
            <v>800</v>
          </cell>
          <cell r="V739">
            <v>6</v>
          </cell>
        </row>
        <row r="740">
          <cell r="D740">
            <v>750</v>
          </cell>
          <cell r="V740">
            <v>6</v>
          </cell>
        </row>
        <row r="741">
          <cell r="D741">
            <v>500</v>
          </cell>
          <cell r="V741">
            <v>6</v>
          </cell>
        </row>
        <row r="742">
          <cell r="D742">
            <v>110</v>
          </cell>
          <cell r="V742">
            <v>6</v>
          </cell>
        </row>
        <row r="743">
          <cell r="D743">
            <v>190</v>
          </cell>
          <cell r="V743">
            <v>6</v>
          </cell>
        </row>
        <row r="744">
          <cell r="D744">
            <v>500</v>
          </cell>
          <cell r="V744">
            <v>6</v>
          </cell>
        </row>
        <row r="745">
          <cell r="D745">
            <v>300</v>
          </cell>
          <cell r="V745">
            <v>6</v>
          </cell>
        </row>
        <row r="746">
          <cell r="D746">
            <v>400</v>
          </cell>
          <cell r="V746">
            <v>6</v>
          </cell>
        </row>
        <row r="747">
          <cell r="D747">
            <v>350</v>
          </cell>
          <cell r="V747">
            <v>6</v>
          </cell>
        </row>
        <row r="748">
          <cell r="D748">
            <v>350</v>
          </cell>
          <cell r="V748">
            <v>6</v>
          </cell>
        </row>
        <row r="749">
          <cell r="D749">
            <v>250</v>
          </cell>
          <cell r="V749">
            <v>6</v>
          </cell>
        </row>
        <row r="750">
          <cell r="D750">
            <v>300</v>
          </cell>
          <cell r="V750">
            <v>6</v>
          </cell>
        </row>
        <row r="751">
          <cell r="D751">
            <v>250</v>
          </cell>
          <cell r="V751">
            <v>6</v>
          </cell>
        </row>
        <row r="752">
          <cell r="D752">
            <v>250</v>
          </cell>
          <cell r="V752">
            <v>6</v>
          </cell>
        </row>
        <row r="753">
          <cell r="D753">
            <v>150</v>
          </cell>
          <cell r="V753">
            <v>6</v>
          </cell>
        </row>
        <row r="754">
          <cell r="D754">
            <v>400</v>
          </cell>
          <cell r="V754">
            <v>6</v>
          </cell>
        </row>
        <row r="755">
          <cell r="D755">
            <v>1250</v>
          </cell>
          <cell r="V755">
            <v>6</v>
          </cell>
        </row>
        <row r="756">
          <cell r="D756">
            <v>650</v>
          </cell>
          <cell r="V756">
            <v>6</v>
          </cell>
        </row>
        <row r="757">
          <cell r="D757">
            <v>300</v>
          </cell>
          <cell r="V757">
            <v>6</v>
          </cell>
        </row>
        <row r="758">
          <cell r="D758">
            <v>300</v>
          </cell>
          <cell r="V758">
            <v>6</v>
          </cell>
        </row>
        <row r="759">
          <cell r="D759">
            <v>2000</v>
          </cell>
          <cell r="V759">
            <v>6</v>
          </cell>
        </row>
        <row r="760">
          <cell r="D760">
            <v>500</v>
          </cell>
          <cell r="V760">
            <v>6</v>
          </cell>
        </row>
        <row r="761">
          <cell r="D761">
            <v>350</v>
          </cell>
          <cell r="V761">
            <v>6</v>
          </cell>
        </row>
        <row r="762">
          <cell r="D762">
            <v>750</v>
          </cell>
          <cell r="V762">
            <v>6</v>
          </cell>
        </row>
        <row r="763">
          <cell r="D763">
            <v>250</v>
          </cell>
          <cell r="V763">
            <v>6</v>
          </cell>
        </row>
        <row r="764">
          <cell r="D764">
            <v>250</v>
          </cell>
          <cell r="V764">
            <v>6</v>
          </cell>
        </row>
        <row r="765">
          <cell r="D765">
            <v>400</v>
          </cell>
          <cell r="V765">
            <v>6</v>
          </cell>
        </row>
        <row r="766">
          <cell r="D766">
            <v>1000</v>
          </cell>
          <cell r="V766">
            <v>6</v>
          </cell>
        </row>
        <row r="767">
          <cell r="D767">
            <v>1000</v>
          </cell>
          <cell r="V767">
            <v>6</v>
          </cell>
        </row>
        <row r="768">
          <cell r="D768">
            <v>300</v>
          </cell>
          <cell r="V768">
            <v>6</v>
          </cell>
        </row>
        <row r="769">
          <cell r="D769">
            <v>1000</v>
          </cell>
          <cell r="V769">
            <v>6</v>
          </cell>
        </row>
        <row r="770">
          <cell r="D770">
            <v>500</v>
          </cell>
          <cell r="V770">
            <v>6</v>
          </cell>
        </row>
        <row r="771">
          <cell r="D771">
            <v>170</v>
          </cell>
          <cell r="V771">
            <v>6</v>
          </cell>
        </row>
        <row r="772">
          <cell r="D772">
            <v>250</v>
          </cell>
          <cell r="V772">
            <v>6</v>
          </cell>
        </row>
        <row r="773">
          <cell r="D773">
            <v>500</v>
          </cell>
          <cell r="V773">
            <v>6</v>
          </cell>
        </row>
        <row r="774">
          <cell r="D774">
            <v>750</v>
          </cell>
          <cell r="V774">
            <v>6</v>
          </cell>
        </row>
        <row r="775">
          <cell r="D775">
            <v>750</v>
          </cell>
          <cell r="V775">
            <v>6</v>
          </cell>
        </row>
        <row r="776">
          <cell r="D776">
            <v>250</v>
          </cell>
          <cell r="V776">
            <v>6</v>
          </cell>
        </row>
        <row r="777">
          <cell r="D777">
            <v>1000</v>
          </cell>
          <cell r="V777">
            <v>6</v>
          </cell>
        </row>
        <row r="778">
          <cell r="D778">
            <v>1000</v>
          </cell>
          <cell r="V778">
            <v>6</v>
          </cell>
        </row>
        <row r="779">
          <cell r="D779">
            <v>500</v>
          </cell>
          <cell r="V779">
            <v>6</v>
          </cell>
        </row>
        <row r="780">
          <cell r="D780">
            <v>1000</v>
          </cell>
          <cell r="V780">
            <v>6</v>
          </cell>
        </row>
        <row r="781">
          <cell r="D781">
            <v>450</v>
          </cell>
          <cell r="V781">
            <v>6</v>
          </cell>
        </row>
        <row r="782">
          <cell r="D782">
            <v>750</v>
          </cell>
          <cell r="V782">
            <v>6</v>
          </cell>
        </row>
        <row r="783">
          <cell r="D783">
            <v>450</v>
          </cell>
          <cell r="V783">
            <v>6</v>
          </cell>
        </row>
        <row r="784">
          <cell r="D784">
            <v>100</v>
          </cell>
          <cell r="V784">
            <v>6</v>
          </cell>
        </row>
        <row r="785">
          <cell r="D785">
            <v>500</v>
          </cell>
          <cell r="V785">
            <v>6</v>
          </cell>
        </row>
        <row r="786">
          <cell r="D786">
            <v>300</v>
          </cell>
          <cell r="V786">
            <v>6</v>
          </cell>
        </row>
        <row r="787">
          <cell r="D787">
            <v>1000</v>
          </cell>
          <cell r="V787">
            <v>6</v>
          </cell>
        </row>
        <row r="788">
          <cell r="D788">
            <v>500</v>
          </cell>
          <cell r="V788">
            <v>6</v>
          </cell>
        </row>
        <row r="789">
          <cell r="D789">
            <v>500</v>
          </cell>
          <cell r="V789">
            <v>6</v>
          </cell>
        </row>
        <row r="790">
          <cell r="D790">
            <v>2000</v>
          </cell>
          <cell r="V790">
            <v>6</v>
          </cell>
        </row>
        <row r="791">
          <cell r="D791">
            <v>700</v>
          </cell>
          <cell r="V791">
            <v>6</v>
          </cell>
        </row>
        <row r="792">
          <cell r="D792">
            <v>1000</v>
          </cell>
          <cell r="V792">
            <v>6</v>
          </cell>
        </row>
        <row r="793">
          <cell r="D793">
            <v>400</v>
          </cell>
          <cell r="V793">
            <v>6</v>
          </cell>
        </row>
        <row r="794">
          <cell r="D794">
            <v>400</v>
          </cell>
          <cell r="V794">
            <v>6</v>
          </cell>
        </row>
        <row r="795">
          <cell r="D795">
            <v>750</v>
          </cell>
          <cell r="V795">
            <v>6</v>
          </cell>
        </row>
        <row r="796">
          <cell r="D796">
            <v>500</v>
          </cell>
          <cell r="V796">
            <v>6</v>
          </cell>
        </row>
        <row r="797">
          <cell r="D797">
            <v>500</v>
          </cell>
          <cell r="V797">
            <v>6</v>
          </cell>
        </row>
        <row r="798">
          <cell r="D798">
            <v>1200</v>
          </cell>
          <cell r="V798">
            <v>6</v>
          </cell>
        </row>
        <row r="799">
          <cell r="D799">
            <v>1500</v>
          </cell>
          <cell r="V799">
            <v>6</v>
          </cell>
        </row>
        <row r="800">
          <cell r="D800">
            <v>300</v>
          </cell>
          <cell r="V800">
            <v>6</v>
          </cell>
        </row>
        <row r="801">
          <cell r="D801">
            <v>500</v>
          </cell>
          <cell r="V801">
            <v>6</v>
          </cell>
        </row>
        <row r="802">
          <cell r="D802">
            <v>450</v>
          </cell>
          <cell r="V802">
            <v>6</v>
          </cell>
        </row>
        <row r="803">
          <cell r="D803">
            <v>450</v>
          </cell>
          <cell r="V803">
            <v>6</v>
          </cell>
        </row>
        <row r="804">
          <cell r="D804">
            <v>400</v>
          </cell>
          <cell r="V804">
            <v>6</v>
          </cell>
        </row>
        <row r="805">
          <cell r="D805">
            <v>1000</v>
          </cell>
          <cell r="V805">
            <v>6</v>
          </cell>
        </row>
        <row r="806">
          <cell r="D806">
            <v>400</v>
          </cell>
          <cell r="V806">
            <v>6</v>
          </cell>
        </row>
        <row r="807">
          <cell r="D807">
            <v>1250</v>
          </cell>
          <cell r="V807">
            <v>6</v>
          </cell>
        </row>
        <row r="808">
          <cell r="D808">
            <v>400</v>
          </cell>
          <cell r="V808">
            <v>6</v>
          </cell>
        </row>
        <row r="809">
          <cell r="D809">
            <v>500</v>
          </cell>
          <cell r="V809">
            <v>6</v>
          </cell>
        </row>
        <row r="810">
          <cell r="D810">
            <v>400</v>
          </cell>
          <cell r="V810">
            <v>6</v>
          </cell>
        </row>
        <row r="811">
          <cell r="D811">
            <v>400</v>
          </cell>
          <cell r="V811">
            <v>6</v>
          </cell>
        </row>
        <row r="812">
          <cell r="D812">
            <v>140</v>
          </cell>
          <cell r="V812">
            <v>6</v>
          </cell>
        </row>
        <row r="813">
          <cell r="D813">
            <v>130</v>
          </cell>
          <cell r="V813">
            <v>6</v>
          </cell>
        </row>
        <row r="814">
          <cell r="D814">
            <v>1250</v>
          </cell>
          <cell r="V814">
            <v>6</v>
          </cell>
        </row>
        <row r="815">
          <cell r="D815">
            <v>250</v>
          </cell>
          <cell r="V815">
            <v>6</v>
          </cell>
        </row>
        <row r="816">
          <cell r="D816">
            <v>750</v>
          </cell>
          <cell r="V816">
            <v>6</v>
          </cell>
        </row>
        <row r="817">
          <cell r="D817">
            <v>750</v>
          </cell>
          <cell r="V817">
            <v>6</v>
          </cell>
        </row>
        <row r="818">
          <cell r="D818">
            <v>500</v>
          </cell>
          <cell r="V818">
            <v>6</v>
          </cell>
        </row>
        <row r="819">
          <cell r="D819">
            <v>250</v>
          </cell>
          <cell r="V819">
            <v>6</v>
          </cell>
        </row>
        <row r="820">
          <cell r="D820">
            <v>250</v>
          </cell>
          <cell r="V820">
            <v>6</v>
          </cell>
        </row>
        <row r="821">
          <cell r="D821">
            <v>1000</v>
          </cell>
          <cell r="V821">
            <v>6</v>
          </cell>
        </row>
        <row r="822">
          <cell r="D822">
            <v>1000</v>
          </cell>
          <cell r="V822">
            <v>6</v>
          </cell>
        </row>
        <row r="823">
          <cell r="D823">
            <v>250</v>
          </cell>
          <cell r="V823">
            <v>6</v>
          </cell>
        </row>
        <row r="824">
          <cell r="D824">
            <v>750</v>
          </cell>
          <cell r="V824">
            <v>6</v>
          </cell>
        </row>
        <row r="825">
          <cell r="D825">
            <v>1250</v>
          </cell>
          <cell r="V825">
            <v>6</v>
          </cell>
        </row>
        <row r="826">
          <cell r="D826">
            <v>450</v>
          </cell>
          <cell r="V826">
            <v>6</v>
          </cell>
        </row>
        <row r="827">
          <cell r="D827">
            <v>500</v>
          </cell>
          <cell r="V827">
            <v>6</v>
          </cell>
        </row>
        <row r="828">
          <cell r="D828">
            <v>250</v>
          </cell>
          <cell r="V828">
            <v>6</v>
          </cell>
        </row>
        <row r="829">
          <cell r="D829">
            <v>200</v>
          </cell>
          <cell r="V829">
            <v>6</v>
          </cell>
        </row>
        <row r="830">
          <cell r="D830">
            <v>1000</v>
          </cell>
          <cell r="V830">
            <v>6</v>
          </cell>
        </row>
        <row r="831">
          <cell r="D831">
            <v>1300</v>
          </cell>
          <cell r="V831">
            <v>6</v>
          </cell>
        </row>
        <row r="832">
          <cell r="D832">
            <v>2000</v>
          </cell>
          <cell r="V832">
            <v>6</v>
          </cell>
        </row>
        <row r="833">
          <cell r="D833">
            <v>500</v>
          </cell>
          <cell r="V833">
            <v>6</v>
          </cell>
        </row>
        <row r="834">
          <cell r="D834">
            <v>550</v>
          </cell>
          <cell r="V834">
            <v>6</v>
          </cell>
        </row>
        <row r="835">
          <cell r="D835">
            <v>450</v>
          </cell>
          <cell r="V835">
            <v>6</v>
          </cell>
        </row>
        <row r="836">
          <cell r="D836">
            <v>400</v>
          </cell>
          <cell r="V836">
            <v>6</v>
          </cell>
        </row>
        <row r="837">
          <cell r="D837">
            <v>2000</v>
          </cell>
          <cell r="V837">
            <v>6</v>
          </cell>
        </row>
        <row r="838">
          <cell r="D838">
            <v>250</v>
          </cell>
          <cell r="V838">
            <v>6</v>
          </cell>
        </row>
        <row r="839">
          <cell r="D839">
            <v>1250</v>
          </cell>
          <cell r="V839">
            <v>6</v>
          </cell>
        </row>
        <row r="840">
          <cell r="D840">
            <v>800</v>
          </cell>
          <cell r="V840">
            <v>6</v>
          </cell>
        </row>
        <row r="841">
          <cell r="D841">
            <v>800</v>
          </cell>
          <cell r="V841">
            <v>6</v>
          </cell>
        </row>
        <row r="842">
          <cell r="D842">
            <v>200</v>
          </cell>
          <cell r="V842">
            <v>6</v>
          </cell>
        </row>
        <row r="843">
          <cell r="D843">
            <v>300</v>
          </cell>
          <cell r="V843">
            <v>6</v>
          </cell>
        </row>
        <row r="844">
          <cell r="D844">
            <v>500</v>
          </cell>
          <cell r="V844">
            <v>6</v>
          </cell>
        </row>
        <row r="845">
          <cell r="D845">
            <v>750</v>
          </cell>
          <cell r="V845">
            <v>6</v>
          </cell>
        </row>
        <row r="846">
          <cell r="D846">
            <v>350</v>
          </cell>
          <cell r="V846">
            <v>6</v>
          </cell>
        </row>
        <row r="847">
          <cell r="D847">
            <v>2000</v>
          </cell>
          <cell r="V847">
            <v>6</v>
          </cell>
        </row>
        <row r="848">
          <cell r="D848">
            <v>500</v>
          </cell>
          <cell r="V848">
            <v>6</v>
          </cell>
        </row>
        <row r="849">
          <cell r="D849">
            <v>1000</v>
          </cell>
          <cell r="V849">
            <v>6</v>
          </cell>
        </row>
        <row r="850">
          <cell r="D850">
            <v>1000</v>
          </cell>
          <cell r="V850">
            <v>6</v>
          </cell>
        </row>
        <row r="851">
          <cell r="D851">
            <v>750</v>
          </cell>
          <cell r="V851">
            <v>6</v>
          </cell>
        </row>
        <row r="852">
          <cell r="D852">
            <v>250</v>
          </cell>
          <cell r="V852">
            <v>6</v>
          </cell>
        </row>
        <row r="853">
          <cell r="D853">
            <v>150</v>
          </cell>
          <cell r="V853">
            <v>6</v>
          </cell>
        </row>
        <row r="854">
          <cell r="D854">
            <v>750</v>
          </cell>
          <cell r="V854">
            <v>6</v>
          </cell>
        </row>
        <row r="855">
          <cell r="D855">
            <v>1650</v>
          </cell>
          <cell r="V855">
            <v>6</v>
          </cell>
        </row>
        <row r="856">
          <cell r="D856">
            <v>300</v>
          </cell>
          <cell r="V856">
            <v>6</v>
          </cell>
        </row>
        <row r="857">
          <cell r="D857">
            <v>750</v>
          </cell>
          <cell r="V857">
            <v>6</v>
          </cell>
        </row>
        <row r="858">
          <cell r="D858">
            <v>200</v>
          </cell>
          <cell r="V858">
            <v>6</v>
          </cell>
        </row>
        <row r="859">
          <cell r="D859">
            <v>500</v>
          </cell>
          <cell r="V859">
            <v>6</v>
          </cell>
        </row>
        <row r="860">
          <cell r="D860">
            <v>300</v>
          </cell>
          <cell r="V860">
            <v>6</v>
          </cell>
        </row>
        <row r="861">
          <cell r="D861">
            <v>2500</v>
          </cell>
          <cell r="V861">
            <v>6</v>
          </cell>
        </row>
        <row r="862">
          <cell r="D862">
            <v>400</v>
          </cell>
          <cell r="V862">
            <v>6</v>
          </cell>
        </row>
        <row r="863">
          <cell r="D863">
            <v>1000</v>
          </cell>
          <cell r="V863">
            <v>5</v>
          </cell>
        </row>
        <row r="864">
          <cell r="D864">
            <v>625</v>
          </cell>
          <cell r="V864">
            <v>5</v>
          </cell>
        </row>
        <row r="865">
          <cell r="D865">
            <v>325</v>
          </cell>
          <cell r="V865">
            <v>5</v>
          </cell>
        </row>
        <row r="866">
          <cell r="D866">
            <v>400</v>
          </cell>
          <cell r="V866">
            <v>5</v>
          </cell>
        </row>
        <row r="867">
          <cell r="D867">
            <v>1000</v>
          </cell>
          <cell r="V867">
            <v>5</v>
          </cell>
        </row>
        <row r="868">
          <cell r="D868">
            <v>500</v>
          </cell>
          <cell r="V868">
            <v>5</v>
          </cell>
        </row>
        <row r="869">
          <cell r="D869">
            <v>250</v>
          </cell>
          <cell r="V869">
            <v>5</v>
          </cell>
        </row>
        <row r="870">
          <cell r="D870">
            <v>750</v>
          </cell>
          <cell r="V870">
            <v>5</v>
          </cell>
        </row>
        <row r="871">
          <cell r="D871">
            <v>500</v>
          </cell>
          <cell r="V871">
            <v>5</v>
          </cell>
        </row>
        <row r="872">
          <cell r="D872">
            <v>500</v>
          </cell>
          <cell r="V872">
            <v>5</v>
          </cell>
        </row>
        <row r="873">
          <cell r="D873">
            <v>500</v>
          </cell>
          <cell r="V873">
            <v>5</v>
          </cell>
        </row>
        <row r="874">
          <cell r="D874">
            <v>500</v>
          </cell>
          <cell r="V874">
            <v>5</v>
          </cell>
        </row>
        <row r="875">
          <cell r="D875">
            <v>250</v>
          </cell>
          <cell r="V875">
            <v>5</v>
          </cell>
        </row>
        <row r="876">
          <cell r="D876">
            <v>250</v>
          </cell>
          <cell r="V876">
            <v>5</v>
          </cell>
        </row>
        <row r="877">
          <cell r="D877">
            <v>400</v>
          </cell>
          <cell r="V877">
            <v>5</v>
          </cell>
        </row>
        <row r="878">
          <cell r="D878">
            <v>500</v>
          </cell>
          <cell r="V878">
            <v>5</v>
          </cell>
        </row>
        <row r="879">
          <cell r="D879">
            <v>900</v>
          </cell>
          <cell r="V879">
            <v>5</v>
          </cell>
        </row>
        <row r="880">
          <cell r="D880">
            <v>700</v>
          </cell>
          <cell r="V880">
            <v>5</v>
          </cell>
        </row>
        <row r="881">
          <cell r="D881">
            <v>1300</v>
          </cell>
          <cell r="V881">
            <v>5</v>
          </cell>
        </row>
        <row r="882">
          <cell r="D882">
            <v>2500</v>
          </cell>
          <cell r="V882">
            <v>5</v>
          </cell>
        </row>
        <row r="883">
          <cell r="D883">
            <v>600</v>
          </cell>
          <cell r="V883">
            <v>5</v>
          </cell>
        </row>
        <row r="884">
          <cell r="D884">
            <v>300</v>
          </cell>
          <cell r="V884">
            <v>5</v>
          </cell>
        </row>
        <row r="885">
          <cell r="D885">
            <v>700</v>
          </cell>
          <cell r="V885">
            <v>5</v>
          </cell>
        </row>
        <row r="886">
          <cell r="D886">
            <v>500</v>
          </cell>
          <cell r="V886">
            <v>5</v>
          </cell>
        </row>
        <row r="887">
          <cell r="D887">
            <v>1500</v>
          </cell>
          <cell r="V887">
            <v>5</v>
          </cell>
        </row>
        <row r="888">
          <cell r="D888">
            <v>1250</v>
          </cell>
          <cell r="V888">
            <v>5</v>
          </cell>
        </row>
        <row r="889">
          <cell r="D889">
            <v>1750</v>
          </cell>
          <cell r="V889">
            <v>5</v>
          </cell>
        </row>
        <row r="890">
          <cell r="D890">
            <v>2000</v>
          </cell>
          <cell r="V890">
            <v>5</v>
          </cell>
        </row>
        <row r="891">
          <cell r="D891">
            <v>500</v>
          </cell>
          <cell r="V891">
            <v>5</v>
          </cell>
        </row>
        <row r="892">
          <cell r="D892">
            <v>1400</v>
          </cell>
          <cell r="V892">
            <v>5</v>
          </cell>
        </row>
        <row r="893">
          <cell r="D893">
            <v>1600</v>
          </cell>
          <cell r="V893">
            <v>5</v>
          </cell>
        </row>
        <row r="894">
          <cell r="D894">
            <v>1500</v>
          </cell>
          <cell r="V894">
            <v>5</v>
          </cell>
        </row>
        <row r="895">
          <cell r="D895">
            <v>2250</v>
          </cell>
          <cell r="V895">
            <v>5</v>
          </cell>
        </row>
        <row r="896">
          <cell r="D896">
            <v>500</v>
          </cell>
          <cell r="V896">
            <v>5</v>
          </cell>
        </row>
        <row r="897">
          <cell r="D897">
            <v>700</v>
          </cell>
          <cell r="V897">
            <v>5</v>
          </cell>
        </row>
        <row r="898">
          <cell r="D898">
            <v>1000</v>
          </cell>
          <cell r="V898">
            <v>5</v>
          </cell>
        </row>
        <row r="899">
          <cell r="D899">
            <v>500</v>
          </cell>
          <cell r="V899">
            <v>5</v>
          </cell>
        </row>
        <row r="900">
          <cell r="D900">
            <v>300</v>
          </cell>
          <cell r="V900">
            <v>5</v>
          </cell>
        </row>
        <row r="901">
          <cell r="D901">
            <v>2000</v>
          </cell>
          <cell r="V901">
            <v>5</v>
          </cell>
        </row>
        <row r="902">
          <cell r="D902">
            <v>650</v>
          </cell>
          <cell r="V902">
            <v>5</v>
          </cell>
        </row>
        <row r="903">
          <cell r="D903">
            <v>750</v>
          </cell>
          <cell r="V903">
            <v>5</v>
          </cell>
        </row>
        <row r="904">
          <cell r="D904">
            <v>600</v>
          </cell>
          <cell r="V904">
            <v>5</v>
          </cell>
        </row>
        <row r="905">
          <cell r="D905">
            <v>250</v>
          </cell>
          <cell r="V905">
            <v>5</v>
          </cell>
        </row>
        <row r="906">
          <cell r="D906">
            <v>550</v>
          </cell>
          <cell r="V906">
            <v>5</v>
          </cell>
        </row>
        <row r="907">
          <cell r="D907">
            <v>350</v>
          </cell>
          <cell r="V907">
            <v>5</v>
          </cell>
        </row>
        <row r="908">
          <cell r="D908">
            <v>500</v>
          </cell>
          <cell r="V908">
            <v>5</v>
          </cell>
        </row>
        <row r="909">
          <cell r="D909">
            <v>600</v>
          </cell>
          <cell r="V909">
            <v>5</v>
          </cell>
        </row>
        <row r="910">
          <cell r="D910">
            <v>500</v>
          </cell>
          <cell r="V910">
            <v>5</v>
          </cell>
        </row>
        <row r="911">
          <cell r="D911">
            <v>300</v>
          </cell>
          <cell r="V911">
            <v>5</v>
          </cell>
        </row>
        <row r="912">
          <cell r="D912">
            <v>300</v>
          </cell>
          <cell r="V912">
            <v>5</v>
          </cell>
        </row>
        <row r="913">
          <cell r="D913">
            <v>600</v>
          </cell>
          <cell r="V913">
            <v>5</v>
          </cell>
        </row>
        <row r="914">
          <cell r="D914">
            <v>850</v>
          </cell>
          <cell r="V914">
            <v>5</v>
          </cell>
        </row>
        <row r="915">
          <cell r="D915">
            <v>250</v>
          </cell>
          <cell r="V915">
            <v>5</v>
          </cell>
        </row>
        <row r="916">
          <cell r="D916">
            <v>1400</v>
          </cell>
          <cell r="V916">
            <v>5</v>
          </cell>
        </row>
        <row r="917">
          <cell r="D917">
            <v>1400</v>
          </cell>
          <cell r="V917">
            <v>5</v>
          </cell>
        </row>
        <row r="918">
          <cell r="D918">
            <v>500</v>
          </cell>
          <cell r="V918">
            <v>5</v>
          </cell>
        </row>
        <row r="919">
          <cell r="D919">
            <v>600</v>
          </cell>
          <cell r="V919">
            <v>5</v>
          </cell>
        </row>
        <row r="920">
          <cell r="D920">
            <v>550</v>
          </cell>
          <cell r="V920">
            <v>5</v>
          </cell>
        </row>
        <row r="921">
          <cell r="D921">
            <v>300</v>
          </cell>
          <cell r="V921">
            <v>5</v>
          </cell>
        </row>
        <row r="922">
          <cell r="D922">
            <v>500</v>
          </cell>
          <cell r="V922">
            <v>5</v>
          </cell>
        </row>
        <row r="923">
          <cell r="D923">
            <v>750</v>
          </cell>
          <cell r="V923">
            <v>5</v>
          </cell>
        </row>
        <row r="924">
          <cell r="D924">
            <v>300</v>
          </cell>
          <cell r="V924">
            <v>5</v>
          </cell>
        </row>
        <row r="925">
          <cell r="D925">
            <v>400</v>
          </cell>
          <cell r="V925">
            <v>5</v>
          </cell>
        </row>
        <row r="926">
          <cell r="D926">
            <v>300</v>
          </cell>
          <cell r="V926">
            <v>5</v>
          </cell>
        </row>
        <row r="927">
          <cell r="D927">
            <v>300</v>
          </cell>
          <cell r="V927">
            <v>5</v>
          </cell>
        </row>
        <row r="928">
          <cell r="D928">
            <v>250</v>
          </cell>
          <cell r="V928">
            <v>5</v>
          </cell>
        </row>
        <row r="929">
          <cell r="D929">
            <v>500</v>
          </cell>
          <cell r="V929">
            <v>5</v>
          </cell>
        </row>
        <row r="930">
          <cell r="D930">
            <v>1450</v>
          </cell>
          <cell r="V930">
            <v>5</v>
          </cell>
        </row>
        <row r="931">
          <cell r="D931">
            <v>1000</v>
          </cell>
          <cell r="V931">
            <v>5</v>
          </cell>
        </row>
        <row r="932">
          <cell r="D932">
            <v>1250</v>
          </cell>
          <cell r="V932">
            <v>5</v>
          </cell>
        </row>
        <row r="933">
          <cell r="D933">
            <v>1250</v>
          </cell>
          <cell r="V933">
            <v>5</v>
          </cell>
        </row>
        <row r="934">
          <cell r="D934">
            <v>300</v>
          </cell>
          <cell r="V934">
            <v>5</v>
          </cell>
        </row>
        <row r="935">
          <cell r="D935">
            <v>300</v>
          </cell>
          <cell r="V935">
            <v>5</v>
          </cell>
        </row>
        <row r="936">
          <cell r="D936">
            <v>600</v>
          </cell>
          <cell r="V936">
            <v>5</v>
          </cell>
        </row>
        <row r="937">
          <cell r="D937">
            <v>400</v>
          </cell>
          <cell r="V937">
            <v>5</v>
          </cell>
        </row>
        <row r="938">
          <cell r="D938">
            <v>400</v>
          </cell>
          <cell r="V938">
            <v>5</v>
          </cell>
        </row>
        <row r="939">
          <cell r="D939">
            <v>350</v>
          </cell>
          <cell r="V939">
            <v>5</v>
          </cell>
        </row>
        <row r="940">
          <cell r="D940">
            <v>650</v>
          </cell>
          <cell r="V940">
            <v>5</v>
          </cell>
        </row>
        <row r="941">
          <cell r="D941">
            <v>250</v>
          </cell>
          <cell r="V941">
            <v>5</v>
          </cell>
        </row>
        <row r="942">
          <cell r="D942">
            <v>250</v>
          </cell>
          <cell r="V942">
            <v>5</v>
          </cell>
        </row>
        <row r="943">
          <cell r="D943">
            <v>400</v>
          </cell>
          <cell r="V943">
            <v>5</v>
          </cell>
        </row>
        <row r="944">
          <cell r="D944">
            <v>900</v>
          </cell>
          <cell r="V944">
            <v>5</v>
          </cell>
        </row>
        <row r="945">
          <cell r="D945">
            <v>700</v>
          </cell>
          <cell r="V945">
            <v>5</v>
          </cell>
        </row>
        <row r="946">
          <cell r="D946">
            <v>200</v>
          </cell>
          <cell r="V946">
            <v>5</v>
          </cell>
        </row>
        <row r="947">
          <cell r="D947">
            <v>500</v>
          </cell>
          <cell r="V947">
            <v>5</v>
          </cell>
        </row>
        <row r="948">
          <cell r="D948">
            <v>500</v>
          </cell>
          <cell r="V948">
            <v>5</v>
          </cell>
        </row>
        <row r="949">
          <cell r="D949">
            <v>1000</v>
          </cell>
          <cell r="V949">
            <v>5</v>
          </cell>
        </row>
        <row r="950">
          <cell r="D950">
            <v>1500</v>
          </cell>
          <cell r="V950">
            <v>5</v>
          </cell>
        </row>
        <row r="951">
          <cell r="D951">
            <v>1000</v>
          </cell>
          <cell r="V951">
            <v>5</v>
          </cell>
        </row>
        <row r="952">
          <cell r="D952">
            <v>500</v>
          </cell>
          <cell r="V952">
            <v>5</v>
          </cell>
        </row>
        <row r="953">
          <cell r="D953">
            <v>500</v>
          </cell>
          <cell r="V953">
            <v>5</v>
          </cell>
        </row>
        <row r="954">
          <cell r="D954">
            <v>1000</v>
          </cell>
          <cell r="V954">
            <v>5</v>
          </cell>
        </row>
        <row r="955">
          <cell r="D955">
            <v>1000</v>
          </cell>
          <cell r="V955">
            <v>5</v>
          </cell>
        </row>
        <row r="956">
          <cell r="D956">
            <v>2250</v>
          </cell>
          <cell r="V956">
            <v>5</v>
          </cell>
        </row>
        <row r="957">
          <cell r="D957">
            <v>500</v>
          </cell>
          <cell r="V957">
            <v>5</v>
          </cell>
        </row>
        <row r="958">
          <cell r="D958">
            <v>1000</v>
          </cell>
          <cell r="V958">
            <v>5</v>
          </cell>
        </row>
        <row r="959">
          <cell r="D959">
            <v>700</v>
          </cell>
          <cell r="V959">
            <v>5</v>
          </cell>
        </row>
        <row r="960">
          <cell r="D960">
            <v>300</v>
          </cell>
          <cell r="V960">
            <v>5</v>
          </cell>
        </row>
        <row r="961">
          <cell r="D961">
            <v>250</v>
          </cell>
          <cell r="V961">
            <v>5</v>
          </cell>
        </row>
        <row r="962">
          <cell r="D962">
            <v>700</v>
          </cell>
          <cell r="V962">
            <v>5</v>
          </cell>
        </row>
        <row r="963">
          <cell r="D963">
            <v>500</v>
          </cell>
          <cell r="V963">
            <v>5</v>
          </cell>
        </row>
        <row r="964">
          <cell r="D964">
            <v>180</v>
          </cell>
          <cell r="V964">
            <v>5</v>
          </cell>
        </row>
        <row r="965">
          <cell r="D965">
            <v>1000</v>
          </cell>
          <cell r="V965">
            <v>5</v>
          </cell>
        </row>
        <row r="966">
          <cell r="D966">
            <v>1350</v>
          </cell>
          <cell r="V966">
            <v>5</v>
          </cell>
        </row>
        <row r="967">
          <cell r="D967">
            <v>400</v>
          </cell>
          <cell r="V967">
            <v>5</v>
          </cell>
        </row>
        <row r="968">
          <cell r="D968">
            <v>400</v>
          </cell>
          <cell r="V968">
            <v>5</v>
          </cell>
        </row>
        <row r="969">
          <cell r="D969">
            <v>400</v>
          </cell>
          <cell r="V969">
            <v>5</v>
          </cell>
        </row>
        <row r="970">
          <cell r="D970">
            <v>400</v>
          </cell>
          <cell r="V970">
            <v>5</v>
          </cell>
        </row>
        <row r="971">
          <cell r="D971">
            <v>400</v>
          </cell>
          <cell r="V971">
            <v>5</v>
          </cell>
        </row>
        <row r="972">
          <cell r="D972">
            <v>1000</v>
          </cell>
          <cell r="V972">
            <v>5</v>
          </cell>
        </row>
        <row r="973">
          <cell r="D973">
            <v>250</v>
          </cell>
          <cell r="V973">
            <v>5</v>
          </cell>
        </row>
        <row r="974">
          <cell r="D974">
            <v>300</v>
          </cell>
          <cell r="V974">
            <v>5</v>
          </cell>
        </row>
        <row r="975">
          <cell r="D975">
            <v>300</v>
          </cell>
          <cell r="V975">
            <v>5</v>
          </cell>
        </row>
        <row r="976">
          <cell r="D976">
            <v>750</v>
          </cell>
          <cell r="V976">
            <v>5</v>
          </cell>
        </row>
        <row r="977">
          <cell r="D977">
            <v>750</v>
          </cell>
          <cell r="V977">
            <v>5</v>
          </cell>
        </row>
        <row r="978">
          <cell r="D978">
            <v>1000</v>
          </cell>
          <cell r="V978">
            <v>5</v>
          </cell>
        </row>
        <row r="979">
          <cell r="D979">
            <v>500</v>
          </cell>
          <cell r="V979">
            <v>5</v>
          </cell>
        </row>
        <row r="980">
          <cell r="D980">
            <v>600</v>
          </cell>
          <cell r="V980">
            <v>5</v>
          </cell>
        </row>
        <row r="981">
          <cell r="D981">
            <v>250</v>
          </cell>
          <cell r="V981">
            <v>5</v>
          </cell>
        </row>
        <row r="982">
          <cell r="D982">
            <v>1300</v>
          </cell>
          <cell r="V982">
            <v>5</v>
          </cell>
        </row>
        <row r="983">
          <cell r="D983">
            <v>500</v>
          </cell>
          <cell r="V983">
            <v>5</v>
          </cell>
        </row>
        <row r="984">
          <cell r="D984">
            <v>350</v>
          </cell>
          <cell r="V984">
            <v>5</v>
          </cell>
        </row>
        <row r="985">
          <cell r="D985">
            <v>500</v>
          </cell>
          <cell r="V985">
            <v>5</v>
          </cell>
        </row>
        <row r="986">
          <cell r="D986">
            <v>1000</v>
          </cell>
          <cell r="V986">
            <v>5</v>
          </cell>
        </row>
        <row r="987">
          <cell r="D987">
            <v>1000</v>
          </cell>
          <cell r="V987">
            <v>5</v>
          </cell>
        </row>
        <row r="988">
          <cell r="D988">
            <v>400</v>
          </cell>
          <cell r="V988">
            <v>5</v>
          </cell>
        </row>
        <row r="989">
          <cell r="D989">
            <v>300</v>
          </cell>
          <cell r="V989">
            <v>5</v>
          </cell>
        </row>
        <row r="990">
          <cell r="D990">
            <v>300</v>
          </cell>
          <cell r="V990">
            <v>5</v>
          </cell>
        </row>
        <row r="991">
          <cell r="D991">
            <v>500.28800000000001</v>
          </cell>
          <cell r="V991">
            <v>5</v>
          </cell>
        </row>
        <row r="992">
          <cell r="D992">
            <v>500</v>
          </cell>
          <cell r="V992">
            <v>5</v>
          </cell>
        </row>
        <row r="993">
          <cell r="D993">
            <v>400</v>
          </cell>
          <cell r="V993">
            <v>5</v>
          </cell>
        </row>
        <row r="994">
          <cell r="D994">
            <v>2000</v>
          </cell>
          <cell r="V994">
            <v>5</v>
          </cell>
        </row>
        <row r="995">
          <cell r="D995">
            <v>250</v>
          </cell>
          <cell r="V995">
            <v>5</v>
          </cell>
        </row>
        <row r="996">
          <cell r="D996">
            <v>350</v>
          </cell>
          <cell r="V996">
            <v>5</v>
          </cell>
        </row>
        <row r="997">
          <cell r="D997">
            <v>350</v>
          </cell>
          <cell r="V997">
            <v>5</v>
          </cell>
        </row>
        <row r="998">
          <cell r="D998">
            <v>300</v>
          </cell>
          <cell r="V998">
            <v>5</v>
          </cell>
        </row>
        <row r="999">
          <cell r="D999">
            <v>350</v>
          </cell>
          <cell r="V999">
            <v>5</v>
          </cell>
        </row>
        <row r="1000">
          <cell r="D1000">
            <v>1000</v>
          </cell>
          <cell r="V1000">
            <v>5</v>
          </cell>
        </row>
        <row r="1001">
          <cell r="D1001">
            <v>500</v>
          </cell>
          <cell r="V1001">
            <v>5</v>
          </cell>
        </row>
        <row r="1002">
          <cell r="D1002">
            <v>500</v>
          </cell>
          <cell r="V1002">
            <v>5</v>
          </cell>
        </row>
        <row r="1003">
          <cell r="D1003">
            <v>750</v>
          </cell>
          <cell r="V1003">
            <v>5</v>
          </cell>
        </row>
        <row r="1004">
          <cell r="D1004">
            <v>500</v>
          </cell>
          <cell r="V1004">
            <v>5</v>
          </cell>
        </row>
        <row r="1005">
          <cell r="D1005">
            <v>500</v>
          </cell>
          <cell r="V1005">
            <v>5</v>
          </cell>
        </row>
        <row r="1006">
          <cell r="D1006">
            <v>400</v>
          </cell>
          <cell r="V1006">
            <v>5</v>
          </cell>
        </row>
        <row r="1007">
          <cell r="D1007">
            <v>500</v>
          </cell>
          <cell r="V1007">
            <v>5</v>
          </cell>
        </row>
        <row r="1008">
          <cell r="D1008">
            <v>550</v>
          </cell>
          <cell r="V1008">
            <v>5</v>
          </cell>
        </row>
        <row r="1009">
          <cell r="D1009">
            <v>500</v>
          </cell>
          <cell r="V1009">
            <v>4</v>
          </cell>
        </row>
        <row r="1010">
          <cell r="D1010">
            <v>150</v>
          </cell>
          <cell r="V1010">
            <v>4</v>
          </cell>
        </row>
        <row r="1011">
          <cell r="D1011">
            <v>1000</v>
          </cell>
          <cell r="V1011">
            <v>4</v>
          </cell>
        </row>
        <row r="1012">
          <cell r="D1012">
            <v>1500</v>
          </cell>
          <cell r="V1012">
            <v>4</v>
          </cell>
        </row>
        <row r="1013">
          <cell r="D1013">
            <v>1000</v>
          </cell>
          <cell r="V1013">
            <v>4</v>
          </cell>
        </row>
        <row r="1014">
          <cell r="D1014">
            <v>2000</v>
          </cell>
          <cell r="V1014">
            <v>4</v>
          </cell>
        </row>
        <row r="1015">
          <cell r="D1015">
            <v>3000</v>
          </cell>
          <cell r="V1015">
            <v>4</v>
          </cell>
        </row>
        <row r="1016">
          <cell r="D1016">
            <v>2500</v>
          </cell>
          <cell r="V1016">
            <v>4</v>
          </cell>
        </row>
        <row r="1017">
          <cell r="D1017">
            <v>1000</v>
          </cell>
          <cell r="V1017">
            <v>4</v>
          </cell>
        </row>
        <row r="1018">
          <cell r="D1018">
            <v>750</v>
          </cell>
          <cell r="V1018">
            <v>4</v>
          </cell>
        </row>
        <row r="1019">
          <cell r="D1019">
            <v>340</v>
          </cell>
          <cell r="V1019">
            <v>4</v>
          </cell>
        </row>
        <row r="1020">
          <cell r="D1020">
            <v>600</v>
          </cell>
          <cell r="V1020">
            <v>4</v>
          </cell>
        </row>
        <row r="1021">
          <cell r="D1021">
            <v>1000</v>
          </cell>
          <cell r="V1021">
            <v>4</v>
          </cell>
        </row>
        <row r="1022">
          <cell r="D1022">
            <v>1250</v>
          </cell>
          <cell r="V1022">
            <v>4</v>
          </cell>
        </row>
        <row r="1023">
          <cell r="D1023">
            <v>1600</v>
          </cell>
          <cell r="V1023">
            <v>4</v>
          </cell>
        </row>
        <row r="1024">
          <cell r="D1024">
            <v>650</v>
          </cell>
          <cell r="V1024">
            <v>4</v>
          </cell>
        </row>
        <row r="1025">
          <cell r="D1025">
            <v>600</v>
          </cell>
          <cell r="V1025">
            <v>4</v>
          </cell>
        </row>
        <row r="1026">
          <cell r="D1026">
            <v>400</v>
          </cell>
          <cell r="V1026">
            <v>4</v>
          </cell>
        </row>
        <row r="1027">
          <cell r="D1027">
            <v>1000</v>
          </cell>
          <cell r="V1027">
            <v>4</v>
          </cell>
        </row>
        <row r="1028">
          <cell r="D1028">
            <v>1250</v>
          </cell>
          <cell r="V1028">
            <v>4</v>
          </cell>
        </row>
        <row r="1029">
          <cell r="D1029">
            <v>300</v>
          </cell>
          <cell r="V1029">
            <v>4</v>
          </cell>
        </row>
        <row r="1030">
          <cell r="D1030">
            <v>500</v>
          </cell>
          <cell r="V1030">
            <v>4</v>
          </cell>
        </row>
        <row r="1031">
          <cell r="D1031">
            <v>500</v>
          </cell>
          <cell r="V1031">
            <v>4</v>
          </cell>
        </row>
        <row r="1032">
          <cell r="D1032">
            <v>650</v>
          </cell>
          <cell r="V1032">
            <v>4</v>
          </cell>
        </row>
        <row r="1033">
          <cell r="D1033">
            <v>1250</v>
          </cell>
          <cell r="V1033">
            <v>4</v>
          </cell>
        </row>
        <row r="1034">
          <cell r="D1034">
            <v>2250</v>
          </cell>
          <cell r="V1034">
            <v>4</v>
          </cell>
        </row>
        <row r="1035">
          <cell r="D1035">
            <v>500</v>
          </cell>
          <cell r="V1035">
            <v>4</v>
          </cell>
        </row>
        <row r="1036">
          <cell r="D1036">
            <v>1000</v>
          </cell>
          <cell r="V1036">
            <v>4</v>
          </cell>
        </row>
        <row r="1037">
          <cell r="D1037">
            <v>750</v>
          </cell>
          <cell r="V1037">
            <v>4</v>
          </cell>
        </row>
        <row r="1038">
          <cell r="D1038">
            <v>3000</v>
          </cell>
          <cell r="V1038">
            <v>4</v>
          </cell>
        </row>
        <row r="1039">
          <cell r="D1039">
            <v>750</v>
          </cell>
          <cell r="V1039">
            <v>4</v>
          </cell>
        </row>
        <row r="1040">
          <cell r="D1040">
            <v>400</v>
          </cell>
          <cell r="V1040">
            <v>4</v>
          </cell>
        </row>
        <row r="1041">
          <cell r="D1041">
            <v>250</v>
          </cell>
          <cell r="V1041">
            <v>4</v>
          </cell>
        </row>
        <row r="1042">
          <cell r="D1042">
            <v>1750</v>
          </cell>
          <cell r="V1042">
            <v>4</v>
          </cell>
        </row>
        <row r="1043">
          <cell r="D1043">
            <v>500</v>
          </cell>
          <cell r="V1043">
            <v>4</v>
          </cell>
        </row>
        <row r="1044">
          <cell r="D1044">
            <v>500</v>
          </cell>
          <cell r="V1044">
            <v>4</v>
          </cell>
        </row>
        <row r="1045">
          <cell r="D1045">
            <v>500</v>
          </cell>
          <cell r="V1045">
            <v>4</v>
          </cell>
        </row>
        <row r="1046">
          <cell r="D1046">
            <v>2000</v>
          </cell>
          <cell r="V1046">
            <v>4</v>
          </cell>
        </row>
        <row r="1047">
          <cell r="D1047">
            <v>650</v>
          </cell>
          <cell r="V1047">
            <v>4</v>
          </cell>
        </row>
        <row r="1048">
          <cell r="D1048">
            <v>850</v>
          </cell>
          <cell r="V1048">
            <v>4</v>
          </cell>
        </row>
        <row r="1049">
          <cell r="D1049">
            <v>1000</v>
          </cell>
          <cell r="V1049">
            <v>4</v>
          </cell>
        </row>
        <row r="1050">
          <cell r="D1050">
            <v>1000</v>
          </cell>
          <cell r="V1050">
            <v>4</v>
          </cell>
        </row>
        <row r="1051">
          <cell r="D1051">
            <v>350</v>
          </cell>
          <cell r="V1051">
            <v>4</v>
          </cell>
        </row>
        <row r="1052">
          <cell r="D1052">
            <v>100.75</v>
          </cell>
          <cell r="V1052">
            <v>4</v>
          </cell>
        </row>
        <row r="1053">
          <cell r="D1053">
            <v>1300</v>
          </cell>
          <cell r="V1053">
            <v>4</v>
          </cell>
        </row>
        <row r="1054">
          <cell r="D1054">
            <v>1250</v>
          </cell>
          <cell r="V1054">
            <v>4</v>
          </cell>
        </row>
        <row r="1055">
          <cell r="D1055">
            <v>250</v>
          </cell>
          <cell r="V1055">
            <v>4</v>
          </cell>
        </row>
        <row r="1056">
          <cell r="D1056">
            <v>1250</v>
          </cell>
          <cell r="V1056">
            <v>4</v>
          </cell>
        </row>
        <row r="1057">
          <cell r="D1057">
            <v>750</v>
          </cell>
          <cell r="V1057">
            <v>4</v>
          </cell>
        </row>
        <row r="1058">
          <cell r="D1058">
            <v>750</v>
          </cell>
          <cell r="V1058">
            <v>4</v>
          </cell>
        </row>
        <row r="1059">
          <cell r="D1059">
            <v>250</v>
          </cell>
          <cell r="V1059">
            <v>4</v>
          </cell>
        </row>
        <row r="1060">
          <cell r="D1060">
            <v>500</v>
          </cell>
          <cell r="V1060">
            <v>4</v>
          </cell>
        </row>
        <row r="1061">
          <cell r="D1061">
            <v>1300</v>
          </cell>
          <cell r="V1061">
            <v>4</v>
          </cell>
        </row>
        <row r="1062">
          <cell r="D1062">
            <v>1250</v>
          </cell>
          <cell r="V1062">
            <v>4</v>
          </cell>
        </row>
        <row r="1063">
          <cell r="D1063">
            <v>300</v>
          </cell>
          <cell r="V1063">
            <v>4</v>
          </cell>
        </row>
        <row r="1064">
          <cell r="D1064">
            <v>400</v>
          </cell>
          <cell r="V1064">
            <v>4</v>
          </cell>
        </row>
        <row r="1065">
          <cell r="D1065">
            <v>250</v>
          </cell>
          <cell r="V1065">
            <v>4</v>
          </cell>
        </row>
        <row r="1066">
          <cell r="D1066">
            <v>500</v>
          </cell>
          <cell r="V1066">
            <v>4</v>
          </cell>
        </row>
        <row r="1067">
          <cell r="D1067">
            <v>500</v>
          </cell>
          <cell r="V1067">
            <v>4</v>
          </cell>
        </row>
        <row r="1068">
          <cell r="D1068">
            <v>1000</v>
          </cell>
          <cell r="V1068">
            <v>4</v>
          </cell>
        </row>
        <row r="1069">
          <cell r="D1069">
            <v>1000</v>
          </cell>
          <cell r="V1069">
            <v>4</v>
          </cell>
        </row>
        <row r="1070">
          <cell r="D1070">
            <v>700</v>
          </cell>
          <cell r="V1070">
            <v>4</v>
          </cell>
        </row>
        <row r="1071">
          <cell r="D1071">
            <v>400</v>
          </cell>
          <cell r="V1071">
            <v>4</v>
          </cell>
        </row>
        <row r="1072">
          <cell r="D1072">
            <v>400</v>
          </cell>
          <cell r="V1072">
            <v>4</v>
          </cell>
        </row>
        <row r="1073">
          <cell r="D1073">
            <v>1750</v>
          </cell>
          <cell r="V1073">
            <v>4</v>
          </cell>
        </row>
        <row r="1074">
          <cell r="D1074">
            <v>2000</v>
          </cell>
          <cell r="V1074">
            <v>4</v>
          </cell>
        </row>
        <row r="1075">
          <cell r="D1075">
            <v>500</v>
          </cell>
          <cell r="V1075">
            <v>4</v>
          </cell>
        </row>
        <row r="1076">
          <cell r="D1076">
            <v>250</v>
          </cell>
          <cell r="V1076">
            <v>4</v>
          </cell>
        </row>
        <row r="1077">
          <cell r="D1077">
            <v>650</v>
          </cell>
          <cell r="V1077">
            <v>4</v>
          </cell>
        </row>
        <row r="1078">
          <cell r="D1078">
            <v>350</v>
          </cell>
          <cell r="V1078">
            <v>4</v>
          </cell>
        </row>
        <row r="1079">
          <cell r="D1079">
            <v>750</v>
          </cell>
          <cell r="V1079">
            <v>4</v>
          </cell>
        </row>
        <row r="1080">
          <cell r="D1080">
            <v>500</v>
          </cell>
          <cell r="V1080">
            <v>4</v>
          </cell>
        </row>
        <row r="1081">
          <cell r="D1081">
            <v>500</v>
          </cell>
          <cell r="V1081">
            <v>4</v>
          </cell>
        </row>
        <row r="1082">
          <cell r="D1082">
            <v>400</v>
          </cell>
          <cell r="V1082">
            <v>4</v>
          </cell>
        </row>
        <row r="1083">
          <cell r="D1083">
            <v>300</v>
          </cell>
          <cell r="V1083">
            <v>4</v>
          </cell>
        </row>
        <row r="1084">
          <cell r="D1084">
            <v>400</v>
          </cell>
          <cell r="V1084">
            <v>4</v>
          </cell>
        </row>
        <row r="1085">
          <cell r="D1085">
            <v>750</v>
          </cell>
          <cell r="V1085">
            <v>4</v>
          </cell>
        </row>
        <row r="1086">
          <cell r="D1086">
            <v>250</v>
          </cell>
          <cell r="V1086">
            <v>4</v>
          </cell>
        </row>
        <row r="1087">
          <cell r="D1087">
            <v>500</v>
          </cell>
          <cell r="V1087">
            <v>4</v>
          </cell>
        </row>
        <row r="1088">
          <cell r="D1088">
            <v>500</v>
          </cell>
          <cell r="V1088">
            <v>4</v>
          </cell>
        </row>
        <row r="1089">
          <cell r="D1089">
            <v>1250</v>
          </cell>
          <cell r="V1089">
            <v>4</v>
          </cell>
        </row>
        <row r="1090">
          <cell r="D1090">
            <v>1250</v>
          </cell>
          <cell r="V1090">
            <v>4</v>
          </cell>
        </row>
        <row r="1091">
          <cell r="D1091">
            <v>500</v>
          </cell>
          <cell r="V1091">
            <v>4</v>
          </cell>
        </row>
        <row r="1092">
          <cell r="D1092">
            <v>500</v>
          </cell>
          <cell r="V1092">
            <v>4</v>
          </cell>
        </row>
        <row r="1093">
          <cell r="D1093">
            <v>1500</v>
          </cell>
          <cell r="V1093">
            <v>4</v>
          </cell>
        </row>
        <row r="1094">
          <cell r="D1094">
            <v>500</v>
          </cell>
          <cell r="V1094">
            <v>4</v>
          </cell>
        </row>
        <row r="1095">
          <cell r="D1095">
            <v>500</v>
          </cell>
          <cell r="V1095">
            <v>4</v>
          </cell>
        </row>
        <row r="1096">
          <cell r="D1096">
            <v>750</v>
          </cell>
          <cell r="V1096">
            <v>4</v>
          </cell>
        </row>
        <row r="1097">
          <cell r="D1097">
            <v>1000</v>
          </cell>
          <cell r="V1097">
            <v>4</v>
          </cell>
        </row>
        <row r="1098">
          <cell r="D1098">
            <v>400</v>
          </cell>
          <cell r="V1098">
            <v>4</v>
          </cell>
        </row>
        <row r="1099">
          <cell r="D1099">
            <v>500</v>
          </cell>
          <cell r="V1099">
            <v>4</v>
          </cell>
        </row>
        <row r="1100">
          <cell r="D1100">
            <v>1500</v>
          </cell>
          <cell r="V1100">
            <v>4</v>
          </cell>
        </row>
        <row r="1101">
          <cell r="D1101">
            <v>500</v>
          </cell>
          <cell r="V1101">
            <v>4</v>
          </cell>
        </row>
        <row r="1102">
          <cell r="D1102">
            <v>500</v>
          </cell>
          <cell r="V1102">
            <v>4</v>
          </cell>
        </row>
        <row r="1103">
          <cell r="D1103">
            <v>1000</v>
          </cell>
          <cell r="V1103">
            <v>4</v>
          </cell>
        </row>
        <row r="1104">
          <cell r="D1104">
            <v>432</v>
          </cell>
          <cell r="V1104">
            <v>4</v>
          </cell>
        </row>
        <row r="1105">
          <cell r="D1105">
            <v>1000</v>
          </cell>
          <cell r="V1105">
            <v>4</v>
          </cell>
        </row>
        <row r="1106">
          <cell r="D1106">
            <v>1000</v>
          </cell>
          <cell r="V1106">
            <v>4</v>
          </cell>
        </row>
        <row r="1107">
          <cell r="D1107">
            <v>1250</v>
          </cell>
          <cell r="V1107">
            <v>4</v>
          </cell>
        </row>
        <row r="1108">
          <cell r="D1108">
            <v>1500</v>
          </cell>
          <cell r="V1108">
            <v>4</v>
          </cell>
        </row>
        <row r="1109">
          <cell r="D1109">
            <v>1000</v>
          </cell>
          <cell r="V1109">
            <v>4</v>
          </cell>
        </row>
        <row r="1110">
          <cell r="D1110">
            <v>500</v>
          </cell>
          <cell r="V1110">
            <v>4</v>
          </cell>
        </row>
        <row r="1111">
          <cell r="D1111">
            <v>750</v>
          </cell>
          <cell r="V1111">
            <v>4</v>
          </cell>
        </row>
        <row r="1112">
          <cell r="D1112">
            <v>250</v>
          </cell>
          <cell r="V1112">
            <v>4</v>
          </cell>
        </row>
        <row r="1113">
          <cell r="D1113">
            <v>250</v>
          </cell>
          <cell r="V1113">
            <v>4</v>
          </cell>
        </row>
        <row r="1114">
          <cell r="D1114">
            <v>500</v>
          </cell>
          <cell r="V1114">
            <v>4</v>
          </cell>
        </row>
        <row r="1115">
          <cell r="D1115">
            <v>250</v>
          </cell>
          <cell r="V1115">
            <v>4</v>
          </cell>
        </row>
        <row r="1116">
          <cell r="D1116">
            <v>500</v>
          </cell>
          <cell r="V1116">
            <v>4</v>
          </cell>
        </row>
        <row r="1117">
          <cell r="D1117">
            <v>1500</v>
          </cell>
          <cell r="V1117">
            <v>4</v>
          </cell>
        </row>
        <row r="1118">
          <cell r="D1118">
            <v>1250</v>
          </cell>
          <cell r="V1118">
            <v>4</v>
          </cell>
        </row>
        <row r="1119">
          <cell r="D1119">
            <v>500</v>
          </cell>
          <cell r="V1119">
            <v>4</v>
          </cell>
        </row>
        <row r="1120">
          <cell r="D1120">
            <v>750</v>
          </cell>
          <cell r="V1120">
            <v>4</v>
          </cell>
        </row>
        <row r="1121">
          <cell r="D1121">
            <v>1000</v>
          </cell>
          <cell r="V1121">
            <v>4</v>
          </cell>
        </row>
        <row r="1122">
          <cell r="D1122">
            <v>750</v>
          </cell>
          <cell r="V1122">
            <v>4</v>
          </cell>
        </row>
        <row r="1123">
          <cell r="D1123">
            <v>300</v>
          </cell>
          <cell r="V1123">
            <v>4</v>
          </cell>
        </row>
        <row r="1124">
          <cell r="D1124">
            <v>400</v>
          </cell>
          <cell r="V1124">
            <v>4</v>
          </cell>
        </row>
        <row r="1125">
          <cell r="D1125">
            <v>600</v>
          </cell>
          <cell r="V1125">
            <v>4</v>
          </cell>
        </row>
        <row r="1126">
          <cell r="D1126">
            <v>350</v>
          </cell>
          <cell r="V1126">
            <v>4</v>
          </cell>
        </row>
        <row r="1127">
          <cell r="D1127">
            <v>1250</v>
          </cell>
          <cell r="V1127">
            <v>4</v>
          </cell>
        </row>
        <row r="1128">
          <cell r="D1128">
            <v>250</v>
          </cell>
          <cell r="V1128">
            <v>4</v>
          </cell>
        </row>
        <row r="1129">
          <cell r="D1129">
            <v>2000</v>
          </cell>
          <cell r="V1129">
            <v>4</v>
          </cell>
        </row>
        <row r="1130">
          <cell r="D1130">
            <v>425</v>
          </cell>
          <cell r="V1130">
            <v>4</v>
          </cell>
        </row>
        <row r="1131">
          <cell r="D1131">
            <v>500</v>
          </cell>
          <cell r="V1131">
            <v>4</v>
          </cell>
        </row>
        <row r="1132">
          <cell r="D1132">
            <v>550</v>
          </cell>
          <cell r="V1132">
            <v>4</v>
          </cell>
        </row>
        <row r="1133">
          <cell r="D1133">
            <v>1500</v>
          </cell>
          <cell r="V1133">
            <v>4</v>
          </cell>
        </row>
        <row r="1134">
          <cell r="D1134">
            <v>1000</v>
          </cell>
          <cell r="V1134">
            <v>4</v>
          </cell>
        </row>
        <row r="1135">
          <cell r="D1135">
            <v>500</v>
          </cell>
          <cell r="V1135">
            <v>3</v>
          </cell>
        </row>
        <row r="1136">
          <cell r="D1136">
            <v>500</v>
          </cell>
          <cell r="V1136">
            <v>3</v>
          </cell>
        </row>
        <row r="1137">
          <cell r="D1137">
            <v>1250</v>
          </cell>
          <cell r="V1137">
            <v>3</v>
          </cell>
        </row>
        <row r="1138">
          <cell r="D1138">
            <v>300</v>
          </cell>
          <cell r="V1138">
            <v>3</v>
          </cell>
        </row>
        <row r="1139">
          <cell r="D1139">
            <v>700</v>
          </cell>
          <cell r="V1139">
            <v>3</v>
          </cell>
        </row>
        <row r="1140">
          <cell r="D1140">
            <v>150</v>
          </cell>
          <cell r="V1140">
            <v>3</v>
          </cell>
        </row>
        <row r="1141">
          <cell r="D1141">
            <v>300</v>
          </cell>
          <cell r="V1141">
            <v>3</v>
          </cell>
        </row>
        <row r="1142">
          <cell r="D1142">
            <v>400</v>
          </cell>
          <cell r="V1142">
            <v>3</v>
          </cell>
        </row>
        <row r="1143">
          <cell r="D1143">
            <v>500</v>
          </cell>
          <cell r="V1143">
            <v>3</v>
          </cell>
        </row>
        <row r="1144">
          <cell r="D1144">
            <v>2500</v>
          </cell>
          <cell r="V1144">
            <v>3</v>
          </cell>
        </row>
        <row r="1145">
          <cell r="D1145">
            <v>850</v>
          </cell>
          <cell r="V1145">
            <v>3</v>
          </cell>
        </row>
        <row r="1146">
          <cell r="D1146">
            <v>2750</v>
          </cell>
          <cell r="V1146">
            <v>3</v>
          </cell>
        </row>
        <row r="1147">
          <cell r="D1147">
            <v>1500</v>
          </cell>
          <cell r="V1147">
            <v>3</v>
          </cell>
        </row>
        <row r="1148">
          <cell r="D1148">
            <v>700</v>
          </cell>
          <cell r="V1148">
            <v>3</v>
          </cell>
        </row>
        <row r="1149">
          <cell r="D1149">
            <v>300</v>
          </cell>
          <cell r="V1149">
            <v>3</v>
          </cell>
        </row>
        <row r="1150">
          <cell r="D1150">
            <v>1750</v>
          </cell>
          <cell r="V1150">
            <v>3</v>
          </cell>
        </row>
        <row r="1151">
          <cell r="D1151">
            <v>500</v>
          </cell>
          <cell r="V1151">
            <v>3</v>
          </cell>
        </row>
        <row r="1152">
          <cell r="D1152">
            <v>500</v>
          </cell>
          <cell r="V1152">
            <v>3</v>
          </cell>
        </row>
        <row r="1153">
          <cell r="D1153">
            <v>300</v>
          </cell>
          <cell r="V1153">
            <v>3</v>
          </cell>
        </row>
        <row r="1154">
          <cell r="D1154">
            <v>500</v>
          </cell>
          <cell r="V1154">
            <v>3</v>
          </cell>
        </row>
        <row r="1155">
          <cell r="D1155">
            <v>1000</v>
          </cell>
          <cell r="V1155">
            <v>3</v>
          </cell>
        </row>
        <row r="1156">
          <cell r="D1156">
            <v>500</v>
          </cell>
          <cell r="V1156">
            <v>3</v>
          </cell>
        </row>
        <row r="1157">
          <cell r="D1157">
            <v>350</v>
          </cell>
          <cell r="V1157">
            <v>3</v>
          </cell>
        </row>
        <row r="1158">
          <cell r="D1158">
            <v>736.64700000000005</v>
          </cell>
          <cell r="V1158">
            <v>3</v>
          </cell>
        </row>
        <row r="1159">
          <cell r="D1159">
            <v>2000</v>
          </cell>
          <cell r="V1159">
            <v>3</v>
          </cell>
        </row>
        <row r="1160">
          <cell r="D1160">
            <v>1500</v>
          </cell>
          <cell r="V1160">
            <v>3</v>
          </cell>
        </row>
        <row r="1161">
          <cell r="D1161">
            <v>500</v>
          </cell>
          <cell r="V1161">
            <v>3</v>
          </cell>
        </row>
        <row r="1162">
          <cell r="D1162">
            <v>500</v>
          </cell>
          <cell r="V1162">
            <v>3</v>
          </cell>
        </row>
        <row r="1163">
          <cell r="D1163">
            <v>163</v>
          </cell>
          <cell r="V1163">
            <v>3</v>
          </cell>
        </row>
        <row r="1164">
          <cell r="D1164">
            <v>500</v>
          </cell>
          <cell r="V1164">
            <v>3</v>
          </cell>
        </row>
        <row r="1165">
          <cell r="D1165">
            <v>750</v>
          </cell>
          <cell r="V1165">
            <v>3</v>
          </cell>
        </row>
        <row r="1166">
          <cell r="D1166">
            <v>1500</v>
          </cell>
          <cell r="V1166">
            <v>3</v>
          </cell>
        </row>
        <row r="1167">
          <cell r="D1167">
            <v>250</v>
          </cell>
          <cell r="V1167">
            <v>3</v>
          </cell>
        </row>
        <row r="1168">
          <cell r="D1168">
            <v>400</v>
          </cell>
          <cell r="V1168">
            <v>3</v>
          </cell>
        </row>
        <row r="1169">
          <cell r="D1169">
            <v>100</v>
          </cell>
          <cell r="V1169">
            <v>3</v>
          </cell>
        </row>
        <row r="1170">
          <cell r="D1170">
            <v>500</v>
          </cell>
          <cell r="V1170">
            <v>3</v>
          </cell>
        </row>
        <row r="1171">
          <cell r="D1171">
            <v>750</v>
          </cell>
          <cell r="V1171">
            <v>3</v>
          </cell>
        </row>
        <row r="1172">
          <cell r="D1172">
            <v>1500</v>
          </cell>
          <cell r="V1172">
            <v>3</v>
          </cell>
        </row>
        <row r="1173">
          <cell r="D1173">
            <v>500</v>
          </cell>
          <cell r="V1173">
            <v>3</v>
          </cell>
        </row>
        <row r="1174">
          <cell r="D1174">
            <v>1750</v>
          </cell>
          <cell r="V1174">
            <v>3</v>
          </cell>
        </row>
        <row r="1175">
          <cell r="D1175">
            <v>1000</v>
          </cell>
          <cell r="V1175">
            <v>3</v>
          </cell>
        </row>
        <row r="1176">
          <cell r="D1176">
            <v>1250</v>
          </cell>
          <cell r="V1176">
            <v>3</v>
          </cell>
        </row>
        <row r="1177">
          <cell r="D1177">
            <v>500</v>
          </cell>
          <cell r="V1177">
            <v>3</v>
          </cell>
        </row>
        <row r="1178">
          <cell r="D1178">
            <v>500</v>
          </cell>
          <cell r="V1178">
            <v>3</v>
          </cell>
        </row>
        <row r="1179">
          <cell r="D1179">
            <v>1000</v>
          </cell>
          <cell r="V1179">
            <v>3</v>
          </cell>
        </row>
        <row r="1180">
          <cell r="D1180">
            <v>1250</v>
          </cell>
          <cell r="V1180">
            <v>3</v>
          </cell>
        </row>
        <row r="1181">
          <cell r="D1181">
            <v>1000</v>
          </cell>
          <cell r="V1181">
            <v>3</v>
          </cell>
        </row>
        <row r="1182">
          <cell r="D1182">
            <v>750</v>
          </cell>
          <cell r="V1182">
            <v>3</v>
          </cell>
        </row>
        <row r="1183">
          <cell r="D1183">
            <v>300</v>
          </cell>
          <cell r="V1183">
            <v>3</v>
          </cell>
        </row>
        <row r="1184">
          <cell r="D1184">
            <v>300</v>
          </cell>
          <cell r="V1184">
            <v>3</v>
          </cell>
        </row>
        <row r="1185">
          <cell r="D1185">
            <v>600</v>
          </cell>
          <cell r="V1185">
            <v>3</v>
          </cell>
        </row>
        <row r="1186">
          <cell r="D1186">
            <v>400</v>
          </cell>
          <cell r="V1186">
            <v>3</v>
          </cell>
        </row>
        <row r="1187">
          <cell r="D1187">
            <v>450</v>
          </cell>
          <cell r="V1187">
            <v>3</v>
          </cell>
        </row>
        <row r="1188">
          <cell r="D1188">
            <v>350</v>
          </cell>
          <cell r="V1188">
            <v>3</v>
          </cell>
        </row>
        <row r="1189">
          <cell r="D1189">
            <v>800</v>
          </cell>
          <cell r="V1189">
            <v>3</v>
          </cell>
        </row>
        <row r="1190">
          <cell r="D1190">
            <v>1000</v>
          </cell>
          <cell r="V1190">
            <v>3</v>
          </cell>
        </row>
        <row r="1191">
          <cell r="D1191">
            <v>500</v>
          </cell>
          <cell r="V1191">
            <v>3</v>
          </cell>
        </row>
        <row r="1192">
          <cell r="D1192">
            <v>400</v>
          </cell>
          <cell r="V1192">
            <v>3</v>
          </cell>
        </row>
        <row r="1193">
          <cell r="D1193">
            <v>600</v>
          </cell>
          <cell r="V1193">
            <v>3</v>
          </cell>
        </row>
        <row r="1194">
          <cell r="D1194">
            <v>300</v>
          </cell>
          <cell r="V1194">
            <v>3</v>
          </cell>
        </row>
        <row r="1195">
          <cell r="D1195">
            <v>400</v>
          </cell>
          <cell r="V1195">
            <v>3</v>
          </cell>
        </row>
        <row r="1196">
          <cell r="D1196">
            <v>100</v>
          </cell>
          <cell r="V1196">
            <v>3</v>
          </cell>
        </row>
        <row r="1197">
          <cell r="D1197">
            <v>400</v>
          </cell>
          <cell r="V1197">
            <v>3</v>
          </cell>
        </row>
        <row r="1198">
          <cell r="D1198">
            <v>500</v>
          </cell>
          <cell r="V1198">
            <v>3</v>
          </cell>
        </row>
        <row r="1199">
          <cell r="D1199">
            <v>1000</v>
          </cell>
          <cell r="V1199">
            <v>3</v>
          </cell>
        </row>
        <row r="1200">
          <cell r="D1200">
            <v>500</v>
          </cell>
          <cell r="V1200">
            <v>3</v>
          </cell>
        </row>
        <row r="1201">
          <cell r="D1201">
            <v>350</v>
          </cell>
          <cell r="V1201">
            <v>3</v>
          </cell>
        </row>
        <row r="1202">
          <cell r="D1202">
            <v>500</v>
          </cell>
          <cell r="V1202">
            <v>3</v>
          </cell>
        </row>
        <row r="1203">
          <cell r="D1203">
            <v>1400</v>
          </cell>
          <cell r="V1203">
            <v>3</v>
          </cell>
        </row>
        <row r="1204">
          <cell r="D1204">
            <v>1600</v>
          </cell>
          <cell r="V1204">
            <v>3</v>
          </cell>
        </row>
        <row r="1205">
          <cell r="D1205">
            <v>500</v>
          </cell>
          <cell r="V1205">
            <v>3</v>
          </cell>
        </row>
        <row r="1206">
          <cell r="D1206">
            <v>1500</v>
          </cell>
          <cell r="V1206">
            <v>3</v>
          </cell>
        </row>
        <row r="1207">
          <cell r="D1207">
            <v>2500</v>
          </cell>
          <cell r="V1207">
            <v>3</v>
          </cell>
        </row>
        <row r="1208">
          <cell r="D1208">
            <v>1000</v>
          </cell>
          <cell r="V1208">
            <v>3</v>
          </cell>
        </row>
        <row r="1209">
          <cell r="D1209">
            <v>325</v>
          </cell>
          <cell r="V1209">
            <v>3</v>
          </cell>
        </row>
        <row r="1210">
          <cell r="D1210">
            <v>400</v>
          </cell>
          <cell r="V1210">
            <v>3</v>
          </cell>
        </row>
        <row r="1211">
          <cell r="D1211">
            <v>250</v>
          </cell>
          <cell r="V1211">
            <v>3</v>
          </cell>
        </row>
        <row r="1212">
          <cell r="D1212">
            <v>425</v>
          </cell>
          <cell r="V1212">
            <v>3</v>
          </cell>
        </row>
        <row r="1213">
          <cell r="D1213">
            <v>300</v>
          </cell>
          <cell r="V1213">
            <v>3</v>
          </cell>
        </row>
        <row r="1214">
          <cell r="D1214">
            <v>1100</v>
          </cell>
          <cell r="V1214">
            <v>3</v>
          </cell>
        </row>
        <row r="1215">
          <cell r="D1215">
            <v>850</v>
          </cell>
          <cell r="V1215">
            <v>3</v>
          </cell>
        </row>
        <row r="1216">
          <cell r="D1216">
            <v>375</v>
          </cell>
          <cell r="V1216">
            <v>3</v>
          </cell>
        </row>
        <row r="1217">
          <cell r="D1217">
            <v>400</v>
          </cell>
          <cell r="V1217">
            <v>3</v>
          </cell>
        </row>
        <row r="1218">
          <cell r="D1218">
            <v>500</v>
          </cell>
          <cell r="V1218">
            <v>3</v>
          </cell>
        </row>
        <row r="1219">
          <cell r="D1219">
            <v>500</v>
          </cell>
          <cell r="V1219">
            <v>3</v>
          </cell>
        </row>
        <row r="1220">
          <cell r="D1220">
            <v>1000</v>
          </cell>
          <cell r="V1220">
            <v>3</v>
          </cell>
        </row>
        <row r="1221">
          <cell r="D1221">
            <v>1250</v>
          </cell>
          <cell r="V1221">
            <v>3</v>
          </cell>
        </row>
        <row r="1222">
          <cell r="D1222">
            <v>1250</v>
          </cell>
          <cell r="V1222">
            <v>3</v>
          </cell>
        </row>
        <row r="1223">
          <cell r="D1223">
            <v>400</v>
          </cell>
          <cell r="V1223">
            <v>3</v>
          </cell>
        </row>
        <row r="1224">
          <cell r="D1224">
            <v>1100</v>
          </cell>
          <cell r="V1224">
            <v>3</v>
          </cell>
        </row>
        <row r="1225">
          <cell r="D1225">
            <v>1000</v>
          </cell>
          <cell r="V1225">
            <v>3</v>
          </cell>
        </row>
        <row r="1226">
          <cell r="D1226">
            <v>750</v>
          </cell>
          <cell r="V1226">
            <v>3</v>
          </cell>
        </row>
        <row r="1227">
          <cell r="D1227">
            <v>2250</v>
          </cell>
          <cell r="V1227">
            <v>3</v>
          </cell>
        </row>
        <row r="1228">
          <cell r="D1228">
            <v>750</v>
          </cell>
          <cell r="V1228">
            <v>3</v>
          </cell>
        </row>
        <row r="1229">
          <cell r="D1229">
            <v>750</v>
          </cell>
          <cell r="V1229">
            <v>3</v>
          </cell>
        </row>
        <row r="1230">
          <cell r="D1230">
            <v>350</v>
          </cell>
          <cell r="V1230">
            <v>3</v>
          </cell>
        </row>
        <row r="1231">
          <cell r="D1231">
            <v>250</v>
          </cell>
          <cell r="V1231">
            <v>3</v>
          </cell>
        </row>
        <row r="1232">
          <cell r="D1232">
            <v>250</v>
          </cell>
          <cell r="V1232">
            <v>3</v>
          </cell>
        </row>
        <row r="1233">
          <cell r="D1233">
            <v>400</v>
          </cell>
          <cell r="V1233">
            <v>3</v>
          </cell>
        </row>
        <row r="1234">
          <cell r="D1234">
            <v>2000</v>
          </cell>
          <cell r="V1234">
            <v>3</v>
          </cell>
        </row>
        <row r="1235">
          <cell r="D1235">
            <v>1500</v>
          </cell>
          <cell r="V1235">
            <v>3</v>
          </cell>
        </row>
        <row r="1236">
          <cell r="D1236">
            <v>1000</v>
          </cell>
          <cell r="V1236">
            <v>3</v>
          </cell>
        </row>
        <row r="1237">
          <cell r="D1237">
            <v>1250</v>
          </cell>
          <cell r="V1237">
            <v>3</v>
          </cell>
        </row>
        <row r="1238">
          <cell r="D1238">
            <v>1250</v>
          </cell>
          <cell r="V1238">
            <v>3</v>
          </cell>
        </row>
        <row r="1239">
          <cell r="D1239">
            <v>400</v>
          </cell>
          <cell r="V1239">
            <v>3</v>
          </cell>
        </row>
        <row r="1240">
          <cell r="D1240">
            <v>700</v>
          </cell>
          <cell r="V1240">
            <v>3</v>
          </cell>
        </row>
        <row r="1241">
          <cell r="D1241">
            <v>1100</v>
          </cell>
          <cell r="V1241">
            <v>3</v>
          </cell>
        </row>
        <row r="1242">
          <cell r="D1242">
            <v>1100</v>
          </cell>
          <cell r="V1242">
            <v>3</v>
          </cell>
        </row>
        <row r="1243">
          <cell r="D1243">
            <v>800</v>
          </cell>
          <cell r="V1243">
            <v>3</v>
          </cell>
        </row>
        <row r="1244">
          <cell r="D1244">
            <v>250</v>
          </cell>
          <cell r="V1244">
            <v>3</v>
          </cell>
        </row>
        <row r="1245">
          <cell r="D1245">
            <v>250</v>
          </cell>
          <cell r="V1245">
            <v>3</v>
          </cell>
        </row>
        <row r="1246">
          <cell r="D1246">
            <v>650</v>
          </cell>
          <cell r="V1246">
            <v>3</v>
          </cell>
        </row>
        <row r="1247">
          <cell r="D1247">
            <v>1100</v>
          </cell>
          <cell r="V1247">
            <v>3</v>
          </cell>
        </row>
        <row r="1248">
          <cell r="D1248">
            <v>350</v>
          </cell>
          <cell r="V1248">
            <v>3</v>
          </cell>
        </row>
        <row r="1249">
          <cell r="D1249">
            <v>400</v>
          </cell>
          <cell r="V1249">
            <v>3</v>
          </cell>
        </row>
        <row r="1250">
          <cell r="D1250">
            <v>1100</v>
          </cell>
          <cell r="V1250">
            <v>3</v>
          </cell>
        </row>
        <row r="1251">
          <cell r="D1251">
            <v>1000</v>
          </cell>
          <cell r="V1251">
            <v>3</v>
          </cell>
        </row>
        <row r="1252">
          <cell r="D1252">
            <v>500</v>
          </cell>
          <cell r="V1252">
            <v>3</v>
          </cell>
        </row>
        <row r="1253">
          <cell r="D1253">
            <v>500</v>
          </cell>
          <cell r="V1253">
            <v>3</v>
          </cell>
        </row>
        <row r="1254">
          <cell r="D1254">
            <v>350</v>
          </cell>
          <cell r="V1254">
            <v>3</v>
          </cell>
        </row>
        <row r="1255">
          <cell r="D1255">
            <v>400</v>
          </cell>
          <cell r="V1255">
            <v>3</v>
          </cell>
        </row>
        <row r="1256">
          <cell r="D1256">
            <v>150</v>
          </cell>
          <cell r="V1256">
            <v>3</v>
          </cell>
        </row>
        <row r="1257">
          <cell r="D1257">
            <v>200</v>
          </cell>
          <cell r="V1257">
            <v>3</v>
          </cell>
        </row>
        <row r="1258">
          <cell r="D1258">
            <v>1000</v>
          </cell>
          <cell r="V1258">
            <v>3</v>
          </cell>
        </row>
        <row r="1259">
          <cell r="D1259">
            <v>500</v>
          </cell>
          <cell r="V1259">
            <v>3</v>
          </cell>
        </row>
        <row r="1260">
          <cell r="D1260">
            <v>850</v>
          </cell>
          <cell r="V1260">
            <v>3</v>
          </cell>
        </row>
        <row r="1261">
          <cell r="D1261">
            <v>1000</v>
          </cell>
          <cell r="V1261">
            <v>3</v>
          </cell>
        </row>
        <row r="1262">
          <cell r="D1262">
            <v>1000</v>
          </cell>
          <cell r="V1262">
            <v>3</v>
          </cell>
        </row>
        <row r="1263">
          <cell r="D1263">
            <v>750</v>
          </cell>
          <cell r="V1263">
            <v>3</v>
          </cell>
        </row>
        <row r="1264">
          <cell r="D1264">
            <v>400</v>
          </cell>
          <cell r="V1264">
            <v>3</v>
          </cell>
        </row>
        <row r="1265">
          <cell r="D1265">
            <v>500</v>
          </cell>
          <cell r="V1265">
            <v>3</v>
          </cell>
        </row>
        <row r="1266">
          <cell r="D1266">
            <v>500</v>
          </cell>
          <cell r="V1266">
            <v>3</v>
          </cell>
        </row>
        <row r="1267">
          <cell r="D1267">
            <v>1000</v>
          </cell>
          <cell r="V1267">
            <v>3</v>
          </cell>
        </row>
        <row r="1268">
          <cell r="D1268">
            <v>1000</v>
          </cell>
          <cell r="V1268">
            <v>3</v>
          </cell>
        </row>
        <row r="1269">
          <cell r="D1269">
            <v>750</v>
          </cell>
          <cell r="V1269">
            <v>3</v>
          </cell>
        </row>
        <row r="1270">
          <cell r="D1270">
            <v>650</v>
          </cell>
          <cell r="V1270">
            <v>3</v>
          </cell>
        </row>
        <row r="1271">
          <cell r="D1271">
            <v>1000</v>
          </cell>
          <cell r="V1271">
            <v>3</v>
          </cell>
        </row>
        <row r="1272">
          <cell r="D1272">
            <v>300</v>
          </cell>
          <cell r="V1272">
            <v>3</v>
          </cell>
        </row>
        <row r="1273">
          <cell r="D1273">
            <v>500</v>
          </cell>
          <cell r="V1273">
            <v>3</v>
          </cell>
        </row>
        <row r="1274">
          <cell r="D1274">
            <v>500</v>
          </cell>
          <cell r="V1274">
            <v>3</v>
          </cell>
        </row>
        <row r="1275">
          <cell r="D1275">
            <v>1000</v>
          </cell>
          <cell r="V1275">
            <v>3</v>
          </cell>
        </row>
        <row r="1276">
          <cell r="D1276">
            <v>375</v>
          </cell>
          <cell r="V1276">
            <v>3</v>
          </cell>
        </row>
        <row r="1277">
          <cell r="D1277">
            <v>375</v>
          </cell>
          <cell r="V1277">
            <v>3</v>
          </cell>
        </row>
        <row r="1278">
          <cell r="D1278">
            <v>400</v>
          </cell>
          <cell r="V1278">
            <v>3</v>
          </cell>
        </row>
        <row r="1279">
          <cell r="D1279">
            <v>550</v>
          </cell>
          <cell r="V1279">
            <v>3</v>
          </cell>
        </row>
        <row r="1280">
          <cell r="D1280">
            <v>550</v>
          </cell>
          <cell r="V1280">
            <v>3</v>
          </cell>
        </row>
        <row r="1281">
          <cell r="D1281">
            <v>1000</v>
          </cell>
          <cell r="V1281">
            <v>3</v>
          </cell>
        </row>
        <row r="1282">
          <cell r="D1282">
            <v>500</v>
          </cell>
          <cell r="V1282">
            <v>3</v>
          </cell>
        </row>
        <row r="1283">
          <cell r="D1283">
            <v>1750</v>
          </cell>
          <cell r="V1283">
            <v>3</v>
          </cell>
        </row>
        <row r="1284">
          <cell r="D1284">
            <v>1750</v>
          </cell>
          <cell r="V1284">
            <v>3</v>
          </cell>
        </row>
        <row r="1285">
          <cell r="D1285">
            <v>500</v>
          </cell>
          <cell r="V1285">
            <v>3</v>
          </cell>
        </row>
        <row r="1286">
          <cell r="D1286">
            <v>850</v>
          </cell>
          <cell r="V1286">
            <v>3</v>
          </cell>
        </row>
        <row r="1287">
          <cell r="D1287">
            <v>750</v>
          </cell>
          <cell r="V1287">
            <v>3</v>
          </cell>
        </row>
        <row r="1288">
          <cell r="D1288">
            <v>300</v>
          </cell>
          <cell r="V1288">
            <v>3</v>
          </cell>
        </row>
        <row r="1289">
          <cell r="D1289">
            <v>250</v>
          </cell>
          <cell r="V1289">
            <v>3</v>
          </cell>
        </row>
        <row r="1290">
          <cell r="D1290">
            <v>400</v>
          </cell>
          <cell r="V1290">
            <v>3</v>
          </cell>
        </row>
        <row r="1291">
          <cell r="D1291">
            <v>700</v>
          </cell>
          <cell r="V1291">
            <v>3</v>
          </cell>
        </row>
        <row r="1292">
          <cell r="D1292">
            <v>800</v>
          </cell>
          <cell r="V1292">
            <v>3</v>
          </cell>
        </row>
        <row r="1293">
          <cell r="D1293">
            <v>650</v>
          </cell>
          <cell r="V1293">
            <v>3</v>
          </cell>
        </row>
        <row r="1294">
          <cell r="D1294">
            <v>250</v>
          </cell>
          <cell r="V1294">
            <v>3</v>
          </cell>
        </row>
        <row r="1295">
          <cell r="D1295">
            <v>250</v>
          </cell>
          <cell r="V1295">
            <v>3</v>
          </cell>
        </row>
        <row r="1296">
          <cell r="D1296">
            <v>300</v>
          </cell>
          <cell r="V1296">
            <v>2</v>
          </cell>
        </row>
        <row r="1297">
          <cell r="D1297">
            <v>250</v>
          </cell>
          <cell r="V1297">
            <v>2</v>
          </cell>
        </row>
        <row r="1298">
          <cell r="D1298">
            <v>300</v>
          </cell>
          <cell r="V1298">
            <v>2</v>
          </cell>
        </row>
        <row r="1299">
          <cell r="D1299">
            <v>500</v>
          </cell>
          <cell r="V1299">
            <v>2</v>
          </cell>
        </row>
        <row r="1300">
          <cell r="D1300">
            <v>1000</v>
          </cell>
          <cell r="V1300">
            <v>2</v>
          </cell>
        </row>
        <row r="1301">
          <cell r="D1301">
            <v>500</v>
          </cell>
          <cell r="V1301">
            <v>2</v>
          </cell>
        </row>
        <row r="1302">
          <cell r="D1302">
            <v>350</v>
          </cell>
          <cell r="V1302">
            <v>2</v>
          </cell>
        </row>
        <row r="1303">
          <cell r="D1303">
            <v>600</v>
          </cell>
          <cell r="V1303">
            <v>2</v>
          </cell>
        </row>
        <row r="1304">
          <cell r="D1304">
            <v>700</v>
          </cell>
          <cell r="V1304">
            <v>2</v>
          </cell>
        </row>
        <row r="1305">
          <cell r="D1305">
            <v>3000</v>
          </cell>
          <cell r="V1305">
            <v>2</v>
          </cell>
        </row>
        <row r="1306">
          <cell r="D1306">
            <v>500</v>
          </cell>
          <cell r="V1306">
            <v>2</v>
          </cell>
        </row>
        <row r="1307">
          <cell r="D1307">
            <v>500</v>
          </cell>
          <cell r="V1307">
            <v>2</v>
          </cell>
        </row>
        <row r="1308">
          <cell r="D1308">
            <v>500</v>
          </cell>
          <cell r="V1308">
            <v>2</v>
          </cell>
        </row>
        <row r="1309">
          <cell r="D1309">
            <v>300</v>
          </cell>
          <cell r="V1309">
            <v>2</v>
          </cell>
        </row>
        <row r="1310">
          <cell r="D1310">
            <v>800</v>
          </cell>
          <cell r="V1310">
            <v>2</v>
          </cell>
        </row>
        <row r="1311">
          <cell r="D1311">
            <v>250</v>
          </cell>
          <cell r="V1311">
            <v>2</v>
          </cell>
        </row>
        <row r="1312">
          <cell r="D1312">
            <v>500</v>
          </cell>
          <cell r="V1312">
            <v>2</v>
          </cell>
        </row>
        <row r="1313">
          <cell r="D1313">
            <v>1250</v>
          </cell>
          <cell r="V1313">
            <v>2</v>
          </cell>
        </row>
        <row r="1314">
          <cell r="D1314">
            <v>1000</v>
          </cell>
          <cell r="V1314">
            <v>2</v>
          </cell>
        </row>
        <row r="1315">
          <cell r="D1315">
            <v>750</v>
          </cell>
          <cell r="V1315">
            <v>2</v>
          </cell>
        </row>
        <row r="1316">
          <cell r="D1316">
            <v>250</v>
          </cell>
          <cell r="V1316">
            <v>2</v>
          </cell>
        </row>
        <row r="1317">
          <cell r="D1317">
            <v>550</v>
          </cell>
          <cell r="V1317">
            <v>2</v>
          </cell>
        </row>
        <row r="1318">
          <cell r="D1318">
            <v>400</v>
          </cell>
          <cell r="V1318">
            <v>2</v>
          </cell>
        </row>
        <row r="1319">
          <cell r="D1319">
            <v>500</v>
          </cell>
          <cell r="V1319">
            <v>2</v>
          </cell>
        </row>
        <row r="1320">
          <cell r="D1320">
            <v>750</v>
          </cell>
          <cell r="V1320">
            <v>2</v>
          </cell>
        </row>
        <row r="1321">
          <cell r="D1321">
            <v>1250</v>
          </cell>
          <cell r="V1321">
            <v>2</v>
          </cell>
        </row>
        <row r="1322">
          <cell r="D1322">
            <v>400</v>
          </cell>
          <cell r="V1322">
            <v>2</v>
          </cell>
        </row>
        <row r="1323">
          <cell r="D1323">
            <v>500</v>
          </cell>
          <cell r="V1323">
            <v>2</v>
          </cell>
        </row>
        <row r="1324">
          <cell r="D1324">
            <v>500</v>
          </cell>
          <cell r="V1324">
            <v>2</v>
          </cell>
        </row>
        <row r="1325">
          <cell r="D1325">
            <v>850</v>
          </cell>
          <cell r="V1325">
            <v>2</v>
          </cell>
        </row>
        <row r="1326">
          <cell r="D1326">
            <v>1000</v>
          </cell>
          <cell r="V1326">
            <v>2</v>
          </cell>
        </row>
        <row r="1327">
          <cell r="D1327">
            <v>2400</v>
          </cell>
          <cell r="V1327">
            <v>2</v>
          </cell>
        </row>
        <row r="1328">
          <cell r="D1328">
            <v>500</v>
          </cell>
          <cell r="V1328">
            <v>2</v>
          </cell>
        </row>
        <row r="1329">
          <cell r="D1329">
            <v>1750</v>
          </cell>
          <cell r="V1329">
            <v>2</v>
          </cell>
        </row>
        <row r="1330">
          <cell r="D1330">
            <v>500</v>
          </cell>
          <cell r="V1330">
            <v>2</v>
          </cell>
        </row>
        <row r="1331">
          <cell r="D1331">
            <v>1000</v>
          </cell>
          <cell r="V1331">
            <v>2</v>
          </cell>
        </row>
        <row r="1332">
          <cell r="D1332">
            <v>250</v>
          </cell>
          <cell r="V1332">
            <v>2</v>
          </cell>
        </row>
        <row r="1333">
          <cell r="D1333">
            <v>300</v>
          </cell>
          <cell r="V1333">
            <v>2</v>
          </cell>
        </row>
        <row r="1334">
          <cell r="D1334">
            <v>550</v>
          </cell>
          <cell r="V1334">
            <v>2</v>
          </cell>
        </row>
        <row r="1335">
          <cell r="D1335">
            <v>350</v>
          </cell>
          <cell r="V1335">
            <v>2</v>
          </cell>
        </row>
        <row r="1336">
          <cell r="D1336">
            <v>700</v>
          </cell>
          <cell r="V1336">
            <v>2</v>
          </cell>
        </row>
        <row r="1337">
          <cell r="D1337">
            <v>250</v>
          </cell>
          <cell r="V1337">
            <v>2</v>
          </cell>
        </row>
        <row r="1338">
          <cell r="D1338">
            <v>250</v>
          </cell>
          <cell r="V1338">
            <v>2</v>
          </cell>
        </row>
        <row r="1339">
          <cell r="D1339">
            <v>300</v>
          </cell>
          <cell r="V1339">
            <v>2</v>
          </cell>
        </row>
        <row r="1340">
          <cell r="D1340">
            <v>250</v>
          </cell>
          <cell r="V1340">
            <v>2</v>
          </cell>
        </row>
        <row r="1341">
          <cell r="D1341">
            <v>250</v>
          </cell>
          <cell r="V1341">
            <v>2</v>
          </cell>
        </row>
        <row r="1342">
          <cell r="D1342">
            <v>850</v>
          </cell>
          <cell r="V1342">
            <v>2</v>
          </cell>
        </row>
        <row r="1343">
          <cell r="D1343">
            <v>650</v>
          </cell>
          <cell r="V1343">
            <v>2</v>
          </cell>
        </row>
        <row r="1344">
          <cell r="D1344">
            <v>1000</v>
          </cell>
          <cell r="V1344">
            <v>2</v>
          </cell>
        </row>
        <row r="1345">
          <cell r="D1345">
            <v>600</v>
          </cell>
          <cell r="V1345">
            <v>2</v>
          </cell>
        </row>
        <row r="1346">
          <cell r="D1346">
            <v>400</v>
          </cell>
          <cell r="V1346">
            <v>2</v>
          </cell>
        </row>
        <row r="1347">
          <cell r="D1347">
            <v>1000</v>
          </cell>
          <cell r="V1347">
            <v>2</v>
          </cell>
        </row>
        <row r="1348">
          <cell r="D1348">
            <v>580</v>
          </cell>
          <cell r="V1348">
            <v>2</v>
          </cell>
        </row>
        <row r="1349">
          <cell r="D1349">
            <v>250</v>
          </cell>
          <cell r="V1349">
            <v>2</v>
          </cell>
        </row>
        <row r="1350">
          <cell r="D1350">
            <v>500</v>
          </cell>
          <cell r="V1350">
            <v>2</v>
          </cell>
        </row>
        <row r="1351">
          <cell r="D1351">
            <v>750</v>
          </cell>
          <cell r="V1351">
            <v>2</v>
          </cell>
        </row>
        <row r="1352">
          <cell r="D1352">
            <v>750</v>
          </cell>
          <cell r="V1352">
            <v>2</v>
          </cell>
        </row>
        <row r="1353">
          <cell r="D1353">
            <v>1200</v>
          </cell>
          <cell r="V1353">
            <v>2</v>
          </cell>
        </row>
        <row r="1354">
          <cell r="D1354">
            <v>1000</v>
          </cell>
          <cell r="V1354">
            <v>2</v>
          </cell>
        </row>
        <row r="1355">
          <cell r="D1355">
            <v>250</v>
          </cell>
          <cell r="V1355">
            <v>2</v>
          </cell>
        </row>
        <row r="1356">
          <cell r="D1356">
            <v>1000</v>
          </cell>
          <cell r="V1356">
            <v>2</v>
          </cell>
        </row>
        <row r="1357">
          <cell r="D1357">
            <v>500</v>
          </cell>
          <cell r="V1357">
            <v>2</v>
          </cell>
        </row>
        <row r="1358">
          <cell r="D1358">
            <v>650</v>
          </cell>
          <cell r="V1358">
            <v>2</v>
          </cell>
        </row>
        <row r="1359">
          <cell r="D1359">
            <v>650</v>
          </cell>
          <cell r="V1359">
            <v>2</v>
          </cell>
        </row>
        <row r="1360">
          <cell r="D1360">
            <v>700</v>
          </cell>
          <cell r="V1360">
            <v>2</v>
          </cell>
        </row>
        <row r="1361">
          <cell r="D1361">
            <v>2150</v>
          </cell>
          <cell r="V1361">
            <v>2</v>
          </cell>
        </row>
        <row r="1362">
          <cell r="D1362">
            <v>1850</v>
          </cell>
          <cell r="V1362">
            <v>2</v>
          </cell>
        </row>
        <row r="1363">
          <cell r="D1363">
            <v>350</v>
          </cell>
          <cell r="V1363">
            <v>2</v>
          </cell>
        </row>
        <row r="1364">
          <cell r="D1364">
            <v>450</v>
          </cell>
          <cell r="V1364">
            <v>2</v>
          </cell>
        </row>
        <row r="1365">
          <cell r="D1365">
            <v>450</v>
          </cell>
          <cell r="V1365">
            <v>2</v>
          </cell>
        </row>
        <row r="1366">
          <cell r="D1366">
            <v>300</v>
          </cell>
          <cell r="V1366">
            <v>2</v>
          </cell>
        </row>
        <row r="1367">
          <cell r="D1367" t="str">
            <v>$250m</v>
          </cell>
          <cell r="V1367">
            <v>2</v>
          </cell>
        </row>
        <row r="1368">
          <cell r="D1368">
            <v>750</v>
          </cell>
          <cell r="V1368">
            <v>2</v>
          </cell>
        </row>
        <row r="1369">
          <cell r="D1369">
            <v>2000</v>
          </cell>
          <cell r="V1369">
            <v>2</v>
          </cell>
        </row>
        <row r="1370">
          <cell r="D1370">
            <v>350</v>
          </cell>
          <cell r="V1370">
            <v>2</v>
          </cell>
        </row>
        <row r="1371">
          <cell r="D1371">
            <v>1750</v>
          </cell>
          <cell r="V1371">
            <v>2</v>
          </cell>
        </row>
        <row r="1372">
          <cell r="D1372">
            <v>2500</v>
          </cell>
          <cell r="V1372">
            <v>2</v>
          </cell>
        </row>
        <row r="1373">
          <cell r="D1373">
            <v>500</v>
          </cell>
          <cell r="V1373">
            <v>2</v>
          </cell>
        </row>
        <row r="1374">
          <cell r="D1374">
            <v>800</v>
          </cell>
          <cell r="V1374">
            <v>2</v>
          </cell>
        </row>
        <row r="1375">
          <cell r="D1375">
            <v>500</v>
          </cell>
          <cell r="V1375">
            <v>2</v>
          </cell>
        </row>
        <row r="1376">
          <cell r="D1376">
            <v>1250</v>
          </cell>
          <cell r="V1376">
            <v>2</v>
          </cell>
        </row>
        <row r="1377">
          <cell r="D1377">
            <v>750</v>
          </cell>
          <cell r="V1377">
            <v>2</v>
          </cell>
        </row>
        <row r="1378">
          <cell r="D1378">
            <v>1000</v>
          </cell>
          <cell r="V1378">
            <v>2</v>
          </cell>
        </row>
        <row r="1379">
          <cell r="D1379">
            <v>250</v>
          </cell>
          <cell r="V1379">
            <v>2</v>
          </cell>
        </row>
        <row r="1380">
          <cell r="D1380">
            <v>500</v>
          </cell>
          <cell r="V1380">
            <v>2</v>
          </cell>
        </row>
        <row r="1381">
          <cell r="D1381">
            <v>1000</v>
          </cell>
          <cell r="V1381">
            <v>2</v>
          </cell>
        </row>
        <row r="1382">
          <cell r="D1382">
            <v>1500</v>
          </cell>
          <cell r="V1382">
            <v>2</v>
          </cell>
        </row>
        <row r="1383">
          <cell r="D1383">
            <v>1000</v>
          </cell>
          <cell r="V1383">
            <v>2</v>
          </cell>
        </row>
        <row r="1384">
          <cell r="D1384">
            <v>1000</v>
          </cell>
          <cell r="V1384">
            <v>2</v>
          </cell>
        </row>
        <row r="1385">
          <cell r="D1385">
            <v>750</v>
          </cell>
          <cell r="V1385">
            <v>2</v>
          </cell>
        </row>
        <row r="1386">
          <cell r="D1386">
            <v>750</v>
          </cell>
          <cell r="V1386">
            <v>2</v>
          </cell>
        </row>
        <row r="1387">
          <cell r="D1387">
            <v>2000</v>
          </cell>
          <cell r="V1387">
            <v>2</v>
          </cell>
        </row>
        <row r="1388">
          <cell r="D1388">
            <v>400</v>
          </cell>
          <cell r="V1388">
            <v>2</v>
          </cell>
        </row>
        <row r="1389">
          <cell r="D1389">
            <v>350</v>
          </cell>
          <cell r="V1389">
            <v>2</v>
          </cell>
        </row>
        <row r="1390">
          <cell r="D1390">
            <v>850</v>
          </cell>
          <cell r="V1390">
            <v>2</v>
          </cell>
        </row>
        <row r="1391">
          <cell r="D1391">
            <v>1150</v>
          </cell>
          <cell r="V1391">
            <v>2</v>
          </cell>
        </row>
        <row r="1392">
          <cell r="D1392">
            <v>250</v>
          </cell>
          <cell r="V1392">
            <v>2</v>
          </cell>
        </row>
        <row r="1393">
          <cell r="D1393">
            <v>1000</v>
          </cell>
          <cell r="V1393">
            <v>2</v>
          </cell>
        </row>
        <row r="1394">
          <cell r="D1394">
            <v>1250</v>
          </cell>
          <cell r="V1394">
            <v>2</v>
          </cell>
        </row>
        <row r="1395">
          <cell r="D1395">
            <v>400</v>
          </cell>
          <cell r="V1395">
            <v>2</v>
          </cell>
        </row>
        <row r="1396">
          <cell r="D1396">
            <v>750</v>
          </cell>
          <cell r="V1396">
            <v>2</v>
          </cell>
        </row>
        <row r="1397">
          <cell r="D1397">
            <v>1300</v>
          </cell>
          <cell r="V1397">
            <v>2</v>
          </cell>
        </row>
        <row r="1398">
          <cell r="D1398">
            <v>750</v>
          </cell>
          <cell r="V1398">
            <v>2</v>
          </cell>
        </row>
        <row r="1399">
          <cell r="D1399">
            <v>500</v>
          </cell>
          <cell r="V1399">
            <v>2</v>
          </cell>
        </row>
        <row r="1400">
          <cell r="D1400">
            <v>350</v>
          </cell>
          <cell r="V1400">
            <v>2</v>
          </cell>
        </row>
        <row r="1401">
          <cell r="D1401">
            <v>400</v>
          </cell>
          <cell r="V1401">
            <v>2</v>
          </cell>
        </row>
        <row r="1402">
          <cell r="D1402">
            <v>150</v>
          </cell>
          <cell r="V1402">
            <v>2</v>
          </cell>
        </row>
        <row r="1403">
          <cell r="D1403">
            <v>900</v>
          </cell>
          <cell r="V1403">
            <v>2</v>
          </cell>
        </row>
        <row r="1404">
          <cell r="D1404">
            <v>600</v>
          </cell>
          <cell r="V1404">
            <v>2</v>
          </cell>
        </row>
        <row r="1405">
          <cell r="D1405">
            <v>450</v>
          </cell>
          <cell r="V1405">
            <v>1</v>
          </cell>
        </row>
        <row r="1406">
          <cell r="D1406">
            <v>750</v>
          </cell>
          <cell r="V1406">
            <v>1</v>
          </cell>
        </row>
        <row r="1407">
          <cell r="D1407">
            <v>850</v>
          </cell>
          <cell r="V1407">
            <v>1</v>
          </cell>
        </row>
        <row r="1408">
          <cell r="D1408">
            <v>450</v>
          </cell>
          <cell r="V1408">
            <v>1</v>
          </cell>
        </row>
        <row r="1409">
          <cell r="D1409">
            <v>650</v>
          </cell>
          <cell r="V1409">
            <v>1</v>
          </cell>
        </row>
        <row r="1410">
          <cell r="D1410">
            <v>700</v>
          </cell>
          <cell r="V1410">
            <v>1</v>
          </cell>
        </row>
        <row r="1411">
          <cell r="D1411">
            <v>2500</v>
          </cell>
          <cell r="V1411">
            <v>1</v>
          </cell>
        </row>
        <row r="1412">
          <cell r="D1412">
            <v>500</v>
          </cell>
          <cell r="V1412">
            <v>1</v>
          </cell>
        </row>
        <row r="1413">
          <cell r="D1413">
            <v>750</v>
          </cell>
          <cell r="V1413">
            <v>1</v>
          </cell>
        </row>
        <row r="1414">
          <cell r="D1414">
            <v>500</v>
          </cell>
          <cell r="V1414">
            <v>1</v>
          </cell>
        </row>
        <row r="1415">
          <cell r="D1415">
            <v>175</v>
          </cell>
          <cell r="V1415">
            <v>1</v>
          </cell>
        </row>
        <row r="1416">
          <cell r="D1416">
            <v>700</v>
          </cell>
          <cell r="V1416">
            <v>1</v>
          </cell>
        </row>
        <row r="1417">
          <cell r="D1417">
            <v>1300</v>
          </cell>
          <cell r="V1417">
            <v>1</v>
          </cell>
        </row>
        <row r="1418">
          <cell r="D1418">
            <v>750</v>
          </cell>
          <cell r="V1418">
            <v>1</v>
          </cell>
        </row>
        <row r="1419">
          <cell r="D1419">
            <v>250</v>
          </cell>
          <cell r="V1419">
            <v>1</v>
          </cell>
        </row>
        <row r="1420">
          <cell r="D1420">
            <v>500</v>
          </cell>
          <cell r="V1420">
            <v>1</v>
          </cell>
        </row>
        <row r="1421">
          <cell r="D1421">
            <v>750</v>
          </cell>
          <cell r="V1421">
            <v>1</v>
          </cell>
        </row>
        <row r="1422">
          <cell r="D1422">
            <v>1000</v>
          </cell>
          <cell r="V1422">
            <v>1</v>
          </cell>
        </row>
        <row r="1423">
          <cell r="D1423">
            <v>750</v>
          </cell>
          <cell r="V1423">
            <v>1</v>
          </cell>
        </row>
        <row r="1424">
          <cell r="D1424">
            <v>750</v>
          </cell>
          <cell r="V1424">
            <v>1</v>
          </cell>
        </row>
        <row r="1425">
          <cell r="D1425">
            <v>500</v>
          </cell>
          <cell r="V1425">
            <v>1</v>
          </cell>
        </row>
        <row r="1426">
          <cell r="D1426">
            <v>250</v>
          </cell>
          <cell r="V1426">
            <v>1</v>
          </cell>
        </row>
        <row r="1427">
          <cell r="D1427">
            <v>350</v>
          </cell>
          <cell r="V1427">
            <v>1</v>
          </cell>
        </row>
        <row r="1428">
          <cell r="D1428">
            <v>150</v>
          </cell>
          <cell r="V1428">
            <v>1</v>
          </cell>
        </row>
        <row r="1429">
          <cell r="D1429">
            <v>600</v>
          </cell>
          <cell r="V1429">
            <v>1</v>
          </cell>
        </row>
        <row r="1430">
          <cell r="D1430">
            <v>400</v>
          </cell>
          <cell r="V1430">
            <v>1</v>
          </cell>
        </row>
        <row r="1431">
          <cell r="D1431">
            <v>300</v>
          </cell>
          <cell r="V1431">
            <v>1</v>
          </cell>
        </row>
        <row r="1432">
          <cell r="D1432">
            <v>1200</v>
          </cell>
          <cell r="V1432">
            <v>1</v>
          </cell>
        </row>
        <row r="1433">
          <cell r="D1433">
            <v>250</v>
          </cell>
          <cell r="V1433">
            <v>1</v>
          </cell>
        </row>
        <row r="1434">
          <cell r="D1434">
            <v>1250</v>
          </cell>
          <cell r="V1434">
            <v>1</v>
          </cell>
        </row>
        <row r="1435">
          <cell r="D1435">
            <v>1400</v>
          </cell>
          <cell r="V1435">
            <v>1</v>
          </cell>
        </row>
        <row r="1436">
          <cell r="D1436">
            <v>850</v>
          </cell>
          <cell r="V1436">
            <v>1</v>
          </cell>
        </row>
        <row r="1437">
          <cell r="D1437">
            <v>1350</v>
          </cell>
          <cell r="V1437">
            <v>1</v>
          </cell>
        </row>
        <row r="1438">
          <cell r="D1438">
            <v>500</v>
          </cell>
          <cell r="V1438">
            <v>1</v>
          </cell>
        </row>
        <row r="1439">
          <cell r="D1439">
            <v>750</v>
          </cell>
          <cell r="V1439">
            <v>1</v>
          </cell>
        </row>
        <row r="1440">
          <cell r="D1440">
            <v>1500</v>
          </cell>
          <cell r="V1440">
            <v>1</v>
          </cell>
        </row>
        <row r="1441">
          <cell r="D1441">
            <v>1500</v>
          </cell>
          <cell r="V1441">
            <v>1</v>
          </cell>
        </row>
        <row r="1442">
          <cell r="D1442">
            <v>1000</v>
          </cell>
          <cell r="V1442">
            <v>1</v>
          </cell>
        </row>
        <row r="1443">
          <cell r="D1443">
            <v>750</v>
          </cell>
          <cell r="V1443">
            <v>1</v>
          </cell>
        </row>
        <row r="1444">
          <cell r="D1444">
            <v>2000</v>
          </cell>
          <cell r="V1444">
            <v>1</v>
          </cell>
        </row>
        <row r="1445">
          <cell r="D1445">
            <v>250</v>
          </cell>
          <cell r="V1445">
            <v>1</v>
          </cell>
        </row>
        <row r="1446">
          <cell r="D1446">
            <v>600</v>
          </cell>
          <cell r="V1446">
            <v>1</v>
          </cell>
        </row>
        <row r="1447">
          <cell r="D1447">
            <v>250</v>
          </cell>
          <cell r="V1447">
            <v>1</v>
          </cell>
        </row>
        <row r="1448">
          <cell r="D1448">
            <v>500</v>
          </cell>
          <cell r="V1448">
            <v>1</v>
          </cell>
        </row>
        <row r="1449">
          <cell r="D1449">
            <v>300</v>
          </cell>
          <cell r="V1449">
            <v>1</v>
          </cell>
        </row>
        <row r="1450">
          <cell r="D1450">
            <v>300</v>
          </cell>
          <cell r="V1450">
            <v>1</v>
          </cell>
        </row>
        <row r="1451">
          <cell r="D1451">
            <v>500</v>
          </cell>
          <cell r="V1451">
            <v>1</v>
          </cell>
        </row>
        <row r="1452">
          <cell r="D1452">
            <v>1500</v>
          </cell>
          <cell r="V1452">
            <v>1</v>
          </cell>
        </row>
        <row r="1453">
          <cell r="D1453">
            <v>500</v>
          </cell>
          <cell r="V1453">
            <v>1</v>
          </cell>
        </row>
        <row r="1454">
          <cell r="D1454">
            <v>400</v>
          </cell>
          <cell r="V1454">
            <v>1</v>
          </cell>
        </row>
        <row r="1455">
          <cell r="D1455">
            <v>600</v>
          </cell>
          <cell r="V1455">
            <v>1</v>
          </cell>
        </row>
        <row r="1456">
          <cell r="D1456">
            <v>750</v>
          </cell>
          <cell r="V1456">
            <v>1</v>
          </cell>
        </row>
        <row r="1457">
          <cell r="D1457">
            <v>500</v>
          </cell>
          <cell r="V1457">
            <v>1</v>
          </cell>
        </row>
        <row r="1458">
          <cell r="D1458">
            <v>500</v>
          </cell>
          <cell r="V1458">
            <v>1</v>
          </cell>
        </row>
        <row r="1459">
          <cell r="D1459">
            <v>500</v>
          </cell>
          <cell r="V1459">
            <v>1</v>
          </cell>
        </row>
        <row r="1460">
          <cell r="D1460">
            <v>500</v>
          </cell>
          <cell r="V1460">
            <v>1</v>
          </cell>
        </row>
        <row r="1461">
          <cell r="D1461">
            <v>3000</v>
          </cell>
          <cell r="V1461">
            <v>1</v>
          </cell>
        </row>
        <row r="1462">
          <cell r="D1462">
            <v>1000</v>
          </cell>
          <cell r="V1462">
            <v>1</v>
          </cell>
        </row>
        <row r="1463">
          <cell r="D1463">
            <v>1500</v>
          </cell>
          <cell r="V1463">
            <v>1</v>
          </cell>
        </row>
        <row r="1464">
          <cell r="D1464">
            <v>200</v>
          </cell>
          <cell r="V1464">
            <v>1</v>
          </cell>
        </row>
        <row r="1465">
          <cell r="D1465">
            <v>1750</v>
          </cell>
          <cell r="V1465">
            <v>1</v>
          </cell>
        </row>
        <row r="1466">
          <cell r="D1466">
            <v>400</v>
          </cell>
          <cell r="V1466">
            <v>1</v>
          </cell>
        </row>
        <row r="1467">
          <cell r="D1467">
            <v>1250</v>
          </cell>
          <cell r="V1467">
            <v>1</v>
          </cell>
        </row>
        <row r="1468">
          <cell r="D1468">
            <v>2500</v>
          </cell>
          <cell r="V1468">
            <v>1</v>
          </cell>
        </row>
        <row r="1469">
          <cell r="D1469">
            <v>2000</v>
          </cell>
          <cell r="V1469">
            <v>1</v>
          </cell>
        </row>
        <row r="1470">
          <cell r="D1470">
            <v>1500</v>
          </cell>
          <cell r="V1470">
            <v>1</v>
          </cell>
        </row>
        <row r="1471">
          <cell r="D1471">
            <v>600</v>
          </cell>
          <cell r="V1471">
            <v>1</v>
          </cell>
        </row>
        <row r="1472">
          <cell r="D1472">
            <v>500</v>
          </cell>
          <cell r="V1472">
            <v>1</v>
          </cell>
        </row>
        <row r="1473">
          <cell r="D1473">
            <v>400</v>
          </cell>
          <cell r="V1473">
            <v>1</v>
          </cell>
        </row>
        <row r="1474">
          <cell r="D1474">
            <v>250</v>
          </cell>
          <cell r="V1474">
            <v>1</v>
          </cell>
        </row>
        <row r="1475">
          <cell r="D1475">
            <v>1000</v>
          </cell>
          <cell r="V1475">
            <v>1</v>
          </cell>
        </row>
        <row r="1476">
          <cell r="D1476">
            <v>500</v>
          </cell>
          <cell r="V1476">
            <v>1</v>
          </cell>
        </row>
        <row r="1477">
          <cell r="D1477">
            <v>2000</v>
          </cell>
          <cell r="V1477">
            <v>1</v>
          </cell>
        </row>
        <row r="1478">
          <cell r="D1478">
            <v>1000</v>
          </cell>
          <cell r="V1478">
            <v>1</v>
          </cell>
        </row>
        <row r="1479">
          <cell r="D1479">
            <v>750</v>
          </cell>
          <cell r="V1479">
            <v>1</v>
          </cell>
        </row>
        <row r="1480">
          <cell r="D1480">
            <v>750</v>
          </cell>
          <cell r="V1480">
            <v>1</v>
          </cell>
        </row>
        <row r="1481">
          <cell r="D1481">
            <v>1500</v>
          </cell>
          <cell r="V1481">
            <v>1</v>
          </cell>
        </row>
        <row r="1482">
          <cell r="D1482">
            <v>250</v>
          </cell>
          <cell r="V1482">
            <v>1</v>
          </cell>
        </row>
        <row r="1483">
          <cell r="D1483">
            <v>1250</v>
          </cell>
          <cell r="V1483">
            <v>1</v>
          </cell>
        </row>
        <row r="1484">
          <cell r="D1484">
            <v>750</v>
          </cell>
          <cell r="V1484">
            <v>1</v>
          </cell>
        </row>
        <row r="1485">
          <cell r="D1485">
            <v>600</v>
          </cell>
          <cell r="V1485">
            <v>1</v>
          </cell>
        </row>
        <row r="1486">
          <cell r="D1486">
            <v>600</v>
          </cell>
          <cell r="V1486">
            <v>1</v>
          </cell>
        </row>
        <row r="1487">
          <cell r="D1487">
            <v>750</v>
          </cell>
          <cell r="V1487">
            <v>1</v>
          </cell>
        </row>
        <row r="1488">
          <cell r="D1488">
            <v>1000</v>
          </cell>
          <cell r="V1488">
            <v>1</v>
          </cell>
        </row>
        <row r="1489">
          <cell r="D1489">
            <v>1250</v>
          </cell>
          <cell r="V1489">
            <v>1</v>
          </cell>
        </row>
        <row r="1490">
          <cell r="D1490">
            <v>1000</v>
          </cell>
          <cell r="V1490">
            <v>1</v>
          </cell>
        </row>
        <row r="1491">
          <cell r="D1491">
            <v>700</v>
          </cell>
          <cell r="V1491">
            <v>1</v>
          </cell>
        </row>
        <row r="1492">
          <cell r="D1492">
            <v>300</v>
          </cell>
          <cell r="V1492">
            <v>1</v>
          </cell>
        </row>
        <row r="1493">
          <cell r="D1493">
            <v>300</v>
          </cell>
          <cell r="V1493">
            <v>1</v>
          </cell>
        </row>
        <row r="1494">
          <cell r="D1494">
            <v>600</v>
          </cell>
          <cell r="V1494">
            <v>1</v>
          </cell>
        </row>
        <row r="1495">
          <cell r="D1495">
            <v>200</v>
          </cell>
          <cell r="V1495">
            <v>1</v>
          </cell>
        </row>
        <row r="1496">
          <cell r="D1496">
            <v>150</v>
          </cell>
          <cell r="V1496">
            <v>1</v>
          </cell>
        </row>
        <row r="1497">
          <cell r="D1497">
            <v>750</v>
          </cell>
          <cell r="V1497">
            <v>1</v>
          </cell>
        </row>
        <row r="1498">
          <cell r="D1498">
            <v>1250</v>
          </cell>
          <cell r="V1498">
            <v>1</v>
          </cell>
        </row>
        <row r="1499">
          <cell r="D1499">
            <v>400</v>
          </cell>
          <cell r="V1499">
            <v>1</v>
          </cell>
        </row>
        <row r="1500">
          <cell r="D1500">
            <v>850</v>
          </cell>
          <cell r="V1500">
            <v>1</v>
          </cell>
        </row>
        <row r="1501">
          <cell r="D1501">
            <v>1750</v>
          </cell>
          <cell r="V1501">
            <v>1</v>
          </cell>
        </row>
        <row r="1502">
          <cell r="D1502">
            <v>1500</v>
          </cell>
          <cell r="V1502">
            <v>1</v>
          </cell>
        </row>
        <row r="1503">
          <cell r="D1503">
            <v>500</v>
          </cell>
          <cell r="V1503">
            <v>1</v>
          </cell>
        </row>
        <row r="1504">
          <cell r="D1504">
            <v>1000</v>
          </cell>
          <cell r="V1504">
            <v>1</v>
          </cell>
        </row>
        <row r="1505">
          <cell r="D1505">
            <v>500</v>
          </cell>
          <cell r="V1505">
            <v>1</v>
          </cell>
        </row>
        <row r="1506">
          <cell r="D1506">
            <v>750</v>
          </cell>
          <cell r="V1506">
            <v>1</v>
          </cell>
        </row>
        <row r="1507">
          <cell r="D1507">
            <v>1250</v>
          </cell>
          <cell r="V1507">
            <v>1</v>
          </cell>
        </row>
        <row r="1508">
          <cell r="D1508">
            <v>1175</v>
          </cell>
          <cell r="V1508">
            <v>1</v>
          </cell>
        </row>
        <row r="1509">
          <cell r="D1509">
            <v>1275</v>
          </cell>
          <cell r="V1509">
            <v>1</v>
          </cell>
        </row>
        <row r="1510">
          <cell r="D1510">
            <v>1200</v>
          </cell>
          <cell r="V1510">
            <v>1</v>
          </cell>
        </row>
        <row r="1511">
          <cell r="D1511">
            <v>750</v>
          </cell>
          <cell r="V1511">
            <v>1</v>
          </cell>
        </row>
        <row r="1512">
          <cell r="D1512">
            <v>750</v>
          </cell>
          <cell r="V1512">
            <v>1</v>
          </cell>
        </row>
        <row r="1513">
          <cell r="D1513">
            <v>1000</v>
          </cell>
          <cell r="V1513">
            <v>1</v>
          </cell>
        </row>
        <row r="1514">
          <cell r="D1514">
            <v>500</v>
          </cell>
          <cell r="V1514">
            <v>1</v>
          </cell>
        </row>
        <row r="1515">
          <cell r="D1515">
            <v>750</v>
          </cell>
          <cell r="V1515">
            <v>1</v>
          </cell>
        </row>
        <row r="1516">
          <cell r="D1516">
            <v>750</v>
          </cell>
          <cell r="V1516">
            <v>1</v>
          </cell>
        </row>
        <row r="1517">
          <cell r="D1517">
            <v>1750</v>
          </cell>
          <cell r="V1517">
            <v>1</v>
          </cell>
        </row>
        <row r="1518">
          <cell r="D1518">
            <v>250</v>
          </cell>
          <cell r="V1518">
            <v>1</v>
          </cell>
        </row>
        <row r="1519">
          <cell r="D1519">
            <v>750</v>
          </cell>
          <cell r="V1519">
            <v>1</v>
          </cell>
        </row>
        <row r="1520">
          <cell r="D1520">
            <v>250</v>
          </cell>
          <cell r="V1520">
            <v>1</v>
          </cell>
        </row>
        <row r="1521">
          <cell r="D1521">
            <v>400</v>
          </cell>
          <cell r="V1521">
            <v>1</v>
          </cell>
        </row>
        <row r="1522">
          <cell r="D1522">
            <v>250</v>
          </cell>
          <cell r="V1522">
            <v>1</v>
          </cell>
        </row>
        <row r="1523">
          <cell r="D1523">
            <v>500</v>
          </cell>
          <cell r="V1523">
            <v>1</v>
          </cell>
        </row>
        <row r="1524">
          <cell r="D1524">
            <v>300</v>
          </cell>
          <cell r="V1524">
            <v>1</v>
          </cell>
        </row>
        <row r="1525">
          <cell r="D1525">
            <v>400</v>
          </cell>
          <cell r="V1525">
            <v>1</v>
          </cell>
        </row>
        <row r="1526">
          <cell r="D1526">
            <v>300</v>
          </cell>
          <cell r="V1526">
            <v>1</v>
          </cell>
        </row>
        <row r="1527">
          <cell r="D1527">
            <v>1500</v>
          </cell>
          <cell r="V1527">
            <v>1</v>
          </cell>
        </row>
        <row r="1528">
          <cell r="D1528">
            <v>1000</v>
          </cell>
          <cell r="V1528">
            <v>1</v>
          </cell>
        </row>
        <row r="1529">
          <cell r="D1529">
            <v>800</v>
          </cell>
          <cell r="V1529">
            <v>1</v>
          </cell>
        </row>
        <row r="1530">
          <cell r="D1530">
            <v>1000</v>
          </cell>
          <cell r="V1530">
            <v>1</v>
          </cell>
        </row>
        <row r="1531">
          <cell r="D1531">
            <v>300</v>
          </cell>
          <cell r="V1531">
            <v>1</v>
          </cell>
        </row>
        <row r="1532">
          <cell r="D1532">
            <v>350</v>
          </cell>
          <cell r="V1532">
            <v>1</v>
          </cell>
        </row>
        <row r="1533">
          <cell r="D1533">
            <v>750</v>
          </cell>
          <cell r="V1533">
            <v>1</v>
          </cell>
        </row>
        <row r="1534">
          <cell r="D1534">
            <v>500</v>
          </cell>
          <cell r="V1534">
            <v>1</v>
          </cell>
        </row>
        <row r="1535">
          <cell r="D1535">
            <v>750</v>
          </cell>
          <cell r="V1535">
            <v>1</v>
          </cell>
        </row>
        <row r="1536">
          <cell r="D1536">
            <v>650</v>
          </cell>
          <cell r="V1536">
            <v>1</v>
          </cell>
        </row>
        <row r="1537">
          <cell r="D1537">
            <v>100</v>
          </cell>
          <cell r="V1537">
            <v>1</v>
          </cell>
        </row>
        <row r="1538">
          <cell r="D1538">
            <v>400</v>
          </cell>
          <cell r="V1538">
            <v>1</v>
          </cell>
        </row>
        <row r="1539">
          <cell r="D1539">
            <v>400</v>
          </cell>
          <cell r="V1539">
            <v>1</v>
          </cell>
        </row>
      </sheetData>
      <sheetData sheetId="2">
        <row r="2">
          <cell r="J2">
            <v>1</v>
          </cell>
        </row>
        <row r="3">
          <cell r="J3">
            <v>2</v>
          </cell>
        </row>
        <row r="4">
          <cell r="J4">
            <v>3</v>
          </cell>
        </row>
        <row r="5">
          <cell r="J5">
            <v>4</v>
          </cell>
        </row>
        <row r="6">
          <cell r="J6">
            <v>5</v>
          </cell>
        </row>
        <row r="7">
          <cell r="J7">
            <v>6</v>
          </cell>
        </row>
        <row r="8">
          <cell r="J8">
            <v>7</v>
          </cell>
        </row>
        <row r="9">
          <cell r="J9">
            <v>8</v>
          </cell>
        </row>
        <row r="10">
          <cell r="J10">
            <v>9</v>
          </cell>
        </row>
        <row r="11">
          <cell r="J11">
            <v>10</v>
          </cell>
        </row>
        <row r="12">
          <cell r="J12">
            <v>11</v>
          </cell>
        </row>
        <row r="13">
          <cell r="J13">
            <v>12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Yang" refreshedDate="42034.417242476855" createdVersion="5" refreshedVersion="5" minRefreshableVersion="3" recordCount="25" xr:uid="{00000000-000A-0000-FFFF-FFFF00000000}">
  <cacheSource type="worksheet">
    <worksheetSource ref="A1:O26" sheet="IGM Step 1"/>
  </cacheSource>
  <cacheFields count="15">
    <cacheField name="Date" numFmtId="170">
      <sharedItems containsSemiMixedTypes="0" containsNonDate="0" containsDate="1" containsString="0" minDate="2015-01-26T00:00:00" maxDate="2015-01-30T00:00:00"/>
    </cacheField>
    <cacheField name="Issuer" numFmtId="0">
      <sharedItems count="14">
        <s v="SELECT INCOME REIT"/>
        <s v="PRAXAIR INC"/>
        <s v="CITIGROUP INC"/>
        <s v="NY &amp; PRESBYTERIAN HOSPIT"/>
        <s v="CANADIAN PACIFIC RR CO"/>
        <s v="TTX CO"/>
        <s v="SYNCHRONY FINANCIAL"/>
        <s v="PENSKE TRUCK LEASING/PTL"/>
        <s v="WELLS FARGO &amp; COMPANY"/>
        <s v="CAISSE CENTRALE DESJARDN"/>
        <s v="SVB FINANCIAL GROUP"/>
        <s v="UNION PACIFIC CORP"/>
        <s v="CREDIT SUISSE NEW YORK"/>
        <s v="THE MET"/>
      </sharedItems>
    </cacheField>
    <cacheField name="Rating" numFmtId="0">
      <sharedItems/>
    </cacheField>
    <cacheField name="Size _x000a_(M)" numFmtId="6">
      <sharedItems containsSemiMixedTypes="0" containsString="0" containsNumber="1" containsInteger="1" minValue="150" maxValue="2000"/>
    </cacheField>
    <cacheField name="Tenor" numFmtId="0">
      <sharedItems count="9">
        <s v="3yr"/>
        <s v="5yr"/>
        <s v="7yr"/>
        <s v="10yr"/>
        <s v="2yr "/>
        <s v="42 tap"/>
        <s v="30yr"/>
        <s v="20yr"/>
        <s v="40yr"/>
      </sharedItems>
    </cacheField>
    <cacheField name="Rank" numFmtId="0">
      <sharedItems/>
    </cacheField>
    <cacheField name="Coupon" numFmtId="175">
      <sharedItems containsMixedTypes="1" containsNumber="1" minValue="1.7500000000000002E-2" maxValue="4.4999999999999998E-2"/>
    </cacheField>
    <cacheField name="Maturity" numFmtId="14">
      <sharedItems containsSemiMixedTypes="0" containsNonDate="0" containsDate="1" containsString="0" minDate="2017-02-03T00:00:00" maxDate="2055-02-02T00:00:00"/>
    </cacheField>
    <cacheField name="Initial Pricing Thougths" numFmtId="0">
      <sharedItems/>
    </cacheField>
    <cacheField name="Guidance" numFmtId="0">
      <sharedItems/>
    </cacheField>
    <cacheField name="Priced" numFmtId="0">
      <sharedItems/>
    </cacheField>
    <cacheField name="Tightening" numFmtId="0">
      <sharedItems containsSemiMixedTypes="0" containsString="0" containsNumber="1" minValue="-20" maxValue="0"/>
    </cacheField>
    <cacheField name="New Issue Concession" numFmtId="0">
      <sharedItems containsMixedTypes="1" containsNumber="1" minValue="-3" maxValue="18"/>
    </cacheField>
    <cacheField name="Industry" numFmtId="1">
      <sharedItems/>
    </cacheField>
    <cacheField name="OSR" numFmtId="0">
      <sharedItems containsSemiMixedTypes="0" containsString="0" containsNumber="1" minValue="1.23" maxValue="8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">
  <r>
    <d v="2015-01-29T00:00:00"/>
    <x v="0"/>
    <s v="Baa2/BBB-"/>
    <n v="350"/>
    <x v="0"/>
    <s v="Sr Unsec"/>
    <n v="2.8500000000000001E-2"/>
    <d v="2018-02-01T00:00:00"/>
    <s v="low 200s"/>
    <s v="T+215bp #"/>
    <s v="T+215bp"/>
    <n v="0"/>
    <s v="debut"/>
    <s v="FIN"/>
    <n v="4.57"/>
  </r>
  <r>
    <d v="2015-01-29T00:00:00"/>
    <x v="0"/>
    <s v="Baa2/BBB-"/>
    <n v="400"/>
    <x v="1"/>
    <s v="Sr Unsec"/>
    <n v="3.6000000000000004E-2"/>
    <d v="2020-02-01T00:00:00"/>
    <s v="262.5a"/>
    <s v="T+250bp #"/>
    <s v="T+250bp"/>
    <n v="-12.5"/>
    <s v="debut"/>
    <s v="FIN"/>
    <n v="4"/>
  </r>
  <r>
    <d v="2015-01-29T00:00:00"/>
    <x v="0"/>
    <s v="Baa2/BBB-"/>
    <n v="300"/>
    <x v="2"/>
    <s v="Sr Unsec"/>
    <n v="4.1500000000000002E-2"/>
    <d v="2023-02-01T00:00:00"/>
    <s v="-"/>
    <s v="T+280bp # "/>
    <s v="T+280bp"/>
    <n v="0"/>
    <s v="debut"/>
    <s v="FIN"/>
    <n v="2.5"/>
  </r>
  <r>
    <d v="2015-01-29T00:00:00"/>
    <x v="0"/>
    <s v="Baa2/BBB-"/>
    <n v="400"/>
    <x v="3"/>
    <s v="Sr Unsec"/>
    <n v="4.4999999999999998E-2"/>
    <d v="2025-02-02T00:00:00"/>
    <s v="300-312.5"/>
    <s v="T+300bp #"/>
    <s v="T+300bp "/>
    <n v="-6.25"/>
    <s v="debut"/>
    <s v="FIN"/>
    <n v="4.5"/>
  </r>
  <r>
    <d v="2015-01-29T00:00:00"/>
    <x v="1"/>
    <s v="A2/A"/>
    <n v="150"/>
    <x v="4"/>
    <s v="Sr Unsec"/>
    <s v="FFE+33"/>
    <d v="2017-02-03T00:00:00"/>
    <s v="-"/>
    <s v="-"/>
    <s v="FFE+33"/>
    <n v="0"/>
    <s v="Flat"/>
    <s v="BML"/>
    <n v="1.23"/>
  </r>
  <r>
    <d v="2015-01-29T00:00:00"/>
    <x v="1"/>
    <s v="A2/A"/>
    <n v="400"/>
    <x v="3"/>
    <s v="Sr Unsec"/>
    <n v="2.6499999999999999E-2"/>
    <d v="2025-02-05T00:00:00"/>
    <s v="110a"/>
    <s v="95-100"/>
    <s v="T+95bp"/>
    <n v="-15"/>
    <n v="6"/>
    <s v="BML"/>
    <n v="5"/>
  </r>
  <r>
    <d v="2015-01-29T00:00:00"/>
    <x v="1"/>
    <s v="A2/A"/>
    <n v="200"/>
    <x v="5"/>
    <s v="Sr Unsec"/>
    <n v="3.5499999999999997E-2"/>
    <d v="2042-11-07T00:00:00"/>
    <s v="135-140"/>
    <s v="125-130"/>
    <s v="T+125bp "/>
    <n v="-12.5"/>
    <s v="Flat"/>
    <s v="BML"/>
    <n v="3.5"/>
  </r>
  <r>
    <d v="2015-01-29T00:00:00"/>
    <x v="2"/>
    <s v="Baa2/A-"/>
    <n v="2000"/>
    <x v="0"/>
    <s v="Sr Unsec"/>
    <n v="1.8000000000000002E-2"/>
    <d v="2018-02-05T00:00:00"/>
    <s v="&quot;low 100s&quot; "/>
    <s v="T+97bp #"/>
    <s v="T+97bp "/>
    <n v="-15.5"/>
    <n v="7"/>
    <s v="FIN"/>
    <n v="1.4"/>
  </r>
  <r>
    <d v="2015-01-29T00:00:00"/>
    <x v="3"/>
    <s v="Aa3/NR"/>
    <n v="750"/>
    <x v="6"/>
    <s v="Unsec"/>
    <n v="4.0239999999999998E-2"/>
    <d v="2045-08-01T00:00:00"/>
    <s v="180a"/>
    <s v="175a +/- 5"/>
    <s v="T+170bp "/>
    <n v="-10"/>
    <s v="n/a"/>
    <s v="CONS N-CYC"/>
    <n v="2"/>
  </r>
  <r>
    <d v="2015-01-28T00:00:00"/>
    <x v="4"/>
    <s v="Baa1/BBB+"/>
    <n v="700"/>
    <x v="3"/>
    <s v="Sr Unsec"/>
    <n v="2.8999999999999998E-2"/>
    <d v="2025-02-01T00:00:00"/>
    <s v="130a"/>
    <s v="115a +/- 2.5"/>
    <s v="T+112.5bp"/>
    <n v="-17.5"/>
    <s v="Flat"/>
    <s v="INDU"/>
    <n v="2.4300000000000002"/>
  </r>
  <r>
    <d v="2015-01-26T00:00:00"/>
    <x v="5"/>
    <s v="Baa1/A+"/>
    <n v="350"/>
    <x v="6"/>
    <s v="Sr Unsec"/>
    <n v="3.9E-2"/>
    <d v="2045-02-01T00:00:00"/>
    <s v="165-170"/>
    <s v="160a +/- 3"/>
    <s v="T+157bp"/>
    <n v="-10.5"/>
    <n v="12"/>
    <s v="INDU"/>
    <n v="2"/>
  </r>
  <r>
    <d v="2015-01-26T00:00:00"/>
    <x v="6"/>
    <s v="NR/BBB-"/>
    <n v="250"/>
    <x v="1"/>
    <s v="Sr Unsec"/>
    <s v="3mL+123bp"/>
    <d v="2020-02-03T00:00:00"/>
    <s v="L equiv"/>
    <s v="-"/>
    <s v="3mL+123bp"/>
    <n v="-10"/>
    <n v="10"/>
    <s v="FIN"/>
    <n v="3"/>
  </r>
  <r>
    <d v="2015-01-26T00:00:00"/>
    <x v="6"/>
    <s v="NR/BBB-"/>
    <n v="750"/>
    <x v="1"/>
    <s v="Sr Unsec"/>
    <n v="2.7000000000000003E-2"/>
    <d v="2020-02-03T00:00:00"/>
    <s v="150a"/>
    <s v="-"/>
    <s v="T+140bp "/>
    <n v="-10"/>
    <n v="10"/>
    <s v="FIN"/>
    <n v="6.27"/>
  </r>
  <r>
    <d v="2015-01-26T00:00:00"/>
    <x v="7"/>
    <s v="Baa3/BBB-"/>
    <n v="900"/>
    <x v="2"/>
    <s v="Sr Unsec"/>
    <n v="3.3750000000000002E-2"/>
    <d v="2022-02-02T00:00:00"/>
    <s v="190a"/>
    <s v="180a +/- 5"/>
    <s v="T+175bp"/>
    <n v="-15"/>
    <n v="10"/>
    <s v="INDU"/>
    <n v="2.33"/>
  </r>
  <r>
    <d v="2015-01-26T00:00:00"/>
    <x v="8"/>
    <s v="A2/A+"/>
    <n v="650"/>
    <x v="1"/>
    <s v="Sr Unsec"/>
    <s v="3mL+68bp"/>
    <d v="2020-01-30T00:00:00"/>
    <s v="L equiv"/>
    <s v="L equiv"/>
    <s v="3mL+68bp"/>
    <n v="-5"/>
    <n v="5"/>
    <s v="FIN"/>
    <n v="1.23"/>
  </r>
  <r>
    <d v="2015-01-26T00:00:00"/>
    <x v="8"/>
    <s v="A2/A+"/>
    <n v="2000"/>
    <x v="1"/>
    <s v="Sr Unsec"/>
    <n v="2.1499999999999998E-2"/>
    <d v="2020-01-30T00:00:00"/>
    <s v="90a"/>
    <s v="85 #"/>
    <s v="T+85bp"/>
    <n v="-5"/>
    <n v="5"/>
    <s v="FIN"/>
    <n v="2"/>
  </r>
  <r>
    <d v="2015-01-26T00:00:00"/>
    <x v="9"/>
    <s v="Aa2/A+"/>
    <n v="250"/>
    <x v="0"/>
    <s v="Sr Unsec"/>
    <s v="3mL+66.5bp"/>
    <d v="2018-01-29T00:00:00"/>
    <s v="L equiv"/>
    <s v="L equiv"/>
    <s v="3mL+66.5bp"/>
    <n v="0"/>
    <n v="7.5"/>
    <s v="FIN"/>
    <n v="1.35"/>
  </r>
  <r>
    <d v="2015-01-26T00:00:00"/>
    <x v="9"/>
    <s v="Aa2/A+"/>
    <n v="750"/>
    <x v="0"/>
    <s v="Sr Unsec"/>
    <n v="1.7500000000000002E-2"/>
    <d v="2018-01-29T00:00:00"/>
    <s v="hi 80s"/>
    <s v="T+87.5bp #"/>
    <s v="T+87.5bp"/>
    <n v="0"/>
    <n v="7.5"/>
    <s v="FIN"/>
    <n v="1.35"/>
  </r>
  <r>
    <d v="2015-01-26T00:00:00"/>
    <x v="10"/>
    <s v="A3/BBB"/>
    <n v="350"/>
    <x v="3"/>
    <s v="Sr Unsec"/>
    <n v="3.5000000000000003E-2"/>
    <d v="2025-01-29T00:00:00"/>
    <s v="hi 100s"/>
    <s v="175a +/- 5"/>
    <s v="T+170bp"/>
    <n v="-17.5"/>
    <n v="1"/>
    <s v="FIN"/>
    <n v="2.46"/>
  </r>
  <r>
    <d v="2015-01-26T00:00:00"/>
    <x v="11"/>
    <s v="A3/A"/>
    <n v="250"/>
    <x v="1"/>
    <s v="Sr Unsec"/>
    <n v="1.8000000000000002E-2"/>
    <d v="2020-02-01T00:00:00"/>
    <s v="65a"/>
    <s v="55a +/- 5"/>
    <s v="T+50bp"/>
    <n v="-15"/>
    <n v="-3"/>
    <s v="INDU"/>
    <n v="8.4"/>
  </r>
  <r>
    <d v="2015-01-26T00:00:00"/>
    <x v="11"/>
    <s v="A3/A"/>
    <n v="450"/>
    <x v="7"/>
    <s v="Sr Unsec"/>
    <n v="3.3750000000000002E-2"/>
    <d v="2035-02-01T00:00:00"/>
    <s v="120a"/>
    <s v="105a +/-5"/>
    <s v="T+100bp"/>
    <n v="-20"/>
    <s v="Flat"/>
    <s v="INDU"/>
    <n v="5.56"/>
  </r>
  <r>
    <d v="2015-01-26T00:00:00"/>
    <x v="11"/>
    <s v="A3/A"/>
    <n v="450"/>
    <x v="8"/>
    <s v="Sr Unsec"/>
    <n v="3.875E-2"/>
    <d v="2055-02-01T00:00:00"/>
    <s v="165a"/>
    <s v="155a +/- 5"/>
    <s v="T+150bp"/>
    <n v="-15"/>
    <s v="Flat"/>
    <s v="INDU"/>
    <n v="5.1100000000000003"/>
  </r>
  <r>
    <d v="2015-01-26T00:00:00"/>
    <x v="12"/>
    <s v="A1/A"/>
    <n v="750"/>
    <x v="0"/>
    <s v="Sr Unsec"/>
    <s v="3mL+69bp"/>
    <d v="2018-01-29T00:00:00"/>
    <s v="3mL+70a"/>
    <s v="L equiv"/>
    <s v="3mL+69bp"/>
    <n v="-2.5"/>
    <n v="18"/>
    <s v="FIN"/>
    <n v="1.33"/>
  </r>
  <r>
    <d v="2015-01-26T00:00:00"/>
    <x v="12"/>
    <s v="A1/A"/>
    <n v="2000"/>
    <x v="0"/>
    <s v="Sr Unsec"/>
    <n v="1.7500000000000002E-2"/>
    <d v="2018-01-29T00:00:00"/>
    <s v="low 90s"/>
    <s v="T+90 #"/>
    <s v="T+90bp"/>
    <n v="-2.5"/>
    <n v="18"/>
    <s v="FIN"/>
    <n v="1.5"/>
  </r>
  <r>
    <d v="2015-01-26T00:00:00"/>
    <x v="13"/>
    <s v="Aaa/AAA"/>
    <n v="250"/>
    <x v="6"/>
    <s v="Unsec"/>
    <n v="3.4000000000000002E-2"/>
    <d v="2045-07-01T00:00:00"/>
    <s v="112.5a"/>
    <s v="110a +/- 5"/>
    <s v="T+105bp "/>
    <n v="-7.5"/>
    <s v="N/A "/>
    <s v="CONS N-CYC"/>
    <n v="2.20000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9" firstHeaderRow="1" firstDataRow="1" firstDataCol="1"/>
  <pivotFields count="15">
    <pivotField numFmtId="170" showAll="0"/>
    <pivotField axis="axisRow" showAll="0">
      <items count="15">
        <item x="9"/>
        <item x="4"/>
        <item x="2"/>
        <item x="12"/>
        <item x="3"/>
        <item x="7"/>
        <item x="1"/>
        <item x="0"/>
        <item x="10"/>
        <item x="6"/>
        <item x="13"/>
        <item x="5"/>
        <item x="11"/>
        <item x="8"/>
        <item t="default"/>
      </items>
    </pivotField>
    <pivotField showAll="0"/>
    <pivotField dataField="1" numFmtId="6" showAll="0"/>
    <pivotField axis="axisRow" showAll="0">
      <items count="10">
        <item x="3"/>
        <item x="7"/>
        <item x="4"/>
        <item x="6"/>
        <item x="0"/>
        <item x="8"/>
        <item x="5"/>
        <item x="1"/>
        <item x="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4"/>
  </rowFields>
  <rowItems count="36">
    <i>
      <x/>
    </i>
    <i r="1">
      <x v="4"/>
    </i>
    <i>
      <x v="1"/>
    </i>
    <i r="1">
      <x/>
    </i>
    <i>
      <x v="2"/>
    </i>
    <i r="1">
      <x v="4"/>
    </i>
    <i>
      <x v="3"/>
    </i>
    <i r="1">
      <x v="4"/>
    </i>
    <i>
      <x v="4"/>
    </i>
    <i r="1">
      <x v="3"/>
    </i>
    <i>
      <x v="5"/>
    </i>
    <i r="1">
      <x v="8"/>
    </i>
    <i>
      <x v="6"/>
    </i>
    <i r="1">
      <x/>
    </i>
    <i r="1">
      <x v="2"/>
    </i>
    <i r="1">
      <x v="6"/>
    </i>
    <i>
      <x v="7"/>
    </i>
    <i r="1">
      <x/>
    </i>
    <i r="1">
      <x v="4"/>
    </i>
    <i r="1">
      <x v="7"/>
    </i>
    <i r="1">
      <x v="8"/>
    </i>
    <i>
      <x v="8"/>
    </i>
    <i r="1">
      <x/>
    </i>
    <i>
      <x v="9"/>
    </i>
    <i r="1">
      <x v="7"/>
    </i>
    <i>
      <x v="10"/>
    </i>
    <i r="1">
      <x v="3"/>
    </i>
    <i>
      <x v="11"/>
    </i>
    <i r="1">
      <x v="3"/>
    </i>
    <i>
      <x v="12"/>
    </i>
    <i r="1">
      <x v="1"/>
    </i>
    <i r="1">
      <x v="5"/>
    </i>
    <i r="1">
      <x v="7"/>
    </i>
    <i>
      <x v="13"/>
    </i>
    <i r="1">
      <x v="7"/>
    </i>
    <i t="grand">
      <x/>
    </i>
  </rowItems>
  <colItems count="1">
    <i/>
  </colItems>
  <dataFields count="1">
    <dataField name="Sum of Size _x000a_(M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9900"/>
  </sheetPr>
  <dimension ref="A2:O98"/>
  <sheetViews>
    <sheetView topLeftCell="A97" workbookViewId="0">
      <selection activeCell="B131" sqref="B131"/>
    </sheetView>
  </sheetViews>
  <sheetFormatPr defaultColWidth="8.88671875" defaultRowHeight="14.4" x14ac:dyDescent="0.3"/>
  <cols>
    <col min="1" max="1" width="13.88671875" bestFit="1" customWidth="1"/>
    <col min="2" max="2" width="15.88671875" bestFit="1" customWidth="1"/>
    <col min="3" max="3" width="9.88671875" bestFit="1" customWidth="1"/>
    <col min="4" max="4" width="7.44140625" bestFit="1" customWidth="1"/>
    <col min="5" max="5" width="10.44140625" bestFit="1" customWidth="1"/>
    <col min="7" max="7" width="7.88671875" bestFit="1" customWidth="1"/>
    <col min="8" max="8" width="10.44140625" bestFit="1" customWidth="1"/>
    <col min="9" max="9" width="7.44140625" bestFit="1" customWidth="1"/>
    <col min="10" max="10" width="9.88671875" bestFit="1" customWidth="1"/>
    <col min="11" max="11" width="12.44140625" bestFit="1" customWidth="1"/>
    <col min="12" max="12" width="8" bestFit="1" customWidth="1"/>
    <col min="13" max="13" width="8.44140625" bestFit="1" customWidth="1"/>
  </cols>
  <sheetData>
    <row r="2" spans="1:15" s="8" customFormat="1" ht="15" thickBot="1" x14ac:dyDescent="0.35">
      <c r="A2" s="845">
        <v>42019</v>
      </c>
      <c r="B2" s="846"/>
      <c r="C2" s="846"/>
      <c r="D2" s="846"/>
      <c r="E2" s="846"/>
      <c r="F2" s="846"/>
      <c r="G2" s="846"/>
      <c r="H2" s="846"/>
      <c r="I2" s="846"/>
      <c r="J2" s="846"/>
      <c r="K2" s="846"/>
      <c r="L2" s="846"/>
      <c r="M2" s="846"/>
      <c r="N2" s="851"/>
      <c r="O2" s="851"/>
    </row>
    <row r="3" spans="1:15" s="8" customFormat="1" ht="15.6" thickTop="1" thickBot="1" x14ac:dyDescent="0.35">
      <c r="A3" s="840" t="s">
        <v>0</v>
      </c>
      <c r="B3" s="840" t="s">
        <v>1</v>
      </c>
      <c r="C3" s="840" t="s">
        <v>8728</v>
      </c>
      <c r="D3" s="842" t="s">
        <v>7609</v>
      </c>
      <c r="E3" s="841" t="s">
        <v>3671</v>
      </c>
      <c r="F3" s="840" t="s">
        <v>5</v>
      </c>
      <c r="G3" s="840" t="s">
        <v>6</v>
      </c>
      <c r="H3" s="842" t="s">
        <v>7</v>
      </c>
      <c r="I3" s="843" t="s">
        <v>8</v>
      </c>
      <c r="J3" s="840" t="s">
        <v>9</v>
      </c>
      <c r="K3" s="840" t="s">
        <v>8729</v>
      </c>
      <c r="L3" s="840" t="s">
        <v>8730</v>
      </c>
      <c r="M3" s="844" t="s">
        <v>3623</v>
      </c>
      <c r="N3" s="851"/>
      <c r="O3" s="851"/>
    </row>
    <row r="4" spans="1:15" s="8" customFormat="1" ht="15" thickTop="1" x14ac:dyDescent="0.3">
      <c r="A4" s="851" t="s">
        <v>8969</v>
      </c>
      <c r="B4" s="851" t="s">
        <v>1740</v>
      </c>
      <c r="C4" s="869">
        <v>500</v>
      </c>
      <c r="D4" s="870">
        <v>0.04</v>
      </c>
      <c r="E4" s="871">
        <v>43854</v>
      </c>
      <c r="F4" s="851" t="s">
        <v>8970</v>
      </c>
      <c r="G4" s="872" t="s">
        <v>1099</v>
      </c>
      <c r="H4" s="873" t="s">
        <v>7971</v>
      </c>
      <c r="I4" s="874" t="s">
        <v>8971</v>
      </c>
      <c r="J4" s="851" t="s">
        <v>7293</v>
      </c>
      <c r="K4" s="872">
        <v>4</v>
      </c>
      <c r="L4" s="851" t="s">
        <v>3790</v>
      </c>
      <c r="M4" s="872">
        <v>16</v>
      </c>
      <c r="N4" s="851"/>
      <c r="O4" s="851"/>
    </row>
    <row r="5" spans="1:15" s="8" customFormat="1" x14ac:dyDescent="0.3">
      <c r="A5" s="846" t="s">
        <v>656</v>
      </c>
      <c r="B5" s="846" t="s">
        <v>2126</v>
      </c>
      <c r="C5" s="868">
        <v>2500</v>
      </c>
      <c r="D5" s="856">
        <v>2.2499999999999999E-2</v>
      </c>
      <c r="E5" s="849">
        <v>43853</v>
      </c>
      <c r="F5" s="846" t="s">
        <v>656</v>
      </c>
      <c r="G5" s="850" t="s">
        <v>652</v>
      </c>
      <c r="H5" s="865" t="s">
        <v>8972</v>
      </c>
      <c r="I5" s="864" t="s">
        <v>991</v>
      </c>
      <c r="J5" s="846" t="s">
        <v>3746</v>
      </c>
      <c r="K5" s="850" t="s">
        <v>3746</v>
      </c>
      <c r="L5" s="846" t="s">
        <v>1900</v>
      </c>
      <c r="M5" s="850">
        <v>10</v>
      </c>
      <c r="N5" s="851"/>
      <c r="O5" s="851"/>
    </row>
    <row r="6" spans="1:15" s="8" customFormat="1" x14ac:dyDescent="0.3">
      <c r="A6" s="851" t="s">
        <v>3492</v>
      </c>
      <c r="B6" s="851" t="s">
        <v>2126</v>
      </c>
      <c r="C6" s="869">
        <v>1150</v>
      </c>
      <c r="D6" s="874" t="s">
        <v>8967</v>
      </c>
      <c r="E6" s="871">
        <v>43853</v>
      </c>
      <c r="F6" s="851" t="s">
        <v>656</v>
      </c>
      <c r="G6" s="851" t="s">
        <v>2299</v>
      </c>
      <c r="H6" s="872" t="s">
        <v>2299</v>
      </c>
      <c r="I6" s="874" t="s">
        <v>8967</v>
      </c>
      <c r="J6" s="851" t="s">
        <v>3746</v>
      </c>
      <c r="K6" s="872" t="s">
        <v>3746</v>
      </c>
      <c r="L6" s="851" t="s">
        <v>7706</v>
      </c>
      <c r="M6" s="872" t="s">
        <v>7706</v>
      </c>
      <c r="N6" s="851"/>
      <c r="O6" s="851"/>
    </row>
    <row r="7" spans="1:15" s="8" customFormat="1" x14ac:dyDescent="0.3">
      <c r="A7" s="846" t="s">
        <v>656</v>
      </c>
      <c r="B7" s="846" t="s">
        <v>2126</v>
      </c>
      <c r="C7" s="868">
        <v>2500</v>
      </c>
      <c r="D7" s="856">
        <v>3.125E-2</v>
      </c>
      <c r="E7" s="849">
        <v>45680</v>
      </c>
      <c r="F7" s="846" t="s">
        <v>656</v>
      </c>
      <c r="G7" s="850" t="s">
        <v>330</v>
      </c>
      <c r="H7" s="865" t="s">
        <v>8973</v>
      </c>
      <c r="I7" s="864" t="s">
        <v>657</v>
      </c>
      <c r="J7" s="846" t="s">
        <v>3746</v>
      </c>
      <c r="K7" s="850" t="s">
        <v>3746</v>
      </c>
      <c r="L7" s="846" t="s">
        <v>2097</v>
      </c>
      <c r="M7" s="850">
        <v>9</v>
      </c>
      <c r="N7" s="851"/>
      <c r="O7" s="851"/>
    </row>
    <row r="8" spans="1:15" s="8" customFormat="1" x14ac:dyDescent="0.3">
      <c r="A8" s="851" t="s">
        <v>8974</v>
      </c>
      <c r="B8" s="851" t="s">
        <v>218</v>
      </c>
      <c r="C8" s="869">
        <v>250</v>
      </c>
      <c r="D8" s="870">
        <v>3.3000000000000002E-2</v>
      </c>
      <c r="E8" s="871">
        <v>45689</v>
      </c>
      <c r="F8" s="851" t="s">
        <v>219</v>
      </c>
      <c r="G8" s="872" t="s">
        <v>244</v>
      </c>
      <c r="H8" s="873" t="s">
        <v>1505</v>
      </c>
      <c r="I8" s="874" t="s">
        <v>996</v>
      </c>
      <c r="J8" s="851" t="s">
        <v>8975</v>
      </c>
      <c r="K8" s="872">
        <v>6.4</v>
      </c>
      <c r="L8" s="851" t="s">
        <v>1917</v>
      </c>
      <c r="M8" s="872">
        <v>13</v>
      </c>
      <c r="N8" s="851"/>
      <c r="O8" s="851"/>
    </row>
    <row r="9" spans="1:15" s="8" customFormat="1" x14ac:dyDescent="0.3">
      <c r="A9" s="846" t="s">
        <v>8974</v>
      </c>
      <c r="B9" s="846" t="s">
        <v>218</v>
      </c>
      <c r="C9" s="868">
        <v>250</v>
      </c>
      <c r="D9" s="856">
        <v>4.3999999999999997E-2</v>
      </c>
      <c r="E9" s="849">
        <v>16469</v>
      </c>
      <c r="F9" s="846" t="s">
        <v>219</v>
      </c>
      <c r="G9" s="850" t="s">
        <v>646</v>
      </c>
      <c r="H9" s="865" t="s">
        <v>1633</v>
      </c>
      <c r="I9" s="864" t="s">
        <v>1634</v>
      </c>
      <c r="J9" s="846" t="s">
        <v>8975</v>
      </c>
      <c r="K9" s="850">
        <v>6.4</v>
      </c>
      <c r="L9" s="846" t="s">
        <v>1917</v>
      </c>
      <c r="M9" s="850">
        <v>13</v>
      </c>
      <c r="N9" s="851"/>
      <c r="O9" s="851"/>
    </row>
    <row r="10" spans="1:15" s="8" customFormat="1" x14ac:dyDescent="0.3">
      <c r="A10" s="851" t="s">
        <v>1742</v>
      </c>
      <c r="B10" s="851" t="s">
        <v>1120</v>
      </c>
      <c r="C10" s="869">
        <v>1500</v>
      </c>
      <c r="D10" s="870">
        <v>3.5000000000000003E-2</v>
      </c>
      <c r="E10" s="871">
        <v>44035</v>
      </c>
      <c r="F10" s="851" t="s">
        <v>8976</v>
      </c>
      <c r="G10" s="872" t="s">
        <v>608</v>
      </c>
      <c r="H10" s="873" t="s">
        <v>1748</v>
      </c>
      <c r="I10" s="874" t="s">
        <v>1749</v>
      </c>
      <c r="J10" s="851" t="s">
        <v>8977</v>
      </c>
      <c r="K10" s="872">
        <v>3</v>
      </c>
      <c r="L10" s="851" t="s">
        <v>8978</v>
      </c>
      <c r="M10" s="872">
        <v>17.5</v>
      </c>
      <c r="N10" s="851"/>
      <c r="O10" s="851"/>
    </row>
    <row r="11" spans="1:15" s="8" customFormat="1" x14ac:dyDescent="0.3">
      <c r="A11" s="846" t="s">
        <v>1742</v>
      </c>
      <c r="B11" s="846" t="s">
        <v>1120</v>
      </c>
      <c r="C11" s="868">
        <v>1500</v>
      </c>
      <c r="D11" s="856">
        <v>4.4999999999999998E-2</v>
      </c>
      <c r="E11" s="849">
        <v>46045</v>
      </c>
      <c r="F11" s="846" t="s">
        <v>8976</v>
      </c>
      <c r="G11" s="850" t="s">
        <v>2354</v>
      </c>
      <c r="H11" s="865" t="s">
        <v>2366</v>
      </c>
      <c r="I11" s="864" t="s">
        <v>1028</v>
      </c>
      <c r="J11" s="846" t="s">
        <v>8979</v>
      </c>
      <c r="K11" s="850">
        <v>2.73</v>
      </c>
      <c r="L11" s="846" t="s">
        <v>1953</v>
      </c>
      <c r="M11" s="850">
        <v>25</v>
      </c>
      <c r="N11" s="851"/>
      <c r="O11" s="851"/>
    </row>
    <row r="12" spans="1:15" s="8" customFormat="1" x14ac:dyDescent="0.3">
      <c r="A12" s="851" t="s">
        <v>1742</v>
      </c>
      <c r="B12" s="851" t="s">
        <v>1120</v>
      </c>
      <c r="C12" s="869">
        <v>3000</v>
      </c>
      <c r="D12" s="870">
        <v>5.6250000000000001E-2</v>
      </c>
      <c r="E12" s="871">
        <v>16825</v>
      </c>
      <c r="F12" s="851" t="s">
        <v>8976</v>
      </c>
      <c r="G12" s="872" t="s">
        <v>3547</v>
      </c>
      <c r="H12" s="873" t="s">
        <v>2695</v>
      </c>
      <c r="I12" s="874" t="s">
        <v>2696</v>
      </c>
      <c r="J12" s="851" t="s">
        <v>8980</v>
      </c>
      <c r="K12" s="872">
        <v>2.5</v>
      </c>
      <c r="L12" s="851" t="s">
        <v>2336</v>
      </c>
      <c r="M12" s="872">
        <v>30</v>
      </c>
      <c r="N12" s="851"/>
      <c r="O12" s="851"/>
    </row>
    <row r="13" spans="1:15" s="8" customFormat="1" ht="15" thickBot="1" x14ac:dyDescent="0.35">
      <c r="A13" s="846" t="s">
        <v>8981</v>
      </c>
      <c r="B13" s="846" t="s">
        <v>1117</v>
      </c>
      <c r="C13" s="854">
        <v>2000</v>
      </c>
      <c r="D13" s="856">
        <v>5.8749999999999997E-2</v>
      </c>
      <c r="E13" s="849" t="s">
        <v>8982</v>
      </c>
      <c r="F13" s="846" t="s">
        <v>24</v>
      </c>
      <c r="G13" s="850" t="s">
        <v>8983</v>
      </c>
      <c r="H13" s="865" t="s">
        <v>2680</v>
      </c>
      <c r="I13" s="856">
        <v>5.8749999999999997E-2</v>
      </c>
      <c r="J13" s="846" t="s">
        <v>7575</v>
      </c>
      <c r="K13" s="853">
        <v>3</v>
      </c>
      <c r="L13" s="846" t="s">
        <v>4631</v>
      </c>
      <c r="M13" s="853" t="s">
        <v>4631</v>
      </c>
      <c r="N13" s="851"/>
      <c r="O13" s="851"/>
    </row>
    <row r="14" spans="1:15" s="8" customFormat="1" ht="15.6" thickTop="1" thickBot="1" x14ac:dyDescent="0.35">
      <c r="A14" s="848" t="s">
        <v>8770</v>
      </c>
      <c r="B14" s="848"/>
      <c r="C14" s="847">
        <f>SUM(C4:C13)</f>
        <v>15150</v>
      </c>
      <c r="D14" s="842"/>
      <c r="E14" s="841"/>
      <c r="F14" s="840"/>
      <c r="G14" s="840"/>
      <c r="H14" s="842"/>
      <c r="I14" s="843"/>
      <c r="J14" s="848" t="s">
        <v>8771</v>
      </c>
      <c r="K14" s="866">
        <f>SUM(K8:K13,K4)/7</f>
        <v>4.0042857142857144</v>
      </c>
      <c r="L14" s="848" t="s">
        <v>8771</v>
      </c>
      <c r="M14" s="867">
        <v>16.22</v>
      </c>
      <c r="N14" s="851"/>
      <c r="O14" s="851"/>
    </row>
    <row r="15" spans="1:15" s="851" customFormat="1" ht="15" thickTop="1" x14ac:dyDescent="0.3">
      <c r="A15" s="858"/>
      <c r="B15" s="858"/>
      <c r="C15" s="859"/>
      <c r="D15" s="860"/>
      <c r="E15" s="861"/>
      <c r="F15" s="862"/>
      <c r="G15" s="862"/>
      <c r="H15" s="860"/>
      <c r="I15" s="863"/>
      <c r="J15" s="858"/>
      <c r="K15" s="875"/>
      <c r="L15" s="858"/>
      <c r="M15" s="875"/>
    </row>
    <row r="16" spans="1:15" s="8" customFormat="1" ht="15" thickBot="1" x14ac:dyDescent="0.35">
      <c r="A16" s="845">
        <v>42018</v>
      </c>
      <c r="B16" s="846"/>
      <c r="C16" s="846"/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51"/>
      <c r="O16" s="851"/>
    </row>
    <row r="17" spans="1:15" s="8" customFormat="1" ht="15.6" thickTop="1" thickBot="1" x14ac:dyDescent="0.35">
      <c r="A17" s="840" t="s">
        <v>0</v>
      </c>
      <c r="B17" s="840" t="s">
        <v>1</v>
      </c>
      <c r="C17" s="840" t="s">
        <v>8728</v>
      </c>
      <c r="D17" s="842" t="s">
        <v>7609</v>
      </c>
      <c r="E17" s="841" t="s">
        <v>3671</v>
      </c>
      <c r="F17" s="840" t="s">
        <v>5</v>
      </c>
      <c r="G17" s="840" t="s">
        <v>6</v>
      </c>
      <c r="H17" s="842" t="s">
        <v>7</v>
      </c>
      <c r="I17" s="843" t="s">
        <v>8</v>
      </c>
      <c r="J17" s="840" t="s">
        <v>9</v>
      </c>
      <c r="K17" s="840" t="s">
        <v>8729</v>
      </c>
      <c r="L17" s="840" t="s">
        <v>8730</v>
      </c>
      <c r="M17" s="844" t="s">
        <v>3623</v>
      </c>
      <c r="N17" s="851"/>
      <c r="O17" s="851"/>
    </row>
    <row r="18" spans="1:15" s="8" customFormat="1" ht="15.6" thickTop="1" thickBot="1" x14ac:dyDescent="0.35">
      <c r="A18" s="851" t="s">
        <v>8984</v>
      </c>
      <c r="B18" s="851" t="s">
        <v>1281</v>
      </c>
      <c r="C18" s="876">
        <v>750</v>
      </c>
      <c r="D18" s="991">
        <v>2.4</v>
      </c>
      <c r="E18" s="871">
        <v>43851</v>
      </c>
      <c r="F18" s="851" t="s">
        <v>8985</v>
      </c>
      <c r="G18" s="872" t="s">
        <v>226</v>
      </c>
      <c r="H18" s="873" t="s">
        <v>8986</v>
      </c>
      <c r="I18" s="874" t="s">
        <v>1042</v>
      </c>
      <c r="J18" s="851" t="s">
        <v>8825</v>
      </c>
      <c r="K18" s="877">
        <v>1.6</v>
      </c>
      <c r="L18" s="851" t="s">
        <v>2251</v>
      </c>
      <c r="M18" s="877">
        <v>23</v>
      </c>
      <c r="N18" s="851"/>
      <c r="O18" s="851"/>
    </row>
    <row r="19" spans="1:15" s="8" customFormat="1" ht="15.6" thickTop="1" thickBot="1" x14ac:dyDescent="0.35">
      <c r="A19" s="848"/>
      <c r="B19" s="848"/>
      <c r="C19" s="847">
        <f>SUM(C18)</f>
        <v>750</v>
      </c>
      <c r="D19" s="842"/>
      <c r="E19" s="841"/>
      <c r="F19" s="840"/>
      <c r="G19" s="840"/>
      <c r="H19" s="842"/>
      <c r="I19" s="843"/>
      <c r="J19" s="848" t="s">
        <v>8771</v>
      </c>
      <c r="K19" s="848">
        <f>SUM(K18)/1</f>
        <v>1.6</v>
      </c>
      <c r="L19" s="848" t="s">
        <v>8771</v>
      </c>
      <c r="M19" s="852">
        <f>SUM(M18)/1</f>
        <v>23</v>
      </c>
      <c r="N19" s="851"/>
      <c r="O19" s="851"/>
    </row>
    <row r="20" spans="1:15" s="8" customFormat="1" ht="15" thickTop="1" x14ac:dyDescent="0.3">
      <c r="A20" s="858"/>
      <c r="B20" s="858"/>
      <c r="C20" s="859"/>
      <c r="D20" s="860"/>
      <c r="E20" s="861"/>
      <c r="F20" s="862"/>
      <c r="G20" s="862"/>
      <c r="H20" s="860"/>
      <c r="I20" s="863"/>
      <c r="J20" s="858"/>
      <c r="K20" s="875"/>
      <c r="L20" s="858"/>
      <c r="M20" s="875"/>
      <c r="N20" s="851"/>
      <c r="O20" s="851"/>
    </row>
    <row r="21" spans="1:15" s="8" customFormat="1" ht="15" thickBot="1" x14ac:dyDescent="0.35">
      <c r="A21" s="845">
        <v>42017</v>
      </c>
      <c r="B21" s="846"/>
      <c r="C21" s="846"/>
      <c r="D21" s="846"/>
      <c r="E21" s="846"/>
      <c r="F21" s="846"/>
      <c r="G21" s="846"/>
      <c r="H21" s="846"/>
      <c r="I21" s="846"/>
      <c r="J21" s="846"/>
      <c r="K21" s="846"/>
      <c r="L21" s="846"/>
      <c r="M21" s="846"/>
      <c r="N21" s="851"/>
      <c r="O21" s="851"/>
    </row>
    <row r="22" spans="1:15" s="8" customFormat="1" ht="15.6" thickTop="1" thickBot="1" x14ac:dyDescent="0.35">
      <c r="A22" s="840" t="s">
        <v>0</v>
      </c>
      <c r="B22" s="840" t="s">
        <v>1</v>
      </c>
      <c r="C22" s="840" t="s">
        <v>8728</v>
      </c>
      <c r="D22" s="842" t="s">
        <v>7609</v>
      </c>
      <c r="E22" s="841" t="s">
        <v>3671</v>
      </c>
      <c r="F22" s="840" t="s">
        <v>5</v>
      </c>
      <c r="G22" s="840" t="s">
        <v>6</v>
      </c>
      <c r="H22" s="842" t="s">
        <v>7</v>
      </c>
      <c r="I22" s="843" t="s">
        <v>8</v>
      </c>
      <c r="J22" s="840" t="s">
        <v>9</v>
      </c>
      <c r="K22" s="840" t="s">
        <v>8729</v>
      </c>
      <c r="L22" s="840" t="s">
        <v>8730</v>
      </c>
      <c r="M22" s="844" t="s">
        <v>3623</v>
      </c>
      <c r="N22" s="851"/>
      <c r="O22" s="851"/>
    </row>
    <row r="23" spans="1:15" s="8" customFormat="1" ht="15" thickTop="1" x14ac:dyDescent="0.3">
      <c r="A23" s="851" t="s">
        <v>2861</v>
      </c>
      <c r="B23" s="851" t="s">
        <v>1514</v>
      </c>
      <c r="C23" s="869">
        <v>600</v>
      </c>
      <c r="D23" s="870">
        <v>3.4000000000000002E-2</v>
      </c>
      <c r="E23" s="871">
        <v>45689</v>
      </c>
      <c r="F23" s="851" t="s">
        <v>8987</v>
      </c>
      <c r="G23" s="872" t="s">
        <v>333</v>
      </c>
      <c r="H23" s="873" t="s">
        <v>25</v>
      </c>
      <c r="I23" s="874" t="s">
        <v>1182</v>
      </c>
      <c r="J23" s="851" t="s">
        <v>7293</v>
      </c>
      <c r="K23" s="872">
        <v>3.33</v>
      </c>
      <c r="L23" s="851" t="s">
        <v>2958</v>
      </c>
      <c r="M23" s="872">
        <v>1</v>
      </c>
      <c r="N23" s="851"/>
      <c r="O23" s="851"/>
    </row>
    <row r="24" spans="1:15" s="8" customFormat="1" x14ac:dyDescent="0.3">
      <c r="A24" s="846" t="s">
        <v>8988</v>
      </c>
      <c r="B24" s="846" t="s">
        <v>1577</v>
      </c>
      <c r="C24" s="868">
        <v>550</v>
      </c>
      <c r="D24" s="856">
        <v>1.8450000000000001E-2</v>
      </c>
      <c r="E24" s="849">
        <v>44593</v>
      </c>
      <c r="F24" s="846" t="s">
        <v>8989</v>
      </c>
      <c r="G24" s="850" t="s">
        <v>160</v>
      </c>
      <c r="H24" s="865" t="s">
        <v>2396</v>
      </c>
      <c r="I24" s="864" t="s">
        <v>2397</v>
      </c>
      <c r="J24" s="846" t="s">
        <v>8825</v>
      </c>
      <c r="K24" s="850">
        <v>2.1800000000000002</v>
      </c>
      <c r="L24" s="846" t="s">
        <v>3746</v>
      </c>
      <c r="M24" s="850" t="s">
        <v>3746</v>
      </c>
      <c r="N24" s="851"/>
      <c r="O24" s="851"/>
    </row>
    <row r="25" spans="1:15" s="8" customFormat="1" x14ac:dyDescent="0.3">
      <c r="A25" s="851" t="s">
        <v>8990</v>
      </c>
      <c r="B25" s="851" t="s">
        <v>1577</v>
      </c>
      <c r="C25" s="869">
        <v>325</v>
      </c>
      <c r="D25" s="870">
        <v>2.4E-2</v>
      </c>
      <c r="E25" s="871">
        <v>44593</v>
      </c>
      <c r="F25" s="851" t="s">
        <v>8991</v>
      </c>
      <c r="G25" s="851" t="s">
        <v>189</v>
      </c>
      <c r="H25" s="873" t="s">
        <v>1217</v>
      </c>
      <c r="I25" s="874" t="s">
        <v>1218</v>
      </c>
      <c r="J25" s="851" t="s">
        <v>8992</v>
      </c>
      <c r="K25" s="872">
        <v>4</v>
      </c>
      <c r="L25" s="851" t="s">
        <v>2958</v>
      </c>
      <c r="M25" s="872">
        <v>1</v>
      </c>
      <c r="N25" s="851"/>
      <c r="O25" s="851"/>
    </row>
    <row r="26" spans="1:15" s="8" customFormat="1" x14ac:dyDescent="0.3">
      <c r="A26" s="846" t="s">
        <v>8990</v>
      </c>
      <c r="B26" s="846" t="s">
        <v>1577</v>
      </c>
      <c r="C26" s="868">
        <v>425</v>
      </c>
      <c r="D26" s="856">
        <v>3.5999999999999997E-2</v>
      </c>
      <c r="E26" s="849">
        <v>16469</v>
      </c>
      <c r="F26" s="846" t="s">
        <v>8991</v>
      </c>
      <c r="G26" s="850" t="s">
        <v>144</v>
      </c>
      <c r="H26" s="865" t="s">
        <v>1447</v>
      </c>
      <c r="I26" s="864" t="s">
        <v>1448</v>
      </c>
      <c r="J26" s="846" t="s">
        <v>8993</v>
      </c>
      <c r="K26" s="850">
        <v>4.24</v>
      </c>
      <c r="L26" s="846" t="s">
        <v>1933</v>
      </c>
      <c r="M26" s="850">
        <v>7</v>
      </c>
      <c r="N26" s="851"/>
      <c r="O26" s="851"/>
    </row>
    <row r="27" spans="1:15" s="8" customFormat="1" x14ac:dyDescent="0.3">
      <c r="A27" s="851" t="s">
        <v>3234</v>
      </c>
      <c r="B27" s="851" t="s">
        <v>148</v>
      </c>
      <c r="C27" s="869">
        <v>400</v>
      </c>
      <c r="D27" s="874" t="s">
        <v>1622</v>
      </c>
      <c r="E27" s="871">
        <v>42748</v>
      </c>
      <c r="F27" s="851" t="s">
        <v>219</v>
      </c>
      <c r="G27" s="872" t="s">
        <v>5583</v>
      </c>
      <c r="H27" s="873" t="s">
        <v>8994</v>
      </c>
      <c r="I27" s="874" t="s">
        <v>1622</v>
      </c>
      <c r="J27" s="851" t="s">
        <v>7476</v>
      </c>
      <c r="K27" s="872">
        <v>2.5</v>
      </c>
      <c r="L27" s="851" t="s">
        <v>7706</v>
      </c>
      <c r="M27" s="872" t="s">
        <v>7706</v>
      </c>
      <c r="N27" s="851"/>
      <c r="O27" s="851"/>
    </row>
    <row r="28" spans="1:15" s="8" customFormat="1" x14ac:dyDescent="0.3">
      <c r="A28" s="846" t="s">
        <v>3234</v>
      </c>
      <c r="B28" s="846" t="s">
        <v>148</v>
      </c>
      <c r="C28" s="868">
        <v>600</v>
      </c>
      <c r="D28" s="864" t="s">
        <v>1602</v>
      </c>
      <c r="E28" s="849">
        <v>43112</v>
      </c>
      <c r="F28" s="846" t="s">
        <v>219</v>
      </c>
      <c r="G28" s="850" t="s">
        <v>8995</v>
      </c>
      <c r="H28" s="865" t="s">
        <v>8996</v>
      </c>
      <c r="I28" s="864" t="s">
        <v>1602</v>
      </c>
      <c r="J28" s="846" t="s">
        <v>7768</v>
      </c>
      <c r="K28" s="850">
        <v>2.08</v>
      </c>
      <c r="L28" s="846" t="s">
        <v>7706</v>
      </c>
      <c r="M28" s="850" t="s">
        <v>7706</v>
      </c>
      <c r="N28" s="851"/>
      <c r="O28" s="851"/>
    </row>
    <row r="29" spans="1:15" s="8" customFormat="1" x14ac:dyDescent="0.3">
      <c r="A29" s="851" t="s">
        <v>1885</v>
      </c>
      <c r="B29" s="851" t="s">
        <v>127</v>
      </c>
      <c r="C29" s="869">
        <v>500</v>
      </c>
      <c r="D29" s="870">
        <v>1.35E-2</v>
      </c>
      <c r="E29" s="871">
        <v>43116</v>
      </c>
      <c r="F29" s="851" t="s">
        <v>6239</v>
      </c>
      <c r="G29" s="872" t="s">
        <v>55</v>
      </c>
      <c r="H29" s="873" t="s">
        <v>5141</v>
      </c>
      <c r="I29" s="874" t="s">
        <v>1288</v>
      </c>
      <c r="J29" s="851" t="s">
        <v>7755</v>
      </c>
      <c r="K29" s="872">
        <v>3.4</v>
      </c>
      <c r="L29" s="851" t="s">
        <v>2958</v>
      </c>
      <c r="M29" s="872">
        <v>1</v>
      </c>
      <c r="N29" s="851"/>
      <c r="O29" s="851"/>
    </row>
    <row r="30" spans="1:15" s="8" customFormat="1" x14ac:dyDescent="0.3">
      <c r="A30" s="846" t="s">
        <v>3184</v>
      </c>
      <c r="B30" s="846" t="s">
        <v>127</v>
      </c>
      <c r="C30" s="868">
        <v>250</v>
      </c>
      <c r="D30" s="864" t="s">
        <v>1377</v>
      </c>
      <c r="E30" s="849">
        <v>43116</v>
      </c>
      <c r="F30" s="846" t="s">
        <v>6239</v>
      </c>
      <c r="G30" s="850" t="s">
        <v>1745</v>
      </c>
      <c r="H30" s="865" t="s">
        <v>1745</v>
      </c>
      <c r="I30" s="864" t="s">
        <v>1377</v>
      </c>
      <c r="J30" s="846" t="s">
        <v>504</v>
      </c>
      <c r="K30" s="850">
        <v>2.8</v>
      </c>
      <c r="L30" s="846" t="s">
        <v>7706</v>
      </c>
      <c r="M30" s="850" t="s">
        <v>7706</v>
      </c>
      <c r="N30" s="851"/>
      <c r="O30" s="851"/>
    </row>
    <row r="31" spans="1:15" s="8" customFormat="1" x14ac:dyDescent="0.3">
      <c r="A31" s="851" t="s">
        <v>8997</v>
      </c>
      <c r="B31" s="851" t="s">
        <v>1005</v>
      </c>
      <c r="C31" s="869">
        <v>700</v>
      </c>
      <c r="D31" s="870">
        <v>3.85E-2</v>
      </c>
      <c r="E31" s="871">
        <v>45689</v>
      </c>
      <c r="F31" s="851" t="s">
        <v>8998</v>
      </c>
      <c r="G31" s="872" t="s">
        <v>2075</v>
      </c>
      <c r="H31" s="873" t="s">
        <v>1365</v>
      </c>
      <c r="I31" s="874" t="s">
        <v>2166</v>
      </c>
      <c r="J31" s="851" t="s">
        <v>7450</v>
      </c>
      <c r="K31" s="872">
        <v>3.14</v>
      </c>
      <c r="L31" s="851" t="s">
        <v>3631</v>
      </c>
      <c r="M31" s="872" t="s">
        <v>3631</v>
      </c>
      <c r="N31" s="851"/>
      <c r="O31" s="851"/>
    </row>
    <row r="32" spans="1:15" s="8" customFormat="1" ht="15" thickBot="1" x14ac:dyDescent="0.35">
      <c r="A32" s="846" t="s">
        <v>8999</v>
      </c>
      <c r="B32" s="846" t="s">
        <v>8948</v>
      </c>
      <c r="C32" s="854">
        <v>400</v>
      </c>
      <c r="D32" s="856">
        <v>3.4380000000000001E-2</v>
      </c>
      <c r="E32" s="849">
        <v>16483</v>
      </c>
      <c r="F32" s="846" t="s">
        <v>5950</v>
      </c>
      <c r="G32" s="850"/>
      <c r="H32" s="865" t="s">
        <v>573</v>
      </c>
      <c r="I32" s="864" t="s">
        <v>990</v>
      </c>
      <c r="J32" s="846" t="s">
        <v>3746</v>
      </c>
      <c r="K32" s="853" t="s">
        <v>3746</v>
      </c>
      <c r="L32" s="850" t="s">
        <v>3746</v>
      </c>
      <c r="M32" s="853" t="s">
        <v>3746</v>
      </c>
      <c r="N32" s="851"/>
      <c r="O32" s="851"/>
    </row>
    <row r="33" spans="1:15" s="8" customFormat="1" ht="15.6" thickTop="1" thickBot="1" x14ac:dyDescent="0.35">
      <c r="A33" s="848" t="s">
        <v>8770</v>
      </c>
      <c r="B33" s="848"/>
      <c r="C33" s="847">
        <f>SUM(C23:C32)</f>
        <v>4750</v>
      </c>
      <c r="D33" s="842"/>
      <c r="E33" s="841"/>
      <c r="F33" s="840"/>
      <c r="G33" s="840"/>
      <c r="H33" s="842"/>
      <c r="I33" s="843"/>
      <c r="J33" s="848" t="s">
        <v>8771</v>
      </c>
      <c r="K33" s="866">
        <f>SUM(K23:K31)/9</f>
        <v>3.0744444444444441</v>
      </c>
      <c r="L33" s="848" t="s">
        <v>8771</v>
      </c>
      <c r="M33" s="867">
        <f>SUM(M29,M25:M26,M23)/4</f>
        <v>2.5</v>
      </c>
      <c r="N33" s="851"/>
      <c r="O33" s="851"/>
    </row>
    <row r="34" spans="1:15" s="8" customFormat="1" ht="15" thickTop="1" x14ac:dyDescent="0.3">
      <c r="A34" s="858"/>
      <c r="B34" s="858"/>
      <c r="C34" s="859"/>
      <c r="D34" s="860"/>
      <c r="E34" s="861"/>
      <c r="F34" s="862"/>
      <c r="G34" s="862"/>
      <c r="H34" s="860"/>
      <c r="I34" s="863"/>
      <c r="J34" s="858"/>
      <c r="K34" s="875"/>
      <c r="L34" s="858"/>
      <c r="M34" s="875"/>
      <c r="N34" s="851"/>
      <c r="O34" s="851"/>
    </row>
    <row r="35" spans="1:15" s="8" customFormat="1" ht="15" thickBot="1" x14ac:dyDescent="0.35">
      <c r="A35" s="845">
        <v>42016</v>
      </c>
      <c r="B35" s="846"/>
      <c r="C35" s="846"/>
      <c r="D35" s="846"/>
      <c r="E35" s="846"/>
      <c r="F35" s="846"/>
      <c r="G35" s="846"/>
      <c r="H35" s="846"/>
      <c r="I35" s="846"/>
      <c r="J35" s="846"/>
      <c r="K35" s="846"/>
      <c r="L35" s="846"/>
      <c r="M35" s="846"/>
      <c r="N35" s="851"/>
      <c r="O35" s="851"/>
    </row>
    <row r="36" spans="1:15" s="8" customFormat="1" ht="15.6" thickTop="1" thickBot="1" x14ac:dyDescent="0.35">
      <c r="A36" s="840" t="s">
        <v>0</v>
      </c>
      <c r="B36" s="840" t="s">
        <v>1</v>
      </c>
      <c r="C36" s="840" t="s">
        <v>8728</v>
      </c>
      <c r="D36" s="842" t="s">
        <v>7609</v>
      </c>
      <c r="E36" s="841" t="s">
        <v>3671</v>
      </c>
      <c r="F36" s="840" t="s">
        <v>5</v>
      </c>
      <c r="G36" s="840" t="s">
        <v>6</v>
      </c>
      <c r="H36" s="842" t="s">
        <v>7</v>
      </c>
      <c r="I36" s="843" t="s">
        <v>8</v>
      </c>
      <c r="J36" s="840" t="s">
        <v>9</v>
      </c>
      <c r="K36" s="840" t="s">
        <v>8729</v>
      </c>
      <c r="L36" s="840" t="s">
        <v>8730</v>
      </c>
      <c r="M36" s="844" t="s">
        <v>3623</v>
      </c>
      <c r="N36" s="851"/>
      <c r="O36" s="851"/>
    </row>
    <row r="37" spans="1:15" s="8" customFormat="1" ht="15" thickTop="1" x14ac:dyDescent="0.3">
      <c r="A37" s="851" t="s">
        <v>3271</v>
      </c>
      <c r="B37" s="851" t="s">
        <v>923</v>
      </c>
      <c r="C37" s="869">
        <v>1000</v>
      </c>
      <c r="D37" s="870">
        <v>2.2499999999999999E-2</v>
      </c>
      <c r="E37" s="871">
        <v>43851</v>
      </c>
      <c r="F37" s="851" t="s">
        <v>9000</v>
      </c>
      <c r="G37" s="872" t="s">
        <v>573</v>
      </c>
      <c r="H37" s="873" t="s">
        <v>951</v>
      </c>
      <c r="I37" s="874" t="s">
        <v>1140</v>
      </c>
      <c r="J37" s="851" t="s">
        <v>9001</v>
      </c>
      <c r="K37" s="872">
        <v>2.7</v>
      </c>
      <c r="L37" s="851" t="s">
        <v>3746</v>
      </c>
      <c r="M37" s="872" t="s">
        <v>3746</v>
      </c>
      <c r="N37" s="851"/>
      <c r="O37" s="851"/>
    </row>
    <row r="38" spans="1:15" s="8" customFormat="1" x14ac:dyDescent="0.3">
      <c r="A38" s="846" t="s">
        <v>3271</v>
      </c>
      <c r="B38" s="846" t="s">
        <v>923</v>
      </c>
      <c r="C38" s="868">
        <v>1250</v>
      </c>
      <c r="D38" s="856">
        <v>2.8750000000000001E-2</v>
      </c>
      <c r="E38" s="849">
        <v>45678</v>
      </c>
      <c r="F38" s="846" t="s">
        <v>9000</v>
      </c>
      <c r="G38" s="850" t="s">
        <v>652</v>
      </c>
      <c r="H38" s="865" t="s">
        <v>713</v>
      </c>
      <c r="I38" s="864" t="s">
        <v>8968</v>
      </c>
      <c r="J38" s="846" t="s">
        <v>9002</v>
      </c>
      <c r="K38" s="850">
        <v>2.64</v>
      </c>
      <c r="L38" s="846" t="s">
        <v>3746</v>
      </c>
      <c r="M38" s="850" t="s">
        <v>3746</v>
      </c>
      <c r="N38" s="851"/>
      <c r="O38" s="851"/>
    </row>
    <row r="39" spans="1:15" s="8" customFormat="1" x14ac:dyDescent="0.3">
      <c r="A39" s="851" t="s">
        <v>1337</v>
      </c>
      <c r="B39" s="851" t="s">
        <v>705</v>
      </c>
      <c r="C39" s="869">
        <v>600</v>
      </c>
      <c r="D39" s="870">
        <v>1.4999999999999999E-2</v>
      </c>
      <c r="E39" s="871">
        <v>43116</v>
      </c>
      <c r="F39" s="851" t="s">
        <v>9003</v>
      </c>
      <c r="G39" s="851" t="s">
        <v>570</v>
      </c>
      <c r="H39" s="873" t="s">
        <v>830</v>
      </c>
      <c r="I39" s="874" t="s">
        <v>1712</v>
      </c>
      <c r="J39" s="851" t="s">
        <v>8124</v>
      </c>
      <c r="K39" s="872">
        <v>1.17</v>
      </c>
      <c r="L39" s="992" t="s">
        <v>1917</v>
      </c>
      <c r="M39" s="872">
        <v>13</v>
      </c>
      <c r="N39" s="851"/>
      <c r="O39" s="851"/>
    </row>
    <row r="40" spans="1:15" s="8" customFormat="1" x14ac:dyDescent="0.3">
      <c r="A40" s="846" t="s">
        <v>3243</v>
      </c>
      <c r="B40" s="846" t="s">
        <v>705</v>
      </c>
      <c r="C40" s="868">
        <v>500</v>
      </c>
      <c r="D40" s="864" t="s">
        <v>2956</v>
      </c>
      <c r="E40" s="849">
        <v>43116</v>
      </c>
      <c r="F40" s="846" t="s">
        <v>9003</v>
      </c>
      <c r="G40" s="850" t="s">
        <v>1745</v>
      </c>
      <c r="H40" s="865" t="s">
        <v>1745</v>
      </c>
      <c r="I40" s="864" t="s">
        <v>2956</v>
      </c>
      <c r="J40" s="846" t="s">
        <v>8124</v>
      </c>
      <c r="K40" s="850">
        <v>2.8</v>
      </c>
      <c r="L40" s="846" t="s">
        <v>7706</v>
      </c>
      <c r="M40" s="850" t="s">
        <v>7706</v>
      </c>
      <c r="N40" s="851"/>
      <c r="O40" s="851"/>
    </row>
    <row r="41" spans="1:15" s="8" customFormat="1" x14ac:dyDescent="0.3">
      <c r="A41" s="851" t="s">
        <v>1466</v>
      </c>
      <c r="B41" s="851" t="s">
        <v>9004</v>
      </c>
      <c r="C41" s="869">
        <v>500</v>
      </c>
      <c r="D41" s="870">
        <v>3.6249999999999998E-2</v>
      </c>
      <c r="E41" s="871">
        <v>45689</v>
      </c>
      <c r="F41" s="851" t="s">
        <v>9005</v>
      </c>
      <c r="G41" s="872" t="s">
        <v>4182</v>
      </c>
      <c r="H41" s="873" t="s">
        <v>1477</v>
      </c>
      <c r="I41" s="874" t="s">
        <v>1011</v>
      </c>
      <c r="J41" s="851" t="s">
        <v>8754</v>
      </c>
      <c r="K41" s="872">
        <v>3.2</v>
      </c>
      <c r="L41" s="851" t="s">
        <v>1937</v>
      </c>
      <c r="M41" s="872">
        <v>0</v>
      </c>
      <c r="N41" s="851"/>
      <c r="O41" s="851"/>
    </row>
    <row r="42" spans="1:15" s="8" customFormat="1" x14ac:dyDescent="0.3">
      <c r="A42" s="846" t="s">
        <v>2036</v>
      </c>
      <c r="B42" s="846" t="s">
        <v>2141</v>
      </c>
      <c r="C42" s="868">
        <v>1200</v>
      </c>
      <c r="D42" s="856">
        <v>3.875E-2</v>
      </c>
      <c r="E42" s="849">
        <v>12799</v>
      </c>
      <c r="F42" s="846" t="s">
        <v>9006</v>
      </c>
      <c r="G42" s="850" t="s">
        <v>330</v>
      </c>
      <c r="H42" s="865" t="s">
        <v>282</v>
      </c>
      <c r="I42" s="864" t="s">
        <v>1087</v>
      </c>
      <c r="J42" s="846" t="s">
        <v>7576</v>
      </c>
      <c r="K42" s="850">
        <v>2.92</v>
      </c>
      <c r="L42" s="846" t="s">
        <v>2097</v>
      </c>
      <c r="M42" s="850">
        <v>9</v>
      </c>
      <c r="N42" s="851"/>
      <c r="O42" s="851"/>
    </row>
    <row r="43" spans="1:15" s="8" customFormat="1" x14ac:dyDescent="0.3">
      <c r="A43" s="851" t="s">
        <v>2036</v>
      </c>
      <c r="B43" s="851" t="s">
        <v>2141</v>
      </c>
      <c r="C43" s="869">
        <v>800</v>
      </c>
      <c r="D43" s="870">
        <v>4.3749999999999997E-2</v>
      </c>
      <c r="E43" s="871">
        <v>20104</v>
      </c>
      <c r="F43" s="851" t="s">
        <v>9006</v>
      </c>
      <c r="G43" s="872" t="s">
        <v>1756</v>
      </c>
      <c r="H43" s="873" t="s">
        <v>4182</v>
      </c>
      <c r="I43" s="874" t="s">
        <v>1507</v>
      </c>
      <c r="J43" s="851" t="s">
        <v>7293</v>
      </c>
      <c r="K43" s="872">
        <v>2.5</v>
      </c>
      <c r="L43" s="851" t="s">
        <v>1900</v>
      </c>
      <c r="M43" s="872">
        <v>10</v>
      </c>
      <c r="N43" s="851"/>
      <c r="O43" s="851"/>
    </row>
    <row r="44" spans="1:15" s="8" customFormat="1" x14ac:dyDescent="0.3">
      <c r="A44" s="846" t="s">
        <v>9007</v>
      </c>
      <c r="B44" s="846" t="s">
        <v>1281</v>
      </c>
      <c r="C44" s="868">
        <v>1000</v>
      </c>
      <c r="D44" s="856">
        <v>2.35E-2</v>
      </c>
      <c r="E44" s="849">
        <v>43851</v>
      </c>
      <c r="F44" s="846" t="s">
        <v>9008</v>
      </c>
      <c r="G44" s="850" t="s">
        <v>160</v>
      </c>
      <c r="H44" s="865" t="s">
        <v>2152</v>
      </c>
      <c r="I44" s="864" t="s">
        <v>1032</v>
      </c>
      <c r="J44" s="846" t="s">
        <v>8769</v>
      </c>
      <c r="K44" s="850">
        <v>2.6</v>
      </c>
      <c r="L44" s="846" t="s">
        <v>2150</v>
      </c>
      <c r="M44" s="850">
        <v>8</v>
      </c>
      <c r="N44" s="851"/>
      <c r="O44" s="851"/>
    </row>
    <row r="45" spans="1:15" s="8" customFormat="1" x14ac:dyDescent="0.3">
      <c r="A45" s="851" t="s">
        <v>1353</v>
      </c>
      <c r="B45" s="851" t="s">
        <v>1514</v>
      </c>
      <c r="C45" s="869">
        <v>150</v>
      </c>
      <c r="D45" s="870">
        <v>1.6E-2</v>
      </c>
      <c r="E45" s="871">
        <v>43115</v>
      </c>
      <c r="F45" s="851" t="s">
        <v>9009</v>
      </c>
      <c r="G45" s="872" t="s">
        <v>631</v>
      </c>
      <c r="H45" s="873" t="s">
        <v>1276</v>
      </c>
      <c r="I45" s="874" t="s">
        <v>989</v>
      </c>
      <c r="J45" s="851" t="s">
        <v>618</v>
      </c>
      <c r="K45" s="872">
        <v>5</v>
      </c>
      <c r="L45" s="851" t="s">
        <v>1937</v>
      </c>
      <c r="M45" s="872">
        <v>0</v>
      </c>
      <c r="N45" s="851"/>
      <c r="O45" s="851"/>
    </row>
    <row r="46" spans="1:15" s="8" customFormat="1" x14ac:dyDescent="0.3">
      <c r="A46" s="846" t="s">
        <v>1353</v>
      </c>
      <c r="B46" s="846" t="s">
        <v>1514</v>
      </c>
      <c r="C46" s="868">
        <v>300</v>
      </c>
      <c r="D46" s="856">
        <v>3.15E-2</v>
      </c>
      <c r="E46" s="849">
        <v>45672</v>
      </c>
      <c r="F46" s="846" t="s">
        <v>9009</v>
      </c>
      <c r="G46" s="850" t="s">
        <v>1516</v>
      </c>
      <c r="H46" s="865" t="s">
        <v>1517</v>
      </c>
      <c r="I46" s="864" t="s">
        <v>1044</v>
      </c>
      <c r="J46" s="846" t="s">
        <v>8754</v>
      </c>
      <c r="K46" s="850">
        <v>5.33</v>
      </c>
      <c r="L46" s="850" t="s">
        <v>2274</v>
      </c>
      <c r="M46" s="850">
        <v>4</v>
      </c>
      <c r="N46" s="851"/>
      <c r="O46" s="851"/>
    </row>
    <row r="47" spans="1:15" s="8" customFormat="1" x14ac:dyDescent="0.3">
      <c r="A47" s="851" t="s">
        <v>9010</v>
      </c>
      <c r="B47" s="851" t="s">
        <v>1704</v>
      </c>
      <c r="C47" s="869">
        <v>500</v>
      </c>
      <c r="D47" s="870">
        <v>0.04</v>
      </c>
      <c r="E47" s="871">
        <v>45672</v>
      </c>
      <c r="F47" s="851" t="s">
        <v>9011</v>
      </c>
      <c r="G47" s="872" t="s">
        <v>342</v>
      </c>
      <c r="H47" s="873" t="s">
        <v>9012</v>
      </c>
      <c r="I47" s="870">
        <v>0.04</v>
      </c>
      <c r="J47" s="993" t="s">
        <v>1472</v>
      </c>
      <c r="K47" s="872">
        <v>1.9</v>
      </c>
      <c r="L47" s="872" t="s">
        <v>3746</v>
      </c>
      <c r="M47" s="872" t="s">
        <v>3746</v>
      </c>
      <c r="N47" s="851"/>
      <c r="O47" s="851"/>
    </row>
    <row r="48" spans="1:15" s="8" customFormat="1" x14ac:dyDescent="0.3">
      <c r="A48" s="846" t="s">
        <v>9013</v>
      </c>
      <c r="B48" s="846" t="s">
        <v>208</v>
      </c>
      <c r="C48" s="868">
        <v>300</v>
      </c>
      <c r="D48" s="856">
        <v>1.55E-2</v>
      </c>
      <c r="E48" s="849">
        <v>43112</v>
      </c>
      <c r="F48" s="846" t="s">
        <v>2592</v>
      </c>
      <c r="G48" s="850" t="s">
        <v>189</v>
      </c>
      <c r="H48" s="865" t="s">
        <v>1552</v>
      </c>
      <c r="I48" s="864" t="s">
        <v>1407</v>
      </c>
      <c r="J48" s="857" t="s">
        <v>416</v>
      </c>
      <c r="K48" s="850">
        <v>3</v>
      </c>
      <c r="L48" s="850" t="s">
        <v>1937</v>
      </c>
      <c r="M48" s="850">
        <v>0</v>
      </c>
      <c r="N48" s="851"/>
      <c r="O48" s="851"/>
    </row>
    <row r="49" spans="1:15" s="8" customFormat="1" ht="15" thickBot="1" x14ac:dyDescent="0.35">
      <c r="A49" s="851" t="s">
        <v>9013</v>
      </c>
      <c r="B49" s="851" t="s">
        <v>208</v>
      </c>
      <c r="C49" s="876">
        <v>300</v>
      </c>
      <c r="D49" s="870">
        <v>2.2599999999999999E-2</v>
      </c>
      <c r="E49" s="871">
        <v>43842</v>
      </c>
      <c r="F49" s="851" t="s">
        <v>2592</v>
      </c>
      <c r="G49" s="872" t="s">
        <v>573</v>
      </c>
      <c r="H49" s="873" t="s">
        <v>1315</v>
      </c>
      <c r="I49" s="874" t="s">
        <v>1316</v>
      </c>
      <c r="J49" s="851" t="s">
        <v>7755</v>
      </c>
      <c r="K49" s="877">
        <v>5.67</v>
      </c>
      <c r="L49" s="872" t="s">
        <v>1937</v>
      </c>
      <c r="M49" s="877">
        <v>0</v>
      </c>
      <c r="N49" s="851"/>
      <c r="O49" s="851"/>
    </row>
    <row r="50" spans="1:15" s="8" customFormat="1" ht="15.6" thickTop="1" thickBot="1" x14ac:dyDescent="0.35">
      <c r="A50" s="848" t="s">
        <v>8770</v>
      </c>
      <c r="B50" s="848"/>
      <c r="C50" s="847">
        <f>SUM(C37:C49)</f>
        <v>8400</v>
      </c>
      <c r="D50" s="842"/>
      <c r="E50" s="841"/>
      <c r="F50" s="840"/>
      <c r="G50" s="840"/>
      <c r="H50" s="842"/>
      <c r="I50" s="843"/>
      <c r="J50" s="848" t="s">
        <v>8771</v>
      </c>
      <c r="K50" s="866">
        <f>SUM(K37:K49)/13</f>
        <v>3.186923076923077</v>
      </c>
      <c r="L50" s="848" t="s">
        <v>8771</v>
      </c>
      <c r="M50" s="867">
        <f>SUM(M48:M49,M41:M46,M39)/9</f>
        <v>4.8888888888888893</v>
      </c>
      <c r="N50" s="851"/>
      <c r="O50" s="851"/>
    </row>
    <row r="51" spans="1:15" ht="15" thickTop="1" x14ac:dyDescent="0.3"/>
    <row r="52" spans="1:15" s="8" customFormat="1" ht="15" thickBot="1" x14ac:dyDescent="0.35">
      <c r="A52" s="845">
        <v>42012</v>
      </c>
      <c r="B52" s="846"/>
      <c r="C52" s="846"/>
      <c r="D52" s="846"/>
      <c r="E52" s="846"/>
      <c r="F52" s="846"/>
      <c r="G52" s="846"/>
      <c r="H52" s="846"/>
      <c r="I52" s="846"/>
      <c r="J52" s="846"/>
      <c r="K52" s="846"/>
      <c r="L52" s="846"/>
      <c r="M52" s="846"/>
      <c r="N52" s="851"/>
      <c r="O52" s="851"/>
    </row>
    <row r="53" spans="1:15" s="8" customFormat="1" ht="15.6" thickTop="1" thickBot="1" x14ac:dyDescent="0.35">
      <c r="A53" s="840" t="s">
        <v>0</v>
      </c>
      <c r="B53" s="840" t="s">
        <v>1</v>
      </c>
      <c r="C53" s="840" t="s">
        <v>8728</v>
      </c>
      <c r="D53" s="842" t="s">
        <v>7609</v>
      </c>
      <c r="E53" s="841" t="s">
        <v>3671</v>
      </c>
      <c r="F53" s="840" t="s">
        <v>5</v>
      </c>
      <c r="G53" s="840" t="s">
        <v>6</v>
      </c>
      <c r="H53" s="842" t="s">
        <v>7</v>
      </c>
      <c r="I53" s="843" t="s">
        <v>8</v>
      </c>
      <c r="J53" s="840" t="s">
        <v>9</v>
      </c>
      <c r="K53" s="840" t="s">
        <v>8729</v>
      </c>
      <c r="L53" s="840" t="s">
        <v>8730</v>
      </c>
      <c r="M53" s="844" t="s">
        <v>3623</v>
      </c>
      <c r="N53" s="851"/>
      <c r="O53" s="851"/>
    </row>
    <row r="54" spans="1:15" s="8" customFormat="1" ht="15" thickTop="1" x14ac:dyDescent="0.3">
      <c r="A54" s="851" t="s">
        <v>3273</v>
      </c>
      <c r="B54" s="851" t="s">
        <v>100</v>
      </c>
      <c r="C54" s="869">
        <v>750</v>
      </c>
      <c r="D54" s="870">
        <v>1.7500000000000002E-2</v>
      </c>
      <c r="E54" s="871">
        <v>43116</v>
      </c>
      <c r="F54" s="851" t="s">
        <v>8823</v>
      </c>
      <c r="G54" s="872" t="s">
        <v>292</v>
      </c>
      <c r="H54" s="873" t="s">
        <v>695</v>
      </c>
      <c r="I54" s="874" t="s">
        <v>1380</v>
      </c>
      <c r="J54" s="851" t="s">
        <v>8754</v>
      </c>
      <c r="K54" s="872">
        <v>2.13</v>
      </c>
      <c r="L54" s="851" t="s">
        <v>2958</v>
      </c>
      <c r="M54" s="872">
        <v>1</v>
      </c>
      <c r="N54" s="851"/>
      <c r="O54" s="851"/>
    </row>
    <row r="55" spans="1:15" s="8" customFormat="1" x14ac:dyDescent="0.3">
      <c r="A55" s="846" t="s">
        <v>3275</v>
      </c>
      <c r="B55" s="846" t="s">
        <v>100</v>
      </c>
      <c r="C55" s="868">
        <v>500</v>
      </c>
      <c r="D55" s="864" t="s">
        <v>8824</v>
      </c>
      <c r="E55" s="849">
        <v>43116</v>
      </c>
      <c r="F55" s="846" t="s">
        <v>8823</v>
      </c>
      <c r="G55" s="850" t="s">
        <v>2299</v>
      </c>
      <c r="H55" s="865" t="s">
        <v>1745</v>
      </c>
      <c r="I55" s="864" t="s">
        <v>8824</v>
      </c>
      <c r="J55" s="846" t="s">
        <v>8825</v>
      </c>
      <c r="K55" s="850">
        <v>2.4</v>
      </c>
      <c r="L55" s="850" t="s">
        <v>7706</v>
      </c>
      <c r="M55" s="850" t="s">
        <v>7706</v>
      </c>
      <c r="N55" s="851"/>
      <c r="O55" s="851"/>
    </row>
    <row r="56" spans="1:15" s="8" customFormat="1" x14ac:dyDescent="0.3">
      <c r="A56" s="851" t="s">
        <v>3273</v>
      </c>
      <c r="B56" s="851" t="s">
        <v>100</v>
      </c>
      <c r="C56" s="869">
        <v>1000</v>
      </c>
      <c r="D56" s="870">
        <v>2.4500000000000001E-2</v>
      </c>
      <c r="E56" s="871">
        <v>43846</v>
      </c>
      <c r="F56" s="851" t="s">
        <v>8823</v>
      </c>
      <c r="G56" s="872" t="s">
        <v>226</v>
      </c>
      <c r="H56" s="873" t="s">
        <v>713</v>
      </c>
      <c r="I56" s="874" t="s">
        <v>1054</v>
      </c>
      <c r="J56" s="851" t="s">
        <v>7576</v>
      </c>
      <c r="K56" s="872">
        <v>3.5</v>
      </c>
      <c r="L56" s="872" t="s">
        <v>2042</v>
      </c>
      <c r="M56" s="872">
        <v>6</v>
      </c>
      <c r="N56" s="851"/>
      <c r="O56" s="851"/>
    </row>
    <row r="57" spans="1:15" s="8" customFormat="1" x14ac:dyDescent="0.3">
      <c r="A57" s="846" t="s">
        <v>1671</v>
      </c>
      <c r="B57" s="846" t="s">
        <v>1035</v>
      </c>
      <c r="C57" s="868">
        <v>750</v>
      </c>
      <c r="D57" s="856">
        <v>2.9499999999999998E-2</v>
      </c>
      <c r="E57" s="849">
        <v>43845</v>
      </c>
      <c r="F57" s="846" t="s">
        <v>8826</v>
      </c>
      <c r="G57" s="850" t="s">
        <v>385</v>
      </c>
      <c r="H57" s="865" t="s">
        <v>1111</v>
      </c>
      <c r="I57" s="864" t="s">
        <v>657</v>
      </c>
      <c r="J57" s="846" t="s">
        <v>7449</v>
      </c>
      <c r="K57" s="850">
        <v>3.87</v>
      </c>
      <c r="L57" s="850" t="s">
        <v>3650</v>
      </c>
      <c r="M57" s="850">
        <v>7.5</v>
      </c>
      <c r="N57" s="851"/>
      <c r="O57" s="851"/>
    </row>
    <row r="58" spans="1:15" s="8" customFormat="1" ht="15" thickBot="1" x14ac:dyDescent="0.35">
      <c r="A58" s="851" t="s">
        <v>2875</v>
      </c>
      <c r="B58" s="851" t="s">
        <v>1216</v>
      </c>
      <c r="C58" s="876">
        <v>1100</v>
      </c>
      <c r="D58" s="874" t="s">
        <v>8827</v>
      </c>
      <c r="E58" s="871">
        <v>42748</v>
      </c>
      <c r="F58" s="851" t="s">
        <v>8828</v>
      </c>
      <c r="G58" s="872" t="s">
        <v>8829</v>
      </c>
      <c r="H58" s="873"/>
      <c r="I58" s="874" t="s">
        <v>8827</v>
      </c>
      <c r="J58" s="851" t="s">
        <v>8825</v>
      </c>
      <c r="K58" s="877">
        <v>1.0900000000000001</v>
      </c>
      <c r="L58" s="851" t="s">
        <v>7706</v>
      </c>
      <c r="M58" s="877" t="s">
        <v>7706</v>
      </c>
      <c r="N58" s="851"/>
      <c r="O58" s="851"/>
    </row>
    <row r="59" spans="1:15" s="8" customFormat="1" ht="15.6" thickTop="1" thickBot="1" x14ac:dyDescent="0.35">
      <c r="A59" s="848" t="s">
        <v>8770</v>
      </c>
      <c r="B59" s="848"/>
      <c r="C59" s="847">
        <f>SUM(C54:C58)</f>
        <v>4100</v>
      </c>
      <c r="D59" s="842"/>
      <c r="E59" s="841"/>
      <c r="F59" s="840"/>
      <c r="G59" s="840"/>
      <c r="H59" s="842"/>
      <c r="I59" s="843"/>
      <c r="J59" s="848" t="s">
        <v>8771</v>
      </c>
      <c r="K59" s="866">
        <f>SUM(K54:K58)/5</f>
        <v>2.5979999999999999</v>
      </c>
      <c r="L59" s="848" t="s">
        <v>8771</v>
      </c>
      <c r="M59" s="867">
        <f>SUM(M56:M57,M54)/3</f>
        <v>4.833333333333333</v>
      </c>
      <c r="N59" s="851"/>
      <c r="O59" s="851"/>
    </row>
    <row r="60" spans="1:15" s="8" customFormat="1" ht="15" thickTop="1" x14ac:dyDescent="0.3">
      <c r="A60" s="858"/>
      <c r="B60" s="858"/>
      <c r="C60" s="859"/>
      <c r="D60" s="860"/>
      <c r="E60" s="861"/>
      <c r="F60" s="862"/>
      <c r="G60" s="862"/>
      <c r="H60" s="860"/>
      <c r="I60" s="863"/>
      <c r="J60" s="858"/>
      <c r="K60" s="875"/>
      <c r="L60" s="858"/>
      <c r="M60" s="875"/>
      <c r="N60" s="851"/>
      <c r="O60" s="851"/>
    </row>
    <row r="61" spans="1:15" ht="15" thickBot="1" x14ac:dyDescent="0.35">
      <c r="A61" s="845">
        <v>42011</v>
      </c>
      <c r="B61" s="846"/>
      <c r="C61" s="846"/>
      <c r="D61" s="846"/>
      <c r="E61" s="846"/>
      <c r="F61" s="846"/>
      <c r="G61" s="846"/>
      <c r="H61" s="846"/>
      <c r="I61" s="846"/>
      <c r="J61" s="846"/>
      <c r="K61" s="846"/>
      <c r="L61" s="846"/>
      <c r="M61" s="846"/>
    </row>
    <row r="62" spans="1:15" ht="15.6" thickTop="1" thickBot="1" x14ac:dyDescent="0.35">
      <c r="A62" s="840" t="s">
        <v>0</v>
      </c>
      <c r="B62" s="840" t="s">
        <v>1</v>
      </c>
      <c r="C62" s="840" t="s">
        <v>8728</v>
      </c>
      <c r="D62" s="842" t="s">
        <v>7609</v>
      </c>
      <c r="E62" s="841" t="s">
        <v>3671</v>
      </c>
      <c r="F62" s="840" t="s">
        <v>5</v>
      </c>
      <c r="G62" s="840" t="s">
        <v>6</v>
      </c>
      <c r="H62" s="842" t="s">
        <v>7</v>
      </c>
      <c r="I62" s="843" t="s">
        <v>8</v>
      </c>
      <c r="J62" s="840" t="s">
        <v>9</v>
      </c>
      <c r="K62" s="840" t="s">
        <v>8729</v>
      </c>
      <c r="L62" s="840" t="s">
        <v>8730</v>
      </c>
      <c r="M62" s="844" t="s">
        <v>3623</v>
      </c>
    </row>
    <row r="63" spans="1:15" ht="15" thickTop="1" x14ac:dyDescent="0.3">
      <c r="A63" s="851" t="s">
        <v>1706</v>
      </c>
      <c r="B63" s="851" t="s">
        <v>987</v>
      </c>
      <c r="C63" s="869">
        <v>1000</v>
      </c>
      <c r="D63" s="874" t="s">
        <v>1338</v>
      </c>
      <c r="E63" s="871">
        <v>42565</v>
      </c>
      <c r="F63" s="851" t="s">
        <v>8731</v>
      </c>
      <c r="G63" s="872" t="s">
        <v>8732</v>
      </c>
      <c r="H63" s="873" t="s">
        <v>1338</v>
      </c>
      <c r="I63" s="874" t="s">
        <v>1338</v>
      </c>
      <c r="J63" s="851" t="s">
        <v>7476</v>
      </c>
      <c r="K63" s="872">
        <v>1</v>
      </c>
      <c r="L63" s="851" t="s">
        <v>7706</v>
      </c>
      <c r="M63" s="872" t="s">
        <v>7706</v>
      </c>
    </row>
    <row r="64" spans="1:15" x14ac:dyDescent="0.3">
      <c r="A64" s="846" t="s">
        <v>2565</v>
      </c>
      <c r="B64" s="846" t="s">
        <v>1814</v>
      </c>
      <c r="C64" s="868">
        <v>500</v>
      </c>
      <c r="D64" s="856">
        <v>1.8749999999999999E-2</v>
      </c>
      <c r="E64" s="849">
        <v>43112</v>
      </c>
      <c r="F64" s="846" t="s">
        <v>908</v>
      </c>
      <c r="G64" s="850" t="s">
        <v>652</v>
      </c>
      <c r="H64" s="865" t="s">
        <v>1053</v>
      </c>
      <c r="I64" s="864" t="s">
        <v>1054</v>
      </c>
      <c r="J64" s="846" t="s">
        <v>8733</v>
      </c>
      <c r="K64" s="853">
        <v>4.2</v>
      </c>
      <c r="L64" s="846" t="s">
        <v>1994</v>
      </c>
      <c r="M64" s="853">
        <v>2</v>
      </c>
    </row>
    <row r="65" spans="1:13" x14ac:dyDescent="0.3">
      <c r="A65" s="851" t="s">
        <v>8734</v>
      </c>
      <c r="B65" s="851" t="s">
        <v>1814</v>
      </c>
      <c r="C65" s="869">
        <v>250</v>
      </c>
      <c r="D65" s="874" t="s">
        <v>917</v>
      </c>
      <c r="E65" s="871">
        <v>43112</v>
      </c>
      <c r="F65" s="851" t="s">
        <v>908</v>
      </c>
      <c r="G65" s="851" t="s">
        <v>2299</v>
      </c>
      <c r="H65" s="873" t="s">
        <v>2299</v>
      </c>
      <c r="I65" s="874" t="s">
        <v>917</v>
      </c>
      <c r="J65" s="851" t="s">
        <v>4809</v>
      </c>
      <c r="K65" s="872">
        <v>1.7</v>
      </c>
      <c r="L65" s="851" t="s">
        <v>7706</v>
      </c>
      <c r="M65" s="872" t="s">
        <v>7706</v>
      </c>
    </row>
    <row r="66" spans="1:13" x14ac:dyDescent="0.3">
      <c r="A66" s="846" t="s">
        <v>2684</v>
      </c>
      <c r="B66" s="846" t="s">
        <v>73</v>
      </c>
      <c r="C66" s="868">
        <v>1250</v>
      </c>
      <c r="D66" s="856">
        <v>1.4500000000000001E-2</v>
      </c>
      <c r="E66" s="849">
        <v>43112</v>
      </c>
      <c r="F66" s="846" t="s">
        <v>8735</v>
      </c>
      <c r="G66" s="850" t="s">
        <v>1432</v>
      </c>
      <c r="H66" s="865"/>
      <c r="I66" s="864" t="s">
        <v>2898</v>
      </c>
      <c r="J66" s="846" t="s">
        <v>8736</v>
      </c>
      <c r="K66" s="853">
        <v>2.6</v>
      </c>
      <c r="L66" s="846" t="s">
        <v>2150</v>
      </c>
      <c r="M66" s="853">
        <v>8</v>
      </c>
    </row>
    <row r="67" spans="1:13" x14ac:dyDescent="0.3">
      <c r="A67" s="851" t="s">
        <v>8737</v>
      </c>
      <c r="B67" s="851" t="s">
        <v>73</v>
      </c>
      <c r="C67" s="869">
        <v>500</v>
      </c>
      <c r="D67" s="874" t="s">
        <v>8738</v>
      </c>
      <c r="E67" s="871">
        <v>43112</v>
      </c>
      <c r="F67" s="851" t="s">
        <v>8735</v>
      </c>
      <c r="G67" s="872" t="s">
        <v>2299</v>
      </c>
      <c r="H67" s="873"/>
      <c r="I67" s="874" t="s">
        <v>8738</v>
      </c>
      <c r="J67" s="851" t="s">
        <v>7768</v>
      </c>
      <c r="K67" s="872">
        <v>2.5</v>
      </c>
      <c r="L67" s="851" t="s">
        <v>7706</v>
      </c>
      <c r="M67" s="872" t="s">
        <v>7706</v>
      </c>
    </row>
    <row r="68" spans="1:13" x14ac:dyDescent="0.3">
      <c r="A68" s="846" t="s">
        <v>2181</v>
      </c>
      <c r="B68" s="846" t="s">
        <v>1155</v>
      </c>
      <c r="C68" s="868">
        <v>250</v>
      </c>
      <c r="D68" s="856">
        <v>2.1999999999999999E-2</v>
      </c>
      <c r="E68" s="849">
        <v>43845</v>
      </c>
      <c r="F68" s="846" t="s">
        <v>8739</v>
      </c>
      <c r="G68" s="850" t="s">
        <v>631</v>
      </c>
      <c r="H68" s="850" t="s">
        <v>1217</v>
      </c>
      <c r="I68" s="864" t="s">
        <v>1218</v>
      </c>
      <c r="J68" s="846" t="s">
        <v>7768</v>
      </c>
      <c r="K68" s="853">
        <v>5</v>
      </c>
      <c r="L68" s="846" t="s">
        <v>2274</v>
      </c>
      <c r="M68" s="853">
        <v>4</v>
      </c>
    </row>
    <row r="69" spans="1:13" x14ac:dyDescent="0.3">
      <c r="A69" s="851" t="s">
        <v>8740</v>
      </c>
      <c r="B69" s="851" t="s">
        <v>998</v>
      </c>
      <c r="C69" s="869">
        <v>600</v>
      </c>
      <c r="D69" s="870">
        <v>3.5000000000000003E-2</v>
      </c>
      <c r="E69" s="871">
        <v>45672</v>
      </c>
      <c r="F69" s="851" t="s">
        <v>8741</v>
      </c>
      <c r="G69" s="872" t="s">
        <v>185</v>
      </c>
      <c r="H69" s="873" t="s">
        <v>1257</v>
      </c>
      <c r="I69" s="874" t="s">
        <v>1037</v>
      </c>
      <c r="J69" s="851" t="s">
        <v>7576</v>
      </c>
      <c r="K69" s="872">
        <v>5.83</v>
      </c>
      <c r="L69" s="851" t="s">
        <v>1890</v>
      </c>
      <c r="M69" s="872">
        <v>5</v>
      </c>
    </row>
    <row r="70" spans="1:13" x14ac:dyDescent="0.3">
      <c r="A70" s="846" t="s">
        <v>8740</v>
      </c>
      <c r="B70" s="846" t="s">
        <v>998</v>
      </c>
      <c r="C70" s="868">
        <v>600</v>
      </c>
      <c r="D70" s="856">
        <v>4.5999999999999999E-2</v>
      </c>
      <c r="E70" s="849">
        <v>16452</v>
      </c>
      <c r="F70" s="846" t="s">
        <v>8741</v>
      </c>
      <c r="G70" s="850" t="s">
        <v>593</v>
      </c>
      <c r="H70" s="865" t="s">
        <v>1666</v>
      </c>
      <c r="I70" s="864" t="s">
        <v>1146</v>
      </c>
      <c r="J70" s="846" t="s">
        <v>7757</v>
      </c>
      <c r="K70" s="853">
        <v>5</v>
      </c>
      <c r="L70" s="846" t="s">
        <v>1890</v>
      </c>
      <c r="M70" s="853">
        <v>5</v>
      </c>
    </row>
    <row r="71" spans="1:13" x14ac:dyDescent="0.3">
      <c r="A71" s="851" t="s">
        <v>2182</v>
      </c>
      <c r="B71" s="851" t="s">
        <v>1514</v>
      </c>
      <c r="C71" s="869">
        <v>600</v>
      </c>
      <c r="D71" s="870">
        <v>3.5000000000000003E-2</v>
      </c>
      <c r="E71" s="871">
        <v>45689</v>
      </c>
      <c r="F71" s="851" t="s">
        <v>8742</v>
      </c>
      <c r="G71" s="872" t="s">
        <v>185</v>
      </c>
      <c r="H71" s="873" t="s">
        <v>1332</v>
      </c>
      <c r="I71" s="874" t="s">
        <v>1182</v>
      </c>
      <c r="J71" s="851" t="s">
        <v>8743</v>
      </c>
      <c r="K71" s="872">
        <v>4.67</v>
      </c>
      <c r="L71" s="851" t="s">
        <v>2150</v>
      </c>
      <c r="M71" s="872">
        <v>8</v>
      </c>
    </row>
    <row r="72" spans="1:13" x14ac:dyDescent="0.3">
      <c r="A72" s="846" t="s">
        <v>2182</v>
      </c>
      <c r="B72" s="846" t="s">
        <v>1514</v>
      </c>
      <c r="C72" s="868">
        <v>300</v>
      </c>
      <c r="D72" s="856">
        <v>4.3749999999999997E-2</v>
      </c>
      <c r="E72" s="849">
        <v>16469</v>
      </c>
      <c r="F72" s="846" t="s">
        <v>8742</v>
      </c>
      <c r="G72" s="850" t="s">
        <v>591</v>
      </c>
      <c r="H72" s="865" t="s">
        <v>1506</v>
      </c>
      <c r="I72" s="864" t="s">
        <v>1507</v>
      </c>
      <c r="J72" s="846" t="s">
        <v>7293</v>
      </c>
      <c r="K72" s="850">
        <v>6.67</v>
      </c>
      <c r="L72" s="850" t="s">
        <v>2150</v>
      </c>
      <c r="M72" s="850">
        <v>8</v>
      </c>
    </row>
    <row r="73" spans="1:13" x14ac:dyDescent="0.3">
      <c r="A73" s="851" t="s">
        <v>2238</v>
      </c>
      <c r="B73" s="851" t="s">
        <v>182</v>
      </c>
      <c r="C73" s="869">
        <v>750</v>
      </c>
      <c r="D73" s="870">
        <v>0.02</v>
      </c>
      <c r="E73" s="871">
        <v>43112</v>
      </c>
      <c r="F73" s="851" t="s">
        <v>8744</v>
      </c>
      <c r="G73" s="872" t="s">
        <v>144</v>
      </c>
      <c r="H73" s="873" t="s">
        <v>1608</v>
      </c>
      <c r="I73" s="874" t="s">
        <v>1042</v>
      </c>
      <c r="J73" s="851" t="s">
        <v>8745</v>
      </c>
      <c r="K73" s="872">
        <v>1.47</v>
      </c>
      <c r="L73" s="878" t="s">
        <v>2223</v>
      </c>
      <c r="M73" s="872">
        <v>12.5</v>
      </c>
    </row>
    <row r="74" spans="1:13" x14ac:dyDescent="0.3">
      <c r="A74" s="846" t="s">
        <v>8746</v>
      </c>
      <c r="B74" s="846" t="s">
        <v>182</v>
      </c>
      <c r="C74" s="868">
        <v>250</v>
      </c>
      <c r="D74" s="864" t="s">
        <v>8747</v>
      </c>
      <c r="E74" s="849">
        <v>43112</v>
      </c>
      <c r="F74" s="846" t="s">
        <v>8744</v>
      </c>
      <c r="G74" s="850" t="s">
        <v>2299</v>
      </c>
      <c r="H74" s="865" t="s">
        <v>2299</v>
      </c>
      <c r="I74" s="864" t="s">
        <v>8747</v>
      </c>
      <c r="J74" s="846" t="s">
        <v>8745</v>
      </c>
      <c r="K74" s="850">
        <v>4.4000000000000004</v>
      </c>
      <c r="L74" s="850" t="s">
        <v>7706</v>
      </c>
      <c r="M74" s="850" t="s">
        <v>7706</v>
      </c>
    </row>
    <row r="75" spans="1:13" x14ac:dyDescent="0.3">
      <c r="A75" s="851" t="s">
        <v>8748</v>
      </c>
      <c r="B75" s="851" t="s">
        <v>369</v>
      </c>
      <c r="C75" s="869">
        <v>400</v>
      </c>
      <c r="D75" s="870">
        <v>2.5000000000000001E-2</v>
      </c>
      <c r="E75" s="871">
        <v>43845</v>
      </c>
      <c r="F75" s="851" t="s">
        <v>8749</v>
      </c>
      <c r="G75" s="872" t="s">
        <v>226</v>
      </c>
      <c r="H75" s="873" t="s">
        <v>597</v>
      </c>
      <c r="I75" s="874" t="s">
        <v>991</v>
      </c>
      <c r="J75" s="851" t="s">
        <v>504</v>
      </c>
      <c r="K75" s="872">
        <v>1.75</v>
      </c>
      <c r="L75" s="872" t="s">
        <v>2303</v>
      </c>
      <c r="M75" s="851" t="s">
        <v>1903</v>
      </c>
    </row>
    <row r="76" spans="1:13" x14ac:dyDescent="0.3">
      <c r="A76" s="846" t="s">
        <v>2965</v>
      </c>
      <c r="B76" s="846" t="s">
        <v>8750</v>
      </c>
      <c r="C76" s="868">
        <v>600</v>
      </c>
      <c r="D76" s="856">
        <v>3.7499999999999999E-2</v>
      </c>
      <c r="E76" s="849">
        <v>44593</v>
      </c>
      <c r="F76" s="846" t="s">
        <v>8751</v>
      </c>
      <c r="G76" s="850" t="s">
        <v>1757</v>
      </c>
      <c r="H76" s="865" t="s">
        <v>1718</v>
      </c>
      <c r="I76" s="864" t="s">
        <v>1560</v>
      </c>
      <c r="J76" s="846" t="s">
        <v>8098</v>
      </c>
      <c r="K76" s="850">
        <v>2.5</v>
      </c>
      <c r="L76" s="850" t="s">
        <v>1933</v>
      </c>
      <c r="M76" s="850">
        <v>7</v>
      </c>
    </row>
    <row r="77" spans="1:13" ht="15" thickBot="1" x14ac:dyDescent="0.35">
      <c r="A77" s="851" t="s">
        <v>8752</v>
      </c>
      <c r="B77" s="851" t="s">
        <v>478</v>
      </c>
      <c r="C77" s="876">
        <v>1000</v>
      </c>
      <c r="D77" s="870">
        <v>2.2499999999999999E-2</v>
      </c>
      <c r="E77" s="871">
        <v>43844</v>
      </c>
      <c r="F77" s="851" t="s">
        <v>8753</v>
      </c>
      <c r="G77" s="872" t="s">
        <v>631</v>
      </c>
      <c r="H77" s="873" t="s">
        <v>1945</v>
      </c>
      <c r="I77" s="874" t="s">
        <v>1380</v>
      </c>
      <c r="J77" s="851" t="s">
        <v>8754</v>
      </c>
      <c r="K77" s="877">
        <v>1.6</v>
      </c>
      <c r="L77" s="851" t="s">
        <v>6031</v>
      </c>
      <c r="M77" s="877">
        <v>6.5</v>
      </c>
    </row>
    <row r="78" spans="1:13" ht="15.6" thickTop="1" thickBot="1" x14ac:dyDescent="0.35">
      <c r="A78" s="848" t="s">
        <v>8770</v>
      </c>
      <c r="B78" s="848"/>
      <c r="C78" s="847">
        <v>8850</v>
      </c>
      <c r="D78" s="842"/>
      <c r="E78" s="841"/>
      <c r="F78" s="840"/>
      <c r="G78" s="840"/>
      <c r="H78" s="842"/>
      <c r="I78" s="843"/>
      <c r="J78" s="848" t="s">
        <v>8771</v>
      </c>
      <c r="K78" s="866">
        <v>3.3926666666666665</v>
      </c>
      <c r="L78" s="848" t="s">
        <v>8771</v>
      </c>
      <c r="M78" s="867">
        <v>7.09</v>
      </c>
    </row>
    <row r="79" spans="1:13" ht="15" thickTop="1" x14ac:dyDescent="0.3">
      <c r="A79" s="858"/>
      <c r="B79" s="858"/>
      <c r="C79" s="859"/>
      <c r="D79" s="860"/>
      <c r="E79" s="861"/>
      <c r="F79" s="862"/>
      <c r="G79" s="862"/>
      <c r="H79" s="860"/>
      <c r="I79" s="863"/>
      <c r="J79" s="858"/>
      <c r="K79" s="875"/>
      <c r="L79" s="858"/>
      <c r="M79" s="875"/>
    </row>
    <row r="80" spans="1:13" ht="15" thickBot="1" x14ac:dyDescent="0.35">
      <c r="A80" s="845">
        <v>42010</v>
      </c>
      <c r="B80" s="846"/>
      <c r="C80" s="846"/>
      <c r="D80" s="846"/>
      <c r="E80" s="846"/>
      <c r="F80" s="846"/>
      <c r="G80" s="846"/>
      <c r="H80" s="846"/>
      <c r="I80" s="846"/>
      <c r="J80" s="846"/>
      <c r="K80" s="846"/>
      <c r="L80" s="846"/>
      <c r="M80" s="846"/>
    </row>
    <row r="81" spans="1:13" ht="15.6" thickTop="1" thickBot="1" x14ac:dyDescent="0.35">
      <c r="A81" s="840" t="s">
        <v>0</v>
      </c>
      <c r="B81" s="840" t="s">
        <v>1</v>
      </c>
      <c r="C81" s="840" t="s">
        <v>8728</v>
      </c>
      <c r="D81" s="842" t="s">
        <v>7609</v>
      </c>
      <c r="E81" s="841" t="s">
        <v>3671</v>
      </c>
      <c r="F81" s="840" t="s">
        <v>5</v>
      </c>
      <c r="G81" s="840" t="s">
        <v>6</v>
      </c>
      <c r="H81" s="842" t="s">
        <v>7</v>
      </c>
      <c r="I81" s="843" t="s">
        <v>8</v>
      </c>
      <c r="J81" s="840" t="s">
        <v>9</v>
      </c>
      <c r="K81" s="840" t="s">
        <v>8729</v>
      </c>
      <c r="L81" s="840" t="s">
        <v>8730</v>
      </c>
      <c r="M81" s="844" t="s">
        <v>3623</v>
      </c>
    </row>
    <row r="82" spans="1:13" ht="15" thickTop="1" x14ac:dyDescent="0.3">
      <c r="A82" s="846" t="s">
        <v>3281</v>
      </c>
      <c r="B82" s="846" t="s">
        <v>889</v>
      </c>
      <c r="C82" s="868">
        <v>2000</v>
      </c>
      <c r="D82" s="864" t="s">
        <v>1871</v>
      </c>
      <c r="E82" s="849">
        <v>42744</v>
      </c>
      <c r="F82" s="846" t="s">
        <v>2711</v>
      </c>
      <c r="G82" s="850" t="s">
        <v>8755</v>
      </c>
      <c r="H82" s="865" t="s">
        <v>8633</v>
      </c>
      <c r="I82" s="864" t="s">
        <v>1871</v>
      </c>
      <c r="J82" s="846" t="s">
        <v>7757</v>
      </c>
      <c r="K82" s="850">
        <v>1.5</v>
      </c>
      <c r="L82" s="846" t="s">
        <v>7706</v>
      </c>
      <c r="M82" s="850" t="s">
        <v>7706</v>
      </c>
    </row>
    <row r="83" spans="1:13" x14ac:dyDescent="0.3">
      <c r="A83" s="851" t="s">
        <v>1772</v>
      </c>
      <c r="B83" s="851" t="s">
        <v>889</v>
      </c>
      <c r="C83" s="869">
        <v>2000</v>
      </c>
      <c r="D83" s="870">
        <v>2.1999999999999999E-2</v>
      </c>
      <c r="E83" s="871">
        <v>43839</v>
      </c>
      <c r="F83" s="851" t="s">
        <v>2711</v>
      </c>
      <c r="G83" s="872" t="s">
        <v>695</v>
      </c>
      <c r="H83" s="873" t="s">
        <v>8756</v>
      </c>
      <c r="I83" s="874" t="s">
        <v>989</v>
      </c>
      <c r="J83" s="851" t="s">
        <v>8757</v>
      </c>
      <c r="K83" s="872">
        <v>2.35</v>
      </c>
      <c r="L83" s="851" t="s">
        <v>1917</v>
      </c>
      <c r="M83" s="872">
        <v>13</v>
      </c>
    </row>
    <row r="84" spans="1:13" x14ac:dyDescent="0.3">
      <c r="A84" s="846" t="s">
        <v>3281</v>
      </c>
      <c r="B84" s="846" t="s">
        <v>889</v>
      </c>
      <c r="C84" s="868">
        <v>500</v>
      </c>
      <c r="D84" s="864" t="s">
        <v>8758</v>
      </c>
      <c r="E84" s="849">
        <v>43839</v>
      </c>
      <c r="F84" s="846" t="s">
        <v>2711</v>
      </c>
      <c r="G84" s="850" t="s">
        <v>2299</v>
      </c>
      <c r="H84" s="865" t="s">
        <v>2299</v>
      </c>
      <c r="I84" s="864" t="s">
        <v>8758</v>
      </c>
      <c r="J84" s="846" t="s">
        <v>1690</v>
      </c>
      <c r="K84" s="850">
        <v>1.3</v>
      </c>
      <c r="L84" s="846" t="s">
        <v>7706</v>
      </c>
      <c r="M84" s="850" t="s">
        <v>7706</v>
      </c>
    </row>
    <row r="85" spans="1:13" x14ac:dyDescent="0.3">
      <c r="A85" s="851" t="s">
        <v>1434</v>
      </c>
      <c r="B85" s="851" t="s">
        <v>1005</v>
      </c>
      <c r="C85" s="869">
        <v>750</v>
      </c>
      <c r="D85" s="870">
        <v>2.145E-2</v>
      </c>
      <c r="E85" s="871">
        <v>43109</v>
      </c>
      <c r="F85" s="851" t="s">
        <v>8759</v>
      </c>
      <c r="G85" s="872" t="s">
        <v>144</v>
      </c>
      <c r="H85" s="873" t="s">
        <v>1050</v>
      </c>
      <c r="I85" s="874" t="s">
        <v>1042</v>
      </c>
      <c r="J85" s="851" t="s">
        <v>7293</v>
      </c>
      <c r="K85" s="872">
        <v>2.67</v>
      </c>
      <c r="L85" s="851" t="s">
        <v>1917</v>
      </c>
      <c r="M85" s="872">
        <v>13</v>
      </c>
    </row>
    <row r="86" spans="1:13" x14ac:dyDescent="0.3">
      <c r="A86" s="846" t="s">
        <v>8760</v>
      </c>
      <c r="B86" s="846" t="s">
        <v>1005</v>
      </c>
      <c r="C86" s="868">
        <v>500</v>
      </c>
      <c r="D86" s="856" t="s">
        <v>3349</v>
      </c>
      <c r="E86" s="849">
        <v>43109</v>
      </c>
      <c r="F86" s="846" t="s">
        <v>8759</v>
      </c>
      <c r="G86" s="850" t="s">
        <v>2299</v>
      </c>
      <c r="H86" s="865" t="s">
        <v>8761</v>
      </c>
      <c r="I86" s="864" t="s">
        <v>3349</v>
      </c>
      <c r="J86" s="846" t="s">
        <v>105</v>
      </c>
      <c r="K86" s="850">
        <v>1.6</v>
      </c>
      <c r="L86" s="846" t="s">
        <v>7706</v>
      </c>
      <c r="M86" s="850" t="s">
        <v>7706</v>
      </c>
    </row>
    <row r="87" spans="1:13" x14ac:dyDescent="0.3">
      <c r="A87" s="851" t="s">
        <v>1434</v>
      </c>
      <c r="B87" s="851" t="s">
        <v>1005</v>
      </c>
      <c r="C87" s="869">
        <v>750</v>
      </c>
      <c r="D87" s="870">
        <v>3.2190000000000003E-2</v>
      </c>
      <c r="E87" s="871">
        <v>44570</v>
      </c>
      <c r="F87" s="851" t="s">
        <v>8759</v>
      </c>
      <c r="G87" s="872" t="s">
        <v>330</v>
      </c>
      <c r="H87" s="873" t="s">
        <v>367</v>
      </c>
      <c r="I87" s="874" t="s">
        <v>657</v>
      </c>
      <c r="J87" s="851" t="s">
        <v>7293</v>
      </c>
      <c r="K87" s="872">
        <v>2.67</v>
      </c>
      <c r="L87" s="851" t="s">
        <v>1917</v>
      </c>
      <c r="M87" s="872">
        <v>13</v>
      </c>
    </row>
    <row r="88" spans="1:13" x14ac:dyDescent="0.3">
      <c r="A88" s="846" t="s">
        <v>1048</v>
      </c>
      <c r="B88" s="846" t="s">
        <v>182</v>
      </c>
      <c r="C88" s="868">
        <v>400</v>
      </c>
      <c r="D88" s="856">
        <v>2.3E-2</v>
      </c>
      <c r="E88" s="849">
        <v>43862</v>
      </c>
      <c r="F88" s="846" t="s">
        <v>8762</v>
      </c>
      <c r="G88" s="850" t="s">
        <v>573</v>
      </c>
      <c r="H88" s="865" t="s">
        <v>1991</v>
      </c>
      <c r="I88" s="864" t="s">
        <v>1254</v>
      </c>
      <c r="J88" s="846" t="s">
        <v>8763</v>
      </c>
      <c r="K88" s="850">
        <v>5.63</v>
      </c>
      <c r="L88" s="846" t="s">
        <v>1903</v>
      </c>
      <c r="M88" s="850">
        <v>12</v>
      </c>
    </row>
    <row r="89" spans="1:13" x14ac:dyDescent="0.3">
      <c r="A89" s="851" t="s">
        <v>1048</v>
      </c>
      <c r="B89" s="851" t="s">
        <v>182</v>
      </c>
      <c r="C89" s="869">
        <v>700</v>
      </c>
      <c r="D89" s="870">
        <v>3.2000000000000001E-2</v>
      </c>
      <c r="E89" s="871">
        <v>45689</v>
      </c>
      <c r="F89" s="851" t="s">
        <v>8764</v>
      </c>
      <c r="G89" s="872" t="s">
        <v>578</v>
      </c>
      <c r="H89" s="873" t="s">
        <v>1517</v>
      </c>
      <c r="I89" s="874" t="s">
        <v>1044</v>
      </c>
      <c r="J89" s="851" t="s">
        <v>8736</v>
      </c>
      <c r="K89" s="872">
        <v>4.6399999999999997</v>
      </c>
      <c r="L89" s="851" t="s">
        <v>2509</v>
      </c>
      <c r="M89" s="872">
        <v>17</v>
      </c>
    </row>
    <row r="90" spans="1:13" x14ac:dyDescent="0.3">
      <c r="A90" s="846" t="s">
        <v>1048</v>
      </c>
      <c r="B90" s="846" t="s">
        <v>182</v>
      </c>
      <c r="C90" s="868">
        <v>500</v>
      </c>
      <c r="D90" s="856">
        <v>3.9E-2</v>
      </c>
      <c r="E90" s="849">
        <v>12816</v>
      </c>
      <c r="F90" s="846" t="s">
        <v>8765</v>
      </c>
      <c r="G90" s="850" t="s">
        <v>330</v>
      </c>
      <c r="H90" s="865" t="s">
        <v>1077</v>
      </c>
      <c r="I90" s="864" t="s">
        <v>1087</v>
      </c>
      <c r="J90" s="846" t="s">
        <v>8766</v>
      </c>
      <c r="K90" s="850">
        <v>4.5999999999999996</v>
      </c>
      <c r="L90" s="846" t="s">
        <v>8767</v>
      </c>
      <c r="M90" s="850">
        <v>13.5</v>
      </c>
    </row>
    <row r="91" spans="1:13" x14ac:dyDescent="0.3">
      <c r="A91" s="851" t="s">
        <v>1048</v>
      </c>
      <c r="B91" s="851" t="s">
        <v>182</v>
      </c>
      <c r="C91" s="869">
        <v>650</v>
      </c>
      <c r="D91" s="870">
        <v>4.1000000000000002E-2</v>
      </c>
      <c r="E91" s="871">
        <v>16469</v>
      </c>
      <c r="F91" s="851" t="s">
        <v>8768</v>
      </c>
      <c r="G91" s="872" t="s">
        <v>333</v>
      </c>
      <c r="H91" s="873" t="s">
        <v>1332</v>
      </c>
      <c r="I91" s="874" t="s">
        <v>1182</v>
      </c>
      <c r="J91" s="851" t="s">
        <v>8769</v>
      </c>
      <c r="K91" s="872">
        <v>4</v>
      </c>
      <c r="L91" s="851" t="s">
        <v>1917</v>
      </c>
      <c r="M91" s="872">
        <v>13</v>
      </c>
    </row>
    <row r="92" spans="1:13" ht="15" thickBot="1" x14ac:dyDescent="0.35">
      <c r="A92" s="846" t="s">
        <v>1048</v>
      </c>
      <c r="B92" s="846" t="s">
        <v>182</v>
      </c>
      <c r="C92" s="854">
        <v>250</v>
      </c>
      <c r="D92" s="856">
        <v>4.4999999999999998E-2</v>
      </c>
      <c r="E92" s="849">
        <v>23774</v>
      </c>
      <c r="F92" s="846" t="s">
        <v>8768</v>
      </c>
      <c r="G92" s="850"/>
      <c r="H92" s="865" t="s">
        <v>2325</v>
      </c>
      <c r="I92" s="864" t="s">
        <v>1260</v>
      </c>
      <c r="J92" s="846" t="s">
        <v>1690</v>
      </c>
      <c r="K92" s="853">
        <v>2.6</v>
      </c>
      <c r="L92" s="846" t="s">
        <v>1917</v>
      </c>
      <c r="M92" s="853">
        <v>13</v>
      </c>
    </row>
    <row r="93" spans="1:13" ht="15.6" thickTop="1" thickBot="1" x14ac:dyDescent="0.35">
      <c r="A93" s="848" t="s">
        <v>8770</v>
      </c>
      <c r="B93" s="848"/>
      <c r="C93" s="847">
        <v>9000</v>
      </c>
      <c r="D93" s="842"/>
      <c r="E93" s="841"/>
      <c r="F93" s="840"/>
      <c r="G93" s="840"/>
      <c r="H93" s="842"/>
      <c r="I93" s="843"/>
      <c r="J93" s="848" t="s">
        <v>8771</v>
      </c>
      <c r="K93" s="866">
        <v>3.0509090909090912</v>
      </c>
      <c r="L93" s="848" t="s">
        <v>8771</v>
      </c>
      <c r="M93" s="867">
        <v>13.4375</v>
      </c>
    </row>
    <row r="94" spans="1:13" ht="15" thickTop="1" x14ac:dyDescent="0.3">
      <c r="A94" s="858"/>
      <c r="B94" s="858"/>
      <c r="C94" s="859"/>
      <c r="D94" s="860"/>
      <c r="E94" s="861"/>
      <c r="F94" s="862"/>
      <c r="G94" s="862"/>
      <c r="H94" s="860"/>
      <c r="I94" s="863"/>
      <c r="J94" s="858"/>
      <c r="K94" s="858"/>
      <c r="L94" s="858"/>
      <c r="M94" s="858"/>
    </row>
    <row r="95" spans="1:13" ht="15" thickBot="1" x14ac:dyDescent="0.35">
      <c r="A95" s="845">
        <v>42009</v>
      </c>
      <c r="B95" s="846"/>
      <c r="C95" s="846"/>
      <c r="D95" s="846"/>
      <c r="E95" s="846"/>
      <c r="F95" s="846"/>
      <c r="G95" s="846"/>
      <c r="H95" s="846"/>
      <c r="I95" s="846"/>
      <c r="J95" s="846"/>
      <c r="K95" s="846"/>
      <c r="L95" s="846"/>
      <c r="M95" s="846"/>
    </row>
    <row r="96" spans="1:13" ht="15.6" thickTop="1" thickBot="1" x14ac:dyDescent="0.35">
      <c r="A96" s="840" t="s">
        <v>0</v>
      </c>
      <c r="B96" s="840" t="s">
        <v>1</v>
      </c>
      <c r="C96" s="840" t="s">
        <v>8728</v>
      </c>
      <c r="D96" s="842" t="s">
        <v>7609</v>
      </c>
      <c r="E96" s="841" t="s">
        <v>3671</v>
      </c>
      <c r="F96" s="840" t="s">
        <v>5</v>
      </c>
      <c r="G96" s="840" t="s">
        <v>6</v>
      </c>
      <c r="H96" s="842" t="s">
        <v>7</v>
      </c>
      <c r="I96" s="843" t="s">
        <v>8</v>
      </c>
      <c r="J96" s="840" t="s">
        <v>9</v>
      </c>
      <c r="K96" s="840" t="s">
        <v>8729</v>
      </c>
      <c r="L96" s="840" t="s">
        <v>8730</v>
      </c>
      <c r="M96" s="844" t="s">
        <v>3623</v>
      </c>
    </row>
    <row r="97" spans="1:13" ht="15.6" thickTop="1" thickBot="1" x14ac:dyDescent="0.35">
      <c r="A97" s="846" t="s">
        <v>8772</v>
      </c>
      <c r="B97" s="846"/>
      <c r="C97" s="854"/>
      <c r="D97" s="856"/>
      <c r="E97" s="849"/>
      <c r="F97" s="846"/>
      <c r="G97" s="850"/>
      <c r="H97" s="855"/>
      <c r="I97" s="856"/>
      <c r="J97" s="857"/>
      <c r="K97" s="853"/>
      <c r="L97" s="846"/>
      <c r="M97" s="853"/>
    </row>
    <row r="98" spans="1:13" ht="15.6" thickTop="1" thickBot="1" x14ac:dyDescent="0.35">
      <c r="A98" s="848"/>
      <c r="B98" s="848"/>
      <c r="C98" s="847"/>
      <c r="D98" s="842"/>
      <c r="E98" s="841"/>
      <c r="F98" s="840"/>
      <c r="G98" s="840"/>
      <c r="H98" s="842"/>
      <c r="I98" s="843"/>
      <c r="J98" s="848"/>
      <c r="K98" s="848"/>
      <c r="L98" s="848"/>
      <c r="M98" s="85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9900"/>
  </sheetPr>
  <dimension ref="A1:CV55"/>
  <sheetViews>
    <sheetView workbookViewId="0">
      <selection activeCell="B17" sqref="B17"/>
    </sheetView>
  </sheetViews>
  <sheetFormatPr defaultColWidth="8.88671875" defaultRowHeight="14.4" x14ac:dyDescent="0.3"/>
  <cols>
    <col min="5" max="5" width="9.6640625" bestFit="1" customWidth="1"/>
    <col min="8" max="8" width="18.44140625" customWidth="1"/>
    <col min="9" max="9" width="16.33203125" customWidth="1"/>
    <col min="10" max="10" width="13.33203125" customWidth="1"/>
    <col min="19" max="20" width="9.33203125" bestFit="1" customWidth="1"/>
  </cols>
  <sheetData>
    <row r="1" spans="1:100" s="1001" customFormat="1" x14ac:dyDescent="0.3">
      <c r="A1" s="995" t="s">
        <v>0</v>
      </c>
      <c r="B1" s="996" t="s">
        <v>1</v>
      </c>
      <c r="C1" s="996" t="s">
        <v>2</v>
      </c>
      <c r="D1" s="996" t="s">
        <v>3</v>
      </c>
      <c r="E1" s="997" t="s">
        <v>4</v>
      </c>
      <c r="F1" s="996" t="s">
        <v>5</v>
      </c>
      <c r="G1" s="996" t="s">
        <v>6</v>
      </c>
      <c r="H1" s="998" t="s">
        <v>7</v>
      </c>
      <c r="I1" s="999" t="s">
        <v>8</v>
      </c>
      <c r="J1" s="997" t="s">
        <v>8773</v>
      </c>
      <c r="K1" s="996" t="s">
        <v>3618</v>
      </c>
      <c r="L1" s="997" t="s">
        <v>3619</v>
      </c>
      <c r="M1" s="996" t="s">
        <v>9</v>
      </c>
      <c r="N1" s="997" t="s">
        <v>8774</v>
      </c>
      <c r="O1" s="997" t="s">
        <v>3621</v>
      </c>
      <c r="P1" s="997" t="s">
        <v>3622</v>
      </c>
      <c r="Q1" s="997" t="s">
        <v>3623</v>
      </c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 s="1000"/>
      <c r="CK1" s="1000"/>
      <c r="CL1" s="1000"/>
      <c r="CM1" s="1000"/>
      <c r="CN1" s="1000"/>
      <c r="CO1" s="1000"/>
      <c r="CP1" s="1000"/>
      <c r="CQ1" s="1000"/>
      <c r="CR1" s="1000"/>
      <c r="CS1" s="1000"/>
      <c r="CT1" s="1000"/>
      <c r="CU1" s="1000"/>
      <c r="CV1" s="1000"/>
    </row>
    <row r="2" spans="1:100" s="33" customFormat="1" x14ac:dyDescent="0.3">
      <c r="A2" s="879">
        <v>42040</v>
      </c>
      <c r="E2" s="880"/>
      <c r="H2" s="881"/>
      <c r="I2" s="882"/>
      <c r="J2" s="880"/>
      <c r="K2" s="882"/>
      <c r="L2" s="880"/>
      <c r="N2" s="880"/>
      <c r="P2" s="882"/>
    </row>
    <row r="3" spans="1:100" s="33" customFormat="1" x14ac:dyDescent="0.3">
      <c r="A3" s="33" t="s">
        <v>9202</v>
      </c>
      <c r="B3" s="33" t="s">
        <v>9203</v>
      </c>
      <c r="C3" s="883">
        <v>300</v>
      </c>
      <c r="D3" s="33" t="s">
        <v>164</v>
      </c>
      <c r="E3" s="62">
        <v>42776</v>
      </c>
      <c r="F3" s="33" t="s">
        <v>9204</v>
      </c>
      <c r="G3" s="33" t="s">
        <v>8020</v>
      </c>
      <c r="H3" s="881" t="s">
        <v>7789</v>
      </c>
      <c r="I3" s="882" t="s">
        <v>6970</v>
      </c>
      <c r="J3" s="880">
        <v>-7.5</v>
      </c>
      <c r="K3" s="882"/>
      <c r="L3" s="880"/>
      <c r="M3" s="33" t="s">
        <v>1472</v>
      </c>
      <c r="N3" s="880">
        <v>3.17</v>
      </c>
      <c r="O3" s="33" t="s">
        <v>93</v>
      </c>
      <c r="P3" s="882"/>
      <c r="Q3" s="33" t="s">
        <v>93</v>
      </c>
      <c r="T3" s="883">
        <f>N3*C3</f>
        <v>951</v>
      </c>
    </row>
    <row r="4" spans="1:100" s="33" customFormat="1" x14ac:dyDescent="0.3">
      <c r="A4" s="33" t="s">
        <v>9202</v>
      </c>
      <c r="B4" s="33" t="s">
        <v>9203</v>
      </c>
      <c r="C4" s="883">
        <v>700</v>
      </c>
      <c r="D4" s="33" t="s">
        <v>37</v>
      </c>
      <c r="E4" s="62">
        <v>43871</v>
      </c>
      <c r="F4" s="33" t="s">
        <v>9204</v>
      </c>
      <c r="G4" s="33" t="s">
        <v>2299</v>
      </c>
      <c r="H4" s="881" t="s">
        <v>2299</v>
      </c>
      <c r="I4" s="882" t="s">
        <v>9205</v>
      </c>
      <c r="J4" s="880">
        <v>-15</v>
      </c>
      <c r="K4" s="882"/>
      <c r="L4" s="880"/>
      <c r="M4" s="883" t="s">
        <v>1437</v>
      </c>
      <c r="N4" s="880">
        <v>2</v>
      </c>
      <c r="O4" s="33" t="s">
        <v>1890</v>
      </c>
      <c r="P4" s="882"/>
      <c r="Q4" s="33">
        <v>5</v>
      </c>
      <c r="S4" s="883">
        <f>Q4*C3</f>
        <v>1500</v>
      </c>
      <c r="T4" s="883">
        <f>N4*C4</f>
        <v>1400</v>
      </c>
    </row>
    <row r="5" spans="1:100" s="33" customFormat="1" x14ac:dyDescent="0.3">
      <c r="A5" s="33" t="s">
        <v>9206</v>
      </c>
      <c r="B5" s="33" t="s">
        <v>9203</v>
      </c>
      <c r="C5" s="883">
        <v>1250</v>
      </c>
      <c r="D5" s="33" t="s">
        <v>37</v>
      </c>
      <c r="E5" s="62">
        <v>43871</v>
      </c>
      <c r="F5" s="33" t="s">
        <v>9204</v>
      </c>
      <c r="G5" s="33" t="s">
        <v>570</v>
      </c>
      <c r="H5" s="881" t="s">
        <v>3838</v>
      </c>
      <c r="I5" s="882" t="s">
        <v>20</v>
      </c>
      <c r="J5" s="880">
        <v>-15</v>
      </c>
      <c r="K5" s="882" t="s">
        <v>9207</v>
      </c>
      <c r="L5" s="880">
        <v>-9</v>
      </c>
      <c r="M5" s="33" t="s">
        <v>2368</v>
      </c>
      <c r="N5" s="880">
        <v>4.32</v>
      </c>
      <c r="O5" s="33" t="s">
        <v>1890</v>
      </c>
      <c r="P5" s="882"/>
      <c r="Q5" s="33">
        <v>5</v>
      </c>
      <c r="S5" s="883">
        <f t="shared" ref="S5:S17" si="0">Q5*C4</f>
        <v>3500</v>
      </c>
      <c r="T5" s="883">
        <f t="shared" ref="T5:T17" si="1">N5*C5</f>
        <v>5400</v>
      </c>
    </row>
    <row r="6" spans="1:100" s="33" customFormat="1" x14ac:dyDescent="0.3">
      <c r="A6" s="33" t="s">
        <v>9208</v>
      </c>
      <c r="B6" s="33" t="s">
        <v>9203</v>
      </c>
      <c r="C6" s="883">
        <v>1250</v>
      </c>
      <c r="D6" s="33" t="s">
        <v>224</v>
      </c>
      <c r="E6" s="62">
        <v>43871</v>
      </c>
      <c r="F6" s="33" t="s">
        <v>9204</v>
      </c>
      <c r="G6" s="33" t="s">
        <v>631</v>
      </c>
      <c r="H6" s="881" t="s">
        <v>952</v>
      </c>
      <c r="I6" s="882" t="s">
        <v>191</v>
      </c>
      <c r="J6" s="880">
        <v>-15</v>
      </c>
      <c r="K6" s="882" t="s">
        <v>9209</v>
      </c>
      <c r="L6" s="880">
        <v>-6</v>
      </c>
      <c r="M6" s="33" t="s">
        <v>116</v>
      </c>
      <c r="N6" s="880">
        <v>4</v>
      </c>
      <c r="O6" s="33" t="s">
        <v>1937</v>
      </c>
      <c r="P6" s="882"/>
      <c r="Q6" s="33">
        <v>0</v>
      </c>
      <c r="S6" s="883">
        <f t="shared" si="0"/>
        <v>0</v>
      </c>
      <c r="T6" s="883">
        <f t="shared" si="1"/>
        <v>5000</v>
      </c>
    </row>
    <row r="7" spans="1:100" s="33" customFormat="1" x14ac:dyDescent="0.3">
      <c r="A7" s="33" t="s">
        <v>9210</v>
      </c>
      <c r="B7" s="33" t="s">
        <v>9203</v>
      </c>
      <c r="C7" s="883">
        <v>2500</v>
      </c>
      <c r="D7" s="33" t="s">
        <v>66</v>
      </c>
      <c r="E7" s="62">
        <v>45698</v>
      </c>
      <c r="F7" s="33" t="s">
        <v>9204</v>
      </c>
      <c r="G7" s="33" t="s">
        <v>145</v>
      </c>
      <c r="H7" s="881" t="s">
        <v>673</v>
      </c>
      <c r="I7" s="882" t="s">
        <v>293</v>
      </c>
      <c r="J7" s="880">
        <v>-15</v>
      </c>
      <c r="K7" s="882" t="s">
        <v>9211</v>
      </c>
      <c r="L7" s="880">
        <v>-7</v>
      </c>
      <c r="M7" s="33" t="s">
        <v>7016</v>
      </c>
      <c r="N7" s="880">
        <v>3.84</v>
      </c>
      <c r="O7" s="33" t="s">
        <v>1937</v>
      </c>
      <c r="P7" s="882"/>
      <c r="Q7" s="33">
        <v>0</v>
      </c>
      <c r="S7" s="883">
        <f t="shared" si="0"/>
        <v>0</v>
      </c>
      <c r="T7" s="883">
        <f t="shared" si="1"/>
        <v>9600</v>
      </c>
    </row>
    <row r="8" spans="1:100" s="33" customFormat="1" x14ac:dyDescent="0.3">
      <c r="A8" s="33" t="s">
        <v>9212</v>
      </c>
      <c r="B8" s="33" t="s">
        <v>9203</v>
      </c>
      <c r="C8" s="883">
        <v>2000</v>
      </c>
      <c r="D8" s="33" t="s">
        <v>117</v>
      </c>
      <c r="E8" s="62">
        <v>53003</v>
      </c>
      <c r="F8" s="33" t="s">
        <v>9204</v>
      </c>
      <c r="G8" s="33" t="s">
        <v>124</v>
      </c>
      <c r="H8" s="881" t="s">
        <v>676</v>
      </c>
      <c r="I8" s="882" t="s">
        <v>661</v>
      </c>
      <c r="J8" s="880">
        <v>-15</v>
      </c>
      <c r="K8" s="882" t="s">
        <v>9213</v>
      </c>
      <c r="L8" s="880">
        <v>-9</v>
      </c>
      <c r="M8" s="33" t="s">
        <v>9214</v>
      </c>
      <c r="N8" s="880">
        <v>4.3499999999999996</v>
      </c>
      <c r="O8" s="33" t="s">
        <v>8595</v>
      </c>
      <c r="P8" s="882"/>
      <c r="Q8" s="33">
        <v>15</v>
      </c>
      <c r="S8" s="883">
        <f t="shared" si="0"/>
        <v>37500</v>
      </c>
      <c r="T8" s="883">
        <f t="shared" si="1"/>
        <v>8700</v>
      </c>
    </row>
    <row r="9" spans="1:100" s="33" customFormat="1" x14ac:dyDescent="0.3">
      <c r="A9" s="33" t="s">
        <v>9215</v>
      </c>
      <c r="B9" s="33" t="s">
        <v>1723</v>
      </c>
      <c r="C9" s="883">
        <v>650</v>
      </c>
      <c r="D9" s="33" t="s">
        <v>66</v>
      </c>
      <c r="E9" s="62">
        <v>45700</v>
      </c>
      <c r="F9" s="880" t="s">
        <v>9216</v>
      </c>
      <c r="G9" s="880" t="s">
        <v>2538</v>
      </c>
      <c r="H9" s="881" t="s">
        <v>9217</v>
      </c>
      <c r="I9" s="882" t="s">
        <v>9218</v>
      </c>
      <c r="J9" s="880">
        <v>-12.5</v>
      </c>
      <c r="K9" s="882" t="s">
        <v>9219</v>
      </c>
      <c r="L9" s="880">
        <v>-5</v>
      </c>
      <c r="M9" s="33" t="s">
        <v>1798</v>
      </c>
      <c r="N9" s="880">
        <v>3</v>
      </c>
      <c r="O9" s="33" t="s">
        <v>1900</v>
      </c>
      <c r="P9" s="882"/>
      <c r="Q9" s="33">
        <v>10</v>
      </c>
      <c r="S9" s="883">
        <f t="shared" si="0"/>
        <v>20000</v>
      </c>
      <c r="T9" s="883">
        <f t="shared" si="1"/>
        <v>1950</v>
      </c>
    </row>
    <row r="10" spans="1:100" s="33" customFormat="1" x14ac:dyDescent="0.3">
      <c r="A10" s="33" t="s">
        <v>9220</v>
      </c>
      <c r="B10" s="33" t="s">
        <v>1723</v>
      </c>
      <c r="C10" s="883">
        <v>350</v>
      </c>
      <c r="D10" s="33" t="s">
        <v>117</v>
      </c>
      <c r="E10" s="62">
        <v>53005</v>
      </c>
      <c r="F10" s="880" t="s">
        <v>9216</v>
      </c>
      <c r="G10" s="880" t="s">
        <v>9221</v>
      </c>
      <c r="H10" s="881" t="s">
        <v>9222</v>
      </c>
      <c r="I10" s="882" t="s">
        <v>9223</v>
      </c>
      <c r="J10" s="880">
        <v>12.5</v>
      </c>
      <c r="K10" s="882" t="s">
        <v>9224</v>
      </c>
      <c r="L10" s="880">
        <v>-6</v>
      </c>
      <c r="M10" s="33" t="s">
        <v>1798</v>
      </c>
      <c r="N10" s="880">
        <v>3</v>
      </c>
      <c r="O10" s="33" t="s">
        <v>9225</v>
      </c>
      <c r="P10" s="882"/>
      <c r="Q10" s="33">
        <v>17.5</v>
      </c>
      <c r="S10" s="883">
        <f t="shared" si="0"/>
        <v>11375</v>
      </c>
      <c r="T10" s="883">
        <f t="shared" si="1"/>
        <v>1050</v>
      </c>
    </row>
    <row r="11" spans="1:100" s="33" customFormat="1" x14ac:dyDescent="0.3">
      <c r="A11" s="33" t="s">
        <v>9226</v>
      </c>
      <c r="B11" s="33" t="s">
        <v>22</v>
      </c>
      <c r="C11" s="883">
        <v>250</v>
      </c>
      <c r="D11" s="33" t="s">
        <v>12</v>
      </c>
      <c r="E11" s="62">
        <v>43140</v>
      </c>
      <c r="F11" s="880" t="s">
        <v>9227</v>
      </c>
      <c r="G11" s="880" t="s">
        <v>2299</v>
      </c>
      <c r="H11" s="881" t="s">
        <v>2299</v>
      </c>
      <c r="I11" s="882" t="s">
        <v>5816</v>
      </c>
      <c r="J11" s="880">
        <v>-15</v>
      </c>
      <c r="K11" s="882"/>
      <c r="L11" s="880"/>
      <c r="M11" s="33" t="s">
        <v>391</v>
      </c>
      <c r="N11" s="880">
        <v>2</v>
      </c>
      <c r="O11" s="33" t="s">
        <v>2892</v>
      </c>
      <c r="P11" s="882"/>
      <c r="Q11" s="33">
        <v>2.5</v>
      </c>
      <c r="S11" s="883">
        <f t="shared" si="0"/>
        <v>875</v>
      </c>
      <c r="T11" s="883">
        <f t="shared" si="1"/>
        <v>500</v>
      </c>
    </row>
    <row r="12" spans="1:100" s="33" customFormat="1" x14ac:dyDescent="0.3">
      <c r="A12" s="33" t="s">
        <v>9228</v>
      </c>
      <c r="B12" s="33" t="s">
        <v>22</v>
      </c>
      <c r="C12" s="883">
        <v>450</v>
      </c>
      <c r="D12" s="33" t="s">
        <v>12</v>
      </c>
      <c r="E12" s="62">
        <v>43140</v>
      </c>
      <c r="F12" s="880" t="s">
        <v>9227</v>
      </c>
      <c r="G12" s="880" t="s">
        <v>220</v>
      </c>
      <c r="H12" s="881" t="s">
        <v>3849</v>
      </c>
      <c r="I12" s="882" t="s">
        <v>305</v>
      </c>
      <c r="J12" s="880">
        <v>-15</v>
      </c>
      <c r="K12" s="882" t="s">
        <v>9229</v>
      </c>
      <c r="L12" s="880">
        <v>-4</v>
      </c>
      <c r="M12" s="33" t="s">
        <v>1420</v>
      </c>
      <c r="N12" s="880">
        <v>4.67</v>
      </c>
      <c r="O12" s="33" t="s">
        <v>2892</v>
      </c>
      <c r="P12" s="882"/>
      <c r="Q12" s="33">
        <v>2.5</v>
      </c>
      <c r="S12" s="883">
        <f t="shared" si="0"/>
        <v>625</v>
      </c>
      <c r="T12" s="883">
        <f t="shared" si="1"/>
        <v>2101.5</v>
      </c>
    </row>
    <row r="13" spans="1:100" s="33" customFormat="1" x14ac:dyDescent="0.3">
      <c r="A13" s="33" t="s">
        <v>5198</v>
      </c>
      <c r="B13" s="33" t="s">
        <v>22</v>
      </c>
      <c r="C13" s="883">
        <v>1000</v>
      </c>
      <c r="D13" s="33" t="s">
        <v>37</v>
      </c>
      <c r="E13" s="62">
        <v>43871</v>
      </c>
      <c r="F13" s="880" t="s">
        <v>9227</v>
      </c>
      <c r="G13" s="880" t="s">
        <v>226</v>
      </c>
      <c r="H13" s="881" t="s">
        <v>673</v>
      </c>
      <c r="I13" s="882" t="s">
        <v>293</v>
      </c>
      <c r="J13" s="880">
        <v>-20</v>
      </c>
      <c r="K13" s="882" t="s">
        <v>9230</v>
      </c>
      <c r="L13" s="880">
        <v>-3</v>
      </c>
      <c r="M13" s="33" t="s">
        <v>1972</v>
      </c>
      <c r="N13" s="880">
        <v>3.7</v>
      </c>
      <c r="O13" s="33" t="s">
        <v>4228</v>
      </c>
      <c r="P13" s="882"/>
      <c r="Q13" s="33">
        <v>1.5</v>
      </c>
      <c r="S13" s="883">
        <f t="shared" si="0"/>
        <v>675</v>
      </c>
      <c r="T13" s="883">
        <f t="shared" si="1"/>
        <v>3700</v>
      </c>
    </row>
    <row r="14" spans="1:100" s="33" customFormat="1" x14ac:dyDescent="0.3">
      <c r="A14" s="33" t="s">
        <v>9231</v>
      </c>
      <c r="B14" s="33" t="s">
        <v>22</v>
      </c>
      <c r="C14" s="883">
        <v>500</v>
      </c>
      <c r="D14" s="33" t="s">
        <v>66</v>
      </c>
      <c r="E14" s="62">
        <v>45698</v>
      </c>
      <c r="F14" s="880" t="s">
        <v>9227</v>
      </c>
      <c r="G14" s="880" t="s">
        <v>367</v>
      </c>
      <c r="H14" s="881" t="s">
        <v>628</v>
      </c>
      <c r="I14" s="882" t="s">
        <v>447</v>
      </c>
      <c r="J14" s="880">
        <v>-22.5</v>
      </c>
      <c r="K14" s="882" t="s">
        <v>9232</v>
      </c>
      <c r="L14" s="880">
        <v>-4</v>
      </c>
      <c r="M14" s="33" t="s">
        <v>934</v>
      </c>
      <c r="N14" s="880">
        <v>6.6</v>
      </c>
      <c r="O14" s="33" t="s">
        <v>4228</v>
      </c>
      <c r="P14" s="882"/>
      <c r="Q14" s="33">
        <v>1.5</v>
      </c>
      <c r="S14" s="883">
        <f t="shared" si="0"/>
        <v>1500</v>
      </c>
      <c r="T14" s="883">
        <f t="shared" si="1"/>
        <v>3300</v>
      </c>
    </row>
    <row r="15" spans="1:100" s="33" customFormat="1" x14ac:dyDescent="0.3">
      <c r="A15" s="33" t="s">
        <v>9233</v>
      </c>
      <c r="B15" s="33" t="s">
        <v>100</v>
      </c>
      <c r="C15" s="883">
        <v>500</v>
      </c>
      <c r="D15" s="33" t="s">
        <v>37</v>
      </c>
      <c r="E15" s="62">
        <v>43876</v>
      </c>
      <c r="F15" s="880" t="s">
        <v>9234</v>
      </c>
      <c r="G15" s="880" t="s">
        <v>1252</v>
      </c>
      <c r="H15" s="881" t="s">
        <v>4808</v>
      </c>
      <c r="I15" s="882" t="s">
        <v>84</v>
      </c>
      <c r="J15" s="880">
        <v>-10.5</v>
      </c>
      <c r="K15" s="882" t="s">
        <v>3943</v>
      </c>
      <c r="L15" s="880">
        <v>-4</v>
      </c>
      <c r="M15" s="33" t="s">
        <v>85</v>
      </c>
      <c r="N15" s="880">
        <v>3.6</v>
      </c>
      <c r="O15" s="33" t="s">
        <v>2274</v>
      </c>
      <c r="P15" s="882"/>
      <c r="Q15" s="33">
        <v>4</v>
      </c>
      <c r="S15" s="883">
        <f t="shared" si="0"/>
        <v>2000</v>
      </c>
      <c r="T15" s="883">
        <f t="shared" si="1"/>
        <v>1800</v>
      </c>
    </row>
    <row r="16" spans="1:100" s="33" customFormat="1" x14ac:dyDescent="0.3">
      <c r="A16" s="33" t="s">
        <v>9235</v>
      </c>
      <c r="B16" s="33" t="s">
        <v>100</v>
      </c>
      <c r="C16" s="883">
        <v>500</v>
      </c>
      <c r="D16" s="33" t="s">
        <v>224</v>
      </c>
      <c r="E16" s="62">
        <v>44607</v>
      </c>
      <c r="F16" s="880" t="s">
        <v>9234</v>
      </c>
      <c r="G16" s="880" t="s">
        <v>1752</v>
      </c>
      <c r="H16" s="881" t="s">
        <v>3859</v>
      </c>
      <c r="I16" s="882" t="s">
        <v>361</v>
      </c>
      <c r="J16" s="880">
        <v>-10.5</v>
      </c>
      <c r="K16" s="882" t="s">
        <v>9236</v>
      </c>
      <c r="L16" s="880">
        <v>-3</v>
      </c>
      <c r="M16" s="33" t="s">
        <v>266</v>
      </c>
      <c r="N16" s="880">
        <v>3.8</v>
      </c>
      <c r="O16" s="33" t="s">
        <v>2274</v>
      </c>
      <c r="P16" s="882"/>
      <c r="Q16" s="33">
        <v>4</v>
      </c>
      <c r="S16" s="883">
        <f t="shared" si="0"/>
        <v>2000</v>
      </c>
      <c r="T16" s="883">
        <f t="shared" si="1"/>
        <v>1900</v>
      </c>
    </row>
    <row r="17" spans="1:20" s="33" customFormat="1" x14ac:dyDescent="0.3">
      <c r="A17" s="33" t="s">
        <v>9237</v>
      </c>
      <c r="B17" s="33" t="s">
        <v>2062</v>
      </c>
      <c r="C17" s="883">
        <v>1250</v>
      </c>
      <c r="D17" s="33" t="s">
        <v>66</v>
      </c>
      <c r="E17" s="62">
        <v>45699</v>
      </c>
      <c r="F17" s="880" t="s">
        <v>9238</v>
      </c>
      <c r="G17" s="880" t="s">
        <v>9239</v>
      </c>
      <c r="H17" s="881" t="s">
        <v>9240</v>
      </c>
      <c r="I17" s="882" t="s">
        <v>9241</v>
      </c>
      <c r="J17" s="880">
        <v>-15</v>
      </c>
      <c r="K17" s="882" t="s">
        <v>9242</v>
      </c>
      <c r="L17" s="880">
        <v>-22</v>
      </c>
      <c r="M17" s="33" t="s">
        <v>4863</v>
      </c>
      <c r="N17" s="880">
        <v>3.6</v>
      </c>
      <c r="O17" s="33" t="s">
        <v>9243</v>
      </c>
      <c r="P17" s="882"/>
      <c r="Q17" s="33">
        <v>50</v>
      </c>
      <c r="S17" s="883">
        <f t="shared" si="0"/>
        <v>25000</v>
      </c>
      <c r="T17" s="883">
        <f t="shared" si="1"/>
        <v>4500</v>
      </c>
    </row>
    <row r="18" spans="1:20" s="33" customFormat="1" x14ac:dyDescent="0.3">
      <c r="A18" s="33" t="s">
        <v>9244</v>
      </c>
      <c r="B18" s="33" t="s">
        <v>73</v>
      </c>
      <c r="C18" s="883">
        <v>350</v>
      </c>
      <c r="D18" s="33" t="s">
        <v>117</v>
      </c>
      <c r="E18" s="62">
        <v>52994</v>
      </c>
      <c r="F18" s="880" t="s">
        <v>401</v>
      </c>
      <c r="G18" s="880" t="s">
        <v>2769</v>
      </c>
      <c r="H18" s="881" t="s">
        <v>4332</v>
      </c>
      <c r="I18" s="882" t="s">
        <v>4333</v>
      </c>
      <c r="J18" s="880">
        <v>-7.5</v>
      </c>
      <c r="K18" s="882" t="s">
        <v>9245</v>
      </c>
      <c r="L18" s="880">
        <v>-1</v>
      </c>
      <c r="M18" s="33" t="s">
        <v>416</v>
      </c>
      <c r="N18" s="880">
        <v>2.57</v>
      </c>
      <c r="O18" s="33" t="s">
        <v>93</v>
      </c>
      <c r="P18" s="882"/>
      <c r="Q18" s="33" t="s">
        <v>3809</v>
      </c>
      <c r="S18" s="883"/>
    </row>
    <row r="19" spans="1:20" s="884" customFormat="1" x14ac:dyDescent="0.3">
      <c r="B19" s="884" t="s">
        <v>8801</v>
      </c>
      <c r="C19" s="885">
        <f>SUM(C3:C18)</f>
        <v>13800</v>
      </c>
      <c r="E19" s="886"/>
      <c r="H19" s="887"/>
      <c r="I19" s="888" t="s">
        <v>8802</v>
      </c>
      <c r="J19" s="886">
        <f>AVERAGE(J3:J18)</f>
        <v>-12.40625</v>
      </c>
      <c r="K19" s="888"/>
      <c r="L19" s="886"/>
      <c r="M19" s="884" t="s">
        <v>8803</v>
      </c>
      <c r="N19" s="886">
        <v>3.64</v>
      </c>
      <c r="P19" s="888" t="s">
        <v>8804</v>
      </c>
      <c r="Q19" s="884">
        <v>8.4600000000000009</v>
      </c>
    </row>
    <row r="20" spans="1:20" s="33" customFormat="1" x14ac:dyDescent="0.3">
      <c r="A20" s="879">
        <v>42039</v>
      </c>
      <c r="E20" s="880"/>
      <c r="H20" s="881"/>
      <c r="I20" s="882"/>
      <c r="J20" s="880"/>
      <c r="K20" s="882"/>
      <c r="L20" s="880"/>
      <c r="N20" s="880"/>
      <c r="P20" s="882"/>
    </row>
    <row r="21" spans="1:20" s="33" customFormat="1" x14ac:dyDescent="0.3">
      <c r="A21" s="879" t="s">
        <v>9246</v>
      </c>
      <c r="B21" s="33" t="s">
        <v>11</v>
      </c>
      <c r="C21" s="883">
        <v>1100</v>
      </c>
      <c r="D21" s="33" t="s">
        <v>4077</v>
      </c>
      <c r="E21" s="62">
        <v>43872</v>
      </c>
      <c r="F21" s="880" t="s">
        <v>405</v>
      </c>
      <c r="G21" s="880" t="s">
        <v>185</v>
      </c>
      <c r="H21" s="881" t="s">
        <v>4169</v>
      </c>
      <c r="I21" s="882" t="s">
        <v>335</v>
      </c>
      <c r="J21" s="880">
        <v>-22.5</v>
      </c>
      <c r="K21" s="882" t="s">
        <v>9247</v>
      </c>
      <c r="L21" s="880">
        <v>-8</v>
      </c>
      <c r="M21" s="33" t="s">
        <v>9248</v>
      </c>
      <c r="N21" s="880">
        <v>6.64</v>
      </c>
      <c r="O21" s="33" t="s">
        <v>2892</v>
      </c>
      <c r="P21" s="882"/>
      <c r="Q21" s="33">
        <v>2.5</v>
      </c>
      <c r="S21" s="883">
        <f t="shared" ref="S21:S25" si="2">Q21*C20</f>
        <v>0</v>
      </c>
      <c r="T21" s="883">
        <f t="shared" ref="T21:T26" si="3">N21*C21</f>
        <v>7304</v>
      </c>
    </row>
    <row r="22" spans="1:20" s="33" customFormat="1" x14ac:dyDescent="0.3">
      <c r="A22" s="879" t="s">
        <v>9249</v>
      </c>
      <c r="B22" s="33" t="s">
        <v>11</v>
      </c>
      <c r="C22" s="883">
        <v>900</v>
      </c>
      <c r="D22" s="33" t="s">
        <v>66</v>
      </c>
      <c r="E22" s="62">
        <v>45699</v>
      </c>
      <c r="F22" s="880" t="s">
        <v>405</v>
      </c>
      <c r="G22" s="880" t="s">
        <v>9250</v>
      </c>
      <c r="H22" s="881" t="s">
        <v>3778</v>
      </c>
      <c r="I22" s="882" t="s">
        <v>3779</v>
      </c>
      <c r="J22" s="880">
        <v>-30</v>
      </c>
      <c r="K22" s="882" t="s">
        <v>9251</v>
      </c>
      <c r="L22" s="880">
        <v>-10</v>
      </c>
      <c r="M22" s="33" t="s">
        <v>9252</v>
      </c>
      <c r="N22" s="880">
        <v>10.5</v>
      </c>
      <c r="O22" s="33" t="s">
        <v>1937</v>
      </c>
      <c r="P22" s="882"/>
      <c r="Q22" s="33">
        <v>0</v>
      </c>
      <c r="S22" s="883">
        <f t="shared" si="2"/>
        <v>0</v>
      </c>
      <c r="T22" s="883">
        <f t="shared" si="3"/>
        <v>9450</v>
      </c>
    </row>
    <row r="23" spans="1:20" s="33" customFormat="1" x14ac:dyDescent="0.3">
      <c r="A23" s="33" t="s">
        <v>5788</v>
      </c>
      <c r="B23" s="33" t="s">
        <v>1723</v>
      </c>
      <c r="C23" s="883">
        <v>500</v>
      </c>
      <c r="D23" s="33" t="s">
        <v>440</v>
      </c>
      <c r="E23" s="62">
        <v>44238</v>
      </c>
      <c r="F23" s="33" t="s">
        <v>9253</v>
      </c>
      <c r="G23" s="33" t="s">
        <v>9254</v>
      </c>
      <c r="H23" s="881" t="s">
        <v>9255</v>
      </c>
      <c r="I23" s="882" t="s">
        <v>9256</v>
      </c>
      <c r="J23" s="880">
        <v>-18</v>
      </c>
      <c r="K23" s="882"/>
      <c r="L23" s="880"/>
      <c r="M23" s="33" t="s">
        <v>266</v>
      </c>
      <c r="N23" s="880">
        <v>3.8</v>
      </c>
      <c r="O23" s="33" t="s">
        <v>1937</v>
      </c>
      <c r="P23" s="882"/>
      <c r="Q23" s="33">
        <v>0</v>
      </c>
      <c r="S23" s="883">
        <f t="shared" si="2"/>
        <v>0</v>
      </c>
      <c r="T23" s="883">
        <f t="shared" si="3"/>
        <v>1900</v>
      </c>
    </row>
    <row r="24" spans="1:20" s="33" customFormat="1" x14ac:dyDescent="0.3">
      <c r="A24" s="33" t="s">
        <v>9257</v>
      </c>
      <c r="B24" s="33" t="s">
        <v>9258</v>
      </c>
      <c r="C24" s="883">
        <v>750</v>
      </c>
      <c r="D24" s="33" t="s">
        <v>9259</v>
      </c>
      <c r="E24" s="62">
        <v>43872</v>
      </c>
      <c r="F24" s="880" t="s">
        <v>101</v>
      </c>
      <c r="G24" s="880" t="s">
        <v>569</v>
      </c>
      <c r="H24" s="881" t="s">
        <v>6749</v>
      </c>
      <c r="I24" s="882" t="s">
        <v>3740</v>
      </c>
      <c r="J24" s="880">
        <v>-10</v>
      </c>
      <c r="K24" s="882" t="s">
        <v>9260</v>
      </c>
      <c r="L24" s="880">
        <v>-7</v>
      </c>
      <c r="M24" s="33" t="s">
        <v>4850</v>
      </c>
      <c r="N24" s="880">
        <v>2.27</v>
      </c>
      <c r="O24" s="33" t="s">
        <v>2161</v>
      </c>
      <c r="P24" s="882"/>
      <c r="Q24" s="33">
        <v>2.5</v>
      </c>
      <c r="S24" s="883">
        <f t="shared" si="2"/>
        <v>1250</v>
      </c>
      <c r="T24" s="883">
        <f t="shared" si="3"/>
        <v>1702.5</v>
      </c>
    </row>
    <row r="25" spans="1:20" s="33" customFormat="1" x14ac:dyDescent="0.3">
      <c r="A25" s="33" t="s">
        <v>9261</v>
      </c>
      <c r="B25" s="33" t="s">
        <v>73</v>
      </c>
      <c r="C25" s="883">
        <v>1750</v>
      </c>
      <c r="D25" s="33" t="s">
        <v>164</v>
      </c>
      <c r="E25" s="62">
        <v>42769</v>
      </c>
      <c r="F25" s="880" t="s">
        <v>5402</v>
      </c>
      <c r="G25" s="880" t="s">
        <v>9262</v>
      </c>
      <c r="H25" s="881"/>
      <c r="I25" s="882" t="s">
        <v>5956</v>
      </c>
      <c r="J25" s="880">
        <v>0</v>
      </c>
      <c r="K25" s="882"/>
      <c r="L25" s="880"/>
      <c r="M25" s="33" t="s">
        <v>57</v>
      </c>
      <c r="N25" s="880">
        <v>1</v>
      </c>
      <c r="O25" s="33" t="s">
        <v>1937</v>
      </c>
      <c r="P25" s="882"/>
      <c r="Q25" s="33">
        <v>0</v>
      </c>
      <c r="S25" s="883">
        <f t="shared" si="2"/>
        <v>0</v>
      </c>
      <c r="T25" s="883">
        <f t="shared" si="3"/>
        <v>1750</v>
      </c>
    </row>
    <row r="26" spans="1:20" s="33" customFormat="1" x14ac:dyDescent="0.3">
      <c r="A26" s="33" t="s">
        <v>9263</v>
      </c>
      <c r="B26" s="33" t="s">
        <v>73</v>
      </c>
      <c r="C26" s="883">
        <v>550</v>
      </c>
      <c r="D26" s="33" t="s">
        <v>9264</v>
      </c>
      <c r="E26" s="62">
        <v>20271</v>
      </c>
      <c r="F26" s="880" t="s">
        <v>150</v>
      </c>
      <c r="G26" s="880" t="s">
        <v>338</v>
      </c>
      <c r="H26" s="881" t="s">
        <v>5755</v>
      </c>
      <c r="I26" s="882" t="s">
        <v>4468</v>
      </c>
      <c r="J26" s="880">
        <v>-15</v>
      </c>
      <c r="K26" s="882" t="s">
        <v>9265</v>
      </c>
      <c r="L26" s="880">
        <v>-8</v>
      </c>
      <c r="M26" s="33" t="s">
        <v>865</v>
      </c>
      <c r="N26" s="880">
        <v>4.18</v>
      </c>
      <c r="O26" s="33" t="s">
        <v>93</v>
      </c>
      <c r="P26" s="882"/>
      <c r="Q26" s="33" t="s">
        <v>93</v>
      </c>
      <c r="T26" s="883">
        <f t="shared" si="3"/>
        <v>2299</v>
      </c>
    </row>
    <row r="27" spans="1:20" s="884" customFormat="1" x14ac:dyDescent="0.3">
      <c r="B27" s="884" t="s">
        <v>8801</v>
      </c>
      <c r="C27" s="885">
        <f>SUM(C21:C26)</f>
        <v>5550</v>
      </c>
      <c r="E27" s="886"/>
      <c r="H27" s="887"/>
      <c r="I27" s="888" t="s">
        <v>8802</v>
      </c>
      <c r="J27" s="886">
        <v>-15.92</v>
      </c>
      <c r="K27" s="888"/>
      <c r="L27" s="886"/>
      <c r="M27" s="884" t="s">
        <v>8803</v>
      </c>
      <c r="N27" s="886">
        <v>4.7300000000000004</v>
      </c>
      <c r="P27" s="888" t="s">
        <v>8804</v>
      </c>
      <c r="Q27" s="884">
        <f>AVERAGE(Q21:Q25)</f>
        <v>1</v>
      </c>
    </row>
    <row r="28" spans="1:20" s="33" customFormat="1" x14ac:dyDescent="0.3">
      <c r="A28" s="879">
        <v>42038</v>
      </c>
      <c r="E28" s="880"/>
      <c r="H28" s="881"/>
      <c r="I28" s="882"/>
      <c r="J28" s="880"/>
      <c r="K28" s="882"/>
      <c r="L28" s="880"/>
      <c r="N28" s="880"/>
      <c r="P28" s="882"/>
    </row>
    <row r="29" spans="1:20" s="33" customFormat="1" x14ac:dyDescent="0.3">
      <c r="A29" s="33" t="s">
        <v>9266</v>
      </c>
      <c r="B29" s="33" t="s">
        <v>600</v>
      </c>
      <c r="C29" s="883">
        <v>750</v>
      </c>
      <c r="D29" s="33" t="s">
        <v>117</v>
      </c>
      <c r="E29" s="62">
        <v>53003</v>
      </c>
      <c r="F29" s="880" t="s">
        <v>9267</v>
      </c>
      <c r="G29" s="880" t="s">
        <v>748</v>
      </c>
      <c r="H29" s="881" t="s">
        <v>9268</v>
      </c>
      <c r="I29" s="882" t="s">
        <v>9269</v>
      </c>
      <c r="J29" s="880">
        <v>-22.5</v>
      </c>
      <c r="K29" s="882" t="s">
        <v>9270</v>
      </c>
      <c r="L29" s="880">
        <v>-3</v>
      </c>
      <c r="M29" s="33" t="s">
        <v>3691</v>
      </c>
      <c r="N29" s="880">
        <v>3.2</v>
      </c>
      <c r="O29" s="33" t="s">
        <v>3804</v>
      </c>
      <c r="P29" s="882"/>
      <c r="Q29" s="33">
        <v>0</v>
      </c>
      <c r="S29" s="883">
        <f t="shared" ref="S29:S37" si="4">Q29*C28</f>
        <v>0</v>
      </c>
      <c r="T29" s="883">
        <f t="shared" ref="T29:T37" si="5">N29*C29</f>
        <v>2400</v>
      </c>
    </row>
    <row r="30" spans="1:20" s="33" customFormat="1" x14ac:dyDescent="0.3">
      <c r="A30" s="33" t="s">
        <v>9271</v>
      </c>
      <c r="B30" s="33" t="s">
        <v>65</v>
      </c>
      <c r="C30" s="883">
        <v>750</v>
      </c>
      <c r="D30" s="33" t="s">
        <v>37</v>
      </c>
      <c r="E30" s="62">
        <v>43867</v>
      </c>
      <c r="F30" s="33" t="s">
        <v>3864</v>
      </c>
      <c r="G30" s="33" t="s">
        <v>151</v>
      </c>
      <c r="H30" s="881" t="s">
        <v>632</v>
      </c>
      <c r="I30" s="882" t="s">
        <v>431</v>
      </c>
      <c r="J30" s="880">
        <v>-17</v>
      </c>
      <c r="K30" s="882" t="s">
        <v>9272</v>
      </c>
      <c r="L30" s="880">
        <v>-10</v>
      </c>
      <c r="M30" s="33" t="s">
        <v>254</v>
      </c>
      <c r="N30" s="880">
        <v>3.6</v>
      </c>
      <c r="O30" s="33" t="s">
        <v>1937</v>
      </c>
      <c r="P30" s="882"/>
      <c r="Q30" s="33">
        <v>0</v>
      </c>
      <c r="S30" s="883">
        <f t="shared" si="4"/>
        <v>0</v>
      </c>
      <c r="T30" s="883">
        <f t="shared" si="5"/>
        <v>2700</v>
      </c>
    </row>
    <row r="31" spans="1:20" s="33" customFormat="1" x14ac:dyDescent="0.3">
      <c r="A31" s="33" t="s">
        <v>9273</v>
      </c>
      <c r="B31" s="33" t="s">
        <v>65</v>
      </c>
      <c r="C31" s="883">
        <v>750</v>
      </c>
      <c r="D31" s="33" t="s">
        <v>66</v>
      </c>
      <c r="E31" s="62">
        <v>45694</v>
      </c>
      <c r="F31" s="33" t="s">
        <v>3864</v>
      </c>
      <c r="G31" s="33" t="s">
        <v>225</v>
      </c>
      <c r="H31" s="881" t="s">
        <v>3857</v>
      </c>
      <c r="I31" s="882" t="s">
        <v>364</v>
      </c>
      <c r="J31" s="880">
        <v>-17</v>
      </c>
      <c r="K31" s="882" t="s">
        <v>5378</v>
      </c>
      <c r="L31" s="880">
        <v>-8</v>
      </c>
      <c r="M31" s="33" t="s">
        <v>3691</v>
      </c>
      <c r="N31" s="880">
        <v>3.2</v>
      </c>
      <c r="O31" s="33" t="s">
        <v>1937</v>
      </c>
      <c r="P31" s="882"/>
      <c r="Q31" s="33">
        <v>0</v>
      </c>
      <c r="S31" s="883">
        <f t="shared" si="4"/>
        <v>0</v>
      </c>
      <c r="T31" s="883">
        <f t="shared" si="5"/>
        <v>2400</v>
      </c>
    </row>
    <row r="32" spans="1:20" s="33" customFormat="1" x14ac:dyDescent="0.3">
      <c r="A32" s="33" t="s">
        <v>9274</v>
      </c>
      <c r="B32" s="33" t="s">
        <v>218</v>
      </c>
      <c r="C32" s="883">
        <v>600</v>
      </c>
      <c r="D32" s="33" t="s">
        <v>117</v>
      </c>
      <c r="E32" s="62">
        <v>53067</v>
      </c>
      <c r="F32" s="33" t="s">
        <v>908</v>
      </c>
      <c r="G32" s="33" t="s">
        <v>329</v>
      </c>
      <c r="H32" s="881" t="s">
        <v>3902</v>
      </c>
      <c r="I32" s="882" t="s">
        <v>3903</v>
      </c>
      <c r="J32" s="880">
        <v>-17</v>
      </c>
      <c r="K32" s="882" t="s">
        <v>9275</v>
      </c>
      <c r="L32" s="880">
        <v>-5</v>
      </c>
      <c r="M32" s="33" t="s">
        <v>463</v>
      </c>
      <c r="N32" s="880">
        <v>5</v>
      </c>
      <c r="O32" s="33" t="s">
        <v>1890</v>
      </c>
      <c r="P32" s="882"/>
      <c r="Q32" s="33">
        <v>5</v>
      </c>
      <c r="S32" s="883">
        <f t="shared" si="4"/>
        <v>3750</v>
      </c>
      <c r="T32" s="883">
        <f t="shared" si="5"/>
        <v>3000</v>
      </c>
    </row>
    <row r="33" spans="1:20" s="33" customFormat="1" x14ac:dyDescent="0.3">
      <c r="A33" s="33" t="s">
        <v>72</v>
      </c>
      <c r="B33" s="33" t="s">
        <v>73</v>
      </c>
      <c r="C33" s="883">
        <v>500</v>
      </c>
      <c r="D33" s="33" t="s">
        <v>12</v>
      </c>
      <c r="E33" s="62">
        <v>43137</v>
      </c>
      <c r="F33" s="33" t="s">
        <v>9276</v>
      </c>
      <c r="G33" s="33" t="s">
        <v>2299</v>
      </c>
      <c r="H33" s="881" t="s">
        <v>3656</v>
      </c>
      <c r="I33" s="882" t="s">
        <v>5825</v>
      </c>
      <c r="J33" s="880">
        <v>-10</v>
      </c>
      <c r="K33" s="882"/>
      <c r="L33" s="880"/>
      <c r="M33" s="33" t="s">
        <v>504</v>
      </c>
      <c r="N33" s="880">
        <v>1.4</v>
      </c>
      <c r="O33" s="33" t="s">
        <v>2042</v>
      </c>
      <c r="P33" s="882"/>
      <c r="Q33" s="33">
        <v>6</v>
      </c>
      <c r="S33" s="883">
        <f t="shared" si="4"/>
        <v>3600</v>
      </c>
      <c r="T33" s="883">
        <f t="shared" si="5"/>
        <v>700</v>
      </c>
    </row>
    <row r="34" spans="1:20" s="33" customFormat="1" x14ac:dyDescent="0.3">
      <c r="A34" s="33" t="s">
        <v>9277</v>
      </c>
      <c r="B34" s="33" t="s">
        <v>73</v>
      </c>
      <c r="C34" s="883">
        <v>1500</v>
      </c>
      <c r="D34" s="33" t="s">
        <v>12</v>
      </c>
      <c r="E34" s="62">
        <v>43137</v>
      </c>
      <c r="F34" s="33" t="s">
        <v>9276</v>
      </c>
      <c r="G34" s="33" t="s">
        <v>356</v>
      </c>
      <c r="H34" s="881" t="s">
        <v>5957</v>
      </c>
      <c r="I34" s="882" t="s">
        <v>4107</v>
      </c>
      <c r="J34" s="880">
        <v>-10</v>
      </c>
      <c r="K34" s="882" t="s">
        <v>9278</v>
      </c>
      <c r="L34" s="880">
        <v>-4</v>
      </c>
      <c r="M34" s="33" t="s">
        <v>551</v>
      </c>
      <c r="N34" s="880">
        <v>1.67</v>
      </c>
      <c r="O34" s="33" t="s">
        <v>2042</v>
      </c>
      <c r="P34" s="882"/>
      <c r="Q34" s="33">
        <v>6</v>
      </c>
      <c r="S34" s="883">
        <f t="shared" si="4"/>
        <v>3000</v>
      </c>
      <c r="T34" s="883">
        <f t="shared" si="5"/>
        <v>2505</v>
      </c>
    </row>
    <row r="35" spans="1:20" s="33" customFormat="1" x14ac:dyDescent="0.3">
      <c r="A35" s="33" t="s">
        <v>7796</v>
      </c>
      <c r="B35" s="33" t="s">
        <v>218</v>
      </c>
      <c r="C35" s="883">
        <v>100</v>
      </c>
      <c r="D35" s="33" t="s">
        <v>815</v>
      </c>
      <c r="E35" s="62">
        <v>43920</v>
      </c>
      <c r="F35" s="33" t="s">
        <v>4163</v>
      </c>
      <c r="G35" s="33" t="s">
        <v>579</v>
      </c>
      <c r="H35" s="881" t="s">
        <v>946</v>
      </c>
      <c r="I35" s="882" t="s">
        <v>119</v>
      </c>
      <c r="J35" s="880">
        <v>-20</v>
      </c>
      <c r="K35" s="882" t="s">
        <v>6274</v>
      </c>
      <c r="L35" s="880">
        <v>-5</v>
      </c>
      <c r="M35" s="33" t="s">
        <v>504</v>
      </c>
      <c r="N35" s="880">
        <v>7</v>
      </c>
      <c r="O35" s="33" t="s">
        <v>4180</v>
      </c>
      <c r="P35" s="882"/>
      <c r="Q35" s="33">
        <v>-1</v>
      </c>
      <c r="S35" s="883">
        <f t="shared" si="4"/>
        <v>-1500</v>
      </c>
      <c r="T35" s="883">
        <f t="shared" si="5"/>
        <v>700</v>
      </c>
    </row>
    <row r="36" spans="1:20" s="33" customFormat="1" x14ac:dyDescent="0.3">
      <c r="A36" s="33" t="s">
        <v>9279</v>
      </c>
      <c r="B36" s="33" t="s">
        <v>218</v>
      </c>
      <c r="C36" s="883">
        <v>300</v>
      </c>
      <c r="D36" s="33" t="s">
        <v>66</v>
      </c>
      <c r="E36" s="62">
        <v>45746</v>
      </c>
      <c r="F36" s="880" t="s">
        <v>4163</v>
      </c>
      <c r="G36" s="880" t="s">
        <v>544</v>
      </c>
      <c r="H36" s="881" t="s">
        <v>4169</v>
      </c>
      <c r="I36" s="882" t="s">
        <v>665</v>
      </c>
      <c r="J36" s="880">
        <v>-15</v>
      </c>
      <c r="K36" s="882" t="s">
        <v>9280</v>
      </c>
      <c r="L36" s="880">
        <v>-3</v>
      </c>
      <c r="M36" s="33" t="s">
        <v>331</v>
      </c>
      <c r="N36" s="880">
        <v>4</v>
      </c>
      <c r="O36" s="33" t="s">
        <v>1900</v>
      </c>
      <c r="P36" s="882"/>
      <c r="Q36" s="33">
        <v>10</v>
      </c>
      <c r="S36" s="883">
        <f t="shared" si="4"/>
        <v>1000</v>
      </c>
      <c r="T36" s="883">
        <f t="shared" si="5"/>
        <v>1200</v>
      </c>
    </row>
    <row r="37" spans="1:20" s="33" customFormat="1" x14ac:dyDescent="0.3">
      <c r="A37" s="33" t="s">
        <v>9281</v>
      </c>
      <c r="B37" s="33" t="s">
        <v>218</v>
      </c>
      <c r="C37" s="883">
        <v>250</v>
      </c>
      <c r="D37" s="33" t="s">
        <v>117</v>
      </c>
      <c r="E37" s="62">
        <v>53051</v>
      </c>
      <c r="F37" s="880" t="s">
        <v>4163</v>
      </c>
      <c r="G37" s="880"/>
      <c r="H37" s="881"/>
      <c r="I37" s="882" t="s">
        <v>6735</v>
      </c>
      <c r="J37" s="880"/>
      <c r="K37" s="882" t="s">
        <v>9282</v>
      </c>
      <c r="L37" s="880">
        <v>-4</v>
      </c>
      <c r="M37" s="33" t="s">
        <v>4643</v>
      </c>
      <c r="N37" s="880">
        <v>2.2000000000000002</v>
      </c>
      <c r="O37" s="33" t="s">
        <v>2049</v>
      </c>
      <c r="P37" s="882"/>
      <c r="Q37" s="33">
        <v>20</v>
      </c>
      <c r="S37" s="883">
        <f t="shared" si="4"/>
        <v>6000</v>
      </c>
      <c r="T37" s="883">
        <f t="shared" si="5"/>
        <v>550</v>
      </c>
    </row>
    <row r="38" spans="1:20" s="884" customFormat="1" x14ac:dyDescent="0.3">
      <c r="B38" s="884" t="s">
        <v>8801</v>
      </c>
      <c r="C38" s="885">
        <f>SUM(C29:C37)</f>
        <v>5500</v>
      </c>
      <c r="E38" s="886"/>
      <c r="H38" s="887"/>
      <c r="I38" s="888" t="s">
        <v>8802</v>
      </c>
      <c r="J38" s="886">
        <f>AVERAGE(J29:J36)</f>
        <v>-16.0625</v>
      </c>
      <c r="K38" s="888"/>
      <c r="L38" s="886"/>
      <c r="M38" s="884" t="s">
        <v>8803</v>
      </c>
      <c r="N38" s="886">
        <v>3.47</v>
      </c>
      <c r="P38" s="888" t="s">
        <v>8804</v>
      </c>
      <c r="Q38" s="884">
        <v>5.1100000000000003</v>
      </c>
    </row>
    <row r="39" spans="1:20" s="33" customFormat="1" x14ac:dyDescent="0.3">
      <c r="A39" s="879">
        <v>42037</v>
      </c>
      <c r="E39" s="880"/>
      <c r="H39" s="881"/>
      <c r="I39" s="882"/>
      <c r="J39" s="880"/>
      <c r="K39" s="882"/>
      <c r="L39" s="880"/>
      <c r="N39" s="880"/>
      <c r="P39" s="882"/>
    </row>
    <row r="40" spans="1:20" s="33" customFormat="1" x14ac:dyDescent="0.3">
      <c r="A40" s="33" t="s">
        <v>5212</v>
      </c>
      <c r="B40" s="33" t="s">
        <v>1262</v>
      </c>
      <c r="C40" s="883">
        <v>500</v>
      </c>
      <c r="D40" s="33" t="s">
        <v>37</v>
      </c>
      <c r="E40" s="62">
        <v>43868</v>
      </c>
      <c r="F40" s="33" t="s">
        <v>1263</v>
      </c>
      <c r="G40" s="33" t="s">
        <v>2299</v>
      </c>
      <c r="H40" s="881" t="s">
        <v>2299</v>
      </c>
      <c r="I40" s="882" t="s">
        <v>9283</v>
      </c>
      <c r="J40" s="880">
        <v>-13</v>
      </c>
      <c r="K40" s="882"/>
      <c r="L40" s="880"/>
      <c r="M40" s="33" t="s">
        <v>416</v>
      </c>
      <c r="N40" s="880">
        <v>1.8</v>
      </c>
      <c r="O40" s="33" t="s">
        <v>2042</v>
      </c>
      <c r="P40" s="882"/>
      <c r="Q40" s="33">
        <v>6</v>
      </c>
      <c r="S40" s="883">
        <f t="shared" ref="S40:S46" si="6">Q40*C39</f>
        <v>0</v>
      </c>
      <c r="T40" s="883">
        <f t="shared" ref="T40:T47" si="7">N40*C40</f>
        <v>900</v>
      </c>
    </row>
    <row r="41" spans="1:20" s="33" customFormat="1" x14ac:dyDescent="0.3">
      <c r="A41" s="33" t="s">
        <v>9284</v>
      </c>
      <c r="B41" s="33" t="s">
        <v>1262</v>
      </c>
      <c r="C41" s="883">
        <v>1250</v>
      </c>
      <c r="D41" s="33" t="s">
        <v>1841</v>
      </c>
      <c r="E41" s="62">
        <v>43868</v>
      </c>
      <c r="F41" s="33" t="s">
        <v>1263</v>
      </c>
      <c r="G41" s="33" t="s">
        <v>1770</v>
      </c>
      <c r="H41" s="881" t="s">
        <v>3737</v>
      </c>
      <c r="I41" s="882" t="s">
        <v>9285</v>
      </c>
      <c r="J41" s="880">
        <v>-13</v>
      </c>
      <c r="K41" s="882" t="s">
        <v>9286</v>
      </c>
      <c r="L41" s="880">
        <v>-5</v>
      </c>
      <c r="M41" s="33" t="s">
        <v>240</v>
      </c>
      <c r="N41" s="880">
        <v>2.72</v>
      </c>
      <c r="O41" s="33" t="s">
        <v>2042</v>
      </c>
      <c r="P41" s="882"/>
      <c r="Q41" s="33">
        <v>6</v>
      </c>
      <c r="S41" s="883">
        <f t="shared" si="6"/>
        <v>3000</v>
      </c>
      <c r="T41" s="883">
        <f t="shared" si="7"/>
        <v>3400.0000000000005</v>
      </c>
    </row>
    <row r="42" spans="1:20" s="33" customFormat="1" x14ac:dyDescent="0.3">
      <c r="A42" s="33" t="s">
        <v>9287</v>
      </c>
      <c r="B42" s="33" t="s">
        <v>1262</v>
      </c>
      <c r="C42" s="883">
        <v>1250</v>
      </c>
      <c r="D42" s="33" t="s">
        <v>3080</v>
      </c>
      <c r="E42" s="62">
        <v>44599</v>
      </c>
      <c r="F42" s="33" t="s">
        <v>1263</v>
      </c>
      <c r="G42" s="33" t="s">
        <v>189</v>
      </c>
      <c r="H42" s="881" t="s">
        <v>3859</v>
      </c>
      <c r="I42" s="882" t="s">
        <v>361</v>
      </c>
      <c r="J42" s="880">
        <v>-13</v>
      </c>
      <c r="K42" s="882" t="s">
        <v>3940</v>
      </c>
      <c r="L42" s="880">
        <v>-5</v>
      </c>
      <c r="M42" s="33" t="s">
        <v>1942</v>
      </c>
      <c r="N42" s="880">
        <v>2.88</v>
      </c>
      <c r="O42" s="33" t="s">
        <v>2042</v>
      </c>
      <c r="P42" s="882"/>
      <c r="Q42" s="33">
        <v>6</v>
      </c>
      <c r="S42" s="883">
        <f t="shared" si="6"/>
        <v>7500</v>
      </c>
      <c r="T42" s="883">
        <f t="shared" si="7"/>
        <v>3600</v>
      </c>
    </row>
    <row r="43" spans="1:20" s="33" customFormat="1" x14ac:dyDescent="0.3">
      <c r="A43" s="33" t="s">
        <v>9288</v>
      </c>
      <c r="B43" s="33" t="s">
        <v>1262</v>
      </c>
      <c r="C43" s="883">
        <v>1500</v>
      </c>
      <c r="D43" s="33" t="s">
        <v>1848</v>
      </c>
      <c r="E43" s="62">
        <v>45697</v>
      </c>
      <c r="F43" s="33" t="s">
        <v>1263</v>
      </c>
      <c r="G43" s="33" t="s">
        <v>220</v>
      </c>
      <c r="H43" s="881" t="s">
        <v>4066</v>
      </c>
      <c r="I43" s="882" t="s">
        <v>221</v>
      </c>
      <c r="J43" s="880">
        <v>-10</v>
      </c>
      <c r="K43" s="882" t="s">
        <v>5418</v>
      </c>
      <c r="L43" s="880">
        <v>-8</v>
      </c>
      <c r="M43" s="33" t="s">
        <v>3858</v>
      </c>
      <c r="N43" s="880">
        <v>3.47</v>
      </c>
      <c r="O43" s="33" t="s">
        <v>1903</v>
      </c>
      <c r="P43" s="882"/>
      <c r="Q43" s="33">
        <v>12</v>
      </c>
      <c r="S43" s="883">
        <f t="shared" si="6"/>
        <v>15000</v>
      </c>
      <c r="T43" s="883">
        <f t="shared" si="7"/>
        <v>5205</v>
      </c>
    </row>
    <row r="44" spans="1:20" s="33" customFormat="1" x14ac:dyDescent="0.3">
      <c r="A44" s="33" t="s">
        <v>5221</v>
      </c>
      <c r="B44" s="33" t="s">
        <v>1262</v>
      </c>
      <c r="C44" s="883">
        <v>2000</v>
      </c>
      <c r="D44" s="33" t="s">
        <v>3086</v>
      </c>
      <c r="E44" s="62">
        <v>53002</v>
      </c>
      <c r="F44" s="33" t="s">
        <v>1263</v>
      </c>
      <c r="G44" s="33" t="s">
        <v>1516</v>
      </c>
      <c r="H44" s="881" t="s">
        <v>9289</v>
      </c>
      <c r="I44" s="882" t="s">
        <v>447</v>
      </c>
      <c r="J44" s="880">
        <v>-12.5</v>
      </c>
      <c r="K44" s="882" t="s">
        <v>9290</v>
      </c>
      <c r="L44" s="880">
        <v>-8</v>
      </c>
      <c r="M44" s="33" t="s">
        <v>3767</v>
      </c>
      <c r="N44" s="880">
        <v>2.75</v>
      </c>
      <c r="O44" s="33" t="s">
        <v>4670</v>
      </c>
      <c r="P44" s="882"/>
      <c r="Q44" s="33">
        <v>8</v>
      </c>
      <c r="S44" s="883">
        <f t="shared" si="6"/>
        <v>12000</v>
      </c>
      <c r="T44" s="883">
        <f t="shared" si="7"/>
        <v>5500</v>
      </c>
    </row>
    <row r="45" spans="1:20" s="33" customFormat="1" x14ac:dyDescent="0.3">
      <c r="A45" s="33" t="s">
        <v>824</v>
      </c>
      <c r="B45" s="33" t="s">
        <v>403</v>
      </c>
      <c r="C45" s="883">
        <v>400</v>
      </c>
      <c r="D45" s="33" t="s">
        <v>12</v>
      </c>
      <c r="E45" s="62">
        <v>43136</v>
      </c>
      <c r="F45" s="880" t="s">
        <v>9291</v>
      </c>
      <c r="G45" s="880" t="s">
        <v>2299</v>
      </c>
      <c r="H45" s="881" t="s">
        <v>2299</v>
      </c>
      <c r="I45" s="882" t="s">
        <v>9112</v>
      </c>
      <c r="J45" s="880">
        <v>-12.5</v>
      </c>
      <c r="K45" s="882"/>
      <c r="L45" s="880"/>
      <c r="M45" s="33" t="s">
        <v>411</v>
      </c>
      <c r="N45" s="880">
        <v>1.5</v>
      </c>
      <c r="O45" s="33" t="s">
        <v>9292</v>
      </c>
      <c r="P45" s="882"/>
      <c r="Q45" s="33">
        <v>0.5</v>
      </c>
      <c r="S45" s="883">
        <f t="shared" si="6"/>
        <v>1000</v>
      </c>
      <c r="T45" s="883">
        <f t="shared" si="7"/>
        <v>600</v>
      </c>
    </row>
    <row r="46" spans="1:20" s="33" customFormat="1" x14ac:dyDescent="0.3">
      <c r="A46" s="33" t="s">
        <v>9293</v>
      </c>
      <c r="B46" s="33" t="s">
        <v>403</v>
      </c>
      <c r="C46" s="883">
        <v>1600</v>
      </c>
      <c r="D46" s="33" t="s">
        <v>12</v>
      </c>
      <c r="E46" s="62">
        <v>43136</v>
      </c>
      <c r="F46" s="880" t="s">
        <v>9291</v>
      </c>
      <c r="G46" s="880" t="s">
        <v>9294</v>
      </c>
      <c r="H46" s="881" t="s">
        <v>9295</v>
      </c>
      <c r="I46" s="882" t="s">
        <v>642</v>
      </c>
      <c r="J46" s="880">
        <v>-12.5</v>
      </c>
      <c r="K46" s="882" t="s">
        <v>9296</v>
      </c>
      <c r="L46" s="880">
        <v>-6</v>
      </c>
      <c r="M46" s="33" t="s">
        <v>463</v>
      </c>
      <c r="N46" s="880">
        <v>1.875</v>
      </c>
      <c r="O46" s="33" t="s">
        <v>9292</v>
      </c>
      <c r="P46" s="882"/>
      <c r="Q46" s="33">
        <v>0.5</v>
      </c>
      <c r="S46" s="883">
        <f t="shared" si="6"/>
        <v>200</v>
      </c>
      <c r="T46" s="883">
        <f t="shared" si="7"/>
        <v>3000</v>
      </c>
    </row>
    <row r="47" spans="1:20" s="33" customFormat="1" x14ac:dyDescent="0.3">
      <c r="A47" s="33" t="s">
        <v>9297</v>
      </c>
      <c r="B47" s="33" t="s">
        <v>182</v>
      </c>
      <c r="C47" s="883">
        <v>1000</v>
      </c>
      <c r="D47" s="33" t="s">
        <v>66</v>
      </c>
      <c r="E47" s="62">
        <v>45693</v>
      </c>
      <c r="F47" s="880" t="s">
        <v>9291</v>
      </c>
      <c r="G47" s="880" t="s">
        <v>1093</v>
      </c>
      <c r="H47" s="881" t="s">
        <v>9106</v>
      </c>
      <c r="I47" s="882" t="s">
        <v>9298</v>
      </c>
      <c r="J47" s="880">
        <v>-13</v>
      </c>
      <c r="K47" s="882" t="s">
        <v>9299</v>
      </c>
      <c r="L47" s="880">
        <v>-12</v>
      </c>
      <c r="M47" s="33" t="s">
        <v>565</v>
      </c>
      <c r="N47" s="880">
        <v>2.2000000000000002</v>
      </c>
      <c r="O47" s="33" t="s">
        <v>2097</v>
      </c>
      <c r="P47" s="882"/>
      <c r="Q47" s="33">
        <v>9</v>
      </c>
      <c r="S47" s="883">
        <f>Q47*C46</f>
        <v>14400</v>
      </c>
      <c r="T47" s="883">
        <f t="shared" si="7"/>
        <v>2200</v>
      </c>
    </row>
    <row r="48" spans="1:20" s="884" customFormat="1" x14ac:dyDescent="0.3">
      <c r="B48" s="884" t="s">
        <v>8801</v>
      </c>
      <c r="C48" s="885">
        <f>SUM(C40:C47)</f>
        <v>9500</v>
      </c>
      <c r="E48" s="886"/>
      <c r="I48" s="887" t="s">
        <v>8802</v>
      </c>
      <c r="J48" s="886">
        <f>AVERAGE(J40:J47)</f>
        <v>-12.4375</v>
      </c>
      <c r="K48" s="888"/>
      <c r="L48" s="886"/>
      <c r="M48" s="884" t="s">
        <v>8803</v>
      </c>
      <c r="N48" s="886">
        <v>2.4</v>
      </c>
      <c r="P48" s="888" t="s">
        <v>8804</v>
      </c>
      <c r="Q48" s="884">
        <f>AVERAGE(Q40:Q47)</f>
        <v>6</v>
      </c>
    </row>
    <row r="50" spans="2:20" s="1002" customFormat="1" x14ac:dyDescent="0.3">
      <c r="B50" s="1002" t="s">
        <v>9300</v>
      </c>
      <c r="C50" s="1003">
        <v>34350</v>
      </c>
      <c r="E50" s="1004"/>
      <c r="I50" s="1005" t="s">
        <v>9301</v>
      </c>
      <c r="J50" s="1004">
        <v>-13.74</v>
      </c>
      <c r="K50" s="1006" t="s">
        <v>9302</v>
      </c>
      <c r="L50" s="1004">
        <v>-6.51</v>
      </c>
      <c r="M50" s="1002" t="s">
        <v>9303</v>
      </c>
      <c r="N50" s="1004">
        <v>3.51</v>
      </c>
      <c r="P50" s="1006" t="s">
        <v>9304</v>
      </c>
      <c r="Q50" s="1002">
        <v>6.04</v>
      </c>
    </row>
    <row r="51" spans="2:20" s="33" customFormat="1" x14ac:dyDescent="0.3">
      <c r="C51" s="883"/>
      <c r="E51" s="62"/>
      <c r="H51" s="881"/>
      <c r="I51" s="882"/>
      <c r="J51" s="880"/>
      <c r="K51" s="882"/>
      <c r="L51" s="880"/>
      <c r="N51" s="880"/>
      <c r="P51" s="882"/>
    </row>
    <row r="52" spans="2:20" x14ac:dyDescent="0.3">
      <c r="Q52" s="1015">
        <f>(SUM(Q4:Q17)+SUM(Q21:Q25)+SUM(Q29:Q37)+SUM(Q40:Q47))/(COUNT(Q4:Q17)+COUNT(Q21:Q25)+COUNT(Q29:Q37)+COUNT(Q40:Q47))</f>
        <v>6.041666666666667</v>
      </c>
      <c r="S52" s="4">
        <f>SUM(S4:S47)</f>
        <v>176750</v>
      </c>
      <c r="T52" s="4">
        <f>SUM(T3:T47)</f>
        <v>116818</v>
      </c>
    </row>
    <row r="54" spans="2:20" x14ac:dyDescent="0.3">
      <c r="S54" s="1015">
        <f>S52/C50</f>
        <v>5.1455604075691408</v>
      </c>
      <c r="T54" s="1015">
        <f>T52/C50</f>
        <v>3.400815138282387</v>
      </c>
    </row>
    <row r="55" spans="2:20" x14ac:dyDescent="0.3">
      <c r="S55" t="s">
        <v>9305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9900"/>
  </sheetPr>
  <dimension ref="A1:BB5"/>
  <sheetViews>
    <sheetView topLeftCell="A4" workbookViewId="0">
      <selection activeCell="D17" sqref="D17"/>
    </sheetView>
  </sheetViews>
  <sheetFormatPr defaultColWidth="9.109375" defaultRowHeight="19.5" customHeight="1" x14ac:dyDescent="0.3"/>
  <cols>
    <col min="1" max="1" width="7.6640625" style="754" customWidth="1"/>
    <col min="2" max="2" width="12.109375" style="755" customWidth="1"/>
    <col min="3" max="3" width="13.33203125" style="753" bestFit="1" customWidth="1"/>
    <col min="4" max="4" width="8.109375" style="755" bestFit="1" customWidth="1"/>
    <col min="5" max="5" width="11" style="753" bestFit="1" customWidth="1"/>
    <col min="6" max="6" width="10.109375" style="753" bestFit="1" customWidth="1"/>
    <col min="7" max="7" width="6.33203125" style="755" customWidth="1"/>
    <col min="8" max="8" width="11.44140625" style="753" customWidth="1"/>
    <col min="9" max="9" width="9.44140625" style="753" customWidth="1"/>
    <col min="10" max="10" width="10.88671875" style="753" customWidth="1"/>
    <col min="11" max="11" width="7.33203125" style="753" customWidth="1"/>
    <col min="12" max="13" width="3.44140625" style="753" customWidth="1"/>
    <col min="14" max="14" width="9.109375" style="755" customWidth="1"/>
    <col min="15" max="15" width="6.6640625" style="753" customWidth="1"/>
    <col min="16" max="16" width="8.44140625" style="753" customWidth="1"/>
    <col min="17" max="17" width="5" style="753" customWidth="1"/>
    <col min="18" max="18" width="5.6640625" style="753" customWidth="1"/>
    <col min="19" max="19" width="10.109375" style="753" customWidth="1"/>
    <col min="20" max="20" width="14.109375" style="721" customWidth="1"/>
    <col min="21" max="21" width="14.109375" style="753" customWidth="1"/>
    <col min="22" max="22" width="5.109375" style="755" customWidth="1"/>
    <col min="23" max="23" width="4.88671875" style="755" customWidth="1"/>
    <col min="24" max="24" width="6" style="755" customWidth="1"/>
    <col min="25" max="25" width="28" style="751" customWidth="1"/>
    <col min="26" max="26" width="12.109375" style="752" customWidth="1"/>
    <col min="27" max="27" width="11.88671875" style="757" customWidth="1"/>
    <col min="28" max="28" width="11.88671875" style="758" customWidth="1"/>
    <col min="29" max="29" width="18.44140625" style="751" bestFit="1" customWidth="1"/>
    <col min="30" max="30" width="6.44140625" style="751" bestFit="1" customWidth="1"/>
    <col min="31" max="31" width="18.6640625" style="759" bestFit="1" customWidth="1"/>
    <col min="32" max="32" width="14.33203125" style="751" customWidth="1"/>
    <col min="33" max="33" width="14.88671875" style="751" customWidth="1"/>
    <col min="34" max="34" width="11.33203125" style="751" customWidth="1"/>
    <col min="35" max="35" width="18.109375" style="753" customWidth="1"/>
    <col min="36" max="36" width="22.109375" style="756" bestFit="1" customWidth="1"/>
    <col min="37" max="37" width="13.6640625" style="753" bestFit="1" customWidth="1"/>
    <col min="38" max="38" width="9.44140625" style="756" bestFit="1" customWidth="1"/>
    <col min="39" max="39" width="9.88671875" style="759" bestFit="1" customWidth="1"/>
    <col min="40" max="40" width="8.6640625" style="759" bestFit="1" customWidth="1"/>
    <col min="41" max="41" width="9.88671875" style="759" bestFit="1" customWidth="1"/>
    <col min="42" max="42" width="11.109375" style="721" bestFit="1" customWidth="1"/>
    <col min="43" max="43" width="9.44140625" style="778" customWidth="1"/>
    <col min="44" max="44" width="11.6640625" style="778" bestFit="1" customWidth="1"/>
    <col min="45" max="45" width="10.33203125" style="778" bestFit="1" customWidth="1"/>
    <col min="46" max="46" width="18.6640625" style="759" bestFit="1" customWidth="1"/>
    <col min="47" max="47" width="10.33203125" style="759" customWidth="1"/>
    <col min="48" max="48" width="9.44140625" style="759" bestFit="1" customWidth="1"/>
    <col min="49" max="50" width="18.6640625" style="759" bestFit="1" customWidth="1"/>
    <col min="51" max="51" width="14.88671875" style="759" customWidth="1"/>
    <col min="52" max="52" width="10.109375" style="759" bestFit="1" customWidth="1"/>
    <col min="53" max="53" width="13.109375" style="759" customWidth="1"/>
    <col min="54" max="54" width="6.6640625" style="759" bestFit="1" customWidth="1"/>
    <col min="55" max="16384" width="9.109375" style="706"/>
  </cols>
  <sheetData>
    <row r="1" spans="1:54" s="805" customFormat="1" ht="9.75" customHeight="1" x14ac:dyDescent="0.3">
      <c r="A1" s="796"/>
      <c r="B1" s="797"/>
      <c r="C1" s="798"/>
      <c r="D1" s="797"/>
      <c r="E1" s="798"/>
      <c r="F1" s="798"/>
      <c r="G1" s="797"/>
      <c r="H1" s="798"/>
      <c r="I1" s="798"/>
      <c r="J1" s="798"/>
      <c r="K1" s="798"/>
      <c r="L1" s="798"/>
      <c r="M1" s="798"/>
      <c r="N1" s="797"/>
      <c r="O1" s="798"/>
      <c r="P1" s="798"/>
      <c r="Q1" s="798"/>
      <c r="R1" s="798"/>
      <c r="S1" s="799" t="s">
        <v>3329</v>
      </c>
      <c r="T1" s="799" t="str">
        <f>CONCATENATE(S1," Corp")</f>
        <v>BB NUMBER Corp</v>
      </c>
      <c r="U1" s="800" t="s">
        <v>6078</v>
      </c>
      <c r="V1" s="799" t="s">
        <v>3338</v>
      </c>
      <c r="W1" s="799"/>
      <c r="X1" s="799"/>
      <c r="Y1" s="799" t="s">
        <v>0</v>
      </c>
      <c r="Z1" s="801" t="s">
        <v>7605</v>
      </c>
      <c r="AA1" s="802" t="s">
        <v>7608</v>
      </c>
      <c r="AB1" s="803" t="s">
        <v>7609</v>
      </c>
      <c r="AC1" s="799" t="s">
        <v>3671</v>
      </c>
      <c r="AD1" s="799" t="s">
        <v>3670</v>
      </c>
      <c r="AE1" s="802" t="s">
        <v>3672</v>
      </c>
      <c r="AF1" s="799" t="s">
        <v>7614</v>
      </c>
      <c r="AG1" s="799" t="s">
        <v>7613</v>
      </c>
      <c r="AH1" s="799" t="s">
        <v>2211</v>
      </c>
      <c r="AI1" s="800" t="s">
        <v>6517</v>
      </c>
      <c r="AJ1" s="800" t="s">
        <v>6901</v>
      </c>
      <c r="AK1" s="800" t="s">
        <v>6172</v>
      </c>
      <c r="AL1" s="800" t="s">
        <v>6999</v>
      </c>
      <c r="AM1" s="802" t="s">
        <v>7470</v>
      </c>
      <c r="AN1" s="802" t="s">
        <v>7471</v>
      </c>
      <c r="AO1" s="802" t="s">
        <v>7472</v>
      </c>
      <c r="AP1" s="799" t="s">
        <v>3</v>
      </c>
      <c r="AQ1" s="804" t="s">
        <v>7602</v>
      </c>
      <c r="AR1" s="804" t="s">
        <v>4326</v>
      </c>
      <c r="AS1" s="804" t="s">
        <v>4328</v>
      </c>
      <c r="AT1" s="802" t="s">
        <v>3672</v>
      </c>
      <c r="AU1" s="802" t="s">
        <v>4447</v>
      </c>
      <c r="AV1" s="802" t="s">
        <v>4448</v>
      </c>
      <c r="AW1" s="802" t="s">
        <v>7630</v>
      </c>
      <c r="AX1" s="802"/>
      <c r="AY1" s="802" t="s">
        <v>4583</v>
      </c>
      <c r="AZ1" s="802" t="s">
        <v>4584</v>
      </c>
      <c r="BA1" s="802" t="s">
        <v>4584</v>
      </c>
      <c r="BB1" s="802"/>
    </row>
    <row r="2" spans="1:54" s="695" customFormat="1" ht="55.2" x14ac:dyDescent="0.3">
      <c r="A2" s="700" t="s">
        <v>7633</v>
      </c>
      <c r="B2" s="690" t="s">
        <v>2210</v>
      </c>
      <c r="C2" s="690" t="s">
        <v>2308</v>
      </c>
      <c r="D2" s="690" t="s">
        <v>8027</v>
      </c>
      <c r="E2" s="690" t="s">
        <v>2309</v>
      </c>
      <c r="F2" s="690" t="s">
        <v>7635</v>
      </c>
      <c r="G2" s="690" t="s">
        <v>7636</v>
      </c>
      <c r="H2" s="690" t="s">
        <v>6</v>
      </c>
      <c r="I2" s="692" t="s">
        <v>2312</v>
      </c>
      <c r="J2" s="693" t="s">
        <v>2313</v>
      </c>
      <c r="K2" s="693" t="s">
        <v>7644</v>
      </c>
      <c r="L2" s="690" t="s">
        <v>7637</v>
      </c>
      <c r="M2" s="690" t="s">
        <v>7638</v>
      </c>
      <c r="N2" s="690" t="s">
        <v>7639</v>
      </c>
      <c r="O2" s="690" t="s">
        <v>7640</v>
      </c>
      <c r="P2" s="690" t="s">
        <v>7641</v>
      </c>
      <c r="Q2" s="690" t="s">
        <v>7642</v>
      </c>
      <c r="R2" s="690" t="s">
        <v>3623</v>
      </c>
      <c r="S2" s="691" t="s">
        <v>7603</v>
      </c>
      <c r="T2" s="691" t="s">
        <v>7606</v>
      </c>
      <c r="U2" s="691" t="s">
        <v>7629</v>
      </c>
      <c r="V2" s="691" t="s">
        <v>2155</v>
      </c>
      <c r="W2" s="691" t="s">
        <v>7643</v>
      </c>
      <c r="X2" s="691" t="s">
        <v>8842</v>
      </c>
      <c r="Y2" s="691" t="s">
        <v>2210</v>
      </c>
      <c r="Z2" s="694" t="s">
        <v>7604</v>
      </c>
      <c r="AA2" s="691" t="s">
        <v>7607</v>
      </c>
      <c r="AB2" s="702" t="s">
        <v>3355</v>
      </c>
      <c r="AC2" s="691" t="s">
        <v>2310</v>
      </c>
      <c r="AD2" s="691" t="s">
        <v>7610</v>
      </c>
      <c r="AE2" s="691" t="s">
        <v>7611</v>
      </c>
      <c r="AF2" s="781" t="s">
        <v>7612</v>
      </c>
      <c r="AG2" s="691" t="s">
        <v>7615</v>
      </c>
      <c r="AH2" s="691" t="s">
        <v>7616</v>
      </c>
      <c r="AI2" s="691" t="s">
        <v>7617</v>
      </c>
      <c r="AJ2" s="691" t="s">
        <v>7618</v>
      </c>
      <c r="AK2" s="691" t="s">
        <v>7619</v>
      </c>
      <c r="AL2" s="691" t="s">
        <v>7620</v>
      </c>
      <c r="AM2" s="691" t="s">
        <v>7621</v>
      </c>
      <c r="AN2" s="691" t="s">
        <v>7622</v>
      </c>
      <c r="AO2" s="691" t="s">
        <v>7623</v>
      </c>
      <c r="AP2" s="691" t="s">
        <v>7624</v>
      </c>
      <c r="AQ2" s="774" t="s">
        <v>7625</v>
      </c>
      <c r="AR2" s="774" t="s">
        <v>4326</v>
      </c>
      <c r="AS2" s="774" t="s">
        <v>4328</v>
      </c>
      <c r="AT2" s="691" t="s">
        <v>7611</v>
      </c>
      <c r="AU2" s="691" t="s">
        <v>7626</v>
      </c>
      <c r="AV2" s="691" t="s">
        <v>7627</v>
      </c>
      <c r="AW2" s="691" t="s">
        <v>7631</v>
      </c>
      <c r="AX2" s="691" t="s">
        <v>7864</v>
      </c>
      <c r="AY2" s="691" t="s">
        <v>7628</v>
      </c>
      <c r="AZ2" s="691" t="s">
        <v>7632</v>
      </c>
      <c r="BA2" s="691" t="s">
        <v>7645</v>
      </c>
      <c r="BB2" s="691" t="s">
        <v>7646</v>
      </c>
    </row>
    <row r="3" spans="1:54" s="891" customFormat="1" ht="12.75" customHeight="1" x14ac:dyDescent="0.3">
      <c r="A3" s="890">
        <v>42011</v>
      </c>
      <c r="B3" s="891" t="s">
        <v>8783</v>
      </c>
      <c r="C3" s="892" t="s">
        <v>2062</v>
      </c>
      <c r="D3" s="893">
        <v>250</v>
      </c>
      <c r="E3" s="892" t="s">
        <v>37</v>
      </c>
      <c r="F3" s="894">
        <v>43845</v>
      </c>
      <c r="G3" s="895" t="s">
        <v>8784</v>
      </c>
      <c r="H3" s="896" t="s">
        <v>2299</v>
      </c>
      <c r="I3" s="897" t="s">
        <v>2299</v>
      </c>
      <c r="J3" s="897" t="s">
        <v>8785</v>
      </c>
      <c r="K3" s="896">
        <v>-20</v>
      </c>
      <c r="L3" s="898"/>
      <c r="M3" s="896"/>
      <c r="N3" s="891" t="s">
        <v>8786</v>
      </c>
      <c r="O3" s="896">
        <v>1.5</v>
      </c>
      <c r="P3" s="892" t="s">
        <v>2020</v>
      </c>
      <c r="Q3" s="898"/>
      <c r="R3" s="892">
        <v>-7</v>
      </c>
      <c r="S3" s="892" t="s">
        <v>8806</v>
      </c>
      <c r="T3" s="899" t="str">
        <f>CONCATENATE(S3," Corp")</f>
        <v>EK6869417 Corp</v>
      </c>
      <c r="U3" s="900" t="e">
        <f ca="1">_xll.BDP($T3,$U$1)</f>
        <v>#NAME?</v>
      </c>
      <c r="V3" s="899">
        <f>MONTH(A3)</f>
        <v>1</v>
      </c>
      <c r="W3" s="899">
        <f>WEEKNUM(A3,1)</f>
        <v>2</v>
      </c>
      <c r="X3" s="899" t="str">
        <f>CONCATENATE("Q",ROUNDUP(MONTH(A3)/3,0))</f>
        <v>Q1</v>
      </c>
      <c r="Y3" s="901" t="e">
        <f ca="1">_xll.BDP($T3,Y$1)</f>
        <v>#NAME?</v>
      </c>
      <c r="Z3" s="901" t="e">
        <f ca="1">_xll.BDP($T3,$Z$1)</f>
        <v>#NAME?</v>
      </c>
      <c r="AA3" s="901" t="e">
        <f ca="1">_xll.BDP($T3,AA$1)</f>
        <v>#NAME?</v>
      </c>
      <c r="AB3" s="902" t="e">
        <f ca="1">IF(AA3="FLOATING",J3,(_xll.BDP($T3,AB$1)/100))</f>
        <v>#NAME?</v>
      </c>
      <c r="AC3" s="903" t="e">
        <f ca="1">_xll.BDP(T3,$AC$1)</f>
        <v>#NAME?</v>
      </c>
      <c r="AD3" s="899" t="e">
        <f ca="1">_xll.BDP($T3,AD$1)</f>
        <v>#NAME?</v>
      </c>
      <c r="AE3" s="903" t="e">
        <f ca="1">_xll.BDP($T3,AE$1)</f>
        <v>#NAME?</v>
      </c>
      <c r="AF3" s="899" t="e">
        <f ca="1">_xll.BDP($T3,AF$1)</f>
        <v>#NAME?</v>
      </c>
      <c r="AG3" s="903" t="e">
        <f ca="1">_xll.BDP($T3,AG$1)</f>
        <v>#NAME?</v>
      </c>
      <c r="AH3" s="903" t="e">
        <f ca="1">VLOOKUP(AF3,Values!$A$1:$C$12,2,FALSE)</f>
        <v>#NAME?</v>
      </c>
      <c r="AI3" s="900" t="e">
        <f ca="1">_xll.BDP($T3,$AI$1)</f>
        <v>#NAME?</v>
      </c>
      <c r="AJ3" s="900" t="e">
        <f ca="1">_xll.BDP($T3,$AJ$1)</f>
        <v>#NAME?</v>
      </c>
      <c r="AK3" s="900" t="e">
        <f ca="1">_xll.BDP($T3,$AK$1)</f>
        <v>#NAME?</v>
      </c>
      <c r="AL3" s="892" t="e">
        <f ca="1">VLOOKUP(AK3,Values!$E$2:$F$8,2,)</f>
        <v>#NAME?</v>
      </c>
      <c r="AM3" s="903" t="e">
        <f ca="1">_xll.BDP($T3,$AM$1)</f>
        <v>#NAME?</v>
      </c>
      <c r="AN3" s="903" t="e">
        <f ca="1">_xll.BDP($T3,$AN$1)</f>
        <v>#NAME?</v>
      </c>
      <c r="AO3" s="903" t="e">
        <f ca="1">_xll.BDP($T3,$AO$1)</f>
        <v>#NAME?</v>
      </c>
      <c r="AP3" s="903" t="str">
        <f>E3</f>
        <v>5yr</v>
      </c>
      <c r="AQ3" s="904" t="e">
        <f ca="1">_xll.BDP(T3,"YRS_TO_MTY_ISSUE")</f>
        <v>#NAME?</v>
      </c>
      <c r="AR3" s="905">
        <f>ROUND(YEARFRAC(A3,F3,1),1)</f>
        <v>5</v>
      </c>
      <c r="AS3" s="904"/>
      <c r="AT3" s="903" t="e">
        <f ca="1">_xll.BDP($T3,AT$1)</f>
        <v>#NAME?</v>
      </c>
      <c r="AU3" s="903" t="e">
        <f ca="1">_xll.BDP(T3,$AU$1)</f>
        <v>#NAME?</v>
      </c>
      <c r="AV3" s="903" t="e">
        <f ca="1">_xll.BDP(T3,$AV$1)</f>
        <v>#NAME?</v>
      </c>
      <c r="AW3" s="903" t="e">
        <f ca="1">_xll.BDP($T3,AW$1)</f>
        <v>#NAME?</v>
      </c>
      <c r="AX3" s="903" t="e">
        <f ca="1">AW3-AT3</f>
        <v>#NAME?</v>
      </c>
      <c r="AY3" s="903" t="e">
        <f ca="1">_xll.BDP(T3,$AY$1)</f>
        <v>#NAME?</v>
      </c>
      <c r="AZ3" s="903" t="e">
        <f ca="1">IF(AA3="FLOATING",CONCATENATE("3mL+",ROUND(AY3,0)),CONCATENATE("G+",ROUND(AU3,0)))</f>
        <v>#NAME?</v>
      </c>
      <c r="BA3" s="903" t="e">
        <f ca="1">IF(AA3="FLOATING",CONCATENATE("3mL+",ROUND(AY3,0)),CONCATENATE("T+",ROUND(AW3,0)))</f>
        <v>#NAME?</v>
      </c>
      <c r="BB3" s="903" t="e">
        <f ca="1">VLOOKUP(Y3,Values!$H$2:$I$15,2,FALSE)</f>
        <v>#NAME?</v>
      </c>
    </row>
    <row r="4" spans="1:54" s="891" customFormat="1" ht="12.75" customHeight="1" x14ac:dyDescent="0.3">
      <c r="A4" s="890">
        <v>42011</v>
      </c>
      <c r="B4" s="891" t="s">
        <v>8787</v>
      </c>
      <c r="C4" s="892" t="s">
        <v>2062</v>
      </c>
      <c r="D4" s="893">
        <v>1000</v>
      </c>
      <c r="E4" s="892" t="s">
        <v>37</v>
      </c>
      <c r="F4" s="894">
        <v>43845</v>
      </c>
      <c r="G4" s="895" t="s">
        <v>8784</v>
      </c>
      <c r="H4" s="896" t="s">
        <v>1444</v>
      </c>
      <c r="I4" s="897" t="s">
        <v>4332</v>
      </c>
      <c r="J4" s="897" t="s">
        <v>398</v>
      </c>
      <c r="K4" s="896">
        <v>-20</v>
      </c>
      <c r="L4" s="898"/>
      <c r="M4" s="896"/>
      <c r="N4" s="891" t="s">
        <v>49</v>
      </c>
      <c r="O4" s="896">
        <v>2.6</v>
      </c>
      <c r="P4" s="892" t="s">
        <v>2020</v>
      </c>
      <c r="Q4" s="898"/>
      <c r="R4" s="892">
        <v>-7</v>
      </c>
      <c r="S4" s="892" t="s">
        <v>8805</v>
      </c>
      <c r="T4" s="899" t="str">
        <f>CONCATENATE(S4," Corp")</f>
        <v>EK6869235 Corp</v>
      </c>
      <c r="U4" s="900" t="e">
        <f ca="1">_xll.BDP($T4,$U$1)</f>
        <v>#NAME?</v>
      </c>
      <c r="V4" s="899">
        <f>MONTH(A4)</f>
        <v>1</v>
      </c>
      <c r="W4" s="899">
        <f>WEEKNUM(A4,1)</f>
        <v>2</v>
      </c>
      <c r="X4" s="899" t="str">
        <f>CONCATENATE("Q",ROUNDUP(MONTH(A4)/3,0))</f>
        <v>Q1</v>
      </c>
      <c r="Y4" s="901" t="e">
        <f ca="1">_xll.BDP($T4,Y$1)</f>
        <v>#NAME?</v>
      </c>
      <c r="Z4" s="901" t="e">
        <f ca="1">_xll.BDP($T4,$Z$1)</f>
        <v>#NAME?</v>
      </c>
      <c r="AA4" s="901" t="e">
        <f ca="1">_xll.BDP($T4,AA$1)</f>
        <v>#NAME?</v>
      </c>
      <c r="AB4" s="902" t="e">
        <f ca="1">IF(AA4="FLOATING",J4,(_xll.BDP($T4,AB$1)/100))</f>
        <v>#NAME?</v>
      </c>
      <c r="AC4" s="903" t="e">
        <f ca="1">_xll.BDP(T4,$AC$1)</f>
        <v>#NAME?</v>
      </c>
      <c r="AD4" s="899" t="e">
        <f ca="1">_xll.BDP($T4,AD$1)</f>
        <v>#NAME?</v>
      </c>
      <c r="AE4" s="903" t="e">
        <f ca="1">_xll.BDP($T4,AE$1)</f>
        <v>#NAME?</v>
      </c>
      <c r="AF4" s="899" t="e">
        <f ca="1">_xll.BDP($T4,AF$1)</f>
        <v>#NAME?</v>
      </c>
      <c r="AG4" s="903" t="e">
        <f ca="1">_xll.BDP($T4,AG$1)</f>
        <v>#NAME?</v>
      </c>
      <c r="AH4" s="903" t="e">
        <f ca="1">VLOOKUP(AF4,Values!$A$1:$C$12,2,FALSE)</f>
        <v>#NAME?</v>
      </c>
      <c r="AI4" s="900" t="e">
        <f ca="1">_xll.BDP($T4,$AI$1)</f>
        <v>#NAME?</v>
      </c>
      <c r="AJ4" s="900" t="e">
        <f ca="1">_xll.BDP($T4,$AJ$1)</f>
        <v>#NAME?</v>
      </c>
      <c r="AK4" s="900" t="e">
        <f ca="1">_xll.BDP($T4,$AK$1)</f>
        <v>#NAME?</v>
      </c>
      <c r="AL4" s="892" t="e">
        <f ca="1">VLOOKUP(AK4,Values!$E$2:$F$8,2,)</f>
        <v>#NAME?</v>
      </c>
      <c r="AM4" s="903" t="e">
        <f ca="1">_xll.BDP($T4,$AM$1)</f>
        <v>#NAME?</v>
      </c>
      <c r="AN4" s="903" t="e">
        <f ca="1">_xll.BDP($T4,$AN$1)</f>
        <v>#NAME?</v>
      </c>
      <c r="AO4" s="903" t="e">
        <f ca="1">_xll.BDP($T4,$AO$1)</f>
        <v>#NAME?</v>
      </c>
      <c r="AP4" s="903" t="str">
        <f>E4</f>
        <v>5yr</v>
      </c>
      <c r="AQ4" s="904" t="e">
        <f ca="1">_xll.BDP(T4,"YRS_TO_MTY_ISSUE")</f>
        <v>#NAME?</v>
      </c>
      <c r="AR4" s="905">
        <f>ROUND(YEARFRAC(A4,F4,1),1)</f>
        <v>5</v>
      </c>
      <c r="AS4" s="904"/>
      <c r="AT4" s="903" t="e">
        <f ca="1">_xll.BDP($T4,AT$1)</f>
        <v>#NAME?</v>
      </c>
      <c r="AU4" s="903" t="e">
        <f ca="1">_xll.BDP(T4,$AU$1)</f>
        <v>#NAME?</v>
      </c>
      <c r="AV4" s="903" t="e">
        <f ca="1">_xll.BDP(T4,$AV$1)</f>
        <v>#NAME?</v>
      </c>
      <c r="AW4" s="903" t="e">
        <f ca="1">_xll.BDP($T4,AW$1)</f>
        <v>#NAME?</v>
      </c>
      <c r="AX4" s="903" t="e">
        <f ca="1">AW4-AT4</f>
        <v>#NAME?</v>
      </c>
      <c r="AY4" s="903" t="e">
        <f ca="1">_xll.BDP(T4,$AY$1)</f>
        <v>#NAME?</v>
      </c>
      <c r="AZ4" s="903" t="e">
        <f ca="1">IF(AA4="FLOATING",CONCATENATE("3mL+",ROUND(AY4,0)),CONCATENATE("G+",ROUND(AU4,0)))</f>
        <v>#NAME?</v>
      </c>
      <c r="BA4" s="903" t="e">
        <f ca="1">IF(AA4="FLOATING",CONCATENATE("3mL+",ROUND(AY4,0)),CONCATENATE("T+",ROUND(AW4,0)))</f>
        <v>#NAME?</v>
      </c>
      <c r="BB4" s="903" t="e">
        <f ca="1">VLOOKUP(Y4,Values!$H$2:$I$15,2,FALSE)</f>
        <v>#NAME?</v>
      </c>
    </row>
    <row r="5" spans="1:54" s="891" customFormat="1" ht="12.75" customHeight="1" x14ac:dyDescent="0.3">
      <c r="A5" s="890">
        <v>42011</v>
      </c>
      <c r="B5" s="891" t="s">
        <v>8004</v>
      </c>
      <c r="C5" s="892" t="s">
        <v>2062</v>
      </c>
      <c r="D5" s="893">
        <v>1000</v>
      </c>
      <c r="E5" s="892" t="s">
        <v>66</v>
      </c>
      <c r="F5" s="894">
        <v>45672</v>
      </c>
      <c r="G5" s="895" t="s">
        <v>8784</v>
      </c>
      <c r="H5" s="896" t="s">
        <v>646</v>
      </c>
      <c r="I5" s="897" t="s">
        <v>4453</v>
      </c>
      <c r="J5" s="897" t="s">
        <v>41</v>
      </c>
      <c r="K5" s="896">
        <v>-15</v>
      </c>
      <c r="L5" s="898"/>
      <c r="M5" s="896"/>
      <c r="N5" s="891" t="s">
        <v>3691</v>
      </c>
      <c r="O5" s="896">
        <v>2.4</v>
      </c>
      <c r="P5" s="892" t="s">
        <v>4180</v>
      </c>
      <c r="Q5" s="898"/>
      <c r="R5" s="892">
        <v>-1</v>
      </c>
      <c r="S5" s="892" t="s">
        <v>8807</v>
      </c>
      <c r="T5" s="899" t="str">
        <f>CONCATENATE(S5," Corp")</f>
        <v>EK6869474 Corp</v>
      </c>
      <c r="U5" s="900" t="e">
        <f ca="1">_xll.BDP($T5,$U$1)</f>
        <v>#NAME?</v>
      </c>
      <c r="V5" s="899">
        <f>MONTH(A5)</f>
        <v>1</v>
      </c>
      <c r="W5" s="899">
        <f>WEEKNUM(A5,1)</f>
        <v>2</v>
      </c>
      <c r="X5" s="899" t="str">
        <f>CONCATENATE("Q",ROUNDUP(MONTH(A5)/3,0))</f>
        <v>Q1</v>
      </c>
      <c r="Y5" s="901" t="e">
        <f ca="1">_xll.BDP($T5,Y$1)</f>
        <v>#NAME?</v>
      </c>
      <c r="Z5" s="901" t="e">
        <f ca="1">_xll.BDP($T5,$Z$1)</f>
        <v>#NAME?</v>
      </c>
      <c r="AA5" s="901" t="e">
        <f ca="1">_xll.BDP($T5,AA$1)</f>
        <v>#NAME?</v>
      </c>
      <c r="AB5" s="902" t="e">
        <f ca="1">IF(AA5="FLOATING",J5,(_xll.BDP($T5,AB$1)/100))</f>
        <v>#NAME?</v>
      </c>
      <c r="AC5" s="903" t="e">
        <f ca="1">_xll.BDP(T5,$AC$1)</f>
        <v>#NAME?</v>
      </c>
      <c r="AD5" s="899" t="e">
        <f ca="1">_xll.BDP($T5,AD$1)</f>
        <v>#NAME?</v>
      </c>
      <c r="AE5" s="903" t="e">
        <f ca="1">_xll.BDP($T5,AE$1)</f>
        <v>#NAME?</v>
      </c>
      <c r="AF5" s="899" t="e">
        <f ca="1">_xll.BDP($T5,AF$1)</f>
        <v>#NAME?</v>
      </c>
      <c r="AG5" s="903" t="e">
        <f ca="1">_xll.BDP($T5,AG$1)</f>
        <v>#NAME?</v>
      </c>
      <c r="AH5" s="903" t="e">
        <f ca="1">VLOOKUP(AF5,Values!$A$1:$C$12,2,FALSE)</f>
        <v>#NAME?</v>
      </c>
      <c r="AI5" s="900" t="e">
        <f ca="1">_xll.BDP($T5,$AI$1)</f>
        <v>#NAME?</v>
      </c>
      <c r="AJ5" s="900" t="e">
        <f ca="1">_xll.BDP($T5,$AJ$1)</f>
        <v>#NAME?</v>
      </c>
      <c r="AK5" s="900" t="e">
        <f ca="1">_xll.BDP($T5,$AK$1)</f>
        <v>#NAME?</v>
      </c>
      <c r="AL5" s="892" t="e">
        <f ca="1">VLOOKUP(AK5,Values!$E$2:$F$8,2,)</f>
        <v>#NAME?</v>
      </c>
      <c r="AM5" s="903" t="e">
        <f ca="1">_xll.BDP($T5,$AM$1)</f>
        <v>#NAME?</v>
      </c>
      <c r="AN5" s="903" t="e">
        <f ca="1">_xll.BDP($T5,$AN$1)</f>
        <v>#NAME?</v>
      </c>
      <c r="AO5" s="903" t="e">
        <f ca="1">_xll.BDP($T5,$AO$1)</f>
        <v>#NAME?</v>
      </c>
      <c r="AP5" s="903" t="str">
        <f>E5</f>
        <v>10yr</v>
      </c>
      <c r="AQ5" s="904" t="e">
        <f ca="1">_xll.BDP(T5,"YRS_TO_MTY_ISSUE")</f>
        <v>#NAME?</v>
      </c>
      <c r="AR5" s="905">
        <f>ROUND(YEARFRAC(A5,F5,1),1)</f>
        <v>10</v>
      </c>
      <c r="AS5" s="904"/>
      <c r="AT5" s="903" t="e">
        <f ca="1">_xll.BDP($T5,AT$1)</f>
        <v>#NAME?</v>
      </c>
      <c r="AU5" s="903" t="e">
        <f ca="1">_xll.BDP(T5,$AU$1)</f>
        <v>#NAME?</v>
      </c>
      <c r="AV5" s="903" t="e">
        <f ca="1">_xll.BDP(T5,$AV$1)</f>
        <v>#NAME?</v>
      </c>
      <c r="AW5" s="903" t="e">
        <f ca="1">_xll.BDP($T5,AW$1)</f>
        <v>#NAME?</v>
      </c>
      <c r="AX5" s="903" t="e">
        <f ca="1">AW5-AT5</f>
        <v>#NAME?</v>
      </c>
      <c r="AY5" s="903" t="e">
        <f ca="1">_xll.BDP(T5,$AY$1)</f>
        <v>#NAME?</v>
      </c>
      <c r="AZ5" s="903" t="e">
        <f ca="1">IF(AA5="FLOATING",CONCATENATE("3mL+",ROUND(AY5,0)),CONCATENATE("G+",ROUND(AU5,0)))</f>
        <v>#NAME?</v>
      </c>
      <c r="BA5" s="903" t="e">
        <f ca="1">IF(AA5="FLOATING",CONCATENATE("3mL+",ROUND(AY5,0)),CONCATENATE("T+",ROUND(AW5,0)))</f>
        <v>#NAME?</v>
      </c>
      <c r="BB5" s="903" t="e">
        <f ca="1">VLOOKUP(Y5,Values!$H$2:$I$15,2,FALSE)</f>
        <v>#NAME?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139D1A"/>
  </sheetPr>
  <dimension ref="A1:BC128"/>
  <sheetViews>
    <sheetView workbookViewId="0">
      <pane ySplit="2" topLeftCell="A3" activePane="bottomLeft" state="frozen"/>
      <selection activeCell="A2" sqref="A2"/>
      <selection pane="bottomLeft" activeCell="AI14" sqref="AI14"/>
    </sheetView>
  </sheetViews>
  <sheetFormatPr defaultColWidth="9.109375" defaultRowHeight="19.5" customHeight="1" x14ac:dyDescent="0.3"/>
  <cols>
    <col min="1" max="1" width="7.6640625" style="754" customWidth="1"/>
    <col min="2" max="2" width="12.109375" style="755" customWidth="1"/>
    <col min="3" max="3" width="13.33203125" style="753" bestFit="1" customWidth="1"/>
    <col min="4" max="4" width="8.109375" style="755" bestFit="1" customWidth="1"/>
    <col min="5" max="5" width="11" style="753" bestFit="1" customWidth="1"/>
    <col min="6" max="6" width="10.109375" style="753" bestFit="1" customWidth="1"/>
    <col min="7" max="7" width="6.33203125" style="755" customWidth="1"/>
    <col min="8" max="8" width="11.44140625" style="753" customWidth="1"/>
    <col min="9" max="9" width="9.44140625" style="753" customWidth="1"/>
    <col min="10" max="10" width="10.88671875" style="753" customWidth="1"/>
    <col min="11" max="11" width="7.33203125" style="753" customWidth="1"/>
    <col min="12" max="13" width="3.44140625" style="753" customWidth="1"/>
    <col min="14" max="14" width="9.109375" style="755" customWidth="1"/>
    <col min="15" max="15" width="6.6640625" style="753" customWidth="1"/>
    <col min="16" max="16" width="8.44140625" style="753" customWidth="1"/>
    <col min="17" max="17" width="5" style="753" customWidth="1"/>
    <col min="18" max="18" width="5.6640625" style="753" customWidth="1"/>
    <col min="19" max="19" width="10.109375" style="753" customWidth="1"/>
    <col min="20" max="20" width="14.109375" style="721" customWidth="1"/>
    <col min="21" max="21" width="14.109375" style="753" customWidth="1"/>
    <col min="22" max="22" width="5.109375" style="755" customWidth="1"/>
    <col min="23" max="23" width="4.88671875" style="755" customWidth="1"/>
    <col min="24" max="24" width="6" style="755" customWidth="1"/>
    <col min="25" max="25" width="28" style="751" customWidth="1"/>
    <col min="26" max="26" width="12.109375" style="752" customWidth="1"/>
    <col min="27" max="27" width="11.88671875" style="757" customWidth="1"/>
    <col min="28" max="28" width="11.88671875" style="758" customWidth="1"/>
    <col min="29" max="29" width="18.44140625" style="751" bestFit="1" customWidth="1"/>
    <col min="30" max="30" width="6.44140625" style="751" bestFit="1" customWidth="1"/>
    <col min="31" max="31" width="18.6640625" style="759" bestFit="1" customWidth="1"/>
    <col min="32" max="32" width="14.33203125" style="751" customWidth="1"/>
    <col min="33" max="33" width="14.88671875" style="751" customWidth="1"/>
    <col min="34" max="34" width="11.33203125" style="751" customWidth="1"/>
    <col min="35" max="35" width="18.109375" style="753" customWidth="1"/>
    <col min="36" max="36" width="22.109375" style="756" bestFit="1" customWidth="1"/>
    <col min="37" max="37" width="13.6640625" style="753" bestFit="1" customWidth="1"/>
    <col min="38" max="38" width="9.44140625" style="756" bestFit="1" customWidth="1"/>
    <col min="39" max="39" width="9.88671875" style="759" bestFit="1" customWidth="1"/>
    <col min="40" max="40" width="8.6640625" style="759" bestFit="1" customWidth="1"/>
    <col min="41" max="41" width="9.88671875" style="759" bestFit="1" customWidth="1"/>
    <col min="42" max="42" width="11.109375" style="721" bestFit="1" customWidth="1"/>
    <col min="43" max="43" width="9.44140625" style="778" customWidth="1"/>
    <col min="44" max="44" width="11.6640625" style="778" bestFit="1" customWidth="1"/>
    <col min="45" max="45" width="10.33203125" style="778" bestFit="1" customWidth="1"/>
    <col min="46" max="46" width="18.6640625" style="759" bestFit="1" customWidth="1"/>
    <col min="47" max="47" width="10.33203125" style="759" customWidth="1"/>
    <col min="48" max="48" width="9.44140625" style="759" bestFit="1" customWidth="1"/>
    <col min="49" max="50" width="18.6640625" style="759" bestFit="1" customWidth="1"/>
    <col min="51" max="51" width="14.88671875" style="759" customWidth="1"/>
    <col min="52" max="52" width="10.109375" style="759" bestFit="1" customWidth="1"/>
    <col min="53" max="53" width="13.109375" style="759" customWidth="1"/>
    <col min="54" max="54" width="6.6640625" style="759" bestFit="1" customWidth="1"/>
    <col min="55" max="55" width="20.6640625" style="759" bestFit="1" customWidth="1"/>
    <col min="56" max="16384" width="9.109375" style="706"/>
  </cols>
  <sheetData>
    <row r="1" spans="1:55" s="805" customFormat="1" ht="9.75" customHeight="1" x14ac:dyDescent="0.3">
      <c r="A1" s="796"/>
      <c r="B1" s="797"/>
      <c r="C1" s="798"/>
      <c r="D1" s="797"/>
      <c r="E1" s="798"/>
      <c r="F1" s="798"/>
      <c r="G1" s="797"/>
      <c r="H1" s="798"/>
      <c r="I1" s="798"/>
      <c r="J1" s="798"/>
      <c r="K1" s="798"/>
      <c r="L1" s="798"/>
      <c r="M1" s="798"/>
      <c r="N1" s="797"/>
      <c r="O1" s="798"/>
      <c r="P1" s="798"/>
      <c r="Q1" s="798"/>
      <c r="R1" s="798"/>
      <c r="S1" s="799" t="s">
        <v>3329</v>
      </c>
      <c r="T1" s="799" t="str">
        <f>CONCATENATE(S1," Corp")</f>
        <v>BB NUMBER Corp</v>
      </c>
      <c r="U1" s="800" t="s">
        <v>6078</v>
      </c>
      <c r="V1" s="799" t="s">
        <v>3338</v>
      </c>
      <c r="W1" s="799"/>
      <c r="X1" s="799"/>
      <c r="Y1" s="799" t="s">
        <v>0</v>
      </c>
      <c r="Z1" s="801" t="s">
        <v>7605</v>
      </c>
      <c r="AA1" s="802" t="s">
        <v>7608</v>
      </c>
      <c r="AB1" s="803" t="s">
        <v>7609</v>
      </c>
      <c r="AC1" s="799" t="s">
        <v>3671</v>
      </c>
      <c r="AD1" s="799" t="s">
        <v>3670</v>
      </c>
      <c r="AE1" s="802" t="s">
        <v>3672</v>
      </c>
      <c r="AF1" s="799" t="s">
        <v>7614</v>
      </c>
      <c r="AG1" s="799" t="s">
        <v>7613</v>
      </c>
      <c r="AH1" s="799" t="s">
        <v>2211</v>
      </c>
      <c r="AI1" s="800" t="s">
        <v>6517</v>
      </c>
      <c r="AJ1" s="800" t="s">
        <v>6901</v>
      </c>
      <c r="AK1" s="800" t="s">
        <v>6172</v>
      </c>
      <c r="AL1" s="800" t="s">
        <v>6999</v>
      </c>
      <c r="AM1" s="802" t="s">
        <v>7470</v>
      </c>
      <c r="AN1" s="802" t="s">
        <v>7471</v>
      </c>
      <c r="AO1" s="802" t="s">
        <v>7472</v>
      </c>
      <c r="AP1" s="799" t="s">
        <v>3</v>
      </c>
      <c r="AQ1" s="804" t="s">
        <v>7602</v>
      </c>
      <c r="AR1" s="804" t="s">
        <v>4326</v>
      </c>
      <c r="AS1" s="804" t="s">
        <v>4328</v>
      </c>
      <c r="AT1" s="802" t="s">
        <v>3672</v>
      </c>
      <c r="AU1" s="802" t="s">
        <v>4447</v>
      </c>
      <c r="AV1" s="802" t="s">
        <v>4448</v>
      </c>
      <c r="AW1" s="802" t="s">
        <v>7630</v>
      </c>
      <c r="AX1" s="802"/>
      <c r="AY1" s="802" t="s">
        <v>4583</v>
      </c>
      <c r="AZ1" s="802" t="s">
        <v>4584</v>
      </c>
      <c r="BA1" s="802" t="s">
        <v>4584</v>
      </c>
      <c r="BB1" s="802"/>
      <c r="BC1" s="802" t="s">
        <v>9096</v>
      </c>
    </row>
    <row r="2" spans="1:55" s="695" customFormat="1" ht="55.2" x14ac:dyDescent="0.3">
      <c r="A2" s="700" t="s">
        <v>7633</v>
      </c>
      <c r="B2" s="690" t="s">
        <v>2210</v>
      </c>
      <c r="C2" s="690" t="s">
        <v>2308</v>
      </c>
      <c r="D2" s="690" t="s">
        <v>8027</v>
      </c>
      <c r="E2" s="690" t="s">
        <v>2309</v>
      </c>
      <c r="F2" s="690" t="s">
        <v>7635</v>
      </c>
      <c r="G2" s="690" t="s">
        <v>7636</v>
      </c>
      <c r="H2" s="690" t="s">
        <v>6</v>
      </c>
      <c r="I2" s="692" t="s">
        <v>2312</v>
      </c>
      <c r="J2" s="693" t="s">
        <v>2313</v>
      </c>
      <c r="K2" s="693" t="s">
        <v>7644</v>
      </c>
      <c r="L2" s="690" t="s">
        <v>7637</v>
      </c>
      <c r="M2" s="690" t="s">
        <v>7638</v>
      </c>
      <c r="N2" s="690" t="s">
        <v>7639</v>
      </c>
      <c r="O2" s="690" t="s">
        <v>7640</v>
      </c>
      <c r="P2" s="690" t="s">
        <v>7641</v>
      </c>
      <c r="Q2" s="690" t="s">
        <v>7642</v>
      </c>
      <c r="R2" s="690" t="s">
        <v>3623</v>
      </c>
      <c r="S2" s="691" t="s">
        <v>7603</v>
      </c>
      <c r="T2" s="691" t="s">
        <v>7606</v>
      </c>
      <c r="U2" s="691" t="s">
        <v>7629</v>
      </c>
      <c r="V2" s="691" t="s">
        <v>2155</v>
      </c>
      <c r="W2" s="691" t="s">
        <v>7643</v>
      </c>
      <c r="X2" s="691" t="s">
        <v>8842</v>
      </c>
      <c r="Y2" s="691" t="s">
        <v>2210</v>
      </c>
      <c r="Z2" s="694" t="s">
        <v>7604</v>
      </c>
      <c r="AA2" s="691" t="s">
        <v>7607</v>
      </c>
      <c r="AB2" s="702" t="s">
        <v>3355</v>
      </c>
      <c r="AC2" s="691" t="s">
        <v>2310</v>
      </c>
      <c r="AD2" s="691" t="s">
        <v>7610</v>
      </c>
      <c r="AE2" s="691" t="s">
        <v>7611</v>
      </c>
      <c r="AF2" s="781" t="s">
        <v>7612</v>
      </c>
      <c r="AG2" s="691" t="s">
        <v>7615</v>
      </c>
      <c r="AH2" s="691" t="s">
        <v>7616</v>
      </c>
      <c r="AI2" s="691" t="s">
        <v>7617</v>
      </c>
      <c r="AJ2" s="691" t="s">
        <v>7618</v>
      </c>
      <c r="AK2" s="691" t="s">
        <v>7619</v>
      </c>
      <c r="AL2" s="691" t="s">
        <v>7620</v>
      </c>
      <c r="AM2" s="691" t="s">
        <v>7621</v>
      </c>
      <c r="AN2" s="691" t="s">
        <v>7622</v>
      </c>
      <c r="AO2" s="691" t="s">
        <v>7623</v>
      </c>
      <c r="AP2" s="691" t="s">
        <v>7624</v>
      </c>
      <c r="AQ2" s="774" t="s">
        <v>7625</v>
      </c>
      <c r="AR2" s="774" t="s">
        <v>4326</v>
      </c>
      <c r="AS2" s="774" t="s">
        <v>4328</v>
      </c>
      <c r="AT2" s="691" t="s">
        <v>7611</v>
      </c>
      <c r="AU2" s="691" t="s">
        <v>7626</v>
      </c>
      <c r="AV2" s="691" t="s">
        <v>7627</v>
      </c>
      <c r="AW2" s="691" t="s">
        <v>7631</v>
      </c>
      <c r="AX2" s="691" t="s">
        <v>7864</v>
      </c>
      <c r="AY2" s="691" t="s">
        <v>7628</v>
      </c>
      <c r="AZ2" s="691" t="s">
        <v>7632</v>
      </c>
      <c r="BA2" s="691" t="s">
        <v>7645</v>
      </c>
      <c r="BB2" s="691" t="s">
        <v>7646</v>
      </c>
      <c r="BC2" s="691" t="s">
        <v>9100</v>
      </c>
    </row>
    <row r="3" spans="1:55" ht="12.75" customHeight="1" x14ac:dyDescent="0.3">
      <c r="A3" s="707">
        <v>42033</v>
      </c>
      <c r="B3" s="706" t="s">
        <v>9194</v>
      </c>
      <c r="C3" s="708" t="s">
        <v>7288</v>
      </c>
      <c r="D3" s="709">
        <v>2000</v>
      </c>
      <c r="E3" s="708" t="s">
        <v>37</v>
      </c>
      <c r="F3" s="710">
        <v>43866</v>
      </c>
      <c r="G3" s="711" t="s">
        <v>9195</v>
      </c>
      <c r="H3" s="712" t="s">
        <v>9196</v>
      </c>
      <c r="I3" s="761" t="s">
        <v>9197</v>
      </c>
      <c r="J3" s="761" t="s">
        <v>9198</v>
      </c>
      <c r="K3" s="712">
        <v>-1</v>
      </c>
      <c r="L3" s="714"/>
      <c r="M3" s="712"/>
      <c r="N3" s="706" t="s">
        <v>9199</v>
      </c>
      <c r="O3" s="712">
        <v>1.2</v>
      </c>
      <c r="P3" s="708" t="s">
        <v>2150</v>
      </c>
      <c r="Q3" s="714"/>
      <c r="R3" s="708">
        <v>8</v>
      </c>
      <c r="S3" s="708" t="s">
        <v>9200</v>
      </c>
      <c r="T3" s="715" t="str">
        <f t="shared" ref="T3" si="0">CONCATENATE(S3," Corp")</f>
        <v>EK7267033 Corp</v>
      </c>
      <c r="U3" s="716" t="e">
        <f ca="1">_xll.BDP($T3,$U$1)</f>
        <v>#NAME?</v>
      </c>
      <c r="V3" s="715">
        <f t="shared" ref="V3" si="1">MONTH(A3)</f>
        <v>1</v>
      </c>
      <c r="W3" s="715">
        <f t="shared" ref="W3" si="2">WEEKNUM(A3,1)</f>
        <v>5</v>
      </c>
      <c r="X3" s="715" t="str">
        <f t="shared" ref="X3" si="3">CONCATENATE("Q",ROUNDUP(MONTH(A3)/3,0))</f>
        <v>Q1</v>
      </c>
      <c r="Y3" s="717" t="e">
        <f ca="1">_xll.BDP($T3,Y$1)</f>
        <v>#NAME?</v>
      </c>
      <c r="Z3" s="717" t="e">
        <f ca="1">_xll.BDP($T3,$Z$1)</f>
        <v>#NAME?</v>
      </c>
      <c r="AA3" s="717" t="e">
        <f ca="1">_xll.BDP($T3,AA$1)</f>
        <v>#NAME?</v>
      </c>
      <c r="AB3" s="718" t="e">
        <f ca="1">IF(AA3="FLOATING",J3,(_xll.BDP($T3,AB$1)/100))</f>
        <v>#NAME?</v>
      </c>
      <c r="AC3" s="719" t="e">
        <f ca="1">_xll.BDP(T3,$AC$1)</f>
        <v>#NAME?</v>
      </c>
      <c r="AD3" s="720" t="e">
        <f ca="1">_xll.BDP($T3,AD$1)</f>
        <v>#NAME?</v>
      </c>
      <c r="AE3" s="719" t="e">
        <f ca="1">_xll.BDP($T3,AE$1)</f>
        <v>#NAME?</v>
      </c>
      <c r="AF3" s="715" t="e">
        <f ca="1">_xll.BDP($T3,AF$1)</f>
        <v>#NAME?</v>
      </c>
      <c r="AG3" s="719" t="e">
        <f ca="1">_xll.BDP($T3,AG$1)</f>
        <v>#NAME?</v>
      </c>
      <c r="AH3" s="719" t="e">
        <f ca="1">VLOOKUP(AF3,Values!$A$1:$C$12,2,FALSE)</f>
        <v>#NAME?</v>
      </c>
      <c r="AI3" s="716" t="e">
        <f ca="1">_xll.BDP($T3,$AI$1)</f>
        <v>#NAME?</v>
      </c>
      <c r="AJ3" s="716" t="e">
        <f ca="1">_xll.BDP($T3,$AJ$1)</f>
        <v>#NAME?</v>
      </c>
      <c r="AK3" s="716" t="e">
        <f ca="1">_xll.BDP($T3,$AK$1)</f>
        <v>#NAME?</v>
      </c>
      <c r="AL3" s="721" t="e">
        <f ca="1">VLOOKUP(AK3,Values!$E$2:$F$8,2,)</f>
        <v>#NAME?</v>
      </c>
      <c r="AM3" s="719" t="e">
        <f ca="1">_xll.BDP($T3,$AM$1)</f>
        <v>#NAME?</v>
      </c>
      <c r="AN3" s="719" t="e">
        <f ca="1">_xll.BDP($T3,$AN$1)</f>
        <v>#NAME?</v>
      </c>
      <c r="AO3" s="719" t="e">
        <f ca="1">_xll.BDP($T3,$AO$1)</f>
        <v>#NAME?</v>
      </c>
      <c r="AP3" s="719" t="str">
        <f t="shared" ref="AP3" si="4">E3</f>
        <v>5yr</v>
      </c>
      <c r="AQ3" s="775" t="e">
        <f ca="1">_xll.BDP(T3,"YRS_TO_MTY_ISSUE")</f>
        <v>#NAME?</v>
      </c>
      <c r="AR3" s="794">
        <f t="shared" ref="AR3" si="5">ROUND(YEARFRAC(A3,F3,1),1)</f>
        <v>5</v>
      </c>
      <c r="AS3" s="795"/>
      <c r="AT3" s="719"/>
      <c r="AU3" s="719"/>
      <c r="AV3" s="719"/>
      <c r="AW3" s="719"/>
      <c r="AX3" s="719"/>
      <c r="AY3" s="719"/>
      <c r="AZ3" s="719"/>
      <c r="BA3" s="719"/>
      <c r="BB3" s="719"/>
      <c r="BC3" s="719"/>
    </row>
    <row r="4" spans="1:55" ht="12.75" customHeight="1" x14ac:dyDescent="0.3">
      <c r="A4" s="707">
        <v>42033</v>
      </c>
      <c r="B4" s="706" t="s">
        <v>9145</v>
      </c>
      <c r="C4" s="708" t="s">
        <v>235</v>
      </c>
      <c r="D4" s="709">
        <v>350</v>
      </c>
      <c r="E4" s="708" t="s">
        <v>12</v>
      </c>
      <c r="F4" s="710">
        <v>43132</v>
      </c>
      <c r="G4" s="711" t="s">
        <v>9146</v>
      </c>
      <c r="H4" s="712" t="s">
        <v>2075</v>
      </c>
      <c r="I4" s="761" t="s">
        <v>9147</v>
      </c>
      <c r="J4" s="761" t="s">
        <v>6735</v>
      </c>
      <c r="K4" s="712">
        <v>0</v>
      </c>
      <c r="L4" s="714"/>
      <c r="M4" s="712"/>
      <c r="N4" s="706" t="s">
        <v>192</v>
      </c>
      <c r="O4" s="712">
        <v>4.57</v>
      </c>
      <c r="P4" s="708" t="s">
        <v>3631</v>
      </c>
      <c r="Q4" s="714"/>
      <c r="R4" s="708" t="s">
        <v>3631</v>
      </c>
      <c r="S4" s="708" t="s">
        <v>9171</v>
      </c>
      <c r="T4" s="715" t="str">
        <f t="shared" ref="T4:T12" si="6">CONCATENATE(S4," Corp")</f>
        <v>EK7253694 Corp</v>
      </c>
      <c r="U4" s="716" t="e">
        <f ca="1">_xll.BDP($T4,$U$1)</f>
        <v>#NAME?</v>
      </c>
      <c r="V4" s="715">
        <f t="shared" ref="V4:V12" si="7">MONTH(A4)</f>
        <v>1</v>
      </c>
      <c r="W4" s="715">
        <f t="shared" ref="W4:W12" si="8">WEEKNUM(A4,1)</f>
        <v>5</v>
      </c>
      <c r="X4" s="715" t="str">
        <f t="shared" ref="X4:X12" si="9">CONCATENATE("Q",ROUNDUP(MONTH(A4)/3,0))</f>
        <v>Q1</v>
      </c>
      <c r="Y4" s="717" t="e">
        <f ca="1">_xll.BDP($T4,Y$1)</f>
        <v>#NAME?</v>
      </c>
      <c r="Z4" s="717" t="e">
        <f ca="1">_xll.BDP($T4,$Z$1)</f>
        <v>#NAME?</v>
      </c>
      <c r="AA4" s="717" t="e">
        <f ca="1">_xll.BDP($T4,AA$1)</f>
        <v>#NAME?</v>
      </c>
      <c r="AB4" s="718" t="e">
        <f ca="1">IF(AA4="FLOATING",J4,(_xll.BDP($T4,AB$1)/100))</f>
        <v>#NAME?</v>
      </c>
      <c r="AC4" s="719" t="e">
        <f ca="1">_xll.BDP(T4,$AC$1)</f>
        <v>#NAME?</v>
      </c>
      <c r="AD4" s="720" t="e">
        <f ca="1">_xll.BDP($T4,AD$1)</f>
        <v>#NAME?</v>
      </c>
      <c r="AE4" s="719" t="e">
        <f ca="1">_xll.BDP($T4,AE$1)</f>
        <v>#NAME?</v>
      </c>
      <c r="AF4" s="715" t="e">
        <f ca="1">_xll.BDP($T4,AF$1)</f>
        <v>#NAME?</v>
      </c>
      <c r="AG4" s="719" t="e">
        <f ca="1">_xll.BDP($T4,AG$1)</f>
        <v>#NAME?</v>
      </c>
      <c r="AH4" s="719" t="e">
        <f ca="1">VLOOKUP(AF4,Values!$A$1:$C$12,2,FALSE)</f>
        <v>#NAME?</v>
      </c>
      <c r="AI4" s="716" t="e">
        <f ca="1">_xll.BDP($T4,$AI$1)</f>
        <v>#NAME?</v>
      </c>
      <c r="AJ4" s="716" t="e">
        <f ca="1">_xll.BDP($T4,$AJ$1)</f>
        <v>#NAME?</v>
      </c>
      <c r="AK4" s="716" t="e">
        <f ca="1">_xll.BDP($T4,$AK$1)</f>
        <v>#NAME?</v>
      </c>
      <c r="AL4" s="721" t="e">
        <f ca="1">VLOOKUP(AK4,Values!$E$2:$F$8,2,)</f>
        <v>#NAME?</v>
      </c>
      <c r="AM4" s="719" t="e">
        <f ca="1">_xll.BDP($T4,$AM$1)</f>
        <v>#NAME?</v>
      </c>
      <c r="AN4" s="719" t="e">
        <f ca="1">_xll.BDP($T4,$AN$1)</f>
        <v>#NAME?</v>
      </c>
      <c r="AO4" s="719" t="e">
        <f ca="1">_xll.BDP($T4,$AO$1)</f>
        <v>#NAME?</v>
      </c>
      <c r="AP4" s="719" t="str">
        <f t="shared" ref="AP4:AP12" si="10">E4</f>
        <v>3yr</v>
      </c>
      <c r="AQ4" s="775" t="e">
        <f ca="1">_xll.BDP(T4,"YRS_TO_MTY_ISSUE")</f>
        <v>#NAME?</v>
      </c>
      <c r="AR4" s="794">
        <f t="shared" ref="AR4:AR12" si="11">ROUND(YEARFRAC(A4,F4,1),1)</f>
        <v>3</v>
      </c>
      <c r="AS4" s="795"/>
      <c r="AT4" s="719" t="e">
        <f ca="1">_xll.BDP($T4,AT$1)</f>
        <v>#NAME?</v>
      </c>
      <c r="AU4" s="719" t="e">
        <f ca="1">_xll.BDP(T4,$AU$1)</f>
        <v>#NAME?</v>
      </c>
      <c r="AV4" s="719" t="e">
        <f ca="1">_xll.BDP(T4,$AV$1)</f>
        <v>#NAME?</v>
      </c>
      <c r="AW4" s="719" t="e">
        <f ca="1">_xll.BDP($T4,AW$1)</f>
        <v>#NAME?</v>
      </c>
      <c r="AX4" s="719" t="e">
        <f t="shared" ref="AX4:AX12" ca="1" si="12">AW4-AT4</f>
        <v>#NAME?</v>
      </c>
      <c r="AY4" s="719" t="e">
        <f ca="1">_xll.BDP(T4,$AY$1)</f>
        <v>#NAME?</v>
      </c>
      <c r="AZ4" s="719" t="e">
        <f t="shared" ref="AZ4:AZ12" ca="1" si="13">IF(AA4="FLOATING",CONCATENATE("3mL+",ROUND(AY4,0)),CONCATENATE("G+",ROUND(AU4,0)))</f>
        <v>#NAME?</v>
      </c>
      <c r="BA4" s="719" t="e">
        <f t="shared" ref="BA4:BA12" ca="1" si="14">IF(AA4="FLOATING",CONCATENATE("3mL+",ROUND(AY4,0)),CONCATENATE("T+",ROUND(AW4,0)))</f>
        <v>#NAME?</v>
      </c>
      <c r="BB4" s="719" t="e">
        <f ca="1">VLOOKUP(Y4,Values!$H$2:$I$15,2,FALSE)</f>
        <v>#NAME?</v>
      </c>
      <c r="BC4" s="719" t="e">
        <f ca="1">_xll.BDS(T4,$BC$1,"cols=1;rows=2")</f>
        <v>#NAME?</v>
      </c>
    </row>
    <row r="5" spans="1:55" ht="12.75" customHeight="1" x14ac:dyDescent="0.3">
      <c r="A5" s="707">
        <v>42033</v>
      </c>
      <c r="B5" s="706" t="s">
        <v>9148</v>
      </c>
      <c r="C5" s="708" t="s">
        <v>235</v>
      </c>
      <c r="D5" s="709">
        <v>400</v>
      </c>
      <c r="E5" s="708" t="s">
        <v>37</v>
      </c>
      <c r="F5" s="710">
        <v>43862</v>
      </c>
      <c r="G5" s="711" t="s">
        <v>9146</v>
      </c>
      <c r="H5" s="712" t="s">
        <v>272</v>
      </c>
      <c r="I5" s="761" t="s">
        <v>9149</v>
      </c>
      <c r="J5" s="761" t="s">
        <v>273</v>
      </c>
      <c r="K5" s="712">
        <v>-12.5</v>
      </c>
      <c r="L5" s="714"/>
      <c r="M5" s="712"/>
      <c r="N5" s="706" t="s">
        <v>192</v>
      </c>
      <c r="O5" s="712">
        <v>4</v>
      </c>
      <c r="P5" s="708" t="s">
        <v>3631</v>
      </c>
      <c r="Q5" s="714"/>
      <c r="R5" s="708" t="s">
        <v>3631</v>
      </c>
      <c r="S5" s="708" t="s">
        <v>9172</v>
      </c>
      <c r="T5" s="715" t="str">
        <f t="shared" si="6"/>
        <v>EK7253751 Corp</v>
      </c>
      <c r="U5" s="716" t="e">
        <f ca="1">_xll.BDP($T5,$U$1)</f>
        <v>#NAME?</v>
      </c>
      <c r="V5" s="715">
        <f t="shared" si="7"/>
        <v>1</v>
      </c>
      <c r="W5" s="715">
        <f t="shared" si="8"/>
        <v>5</v>
      </c>
      <c r="X5" s="715" t="str">
        <f t="shared" si="9"/>
        <v>Q1</v>
      </c>
      <c r="Y5" s="717" t="e">
        <f ca="1">_xll.BDP($T5,Y$1)</f>
        <v>#NAME?</v>
      </c>
      <c r="Z5" s="717" t="e">
        <f ca="1">_xll.BDP($T5,$Z$1)</f>
        <v>#NAME?</v>
      </c>
      <c r="AA5" s="717" t="e">
        <f ca="1">_xll.BDP($T5,AA$1)</f>
        <v>#NAME?</v>
      </c>
      <c r="AB5" s="718" t="e">
        <f ca="1">IF(AA5="FLOATING",J5,(_xll.BDP($T5,AB$1)/100))</f>
        <v>#NAME?</v>
      </c>
      <c r="AC5" s="719" t="e">
        <f ca="1">_xll.BDP(T5,$AC$1)</f>
        <v>#NAME?</v>
      </c>
      <c r="AD5" s="720" t="e">
        <f ca="1">_xll.BDP($T5,AD$1)</f>
        <v>#NAME?</v>
      </c>
      <c r="AE5" s="719" t="e">
        <f ca="1">_xll.BDP($T5,AE$1)</f>
        <v>#NAME?</v>
      </c>
      <c r="AF5" s="715" t="e">
        <f ca="1">_xll.BDP($T5,AF$1)</f>
        <v>#NAME?</v>
      </c>
      <c r="AG5" s="719" t="e">
        <f ca="1">_xll.BDP($T5,AG$1)</f>
        <v>#NAME?</v>
      </c>
      <c r="AH5" s="719" t="e">
        <f ca="1">VLOOKUP(AF5,Values!$A$1:$C$12,2,FALSE)</f>
        <v>#NAME?</v>
      </c>
      <c r="AI5" s="716" t="e">
        <f ca="1">_xll.BDP($T5,$AI$1)</f>
        <v>#NAME?</v>
      </c>
      <c r="AJ5" s="716" t="e">
        <f ca="1">_xll.BDP($T5,$AJ$1)</f>
        <v>#NAME?</v>
      </c>
      <c r="AK5" s="716" t="e">
        <f ca="1">_xll.BDP($T5,$AK$1)</f>
        <v>#NAME?</v>
      </c>
      <c r="AL5" s="721" t="e">
        <f ca="1">VLOOKUP(AK5,Values!$E$2:$F$8,2,)</f>
        <v>#NAME?</v>
      </c>
      <c r="AM5" s="719" t="e">
        <f ca="1">_xll.BDP($T5,$AM$1)</f>
        <v>#NAME?</v>
      </c>
      <c r="AN5" s="719" t="e">
        <f ca="1">_xll.BDP($T5,$AN$1)</f>
        <v>#NAME?</v>
      </c>
      <c r="AO5" s="719" t="e">
        <f ca="1">_xll.BDP($T5,$AO$1)</f>
        <v>#NAME?</v>
      </c>
      <c r="AP5" s="719" t="str">
        <f t="shared" si="10"/>
        <v>5yr</v>
      </c>
      <c r="AQ5" s="775" t="e">
        <f ca="1">_xll.BDP(T5,"YRS_TO_MTY_ISSUE")</f>
        <v>#NAME?</v>
      </c>
      <c r="AR5" s="794">
        <f t="shared" si="11"/>
        <v>5</v>
      </c>
      <c r="AS5" s="795"/>
      <c r="AT5" s="719" t="e">
        <f ca="1">_xll.BDP($T5,AT$1)</f>
        <v>#NAME?</v>
      </c>
      <c r="AU5" s="719" t="e">
        <f ca="1">_xll.BDP(T5,$AU$1)</f>
        <v>#NAME?</v>
      </c>
      <c r="AV5" s="719" t="e">
        <f ca="1">_xll.BDP(T5,$AV$1)</f>
        <v>#NAME?</v>
      </c>
      <c r="AW5" s="719" t="e">
        <f ca="1">_xll.BDP($T5,AW$1)</f>
        <v>#NAME?</v>
      </c>
      <c r="AX5" s="719" t="e">
        <f t="shared" ca="1" si="12"/>
        <v>#NAME?</v>
      </c>
      <c r="AY5" s="719" t="e">
        <f ca="1">_xll.BDP(T5,$AY$1)</f>
        <v>#NAME?</v>
      </c>
      <c r="AZ5" s="719" t="e">
        <f t="shared" ca="1" si="13"/>
        <v>#NAME?</v>
      </c>
      <c r="BA5" s="719" t="e">
        <f t="shared" ca="1" si="14"/>
        <v>#NAME?</v>
      </c>
      <c r="BB5" s="719" t="e">
        <f ca="1">VLOOKUP(Y5,Values!$H$2:$I$15,2,FALSE)</f>
        <v>#NAME?</v>
      </c>
      <c r="BC5" s="719" t="s">
        <v>9428</v>
      </c>
    </row>
    <row r="6" spans="1:55" ht="12.75" customHeight="1" x14ac:dyDescent="0.3">
      <c r="A6" s="707">
        <v>42033</v>
      </c>
      <c r="B6" s="706" t="s">
        <v>9150</v>
      </c>
      <c r="C6" s="708" t="s">
        <v>235</v>
      </c>
      <c r="D6" s="709">
        <v>300</v>
      </c>
      <c r="E6" s="708" t="s">
        <v>224</v>
      </c>
      <c r="F6" s="710">
        <v>44958</v>
      </c>
      <c r="G6" s="711" t="s">
        <v>9146</v>
      </c>
      <c r="H6" s="712"/>
      <c r="I6" s="761" t="s">
        <v>9151</v>
      </c>
      <c r="J6" s="761" t="s">
        <v>750</v>
      </c>
      <c r="K6" s="712"/>
      <c r="L6" s="714"/>
      <c r="M6" s="712"/>
      <c r="N6" s="706" t="s">
        <v>7084</v>
      </c>
      <c r="O6" s="712">
        <v>2.5</v>
      </c>
      <c r="P6" s="708" t="s">
        <v>3631</v>
      </c>
      <c r="Q6" s="714"/>
      <c r="R6" s="708" t="s">
        <v>3631</v>
      </c>
      <c r="S6" s="708" t="s">
        <v>9174</v>
      </c>
      <c r="T6" s="715" t="str">
        <f t="shared" si="6"/>
        <v>EK7279863 Corp</v>
      </c>
      <c r="U6" s="716" t="e">
        <f ca="1">_xll.BDP($T6,$U$1)</f>
        <v>#NAME?</v>
      </c>
      <c r="V6" s="715">
        <f t="shared" si="7"/>
        <v>1</v>
      </c>
      <c r="W6" s="715">
        <f t="shared" si="8"/>
        <v>5</v>
      </c>
      <c r="X6" s="715" t="str">
        <f t="shared" si="9"/>
        <v>Q1</v>
      </c>
      <c r="Y6" s="717" t="e">
        <f ca="1">_xll.BDP($T6,Y$1)</f>
        <v>#NAME?</v>
      </c>
      <c r="Z6" s="717" t="e">
        <f ca="1">_xll.BDP($T6,$Z$1)</f>
        <v>#NAME?</v>
      </c>
      <c r="AA6" s="717" t="e">
        <f ca="1">_xll.BDP($T6,AA$1)</f>
        <v>#NAME?</v>
      </c>
      <c r="AB6" s="718" t="e">
        <f ca="1">IF(AA6="FLOATING",J6,(_xll.BDP($T6,AB$1)/100))</f>
        <v>#NAME?</v>
      </c>
      <c r="AC6" s="719" t="e">
        <f ca="1">_xll.BDP(T6,$AC$1)</f>
        <v>#NAME?</v>
      </c>
      <c r="AD6" s="720" t="e">
        <f ca="1">_xll.BDP($T6,AD$1)</f>
        <v>#NAME?</v>
      </c>
      <c r="AE6" s="719" t="e">
        <f ca="1">_xll.BDP($T6,AE$1)</f>
        <v>#NAME?</v>
      </c>
      <c r="AF6" s="715" t="e">
        <f ca="1">_xll.BDP($T6,AF$1)</f>
        <v>#NAME?</v>
      </c>
      <c r="AG6" s="719" t="e">
        <f ca="1">_xll.BDP($T6,AG$1)</f>
        <v>#NAME?</v>
      </c>
      <c r="AH6" s="719" t="e">
        <f ca="1">VLOOKUP(AF6,Values!$A$1:$C$12,2,FALSE)</f>
        <v>#NAME?</v>
      </c>
      <c r="AI6" s="716" t="e">
        <f ca="1">_xll.BDP($T6,$AI$1)</f>
        <v>#NAME?</v>
      </c>
      <c r="AJ6" s="716" t="e">
        <f ca="1">_xll.BDP($T6,$AJ$1)</f>
        <v>#NAME?</v>
      </c>
      <c r="AK6" s="716" t="e">
        <f ca="1">_xll.BDP($T6,$AK$1)</f>
        <v>#NAME?</v>
      </c>
      <c r="AL6" s="721" t="e">
        <f ca="1">VLOOKUP(AK6,Values!$E$2:$F$8,2,)</f>
        <v>#NAME?</v>
      </c>
      <c r="AM6" s="719" t="e">
        <f ca="1">_xll.BDP($T6,$AM$1)</f>
        <v>#NAME?</v>
      </c>
      <c r="AN6" s="719" t="e">
        <f ca="1">_xll.BDP($T6,$AN$1)</f>
        <v>#NAME?</v>
      </c>
      <c r="AO6" s="719" t="e">
        <f ca="1">_xll.BDP($T6,$AO$1)</f>
        <v>#NAME?</v>
      </c>
      <c r="AP6" s="719" t="str">
        <f t="shared" si="10"/>
        <v>7yr</v>
      </c>
      <c r="AQ6" s="775" t="e">
        <f ca="1">_xll.BDP(T6,"YRS_TO_MTY_ISSUE")</f>
        <v>#NAME?</v>
      </c>
      <c r="AR6" s="794">
        <f t="shared" si="11"/>
        <v>8</v>
      </c>
      <c r="AS6" s="795"/>
      <c r="AT6" s="719" t="e">
        <f ca="1">_xll.BDP($T6,AT$1)</f>
        <v>#NAME?</v>
      </c>
      <c r="AU6" s="719" t="e">
        <f ca="1">_xll.BDP(T6,$AU$1)</f>
        <v>#NAME?</v>
      </c>
      <c r="AV6" s="719" t="e">
        <f ca="1">_xll.BDP(T6,$AV$1)</f>
        <v>#NAME?</v>
      </c>
      <c r="AW6" s="719" t="e">
        <f ca="1">_xll.BDP($T6,AW$1)</f>
        <v>#NAME?</v>
      </c>
      <c r="AX6" s="719" t="e">
        <f t="shared" ca="1" si="12"/>
        <v>#NAME?</v>
      </c>
      <c r="AY6" s="719" t="e">
        <f ca="1">_xll.BDP(T6,$AY$1)</f>
        <v>#NAME?</v>
      </c>
      <c r="AZ6" s="719" t="e">
        <f t="shared" ca="1" si="13"/>
        <v>#NAME?</v>
      </c>
      <c r="BA6" s="719" t="e">
        <f t="shared" ca="1" si="14"/>
        <v>#NAME?</v>
      </c>
      <c r="BB6" s="719" t="e">
        <f ca="1">VLOOKUP(Y6,Values!$H$2:$I$15,2,FALSE)</f>
        <v>#NAME?</v>
      </c>
      <c r="BC6" s="719"/>
    </row>
    <row r="7" spans="1:55" ht="12.75" customHeight="1" x14ac:dyDescent="0.3">
      <c r="A7" s="707">
        <v>42033</v>
      </c>
      <c r="B7" s="706" t="s">
        <v>9152</v>
      </c>
      <c r="C7" s="708" t="s">
        <v>235</v>
      </c>
      <c r="D7" s="709">
        <v>400</v>
      </c>
      <c r="E7" s="708" t="s">
        <v>66</v>
      </c>
      <c r="F7" s="710">
        <v>45690</v>
      </c>
      <c r="G7" s="711" t="s">
        <v>9146</v>
      </c>
      <c r="H7" s="712" t="s">
        <v>3257</v>
      </c>
      <c r="I7" s="761" t="s">
        <v>9153</v>
      </c>
      <c r="J7" s="761" t="s">
        <v>3835</v>
      </c>
      <c r="K7" s="712">
        <v>-6.25</v>
      </c>
      <c r="L7" s="714"/>
      <c r="M7" s="712"/>
      <c r="N7" s="706" t="s">
        <v>3792</v>
      </c>
      <c r="O7" s="712">
        <v>4.5</v>
      </c>
      <c r="P7" s="708" t="s">
        <v>3631</v>
      </c>
      <c r="Q7" s="714"/>
      <c r="R7" s="708" t="s">
        <v>3631</v>
      </c>
      <c r="S7" s="708" t="s">
        <v>9173</v>
      </c>
      <c r="T7" s="715" t="str">
        <f t="shared" si="6"/>
        <v>EK7253819 Corp</v>
      </c>
      <c r="U7" s="716" t="e">
        <f ca="1">_xll.BDP($T7,$U$1)</f>
        <v>#NAME?</v>
      </c>
      <c r="V7" s="715">
        <f t="shared" si="7"/>
        <v>1</v>
      </c>
      <c r="W7" s="715">
        <f t="shared" si="8"/>
        <v>5</v>
      </c>
      <c r="X7" s="715" t="str">
        <f t="shared" si="9"/>
        <v>Q1</v>
      </c>
      <c r="Y7" s="717" t="e">
        <f ca="1">_xll.BDP($T7,Y$1)</f>
        <v>#NAME?</v>
      </c>
      <c r="Z7" s="717" t="e">
        <f ca="1">_xll.BDP($T7,$Z$1)</f>
        <v>#NAME?</v>
      </c>
      <c r="AA7" s="717" t="e">
        <f ca="1">_xll.BDP($T7,AA$1)</f>
        <v>#NAME?</v>
      </c>
      <c r="AB7" s="718" t="e">
        <f ca="1">IF(AA7="FLOATING",J7,(_xll.BDP($T7,AB$1)/100))</f>
        <v>#NAME?</v>
      </c>
      <c r="AC7" s="719" t="e">
        <f ca="1">_xll.BDP(T7,$AC$1)</f>
        <v>#NAME?</v>
      </c>
      <c r="AD7" s="720" t="e">
        <f ca="1">_xll.BDP($T7,AD$1)</f>
        <v>#NAME?</v>
      </c>
      <c r="AE7" s="719" t="e">
        <f ca="1">_xll.BDP($T7,AE$1)</f>
        <v>#NAME?</v>
      </c>
      <c r="AF7" s="715" t="e">
        <f ca="1">_xll.BDP($T7,AF$1)</f>
        <v>#NAME?</v>
      </c>
      <c r="AG7" s="719" t="e">
        <f ca="1">_xll.BDP($T7,AG$1)</f>
        <v>#NAME?</v>
      </c>
      <c r="AH7" s="719" t="e">
        <f ca="1">VLOOKUP(AF7,Values!$A$1:$C$12,2,FALSE)</f>
        <v>#NAME?</v>
      </c>
      <c r="AI7" s="716" t="e">
        <f ca="1">_xll.BDP($T7,$AI$1)</f>
        <v>#NAME?</v>
      </c>
      <c r="AJ7" s="716" t="e">
        <f ca="1">_xll.BDP($T7,$AJ$1)</f>
        <v>#NAME?</v>
      </c>
      <c r="AK7" s="716" t="e">
        <f ca="1">_xll.BDP($T7,$AK$1)</f>
        <v>#NAME?</v>
      </c>
      <c r="AL7" s="721" t="e">
        <f ca="1">VLOOKUP(AK7,Values!$E$2:$F$8,2,)</f>
        <v>#NAME?</v>
      </c>
      <c r="AM7" s="719" t="e">
        <f ca="1">_xll.BDP($T7,$AM$1)</f>
        <v>#NAME?</v>
      </c>
      <c r="AN7" s="719" t="e">
        <f ca="1">_xll.BDP($T7,$AN$1)</f>
        <v>#NAME?</v>
      </c>
      <c r="AO7" s="719" t="e">
        <f ca="1">_xll.BDP($T7,$AO$1)</f>
        <v>#NAME?</v>
      </c>
      <c r="AP7" s="719" t="str">
        <f t="shared" si="10"/>
        <v>10yr</v>
      </c>
      <c r="AQ7" s="775" t="e">
        <f ca="1">_xll.BDP(T7,"YRS_TO_MTY_ISSUE")</f>
        <v>#NAME?</v>
      </c>
      <c r="AR7" s="794">
        <f t="shared" si="11"/>
        <v>10</v>
      </c>
      <c r="AS7" s="795"/>
      <c r="AT7" s="719" t="e">
        <f ca="1">_xll.BDP($T7,AT$1)</f>
        <v>#NAME?</v>
      </c>
      <c r="AU7" s="719" t="e">
        <f ca="1">_xll.BDP(T7,$AU$1)</f>
        <v>#NAME?</v>
      </c>
      <c r="AV7" s="719" t="e">
        <f ca="1">_xll.BDP(T7,$AV$1)</f>
        <v>#NAME?</v>
      </c>
      <c r="AW7" s="719" t="e">
        <f ca="1">_xll.BDP($T7,AW$1)</f>
        <v>#NAME?</v>
      </c>
      <c r="AX7" s="719" t="e">
        <f t="shared" ca="1" si="12"/>
        <v>#NAME?</v>
      </c>
      <c r="AY7" s="719" t="e">
        <f ca="1">_xll.BDP(T7,$AY$1)</f>
        <v>#NAME?</v>
      </c>
      <c r="AZ7" s="719" t="e">
        <f t="shared" ca="1" si="13"/>
        <v>#NAME?</v>
      </c>
      <c r="BA7" s="719" t="e">
        <f t="shared" ca="1" si="14"/>
        <v>#NAME?</v>
      </c>
      <c r="BB7" s="719" t="e">
        <f ca="1">VLOOKUP(Y7,Values!$H$2:$I$15,2,FALSE)</f>
        <v>#NAME?</v>
      </c>
      <c r="BC7" s="719"/>
    </row>
    <row r="8" spans="1:55" ht="12.75" customHeight="1" x14ac:dyDescent="0.3">
      <c r="A8" s="707">
        <v>42033</v>
      </c>
      <c r="B8" s="706" t="s">
        <v>9154</v>
      </c>
      <c r="C8" s="708" t="s">
        <v>127</v>
      </c>
      <c r="D8" s="709">
        <v>150</v>
      </c>
      <c r="E8" s="708" t="s">
        <v>74</v>
      </c>
      <c r="F8" s="710">
        <v>42769</v>
      </c>
      <c r="G8" s="711" t="s">
        <v>9155</v>
      </c>
      <c r="H8" s="712"/>
      <c r="I8" s="761"/>
      <c r="J8" s="761" t="s">
        <v>9156</v>
      </c>
      <c r="K8" s="712"/>
      <c r="L8" s="714"/>
      <c r="M8" s="712"/>
      <c r="N8" s="706" t="s">
        <v>9157</v>
      </c>
      <c r="O8" s="712">
        <v>1.23</v>
      </c>
      <c r="P8" s="708" t="s">
        <v>1937</v>
      </c>
      <c r="Q8" s="714"/>
      <c r="R8" s="708">
        <v>0</v>
      </c>
      <c r="S8" s="708" t="s">
        <v>9170</v>
      </c>
      <c r="T8" s="715" t="str">
        <f t="shared" si="6"/>
        <v>EK7278964 Corp</v>
      </c>
      <c r="U8" s="716" t="e">
        <f ca="1">_xll.BDP($T8,$U$1)</f>
        <v>#NAME?</v>
      </c>
      <c r="V8" s="715">
        <f t="shared" si="7"/>
        <v>1</v>
      </c>
      <c r="W8" s="715">
        <f t="shared" si="8"/>
        <v>5</v>
      </c>
      <c r="X8" s="715" t="str">
        <f t="shared" si="9"/>
        <v>Q1</v>
      </c>
      <c r="Y8" s="717" t="e">
        <f ca="1">_xll.BDP($T8,Y$1)</f>
        <v>#NAME?</v>
      </c>
      <c r="Z8" s="717" t="e">
        <f ca="1">_xll.BDP($T8,$Z$1)</f>
        <v>#NAME?</v>
      </c>
      <c r="AA8" s="717" t="e">
        <f ca="1">_xll.BDP($T8,AA$1)</f>
        <v>#NAME?</v>
      </c>
      <c r="AB8" s="718" t="e">
        <f ca="1">IF(AA8="FLOATING",J8,(_xll.BDP($T8,AB$1)/100))</f>
        <v>#NAME?</v>
      </c>
      <c r="AC8" s="719" t="e">
        <f ca="1">_xll.BDP(T8,$AC$1)</f>
        <v>#NAME?</v>
      </c>
      <c r="AD8" s="720" t="e">
        <f ca="1">_xll.BDP($T8,AD$1)</f>
        <v>#NAME?</v>
      </c>
      <c r="AE8" s="719" t="e">
        <f ca="1">_xll.BDP($T8,AE$1)</f>
        <v>#NAME?</v>
      </c>
      <c r="AF8" s="715" t="e">
        <f ca="1">_xll.BDP($T8,AF$1)</f>
        <v>#NAME?</v>
      </c>
      <c r="AG8" s="719" t="e">
        <f ca="1">_xll.BDP($T8,AG$1)</f>
        <v>#NAME?</v>
      </c>
      <c r="AH8" s="719" t="e">
        <f ca="1">VLOOKUP(AF8,Values!$A$1:$C$12,2,FALSE)</f>
        <v>#NAME?</v>
      </c>
      <c r="AI8" s="716" t="e">
        <f ca="1">_xll.BDP($T8,$AI$1)</f>
        <v>#NAME?</v>
      </c>
      <c r="AJ8" s="716" t="e">
        <f ca="1">_xll.BDP($T8,$AJ$1)</f>
        <v>#NAME?</v>
      </c>
      <c r="AK8" s="716" t="e">
        <f ca="1">_xll.BDP($T8,$AK$1)</f>
        <v>#NAME?</v>
      </c>
      <c r="AL8" s="721" t="e">
        <f ca="1">VLOOKUP(AK8,Values!$E$2:$F$8,2,)</f>
        <v>#NAME?</v>
      </c>
      <c r="AM8" s="719" t="e">
        <f ca="1">_xll.BDP($T8,$AM$1)</f>
        <v>#NAME?</v>
      </c>
      <c r="AN8" s="719" t="e">
        <f ca="1">_xll.BDP($T8,$AN$1)</f>
        <v>#NAME?</v>
      </c>
      <c r="AO8" s="719" t="e">
        <f ca="1">_xll.BDP($T8,$AO$1)</f>
        <v>#NAME?</v>
      </c>
      <c r="AP8" s="719" t="str">
        <f t="shared" si="10"/>
        <v xml:space="preserve">2yr </v>
      </c>
      <c r="AQ8" s="775" t="e">
        <f ca="1">_xll.BDP(T8,"YRS_TO_MTY_ISSUE")</f>
        <v>#NAME?</v>
      </c>
      <c r="AR8" s="794">
        <f t="shared" si="11"/>
        <v>2</v>
      </c>
      <c r="AS8" s="795"/>
      <c r="AT8" s="719" t="e">
        <f ca="1">_xll.BDP($T8,AT$1)</f>
        <v>#NAME?</v>
      </c>
      <c r="AU8" s="719" t="e">
        <f ca="1">_xll.BDP(T8,$AU$1)</f>
        <v>#NAME?</v>
      </c>
      <c r="AV8" s="719" t="e">
        <f ca="1">_xll.BDP(T8,$AV$1)</f>
        <v>#NAME?</v>
      </c>
      <c r="AW8" s="719" t="e">
        <f ca="1">_xll.BDP($T8,AW$1)</f>
        <v>#NAME?</v>
      </c>
      <c r="AX8" s="719" t="e">
        <f t="shared" ca="1" si="12"/>
        <v>#NAME?</v>
      </c>
      <c r="AY8" s="719" t="e">
        <f ca="1">_xll.BDP(T8,$AY$1)</f>
        <v>#NAME?</v>
      </c>
      <c r="AZ8" s="719" t="e">
        <f t="shared" ca="1" si="13"/>
        <v>#NAME?</v>
      </c>
      <c r="BA8" s="719" t="e">
        <f t="shared" ca="1" si="14"/>
        <v>#NAME?</v>
      </c>
      <c r="BB8" s="719" t="e">
        <f ca="1">VLOOKUP(Y8,Values!$H$2:$I$15,2,FALSE)</f>
        <v>#NAME?</v>
      </c>
      <c r="BC8" s="719"/>
    </row>
    <row r="9" spans="1:55" ht="12.75" customHeight="1" x14ac:dyDescent="0.3">
      <c r="A9" s="707">
        <v>42033</v>
      </c>
      <c r="B9" s="706" t="s">
        <v>9158</v>
      </c>
      <c r="C9" s="708" t="s">
        <v>127</v>
      </c>
      <c r="D9" s="709">
        <v>400</v>
      </c>
      <c r="E9" s="708" t="s">
        <v>66</v>
      </c>
      <c r="F9" s="710">
        <v>45693</v>
      </c>
      <c r="G9" s="711" t="s">
        <v>9155</v>
      </c>
      <c r="H9" s="712" t="s">
        <v>145</v>
      </c>
      <c r="I9" s="761" t="s">
        <v>292</v>
      </c>
      <c r="J9" s="761" t="s">
        <v>293</v>
      </c>
      <c r="K9" s="712">
        <v>-15</v>
      </c>
      <c r="L9" s="714"/>
      <c r="M9" s="712"/>
      <c r="N9" s="706" t="s">
        <v>71</v>
      </c>
      <c r="O9" s="712">
        <v>5</v>
      </c>
      <c r="P9" s="708" t="s">
        <v>2042</v>
      </c>
      <c r="Q9" s="714"/>
      <c r="R9" s="708">
        <v>6</v>
      </c>
      <c r="S9" s="708" t="s">
        <v>9168</v>
      </c>
      <c r="T9" s="715" t="str">
        <f t="shared" si="6"/>
        <v>EK7267876 Corp</v>
      </c>
      <c r="U9" s="716" t="e">
        <f ca="1">_xll.BDP($T9,$U$1)</f>
        <v>#NAME?</v>
      </c>
      <c r="V9" s="715">
        <f t="shared" si="7"/>
        <v>1</v>
      </c>
      <c r="W9" s="715">
        <f t="shared" si="8"/>
        <v>5</v>
      </c>
      <c r="X9" s="715" t="str">
        <f t="shared" si="9"/>
        <v>Q1</v>
      </c>
      <c r="Y9" s="717" t="e">
        <f ca="1">_xll.BDP($T9,Y$1)</f>
        <v>#NAME?</v>
      </c>
      <c r="Z9" s="717" t="e">
        <f ca="1">_xll.BDP($T9,$Z$1)</f>
        <v>#NAME?</v>
      </c>
      <c r="AA9" s="717" t="e">
        <f ca="1">_xll.BDP($T9,AA$1)</f>
        <v>#NAME?</v>
      </c>
      <c r="AB9" s="718" t="e">
        <f ca="1">IF(AA9="FLOATING",J9,(_xll.BDP($T9,AB$1)/100))</f>
        <v>#NAME?</v>
      </c>
      <c r="AC9" s="719" t="e">
        <f ca="1">_xll.BDP(T9,$AC$1)</f>
        <v>#NAME?</v>
      </c>
      <c r="AD9" s="720" t="e">
        <f ca="1">_xll.BDP($T9,AD$1)</f>
        <v>#NAME?</v>
      </c>
      <c r="AE9" s="719" t="e">
        <f ca="1">_xll.BDP($T9,AE$1)</f>
        <v>#NAME?</v>
      </c>
      <c r="AF9" s="715" t="e">
        <f ca="1">_xll.BDP($T9,AF$1)</f>
        <v>#NAME?</v>
      </c>
      <c r="AG9" s="719" t="e">
        <f ca="1">_xll.BDP($T9,AG$1)</f>
        <v>#NAME?</v>
      </c>
      <c r="AH9" s="719" t="e">
        <f ca="1">VLOOKUP(AF9,Values!$A$1:$C$12,2,FALSE)</f>
        <v>#NAME?</v>
      </c>
      <c r="AI9" s="716" t="e">
        <f ca="1">_xll.BDP($T9,$AI$1)</f>
        <v>#NAME?</v>
      </c>
      <c r="AJ9" s="716" t="e">
        <f ca="1">_xll.BDP($T9,$AJ$1)</f>
        <v>#NAME?</v>
      </c>
      <c r="AK9" s="716" t="e">
        <f ca="1">_xll.BDP($T9,$AK$1)</f>
        <v>#NAME?</v>
      </c>
      <c r="AL9" s="721" t="e">
        <f ca="1">VLOOKUP(AK9,Values!$E$2:$F$8,2,)</f>
        <v>#NAME?</v>
      </c>
      <c r="AM9" s="719" t="e">
        <f ca="1">_xll.BDP($T9,$AM$1)</f>
        <v>#NAME?</v>
      </c>
      <c r="AN9" s="719" t="e">
        <f ca="1">_xll.BDP($T9,$AN$1)</f>
        <v>#NAME?</v>
      </c>
      <c r="AO9" s="719" t="e">
        <f ca="1">_xll.BDP($T9,$AO$1)</f>
        <v>#NAME?</v>
      </c>
      <c r="AP9" s="719" t="str">
        <f t="shared" si="10"/>
        <v>10yr</v>
      </c>
      <c r="AQ9" s="775" t="e">
        <f ca="1">_xll.BDP(T9,"YRS_TO_MTY_ISSUE")</f>
        <v>#NAME?</v>
      </c>
      <c r="AR9" s="794">
        <f t="shared" si="11"/>
        <v>10</v>
      </c>
      <c r="AS9" s="795"/>
      <c r="AT9" s="719" t="e">
        <f ca="1">_xll.BDP($T9,AT$1)</f>
        <v>#NAME?</v>
      </c>
      <c r="AU9" s="719" t="e">
        <f ca="1">_xll.BDP(T9,$AU$1)</f>
        <v>#NAME?</v>
      </c>
      <c r="AV9" s="719" t="e">
        <f ca="1">_xll.BDP(T9,$AV$1)</f>
        <v>#NAME?</v>
      </c>
      <c r="AW9" s="719" t="e">
        <f ca="1">_xll.BDP($T9,AW$1)</f>
        <v>#NAME?</v>
      </c>
      <c r="AX9" s="719" t="e">
        <f t="shared" ca="1" si="12"/>
        <v>#NAME?</v>
      </c>
      <c r="AY9" s="719" t="e">
        <f ca="1">_xll.BDP(T9,$AY$1)</f>
        <v>#NAME?</v>
      </c>
      <c r="AZ9" s="719" t="e">
        <f t="shared" ca="1" si="13"/>
        <v>#NAME?</v>
      </c>
      <c r="BA9" s="719" t="e">
        <f t="shared" ca="1" si="14"/>
        <v>#NAME?</v>
      </c>
      <c r="BB9" s="719" t="e">
        <f ca="1">VLOOKUP(Y9,Values!$H$2:$I$15,2,FALSE)</f>
        <v>#NAME?</v>
      </c>
      <c r="BC9" s="719"/>
    </row>
    <row r="10" spans="1:55" ht="12.75" customHeight="1" x14ac:dyDescent="0.3">
      <c r="A10" s="707">
        <v>42033</v>
      </c>
      <c r="B10" s="706" t="s">
        <v>9159</v>
      </c>
      <c r="C10" s="708" t="s">
        <v>127</v>
      </c>
      <c r="D10" s="709">
        <v>200</v>
      </c>
      <c r="E10" s="708" t="s">
        <v>9160</v>
      </c>
      <c r="F10" s="710">
        <v>52177</v>
      </c>
      <c r="G10" s="711" t="s">
        <v>9155</v>
      </c>
      <c r="H10" s="712" t="s">
        <v>1480</v>
      </c>
      <c r="I10" s="761" t="s">
        <v>446</v>
      </c>
      <c r="J10" s="761" t="s">
        <v>3924</v>
      </c>
      <c r="K10" s="712">
        <v>-12.5</v>
      </c>
      <c r="L10" s="714"/>
      <c r="M10" s="712"/>
      <c r="N10" s="706" t="s">
        <v>504</v>
      </c>
      <c r="O10" s="712">
        <v>3.5</v>
      </c>
      <c r="P10" s="708" t="s">
        <v>1937</v>
      </c>
      <c r="Q10" s="714"/>
      <c r="R10" s="708">
        <v>0</v>
      </c>
      <c r="S10" s="708" t="s">
        <v>9169</v>
      </c>
      <c r="T10" s="715" t="str">
        <f t="shared" si="6"/>
        <v>EJ4305839 Corp</v>
      </c>
      <c r="U10" s="716" t="e">
        <f ca="1">_xll.BDP($T10,$U$1)</f>
        <v>#NAME?</v>
      </c>
      <c r="V10" s="715">
        <f t="shared" si="7"/>
        <v>1</v>
      </c>
      <c r="W10" s="715">
        <f t="shared" si="8"/>
        <v>5</v>
      </c>
      <c r="X10" s="715" t="str">
        <f t="shared" si="9"/>
        <v>Q1</v>
      </c>
      <c r="Y10" s="717" t="e">
        <f ca="1">_xll.BDP($T10,Y$1)</f>
        <v>#NAME?</v>
      </c>
      <c r="Z10" s="717" t="e">
        <f ca="1">_xll.BDP($T10,$Z$1)</f>
        <v>#NAME?</v>
      </c>
      <c r="AA10" s="717" t="e">
        <f ca="1">_xll.BDP($T10,AA$1)</f>
        <v>#NAME?</v>
      </c>
      <c r="AB10" s="718" t="e">
        <f ca="1">IF(AA10="FLOATING",J10,(_xll.BDP($T10,AB$1)/100))</f>
        <v>#NAME?</v>
      </c>
      <c r="AC10" s="719" t="e">
        <f ca="1">_xll.BDP(T10,$AC$1)</f>
        <v>#NAME?</v>
      </c>
      <c r="AD10" s="720" t="e">
        <f ca="1">_xll.BDP($T10,AD$1)</f>
        <v>#NAME?</v>
      </c>
      <c r="AE10" s="719" t="e">
        <f ca="1">_xll.BDP($T10,AE$1)</f>
        <v>#NAME?</v>
      </c>
      <c r="AF10" s="715" t="e">
        <f ca="1">_xll.BDP($T10,AF$1)</f>
        <v>#NAME?</v>
      </c>
      <c r="AG10" s="719" t="e">
        <f ca="1">_xll.BDP($T10,AG$1)</f>
        <v>#NAME?</v>
      </c>
      <c r="AH10" s="719" t="e">
        <f ca="1">VLOOKUP(AF10,Values!$A$1:$C$12,2,FALSE)</f>
        <v>#NAME?</v>
      </c>
      <c r="AI10" s="716" t="e">
        <f ca="1">_xll.BDP($T10,$AI$1)</f>
        <v>#NAME?</v>
      </c>
      <c r="AJ10" s="716" t="e">
        <f ca="1">_xll.BDP($T10,$AJ$1)</f>
        <v>#NAME?</v>
      </c>
      <c r="AK10" s="716" t="e">
        <f ca="1">_xll.BDP($T10,$AK$1)</f>
        <v>#NAME?</v>
      </c>
      <c r="AL10" s="721" t="e">
        <f ca="1">VLOOKUP(AK10,Values!$E$2:$F$8,2,)</f>
        <v>#NAME?</v>
      </c>
      <c r="AM10" s="719" t="e">
        <f ca="1">_xll.BDP($T10,$AM$1)</f>
        <v>#NAME?</v>
      </c>
      <c r="AN10" s="719" t="e">
        <f ca="1">_xll.BDP($T10,$AN$1)</f>
        <v>#NAME?</v>
      </c>
      <c r="AO10" s="719" t="e">
        <f ca="1">_xll.BDP($T10,$AO$1)</f>
        <v>#NAME?</v>
      </c>
      <c r="AP10" s="719" t="str">
        <f t="shared" si="10"/>
        <v>42 tap</v>
      </c>
      <c r="AQ10" s="775" t="e">
        <f ca="1">_xll.BDP(T10,"YRS_TO_MTY_ISSUE")</f>
        <v>#NAME?</v>
      </c>
      <c r="AR10" s="794">
        <f t="shared" si="11"/>
        <v>27.8</v>
      </c>
      <c r="AS10" s="795"/>
      <c r="AT10" s="719" t="e">
        <f ca="1">_xll.BDP($T10,AT$1)</f>
        <v>#NAME?</v>
      </c>
      <c r="AU10" s="719" t="e">
        <f ca="1">_xll.BDP(T10,$AU$1)</f>
        <v>#NAME?</v>
      </c>
      <c r="AV10" s="719" t="e">
        <f ca="1">_xll.BDP(T10,$AV$1)</f>
        <v>#NAME?</v>
      </c>
      <c r="AW10" s="719" t="e">
        <f ca="1">_xll.BDP($T10,AW$1)</f>
        <v>#NAME?</v>
      </c>
      <c r="AX10" s="719" t="e">
        <f t="shared" ca="1" si="12"/>
        <v>#NAME?</v>
      </c>
      <c r="AY10" s="719" t="e">
        <f ca="1">_xll.BDP(T10,$AY$1)</f>
        <v>#NAME?</v>
      </c>
      <c r="AZ10" s="719" t="e">
        <f t="shared" ca="1" si="13"/>
        <v>#NAME?</v>
      </c>
      <c r="BA10" s="719" t="e">
        <f t="shared" ca="1" si="14"/>
        <v>#NAME?</v>
      </c>
      <c r="BB10" s="719" t="e">
        <f ca="1">VLOOKUP(Y10,Values!$H$2:$I$15,2,FALSE)</f>
        <v>#NAME?</v>
      </c>
      <c r="BC10" s="719"/>
    </row>
    <row r="11" spans="1:55" ht="12.75" customHeight="1" x14ac:dyDescent="0.3">
      <c r="A11" s="707">
        <v>42033</v>
      </c>
      <c r="B11" s="706" t="s">
        <v>9161</v>
      </c>
      <c r="C11" s="708" t="s">
        <v>121</v>
      </c>
      <c r="D11" s="709">
        <v>2000</v>
      </c>
      <c r="E11" s="708" t="s">
        <v>12</v>
      </c>
      <c r="F11" s="710">
        <v>43136</v>
      </c>
      <c r="G11" s="711" t="s">
        <v>384</v>
      </c>
      <c r="H11" s="712" t="s">
        <v>9162</v>
      </c>
      <c r="I11" s="761" t="s">
        <v>9163</v>
      </c>
      <c r="J11" s="761" t="s">
        <v>8482</v>
      </c>
      <c r="K11" s="712">
        <v>-15.5</v>
      </c>
      <c r="L11" s="714"/>
      <c r="M11" s="712"/>
      <c r="N11" s="706" t="s">
        <v>3826</v>
      </c>
      <c r="O11" s="712">
        <v>1.4</v>
      </c>
      <c r="P11" s="708" t="s">
        <v>1933</v>
      </c>
      <c r="Q11" s="714"/>
      <c r="R11" s="708">
        <v>7</v>
      </c>
      <c r="S11" s="708" t="s">
        <v>9166</v>
      </c>
      <c r="T11" s="715" t="str">
        <f t="shared" si="6"/>
        <v>EK7268411 Corp</v>
      </c>
      <c r="U11" s="716" t="e">
        <f ca="1">_xll.BDP($T11,$U$1)</f>
        <v>#NAME?</v>
      </c>
      <c r="V11" s="715">
        <f t="shared" si="7"/>
        <v>1</v>
      </c>
      <c r="W11" s="715">
        <f t="shared" si="8"/>
        <v>5</v>
      </c>
      <c r="X11" s="715" t="str">
        <f t="shared" si="9"/>
        <v>Q1</v>
      </c>
      <c r="Y11" s="717" t="e">
        <f ca="1">_xll.BDP($T11,Y$1)</f>
        <v>#NAME?</v>
      </c>
      <c r="Z11" s="717" t="e">
        <f ca="1">_xll.BDP($T11,$Z$1)</f>
        <v>#NAME?</v>
      </c>
      <c r="AA11" s="717" t="e">
        <f ca="1">_xll.BDP($T11,AA$1)</f>
        <v>#NAME?</v>
      </c>
      <c r="AB11" s="718" t="e">
        <f ca="1">IF(AA11="FLOATING",J11,(_xll.BDP($T11,AB$1)/100))</f>
        <v>#NAME?</v>
      </c>
      <c r="AC11" s="719" t="e">
        <f ca="1">_xll.BDP(T11,$AC$1)</f>
        <v>#NAME?</v>
      </c>
      <c r="AD11" s="720" t="e">
        <f ca="1">_xll.BDP($T11,AD$1)</f>
        <v>#NAME?</v>
      </c>
      <c r="AE11" s="719" t="e">
        <f ca="1">_xll.BDP($T11,AE$1)</f>
        <v>#NAME?</v>
      </c>
      <c r="AF11" s="715" t="e">
        <f ca="1">_xll.BDP($T11,AF$1)</f>
        <v>#NAME?</v>
      </c>
      <c r="AG11" s="719" t="e">
        <f ca="1">_xll.BDP($T11,AG$1)</f>
        <v>#NAME?</v>
      </c>
      <c r="AH11" s="719" t="e">
        <f ca="1">VLOOKUP(AF11,Values!$A$1:$C$12,2,FALSE)</f>
        <v>#NAME?</v>
      </c>
      <c r="AI11" s="716" t="e">
        <f ca="1">_xll.BDP($T11,$AI$1)</f>
        <v>#NAME?</v>
      </c>
      <c r="AJ11" s="716" t="e">
        <f ca="1">_xll.BDP($T11,$AJ$1)</f>
        <v>#NAME?</v>
      </c>
      <c r="AK11" s="716" t="e">
        <f ca="1">_xll.BDP($T11,$AK$1)</f>
        <v>#NAME?</v>
      </c>
      <c r="AL11" s="721" t="e">
        <f ca="1">VLOOKUP(AK11,Values!$E$2:$F$8,2,)</f>
        <v>#NAME?</v>
      </c>
      <c r="AM11" s="719" t="e">
        <f ca="1">_xll.BDP($T11,$AM$1)</f>
        <v>#NAME?</v>
      </c>
      <c r="AN11" s="719" t="e">
        <f ca="1">_xll.BDP($T11,$AN$1)</f>
        <v>#NAME?</v>
      </c>
      <c r="AO11" s="719" t="e">
        <f ca="1">_xll.BDP($T11,$AO$1)</f>
        <v>#NAME?</v>
      </c>
      <c r="AP11" s="719" t="str">
        <f t="shared" si="10"/>
        <v>3yr</v>
      </c>
      <c r="AQ11" s="775" t="e">
        <f ca="1">_xll.BDP(T11,"YRS_TO_MTY_ISSUE")</f>
        <v>#NAME?</v>
      </c>
      <c r="AR11" s="794">
        <f t="shared" si="11"/>
        <v>3</v>
      </c>
      <c r="AS11" s="795"/>
      <c r="AT11" s="719" t="e">
        <f ca="1">_xll.BDP($T11,AT$1)</f>
        <v>#NAME?</v>
      </c>
      <c r="AU11" s="719" t="e">
        <f ca="1">_xll.BDP(T11,$AU$1)</f>
        <v>#NAME?</v>
      </c>
      <c r="AV11" s="719" t="e">
        <f ca="1">_xll.BDP(T11,$AV$1)</f>
        <v>#NAME?</v>
      </c>
      <c r="AW11" s="719" t="e">
        <f ca="1">_xll.BDP($T11,AW$1)</f>
        <v>#NAME?</v>
      </c>
      <c r="AX11" s="719" t="e">
        <f t="shared" ca="1" si="12"/>
        <v>#NAME?</v>
      </c>
      <c r="AY11" s="719" t="e">
        <f ca="1">_xll.BDP(T11,$AY$1)</f>
        <v>#NAME?</v>
      </c>
      <c r="AZ11" s="719" t="e">
        <f t="shared" ca="1" si="13"/>
        <v>#NAME?</v>
      </c>
      <c r="BA11" s="719" t="e">
        <f t="shared" ca="1" si="14"/>
        <v>#NAME?</v>
      </c>
      <c r="BB11" s="719" t="e">
        <f ca="1">VLOOKUP(Y11,Values!$H$2:$I$15,2,FALSE)</f>
        <v>#NAME?</v>
      </c>
      <c r="BC11" s="719"/>
    </row>
    <row r="12" spans="1:55" ht="12.75" customHeight="1" x14ac:dyDescent="0.3">
      <c r="A12" s="707">
        <v>42033</v>
      </c>
      <c r="B12" s="706" t="s">
        <v>9164</v>
      </c>
      <c r="C12" s="708" t="s">
        <v>9165</v>
      </c>
      <c r="D12" s="709">
        <v>750</v>
      </c>
      <c r="E12" s="708" t="s">
        <v>117</v>
      </c>
      <c r="F12" s="710">
        <v>53175</v>
      </c>
      <c r="G12" s="711" t="s">
        <v>401</v>
      </c>
      <c r="H12" s="712" t="s">
        <v>244</v>
      </c>
      <c r="I12" s="761" t="s">
        <v>4332</v>
      </c>
      <c r="J12" s="761" t="s">
        <v>4333</v>
      </c>
      <c r="K12" s="712">
        <v>-10</v>
      </c>
      <c r="L12" s="714"/>
      <c r="M12" s="712"/>
      <c r="N12" s="706" t="s">
        <v>382</v>
      </c>
      <c r="O12" s="712">
        <v>2</v>
      </c>
      <c r="P12" s="708" t="s">
        <v>93</v>
      </c>
      <c r="Q12" s="714"/>
      <c r="R12" s="708" t="s">
        <v>93</v>
      </c>
      <c r="S12" s="708" t="s">
        <v>9167</v>
      </c>
      <c r="T12" s="715" t="str">
        <f t="shared" si="6"/>
        <v>EK7279145 Corp</v>
      </c>
      <c r="U12" s="716" t="e">
        <f ca="1">_xll.BDP($T12,$U$1)</f>
        <v>#NAME?</v>
      </c>
      <c r="V12" s="715">
        <f t="shared" si="7"/>
        <v>1</v>
      </c>
      <c r="W12" s="715">
        <f t="shared" si="8"/>
        <v>5</v>
      </c>
      <c r="X12" s="715" t="str">
        <f t="shared" si="9"/>
        <v>Q1</v>
      </c>
      <c r="Y12" s="717" t="e">
        <f ca="1">_xll.BDP($T12,Y$1)</f>
        <v>#NAME?</v>
      </c>
      <c r="Z12" s="717" t="e">
        <f ca="1">_xll.BDP($T12,$Z$1)</f>
        <v>#NAME?</v>
      </c>
      <c r="AA12" s="717" t="e">
        <f ca="1">_xll.BDP($T12,AA$1)</f>
        <v>#NAME?</v>
      </c>
      <c r="AB12" s="718" t="e">
        <f ca="1">IF(AA12="FLOATING",J12,(_xll.BDP($T12,AB$1)/100))</f>
        <v>#NAME?</v>
      </c>
      <c r="AC12" s="719" t="e">
        <f ca="1">_xll.BDP(T12,$AC$1)</f>
        <v>#NAME?</v>
      </c>
      <c r="AD12" s="720" t="e">
        <f ca="1">_xll.BDP($T12,AD$1)</f>
        <v>#NAME?</v>
      </c>
      <c r="AE12" s="719" t="e">
        <f ca="1">_xll.BDP($T12,AE$1)</f>
        <v>#NAME?</v>
      </c>
      <c r="AF12" s="715" t="e">
        <f ca="1">_xll.BDP($T12,AF$1)</f>
        <v>#NAME?</v>
      </c>
      <c r="AG12" s="719" t="e">
        <f ca="1">_xll.BDP($T12,AG$1)</f>
        <v>#NAME?</v>
      </c>
      <c r="AH12" s="719" t="e">
        <f ca="1">VLOOKUP(AF12,Values!$A$1:$C$12,2,FALSE)</f>
        <v>#NAME?</v>
      </c>
      <c r="AI12" s="716" t="e">
        <f ca="1">_xll.BDP($T12,$AI$1)</f>
        <v>#NAME?</v>
      </c>
      <c r="AJ12" s="716" t="e">
        <f ca="1">_xll.BDP($T12,$AJ$1)</f>
        <v>#NAME?</v>
      </c>
      <c r="AK12" s="716" t="e">
        <f ca="1">_xll.BDP($T12,$AK$1)</f>
        <v>#NAME?</v>
      </c>
      <c r="AL12" s="721" t="e">
        <f ca="1">VLOOKUP(AK12,Values!$E$2:$F$8,2,)</f>
        <v>#NAME?</v>
      </c>
      <c r="AM12" s="719" t="e">
        <f ca="1">_xll.BDP($T12,$AM$1)</f>
        <v>#NAME?</v>
      </c>
      <c r="AN12" s="719" t="e">
        <f ca="1">_xll.BDP($T12,$AN$1)</f>
        <v>#NAME?</v>
      </c>
      <c r="AO12" s="719" t="e">
        <f ca="1">_xll.BDP($T12,$AO$1)</f>
        <v>#NAME?</v>
      </c>
      <c r="AP12" s="719" t="str">
        <f t="shared" si="10"/>
        <v>30yr</v>
      </c>
      <c r="AQ12" s="775" t="e">
        <f ca="1">_xll.BDP(T12,"YRS_TO_MTY_ISSUE")</f>
        <v>#NAME?</v>
      </c>
      <c r="AR12" s="794">
        <f t="shared" si="11"/>
        <v>30.5</v>
      </c>
      <c r="AS12" s="795"/>
      <c r="AT12" s="719" t="e">
        <f ca="1">_xll.BDP($T12,AT$1)</f>
        <v>#NAME?</v>
      </c>
      <c r="AU12" s="719" t="e">
        <f ca="1">_xll.BDP(T12,$AU$1)</f>
        <v>#NAME?</v>
      </c>
      <c r="AV12" s="719" t="e">
        <f ca="1">_xll.BDP(T12,$AV$1)</f>
        <v>#NAME?</v>
      </c>
      <c r="AW12" s="719" t="e">
        <f ca="1">_xll.BDP($T12,AW$1)</f>
        <v>#NAME?</v>
      </c>
      <c r="AX12" s="719" t="e">
        <f t="shared" ca="1" si="12"/>
        <v>#NAME?</v>
      </c>
      <c r="AY12" s="719" t="e">
        <f ca="1">_xll.BDP(T12,$AY$1)</f>
        <v>#NAME?</v>
      </c>
      <c r="AZ12" s="719" t="e">
        <f t="shared" ca="1" si="13"/>
        <v>#NAME?</v>
      </c>
      <c r="BA12" s="719" t="e">
        <f t="shared" ca="1" si="14"/>
        <v>#NAME?</v>
      </c>
      <c r="BB12" s="719" t="e">
        <f ca="1">VLOOKUP(Y12,Values!$H$2:$I$15,2,FALSE)</f>
        <v>#NAME?</v>
      </c>
      <c r="BC12" s="719"/>
    </row>
    <row r="13" spans="1:55" ht="12.75" customHeight="1" x14ac:dyDescent="0.3">
      <c r="A13" s="707">
        <v>42032</v>
      </c>
      <c r="B13" s="706" t="s">
        <v>9102</v>
      </c>
      <c r="C13" s="708" t="s">
        <v>208</v>
      </c>
      <c r="D13" s="709">
        <v>700</v>
      </c>
      <c r="E13" s="708" t="s">
        <v>66</v>
      </c>
      <c r="F13" s="710">
        <v>45689</v>
      </c>
      <c r="G13" s="711" t="s">
        <v>9103</v>
      </c>
      <c r="H13" s="712" t="s">
        <v>225</v>
      </c>
      <c r="I13" s="761" t="s">
        <v>3752</v>
      </c>
      <c r="J13" s="761" t="s">
        <v>9104</v>
      </c>
      <c r="K13" s="712">
        <v>-17.5</v>
      </c>
      <c r="L13" s="714"/>
      <c r="M13" s="712"/>
      <c r="N13" s="706" t="s">
        <v>692</v>
      </c>
      <c r="O13" s="712">
        <v>2.4300000000000002</v>
      </c>
      <c r="P13" s="708" t="s">
        <v>1937</v>
      </c>
      <c r="Q13" s="714"/>
      <c r="R13" s="708">
        <v>0</v>
      </c>
      <c r="S13" s="708" t="s">
        <v>9128</v>
      </c>
      <c r="T13" s="715" t="str">
        <f t="shared" ref="T13:T28" si="15">CONCATENATE(S13," Corp")</f>
        <v>EK7244875 Corp</v>
      </c>
      <c r="U13" s="716" t="e">
        <f ca="1">_xll.BDP($T13,$U$1)</f>
        <v>#NAME?</v>
      </c>
      <c r="V13" s="715">
        <f t="shared" ref="V13:V28" si="16">MONTH(A13)</f>
        <v>1</v>
      </c>
      <c r="W13" s="715">
        <f t="shared" ref="W13:W28" si="17">WEEKNUM(A13,1)</f>
        <v>5</v>
      </c>
      <c r="X13" s="715" t="str">
        <f t="shared" ref="X13:X28" si="18">CONCATENATE("Q",ROUNDUP(MONTH(A13)/3,0))</f>
        <v>Q1</v>
      </c>
      <c r="Y13" s="717" t="e">
        <f ca="1">_xll.BDP($T13,Y$1)</f>
        <v>#NAME?</v>
      </c>
      <c r="Z13" s="717" t="e">
        <f ca="1">_xll.BDP($T13,$Z$1)</f>
        <v>#NAME?</v>
      </c>
      <c r="AA13" s="717" t="e">
        <f ca="1">_xll.BDP($T13,AA$1)</f>
        <v>#NAME?</v>
      </c>
      <c r="AB13" s="718" t="e">
        <f ca="1">IF(AA13="FLOATING",J13,(_xll.BDP($T13,AB$1)/100))</f>
        <v>#NAME?</v>
      </c>
      <c r="AC13" s="719" t="e">
        <f ca="1">_xll.BDP(T13,$AC$1)</f>
        <v>#NAME?</v>
      </c>
      <c r="AD13" s="720" t="e">
        <f ca="1">_xll.BDP($T13,AD$1)</f>
        <v>#NAME?</v>
      </c>
      <c r="AE13" s="719" t="e">
        <f ca="1">_xll.BDP($T13,AE$1)</f>
        <v>#NAME?</v>
      </c>
      <c r="AF13" s="715" t="e">
        <f ca="1">_xll.BDP($T13,AF$1)</f>
        <v>#NAME?</v>
      </c>
      <c r="AG13" s="719" t="e">
        <f ca="1">_xll.BDP($T13,AG$1)</f>
        <v>#NAME?</v>
      </c>
      <c r="AH13" s="719" t="e">
        <f ca="1">VLOOKUP(AF13,Values!$A$1:$C$12,2,FALSE)</f>
        <v>#NAME?</v>
      </c>
      <c r="AI13" s="716" t="e">
        <f ca="1">_xll.BDP($T13,$AI$1)</f>
        <v>#NAME?</v>
      </c>
      <c r="AJ13" s="716" t="e">
        <f ca="1">_xll.BDP($T13,$AJ$1)</f>
        <v>#NAME?</v>
      </c>
      <c r="AK13" s="716" t="e">
        <f ca="1">_xll.BDP($T13,$AK$1)</f>
        <v>#NAME?</v>
      </c>
      <c r="AL13" s="721" t="e">
        <f ca="1">VLOOKUP(AK13,Values!$E$2:$F$8,2,)</f>
        <v>#NAME?</v>
      </c>
      <c r="AM13" s="719" t="e">
        <f ca="1">_xll.BDP($T13,$AM$1)</f>
        <v>#NAME?</v>
      </c>
      <c r="AN13" s="719" t="e">
        <f ca="1">_xll.BDP($T13,$AN$1)</f>
        <v>#NAME?</v>
      </c>
      <c r="AO13" s="719" t="e">
        <f ca="1">_xll.BDP($T13,$AO$1)</f>
        <v>#NAME?</v>
      </c>
      <c r="AP13" s="719" t="str">
        <f t="shared" ref="AP13:AP28" si="19">E13</f>
        <v>10yr</v>
      </c>
      <c r="AQ13" s="775" t="e">
        <f ca="1">_xll.BDP(T13,"YRS_TO_MTY_ISSUE")</f>
        <v>#NAME?</v>
      </c>
      <c r="AR13" s="794">
        <f t="shared" ref="AR13:AR28" si="20">ROUND(YEARFRAC(A13,F13,1),1)</f>
        <v>10</v>
      </c>
      <c r="AS13" s="795"/>
      <c r="AT13" s="719" t="e">
        <f ca="1">_xll.BDP($T13,AT$1)</f>
        <v>#NAME?</v>
      </c>
      <c r="AU13" s="719" t="e">
        <f ca="1">_xll.BDP(T13,$AU$1)</f>
        <v>#NAME?</v>
      </c>
      <c r="AV13" s="719" t="e">
        <f ca="1">_xll.BDP(T13,$AV$1)</f>
        <v>#NAME?</v>
      </c>
      <c r="AW13" s="719" t="e">
        <f ca="1">_xll.BDP($T13,AW$1)</f>
        <v>#NAME?</v>
      </c>
      <c r="AX13" s="719" t="e">
        <f t="shared" ref="AX13:AX28" ca="1" si="21">AW13-AT13</f>
        <v>#NAME?</v>
      </c>
      <c r="AY13" s="719" t="e">
        <f ca="1">_xll.BDP(T13,$AY$1)</f>
        <v>#NAME?</v>
      </c>
      <c r="AZ13" s="719" t="e">
        <f t="shared" ref="AZ13:AZ28" ca="1" si="22">IF(AA13="FLOATING",CONCATENATE("3mL+",ROUND(AY13,0)),CONCATENATE("G+",ROUND(AU13,0)))</f>
        <v>#NAME?</v>
      </c>
      <c r="BA13" s="719" t="e">
        <f t="shared" ref="BA13:BA28" ca="1" si="23">IF(AA13="FLOATING",CONCATENATE("3mL+",ROUND(AY13,0)),CONCATENATE("T+",ROUND(AW13,0)))</f>
        <v>#NAME?</v>
      </c>
      <c r="BB13" s="719" t="e">
        <f ca="1">VLOOKUP(Y13,Values!$H$2:$I$15,2,FALSE)</f>
        <v>#NAME?</v>
      </c>
      <c r="BC13" s="719"/>
    </row>
    <row r="14" spans="1:55" ht="12.75" customHeight="1" x14ac:dyDescent="0.3">
      <c r="A14" s="707">
        <v>42030</v>
      </c>
      <c r="B14" s="706" t="s">
        <v>9105</v>
      </c>
      <c r="C14" s="708" t="s">
        <v>2401</v>
      </c>
      <c r="D14" s="709">
        <v>350</v>
      </c>
      <c r="E14" s="708" t="s">
        <v>117</v>
      </c>
      <c r="F14" s="710">
        <v>52994</v>
      </c>
      <c r="G14" s="711" t="s">
        <v>950</v>
      </c>
      <c r="H14" s="712" t="s">
        <v>774</v>
      </c>
      <c r="I14" s="761" t="s">
        <v>9106</v>
      </c>
      <c r="J14" s="761" t="s">
        <v>5131</v>
      </c>
      <c r="K14" s="712">
        <v>-10.5</v>
      </c>
      <c r="L14" s="714"/>
      <c r="M14" s="712"/>
      <c r="N14" s="706" t="s">
        <v>4462</v>
      </c>
      <c r="O14" s="712">
        <v>2</v>
      </c>
      <c r="P14" s="708" t="s">
        <v>1903</v>
      </c>
      <c r="Q14" s="714"/>
      <c r="R14" s="708">
        <v>12</v>
      </c>
      <c r="S14" s="708" t="s">
        <v>9134</v>
      </c>
      <c r="T14" s="715" t="str">
        <f t="shared" si="15"/>
        <v>EK7197164 Corp</v>
      </c>
      <c r="U14" s="716" t="e">
        <f ca="1">_xll.BDP($T14,$U$1)</f>
        <v>#NAME?</v>
      </c>
      <c r="V14" s="715">
        <f t="shared" si="16"/>
        <v>1</v>
      </c>
      <c r="W14" s="715">
        <f t="shared" si="17"/>
        <v>5</v>
      </c>
      <c r="X14" s="715" t="str">
        <f t="shared" si="18"/>
        <v>Q1</v>
      </c>
      <c r="Y14" s="717" t="e">
        <f ca="1">_xll.BDP($T14,Y$1)</f>
        <v>#NAME?</v>
      </c>
      <c r="Z14" s="717" t="e">
        <f ca="1">_xll.BDP($T14,$Z$1)</f>
        <v>#NAME?</v>
      </c>
      <c r="AA14" s="717" t="e">
        <f ca="1">_xll.BDP($T14,AA$1)</f>
        <v>#NAME?</v>
      </c>
      <c r="AB14" s="718" t="e">
        <f ca="1">IF(AA14="FLOATING",J14,(_xll.BDP($T14,AB$1)/100))</f>
        <v>#NAME?</v>
      </c>
      <c r="AC14" s="719" t="e">
        <f ca="1">_xll.BDP(T14,$AC$1)</f>
        <v>#NAME?</v>
      </c>
      <c r="AD14" s="720" t="e">
        <f ca="1">_xll.BDP($T14,AD$1)</f>
        <v>#NAME?</v>
      </c>
      <c r="AE14" s="719" t="e">
        <f ca="1">_xll.BDP($T14,AE$1)</f>
        <v>#NAME?</v>
      </c>
      <c r="AF14" s="715" t="e">
        <f ca="1">_xll.BDP($T14,AF$1)</f>
        <v>#NAME?</v>
      </c>
      <c r="AG14" s="719" t="e">
        <f ca="1">_xll.BDP($T14,AG$1)</f>
        <v>#NAME?</v>
      </c>
      <c r="AH14" s="719" t="e">
        <f ca="1">VLOOKUP(AF14,Values!$A$1:$C$12,2,FALSE)</f>
        <v>#NAME?</v>
      </c>
      <c r="AI14" s="716" t="e">
        <f ca="1">_xll.BDP($T14,$AI$1)</f>
        <v>#NAME?</v>
      </c>
      <c r="AJ14" s="716" t="e">
        <f ca="1">_xll.BDP($T14,$AJ$1)</f>
        <v>#NAME?</v>
      </c>
      <c r="AK14" s="716" t="e">
        <f ca="1">_xll.BDP($T14,$AK$1)</f>
        <v>#NAME?</v>
      </c>
      <c r="AL14" s="721" t="e">
        <f ca="1">VLOOKUP(AK14,Values!$E$2:$F$8,2,)</f>
        <v>#NAME?</v>
      </c>
      <c r="AM14" s="719" t="e">
        <f ca="1">_xll.BDP($T14,$AM$1)</f>
        <v>#NAME?</v>
      </c>
      <c r="AN14" s="719" t="e">
        <f ca="1">_xll.BDP($T14,$AN$1)</f>
        <v>#NAME?</v>
      </c>
      <c r="AO14" s="719" t="e">
        <f ca="1">_xll.BDP($T14,$AO$1)</f>
        <v>#NAME?</v>
      </c>
      <c r="AP14" s="719" t="str">
        <f t="shared" si="19"/>
        <v>30yr</v>
      </c>
      <c r="AQ14" s="775" t="e">
        <f ca="1">_xll.BDP(T14,"YRS_TO_MTY_ISSUE")</f>
        <v>#NAME?</v>
      </c>
      <c r="AR14" s="794">
        <f t="shared" si="20"/>
        <v>30</v>
      </c>
      <c r="AS14" s="795"/>
      <c r="AT14" s="719" t="e">
        <f ca="1">_xll.BDP($T14,AT$1)</f>
        <v>#NAME?</v>
      </c>
      <c r="AU14" s="719" t="e">
        <f ca="1">_xll.BDP(T14,$AU$1)</f>
        <v>#NAME?</v>
      </c>
      <c r="AV14" s="719" t="e">
        <f ca="1">_xll.BDP(T14,$AV$1)</f>
        <v>#NAME?</v>
      </c>
      <c r="AW14" s="719" t="e">
        <f ca="1">_xll.BDP($T14,AW$1)</f>
        <v>#NAME?</v>
      </c>
      <c r="AX14" s="719" t="e">
        <f t="shared" ca="1" si="21"/>
        <v>#NAME?</v>
      </c>
      <c r="AY14" s="719" t="e">
        <f ca="1">_xll.BDP(T14,$AY$1)</f>
        <v>#NAME?</v>
      </c>
      <c r="AZ14" s="719" t="e">
        <f t="shared" ca="1" si="22"/>
        <v>#NAME?</v>
      </c>
      <c r="BA14" s="719" t="e">
        <f t="shared" ca="1" si="23"/>
        <v>#NAME?</v>
      </c>
      <c r="BB14" s="719" t="e">
        <f ca="1">VLOOKUP(Y14,Values!$H$2:$I$15,2,FALSE)</f>
        <v>#NAME?</v>
      </c>
      <c r="BC14" s="719" t="s">
        <v>9099</v>
      </c>
    </row>
    <row r="15" spans="1:55" ht="12.75" customHeight="1" x14ac:dyDescent="0.3">
      <c r="A15" s="707">
        <v>42030</v>
      </c>
      <c r="B15" s="706" t="s">
        <v>9107</v>
      </c>
      <c r="C15" s="708" t="s">
        <v>228</v>
      </c>
      <c r="D15" s="709">
        <v>250</v>
      </c>
      <c r="E15" s="708" t="s">
        <v>37</v>
      </c>
      <c r="F15" s="710">
        <v>43864</v>
      </c>
      <c r="G15" s="711" t="s">
        <v>9108</v>
      </c>
      <c r="H15" s="712" t="s">
        <v>2299</v>
      </c>
      <c r="I15" s="761"/>
      <c r="J15" s="761" t="s">
        <v>9109</v>
      </c>
      <c r="K15" s="712">
        <v>-10</v>
      </c>
      <c r="L15" s="714"/>
      <c r="M15" s="712"/>
      <c r="N15" s="706" t="s">
        <v>618</v>
      </c>
      <c r="O15" s="712">
        <v>3</v>
      </c>
      <c r="P15" s="708" t="s">
        <v>1900</v>
      </c>
      <c r="Q15" s="714"/>
      <c r="R15" s="708">
        <v>10</v>
      </c>
      <c r="S15" s="708" t="s">
        <v>9132</v>
      </c>
      <c r="T15" s="715" t="str">
        <f t="shared" si="15"/>
        <v>EK7194948 Corp</v>
      </c>
      <c r="U15" s="716" t="e">
        <f ca="1">_xll.BDP($T15,$U$1)</f>
        <v>#NAME?</v>
      </c>
      <c r="V15" s="715">
        <f t="shared" si="16"/>
        <v>1</v>
      </c>
      <c r="W15" s="715">
        <f t="shared" si="17"/>
        <v>5</v>
      </c>
      <c r="X15" s="715" t="str">
        <f t="shared" si="18"/>
        <v>Q1</v>
      </c>
      <c r="Y15" s="717" t="e">
        <f ca="1">_xll.BDP($T15,Y$1)</f>
        <v>#NAME?</v>
      </c>
      <c r="Z15" s="717" t="e">
        <f ca="1">_xll.BDP($T15,$Z$1)</f>
        <v>#NAME?</v>
      </c>
      <c r="AA15" s="717" t="e">
        <f ca="1">_xll.BDP($T15,AA$1)</f>
        <v>#NAME?</v>
      </c>
      <c r="AB15" s="718" t="e">
        <f ca="1">IF(AA15="FLOATING",J15,(_xll.BDP($T15,AB$1)/100))</f>
        <v>#NAME?</v>
      </c>
      <c r="AC15" s="719" t="e">
        <f ca="1">_xll.BDP(T15,$AC$1)</f>
        <v>#NAME?</v>
      </c>
      <c r="AD15" s="720" t="e">
        <f ca="1">_xll.BDP($T15,AD$1)</f>
        <v>#NAME?</v>
      </c>
      <c r="AE15" s="719" t="e">
        <f ca="1">_xll.BDP($T15,AE$1)</f>
        <v>#NAME?</v>
      </c>
      <c r="AF15" s="715" t="e">
        <f ca="1">_xll.BDP($T15,AF$1)</f>
        <v>#NAME?</v>
      </c>
      <c r="AG15" s="719" t="e">
        <f ca="1">_xll.BDP($T15,AG$1)</f>
        <v>#NAME?</v>
      </c>
      <c r="AH15" s="719" t="e">
        <f ca="1">VLOOKUP(AF15,Values!$A$1:$C$12,2,FALSE)</f>
        <v>#NAME?</v>
      </c>
      <c r="AI15" s="716" t="e">
        <f ca="1">_xll.BDP($T15,$AI$1)</f>
        <v>#NAME?</v>
      </c>
      <c r="AJ15" s="716" t="e">
        <f ca="1">_xll.BDP($T15,$AJ$1)</f>
        <v>#NAME?</v>
      </c>
      <c r="AK15" s="716" t="e">
        <f ca="1">_xll.BDP($T15,$AK$1)</f>
        <v>#NAME?</v>
      </c>
      <c r="AL15" s="721" t="e">
        <f ca="1">VLOOKUP(AK15,Values!$E$2:$F$8,2,)</f>
        <v>#NAME?</v>
      </c>
      <c r="AM15" s="719" t="e">
        <f ca="1">_xll.BDP($T15,$AM$1)</f>
        <v>#NAME?</v>
      </c>
      <c r="AN15" s="719" t="e">
        <f ca="1">_xll.BDP($T15,$AN$1)</f>
        <v>#NAME?</v>
      </c>
      <c r="AO15" s="719" t="e">
        <f ca="1">_xll.BDP($T15,$AO$1)</f>
        <v>#NAME?</v>
      </c>
      <c r="AP15" s="719" t="str">
        <f t="shared" si="19"/>
        <v>5yr</v>
      </c>
      <c r="AQ15" s="775" t="e">
        <f ca="1">_xll.BDP(T15,"YRS_TO_MTY_ISSUE")</f>
        <v>#NAME?</v>
      </c>
      <c r="AR15" s="794">
        <f t="shared" si="20"/>
        <v>5</v>
      </c>
      <c r="AS15" s="795"/>
      <c r="AT15" s="719" t="e">
        <f ca="1">_xll.BDP($T15,AT$1)</f>
        <v>#NAME?</v>
      </c>
      <c r="AU15" s="719" t="e">
        <f ca="1">_xll.BDP(T15,$AU$1)</f>
        <v>#NAME?</v>
      </c>
      <c r="AV15" s="719" t="e">
        <f ca="1">_xll.BDP(T15,$AV$1)</f>
        <v>#NAME?</v>
      </c>
      <c r="AW15" s="719" t="e">
        <f ca="1">_xll.BDP($T15,AW$1)</f>
        <v>#NAME?</v>
      </c>
      <c r="AX15" s="719" t="e">
        <f t="shared" ca="1" si="21"/>
        <v>#NAME?</v>
      </c>
      <c r="AY15" s="719" t="e">
        <f ca="1">_xll.BDP(T15,$AY$1)</f>
        <v>#NAME?</v>
      </c>
      <c r="AZ15" s="719" t="e">
        <f t="shared" ca="1" si="22"/>
        <v>#NAME?</v>
      </c>
      <c r="BA15" s="719" t="e">
        <f t="shared" ca="1" si="23"/>
        <v>#NAME?</v>
      </c>
      <c r="BB15" s="719" t="e">
        <f ca="1">VLOOKUP(Y15,Values!$H$2:$I$15,2,FALSE)</f>
        <v>#NAME?</v>
      </c>
      <c r="BC15" s="719" t="s">
        <v>9099</v>
      </c>
    </row>
    <row r="16" spans="1:55" ht="12.75" customHeight="1" x14ac:dyDescent="0.3">
      <c r="A16" s="707">
        <v>42030</v>
      </c>
      <c r="B16" s="706" t="s">
        <v>9110</v>
      </c>
      <c r="C16" s="708" t="s">
        <v>228</v>
      </c>
      <c r="D16" s="709">
        <v>750</v>
      </c>
      <c r="E16" s="708" t="s">
        <v>37</v>
      </c>
      <c r="F16" s="710">
        <v>43864</v>
      </c>
      <c r="G16" s="711" t="s">
        <v>9108</v>
      </c>
      <c r="H16" s="712" t="s">
        <v>123</v>
      </c>
      <c r="I16" s="761"/>
      <c r="J16" s="761" t="s">
        <v>5577</v>
      </c>
      <c r="K16" s="712">
        <v>-10</v>
      </c>
      <c r="L16" s="714"/>
      <c r="M16" s="712"/>
      <c r="N16" s="706" t="s">
        <v>686</v>
      </c>
      <c r="O16" s="712">
        <v>6.27</v>
      </c>
      <c r="P16" s="708" t="s">
        <v>7588</v>
      </c>
      <c r="Q16" s="714"/>
      <c r="R16" s="708">
        <v>10</v>
      </c>
      <c r="S16" s="708" t="s">
        <v>9133</v>
      </c>
      <c r="T16" s="715" t="str">
        <f t="shared" si="15"/>
        <v>EK7194823 Corp</v>
      </c>
      <c r="U16" s="716" t="e">
        <f ca="1">_xll.BDP($T16,$U$1)</f>
        <v>#NAME?</v>
      </c>
      <c r="V16" s="715">
        <f t="shared" si="16"/>
        <v>1</v>
      </c>
      <c r="W16" s="715">
        <f t="shared" si="17"/>
        <v>5</v>
      </c>
      <c r="X16" s="715" t="str">
        <f t="shared" si="18"/>
        <v>Q1</v>
      </c>
      <c r="Y16" s="717" t="e">
        <f ca="1">_xll.BDP($T16,Y$1)</f>
        <v>#NAME?</v>
      </c>
      <c r="Z16" s="717" t="e">
        <f ca="1">_xll.BDP($T16,$Z$1)</f>
        <v>#NAME?</v>
      </c>
      <c r="AA16" s="717" t="e">
        <f ca="1">_xll.BDP($T16,AA$1)</f>
        <v>#NAME?</v>
      </c>
      <c r="AB16" s="718" t="e">
        <f ca="1">IF(AA16="FLOATING",J16,(_xll.BDP($T16,AB$1)/100))</f>
        <v>#NAME?</v>
      </c>
      <c r="AC16" s="719" t="e">
        <f ca="1">_xll.BDP(T16,$AC$1)</f>
        <v>#NAME?</v>
      </c>
      <c r="AD16" s="720" t="e">
        <f ca="1">_xll.BDP($T16,AD$1)</f>
        <v>#NAME?</v>
      </c>
      <c r="AE16" s="719" t="e">
        <f ca="1">_xll.BDP($T16,AE$1)</f>
        <v>#NAME?</v>
      </c>
      <c r="AF16" s="715" t="e">
        <f ca="1">_xll.BDP($T16,AF$1)</f>
        <v>#NAME?</v>
      </c>
      <c r="AG16" s="719" t="e">
        <f ca="1">_xll.BDP($T16,AG$1)</f>
        <v>#NAME?</v>
      </c>
      <c r="AH16" s="719" t="e">
        <f ca="1">VLOOKUP(AF16,Values!$A$1:$C$12,2,FALSE)</f>
        <v>#NAME?</v>
      </c>
      <c r="AI16" s="716" t="e">
        <f ca="1">_xll.BDP($T16,$AI$1)</f>
        <v>#NAME?</v>
      </c>
      <c r="AJ16" s="716" t="e">
        <f ca="1">_xll.BDP($T16,$AJ$1)</f>
        <v>#NAME?</v>
      </c>
      <c r="AK16" s="716" t="e">
        <f ca="1">_xll.BDP($T16,$AK$1)</f>
        <v>#NAME?</v>
      </c>
      <c r="AL16" s="721" t="e">
        <f ca="1">VLOOKUP(AK16,Values!$E$2:$F$8,2,)</f>
        <v>#NAME?</v>
      </c>
      <c r="AM16" s="719" t="e">
        <f ca="1">_xll.BDP($T16,$AM$1)</f>
        <v>#NAME?</v>
      </c>
      <c r="AN16" s="719" t="e">
        <f ca="1">_xll.BDP($T16,$AN$1)</f>
        <v>#NAME?</v>
      </c>
      <c r="AO16" s="719" t="e">
        <f ca="1">_xll.BDP($T16,$AO$1)</f>
        <v>#NAME?</v>
      </c>
      <c r="AP16" s="719" t="str">
        <f t="shared" si="19"/>
        <v>5yr</v>
      </c>
      <c r="AQ16" s="775" t="e">
        <f ca="1">_xll.BDP(T16,"YRS_TO_MTY_ISSUE")</f>
        <v>#NAME?</v>
      </c>
      <c r="AR16" s="794">
        <f t="shared" si="20"/>
        <v>5</v>
      </c>
      <c r="AS16" s="795"/>
      <c r="AT16" s="719" t="e">
        <f ca="1">_xll.BDP($T16,AT$1)</f>
        <v>#NAME?</v>
      </c>
      <c r="AU16" s="719" t="e">
        <f ca="1">_xll.BDP(T16,$AU$1)</f>
        <v>#NAME?</v>
      </c>
      <c r="AV16" s="719" t="e">
        <f ca="1">_xll.BDP(T16,$AV$1)</f>
        <v>#NAME?</v>
      </c>
      <c r="AW16" s="719" t="e">
        <f ca="1">_xll.BDP($T16,AW$1)</f>
        <v>#NAME?</v>
      </c>
      <c r="AX16" s="719" t="e">
        <f t="shared" ca="1" si="21"/>
        <v>#NAME?</v>
      </c>
      <c r="AY16" s="719" t="e">
        <f ca="1">_xll.BDP(T16,$AY$1)</f>
        <v>#NAME?</v>
      </c>
      <c r="AZ16" s="719" t="e">
        <f t="shared" ca="1" si="22"/>
        <v>#NAME?</v>
      </c>
      <c r="BA16" s="719" t="e">
        <f t="shared" ca="1" si="23"/>
        <v>#NAME?</v>
      </c>
      <c r="BB16" s="719" t="e">
        <f ca="1">VLOOKUP(Y16,Values!$H$2:$I$15,2,FALSE)</f>
        <v>#NAME?</v>
      </c>
      <c r="BC16" s="719" t="e">
        <f ca="1">_xll.BDS(T16,$BC$1)</f>
        <v>#NAME?</v>
      </c>
    </row>
    <row r="17" spans="1:55" ht="12.75" customHeight="1" x14ac:dyDescent="0.3">
      <c r="A17" s="707">
        <v>42030</v>
      </c>
      <c r="B17" s="706" t="s">
        <v>9111</v>
      </c>
      <c r="C17" s="708" t="s">
        <v>36</v>
      </c>
      <c r="D17" s="709">
        <v>900</v>
      </c>
      <c r="E17" s="708" t="s">
        <v>224</v>
      </c>
      <c r="F17" s="710">
        <v>44594</v>
      </c>
      <c r="G17" s="711" t="s">
        <v>950</v>
      </c>
      <c r="H17" s="712" t="s">
        <v>1444</v>
      </c>
      <c r="I17" s="761" t="s">
        <v>880</v>
      </c>
      <c r="J17" s="761" t="s">
        <v>245</v>
      </c>
      <c r="K17" s="712">
        <v>-15</v>
      </c>
      <c r="L17" s="714"/>
      <c r="M17" s="712"/>
      <c r="N17" s="706" t="s">
        <v>3761</v>
      </c>
      <c r="O17" s="712">
        <v>2.33</v>
      </c>
      <c r="P17" s="708" t="s">
        <v>1900</v>
      </c>
      <c r="Q17" s="714"/>
      <c r="R17" s="708">
        <v>10</v>
      </c>
      <c r="S17" s="708" t="s">
        <v>9131</v>
      </c>
      <c r="T17" s="715" t="str">
        <f t="shared" si="15"/>
        <v>EK7195069 Corp</v>
      </c>
      <c r="U17" s="716" t="e">
        <f ca="1">_xll.BDP($T17,$U$1)</f>
        <v>#NAME?</v>
      </c>
      <c r="V17" s="715">
        <f t="shared" si="16"/>
        <v>1</v>
      </c>
      <c r="W17" s="715">
        <f t="shared" si="17"/>
        <v>5</v>
      </c>
      <c r="X17" s="715" t="str">
        <f t="shared" si="18"/>
        <v>Q1</v>
      </c>
      <c r="Y17" s="717" t="e">
        <f ca="1">_xll.BDP($T17,Y$1)</f>
        <v>#NAME?</v>
      </c>
      <c r="Z17" s="717" t="e">
        <f ca="1">_xll.BDP($T17,$Z$1)</f>
        <v>#NAME?</v>
      </c>
      <c r="AA17" s="717" t="e">
        <f ca="1">_xll.BDP($T17,AA$1)</f>
        <v>#NAME?</v>
      </c>
      <c r="AB17" s="718" t="e">
        <f ca="1">IF(AA17="FLOATING",J17,(_xll.BDP($T17,AB$1)/100))</f>
        <v>#NAME?</v>
      </c>
      <c r="AC17" s="719" t="e">
        <f ca="1">_xll.BDP(T17,$AC$1)</f>
        <v>#NAME?</v>
      </c>
      <c r="AD17" s="720" t="e">
        <f ca="1">_xll.BDP($T17,AD$1)</f>
        <v>#NAME?</v>
      </c>
      <c r="AE17" s="719" t="e">
        <f ca="1">_xll.BDP($T17,AE$1)</f>
        <v>#NAME?</v>
      </c>
      <c r="AF17" s="715" t="e">
        <f ca="1">_xll.BDP($T17,AF$1)</f>
        <v>#NAME?</v>
      </c>
      <c r="AG17" s="719" t="e">
        <f ca="1">_xll.BDP($T17,AG$1)</f>
        <v>#NAME?</v>
      </c>
      <c r="AH17" s="719" t="e">
        <f ca="1">VLOOKUP(AF17,Values!$A$1:$C$12,2,FALSE)</f>
        <v>#NAME?</v>
      </c>
      <c r="AI17" s="716" t="e">
        <f ca="1">_xll.BDP($T17,$AI$1)</f>
        <v>#NAME?</v>
      </c>
      <c r="AJ17" s="716" t="e">
        <f ca="1">_xll.BDP($T17,$AJ$1)</f>
        <v>#NAME?</v>
      </c>
      <c r="AK17" s="716" t="e">
        <f ca="1">_xll.BDP($T17,$AK$1)</f>
        <v>#NAME?</v>
      </c>
      <c r="AL17" s="721" t="e">
        <f ca="1">VLOOKUP(AK17,Values!$E$2:$F$8,2,)</f>
        <v>#NAME?</v>
      </c>
      <c r="AM17" s="719" t="e">
        <f ca="1">_xll.BDP($T17,$AM$1)</f>
        <v>#NAME?</v>
      </c>
      <c r="AN17" s="719" t="e">
        <f ca="1">_xll.BDP($T17,$AN$1)</f>
        <v>#NAME?</v>
      </c>
      <c r="AO17" s="719" t="e">
        <f ca="1">_xll.BDP($T17,$AO$1)</f>
        <v>#NAME?</v>
      </c>
      <c r="AP17" s="719" t="str">
        <f t="shared" si="19"/>
        <v>7yr</v>
      </c>
      <c r="AQ17" s="775" t="e">
        <f ca="1">_xll.BDP(T17,"YRS_TO_MTY_ISSUE")</f>
        <v>#NAME?</v>
      </c>
      <c r="AR17" s="794">
        <f t="shared" si="20"/>
        <v>7</v>
      </c>
      <c r="AS17" s="795"/>
      <c r="AT17" s="719" t="e">
        <f ca="1">_xll.BDP($T17,AT$1)</f>
        <v>#NAME?</v>
      </c>
      <c r="AU17" s="719" t="e">
        <f ca="1">_xll.BDP(T17,$AU$1)</f>
        <v>#NAME?</v>
      </c>
      <c r="AV17" s="719" t="e">
        <f ca="1">_xll.BDP(T17,$AV$1)</f>
        <v>#NAME?</v>
      </c>
      <c r="AW17" s="719" t="e">
        <f ca="1">_xll.BDP($T17,AW$1)</f>
        <v>#NAME?</v>
      </c>
      <c r="AX17" s="719" t="e">
        <f t="shared" ca="1" si="21"/>
        <v>#NAME?</v>
      </c>
      <c r="AY17" s="719" t="e">
        <f ca="1">_xll.BDP(T17,$AY$1)</f>
        <v>#NAME?</v>
      </c>
      <c r="AZ17" s="719" t="e">
        <f t="shared" ca="1" si="22"/>
        <v>#NAME?</v>
      </c>
      <c r="BA17" s="719" t="e">
        <f t="shared" ca="1" si="23"/>
        <v>#NAME?</v>
      </c>
      <c r="BB17" s="719" t="e">
        <f ca="1">VLOOKUP(Y17,Values!$H$2:$I$15,2,FALSE)</f>
        <v>#NAME?</v>
      </c>
      <c r="BC17" s="719" t="e">
        <f ca="1">_xll.BDS(T17,$BC$1)</f>
        <v>#NAME?</v>
      </c>
    </row>
    <row r="18" spans="1:55" ht="12.75" customHeight="1" x14ac:dyDescent="0.3">
      <c r="A18" s="707">
        <v>42030</v>
      </c>
      <c r="B18" s="706" t="s">
        <v>5043</v>
      </c>
      <c r="C18" s="708" t="s">
        <v>369</v>
      </c>
      <c r="D18" s="709">
        <v>650</v>
      </c>
      <c r="E18" s="708" t="s">
        <v>37</v>
      </c>
      <c r="F18" s="710">
        <v>43860</v>
      </c>
      <c r="G18" s="711" t="s">
        <v>24</v>
      </c>
      <c r="H18" s="712" t="s">
        <v>2299</v>
      </c>
      <c r="I18" s="761" t="s">
        <v>2299</v>
      </c>
      <c r="J18" s="761" t="s">
        <v>9112</v>
      </c>
      <c r="K18" s="712">
        <v>-5</v>
      </c>
      <c r="L18" s="714"/>
      <c r="M18" s="712"/>
      <c r="N18" s="706" t="s">
        <v>105</v>
      </c>
      <c r="O18" s="712">
        <v>1.23</v>
      </c>
      <c r="P18" s="708" t="s">
        <v>1890</v>
      </c>
      <c r="Q18" s="714"/>
      <c r="R18" s="708">
        <v>5</v>
      </c>
      <c r="S18" s="708" t="s">
        <v>9129</v>
      </c>
      <c r="T18" s="715" t="str">
        <f t="shared" si="15"/>
        <v>EK7205322 Corp</v>
      </c>
      <c r="U18" s="716" t="e">
        <f ca="1">_xll.BDP($T18,$U$1)</f>
        <v>#NAME?</v>
      </c>
      <c r="V18" s="715">
        <f t="shared" si="16"/>
        <v>1</v>
      </c>
      <c r="W18" s="715">
        <f t="shared" si="17"/>
        <v>5</v>
      </c>
      <c r="X18" s="715" t="str">
        <f t="shared" si="18"/>
        <v>Q1</v>
      </c>
      <c r="Y18" s="717" t="e">
        <f ca="1">_xll.BDP($T18,Y$1)</f>
        <v>#NAME?</v>
      </c>
      <c r="Z18" s="717" t="e">
        <f ca="1">_xll.BDP($T18,$Z$1)</f>
        <v>#NAME?</v>
      </c>
      <c r="AA18" s="717" t="e">
        <f ca="1">_xll.BDP($T18,AA$1)</f>
        <v>#NAME?</v>
      </c>
      <c r="AB18" s="718" t="e">
        <f ca="1">IF(AA18="FLOATING",J18,(_xll.BDP($T18,AB$1)/100))</f>
        <v>#NAME?</v>
      </c>
      <c r="AC18" s="719" t="e">
        <f ca="1">_xll.BDP(T18,$AC$1)</f>
        <v>#NAME?</v>
      </c>
      <c r="AD18" s="720" t="e">
        <f ca="1">_xll.BDP($T18,AD$1)</f>
        <v>#NAME?</v>
      </c>
      <c r="AE18" s="719" t="e">
        <f ca="1">_xll.BDP($T18,AE$1)</f>
        <v>#NAME?</v>
      </c>
      <c r="AF18" s="715" t="e">
        <f ca="1">_xll.BDP($T18,AF$1)</f>
        <v>#NAME?</v>
      </c>
      <c r="AG18" s="719" t="e">
        <f ca="1">_xll.BDP($T18,AG$1)</f>
        <v>#NAME?</v>
      </c>
      <c r="AH18" s="719" t="e">
        <f ca="1">VLOOKUP(AF18,Values!$A$1:$C$12,2,FALSE)</f>
        <v>#NAME?</v>
      </c>
      <c r="AI18" s="716" t="e">
        <f ca="1">_xll.BDP($T18,$AI$1)</f>
        <v>#NAME?</v>
      </c>
      <c r="AJ18" s="716" t="e">
        <f ca="1">_xll.BDP($T18,$AJ$1)</f>
        <v>#NAME?</v>
      </c>
      <c r="AK18" s="716" t="e">
        <f ca="1">_xll.BDP($T18,$AK$1)</f>
        <v>#NAME?</v>
      </c>
      <c r="AL18" s="721" t="e">
        <f ca="1">VLOOKUP(AK18,Values!$E$2:$F$8,2,)</f>
        <v>#NAME?</v>
      </c>
      <c r="AM18" s="719" t="e">
        <f ca="1">_xll.BDP($T18,$AM$1)</f>
        <v>#NAME?</v>
      </c>
      <c r="AN18" s="719" t="e">
        <f ca="1">_xll.BDP($T18,$AN$1)</f>
        <v>#NAME?</v>
      </c>
      <c r="AO18" s="719" t="e">
        <f ca="1">_xll.BDP($T18,$AO$1)</f>
        <v>#NAME?</v>
      </c>
      <c r="AP18" s="719" t="str">
        <f t="shared" si="19"/>
        <v>5yr</v>
      </c>
      <c r="AQ18" s="775" t="e">
        <f ca="1">_xll.BDP(T18,"YRS_TO_MTY_ISSUE")</f>
        <v>#NAME?</v>
      </c>
      <c r="AR18" s="794">
        <f t="shared" si="20"/>
        <v>5</v>
      </c>
      <c r="AS18" s="795"/>
      <c r="AT18" s="719" t="e">
        <f ca="1">_xll.BDP($T18,AT$1)</f>
        <v>#NAME?</v>
      </c>
      <c r="AU18" s="719" t="e">
        <f ca="1">_xll.BDP(T18,$AU$1)</f>
        <v>#NAME?</v>
      </c>
      <c r="AV18" s="719" t="e">
        <f ca="1">_xll.BDP(T18,$AV$1)</f>
        <v>#NAME?</v>
      </c>
      <c r="AW18" s="719" t="e">
        <f ca="1">_xll.BDP($T18,AW$1)</f>
        <v>#NAME?</v>
      </c>
      <c r="AX18" s="719" t="e">
        <f t="shared" ca="1" si="21"/>
        <v>#NAME?</v>
      </c>
      <c r="AY18" s="719" t="e">
        <f ca="1">_xll.BDP(T18,$AY$1)</f>
        <v>#NAME?</v>
      </c>
      <c r="AZ18" s="719" t="e">
        <f t="shared" ca="1" si="22"/>
        <v>#NAME?</v>
      </c>
      <c r="BA18" s="719" t="e">
        <f t="shared" ca="1" si="23"/>
        <v>#NAME?</v>
      </c>
      <c r="BB18" s="719" t="e">
        <f ca="1">VLOOKUP(Y18,Values!$H$2:$I$15,2,FALSE)</f>
        <v>#NAME?</v>
      </c>
      <c r="BC18" s="719" t="e">
        <f ca="1">_xll.BDS(T18,$BC$1,"cols=1;rows=2")</f>
        <v>#NAME?</v>
      </c>
    </row>
    <row r="19" spans="1:55" ht="12.75" customHeight="1" x14ac:dyDescent="0.3">
      <c r="A19" s="707">
        <v>42030</v>
      </c>
      <c r="B19" s="706" t="s">
        <v>9113</v>
      </c>
      <c r="C19" s="708" t="s">
        <v>369</v>
      </c>
      <c r="D19" s="709">
        <v>2000</v>
      </c>
      <c r="E19" s="708" t="s">
        <v>37</v>
      </c>
      <c r="F19" s="710">
        <v>43860</v>
      </c>
      <c r="G19" s="711" t="s">
        <v>24</v>
      </c>
      <c r="H19" s="712" t="s">
        <v>631</v>
      </c>
      <c r="I19" s="761" t="s">
        <v>9114</v>
      </c>
      <c r="J19" s="761" t="s">
        <v>221</v>
      </c>
      <c r="K19" s="712">
        <v>-5</v>
      </c>
      <c r="L19" s="714"/>
      <c r="M19" s="712"/>
      <c r="N19" s="706" t="s">
        <v>4116</v>
      </c>
      <c r="O19" s="712">
        <v>2</v>
      </c>
      <c r="P19" s="708" t="s">
        <v>1890</v>
      </c>
      <c r="Q19" s="714"/>
      <c r="R19" s="708">
        <v>5</v>
      </c>
      <c r="S19" s="708" t="s">
        <v>9130</v>
      </c>
      <c r="T19" s="715" t="str">
        <f t="shared" si="15"/>
        <v>EK7205207 Corp</v>
      </c>
      <c r="U19" s="716" t="e">
        <f ca="1">_xll.BDP($T19,$U$1)</f>
        <v>#NAME?</v>
      </c>
      <c r="V19" s="715">
        <f t="shared" si="16"/>
        <v>1</v>
      </c>
      <c r="W19" s="715">
        <f t="shared" si="17"/>
        <v>5</v>
      </c>
      <c r="X19" s="715" t="str">
        <f t="shared" si="18"/>
        <v>Q1</v>
      </c>
      <c r="Y19" s="717" t="e">
        <f ca="1">_xll.BDP($T19,Y$1)</f>
        <v>#NAME?</v>
      </c>
      <c r="Z19" s="717" t="e">
        <f ca="1">_xll.BDP($T19,$Z$1)</f>
        <v>#NAME?</v>
      </c>
      <c r="AA19" s="717" t="e">
        <f ca="1">_xll.BDP($T19,AA$1)</f>
        <v>#NAME?</v>
      </c>
      <c r="AB19" s="718" t="e">
        <f ca="1">IF(AA19="FLOATING",J19,(_xll.BDP($T19,AB$1)/100))</f>
        <v>#NAME?</v>
      </c>
      <c r="AC19" s="719" t="e">
        <f ca="1">_xll.BDP(T19,$AC$1)</f>
        <v>#NAME?</v>
      </c>
      <c r="AD19" s="720" t="e">
        <f ca="1">_xll.BDP($T19,AD$1)</f>
        <v>#NAME?</v>
      </c>
      <c r="AE19" s="719" t="e">
        <f ca="1">_xll.BDP($T19,AE$1)</f>
        <v>#NAME?</v>
      </c>
      <c r="AF19" s="715" t="e">
        <f ca="1">_xll.BDP($T19,AF$1)</f>
        <v>#NAME?</v>
      </c>
      <c r="AG19" s="719" t="e">
        <f ca="1">_xll.BDP($T19,AG$1)</f>
        <v>#NAME?</v>
      </c>
      <c r="AH19" s="719" t="e">
        <f ca="1">VLOOKUP(AF19,Values!$A$1:$C$12,2,FALSE)</f>
        <v>#NAME?</v>
      </c>
      <c r="AI19" s="716" t="e">
        <f ca="1">_xll.BDP($T19,$AI$1)</f>
        <v>#NAME?</v>
      </c>
      <c r="AJ19" s="716" t="e">
        <f ca="1">_xll.BDP($T19,$AJ$1)</f>
        <v>#NAME?</v>
      </c>
      <c r="AK19" s="716" t="e">
        <f ca="1">_xll.BDP($T19,$AK$1)</f>
        <v>#NAME?</v>
      </c>
      <c r="AL19" s="721" t="e">
        <f ca="1">VLOOKUP(AK19,Values!$E$2:$F$8,2,)</f>
        <v>#NAME?</v>
      </c>
      <c r="AM19" s="719" t="e">
        <f ca="1">_xll.BDP($T19,$AM$1)</f>
        <v>#NAME?</v>
      </c>
      <c r="AN19" s="719" t="e">
        <f ca="1">_xll.BDP($T19,$AN$1)</f>
        <v>#NAME?</v>
      </c>
      <c r="AO19" s="719" t="e">
        <f ca="1">_xll.BDP($T19,$AO$1)</f>
        <v>#NAME?</v>
      </c>
      <c r="AP19" s="719" t="str">
        <f t="shared" si="19"/>
        <v>5yr</v>
      </c>
      <c r="AQ19" s="775" t="e">
        <f ca="1">_xll.BDP(T19,"YRS_TO_MTY_ISSUE")</f>
        <v>#NAME?</v>
      </c>
      <c r="AR19" s="794">
        <f t="shared" si="20"/>
        <v>5</v>
      </c>
      <c r="AS19" s="795"/>
      <c r="AT19" s="719" t="e">
        <f ca="1">_xll.BDP($T19,AT$1)</f>
        <v>#NAME?</v>
      </c>
      <c r="AU19" s="719" t="e">
        <f ca="1">_xll.BDP(T19,$AU$1)</f>
        <v>#NAME?</v>
      </c>
      <c r="AV19" s="719" t="e">
        <f ca="1">_xll.BDP(T19,$AV$1)</f>
        <v>#NAME?</v>
      </c>
      <c r="AW19" s="719" t="e">
        <f ca="1">_xll.BDP($T19,AW$1)</f>
        <v>#NAME?</v>
      </c>
      <c r="AX19" s="719" t="e">
        <f t="shared" ca="1" si="21"/>
        <v>#NAME?</v>
      </c>
      <c r="AY19" s="719" t="e">
        <f ca="1">_xll.BDP(T19,$AY$1)</f>
        <v>#NAME?</v>
      </c>
      <c r="AZ19" s="719" t="e">
        <f t="shared" ca="1" si="22"/>
        <v>#NAME?</v>
      </c>
      <c r="BA19" s="719" t="e">
        <f t="shared" ca="1" si="23"/>
        <v>#NAME?</v>
      </c>
      <c r="BB19" s="719" t="e">
        <f ca="1">VLOOKUP(Y19,Values!$H$2:$I$15,2,FALSE)</f>
        <v>#NAME?</v>
      </c>
      <c r="BC19" s="719" t="s">
        <v>9499</v>
      </c>
    </row>
    <row r="20" spans="1:55" ht="12.75" customHeight="1" x14ac:dyDescent="0.3">
      <c r="A20" s="707">
        <v>42030</v>
      </c>
      <c r="B20" s="706" t="s">
        <v>7069</v>
      </c>
      <c r="C20" s="708" t="s">
        <v>478</v>
      </c>
      <c r="D20" s="709">
        <v>250</v>
      </c>
      <c r="E20" s="708" t="s">
        <v>12</v>
      </c>
      <c r="F20" s="710">
        <v>43129</v>
      </c>
      <c r="G20" s="711" t="s">
        <v>9115</v>
      </c>
      <c r="H20" s="712" t="s">
        <v>2299</v>
      </c>
      <c r="I20" s="761" t="s">
        <v>2299</v>
      </c>
      <c r="J20" s="761" t="s">
        <v>9116</v>
      </c>
      <c r="K20" s="712">
        <v>0</v>
      </c>
      <c r="L20" s="714"/>
      <c r="M20" s="712"/>
      <c r="N20" s="706" t="s">
        <v>9117</v>
      </c>
      <c r="O20" s="712">
        <v>1.35</v>
      </c>
      <c r="P20" s="708" t="s">
        <v>3658</v>
      </c>
      <c r="Q20" s="714"/>
      <c r="R20" s="708">
        <v>7.5</v>
      </c>
      <c r="S20" s="708" t="s">
        <v>9142</v>
      </c>
      <c r="T20" s="715" t="str">
        <f t="shared" si="15"/>
        <v>EK7196505 Corp</v>
      </c>
      <c r="U20" s="716" t="e">
        <f ca="1">_xll.BDP($T20,$U$1)</f>
        <v>#NAME?</v>
      </c>
      <c r="V20" s="715">
        <f t="shared" si="16"/>
        <v>1</v>
      </c>
      <c r="W20" s="715">
        <f t="shared" si="17"/>
        <v>5</v>
      </c>
      <c r="X20" s="715" t="str">
        <f t="shared" si="18"/>
        <v>Q1</v>
      </c>
      <c r="Y20" s="717" t="e">
        <f ca="1">_xll.BDP($T20,Y$1)</f>
        <v>#NAME?</v>
      </c>
      <c r="Z20" s="717" t="e">
        <f ca="1">_xll.BDP($T20,$Z$1)</f>
        <v>#NAME?</v>
      </c>
      <c r="AA20" s="717" t="e">
        <f ca="1">_xll.BDP($T20,AA$1)</f>
        <v>#NAME?</v>
      </c>
      <c r="AB20" s="718" t="e">
        <f ca="1">IF(AA20="FLOATING",J20,(_xll.BDP($T20,AB$1)/100))</f>
        <v>#NAME?</v>
      </c>
      <c r="AC20" s="719" t="e">
        <f ca="1">_xll.BDP(T20,$AC$1)</f>
        <v>#NAME?</v>
      </c>
      <c r="AD20" s="720" t="e">
        <f ca="1">_xll.BDP($T20,AD$1)</f>
        <v>#NAME?</v>
      </c>
      <c r="AE20" s="719" t="e">
        <f ca="1">_xll.BDP($T20,AE$1)</f>
        <v>#NAME?</v>
      </c>
      <c r="AF20" s="715" t="e">
        <f ca="1">_xll.BDP($T20,AF$1)</f>
        <v>#NAME?</v>
      </c>
      <c r="AG20" s="719" t="e">
        <f ca="1">_xll.BDP($T20,AG$1)</f>
        <v>#NAME?</v>
      </c>
      <c r="AH20" s="719" t="e">
        <f ca="1">VLOOKUP(AF20,Values!$A$1:$C$12,2,FALSE)</f>
        <v>#NAME?</v>
      </c>
      <c r="AI20" s="716" t="e">
        <f ca="1">_xll.BDP($T20,$AI$1)</f>
        <v>#NAME?</v>
      </c>
      <c r="AJ20" s="716" t="e">
        <f ca="1">_xll.BDP($T20,$AJ$1)</f>
        <v>#NAME?</v>
      </c>
      <c r="AK20" s="716" t="e">
        <f ca="1">_xll.BDP($T20,$AK$1)</f>
        <v>#NAME?</v>
      </c>
      <c r="AL20" s="721" t="e">
        <f ca="1">VLOOKUP(AK20,Values!$E$2:$F$8,2,)</f>
        <v>#NAME?</v>
      </c>
      <c r="AM20" s="719" t="e">
        <f ca="1">_xll.BDP($T20,$AM$1)</f>
        <v>#NAME?</v>
      </c>
      <c r="AN20" s="719" t="e">
        <f ca="1">_xll.BDP($T20,$AN$1)</f>
        <v>#NAME?</v>
      </c>
      <c r="AO20" s="719" t="e">
        <f ca="1">_xll.BDP($T20,$AO$1)</f>
        <v>#NAME?</v>
      </c>
      <c r="AP20" s="719" t="str">
        <f t="shared" si="19"/>
        <v>3yr</v>
      </c>
      <c r="AQ20" s="775" t="e">
        <f ca="1">_xll.BDP(T20,"YRS_TO_MTY_ISSUE")</f>
        <v>#NAME?</v>
      </c>
      <c r="AR20" s="794">
        <f t="shared" si="20"/>
        <v>3</v>
      </c>
      <c r="AS20" s="795"/>
      <c r="AT20" s="719" t="e">
        <f ca="1">_xll.BDP($T20,AT$1)</f>
        <v>#NAME?</v>
      </c>
      <c r="AU20" s="719" t="e">
        <f ca="1">_xll.BDP(T20,$AU$1)</f>
        <v>#NAME?</v>
      </c>
      <c r="AV20" s="719" t="e">
        <f ca="1">_xll.BDP(T20,$AV$1)</f>
        <v>#NAME?</v>
      </c>
      <c r="AW20" s="719" t="e">
        <f ca="1">_xll.BDP($T20,AW$1)</f>
        <v>#NAME?</v>
      </c>
      <c r="AX20" s="719" t="e">
        <f t="shared" ca="1" si="21"/>
        <v>#NAME?</v>
      </c>
      <c r="AY20" s="719" t="e">
        <f ca="1">_xll.BDP(T20,$AY$1)</f>
        <v>#NAME?</v>
      </c>
      <c r="AZ20" s="719" t="e">
        <f t="shared" ca="1" si="22"/>
        <v>#NAME?</v>
      </c>
      <c r="BA20" s="719" t="e">
        <f t="shared" ca="1" si="23"/>
        <v>#NAME?</v>
      </c>
      <c r="BB20" s="719" t="e">
        <f ca="1">VLOOKUP(Y20,Values!$H$2:$I$15,2,FALSE)</f>
        <v>#NAME?</v>
      </c>
      <c r="BC20" s="719" t="s">
        <v>9499</v>
      </c>
    </row>
    <row r="21" spans="1:55" ht="12.75" customHeight="1" x14ac:dyDescent="0.3">
      <c r="A21" s="707">
        <v>42030</v>
      </c>
      <c r="B21" s="706" t="s">
        <v>9118</v>
      </c>
      <c r="C21" s="708" t="s">
        <v>478</v>
      </c>
      <c r="D21" s="709">
        <v>750</v>
      </c>
      <c r="E21" s="708" t="s">
        <v>12</v>
      </c>
      <c r="F21" s="710">
        <v>43129</v>
      </c>
      <c r="G21" s="711" t="s">
        <v>9115</v>
      </c>
      <c r="H21" s="712" t="s">
        <v>1603</v>
      </c>
      <c r="I21" s="761" t="s">
        <v>9119</v>
      </c>
      <c r="J21" s="761" t="s">
        <v>216</v>
      </c>
      <c r="K21" s="712">
        <v>0</v>
      </c>
      <c r="L21" s="714"/>
      <c r="M21" s="712"/>
      <c r="N21" s="706" t="s">
        <v>9117</v>
      </c>
      <c r="O21" s="712">
        <v>1.35</v>
      </c>
      <c r="P21" s="708" t="s">
        <v>3658</v>
      </c>
      <c r="Q21" s="714"/>
      <c r="R21" s="708">
        <v>7.5</v>
      </c>
      <c r="S21" s="708" t="s">
        <v>9141</v>
      </c>
      <c r="T21" s="715" t="str">
        <f t="shared" si="15"/>
        <v>EK7196448 Corp</v>
      </c>
      <c r="U21" s="716" t="e">
        <f ca="1">_xll.BDP($T21,$U$1)</f>
        <v>#NAME?</v>
      </c>
      <c r="V21" s="715">
        <f t="shared" si="16"/>
        <v>1</v>
      </c>
      <c r="W21" s="715">
        <f t="shared" si="17"/>
        <v>5</v>
      </c>
      <c r="X21" s="715" t="str">
        <f t="shared" si="18"/>
        <v>Q1</v>
      </c>
      <c r="Y21" s="717" t="e">
        <f ca="1">_xll.BDP($T21,Y$1)</f>
        <v>#NAME?</v>
      </c>
      <c r="Z21" s="717" t="e">
        <f ca="1">_xll.BDP($T21,$Z$1)</f>
        <v>#NAME?</v>
      </c>
      <c r="AA21" s="717" t="e">
        <f ca="1">_xll.BDP($T21,AA$1)</f>
        <v>#NAME?</v>
      </c>
      <c r="AB21" s="718" t="e">
        <f ca="1">IF(AA21="FLOATING",J21,(_xll.BDP($T21,AB$1)/100))</f>
        <v>#NAME?</v>
      </c>
      <c r="AC21" s="719" t="e">
        <f ca="1">_xll.BDP(T21,$AC$1)</f>
        <v>#NAME?</v>
      </c>
      <c r="AD21" s="720" t="e">
        <f ca="1">_xll.BDP($T21,AD$1)</f>
        <v>#NAME?</v>
      </c>
      <c r="AE21" s="719" t="e">
        <f ca="1">_xll.BDP($T21,AE$1)</f>
        <v>#NAME?</v>
      </c>
      <c r="AF21" s="715" t="e">
        <f ca="1">_xll.BDP($T21,AF$1)</f>
        <v>#NAME?</v>
      </c>
      <c r="AG21" s="719" t="e">
        <f ca="1">_xll.BDP($T21,AG$1)</f>
        <v>#NAME?</v>
      </c>
      <c r="AH21" s="719" t="e">
        <f ca="1">VLOOKUP(AF21,Values!$A$1:$C$12,2,FALSE)</f>
        <v>#NAME?</v>
      </c>
      <c r="AI21" s="716" t="e">
        <f ca="1">_xll.BDP($T21,$AI$1)</f>
        <v>#NAME?</v>
      </c>
      <c r="AJ21" s="716" t="e">
        <f ca="1">_xll.BDP($T21,$AJ$1)</f>
        <v>#NAME?</v>
      </c>
      <c r="AK21" s="716" t="e">
        <f ca="1">_xll.BDP($T21,$AK$1)</f>
        <v>#NAME?</v>
      </c>
      <c r="AL21" s="721" t="e">
        <f ca="1">VLOOKUP(AK21,Values!$E$2:$F$8,2,)</f>
        <v>#NAME?</v>
      </c>
      <c r="AM21" s="719" t="e">
        <f ca="1">_xll.BDP($T21,$AM$1)</f>
        <v>#NAME?</v>
      </c>
      <c r="AN21" s="719" t="e">
        <f ca="1">_xll.BDP($T21,$AN$1)</f>
        <v>#NAME?</v>
      </c>
      <c r="AO21" s="719" t="e">
        <f ca="1">_xll.BDP($T21,$AO$1)</f>
        <v>#NAME?</v>
      </c>
      <c r="AP21" s="719" t="str">
        <f t="shared" si="19"/>
        <v>3yr</v>
      </c>
      <c r="AQ21" s="775" t="e">
        <f ca="1">_xll.BDP(T21,"YRS_TO_MTY_ISSUE")</f>
        <v>#NAME?</v>
      </c>
      <c r="AR21" s="794">
        <f t="shared" si="20"/>
        <v>3</v>
      </c>
      <c r="AS21" s="795"/>
      <c r="AT21" s="719" t="e">
        <f ca="1">_xll.BDP($T21,AT$1)</f>
        <v>#NAME?</v>
      </c>
      <c r="AU21" s="719" t="e">
        <f ca="1">_xll.BDP(T21,$AU$1)</f>
        <v>#NAME?</v>
      </c>
      <c r="AV21" s="719" t="e">
        <f ca="1">_xll.BDP(T21,$AV$1)</f>
        <v>#NAME?</v>
      </c>
      <c r="AW21" s="719" t="e">
        <f ca="1">_xll.BDP($T21,AW$1)</f>
        <v>#NAME?</v>
      </c>
      <c r="AX21" s="719" t="e">
        <f t="shared" ca="1" si="21"/>
        <v>#NAME?</v>
      </c>
      <c r="AY21" s="719" t="e">
        <f ca="1">_xll.BDP(T21,$AY$1)</f>
        <v>#NAME?</v>
      </c>
      <c r="AZ21" s="719" t="e">
        <f t="shared" ca="1" si="22"/>
        <v>#NAME?</v>
      </c>
      <c r="BA21" s="719" t="e">
        <f t="shared" ca="1" si="23"/>
        <v>#NAME?</v>
      </c>
      <c r="BB21" s="719" t="e">
        <f ca="1">VLOOKUP(Y21,Values!$H$2:$I$15,2,FALSE)</f>
        <v>#NAME?</v>
      </c>
      <c r="BC21" s="719" t="e">
        <f ca="1">_xll.BDS(T21,$BC$1)</f>
        <v>#NAME?</v>
      </c>
    </row>
    <row r="22" spans="1:55" ht="12.75" customHeight="1" x14ac:dyDescent="0.3">
      <c r="A22" s="707">
        <v>42030</v>
      </c>
      <c r="B22" s="706" t="s">
        <v>9120</v>
      </c>
      <c r="C22" s="708" t="s">
        <v>2842</v>
      </c>
      <c r="D22" s="709">
        <v>350</v>
      </c>
      <c r="E22" s="708" t="s">
        <v>66</v>
      </c>
      <c r="F22" s="710">
        <v>45686</v>
      </c>
      <c r="G22" s="711" t="s">
        <v>8343</v>
      </c>
      <c r="H22" s="712" t="s">
        <v>2240</v>
      </c>
      <c r="I22" s="761" t="s">
        <v>4332</v>
      </c>
      <c r="J22" s="761" t="s">
        <v>398</v>
      </c>
      <c r="K22" s="712">
        <v>-17.5</v>
      </c>
      <c r="L22" s="714"/>
      <c r="M22" s="712"/>
      <c r="N22" s="706" t="s">
        <v>9121</v>
      </c>
      <c r="O22" s="712">
        <v>2.46</v>
      </c>
      <c r="P22" s="708" t="s">
        <v>2958</v>
      </c>
      <c r="Q22" s="714"/>
      <c r="R22" s="708">
        <v>1</v>
      </c>
      <c r="S22" s="708" t="s">
        <v>9143</v>
      </c>
      <c r="T22" s="715" t="str">
        <f t="shared" si="15"/>
        <v>EK7195846 Corp</v>
      </c>
      <c r="U22" s="716" t="e">
        <f ca="1">_xll.BDP($T22,$U$1)</f>
        <v>#NAME?</v>
      </c>
      <c r="V22" s="715">
        <f t="shared" si="16"/>
        <v>1</v>
      </c>
      <c r="W22" s="715">
        <f t="shared" si="17"/>
        <v>5</v>
      </c>
      <c r="X22" s="715" t="str">
        <f t="shared" si="18"/>
        <v>Q1</v>
      </c>
      <c r="Y22" s="717" t="e">
        <f ca="1">_xll.BDP($T22,Y$1)</f>
        <v>#NAME?</v>
      </c>
      <c r="Z22" s="717" t="e">
        <f ca="1">_xll.BDP($T22,$Z$1)</f>
        <v>#NAME?</v>
      </c>
      <c r="AA22" s="717" t="e">
        <f ca="1">_xll.BDP($T22,AA$1)</f>
        <v>#NAME?</v>
      </c>
      <c r="AB22" s="718" t="e">
        <f ca="1">IF(AA22="FLOATING",J22,(_xll.BDP($T22,AB$1)/100))</f>
        <v>#NAME?</v>
      </c>
      <c r="AC22" s="719" t="e">
        <f ca="1">_xll.BDP(T22,$AC$1)</f>
        <v>#NAME?</v>
      </c>
      <c r="AD22" s="720" t="e">
        <f ca="1">_xll.BDP($T22,AD$1)</f>
        <v>#NAME?</v>
      </c>
      <c r="AE22" s="719" t="e">
        <f ca="1">_xll.BDP($T22,AE$1)</f>
        <v>#NAME?</v>
      </c>
      <c r="AF22" s="715" t="e">
        <f ca="1">_xll.BDP($T22,AF$1)</f>
        <v>#NAME?</v>
      </c>
      <c r="AG22" s="719" t="e">
        <f ca="1">_xll.BDP($T22,AG$1)</f>
        <v>#NAME?</v>
      </c>
      <c r="AH22" s="719" t="e">
        <f ca="1">VLOOKUP(AF22,Values!$A$1:$C$12,2,FALSE)</f>
        <v>#NAME?</v>
      </c>
      <c r="AI22" s="716" t="e">
        <f ca="1">_xll.BDP($T22,$AI$1)</f>
        <v>#NAME?</v>
      </c>
      <c r="AJ22" s="716" t="e">
        <f ca="1">_xll.BDP($T22,$AJ$1)</f>
        <v>#NAME?</v>
      </c>
      <c r="AK22" s="716" t="e">
        <f ca="1">_xll.BDP($T22,$AK$1)</f>
        <v>#NAME?</v>
      </c>
      <c r="AL22" s="721" t="e">
        <f ca="1">VLOOKUP(AK22,Values!$E$2:$F$8,2,)</f>
        <v>#NAME?</v>
      </c>
      <c r="AM22" s="719" t="e">
        <f ca="1">_xll.BDP($T22,$AM$1)</f>
        <v>#NAME?</v>
      </c>
      <c r="AN22" s="719" t="e">
        <f ca="1">_xll.BDP($T22,$AN$1)</f>
        <v>#NAME?</v>
      </c>
      <c r="AO22" s="719" t="e">
        <f ca="1">_xll.BDP($T22,$AO$1)</f>
        <v>#NAME?</v>
      </c>
      <c r="AP22" s="719" t="str">
        <f t="shared" si="19"/>
        <v>10yr</v>
      </c>
      <c r="AQ22" s="775" t="e">
        <f ca="1">_xll.BDP(T22,"YRS_TO_MTY_ISSUE")</f>
        <v>#NAME?</v>
      </c>
      <c r="AR22" s="794">
        <f t="shared" si="20"/>
        <v>10</v>
      </c>
      <c r="AS22" s="795"/>
      <c r="AT22" s="719" t="e">
        <f ca="1">_xll.BDP($T22,AT$1)</f>
        <v>#NAME?</v>
      </c>
      <c r="AU22" s="719" t="e">
        <f ca="1">_xll.BDP(T22,$AU$1)</f>
        <v>#NAME?</v>
      </c>
      <c r="AV22" s="719" t="e">
        <f ca="1">_xll.BDP(T22,$AV$1)</f>
        <v>#NAME?</v>
      </c>
      <c r="AW22" s="719" t="e">
        <f ca="1">_xll.BDP($T22,AW$1)</f>
        <v>#NAME?</v>
      </c>
      <c r="AX22" s="719" t="e">
        <f t="shared" ca="1" si="21"/>
        <v>#NAME?</v>
      </c>
      <c r="AY22" s="719" t="e">
        <f ca="1">_xll.BDP(T22,$AY$1)</f>
        <v>#NAME?</v>
      </c>
      <c r="AZ22" s="719" t="e">
        <f t="shared" ca="1" si="22"/>
        <v>#NAME?</v>
      </c>
      <c r="BA22" s="719" t="e">
        <f t="shared" ca="1" si="23"/>
        <v>#NAME?</v>
      </c>
      <c r="BB22" s="719" t="e">
        <f ca="1">VLOOKUP(Y22,Values!$H$2:$I$15,2,FALSE)</f>
        <v>#NAME?</v>
      </c>
      <c r="BC22" s="719" t="e">
        <f ca="1">_xll.BDS(T22,$BC$1)</f>
        <v>#NAME?</v>
      </c>
    </row>
    <row r="23" spans="1:55" ht="12.75" customHeight="1" x14ac:dyDescent="0.3">
      <c r="A23" s="707">
        <v>42030</v>
      </c>
      <c r="B23" s="706" t="s">
        <v>9122</v>
      </c>
      <c r="C23" s="708" t="s">
        <v>22</v>
      </c>
      <c r="D23" s="709">
        <v>250</v>
      </c>
      <c r="E23" s="708" t="s">
        <v>37</v>
      </c>
      <c r="F23" s="710">
        <v>43862</v>
      </c>
      <c r="G23" s="711" t="s">
        <v>9123</v>
      </c>
      <c r="H23" s="712" t="s">
        <v>1432</v>
      </c>
      <c r="I23" s="761" t="s">
        <v>3747</v>
      </c>
      <c r="J23" s="761" t="s">
        <v>3241</v>
      </c>
      <c r="K23" s="712">
        <v>-15</v>
      </c>
      <c r="L23" s="714"/>
      <c r="M23" s="712"/>
      <c r="N23" s="706" t="s">
        <v>1420</v>
      </c>
      <c r="O23" s="712">
        <v>8.4</v>
      </c>
      <c r="P23" s="708" t="s">
        <v>2058</v>
      </c>
      <c r="Q23" s="714"/>
      <c r="R23" s="708">
        <v>-3</v>
      </c>
      <c r="S23" s="708" t="s">
        <v>9135</v>
      </c>
      <c r="T23" s="715" t="str">
        <f t="shared" si="15"/>
        <v>EK7197883 Corp</v>
      </c>
      <c r="U23" s="716" t="e">
        <f ca="1">_xll.BDP($T23,$U$1)</f>
        <v>#NAME?</v>
      </c>
      <c r="V23" s="715">
        <f t="shared" si="16"/>
        <v>1</v>
      </c>
      <c r="W23" s="715">
        <f t="shared" si="17"/>
        <v>5</v>
      </c>
      <c r="X23" s="715" t="str">
        <f t="shared" si="18"/>
        <v>Q1</v>
      </c>
      <c r="Y23" s="717" t="e">
        <f ca="1">_xll.BDP($T23,Y$1)</f>
        <v>#NAME?</v>
      </c>
      <c r="Z23" s="717" t="e">
        <f ca="1">_xll.BDP($T23,$Z$1)</f>
        <v>#NAME?</v>
      </c>
      <c r="AA23" s="717" t="e">
        <f ca="1">_xll.BDP($T23,AA$1)</f>
        <v>#NAME?</v>
      </c>
      <c r="AB23" s="718" t="e">
        <f ca="1">IF(AA23="FLOATING",J23,(_xll.BDP($T23,AB$1)/100))</f>
        <v>#NAME?</v>
      </c>
      <c r="AC23" s="719" t="e">
        <f ca="1">_xll.BDP(T23,$AC$1)</f>
        <v>#NAME?</v>
      </c>
      <c r="AD23" s="720" t="e">
        <f ca="1">_xll.BDP($T23,AD$1)</f>
        <v>#NAME?</v>
      </c>
      <c r="AE23" s="719" t="e">
        <f ca="1">_xll.BDP($T23,AE$1)</f>
        <v>#NAME?</v>
      </c>
      <c r="AF23" s="715" t="e">
        <f ca="1">_xll.BDP($T23,AF$1)</f>
        <v>#NAME?</v>
      </c>
      <c r="AG23" s="719" t="e">
        <f ca="1">_xll.BDP($T23,AG$1)</f>
        <v>#NAME?</v>
      </c>
      <c r="AH23" s="719" t="e">
        <f ca="1">VLOOKUP(AF23,Values!$A$1:$C$12,2,FALSE)</f>
        <v>#NAME?</v>
      </c>
      <c r="AI23" s="716" t="e">
        <f ca="1">_xll.BDP($T23,$AI$1)</f>
        <v>#NAME?</v>
      </c>
      <c r="AJ23" s="716" t="e">
        <f ca="1">_xll.BDP($T23,$AJ$1)</f>
        <v>#NAME?</v>
      </c>
      <c r="AK23" s="716" t="e">
        <f ca="1">_xll.BDP($T23,$AK$1)</f>
        <v>#NAME?</v>
      </c>
      <c r="AL23" s="721" t="e">
        <f ca="1">VLOOKUP(AK23,Values!$E$2:$F$8,2,)</f>
        <v>#NAME?</v>
      </c>
      <c r="AM23" s="719" t="e">
        <f ca="1">_xll.BDP($T23,$AM$1)</f>
        <v>#NAME?</v>
      </c>
      <c r="AN23" s="719" t="e">
        <f ca="1">_xll.BDP($T23,$AN$1)</f>
        <v>#NAME?</v>
      </c>
      <c r="AO23" s="719" t="e">
        <f ca="1">_xll.BDP($T23,$AO$1)</f>
        <v>#NAME?</v>
      </c>
      <c r="AP23" s="719" t="str">
        <f t="shared" si="19"/>
        <v>5yr</v>
      </c>
      <c r="AQ23" s="775" t="e">
        <f ca="1">_xll.BDP(T23,"YRS_TO_MTY_ISSUE")</f>
        <v>#NAME?</v>
      </c>
      <c r="AR23" s="794">
        <f t="shared" si="20"/>
        <v>5</v>
      </c>
      <c r="AS23" s="795"/>
      <c r="AT23" s="719" t="e">
        <f ca="1">_xll.BDP($T23,AT$1)</f>
        <v>#NAME?</v>
      </c>
      <c r="AU23" s="719" t="e">
        <f ca="1">_xll.BDP(T23,$AU$1)</f>
        <v>#NAME?</v>
      </c>
      <c r="AV23" s="719" t="e">
        <f ca="1">_xll.BDP(T23,$AV$1)</f>
        <v>#NAME?</v>
      </c>
      <c r="AW23" s="719" t="e">
        <f ca="1">_xll.BDP($T23,AW$1)</f>
        <v>#NAME?</v>
      </c>
      <c r="AX23" s="719" t="e">
        <f t="shared" ca="1" si="21"/>
        <v>#NAME?</v>
      </c>
      <c r="AY23" s="719" t="e">
        <f ca="1">_xll.BDP(T23,$AY$1)</f>
        <v>#NAME?</v>
      </c>
      <c r="AZ23" s="719" t="e">
        <f t="shared" ca="1" si="22"/>
        <v>#NAME?</v>
      </c>
      <c r="BA23" s="719" t="e">
        <f t="shared" ca="1" si="23"/>
        <v>#NAME?</v>
      </c>
      <c r="BB23" s="719" t="e">
        <f ca="1">VLOOKUP(Y23,Values!$H$2:$I$15,2,FALSE)</f>
        <v>#NAME?</v>
      </c>
      <c r="BC23" s="719" t="e">
        <f ca="1">_xll.BDS(T23,$BC$1,"cols=1;rows=2")</f>
        <v>#NAME?</v>
      </c>
    </row>
    <row r="24" spans="1:55" ht="12.75" customHeight="1" x14ac:dyDescent="0.3">
      <c r="A24" s="707">
        <v>42030</v>
      </c>
      <c r="B24" s="706" t="s">
        <v>9124</v>
      </c>
      <c r="C24" s="708" t="s">
        <v>22</v>
      </c>
      <c r="D24" s="709">
        <v>450</v>
      </c>
      <c r="E24" s="708" t="s">
        <v>2331</v>
      </c>
      <c r="F24" s="710">
        <v>49341</v>
      </c>
      <c r="G24" s="711" t="s">
        <v>9123</v>
      </c>
      <c r="H24" s="712" t="s">
        <v>652</v>
      </c>
      <c r="I24" s="761" t="s">
        <v>1053</v>
      </c>
      <c r="J24" s="761" t="s">
        <v>152</v>
      </c>
      <c r="K24" s="712">
        <v>-20</v>
      </c>
      <c r="L24" s="714"/>
      <c r="M24" s="712"/>
      <c r="N24" s="706" t="s">
        <v>551</v>
      </c>
      <c r="O24" s="712">
        <v>5.56</v>
      </c>
      <c r="P24" s="708" t="s">
        <v>1937</v>
      </c>
      <c r="Q24" s="714"/>
      <c r="R24" s="708">
        <v>0</v>
      </c>
      <c r="S24" s="708" t="s">
        <v>9136</v>
      </c>
      <c r="T24" s="715" t="str">
        <f t="shared" si="15"/>
        <v>EK7198360 Corp</v>
      </c>
      <c r="U24" s="716" t="e">
        <f ca="1">_xll.BDP($T24,$U$1)</f>
        <v>#NAME?</v>
      </c>
      <c r="V24" s="715">
        <f t="shared" si="16"/>
        <v>1</v>
      </c>
      <c r="W24" s="715">
        <f t="shared" si="17"/>
        <v>5</v>
      </c>
      <c r="X24" s="715" t="str">
        <f t="shared" si="18"/>
        <v>Q1</v>
      </c>
      <c r="Y24" s="717" t="e">
        <f ca="1">_xll.BDP($T24,Y$1)</f>
        <v>#NAME?</v>
      </c>
      <c r="Z24" s="717" t="e">
        <f ca="1">_xll.BDP($T24,$Z$1)</f>
        <v>#NAME?</v>
      </c>
      <c r="AA24" s="717" t="e">
        <f ca="1">_xll.BDP($T24,AA$1)</f>
        <v>#NAME?</v>
      </c>
      <c r="AB24" s="718" t="e">
        <f ca="1">IF(AA24="FLOATING",J24,(_xll.BDP($T24,AB$1)/100))</f>
        <v>#NAME?</v>
      </c>
      <c r="AC24" s="719" t="e">
        <f ca="1">_xll.BDP(T24,$AC$1)</f>
        <v>#NAME?</v>
      </c>
      <c r="AD24" s="720" t="e">
        <f ca="1">_xll.BDP($T24,AD$1)</f>
        <v>#NAME?</v>
      </c>
      <c r="AE24" s="719" t="e">
        <f ca="1">_xll.BDP($T24,AE$1)</f>
        <v>#NAME?</v>
      </c>
      <c r="AF24" s="715" t="e">
        <f ca="1">_xll.BDP($T24,AF$1)</f>
        <v>#NAME?</v>
      </c>
      <c r="AG24" s="719" t="e">
        <f ca="1">_xll.BDP($T24,AG$1)</f>
        <v>#NAME?</v>
      </c>
      <c r="AH24" s="719" t="e">
        <f ca="1">VLOOKUP(AF24,Values!$A$1:$C$12,2,FALSE)</f>
        <v>#NAME?</v>
      </c>
      <c r="AI24" s="716" t="e">
        <f ca="1">_xll.BDP($T24,$AI$1)</f>
        <v>#NAME?</v>
      </c>
      <c r="AJ24" s="716" t="e">
        <f ca="1">_xll.BDP($T24,$AJ$1)</f>
        <v>#NAME?</v>
      </c>
      <c r="AK24" s="716" t="e">
        <f ca="1">_xll.BDP($T24,$AK$1)</f>
        <v>#NAME?</v>
      </c>
      <c r="AL24" s="721" t="e">
        <f ca="1">VLOOKUP(AK24,Values!$E$2:$F$8,2,)</f>
        <v>#NAME?</v>
      </c>
      <c r="AM24" s="719" t="e">
        <f ca="1">_xll.BDP($T24,$AM$1)</f>
        <v>#NAME?</v>
      </c>
      <c r="AN24" s="719" t="e">
        <f ca="1">_xll.BDP($T24,$AN$1)</f>
        <v>#NAME?</v>
      </c>
      <c r="AO24" s="719" t="e">
        <f ca="1">_xll.BDP($T24,$AO$1)</f>
        <v>#NAME?</v>
      </c>
      <c r="AP24" s="719" t="str">
        <f t="shared" si="19"/>
        <v>20yr</v>
      </c>
      <c r="AQ24" s="775" t="e">
        <f ca="1">_xll.BDP(T24,"YRS_TO_MTY_ISSUE")</f>
        <v>#NAME?</v>
      </c>
      <c r="AR24" s="794">
        <f t="shared" si="20"/>
        <v>20</v>
      </c>
      <c r="AS24" s="795"/>
      <c r="AT24" s="719" t="e">
        <f ca="1">_xll.BDP($T24,AT$1)</f>
        <v>#NAME?</v>
      </c>
      <c r="AU24" s="719" t="e">
        <f ca="1">_xll.BDP(T24,$AU$1)</f>
        <v>#NAME?</v>
      </c>
      <c r="AV24" s="719" t="e">
        <f ca="1">_xll.BDP(T24,$AV$1)</f>
        <v>#NAME?</v>
      </c>
      <c r="AW24" s="719" t="e">
        <f ca="1">_xll.BDP($T24,AW$1)</f>
        <v>#NAME?</v>
      </c>
      <c r="AX24" s="719" t="e">
        <f t="shared" ca="1" si="21"/>
        <v>#NAME?</v>
      </c>
      <c r="AY24" s="719" t="e">
        <f ca="1">_xll.BDP(T24,$AY$1)</f>
        <v>#NAME?</v>
      </c>
      <c r="AZ24" s="719" t="e">
        <f t="shared" ca="1" si="22"/>
        <v>#NAME?</v>
      </c>
      <c r="BA24" s="719" t="e">
        <f t="shared" ca="1" si="23"/>
        <v>#NAME?</v>
      </c>
      <c r="BB24" s="719" t="e">
        <f ca="1">VLOOKUP(Y24,Values!$H$2:$I$15,2,FALSE)</f>
        <v>#NAME?</v>
      </c>
      <c r="BC24" s="719" t="s">
        <v>9599</v>
      </c>
    </row>
    <row r="25" spans="1:55" ht="12.75" customHeight="1" x14ac:dyDescent="0.3">
      <c r="A25" s="707">
        <v>42030</v>
      </c>
      <c r="B25" s="706" t="s">
        <v>9125</v>
      </c>
      <c r="C25" s="708" t="s">
        <v>22</v>
      </c>
      <c r="D25" s="709">
        <v>450</v>
      </c>
      <c r="E25" s="708" t="s">
        <v>149</v>
      </c>
      <c r="F25" s="710">
        <v>56646</v>
      </c>
      <c r="G25" s="711" t="s">
        <v>9123</v>
      </c>
      <c r="H25" s="712" t="s">
        <v>329</v>
      </c>
      <c r="I25" s="761" t="s">
        <v>26</v>
      </c>
      <c r="J25" s="761" t="s">
        <v>27</v>
      </c>
      <c r="K25" s="712">
        <v>-15</v>
      </c>
      <c r="L25" s="714"/>
      <c r="M25" s="712"/>
      <c r="N25" s="706" t="s">
        <v>865</v>
      </c>
      <c r="O25" s="712">
        <v>5.1100000000000003</v>
      </c>
      <c r="P25" s="708" t="s">
        <v>1937</v>
      </c>
      <c r="Q25" s="714"/>
      <c r="R25" s="708">
        <v>0</v>
      </c>
      <c r="S25" s="708" t="s">
        <v>9137</v>
      </c>
      <c r="T25" s="715" t="str">
        <f t="shared" si="15"/>
        <v>EK7198667 Corp</v>
      </c>
      <c r="U25" s="716" t="e">
        <f ca="1">_xll.BDP($T25,$U$1)</f>
        <v>#NAME?</v>
      </c>
      <c r="V25" s="715">
        <f t="shared" si="16"/>
        <v>1</v>
      </c>
      <c r="W25" s="715">
        <f t="shared" si="17"/>
        <v>5</v>
      </c>
      <c r="X25" s="715" t="str">
        <f t="shared" si="18"/>
        <v>Q1</v>
      </c>
      <c r="Y25" s="717" t="e">
        <f ca="1">_xll.BDP($T25,Y$1)</f>
        <v>#NAME?</v>
      </c>
      <c r="Z25" s="717" t="e">
        <f ca="1">_xll.BDP($T25,$Z$1)</f>
        <v>#NAME?</v>
      </c>
      <c r="AA25" s="717" t="e">
        <f ca="1">_xll.BDP($T25,AA$1)</f>
        <v>#NAME?</v>
      </c>
      <c r="AB25" s="718" t="e">
        <f ca="1">IF(AA25="FLOATING",J25,(_xll.BDP($T25,AB$1)/100))</f>
        <v>#NAME?</v>
      </c>
      <c r="AC25" s="719" t="e">
        <f ca="1">_xll.BDP(T25,$AC$1)</f>
        <v>#NAME?</v>
      </c>
      <c r="AD25" s="720" t="e">
        <f ca="1">_xll.BDP($T25,AD$1)</f>
        <v>#NAME?</v>
      </c>
      <c r="AE25" s="719" t="e">
        <f ca="1">_xll.BDP($T25,AE$1)</f>
        <v>#NAME?</v>
      </c>
      <c r="AF25" s="715" t="e">
        <f ca="1">_xll.BDP($T25,AF$1)</f>
        <v>#NAME?</v>
      </c>
      <c r="AG25" s="719" t="e">
        <f ca="1">_xll.BDP($T25,AG$1)</f>
        <v>#NAME?</v>
      </c>
      <c r="AH25" s="719" t="e">
        <f ca="1">VLOOKUP(AF25,Values!$A$1:$C$12,2,FALSE)</f>
        <v>#NAME?</v>
      </c>
      <c r="AI25" s="716" t="e">
        <f ca="1">_xll.BDP($T25,$AI$1)</f>
        <v>#NAME?</v>
      </c>
      <c r="AJ25" s="716" t="e">
        <f ca="1">_xll.BDP($T25,$AJ$1)</f>
        <v>#NAME?</v>
      </c>
      <c r="AK25" s="716" t="e">
        <f ca="1">_xll.BDP($T25,$AK$1)</f>
        <v>#NAME?</v>
      </c>
      <c r="AL25" s="721" t="e">
        <f ca="1">VLOOKUP(AK25,Values!$E$2:$F$8,2,)</f>
        <v>#NAME?</v>
      </c>
      <c r="AM25" s="719" t="e">
        <f ca="1">_xll.BDP($T25,$AM$1)</f>
        <v>#NAME?</v>
      </c>
      <c r="AN25" s="719" t="e">
        <f ca="1">_xll.BDP($T25,$AN$1)</f>
        <v>#NAME?</v>
      </c>
      <c r="AO25" s="719" t="e">
        <f ca="1">_xll.BDP($T25,$AO$1)</f>
        <v>#NAME?</v>
      </c>
      <c r="AP25" s="719" t="str">
        <f t="shared" si="19"/>
        <v>40yr</v>
      </c>
      <c r="AQ25" s="775" t="e">
        <f ca="1">_xll.BDP(T25,"YRS_TO_MTY_ISSUE")</f>
        <v>#NAME?</v>
      </c>
      <c r="AR25" s="794">
        <f t="shared" si="20"/>
        <v>40</v>
      </c>
      <c r="AS25" s="795"/>
      <c r="AT25" s="719" t="e">
        <f ca="1">_xll.BDP($T25,AT$1)</f>
        <v>#NAME?</v>
      </c>
      <c r="AU25" s="719" t="e">
        <f ca="1">_xll.BDP(T25,$AU$1)</f>
        <v>#NAME?</v>
      </c>
      <c r="AV25" s="719" t="e">
        <f ca="1">_xll.BDP(T25,$AV$1)</f>
        <v>#NAME?</v>
      </c>
      <c r="AW25" s="719" t="e">
        <f ca="1">_xll.BDP($T25,AW$1)</f>
        <v>#NAME?</v>
      </c>
      <c r="AX25" s="719" t="e">
        <f t="shared" ca="1" si="21"/>
        <v>#NAME?</v>
      </c>
      <c r="AY25" s="719" t="e">
        <f ca="1">_xll.BDP(T25,$AY$1)</f>
        <v>#NAME?</v>
      </c>
      <c r="AZ25" s="719" t="e">
        <f t="shared" ca="1" si="22"/>
        <v>#NAME?</v>
      </c>
      <c r="BA25" s="719" t="e">
        <f t="shared" ca="1" si="23"/>
        <v>#NAME?</v>
      </c>
      <c r="BB25" s="719" t="e">
        <f ca="1">VLOOKUP(Y25,Values!$H$2:$I$15,2,FALSE)</f>
        <v>#NAME?</v>
      </c>
      <c r="BC25" s="719" t="s">
        <v>9099</v>
      </c>
    </row>
    <row r="26" spans="1:55" ht="12.75" customHeight="1" x14ac:dyDescent="0.3">
      <c r="A26" s="707">
        <v>42030</v>
      </c>
      <c r="B26" s="706" t="s">
        <v>5697</v>
      </c>
      <c r="C26" s="708" t="s">
        <v>65</v>
      </c>
      <c r="D26" s="709">
        <v>750</v>
      </c>
      <c r="E26" s="708" t="s">
        <v>12</v>
      </c>
      <c r="F26" s="710">
        <v>43129</v>
      </c>
      <c r="G26" s="711" t="s">
        <v>6964</v>
      </c>
      <c r="H26" s="712" t="s">
        <v>1721</v>
      </c>
      <c r="I26" s="761" t="s">
        <v>2299</v>
      </c>
      <c r="J26" s="761" t="s">
        <v>8497</v>
      </c>
      <c r="K26" s="712">
        <v>-2.5</v>
      </c>
      <c r="L26" s="714"/>
      <c r="M26" s="712"/>
      <c r="N26" s="706" t="s">
        <v>3808</v>
      </c>
      <c r="O26" s="712">
        <v>1.33</v>
      </c>
      <c r="P26" s="708" t="s">
        <v>2324</v>
      </c>
      <c r="Q26" s="714"/>
      <c r="R26" s="708">
        <v>18</v>
      </c>
      <c r="S26" s="708" t="s">
        <v>9140</v>
      </c>
      <c r="T26" s="715" t="str">
        <f t="shared" si="15"/>
        <v>EK7197107 Corp</v>
      </c>
      <c r="U26" s="716" t="e">
        <f ca="1">_xll.BDP($T26,$U$1)</f>
        <v>#NAME?</v>
      </c>
      <c r="V26" s="715">
        <f t="shared" si="16"/>
        <v>1</v>
      </c>
      <c r="W26" s="715">
        <f t="shared" si="17"/>
        <v>5</v>
      </c>
      <c r="X26" s="715" t="str">
        <f t="shared" si="18"/>
        <v>Q1</v>
      </c>
      <c r="Y26" s="717" t="e">
        <f ca="1">_xll.BDP($T26,Y$1)</f>
        <v>#NAME?</v>
      </c>
      <c r="Z26" s="717" t="e">
        <f ca="1">_xll.BDP($T26,$Z$1)</f>
        <v>#NAME?</v>
      </c>
      <c r="AA26" s="717" t="e">
        <f ca="1">_xll.BDP($T26,AA$1)</f>
        <v>#NAME?</v>
      </c>
      <c r="AB26" s="718" t="e">
        <f ca="1">IF(AA26="FLOATING",J26,(_xll.BDP($T26,AB$1)/100))</f>
        <v>#NAME?</v>
      </c>
      <c r="AC26" s="719" t="e">
        <f ca="1">_xll.BDP(T26,$AC$1)</f>
        <v>#NAME?</v>
      </c>
      <c r="AD26" s="720" t="e">
        <f ca="1">_xll.BDP($T26,AD$1)</f>
        <v>#NAME?</v>
      </c>
      <c r="AE26" s="719" t="e">
        <f ca="1">_xll.BDP($T26,AE$1)</f>
        <v>#NAME?</v>
      </c>
      <c r="AF26" s="715" t="e">
        <f ca="1">_xll.BDP($T26,AF$1)</f>
        <v>#NAME?</v>
      </c>
      <c r="AG26" s="719" t="e">
        <f ca="1">_xll.BDP($T26,AG$1)</f>
        <v>#NAME?</v>
      </c>
      <c r="AH26" s="719" t="e">
        <f ca="1">VLOOKUP(AF26,Values!$A$1:$C$12,2,FALSE)</f>
        <v>#NAME?</v>
      </c>
      <c r="AI26" s="716" t="e">
        <f ca="1">_xll.BDP($T26,$AI$1)</f>
        <v>#NAME?</v>
      </c>
      <c r="AJ26" s="716" t="e">
        <f ca="1">_xll.BDP($T26,$AJ$1)</f>
        <v>#NAME?</v>
      </c>
      <c r="AK26" s="716" t="e">
        <f ca="1">_xll.BDP($T26,$AK$1)</f>
        <v>#NAME?</v>
      </c>
      <c r="AL26" s="721" t="e">
        <f ca="1">VLOOKUP(AK26,Values!$E$2:$F$8,2,)</f>
        <v>#NAME?</v>
      </c>
      <c r="AM26" s="719" t="e">
        <f ca="1">_xll.BDP($T26,$AM$1)</f>
        <v>#NAME?</v>
      </c>
      <c r="AN26" s="719" t="e">
        <f ca="1">_xll.BDP($T26,$AN$1)</f>
        <v>#NAME?</v>
      </c>
      <c r="AO26" s="719" t="e">
        <f ca="1">_xll.BDP($T26,$AO$1)</f>
        <v>#NAME?</v>
      </c>
      <c r="AP26" s="719" t="str">
        <f t="shared" si="19"/>
        <v>3yr</v>
      </c>
      <c r="AQ26" s="775" t="e">
        <f ca="1">_xll.BDP(T26,"YRS_TO_MTY_ISSUE")</f>
        <v>#NAME?</v>
      </c>
      <c r="AR26" s="794">
        <f t="shared" si="20"/>
        <v>3</v>
      </c>
      <c r="AS26" s="795"/>
      <c r="AT26" s="719" t="e">
        <f ca="1">_xll.BDP($T26,AT$1)</f>
        <v>#NAME?</v>
      </c>
      <c r="AU26" s="719" t="e">
        <f ca="1">_xll.BDP(T26,$AU$1)</f>
        <v>#NAME?</v>
      </c>
      <c r="AV26" s="719" t="e">
        <f ca="1">_xll.BDP(T26,$AV$1)</f>
        <v>#NAME?</v>
      </c>
      <c r="AW26" s="719" t="e">
        <f ca="1">_xll.BDP($T26,AW$1)</f>
        <v>#NAME?</v>
      </c>
      <c r="AX26" s="719" t="e">
        <f t="shared" ca="1" si="21"/>
        <v>#NAME?</v>
      </c>
      <c r="AY26" s="719" t="e">
        <f ca="1">_xll.BDP(T26,$AY$1)</f>
        <v>#NAME?</v>
      </c>
      <c r="AZ26" s="719" t="e">
        <f t="shared" ca="1" si="22"/>
        <v>#NAME?</v>
      </c>
      <c r="BA26" s="719" t="e">
        <f t="shared" ca="1" si="23"/>
        <v>#NAME?</v>
      </c>
      <c r="BB26" s="719" t="e">
        <f ca="1">VLOOKUP(Y26,Values!$H$2:$I$15,2,FALSE)</f>
        <v>#NAME?</v>
      </c>
      <c r="BC26" s="719" t="s">
        <v>9099</v>
      </c>
    </row>
    <row r="27" spans="1:55" ht="12.75" customHeight="1" x14ac:dyDescent="0.3">
      <c r="A27" s="707">
        <v>42030</v>
      </c>
      <c r="B27" s="706" t="s">
        <v>9126</v>
      </c>
      <c r="C27" s="708" t="s">
        <v>65</v>
      </c>
      <c r="D27" s="709">
        <v>2000</v>
      </c>
      <c r="E27" s="708" t="s">
        <v>12</v>
      </c>
      <c r="F27" s="710">
        <v>43129</v>
      </c>
      <c r="G27" s="711" t="s">
        <v>6964</v>
      </c>
      <c r="H27" s="712" t="s">
        <v>759</v>
      </c>
      <c r="I27" s="761" t="s">
        <v>4207</v>
      </c>
      <c r="J27" s="761" t="s">
        <v>642</v>
      </c>
      <c r="K27" s="712">
        <v>-2.5</v>
      </c>
      <c r="L27" s="714"/>
      <c r="M27" s="712"/>
      <c r="N27" s="706" t="s">
        <v>3661</v>
      </c>
      <c r="O27" s="712">
        <v>1.5</v>
      </c>
      <c r="P27" s="708" t="s">
        <v>2324</v>
      </c>
      <c r="Q27" s="714"/>
      <c r="R27" s="708">
        <v>18</v>
      </c>
      <c r="S27" s="708" t="s">
        <v>9138</v>
      </c>
      <c r="T27" s="715" t="str">
        <f t="shared" si="15"/>
        <v>EK7196984 Corp</v>
      </c>
      <c r="U27" s="716" t="e">
        <f ca="1">_xll.BDP($T27,$U$1)</f>
        <v>#NAME?</v>
      </c>
      <c r="V27" s="715">
        <f t="shared" si="16"/>
        <v>1</v>
      </c>
      <c r="W27" s="715">
        <f t="shared" si="17"/>
        <v>5</v>
      </c>
      <c r="X27" s="715" t="str">
        <f t="shared" si="18"/>
        <v>Q1</v>
      </c>
      <c r="Y27" s="717" t="e">
        <f ca="1">_xll.BDP($T27,Y$1)</f>
        <v>#NAME?</v>
      </c>
      <c r="Z27" s="717" t="e">
        <f ca="1">_xll.BDP($T27,$Z$1)</f>
        <v>#NAME?</v>
      </c>
      <c r="AA27" s="717" t="e">
        <f ca="1">_xll.BDP($T27,AA$1)</f>
        <v>#NAME?</v>
      </c>
      <c r="AB27" s="718" t="e">
        <f ca="1">IF(AA27="FLOATING",J27,(_xll.BDP($T27,AB$1)/100))</f>
        <v>#NAME?</v>
      </c>
      <c r="AC27" s="719" t="e">
        <f ca="1">_xll.BDP(T27,$AC$1)</f>
        <v>#NAME?</v>
      </c>
      <c r="AD27" s="720" t="e">
        <f ca="1">_xll.BDP($T27,AD$1)</f>
        <v>#NAME?</v>
      </c>
      <c r="AE27" s="719" t="e">
        <f ca="1">_xll.BDP($T27,AE$1)</f>
        <v>#NAME?</v>
      </c>
      <c r="AF27" s="715" t="e">
        <f ca="1">_xll.BDP($T27,AF$1)</f>
        <v>#NAME?</v>
      </c>
      <c r="AG27" s="719" t="e">
        <f ca="1">_xll.BDP($T27,AG$1)</f>
        <v>#NAME?</v>
      </c>
      <c r="AH27" s="719" t="e">
        <f ca="1">VLOOKUP(AF27,Values!$A$1:$C$12,2,FALSE)</f>
        <v>#NAME?</v>
      </c>
      <c r="AI27" s="716" t="e">
        <f ca="1">_xll.BDP($T27,$AI$1)</f>
        <v>#NAME?</v>
      </c>
      <c r="AJ27" s="716" t="e">
        <f ca="1">_xll.BDP($T27,$AJ$1)</f>
        <v>#NAME?</v>
      </c>
      <c r="AK27" s="716" t="e">
        <f ca="1">_xll.BDP($T27,$AK$1)</f>
        <v>#NAME?</v>
      </c>
      <c r="AL27" s="721" t="e">
        <f ca="1">VLOOKUP(AK27,Values!$E$2:$F$8,2,)</f>
        <v>#NAME?</v>
      </c>
      <c r="AM27" s="719" t="e">
        <f ca="1">_xll.BDP($T27,$AM$1)</f>
        <v>#NAME?</v>
      </c>
      <c r="AN27" s="719" t="e">
        <f ca="1">_xll.BDP($T27,$AN$1)</f>
        <v>#NAME?</v>
      </c>
      <c r="AO27" s="719" t="e">
        <f ca="1">_xll.BDP($T27,$AO$1)</f>
        <v>#NAME?</v>
      </c>
      <c r="AP27" s="719" t="str">
        <f t="shared" si="19"/>
        <v>3yr</v>
      </c>
      <c r="AQ27" s="775" t="e">
        <f ca="1">_xll.BDP(T27,"YRS_TO_MTY_ISSUE")</f>
        <v>#NAME?</v>
      </c>
      <c r="AR27" s="794">
        <f t="shared" si="20"/>
        <v>3</v>
      </c>
      <c r="AS27" s="795"/>
      <c r="AT27" s="719" t="e">
        <f ca="1">_xll.BDP($T27,AT$1)</f>
        <v>#NAME?</v>
      </c>
      <c r="AU27" s="719" t="e">
        <f ca="1">_xll.BDP(T27,$AU$1)</f>
        <v>#NAME?</v>
      </c>
      <c r="AV27" s="719" t="e">
        <f ca="1">_xll.BDP(T27,$AV$1)</f>
        <v>#NAME?</v>
      </c>
      <c r="AW27" s="719" t="e">
        <f ca="1">_xll.BDP($T27,AW$1)</f>
        <v>#NAME?</v>
      </c>
      <c r="AX27" s="719" t="e">
        <f t="shared" ca="1" si="21"/>
        <v>#NAME?</v>
      </c>
      <c r="AY27" s="719" t="e">
        <f ca="1">_xll.BDP(T27,$AY$1)</f>
        <v>#NAME?</v>
      </c>
      <c r="AZ27" s="719" t="e">
        <f t="shared" ca="1" si="22"/>
        <v>#NAME?</v>
      </c>
      <c r="BA27" s="719" t="e">
        <f t="shared" ca="1" si="23"/>
        <v>#NAME?</v>
      </c>
      <c r="BB27" s="719" t="e">
        <f ca="1">VLOOKUP(Y27,Values!$H$2:$I$15,2,FALSE)</f>
        <v>#NAME?</v>
      </c>
      <c r="BC27" s="719" t="e">
        <f ca="1">_xll.BDS(T27,$BC$1)</f>
        <v>#NAME?</v>
      </c>
    </row>
    <row r="28" spans="1:55" ht="12.75" customHeight="1" x14ac:dyDescent="0.3">
      <c r="A28" s="707">
        <v>42030</v>
      </c>
      <c r="B28" s="706" t="s">
        <v>9127</v>
      </c>
      <c r="C28" s="708" t="s">
        <v>1808</v>
      </c>
      <c r="D28" s="709">
        <v>250</v>
      </c>
      <c r="E28" s="708" t="s">
        <v>117</v>
      </c>
      <c r="F28" s="710">
        <v>53144</v>
      </c>
      <c r="G28" s="711" t="s">
        <v>1193</v>
      </c>
      <c r="H28" s="712" t="s">
        <v>1951</v>
      </c>
      <c r="I28" s="761" t="s">
        <v>871</v>
      </c>
      <c r="J28" s="761" t="s">
        <v>5843</v>
      </c>
      <c r="K28" s="712">
        <v>-7.5</v>
      </c>
      <c r="L28" s="714"/>
      <c r="M28" s="712"/>
      <c r="N28" s="706" t="s">
        <v>4643</v>
      </c>
      <c r="O28" s="712">
        <v>2.2000000000000002</v>
      </c>
      <c r="P28" s="708" t="s">
        <v>3746</v>
      </c>
      <c r="Q28" s="714"/>
      <c r="R28" s="708" t="s">
        <v>5923</v>
      </c>
      <c r="S28" s="708" t="s">
        <v>9139</v>
      </c>
      <c r="T28" s="715" t="str">
        <f t="shared" si="15"/>
        <v>EK7197461 Corp</v>
      </c>
      <c r="U28" s="716" t="e">
        <f ca="1">_xll.BDP($T28,$U$1)</f>
        <v>#NAME?</v>
      </c>
      <c r="V28" s="715">
        <f t="shared" si="16"/>
        <v>1</v>
      </c>
      <c r="W28" s="715">
        <f t="shared" si="17"/>
        <v>5</v>
      </c>
      <c r="X28" s="715" t="str">
        <f t="shared" si="18"/>
        <v>Q1</v>
      </c>
      <c r="Y28" s="717" t="e">
        <f ca="1">_xll.BDP($T28,Y$1)</f>
        <v>#NAME?</v>
      </c>
      <c r="Z28" s="717" t="e">
        <f ca="1">_xll.BDP($T28,$Z$1)</f>
        <v>#NAME?</v>
      </c>
      <c r="AA28" s="717" t="e">
        <f ca="1">_xll.BDP($T28,AA$1)</f>
        <v>#NAME?</v>
      </c>
      <c r="AB28" s="718" t="e">
        <f ca="1">IF(AA28="FLOATING",J28,(_xll.BDP($T28,AB$1)/100))</f>
        <v>#NAME?</v>
      </c>
      <c r="AC28" s="719" t="e">
        <f ca="1">_xll.BDP(T28,$AC$1)</f>
        <v>#NAME?</v>
      </c>
      <c r="AD28" s="720" t="e">
        <f ca="1">_xll.BDP($T28,AD$1)</f>
        <v>#NAME?</v>
      </c>
      <c r="AE28" s="719" t="e">
        <f ca="1">_xll.BDP($T28,AE$1)</f>
        <v>#NAME?</v>
      </c>
      <c r="AF28" s="715" t="e">
        <f ca="1">_xll.BDP($T28,AF$1)</f>
        <v>#NAME?</v>
      </c>
      <c r="AG28" s="719" t="e">
        <f ca="1">_xll.BDP($T28,AG$1)</f>
        <v>#NAME?</v>
      </c>
      <c r="AH28" s="719" t="e">
        <f ca="1">VLOOKUP(AF28,Values!$A$1:$C$12,2,FALSE)</f>
        <v>#NAME?</v>
      </c>
      <c r="AI28" s="716" t="e">
        <f ca="1">_xll.BDP($T28,$AI$1)</f>
        <v>#NAME?</v>
      </c>
      <c r="AJ28" s="716" t="e">
        <f ca="1">_xll.BDP($T28,$AJ$1)</f>
        <v>#NAME?</v>
      </c>
      <c r="AK28" s="716" t="e">
        <f ca="1">_xll.BDP($T28,$AK$1)</f>
        <v>#NAME?</v>
      </c>
      <c r="AL28" s="721" t="e">
        <f ca="1">VLOOKUP(AK28,Values!$E$2:$F$8,2,)</f>
        <v>#NAME?</v>
      </c>
      <c r="AM28" s="719" t="e">
        <f ca="1">_xll.BDP($T28,$AM$1)</f>
        <v>#NAME?</v>
      </c>
      <c r="AN28" s="719" t="e">
        <f ca="1">_xll.BDP($T28,$AN$1)</f>
        <v>#NAME?</v>
      </c>
      <c r="AO28" s="719" t="e">
        <f ca="1">_xll.BDP($T28,$AO$1)</f>
        <v>#NAME?</v>
      </c>
      <c r="AP28" s="719" t="str">
        <f t="shared" si="19"/>
        <v>30yr</v>
      </c>
      <c r="AQ28" s="775" t="e">
        <f ca="1">_xll.BDP(T28,"YRS_TO_MTY_ISSUE")</f>
        <v>#NAME?</v>
      </c>
      <c r="AR28" s="794">
        <f t="shared" si="20"/>
        <v>30.4</v>
      </c>
      <c r="AS28" s="795"/>
      <c r="AT28" s="719" t="e">
        <f ca="1">_xll.BDP($T28,AT$1)</f>
        <v>#NAME?</v>
      </c>
      <c r="AU28" s="719" t="e">
        <f ca="1">_xll.BDP(T28,$AU$1)</f>
        <v>#NAME?</v>
      </c>
      <c r="AV28" s="719" t="e">
        <f ca="1">_xll.BDP(T28,$AV$1)</f>
        <v>#NAME?</v>
      </c>
      <c r="AW28" s="719" t="e">
        <f ca="1">_xll.BDP($T28,AW$1)</f>
        <v>#NAME?</v>
      </c>
      <c r="AX28" s="719" t="e">
        <f t="shared" ca="1" si="21"/>
        <v>#NAME?</v>
      </c>
      <c r="AY28" s="719" t="e">
        <f ca="1">_xll.BDP(T28,$AY$1)</f>
        <v>#NAME?</v>
      </c>
      <c r="AZ28" s="719" t="e">
        <f t="shared" ca="1" si="22"/>
        <v>#NAME?</v>
      </c>
      <c r="BA28" s="719" t="e">
        <f t="shared" ca="1" si="23"/>
        <v>#NAME?</v>
      </c>
      <c r="BB28" s="719" t="e">
        <f ca="1">VLOOKUP(Y28,Values!$H$2:$I$15,2,FALSE)</f>
        <v>#NAME?</v>
      </c>
      <c r="BC28" s="719" t="e">
        <f ca="1">_xll.BDS(T28,$BC$1)</f>
        <v>#NAME?</v>
      </c>
    </row>
    <row r="29" spans="1:55" ht="12.75" customHeight="1" x14ac:dyDescent="0.3">
      <c r="A29" s="707">
        <v>42027</v>
      </c>
      <c r="B29" s="706" t="s">
        <v>8339</v>
      </c>
      <c r="C29" s="708" t="s">
        <v>486</v>
      </c>
      <c r="D29" s="709">
        <v>200</v>
      </c>
      <c r="E29" s="708" t="s">
        <v>815</v>
      </c>
      <c r="F29" s="710">
        <v>43845</v>
      </c>
      <c r="G29" s="711" t="s">
        <v>950</v>
      </c>
      <c r="H29" s="712" t="s">
        <v>346</v>
      </c>
      <c r="I29" s="761"/>
      <c r="J29" s="761" t="s">
        <v>273</v>
      </c>
      <c r="K29" s="712">
        <v>0</v>
      </c>
      <c r="L29" s="714"/>
      <c r="M29" s="712"/>
      <c r="N29" s="706" t="s">
        <v>9101</v>
      </c>
      <c r="O29" s="712">
        <v>1.5</v>
      </c>
      <c r="P29" s="708"/>
      <c r="Q29" s="714" t="s">
        <v>1903</v>
      </c>
      <c r="R29" s="708">
        <v>12</v>
      </c>
      <c r="S29" s="708" t="s">
        <v>8359</v>
      </c>
      <c r="T29" s="715" t="str">
        <f t="shared" ref="T29" si="24">CONCATENATE(S29," Corp")</f>
        <v>EK6130240 Corp</v>
      </c>
      <c r="U29" s="716" t="e">
        <f ca="1">_xll.BDP($T29,$U$1)</f>
        <v>#NAME?</v>
      </c>
      <c r="V29" s="715">
        <f t="shared" ref="V29" si="25">MONTH(A29)</f>
        <v>1</v>
      </c>
      <c r="W29" s="715">
        <f t="shared" ref="W29" si="26">WEEKNUM(A29,1)</f>
        <v>4</v>
      </c>
      <c r="X29" s="715" t="str">
        <f t="shared" ref="X29" si="27">CONCATENATE("Q",ROUNDUP(MONTH(A29)/3,0))</f>
        <v>Q1</v>
      </c>
      <c r="Y29" s="717" t="e">
        <f ca="1">_xll.BDP($T29,Y$1)</f>
        <v>#NAME?</v>
      </c>
      <c r="Z29" s="717" t="e">
        <f ca="1">_xll.BDP($T29,$Z$1)</f>
        <v>#NAME?</v>
      </c>
      <c r="AA29" s="717" t="e">
        <f ca="1">_xll.BDP($T29,AA$1)</f>
        <v>#NAME?</v>
      </c>
      <c r="AB29" s="718" t="e">
        <f ca="1">IF(AA29="FLOATING",J29,(_xll.BDP($T29,AB$1)/100))</f>
        <v>#NAME?</v>
      </c>
      <c r="AC29" s="719" t="e">
        <f ca="1">_xll.BDP(T29,$AC$1)</f>
        <v>#NAME?</v>
      </c>
      <c r="AD29" s="720" t="e">
        <f ca="1">_xll.BDP($T29,AD$1)</f>
        <v>#NAME?</v>
      </c>
      <c r="AE29" s="719" t="e">
        <f ca="1">_xll.BDP($T29,AE$1)</f>
        <v>#NAME?</v>
      </c>
      <c r="AF29" s="715" t="e">
        <f ca="1">_xll.BDP($T29,AF$1)</f>
        <v>#NAME?</v>
      </c>
      <c r="AG29" s="719" t="e">
        <f ca="1">_xll.BDP($T29,AG$1)</f>
        <v>#NAME?</v>
      </c>
      <c r="AH29" s="719" t="e">
        <f ca="1">VLOOKUP(AF29,Values!$A$1:$C$12,2,FALSE)</f>
        <v>#NAME?</v>
      </c>
      <c r="AI29" s="716" t="e">
        <f ca="1">_xll.BDP($T29,$AI$1)</f>
        <v>#NAME?</v>
      </c>
      <c r="AJ29" s="716" t="e">
        <f ca="1">_xll.BDP($T29,$AJ$1)</f>
        <v>#NAME?</v>
      </c>
      <c r="AK29" s="716" t="e">
        <f ca="1">_xll.BDP($T29,$AK$1)</f>
        <v>#NAME?</v>
      </c>
      <c r="AL29" s="721" t="e">
        <f ca="1">VLOOKUP(AK29,Values!$E$2:$F$8,2,)</f>
        <v>#NAME?</v>
      </c>
      <c r="AM29" s="719" t="e">
        <f ca="1">_xll.BDP($T29,$AM$1)</f>
        <v>#NAME?</v>
      </c>
      <c r="AN29" s="719" t="e">
        <f ca="1">_xll.BDP($T29,$AN$1)</f>
        <v>#NAME?</v>
      </c>
      <c r="AO29" s="719" t="e">
        <f ca="1">_xll.BDP($T29,$AO$1)</f>
        <v>#NAME?</v>
      </c>
      <c r="AP29" s="719" t="str">
        <f t="shared" ref="AP29" si="28">E29</f>
        <v>5yr tap</v>
      </c>
      <c r="AQ29" s="775" t="e">
        <f ca="1">_xll.BDP(T29,"YRS_TO_MTY_ISSUE")</f>
        <v>#NAME?</v>
      </c>
      <c r="AR29" s="794">
        <f t="shared" ref="AR29" si="29">ROUND(YEARFRAC(A29,F29,1),1)</f>
        <v>5</v>
      </c>
      <c r="AS29" s="795"/>
      <c r="AT29" s="719" t="e">
        <f ca="1">_xll.BDP($T29,AT$1)</f>
        <v>#NAME?</v>
      </c>
      <c r="AU29" s="719" t="e">
        <f ca="1">_xll.BDP(T29,$AU$1)</f>
        <v>#NAME?</v>
      </c>
      <c r="AV29" s="719" t="e">
        <f ca="1">_xll.BDP(T29,$AV$1)</f>
        <v>#NAME?</v>
      </c>
      <c r="AW29" s="719" t="e">
        <f ca="1">_xll.BDP($T29,AW$1)</f>
        <v>#NAME?</v>
      </c>
      <c r="AX29" s="719" t="e">
        <f t="shared" ref="AX29" ca="1" si="30">AW29-AT29</f>
        <v>#NAME?</v>
      </c>
      <c r="AY29" s="719" t="e">
        <f ca="1">_xll.BDP(T29,$AY$1)</f>
        <v>#NAME?</v>
      </c>
      <c r="AZ29" s="719" t="e">
        <f t="shared" ref="AZ29" ca="1" si="31">IF(AA29="FLOATING",CONCATENATE("3mL+",ROUND(AY29,0)),CONCATENATE("G+",ROUND(AU29,0)))</f>
        <v>#NAME?</v>
      </c>
      <c r="BA29" s="719" t="e">
        <f t="shared" ref="BA29" ca="1" si="32">IF(AA29="FLOATING",CONCATENATE("3mL+",ROUND(AY29,0)),CONCATENATE("T+",ROUND(AW29,0)))</f>
        <v>#NAME?</v>
      </c>
      <c r="BB29" s="719" t="e">
        <f ca="1">VLOOKUP(Y29,Values!$H$2:$I$15,2,FALSE)</f>
        <v>#NAME?</v>
      </c>
      <c r="BC29" s="719" t="e">
        <f ca="1">_xll.BDS(T29,$BC$1)</f>
        <v>#NAME?</v>
      </c>
    </row>
    <row r="30" spans="1:55" ht="12.75" customHeight="1" x14ac:dyDescent="0.3">
      <c r="A30" s="707">
        <v>42026</v>
      </c>
      <c r="B30" s="706" t="s">
        <v>275</v>
      </c>
      <c r="C30" s="708" t="s">
        <v>121</v>
      </c>
      <c r="D30" s="709">
        <v>500</v>
      </c>
      <c r="E30" s="708" t="s">
        <v>37</v>
      </c>
      <c r="F30" s="710">
        <v>43857</v>
      </c>
      <c r="G30" s="711" t="s">
        <v>988</v>
      </c>
      <c r="H30" s="712" t="s">
        <v>2299</v>
      </c>
      <c r="I30" s="761" t="s">
        <v>2299</v>
      </c>
      <c r="J30" s="761" t="s">
        <v>9014</v>
      </c>
      <c r="K30" s="712">
        <v>-10</v>
      </c>
      <c r="L30" s="714"/>
      <c r="M30" s="712"/>
      <c r="N30" s="706" t="s">
        <v>2576</v>
      </c>
      <c r="O30" s="712">
        <v>1.7</v>
      </c>
      <c r="P30" s="708" t="s">
        <v>1890</v>
      </c>
      <c r="Q30" s="714"/>
      <c r="R30" s="708">
        <v>5</v>
      </c>
      <c r="S30" s="708" t="s">
        <v>9095</v>
      </c>
      <c r="T30" s="715" t="str">
        <f t="shared" ref="T30:T57" si="33">CONCATENATE(S30," Corp")</f>
        <v>EK7154173 Corp</v>
      </c>
      <c r="U30" s="716" t="e">
        <f ca="1">_xll.BDP($T30,$U$1)</f>
        <v>#NAME?</v>
      </c>
      <c r="V30" s="715">
        <f t="shared" ref="V30:V57" si="34">MONTH(A30)</f>
        <v>1</v>
      </c>
      <c r="W30" s="715">
        <f t="shared" ref="W30:W57" si="35">WEEKNUM(A30,1)</f>
        <v>4</v>
      </c>
      <c r="X30" s="715" t="str">
        <f t="shared" ref="X30:X57" si="36">CONCATENATE("Q",ROUNDUP(MONTH(A30)/3,0))</f>
        <v>Q1</v>
      </c>
      <c r="Y30" s="717" t="e">
        <f ca="1">_xll.BDP($T30,Y$1)</f>
        <v>#NAME?</v>
      </c>
      <c r="Z30" s="717" t="e">
        <f ca="1">_xll.BDP($T30,$Z$1)</f>
        <v>#NAME?</v>
      </c>
      <c r="AA30" s="717" t="e">
        <f ca="1">_xll.BDP($T30,AA$1)</f>
        <v>#NAME?</v>
      </c>
      <c r="AB30" s="718" t="e">
        <f ca="1">IF(AA30="FLOATING",J30,(_xll.BDP($T30,AB$1)/100))</f>
        <v>#NAME?</v>
      </c>
      <c r="AC30" s="719" t="e">
        <f ca="1">_xll.BDP(T30,$AC$1)</f>
        <v>#NAME?</v>
      </c>
      <c r="AD30" s="720" t="e">
        <f ca="1">_xll.BDP($T30,AD$1)</f>
        <v>#NAME?</v>
      </c>
      <c r="AE30" s="719" t="e">
        <f ca="1">_xll.BDP($T30,AE$1)</f>
        <v>#NAME?</v>
      </c>
      <c r="AF30" s="715" t="e">
        <f ca="1">_xll.BDP($T30,AF$1)</f>
        <v>#NAME?</v>
      </c>
      <c r="AG30" s="719" t="e">
        <f ca="1">_xll.BDP($T30,AG$1)</f>
        <v>#NAME?</v>
      </c>
      <c r="AH30" s="719" t="e">
        <f ca="1">VLOOKUP(AF30,Values!$A$1:$C$12,2,FALSE)</f>
        <v>#NAME?</v>
      </c>
      <c r="AI30" s="716" t="e">
        <f ca="1">_xll.BDP($T30,$AI$1)</f>
        <v>#NAME?</v>
      </c>
      <c r="AJ30" s="716" t="e">
        <f ca="1">_xll.BDP($T30,$AJ$1)</f>
        <v>#NAME?</v>
      </c>
      <c r="AK30" s="716" t="e">
        <f ca="1">_xll.BDP($T30,$AK$1)</f>
        <v>#NAME?</v>
      </c>
      <c r="AL30" s="721" t="e">
        <f ca="1">VLOOKUP(AK30,Values!$E$2:$F$8,2,)</f>
        <v>#NAME?</v>
      </c>
      <c r="AM30" s="719" t="e">
        <f ca="1">_xll.BDP($T30,$AM$1)</f>
        <v>#NAME?</v>
      </c>
      <c r="AN30" s="719" t="e">
        <f ca="1">_xll.BDP($T30,$AN$1)</f>
        <v>#NAME?</v>
      </c>
      <c r="AO30" s="719" t="e">
        <f ca="1">_xll.BDP($T30,$AO$1)</f>
        <v>#NAME?</v>
      </c>
      <c r="AP30" s="719" t="str">
        <f t="shared" ref="AP30:AP57" si="37">E30</f>
        <v>5yr</v>
      </c>
      <c r="AQ30" s="775" t="e">
        <f ca="1">_xll.BDP(T30,"YRS_TO_MTY_ISSUE")</f>
        <v>#NAME?</v>
      </c>
      <c r="AR30" s="794">
        <f t="shared" ref="AR30:AR57" si="38">ROUND(YEARFRAC(A30,F30,1),1)</f>
        <v>5</v>
      </c>
      <c r="AS30" s="795"/>
      <c r="AT30" s="719" t="e">
        <f ca="1">_xll.BDP($T30,AT$1)</f>
        <v>#NAME?</v>
      </c>
      <c r="AU30" s="719" t="e">
        <f ca="1">_xll.BDP(T30,$AU$1)</f>
        <v>#NAME?</v>
      </c>
      <c r="AV30" s="719" t="e">
        <f ca="1">_xll.BDP(T30,$AV$1)</f>
        <v>#NAME?</v>
      </c>
      <c r="AW30" s="719" t="e">
        <f ca="1">_xll.BDP($T30,AW$1)</f>
        <v>#NAME?</v>
      </c>
      <c r="AX30" s="719" t="e">
        <f t="shared" ref="AX30:AX57" ca="1" si="39">AW30-AT30</f>
        <v>#NAME?</v>
      </c>
      <c r="AY30" s="719" t="e">
        <f ca="1">_xll.BDP(T30,$AY$1)</f>
        <v>#NAME?</v>
      </c>
      <c r="AZ30" s="719" t="e">
        <f t="shared" ref="AZ30:AZ57" ca="1" si="40">IF(AA30="FLOATING",CONCATENATE("3mL+",ROUND(AY30,0)),CONCATENATE("G+",ROUND(AU30,0)))</f>
        <v>#NAME?</v>
      </c>
      <c r="BA30" s="719" t="e">
        <f t="shared" ref="BA30:BA57" ca="1" si="41">IF(AA30="FLOATING",CONCATENATE("3mL+",ROUND(AY30,0)),CONCATENATE("T+",ROUND(AW30,0)))</f>
        <v>#NAME?</v>
      </c>
      <c r="BB30" s="719" t="e">
        <f ca="1">VLOOKUP(Y30,Values!$H$2:$I$15,2,FALSE)</f>
        <v>#NAME?</v>
      </c>
      <c r="BC30" s="719" t="e">
        <f ca="1">_xll.BDS(T30,$BC$1,"cols=1;rows=2")</f>
        <v>#NAME?</v>
      </c>
    </row>
    <row r="31" spans="1:55" ht="12.75" customHeight="1" x14ac:dyDescent="0.3">
      <c r="A31" s="707">
        <v>42026</v>
      </c>
      <c r="B31" s="706" t="s">
        <v>9015</v>
      </c>
      <c r="C31" s="708" t="s">
        <v>121</v>
      </c>
      <c r="D31" s="709">
        <v>2500</v>
      </c>
      <c r="E31" s="708" t="s">
        <v>37</v>
      </c>
      <c r="F31" s="710">
        <v>43857</v>
      </c>
      <c r="G31" s="711" t="s">
        <v>988</v>
      </c>
      <c r="H31" s="712" t="s">
        <v>578</v>
      </c>
      <c r="I31" s="761" t="s">
        <v>676</v>
      </c>
      <c r="J31" s="761" t="s">
        <v>661</v>
      </c>
      <c r="K31" s="712">
        <v>-10</v>
      </c>
      <c r="L31" s="714"/>
      <c r="M31" s="712"/>
      <c r="N31" s="706" t="s">
        <v>1374</v>
      </c>
      <c r="O31" s="712">
        <v>2.6</v>
      </c>
      <c r="P31" s="708" t="s">
        <v>1890</v>
      </c>
      <c r="Q31" s="714"/>
      <c r="R31" s="708">
        <v>5</v>
      </c>
      <c r="S31" s="708" t="s">
        <v>9094</v>
      </c>
      <c r="T31" s="715" t="str">
        <f t="shared" si="33"/>
        <v>EK7153993 Corp</v>
      </c>
      <c r="U31" s="716" t="e">
        <f ca="1">_xll.BDP($T31,$U$1)</f>
        <v>#NAME?</v>
      </c>
      <c r="V31" s="715">
        <f t="shared" si="34"/>
        <v>1</v>
      </c>
      <c r="W31" s="715">
        <f t="shared" si="35"/>
        <v>4</v>
      </c>
      <c r="X31" s="715" t="str">
        <f t="shared" si="36"/>
        <v>Q1</v>
      </c>
      <c r="Y31" s="717" t="e">
        <f ca="1">_xll.BDP($T31,Y$1)</f>
        <v>#NAME?</v>
      </c>
      <c r="Z31" s="717" t="e">
        <f ca="1">_xll.BDP($T31,$Z$1)</f>
        <v>#NAME?</v>
      </c>
      <c r="AA31" s="717" t="e">
        <f ca="1">_xll.BDP($T31,AA$1)</f>
        <v>#NAME?</v>
      </c>
      <c r="AB31" s="718" t="e">
        <f ca="1">IF(AA31="FLOATING",J31,(_xll.BDP($T31,AB$1)/100))</f>
        <v>#NAME?</v>
      </c>
      <c r="AC31" s="719" t="e">
        <f ca="1">_xll.BDP(T31,$AC$1)</f>
        <v>#NAME?</v>
      </c>
      <c r="AD31" s="720" t="e">
        <f ca="1">_xll.BDP($T31,AD$1)</f>
        <v>#NAME?</v>
      </c>
      <c r="AE31" s="719" t="e">
        <f ca="1">_xll.BDP($T31,AE$1)</f>
        <v>#NAME?</v>
      </c>
      <c r="AF31" s="715" t="e">
        <f ca="1">_xll.BDP($T31,AF$1)</f>
        <v>#NAME?</v>
      </c>
      <c r="AG31" s="719" t="e">
        <f ca="1">_xll.BDP($T31,AG$1)</f>
        <v>#NAME?</v>
      </c>
      <c r="AH31" s="719" t="e">
        <f ca="1">VLOOKUP(AF31,Values!$A$1:$C$12,2,FALSE)</f>
        <v>#NAME?</v>
      </c>
      <c r="AI31" s="716" t="e">
        <f ca="1">_xll.BDP($T31,$AI$1)</f>
        <v>#NAME?</v>
      </c>
      <c r="AJ31" s="716" t="e">
        <f ca="1">_xll.BDP($T31,$AJ$1)</f>
        <v>#NAME?</v>
      </c>
      <c r="AK31" s="716" t="e">
        <f ca="1">_xll.BDP($T31,$AK$1)</f>
        <v>#NAME?</v>
      </c>
      <c r="AL31" s="721" t="e">
        <f ca="1">VLOOKUP(AK31,Values!$E$2:$F$8,2,)</f>
        <v>#NAME?</v>
      </c>
      <c r="AM31" s="719" t="e">
        <f ca="1">_xll.BDP($T31,$AM$1)</f>
        <v>#NAME?</v>
      </c>
      <c r="AN31" s="719" t="e">
        <f ca="1">_xll.BDP($T31,$AN$1)</f>
        <v>#NAME?</v>
      </c>
      <c r="AO31" s="719" t="e">
        <f ca="1">_xll.BDP($T31,$AO$1)</f>
        <v>#NAME?</v>
      </c>
      <c r="AP31" s="719" t="str">
        <f t="shared" si="37"/>
        <v>5yr</v>
      </c>
      <c r="AQ31" s="775" t="e">
        <f ca="1">_xll.BDP(T31,"YRS_TO_MTY_ISSUE")</f>
        <v>#NAME?</v>
      </c>
      <c r="AR31" s="794">
        <f t="shared" si="38"/>
        <v>5</v>
      </c>
      <c r="AS31" s="795"/>
      <c r="AT31" s="719" t="e">
        <f ca="1">_xll.BDP($T31,AT$1)</f>
        <v>#NAME?</v>
      </c>
      <c r="AU31" s="719" t="e">
        <f ca="1">_xll.BDP(T31,$AU$1)</f>
        <v>#NAME?</v>
      </c>
      <c r="AV31" s="719" t="e">
        <f ca="1">_xll.BDP(T31,$AV$1)</f>
        <v>#NAME?</v>
      </c>
      <c r="AW31" s="719" t="e">
        <f ca="1">_xll.BDP($T31,AW$1)</f>
        <v>#NAME?</v>
      </c>
      <c r="AX31" s="719" t="e">
        <f t="shared" ca="1" si="39"/>
        <v>#NAME?</v>
      </c>
      <c r="AY31" s="719" t="e">
        <f ca="1">_xll.BDP(T31,$AY$1)</f>
        <v>#NAME?</v>
      </c>
      <c r="AZ31" s="719" t="e">
        <f t="shared" ca="1" si="40"/>
        <v>#NAME?</v>
      </c>
      <c r="BA31" s="719" t="e">
        <f t="shared" ca="1" si="41"/>
        <v>#NAME?</v>
      </c>
      <c r="BB31" s="719" t="e">
        <f ca="1">VLOOKUP(Y31,Values!$H$2:$I$15,2,FALSE)</f>
        <v>#NAME?</v>
      </c>
      <c r="BC31" s="719" t="s">
        <v>9499</v>
      </c>
    </row>
    <row r="32" spans="1:55" ht="12.75" customHeight="1" x14ac:dyDescent="0.3">
      <c r="A32" s="707">
        <v>42026</v>
      </c>
      <c r="B32" s="706" t="s">
        <v>9016</v>
      </c>
      <c r="C32" s="708" t="s">
        <v>121</v>
      </c>
      <c r="D32" s="709">
        <v>2500</v>
      </c>
      <c r="E32" s="708" t="s">
        <v>117</v>
      </c>
      <c r="F32" s="710">
        <v>52989</v>
      </c>
      <c r="G32" s="711" t="s">
        <v>988</v>
      </c>
      <c r="H32" s="712" t="s">
        <v>9017</v>
      </c>
      <c r="I32" s="761" t="s">
        <v>1506</v>
      </c>
      <c r="J32" s="761" t="s">
        <v>325</v>
      </c>
      <c r="K32" s="712">
        <v>-12.5</v>
      </c>
      <c r="L32" s="714"/>
      <c r="M32" s="712"/>
      <c r="N32" s="706" t="s">
        <v>9018</v>
      </c>
      <c r="O32" s="712">
        <v>3.32</v>
      </c>
      <c r="P32" s="708" t="s">
        <v>1900</v>
      </c>
      <c r="Q32" s="714"/>
      <c r="R32" s="708">
        <v>10</v>
      </c>
      <c r="S32" s="708" t="s">
        <v>9093</v>
      </c>
      <c r="T32" s="715" t="str">
        <f t="shared" si="33"/>
        <v>EK7154298 Corp</v>
      </c>
      <c r="U32" s="716" t="e">
        <f ca="1">_xll.BDP($T32,$U$1)</f>
        <v>#NAME?</v>
      </c>
      <c r="V32" s="715">
        <f t="shared" si="34"/>
        <v>1</v>
      </c>
      <c r="W32" s="715">
        <f t="shared" si="35"/>
        <v>4</v>
      </c>
      <c r="X32" s="715" t="str">
        <f t="shared" si="36"/>
        <v>Q1</v>
      </c>
      <c r="Y32" s="717" t="e">
        <f ca="1">_xll.BDP($T32,Y$1)</f>
        <v>#NAME?</v>
      </c>
      <c r="Z32" s="717" t="e">
        <f ca="1">_xll.BDP($T32,$Z$1)</f>
        <v>#NAME?</v>
      </c>
      <c r="AA32" s="717" t="e">
        <f ca="1">_xll.BDP($T32,AA$1)</f>
        <v>#NAME?</v>
      </c>
      <c r="AB32" s="718" t="e">
        <f ca="1">IF(AA32="FLOATING",J32,(_xll.BDP($T32,AB$1)/100))</f>
        <v>#NAME?</v>
      </c>
      <c r="AC32" s="719" t="e">
        <f ca="1">_xll.BDP(T32,$AC$1)</f>
        <v>#NAME?</v>
      </c>
      <c r="AD32" s="720" t="e">
        <f ca="1">_xll.BDP($T32,AD$1)</f>
        <v>#NAME?</v>
      </c>
      <c r="AE32" s="719" t="e">
        <f ca="1">_xll.BDP($T32,AE$1)</f>
        <v>#NAME?</v>
      </c>
      <c r="AF32" s="715" t="e">
        <f ca="1">_xll.BDP($T32,AF$1)</f>
        <v>#NAME?</v>
      </c>
      <c r="AG32" s="719" t="e">
        <f ca="1">_xll.BDP($T32,AG$1)</f>
        <v>#NAME?</v>
      </c>
      <c r="AH32" s="719" t="e">
        <f ca="1">VLOOKUP(AF32,Values!$A$1:$C$12,2,FALSE)</f>
        <v>#NAME?</v>
      </c>
      <c r="AI32" s="716" t="e">
        <f ca="1">_xll.BDP($T32,$AI$1)</f>
        <v>#NAME?</v>
      </c>
      <c r="AJ32" s="716" t="e">
        <f ca="1">_xll.BDP($T32,$AJ$1)</f>
        <v>#NAME?</v>
      </c>
      <c r="AK32" s="716" t="e">
        <f ca="1">_xll.BDP($T32,$AK$1)</f>
        <v>#NAME?</v>
      </c>
      <c r="AL32" s="721" t="e">
        <f ca="1">VLOOKUP(AK32,Values!$E$2:$F$8,2,)</f>
        <v>#NAME?</v>
      </c>
      <c r="AM32" s="719" t="e">
        <f ca="1">_xll.BDP($T32,$AM$1)</f>
        <v>#NAME?</v>
      </c>
      <c r="AN32" s="719" t="e">
        <f ca="1">_xll.BDP($T32,$AN$1)</f>
        <v>#NAME?</v>
      </c>
      <c r="AO32" s="719" t="e">
        <f ca="1">_xll.BDP($T32,$AO$1)</f>
        <v>#NAME?</v>
      </c>
      <c r="AP32" s="719" t="str">
        <f t="shared" si="37"/>
        <v>30yr</v>
      </c>
      <c r="AQ32" s="775" t="e">
        <f ca="1">_xll.BDP(T32,"YRS_TO_MTY_ISSUE")</f>
        <v>#NAME?</v>
      </c>
      <c r="AR32" s="794">
        <f t="shared" si="38"/>
        <v>30</v>
      </c>
      <c r="AS32" s="795"/>
      <c r="AT32" s="719" t="e">
        <f ca="1">_xll.BDP($T32,AT$1)</f>
        <v>#NAME?</v>
      </c>
      <c r="AU32" s="719" t="e">
        <f ca="1">_xll.BDP(T32,$AU$1)</f>
        <v>#NAME?</v>
      </c>
      <c r="AV32" s="719" t="e">
        <f ca="1">_xll.BDP(T32,$AV$1)</f>
        <v>#NAME?</v>
      </c>
      <c r="AW32" s="719" t="e">
        <f ca="1">_xll.BDP($T32,AW$1)</f>
        <v>#NAME?</v>
      </c>
      <c r="AX32" s="719" t="e">
        <f t="shared" ca="1" si="39"/>
        <v>#NAME?</v>
      </c>
      <c r="AY32" s="719" t="e">
        <f ca="1">_xll.BDP(T32,$AY$1)</f>
        <v>#NAME?</v>
      </c>
      <c r="AZ32" s="719" t="e">
        <f t="shared" ca="1" si="40"/>
        <v>#NAME?</v>
      </c>
      <c r="BA32" s="719" t="e">
        <f t="shared" ca="1" si="41"/>
        <v>#NAME?</v>
      </c>
      <c r="BB32" s="719" t="e">
        <f ca="1">VLOOKUP(Y32,Values!$H$2:$I$15,2,FALSE)</f>
        <v>#NAME?</v>
      </c>
      <c r="BC32" s="719" t="s">
        <v>9499</v>
      </c>
    </row>
    <row r="33" spans="1:55" ht="12.75" customHeight="1" x14ac:dyDescent="0.3">
      <c r="A33" s="707">
        <v>42026</v>
      </c>
      <c r="B33" s="706" t="s">
        <v>7715</v>
      </c>
      <c r="C33" s="708" t="s">
        <v>73</v>
      </c>
      <c r="D33" s="709">
        <v>450</v>
      </c>
      <c r="E33" s="708" t="s">
        <v>12</v>
      </c>
      <c r="F33" s="710">
        <v>43126</v>
      </c>
      <c r="G33" s="711" t="s">
        <v>5135</v>
      </c>
      <c r="H33" s="712" t="s">
        <v>2299</v>
      </c>
      <c r="I33" s="761" t="s">
        <v>2299</v>
      </c>
      <c r="J33" s="761" t="s">
        <v>637</v>
      </c>
      <c r="K33" s="712">
        <v>-7.5</v>
      </c>
      <c r="L33" s="714"/>
      <c r="M33" s="712"/>
      <c r="N33" s="706" t="s">
        <v>105</v>
      </c>
      <c r="O33" s="712">
        <v>1.78</v>
      </c>
      <c r="P33" s="708" t="s">
        <v>2092</v>
      </c>
      <c r="Q33" s="714"/>
      <c r="R33" s="708">
        <v>3</v>
      </c>
      <c r="S33" s="708" t="s">
        <v>9092</v>
      </c>
      <c r="T33" s="715" t="str">
        <f t="shared" si="33"/>
        <v>EK7151831 Corp</v>
      </c>
      <c r="U33" s="716" t="e">
        <f ca="1">_xll.BDP($T33,$U$1)</f>
        <v>#NAME?</v>
      </c>
      <c r="V33" s="715">
        <f t="shared" si="34"/>
        <v>1</v>
      </c>
      <c r="W33" s="715">
        <f t="shared" si="35"/>
        <v>4</v>
      </c>
      <c r="X33" s="715" t="str">
        <f t="shared" si="36"/>
        <v>Q1</v>
      </c>
      <c r="Y33" s="717" t="e">
        <f ca="1">_xll.BDP($T33,Y$1)</f>
        <v>#NAME?</v>
      </c>
      <c r="Z33" s="717" t="e">
        <f ca="1">_xll.BDP($T33,$Z$1)</f>
        <v>#NAME?</v>
      </c>
      <c r="AA33" s="717" t="e">
        <f ca="1">_xll.BDP($T33,AA$1)</f>
        <v>#NAME?</v>
      </c>
      <c r="AB33" s="718" t="e">
        <f ca="1">IF(AA33="FLOATING",J33,(_xll.BDP($T33,AB$1)/100))</f>
        <v>#NAME?</v>
      </c>
      <c r="AC33" s="719" t="e">
        <f ca="1">_xll.BDP(T33,$AC$1)</f>
        <v>#NAME?</v>
      </c>
      <c r="AD33" s="720" t="e">
        <f ca="1">_xll.BDP($T33,AD$1)</f>
        <v>#NAME?</v>
      </c>
      <c r="AE33" s="719" t="e">
        <f ca="1">_xll.BDP($T33,AE$1)</f>
        <v>#NAME?</v>
      </c>
      <c r="AF33" s="715" t="e">
        <f ca="1">_xll.BDP($T33,AF$1)</f>
        <v>#NAME?</v>
      </c>
      <c r="AG33" s="719" t="e">
        <f ca="1">_xll.BDP($T33,AG$1)</f>
        <v>#NAME?</v>
      </c>
      <c r="AH33" s="719" t="e">
        <f ca="1">VLOOKUP(AF33,Values!$A$1:$C$12,2,FALSE)</f>
        <v>#NAME?</v>
      </c>
      <c r="AI33" s="716" t="e">
        <f ca="1">_xll.BDP($T33,$AI$1)</f>
        <v>#NAME?</v>
      </c>
      <c r="AJ33" s="716" t="e">
        <f ca="1">_xll.BDP($T33,$AJ$1)</f>
        <v>#NAME?</v>
      </c>
      <c r="AK33" s="716" t="e">
        <f ca="1">_xll.BDP($T33,$AK$1)</f>
        <v>#NAME?</v>
      </c>
      <c r="AL33" s="721" t="e">
        <f ca="1">VLOOKUP(AK33,Values!$E$2:$F$8,2,)</f>
        <v>#NAME?</v>
      </c>
      <c r="AM33" s="719" t="e">
        <f ca="1">_xll.BDP($T33,$AM$1)</f>
        <v>#NAME?</v>
      </c>
      <c r="AN33" s="719" t="e">
        <f ca="1">_xll.BDP($T33,$AN$1)</f>
        <v>#NAME?</v>
      </c>
      <c r="AO33" s="719" t="e">
        <f ca="1">_xll.BDP($T33,$AO$1)</f>
        <v>#NAME?</v>
      </c>
      <c r="AP33" s="719" t="str">
        <f t="shared" si="37"/>
        <v>3yr</v>
      </c>
      <c r="AQ33" s="775" t="e">
        <f ca="1">_xll.BDP(T33,"YRS_TO_MTY_ISSUE")</f>
        <v>#NAME?</v>
      </c>
      <c r="AR33" s="794">
        <f t="shared" si="38"/>
        <v>3</v>
      </c>
      <c r="AS33" s="795"/>
      <c r="AT33" s="719" t="e">
        <f ca="1">_xll.BDP($T33,AT$1)</f>
        <v>#NAME?</v>
      </c>
      <c r="AU33" s="719" t="e">
        <f ca="1">_xll.BDP(T33,$AU$1)</f>
        <v>#NAME?</v>
      </c>
      <c r="AV33" s="719" t="e">
        <f ca="1">_xll.BDP(T33,$AV$1)</f>
        <v>#NAME?</v>
      </c>
      <c r="AW33" s="719" t="e">
        <f ca="1">_xll.BDP($T33,AW$1)</f>
        <v>#NAME?</v>
      </c>
      <c r="AX33" s="719" t="e">
        <f t="shared" ca="1" si="39"/>
        <v>#NAME?</v>
      </c>
      <c r="AY33" s="719" t="e">
        <f ca="1">_xll.BDP(T33,$AY$1)</f>
        <v>#NAME?</v>
      </c>
      <c r="AZ33" s="719" t="e">
        <f t="shared" ca="1" si="40"/>
        <v>#NAME?</v>
      </c>
      <c r="BA33" s="719" t="e">
        <f t="shared" ca="1" si="41"/>
        <v>#NAME?</v>
      </c>
      <c r="BB33" s="719" t="e">
        <f ca="1">VLOOKUP(Y33,Values!$H$2:$I$15,2,FALSE)</f>
        <v>#NAME?</v>
      </c>
      <c r="BC33" s="719" t="s">
        <v>9499</v>
      </c>
    </row>
    <row r="34" spans="1:55" ht="12.75" customHeight="1" x14ac:dyDescent="0.3">
      <c r="A34" s="707">
        <v>42026</v>
      </c>
      <c r="B34" s="706" t="s">
        <v>9019</v>
      </c>
      <c r="C34" s="708" t="s">
        <v>73</v>
      </c>
      <c r="D34" s="709">
        <v>800</v>
      </c>
      <c r="E34" s="708" t="s">
        <v>12</v>
      </c>
      <c r="F34" s="710">
        <v>43126</v>
      </c>
      <c r="G34" s="711" t="s">
        <v>5135</v>
      </c>
      <c r="H34" s="712" t="s">
        <v>484</v>
      </c>
      <c r="I34" s="761" t="s">
        <v>3747</v>
      </c>
      <c r="J34" s="761" t="s">
        <v>3241</v>
      </c>
      <c r="K34" s="712">
        <v>-7.5</v>
      </c>
      <c r="L34" s="714"/>
      <c r="M34" s="712"/>
      <c r="N34" s="706" t="s">
        <v>3999</v>
      </c>
      <c r="O34" s="712">
        <v>1.94</v>
      </c>
      <c r="P34" s="708" t="s">
        <v>2092</v>
      </c>
      <c r="Q34" s="714"/>
      <c r="R34" s="708">
        <v>3</v>
      </c>
      <c r="S34" s="708" t="s">
        <v>9091</v>
      </c>
      <c r="T34" s="715" t="str">
        <f t="shared" si="33"/>
        <v>EK7150510 Corp</v>
      </c>
      <c r="U34" s="716" t="e">
        <f ca="1">_xll.BDP($T34,$U$1)</f>
        <v>#NAME?</v>
      </c>
      <c r="V34" s="715">
        <f t="shared" si="34"/>
        <v>1</v>
      </c>
      <c r="W34" s="715">
        <f t="shared" si="35"/>
        <v>4</v>
      </c>
      <c r="X34" s="715" t="str">
        <f t="shared" si="36"/>
        <v>Q1</v>
      </c>
      <c r="Y34" s="717" t="e">
        <f ca="1">_xll.BDP($T34,Y$1)</f>
        <v>#NAME?</v>
      </c>
      <c r="Z34" s="717" t="e">
        <f ca="1">_xll.BDP($T34,$Z$1)</f>
        <v>#NAME?</v>
      </c>
      <c r="AA34" s="717" t="e">
        <f ca="1">_xll.BDP($T34,AA$1)</f>
        <v>#NAME?</v>
      </c>
      <c r="AB34" s="718" t="e">
        <f ca="1">IF(AA34="FLOATING",J34,(_xll.BDP($T34,AB$1)/100))</f>
        <v>#NAME?</v>
      </c>
      <c r="AC34" s="719" t="e">
        <f ca="1">_xll.BDP(T34,$AC$1)</f>
        <v>#NAME?</v>
      </c>
      <c r="AD34" s="720" t="e">
        <f ca="1">_xll.BDP($T34,AD$1)</f>
        <v>#NAME?</v>
      </c>
      <c r="AE34" s="719" t="e">
        <f ca="1">_xll.BDP($T34,AE$1)</f>
        <v>#NAME?</v>
      </c>
      <c r="AF34" s="715" t="e">
        <f ca="1">_xll.BDP($T34,AF$1)</f>
        <v>#NAME?</v>
      </c>
      <c r="AG34" s="719" t="e">
        <f ca="1">_xll.BDP($T34,AG$1)</f>
        <v>#NAME?</v>
      </c>
      <c r="AH34" s="719" t="e">
        <f ca="1">VLOOKUP(AF34,Values!$A$1:$C$12,2,FALSE)</f>
        <v>#NAME?</v>
      </c>
      <c r="AI34" s="716" t="e">
        <f ca="1">_xll.BDP($T34,$AI$1)</f>
        <v>#NAME?</v>
      </c>
      <c r="AJ34" s="716" t="e">
        <f ca="1">_xll.BDP($T34,$AJ$1)</f>
        <v>#NAME?</v>
      </c>
      <c r="AK34" s="716" t="e">
        <f ca="1">_xll.BDP($T34,$AK$1)</f>
        <v>#NAME?</v>
      </c>
      <c r="AL34" s="721" t="e">
        <f ca="1">VLOOKUP(AK34,Values!$E$2:$F$8,2,)</f>
        <v>#NAME?</v>
      </c>
      <c r="AM34" s="719" t="e">
        <f ca="1">_xll.BDP($T34,$AM$1)</f>
        <v>#NAME?</v>
      </c>
      <c r="AN34" s="719" t="e">
        <f ca="1">_xll.BDP($T34,$AN$1)</f>
        <v>#NAME?</v>
      </c>
      <c r="AO34" s="719" t="e">
        <f ca="1">_xll.BDP($T34,$AO$1)</f>
        <v>#NAME?</v>
      </c>
      <c r="AP34" s="719" t="str">
        <f t="shared" si="37"/>
        <v>3yr</v>
      </c>
      <c r="AQ34" s="775" t="e">
        <f ca="1">_xll.BDP(T34,"YRS_TO_MTY_ISSUE")</f>
        <v>#NAME?</v>
      </c>
      <c r="AR34" s="794">
        <f t="shared" si="38"/>
        <v>3</v>
      </c>
      <c r="AS34" s="795"/>
      <c r="AT34" s="719" t="e">
        <f ca="1">_xll.BDP($T34,AT$1)</f>
        <v>#NAME?</v>
      </c>
      <c r="AU34" s="719" t="e">
        <f ca="1">_xll.BDP(T34,$AU$1)</f>
        <v>#NAME?</v>
      </c>
      <c r="AV34" s="719" t="e">
        <f ca="1">_xll.BDP(T34,$AV$1)</f>
        <v>#NAME?</v>
      </c>
      <c r="AW34" s="719" t="e">
        <f ca="1">_xll.BDP($T34,AW$1)</f>
        <v>#NAME?</v>
      </c>
      <c r="AX34" s="719" t="e">
        <f t="shared" ca="1" si="39"/>
        <v>#NAME?</v>
      </c>
      <c r="AY34" s="719" t="e">
        <f ca="1">_xll.BDP(T34,$AY$1)</f>
        <v>#NAME?</v>
      </c>
      <c r="AZ34" s="719" t="e">
        <f t="shared" ca="1" si="40"/>
        <v>#NAME?</v>
      </c>
      <c r="BA34" s="719" t="e">
        <f t="shared" ca="1" si="41"/>
        <v>#NAME?</v>
      </c>
      <c r="BB34" s="719" t="e">
        <f ca="1">VLOOKUP(Y34,Values!$H$2:$I$15,2,FALSE)</f>
        <v>#NAME?</v>
      </c>
      <c r="BC34" s="719" t="e">
        <f ca="1">_xll.BDS(T34,$BC$1)</f>
        <v>#NAME?</v>
      </c>
    </row>
    <row r="35" spans="1:55" ht="12.75" customHeight="1" x14ac:dyDescent="0.3">
      <c r="A35" s="707">
        <v>42026</v>
      </c>
      <c r="B35" s="706" t="s">
        <v>9020</v>
      </c>
      <c r="C35" s="708" t="s">
        <v>73</v>
      </c>
      <c r="D35" s="709">
        <v>1000</v>
      </c>
      <c r="E35" s="708" t="s">
        <v>201</v>
      </c>
      <c r="F35" s="710">
        <v>45684</v>
      </c>
      <c r="G35" s="711" t="s">
        <v>5135</v>
      </c>
      <c r="H35" s="712" t="s">
        <v>145</v>
      </c>
      <c r="I35" s="761" t="s">
        <v>673</v>
      </c>
      <c r="J35" s="761" t="s">
        <v>293</v>
      </c>
      <c r="K35" s="712">
        <v>-15</v>
      </c>
      <c r="L35" s="714"/>
      <c r="M35" s="712"/>
      <c r="N35" s="706" t="s">
        <v>551</v>
      </c>
      <c r="O35" s="712">
        <v>2.5</v>
      </c>
      <c r="P35" s="708" t="s">
        <v>1937</v>
      </c>
      <c r="Q35" s="714"/>
      <c r="R35" s="708">
        <v>0</v>
      </c>
      <c r="S35" s="708" t="s">
        <v>9090</v>
      </c>
      <c r="T35" s="715" t="str">
        <f t="shared" si="33"/>
        <v>EK7151591 Corp</v>
      </c>
      <c r="U35" s="716" t="e">
        <f ca="1">_xll.BDP($T35,$U$1)</f>
        <v>#NAME?</v>
      </c>
      <c r="V35" s="715">
        <f t="shared" si="34"/>
        <v>1</v>
      </c>
      <c r="W35" s="715">
        <f t="shared" si="35"/>
        <v>4</v>
      </c>
      <c r="X35" s="715" t="str">
        <f t="shared" si="36"/>
        <v>Q1</v>
      </c>
      <c r="Y35" s="717" t="e">
        <f ca="1">_xll.BDP($T35,Y$1)</f>
        <v>#NAME?</v>
      </c>
      <c r="Z35" s="717" t="e">
        <f ca="1">_xll.BDP($T35,$Z$1)</f>
        <v>#NAME?</v>
      </c>
      <c r="AA35" s="717" t="e">
        <f ca="1">_xll.BDP($T35,AA$1)</f>
        <v>#NAME?</v>
      </c>
      <c r="AB35" s="718" t="e">
        <f ca="1">IF(AA35="FLOATING",J35,(_xll.BDP($T35,AB$1)/100))</f>
        <v>#NAME?</v>
      </c>
      <c r="AC35" s="719" t="e">
        <f ca="1">_xll.BDP(T35,$AC$1)</f>
        <v>#NAME?</v>
      </c>
      <c r="AD35" s="720" t="e">
        <f ca="1">_xll.BDP($T35,AD$1)</f>
        <v>#NAME?</v>
      </c>
      <c r="AE35" s="719" t="e">
        <f ca="1">_xll.BDP($T35,AE$1)</f>
        <v>#NAME?</v>
      </c>
      <c r="AF35" s="715" t="e">
        <f ca="1">_xll.BDP($T35,AF$1)</f>
        <v>#NAME?</v>
      </c>
      <c r="AG35" s="719" t="e">
        <f ca="1">_xll.BDP($T35,AG$1)</f>
        <v>#NAME?</v>
      </c>
      <c r="AH35" s="719" t="e">
        <f ca="1">VLOOKUP(AF35,Values!$A$1:$C$12,2,FALSE)</f>
        <v>#NAME?</v>
      </c>
      <c r="AI35" s="716" t="e">
        <f ca="1">_xll.BDP($T35,$AI$1)</f>
        <v>#NAME?</v>
      </c>
      <c r="AJ35" s="716" t="e">
        <f ca="1">_xll.BDP($T35,$AJ$1)</f>
        <v>#NAME?</v>
      </c>
      <c r="AK35" s="716" t="e">
        <f ca="1">_xll.BDP($T35,$AK$1)</f>
        <v>#NAME?</v>
      </c>
      <c r="AL35" s="721" t="e">
        <f ca="1">VLOOKUP(AK35,Values!$E$2:$F$8,2,)</f>
        <v>#NAME?</v>
      </c>
      <c r="AM35" s="719" t="e">
        <f ca="1">_xll.BDP($T35,$AM$1)</f>
        <v>#NAME?</v>
      </c>
      <c r="AN35" s="719" t="e">
        <f ca="1">_xll.BDP($T35,$AN$1)</f>
        <v>#NAME?</v>
      </c>
      <c r="AO35" s="719" t="e">
        <f ca="1">_xll.BDP($T35,$AO$1)</f>
        <v>#NAME?</v>
      </c>
      <c r="AP35" s="719" t="str">
        <f t="shared" si="37"/>
        <v xml:space="preserve">10yr </v>
      </c>
      <c r="AQ35" s="775" t="e">
        <f ca="1">_xll.BDP(T35,"YRS_TO_MTY_ISSUE")</f>
        <v>#NAME?</v>
      </c>
      <c r="AR35" s="794">
        <f t="shared" si="38"/>
        <v>10</v>
      </c>
      <c r="AS35" s="795"/>
      <c r="AT35" s="719" t="e">
        <f ca="1">_xll.BDP($T35,AT$1)</f>
        <v>#NAME?</v>
      </c>
      <c r="AU35" s="719" t="e">
        <f ca="1">_xll.BDP(T35,$AU$1)</f>
        <v>#NAME?</v>
      </c>
      <c r="AV35" s="719" t="e">
        <f ca="1">_xll.BDP(T35,$AV$1)</f>
        <v>#NAME?</v>
      </c>
      <c r="AW35" s="719" t="e">
        <f ca="1">_xll.BDP($T35,AW$1)</f>
        <v>#NAME?</v>
      </c>
      <c r="AX35" s="719" t="e">
        <f t="shared" ca="1" si="39"/>
        <v>#NAME?</v>
      </c>
      <c r="AY35" s="719" t="e">
        <f ca="1">_xll.BDP(T35,$AY$1)</f>
        <v>#NAME?</v>
      </c>
      <c r="AZ35" s="719" t="e">
        <f t="shared" ca="1" si="40"/>
        <v>#NAME?</v>
      </c>
      <c r="BA35" s="719" t="e">
        <f t="shared" ca="1" si="41"/>
        <v>#NAME?</v>
      </c>
      <c r="BB35" s="719" t="e">
        <f ca="1">VLOOKUP(Y35,Values!$H$2:$I$15,2,FALSE)</f>
        <v>#NAME?</v>
      </c>
      <c r="BC35" s="719" t="e">
        <f ca="1">_xll.BDS(T35,$BC$1)</f>
        <v>#NAME?</v>
      </c>
    </row>
    <row r="36" spans="1:55" ht="12.75" customHeight="1" x14ac:dyDescent="0.3">
      <c r="A36" s="707">
        <v>42026</v>
      </c>
      <c r="B36" s="706" t="s">
        <v>9021</v>
      </c>
      <c r="C36" s="708" t="s">
        <v>2974</v>
      </c>
      <c r="D36" s="709">
        <v>350</v>
      </c>
      <c r="E36" s="708" t="s">
        <v>8057</v>
      </c>
      <c r="F36" s="710"/>
      <c r="G36" s="711" t="s">
        <v>9022</v>
      </c>
      <c r="H36" s="712" t="s">
        <v>9023</v>
      </c>
      <c r="I36" s="761" t="s">
        <v>9024</v>
      </c>
      <c r="J36" s="761" t="s">
        <v>6375</v>
      </c>
      <c r="K36" s="712">
        <v>0</v>
      </c>
      <c r="L36" s="714"/>
      <c r="M36" s="712"/>
      <c r="N36" s="706" t="s">
        <v>1317</v>
      </c>
      <c r="O36" s="712">
        <v>1.1399999999999999</v>
      </c>
      <c r="P36" s="708" t="s">
        <v>1937</v>
      </c>
      <c r="Q36" s="714"/>
      <c r="R36" s="708">
        <v>0</v>
      </c>
      <c r="S36" s="708" t="s">
        <v>9089</v>
      </c>
      <c r="T36" s="715" t="str">
        <f t="shared" si="33"/>
        <v>EK7157952 Corp</v>
      </c>
      <c r="U36" s="716" t="e">
        <f ca="1">_xll.BDP($T36,$U$1)</f>
        <v>#NAME?</v>
      </c>
      <c r="V36" s="715">
        <f t="shared" si="34"/>
        <v>1</v>
      </c>
      <c r="W36" s="715">
        <f t="shared" si="35"/>
        <v>4</v>
      </c>
      <c r="X36" s="715" t="str">
        <f t="shared" si="36"/>
        <v>Q1</v>
      </c>
      <c r="Y36" s="717" t="e">
        <f ca="1">_xll.BDP($T36,Y$1)</f>
        <v>#NAME?</v>
      </c>
      <c r="Z36" s="717" t="e">
        <f ca="1">_xll.BDP($T36,$Z$1)</f>
        <v>#NAME?</v>
      </c>
      <c r="AA36" s="717" t="e">
        <f ca="1">_xll.BDP($T36,AA$1)</f>
        <v>#NAME?</v>
      </c>
      <c r="AB36" s="718" t="e">
        <f ca="1">IF(AA36="FLOATING",J36,(_xll.BDP($T36,AB$1)/100))</f>
        <v>#NAME?</v>
      </c>
      <c r="AC36" s="719" t="e">
        <f ca="1">_xll.BDP(T36,$AC$1)</f>
        <v>#NAME?</v>
      </c>
      <c r="AD36" s="720" t="e">
        <f ca="1">_xll.BDP($T36,AD$1)</f>
        <v>#NAME?</v>
      </c>
      <c r="AE36" s="719" t="e">
        <f ca="1">_xll.BDP($T36,AE$1)</f>
        <v>#NAME?</v>
      </c>
      <c r="AF36" s="715" t="e">
        <f ca="1">_xll.BDP($T36,AF$1)</f>
        <v>#NAME?</v>
      </c>
      <c r="AG36" s="719" t="e">
        <f ca="1">_xll.BDP($T36,AG$1)</f>
        <v>#NAME?</v>
      </c>
      <c r="AH36" s="719" t="e">
        <f ca="1">VLOOKUP(AF36,Values!$A$1:$C$12,2,FALSE)</f>
        <v>#NAME?</v>
      </c>
      <c r="AI36" s="716" t="e">
        <f ca="1">_xll.BDP($T36,$AI$1)</f>
        <v>#NAME?</v>
      </c>
      <c r="AJ36" s="716" t="e">
        <f ca="1">_xll.BDP($T36,$AJ$1)</f>
        <v>#NAME?</v>
      </c>
      <c r="AK36" s="716" t="e">
        <f ca="1">_xll.BDP($T36,$AK$1)</f>
        <v>#NAME?</v>
      </c>
      <c r="AL36" s="721" t="e">
        <f ca="1">VLOOKUP(AK36,Values!$E$2:$F$8,2,)</f>
        <v>#NAME?</v>
      </c>
      <c r="AM36" s="719" t="e">
        <f ca="1">_xll.BDP($T36,$AM$1)</f>
        <v>#NAME?</v>
      </c>
      <c r="AN36" s="719" t="e">
        <f ca="1">_xll.BDP($T36,$AN$1)</f>
        <v>#NAME?</v>
      </c>
      <c r="AO36" s="719" t="e">
        <f ca="1">_xll.BDP($T36,$AO$1)</f>
        <v>#NAME?</v>
      </c>
      <c r="AP36" s="719" t="str">
        <f t="shared" si="37"/>
        <v>18mos</v>
      </c>
      <c r="AQ36" s="775" t="e">
        <f ca="1">_xll.BDP(T36,"YRS_TO_MTY_ISSUE")</f>
        <v>#NAME?</v>
      </c>
      <c r="AR36" s="794">
        <f t="shared" si="38"/>
        <v>115.1</v>
      </c>
      <c r="AS36" s="795"/>
      <c r="AT36" s="719" t="e">
        <f ca="1">_xll.BDP($T36,AT$1)</f>
        <v>#NAME?</v>
      </c>
      <c r="AU36" s="719" t="e">
        <f ca="1">_xll.BDP(T36,$AU$1)</f>
        <v>#NAME?</v>
      </c>
      <c r="AV36" s="719" t="e">
        <f ca="1">_xll.BDP(T36,$AV$1)</f>
        <v>#NAME?</v>
      </c>
      <c r="AW36" s="719" t="e">
        <f ca="1">_xll.BDP($T36,AW$1)</f>
        <v>#NAME?</v>
      </c>
      <c r="AX36" s="719" t="e">
        <f t="shared" ca="1" si="39"/>
        <v>#NAME?</v>
      </c>
      <c r="AY36" s="719" t="e">
        <f ca="1">_xll.BDP(T36,$AY$1)</f>
        <v>#NAME?</v>
      </c>
      <c r="AZ36" s="719" t="e">
        <f t="shared" ca="1" si="40"/>
        <v>#NAME?</v>
      </c>
      <c r="BA36" s="719" t="e">
        <f t="shared" ca="1" si="41"/>
        <v>#NAME?</v>
      </c>
      <c r="BB36" s="719" t="e">
        <f ca="1">VLOOKUP(Y36,Values!$H$2:$I$15,2,FALSE)</f>
        <v>#NAME?</v>
      </c>
      <c r="BC36" s="719" t="e">
        <f ca="1">_xll.BDS(T36,$BC$1)</f>
        <v>#NAME?</v>
      </c>
    </row>
    <row r="37" spans="1:55" ht="12.75" customHeight="1" x14ac:dyDescent="0.3">
      <c r="A37" s="707">
        <v>42026</v>
      </c>
      <c r="B37" s="706" t="s">
        <v>9025</v>
      </c>
      <c r="C37" s="708" t="s">
        <v>959</v>
      </c>
      <c r="D37" s="709">
        <v>80.11</v>
      </c>
      <c r="E37" s="708" t="s">
        <v>9026</v>
      </c>
      <c r="F37" s="710">
        <v>53144</v>
      </c>
      <c r="G37" s="711" t="s">
        <v>9027</v>
      </c>
      <c r="H37" s="712" t="s">
        <v>338</v>
      </c>
      <c r="I37" s="761"/>
      <c r="J37" s="761" t="s">
        <v>249</v>
      </c>
      <c r="K37" s="712">
        <v>0</v>
      </c>
      <c r="L37" s="714"/>
      <c r="M37" s="712"/>
      <c r="N37" s="706" t="s">
        <v>93</v>
      </c>
      <c r="O37" s="712" t="s">
        <v>93</v>
      </c>
      <c r="P37" s="708"/>
      <c r="Q37" s="714" t="s">
        <v>93</v>
      </c>
      <c r="R37" s="708" t="s">
        <v>93</v>
      </c>
      <c r="S37" s="708" t="s">
        <v>9088</v>
      </c>
      <c r="T37" s="715" t="str">
        <f t="shared" si="33"/>
        <v>EK7160055 Corp</v>
      </c>
      <c r="U37" s="716" t="e">
        <f ca="1">_xll.BDP($T37,$U$1)</f>
        <v>#NAME?</v>
      </c>
      <c r="V37" s="715">
        <f t="shared" si="34"/>
        <v>1</v>
      </c>
      <c r="W37" s="715">
        <f t="shared" si="35"/>
        <v>4</v>
      </c>
      <c r="X37" s="715" t="str">
        <f t="shared" si="36"/>
        <v>Q1</v>
      </c>
      <c r="Y37" s="717" t="e">
        <f ca="1">_xll.BDP($T37,Y$1)</f>
        <v>#NAME?</v>
      </c>
      <c r="Z37" s="717" t="e">
        <f ca="1">_xll.BDP($T37,$Z$1)</f>
        <v>#NAME?</v>
      </c>
      <c r="AA37" s="717" t="e">
        <f ca="1">_xll.BDP($T37,AA$1)</f>
        <v>#NAME?</v>
      </c>
      <c r="AB37" s="718" t="e">
        <f ca="1">IF(AA37="FLOATING",J37,(_xll.BDP($T37,AB$1)/100))</f>
        <v>#NAME?</v>
      </c>
      <c r="AC37" s="719" t="e">
        <f ca="1">_xll.BDP(T37,$AC$1)</f>
        <v>#NAME?</v>
      </c>
      <c r="AD37" s="720" t="e">
        <f ca="1">_xll.BDP($T37,AD$1)</f>
        <v>#NAME?</v>
      </c>
      <c r="AE37" s="719" t="e">
        <f ca="1">_xll.BDP($T37,AE$1)</f>
        <v>#NAME?</v>
      </c>
      <c r="AF37" s="715" t="e">
        <f ca="1">_xll.BDP($T37,AF$1)</f>
        <v>#NAME?</v>
      </c>
      <c r="AG37" s="719" t="e">
        <f ca="1">_xll.BDP($T37,AG$1)</f>
        <v>#NAME?</v>
      </c>
      <c r="AH37" s="719" t="e">
        <f ca="1">VLOOKUP(AF37,Values!$A$1:$C$12,2,FALSE)</f>
        <v>#NAME?</v>
      </c>
      <c r="AI37" s="716" t="e">
        <f ca="1">_xll.BDP($T37,$AI$1)</f>
        <v>#NAME?</v>
      </c>
      <c r="AJ37" s="716" t="e">
        <f ca="1">_xll.BDP($T37,$AJ$1)</f>
        <v>#NAME?</v>
      </c>
      <c r="AK37" s="716" t="e">
        <f ca="1">_xll.BDP($T37,$AK$1)</f>
        <v>#NAME?</v>
      </c>
      <c r="AL37" s="721" t="e">
        <f ca="1">VLOOKUP(AK37,Values!$E$2:$F$8,2,)</f>
        <v>#NAME?</v>
      </c>
      <c r="AM37" s="719" t="e">
        <f ca="1">_xll.BDP($T37,$AM$1)</f>
        <v>#NAME?</v>
      </c>
      <c r="AN37" s="719" t="e">
        <f ca="1">_xll.BDP($T37,$AN$1)</f>
        <v>#NAME?</v>
      </c>
      <c r="AO37" s="719" t="e">
        <f ca="1">_xll.BDP($T37,$AO$1)</f>
        <v>#NAME?</v>
      </c>
      <c r="AP37" s="719" t="str">
        <f t="shared" si="37"/>
        <v>30.5y</v>
      </c>
      <c r="AQ37" s="775" t="e">
        <f ca="1">_xll.BDP(T37,"YRS_TO_MTY_ISSUE")</f>
        <v>#NAME?</v>
      </c>
      <c r="AR37" s="794">
        <f t="shared" si="38"/>
        <v>30.4</v>
      </c>
      <c r="AS37" s="795"/>
      <c r="AT37" s="719" t="e">
        <f ca="1">_xll.BDP($T37,AT$1)</f>
        <v>#NAME?</v>
      </c>
      <c r="AU37" s="719" t="e">
        <f ca="1">_xll.BDP(T37,$AU$1)</f>
        <v>#NAME?</v>
      </c>
      <c r="AV37" s="719" t="e">
        <f ca="1">_xll.BDP(T37,$AV$1)</f>
        <v>#NAME?</v>
      </c>
      <c r="AW37" s="719" t="e">
        <f ca="1">_xll.BDP($T37,AW$1)</f>
        <v>#NAME?</v>
      </c>
      <c r="AX37" s="719" t="e">
        <f t="shared" ca="1" si="39"/>
        <v>#NAME?</v>
      </c>
      <c r="AY37" s="719" t="e">
        <f ca="1">_xll.BDP(T37,$AY$1)</f>
        <v>#NAME?</v>
      </c>
      <c r="AZ37" s="719" t="e">
        <f t="shared" ca="1" si="40"/>
        <v>#NAME?</v>
      </c>
      <c r="BA37" s="719" t="e">
        <f t="shared" ca="1" si="41"/>
        <v>#NAME?</v>
      </c>
      <c r="BB37" s="719" t="e">
        <f ca="1">VLOOKUP(Y37,Values!$H$2:$I$15,2,FALSE)</f>
        <v>#NAME?</v>
      </c>
      <c r="BC37" s="719" t="e">
        <f ca="1">_xll.BDS(T37,$BC$1,"cols=1;rows=2")</f>
        <v>#NAME?</v>
      </c>
    </row>
    <row r="38" spans="1:55" ht="12.75" customHeight="1" x14ac:dyDescent="0.3">
      <c r="A38" s="707">
        <v>42025</v>
      </c>
      <c r="B38" s="706" t="s">
        <v>9028</v>
      </c>
      <c r="C38" s="708" t="s">
        <v>600</v>
      </c>
      <c r="D38" s="709">
        <v>1000</v>
      </c>
      <c r="E38" s="708" t="s">
        <v>66</v>
      </c>
      <c r="F38" s="710">
        <v>45685</v>
      </c>
      <c r="G38" s="711" t="s">
        <v>9029</v>
      </c>
      <c r="H38" s="712" t="s">
        <v>4943</v>
      </c>
      <c r="I38" s="761" t="s">
        <v>3844</v>
      </c>
      <c r="J38" s="761" t="s">
        <v>3807</v>
      </c>
      <c r="K38" s="712">
        <v>-25</v>
      </c>
      <c r="L38" s="714"/>
      <c r="M38" s="712"/>
      <c r="N38" s="706" t="s">
        <v>1344</v>
      </c>
      <c r="O38" s="712">
        <v>4.5</v>
      </c>
      <c r="P38" s="708" t="s">
        <v>4473</v>
      </c>
      <c r="Q38" s="714"/>
      <c r="R38" s="708">
        <v>5</v>
      </c>
      <c r="S38" s="708" t="s">
        <v>9087</v>
      </c>
      <c r="T38" s="715" t="str">
        <f t="shared" si="33"/>
        <v>EK7113385 Corp</v>
      </c>
      <c r="U38" s="716" t="e">
        <f ca="1">_xll.BDP($T38,$U$1)</f>
        <v>#NAME?</v>
      </c>
      <c r="V38" s="715">
        <f t="shared" si="34"/>
        <v>1</v>
      </c>
      <c r="W38" s="715">
        <f t="shared" si="35"/>
        <v>4</v>
      </c>
      <c r="X38" s="715" t="str">
        <f t="shared" si="36"/>
        <v>Q1</v>
      </c>
      <c r="Y38" s="717" t="e">
        <f ca="1">_xll.BDP($T38,Y$1)</f>
        <v>#NAME?</v>
      </c>
      <c r="Z38" s="717" t="e">
        <f ca="1">_xll.BDP($T38,$Z$1)</f>
        <v>#NAME?</v>
      </c>
      <c r="AA38" s="717" t="e">
        <f ca="1">_xll.BDP($T38,AA$1)</f>
        <v>#NAME?</v>
      </c>
      <c r="AB38" s="718" t="e">
        <f ca="1">IF(AA38="FLOATING",J38,(_xll.BDP($T38,AB$1)/100))</f>
        <v>#NAME?</v>
      </c>
      <c r="AC38" s="719" t="e">
        <f ca="1">_xll.BDP(T38,$AC$1)</f>
        <v>#NAME?</v>
      </c>
      <c r="AD38" s="720" t="e">
        <f ca="1">_xll.BDP($T38,AD$1)</f>
        <v>#NAME?</v>
      </c>
      <c r="AE38" s="719" t="e">
        <f ca="1">_xll.BDP($T38,AE$1)</f>
        <v>#NAME?</v>
      </c>
      <c r="AF38" s="715" t="e">
        <f ca="1">_xll.BDP($T38,AF$1)</f>
        <v>#NAME?</v>
      </c>
      <c r="AG38" s="719" t="e">
        <f ca="1">_xll.BDP($T38,AG$1)</f>
        <v>#NAME?</v>
      </c>
      <c r="AH38" s="719" t="e">
        <f ca="1">VLOOKUP(AF38,Values!$A$1:$C$12,2,FALSE)</f>
        <v>#NAME?</v>
      </c>
      <c r="AI38" s="716" t="e">
        <f ca="1">_xll.BDP($T38,$AI$1)</f>
        <v>#NAME?</v>
      </c>
      <c r="AJ38" s="716" t="e">
        <f ca="1">_xll.BDP($T38,$AJ$1)</f>
        <v>#NAME?</v>
      </c>
      <c r="AK38" s="716" t="e">
        <f ca="1">_xll.BDP($T38,$AK$1)</f>
        <v>#NAME?</v>
      </c>
      <c r="AL38" s="721" t="e">
        <f ca="1">VLOOKUP(AK38,Values!$E$2:$F$8,2,)</f>
        <v>#NAME?</v>
      </c>
      <c r="AM38" s="719" t="e">
        <f ca="1">_xll.BDP($T38,$AM$1)</f>
        <v>#NAME?</v>
      </c>
      <c r="AN38" s="719" t="e">
        <f ca="1">_xll.BDP($T38,$AN$1)</f>
        <v>#NAME?</v>
      </c>
      <c r="AO38" s="719" t="e">
        <f ca="1">_xll.BDP($T38,$AO$1)</f>
        <v>#NAME?</v>
      </c>
      <c r="AP38" s="719" t="str">
        <f t="shared" si="37"/>
        <v>10yr</v>
      </c>
      <c r="AQ38" s="775" t="e">
        <f ca="1">_xll.BDP(T38,"YRS_TO_MTY_ISSUE")</f>
        <v>#NAME?</v>
      </c>
      <c r="AR38" s="794">
        <f t="shared" si="38"/>
        <v>10</v>
      </c>
      <c r="AS38" s="795"/>
      <c r="AT38" s="719" t="e">
        <f ca="1">_xll.BDP($T38,AT$1)</f>
        <v>#NAME?</v>
      </c>
      <c r="AU38" s="719" t="e">
        <f ca="1">_xll.BDP(T38,$AU$1)</f>
        <v>#NAME?</v>
      </c>
      <c r="AV38" s="719" t="e">
        <f ca="1">_xll.BDP(T38,$AV$1)</f>
        <v>#NAME?</v>
      </c>
      <c r="AW38" s="719" t="e">
        <f ca="1">_xll.BDP($T38,AW$1)</f>
        <v>#NAME?</v>
      </c>
      <c r="AX38" s="719" t="e">
        <f t="shared" ca="1" si="39"/>
        <v>#NAME?</v>
      </c>
      <c r="AY38" s="719" t="e">
        <f ca="1">_xll.BDP(T38,$AY$1)</f>
        <v>#NAME?</v>
      </c>
      <c r="AZ38" s="719" t="e">
        <f t="shared" ca="1" si="40"/>
        <v>#NAME?</v>
      </c>
      <c r="BA38" s="719" t="e">
        <f t="shared" ca="1" si="41"/>
        <v>#NAME?</v>
      </c>
      <c r="BB38" s="719" t="e">
        <f ca="1">VLOOKUP(Y38,Values!$H$2:$I$15,2,FALSE)</f>
        <v>#NAME?</v>
      </c>
      <c r="BC38" s="719" t="s">
        <v>9428</v>
      </c>
    </row>
    <row r="39" spans="1:55" ht="12.75" customHeight="1" x14ac:dyDescent="0.3">
      <c r="A39" s="707">
        <v>42025</v>
      </c>
      <c r="B39" s="706" t="s">
        <v>9030</v>
      </c>
      <c r="C39" s="708" t="s">
        <v>5618</v>
      </c>
      <c r="D39" s="709">
        <v>500</v>
      </c>
      <c r="E39" s="708" t="s">
        <v>37</v>
      </c>
      <c r="F39" s="710">
        <v>43862</v>
      </c>
      <c r="G39" s="711" t="s">
        <v>9031</v>
      </c>
      <c r="H39" s="712" t="s">
        <v>96</v>
      </c>
      <c r="I39" s="761" t="s">
        <v>676</v>
      </c>
      <c r="J39" s="761" t="s">
        <v>206</v>
      </c>
      <c r="K39" s="712">
        <v>-22.5</v>
      </c>
      <c r="L39" s="714"/>
      <c r="M39" s="712"/>
      <c r="N39" s="706" t="s">
        <v>240</v>
      </c>
      <c r="O39" s="712">
        <v>6.8</v>
      </c>
      <c r="P39" s="708" t="s">
        <v>1917</v>
      </c>
      <c r="Q39" s="714"/>
      <c r="R39" s="708">
        <v>13</v>
      </c>
      <c r="S39" s="708" t="s">
        <v>9086</v>
      </c>
      <c r="T39" s="715" t="str">
        <f t="shared" si="33"/>
        <v>EK7126189 Corp</v>
      </c>
      <c r="U39" s="716" t="e">
        <f ca="1">_xll.BDP($T39,$U$1)</f>
        <v>#NAME?</v>
      </c>
      <c r="V39" s="715">
        <f t="shared" si="34"/>
        <v>1</v>
      </c>
      <c r="W39" s="715">
        <f t="shared" si="35"/>
        <v>4</v>
      </c>
      <c r="X39" s="715" t="str">
        <f t="shared" si="36"/>
        <v>Q1</v>
      </c>
      <c r="Y39" s="717" t="e">
        <f ca="1">_xll.BDP($T39,Y$1)</f>
        <v>#NAME?</v>
      </c>
      <c r="Z39" s="717" t="e">
        <f ca="1">_xll.BDP($T39,$Z$1)</f>
        <v>#NAME?</v>
      </c>
      <c r="AA39" s="717" t="e">
        <f ca="1">_xll.BDP($T39,AA$1)</f>
        <v>#NAME?</v>
      </c>
      <c r="AB39" s="718" t="e">
        <f ca="1">IF(AA39="FLOATING",J39,(_xll.BDP($T39,AB$1)/100))</f>
        <v>#NAME?</v>
      </c>
      <c r="AC39" s="719" t="e">
        <f ca="1">_xll.BDP(T39,$AC$1)</f>
        <v>#NAME?</v>
      </c>
      <c r="AD39" s="720" t="e">
        <f ca="1">_xll.BDP($T39,AD$1)</f>
        <v>#NAME?</v>
      </c>
      <c r="AE39" s="719" t="e">
        <f ca="1">_xll.BDP($T39,AE$1)</f>
        <v>#NAME?</v>
      </c>
      <c r="AF39" s="715" t="e">
        <f ca="1">_xll.BDP($T39,AF$1)</f>
        <v>#NAME?</v>
      </c>
      <c r="AG39" s="719" t="e">
        <f ca="1">_xll.BDP($T39,AG$1)</f>
        <v>#NAME?</v>
      </c>
      <c r="AH39" s="719" t="e">
        <f ca="1">VLOOKUP(AF39,Values!$A$1:$C$12,2,FALSE)</f>
        <v>#NAME?</v>
      </c>
      <c r="AI39" s="716" t="e">
        <f ca="1">_xll.BDP($T39,$AI$1)</f>
        <v>#NAME?</v>
      </c>
      <c r="AJ39" s="716" t="e">
        <f ca="1">_xll.BDP($T39,$AJ$1)</f>
        <v>#NAME?</v>
      </c>
      <c r="AK39" s="716" t="e">
        <f ca="1">_xll.BDP($T39,$AK$1)</f>
        <v>#NAME?</v>
      </c>
      <c r="AL39" s="721" t="e">
        <f ca="1">VLOOKUP(AK39,Values!$E$2:$F$8,2,)</f>
        <v>#NAME?</v>
      </c>
      <c r="AM39" s="719" t="e">
        <f ca="1">_xll.BDP($T39,$AM$1)</f>
        <v>#NAME?</v>
      </c>
      <c r="AN39" s="719" t="e">
        <f ca="1">_xll.BDP($T39,$AN$1)</f>
        <v>#NAME?</v>
      </c>
      <c r="AO39" s="719" t="e">
        <f ca="1">_xll.BDP($T39,$AO$1)</f>
        <v>#NAME?</v>
      </c>
      <c r="AP39" s="719" t="str">
        <f t="shared" si="37"/>
        <v>5yr</v>
      </c>
      <c r="AQ39" s="775" t="e">
        <f ca="1">_xll.BDP(T39,"YRS_TO_MTY_ISSUE")</f>
        <v>#NAME?</v>
      </c>
      <c r="AR39" s="794">
        <f t="shared" si="38"/>
        <v>5</v>
      </c>
      <c r="AS39" s="795"/>
      <c r="AT39" s="719" t="e">
        <f ca="1">_xll.BDP($T39,AT$1)</f>
        <v>#NAME?</v>
      </c>
      <c r="AU39" s="719" t="e">
        <f ca="1">_xll.BDP(T39,$AU$1)</f>
        <v>#NAME?</v>
      </c>
      <c r="AV39" s="719" t="e">
        <f ca="1">_xll.BDP(T39,$AV$1)</f>
        <v>#NAME?</v>
      </c>
      <c r="AW39" s="719" t="e">
        <f ca="1">_xll.BDP($T39,AW$1)</f>
        <v>#NAME?</v>
      </c>
      <c r="AX39" s="719" t="e">
        <f t="shared" ca="1" si="39"/>
        <v>#NAME?</v>
      </c>
      <c r="AY39" s="719" t="e">
        <f ca="1">_xll.BDP(T39,$AY$1)</f>
        <v>#NAME?</v>
      </c>
      <c r="AZ39" s="719" t="e">
        <f t="shared" ca="1" si="40"/>
        <v>#NAME?</v>
      </c>
      <c r="BA39" s="719" t="e">
        <f t="shared" ca="1" si="41"/>
        <v>#NAME?</v>
      </c>
      <c r="BB39" s="719" t="e">
        <f ca="1">VLOOKUP(Y39,Values!$H$2:$I$15,2,FALSE)</f>
        <v>#NAME?</v>
      </c>
      <c r="BC39" s="719" t="e">
        <f ca="1">_xll.BDS(T39,$BC$1,"cols=1;rows=2")</f>
        <v>#NAME?</v>
      </c>
    </row>
    <row r="40" spans="1:55" ht="12.75" customHeight="1" x14ac:dyDescent="0.3">
      <c r="A40" s="707">
        <v>42025</v>
      </c>
      <c r="B40" s="706" t="s">
        <v>9032</v>
      </c>
      <c r="C40" s="708" t="s">
        <v>218</v>
      </c>
      <c r="D40" s="709">
        <v>500</v>
      </c>
      <c r="E40" s="708" t="s">
        <v>224</v>
      </c>
      <c r="F40" s="710">
        <v>44593</v>
      </c>
      <c r="G40" s="711" t="s">
        <v>9031</v>
      </c>
      <c r="H40" s="712" t="s">
        <v>2769</v>
      </c>
      <c r="I40" s="761" t="s">
        <v>948</v>
      </c>
      <c r="J40" s="761" t="s">
        <v>265</v>
      </c>
      <c r="K40" s="712">
        <v>-22.5</v>
      </c>
      <c r="L40" s="714"/>
      <c r="M40" s="712"/>
      <c r="N40" s="706" t="s">
        <v>98</v>
      </c>
      <c r="O40" s="712">
        <v>6.2</v>
      </c>
      <c r="P40" s="708" t="s">
        <v>1917</v>
      </c>
      <c r="Q40" s="714"/>
      <c r="R40" s="708">
        <v>13</v>
      </c>
      <c r="S40" s="708" t="s">
        <v>9085</v>
      </c>
      <c r="T40" s="715" t="str">
        <f t="shared" si="33"/>
        <v>EK7126361 Corp</v>
      </c>
      <c r="U40" s="716" t="e">
        <f ca="1">_xll.BDP($T40,$U$1)</f>
        <v>#NAME?</v>
      </c>
      <c r="V40" s="715">
        <f t="shared" si="34"/>
        <v>1</v>
      </c>
      <c r="W40" s="715">
        <f t="shared" si="35"/>
        <v>4</v>
      </c>
      <c r="X40" s="715" t="str">
        <f t="shared" si="36"/>
        <v>Q1</v>
      </c>
      <c r="Y40" s="717" t="e">
        <f ca="1">_xll.BDP($T40,Y$1)</f>
        <v>#NAME?</v>
      </c>
      <c r="Z40" s="717" t="e">
        <f ca="1">_xll.BDP($T40,$Z$1)</f>
        <v>#NAME?</v>
      </c>
      <c r="AA40" s="717" t="e">
        <f ca="1">_xll.BDP($T40,AA$1)</f>
        <v>#NAME?</v>
      </c>
      <c r="AB40" s="718" t="e">
        <f ca="1">IF(AA40="FLOATING",J40,(_xll.BDP($T40,AB$1)/100))</f>
        <v>#NAME?</v>
      </c>
      <c r="AC40" s="719" t="e">
        <f ca="1">_xll.BDP(T40,$AC$1)</f>
        <v>#NAME?</v>
      </c>
      <c r="AD40" s="720" t="e">
        <f ca="1">_xll.BDP($T40,AD$1)</f>
        <v>#NAME?</v>
      </c>
      <c r="AE40" s="719" t="e">
        <f ca="1">_xll.BDP($T40,AE$1)</f>
        <v>#NAME?</v>
      </c>
      <c r="AF40" s="715" t="e">
        <f ca="1">_xll.BDP($T40,AF$1)</f>
        <v>#NAME?</v>
      </c>
      <c r="AG40" s="719" t="e">
        <f ca="1">_xll.BDP($T40,AG$1)</f>
        <v>#NAME?</v>
      </c>
      <c r="AH40" s="719" t="e">
        <f ca="1">VLOOKUP(AF40,Values!$A$1:$C$12,2,FALSE)</f>
        <v>#NAME?</v>
      </c>
      <c r="AI40" s="716" t="e">
        <f ca="1">_xll.BDP($T40,$AI$1)</f>
        <v>#NAME?</v>
      </c>
      <c r="AJ40" s="716" t="e">
        <f ca="1">_xll.BDP($T40,$AJ$1)</f>
        <v>#NAME?</v>
      </c>
      <c r="AK40" s="716" t="e">
        <f ca="1">_xll.BDP($T40,$AK$1)</f>
        <v>#NAME?</v>
      </c>
      <c r="AL40" s="721" t="e">
        <f ca="1">VLOOKUP(AK40,Values!$E$2:$F$8,2,)</f>
        <v>#NAME?</v>
      </c>
      <c r="AM40" s="719" t="e">
        <f ca="1">_xll.BDP($T40,$AM$1)</f>
        <v>#NAME?</v>
      </c>
      <c r="AN40" s="719" t="e">
        <f ca="1">_xll.BDP($T40,$AN$1)</f>
        <v>#NAME?</v>
      </c>
      <c r="AO40" s="719" t="e">
        <f ca="1">_xll.BDP($T40,$AO$1)</f>
        <v>#NAME?</v>
      </c>
      <c r="AP40" s="719" t="str">
        <f t="shared" si="37"/>
        <v>7yr</v>
      </c>
      <c r="AQ40" s="775" t="e">
        <f ca="1">_xll.BDP(T40,"YRS_TO_MTY_ISSUE")</f>
        <v>#NAME?</v>
      </c>
      <c r="AR40" s="794">
        <f t="shared" si="38"/>
        <v>7</v>
      </c>
      <c r="AS40" s="795"/>
      <c r="AT40" s="719" t="e">
        <f ca="1">_xll.BDP($T40,AT$1)</f>
        <v>#NAME?</v>
      </c>
      <c r="AU40" s="719" t="e">
        <f ca="1">_xll.BDP(T40,$AU$1)</f>
        <v>#NAME?</v>
      </c>
      <c r="AV40" s="719" t="e">
        <f ca="1">_xll.BDP(T40,$AV$1)</f>
        <v>#NAME?</v>
      </c>
      <c r="AW40" s="719" t="e">
        <f ca="1">_xll.BDP($T40,AW$1)</f>
        <v>#NAME?</v>
      </c>
      <c r="AX40" s="719" t="e">
        <f t="shared" ca="1" si="39"/>
        <v>#NAME?</v>
      </c>
      <c r="AY40" s="719" t="e">
        <f ca="1">_xll.BDP(T40,$AY$1)</f>
        <v>#NAME?</v>
      </c>
      <c r="AZ40" s="719" t="e">
        <f t="shared" ca="1" si="40"/>
        <v>#NAME?</v>
      </c>
      <c r="BA40" s="719" t="e">
        <f t="shared" ca="1" si="41"/>
        <v>#NAME?</v>
      </c>
      <c r="BB40" s="719" t="e">
        <f ca="1">VLOOKUP(Y40,Values!$H$2:$I$15,2,FALSE)</f>
        <v>#NAME?</v>
      </c>
      <c r="BC40" s="719" t="s">
        <v>9500</v>
      </c>
    </row>
    <row r="41" spans="1:55" ht="12.75" customHeight="1" x14ac:dyDescent="0.3">
      <c r="A41" s="707">
        <v>42025</v>
      </c>
      <c r="B41" s="706" t="s">
        <v>9033</v>
      </c>
      <c r="C41" s="708" t="s">
        <v>218</v>
      </c>
      <c r="D41" s="709">
        <v>1000</v>
      </c>
      <c r="E41" s="708" t="s">
        <v>66</v>
      </c>
      <c r="F41" s="710">
        <v>45689</v>
      </c>
      <c r="G41" s="711" t="s">
        <v>9031</v>
      </c>
      <c r="H41" s="712" t="s">
        <v>1756</v>
      </c>
      <c r="I41" s="761" t="s">
        <v>880</v>
      </c>
      <c r="J41" s="761" t="s">
        <v>245</v>
      </c>
      <c r="K41" s="712">
        <v>-22.5</v>
      </c>
      <c r="L41" s="714"/>
      <c r="M41" s="712"/>
      <c r="N41" s="706" t="s">
        <v>686</v>
      </c>
      <c r="O41" s="712">
        <v>4.7</v>
      </c>
      <c r="P41" s="708" t="s">
        <v>1917</v>
      </c>
      <c r="Q41" s="714"/>
      <c r="R41" s="708">
        <v>13</v>
      </c>
      <c r="S41" s="708" t="s">
        <v>9083</v>
      </c>
      <c r="T41" s="715" t="str">
        <f t="shared" si="33"/>
        <v>EK7126429 Corp</v>
      </c>
      <c r="U41" s="716" t="e">
        <f ca="1">_xll.BDP($T41,$U$1)</f>
        <v>#NAME?</v>
      </c>
      <c r="V41" s="715">
        <f t="shared" si="34"/>
        <v>1</v>
      </c>
      <c r="W41" s="715">
        <f t="shared" si="35"/>
        <v>4</v>
      </c>
      <c r="X41" s="715" t="str">
        <f t="shared" si="36"/>
        <v>Q1</v>
      </c>
      <c r="Y41" s="717" t="e">
        <f ca="1">_xll.BDP($T41,Y$1)</f>
        <v>#NAME?</v>
      </c>
      <c r="Z41" s="717" t="e">
        <f ca="1">_xll.BDP($T41,$Z$1)</f>
        <v>#NAME?</v>
      </c>
      <c r="AA41" s="717" t="e">
        <f ca="1">_xll.BDP($T41,AA$1)</f>
        <v>#NAME?</v>
      </c>
      <c r="AB41" s="718" t="e">
        <f ca="1">IF(AA41="FLOATING",J41,(_xll.BDP($T41,AB$1)/100))</f>
        <v>#NAME?</v>
      </c>
      <c r="AC41" s="719" t="e">
        <f ca="1">_xll.BDP(T41,$AC$1)</f>
        <v>#NAME?</v>
      </c>
      <c r="AD41" s="720" t="e">
        <f ca="1">_xll.BDP($T41,AD$1)</f>
        <v>#NAME?</v>
      </c>
      <c r="AE41" s="719" t="e">
        <f ca="1">_xll.BDP($T41,AE$1)</f>
        <v>#NAME?</v>
      </c>
      <c r="AF41" s="715" t="e">
        <f ca="1">_xll.BDP($T41,AF$1)</f>
        <v>#NAME?</v>
      </c>
      <c r="AG41" s="719" t="e">
        <f ca="1">_xll.BDP($T41,AG$1)</f>
        <v>#NAME?</v>
      </c>
      <c r="AH41" s="719" t="e">
        <f ca="1">VLOOKUP(AF41,Values!$A$1:$C$12,2,FALSE)</f>
        <v>#NAME?</v>
      </c>
      <c r="AI41" s="716" t="e">
        <f ca="1">_xll.BDP($T41,$AI$1)</f>
        <v>#NAME?</v>
      </c>
      <c r="AJ41" s="716" t="e">
        <f ca="1">_xll.BDP($T41,$AJ$1)</f>
        <v>#NAME?</v>
      </c>
      <c r="AK41" s="716" t="e">
        <f ca="1">_xll.BDP($T41,$AK$1)</f>
        <v>#NAME?</v>
      </c>
      <c r="AL41" s="721" t="e">
        <f ca="1">VLOOKUP(AK41,Values!$E$2:$F$8,2,)</f>
        <v>#NAME?</v>
      </c>
      <c r="AM41" s="719" t="e">
        <f ca="1">_xll.BDP($T41,$AM$1)</f>
        <v>#NAME?</v>
      </c>
      <c r="AN41" s="719" t="e">
        <f ca="1">_xll.BDP($T41,$AN$1)</f>
        <v>#NAME?</v>
      </c>
      <c r="AO41" s="719" t="e">
        <f ca="1">_xll.BDP($T41,$AO$1)</f>
        <v>#NAME?</v>
      </c>
      <c r="AP41" s="719" t="str">
        <f t="shared" si="37"/>
        <v>10yr</v>
      </c>
      <c r="AQ41" s="775" t="e">
        <f ca="1">_xll.BDP(T41,"YRS_TO_MTY_ISSUE")</f>
        <v>#NAME?</v>
      </c>
      <c r="AR41" s="794">
        <f t="shared" si="38"/>
        <v>10</v>
      </c>
      <c r="AS41" s="795"/>
      <c r="AT41" s="719" t="e">
        <f ca="1">_xll.BDP($T41,AT$1)</f>
        <v>#NAME?</v>
      </c>
      <c r="AU41" s="719" t="e">
        <f ca="1">_xll.BDP(T41,$AU$1)</f>
        <v>#NAME?</v>
      </c>
      <c r="AV41" s="719" t="e">
        <f ca="1">_xll.BDP(T41,$AV$1)</f>
        <v>#NAME?</v>
      </c>
      <c r="AW41" s="719" t="e">
        <f ca="1">_xll.BDP($T41,AW$1)</f>
        <v>#NAME?</v>
      </c>
      <c r="AX41" s="719" t="e">
        <f t="shared" ca="1" si="39"/>
        <v>#NAME?</v>
      </c>
      <c r="AY41" s="719" t="e">
        <f ca="1">_xll.BDP(T41,$AY$1)</f>
        <v>#NAME?</v>
      </c>
      <c r="AZ41" s="719" t="e">
        <f t="shared" ca="1" si="40"/>
        <v>#NAME?</v>
      </c>
      <c r="BA41" s="719" t="e">
        <f t="shared" ca="1" si="41"/>
        <v>#NAME?</v>
      </c>
      <c r="BB41" s="719" t="e">
        <f ca="1">VLOOKUP(Y41,Values!$H$2:$I$15,2,FALSE)</f>
        <v>#NAME?</v>
      </c>
      <c r="BC41" s="719" t="s">
        <v>9500</v>
      </c>
    </row>
    <row r="42" spans="1:55" ht="12.75" customHeight="1" x14ac:dyDescent="0.3">
      <c r="A42" s="707">
        <v>42025</v>
      </c>
      <c r="B42" s="706" t="s">
        <v>9034</v>
      </c>
      <c r="C42" s="708" t="s">
        <v>5618</v>
      </c>
      <c r="D42" s="709">
        <v>900</v>
      </c>
      <c r="E42" s="708" t="s">
        <v>117</v>
      </c>
      <c r="F42" s="710">
        <v>52994</v>
      </c>
      <c r="G42" s="711" t="s">
        <v>9031</v>
      </c>
      <c r="H42" s="712" t="s">
        <v>2323</v>
      </c>
      <c r="I42" s="761" t="s">
        <v>6084</v>
      </c>
      <c r="J42" s="761" t="s">
        <v>6085</v>
      </c>
      <c r="K42" s="712">
        <v>-12.5</v>
      </c>
      <c r="L42" s="714"/>
      <c r="M42" s="712"/>
      <c r="N42" s="706" t="s">
        <v>3749</v>
      </c>
      <c r="O42" s="712">
        <v>3.78</v>
      </c>
      <c r="P42" s="708" t="s">
        <v>2077</v>
      </c>
      <c r="Q42" s="714"/>
      <c r="R42" s="708">
        <v>28</v>
      </c>
      <c r="S42" s="708" t="s">
        <v>9084</v>
      </c>
      <c r="T42" s="715" t="str">
        <f t="shared" si="33"/>
        <v>EK7126486 Corp</v>
      </c>
      <c r="U42" s="716" t="e">
        <f ca="1">_xll.BDP($T42,$U$1)</f>
        <v>#NAME?</v>
      </c>
      <c r="V42" s="715">
        <f t="shared" si="34"/>
        <v>1</v>
      </c>
      <c r="W42" s="715">
        <f t="shared" si="35"/>
        <v>4</v>
      </c>
      <c r="X42" s="715" t="str">
        <f t="shared" si="36"/>
        <v>Q1</v>
      </c>
      <c r="Y42" s="717" t="e">
        <f ca="1">_xll.BDP($T42,Y$1)</f>
        <v>#NAME?</v>
      </c>
      <c r="Z42" s="717" t="e">
        <f ca="1">_xll.BDP($T42,$Z$1)</f>
        <v>#NAME?</v>
      </c>
      <c r="AA42" s="717" t="e">
        <f ca="1">_xll.BDP($T42,AA$1)</f>
        <v>#NAME?</v>
      </c>
      <c r="AB42" s="718" t="e">
        <f ca="1">IF(AA42="FLOATING",J42,(_xll.BDP($T42,AB$1)/100))</f>
        <v>#NAME?</v>
      </c>
      <c r="AC42" s="719" t="e">
        <f ca="1">_xll.BDP(T42,$AC$1)</f>
        <v>#NAME?</v>
      </c>
      <c r="AD42" s="720" t="e">
        <f ca="1">_xll.BDP($T42,AD$1)</f>
        <v>#NAME?</v>
      </c>
      <c r="AE42" s="719" t="e">
        <f ca="1">_xll.BDP($T42,AE$1)</f>
        <v>#NAME?</v>
      </c>
      <c r="AF42" s="715" t="e">
        <f ca="1">_xll.BDP($T42,AF$1)</f>
        <v>#NAME?</v>
      </c>
      <c r="AG42" s="719" t="e">
        <f ca="1">_xll.BDP($T42,AG$1)</f>
        <v>#NAME?</v>
      </c>
      <c r="AH42" s="719" t="e">
        <f ca="1">VLOOKUP(AF42,Values!$A$1:$C$12,2,FALSE)</f>
        <v>#NAME?</v>
      </c>
      <c r="AI42" s="716" t="e">
        <f ca="1">_xll.BDP($T42,$AI$1)</f>
        <v>#NAME?</v>
      </c>
      <c r="AJ42" s="716" t="e">
        <f ca="1">_xll.BDP($T42,$AJ$1)</f>
        <v>#NAME?</v>
      </c>
      <c r="AK42" s="716" t="e">
        <f ca="1">_xll.BDP($T42,$AK$1)</f>
        <v>#NAME?</v>
      </c>
      <c r="AL42" s="721" t="e">
        <f ca="1">VLOOKUP(AK42,Values!$E$2:$F$8,2,)</f>
        <v>#NAME?</v>
      </c>
      <c r="AM42" s="719" t="e">
        <f ca="1">_xll.BDP($T42,$AM$1)</f>
        <v>#NAME?</v>
      </c>
      <c r="AN42" s="719" t="e">
        <f ca="1">_xll.BDP($T42,$AN$1)</f>
        <v>#NAME?</v>
      </c>
      <c r="AO42" s="719" t="e">
        <f ca="1">_xll.BDP($T42,$AO$1)</f>
        <v>#NAME?</v>
      </c>
      <c r="AP42" s="719" t="str">
        <f t="shared" si="37"/>
        <v>30yr</v>
      </c>
      <c r="AQ42" s="775" t="e">
        <f ca="1">_xll.BDP(T42,"YRS_TO_MTY_ISSUE")</f>
        <v>#NAME?</v>
      </c>
      <c r="AR42" s="794">
        <f t="shared" si="38"/>
        <v>30</v>
      </c>
      <c r="AS42" s="795"/>
      <c r="AT42" s="719" t="e">
        <f ca="1">_xll.BDP($T42,AT$1)</f>
        <v>#NAME?</v>
      </c>
      <c r="AU42" s="719" t="e">
        <f ca="1">_xll.BDP(T42,$AU$1)</f>
        <v>#NAME?</v>
      </c>
      <c r="AV42" s="719" t="e">
        <f ca="1">_xll.BDP(T42,$AV$1)</f>
        <v>#NAME?</v>
      </c>
      <c r="AW42" s="719" t="e">
        <f ca="1">_xll.BDP($T42,AW$1)</f>
        <v>#NAME?</v>
      </c>
      <c r="AX42" s="719" t="e">
        <f t="shared" ca="1" si="39"/>
        <v>#NAME?</v>
      </c>
      <c r="AY42" s="719" t="e">
        <f ca="1">_xll.BDP(T42,$AY$1)</f>
        <v>#NAME?</v>
      </c>
      <c r="AZ42" s="719" t="e">
        <f t="shared" ca="1" si="40"/>
        <v>#NAME?</v>
      </c>
      <c r="BA42" s="719" t="e">
        <f t="shared" ca="1" si="41"/>
        <v>#NAME?</v>
      </c>
      <c r="BB42" s="719" t="e">
        <f ca="1">VLOOKUP(Y42,Values!$H$2:$I$15,2,FALSE)</f>
        <v>#NAME?</v>
      </c>
      <c r="BC42" s="719" t="s">
        <v>9500</v>
      </c>
    </row>
    <row r="43" spans="1:55" ht="12.75" customHeight="1" x14ac:dyDescent="0.3">
      <c r="A43" s="707">
        <v>42025</v>
      </c>
      <c r="B43" s="706" t="s">
        <v>9035</v>
      </c>
      <c r="C43" s="708" t="s">
        <v>276</v>
      </c>
      <c r="D43" s="709">
        <v>1000</v>
      </c>
      <c r="E43" s="708" t="s">
        <v>66</v>
      </c>
      <c r="F43" s="710">
        <v>45689</v>
      </c>
      <c r="G43" s="711" t="s">
        <v>9036</v>
      </c>
      <c r="H43" s="712" t="s">
        <v>244</v>
      </c>
      <c r="I43" s="761" t="s">
        <v>948</v>
      </c>
      <c r="J43" s="761" t="s">
        <v>265</v>
      </c>
      <c r="K43" s="712">
        <v>-25</v>
      </c>
      <c r="L43" s="714"/>
      <c r="M43" s="712"/>
      <c r="N43" s="706" t="s">
        <v>9037</v>
      </c>
      <c r="O43" s="712">
        <v>5.0999999999999996</v>
      </c>
      <c r="P43" s="708" t="s">
        <v>9038</v>
      </c>
      <c r="Q43" s="714"/>
      <c r="R43" s="708">
        <v>0</v>
      </c>
      <c r="S43" s="708" t="s">
        <v>9082</v>
      </c>
      <c r="T43" s="715" t="str">
        <f t="shared" si="33"/>
        <v>EK7126601 Corp</v>
      </c>
      <c r="U43" s="716" t="e">
        <f ca="1">_xll.BDP($T43,$U$1)</f>
        <v>#NAME?</v>
      </c>
      <c r="V43" s="715">
        <f t="shared" si="34"/>
        <v>1</v>
      </c>
      <c r="W43" s="715">
        <f t="shared" si="35"/>
        <v>4</v>
      </c>
      <c r="X43" s="715" t="str">
        <f t="shared" si="36"/>
        <v>Q1</v>
      </c>
      <c r="Y43" s="717" t="e">
        <f ca="1">_xll.BDP($T43,Y$1)</f>
        <v>#NAME?</v>
      </c>
      <c r="Z43" s="717" t="e">
        <f ca="1">_xll.BDP($T43,$Z$1)</f>
        <v>#NAME?</v>
      </c>
      <c r="AA43" s="717" t="e">
        <f ca="1">_xll.BDP($T43,AA$1)</f>
        <v>#NAME?</v>
      </c>
      <c r="AB43" s="718" t="e">
        <f ca="1">IF(AA43="FLOATING",J43,(_xll.BDP($T43,AB$1)/100))</f>
        <v>#NAME?</v>
      </c>
      <c r="AC43" s="719" t="e">
        <f ca="1">_xll.BDP(T43,$AC$1)</f>
        <v>#NAME?</v>
      </c>
      <c r="AD43" s="720" t="e">
        <f ca="1">_xll.BDP($T43,AD$1)</f>
        <v>#NAME?</v>
      </c>
      <c r="AE43" s="719" t="e">
        <f ca="1">_xll.BDP($T43,AE$1)</f>
        <v>#NAME?</v>
      </c>
      <c r="AF43" s="715" t="e">
        <f ca="1">_xll.BDP($T43,AF$1)</f>
        <v>#NAME?</v>
      </c>
      <c r="AG43" s="719" t="e">
        <f ca="1">_xll.BDP($T43,AG$1)</f>
        <v>#NAME?</v>
      </c>
      <c r="AH43" s="719" t="e">
        <f ca="1">VLOOKUP(AF43,Values!$A$1:$C$12,2,FALSE)</f>
        <v>#NAME?</v>
      </c>
      <c r="AI43" s="716" t="e">
        <f ca="1">_xll.BDP($T43,$AI$1)</f>
        <v>#NAME?</v>
      </c>
      <c r="AJ43" s="716" t="e">
        <f ca="1">_xll.BDP($T43,$AJ$1)</f>
        <v>#NAME?</v>
      </c>
      <c r="AK43" s="716" t="e">
        <f ca="1">_xll.BDP($T43,$AK$1)</f>
        <v>#NAME?</v>
      </c>
      <c r="AL43" s="721" t="e">
        <f ca="1">VLOOKUP(AK43,Values!$E$2:$F$8,2,)</f>
        <v>#NAME?</v>
      </c>
      <c r="AM43" s="719" t="e">
        <f ca="1">_xll.BDP($T43,$AM$1)</f>
        <v>#NAME?</v>
      </c>
      <c r="AN43" s="719" t="e">
        <f ca="1">_xll.BDP($T43,$AN$1)</f>
        <v>#NAME?</v>
      </c>
      <c r="AO43" s="719" t="e">
        <f ca="1">_xll.BDP($T43,$AO$1)</f>
        <v>#NAME?</v>
      </c>
      <c r="AP43" s="719" t="str">
        <f t="shared" si="37"/>
        <v>10yr</v>
      </c>
      <c r="AQ43" s="775" t="e">
        <f ca="1">_xll.BDP(T43,"YRS_TO_MTY_ISSUE")</f>
        <v>#NAME?</v>
      </c>
      <c r="AR43" s="794">
        <f t="shared" si="38"/>
        <v>10</v>
      </c>
      <c r="AS43" s="795"/>
      <c r="AT43" s="719" t="e">
        <f ca="1">_xll.BDP($T43,AT$1)</f>
        <v>#NAME?</v>
      </c>
      <c r="AU43" s="719" t="e">
        <f ca="1">_xll.BDP(T43,$AU$1)</f>
        <v>#NAME?</v>
      </c>
      <c r="AV43" s="719" t="e">
        <f ca="1">_xll.BDP(T43,$AV$1)</f>
        <v>#NAME?</v>
      </c>
      <c r="AW43" s="719" t="e">
        <f ca="1">_xll.BDP($T43,AW$1)</f>
        <v>#NAME?</v>
      </c>
      <c r="AX43" s="719" t="e">
        <f t="shared" ca="1" si="39"/>
        <v>#NAME?</v>
      </c>
      <c r="AY43" s="719" t="e">
        <f ca="1">_xll.BDP(T43,$AY$1)</f>
        <v>#NAME?</v>
      </c>
      <c r="AZ43" s="719" t="e">
        <f t="shared" ca="1" si="40"/>
        <v>#NAME?</v>
      </c>
      <c r="BA43" s="719" t="e">
        <f t="shared" ca="1" si="41"/>
        <v>#NAME?</v>
      </c>
      <c r="BB43" s="719" t="e">
        <f ca="1">VLOOKUP(Y43,Values!$H$2:$I$15,2,FALSE)</f>
        <v>#NAME?</v>
      </c>
      <c r="BC43" s="719" t="s">
        <v>9500</v>
      </c>
    </row>
    <row r="44" spans="1:55" ht="12.75" customHeight="1" x14ac:dyDescent="0.3">
      <c r="A44" s="707">
        <v>42025</v>
      </c>
      <c r="B44" s="706" t="s">
        <v>9039</v>
      </c>
      <c r="C44" s="708" t="s">
        <v>369</v>
      </c>
      <c r="D44" s="709">
        <v>400</v>
      </c>
      <c r="E44" s="708" t="s">
        <v>117</v>
      </c>
      <c r="F44" s="710">
        <v>52988</v>
      </c>
      <c r="G44" s="711" t="s">
        <v>401</v>
      </c>
      <c r="H44" s="712" t="s">
        <v>205</v>
      </c>
      <c r="I44" s="761"/>
      <c r="J44" s="761" t="s">
        <v>206</v>
      </c>
      <c r="K44" s="712">
        <v>-2.5</v>
      </c>
      <c r="L44" s="714"/>
      <c r="M44" s="712"/>
      <c r="N44" s="706" t="s">
        <v>8336</v>
      </c>
      <c r="O44" s="712">
        <v>1.31</v>
      </c>
      <c r="P44" s="708" t="s">
        <v>2107</v>
      </c>
      <c r="Q44" s="714"/>
      <c r="R44" s="708">
        <v>15</v>
      </c>
      <c r="S44" s="708" t="s">
        <v>9081</v>
      </c>
      <c r="T44" s="715" t="str">
        <f t="shared" si="33"/>
        <v>EK7133441 Corp</v>
      </c>
      <c r="U44" s="716" t="e">
        <f ca="1">_xll.BDP($T44,$U$1)</f>
        <v>#NAME?</v>
      </c>
      <c r="V44" s="715">
        <f t="shared" si="34"/>
        <v>1</v>
      </c>
      <c r="W44" s="715">
        <f t="shared" si="35"/>
        <v>4</v>
      </c>
      <c r="X44" s="715" t="str">
        <f t="shared" si="36"/>
        <v>Q1</v>
      </c>
      <c r="Y44" s="717" t="e">
        <f ca="1">_xll.BDP($T44,Y$1)</f>
        <v>#NAME?</v>
      </c>
      <c r="Z44" s="717" t="e">
        <f ca="1">_xll.BDP($T44,$Z$1)</f>
        <v>#NAME?</v>
      </c>
      <c r="AA44" s="717" t="e">
        <f ca="1">_xll.BDP($T44,AA$1)</f>
        <v>#NAME?</v>
      </c>
      <c r="AB44" s="718" t="e">
        <f ca="1">IF(AA44="FLOATING",J44,(_xll.BDP($T44,AB$1)/100))</f>
        <v>#NAME?</v>
      </c>
      <c r="AC44" s="719" t="e">
        <f ca="1">_xll.BDP(T44,$AC$1)</f>
        <v>#NAME?</v>
      </c>
      <c r="AD44" s="720" t="e">
        <f ca="1">_xll.BDP($T44,AD$1)</f>
        <v>#NAME?</v>
      </c>
      <c r="AE44" s="719" t="e">
        <f ca="1">_xll.BDP($T44,AE$1)</f>
        <v>#NAME?</v>
      </c>
      <c r="AF44" s="715" t="e">
        <f ca="1">_xll.BDP($T44,AF$1)</f>
        <v>#NAME?</v>
      </c>
      <c r="AG44" s="719" t="e">
        <f ca="1">_xll.BDP($T44,AG$1)</f>
        <v>#NAME?</v>
      </c>
      <c r="AH44" s="719" t="e">
        <f ca="1">VLOOKUP(AF44,Values!$A$1:$C$12,2,FALSE)</f>
        <v>#NAME?</v>
      </c>
      <c r="AI44" s="716" t="e">
        <f ca="1">_xll.BDP($T44,$AI$1)</f>
        <v>#NAME?</v>
      </c>
      <c r="AJ44" s="716" t="e">
        <f ca="1">_xll.BDP($T44,$AJ$1)</f>
        <v>#NAME?</v>
      </c>
      <c r="AK44" s="716" t="e">
        <f ca="1">_xll.BDP($T44,$AK$1)</f>
        <v>#NAME?</v>
      </c>
      <c r="AL44" s="721" t="e">
        <f ca="1">VLOOKUP(AK44,Values!$E$2:$F$8,2,)</f>
        <v>#NAME?</v>
      </c>
      <c r="AM44" s="719" t="e">
        <f ca="1">_xll.BDP($T44,$AM$1)</f>
        <v>#NAME?</v>
      </c>
      <c r="AN44" s="719" t="e">
        <f ca="1">_xll.BDP($T44,$AN$1)</f>
        <v>#NAME?</v>
      </c>
      <c r="AO44" s="719" t="e">
        <f ca="1">_xll.BDP($T44,$AO$1)</f>
        <v>#NAME?</v>
      </c>
      <c r="AP44" s="719" t="str">
        <f t="shared" si="37"/>
        <v>30yr</v>
      </c>
      <c r="AQ44" s="775" t="e">
        <f ca="1">_xll.BDP(T44,"YRS_TO_MTY_ISSUE")</f>
        <v>#NAME?</v>
      </c>
      <c r="AR44" s="794">
        <f t="shared" si="38"/>
        <v>30</v>
      </c>
      <c r="AS44" s="795"/>
      <c r="AT44" s="719" t="e">
        <f ca="1">_xll.BDP($T44,AT$1)</f>
        <v>#NAME?</v>
      </c>
      <c r="AU44" s="719" t="e">
        <f ca="1">_xll.BDP(T44,$AU$1)</f>
        <v>#NAME?</v>
      </c>
      <c r="AV44" s="719" t="e">
        <f ca="1">_xll.BDP(T44,$AV$1)</f>
        <v>#NAME?</v>
      </c>
      <c r="AW44" s="719" t="e">
        <f ca="1">_xll.BDP($T44,AW$1)</f>
        <v>#NAME?</v>
      </c>
      <c r="AX44" s="719" t="e">
        <f t="shared" ca="1" si="39"/>
        <v>#NAME?</v>
      </c>
      <c r="AY44" s="719" t="e">
        <f ca="1">_xll.BDP(T44,$AY$1)</f>
        <v>#NAME?</v>
      </c>
      <c r="AZ44" s="719" t="e">
        <f t="shared" ca="1" si="40"/>
        <v>#NAME?</v>
      </c>
      <c r="BA44" s="719" t="e">
        <f t="shared" ca="1" si="41"/>
        <v>#NAME?</v>
      </c>
      <c r="BB44" s="719" t="e">
        <f ca="1">VLOOKUP(Y44,Values!$H$2:$I$15,2,FALSE)</f>
        <v>#NAME?</v>
      </c>
      <c r="BC44" s="719" t="s">
        <v>9428</v>
      </c>
    </row>
    <row r="45" spans="1:55" ht="12.75" customHeight="1" x14ac:dyDescent="0.3">
      <c r="A45" s="707">
        <v>42025</v>
      </c>
      <c r="B45" s="706" t="s">
        <v>9040</v>
      </c>
      <c r="C45" s="708" t="s">
        <v>235</v>
      </c>
      <c r="D45" s="709">
        <v>450</v>
      </c>
      <c r="E45" s="708" t="s">
        <v>66</v>
      </c>
      <c r="F45" s="710">
        <v>45689</v>
      </c>
      <c r="G45" s="711" t="s">
        <v>7578</v>
      </c>
      <c r="H45" s="712" t="s">
        <v>1790</v>
      </c>
      <c r="I45" s="761" t="s">
        <v>9041</v>
      </c>
      <c r="J45" s="761" t="s">
        <v>7075</v>
      </c>
      <c r="K45" s="712">
        <v>12.5</v>
      </c>
      <c r="L45" s="714"/>
      <c r="M45" s="712"/>
      <c r="N45" s="706" t="s">
        <v>3756</v>
      </c>
      <c r="O45" s="712">
        <v>2</v>
      </c>
      <c r="P45" s="708" t="s">
        <v>9042</v>
      </c>
      <c r="Q45" s="714"/>
      <c r="R45" s="708">
        <v>34</v>
      </c>
      <c r="S45" s="708" t="s">
        <v>9080</v>
      </c>
      <c r="T45" s="715" t="str">
        <f t="shared" si="33"/>
        <v>EK7129068 Corp</v>
      </c>
      <c r="U45" s="716" t="e">
        <f ca="1">_xll.BDP($T45,$U$1)</f>
        <v>#NAME?</v>
      </c>
      <c r="V45" s="715">
        <f t="shared" si="34"/>
        <v>1</v>
      </c>
      <c r="W45" s="715">
        <f t="shared" si="35"/>
        <v>4</v>
      </c>
      <c r="X45" s="715" t="str">
        <f t="shared" si="36"/>
        <v>Q1</v>
      </c>
      <c r="Y45" s="717" t="e">
        <f ca="1">_xll.BDP($T45,Y$1)</f>
        <v>#NAME?</v>
      </c>
      <c r="Z45" s="717" t="e">
        <f ca="1">_xll.BDP($T45,$Z$1)</f>
        <v>#NAME?</v>
      </c>
      <c r="AA45" s="717" t="e">
        <f ca="1">_xll.BDP($T45,AA$1)</f>
        <v>#NAME?</v>
      </c>
      <c r="AB45" s="718" t="e">
        <f ca="1">IF(AA45="FLOATING",J45,(_xll.BDP($T45,AB$1)/100))</f>
        <v>#NAME?</v>
      </c>
      <c r="AC45" s="719" t="e">
        <f ca="1">_xll.BDP(T45,$AC$1)</f>
        <v>#NAME?</v>
      </c>
      <c r="AD45" s="720" t="e">
        <f ca="1">_xll.BDP($T45,AD$1)</f>
        <v>#NAME?</v>
      </c>
      <c r="AE45" s="719" t="e">
        <f ca="1">_xll.BDP($T45,AE$1)</f>
        <v>#NAME?</v>
      </c>
      <c r="AF45" s="715" t="e">
        <f ca="1">_xll.BDP($T45,AF$1)</f>
        <v>#NAME?</v>
      </c>
      <c r="AG45" s="719" t="e">
        <f ca="1">_xll.BDP($T45,AG$1)</f>
        <v>#NAME?</v>
      </c>
      <c r="AH45" s="719" t="e">
        <f ca="1">VLOOKUP(AF45,Values!$A$1:$C$12,2,FALSE)</f>
        <v>#NAME?</v>
      </c>
      <c r="AI45" s="716" t="e">
        <f ca="1">_xll.BDP($T45,$AI$1)</f>
        <v>#NAME?</v>
      </c>
      <c r="AJ45" s="716" t="e">
        <f ca="1">_xll.BDP($T45,$AJ$1)</f>
        <v>#NAME?</v>
      </c>
      <c r="AK45" s="716" t="e">
        <f ca="1">_xll.BDP($T45,$AK$1)</f>
        <v>#NAME?</v>
      </c>
      <c r="AL45" s="721" t="e">
        <f ca="1">VLOOKUP(AK45,Values!$E$2:$F$8,2,)</f>
        <v>#NAME?</v>
      </c>
      <c r="AM45" s="719" t="e">
        <f ca="1">_xll.BDP($T45,$AM$1)</f>
        <v>#NAME?</v>
      </c>
      <c r="AN45" s="719" t="e">
        <f ca="1">_xll.BDP($T45,$AN$1)</f>
        <v>#NAME?</v>
      </c>
      <c r="AO45" s="719" t="e">
        <f ca="1">_xll.BDP($T45,$AO$1)</f>
        <v>#NAME?</v>
      </c>
      <c r="AP45" s="719" t="str">
        <f t="shared" si="37"/>
        <v>10yr</v>
      </c>
      <c r="AQ45" s="775" t="e">
        <f ca="1">_xll.BDP(T45,"YRS_TO_MTY_ISSUE")</f>
        <v>#NAME?</v>
      </c>
      <c r="AR45" s="794">
        <f t="shared" si="38"/>
        <v>10</v>
      </c>
      <c r="AS45" s="795"/>
      <c r="AT45" s="719" t="e">
        <f ca="1">_xll.BDP($T45,AT$1)</f>
        <v>#NAME?</v>
      </c>
      <c r="AU45" s="719" t="e">
        <f ca="1">_xll.BDP(T45,$AU$1)</f>
        <v>#NAME?</v>
      </c>
      <c r="AV45" s="719" t="e">
        <f ca="1">_xll.BDP(T45,$AV$1)</f>
        <v>#NAME?</v>
      </c>
      <c r="AW45" s="719" t="e">
        <f ca="1">_xll.BDP($T45,AW$1)</f>
        <v>#NAME?</v>
      </c>
      <c r="AX45" s="719" t="e">
        <f t="shared" ca="1" si="39"/>
        <v>#NAME?</v>
      </c>
      <c r="AY45" s="719" t="e">
        <f ca="1">_xll.BDP(T45,$AY$1)</f>
        <v>#NAME?</v>
      </c>
      <c r="AZ45" s="719" t="e">
        <f t="shared" ca="1" si="40"/>
        <v>#NAME?</v>
      </c>
      <c r="BA45" s="719" t="e">
        <f t="shared" ca="1" si="41"/>
        <v>#NAME?</v>
      </c>
      <c r="BB45" s="719" t="e">
        <f ca="1">VLOOKUP(Y45,Values!$H$2:$I$15,2,FALSE)</f>
        <v>#NAME?</v>
      </c>
      <c r="BC45" s="719" t="e">
        <f ca="1">_xll.BDS(T45,$BC$1,"cols=1;rows=2")</f>
        <v>#NAME?</v>
      </c>
    </row>
    <row r="46" spans="1:55" ht="12.75" customHeight="1" x14ac:dyDescent="0.3">
      <c r="A46" s="707">
        <v>42025</v>
      </c>
      <c r="B46" s="706" t="s">
        <v>9043</v>
      </c>
      <c r="C46" s="708" t="s">
        <v>2459</v>
      </c>
      <c r="D46" s="709">
        <v>1000</v>
      </c>
      <c r="E46" s="708" t="s">
        <v>12</v>
      </c>
      <c r="F46" s="710">
        <v>43129</v>
      </c>
      <c r="G46" s="711" t="s">
        <v>9044</v>
      </c>
      <c r="H46" s="712" t="s">
        <v>785</v>
      </c>
      <c r="I46" s="761" t="s">
        <v>785</v>
      </c>
      <c r="J46" s="761" t="s">
        <v>4101</v>
      </c>
      <c r="K46" s="712">
        <v>0</v>
      </c>
      <c r="L46" s="714"/>
      <c r="M46" s="712"/>
      <c r="N46" s="706" t="s">
        <v>1138</v>
      </c>
      <c r="O46" s="712">
        <v>2.2999999999999998</v>
      </c>
      <c r="P46" s="708" t="s">
        <v>93</v>
      </c>
      <c r="Q46" s="714"/>
      <c r="R46" s="708" t="s">
        <v>93</v>
      </c>
      <c r="S46" s="708" t="s">
        <v>9079</v>
      </c>
      <c r="T46" s="715" t="str">
        <f t="shared" si="33"/>
        <v>EK7103352 Corp</v>
      </c>
      <c r="U46" s="716" t="e">
        <f ca="1">_xll.BDP($T46,$U$1)</f>
        <v>#NAME?</v>
      </c>
      <c r="V46" s="715">
        <f t="shared" si="34"/>
        <v>1</v>
      </c>
      <c r="W46" s="715">
        <f t="shared" si="35"/>
        <v>4</v>
      </c>
      <c r="X46" s="715" t="str">
        <f t="shared" si="36"/>
        <v>Q1</v>
      </c>
      <c r="Y46" s="717" t="e">
        <f ca="1">_xll.BDP($T46,Y$1)</f>
        <v>#NAME?</v>
      </c>
      <c r="Z46" s="717" t="e">
        <f ca="1">_xll.BDP($T46,$Z$1)</f>
        <v>#NAME?</v>
      </c>
      <c r="AA46" s="717" t="e">
        <f ca="1">_xll.BDP($T46,AA$1)</f>
        <v>#NAME?</v>
      </c>
      <c r="AB46" s="718" t="e">
        <f ca="1">IF(AA46="FLOATING",J46,(_xll.BDP($T46,AB$1)/100))</f>
        <v>#NAME?</v>
      </c>
      <c r="AC46" s="719" t="e">
        <f ca="1">_xll.BDP(T46,$AC$1)</f>
        <v>#NAME?</v>
      </c>
      <c r="AD46" s="720" t="e">
        <f ca="1">_xll.BDP($T46,AD$1)</f>
        <v>#NAME?</v>
      </c>
      <c r="AE46" s="719" t="e">
        <f ca="1">_xll.BDP($T46,AE$1)</f>
        <v>#NAME?</v>
      </c>
      <c r="AF46" s="715" t="e">
        <f ca="1">_xll.BDP($T46,AF$1)</f>
        <v>#NAME?</v>
      </c>
      <c r="AG46" s="719" t="e">
        <f ca="1">_xll.BDP($T46,AG$1)</f>
        <v>#NAME?</v>
      </c>
      <c r="AH46" s="719" t="e">
        <f ca="1">VLOOKUP(AF46,Values!$A$1:$C$12,2,FALSE)</f>
        <v>#NAME?</v>
      </c>
      <c r="AI46" s="716" t="e">
        <f ca="1">_xll.BDP($T46,$AI$1)</f>
        <v>#NAME?</v>
      </c>
      <c r="AJ46" s="716" t="e">
        <f ca="1">_xll.BDP($T46,$AJ$1)</f>
        <v>#NAME?</v>
      </c>
      <c r="AK46" s="716" t="e">
        <f ca="1">_xll.BDP($T46,$AK$1)</f>
        <v>#NAME?</v>
      </c>
      <c r="AL46" s="721" t="e">
        <f ca="1">VLOOKUP(AK46,Values!$E$2:$F$8,2,)</f>
        <v>#NAME?</v>
      </c>
      <c r="AM46" s="719" t="e">
        <f ca="1">_xll.BDP($T46,$AM$1)</f>
        <v>#NAME?</v>
      </c>
      <c r="AN46" s="719" t="e">
        <f ca="1">_xll.BDP($T46,$AN$1)</f>
        <v>#NAME?</v>
      </c>
      <c r="AO46" s="719" t="e">
        <f ca="1">_xll.BDP($T46,$AO$1)</f>
        <v>#NAME?</v>
      </c>
      <c r="AP46" s="719" t="str">
        <f t="shared" si="37"/>
        <v>3yr</v>
      </c>
      <c r="AQ46" s="775" t="e">
        <f ca="1">_xll.BDP(T46,"YRS_TO_MTY_ISSUE")</f>
        <v>#NAME?</v>
      </c>
      <c r="AR46" s="794">
        <f t="shared" si="38"/>
        <v>3</v>
      </c>
      <c r="AS46" s="795"/>
      <c r="AT46" s="719" t="e">
        <f ca="1">_xll.BDP($T46,AT$1)</f>
        <v>#NAME?</v>
      </c>
      <c r="AU46" s="719" t="e">
        <f ca="1">_xll.BDP(T46,$AU$1)</f>
        <v>#NAME?</v>
      </c>
      <c r="AV46" s="719" t="e">
        <f ca="1">_xll.BDP(T46,$AV$1)</f>
        <v>#NAME?</v>
      </c>
      <c r="AW46" s="719" t="e">
        <f ca="1">_xll.BDP($T46,AW$1)</f>
        <v>#NAME?</v>
      </c>
      <c r="AX46" s="719" t="e">
        <f t="shared" ca="1" si="39"/>
        <v>#NAME?</v>
      </c>
      <c r="AY46" s="719" t="e">
        <f ca="1">_xll.BDP(T46,$AY$1)</f>
        <v>#NAME?</v>
      </c>
      <c r="AZ46" s="719" t="e">
        <f t="shared" ca="1" si="40"/>
        <v>#NAME?</v>
      </c>
      <c r="BA46" s="719" t="e">
        <f t="shared" ca="1" si="41"/>
        <v>#NAME?</v>
      </c>
      <c r="BB46" s="719" t="e">
        <f ca="1">VLOOKUP(Y46,Values!$H$2:$I$15,2,FALSE)</f>
        <v>#NAME?</v>
      </c>
      <c r="BC46" s="719" t="s">
        <v>9428</v>
      </c>
    </row>
    <row r="47" spans="1:55" ht="12.75" customHeight="1" x14ac:dyDescent="0.3">
      <c r="A47" s="707">
        <v>42025</v>
      </c>
      <c r="B47" s="706" t="s">
        <v>9045</v>
      </c>
      <c r="C47" s="708" t="s">
        <v>2459</v>
      </c>
      <c r="D47" s="709">
        <v>300</v>
      </c>
      <c r="E47" s="708" t="s">
        <v>149</v>
      </c>
      <c r="F47" s="710">
        <v>56796</v>
      </c>
      <c r="G47" s="711" t="s">
        <v>656</v>
      </c>
      <c r="H47" s="712" t="s">
        <v>329</v>
      </c>
      <c r="I47" s="761" t="s">
        <v>9046</v>
      </c>
      <c r="J47" s="761" t="s">
        <v>398</v>
      </c>
      <c r="K47" s="712">
        <v>5</v>
      </c>
      <c r="L47" s="714"/>
      <c r="M47" s="712"/>
      <c r="N47" s="706" t="s">
        <v>93</v>
      </c>
      <c r="O47" s="712" t="s">
        <v>93</v>
      </c>
      <c r="P47" s="708" t="s">
        <v>93</v>
      </c>
      <c r="Q47" s="714" t="s">
        <v>2069</v>
      </c>
      <c r="R47" s="708" t="s">
        <v>93</v>
      </c>
      <c r="S47" s="708" t="s">
        <v>9078</v>
      </c>
      <c r="T47" s="715" t="str">
        <f t="shared" si="33"/>
        <v>EK7136261 Corp</v>
      </c>
      <c r="U47" s="716" t="e">
        <f ca="1">_xll.BDP($T47,$U$1)</f>
        <v>#NAME?</v>
      </c>
      <c r="V47" s="715">
        <f t="shared" si="34"/>
        <v>1</v>
      </c>
      <c r="W47" s="715">
        <f t="shared" si="35"/>
        <v>4</v>
      </c>
      <c r="X47" s="715" t="str">
        <f t="shared" si="36"/>
        <v>Q1</v>
      </c>
      <c r="Y47" s="717" t="e">
        <f ca="1">_xll.BDP($T47,Y$1)</f>
        <v>#NAME?</v>
      </c>
      <c r="Z47" s="717" t="e">
        <f ca="1">_xll.BDP($T47,$Z$1)</f>
        <v>#NAME?</v>
      </c>
      <c r="AA47" s="717" t="e">
        <f ca="1">_xll.BDP($T47,AA$1)</f>
        <v>#NAME?</v>
      </c>
      <c r="AB47" s="718" t="e">
        <f ca="1">IF(AA47="FLOATING",J47,(_xll.BDP($T47,AB$1)/100))</f>
        <v>#NAME?</v>
      </c>
      <c r="AC47" s="719" t="e">
        <f ca="1">_xll.BDP(T47,$AC$1)</f>
        <v>#NAME?</v>
      </c>
      <c r="AD47" s="720" t="e">
        <f ca="1">_xll.BDP($T47,AD$1)</f>
        <v>#NAME?</v>
      </c>
      <c r="AE47" s="719" t="e">
        <f ca="1">_xll.BDP($T47,AE$1)</f>
        <v>#NAME?</v>
      </c>
      <c r="AF47" s="715" t="e">
        <f ca="1">_xll.BDP($T47,AF$1)</f>
        <v>#NAME?</v>
      </c>
      <c r="AG47" s="719" t="e">
        <f ca="1">_xll.BDP($T47,AG$1)</f>
        <v>#NAME?</v>
      </c>
      <c r="AH47" s="719" t="e">
        <f ca="1">VLOOKUP(AF47,Values!$A$1:$C$12,2,FALSE)</f>
        <v>#NAME?</v>
      </c>
      <c r="AI47" s="716" t="e">
        <f ca="1">_xll.BDP($T47,$AI$1)</f>
        <v>#NAME?</v>
      </c>
      <c r="AJ47" s="716" t="e">
        <f ca="1">_xll.BDP($T47,$AJ$1)</f>
        <v>#NAME?</v>
      </c>
      <c r="AK47" s="716" t="e">
        <f ca="1">_xll.BDP($T47,$AK$1)</f>
        <v>#NAME?</v>
      </c>
      <c r="AL47" s="721" t="e">
        <f ca="1">VLOOKUP(AK47,Values!$E$2:$F$8,2,)</f>
        <v>#NAME?</v>
      </c>
      <c r="AM47" s="719" t="e">
        <f ca="1">_xll.BDP($T47,$AM$1)</f>
        <v>#NAME?</v>
      </c>
      <c r="AN47" s="719" t="e">
        <f ca="1">_xll.BDP($T47,$AN$1)</f>
        <v>#NAME?</v>
      </c>
      <c r="AO47" s="719" t="e">
        <f ca="1">_xll.BDP($T47,$AO$1)</f>
        <v>#NAME?</v>
      </c>
      <c r="AP47" s="719" t="str">
        <f t="shared" si="37"/>
        <v>40yr</v>
      </c>
      <c r="AQ47" s="775" t="e">
        <f ca="1">_xll.BDP(T47,"YRS_TO_MTY_ISSUE")</f>
        <v>#NAME?</v>
      </c>
      <c r="AR47" s="794">
        <f t="shared" si="38"/>
        <v>40.4</v>
      </c>
      <c r="AS47" s="795"/>
      <c r="AT47" s="719" t="e">
        <f ca="1">_xll.BDP($T47,AT$1)</f>
        <v>#NAME?</v>
      </c>
      <c r="AU47" s="719" t="e">
        <f ca="1">_xll.BDP(T47,$AU$1)</f>
        <v>#NAME?</v>
      </c>
      <c r="AV47" s="719" t="e">
        <f ca="1">_xll.BDP(T47,$AV$1)</f>
        <v>#NAME?</v>
      </c>
      <c r="AW47" s="719" t="e">
        <f ca="1">_xll.BDP($T47,AW$1)</f>
        <v>#NAME?</v>
      </c>
      <c r="AX47" s="719" t="e">
        <f t="shared" ca="1" si="39"/>
        <v>#NAME?</v>
      </c>
      <c r="AY47" s="719" t="e">
        <f ca="1">_xll.BDP(T47,$AY$1)</f>
        <v>#NAME?</v>
      </c>
      <c r="AZ47" s="719" t="e">
        <f t="shared" ca="1" si="40"/>
        <v>#NAME?</v>
      </c>
      <c r="BA47" s="719" t="e">
        <f t="shared" ca="1" si="41"/>
        <v>#NAME?</v>
      </c>
      <c r="BB47" s="719" t="e">
        <f ca="1">VLOOKUP(Y47,Values!$H$2:$I$15,2,FALSE)</f>
        <v>#NAME?</v>
      </c>
      <c r="BC47" s="719" t="e">
        <f ca="1">_xll.BDS(T47,$BC$1)</f>
        <v>#NAME?</v>
      </c>
    </row>
    <row r="48" spans="1:55" ht="12.75" customHeight="1" x14ac:dyDescent="0.3">
      <c r="A48" s="707">
        <v>42024</v>
      </c>
      <c r="B48" s="706" t="s">
        <v>5793</v>
      </c>
      <c r="C48" s="708" t="s">
        <v>276</v>
      </c>
      <c r="D48" s="709">
        <v>300</v>
      </c>
      <c r="E48" s="708" t="s">
        <v>1824</v>
      </c>
      <c r="F48" s="710">
        <v>43944</v>
      </c>
      <c r="G48" s="711" t="s">
        <v>401</v>
      </c>
      <c r="H48" s="712" t="s">
        <v>2299</v>
      </c>
      <c r="I48" s="761" t="s">
        <v>9047</v>
      </c>
      <c r="J48" s="761" t="s">
        <v>9048</v>
      </c>
      <c r="K48" s="712">
        <v>-7.5</v>
      </c>
      <c r="L48" s="714"/>
      <c r="M48" s="712"/>
      <c r="N48" s="706" t="s">
        <v>391</v>
      </c>
      <c r="O48" s="712">
        <v>1.67</v>
      </c>
      <c r="P48" s="708" t="s">
        <v>1890</v>
      </c>
      <c r="Q48" s="714"/>
      <c r="R48" s="708">
        <v>5</v>
      </c>
      <c r="S48" s="708" t="s">
        <v>9077</v>
      </c>
      <c r="T48" s="715" t="str">
        <f t="shared" si="33"/>
        <v>EK7103410 Corp</v>
      </c>
      <c r="U48" s="716" t="e">
        <f ca="1">_xll.BDP($T48,$U$1)</f>
        <v>#NAME?</v>
      </c>
      <c r="V48" s="715">
        <f t="shared" si="34"/>
        <v>1</v>
      </c>
      <c r="W48" s="715">
        <f t="shared" si="35"/>
        <v>4</v>
      </c>
      <c r="X48" s="715" t="str">
        <f t="shared" si="36"/>
        <v>Q1</v>
      </c>
      <c r="Y48" s="717" t="e">
        <f ca="1">_xll.BDP($T48,Y$1)</f>
        <v>#NAME?</v>
      </c>
      <c r="Z48" s="717" t="e">
        <f ca="1">_xll.BDP($T48,$Z$1)</f>
        <v>#NAME?</v>
      </c>
      <c r="AA48" s="717" t="e">
        <f ca="1">_xll.BDP($T48,AA$1)</f>
        <v>#NAME?</v>
      </c>
      <c r="AB48" s="718" t="e">
        <f ca="1">IF(AA48="FLOATING",J48,(_xll.BDP($T48,AB$1)/100))</f>
        <v>#NAME?</v>
      </c>
      <c r="AC48" s="719" t="e">
        <f ca="1">_xll.BDP(T48,$AC$1)</f>
        <v>#NAME?</v>
      </c>
      <c r="AD48" s="720" t="e">
        <f ca="1">_xll.BDP($T48,AD$1)</f>
        <v>#NAME?</v>
      </c>
      <c r="AE48" s="719" t="e">
        <f ca="1">_xll.BDP($T48,AE$1)</f>
        <v>#NAME?</v>
      </c>
      <c r="AF48" s="715" t="e">
        <f ca="1">_xll.BDP($T48,AF$1)</f>
        <v>#NAME?</v>
      </c>
      <c r="AG48" s="719" t="e">
        <f ca="1">_xll.BDP($T48,AG$1)</f>
        <v>#NAME?</v>
      </c>
      <c r="AH48" s="719" t="e">
        <f ca="1">VLOOKUP(AF48,Values!$A$1:$C$12,2,FALSE)</f>
        <v>#NAME?</v>
      </c>
      <c r="AI48" s="716" t="e">
        <f ca="1">_xll.BDP($T48,$AI$1)</f>
        <v>#NAME?</v>
      </c>
      <c r="AJ48" s="716" t="e">
        <f ca="1">_xll.BDP($T48,$AJ$1)</f>
        <v>#NAME?</v>
      </c>
      <c r="AK48" s="716" t="e">
        <f ca="1">_xll.BDP($T48,$AK$1)</f>
        <v>#NAME?</v>
      </c>
      <c r="AL48" s="721" t="e">
        <f ca="1">VLOOKUP(AK48,Values!$E$2:$F$8,2,)</f>
        <v>#NAME?</v>
      </c>
      <c r="AM48" s="719" t="e">
        <f ca="1">_xll.BDP($T48,$AM$1)</f>
        <v>#NAME?</v>
      </c>
      <c r="AN48" s="719" t="e">
        <f ca="1">_xll.BDP($T48,$AN$1)</f>
        <v>#NAME?</v>
      </c>
      <c r="AO48" s="719" t="e">
        <f ca="1">_xll.BDP($T48,$AO$1)</f>
        <v>#NAME?</v>
      </c>
      <c r="AP48" s="719" t="str">
        <f t="shared" si="37"/>
        <v>5.25yr</v>
      </c>
      <c r="AQ48" s="775" t="e">
        <f ca="1">_xll.BDP(T48,"YRS_TO_MTY_ISSUE")</f>
        <v>#NAME?</v>
      </c>
      <c r="AR48" s="794">
        <f t="shared" si="38"/>
        <v>5.3</v>
      </c>
      <c r="AS48" s="795"/>
      <c r="AT48" s="719" t="e">
        <f ca="1">_xll.BDP($T48,AT$1)</f>
        <v>#NAME?</v>
      </c>
      <c r="AU48" s="719" t="e">
        <f ca="1">_xll.BDP(T48,$AU$1)</f>
        <v>#NAME?</v>
      </c>
      <c r="AV48" s="719" t="e">
        <f ca="1">_xll.BDP(T48,$AV$1)</f>
        <v>#NAME?</v>
      </c>
      <c r="AW48" s="719" t="e">
        <f ca="1">_xll.BDP($T48,AW$1)</f>
        <v>#NAME?</v>
      </c>
      <c r="AX48" s="719" t="e">
        <f t="shared" ca="1" si="39"/>
        <v>#NAME?</v>
      </c>
      <c r="AY48" s="719" t="e">
        <f ca="1">_xll.BDP(T48,$AY$1)</f>
        <v>#NAME?</v>
      </c>
      <c r="AZ48" s="719" t="e">
        <f t="shared" ca="1" si="40"/>
        <v>#NAME?</v>
      </c>
      <c r="BA48" s="719" t="e">
        <f t="shared" ca="1" si="41"/>
        <v>#NAME?</v>
      </c>
      <c r="BB48" s="719" t="e">
        <f ca="1">VLOOKUP(Y48,Values!$H$2:$I$15,2,FALSE)</f>
        <v>#NAME?</v>
      </c>
      <c r="BC48" s="719" t="e">
        <f ca="1">_xll.BDS(T48,$BC$1,"cols=1;rows=2")</f>
        <v>#NAME?</v>
      </c>
    </row>
    <row r="49" spans="1:55" ht="12.75" customHeight="1" x14ac:dyDescent="0.3">
      <c r="A49" s="707">
        <v>42024</v>
      </c>
      <c r="B49" s="706" t="s">
        <v>9049</v>
      </c>
      <c r="C49" s="708" t="s">
        <v>276</v>
      </c>
      <c r="D49" s="709">
        <v>1000</v>
      </c>
      <c r="E49" s="708" t="s">
        <v>1824</v>
      </c>
      <c r="F49" s="710">
        <v>43944</v>
      </c>
      <c r="G49" s="711" t="s">
        <v>401</v>
      </c>
      <c r="H49" s="712" t="s">
        <v>282</v>
      </c>
      <c r="I49" s="761" t="s">
        <v>7415</v>
      </c>
      <c r="J49" s="761" t="s">
        <v>718</v>
      </c>
      <c r="K49" s="712">
        <v>-7.5</v>
      </c>
      <c r="L49" s="714"/>
      <c r="M49" s="712"/>
      <c r="N49" s="706" t="s">
        <v>463</v>
      </c>
      <c r="O49" s="712">
        <v>3</v>
      </c>
      <c r="P49" s="708" t="s">
        <v>1890</v>
      </c>
      <c r="Q49" s="714"/>
      <c r="R49" s="708">
        <v>5</v>
      </c>
      <c r="S49" s="708" t="s">
        <v>9076</v>
      </c>
      <c r="T49" s="715" t="str">
        <f t="shared" si="33"/>
        <v>EK7096515 Corp</v>
      </c>
      <c r="U49" s="716" t="e">
        <f ca="1">_xll.BDP($T49,$U$1)</f>
        <v>#NAME?</v>
      </c>
      <c r="V49" s="715">
        <f t="shared" si="34"/>
        <v>1</v>
      </c>
      <c r="W49" s="715">
        <f t="shared" si="35"/>
        <v>4</v>
      </c>
      <c r="X49" s="715" t="str">
        <f t="shared" si="36"/>
        <v>Q1</v>
      </c>
      <c r="Y49" s="717" t="e">
        <f ca="1">_xll.BDP($T49,Y$1)</f>
        <v>#NAME?</v>
      </c>
      <c r="Z49" s="717" t="e">
        <f ca="1">_xll.BDP($T49,$Z$1)</f>
        <v>#NAME?</v>
      </c>
      <c r="AA49" s="717" t="e">
        <f ca="1">_xll.BDP($T49,AA$1)</f>
        <v>#NAME?</v>
      </c>
      <c r="AB49" s="718" t="e">
        <f ca="1">IF(AA49="FLOATING",J49,(_xll.BDP($T49,AB$1)/100))</f>
        <v>#NAME?</v>
      </c>
      <c r="AC49" s="719" t="e">
        <f ca="1">_xll.BDP(T49,$AC$1)</f>
        <v>#NAME?</v>
      </c>
      <c r="AD49" s="720" t="e">
        <f ca="1">_xll.BDP($T49,AD$1)</f>
        <v>#NAME?</v>
      </c>
      <c r="AE49" s="719" t="e">
        <f ca="1">_xll.BDP($T49,AE$1)</f>
        <v>#NAME?</v>
      </c>
      <c r="AF49" s="715" t="e">
        <f ca="1">_xll.BDP($T49,AF$1)</f>
        <v>#NAME?</v>
      </c>
      <c r="AG49" s="719" t="e">
        <f ca="1">_xll.BDP($T49,AG$1)</f>
        <v>#NAME?</v>
      </c>
      <c r="AH49" s="719" t="e">
        <f ca="1">VLOOKUP(AF49,Values!$A$1:$C$12,2,FALSE)</f>
        <v>#NAME?</v>
      </c>
      <c r="AI49" s="716" t="e">
        <f ca="1">_xll.BDP($T49,$AI$1)</f>
        <v>#NAME?</v>
      </c>
      <c r="AJ49" s="716" t="e">
        <f ca="1">_xll.BDP($T49,$AJ$1)</f>
        <v>#NAME?</v>
      </c>
      <c r="AK49" s="716" t="e">
        <f ca="1">_xll.BDP($T49,$AK$1)</f>
        <v>#NAME?</v>
      </c>
      <c r="AL49" s="721" t="e">
        <f ca="1">VLOOKUP(AK49,Values!$E$2:$F$8,2,)</f>
        <v>#NAME?</v>
      </c>
      <c r="AM49" s="719" t="e">
        <f ca="1">_xll.BDP($T49,$AM$1)</f>
        <v>#NAME?</v>
      </c>
      <c r="AN49" s="719" t="e">
        <f ca="1">_xll.BDP($T49,$AN$1)</f>
        <v>#NAME?</v>
      </c>
      <c r="AO49" s="719" t="e">
        <f ca="1">_xll.BDP($T49,$AO$1)</f>
        <v>#NAME?</v>
      </c>
      <c r="AP49" s="719" t="str">
        <f t="shared" si="37"/>
        <v>5.25yr</v>
      </c>
      <c r="AQ49" s="775" t="e">
        <f ca="1">_xll.BDP(T49,"YRS_TO_MTY_ISSUE")</f>
        <v>#NAME?</v>
      </c>
      <c r="AR49" s="794">
        <f t="shared" si="38"/>
        <v>5.3</v>
      </c>
      <c r="AS49" s="795"/>
      <c r="AT49" s="719" t="e">
        <f ca="1">_xll.BDP($T49,AT$1)</f>
        <v>#NAME?</v>
      </c>
      <c r="AU49" s="719" t="e">
        <f ca="1">_xll.BDP(T49,$AU$1)</f>
        <v>#NAME?</v>
      </c>
      <c r="AV49" s="719" t="e">
        <f ca="1">_xll.BDP(T49,$AV$1)</f>
        <v>#NAME?</v>
      </c>
      <c r="AW49" s="719" t="e">
        <f ca="1">_xll.BDP($T49,AW$1)</f>
        <v>#NAME?</v>
      </c>
      <c r="AX49" s="719" t="e">
        <f t="shared" ca="1" si="39"/>
        <v>#NAME?</v>
      </c>
      <c r="AY49" s="719" t="e">
        <f ca="1">_xll.BDP(T49,$AY$1)</f>
        <v>#NAME?</v>
      </c>
      <c r="AZ49" s="719" t="e">
        <f t="shared" ca="1" si="40"/>
        <v>#NAME?</v>
      </c>
      <c r="BA49" s="719" t="e">
        <f t="shared" ca="1" si="41"/>
        <v>#NAME?</v>
      </c>
      <c r="BB49" s="719" t="e">
        <f ca="1">VLOOKUP(Y49,Values!$H$2:$I$15,2,FALSE)</f>
        <v>#NAME?</v>
      </c>
      <c r="BC49" s="719" t="s">
        <v>9499</v>
      </c>
    </row>
    <row r="50" spans="1:55" ht="12.75" customHeight="1" x14ac:dyDescent="0.3">
      <c r="A50" s="707">
        <v>42024</v>
      </c>
      <c r="B50" s="706" t="s">
        <v>9050</v>
      </c>
      <c r="C50" s="708" t="s">
        <v>276</v>
      </c>
      <c r="D50" s="709">
        <v>1700</v>
      </c>
      <c r="E50" s="708" t="s">
        <v>66</v>
      </c>
      <c r="F50" s="710">
        <v>42027</v>
      </c>
      <c r="G50" s="711" t="s">
        <v>401</v>
      </c>
      <c r="H50" s="712" t="s">
        <v>2769</v>
      </c>
      <c r="I50" s="761" t="s">
        <v>9051</v>
      </c>
      <c r="J50" s="761" t="s">
        <v>398</v>
      </c>
      <c r="K50" s="712">
        <v>-7.5</v>
      </c>
      <c r="L50" s="714"/>
      <c r="M50" s="712"/>
      <c r="N50" s="706" t="s">
        <v>116</v>
      </c>
      <c r="O50" s="712">
        <v>2.94</v>
      </c>
      <c r="P50" s="708" t="s">
        <v>1900</v>
      </c>
      <c r="Q50" s="714"/>
      <c r="R50" s="708">
        <v>10</v>
      </c>
      <c r="S50" s="708" t="s">
        <v>9075</v>
      </c>
      <c r="T50" s="715" t="str">
        <f t="shared" si="33"/>
        <v>EK7096572 Corp</v>
      </c>
      <c r="U50" s="716" t="e">
        <f ca="1">_xll.BDP($T50,$U$1)</f>
        <v>#NAME?</v>
      </c>
      <c r="V50" s="715">
        <f t="shared" si="34"/>
        <v>1</v>
      </c>
      <c r="W50" s="715">
        <f t="shared" si="35"/>
        <v>4</v>
      </c>
      <c r="X50" s="715" t="str">
        <f t="shared" si="36"/>
        <v>Q1</v>
      </c>
      <c r="Y50" s="717" t="e">
        <f ca="1">_xll.BDP($T50,Y$1)</f>
        <v>#NAME?</v>
      </c>
      <c r="Z50" s="717" t="e">
        <f ca="1">_xll.BDP($T50,$Z$1)</f>
        <v>#NAME?</v>
      </c>
      <c r="AA50" s="717" t="e">
        <f ca="1">_xll.BDP($T50,AA$1)</f>
        <v>#NAME?</v>
      </c>
      <c r="AB50" s="718" t="e">
        <f ca="1">IF(AA50="FLOATING",J50,(_xll.BDP($T50,AB$1)/100))</f>
        <v>#NAME?</v>
      </c>
      <c r="AC50" s="719" t="e">
        <f ca="1">_xll.BDP(T50,$AC$1)</f>
        <v>#NAME?</v>
      </c>
      <c r="AD50" s="720" t="e">
        <f ca="1">_xll.BDP($T50,AD$1)</f>
        <v>#NAME?</v>
      </c>
      <c r="AE50" s="719" t="e">
        <f ca="1">_xll.BDP($T50,AE$1)</f>
        <v>#NAME?</v>
      </c>
      <c r="AF50" s="715" t="e">
        <f ca="1">_xll.BDP($T50,AF$1)</f>
        <v>#NAME?</v>
      </c>
      <c r="AG50" s="719" t="e">
        <f ca="1">_xll.BDP($T50,AG$1)</f>
        <v>#NAME?</v>
      </c>
      <c r="AH50" s="719" t="e">
        <f ca="1">VLOOKUP(AF50,Values!$A$1:$C$12,2,FALSE)</f>
        <v>#NAME?</v>
      </c>
      <c r="AI50" s="716" t="e">
        <f ca="1">_xll.BDP($T50,$AI$1)</f>
        <v>#NAME?</v>
      </c>
      <c r="AJ50" s="716" t="e">
        <f ca="1">_xll.BDP($T50,$AJ$1)</f>
        <v>#NAME?</v>
      </c>
      <c r="AK50" s="716" t="e">
        <f ca="1">_xll.BDP($T50,$AK$1)</f>
        <v>#NAME?</v>
      </c>
      <c r="AL50" s="721" t="e">
        <f ca="1">VLOOKUP(AK50,Values!$E$2:$F$8,2,)</f>
        <v>#NAME?</v>
      </c>
      <c r="AM50" s="719" t="e">
        <f ca="1">_xll.BDP($T50,$AM$1)</f>
        <v>#NAME?</v>
      </c>
      <c r="AN50" s="719" t="e">
        <f ca="1">_xll.BDP($T50,$AN$1)</f>
        <v>#NAME?</v>
      </c>
      <c r="AO50" s="719" t="e">
        <f ca="1">_xll.BDP($T50,$AO$1)</f>
        <v>#NAME?</v>
      </c>
      <c r="AP50" s="719" t="str">
        <f t="shared" si="37"/>
        <v>10yr</v>
      </c>
      <c r="AQ50" s="775" t="e">
        <f ca="1">_xll.BDP(T50,"YRS_TO_MTY_ISSUE")</f>
        <v>#NAME?</v>
      </c>
      <c r="AR50" s="794">
        <f t="shared" si="38"/>
        <v>0</v>
      </c>
      <c r="AS50" s="795"/>
      <c r="AT50" s="719" t="e">
        <f ca="1">_xll.BDP($T50,AT$1)</f>
        <v>#NAME?</v>
      </c>
      <c r="AU50" s="719" t="e">
        <f ca="1">_xll.BDP(T50,$AU$1)</f>
        <v>#NAME?</v>
      </c>
      <c r="AV50" s="719" t="e">
        <f ca="1">_xll.BDP(T50,$AV$1)</f>
        <v>#NAME?</v>
      </c>
      <c r="AW50" s="719" t="e">
        <f ca="1">_xll.BDP($T50,AW$1)</f>
        <v>#NAME?</v>
      </c>
      <c r="AX50" s="719" t="e">
        <f t="shared" ca="1" si="39"/>
        <v>#NAME?</v>
      </c>
      <c r="AY50" s="719" t="e">
        <f ca="1">_xll.BDP(T50,$AY$1)</f>
        <v>#NAME?</v>
      </c>
      <c r="AZ50" s="719" t="e">
        <f t="shared" ca="1" si="40"/>
        <v>#NAME?</v>
      </c>
      <c r="BA50" s="719" t="e">
        <f t="shared" ca="1" si="41"/>
        <v>#NAME?</v>
      </c>
      <c r="BB50" s="719" t="e">
        <f ca="1">VLOOKUP(Y50,Values!$H$2:$I$15,2,FALSE)</f>
        <v>#NAME?</v>
      </c>
      <c r="BC50" s="719" t="s">
        <v>9499</v>
      </c>
    </row>
    <row r="51" spans="1:55" ht="12.75" customHeight="1" x14ac:dyDescent="0.3">
      <c r="A51" s="707">
        <v>42024</v>
      </c>
      <c r="B51" s="706" t="s">
        <v>3666</v>
      </c>
      <c r="C51" s="708" t="s">
        <v>847</v>
      </c>
      <c r="D51" s="709">
        <v>550</v>
      </c>
      <c r="E51" s="708" t="s">
        <v>12</v>
      </c>
      <c r="F51" s="710">
        <v>43126</v>
      </c>
      <c r="G51" s="711" t="s">
        <v>9052</v>
      </c>
      <c r="H51" s="712" t="s">
        <v>155</v>
      </c>
      <c r="I51" s="761" t="s">
        <v>9053</v>
      </c>
      <c r="J51" s="761" t="s">
        <v>642</v>
      </c>
      <c r="K51" s="712">
        <v>-2.5</v>
      </c>
      <c r="L51" s="714"/>
      <c r="M51" s="712"/>
      <c r="N51" s="706" t="s">
        <v>6323</v>
      </c>
      <c r="O51" s="712">
        <v>1.23</v>
      </c>
      <c r="P51" s="708" t="s">
        <v>1900</v>
      </c>
      <c r="Q51" s="714"/>
      <c r="R51" s="708">
        <v>10</v>
      </c>
      <c r="S51" s="708" t="s">
        <v>9073</v>
      </c>
      <c r="T51" s="715" t="str">
        <f t="shared" si="33"/>
        <v>EK7096630 Corp</v>
      </c>
      <c r="U51" s="716" t="e">
        <f ca="1">_xll.BDP($T51,$U$1)</f>
        <v>#NAME?</v>
      </c>
      <c r="V51" s="715">
        <f t="shared" si="34"/>
        <v>1</v>
      </c>
      <c r="W51" s="715">
        <f t="shared" si="35"/>
        <v>4</v>
      </c>
      <c r="X51" s="715" t="str">
        <f t="shared" si="36"/>
        <v>Q1</v>
      </c>
      <c r="Y51" s="717" t="e">
        <f ca="1">_xll.BDP($T51,Y$1)</f>
        <v>#NAME?</v>
      </c>
      <c r="Z51" s="717" t="e">
        <f ca="1">_xll.BDP($T51,$Z$1)</f>
        <v>#NAME?</v>
      </c>
      <c r="AA51" s="717" t="e">
        <f ca="1">_xll.BDP($T51,AA$1)</f>
        <v>#NAME?</v>
      </c>
      <c r="AB51" s="718" t="e">
        <f ca="1">IF(AA51="FLOATING",J51,(_xll.BDP($T51,AB$1)/100))</f>
        <v>#NAME?</v>
      </c>
      <c r="AC51" s="719" t="e">
        <f ca="1">_xll.BDP(T51,$AC$1)</f>
        <v>#NAME?</v>
      </c>
      <c r="AD51" s="720" t="e">
        <f ca="1">_xll.BDP($T51,AD$1)</f>
        <v>#NAME?</v>
      </c>
      <c r="AE51" s="719" t="e">
        <f ca="1">_xll.BDP($T51,AE$1)</f>
        <v>#NAME?</v>
      </c>
      <c r="AF51" s="715" t="e">
        <f ca="1">_xll.BDP($T51,AF$1)</f>
        <v>#NAME?</v>
      </c>
      <c r="AG51" s="719" t="e">
        <f ca="1">_xll.BDP($T51,AG$1)</f>
        <v>#NAME?</v>
      </c>
      <c r="AH51" s="719" t="e">
        <f ca="1">VLOOKUP(AF51,Values!$A$1:$C$12,2,FALSE)</f>
        <v>#NAME?</v>
      </c>
      <c r="AI51" s="716" t="e">
        <f ca="1">_xll.BDP($T51,$AI$1)</f>
        <v>#NAME?</v>
      </c>
      <c r="AJ51" s="716" t="e">
        <f ca="1">_xll.BDP($T51,$AJ$1)</f>
        <v>#NAME?</v>
      </c>
      <c r="AK51" s="716" t="e">
        <f ca="1">_xll.BDP($T51,$AK$1)</f>
        <v>#NAME?</v>
      </c>
      <c r="AL51" s="721" t="e">
        <f ca="1">VLOOKUP(AK51,Values!$E$2:$F$8,2,)</f>
        <v>#NAME?</v>
      </c>
      <c r="AM51" s="719" t="e">
        <f ca="1">_xll.BDP($T51,$AM$1)</f>
        <v>#NAME?</v>
      </c>
      <c r="AN51" s="719" t="e">
        <f ca="1">_xll.BDP($T51,$AN$1)</f>
        <v>#NAME?</v>
      </c>
      <c r="AO51" s="719" t="e">
        <f ca="1">_xll.BDP($T51,$AO$1)</f>
        <v>#NAME?</v>
      </c>
      <c r="AP51" s="719" t="str">
        <f t="shared" si="37"/>
        <v>3yr</v>
      </c>
      <c r="AQ51" s="775" t="e">
        <f ca="1">_xll.BDP(T51,"YRS_TO_MTY_ISSUE")</f>
        <v>#NAME?</v>
      </c>
      <c r="AR51" s="794">
        <f t="shared" si="38"/>
        <v>3</v>
      </c>
      <c r="AS51" s="795"/>
      <c r="AT51" s="719" t="e">
        <f ca="1">_xll.BDP($T51,AT$1)</f>
        <v>#NAME?</v>
      </c>
      <c r="AU51" s="719" t="e">
        <f ca="1">_xll.BDP(T51,$AU$1)</f>
        <v>#NAME?</v>
      </c>
      <c r="AV51" s="719" t="e">
        <f ca="1">_xll.BDP(T51,$AV$1)</f>
        <v>#NAME?</v>
      </c>
      <c r="AW51" s="719" t="e">
        <f ca="1">_xll.BDP($T51,AW$1)</f>
        <v>#NAME?</v>
      </c>
      <c r="AX51" s="719" t="e">
        <f t="shared" ca="1" si="39"/>
        <v>#NAME?</v>
      </c>
      <c r="AY51" s="719" t="e">
        <f ca="1">_xll.BDP(T51,$AY$1)</f>
        <v>#NAME?</v>
      </c>
      <c r="AZ51" s="719" t="e">
        <f t="shared" ca="1" si="40"/>
        <v>#NAME?</v>
      </c>
      <c r="BA51" s="719" t="e">
        <f t="shared" ca="1" si="41"/>
        <v>#NAME?</v>
      </c>
      <c r="BB51" s="719" t="e">
        <f ca="1">VLOOKUP(Y51,Values!$H$2:$I$15,2,FALSE)</f>
        <v>#NAME?</v>
      </c>
      <c r="BC51" s="719" t="s">
        <v>9499</v>
      </c>
    </row>
    <row r="52" spans="1:55" ht="12.75" customHeight="1" x14ac:dyDescent="0.3">
      <c r="A52" s="707">
        <v>42024</v>
      </c>
      <c r="B52" s="706" t="s">
        <v>9054</v>
      </c>
      <c r="C52" s="708" t="s">
        <v>847</v>
      </c>
      <c r="D52" s="709">
        <v>750</v>
      </c>
      <c r="E52" s="708" t="s">
        <v>37</v>
      </c>
      <c r="F52" s="710">
        <v>43857</v>
      </c>
      <c r="G52" s="711" t="s">
        <v>9052</v>
      </c>
      <c r="H52" s="712" t="s">
        <v>145</v>
      </c>
      <c r="I52" s="761" t="s">
        <v>9055</v>
      </c>
      <c r="J52" s="761" t="s">
        <v>4249</v>
      </c>
      <c r="K52" s="712">
        <v>-2</v>
      </c>
      <c r="L52" s="714"/>
      <c r="M52" s="712"/>
      <c r="N52" s="706" t="s">
        <v>1472</v>
      </c>
      <c r="O52" s="712">
        <v>1.27</v>
      </c>
      <c r="P52" s="708" t="s">
        <v>2251</v>
      </c>
      <c r="Q52" s="714"/>
      <c r="R52" s="708">
        <v>23</v>
      </c>
      <c r="S52" s="708" t="s">
        <v>9074</v>
      </c>
      <c r="T52" s="715" t="str">
        <f t="shared" si="33"/>
        <v>EK7096812 Corp</v>
      </c>
      <c r="U52" s="716" t="e">
        <f ca="1">_xll.BDP($T52,$U$1)</f>
        <v>#NAME?</v>
      </c>
      <c r="V52" s="715">
        <f t="shared" si="34"/>
        <v>1</v>
      </c>
      <c r="W52" s="715">
        <f t="shared" si="35"/>
        <v>4</v>
      </c>
      <c r="X52" s="715" t="str">
        <f t="shared" si="36"/>
        <v>Q1</v>
      </c>
      <c r="Y52" s="717" t="e">
        <f ca="1">_xll.BDP($T52,Y$1)</f>
        <v>#NAME?</v>
      </c>
      <c r="Z52" s="717" t="e">
        <f ca="1">_xll.BDP($T52,$Z$1)</f>
        <v>#NAME?</v>
      </c>
      <c r="AA52" s="717" t="e">
        <f ca="1">_xll.BDP($T52,AA$1)</f>
        <v>#NAME?</v>
      </c>
      <c r="AB52" s="718" t="e">
        <f ca="1">IF(AA52="FLOATING",J52,(_xll.BDP($T52,AB$1)/100))</f>
        <v>#NAME?</v>
      </c>
      <c r="AC52" s="719" t="e">
        <f ca="1">_xll.BDP(T52,$AC$1)</f>
        <v>#NAME?</v>
      </c>
      <c r="AD52" s="720" t="e">
        <f ca="1">_xll.BDP($T52,AD$1)</f>
        <v>#NAME?</v>
      </c>
      <c r="AE52" s="719" t="e">
        <f ca="1">_xll.BDP($T52,AE$1)</f>
        <v>#NAME?</v>
      </c>
      <c r="AF52" s="715" t="e">
        <f ca="1">_xll.BDP($T52,AF$1)</f>
        <v>#NAME?</v>
      </c>
      <c r="AG52" s="719" t="e">
        <f ca="1">_xll.BDP($T52,AG$1)</f>
        <v>#NAME?</v>
      </c>
      <c r="AH52" s="719" t="e">
        <f ca="1">VLOOKUP(AF52,Values!$A$1:$C$12,2,FALSE)</f>
        <v>#NAME?</v>
      </c>
      <c r="AI52" s="716" t="e">
        <f ca="1">_xll.BDP($T52,$AI$1)</f>
        <v>#NAME?</v>
      </c>
      <c r="AJ52" s="716" t="e">
        <f ca="1">_xll.BDP($T52,$AJ$1)</f>
        <v>#NAME?</v>
      </c>
      <c r="AK52" s="716" t="e">
        <f ca="1">_xll.BDP($T52,$AK$1)</f>
        <v>#NAME?</v>
      </c>
      <c r="AL52" s="721" t="e">
        <f ca="1">VLOOKUP(AK52,Values!$E$2:$F$8,2,)</f>
        <v>#NAME?</v>
      </c>
      <c r="AM52" s="719" t="e">
        <f ca="1">_xll.BDP($T52,$AM$1)</f>
        <v>#NAME?</v>
      </c>
      <c r="AN52" s="719" t="e">
        <f ca="1">_xll.BDP($T52,$AN$1)</f>
        <v>#NAME?</v>
      </c>
      <c r="AO52" s="719" t="e">
        <f ca="1">_xll.BDP($T52,$AO$1)</f>
        <v>#NAME?</v>
      </c>
      <c r="AP52" s="719" t="str">
        <f t="shared" si="37"/>
        <v>5yr</v>
      </c>
      <c r="AQ52" s="775" t="e">
        <f ca="1">_xll.BDP(T52,"YRS_TO_MTY_ISSUE")</f>
        <v>#NAME?</v>
      </c>
      <c r="AR52" s="794">
        <f t="shared" si="38"/>
        <v>5</v>
      </c>
      <c r="AS52" s="795"/>
      <c r="AT52" s="719" t="e">
        <f ca="1">_xll.BDP($T52,AT$1)</f>
        <v>#NAME?</v>
      </c>
      <c r="AU52" s="719" t="e">
        <f ca="1">_xll.BDP(T52,$AU$1)</f>
        <v>#NAME?</v>
      </c>
      <c r="AV52" s="719" t="e">
        <f ca="1">_xll.BDP(T52,$AV$1)</f>
        <v>#NAME?</v>
      </c>
      <c r="AW52" s="719" t="e">
        <f ca="1">_xll.BDP($T52,AW$1)</f>
        <v>#NAME?</v>
      </c>
      <c r="AX52" s="719" t="e">
        <f t="shared" ca="1" si="39"/>
        <v>#NAME?</v>
      </c>
      <c r="AY52" s="719" t="e">
        <f ca="1">_xll.BDP(T52,$AY$1)</f>
        <v>#NAME?</v>
      </c>
      <c r="AZ52" s="719" t="e">
        <f t="shared" ca="1" si="40"/>
        <v>#NAME?</v>
      </c>
      <c r="BA52" s="719" t="e">
        <f t="shared" ca="1" si="41"/>
        <v>#NAME?</v>
      </c>
      <c r="BB52" s="719" t="e">
        <f ca="1">VLOOKUP(Y52,Values!$H$2:$I$15,2,FALSE)</f>
        <v>#NAME?</v>
      </c>
      <c r="BC52" s="719" t="e">
        <f ca="1">_xll.BDS(T52,$BC$1)</f>
        <v>#NAME?</v>
      </c>
    </row>
    <row r="53" spans="1:55" ht="12.75" customHeight="1" x14ac:dyDescent="0.3">
      <c r="A53" s="707">
        <v>42024</v>
      </c>
      <c r="B53" s="706" t="s">
        <v>9056</v>
      </c>
      <c r="C53" s="708" t="s">
        <v>36</v>
      </c>
      <c r="D53" s="709">
        <v>350</v>
      </c>
      <c r="E53" s="708" t="s">
        <v>12</v>
      </c>
      <c r="F53" s="710">
        <v>43123</v>
      </c>
      <c r="G53" s="711" t="s">
        <v>9057</v>
      </c>
      <c r="H53" s="712" t="s">
        <v>177</v>
      </c>
      <c r="I53" s="761" t="s">
        <v>5347</v>
      </c>
      <c r="J53" s="761" t="s">
        <v>9058</v>
      </c>
      <c r="K53" s="712">
        <v>-39.5</v>
      </c>
      <c r="L53" s="714"/>
      <c r="M53" s="712"/>
      <c r="N53" s="706" t="s">
        <v>266</v>
      </c>
      <c r="O53" s="712">
        <v>5.43</v>
      </c>
      <c r="P53" s="708" t="s">
        <v>2092</v>
      </c>
      <c r="Q53" s="714"/>
      <c r="R53" s="708">
        <v>3</v>
      </c>
      <c r="S53" s="708" t="s">
        <v>9072</v>
      </c>
      <c r="T53" s="715" t="str">
        <f t="shared" si="33"/>
        <v>EK7097539 Corp</v>
      </c>
      <c r="U53" s="716" t="e">
        <f ca="1">_xll.BDP($T53,$U$1)</f>
        <v>#NAME?</v>
      </c>
      <c r="V53" s="715">
        <f t="shared" si="34"/>
        <v>1</v>
      </c>
      <c r="W53" s="715">
        <f t="shared" si="35"/>
        <v>4</v>
      </c>
      <c r="X53" s="715" t="str">
        <f t="shared" si="36"/>
        <v>Q1</v>
      </c>
      <c r="Y53" s="717" t="e">
        <f ca="1">_xll.BDP($T53,Y$1)</f>
        <v>#NAME?</v>
      </c>
      <c r="Z53" s="717" t="e">
        <f ca="1">_xll.BDP($T53,$Z$1)</f>
        <v>#NAME?</v>
      </c>
      <c r="AA53" s="717" t="e">
        <f ca="1">_xll.BDP($T53,AA$1)</f>
        <v>#NAME?</v>
      </c>
      <c r="AB53" s="718" t="e">
        <f ca="1">IF(AA53="FLOATING",J53,(_xll.BDP($T53,AB$1)/100))</f>
        <v>#NAME?</v>
      </c>
      <c r="AC53" s="719" t="e">
        <f ca="1">_xll.BDP(T53,$AC$1)</f>
        <v>#NAME?</v>
      </c>
      <c r="AD53" s="720" t="e">
        <f ca="1">_xll.BDP($T53,AD$1)</f>
        <v>#NAME?</v>
      </c>
      <c r="AE53" s="719" t="e">
        <f ca="1">_xll.BDP($T53,AE$1)</f>
        <v>#NAME?</v>
      </c>
      <c r="AF53" s="715" t="e">
        <f ca="1">_xll.BDP($T53,AF$1)</f>
        <v>#NAME?</v>
      </c>
      <c r="AG53" s="719" t="e">
        <f ca="1">_xll.BDP($T53,AG$1)</f>
        <v>#NAME?</v>
      </c>
      <c r="AH53" s="719" t="e">
        <f ca="1">VLOOKUP(AF53,Values!$A$1:$C$12,2,FALSE)</f>
        <v>#NAME?</v>
      </c>
      <c r="AI53" s="716" t="e">
        <f ca="1">_xll.BDP($T53,$AI$1)</f>
        <v>#NAME?</v>
      </c>
      <c r="AJ53" s="716" t="e">
        <f ca="1">_xll.BDP($T53,$AJ$1)</f>
        <v>#NAME?</v>
      </c>
      <c r="AK53" s="716" t="e">
        <f ca="1">_xll.BDP($T53,$AK$1)</f>
        <v>#NAME?</v>
      </c>
      <c r="AL53" s="721" t="e">
        <f ca="1">VLOOKUP(AK53,Values!$E$2:$F$8,2,)</f>
        <v>#NAME?</v>
      </c>
      <c r="AM53" s="719" t="e">
        <f ca="1">_xll.BDP($T53,$AM$1)</f>
        <v>#NAME?</v>
      </c>
      <c r="AN53" s="719" t="e">
        <f ca="1">_xll.BDP($T53,$AN$1)</f>
        <v>#NAME?</v>
      </c>
      <c r="AO53" s="719" t="e">
        <f ca="1">_xll.BDP($T53,$AO$1)</f>
        <v>#NAME?</v>
      </c>
      <c r="AP53" s="719" t="str">
        <f t="shared" si="37"/>
        <v>3yr</v>
      </c>
      <c r="AQ53" s="775" t="e">
        <f ca="1">_xll.BDP(T53,"YRS_TO_MTY_ISSUE")</f>
        <v>#NAME?</v>
      </c>
      <c r="AR53" s="794">
        <f t="shared" si="38"/>
        <v>3</v>
      </c>
      <c r="AS53" s="795"/>
      <c r="AT53" s="719" t="e">
        <f ca="1">_xll.BDP($T53,AT$1)</f>
        <v>#NAME?</v>
      </c>
      <c r="AU53" s="719" t="e">
        <f ca="1">_xll.BDP(T53,$AU$1)</f>
        <v>#NAME?</v>
      </c>
      <c r="AV53" s="719" t="e">
        <f ca="1">_xll.BDP(T53,$AV$1)</f>
        <v>#NAME?</v>
      </c>
      <c r="AW53" s="719" t="e">
        <f ca="1">_xll.BDP($T53,AW$1)</f>
        <v>#NAME?</v>
      </c>
      <c r="AX53" s="719" t="e">
        <f t="shared" ca="1" si="39"/>
        <v>#NAME?</v>
      </c>
      <c r="AY53" s="719" t="e">
        <f ca="1">_xll.BDP(T53,$AY$1)</f>
        <v>#NAME?</v>
      </c>
      <c r="AZ53" s="719" t="e">
        <f t="shared" ca="1" si="40"/>
        <v>#NAME?</v>
      </c>
      <c r="BA53" s="719" t="e">
        <f t="shared" ca="1" si="41"/>
        <v>#NAME?</v>
      </c>
      <c r="BB53" s="719" t="e">
        <f ca="1">VLOOKUP(Y53,Values!$H$2:$I$15,2,FALSE)</f>
        <v>#NAME?</v>
      </c>
      <c r="BC53" s="719" t="e">
        <f ca="1">_xll.BDS(T53,$BC$1,"cols=1;rows=2")</f>
        <v>#NAME?</v>
      </c>
    </row>
    <row r="54" spans="1:55" ht="12.75" customHeight="1" x14ac:dyDescent="0.3">
      <c r="A54" s="707">
        <v>42024</v>
      </c>
      <c r="B54" s="706" t="s">
        <v>9059</v>
      </c>
      <c r="C54" s="708" t="s">
        <v>36</v>
      </c>
      <c r="D54" s="709">
        <v>850</v>
      </c>
      <c r="E54" s="708" t="s">
        <v>37</v>
      </c>
      <c r="F54" s="710">
        <v>43853</v>
      </c>
      <c r="G54" s="711" t="s">
        <v>9057</v>
      </c>
      <c r="H54" s="712" t="s">
        <v>9060</v>
      </c>
      <c r="I54" s="761" t="s">
        <v>8586</v>
      </c>
      <c r="J54" s="761" t="s">
        <v>9061</v>
      </c>
      <c r="K54" s="712">
        <v>-34.5</v>
      </c>
      <c r="L54" s="714"/>
      <c r="M54" s="712"/>
      <c r="N54" s="706" t="s">
        <v>714</v>
      </c>
      <c r="O54" s="712">
        <v>3.29</v>
      </c>
      <c r="P54" s="708" t="s">
        <v>2092</v>
      </c>
      <c r="Q54" s="714"/>
      <c r="R54" s="708">
        <v>3</v>
      </c>
      <c r="S54" s="708" t="s">
        <v>9070</v>
      </c>
      <c r="T54" s="715" t="str">
        <f t="shared" si="33"/>
        <v>EK7097596 Corp</v>
      </c>
      <c r="U54" s="716" t="e">
        <f ca="1">_xll.BDP($T54,$U$1)</f>
        <v>#NAME?</v>
      </c>
      <c r="V54" s="715">
        <f t="shared" si="34"/>
        <v>1</v>
      </c>
      <c r="W54" s="715">
        <f t="shared" si="35"/>
        <v>4</v>
      </c>
      <c r="X54" s="715" t="str">
        <f t="shared" si="36"/>
        <v>Q1</v>
      </c>
      <c r="Y54" s="717" t="e">
        <f ca="1">_xll.BDP($T54,Y$1)</f>
        <v>#NAME?</v>
      </c>
      <c r="Z54" s="717" t="e">
        <f ca="1">_xll.BDP($T54,$Z$1)</f>
        <v>#NAME?</v>
      </c>
      <c r="AA54" s="717" t="e">
        <f ca="1">_xll.BDP($T54,AA$1)</f>
        <v>#NAME?</v>
      </c>
      <c r="AB54" s="718" t="e">
        <f ca="1">IF(AA54="FLOATING",J54,(_xll.BDP($T54,AB$1)/100))</f>
        <v>#NAME?</v>
      </c>
      <c r="AC54" s="719" t="e">
        <f ca="1">_xll.BDP(T54,$AC$1)</f>
        <v>#NAME?</v>
      </c>
      <c r="AD54" s="720" t="e">
        <f ca="1">_xll.BDP($T54,AD$1)</f>
        <v>#NAME?</v>
      </c>
      <c r="AE54" s="719" t="e">
        <f ca="1">_xll.BDP($T54,AE$1)</f>
        <v>#NAME?</v>
      </c>
      <c r="AF54" s="715" t="e">
        <f ca="1">_xll.BDP($T54,AF$1)</f>
        <v>#NAME?</v>
      </c>
      <c r="AG54" s="719" t="e">
        <f ca="1">_xll.BDP($T54,AG$1)</f>
        <v>#NAME?</v>
      </c>
      <c r="AH54" s="719" t="e">
        <f ca="1">VLOOKUP(AF54,Values!$A$1:$C$12,2,FALSE)</f>
        <v>#NAME?</v>
      </c>
      <c r="AI54" s="716" t="e">
        <f ca="1">_xll.BDP($T54,$AI$1)</f>
        <v>#NAME?</v>
      </c>
      <c r="AJ54" s="716" t="e">
        <f ca="1">_xll.BDP($T54,$AJ$1)</f>
        <v>#NAME?</v>
      </c>
      <c r="AK54" s="716" t="e">
        <f ca="1">_xll.BDP($T54,$AK$1)</f>
        <v>#NAME?</v>
      </c>
      <c r="AL54" s="721" t="e">
        <f ca="1">VLOOKUP(AK54,Values!$E$2:$F$8,2,)</f>
        <v>#NAME?</v>
      </c>
      <c r="AM54" s="719" t="e">
        <f ca="1">_xll.BDP($T54,$AM$1)</f>
        <v>#NAME?</v>
      </c>
      <c r="AN54" s="719" t="e">
        <f ca="1">_xll.BDP($T54,$AN$1)</f>
        <v>#NAME?</v>
      </c>
      <c r="AO54" s="719" t="e">
        <f ca="1">_xll.BDP($T54,$AO$1)</f>
        <v>#NAME?</v>
      </c>
      <c r="AP54" s="719" t="str">
        <f t="shared" si="37"/>
        <v>5yr</v>
      </c>
      <c r="AQ54" s="775" t="e">
        <f ca="1">_xll.BDP(T54,"YRS_TO_MTY_ISSUE")</f>
        <v>#NAME?</v>
      </c>
      <c r="AR54" s="794">
        <f t="shared" si="38"/>
        <v>5</v>
      </c>
      <c r="AS54" s="795"/>
      <c r="AT54" s="719" t="e">
        <f ca="1">_xll.BDP($T54,AT$1)</f>
        <v>#NAME?</v>
      </c>
      <c r="AU54" s="719" t="e">
        <f ca="1">_xll.BDP(T54,$AU$1)</f>
        <v>#NAME?</v>
      </c>
      <c r="AV54" s="719" t="e">
        <f ca="1">_xll.BDP(T54,$AV$1)</f>
        <v>#NAME?</v>
      </c>
      <c r="AW54" s="719" t="e">
        <f ca="1">_xll.BDP($T54,AW$1)</f>
        <v>#NAME?</v>
      </c>
      <c r="AX54" s="719" t="e">
        <f t="shared" ca="1" si="39"/>
        <v>#NAME?</v>
      </c>
      <c r="AY54" s="719" t="e">
        <f ca="1">_xll.BDP(T54,$AY$1)</f>
        <v>#NAME?</v>
      </c>
      <c r="AZ54" s="719" t="e">
        <f t="shared" ca="1" si="40"/>
        <v>#NAME?</v>
      </c>
      <c r="BA54" s="719" t="e">
        <f t="shared" ca="1" si="41"/>
        <v>#NAME?</v>
      </c>
      <c r="BB54" s="719" t="e">
        <f ca="1">VLOOKUP(Y54,Values!$H$2:$I$15,2,FALSE)</f>
        <v>#NAME?</v>
      </c>
      <c r="BC54" s="719" t="s">
        <v>9428</v>
      </c>
    </row>
    <row r="55" spans="1:55" ht="12.75" customHeight="1" x14ac:dyDescent="0.3">
      <c r="A55" s="707">
        <v>42024</v>
      </c>
      <c r="B55" s="706" t="s">
        <v>9062</v>
      </c>
      <c r="C55" s="708" t="s">
        <v>36</v>
      </c>
      <c r="D55" s="709">
        <v>1000</v>
      </c>
      <c r="E55" s="708" t="s">
        <v>66</v>
      </c>
      <c r="F55" s="710">
        <v>45680</v>
      </c>
      <c r="G55" s="711" t="s">
        <v>9057</v>
      </c>
      <c r="H55" s="712" t="s">
        <v>2538</v>
      </c>
      <c r="I55" s="761" t="s">
        <v>9063</v>
      </c>
      <c r="J55" s="761" t="s">
        <v>9064</v>
      </c>
      <c r="K55" s="712">
        <v>-32</v>
      </c>
      <c r="L55" s="714"/>
      <c r="M55" s="712"/>
      <c r="N55" s="706" t="s">
        <v>934</v>
      </c>
      <c r="O55" s="712">
        <v>3.3</v>
      </c>
      <c r="P55" s="708" t="s">
        <v>2092</v>
      </c>
      <c r="Q55" s="714"/>
      <c r="R55" s="708">
        <v>3</v>
      </c>
      <c r="S55" s="708" t="s">
        <v>9071</v>
      </c>
      <c r="T55" s="715" t="str">
        <f t="shared" si="33"/>
        <v>EK7097711 Corp</v>
      </c>
      <c r="U55" s="716" t="e">
        <f ca="1">_xll.BDP($T55,$U$1)</f>
        <v>#NAME?</v>
      </c>
      <c r="V55" s="715">
        <f t="shared" si="34"/>
        <v>1</v>
      </c>
      <c r="W55" s="715">
        <f t="shared" si="35"/>
        <v>4</v>
      </c>
      <c r="X55" s="715" t="str">
        <f t="shared" si="36"/>
        <v>Q1</v>
      </c>
      <c r="Y55" s="717" t="e">
        <f ca="1">_xll.BDP($T55,Y$1)</f>
        <v>#NAME?</v>
      </c>
      <c r="Z55" s="717" t="e">
        <f ca="1">_xll.BDP($T55,$Z$1)</f>
        <v>#NAME?</v>
      </c>
      <c r="AA55" s="717" t="e">
        <f ca="1">_xll.BDP($T55,AA$1)</f>
        <v>#NAME?</v>
      </c>
      <c r="AB55" s="718" t="e">
        <f ca="1">IF(AA55="FLOATING",J55,(_xll.BDP($T55,AB$1)/100))</f>
        <v>#NAME?</v>
      </c>
      <c r="AC55" s="719" t="e">
        <f ca="1">_xll.BDP(T55,$AC$1)</f>
        <v>#NAME?</v>
      </c>
      <c r="AD55" s="720" t="e">
        <f ca="1">_xll.BDP($T55,AD$1)</f>
        <v>#NAME?</v>
      </c>
      <c r="AE55" s="719" t="e">
        <f ca="1">_xll.BDP($T55,AE$1)</f>
        <v>#NAME?</v>
      </c>
      <c r="AF55" s="715" t="e">
        <f ca="1">_xll.BDP($T55,AF$1)</f>
        <v>#NAME?</v>
      </c>
      <c r="AG55" s="719" t="e">
        <f ca="1">_xll.BDP($T55,AG$1)</f>
        <v>#NAME?</v>
      </c>
      <c r="AH55" s="719" t="e">
        <f ca="1">VLOOKUP(AF55,Values!$A$1:$C$12,2,FALSE)</f>
        <v>#NAME?</v>
      </c>
      <c r="AI55" s="716" t="e">
        <f ca="1">_xll.BDP($T55,$AI$1)</f>
        <v>#NAME?</v>
      </c>
      <c r="AJ55" s="716" t="e">
        <f ca="1">_xll.BDP($T55,$AJ$1)</f>
        <v>#NAME?</v>
      </c>
      <c r="AK55" s="716" t="e">
        <f ca="1">_xll.BDP($T55,$AK$1)</f>
        <v>#NAME?</v>
      </c>
      <c r="AL55" s="721" t="e">
        <f ca="1">VLOOKUP(AK55,Values!$E$2:$F$8,2,)</f>
        <v>#NAME?</v>
      </c>
      <c r="AM55" s="719" t="e">
        <f ca="1">_xll.BDP($T55,$AM$1)</f>
        <v>#NAME?</v>
      </c>
      <c r="AN55" s="719" t="e">
        <f ca="1">_xll.BDP($T55,$AN$1)</f>
        <v>#NAME?</v>
      </c>
      <c r="AO55" s="719" t="e">
        <f ca="1">_xll.BDP($T55,$AO$1)</f>
        <v>#NAME?</v>
      </c>
      <c r="AP55" s="719" t="str">
        <f t="shared" si="37"/>
        <v>10yr</v>
      </c>
      <c r="AQ55" s="775" t="e">
        <f ca="1">_xll.BDP(T55,"YRS_TO_MTY_ISSUE")</f>
        <v>#NAME?</v>
      </c>
      <c r="AR55" s="794">
        <f t="shared" si="38"/>
        <v>10</v>
      </c>
      <c r="AS55" s="795"/>
      <c r="AT55" s="719" t="e">
        <f ca="1">_xll.BDP($T55,AT$1)</f>
        <v>#NAME?</v>
      </c>
      <c r="AU55" s="719" t="e">
        <f ca="1">_xll.BDP(T55,$AU$1)</f>
        <v>#NAME?</v>
      </c>
      <c r="AV55" s="719" t="e">
        <f ca="1">_xll.BDP(T55,$AV$1)</f>
        <v>#NAME?</v>
      </c>
      <c r="AW55" s="719" t="e">
        <f ca="1">_xll.BDP($T55,AW$1)</f>
        <v>#NAME?</v>
      </c>
      <c r="AX55" s="719" t="e">
        <f t="shared" ca="1" si="39"/>
        <v>#NAME?</v>
      </c>
      <c r="AY55" s="719" t="e">
        <f ca="1">_xll.BDP(T55,$AY$1)</f>
        <v>#NAME?</v>
      </c>
      <c r="AZ55" s="719" t="e">
        <f t="shared" ca="1" si="40"/>
        <v>#NAME?</v>
      </c>
      <c r="BA55" s="719" t="e">
        <f t="shared" ca="1" si="41"/>
        <v>#NAME?</v>
      </c>
      <c r="BB55" s="719" t="e">
        <f ca="1">VLOOKUP(Y55,Values!$H$2:$I$15,2,FALSE)</f>
        <v>#NAME?</v>
      </c>
      <c r="BC55" s="719" t="s">
        <v>9097</v>
      </c>
    </row>
    <row r="56" spans="1:55" ht="12.75" customHeight="1" x14ac:dyDescent="0.3">
      <c r="A56" s="707">
        <v>42024</v>
      </c>
      <c r="B56" s="706" t="s">
        <v>9065</v>
      </c>
      <c r="C56" s="708" t="s">
        <v>65</v>
      </c>
      <c r="D56" s="709">
        <v>400</v>
      </c>
      <c r="E56" s="708" t="s">
        <v>37</v>
      </c>
      <c r="F56" s="710">
        <v>43857</v>
      </c>
      <c r="G56" s="711" t="s">
        <v>9066</v>
      </c>
      <c r="H56" s="712" t="s">
        <v>668</v>
      </c>
      <c r="I56" s="761" t="s">
        <v>1210</v>
      </c>
      <c r="J56" s="761" t="s">
        <v>191</v>
      </c>
      <c r="K56" s="712">
        <v>-10</v>
      </c>
      <c r="L56" s="714"/>
      <c r="M56" s="712"/>
      <c r="N56" s="706" t="s">
        <v>1472</v>
      </c>
      <c r="O56" s="712">
        <v>2.375</v>
      </c>
      <c r="P56" s="708" t="s">
        <v>1890</v>
      </c>
      <c r="Q56" s="714"/>
      <c r="R56" s="708">
        <v>5</v>
      </c>
      <c r="S56" s="708" t="s">
        <v>9068</v>
      </c>
      <c r="T56" s="715" t="str">
        <f t="shared" si="33"/>
        <v>EK7097299 Corp</v>
      </c>
      <c r="U56" s="716" t="e">
        <f ca="1">_xll.BDP($T56,$U$1)</f>
        <v>#NAME?</v>
      </c>
      <c r="V56" s="715">
        <f t="shared" si="34"/>
        <v>1</v>
      </c>
      <c r="W56" s="715">
        <f t="shared" si="35"/>
        <v>4</v>
      </c>
      <c r="X56" s="715" t="str">
        <f t="shared" si="36"/>
        <v>Q1</v>
      </c>
      <c r="Y56" s="717" t="e">
        <f ca="1">_xll.BDP($T56,Y$1)</f>
        <v>#NAME?</v>
      </c>
      <c r="Z56" s="717" t="e">
        <f ca="1">_xll.BDP($T56,$Z$1)</f>
        <v>#NAME?</v>
      </c>
      <c r="AA56" s="717" t="e">
        <f ca="1">_xll.BDP($T56,AA$1)</f>
        <v>#NAME?</v>
      </c>
      <c r="AB56" s="718" t="e">
        <f ca="1">IF(AA56="FLOATING",J56,(_xll.BDP($T56,AB$1)/100))</f>
        <v>#NAME?</v>
      </c>
      <c r="AC56" s="719" t="e">
        <f ca="1">_xll.BDP(T56,$AC$1)</f>
        <v>#NAME?</v>
      </c>
      <c r="AD56" s="720" t="e">
        <f ca="1">_xll.BDP($T56,AD$1)</f>
        <v>#NAME?</v>
      </c>
      <c r="AE56" s="719" t="e">
        <f ca="1">_xll.BDP($T56,AE$1)</f>
        <v>#NAME?</v>
      </c>
      <c r="AF56" s="715" t="e">
        <f ca="1">_xll.BDP($T56,AF$1)</f>
        <v>#NAME?</v>
      </c>
      <c r="AG56" s="719" t="e">
        <f ca="1">_xll.BDP($T56,AG$1)</f>
        <v>#NAME?</v>
      </c>
      <c r="AH56" s="719" t="e">
        <f ca="1">VLOOKUP(AF56,Values!$A$1:$C$12,2,FALSE)</f>
        <v>#NAME?</v>
      </c>
      <c r="AI56" s="716" t="e">
        <f ca="1">_xll.BDP($T56,$AI$1)</f>
        <v>#NAME?</v>
      </c>
      <c r="AJ56" s="716" t="e">
        <f ca="1">_xll.BDP($T56,$AJ$1)</f>
        <v>#NAME?</v>
      </c>
      <c r="AK56" s="716" t="e">
        <f ca="1">_xll.BDP($T56,$AK$1)</f>
        <v>#NAME?</v>
      </c>
      <c r="AL56" s="721" t="e">
        <f ca="1">VLOOKUP(AK56,Values!$E$2:$F$8,2,)</f>
        <v>#NAME?</v>
      </c>
      <c r="AM56" s="719" t="e">
        <f ca="1">_xll.BDP($T56,$AM$1)</f>
        <v>#NAME?</v>
      </c>
      <c r="AN56" s="719" t="e">
        <f ca="1">_xll.BDP($T56,$AN$1)</f>
        <v>#NAME?</v>
      </c>
      <c r="AO56" s="719" t="e">
        <f ca="1">_xll.BDP($T56,$AO$1)</f>
        <v>#NAME?</v>
      </c>
      <c r="AP56" s="719" t="str">
        <f t="shared" si="37"/>
        <v>5yr</v>
      </c>
      <c r="AQ56" s="775" t="e">
        <f ca="1">_xll.BDP(T56,"YRS_TO_MTY_ISSUE")</f>
        <v>#NAME?</v>
      </c>
      <c r="AR56" s="794">
        <f t="shared" si="38"/>
        <v>5</v>
      </c>
      <c r="AS56" s="795"/>
      <c r="AT56" s="719" t="e">
        <f ca="1">_xll.BDP($T56,AT$1)</f>
        <v>#NAME?</v>
      </c>
      <c r="AU56" s="719" t="e">
        <f ca="1">_xll.BDP(T56,$AU$1)</f>
        <v>#NAME?</v>
      </c>
      <c r="AV56" s="719" t="e">
        <f ca="1">_xll.BDP(T56,$AV$1)</f>
        <v>#NAME?</v>
      </c>
      <c r="AW56" s="719" t="e">
        <f ca="1">_xll.BDP($T56,AW$1)</f>
        <v>#NAME?</v>
      </c>
      <c r="AX56" s="719" t="e">
        <f t="shared" ca="1" si="39"/>
        <v>#NAME?</v>
      </c>
      <c r="AY56" s="719" t="e">
        <f ca="1">_xll.BDP(T56,$AY$1)</f>
        <v>#NAME?</v>
      </c>
      <c r="AZ56" s="719" t="e">
        <f t="shared" ca="1" si="40"/>
        <v>#NAME?</v>
      </c>
      <c r="BA56" s="719" t="e">
        <f t="shared" ca="1" si="41"/>
        <v>#NAME?</v>
      </c>
      <c r="BB56" s="719" t="e">
        <f ca="1">VLOOKUP(Y56,Values!$H$2:$I$15,2,FALSE)</f>
        <v>#NAME?</v>
      </c>
      <c r="BC56" s="719" t="s">
        <v>9097</v>
      </c>
    </row>
    <row r="57" spans="1:55" ht="12.75" customHeight="1" x14ac:dyDescent="0.3">
      <c r="A57" s="707">
        <v>42024</v>
      </c>
      <c r="B57" s="706" t="s">
        <v>9067</v>
      </c>
      <c r="C57" s="708" t="s">
        <v>65</v>
      </c>
      <c r="D57" s="709">
        <v>500</v>
      </c>
      <c r="E57" s="708" t="s">
        <v>66</v>
      </c>
      <c r="F57" s="710">
        <v>45684</v>
      </c>
      <c r="G57" s="711" t="s">
        <v>9066</v>
      </c>
      <c r="H57" s="712" t="s">
        <v>226</v>
      </c>
      <c r="I57" s="761" t="s">
        <v>444</v>
      </c>
      <c r="J57" s="761" t="s">
        <v>202</v>
      </c>
      <c r="K57" s="712">
        <v>-10</v>
      </c>
      <c r="L57" s="714"/>
      <c r="M57" s="712"/>
      <c r="N57" s="706" t="s">
        <v>3700</v>
      </c>
      <c r="O57" s="712">
        <v>2.2000000000000002</v>
      </c>
      <c r="P57" s="708" t="s">
        <v>1900</v>
      </c>
      <c r="Q57" s="714"/>
      <c r="R57" s="708">
        <v>10</v>
      </c>
      <c r="S57" s="708" t="s">
        <v>9069</v>
      </c>
      <c r="T57" s="715" t="str">
        <f t="shared" si="33"/>
        <v>EK7097414 Corp</v>
      </c>
      <c r="U57" s="716" t="e">
        <f ca="1">_xll.BDP($T57,$U$1)</f>
        <v>#NAME?</v>
      </c>
      <c r="V57" s="715">
        <f t="shared" si="34"/>
        <v>1</v>
      </c>
      <c r="W57" s="715">
        <f t="shared" si="35"/>
        <v>4</v>
      </c>
      <c r="X57" s="715" t="str">
        <f t="shared" si="36"/>
        <v>Q1</v>
      </c>
      <c r="Y57" s="717" t="e">
        <f ca="1">_xll.BDP($T57,Y$1)</f>
        <v>#NAME?</v>
      </c>
      <c r="Z57" s="717" t="e">
        <f ca="1">_xll.BDP($T57,$Z$1)</f>
        <v>#NAME?</v>
      </c>
      <c r="AA57" s="717" t="e">
        <f ca="1">_xll.BDP($T57,AA$1)</f>
        <v>#NAME?</v>
      </c>
      <c r="AB57" s="718" t="e">
        <f ca="1">IF(AA57="FLOATING",J57,(_xll.BDP($T57,AB$1)/100))</f>
        <v>#NAME?</v>
      </c>
      <c r="AC57" s="719" t="e">
        <f ca="1">_xll.BDP(T57,$AC$1)</f>
        <v>#NAME?</v>
      </c>
      <c r="AD57" s="720" t="e">
        <f ca="1">_xll.BDP($T57,AD$1)</f>
        <v>#NAME?</v>
      </c>
      <c r="AE57" s="719" t="e">
        <f ca="1">_xll.BDP($T57,AE$1)</f>
        <v>#NAME?</v>
      </c>
      <c r="AF57" s="715" t="e">
        <f ca="1">_xll.BDP($T57,AF$1)</f>
        <v>#NAME?</v>
      </c>
      <c r="AG57" s="719" t="e">
        <f ca="1">_xll.BDP($T57,AG$1)</f>
        <v>#NAME?</v>
      </c>
      <c r="AH57" s="719" t="e">
        <f ca="1">VLOOKUP(AF57,Values!$A$1:$C$12,2,FALSE)</f>
        <v>#NAME?</v>
      </c>
      <c r="AI57" s="716" t="e">
        <f ca="1">_xll.BDP($T57,$AI$1)</f>
        <v>#NAME?</v>
      </c>
      <c r="AJ57" s="716" t="e">
        <f ca="1">_xll.BDP($T57,$AJ$1)</f>
        <v>#NAME?</v>
      </c>
      <c r="AK57" s="716" t="e">
        <f ca="1">_xll.BDP($T57,$AK$1)</f>
        <v>#NAME?</v>
      </c>
      <c r="AL57" s="721" t="e">
        <f ca="1">VLOOKUP(AK57,Values!$E$2:$F$8,2,)</f>
        <v>#NAME?</v>
      </c>
      <c r="AM57" s="719" t="e">
        <f ca="1">_xll.BDP($T57,$AM$1)</f>
        <v>#NAME?</v>
      </c>
      <c r="AN57" s="719" t="e">
        <f ca="1">_xll.BDP($T57,$AN$1)</f>
        <v>#NAME?</v>
      </c>
      <c r="AO57" s="719" t="e">
        <f ca="1">_xll.BDP($T57,$AO$1)</f>
        <v>#NAME?</v>
      </c>
      <c r="AP57" s="719" t="str">
        <f t="shared" si="37"/>
        <v>10yr</v>
      </c>
      <c r="AQ57" s="775" t="e">
        <f ca="1">_xll.BDP(T57,"YRS_TO_MTY_ISSUE")</f>
        <v>#NAME?</v>
      </c>
      <c r="AR57" s="794">
        <f t="shared" si="38"/>
        <v>10</v>
      </c>
      <c r="AS57" s="795"/>
      <c r="AT57" s="719" t="e">
        <f ca="1">_xll.BDP($T57,AT$1)</f>
        <v>#NAME?</v>
      </c>
      <c r="AU57" s="719" t="e">
        <f ca="1">_xll.BDP(T57,$AU$1)</f>
        <v>#NAME?</v>
      </c>
      <c r="AV57" s="719" t="e">
        <f ca="1">_xll.BDP(T57,$AV$1)</f>
        <v>#NAME?</v>
      </c>
      <c r="AW57" s="719" t="e">
        <f ca="1">_xll.BDP($T57,AW$1)</f>
        <v>#NAME?</v>
      </c>
      <c r="AX57" s="719" t="e">
        <f t="shared" ca="1" si="39"/>
        <v>#NAME?</v>
      </c>
      <c r="AY57" s="719" t="e">
        <f ca="1">_xll.BDP(T57,$AY$1)</f>
        <v>#NAME?</v>
      </c>
      <c r="AZ57" s="719" t="e">
        <f t="shared" ca="1" si="40"/>
        <v>#NAME?</v>
      </c>
      <c r="BA57" s="719" t="e">
        <f t="shared" ca="1" si="41"/>
        <v>#NAME?</v>
      </c>
      <c r="BB57" s="719" t="e">
        <f ca="1">VLOOKUP(Y57,Values!$H$2:$I$15,2,FALSE)</f>
        <v>#NAME?</v>
      </c>
      <c r="BC57" s="719" t="s">
        <v>9099</v>
      </c>
    </row>
    <row r="58" spans="1:55" ht="12.75" customHeight="1" x14ac:dyDescent="0.3">
      <c r="A58" s="707">
        <v>42020</v>
      </c>
      <c r="B58" s="706" t="s">
        <v>8865</v>
      </c>
      <c r="C58" s="708" t="s">
        <v>1411</v>
      </c>
      <c r="D58" s="709">
        <v>2500</v>
      </c>
      <c r="E58" s="708" t="s">
        <v>66</v>
      </c>
      <c r="F58" s="710">
        <v>45679</v>
      </c>
      <c r="G58" s="711" t="s">
        <v>8866</v>
      </c>
      <c r="H58" s="712" t="s">
        <v>559</v>
      </c>
      <c r="I58" s="761" t="s">
        <v>3746</v>
      </c>
      <c r="J58" s="761" t="s">
        <v>1645</v>
      </c>
      <c r="K58" s="712">
        <v>-5</v>
      </c>
      <c r="L58" s="714"/>
      <c r="M58" s="712"/>
      <c r="N58" s="706" t="s">
        <v>4283</v>
      </c>
      <c r="O58" s="712">
        <v>1.68</v>
      </c>
      <c r="P58" s="708" t="s">
        <v>1953</v>
      </c>
      <c r="Q58" s="714"/>
      <c r="R58" s="708">
        <v>25</v>
      </c>
      <c r="S58" s="708" t="s">
        <v>8926</v>
      </c>
      <c r="T58" s="715" t="str">
        <f t="shared" ref="T58:T92" si="42">CONCATENATE(S58," Corp")</f>
        <v>EK7062285 Corp</v>
      </c>
      <c r="U58" s="716" t="e">
        <f ca="1">_xll.BDP($T58,$U$1)</f>
        <v>#NAME?</v>
      </c>
      <c r="V58" s="715">
        <f t="shared" ref="V58:V92" si="43">MONTH(A58)</f>
        <v>1</v>
      </c>
      <c r="W58" s="715">
        <f t="shared" ref="W58:W92" si="44">WEEKNUM(A58,1)</f>
        <v>3</v>
      </c>
      <c r="X58" s="715" t="str">
        <f t="shared" ref="X58:X92" si="45">CONCATENATE("Q",ROUNDUP(MONTH(A58)/3,0))</f>
        <v>Q1</v>
      </c>
      <c r="Y58" s="717" t="e">
        <f ca="1">_xll.BDP($T58,Y$1)</f>
        <v>#NAME?</v>
      </c>
      <c r="Z58" s="717" t="e">
        <f ca="1">_xll.BDP($T58,$Z$1)</f>
        <v>#NAME?</v>
      </c>
      <c r="AA58" s="717" t="e">
        <f ca="1">_xll.BDP($T58,AA$1)</f>
        <v>#NAME?</v>
      </c>
      <c r="AB58" s="718" t="e">
        <f ca="1">IF(AA58="FLOATING",J58,(_xll.BDP($T58,AB$1)/100))</f>
        <v>#NAME?</v>
      </c>
      <c r="AC58" s="719" t="e">
        <f ca="1">_xll.BDP(T58,$AC$1)</f>
        <v>#NAME?</v>
      </c>
      <c r="AD58" s="720" t="e">
        <f ca="1">_xll.BDP($T58,AD$1)</f>
        <v>#NAME?</v>
      </c>
      <c r="AE58" s="719" t="e">
        <f ca="1">_xll.BDP($T58,AE$1)</f>
        <v>#NAME?</v>
      </c>
      <c r="AF58" s="715" t="e">
        <f ca="1">_xll.BDP($T58,AF$1)</f>
        <v>#NAME?</v>
      </c>
      <c r="AG58" s="719" t="e">
        <f ca="1">_xll.BDP($T58,AG$1)</f>
        <v>#NAME?</v>
      </c>
      <c r="AH58" s="719" t="e">
        <f ca="1">VLOOKUP(AF58,Values!$A$1:$C$12,2,FALSE)</f>
        <v>#NAME?</v>
      </c>
      <c r="AI58" s="716" t="e">
        <f ca="1">_xll.BDP($T58,$AI$1)</f>
        <v>#NAME?</v>
      </c>
      <c r="AJ58" s="716" t="e">
        <f ca="1">_xll.BDP($T58,$AJ$1)</f>
        <v>#NAME?</v>
      </c>
      <c r="AK58" s="716" t="e">
        <f ca="1">_xll.BDP($T58,$AK$1)</f>
        <v>#NAME?</v>
      </c>
      <c r="AL58" s="721" t="e">
        <f ca="1">VLOOKUP(AK58,Values!$E$2:$F$8,2,)</f>
        <v>#NAME?</v>
      </c>
      <c r="AM58" s="719" t="e">
        <f ca="1">_xll.BDP($T58,$AM$1)</f>
        <v>#NAME?</v>
      </c>
      <c r="AN58" s="719" t="e">
        <f ca="1">_xll.BDP($T58,$AN$1)</f>
        <v>#NAME?</v>
      </c>
      <c r="AO58" s="719" t="e">
        <f ca="1">_xll.BDP($T58,$AO$1)</f>
        <v>#NAME?</v>
      </c>
      <c r="AP58" s="719" t="str">
        <f t="shared" ref="AP58:AP92" si="46">E58</f>
        <v>10yr</v>
      </c>
      <c r="AQ58" s="775" t="e">
        <f ca="1">_xll.BDP(T58,"YRS_TO_MTY_ISSUE")</f>
        <v>#NAME?</v>
      </c>
      <c r="AR58" s="794">
        <f t="shared" ref="AR58:AR92" si="47">ROUND(YEARFRAC(A58,F58,1),1)</f>
        <v>10</v>
      </c>
      <c r="AS58" s="795"/>
      <c r="AT58" s="719" t="e">
        <f ca="1">_xll.BDP($T58,AT$1)</f>
        <v>#NAME?</v>
      </c>
      <c r="AU58" s="719" t="e">
        <f ca="1">_xll.BDP(T58,$AU$1)</f>
        <v>#NAME?</v>
      </c>
      <c r="AV58" s="719" t="e">
        <f ca="1">_xll.BDP(T58,$AV$1)</f>
        <v>#NAME?</v>
      </c>
      <c r="AW58" s="719" t="e">
        <f ca="1">_xll.BDP($T58,AW$1)</f>
        <v>#NAME?</v>
      </c>
      <c r="AX58" s="719" t="e">
        <f t="shared" ref="AX58:AX92" ca="1" si="48">AW58-AT58</f>
        <v>#NAME?</v>
      </c>
      <c r="AY58" s="719" t="e">
        <f ca="1">_xll.BDP(T58,$AY$1)</f>
        <v>#NAME?</v>
      </c>
      <c r="AZ58" s="719" t="e">
        <f t="shared" ref="AZ58:AZ92" ca="1" si="49">IF(AA58="FLOATING",CONCATENATE("3mL+",ROUND(AY58,0)),CONCATENATE("G+",ROUND(AU58,0)))</f>
        <v>#NAME?</v>
      </c>
      <c r="BA58" s="719" t="e">
        <f t="shared" ref="BA58:BA92" ca="1" si="50">IF(AA58="FLOATING",CONCATENATE("3mL+",ROUND(AY58,0)),CONCATENATE("T+",ROUND(AW58,0)))</f>
        <v>#NAME?</v>
      </c>
      <c r="BB58" s="719" t="e">
        <f ca="1">VLOOKUP(Y58,Values!$H$2:$I$15,2,FALSE)</f>
        <v>#NAME?</v>
      </c>
      <c r="BC58" s="719" t="s">
        <v>9099</v>
      </c>
    </row>
    <row r="59" spans="1:55" ht="12.75" customHeight="1" x14ac:dyDescent="0.3">
      <c r="A59" s="707">
        <v>42019</v>
      </c>
      <c r="B59" s="706" t="s">
        <v>250</v>
      </c>
      <c r="C59" s="708" t="s">
        <v>22</v>
      </c>
      <c r="D59" s="709">
        <v>1150</v>
      </c>
      <c r="E59" s="708" t="s">
        <v>37</v>
      </c>
      <c r="F59" s="710">
        <v>43853</v>
      </c>
      <c r="G59" s="711" t="s">
        <v>251</v>
      </c>
      <c r="H59" s="712" t="s">
        <v>2299</v>
      </c>
      <c r="I59" s="761" t="s">
        <v>3656</v>
      </c>
      <c r="J59" s="761" t="s">
        <v>8867</v>
      </c>
      <c r="K59" s="712">
        <v>-10</v>
      </c>
      <c r="L59" s="714"/>
      <c r="M59" s="712"/>
      <c r="N59" s="706"/>
      <c r="O59" s="712"/>
      <c r="P59" s="708" t="s">
        <v>1900</v>
      </c>
      <c r="Q59" s="714"/>
      <c r="R59" s="708">
        <v>10</v>
      </c>
      <c r="S59" s="708" t="s">
        <v>8927</v>
      </c>
      <c r="T59" s="715" t="str">
        <f t="shared" si="42"/>
        <v>EK7029482 Corp</v>
      </c>
      <c r="U59" s="716" t="e">
        <f ca="1">_xll.BDP($T59,$U$1)</f>
        <v>#NAME?</v>
      </c>
      <c r="V59" s="715">
        <f t="shared" si="43"/>
        <v>1</v>
      </c>
      <c r="W59" s="715">
        <f t="shared" si="44"/>
        <v>3</v>
      </c>
      <c r="X59" s="715" t="str">
        <f t="shared" si="45"/>
        <v>Q1</v>
      </c>
      <c r="Y59" s="717" t="e">
        <f ca="1">_xll.BDP($T59,Y$1)</f>
        <v>#NAME?</v>
      </c>
      <c r="Z59" s="717" t="e">
        <f ca="1">_xll.BDP($T59,$Z$1)</f>
        <v>#NAME?</v>
      </c>
      <c r="AA59" s="717" t="e">
        <f ca="1">_xll.BDP($T59,AA$1)</f>
        <v>#NAME?</v>
      </c>
      <c r="AB59" s="718" t="e">
        <f ca="1">IF(AA59="FLOATING",J59,(_xll.BDP($T59,AB$1)/100))</f>
        <v>#NAME?</v>
      </c>
      <c r="AC59" s="719" t="e">
        <f ca="1">_xll.BDP(T59,$AC$1)</f>
        <v>#NAME?</v>
      </c>
      <c r="AD59" s="720" t="e">
        <f ca="1">_xll.BDP($T59,AD$1)</f>
        <v>#NAME?</v>
      </c>
      <c r="AE59" s="719" t="e">
        <f ca="1">_xll.BDP($T59,AE$1)</f>
        <v>#NAME?</v>
      </c>
      <c r="AF59" s="715" t="e">
        <f ca="1">_xll.BDP($T59,AF$1)</f>
        <v>#NAME?</v>
      </c>
      <c r="AG59" s="719" t="e">
        <f ca="1">_xll.BDP($T59,AG$1)</f>
        <v>#NAME?</v>
      </c>
      <c r="AH59" s="719" t="e">
        <f ca="1">VLOOKUP(AF59,Values!$A$1:$C$12,2,FALSE)</f>
        <v>#NAME?</v>
      </c>
      <c r="AI59" s="716" t="e">
        <f ca="1">_xll.BDP($T59,$AI$1)</f>
        <v>#NAME?</v>
      </c>
      <c r="AJ59" s="716" t="e">
        <f ca="1">_xll.BDP($T59,$AJ$1)</f>
        <v>#NAME?</v>
      </c>
      <c r="AK59" s="716" t="e">
        <f ca="1">_xll.BDP($T59,$AK$1)</f>
        <v>#NAME?</v>
      </c>
      <c r="AL59" s="721" t="e">
        <f ca="1">VLOOKUP(AK59,Values!$E$2:$F$8,2,)</f>
        <v>#NAME?</v>
      </c>
      <c r="AM59" s="719" t="e">
        <f ca="1">_xll.BDP($T59,$AM$1)</f>
        <v>#NAME?</v>
      </c>
      <c r="AN59" s="719" t="e">
        <f ca="1">_xll.BDP($T59,$AN$1)</f>
        <v>#NAME?</v>
      </c>
      <c r="AO59" s="719" t="e">
        <f ca="1">_xll.BDP($T59,$AO$1)</f>
        <v>#NAME?</v>
      </c>
      <c r="AP59" s="719" t="str">
        <f t="shared" si="46"/>
        <v>5yr</v>
      </c>
      <c r="AQ59" s="775" t="e">
        <f ca="1">_xll.BDP(T59,"YRS_TO_MTY_ISSUE")</f>
        <v>#NAME?</v>
      </c>
      <c r="AR59" s="794">
        <f t="shared" si="47"/>
        <v>5</v>
      </c>
      <c r="AS59" s="795"/>
      <c r="AT59" s="719" t="e">
        <f ca="1">_xll.BDP($T59,AT$1)</f>
        <v>#NAME?</v>
      </c>
      <c r="AU59" s="719" t="e">
        <f ca="1">_xll.BDP(T59,$AU$1)</f>
        <v>#NAME?</v>
      </c>
      <c r="AV59" s="719" t="e">
        <f ca="1">_xll.BDP(T59,$AV$1)</f>
        <v>#NAME?</v>
      </c>
      <c r="AW59" s="719" t="e">
        <f ca="1">_xll.BDP($T59,AW$1)</f>
        <v>#NAME?</v>
      </c>
      <c r="AX59" s="719" t="e">
        <f t="shared" ca="1" si="48"/>
        <v>#NAME?</v>
      </c>
      <c r="AY59" s="719" t="e">
        <f ca="1">_xll.BDP(T59,$AY$1)</f>
        <v>#NAME?</v>
      </c>
      <c r="AZ59" s="719" t="e">
        <f t="shared" ca="1" si="49"/>
        <v>#NAME?</v>
      </c>
      <c r="BA59" s="719" t="e">
        <f t="shared" ca="1" si="50"/>
        <v>#NAME?</v>
      </c>
      <c r="BB59" s="719" t="e">
        <f ca="1">VLOOKUP(Y59,Values!$H$2:$I$15,2,FALSE)</f>
        <v>#NAME?</v>
      </c>
      <c r="BC59" s="719" t="e">
        <f ca="1">_xll.BDS(T59,$BC$1,"cols=1;rows=2")</f>
        <v>#NAME?</v>
      </c>
    </row>
    <row r="60" spans="1:55" ht="12.75" customHeight="1" x14ac:dyDescent="0.3">
      <c r="A60" s="707">
        <v>42019</v>
      </c>
      <c r="B60" s="706" t="s">
        <v>8868</v>
      </c>
      <c r="C60" s="708" t="s">
        <v>22</v>
      </c>
      <c r="D60" s="709">
        <v>2500</v>
      </c>
      <c r="E60" s="708" t="s">
        <v>37</v>
      </c>
      <c r="F60" s="710">
        <v>43853</v>
      </c>
      <c r="G60" s="711" t="s">
        <v>251</v>
      </c>
      <c r="H60" s="712" t="s">
        <v>652</v>
      </c>
      <c r="I60" s="761" t="s">
        <v>976</v>
      </c>
      <c r="J60" s="761" t="s">
        <v>370</v>
      </c>
      <c r="K60" s="712">
        <v>-10</v>
      </c>
      <c r="L60" s="714"/>
      <c r="M60" s="712"/>
      <c r="N60" s="706"/>
      <c r="O60" s="712"/>
      <c r="P60" s="708" t="s">
        <v>1900</v>
      </c>
      <c r="Q60" s="714"/>
      <c r="R60" s="708">
        <v>10</v>
      </c>
      <c r="S60" s="708" t="s">
        <v>8928</v>
      </c>
      <c r="T60" s="715" t="str">
        <f t="shared" si="42"/>
        <v>EK7020424 Corp</v>
      </c>
      <c r="U60" s="716" t="e">
        <f ca="1">_xll.BDP($T60,$U$1)</f>
        <v>#NAME?</v>
      </c>
      <c r="V60" s="715">
        <f t="shared" si="43"/>
        <v>1</v>
      </c>
      <c r="W60" s="715">
        <f t="shared" si="44"/>
        <v>3</v>
      </c>
      <c r="X60" s="715" t="str">
        <f t="shared" si="45"/>
        <v>Q1</v>
      </c>
      <c r="Y60" s="717" t="e">
        <f ca="1">_xll.BDP($T60,Y$1)</f>
        <v>#NAME?</v>
      </c>
      <c r="Z60" s="717" t="e">
        <f ca="1">_xll.BDP($T60,$Z$1)</f>
        <v>#NAME?</v>
      </c>
      <c r="AA60" s="717" t="e">
        <f ca="1">_xll.BDP($T60,AA$1)</f>
        <v>#NAME?</v>
      </c>
      <c r="AB60" s="718" t="e">
        <f ca="1">IF(AA60="FLOATING",J60,(_xll.BDP($T60,AB$1)/100))</f>
        <v>#NAME?</v>
      </c>
      <c r="AC60" s="719" t="e">
        <f ca="1">_xll.BDP(T60,$AC$1)</f>
        <v>#NAME?</v>
      </c>
      <c r="AD60" s="720" t="e">
        <f ca="1">_xll.BDP($T60,AD$1)</f>
        <v>#NAME?</v>
      </c>
      <c r="AE60" s="719" t="e">
        <f ca="1">_xll.BDP($T60,AE$1)</f>
        <v>#NAME?</v>
      </c>
      <c r="AF60" s="715" t="e">
        <f ca="1">_xll.BDP($T60,AF$1)</f>
        <v>#NAME?</v>
      </c>
      <c r="AG60" s="719" t="e">
        <f ca="1">_xll.BDP($T60,AG$1)</f>
        <v>#NAME?</v>
      </c>
      <c r="AH60" s="719" t="e">
        <f ca="1">VLOOKUP(AF60,Values!$A$1:$C$12,2,FALSE)</f>
        <v>#NAME?</v>
      </c>
      <c r="AI60" s="716" t="e">
        <f ca="1">_xll.BDP($T60,$AI$1)</f>
        <v>#NAME?</v>
      </c>
      <c r="AJ60" s="716" t="e">
        <f ca="1">_xll.BDP($T60,$AJ$1)</f>
        <v>#NAME?</v>
      </c>
      <c r="AK60" s="716" t="e">
        <f ca="1">_xll.BDP($T60,$AK$1)</f>
        <v>#NAME?</v>
      </c>
      <c r="AL60" s="721" t="e">
        <f ca="1">VLOOKUP(AK60,Values!$E$2:$F$8,2,)</f>
        <v>#NAME?</v>
      </c>
      <c r="AM60" s="719" t="e">
        <f ca="1">_xll.BDP($T60,$AM$1)</f>
        <v>#NAME?</v>
      </c>
      <c r="AN60" s="719" t="e">
        <f ca="1">_xll.BDP($T60,$AN$1)</f>
        <v>#NAME?</v>
      </c>
      <c r="AO60" s="719" t="e">
        <f ca="1">_xll.BDP($T60,$AO$1)</f>
        <v>#NAME?</v>
      </c>
      <c r="AP60" s="719" t="str">
        <f t="shared" si="46"/>
        <v>5yr</v>
      </c>
      <c r="AQ60" s="775" t="e">
        <f ca="1">_xll.BDP(T60,"YRS_TO_MTY_ISSUE")</f>
        <v>#NAME?</v>
      </c>
      <c r="AR60" s="794">
        <f t="shared" si="47"/>
        <v>5</v>
      </c>
      <c r="AS60" s="795"/>
      <c r="AT60" s="719" t="e">
        <f ca="1">_xll.BDP($T60,AT$1)</f>
        <v>#NAME?</v>
      </c>
      <c r="AU60" s="719" t="e">
        <f ca="1">_xll.BDP(T60,$AU$1)</f>
        <v>#NAME?</v>
      </c>
      <c r="AV60" s="719" t="e">
        <f ca="1">_xll.BDP(T60,$AV$1)</f>
        <v>#NAME?</v>
      </c>
      <c r="AW60" s="719" t="e">
        <f ca="1">_xll.BDP($T60,AW$1)</f>
        <v>#NAME?</v>
      </c>
      <c r="AX60" s="719" t="e">
        <f t="shared" ca="1" si="48"/>
        <v>#NAME?</v>
      </c>
      <c r="AY60" s="719" t="e">
        <f ca="1">_xll.BDP(T60,$AY$1)</f>
        <v>#NAME?</v>
      </c>
      <c r="AZ60" s="719" t="e">
        <f t="shared" ca="1" si="49"/>
        <v>#NAME?</v>
      </c>
      <c r="BA60" s="719" t="e">
        <f t="shared" ca="1" si="50"/>
        <v>#NAME?</v>
      </c>
      <c r="BB60" s="719" t="e">
        <f ca="1">VLOOKUP(Y60,Values!$H$2:$I$15,2,FALSE)</f>
        <v>#NAME?</v>
      </c>
      <c r="BC60" s="719" t="s">
        <v>9499</v>
      </c>
    </row>
    <row r="61" spans="1:55" ht="12.75" customHeight="1" x14ac:dyDescent="0.3">
      <c r="A61" s="707">
        <v>42019</v>
      </c>
      <c r="B61" s="706" t="s">
        <v>8930</v>
      </c>
      <c r="C61" s="708" t="s">
        <v>22</v>
      </c>
      <c r="D61" s="709">
        <v>2500</v>
      </c>
      <c r="E61" s="708" t="s">
        <v>66</v>
      </c>
      <c r="F61" s="710">
        <v>45680</v>
      </c>
      <c r="G61" s="711" t="s">
        <v>251</v>
      </c>
      <c r="H61" s="712" t="s">
        <v>330</v>
      </c>
      <c r="I61" s="761" t="s">
        <v>8869</v>
      </c>
      <c r="J61" s="761" t="s">
        <v>462</v>
      </c>
      <c r="K61" s="712">
        <v>-10</v>
      </c>
      <c r="L61" s="714"/>
      <c r="M61" s="712"/>
      <c r="N61" s="706"/>
      <c r="O61" s="712"/>
      <c r="P61" s="708" t="s">
        <v>1900</v>
      </c>
      <c r="Q61" s="714"/>
      <c r="R61" s="708">
        <v>10</v>
      </c>
      <c r="S61" s="708" t="s">
        <v>8929</v>
      </c>
      <c r="T61" s="715" t="str">
        <f t="shared" si="42"/>
        <v>EK7020663 Corp</v>
      </c>
      <c r="U61" s="716" t="e">
        <f ca="1">_xll.BDP($T61,$U$1)</f>
        <v>#NAME?</v>
      </c>
      <c r="V61" s="715">
        <f t="shared" si="43"/>
        <v>1</v>
      </c>
      <c r="W61" s="715">
        <f t="shared" si="44"/>
        <v>3</v>
      </c>
      <c r="X61" s="715" t="str">
        <f t="shared" si="45"/>
        <v>Q1</v>
      </c>
      <c r="Y61" s="717" t="e">
        <f ca="1">_xll.BDP($T61,Y$1)</f>
        <v>#NAME?</v>
      </c>
      <c r="Z61" s="717" t="e">
        <f ca="1">_xll.BDP($T61,$Z$1)</f>
        <v>#NAME?</v>
      </c>
      <c r="AA61" s="717" t="e">
        <f ca="1">_xll.BDP($T61,AA$1)</f>
        <v>#NAME?</v>
      </c>
      <c r="AB61" s="718" t="e">
        <f ca="1">IF(AA61="FLOATING",J61,(_xll.BDP($T61,AB$1)/100))</f>
        <v>#NAME?</v>
      </c>
      <c r="AC61" s="719" t="e">
        <f ca="1">_xll.BDP(T61,$AC$1)</f>
        <v>#NAME?</v>
      </c>
      <c r="AD61" s="720" t="e">
        <f ca="1">_xll.BDP($T61,AD$1)</f>
        <v>#NAME?</v>
      </c>
      <c r="AE61" s="719" t="e">
        <f ca="1">_xll.BDP($T61,AE$1)</f>
        <v>#NAME?</v>
      </c>
      <c r="AF61" s="715" t="e">
        <f ca="1">_xll.BDP($T61,AF$1)</f>
        <v>#NAME?</v>
      </c>
      <c r="AG61" s="719" t="e">
        <f ca="1">_xll.BDP($T61,AG$1)</f>
        <v>#NAME?</v>
      </c>
      <c r="AH61" s="719" t="e">
        <f ca="1">VLOOKUP(AF61,Values!$A$1:$C$12,2,FALSE)</f>
        <v>#NAME?</v>
      </c>
      <c r="AI61" s="716" t="e">
        <f ca="1">_xll.BDP($T61,$AI$1)</f>
        <v>#NAME?</v>
      </c>
      <c r="AJ61" s="716" t="e">
        <f ca="1">_xll.BDP($T61,$AJ$1)</f>
        <v>#NAME?</v>
      </c>
      <c r="AK61" s="716" t="e">
        <f ca="1">_xll.BDP($T61,$AK$1)</f>
        <v>#NAME?</v>
      </c>
      <c r="AL61" s="721" t="e">
        <f ca="1">VLOOKUP(AK61,Values!$E$2:$F$8,2,)</f>
        <v>#NAME?</v>
      </c>
      <c r="AM61" s="719" t="e">
        <f ca="1">_xll.BDP($T61,$AM$1)</f>
        <v>#NAME?</v>
      </c>
      <c r="AN61" s="719" t="e">
        <f ca="1">_xll.BDP($T61,$AN$1)</f>
        <v>#NAME?</v>
      </c>
      <c r="AO61" s="719" t="e">
        <f ca="1">_xll.BDP($T61,$AO$1)</f>
        <v>#NAME?</v>
      </c>
      <c r="AP61" s="719" t="str">
        <f t="shared" si="46"/>
        <v>10yr</v>
      </c>
      <c r="AQ61" s="775" t="e">
        <f ca="1">_xll.BDP(T61,"YRS_TO_MTY_ISSUE")</f>
        <v>#NAME?</v>
      </c>
      <c r="AR61" s="794">
        <f t="shared" si="47"/>
        <v>10</v>
      </c>
      <c r="AS61" s="795"/>
      <c r="AT61" s="719" t="e">
        <f ca="1">_xll.BDP($T61,AT$1)</f>
        <v>#NAME?</v>
      </c>
      <c r="AU61" s="719" t="e">
        <f ca="1">_xll.BDP(T61,$AU$1)</f>
        <v>#NAME?</v>
      </c>
      <c r="AV61" s="719" t="e">
        <f ca="1">_xll.BDP(T61,$AV$1)</f>
        <v>#NAME?</v>
      </c>
      <c r="AW61" s="719" t="e">
        <f ca="1">_xll.BDP($T61,AW$1)</f>
        <v>#NAME?</v>
      </c>
      <c r="AX61" s="719" t="e">
        <f t="shared" ca="1" si="48"/>
        <v>#NAME?</v>
      </c>
      <c r="AY61" s="719" t="e">
        <f ca="1">_xll.BDP(T61,$AY$1)</f>
        <v>#NAME?</v>
      </c>
      <c r="AZ61" s="719" t="e">
        <f t="shared" ca="1" si="49"/>
        <v>#NAME?</v>
      </c>
      <c r="BA61" s="719" t="e">
        <f t="shared" ca="1" si="50"/>
        <v>#NAME?</v>
      </c>
      <c r="BB61" s="719" t="e">
        <f ca="1">VLOOKUP(Y61,Values!$H$2:$I$15,2,FALSE)</f>
        <v>#NAME?</v>
      </c>
      <c r="BC61" s="719" t="s">
        <v>9499</v>
      </c>
    </row>
    <row r="62" spans="1:55" ht="12.75" customHeight="1" x14ac:dyDescent="0.3">
      <c r="A62" s="707">
        <v>42019</v>
      </c>
      <c r="B62" s="706" t="s">
        <v>8870</v>
      </c>
      <c r="C62" s="708" t="s">
        <v>87</v>
      </c>
      <c r="D62" s="709">
        <v>2000</v>
      </c>
      <c r="E62" s="708" t="s">
        <v>3713</v>
      </c>
      <c r="F62" s="710"/>
      <c r="G62" s="711" t="s">
        <v>3765</v>
      </c>
      <c r="H62" s="712" t="s">
        <v>5052</v>
      </c>
      <c r="I62" s="761" t="s">
        <v>8871</v>
      </c>
      <c r="J62" s="761" t="s">
        <v>1787</v>
      </c>
      <c r="K62" s="712">
        <v>-25</v>
      </c>
      <c r="L62" s="714"/>
      <c r="M62" s="712"/>
      <c r="N62" s="706" t="s">
        <v>5367</v>
      </c>
      <c r="O62" s="712">
        <v>3.1</v>
      </c>
      <c r="P62" s="708" t="s">
        <v>4631</v>
      </c>
      <c r="Q62" s="714"/>
      <c r="R62" s="708">
        <v>12.5</v>
      </c>
      <c r="S62" s="708" t="s">
        <v>8934</v>
      </c>
      <c r="T62" s="715" t="str">
        <f t="shared" si="42"/>
        <v>EK7023725 Corp</v>
      </c>
      <c r="U62" s="716" t="e">
        <f ca="1">_xll.BDP($T62,$U$1)</f>
        <v>#NAME?</v>
      </c>
      <c r="V62" s="715">
        <f t="shared" si="43"/>
        <v>1</v>
      </c>
      <c r="W62" s="715">
        <f t="shared" si="44"/>
        <v>3</v>
      </c>
      <c r="X62" s="715" t="str">
        <f t="shared" si="45"/>
        <v>Q1</v>
      </c>
      <c r="Y62" s="717" t="e">
        <f ca="1">_xll.BDP($T62,Y$1)</f>
        <v>#NAME?</v>
      </c>
      <c r="Z62" s="717" t="e">
        <f ca="1">_xll.BDP($T62,$Z$1)</f>
        <v>#NAME?</v>
      </c>
      <c r="AA62" s="717" t="e">
        <f ca="1">_xll.BDP($T62,AA$1)</f>
        <v>#NAME?</v>
      </c>
      <c r="AB62" s="718" t="e">
        <f ca="1">IF(AA62="FLOATING",J62,(_xll.BDP($T62,AB$1)/100))</f>
        <v>#NAME?</v>
      </c>
      <c r="AC62" s="719" t="e">
        <f ca="1">_xll.BDP(T62,$AC$1)</f>
        <v>#NAME?</v>
      </c>
      <c r="AD62" s="720" t="e">
        <f ca="1">_xll.BDP($T62,AD$1)</f>
        <v>#NAME?</v>
      </c>
      <c r="AE62" s="719" t="e">
        <f ca="1">_xll.BDP($T62,AE$1)</f>
        <v>#NAME?</v>
      </c>
      <c r="AF62" s="715" t="e">
        <f ca="1">_xll.BDP($T62,AF$1)</f>
        <v>#NAME?</v>
      </c>
      <c r="AG62" s="719" t="e">
        <f ca="1">_xll.BDP($T62,AG$1)</f>
        <v>#NAME?</v>
      </c>
      <c r="AH62" s="719" t="e">
        <f ca="1">VLOOKUP(AF62,Values!$A$1:$C$12,2,FALSE)</f>
        <v>#NAME?</v>
      </c>
      <c r="AI62" s="716" t="e">
        <f ca="1">_xll.BDP($T62,$AI$1)</f>
        <v>#NAME?</v>
      </c>
      <c r="AJ62" s="716" t="e">
        <f ca="1">_xll.BDP($T62,$AJ$1)</f>
        <v>#NAME?</v>
      </c>
      <c r="AK62" s="716" t="e">
        <f ca="1">_xll.BDP($T62,$AK$1)</f>
        <v>#NAME?</v>
      </c>
      <c r="AL62" s="721" t="e">
        <f ca="1">VLOOKUP(AK62,Values!$E$2:$F$8,2,)</f>
        <v>#NAME?</v>
      </c>
      <c r="AM62" s="719" t="e">
        <f ca="1">_xll.BDP($T62,$AM$1)</f>
        <v>#NAME?</v>
      </c>
      <c r="AN62" s="719" t="e">
        <f ca="1">_xll.BDP($T62,$AN$1)</f>
        <v>#NAME?</v>
      </c>
      <c r="AO62" s="719" t="e">
        <f ca="1">_xll.BDP($T62,$AO$1)</f>
        <v>#NAME?</v>
      </c>
      <c r="AP62" s="719" t="str">
        <f t="shared" si="46"/>
        <v>Perp NC 10</v>
      </c>
      <c r="AQ62" s="775" t="e">
        <f ca="1">_xll.BDP(T62,"YRS_TO_MTY_ISSUE")</f>
        <v>#NAME?</v>
      </c>
      <c r="AR62" s="794">
        <f t="shared" si="47"/>
        <v>115</v>
      </c>
      <c r="AS62" s="795"/>
      <c r="AT62" s="719" t="e">
        <f ca="1">_xll.BDP($T62,AT$1)</f>
        <v>#NAME?</v>
      </c>
      <c r="AU62" s="719" t="e">
        <f ca="1">_xll.BDP(T62,$AU$1)</f>
        <v>#NAME?</v>
      </c>
      <c r="AV62" s="719" t="e">
        <f ca="1">_xll.BDP(T62,$AV$1)</f>
        <v>#NAME?</v>
      </c>
      <c r="AW62" s="719" t="e">
        <f ca="1">_xll.BDP($T62,AW$1)</f>
        <v>#NAME?</v>
      </c>
      <c r="AX62" s="719" t="e">
        <f t="shared" ca="1" si="48"/>
        <v>#NAME?</v>
      </c>
      <c r="AY62" s="719" t="e">
        <f ca="1">_xll.BDP(T62,$AY$1)</f>
        <v>#NAME?</v>
      </c>
      <c r="AZ62" s="719" t="e">
        <f t="shared" ca="1" si="49"/>
        <v>#NAME?</v>
      </c>
      <c r="BA62" s="719" t="e">
        <f t="shared" ca="1" si="50"/>
        <v>#NAME?</v>
      </c>
      <c r="BB62" s="719" t="e">
        <f ca="1">VLOOKUP(Y62,Values!$H$2:$I$15,2,FALSE)</f>
        <v>#NAME?</v>
      </c>
      <c r="BC62" s="719" t="s">
        <v>9499</v>
      </c>
    </row>
    <row r="63" spans="1:55" ht="12.75" customHeight="1" x14ac:dyDescent="0.3">
      <c r="A63" s="707">
        <v>42019</v>
      </c>
      <c r="B63" s="706" t="s">
        <v>8872</v>
      </c>
      <c r="C63" s="708" t="s">
        <v>403</v>
      </c>
      <c r="D63" s="709">
        <v>1500</v>
      </c>
      <c r="E63" s="708" t="s">
        <v>37</v>
      </c>
      <c r="F63" s="710">
        <v>44035</v>
      </c>
      <c r="G63" s="711" t="s">
        <v>8873</v>
      </c>
      <c r="H63" s="712" t="s">
        <v>608</v>
      </c>
      <c r="I63" s="761" t="s">
        <v>3798</v>
      </c>
      <c r="J63" s="761" t="s">
        <v>8341</v>
      </c>
      <c r="K63" s="712">
        <v>-25</v>
      </c>
      <c r="L63" s="714"/>
      <c r="M63" s="712"/>
      <c r="N63" s="706" t="s">
        <v>1344</v>
      </c>
      <c r="O63" s="712">
        <v>3</v>
      </c>
      <c r="P63" s="708" t="s">
        <v>2049</v>
      </c>
      <c r="Q63" s="714"/>
      <c r="R63" s="708">
        <v>20</v>
      </c>
      <c r="S63" s="708" t="s">
        <v>8931</v>
      </c>
      <c r="T63" s="715" t="str">
        <f t="shared" si="42"/>
        <v>EK7023006 Corp</v>
      </c>
      <c r="U63" s="716" t="e">
        <f ca="1">_xll.BDP($T63,$U$1)</f>
        <v>#NAME?</v>
      </c>
      <c r="V63" s="715">
        <f t="shared" si="43"/>
        <v>1</v>
      </c>
      <c r="W63" s="715">
        <f t="shared" si="44"/>
        <v>3</v>
      </c>
      <c r="X63" s="715" t="str">
        <f t="shared" si="45"/>
        <v>Q1</v>
      </c>
      <c r="Y63" s="717" t="e">
        <f ca="1">_xll.BDP($T63,Y$1)</f>
        <v>#NAME?</v>
      </c>
      <c r="Z63" s="717" t="e">
        <f ca="1">_xll.BDP($T63,$Z$1)</f>
        <v>#NAME?</v>
      </c>
      <c r="AA63" s="717" t="e">
        <f ca="1">_xll.BDP($T63,AA$1)</f>
        <v>#NAME?</v>
      </c>
      <c r="AB63" s="718" t="e">
        <f ca="1">IF(AA63="FLOATING",J63,(_xll.BDP($T63,AB$1)/100))</f>
        <v>#NAME?</v>
      </c>
      <c r="AC63" s="719" t="e">
        <f ca="1">_xll.BDP(T63,$AC$1)</f>
        <v>#NAME?</v>
      </c>
      <c r="AD63" s="720" t="e">
        <f ca="1">_xll.BDP($T63,AD$1)</f>
        <v>#NAME?</v>
      </c>
      <c r="AE63" s="719" t="e">
        <f ca="1">_xll.BDP($T63,AE$1)</f>
        <v>#NAME?</v>
      </c>
      <c r="AF63" s="715" t="e">
        <f ca="1">_xll.BDP($T63,AF$1)</f>
        <v>#NAME?</v>
      </c>
      <c r="AG63" s="719" t="e">
        <f ca="1">_xll.BDP($T63,AG$1)</f>
        <v>#NAME?</v>
      </c>
      <c r="AH63" s="719" t="e">
        <f ca="1">VLOOKUP(AF63,Values!$A$1:$C$12,2,FALSE)</f>
        <v>#NAME?</v>
      </c>
      <c r="AI63" s="716" t="e">
        <f ca="1">_xll.BDP($T63,$AI$1)</f>
        <v>#NAME?</v>
      </c>
      <c r="AJ63" s="716" t="e">
        <f ca="1">_xll.BDP($T63,$AJ$1)</f>
        <v>#NAME?</v>
      </c>
      <c r="AK63" s="716" t="e">
        <f ca="1">_xll.BDP($T63,$AK$1)</f>
        <v>#NAME?</v>
      </c>
      <c r="AL63" s="721" t="e">
        <f ca="1">VLOOKUP(AK63,Values!$E$2:$F$8,2,)</f>
        <v>#NAME?</v>
      </c>
      <c r="AM63" s="719" t="e">
        <f ca="1">_xll.BDP($T63,$AM$1)</f>
        <v>#NAME?</v>
      </c>
      <c r="AN63" s="719" t="e">
        <f ca="1">_xll.BDP($T63,$AN$1)</f>
        <v>#NAME?</v>
      </c>
      <c r="AO63" s="719" t="e">
        <f ca="1">_xll.BDP($T63,$AO$1)</f>
        <v>#NAME?</v>
      </c>
      <c r="AP63" s="719" t="str">
        <f t="shared" si="46"/>
        <v>5yr</v>
      </c>
      <c r="AQ63" s="775" t="e">
        <f ca="1">_xll.BDP(T63,"YRS_TO_MTY_ISSUE")</f>
        <v>#NAME?</v>
      </c>
      <c r="AR63" s="794">
        <f t="shared" si="47"/>
        <v>5.5</v>
      </c>
      <c r="AS63" s="795"/>
      <c r="AT63" s="719" t="e">
        <f ca="1">_xll.BDP($T63,AT$1)</f>
        <v>#NAME?</v>
      </c>
      <c r="AU63" s="719" t="e">
        <f ca="1">_xll.BDP(T63,$AU$1)</f>
        <v>#NAME?</v>
      </c>
      <c r="AV63" s="719" t="e">
        <f ca="1">_xll.BDP(T63,$AV$1)</f>
        <v>#NAME?</v>
      </c>
      <c r="AW63" s="719" t="e">
        <f ca="1">_xll.BDP($T63,AW$1)</f>
        <v>#NAME?</v>
      </c>
      <c r="AX63" s="719" t="e">
        <f t="shared" ca="1" si="48"/>
        <v>#NAME?</v>
      </c>
      <c r="AY63" s="719" t="e">
        <f ca="1">_xll.BDP(T63,$AY$1)</f>
        <v>#NAME?</v>
      </c>
      <c r="AZ63" s="719" t="e">
        <f t="shared" ca="1" si="49"/>
        <v>#NAME?</v>
      </c>
      <c r="BA63" s="719" t="e">
        <f t="shared" ca="1" si="50"/>
        <v>#NAME?</v>
      </c>
      <c r="BB63" s="719" t="e">
        <f ca="1">VLOOKUP(Y63,Values!$H$2:$I$15,2,FALSE)</f>
        <v>#NAME?</v>
      </c>
      <c r="BC63" s="719" t="s">
        <v>9499</v>
      </c>
    </row>
    <row r="64" spans="1:55" ht="12.75" customHeight="1" x14ac:dyDescent="0.3">
      <c r="A64" s="707">
        <v>42019</v>
      </c>
      <c r="B64" s="706" t="s">
        <v>8874</v>
      </c>
      <c r="C64" s="708" t="s">
        <v>403</v>
      </c>
      <c r="D64" s="709">
        <v>1500</v>
      </c>
      <c r="E64" s="708" t="s">
        <v>1729</v>
      </c>
      <c r="F64" s="710">
        <v>46045</v>
      </c>
      <c r="G64" s="711" t="s">
        <v>8873</v>
      </c>
      <c r="H64" s="712" t="s">
        <v>2354</v>
      </c>
      <c r="I64" s="761" t="s">
        <v>8586</v>
      </c>
      <c r="J64" s="761" t="s">
        <v>750</v>
      </c>
      <c r="K64" s="712">
        <v>-20</v>
      </c>
      <c r="L64" s="714"/>
      <c r="M64" s="712"/>
      <c r="N64" s="706" t="s">
        <v>5126</v>
      </c>
      <c r="O64" s="712">
        <v>2.73</v>
      </c>
      <c r="P64" s="708" t="s">
        <v>2049</v>
      </c>
      <c r="Q64" s="714"/>
      <c r="R64" s="708">
        <v>20</v>
      </c>
      <c r="S64" s="708" t="s">
        <v>8932</v>
      </c>
      <c r="T64" s="715" t="str">
        <f t="shared" si="42"/>
        <v>EK7023188 Corp</v>
      </c>
      <c r="U64" s="716" t="e">
        <f ca="1">_xll.BDP($T64,$U$1)</f>
        <v>#NAME?</v>
      </c>
      <c r="V64" s="715">
        <f t="shared" si="43"/>
        <v>1</v>
      </c>
      <c r="W64" s="715">
        <f t="shared" si="44"/>
        <v>3</v>
      </c>
      <c r="X64" s="715" t="str">
        <f t="shared" si="45"/>
        <v>Q1</v>
      </c>
      <c r="Y64" s="717" t="e">
        <f ca="1">_xll.BDP($T64,Y$1)</f>
        <v>#NAME?</v>
      </c>
      <c r="Z64" s="717" t="e">
        <f ca="1">_xll.BDP($T64,$Z$1)</f>
        <v>#NAME?</v>
      </c>
      <c r="AA64" s="717" t="e">
        <f ca="1">_xll.BDP($T64,AA$1)</f>
        <v>#NAME?</v>
      </c>
      <c r="AB64" s="718" t="e">
        <f ca="1">IF(AA64="FLOATING",J64,(_xll.BDP($T64,AB$1)/100))</f>
        <v>#NAME?</v>
      </c>
      <c r="AC64" s="719" t="e">
        <f ca="1">_xll.BDP(T64,$AC$1)</f>
        <v>#NAME?</v>
      </c>
      <c r="AD64" s="720" t="e">
        <f ca="1">_xll.BDP($T64,AD$1)</f>
        <v>#NAME?</v>
      </c>
      <c r="AE64" s="719" t="e">
        <f ca="1">_xll.BDP($T64,AE$1)</f>
        <v>#NAME?</v>
      </c>
      <c r="AF64" s="715" t="e">
        <f ca="1">_xll.BDP($T64,AF$1)</f>
        <v>#NAME?</v>
      </c>
      <c r="AG64" s="719" t="e">
        <f ca="1">_xll.BDP($T64,AG$1)</f>
        <v>#NAME?</v>
      </c>
      <c r="AH64" s="719" t="e">
        <f ca="1">VLOOKUP(AF64,Values!$A$1:$C$12,2,FALSE)</f>
        <v>#NAME?</v>
      </c>
      <c r="AI64" s="716" t="e">
        <f ca="1">_xll.BDP($T64,$AI$1)</f>
        <v>#NAME?</v>
      </c>
      <c r="AJ64" s="716" t="e">
        <f ca="1">_xll.BDP($T64,$AJ$1)</f>
        <v>#NAME?</v>
      </c>
      <c r="AK64" s="716" t="e">
        <f ca="1">_xll.BDP($T64,$AK$1)</f>
        <v>#NAME?</v>
      </c>
      <c r="AL64" s="721" t="e">
        <f ca="1">VLOOKUP(AK64,Values!$E$2:$F$8,2,)</f>
        <v>#NAME?</v>
      </c>
      <c r="AM64" s="719" t="e">
        <f ca="1">_xll.BDP($T64,$AM$1)</f>
        <v>#NAME?</v>
      </c>
      <c r="AN64" s="719" t="e">
        <f ca="1">_xll.BDP($T64,$AN$1)</f>
        <v>#NAME?</v>
      </c>
      <c r="AO64" s="719" t="e">
        <f ca="1">_xll.BDP($T64,$AO$1)</f>
        <v>#NAME?</v>
      </c>
      <c r="AP64" s="719" t="str">
        <f t="shared" si="46"/>
        <v>11yr</v>
      </c>
      <c r="AQ64" s="775" t="e">
        <f ca="1">_xll.BDP(T64,"YRS_TO_MTY_ISSUE")</f>
        <v>#NAME?</v>
      </c>
      <c r="AR64" s="794">
        <f t="shared" si="47"/>
        <v>11</v>
      </c>
      <c r="AS64" s="795"/>
      <c r="AT64" s="719" t="e">
        <f ca="1">_xll.BDP($T64,AT$1)</f>
        <v>#NAME?</v>
      </c>
      <c r="AU64" s="719" t="e">
        <f ca="1">_xll.BDP(T64,$AU$1)</f>
        <v>#NAME?</v>
      </c>
      <c r="AV64" s="719" t="e">
        <f ca="1">_xll.BDP(T64,$AV$1)</f>
        <v>#NAME?</v>
      </c>
      <c r="AW64" s="719" t="e">
        <f ca="1">_xll.BDP($T64,AW$1)</f>
        <v>#NAME?</v>
      </c>
      <c r="AX64" s="719" t="e">
        <f t="shared" ca="1" si="48"/>
        <v>#NAME?</v>
      </c>
      <c r="AY64" s="719" t="e">
        <f ca="1">_xll.BDP(T64,$AY$1)</f>
        <v>#NAME?</v>
      </c>
      <c r="AZ64" s="719" t="e">
        <f t="shared" ca="1" si="49"/>
        <v>#NAME?</v>
      </c>
      <c r="BA64" s="719" t="e">
        <f t="shared" ca="1" si="50"/>
        <v>#NAME?</v>
      </c>
      <c r="BB64" s="719" t="e">
        <f ca="1">VLOOKUP(Y64,Values!$H$2:$I$15,2,FALSE)</f>
        <v>#NAME?</v>
      </c>
      <c r="BC64" s="719" t="s">
        <v>9429</v>
      </c>
    </row>
    <row r="65" spans="1:55" ht="12.75" customHeight="1" x14ac:dyDescent="0.3">
      <c r="A65" s="707">
        <v>42019</v>
      </c>
      <c r="B65" s="706" t="s">
        <v>8875</v>
      </c>
      <c r="C65" s="708" t="s">
        <v>403</v>
      </c>
      <c r="D65" s="709">
        <v>3000</v>
      </c>
      <c r="E65" s="708" t="s">
        <v>664</v>
      </c>
      <c r="F65" s="710">
        <v>53350</v>
      </c>
      <c r="G65" s="711" t="s">
        <v>8873</v>
      </c>
      <c r="H65" s="712" t="s">
        <v>3547</v>
      </c>
      <c r="I65" s="761" t="s">
        <v>8876</v>
      </c>
      <c r="J65" s="761" t="s">
        <v>8877</v>
      </c>
      <c r="K65" s="712">
        <v>-20</v>
      </c>
      <c r="L65" s="714"/>
      <c r="M65" s="712"/>
      <c r="N65" s="706" t="s">
        <v>7665</v>
      </c>
      <c r="O65" s="712">
        <v>2.4700000000000002</v>
      </c>
      <c r="P65" s="708" t="s">
        <v>2336</v>
      </c>
      <c r="Q65" s="714"/>
      <c r="R65" s="708">
        <v>30</v>
      </c>
      <c r="S65" s="708" t="s">
        <v>8933</v>
      </c>
      <c r="T65" s="715" t="str">
        <f t="shared" si="42"/>
        <v>EK7023428 Corp</v>
      </c>
      <c r="U65" s="716" t="e">
        <f ca="1">_xll.BDP($T65,$U$1)</f>
        <v>#NAME?</v>
      </c>
      <c r="V65" s="715">
        <f t="shared" si="43"/>
        <v>1</v>
      </c>
      <c r="W65" s="715">
        <f t="shared" si="44"/>
        <v>3</v>
      </c>
      <c r="X65" s="715" t="str">
        <f t="shared" si="45"/>
        <v>Q1</v>
      </c>
      <c r="Y65" s="717" t="e">
        <f ca="1">_xll.BDP($T65,Y$1)</f>
        <v>#NAME?</v>
      </c>
      <c r="Z65" s="717" t="e">
        <f ca="1">_xll.BDP($T65,$Z$1)</f>
        <v>#NAME?</v>
      </c>
      <c r="AA65" s="717" t="e">
        <f ca="1">_xll.BDP($T65,AA$1)</f>
        <v>#NAME?</v>
      </c>
      <c r="AB65" s="718" t="e">
        <f ca="1">IF(AA65="FLOATING",J65,(_xll.BDP($T65,AB$1)/100))</f>
        <v>#NAME?</v>
      </c>
      <c r="AC65" s="719" t="e">
        <f ca="1">_xll.BDP(T65,$AC$1)</f>
        <v>#NAME?</v>
      </c>
      <c r="AD65" s="720" t="e">
        <f ca="1">_xll.BDP($T65,AD$1)</f>
        <v>#NAME?</v>
      </c>
      <c r="AE65" s="719" t="e">
        <f ca="1">_xll.BDP($T65,AE$1)</f>
        <v>#NAME?</v>
      </c>
      <c r="AF65" s="715" t="e">
        <f ca="1">_xll.BDP($T65,AF$1)</f>
        <v>#NAME?</v>
      </c>
      <c r="AG65" s="719" t="e">
        <f ca="1">_xll.BDP($T65,AG$1)</f>
        <v>#NAME?</v>
      </c>
      <c r="AH65" s="719" t="e">
        <f ca="1">VLOOKUP(AF65,Values!$A$1:$C$12,2,FALSE)</f>
        <v>#NAME?</v>
      </c>
      <c r="AI65" s="716" t="e">
        <f ca="1">_xll.BDP($T65,$AI$1)</f>
        <v>#NAME?</v>
      </c>
      <c r="AJ65" s="716" t="e">
        <f ca="1">_xll.BDP($T65,$AJ$1)</f>
        <v>#NAME?</v>
      </c>
      <c r="AK65" s="716" t="e">
        <f ca="1">_xll.BDP($T65,$AK$1)</f>
        <v>#NAME?</v>
      </c>
      <c r="AL65" s="721" t="e">
        <f ca="1">VLOOKUP(AK65,Values!$E$2:$F$8,2,)</f>
        <v>#NAME?</v>
      </c>
      <c r="AM65" s="719" t="e">
        <f ca="1">_xll.BDP($T65,$AM$1)</f>
        <v>#NAME?</v>
      </c>
      <c r="AN65" s="719" t="e">
        <f ca="1">_xll.BDP($T65,$AN$1)</f>
        <v>#NAME?</v>
      </c>
      <c r="AO65" s="719" t="e">
        <f ca="1">_xll.BDP($T65,$AO$1)</f>
        <v>#NAME?</v>
      </c>
      <c r="AP65" s="719" t="str">
        <f t="shared" si="46"/>
        <v>31yr</v>
      </c>
      <c r="AQ65" s="775" t="e">
        <f ca="1">_xll.BDP(T65,"YRS_TO_MTY_ISSUE")</f>
        <v>#NAME?</v>
      </c>
      <c r="AR65" s="794">
        <f t="shared" si="47"/>
        <v>31</v>
      </c>
      <c r="AS65" s="795"/>
      <c r="AT65" s="719" t="e">
        <f ca="1">_xll.BDP($T65,AT$1)</f>
        <v>#NAME?</v>
      </c>
      <c r="AU65" s="719" t="e">
        <f ca="1">_xll.BDP(T65,$AU$1)</f>
        <v>#NAME?</v>
      </c>
      <c r="AV65" s="719" t="e">
        <f ca="1">_xll.BDP(T65,$AV$1)</f>
        <v>#NAME?</v>
      </c>
      <c r="AW65" s="719" t="e">
        <f ca="1">_xll.BDP($T65,AW$1)</f>
        <v>#NAME?</v>
      </c>
      <c r="AX65" s="719" t="e">
        <f t="shared" ca="1" si="48"/>
        <v>#NAME?</v>
      </c>
      <c r="AY65" s="719" t="e">
        <f ca="1">_xll.BDP(T65,$AY$1)</f>
        <v>#NAME?</v>
      </c>
      <c r="AZ65" s="719" t="e">
        <f t="shared" ca="1" si="49"/>
        <v>#NAME?</v>
      </c>
      <c r="BA65" s="719" t="e">
        <f t="shared" ca="1" si="50"/>
        <v>#NAME?</v>
      </c>
      <c r="BB65" s="719" t="e">
        <f ca="1">VLOOKUP(Y65,Values!$H$2:$I$15,2,FALSE)</f>
        <v>#NAME?</v>
      </c>
      <c r="BC65" s="719" t="e">
        <f ca="1">_xll.BDS(T65,$BC$1)</f>
        <v>#NAME?</v>
      </c>
    </row>
    <row r="66" spans="1:55" ht="12.75" customHeight="1" x14ac:dyDescent="0.3">
      <c r="A66" s="707">
        <v>42019</v>
      </c>
      <c r="B66" s="706" t="s">
        <v>8878</v>
      </c>
      <c r="C66" s="708" t="s">
        <v>218</v>
      </c>
      <c r="D66" s="709">
        <v>250</v>
      </c>
      <c r="E66" s="708" t="s">
        <v>66</v>
      </c>
      <c r="F66" s="710">
        <v>45689</v>
      </c>
      <c r="G66" s="711" t="s">
        <v>219</v>
      </c>
      <c r="H66" s="712" t="s">
        <v>244</v>
      </c>
      <c r="I66" s="761" t="s">
        <v>948</v>
      </c>
      <c r="J66" s="761" t="s">
        <v>265</v>
      </c>
      <c r="K66" s="712">
        <v>-15</v>
      </c>
      <c r="L66" s="714"/>
      <c r="M66" s="712"/>
      <c r="N66" s="706" t="s">
        <v>1420</v>
      </c>
      <c r="O66" s="712">
        <v>8.4</v>
      </c>
      <c r="P66" s="708" t="s">
        <v>4180</v>
      </c>
      <c r="Q66" s="714"/>
      <c r="R66" s="708">
        <v>-1</v>
      </c>
      <c r="S66" s="708" t="s">
        <v>8935</v>
      </c>
      <c r="T66" s="715" t="str">
        <f t="shared" si="42"/>
        <v>EK7021323 Corp</v>
      </c>
      <c r="U66" s="716" t="e">
        <f ca="1">_xll.BDP($T66,$U$1)</f>
        <v>#NAME?</v>
      </c>
      <c r="V66" s="715">
        <f t="shared" si="43"/>
        <v>1</v>
      </c>
      <c r="W66" s="715">
        <f t="shared" si="44"/>
        <v>3</v>
      </c>
      <c r="X66" s="715" t="str">
        <f t="shared" si="45"/>
        <v>Q1</v>
      </c>
      <c r="Y66" s="717" t="e">
        <f ca="1">_xll.BDP($T66,Y$1)</f>
        <v>#NAME?</v>
      </c>
      <c r="Z66" s="717" t="e">
        <f ca="1">_xll.BDP($T66,$Z$1)</f>
        <v>#NAME?</v>
      </c>
      <c r="AA66" s="717" t="e">
        <f ca="1">_xll.BDP($T66,AA$1)</f>
        <v>#NAME?</v>
      </c>
      <c r="AB66" s="718" t="e">
        <f ca="1">IF(AA66="FLOATING",J66,(_xll.BDP($T66,AB$1)/100))</f>
        <v>#NAME?</v>
      </c>
      <c r="AC66" s="719" t="e">
        <f ca="1">_xll.BDP(T66,$AC$1)</f>
        <v>#NAME?</v>
      </c>
      <c r="AD66" s="720" t="e">
        <f ca="1">_xll.BDP($T66,AD$1)</f>
        <v>#NAME?</v>
      </c>
      <c r="AE66" s="719" t="e">
        <f ca="1">_xll.BDP($T66,AE$1)</f>
        <v>#NAME?</v>
      </c>
      <c r="AF66" s="715" t="e">
        <f ca="1">_xll.BDP($T66,AF$1)</f>
        <v>#NAME?</v>
      </c>
      <c r="AG66" s="719" t="e">
        <f ca="1">_xll.BDP($T66,AG$1)</f>
        <v>#NAME?</v>
      </c>
      <c r="AH66" s="719" t="e">
        <f ca="1">VLOOKUP(AF66,Values!$A$1:$C$12,2,FALSE)</f>
        <v>#NAME?</v>
      </c>
      <c r="AI66" s="716" t="e">
        <f ca="1">_xll.BDP($T66,$AI$1)</f>
        <v>#NAME?</v>
      </c>
      <c r="AJ66" s="716" t="e">
        <f ca="1">_xll.BDP($T66,$AJ$1)</f>
        <v>#NAME?</v>
      </c>
      <c r="AK66" s="716" t="e">
        <f ca="1">_xll.BDP($T66,$AK$1)</f>
        <v>#NAME?</v>
      </c>
      <c r="AL66" s="721" t="e">
        <f ca="1">VLOOKUP(AK66,Values!$E$2:$F$8,2,)</f>
        <v>#NAME?</v>
      </c>
      <c r="AM66" s="719" t="e">
        <f ca="1">_xll.BDP($T66,$AM$1)</f>
        <v>#NAME?</v>
      </c>
      <c r="AN66" s="719" t="e">
        <f ca="1">_xll.BDP($T66,$AN$1)</f>
        <v>#NAME?</v>
      </c>
      <c r="AO66" s="719" t="e">
        <f ca="1">_xll.BDP($T66,$AO$1)</f>
        <v>#NAME?</v>
      </c>
      <c r="AP66" s="719" t="str">
        <f t="shared" si="46"/>
        <v>10yr</v>
      </c>
      <c r="AQ66" s="775" t="e">
        <f ca="1">_xll.BDP(T66,"YRS_TO_MTY_ISSUE")</f>
        <v>#NAME?</v>
      </c>
      <c r="AR66" s="794">
        <f t="shared" si="47"/>
        <v>10</v>
      </c>
      <c r="AS66" s="795"/>
      <c r="AT66" s="719" t="e">
        <f ca="1">_xll.BDP($T66,AT$1)</f>
        <v>#NAME?</v>
      </c>
      <c r="AU66" s="719" t="e">
        <f ca="1">_xll.BDP(T66,$AU$1)</f>
        <v>#NAME?</v>
      </c>
      <c r="AV66" s="719" t="e">
        <f ca="1">_xll.BDP(T66,$AV$1)</f>
        <v>#NAME?</v>
      </c>
      <c r="AW66" s="719" t="e">
        <f ca="1">_xll.BDP($T66,AW$1)</f>
        <v>#NAME?</v>
      </c>
      <c r="AX66" s="719" t="e">
        <f t="shared" ca="1" si="48"/>
        <v>#NAME?</v>
      </c>
      <c r="AY66" s="719" t="e">
        <f ca="1">_xll.BDP(T66,$AY$1)</f>
        <v>#NAME?</v>
      </c>
      <c r="AZ66" s="719" t="e">
        <f t="shared" ca="1" si="49"/>
        <v>#NAME?</v>
      </c>
      <c r="BA66" s="719" t="e">
        <f t="shared" ca="1" si="50"/>
        <v>#NAME?</v>
      </c>
      <c r="BB66" s="719" t="e">
        <f ca="1">VLOOKUP(Y66,Values!$H$2:$I$15,2,FALSE)</f>
        <v>#NAME?</v>
      </c>
      <c r="BC66" s="719" t="e">
        <f ca="1">_xll.BDS(T66,$BC$1,"cols=1;rows=2")</f>
        <v>#NAME?</v>
      </c>
    </row>
    <row r="67" spans="1:55" ht="12.75" customHeight="1" x14ac:dyDescent="0.3">
      <c r="A67" s="707">
        <v>42019</v>
      </c>
      <c r="B67" s="706" t="s">
        <v>8879</v>
      </c>
      <c r="C67" s="708" t="s">
        <v>218</v>
      </c>
      <c r="D67" s="709">
        <v>250</v>
      </c>
      <c r="E67" s="708" t="s">
        <v>117</v>
      </c>
      <c r="F67" s="710">
        <v>52994</v>
      </c>
      <c r="G67" s="711" t="s">
        <v>219</v>
      </c>
      <c r="H67" s="712" t="s">
        <v>646</v>
      </c>
      <c r="I67" s="761" t="s">
        <v>3778</v>
      </c>
      <c r="J67" s="761" t="s">
        <v>3779</v>
      </c>
      <c r="K67" s="712">
        <v>-20</v>
      </c>
      <c r="L67" s="714"/>
      <c r="M67" s="712"/>
      <c r="N67" s="706" t="s">
        <v>169</v>
      </c>
      <c r="O67" s="712">
        <v>4.4000000000000004</v>
      </c>
      <c r="P67" s="708" t="s">
        <v>2097</v>
      </c>
      <c r="Q67" s="714"/>
      <c r="R67" s="708">
        <v>9</v>
      </c>
      <c r="S67" s="708" t="s">
        <v>8936</v>
      </c>
      <c r="T67" s="715" t="str">
        <f t="shared" si="42"/>
        <v>EK7021265 Corp</v>
      </c>
      <c r="U67" s="716" t="e">
        <f ca="1">_xll.BDP($T67,$U$1)</f>
        <v>#NAME?</v>
      </c>
      <c r="V67" s="715">
        <f t="shared" si="43"/>
        <v>1</v>
      </c>
      <c r="W67" s="715">
        <f t="shared" si="44"/>
        <v>3</v>
      </c>
      <c r="X67" s="715" t="str">
        <f t="shared" si="45"/>
        <v>Q1</v>
      </c>
      <c r="Y67" s="717" t="e">
        <f ca="1">_xll.BDP($T67,Y$1)</f>
        <v>#NAME?</v>
      </c>
      <c r="Z67" s="717" t="e">
        <f ca="1">_xll.BDP($T67,$Z$1)</f>
        <v>#NAME?</v>
      </c>
      <c r="AA67" s="717" t="e">
        <f ca="1">_xll.BDP($T67,AA$1)</f>
        <v>#NAME?</v>
      </c>
      <c r="AB67" s="718" t="e">
        <f ca="1">IF(AA67="FLOATING",J67,(_xll.BDP($T67,AB$1)/100))</f>
        <v>#NAME?</v>
      </c>
      <c r="AC67" s="719" t="e">
        <f ca="1">_xll.BDP(T67,$AC$1)</f>
        <v>#NAME?</v>
      </c>
      <c r="AD67" s="720" t="e">
        <f ca="1">_xll.BDP($T67,AD$1)</f>
        <v>#NAME?</v>
      </c>
      <c r="AE67" s="719" t="e">
        <f ca="1">_xll.BDP($T67,AE$1)</f>
        <v>#NAME?</v>
      </c>
      <c r="AF67" s="715" t="e">
        <f ca="1">_xll.BDP($T67,AF$1)</f>
        <v>#NAME?</v>
      </c>
      <c r="AG67" s="719" t="e">
        <f ca="1">_xll.BDP($T67,AG$1)</f>
        <v>#NAME?</v>
      </c>
      <c r="AH67" s="719" t="e">
        <f ca="1">VLOOKUP(AF67,Values!$A$1:$C$12,2,FALSE)</f>
        <v>#NAME?</v>
      </c>
      <c r="AI67" s="716" t="e">
        <f ca="1">_xll.BDP($T67,$AI$1)</f>
        <v>#NAME?</v>
      </c>
      <c r="AJ67" s="716" t="e">
        <f ca="1">_xll.BDP($T67,$AJ$1)</f>
        <v>#NAME?</v>
      </c>
      <c r="AK67" s="716" t="e">
        <f ca="1">_xll.BDP($T67,$AK$1)</f>
        <v>#NAME?</v>
      </c>
      <c r="AL67" s="721" t="e">
        <f ca="1">VLOOKUP(AK67,Values!$E$2:$F$8,2,)</f>
        <v>#NAME?</v>
      </c>
      <c r="AM67" s="719" t="e">
        <f ca="1">_xll.BDP($T67,$AM$1)</f>
        <v>#NAME?</v>
      </c>
      <c r="AN67" s="719" t="e">
        <f ca="1">_xll.BDP($T67,$AN$1)</f>
        <v>#NAME?</v>
      </c>
      <c r="AO67" s="719" t="e">
        <f ca="1">_xll.BDP($T67,$AO$1)</f>
        <v>#NAME?</v>
      </c>
      <c r="AP67" s="719" t="str">
        <f t="shared" si="46"/>
        <v>30yr</v>
      </c>
      <c r="AQ67" s="775" t="e">
        <f ca="1">_xll.BDP(T67,"YRS_TO_MTY_ISSUE")</f>
        <v>#NAME?</v>
      </c>
      <c r="AR67" s="794">
        <f t="shared" si="47"/>
        <v>30</v>
      </c>
      <c r="AS67" s="795"/>
      <c r="AT67" s="719" t="e">
        <f ca="1">_xll.BDP($T67,AT$1)</f>
        <v>#NAME?</v>
      </c>
      <c r="AU67" s="719" t="e">
        <f ca="1">_xll.BDP(T67,$AU$1)</f>
        <v>#NAME?</v>
      </c>
      <c r="AV67" s="719" t="e">
        <f ca="1">_xll.BDP(T67,$AV$1)</f>
        <v>#NAME?</v>
      </c>
      <c r="AW67" s="719" t="e">
        <f ca="1">_xll.BDP($T67,AW$1)</f>
        <v>#NAME?</v>
      </c>
      <c r="AX67" s="719" t="e">
        <f t="shared" ca="1" si="48"/>
        <v>#NAME?</v>
      </c>
      <c r="AY67" s="719" t="e">
        <f ca="1">_xll.BDP(T67,$AY$1)</f>
        <v>#NAME?</v>
      </c>
      <c r="AZ67" s="719" t="e">
        <f t="shared" ca="1" si="49"/>
        <v>#NAME?</v>
      </c>
      <c r="BA67" s="719" t="e">
        <f t="shared" ca="1" si="50"/>
        <v>#NAME?</v>
      </c>
      <c r="BB67" s="719" t="e">
        <f ca="1">VLOOKUP(Y67,Values!$H$2:$I$15,2,FALSE)</f>
        <v>#NAME?</v>
      </c>
      <c r="BC67" s="719" t="s">
        <v>9428</v>
      </c>
    </row>
    <row r="68" spans="1:55" ht="12.75" customHeight="1" x14ac:dyDescent="0.3">
      <c r="A68" s="707">
        <v>42019</v>
      </c>
      <c r="B68" s="706" t="s">
        <v>8880</v>
      </c>
      <c r="C68" s="708" t="s">
        <v>36</v>
      </c>
      <c r="D68" s="709">
        <v>500</v>
      </c>
      <c r="E68" s="708" t="s">
        <v>37</v>
      </c>
      <c r="F68" s="710">
        <v>43854</v>
      </c>
      <c r="G68" s="711" t="s">
        <v>8881</v>
      </c>
      <c r="H68" s="712" t="s">
        <v>8882</v>
      </c>
      <c r="I68" s="761" t="s">
        <v>8883</v>
      </c>
      <c r="J68" s="761" t="s">
        <v>8884</v>
      </c>
      <c r="K68" s="712">
        <v>-17.5</v>
      </c>
      <c r="L68" s="714"/>
      <c r="M68" s="712"/>
      <c r="N68" s="706" t="s">
        <v>8885</v>
      </c>
      <c r="O68" s="712">
        <v>3.6</v>
      </c>
      <c r="P68" s="708" t="s">
        <v>2150</v>
      </c>
      <c r="Q68" s="714"/>
      <c r="R68" s="708">
        <v>8</v>
      </c>
      <c r="S68" s="708" t="s">
        <v>8937</v>
      </c>
      <c r="T68" s="715" t="str">
        <f t="shared" si="42"/>
        <v>EK7017842 Corp</v>
      </c>
      <c r="U68" s="716" t="e">
        <f ca="1">_xll.BDP($T68,$U$1)</f>
        <v>#NAME?</v>
      </c>
      <c r="V68" s="715">
        <f t="shared" si="43"/>
        <v>1</v>
      </c>
      <c r="W68" s="715">
        <f t="shared" si="44"/>
        <v>3</v>
      </c>
      <c r="X68" s="715" t="str">
        <f t="shared" si="45"/>
        <v>Q1</v>
      </c>
      <c r="Y68" s="717" t="e">
        <f ca="1">_xll.BDP($T68,Y$1)</f>
        <v>#NAME?</v>
      </c>
      <c r="Z68" s="717" t="e">
        <f ca="1">_xll.BDP($T68,$Z$1)</f>
        <v>#NAME?</v>
      </c>
      <c r="AA68" s="717" t="e">
        <f ca="1">_xll.BDP($T68,AA$1)</f>
        <v>#NAME?</v>
      </c>
      <c r="AB68" s="718" t="e">
        <f ca="1">IF(AA68="FLOATING",J68,(_xll.BDP($T68,AB$1)/100))</f>
        <v>#NAME?</v>
      </c>
      <c r="AC68" s="719" t="e">
        <f ca="1">_xll.BDP(T68,$AC$1)</f>
        <v>#NAME?</v>
      </c>
      <c r="AD68" s="720" t="e">
        <f ca="1">_xll.BDP($T68,AD$1)</f>
        <v>#NAME?</v>
      </c>
      <c r="AE68" s="719" t="e">
        <f ca="1">_xll.BDP($T68,AE$1)</f>
        <v>#NAME?</v>
      </c>
      <c r="AF68" s="715" t="e">
        <f ca="1">_xll.BDP($T68,AF$1)</f>
        <v>#NAME?</v>
      </c>
      <c r="AG68" s="719" t="e">
        <f ca="1">_xll.BDP($T68,AG$1)</f>
        <v>#NAME?</v>
      </c>
      <c r="AH68" s="719" t="e">
        <f ca="1">VLOOKUP(AF68,Values!$A$1:$C$12,2,FALSE)</f>
        <v>#NAME?</v>
      </c>
      <c r="AI68" s="716" t="e">
        <f ca="1">_xll.BDP($T68,$AI$1)</f>
        <v>#NAME?</v>
      </c>
      <c r="AJ68" s="716" t="e">
        <f ca="1">_xll.BDP($T68,$AJ$1)</f>
        <v>#NAME?</v>
      </c>
      <c r="AK68" s="716" t="e">
        <f ca="1">_xll.BDP($T68,$AK$1)</f>
        <v>#NAME?</v>
      </c>
      <c r="AL68" s="721" t="e">
        <f ca="1">VLOOKUP(AK68,Values!$E$2:$F$8,2,)</f>
        <v>#NAME?</v>
      </c>
      <c r="AM68" s="719" t="e">
        <f ca="1">_xll.BDP($T68,$AM$1)</f>
        <v>#NAME?</v>
      </c>
      <c r="AN68" s="719" t="e">
        <f ca="1">_xll.BDP($T68,$AN$1)</f>
        <v>#NAME?</v>
      </c>
      <c r="AO68" s="719" t="e">
        <f ca="1">_xll.BDP($T68,$AO$1)</f>
        <v>#NAME?</v>
      </c>
      <c r="AP68" s="719" t="str">
        <f t="shared" si="46"/>
        <v>5yr</v>
      </c>
      <c r="AQ68" s="775" t="e">
        <f ca="1">_xll.BDP(T68,"YRS_TO_MTY_ISSUE")</f>
        <v>#NAME?</v>
      </c>
      <c r="AR68" s="794">
        <f t="shared" si="47"/>
        <v>5</v>
      </c>
      <c r="AS68" s="795"/>
      <c r="AT68" s="719" t="e">
        <f ca="1">_xll.BDP($T68,AT$1)</f>
        <v>#NAME?</v>
      </c>
      <c r="AU68" s="719" t="e">
        <f ca="1">_xll.BDP(T68,$AU$1)</f>
        <v>#NAME?</v>
      </c>
      <c r="AV68" s="719" t="e">
        <f ca="1">_xll.BDP(T68,$AV$1)</f>
        <v>#NAME?</v>
      </c>
      <c r="AW68" s="719" t="e">
        <f ca="1">_xll.BDP($T68,AW$1)</f>
        <v>#NAME?</v>
      </c>
      <c r="AX68" s="719" t="e">
        <f t="shared" ca="1" si="48"/>
        <v>#NAME?</v>
      </c>
      <c r="AY68" s="719" t="e">
        <f ca="1">_xll.BDP(T68,$AY$1)</f>
        <v>#NAME?</v>
      </c>
      <c r="AZ68" s="719" t="e">
        <f t="shared" ca="1" si="49"/>
        <v>#NAME?</v>
      </c>
      <c r="BA68" s="719" t="e">
        <f t="shared" ca="1" si="50"/>
        <v>#NAME?</v>
      </c>
      <c r="BB68" s="719" t="e">
        <f ca="1">VLOOKUP(Y68,Values!$H$2:$I$15,2,FALSE)</f>
        <v>#NAME?</v>
      </c>
      <c r="BC68" s="719"/>
    </row>
    <row r="69" spans="1:55" ht="12.75" customHeight="1" x14ac:dyDescent="0.3">
      <c r="A69" s="707">
        <v>42018</v>
      </c>
      <c r="B69" s="706" t="s">
        <v>8886</v>
      </c>
      <c r="C69" s="708" t="s">
        <v>127</v>
      </c>
      <c r="D69" s="709">
        <v>750</v>
      </c>
      <c r="E69" s="708" t="s">
        <v>37</v>
      </c>
      <c r="F69" s="710">
        <v>43851</v>
      </c>
      <c r="G69" s="711" t="s">
        <v>8887</v>
      </c>
      <c r="H69" s="712" t="s">
        <v>226</v>
      </c>
      <c r="I69" s="761" t="s">
        <v>5117</v>
      </c>
      <c r="J69" s="761" t="s">
        <v>3627</v>
      </c>
      <c r="K69" s="712">
        <v>0</v>
      </c>
      <c r="L69" s="714"/>
      <c r="M69" s="712"/>
      <c r="N69" s="706" t="s">
        <v>5481</v>
      </c>
      <c r="O69" s="712">
        <v>1.53</v>
      </c>
      <c r="P69" s="708" t="s">
        <v>1973</v>
      </c>
      <c r="Q69" s="714"/>
      <c r="R69" s="708">
        <v>22</v>
      </c>
      <c r="S69" s="708" t="s">
        <v>8938</v>
      </c>
      <c r="T69" s="715" t="str">
        <f t="shared" si="42"/>
        <v>EK6980966 Corp</v>
      </c>
      <c r="U69" s="716" t="e">
        <f ca="1">_xll.BDP($T69,$U$1)</f>
        <v>#NAME?</v>
      </c>
      <c r="V69" s="715">
        <f t="shared" si="43"/>
        <v>1</v>
      </c>
      <c r="W69" s="715">
        <f t="shared" si="44"/>
        <v>3</v>
      </c>
      <c r="X69" s="715" t="str">
        <f t="shared" si="45"/>
        <v>Q1</v>
      </c>
      <c r="Y69" s="717" t="e">
        <f ca="1">_xll.BDP($T69,Y$1)</f>
        <v>#NAME?</v>
      </c>
      <c r="Z69" s="717" t="e">
        <f ca="1">_xll.BDP($T69,$Z$1)</f>
        <v>#NAME?</v>
      </c>
      <c r="AA69" s="717" t="e">
        <f ca="1">_xll.BDP($T69,AA$1)</f>
        <v>#NAME?</v>
      </c>
      <c r="AB69" s="718" t="e">
        <f ca="1">IF(AA69="FLOATING",J69,(_xll.BDP($T69,AB$1)/100))</f>
        <v>#NAME?</v>
      </c>
      <c r="AC69" s="719" t="e">
        <f ca="1">_xll.BDP(T69,$AC$1)</f>
        <v>#NAME?</v>
      </c>
      <c r="AD69" s="720" t="e">
        <f ca="1">_xll.BDP($T69,AD$1)</f>
        <v>#NAME?</v>
      </c>
      <c r="AE69" s="719" t="e">
        <f ca="1">_xll.BDP($T69,AE$1)</f>
        <v>#NAME?</v>
      </c>
      <c r="AF69" s="715" t="e">
        <f ca="1">_xll.BDP($T69,AF$1)</f>
        <v>#NAME?</v>
      </c>
      <c r="AG69" s="719" t="e">
        <f ca="1">_xll.BDP($T69,AG$1)</f>
        <v>#NAME?</v>
      </c>
      <c r="AH69" s="719" t="e">
        <f ca="1">VLOOKUP(AF69,Values!$A$1:$C$12,2,FALSE)</f>
        <v>#NAME?</v>
      </c>
      <c r="AI69" s="716" t="e">
        <f ca="1">_xll.BDP($T69,$AI$1)</f>
        <v>#NAME?</v>
      </c>
      <c r="AJ69" s="716" t="e">
        <f ca="1">_xll.BDP($T69,$AJ$1)</f>
        <v>#NAME?</v>
      </c>
      <c r="AK69" s="716" t="e">
        <f ca="1">_xll.BDP($T69,$AK$1)</f>
        <v>#NAME?</v>
      </c>
      <c r="AL69" s="721" t="e">
        <f ca="1">VLOOKUP(AK69,Values!$E$2:$F$8,2,)</f>
        <v>#NAME?</v>
      </c>
      <c r="AM69" s="719" t="e">
        <f ca="1">_xll.BDP($T69,$AM$1)</f>
        <v>#NAME?</v>
      </c>
      <c r="AN69" s="719" t="e">
        <f ca="1">_xll.BDP($T69,$AN$1)</f>
        <v>#NAME?</v>
      </c>
      <c r="AO69" s="719" t="e">
        <f ca="1">_xll.BDP($T69,$AO$1)</f>
        <v>#NAME?</v>
      </c>
      <c r="AP69" s="719" t="str">
        <f t="shared" si="46"/>
        <v>5yr</v>
      </c>
      <c r="AQ69" s="775" t="e">
        <f ca="1">_xll.BDP(T69,"YRS_TO_MTY_ISSUE")</f>
        <v>#NAME?</v>
      </c>
      <c r="AR69" s="794">
        <f t="shared" si="47"/>
        <v>5</v>
      </c>
      <c r="AS69" s="795"/>
      <c r="AT69" s="719" t="e">
        <f ca="1">_xll.BDP($T69,AT$1)</f>
        <v>#NAME?</v>
      </c>
      <c r="AU69" s="719" t="e">
        <f ca="1">_xll.BDP(T69,$AU$1)</f>
        <v>#NAME?</v>
      </c>
      <c r="AV69" s="719" t="e">
        <f ca="1">_xll.BDP(T69,$AV$1)</f>
        <v>#NAME?</v>
      </c>
      <c r="AW69" s="719" t="e">
        <f ca="1">_xll.BDP($T69,AW$1)</f>
        <v>#NAME?</v>
      </c>
      <c r="AX69" s="719" t="e">
        <f t="shared" ca="1" si="48"/>
        <v>#NAME?</v>
      </c>
      <c r="AY69" s="719" t="e">
        <f ca="1">_xll.BDP(T69,$AY$1)</f>
        <v>#NAME?</v>
      </c>
      <c r="AZ69" s="719" t="e">
        <f t="shared" ca="1" si="49"/>
        <v>#NAME?</v>
      </c>
      <c r="BA69" s="719" t="e">
        <f t="shared" ca="1" si="50"/>
        <v>#NAME?</v>
      </c>
      <c r="BB69" s="719" t="e">
        <f ca="1">VLOOKUP(Y69,Values!$H$2:$I$15,2,FALSE)</f>
        <v>#NAME?</v>
      </c>
      <c r="BC69" s="719" t="s">
        <v>9099</v>
      </c>
    </row>
    <row r="70" spans="1:55" ht="12.75" customHeight="1" x14ac:dyDescent="0.3">
      <c r="A70" s="707">
        <v>42017</v>
      </c>
      <c r="B70" s="706" t="s">
        <v>8888</v>
      </c>
      <c r="C70" s="708" t="s">
        <v>208</v>
      </c>
      <c r="D70" s="709">
        <v>600</v>
      </c>
      <c r="E70" s="708" t="s">
        <v>66</v>
      </c>
      <c r="F70" s="710">
        <v>45689</v>
      </c>
      <c r="G70" s="711" t="s">
        <v>8889</v>
      </c>
      <c r="H70" s="712" t="s">
        <v>333</v>
      </c>
      <c r="I70" s="761" t="s">
        <v>25</v>
      </c>
      <c r="J70" s="761" t="s">
        <v>665</v>
      </c>
      <c r="K70" s="712">
        <v>-15</v>
      </c>
      <c r="L70" s="714"/>
      <c r="M70" s="712"/>
      <c r="N70" s="706" t="s">
        <v>71</v>
      </c>
      <c r="O70" s="712">
        <v>3.33</v>
      </c>
      <c r="P70" s="708" t="s">
        <v>2274</v>
      </c>
      <c r="Q70" s="714"/>
      <c r="R70" s="708">
        <v>4</v>
      </c>
      <c r="S70" s="708" t="s">
        <v>8940</v>
      </c>
      <c r="T70" s="715" t="str">
        <f t="shared" si="42"/>
        <v>EK6966676 Corp</v>
      </c>
      <c r="U70" s="716" t="e">
        <f ca="1">_xll.BDP($T70,$U$1)</f>
        <v>#NAME?</v>
      </c>
      <c r="V70" s="715">
        <f t="shared" si="43"/>
        <v>1</v>
      </c>
      <c r="W70" s="715">
        <f t="shared" si="44"/>
        <v>3</v>
      </c>
      <c r="X70" s="715" t="str">
        <f t="shared" si="45"/>
        <v>Q1</v>
      </c>
      <c r="Y70" s="717" t="e">
        <f ca="1">_xll.BDP($T70,Y$1)</f>
        <v>#NAME?</v>
      </c>
      <c r="Z70" s="717" t="e">
        <f ca="1">_xll.BDP($T70,$Z$1)</f>
        <v>#NAME?</v>
      </c>
      <c r="AA70" s="717" t="e">
        <f ca="1">_xll.BDP($T70,AA$1)</f>
        <v>#NAME?</v>
      </c>
      <c r="AB70" s="718" t="e">
        <f ca="1">IF(AA70="FLOATING",J70,(_xll.BDP($T70,AB$1)/100))</f>
        <v>#NAME?</v>
      </c>
      <c r="AC70" s="719" t="e">
        <f ca="1">_xll.BDP(T70,$AC$1)</f>
        <v>#NAME?</v>
      </c>
      <c r="AD70" s="720" t="e">
        <f ca="1">_xll.BDP($T70,AD$1)</f>
        <v>#NAME?</v>
      </c>
      <c r="AE70" s="719" t="e">
        <f ca="1">_xll.BDP($T70,AE$1)</f>
        <v>#NAME?</v>
      </c>
      <c r="AF70" s="715" t="e">
        <f ca="1">_xll.BDP($T70,AF$1)</f>
        <v>#NAME?</v>
      </c>
      <c r="AG70" s="719" t="e">
        <f ca="1">_xll.BDP($T70,AG$1)</f>
        <v>#NAME?</v>
      </c>
      <c r="AH70" s="719" t="e">
        <f ca="1">VLOOKUP(AF70,Values!$A$1:$C$12,2,FALSE)</f>
        <v>#NAME?</v>
      </c>
      <c r="AI70" s="716" t="e">
        <f ca="1">_xll.BDP($T70,$AI$1)</f>
        <v>#NAME?</v>
      </c>
      <c r="AJ70" s="716" t="e">
        <f ca="1">_xll.BDP($T70,$AJ$1)</f>
        <v>#NAME?</v>
      </c>
      <c r="AK70" s="716" t="e">
        <f ca="1">_xll.BDP($T70,$AK$1)</f>
        <v>#NAME?</v>
      </c>
      <c r="AL70" s="721" t="e">
        <f ca="1">VLOOKUP(AK70,Values!$E$2:$F$8,2,)</f>
        <v>#NAME?</v>
      </c>
      <c r="AM70" s="719" t="e">
        <f ca="1">_xll.BDP($T70,$AM$1)</f>
        <v>#NAME?</v>
      </c>
      <c r="AN70" s="719" t="e">
        <f ca="1">_xll.BDP($T70,$AN$1)</f>
        <v>#NAME?</v>
      </c>
      <c r="AO70" s="719" t="e">
        <f ca="1">_xll.BDP($T70,$AO$1)</f>
        <v>#NAME?</v>
      </c>
      <c r="AP70" s="719" t="str">
        <f t="shared" si="46"/>
        <v>10yr</v>
      </c>
      <c r="AQ70" s="775" t="e">
        <f ca="1">_xll.BDP(T70,"YRS_TO_MTY_ISSUE")</f>
        <v>#NAME?</v>
      </c>
      <c r="AR70" s="794">
        <f t="shared" si="47"/>
        <v>10.1</v>
      </c>
      <c r="AS70" s="795"/>
      <c r="AT70" s="719" t="e">
        <f ca="1">_xll.BDP($T70,AT$1)</f>
        <v>#NAME?</v>
      </c>
      <c r="AU70" s="719" t="e">
        <f ca="1">_xll.BDP(T70,$AU$1)</f>
        <v>#NAME?</v>
      </c>
      <c r="AV70" s="719" t="e">
        <f ca="1">_xll.BDP(T70,$AV$1)</f>
        <v>#NAME?</v>
      </c>
      <c r="AW70" s="719" t="e">
        <f ca="1">_xll.BDP($T70,AW$1)</f>
        <v>#NAME?</v>
      </c>
      <c r="AX70" s="719" t="e">
        <f t="shared" ca="1" si="48"/>
        <v>#NAME?</v>
      </c>
      <c r="AY70" s="719" t="e">
        <f ca="1">_xll.BDP(T70,$AY$1)</f>
        <v>#NAME?</v>
      </c>
      <c r="AZ70" s="719" t="e">
        <f t="shared" ca="1" si="49"/>
        <v>#NAME?</v>
      </c>
      <c r="BA70" s="719" t="e">
        <f t="shared" ca="1" si="50"/>
        <v>#NAME?</v>
      </c>
      <c r="BB70" s="719" t="e">
        <f ca="1">VLOOKUP(Y70,Values!$H$2:$I$15,2,FALSE)</f>
        <v>#NAME?</v>
      </c>
      <c r="BC70" s="719" t="e">
        <f ca="1">_xll.BDS(T70,$BC$1,"cols=1;rows=2")</f>
        <v>#NAME?</v>
      </c>
    </row>
    <row r="71" spans="1:55" ht="12.75" customHeight="1" x14ac:dyDescent="0.3">
      <c r="A71" s="707">
        <v>42017</v>
      </c>
      <c r="B71" s="706" t="s">
        <v>8890</v>
      </c>
      <c r="C71" s="708" t="s">
        <v>2940</v>
      </c>
      <c r="D71" s="709">
        <v>550</v>
      </c>
      <c r="E71" s="708" t="s">
        <v>8891</v>
      </c>
      <c r="F71" s="710">
        <v>44593</v>
      </c>
      <c r="G71" s="711" t="s">
        <v>8892</v>
      </c>
      <c r="H71" s="712" t="s">
        <v>160</v>
      </c>
      <c r="I71" s="761" t="s">
        <v>6921</v>
      </c>
      <c r="J71" s="761" t="s">
        <v>162</v>
      </c>
      <c r="K71" s="712">
        <v>-15.5</v>
      </c>
      <c r="L71" s="714"/>
      <c r="M71" s="712"/>
      <c r="N71" s="706" t="s">
        <v>331</v>
      </c>
      <c r="O71" s="712">
        <v>2.1800000000000002</v>
      </c>
      <c r="P71" s="708" t="s">
        <v>93</v>
      </c>
      <c r="Q71" s="714"/>
      <c r="R71" s="708" t="s">
        <v>93</v>
      </c>
      <c r="S71" s="708" t="s">
        <v>8939</v>
      </c>
      <c r="T71" s="715" t="str">
        <f t="shared" si="42"/>
        <v>EK6966791 Corp</v>
      </c>
      <c r="U71" s="716" t="e">
        <f ca="1">_xll.BDP($T71,$U$1)</f>
        <v>#NAME?</v>
      </c>
      <c r="V71" s="715">
        <f t="shared" si="43"/>
        <v>1</v>
      </c>
      <c r="W71" s="715">
        <f t="shared" si="44"/>
        <v>3</v>
      </c>
      <c r="X71" s="715" t="str">
        <f t="shared" si="45"/>
        <v>Q1</v>
      </c>
      <c r="Y71" s="717" t="e">
        <f ca="1">_xll.BDP($T71,Y$1)</f>
        <v>#NAME?</v>
      </c>
      <c r="Z71" s="717" t="e">
        <f ca="1">_xll.BDP($T71,$Z$1)</f>
        <v>#NAME?</v>
      </c>
      <c r="AA71" s="717" t="e">
        <f ca="1">_xll.BDP($T71,AA$1)</f>
        <v>#NAME?</v>
      </c>
      <c r="AB71" s="718" t="e">
        <f ca="1">IF(AA71="FLOATING",J71,(_xll.BDP($T71,AB$1)/100))</f>
        <v>#NAME?</v>
      </c>
      <c r="AC71" s="719" t="e">
        <f ca="1">_xll.BDP(T71,$AC$1)</f>
        <v>#NAME?</v>
      </c>
      <c r="AD71" s="720" t="e">
        <f ca="1">_xll.BDP($T71,AD$1)</f>
        <v>#NAME?</v>
      </c>
      <c r="AE71" s="719" t="e">
        <f ca="1">_xll.BDP($T71,AE$1)</f>
        <v>#NAME?</v>
      </c>
      <c r="AF71" s="715" t="e">
        <f ca="1">_xll.BDP($T71,AF$1)</f>
        <v>#NAME?</v>
      </c>
      <c r="AG71" s="719" t="e">
        <f ca="1">_xll.BDP($T71,AG$1)</f>
        <v>#NAME?</v>
      </c>
      <c r="AH71" s="719" t="e">
        <f ca="1">VLOOKUP(AF71,Values!$A$1:$C$12,2,FALSE)</f>
        <v>#NAME?</v>
      </c>
      <c r="AI71" s="716" t="e">
        <f ca="1">_xll.BDP($T71,$AI$1)</f>
        <v>#NAME?</v>
      </c>
      <c r="AJ71" s="716" t="e">
        <f ca="1">_xll.BDP($T71,$AJ$1)</f>
        <v>#NAME?</v>
      </c>
      <c r="AK71" s="716" t="e">
        <f ca="1">_xll.BDP($T71,$AK$1)</f>
        <v>#NAME?</v>
      </c>
      <c r="AL71" s="721" t="e">
        <f ca="1">VLOOKUP(AK71,Values!$E$2:$F$8,2,)</f>
        <v>#NAME?</v>
      </c>
      <c r="AM71" s="719" t="e">
        <f ca="1">_xll.BDP($T71,$AM$1)</f>
        <v>#NAME?</v>
      </c>
      <c r="AN71" s="719" t="e">
        <f ca="1">_xll.BDP($T71,$AN$1)</f>
        <v>#NAME?</v>
      </c>
      <c r="AO71" s="719" t="e">
        <f ca="1">_xll.BDP($T71,$AO$1)</f>
        <v>#NAME?</v>
      </c>
      <c r="AP71" s="719" t="str">
        <f t="shared" si="46"/>
        <v>2022; a/l 3.75</v>
      </c>
      <c r="AQ71" s="775" t="e">
        <f ca="1">_xll.BDP(T71,"YRS_TO_MTY_ISSUE")</f>
        <v>#NAME?</v>
      </c>
      <c r="AR71" s="794">
        <f t="shared" si="47"/>
        <v>7.1</v>
      </c>
      <c r="AS71" s="795"/>
      <c r="AT71" s="719" t="e">
        <f ca="1">_xll.BDP($T71,AT$1)</f>
        <v>#NAME?</v>
      </c>
      <c r="AU71" s="719" t="e">
        <f ca="1">_xll.BDP(T71,$AU$1)</f>
        <v>#NAME?</v>
      </c>
      <c r="AV71" s="719" t="e">
        <f ca="1">_xll.BDP(T71,$AV$1)</f>
        <v>#NAME?</v>
      </c>
      <c r="AW71" s="719" t="e">
        <f ca="1">_xll.BDP($T71,AW$1)</f>
        <v>#NAME?</v>
      </c>
      <c r="AX71" s="719" t="e">
        <f t="shared" ca="1" si="48"/>
        <v>#NAME?</v>
      </c>
      <c r="AY71" s="719" t="e">
        <f ca="1">_xll.BDP(T71,$AY$1)</f>
        <v>#NAME?</v>
      </c>
      <c r="AZ71" s="719" t="e">
        <f t="shared" ca="1" si="49"/>
        <v>#NAME?</v>
      </c>
      <c r="BA71" s="719" t="e">
        <f t="shared" ca="1" si="50"/>
        <v>#NAME?</v>
      </c>
      <c r="BB71" s="719" t="e">
        <f ca="1">VLOOKUP(Y71,Values!$H$2:$I$15,2,FALSE)</f>
        <v>#NAME?</v>
      </c>
      <c r="BC71" s="719" t="s">
        <v>9428</v>
      </c>
    </row>
    <row r="72" spans="1:55" ht="12.75" customHeight="1" x14ac:dyDescent="0.3">
      <c r="A72" s="707">
        <v>42017</v>
      </c>
      <c r="B72" s="706" t="s">
        <v>8893</v>
      </c>
      <c r="C72" s="708" t="s">
        <v>2940</v>
      </c>
      <c r="D72" s="709">
        <v>325</v>
      </c>
      <c r="E72" s="708" t="s">
        <v>224</v>
      </c>
      <c r="F72" s="710">
        <v>44593</v>
      </c>
      <c r="G72" s="711" t="s">
        <v>8894</v>
      </c>
      <c r="H72" s="712" t="s">
        <v>189</v>
      </c>
      <c r="I72" s="761" t="s">
        <v>5193</v>
      </c>
      <c r="J72" s="761" t="s">
        <v>141</v>
      </c>
      <c r="K72" s="712">
        <v>-8</v>
      </c>
      <c r="L72" s="714"/>
      <c r="M72" s="712"/>
      <c r="N72" s="706" t="s">
        <v>1437</v>
      </c>
      <c r="O72" s="712">
        <v>4.3099999999999996</v>
      </c>
      <c r="P72" s="708" t="s">
        <v>2042</v>
      </c>
      <c r="Q72" s="714"/>
      <c r="R72" s="708">
        <v>6</v>
      </c>
      <c r="S72" s="708" t="s">
        <v>8941</v>
      </c>
      <c r="T72" s="715" t="str">
        <f t="shared" si="42"/>
        <v>EK6966973 Corp</v>
      </c>
      <c r="U72" s="716" t="e">
        <f ca="1">_xll.BDP($T72,$U$1)</f>
        <v>#NAME?</v>
      </c>
      <c r="V72" s="715">
        <f t="shared" si="43"/>
        <v>1</v>
      </c>
      <c r="W72" s="715">
        <f t="shared" si="44"/>
        <v>3</v>
      </c>
      <c r="X72" s="715" t="str">
        <f t="shared" si="45"/>
        <v>Q1</v>
      </c>
      <c r="Y72" s="717" t="e">
        <f ca="1">_xll.BDP($T72,Y$1)</f>
        <v>#NAME?</v>
      </c>
      <c r="Z72" s="717" t="e">
        <f ca="1">_xll.BDP($T72,$Z$1)</f>
        <v>#NAME?</v>
      </c>
      <c r="AA72" s="717" t="e">
        <f ca="1">_xll.BDP($T72,AA$1)</f>
        <v>#NAME?</v>
      </c>
      <c r="AB72" s="718" t="e">
        <f ca="1">IF(AA72="FLOATING",J72,(_xll.BDP($T72,AB$1)/100))</f>
        <v>#NAME?</v>
      </c>
      <c r="AC72" s="719" t="e">
        <f ca="1">_xll.BDP(T72,$AC$1)</f>
        <v>#NAME?</v>
      </c>
      <c r="AD72" s="720" t="e">
        <f ca="1">_xll.BDP($T72,AD$1)</f>
        <v>#NAME?</v>
      </c>
      <c r="AE72" s="719" t="e">
        <f ca="1">_xll.BDP($T72,AE$1)</f>
        <v>#NAME?</v>
      </c>
      <c r="AF72" s="715" t="e">
        <f ca="1">_xll.BDP($T72,AF$1)</f>
        <v>#NAME?</v>
      </c>
      <c r="AG72" s="719" t="e">
        <f ca="1">_xll.BDP($T72,AG$1)</f>
        <v>#NAME?</v>
      </c>
      <c r="AH72" s="719" t="e">
        <f ca="1">VLOOKUP(AF72,Values!$A$1:$C$12,2,FALSE)</f>
        <v>#NAME?</v>
      </c>
      <c r="AI72" s="716" t="e">
        <f ca="1">_xll.BDP($T72,$AI$1)</f>
        <v>#NAME?</v>
      </c>
      <c r="AJ72" s="716" t="e">
        <f ca="1">_xll.BDP($T72,$AJ$1)</f>
        <v>#NAME?</v>
      </c>
      <c r="AK72" s="716" t="e">
        <f ca="1">_xll.BDP($T72,$AK$1)</f>
        <v>#NAME?</v>
      </c>
      <c r="AL72" s="721" t="e">
        <f ca="1">VLOOKUP(AK72,Values!$E$2:$F$8,2,)</f>
        <v>#NAME?</v>
      </c>
      <c r="AM72" s="719" t="e">
        <f ca="1">_xll.BDP($T72,$AM$1)</f>
        <v>#NAME?</v>
      </c>
      <c r="AN72" s="719" t="e">
        <f ca="1">_xll.BDP($T72,$AN$1)</f>
        <v>#NAME?</v>
      </c>
      <c r="AO72" s="719" t="e">
        <f ca="1">_xll.BDP($T72,$AO$1)</f>
        <v>#NAME?</v>
      </c>
      <c r="AP72" s="719" t="str">
        <f t="shared" si="46"/>
        <v>7yr</v>
      </c>
      <c r="AQ72" s="775" t="e">
        <f ca="1">_xll.BDP(T72,"YRS_TO_MTY_ISSUE")</f>
        <v>#NAME?</v>
      </c>
      <c r="AR72" s="794">
        <f t="shared" si="47"/>
        <v>7.1</v>
      </c>
      <c r="AS72" s="795"/>
      <c r="AT72" s="719" t="e">
        <f ca="1">_xll.BDP($T72,AT$1)</f>
        <v>#NAME?</v>
      </c>
      <c r="AU72" s="719" t="e">
        <f ca="1">_xll.BDP(T72,$AU$1)</f>
        <v>#NAME?</v>
      </c>
      <c r="AV72" s="719" t="e">
        <f ca="1">_xll.BDP(T72,$AV$1)</f>
        <v>#NAME?</v>
      </c>
      <c r="AW72" s="719" t="e">
        <f ca="1">_xll.BDP($T72,AW$1)</f>
        <v>#NAME?</v>
      </c>
      <c r="AX72" s="719" t="e">
        <f t="shared" ca="1" si="48"/>
        <v>#NAME?</v>
      </c>
      <c r="AY72" s="719" t="e">
        <f ca="1">_xll.BDP(T72,$AY$1)</f>
        <v>#NAME?</v>
      </c>
      <c r="AZ72" s="719" t="e">
        <f t="shared" ca="1" si="49"/>
        <v>#NAME?</v>
      </c>
      <c r="BA72" s="719" t="e">
        <f t="shared" ca="1" si="50"/>
        <v>#NAME?</v>
      </c>
      <c r="BB72" s="719" t="e">
        <f ca="1">VLOOKUP(Y72,Values!$H$2:$I$15,2,FALSE)</f>
        <v>#NAME?</v>
      </c>
      <c r="BC72" s="719"/>
    </row>
    <row r="73" spans="1:55" ht="12.75" customHeight="1" x14ac:dyDescent="0.3">
      <c r="A73" s="707">
        <v>42017</v>
      </c>
      <c r="B73" s="706" t="s">
        <v>8895</v>
      </c>
      <c r="C73" s="708" t="s">
        <v>2940</v>
      </c>
      <c r="D73" s="709">
        <v>425</v>
      </c>
      <c r="E73" s="708" t="s">
        <v>117</v>
      </c>
      <c r="F73" s="710">
        <v>52994</v>
      </c>
      <c r="G73" s="711" t="s">
        <v>8894</v>
      </c>
      <c r="H73" s="712" t="s">
        <v>144</v>
      </c>
      <c r="I73" s="761" t="s">
        <v>6923</v>
      </c>
      <c r="J73" s="761" t="s">
        <v>6047</v>
      </c>
      <c r="K73" s="712">
        <v>-13</v>
      </c>
      <c r="L73" s="714"/>
      <c r="M73" s="712"/>
      <c r="N73" s="706" t="s">
        <v>3792</v>
      </c>
      <c r="O73" s="712">
        <v>4.24</v>
      </c>
      <c r="P73" s="708" t="s">
        <v>2092</v>
      </c>
      <c r="Q73" s="714"/>
      <c r="R73" s="708">
        <v>3</v>
      </c>
      <c r="S73" s="708" t="s">
        <v>8942</v>
      </c>
      <c r="T73" s="715" t="str">
        <f t="shared" si="42"/>
        <v>EK6967096 Corp</v>
      </c>
      <c r="U73" s="716" t="e">
        <f ca="1">_xll.BDP($T73,$U$1)</f>
        <v>#NAME?</v>
      </c>
      <c r="V73" s="715">
        <f t="shared" si="43"/>
        <v>1</v>
      </c>
      <c r="W73" s="715">
        <f t="shared" si="44"/>
        <v>3</v>
      </c>
      <c r="X73" s="715" t="str">
        <f t="shared" si="45"/>
        <v>Q1</v>
      </c>
      <c r="Y73" s="717" t="e">
        <f ca="1">_xll.BDP($T73,Y$1)</f>
        <v>#NAME?</v>
      </c>
      <c r="Z73" s="717" t="e">
        <f ca="1">_xll.BDP($T73,$Z$1)</f>
        <v>#NAME?</v>
      </c>
      <c r="AA73" s="717" t="e">
        <f ca="1">_xll.BDP($T73,AA$1)</f>
        <v>#NAME?</v>
      </c>
      <c r="AB73" s="718" t="e">
        <f ca="1">IF(AA73="FLOATING",J73,(_xll.BDP($T73,AB$1)/100))</f>
        <v>#NAME?</v>
      </c>
      <c r="AC73" s="719" t="e">
        <f ca="1">_xll.BDP(T73,$AC$1)</f>
        <v>#NAME?</v>
      </c>
      <c r="AD73" s="720" t="e">
        <f ca="1">_xll.BDP($T73,AD$1)</f>
        <v>#NAME?</v>
      </c>
      <c r="AE73" s="719" t="e">
        <f ca="1">_xll.BDP($T73,AE$1)</f>
        <v>#NAME?</v>
      </c>
      <c r="AF73" s="715" t="e">
        <f ca="1">_xll.BDP($T73,AF$1)</f>
        <v>#NAME?</v>
      </c>
      <c r="AG73" s="719" t="e">
        <f ca="1">_xll.BDP($T73,AG$1)</f>
        <v>#NAME?</v>
      </c>
      <c r="AH73" s="719" t="e">
        <f ca="1">VLOOKUP(AF73,Values!$A$1:$C$12,2,FALSE)</f>
        <v>#NAME?</v>
      </c>
      <c r="AI73" s="716" t="e">
        <f ca="1">_xll.BDP($T73,$AI$1)</f>
        <v>#NAME?</v>
      </c>
      <c r="AJ73" s="716" t="e">
        <f ca="1">_xll.BDP($T73,$AJ$1)</f>
        <v>#NAME?</v>
      </c>
      <c r="AK73" s="716" t="e">
        <f ca="1">_xll.BDP($T73,$AK$1)</f>
        <v>#NAME?</v>
      </c>
      <c r="AL73" s="721" t="e">
        <f ca="1">VLOOKUP(AK73,Values!$E$2:$F$8,2,)</f>
        <v>#NAME?</v>
      </c>
      <c r="AM73" s="719" t="e">
        <f ca="1">_xll.BDP($T73,$AM$1)</f>
        <v>#NAME?</v>
      </c>
      <c r="AN73" s="719" t="e">
        <f ca="1">_xll.BDP($T73,$AN$1)</f>
        <v>#NAME?</v>
      </c>
      <c r="AO73" s="719" t="e">
        <f ca="1">_xll.BDP($T73,$AO$1)</f>
        <v>#NAME?</v>
      </c>
      <c r="AP73" s="719" t="str">
        <f t="shared" si="46"/>
        <v>30yr</v>
      </c>
      <c r="AQ73" s="775" t="e">
        <f ca="1">_xll.BDP(T73,"YRS_TO_MTY_ISSUE")</f>
        <v>#NAME?</v>
      </c>
      <c r="AR73" s="794">
        <f t="shared" si="47"/>
        <v>30.1</v>
      </c>
      <c r="AS73" s="795"/>
      <c r="AT73" s="719" t="e">
        <f ca="1">_xll.BDP($T73,AT$1)</f>
        <v>#NAME?</v>
      </c>
      <c r="AU73" s="719" t="e">
        <f ca="1">_xll.BDP(T73,$AU$1)</f>
        <v>#NAME?</v>
      </c>
      <c r="AV73" s="719" t="e">
        <f ca="1">_xll.BDP(T73,$AV$1)</f>
        <v>#NAME?</v>
      </c>
      <c r="AW73" s="719" t="e">
        <f ca="1">_xll.BDP($T73,AW$1)</f>
        <v>#NAME?</v>
      </c>
      <c r="AX73" s="719" t="e">
        <f t="shared" ca="1" si="48"/>
        <v>#NAME?</v>
      </c>
      <c r="AY73" s="719" t="e">
        <f ca="1">_xll.BDP(T73,$AY$1)</f>
        <v>#NAME?</v>
      </c>
      <c r="AZ73" s="719" t="e">
        <f t="shared" ca="1" si="49"/>
        <v>#NAME?</v>
      </c>
      <c r="BA73" s="719" t="e">
        <f t="shared" ca="1" si="50"/>
        <v>#NAME?</v>
      </c>
      <c r="BB73" s="719" t="e">
        <f ca="1">VLOOKUP(Y73,Values!$H$2:$I$15,2,FALSE)</f>
        <v>#NAME?</v>
      </c>
      <c r="BC73" s="719" t="s">
        <v>9098</v>
      </c>
    </row>
    <row r="74" spans="1:55" ht="12.75" customHeight="1" x14ac:dyDescent="0.3">
      <c r="A74" s="707">
        <v>42017</v>
      </c>
      <c r="B74" s="706" t="s">
        <v>3850</v>
      </c>
      <c r="C74" s="708" t="s">
        <v>148</v>
      </c>
      <c r="D74" s="709">
        <v>400</v>
      </c>
      <c r="E74" s="708" t="s">
        <v>164</v>
      </c>
      <c r="F74" s="710">
        <v>42748</v>
      </c>
      <c r="G74" s="711" t="s">
        <v>219</v>
      </c>
      <c r="H74" s="712" t="s">
        <v>211</v>
      </c>
      <c r="I74" s="761" t="s">
        <v>8896</v>
      </c>
      <c r="J74" s="761" t="s">
        <v>5582</v>
      </c>
      <c r="K74" s="712">
        <v>-8</v>
      </c>
      <c r="L74" s="714"/>
      <c r="M74" s="712"/>
      <c r="N74" s="706" t="s">
        <v>1472</v>
      </c>
      <c r="O74" s="712">
        <v>2.375</v>
      </c>
      <c r="P74" s="708" t="s">
        <v>2958</v>
      </c>
      <c r="Q74" s="714"/>
      <c r="R74" s="708">
        <v>1</v>
      </c>
      <c r="S74" s="708" t="s">
        <v>8943</v>
      </c>
      <c r="T74" s="715" t="str">
        <f t="shared" si="42"/>
        <v>EK6967336 Corp</v>
      </c>
      <c r="U74" s="716" t="e">
        <f ca="1">_xll.BDP($T74,$U$1)</f>
        <v>#NAME?</v>
      </c>
      <c r="V74" s="715">
        <f t="shared" si="43"/>
        <v>1</v>
      </c>
      <c r="W74" s="715">
        <f t="shared" si="44"/>
        <v>3</v>
      </c>
      <c r="X74" s="715" t="str">
        <f t="shared" si="45"/>
        <v>Q1</v>
      </c>
      <c r="Y74" s="717" t="e">
        <f ca="1">_xll.BDP($T74,Y$1)</f>
        <v>#NAME?</v>
      </c>
      <c r="Z74" s="717" t="e">
        <f ca="1">_xll.BDP($T74,$Z$1)</f>
        <v>#NAME?</v>
      </c>
      <c r="AA74" s="717" t="e">
        <f ca="1">_xll.BDP($T74,AA$1)</f>
        <v>#NAME?</v>
      </c>
      <c r="AB74" s="718" t="e">
        <f ca="1">IF(AA74="FLOATING",J74,(_xll.BDP($T74,AB$1)/100))</f>
        <v>#NAME?</v>
      </c>
      <c r="AC74" s="719" t="e">
        <f ca="1">_xll.BDP(T74,$AC$1)</f>
        <v>#NAME?</v>
      </c>
      <c r="AD74" s="720" t="e">
        <f ca="1">_xll.BDP($T74,AD$1)</f>
        <v>#NAME?</v>
      </c>
      <c r="AE74" s="719" t="e">
        <f ca="1">_xll.BDP($T74,AE$1)</f>
        <v>#NAME?</v>
      </c>
      <c r="AF74" s="715" t="e">
        <f ca="1">_xll.BDP($T74,AF$1)</f>
        <v>#NAME?</v>
      </c>
      <c r="AG74" s="719" t="e">
        <f ca="1">_xll.BDP($T74,AG$1)</f>
        <v>#NAME?</v>
      </c>
      <c r="AH74" s="719" t="e">
        <f ca="1">VLOOKUP(AF74,Values!$A$1:$C$12,2,FALSE)</f>
        <v>#NAME?</v>
      </c>
      <c r="AI74" s="716" t="e">
        <f ca="1">_xll.BDP($T74,$AI$1)</f>
        <v>#NAME?</v>
      </c>
      <c r="AJ74" s="716" t="e">
        <f ca="1">_xll.BDP($T74,$AJ$1)</f>
        <v>#NAME?</v>
      </c>
      <c r="AK74" s="716" t="e">
        <f ca="1">_xll.BDP($T74,$AK$1)</f>
        <v>#NAME?</v>
      </c>
      <c r="AL74" s="721" t="e">
        <f ca="1">VLOOKUP(AK74,Values!$E$2:$F$8,2,)</f>
        <v>#NAME?</v>
      </c>
      <c r="AM74" s="719" t="e">
        <f ca="1">_xll.BDP($T74,$AM$1)</f>
        <v>#NAME?</v>
      </c>
      <c r="AN74" s="719" t="e">
        <f ca="1">_xll.BDP($T74,$AN$1)</f>
        <v>#NAME?</v>
      </c>
      <c r="AO74" s="719" t="e">
        <f ca="1">_xll.BDP($T74,$AO$1)</f>
        <v>#NAME?</v>
      </c>
      <c r="AP74" s="719" t="str">
        <f t="shared" si="46"/>
        <v>2yr</v>
      </c>
      <c r="AQ74" s="775" t="e">
        <f ca="1">_xll.BDP(T74,"YRS_TO_MTY_ISSUE")</f>
        <v>#NAME?</v>
      </c>
      <c r="AR74" s="794">
        <f t="shared" si="47"/>
        <v>2</v>
      </c>
      <c r="AS74" s="795"/>
      <c r="AT74" s="719" t="e">
        <f ca="1">_xll.BDP($T74,AT$1)</f>
        <v>#NAME?</v>
      </c>
      <c r="AU74" s="719" t="e">
        <f ca="1">_xll.BDP(T74,$AU$1)</f>
        <v>#NAME?</v>
      </c>
      <c r="AV74" s="719" t="e">
        <f ca="1">_xll.BDP(T74,$AV$1)</f>
        <v>#NAME?</v>
      </c>
      <c r="AW74" s="719" t="e">
        <f ca="1">_xll.BDP($T74,AW$1)</f>
        <v>#NAME?</v>
      </c>
      <c r="AX74" s="719" t="e">
        <f t="shared" ca="1" si="48"/>
        <v>#NAME?</v>
      </c>
      <c r="AY74" s="719" t="e">
        <f ca="1">_xll.BDP(T74,$AY$1)</f>
        <v>#NAME?</v>
      </c>
      <c r="AZ74" s="719" t="e">
        <f t="shared" ca="1" si="49"/>
        <v>#NAME?</v>
      </c>
      <c r="BA74" s="719" t="e">
        <f t="shared" ca="1" si="50"/>
        <v>#NAME?</v>
      </c>
      <c r="BB74" s="719" t="e">
        <f ca="1">VLOOKUP(Y74,Values!$H$2:$I$15,2,FALSE)</f>
        <v>#NAME?</v>
      </c>
      <c r="BC74" s="719" t="s">
        <v>9099</v>
      </c>
    </row>
    <row r="75" spans="1:55" ht="12.75" customHeight="1" x14ac:dyDescent="0.3">
      <c r="A75" s="707">
        <v>42017</v>
      </c>
      <c r="B75" s="706" t="s">
        <v>3850</v>
      </c>
      <c r="C75" s="708" t="s">
        <v>148</v>
      </c>
      <c r="D75" s="709">
        <v>600</v>
      </c>
      <c r="E75" s="708" t="s">
        <v>12</v>
      </c>
      <c r="F75" s="710">
        <v>43112</v>
      </c>
      <c r="G75" s="711" t="s">
        <v>219</v>
      </c>
      <c r="H75" s="712" t="s">
        <v>8897</v>
      </c>
      <c r="I75" s="761" t="s">
        <v>8898</v>
      </c>
      <c r="J75" s="761" t="s">
        <v>637</v>
      </c>
      <c r="K75" s="712">
        <v>-8</v>
      </c>
      <c r="L75" s="714"/>
      <c r="M75" s="712"/>
      <c r="N75" s="706" t="s">
        <v>331</v>
      </c>
      <c r="O75" s="712">
        <v>2</v>
      </c>
      <c r="P75" s="708" t="s">
        <v>2274</v>
      </c>
      <c r="Q75" s="714"/>
      <c r="R75" s="708">
        <v>4</v>
      </c>
      <c r="S75" s="708" t="s">
        <v>8944</v>
      </c>
      <c r="T75" s="715" t="str">
        <f t="shared" si="42"/>
        <v>EK6967393 Corp</v>
      </c>
      <c r="U75" s="716" t="e">
        <f ca="1">_xll.BDP($T75,$U$1)</f>
        <v>#NAME?</v>
      </c>
      <c r="V75" s="715">
        <f t="shared" si="43"/>
        <v>1</v>
      </c>
      <c r="W75" s="715">
        <f t="shared" si="44"/>
        <v>3</v>
      </c>
      <c r="X75" s="715" t="str">
        <f t="shared" si="45"/>
        <v>Q1</v>
      </c>
      <c r="Y75" s="717" t="e">
        <f ca="1">_xll.BDP($T75,Y$1)</f>
        <v>#NAME?</v>
      </c>
      <c r="Z75" s="717" t="e">
        <f ca="1">_xll.BDP($T75,$Z$1)</f>
        <v>#NAME?</v>
      </c>
      <c r="AA75" s="717" t="e">
        <f ca="1">_xll.BDP($T75,AA$1)</f>
        <v>#NAME?</v>
      </c>
      <c r="AB75" s="718" t="e">
        <f ca="1">IF(AA75="FLOATING",J75,(_xll.BDP($T75,AB$1)/100))</f>
        <v>#NAME?</v>
      </c>
      <c r="AC75" s="719" t="e">
        <f ca="1">_xll.BDP(T75,$AC$1)</f>
        <v>#NAME?</v>
      </c>
      <c r="AD75" s="720" t="e">
        <f ca="1">_xll.BDP($T75,AD$1)</f>
        <v>#NAME?</v>
      </c>
      <c r="AE75" s="719" t="e">
        <f ca="1">_xll.BDP($T75,AE$1)</f>
        <v>#NAME?</v>
      </c>
      <c r="AF75" s="715" t="e">
        <f ca="1">_xll.BDP($T75,AF$1)</f>
        <v>#NAME?</v>
      </c>
      <c r="AG75" s="719" t="e">
        <f ca="1">_xll.BDP($T75,AG$1)</f>
        <v>#NAME?</v>
      </c>
      <c r="AH75" s="719" t="e">
        <f ca="1">VLOOKUP(AF75,Values!$A$1:$C$12,2,FALSE)</f>
        <v>#NAME?</v>
      </c>
      <c r="AI75" s="716" t="e">
        <f ca="1">_xll.BDP($T75,$AI$1)</f>
        <v>#NAME?</v>
      </c>
      <c r="AJ75" s="716" t="e">
        <f ca="1">_xll.BDP($T75,$AJ$1)</f>
        <v>#NAME?</v>
      </c>
      <c r="AK75" s="716" t="e">
        <f ca="1">_xll.BDP($T75,$AK$1)</f>
        <v>#NAME?</v>
      </c>
      <c r="AL75" s="721" t="e">
        <f ca="1">VLOOKUP(AK75,Values!$E$2:$F$8,2,)</f>
        <v>#NAME?</v>
      </c>
      <c r="AM75" s="719" t="e">
        <f ca="1">_xll.BDP($T75,$AM$1)</f>
        <v>#NAME?</v>
      </c>
      <c r="AN75" s="719" t="e">
        <f ca="1">_xll.BDP($T75,$AN$1)</f>
        <v>#NAME?</v>
      </c>
      <c r="AO75" s="719" t="e">
        <f ca="1">_xll.BDP($T75,$AO$1)</f>
        <v>#NAME?</v>
      </c>
      <c r="AP75" s="719" t="str">
        <f t="shared" si="46"/>
        <v>3yr</v>
      </c>
      <c r="AQ75" s="775" t="e">
        <f ca="1">_xll.BDP(T75,"YRS_TO_MTY_ISSUE")</f>
        <v>#NAME?</v>
      </c>
      <c r="AR75" s="794">
        <f t="shared" si="47"/>
        <v>3</v>
      </c>
      <c r="AS75" s="795"/>
      <c r="AT75" s="719" t="e">
        <f ca="1">_xll.BDP($T75,AT$1)</f>
        <v>#NAME?</v>
      </c>
      <c r="AU75" s="719" t="e">
        <f ca="1">_xll.BDP(T75,$AU$1)</f>
        <v>#NAME?</v>
      </c>
      <c r="AV75" s="719" t="e">
        <f ca="1">_xll.BDP(T75,$AV$1)</f>
        <v>#NAME?</v>
      </c>
      <c r="AW75" s="719" t="e">
        <f ca="1">_xll.BDP($T75,AW$1)</f>
        <v>#NAME?</v>
      </c>
      <c r="AX75" s="719" t="e">
        <f t="shared" ca="1" si="48"/>
        <v>#NAME?</v>
      </c>
      <c r="AY75" s="719" t="e">
        <f ca="1">_xll.BDP(T75,$AY$1)</f>
        <v>#NAME?</v>
      </c>
      <c r="AZ75" s="719" t="e">
        <f t="shared" ca="1" si="49"/>
        <v>#NAME?</v>
      </c>
      <c r="BA75" s="719" t="e">
        <f t="shared" ca="1" si="50"/>
        <v>#NAME?</v>
      </c>
      <c r="BB75" s="719" t="e">
        <f ca="1">VLOOKUP(Y75,Values!$H$2:$I$15,2,FALSE)</f>
        <v>#NAME?</v>
      </c>
      <c r="BC75" s="719" t="s">
        <v>9099</v>
      </c>
    </row>
    <row r="76" spans="1:55" ht="12.75" customHeight="1" x14ac:dyDescent="0.3">
      <c r="A76" s="707">
        <v>42017</v>
      </c>
      <c r="B76" s="706" t="s">
        <v>8899</v>
      </c>
      <c r="C76" s="708" t="s">
        <v>36</v>
      </c>
      <c r="D76" s="709">
        <v>700</v>
      </c>
      <c r="E76" s="708" t="s">
        <v>66</v>
      </c>
      <c r="F76" s="710">
        <v>45689</v>
      </c>
      <c r="G76" s="711" t="s">
        <v>4920</v>
      </c>
      <c r="H76" s="712" t="s">
        <v>2075</v>
      </c>
      <c r="I76" s="761" t="s">
        <v>3770</v>
      </c>
      <c r="J76" s="761" t="s">
        <v>3771</v>
      </c>
      <c r="K76" s="712">
        <v>-17.5</v>
      </c>
      <c r="L76" s="714"/>
      <c r="M76" s="712"/>
      <c r="N76" s="706" t="s">
        <v>865</v>
      </c>
      <c r="O76" s="712">
        <v>3.29</v>
      </c>
      <c r="P76" s="708" t="s">
        <v>93</v>
      </c>
      <c r="Q76" s="714"/>
      <c r="R76" s="708" t="s">
        <v>93</v>
      </c>
      <c r="S76" s="708" t="s">
        <v>8945</v>
      </c>
      <c r="T76" s="715" t="str">
        <f t="shared" si="42"/>
        <v>EK6968532 Corp</v>
      </c>
      <c r="U76" s="716" t="e">
        <f ca="1">_xll.BDP($T76,$U$1)</f>
        <v>#NAME?</v>
      </c>
      <c r="V76" s="715">
        <f t="shared" si="43"/>
        <v>1</v>
      </c>
      <c r="W76" s="715">
        <f t="shared" si="44"/>
        <v>3</v>
      </c>
      <c r="X76" s="715" t="str">
        <f t="shared" si="45"/>
        <v>Q1</v>
      </c>
      <c r="Y76" s="717" t="e">
        <f ca="1">_xll.BDP($T76,Y$1)</f>
        <v>#NAME?</v>
      </c>
      <c r="Z76" s="717" t="e">
        <f ca="1">_xll.BDP($T76,$Z$1)</f>
        <v>#NAME?</v>
      </c>
      <c r="AA76" s="717" t="e">
        <f ca="1">_xll.BDP($T76,AA$1)</f>
        <v>#NAME?</v>
      </c>
      <c r="AB76" s="718" t="e">
        <f ca="1">IF(AA76="FLOATING",J76,(_xll.BDP($T76,AB$1)/100))</f>
        <v>#NAME?</v>
      </c>
      <c r="AC76" s="719" t="e">
        <f ca="1">_xll.BDP(T76,$AC$1)</f>
        <v>#NAME?</v>
      </c>
      <c r="AD76" s="720" t="e">
        <f ca="1">_xll.BDP($T76,AD$1)</f>
        <v>#NAME?</v>
      </c>
      <c r="AE76" s="719" t="e">
        <f ca="1">_xll.BDP($T76,AE$1)</f>
        <v>#NAME?</v>
      </c>
      <c r="AF76" s="715" t="e">
        <f ca="1">_xll.BDP($T76,AF$1)</f>
        <v>#NAME?</v>
      </c>
      <c r="AG76" s="719" t="e">
        <f ca="1">_xll.BDP($T76,AG$1)</f>
        <v>#NAME?</v>
      </c>
      <c r="AH76" s="719" t="e">
        <f ca="1">VLOOKUP(AF76,Values!$A$1:$C$12,2,FALSE)</f>
        <v>#NAME?</v>
      </c>
      <c r="AI76" s="716" t="e">
        <f ca="1">_xll.BDP($T76,$AI$1)</f>
        <v>#NAME?</v>
      </c>
      <c r="AJ76" s="716" t="e">
        <f ca="1">_xll.BDP($T76,$AJ$1)</f>
        <v>#NAME?</v>
      </c>
      <c r="AK76" s="716" t="e">
        <f ca="1">_xll.BDP($T76,$AK$1)</f>
        <v>#NAME?</v>
      </c>
      <c r="AL76" s="721" t="e">
        <f ca="1">VLOOKUP(AK76,Values!$E$2:$F$8,2,)</f>
        <v>#NAME?</v>
      </c>
      <c r="AM76" s="719" t="e">
        <f ca="1">_xll.BDP($T76,$AM$1)</f>
        <v>#NAME?</v>
      </c>
      <c r="AN76" s="719" t="e">
        <f ca="1">_xll.BDP($T76,$AN$1)</f>
        <v>#NAME?</v>
      </c>
      <c r="AO76" s="719" t="e">
        <f ca="1">_xll.BDP($T76,$AO$1)</f>
        <v>#NAME?</v>
      </c>
      <c r="AP76" s="719" t="str">
        <f t="shared" si="46"/>
        <v>10yr</v>
      </c>
      <c r="AQ76" s="775" t="e">
        <f ca="1">_xll.BDP(T76,"YRS_TO_MTY_ISSUE")</f>
        <v>#NAME?</v>
      </c>
      <c r="AR76" s="794">
        <f t="shared" si="47"/>
        <v>10.1</v>
      </c>
      <c r="AS76" s="795"/>
      <c r="AT76" s="719" t="e">
        <f ca="1">_xll.BDP($T76,AT$1)</f>
        <v>#NAME?</v>
      </c>
      <c r="AU76" s="719" t="e">
        <f ca="1">_xll.BDP(T76,$AU$1)</f>
        <v>#NAME?</v>
      </c>
      <c r="AV76" s="719" t="e">
        <f ca="1">_xll.BDP(T76,$AV$1)</f>
        <v>#NAME?</v>
      </c>
      <c r="AW76" s="719" t="e">
        <f ca="1">_xll.BDP($T76,AW$1)</f>
        <v>#NAME?</v>
      </c>
      <c r="AX76" s="719" t="e">
        <f t="shared" ca="1" si="48"/>
        <v>#NAME?</v>
      </c>
      <c r="AY76" s="719" t="e">
        <f ca="1">_xll.BDP(T76,$AY$1)</f>
        <v>#NAME?</v>
      </c>
      <c r="AZ76" s="719" t="e">
        <f t="shared" ca="1" si="49"/>
        <v>#NAME?</v>
      </c>
      <c r="BA76" s="719" t="e">
        <f t="shared" ca="1" si="50"/>
        <v>#NAME?</v>
      </c>
      <c r="BB76" s="719" t="e">
        <f ca="1">VLOOKUP(Y76,Values!$H$2:$I$15,2,FALSE)</f>
        <v>#NAME?</v>
      </c>
      <c r="BC76" s="719" t="s">
        <v>9099</v>
      </c>
    </row>
    <row r="77" spans="1:55" ht="12.75" customHeight="1" x14ac:dyDescent="0.3">
      <c r="A77" s="707">
        <v>42017</v>
      </c>
      <c r="B77" s="706" t="s">
        <v>546</v>
      </c>
      <c r="C77" s="708" t="s">
        <v>127</v>
      </c>
      <c r="D77" s="709">
        <v>250</v>
      </c>
      <c r="E77" s="708" t="s">
        <v>12</v>
      </c>
      <c r="F77" s="710">
        <v>43116</v>
      </c>
      <c r="G77" s="711" t="s">
        <v>8900</v>
      </c>
      <c r="H77" s="712" t="s">
        <v>2299</v>
      </c>
      <c r="I77" s="761" t="s">
        <v>2299</v>
      </c>
      <c r="J77" s="761" t="s">
        <v>8901</v>
      </c>
      <c r="K77" s="712">
        <v>-10</v>
      </c>
      <c r="L77" s="714"/>
      <c r="M77" s="712"/>
      <c r="N77" s="706" t="s">
        <v>504</v>
      </c>
      <c r="O77" s="712">
        <v>2.8</v>
      </c>
      <c r="P77" s="708" t="s">
        <v>2958</v>
      </c>
      <c r="Q77" s="714"/>
      <c r="R77" s="708">
        <v>1</v>
      </c>
      <c r="S77" s="708" t="s">
        <v>8946</v>
      </c>
      <c r="T77" s="715" t="str">
        <f t="shared" si="42"/>
        <v>EK6969019 Corp</v>
      </c>
      <c r="U77" s="716" t="e">
        <f ca="1">_xll.BDP($T77,$U$1)</f>
        <v>#NAME?</v>
      </c>
      <c r="V77" s="715">
        <f t="shared" si="43"/>
        <v>1</v>
      </c>
      <c r="W77" s="715">
        <f t="shared" si="44"/>
        <v>3</v>
      </c>
      <c r="X77" s="715" t="str">
        <f t="shared" si="45"/>
        <v>Q1</v>
      </c>
      <c r="Y77" s="717" t="e">
        <f ca="1">_xll.BDP($T77,Y$1)</f>
        <v>#NAME?</v>
      </c>
      <c r="Z77" s="717" t="e">
        <f ca="1">_xll.BDP($T77,$Z$1)</f>
        <v>#NAME?</v>
      </c>
      <c r="AA77" s="717" t="e">
        <f ca="1">_xll.BDP($T77,AA$1)</f>
        <v>#NAME?</v>
      </c>
      <c r="AB77" s="718" t="e">
        <f ca="1">IF(AA77="FLOATING",J77,(_xll.BDP($T77,AB$1)/100))</f>
        <v>#NAME?</v>
      </c>
      <c r="AC77" s="719" t="e">
        <f ca="1">_xll.BDP(T77,$AC$1)</f>
        <v>#NAME?</v>
      </c>
      <c r="AD77" s="720" t="e">
        <f ca="1">_xll.BDP($T77,AD$1)</f>
        <v>#NAME?</v>
      </c>
      <c r="AE77" s="719" t="e">
        <f ca="1">_xll.BDP($T77,AE$1)</f>
        <v>#NAME?</v>
      </c>
      <c r="AF77" s="715" t="e">
        <f ca="1">_xll.BDP($T77,AF$1)</f>
        <v>#NAME?</v>
      </c>
      <c r="AG77" s="719" t="e">
        <f ca="1">_xll.BDP($T77,AG$1)</f>
        <v>#NAME?</v>
      </c>
      <c r="AH77" s="719" t="e">
        <f ca="1">VLOOKUP(AF77,Values!$A$1:$C$12,2,FALSE)</f>
        <v>#NAME?</v>
      </c>
      <c r="AI77" s="716" t="e">
        <f ca="1">_xll.BDP($T77,$AI$1)</f>
        <v>#NAME?</v>
      </c>
      <c r="AJ77" s="716" t="e">
        <f ca="1">_xll.BDP($T77,$AJ$1)</f>
        <v>#NAME?</v>
      </c>
      <c r="AK77" s="716" t="e">
        <f ca="1">_xll.BDP($T77,$AK$1)</f>
        <v>#NAME?</v>
      </c>
      <c r="AL77" s="721" t="e">
        <f ca="1">VLOOKUP(AK77,Values!$E$2:$F$8,2,)</f>
        <v>#NAME?</v>
      </c>
      <c r="AM77" s="719" t="e">
        <f ca="1">_xll.BDP($T77,$AM$1)</f>
        <v>#NAME?</v>
      </c>
      <c r="AN77" s="719" t="e">
        <f ca="1">_xll.BDP($T77,$AN$1)</f>
        <v>#NAME?</v>
      </c>
      <c r="AO77" s="719" t="e">
        <f ca="1">_xll.BDP($T77,$AO$1)</f>
        <v>#NAME?</v>
      </c>
      <c r="AP77" s="719" t="str">
        <f t="shared" si="46"/>
        <v>3yr</v>
      </c>
      <c r="AQ77" s="775" t="e">
        <f ca="1">_xll.BDP(T77,"YRS_TO_MTY_ISSUE")</f>
        <v>#NAME?</v>
      </c>
      <c r="AR77" s="794">
        <f t="shared" si="47"/>
        <v>3</v>
      </c>
      <c r="AS77" s="795"/>
      <c r="AT77" s="719" t="e">
        <f ca="1">_xll.BDP($T77,AT$1)</f>
        <v>#NAME?</v>
      </c>
      <c r="AU77" s="719" t="e">
        <f ca="1">_xll.BDP(T77,$AU$1)</f>
        <v>#NAME?</v>
      </c>
      <c r="AV77" s="719" t="e">
        <f ca="1">_xll.BDP(T77,$AV$1)</f>
        <v>#NAME?</v>
      </c>
      <c r="AW77" s="719" t="e">
        <f ca="1">_xll.BDP($T77,AW$1)</f>
        <v>#NAME?</v>
      </c>
      <c r="AX77" s="719" t="e">
        <f t="shared" ca="1" si="48"/>
        <v>#NAME?</v>
      </c>
      <c r="AY77" s="719" t="e">
        <f ca="1">_xll.BDP(T77,$AY$1)</f>
        <v>#NAME?</v>
      </c>
      <c r="AZ77" s="719" t="e">
        <f t="shared" ca="1" si="49"/>
        <v>#NAME?</v>
      </c>
      <c r="BA77" s="719" t="e">
        <f t="shared" ca="1" si="50"/>
        <v>#NAME?</v>
      </c>
      <c r="BB77" s="719" t="e">
        <f ca="1">VLOOKUP(Y77,Values!$H$2:$I$15,2,FALSE)</f>
        <v>#NAME?</v>
      </c>
      <c r="BC77" s="719" t="s">
        <v>9099</v>
      </c>
    </row>
    <row r="78" spans="1:55" ht="12.75" customHeight="1" x14ac:dyDescent="0.3">
      <c r="A78" s="707">
        <v>42017</v>
      </c>
      <c r="B78" s="706" t="s">
        <v>8902</v>
      </c>
      <c r="C78" s="708" t="s">
        <v>127</v>
      </c>
      <c r="D78" s="709">
        <v>500</v>
      </c>
      <c r="E78" s="708" t="s">
        <v>12</v>
      </c>
      <c r="F78" s="710">
        <v>43116</v>
      </c>
      <c r="G78" s="711" t="s">
        <v>8900</v>
      </c>
      <c r="H78" s="712" t="s">
        <v>55</v>
      </c>
      <c r="I78" s="761" t="s">
        <v>8903</v>
      </c>
      <c r="J78" s="761" t="s">
        <v>3241</v>
      </c>
      <c r="K78" s="712">
        <v>-10</v>
      </c>
      <c r="L78" s="714"/>
      <c r="M78" s="712"/>
      <c r="N78" s="706" t="s">
        <v>692</v>
      </c>
      <c r="O78" s="712">
        <v>3.4</v>
      </c>
      <c r="P78" s="708" t="s">
        <v>2958</v>
      </c>
      <c r="Q78" s="714"/>
      <c r="R78" s="708">
        <v>1</v>
      </c>
      <c r="S78" s="708" t="s">
        <v>8947</v>
      </c>
      <c r="T78" s="715" t="str">
        <f t="shared" si="42"/>
        <v>EK6968839 Corp</v>
      </c>
      <c r="U78" s="716" t="e">
        <f ca="1">_xll.BDP($T78,$U$1)</f>
        <v>#NAME?</v>
      </c>
      <c r="V78" s="715">
        <f t="shared" si="43"/>
        <v>1</v>
      </c>
      <c r="W78" s="715">
        <f t="shared" si="44"/>
        <v>3</v>
      </c>
      <c r="X78" s="715" t="str">
        <f t="shared" si="45"/>
        <v>Q1</v>
      </c>
      <c r="Y78" s="717" t="e">
        <f ca="1">_xll.BDP($T78,Y$1)</f>
        <v>#NAME?</v>
      </c>
      <c r="Z78" s="717" t="e">
        <f ca="1">_xll.BDP($T78,$Z$1)</f>
        <v>#NAME?</v>
      </c>
      <c r="AA78" s="717" t="e">
        <f ca="1">_xll.BDP($T78,AA$1)</f>
        <v>#NAME?</v>
      </c>
      <c r="AB78" s="718" t="e">
        <f ca="1">IF(AA78="FLOATING",J78,(_xll.BDP($T78,AB$1)/100))</f>
        <v>#NAME?</v>
      </c>
      <c r="AC78" s="719" t="e">
        <f ca="1">_xll.BDP(T78,$AC$1)</f>
        <v>#NAME?</v>
      </c>
      <c r="AD78" s="720" t="e">
        <f ca="1">_xll.BDP($T78,AD$1)</f>
        <v>#NAME?</v>
      </c>
      <c r="AE78" s="719" t="e">
        <f ca="1">_xll.BDP($T78,AE$1)</f>
        <v>#NAME?</v>
      </c>
      <c r="AF78" s="715" t="e">
        <f ca="1">_xll.BDP($T78,AF$1)</f>
        <v>#NAME?</v>
      </c>
      <c r="AG78" s="719" t="e">
        <f ca="1">_xll.BDP($T78,AG$1)</f>
        <v>#NAME?</v>
      </c>
      <c r="AH78" s="719" t="e">
        <f ca="1">VLOOKUP(AF78,Values!$A$1:$C$12,2,FALSE)</f>
        <v>#NAME?</v>
      </c>
      <c r="AI78" s="716" t="e">
        <f ca="1">_xll.BDP($T78,$AI$1)</f>
        <v>#NAME?</v>
      </c>
      <c r="AJ78" s="716" t="e">
        <f ca="1">_xll.BDP($T78,$AJ$1)</f>
        <v>#NAME?</v>
      </c>
      <c r="AK78" s="716" t="e">
        <f ca="1">_xll.BDP($T78,$AK$1)</f>
        <v>#NAME?</v>
      </c>
      <c r="AL78" s="721" t="e">
        <f ca="1">VLOOKUP(AK78,Values!$E$2:$F$8,2,)</f>
        <v>#NAME?</v>
      </c>
      <c r="AM78" s="719" t="e">
        <f ca="1">_xll.BDP($T78,$AM$1)</f>
        <v>#NAME?</v>
      </c>
      <c r="AN78" s="719" t="e">
        <f ca="1">_xll.BDP($T78,$AN$1)</f>
        <v>#NAME?</v>
      </c>
      <c r="AO78" s="719" t="e">
        <f ca="1">_xll.BDP($T78,$AO$1)</f>
        <v>#NAME?</v>
      </c>
      <c r="AP78" s="719" t="str">
        <f t="shared" si="46"/>
        <v>3yr</v>
      </c>
      <c r="AQ78" s="775" t="e">
        <f ca="1">_xll.BDP(T78,"YRS_TO_MTY_ISSUE")</f>
        <v>#NAME?</v>
      </c>
      <c r="AR78" s="794">
        <f t="shared" si="47"/>
        <v>3</v>
      </c>
      <c r="AS78" s="795"/>
      <c r="AT78" s="719" t="e">
        <f ca="1">_xll.BDP($T78,AT$1)</f>
        <v>#NAME?</v>
      </c>
      <c r="AU78" s="719" t="e">
        <f ca="1">_xll.BDP(T78,$AU$1)</f>
        <v>#NAME?</v>
      </c>
      <c r="AV78" s="719" t="e">
        <f ca="1">_xll.BDP(T78,$AV$1)</f>
        <v>#NAME?</v>
      </c>
      <c r="AW78" s="719" t="e">
        <f ca="1">_xll.BDP($T78,AW$1)</f>
        <v>#NAME?</v>
      </c>
      <c r="AX78" s="719" t="e">
        <f t="shared" ca="1" si="48"/>
        <v>#NAME?</v>
      </c>
      <c r="AY78" s="719" t="e">
        <f ca="1">_xll.BDP(T78,$AY$1)</f>
        <v>#NAME?</v>
      </c>
      <c r="AZ78" s="719" t="e">
        <f t="shared" ca="1" si="49"/>
        <v>#NAME?</v>
      </c>
      <c r="BA78" s="719" t="e">
        <f t="shared" ca="1" si="50"/>
        <v>#NAME?</v>
      </c>
      <c r="BB78" s="719" t="e">
        <f ca="1">VLOOKUP(Y78,Values!$H$2:$I$15,2,FALSE)</f>
        <v>#NAME?</v>
      </c>
      <c r="BC78" s="719" t="e">
        <f ca="1">_xll.BDS(T78,$BC$1,"cols=1;rows=3")</f>
        <v>#NAME?</v>
      </c>
    </row>
    <row r="79" spans="1:55" ht="12.75" customHeight="1" x14ac:dyDescent="0.3">
      <c r="A79" s="707">
        <v>42017</v>
      </c>
      <c r="B79" s="706" t="s">
        <v>8904</v>
      </c>
      <c r="C79" s="708" t="s">
        <v>8948</v>
      </c>
      <c r="D79" s="709">
        <v>400</v>
      </c>
      <c r="E79" s="708" t="s">
        <v>117</v>
      </c>
      <c r="F79" s="710">
        <v>16483</v>
      </c>
      <c r="G79" s="711" t="s">
        <v>8905</v>
      </c>
      <c r="H79" s="712" t="s">
        <v>4531</v>
      </c>
      <c r="I79" s="761" t="s">
        <v>673</v>
      </c>
      <c r="J79" s="761" t="s">
        <v>3754</v>
      </c>
      <c r="K79" s="712">
        <v>-10</v>
      </c>
      <c r="L79" s="714"/>
      <c r="M79" s="712"/>
      <c r="N79" s="706" t="s">
        <v>3748</v>
      </c>
      <c r="O79" s="712">
        <v>4</v>
      </c>
      <c r="P79" s="708" t="s">
        <v>93</v>
      </c>
      <c r="Q79" s="714"/>
      <c r="R79" s="708" t="s">
        <v>3809</v>
      </c>
      <c r="S79" s="708" t="s">
        <v>8949</v>
      </c>
      <c r="T79" s="715" t="str">
        <f t="shared" si="42"/>
        <v>EK6851381 Corp</v>
      </c>
      <c r="U79" s="716" t="e">
        <f ca="1">_xll.BDP($T79,$U$1)</f>
        <v>#NAME?</v>
      </c>
      <c r="V79" s="715">
        <f t="shared" si="43"/>
        <v>1</v>
      </c>
      <c r="W79" s="715">
        <f t="shared" si="44"/>
        <v>3</v>
      </c>
      <c r="X79" s="715" t="str">
        <f t="shared" si="45"/>
        <v>Q1</v>
      </c>
      <c r="Y79" s="717" t="e">
        <f ca="1">_xll.BDP($T79,Y$1)</f>
        <v>#NAME?</v>
      </c>
      <c r="Z79" s="717" t="e">
        <f ca="1">_xll.BDP($T79,$Z$1)</f>
        <v>#NAME?</v>
      </c>
      <c r="AA79" s="717" t="e">
        <f ca="1">_xll.BDP($T79,AA$1)</f>
        <v>#NAME?</v>
      </c>
      <c r="AB79" s="718" t="e">
        <f ca="1">IF(AA79="FLOATING",J79,(_xll.BDP($T79,AB$1)/100))</f>
        <v>#NAME?</v>
      </c>
      <c r="AC79" s="719" t="e">
        <f ca="1">_xll.BDP(T79,$AC$1)</f>
        <v>#NAME?</v>
      </c>
      <c r="AD79" s="720" t="e">
        <f ca="1">_xll.BDP($T79,AD$1)</f>
        <v>#NAME?</v>
      </c>
      <c r="AE79" s="719" t="e">
        <f ca="1">_xll.BDP($T79,AE$1)</f>
        <v>#NAME?</v>
      </c>
      <c r="AF79" s="715" t="e">
        <f ca="1">_xll.BDP($T79,AF$1)</f>
        <v>#NAME?</v>
      </c>
      <c r="AG79" s="719" t="e">
        <f ca="1">_xll.BDP($T79,AG$1)</f>
        <v>#NAME?</v>
      </c>
      <c r="AH79" s="719" t="e">
        <f ca="1">VLOOKUP(AF79,Values!$A$1:$C$12,2,FALSE)</f>
        <v>#NAME?</v>
      </c>
      <c r="AI79" s="716" t="e">
        <f ca="1">_xll.BDP($T79,$AI$1)</f>
        <v>#NAME?</v>
      </c>
      <c r="AJ79" s="716" t="e">
        <f ca="1">_xll.BDP($T79,$AJ$1)</f>
        <v>#NAME?</v>
      </c>
      <c r="AK79" s="716" t="e">
        <f ca="1">_xll.BDP($T79,$AK$1)</f>
        <v>#NAME?</v>
      </c>
      <c r="AL79" s="721" t="e">
        <f ca="1">VLOOKUP(AK79,Values!$E$2:$F$8,2,)</f>
        <v>#NAME?</v>
      </c>
      <c r="AM79" s="719" t="e">
        <f ca="1">_xll.BDP($T79,$AM$1)</f>
        <v>#NAME?</v>
      </c>
      <c r="AN79" s="719" t="e">
        <f ca="1">_xll.BDP($T79,$AN$1)</f>
        <v>#NAME?</v>
      </c>
      <c r="AO79" s="719" t="e">
        <f ca="1">_xll.BDP($T79,$AO$1)</f>
        <v>#NAME?</v>
      </c>
      <c r="AP79" s="719" t="str">
        <f t="shared" si="46"/>
        <v>30yr</v>
      </c>
      <c r="AQ79" s="775" t="e">
        <f ca="1">_xll.BDP(T79,"YRS_TO_MTY_ISSUE")</f>
        <v>#NAME?</v>
      </c>
      <c r="AR79" s="794">
        <f t="shared" si="47"/>
        <v>69.900000000000006</v>
      </c>
      <c r="AS79" s="795"/>
      <c r="AT79" s="719" t="e">
        <f ca="1">_xll.BDP($T79,AT$1)</f>
        <v>#NAME?</v>
      </c>
      <c r="AU79" s="719" t="e">
        <f ca="1">_xll.BDP(T79,$AU$1)</f>
        <v>#NAME?</v>
      </c>
      <c r="AV79" s="719" t="e">
        <f ca="1">_xll.BDP(T79,$AV$1)</f>
        <v>#NAME?</v>
      </c>
      <c r="AW79" s="719" t="e">
        <f ca="1">_xll.BDP($T79,AW$1)</f>
        <v>#NAME?</v>
      </c>
      <c r="AX79" s="719" t="e">
        <f t="shared" ca="1" si="48"/>
        <v>#NAME?</v>
      </c>
      <c r="AY79" s="719" t="e">
        <f ca="1">_xll.BDP(T79,$AY$1)</f>
        <v>#NAME?</v>
      </c>
      <c r="AZ79" s="719" t="e">
        <f t="shared" ca="1" si="49"/>
        <v>#NAME?</v>
      </c>
      <c r="BA79" s="719" t="e">
        <f t="shared" ca="1" si="50"/>
        <v>#NAME?</v>
      </c>
      <c r="BB79" s="719" t="e">
        <f ca="1">VLOOKUP(Y79,Values!$H$2:$I$15,2,FALSE)</f>
        <v>#NAME?</v>
      </c>
      <c r="BC79" s="719" t="s">
        <v>9600</v>
      </c>
    </row>
    <row r="80" spans="1:55" ht="12.75" customHeight="1" x14ac:dyDescent="0.3">
      <c r="A80" s="707">
        <v>42016</v>
      </c>
      <c r="B80" s="706" t="s">
        <v>8906</v>
      </c>
      <c r="C80" s="708" t="s">
        <v>288</v>
      </c>
      <c r="D80" s="709">
        <v>1000</v>
      </c>
      <c r="E80" s="708" t="s">
        <v>37</v>
      </c>
      <c r="F80" s="710">
        <v>43851</v>
      </c>
      <c r="G80" s="711" t="s">
        <v>8907</v>
      </c>
      <c r="H80" s="712" t="s">
        <v>573</v>
      </c>
      <c r="I80" s="761" t="s">
        <v>951</v>
      </c>
      <c r="J80" s="761" t="s">
        <v>642</v>
      </c>
      <c r="K80" s="712">
        <v>-15</v>
      </c>
      <c r="L80" s="714"/>
      <c r="M80" s="712"/>
      <c r="N80" s="706" t="s">
        <v>365</v>
      </c>
      <c r="O80" s="712">
        <v>2.67</v>
      </c>
      <c r="P80" s="708" t="s">
        <v>1900</v>
      </c>
      <c r="Q80" s="714"/>
      <c r="R80" s="708">
        <v>10</v>
      </c>
      <c r="S80" s="708" t="s">
        <v>8951</v>
      </c>
      <c r="T80" s="715" t="str">
        <f t="shared" si="42"/>
        <v>EK6929559 Corp</v>
      </c>
      <c r="U80" s="716" t="e">
        <f ca="1">_xll.BDP($T80,$U$1)</f>
        <v>#NAME?</v>
      </c>
      <c r="V80" s="715">
        <f t="shared" si="43"/>
        <v>1</v>
      </c>
      <c r="W80" s="715">
        <f t="shared" si="44"/>
        <v>3</v>
      </c>
      <c r="X80" s="715" t="str">
        <f t="shared" si="45"/>
        <v>Q1</v>
      </c>
      <c r="Y80" s="717" t="e">
        <f ca="1">_xll.BDP($T80,Y$1)</f>
        <v>#NAME?</v>
      </c>
      <c r="Z80" s="717" t="e">
        <f ca="1">_xll.BDP($T80,$Z$1)</f>
        <v>#NAME?</v>
      </c>
      <c r="AA80" s="717" t="e">
        <f ca="1">_xll.BDP($T80,AA$1)</f>
        <v>#NAME?</v>
      </c>
      <c r="AB80" s="718" t="e">
        <f ca="1">IF(AA80="FLOATING",J80,(_xll.BDP($T80,AB$1)/100))</f>
        <v>#NAME?</v>
      </c>
      <c r="AC80" s="719" t="e">
        <f ca="1">_xll.BDP(T80,$AC$1)</f>
        <v>#NAME?</v>
      </c>
      <c r="AD80" s="720" t="e">
        <f ca="1">_xll.BDP($T80,AD$1)</f>
        <v>#NAME?</v>
      </c>
      <c r="AE80" s="719" t="e">
        <f ca="1">_xll.BDP($T80,AE$1)</f>
        <v>#NAME?</v>
      </c>
      <c r="AF80" s="715" t="e">
        <f ca="1">_xll.BDP($T80,AF$1)</f>
        <v>#NAME?</v>
      </c>
      <c r="AG80" s="719" t="e">
        <f ca="1">_xll.BDP($T80,AG$1)</f>
        <v>#NAME?</v>
      </c>
      <c r="AH80" s="719" t="e">
        <f ca="1">VLOOKUP(AF80,Values!$A$1:$C$12,2,FALSE)</f>
        <v>#NAME?</v>
      </c>
      <c r="AI80" s="716" t="e">
        <f ca="1">_xll.BDP($T80,$AI$1)</f>
        <v>#NAME?</v>
      </c>
      <c r="AJ80" s="716" t="e">
        <f ca="1">_xll.BDP($T80,$AJ$1)</f>
        <v>#NAME?</v>
      </c>
      <c r="AK80" s="716" t="e">
        <f ca="1">_xll.BDP($T80,$AK$1)</f>
        <v>#NAME?</v>
      </c>
      <c r="AL80" s="721" t="e">
        <f ca="1">VLOOKUP(AK80,Values!$E$2:$F$8,2,)</f>
        <v>#NAME?</v>
      </c>
      <c r="AM80" s="719" t="e">
        <f ca="1">_xll.BDP($T80,$AM$1)</f>
        <v>#NAME?</v>
      </c>
      <c r="AN80" s="719" t="e">
        <f ca="1">_xll.BDP($T80,$AN$1)</f>
        <v>#NAME?</v>
      </c>
      <c r="AO80" s="719" t="e">
        <f ca="1">_xll.BDP($T80,$AO$1)</f>
        <v>#NAME?</v>
      </c>
      <c r="AP80" s="719" t="str">
        <f t="shared" si="46"/>
        <v>5yr</v>
      </c>
      <c r="AQ80" s="775" t="e">
        <f ca="1">_xll.BDP(T80,"YRS_TO_MTY_ISSUE")</f>
        <v>#NAME?</v>
      </c>
      <c r="AR80" s="794">
        <f t="shared" si="47"/>
        <v>5</v>
      </c>
      <c r="AS80" s="795"/>
      <c r="AT80" s="719" t="e">
        <f ca="1">_xll.BDP($T80,AT$1)</f>
        <v>#NAME?</v>
      </c>
      <c r="AU80" s="719" t="e">
        <f ca="1">_xll.BDP(T80,$AU$1)</f>
        <v>#NAME?</v>
      </c>
      <c r="AV80" s="719" t="e">
        <f ca="1">_xll.BDP(T80,$AV$1)</f>
        <v>#NAME?</v>
      </c>
      <c r="AW80" s="719" t="e">
        <f ca="1">_xll.BDP($T80,AW$1)</f>
        <v>#NAME?</v>
      </c>
      <c r="AX80" s="719" t="e">
        <f t="shared" ca="1" si="48"/>
        <v>#NAME?</v>
      </c>
      <c r="AY80" s="719" t="e">
        <f ca="1">_xll.BDP(T80,$AY$1)</f>
        <v>#NAME?</v>
      </c>
      <c r="AZ80" s="719" t="e">
        <f t="shared" ca="1" si="49"/>
        <v>#NAME?</v>
      </c>
      <c r="BA80" s="719" t="e">
        <f t="shared" ca="1" si="50"/>
        <v>#NAME?</v>
      </c>
      <c r="BB80" s="719" t="e">
        <f ca="1">VLOOKUP(Y80,Values!$H$2:$I$15,2,FALSE)</f>
        <v>#NAME?</v>
      </c>
      <c r="BC80" s="719" t="s">
        <v>9601</v>
      </c>
    </row>
    <row r="81" spans="1:55" ht="12.75" customHeight="1" x14ac:dyDescent="0.3">
      <c r="A81" s="707">
        <v>42016</v>
      </c>
      <c r="B81" s="706" t="s">
        <v>8908</v>
      </c>
      <c r="C81" s="708" t="s">
        <v>288</v>
      </c>
      <c r="D81" s="709">
        <v>1250</v>
      </c>
      <c r="E81" s="708" t="s">
        <v>66</v>
      </c>
      <c r="F81" s="710">
        <v>45678</v>
      </c>
      <c r="G81" s="711" t="s">
        <v>8907</v>
      </c>
      <c r="H81" s="712" t="s">
        <v>652</v>
      </c>
      <c r="I81" s="761" t="s">
        <v>713</v>
      </c>
      <c r="J81" s="761" t="s">
        <v>8909</v>
      </c>
      <c r="K81" s="712">
        <v>-17.5</v>
      </c>
      <c r="L81" s="714"/>
      <c r="M81" s="712"/>
      <c r="N81" s="706" t="s">
        <v>365</v>
      </c>
      <c r="O81" s="712">
        <v>2.67</v>
      </c>
      <c r="P81" s="708" t="s">
        <v>6521</v>
      </c>
      <c r="Q81" s="714"/>
      <c r="R81" s="708">
        <v>6.5</v>
      </c>
      <c r="S81" s="708" t="s">
        <v>8950</v>
      </c>
      <c r="T81" s="715" t="str">
        <f t="shared" si="42"/>
        <v>EK6929732 Corp</v>
      </c>
      <c r="U81" s="716" t="e">
        <f ca="1">_xll.BDP($T81,$U$1)</f>
        <v>#NAME?</v>
      </c>
      <c r="V81" s="715">
        <f t="shared" si="43"/>
        <v>1</v>
      </c>
      <c r="W81" s="715">
        <f t="shared" si="44"/>
        <v>3</v>
      </c>
      <c r="X81" s="715" t="str">
        <f t="shared" si="45"/>
        <v>Q1</v>
      </c>
      <c r="Y81" s="717" t="e">
        <f ca="1">_xll.BDP($T81,Y$1)</f>
        <v>#NAME?</v>
      </c>
      <c r="Z81" s="717" t="e">
        <f ca="1">_xll.BDP($T81,$Z$1)</f>
        <v>#NAME?</v>
      </c>
      <c r="AA81" s="717" t="e">
        <f ca="1">_xll.BDP($T81,AA$1)</f>
        <v>#NAME?</v>
      </c>
      <c r="AB81" s="718" t="e">
        <f ca="1">IF(AA81="FLOATING",J81,(_xll.BDP($T81,AB$1)/100))</f>
        <v>#NAME?</v>
      </c>
      <c r="AC81" s="719" t="e">
        <f ca="1">_xll.BDP(T81,$AC$1)</f>
        <v>#NAME?</v>
      </c>
      <c r="AD81" s="720" t="e">
        <f ca="1">_xll.BDP($T81,AD$1)</f>
        <v>#NAME?</v>
      </c>
      <c r="AE81" s="719" t="e">
        <f ca="1">_xll.BDP($T81,AE$1)</f>
        <v>#NAME?</v>
      </c>
      <c r="AF81" s="715" t="e">
        <f ca="1">_xll.BDP($T81,AF$1)</f>
        <v>#NAME?</v>
      </c>
      <c r="AG81" s="719" t="e">
        <f ca="1">_xll.BDP($T81,AG$1)</f>
        <v>#NAME?</v>
      </c>
      <c r="AH81" s="719" t="e">
        <f ca="1">VLOOKUP(AF81,Values!$A$1:$C$12,2,FALSE)</f>
        <v>#NAME?</v>
      </c>
      <c r="AI81" s="716" t="e">
        <f ca="1">_xll.BDP($T81,$AI$1)</f>
        <v>#NAME?</v>
      </c>
      <c r="AJ81" s="716" t="e">
        <f ca="1">_xll.BDP($T81,$AJ$1)</f>
        <v>#NAME?</v>
      </c>
      <c r="AK81" s="716" t="e">
        <f ca="1">_xll.BDP($T81,$AK$1)</f>
        <v>#NAME?</v>
      </c>
      <c r="AL81" s="721" t="e">
        <f ca="1">VLOOKUP(AK81,Values!$E$2:$F$8,2,)</f>
        <v>#NAME?</v>
      </c>
      <c r="AM81" s="719" t="e">
        <f ca="1">_xll.BDP($T81,$AM$1)</f>
        <v>#NAME?</v>
      </c>
      <c r="AN81" s="719" t="e">
        <f ca="1">_xll.BDP($T81,$AN$1)</f>
        <v>#NAME?</v>
      </c>
      <c r="AO81" s="719" t="e">
        <f ca="1">_xll.BDP($T81,$AO$1)</f>
        <v>#NAME?</v>
      </c>
      <c r="AP81" s="719" t="str">
        <f t="shared" si="46"/>
        <v>10yr</v>
      </c>
      <c r="AQ81" s="775" t="e">
        <f ca="1">_xll.BDP(T81,"YRS_TO_MTY_ISSUE")</f>
        <v>#NAME?</v>
      </c>
      <c r="AR81" s="794">
        <f t="shared" si="47"/>
        <v>10</v>
      </c>
      <c r="AS81" s="795"/>
      <c r="AT81" s="719" t="e">
        <f ca="1">_xll.BDP($T81,AT$1)</f>
        <v>#NAME?</v>
      </c>
      <c r="AU81" s="719" t="e">
        <f ca="1">_xll.BDP(T81,$AU$1)</f>
        <v>#NAME?</v>
      </c>
      <c r="AV81" s="719" t="e">
        <f ca="1">_xll.BDP(T81,$AV$1)</f>
        <v>#NAME?</v>
      </c>
      <c r="AW81" s="719" t="e">
        <f ca="1">_xll.BDP($T81,AW$1)</f>
        <v>#NAME?</v>
      </c>
      <c r="AX81" s="719" t="e">
        <f t="shared" ca="1" si="48"/>
        <v>#NAME?</v>
      </c>
      <c r="AY81" s="719" t="e">
        <f ca="1">_xll.BDP(T81,$AY$1)</f>
        <v>#NAME?</v>
      </c>
      <c r="AZ81" s="719" t="e">
        <f t="shared" ca="1" si="49"/>
        <v>#NAME?</v>
      </c>
      <c r="BA81" s="719" t="e">
        <f t="shared" ca="1" si="50"/>
        <v>#NAME?</v>
      </c>
      <c r="BB81" s="719" t="e">
        <f ca="1">VLOOKUP(Y81,Values!$H$2:$I$15,2,FALSE)</f>
        <v>#NAME?</v>
      </c>
      <c r="BC81" s="719" t="e">
        <f ca="1">_xll.BDS(T81,$BC$1,"cols=1;rows=2")</f>
        <v>#NAME?</v>
      </c>
    </row>
    <row r="82" spans="1:55" ht="12.75" customHeight="1" x14ac:dyDescent="0.3">
      <c r="A82" s="707">
        <v>42016</v>
      </c>
      <c r="B82" s="706" t="s">
        <v>3846</v>
      </c>
      <c r="C82" s="708" t="s">
        <v>705</v>
      </c>
      <c r="D82" s="709">
        <v>500</v>
      </c>
      <c r="E82" s="708" t="s">
        <v>12</v>
      </c>
      <c r="F82" s="710">
        <v>43116</v>
      </c>
      <c r="G82" s="711" t="s">
        <v>8910</v>
      </c>
      <c r="H82" s="712" t="s">
        <v>2299</v>
      </c>
      <c r="I82" s="761" t="s">
        <v>2299</v>
      </c>
      <c r="J82" s="761" t="s">
        <v>8911</v>
      </c>
      <c r="K82" s="712">
        <v>-5</v>
      </c>
      <c r="L82" s="714"/>
      <c r="M82" s="712"/>
      <c r="N82" s="706" t="s">
        <v>411</v>
      </c>
      <c r="O82" s="712">
        <v>1.2</v>
      </c>
      <c r="P82" s="708" t="s">
        <v>1937</v>
      </c>
      <c r="Q82" s="714"/>
      <c r="R82" s="708">
        <v>0</v>
      </c>
      <c r="S82" s="708" t="s">
        <v>8953</v>
      </c>
      <c r="T82" s="715" t="str">
        <f t="shared" si="42"/>
        <v>EK6933759 Corp</v>
      </c>
      <c r="U82" s="716" t="e">
        <f ca="1">_xll.BDP($T82,$U$1)</f>
        <v>#NAME?</v>
      </c>
      <c r="V82" s="715">
        <f t="shared" si="43"/>
        <v>1</v>
      </c>
      <c r="W82" s="715">
        <f t="shared" si="44"/>
        <v>3</v>
      </c>
      <c r="X82" s="715" t="str">
        <f t="shared" si="45"/>
        <v>Q1</v>
      </c>
      <c r="Y82" s="717" t="e">
        <f ca="1">_xll.BDP($T82,Y$1)</f>
        <v>#NAME?</v>
      </c>
      <c r="Z82" s="717" t="e">
        <f ca="1">_xll.BDP($T82,$Z$1)</f>
        <v>#NAME?</v>
      </c>
      <c r="AA82" s="717" t="e">
        <f ca="1">_xll.BDP($T82,AA$1)</f>
        <v>#NAME?</v>
      </c>
      <c r="AB82" s="718" t="e">
        <f ca="1">IF(AA82="FLOATING",J82,(_xll.BDP($T82,AB$1)/100))</f>
        <v>#NAME?</v>
      </c>
      <c r="AC82" s="719" t="e">
        <f ca="1">_xll.BDP(T82,$AC$1)</f>
        <v>#NAME?</v>
      </c>
      <c r="AD82" s="720" t="e">
        <f ca="1">_xll.BDP($T82,AD$1)</f>
        <v>#NAME?</v>
      </c>
      <c r="AE82" s="719" t="e">
        <f ca="1">_xll.BDP($T82,AE$1)</f>
        <v>#NAME?</v>
      </c>
      <c r="AF82" s="715" t="e">
        <f ca="1">_xll.BDP($T82,AF$1)</f>
        <v>#NAME?</v>
      </c>
      <c r="AG82" s="719" t="e">
        <f ca="1">_xll.BDP($T82,AG$1)</f>
        <v>#NAME?</v>
      </c>
      <c r="AH82" s="719" t="e">
        <f ca="1">VLOOKUP(AF82,Values!$A$1:$C$12,2,FALSE)</f>
        <v>#NAME?</v>
      </c>
      <c r="AI82" s="716" t="e">
        <f ca="1">_xll.BDP($T82,$AI$1)</f>
        <v>#NAME?</v>
      </c>
      <c r="AJ82" s="716" t="e">
        <f ca="1">_xll.BDP($T82,$AJ$1)</f>
        <v>#NAME?</v>
      </c>
      <c r="AK82" s="716" t="e">
        <f ca="1">_xll.BDP($T82,$AK$1)</f>
        <v>#NAME?</v>
      </c>
      <c r="AL82" s="721" t="e">
        <f ca="1">VLOOKUP(AK82,Values!$E$2:$F$8,2,)</f>
        <v>#NAME?</v>
      </c>
      <c r="AM82" s="719" t="e">
        <f ca="1">_xll.BDP($T82,$AM$1)</f>
        <v>#NAME?</v>
      </c>
      <c r="AN82" s="719" t="e">
        <f ca="1">_xll.BDP($T82,$AN$1)</f>
        <v>#NAME?</v>
      </c>
      <c r="AO82" s="719" t="e">
        <f ca="1">_xll.BDP($T82,$AO$1)</f>
        <v>#NAME?</v>
      </c>
      <c r="AP82" s="719" t="str">
        <f t="shared" si="46"/>
        <v>3yr</v>
      </c>
      <c r="AQ82" s="775" t="e">
        <f ca="1">_xll.BDP(T82,"YRS_TO_MTY_ISSUE")</f>
        <v>#NAME?</v>
      </c>
      <c r="AR82" s="794">
        <f t="shared" si="47"/>
        <v>3</v>
      </c>
      <c r="AS82" s="795"/>
      <c r="AT82" s="719" t="e">
        <f ca="1">_xll.BDP($T82,AT$1)</f>
        <v>#NAME?</v>
      </c>
      <c r="AU82" s="719" t="e">
        <f ca="1">_xll.BDP(T82,$AU$1)</f>
        <v>#NAME?</v>
      </c>
      <c r="AV82" s="719" t="e">
        <f ca="1">_xll.BDP(T82,$AV$1)</f>
        <v>#NAME?</v>
      </c>
      <c r="AW82" s="719" t="e">
        <f ca="1">_xll.BDP($T82,AW$1)</f>
        <v>#NAME?</v>
      </c>
      <c r="AX82" s="719" t="e">
        <f t="shared" ca="1" si="48"/>
        <v>#NAME?</v>
      </c>
      <c r="AY82" s="719" t="e">
        <f ca="1">_xll.BDP(T82,$AY$1)</f>
        <v>#NAME?</v>
      </c>
      <c r="AZ82" s="719" t="e">
        <f t="shared" ca="1" si="49"/>
        <v>#NAME?</v>
      </c>
      <c r="BA82" s="719" t="e">
        <f t="shared" ca="1" si="50"/>
        <v>#NAME?</v>
      </c>
      <c r="BB82" s="719" t="e">
        <f ca="1">VLOOKUP(Y82,Values!$H$2:$I$15,2,FALSE)</f>
        <v>#NAME?</v>
      </c>
      <c r="BC82" s="719" t="s">
        <v>9428</v>
      </c>
    </row>
    <row r="83" spans="1:55" ht="12.75" customHeight="1" x14ac:dyDescent="0.3">
      <c r="A83" s="707">
        <v>42016</v>
      </c>
      <c r="B83" s="706" t="s">
        <v>8912</v>
      </c>
      <c r="C83" s="708" t="s">
        <v>705</v>
      </c>
      <c r="D83" s="709">
        <v>600</v>
      </c>
      <c r="E83" s="708" t="s">
        <v>12</v>
      </c>
      <c r="F83" s="710">
        <v>43116</v>
      </c>
      <c r="G83" s="711" t="s">
        <v>8910</v>
      </c>
      <c r="H83" s="712" t="s">
        <v>570</v>
      </c>
      <c r="I83" s="761" t="s">
        <v>4268</v>
      </c>
      <c r="J83" s="761" t="s">
        <v>670</v>
      </c>
      <c r="K83" s="712">
        <v>-5</v>
      </c>
      <c r="L83" s="714"/>
      <c r="M83" s="712"/>
      <c r="N83" s="706" t="s">
        <v>4377</v>
      </c>
      <c r="O83" s="712">
        <v>1.33</v>
      </c>
      <c r="P83" s="708" t="s">
        <v>1937</v>
      </c>
      <c r="Q83" s="714"/>
      <c r="R83" s="708">
        <v>0</v>
      </c>
      <c r="S83" s="708" t="s">
        <v>8952</v>
      </c>
      <c r="T83" s="715" t="str">
        <f t="shared" si="42"/>
        <v>EK6933395 Corp</v>
      </c>
      <c r="U83" s="716" t="e">
        <f ca="1">_xll.BDP($T83,$U$1)</f>
        <v>#NAME?</v>
      </c>
      <c r="V83" s="715">
        <f t="shared" si="43"/>
        <v>1</v>
      </c>
      <c r="W83" s="715">
        <f t="shared" si="44"/>
        <v>3</v>
      </c>
      <c r="X83" s="715" t="str">
        <f t="shared" si="45"/>
        <v>Q1</v>
      </c>
      <c r="Y83" s="717" t="e">
        <f ca="1">_xll.BDP($T83,Y$1)</f>
        <v>#NAME?</v>
      </c>
      <c r="Z83" s="717" t="e">
        <f ca="1">_xll.BDP($T83,$Z$1)</f>
        <v>#NAME?</v>
      </c>
      <c r="AA83" s="717" t="e">
        <f ca="1">_xll.BDP($T83,AA$1)</f>
        <v>#NAME?</v>
      </c>
      <c r="AB83" s="718" t="e">
        <f ca="1">IF(AA83="FLOATING",J83,(_xll.BDP($T83,AB$1)/100))</f>
        <v>#NAME?</v>
      </c>
      <c r="AC83" s="719" t="e">
        <f ca="1">_xll.BDP(T83,$AC$1)</f>
        <v>#NAME?</v>
      </c>
      <c r="AD83" s="720" t="e">
        <f ca="1">_xll.BDP($T83,AD$1)</f>
        <v>#NAME?</v>
      </c>
      <c r="AE83" s="719" t="e">
        <f ca="1">_xll.BDP($T83,AE$1)</f>
        <v>#NAME?</v>
      </c>
      <c r="AF83" s="715" t="e">
        <f ca="1">_xll.BDP($T83,AF$1)</f>
        <v>#NAME?</v>
      </c>
      <c r="AG83" s="719" t="e">
        <f ca="1">_xll.BDP($T83,AG$1)</f>
        <v>#NAME?</v>
      </c>
      <c r="AH83" s="719" t="e">
        <f ca="1">VLOOKUP(AF83,Values!$A$1:$C$12,2,FALSE)</f>
        <v>#NAME?</v>
      </c>
      <c r="AI83" s="716" t="e">
        <f ca="1">_xll.BDP($T83,$AI$1)</f>
        <v>#NAME?</v>
      </c>
      <c r="AJ83" s="716" t="e">
        <f ca="1">_xll.BDP($T83,$AJ$1)</f>
        <v>#NAME?</v>
      </c>
      <c r="AK83" s="716" t="e">
        <f ca="1">_xll.BDP($T83,$AK$1)</f>
        <v>#NAME?</v>
      </c>
      <c r="AL83" s="721" t="e">
        <f ca="1">VLOOKUP(AK83,Values!$E$2:$F$8,2,)</f>
        <v>#NAME?</v>
      </c>
      <c r="AM83" s="719" t="e">
        <f ca="1">_xll.BDP($T83,$AM$1)</f>
        <v>#NAME?</v>
      </c>
      <c r="AN83" s="719" t="e">
        <f ca="1">_xll.BDP($T83,$AN$1)</f>
        <v>#NAME?</v>
      </c>
      <c r="AO83" s="719" t="e">
        <f ca="1">_xll.BDP($T83,$AO$1)</f>
        <v>#NAME?</v>
      </c>
      <c r="AP83" s="719" t="str">
        <f t="shared" si="46"/>
        <v>3yr</v>
      </c>
      <c r="AQ83" s="775" t="e">
        <f ca="1">_xll.BDP(T83,"YRS_TO_MTY_ISSUE")</f>
        <v>#NAME?</v>
      </c>
      <c r="AR83" s="794">
        <f t="shared" si="47"/>
        <v>3</v>
      </c>
      <c r="AS83" s="795"/>
      <c r="AT83" s="719" t="e">
        <f ca="1">_xll.BDP($T83,AT$1)</f>
        <v>#NAME?</v>
      </c>
      <c r="AU83" s="719" t="e">
        <f ca="1">_xll.BDP(T83,$AU$1)</f>
        <v>#NAME?</v>
      </c>
      <c r="AV83" s="719" t="e">
        <f ca="1">_xll.BDP(T83,$AV$1)</f>
        <v>#NAME?</v>
      </c>
      <c r="AW83" s="719" t="e">
        <f ca="1">_xll.BDP($T83,AW$1)</f>
        <v>#NAME?</v>
      </c>
      <c r="AX83" s="719" t="e">
        <f t="shared" ca="1" si="48"/>
        <v>#NAME?</v>
      </c>
      <c r="AY83" s="719" t="e">
        <f ca="1">_xll.BDP(T83,$AY$1)</f>
        <v>#NAME?</v>
      </c>
      <c r="AZ83" s="719" t="e">
        <f t="shared" ca="1" si="49"/>
        <v>#NAME?</v>
      </c>
      <c r="BA83" s="719" t="e">
        <f t="shared" ca="1" si="50"/>
        <v>#NAME?</v>
      </c>
      <c r="BB83" s="719" t="e">
        <f ca="1">VLOOKUP(Y83,Values!$H$2:$I$15,2,FALSE)</f>
        <v>#NAME?</v>
      </c>
      <c r="BC83" s="719" t="e">
        <f ca="1">_xll.BDS(T83,$BC$1)</f>
        <v>#NAME?</v>
      </c>
    </row>
    <row r="84" spans="1:55" ht="12.75" customHeight="1" x14ac:dyDescent="0.3">
      <c r="A84" s="707">
        <v>42016</v>
      </c>
      <c r="B84" s="706" t="s">
        <v>8913</v>
      </c>
      <c r="C84" s="708" t="s">
        <v>235</v>
      </c>
      <c r="D84" s="709">
        <v>500</v>
      </c>
      <c r="E84" s="708" t="s">
        <v>66</v>
      </c>
      <c r="F84" s="710">
        <v>45689</v>
      </c>
      <c r="G84" s="711" t="s">
        <v>8914</v>
      </c>
      <c r="H84" s="712" t="s">
        <v>4182</v>
      </c>
      <c r="I84" s="761" t="s">
        <v>887</v>
      </c>
      <c r="J84" s="761" t="s">
        <v>4604</v>
      </c>
      <c r="K84" s="712">
        <v>-12.5</v>
      </c>
      <c r="L84" s="714"/>
      <c r="M84" s="712"/>
      <c r="N84" s="706" t="s">
        <v>3748</v>
      </c>
      <c r="O84" s="712">
        <v>3.2</v>
      </c>
      <c r="P84" s="708" t="s">
        <v>1937</v>
      </c>
      <c r="Q84" s="714"/>
      <c r="R84" s="708">
        <v>0</v>
      </c>
      <c r="S84" s="708" t="s">
        <v>8954</v>
      </c>
      <c r="T84" s="715" t="str">
        <f t="shared" si="42"/>
        <v>EK6939517 Corp</v>
      </c>
      <c r="U84" s="716" t="e">
        <f ca="1">_xll.BDP($T84,$U$1)</f>
        <v>#NAME?</v>
      </c>
      <c r="V84" s="715">
        <f t="shared" si="43"/>
        <v>1</v>
      </c>
      <c r="W84" s="715">
        <f t="shared" si="44"/>
        <v>3</v>
      </c>
      <c r="X84" s="715" t="str">
        <f t="shared" si="45"/>
        <v>Q1</v>
      </c>
      <c r="Y84" s="717" t="e">
        <f ca="1">_xll.BDP($T84,Y$1)</f>
        <v>#NAME?</v>
      </c>
      <c r="Z84" s="717" t="e">
        <f ca="1">_xll.BDP($T84,$Z$1)</f>
        <v>#NAME?</v>
      </c>
      <c r="AA84" s="717" t="e">
        <f ca="1">_xll.BDP($T84,AA$1)</f>
        <v>#NAME?</v>
      </c>
      <c r="AB84" s="718" t="e">
        <f ca="1">IF(AA84="FLOATING",J84,(_xll.BDP($T84,AB$1)/100))</f>
        <v>#NAME?</v>
      </c>
      <c r="AC84" s="719" t="e">
        <f ca="1">_xll.BDP(T84,$AC$1)</f>
        <v>#NAME?</v>
      </c>
      <c r="AD84" s="720" t="e">
        <f ca="1">_xll.BDP($T84,AD$1)</f>
        <v>#NAME?</v>
      </c>
      <c r="AE84" s="719" t="e">
        <f ca="1">_xll.BDP($T84,AE$1)</f>
        <v>#NAME?</v>
      </c>
      <c r="AF84" s="715" t="e">
        <f ca="1">_xll.BDP($T84,AF$1)</f>
        <v>#NAME?</v>
      </c>
      <c r="AG84" s="719" t="e">
        <f ca="1">_xll.BDP($T84,AG$1)</f>
        <v>#NAME?</v>
      </c>
      <c r="AH84" s="719" t="e">
        <f ca="1">VLOOKUP(AF84,Values!$A$1:$C$12,2,FALSE)</f>
        <v>#NAME?</v>
      </c>
      <c r="AI84" s="716" t="e">
        <f ca="1">_xll.BDP($T84,$AI$1)</f>
        <v>#NAME?</v>
      </c>
      <c r="AJ84" s="716" t="e">
        <f ca="1">_xll.BDP($T84,$AJ$1)</f>
        <v>#NAME?</v>
      </c>
      <c r="AK84" s="716" t="e">
        <f ca="1">_xll.BDP($T84,$AK$1)</f>
        <v>#NAME?</v>
      </c>
      <c r="AL84" s="721" t="e">
        <f ca="1">VLOOKUP(AK84,Values!$E$2:$F$8,2,)</f>
        <v>#NAME?</v>
      </c>
      <c r="AM84" s="719" t="e">
        <f ca="1">_xll.BDP($T84,$AM$1)</f>
        <v>#NAME?</v>
      </c>
      <c r="AN84" s="719" t="e">
        <f ca="1">_xll.BDP($T84,$AN$1)</f>
        <v>#NAME?</v>
      </c>
      <c r="AO84" s="719" t="e">
        <f ca="1">_xll.BDP($T84,$AO$1)</f>
        <v>#NAME?</v>
      </c>
      <c r="AP84" s="719" t="str">
        <f t="shared" si="46"/>
        <v>10yr</v>
      </c>
      <c r="AQ84" s="775" t="e">
        <f ca="1">_xll.BDP(T84,"YRS_TO_MTY_ISSUE")</f>
        <v>#NAME?</v>
      </c>
      <c r="AR84" s="794">
        <f t="shared" si="47"/>
        <v>10.1</v>
      </c>
      <c r="AS84" s="795"/>
      <c r="AT84" s="719" t="e">
        <f ca="1">_xll.BDP($T84,AT$1)</f>
        <v>#NAME?</v>
      </c>
      <c r="AU84" s="719" t="e">
        <f ca="1">_xll.BDP(T84,$AU$1)</f>
        <v>#NAME?</v>
      </c>
      <c r="AV84" s="719" t="e">
        <f ca="1">_xll.BDP(T84,$AV$1)</f>
        <v>#NAME?</v>
      </c>
      <c r="AW84" s="719" t="e">
        <f ca="1">_xll.BDP($T84,AW$1)</f>
        <v>#NAME?</v>
      </c>
      <c r="AX84" s="719" t="e">
        <f t="shared" ca="1" si="48"/>
        <v>#NAME?</v>
      </c>
      <c r="AY84" s="719" t="e">
        <f ca="1">_xll.BDP(T84,$AY$1)</f>
        <v>#NAME?</v>
      </c>
      <c r="AZ84" s="719" t="e">
        <f t="shared" ca="1" si="49"/>
        <v>#NAME?</v>
      </c>
      <c r="BA84" s="719" t="e">
        <f t="shared" ca="1" si="50"/>
        <v>#NAME?</v>
      </c>
      <c r="BB84" s="719" t="e">
        <f ca="1">VLOOKUP(Y84,Values!$H$2:$I$15,2,FALSE)</f>
        <v>#NAME?</v>
      </c>
      <c r="BC84" s="719" t="e">
        <f ca="1">_xll.BDS(T84,$BC$1,"cols=1;rows=2")</f>
        <v>#NAME?</v>
      </c>
    </row>
    <row r="85" spans="1:55" ht="12.75" customHeight="1" x14ac:dyDescent="0.3">
      <c r="A85" s="707">
        <v>42016</v>
      </c>
      <c r="B85" s="706" t="s">
        <v>8915</v>
      </c>
      <c r="C85" s="708" t="s">
        <v>127</v>
      </c>
      <c r="D85" s="709">
        <v>1000</v>
      </c>
      <c r="E85" s="708" t="s">
        <v>37</v>
      </c>
      <c r="F85" s="710">
        <v>43851</v>
      </c>
      <c r="G85" s="711" t="s">
        <v>8916</v>
      </c>
      <c r="H85" s="712" t="s">
        <v>160</v>
      </c>
      <c r="I85" s="761" t="s">
        <v>837</v>
      </c>
      <c r="J85" s="761" t="s">
        <v>6816</v>
      </c>
      <c r="K85" s="712">
        <v>-14.5</v>
      </c>
      <c r="L85" s="714"/>
      <c r="M85" s="712"/>
      <c r="N85" s="706" t="s">
        <v>4211</v>
      </c>
      <c r="O85" s="712">
        <v>2.6</v>
      </c>
      <c r="P85" s="708" t="s">
        <v>1890</v>
      </c>
      <c r="Q85" s="714"/>
      <c r="R85" s="708">
        <v>5</v>
      </c>
      <c r="S85" s="708" t="s">
        <v>8955</v>
      </c>
      <c r="T85" s="715" t="str">
        <f t="shared" si="42"/>
        <v>EK6939632 Corp</v>
      </c>
      <c r="U85" s="716" t="e">
        <f ca="1">_xll.BDP($T85,$U$1)</f>
        <v>#NAME?</v>
      </c>
      <c r="V85" s="715">
        <f t="shared" si="43"/>
        <v>1</v>
      </c>
      <c r="W85" s="715">
        <f t="shared" si="44"/>
        <v>3</v>
      </c>
      <c r="X85" s="715" t="str">
        <f t="shared" si="45"/>
        <v>Q1</v>
      </c>
      <c r="Y85" s="717" t="e">
        <f ca="1">_xll.BDP($T85,Y$1)</f>
        <v>#NAME?</v>
      </c>
      <c r="Z85" s="717" t="e">
        <f ca="1">_xll.BDP($T85,$Z$1)</f>
        <v>#NAME?</v>
      </c>
      <c r="AA85" s="717" t="e">
        <f ca="1">_xll.BDP($T85,AA$1)</f>
        <v>#NAME?</v>
      </c>
      <c r="AB85" s="718" t="e">
        <f ca="1">IF(AA85="FLOATING",J85,(_xll.BDP($T85,AB$1)/100))</f>
        <v>#NAME?</v>
      </c>
      <c r="AC85" s="719" t="e">
        <f ca="1">_xll.BDP(T85,$AC$1)</f>
        <v>#NAME?</v>
      </c>
      <c r="AD85" s="720" t="e">
        <f ca="1">_xll.BDP($T85,AD$1)</f>
        <v>#NAME?</v>
      </c>
      <c r="AE85" s="719" t="e">
        <f ca="1">_xll.BDP($T85,AE$1)</f>
        <v>#NAME?</v>
      </c>
      <c r="AF85" s="715" t="e">
        <f ca="1">_xll.BDP($T85,AF$1)</f>
        <v>#NAME?</v>
      </c>
      <c r="AG85" s="719" t="e">
        <f ca="1">_xll.BDP($T85,AG$1)</f>
        <v>#NAME?</v>
      </c>
      <c r="AH85" s="719" t="e">
        <f ca="1">VLOOKUP(AF85,Values!$A$1:$C$12,2,FALSE)</f>
        <v>#NAME?</v>
      </c>
      <c r="AI85" s="716" t="e">
        <f ca="1">_xll.BDP($T85,$AI$1)</f>
        <v>#NAME?</v>
      </c>
      <c r="AJ85" s="716" t="e">
        <f ca="1">_xll.BDP($T85,$AJ$1)</f>
        <v>#NAME?</v>
      </c>
      <c r="AK85" s="716" t="e">
        <f ca="1">_xll.BDP($T85,$AK$1)</f>
        <v>#NAME?</v>
      </c>
      <c r="AL85" s="721" t="e">
        <f ca="1">VLOOKUP(AK85,Values!$E$2:$F$8,2,)</f>
        <v>#NAME?</v>
      </c>
      <c r="AM85" s="719" t="e">
        <f ca="1">_xll.BDP($T85,$AM$1)</f>
        <v>#NAME?</v>
      </c>
      <c r="AN85" s="719" t="e">
        <f ca="1">_xll.BDP($T85,$AN$1)</f>
        <v>#NAME?</v>
      </c>
      <c r="AO85" s="719" t="e">
        <f ca="1">_xll.BDP($T85,$AO$1)</f>
        <v>#NAME?</v>
      </c>
      <c r="AP85" s="719" t="str">
        <f t="shared" si="46"/>
        <v>5yr</v>
      </c>
      <c r="AQ85" s="775" t="e">
        <f ca="1">_xll.BDP(T85,"YRS_TO_MTY_ISSUE")</f>
        <v>#NAME?</v>
      </c>
      <c r="AR85" s="794">
        <f t="shared" si="47"/>
        <v>5</v>
      </c>
      <c r="AS85" s="795"/>
      <c r="AT85" s="719" t="e">
        <f ca="1">_xll.BDP($T85,AT$1)</f>
        <v>#NAME?</v>
      </c>
      <c r="AU85" s="719" t="e">
        <f ca="1">_xll.BDP(T85,$AU$1)</f>
        <v>#NAME?</v>
      </c>
      <c r="AV85" s="719" t="e">
        <f ca="1">_xll.BDP(T85,$AV$1)</f>
        <v>#NAME?</v>
      </c>
      <c r="AW85" s="719" t="e">
        <f ca="1">_xll.BDP($T85,AW$1)</f>
        <v>#NAME?</v>
      </c>
      <c r="AX85" s="719" t="e">
        <f t="shared" ca="1" si="48"/>
        <v>#NAME?</v>
      </c>
      <c r="AY85" s="719" t="e">
        <f ca="1">_xll.BDP(T85,$AY$1)</f>
        <v>#NAME?</v>
      </c>
      <c r="AZ85" s="719" t="e">
        <f t="shared" ca="1" si="49"/>
        <v>#NAME?</v>
      </c>
      <c r="BA85" s="719" t="e">
        <f t="shared" ca="1" si="50"/>
        <v>#NAME?</v>
      </c>
      <c r="BB85" s="719" t="e">
        <f ca="1">VLOOKUP(Y85,Values!$H$2:$I$15,2,FALSE)</f>
        <v>#NAME?</v>
      </c>
      <c r="BC85" s="719" t="s">
        <v>9428</v>
      </c>
    </row>
    <row r="86" spans="1:55" ht="12.75" customHeight="1" x14ac:dyDescent="0.3">
      <c r="A86" s="707">
        <v>42016</v>
      </c>
      <c r="B86" s="706" t="s">
        <v>524</v>
      </c>
      <c r="C86" s="708" t="s">
        <v>276</v>
      </c>
      <c r="D86" s="709">
        <v>1200</v>
      </c>
      <c r="E86" s="708" t="s">
        <v>2331</v>
      </c>
      <c r="F86" s="710">
        <v>49324</v>
      </c>
      <c r="G86" s="711" t="s">
        <v>8917</v>
      </c>
      <c r="H86" s="712" t="s">
        <v>2052</v>
      </c>
      <c r="I86" s="761" t="s">
        <v>282</v>
      </c>
      <c r="J86" s="761" t="s">
        <v>283</v>
      </c>
      <c r="K86" s="712">
        <v>-15</v>
      </c>
      <c r="L86" s="714"/>
      <c r="M86" s="712"/>
      <c r="N86" s="706" t="s">
        <v>240</v>
      </c>
      <c r="O86" s="712">
        <v>3.4</v>
      </c>
      <c r="P86" s="708" t="s">
        <v>1900</v>
      </c>
      <c r="Q86" s="714"/>
      <c r="R86" s="708">
        <v>10</v>
      </c>
      <c r="S86" s="708" t="s">
        <v>8956</v>
      </c>
      <c r="T86" s="715" t="str">
        <f t="shared" si="42"/>
        <v>EK6939871 Corp</v>
      </c>
      <c r="U86" s="716" t="e">
        <f ca="1">_xll.BDP($T86,$U$1)</f>
        <v>#NAME?</v>
      </c>
      <c r="V86" s="715">
        <f t="shared" si="43"/>
        <v>1</v>
      </c>
      <c r="W86" s="715">
        <f t="shared" si="44"/>
        <v>3</v>
      </c>
      <c r="X86" s="715" t="str">
        <f t="shared" si="45"/>
        <v>Q1</v>
      </c>
      <c r="Y86" s="717" t="e">
        <f ca="1">_xll.BDP($T86,Y$1)</f>
        <v>#NAME?</v>
      </c>
      <c r="Z86" s="717" t="e">
        <f ca="1">_xll.BDP($T86,$Z$1)</f>
        <v>#NAME?</v>
      </c>
      <c r="AA86" s="717" t="e">
        <f ca="1">_xll.BDP($T86,AA$1)</f>
        <v>#NAME?</v>
      </c>
      <c r="AB86" s="718" t="e">
        <f ca="1">IF(AA86="FLOATING",J86,(_xll.BDP($T86,AB$1)/100))</f>
        <v>#NAME?</v>
      </c>
      <c r="AC86" s="719" t="e">
        <f ca="1">_xll.BDP(T86,$AC$1)</f>
        <v>#NAME?</v>
      </c>
      <c r="AD86" s="720" t="e">
        <f ca="1">_xll.BDP($T86,AD$1)</f>
        <v>#NAME?</v>
      </c>
      <c r="AE86" s="719" t="e">
        <f ca="1">_xll.BDP($T86,AE$1)</f>
        <v>#NAME?</v>
      </c>
      <c r="AF86" s="715" t="e">
        <f ca="1">_xll.BDP($T86,AF$1)</f>
        <v>#NAME?</v>
      </c>
      <c r="AG86" s="719" t="e">
        <f ca="1">_xll.BDP($T86,AG$1)</f>
        <v>#NAME?</v>
      </c>
      <c r="AH86" s="719" t="e">
        <f ca="1">VLOOKUP(AF86,Values!$A$1:$C$12,2,FALSE)</f>
        <v>#NAME?</v>
      </c>
      <c r="AI86" s="716" t="e">
        <f ca="1">_xll.BDP($T86,$AI$1)</f>
        <v>#NAME?</v>
      </c>
      <c r="AJ86" s="716" t="e">
        <f ca="1">_xll.BDP($T86,$AJ$1)</f>
        <v>#NAME?</v>
      </c>
      <c r="AK86" s="716" t="e">
        <f ca="1">_xll.BDP($T86,$AK$1)</f>
        <v>#NAME?</v>
      </c>
      <c r="AL86" s="721" t="e">
        <f ca="1">VLOOKUP(AK86,Values!$E$2:$F$8,2,)</f>
        <v>#NAME?</v>
      </c>
      <c r="AM86" s="719" t="e">
        <f ca="1">_xll.BDP($T86,$AM$1)</f>
        <v>#NAME?</v>
      </c>
      <c r="AN86" s="719" t="e">
        <f ca="1">_xll.BDP($T86,$AN$1)</f>
        <v>#NAME?</v>
      </c>
      <c r="AO86" s="719" t="e">
        <f ca="1">_xll.BDP($T86,$AO$1)</f>
        <v>#NAME?</v>
      </c>
      <c r="AP86" s="719" t="str">
        <f t="shared" si="46"/>
        <v>20yr</v>
      </c>
      <c r="AQ86" s="775" t="e">
        <f ca="1">_xll.BDP(T86,"YRS_TO_MTY_ISSUE")</f>
        <v>#NAME?</v>
      </c>
      <c r="AR86" s="794">
        <f t="shared" si="47"/>
        <v>20</v>
      </c>
      <c r="AS86" s="795"/>
      <c r="AT86" s="719" t="e">
        <f ca="1">_xll.BDP($T86,AT$1)</f>
        <v>#NAME?</v>
      </c>
      <c r="AU86" s="719" t="e">
        <f ca="1">_xll.BDP(T86,$AU$1)</f>
        <v>#NAME?</v>
      </c>
      <c r="AV86" s="719" t="e">
        <f ca="1">_xll.BDP(T86,$AV$1)</f>
        <v>#NAME?</v>
      </c>
      <c r="AW86" s="719" t="e">
        <f ca="1">_xll.BDP($T86,AW$1)</f>
        <v>#NAME?</v>
      </c>
      <c r="AX86" s="719" t="e">
        <f t="shared" ca="1" si="48"/>
        <v>#NAME?</v>
      </c>
      <c r="AY86" s="719" t="e">
        <f ca="1">_xll.BDP(T86,$AY$1)</f>
        <v>#NAME?</v>
      </c>
      <c r="AZ86" s="719" t="e">
        <f t="shared" ca="1" si="49"/>
        <v>#NAME?</v>
      </c>
      <c r="BA86" s="719" t="e">
        <f t="shared" ca="1" si="50"/>
        <v>#NAME?</v>
      </c>
      <c r="BB86" s="719" t="e">
        <f ca="1">VLOOKUP(Y86,Values!$H$2:$I$15,2,FALSE)</f>
        <v>#NAME?</v>
      </c>
      <c r="BC86" s="719" t="e">
        <f ca="1">_xll.BDS(T86,$BC$1)</f>
        <v>#NAME?</v>
      </c>
    </row>
    <row r="87" spans="1:55" ht="12.75" customHeight="1" x14ac:dyDescent="0.3">
      <c r="A87" s="707">
        <v>42016</v>
      </c>
      <c r="B87" s="706" t="s">
        <v>8918</v>
      </c>
      <c r="C87" s="708" t="s">
        <v>276</v>
      </c>
      <c r="D87" s="709">
        <v>800</v>
      </c>
      <c r="E87" s="708" t="s">
        <v>149</v>
      </c>
      <c r="F87" s="710">
        <v>56629</v>
      </c>
      <c r="G87" s="711" t="s">
        <v>8917</v>
      </c>
      <c r="H87" s="712" t="s">
        <v>1756</v>
      </c>
      <c r="I87" s="761" t="s">
        <v>4182</v>
      </c>
      <c r="J87" s="761" t="s">
        <v>325</v>
      </c>
      <c r="K87" s="712">
        <v>-7.5</v>
      </c>
      <c r="L87" s="714"/>
      <c r="M87" s="712"/>
      <c r="N87" s="706" t="s">
        <v>3761</v>
      </c>
      <c r="O87" s="712">
        <v>1.68</v>
      </c>
      <c r="P87" s="708" t="s">
        <v>1900</v>
      </c>
      <c r="Q87" s="714"/>
      <c r="R87" s="708">
        <v>10</v>
      </c>
      <c r="S87" s="708" t="s">
        <v>8957</v>
      </c>
      <c r="T87" s="715" t="str">
        <f t="shared" si="42"/>
        <v>EK6940051 Corp</v>
      </c>
      <c r="U87" s="716" t="e">
        <f ca="1">_xll.BDP($T87,$U$1)</f>
        <v>#NAME?</v>
      </c>
      <c r="V87" s="715">
        <f t="shared" si="43"/>
        <v>1</v>
      </c>
      <c r="W87" s="715">
        <f t="shared" si="44"/>
        <v>3</v>
      </c>
      <c r="X87" s="715" t="str">
        <f t="shared" si="45"/>
        <v>Q1</v>
      </c>
      <c r="Y87" s="717" t="e">
        <f ca="1">_xll.BDP($T87,Y$1)</f>
        <v>#NAME?</v>
      </c>
      <c r="Z87" s="717" t="e">
        <f ca="1">_xll.BDP($T87,$Z$1)</f>
        <v>#NAME?</v>
      </c>
      <c r="AA87" s="717" t="e">
        <f ca="1">_xll.BDP($T87,AA$1)</f>
        <v>#NAME?</v>
      </c>
      <c r="AB87" s="718" t="e">
        <f ca="1">IF(AA87="FLOATING",J87,(_xll.BDP($T87,AB$1)/100))</f>
        <v>#NAME?</v>
      </c>
      <c r="AC87" s="719" t="e">
        <f ca="1">_xll.BDP(T87,$AC$1)</f>
        <v>#NAME?</v>
      </c>
      <c r="AD87" s="720" t="e">
        <f ca="1">_xll.BDP($T87,AD$1)</f>
        <v>#NAME?</v>
      </c>
      <c r="AE87" s="719" t="e">
        <f ca="1">_xll.BDP($T87,AE$1)</f>
        <v>#NAME?</v>
      </c>
      <c r="AF87" s="715" t="e">
        <f ca="1">_xll.BDP($T87,AF$1)</f>
        <v>#NAME?</v>
      </c>
      <c r="AG87" s="719" t="e">
        <f ca="1">_xll.BDP($T87,AG$1)</f>
        <v>#NAME?</v>
      </c>
      <c r="AH87" s="719" t="e">
        <f ca="1">VLOOKUP(AF87,Values!$A$1:$C$12,2,FALSE)</f>
        <v>#NAME?</v>
      </c>
      <c r="AI87" s="716" t="e">
        <f ca="1">_xll.BDP($T87,$AI$1)</f>
        <v>#NAME?</v>
      </c>
      <c r="AJ87" s="716" t="e">
        <f ca="1">_xll.BDP($T87,$AJ$1)</f>
        <v>#NAME?</v>
      </c>
      <c r="AK87" s="716" t="e">
        <f ca="1">_xll.BDP($T87,$AK$1)</f>
        <v>#NAME?</v>
      </c>
      <c r="AL87" s="721" t="e">
        <f ca="1">VLOOKUP(AK87,Values!$E$2:$F$8,2,)</f>
        <v>#NAME?</v>
      </c>
      <c r="AM87" s="719" t="e">
        <f ca="1">_xll.BDP($T87,$AM$1)</f>
        <v>#NAME?</v>
      </c>
      <c r="AN87" s="719" t="e">
        <f ca="1">_xll.BDP($T87,$AN$1)</f>
        <v>#NAME?</v>
      </c>
      <c r="AO87" s="719" t="e">
        <f ca="1">_xll.BDP($T87,$AO$1)</f>
        <v>#NAME?</v>
      </c>
      <c r="AP87" s="719" t="str">
        <f t="shared" si="46"/>
        <v>40yr</v>
      </c>
      <c r="AQ87" s="775" t="e">
        <f ca="1">_xll.BDP(T87,"YRS_TO_MTY_ISSUE")</f>
        <v>#NAME?</v>
      </c>
      <c r="AR87" s="794">
        <f t="shared" si="47"/>
        <v>40</v>
      </c>
      <c r="AS87" s="795"/>
      <c r="AT87" s="719" t="e">
        <f ca="1">_xll.BDP($T87,AT$1)</f>
        <v>#NAME?</v>
      </c>
      <c r="AU87" s="719" t="e">
        <f ca="1">_xll.BDP(T87,$AU$1)</f>
        <v>#NAME?</v>
      </c>
      <c r="AV87" s="719" t="e">
        <f ca="1">_xll.BDP(T87,$AV$1)</f>
        <v>#NAME?</v>
      </c>
      <c r="AW87" s="719" t="e">
        <f ca="1">_xll.BDP($T87,AW$1)</f>
        <v>#NAME?</v>
      </c>
      <c r="AX87" s="719" t="e">
        <f t="shared" ca="1" si="48"/>
        <v>#NAME?</v>
      </c>
      <c r="AY87" s="719" t="e">
        <f ca="1">_xll.BDP(T87,$AY$1)</f>
        <v>#NAME?</v>
      </c>
      <c r="AZ87" s="719" t="e">
        <f t="shared" ca="1" si="49"/>
        <v>#NAME?</v>
      </c>
      <c r="BA87" s="719" t="e">
        <f t="shared" ca="1" si="50"/>
        <v>#NAME?</v>
      </c>
      <c r="BB87" s="719" t="e">
        <f ca="1">VLOOKUP(Y87,Values!$H$2:$I$15,2,FALSE)</f>
        <v>#NAME?</v>
      </c>
      <c r="BC87" s="719" t="e">
        <f ca="1">_xll.BDS(T87,$BC$1)</f>
        <v>#NAME?</v>
      </c>
    </row>
    <row r="88" spans="1:55" ht="12.75" customHeight="1" x14ac:dyDescent="0.3">
      <c r="A88" s="707">
        <v>42016</v>
      </c>
      <c r="B88" s="706" t="s">
        <v>8919</v>
      </c>
      <c r="C88" s="708" t="s">
        <v>208</v>
      </c>
      <c r="D88" s="709">
        <v>150</v>
      </c>
      <c r="E88" s="708" t="s">
        <v>12</v>
      </c>
      <c r="F88" s="710">
        <v>43115</v>
      </c>
      <c r="G88" s="711" t="s">
        <v>6478</v>
      </c>
      <c r="H88" s="712" t="s">
        <v>631</v>
      </c>
      <c r="I88" s="761" t="s">
        <v>952</v>
      </c>
      <c r="J88" s="761" t="s">
        <v>191</v>
      </c>
      <c r="K88" s="712">
        <v>-15</v>
      </c>
      <c r="L88" s="714"/>
      <c r="M88" s="712"/>
      <c r="N88" s="706" t="s">
        <v>618</v>
      </c>
      <c r="O88" s="712">
        <v>5</v>
      </c>
      <c r="P88" s="708" t="s">
        <v>1994</v>
      </c>
      <c r="Q88" s="714"/>
      <c r="R88" s="708">
        <v>2</v>
      </c>
      <c r="S88" s="708" t="s">
        <v>8958</v>
      </c>
      <c r="T88" s="715" t="str">
        <f t="shared" si="42"/>
        <v>EK6940234 Corp</v>
      </c>
      <c r="U88" s="716" t="e">
        <f ca="1">_xll.BDP($T88,$U$1)</f>
        <v>#NAME?</v>
      </c>
      <c r="V88" s="715">
        <f t="shared" si="43"/>
        <v>1</v>
      </c>
      <c r="W88" s="715">
        <f t="shared" si="44"/>
        <v>3</v>
      </c>
      <c r="X88" s="715" t="str">
        <f t="shared" si="45"/>
        <v>Q1</v>
      </c>
      <c r="Y88" s="717" t="e">
        <f ca="1">_xll.BDP($T88,Y$1)</f>
        <v>#NAME?</v>
      </c>
      <c r="Z88" s="717" t="e">
        <f ca="1">_xll.BDP($T88,$Z$1)</f>
        <v>#NAME?</v>
      </c>
      <c r="AA88" s="717" t="e">
        <f ca="1">_xll.BDP($T88,AA$1)</f>
        <v>#NAME?</v>
      </c>
      <c r="AB88" s="718" t="e">
        <f ca="1">IF(AA88="FLOATING",J88,(_xll.BDP($T88,AB$1)/100))</f>
        <v>#NAME?</v>
      </c>
      <c r="AC88" s="719" t="e">
        <f ca="1">_xll.BDP(T88,$AC$1)</f>
        <v>#NAME?</v>
      </c>
      <c r="AD88" s="720" t="e">
        <f ca="1">_xll.BDP($T88,AD$1)</f>
        <v>#NAME?</v>
      </c>
      <c r="AE88" s="719" t="e">
        <f ca="1">_xll.BDP($T88,AE$1)</f>
        <v>#NAME?</v>
      </c>
      <c r="AF88" s="715" t="e">
        <f ca="1">_xll.BDP($T88,AF$1)</f>
        <v>#NAME?</v>
      </c>
      <c r="AG88" s="719" t="e">
        <f ca="1">_xll.BDP($T88,AG$1)</f>
        <v>#NAME?</v>
      </c>
      <c r="AH88" s="719" t="e">
        <f ca="1">VLOOKUP(AF88,Values!$A$1:$C$12,2,FALSE)</f>
        <v>#NAME?</v>
      </c>
      <c r="AI88" s="716" t="e">
        <f ca="1">_xll.BDP($T88,$AI$1)</f>
        <v>#NAME?</v>
      </c>
      <c r="AJ88" s="716" t="e">
        <f ca="1">_xll.BDP($T88,$AJ$1)</f>
        <v>#NAME?</v>
      </c>
      <c r="AK88" s="716" t="e">
        <f ca="1">_xll.BDP($T88,$AK$1)</f>
        <v>#NAME?</v>
      </c>
      <c r="AL88" s="721" t="e">
        <f ca="1">VLOOKUP(AK88,Values!$E$2:$F$8,2,)</f>
        <v>#NAME?</v>
      </c>
      <c r="AM88" s="719" t="e">
        <f ca="1">_xll.BDP($T88,$AM$1)</f>
        <v>#NAME?</v>
      </c>
      <c r="AN88" s="719" t="e">
        <f ca="1">_xll.BDP($T88,$AN$1)</f>
        <v>#NAME?</v>
      </c>
      <c r="AO88" s="719" t="e">
        <f ca="1">_xll.BDP($T88,$AO$1)</f>
        <v>#NAME?</v>
      </c>
      <c r="AP88" s="719" t="str">
        <f t="shared" si="46"/>
        <v>3yr</v>
      </c>
      <c r="AQ88" s="775" t="e">
        <f ca="1">_xll.BDP(T88,"YRS_TO_MTY_ISSUE")</f>
        <v>#NAME?</v>
      </c>
      <c r="AR88" s="794">
        <f t="shared" si="47"/>
        <v>3</v>
      </c>
      <c r="AS88" s="795"/>
      <c r="AT88" s="719" t="e">
        <f ca="1">_xll.BDP($T88,AT$1)</f>
        <v>#NAME?</v>
      </c>
      <c r="AU88" s="719" t="e">
        <f ca="1">_xll.BDP(T88,$AU$1)</f>
        <v>#NAME?</v>
      </c>
      <c r="AV88" s="719" t="e">
        <f ca="1">_xll.BDP(T88,$AV$1)</f>
        <v>#NAME?</v>
      </c>
      <c r="AW88" s="719" t="e">
        <f ca="1">_xll.BDP($T88,AW$1)</f>
        <v>#NAME?</v>
      </c>
      <c r="AX88" s="719" t="e">
        <f t="shared" ca="1" si="48"/>
        <v>#NAME?</v>
      </c>
      <c r="AY88" s="719" t="e">
        <f ca="1">_xll.BDP(T88,$AY$1)</f>
        <v>#NAME?</v>
      </c>
      <c r="AZ88" s="719" t="e">
        <f t="shared" ca="1" si="49"/>
        <v>#NAME?</v>
      </c>
      <c r="BA88" s="719" t="e">
        <f t="shared" ca="1" si="50"/>
        <v>#NAME?</v>
      </c>
      <c r="BB88" s="719" t="e">
        <f ca="1">VLOOKUP(Y88,Values!$H$2:$I$15,2,FALSE)</f>
        <v>#NAME?</v>
      </c>
      <c r="BC88" s="719" t="e">
        <f ca="1">_xll.BDS(T88,$BC$1)</f>
        <v>#NAME?</v>
      </c>
    </row>
    <row r="89" spans="1:55" ht="12.75" customHeight="1" x14ac:dyDescent="0.3">
      <c r="A89" s="707">
        <v>42016</v>
      </c>
      <c r="B89" s="706" t="s">
        <v>8920</v>
      </c>
      <c r="C89" s="708" t="s">
        <v>208</v>
      </c>
      <c r="D89" s="709">
        <v>300</v>
      </c>
      <c r="E89" s="708" t="s">
        <v>66</v>
      </c>
      <c r="F89" s="710">
        <v>45672</v>
      </c>
      <c r="G89" s="711" t="s">
        <v>6478</v>
      </c>
      <c r="H89" s="712" t="s">
        <v>5042</v>
      </c>
      <c r="I89" s="761" t="s">
        <v>628</v>
      </c>
      <c r="J89" s="761" t="s">
        <v>447</v>
      </c>
      <c r="K89" s="712">
        <v>-12.5</v>
      </c>
      <c r="L89" s="714"/>
      <c r="M89" s="712"/>
      <c r="N89" s="706" t="s">
        <v>192</v>
      </c>
      <c r="O89" s="712">
        <v>5.33</v>
      </c>
      <c r="P89" s="708" t="s">
        <v>1994</v>
      </c>
      <c r="Q89" s="714"/>
      <c r="R89" s="708">
        <v>2</v>
      </c>
      <c r="S89" s="708" t="s">
        <v>8959</v>
      </c>
      <c r="T89" s="715" t="str">
        <f t="shared" si="42"/>
        <v>EK6940291 Corp</v>
      </c>
      <c r="U89" s="716" t="e">
        <f ca="1">_xll.BDP($T89,$U$1)</f>
        <v>#NAME?</v>
      </c>
      <c r="V89" s="715">
        <f t="shared" si="43"/>
        <v>1</v>
      </c>
      <c r="W89" s="715">
        <f t="shared" si="44"/>
        <v>3</v>
      </c>
      <c r="X89" s="715" t="str">
        <f t="shared" si="45"/>
        <v>Q1</v>
      </c>
      <c r="Y89" s="717" t="e">
        <f ca="1">_xll.BDP($T89,Y$1)</f>
        <v>#NAME?</v>
      </c>
      <c r="Z89" s="717" t="e">
        <f ca="1">_xll.BDP($T89,$Z$1)</f>
        <v>#NAME?</v>
      </c>
      <c r="AA89" s="717" t="e">
        <f ca="1">_xll.BDP($T89,AA$1)</f>
        <v>#NAME?</v>
      </c>
      <c r="AB89" s="718" t="e">
        <f ca="1">IF(AA89="FLOATING",J89,(_xll.BDP($T89,AB$1)/100))</f>
        <v>#NAME?</v>
      </c>
      <c r="AC89" s="719" t="e">
        <f ca="1">_xll.BDP(T89,$AC$1)</f>
        <v>#NAME?</v>
      </c>
      <c r="AD89" s="720" t="e">
        <f ca="1">_xll.BDP($T89,AD$1)</f>
        <v>#NAME?</v>
      </c>
      <c r="AE89" s="719" t="e">
        <f ca="1">_xll.BDP($T89,AE$1)</f>
        <v>#NAME?</v>
      </c>
      <c r="AF89" s="715" t="e">
        <f ca="1">_xll.BDP($T89,AF$1)</f>
        <v>#NAME?</v>
      </c>
      <c r="AG89" s="719" t="e">
        <f ca="1">_xll.BDP($T89,AG$1)</f>
        <v>#NAME?</v>
      </c>
      <c r="AH89" s="719" t="e">
        <f ca="1">VLOOKUP(AF89,Values!$A$1:$C$12,2,FALSE)</f>
        <v>#NAME?</v>
      </c>
      <c r="AI89" s="716" t="e">
        <f ca="1">_xll.BDP($T89,$AI$1)</f>
        <v>#NAME?</v>
      </c>
      <c r="AJ89" s="716" t="e">
        <f ca="1">_xll.BDP($T89,$AJ$1)</f>
        <v>#NAME?</v>
      </c>
      <c r="AK89" s="716" t="e">
        <f ca="1">_xll.BDP($T89,$AK$1)</f>
        <v>#NAME?</v>
      </c>
      <c r="AL89" s="721" t="e">
        <f ca="1">VLOOKUP(AK89,Values!$E$2:$F$8,2,)</f>
        <v>#NAME?</v>
      </c>
      <c r="AM89" s="719" t="e">
        <f ca="1">_xll.BDP($T89,$AM$1)</f>
        <v>#NAME?</v>
      </c>
      <c r="AN89" s="719" t="e">
        <f ca="1">_xll.BDP($T89,$AN$1)</f>
        <v>#NAME?</v>
      </c>
      <c r="AO89" s="719" t="e">
        <f ca="1">_xll.BDP($T89,$AO$1)</f>
        <v>#NAME?</v>
      </c>
      <c r="AP89" s="719" t="str">
        <f t="shared" si="46"/>
        <v>10yr</v>
      </c>
      <c r="AQ89" s="775" t="e">
        <f ca="1">_xll.BDP(T89,"YRS_TO_MTY_ISSUE")</f>
        <v>#NAME?</v>
      </c>
      <c r="AR89" s="794">
        <f t="shared" si="47"/>
        <v>10</v>
      </c>
      <c r="AS89" s="795"/>
      <c r="AT89" s="719" t="e">
        <f ca="1">_xll.BDP($T89,AT$1)</f>
        <v>#NAME?</v>
      </c>
      <c r="AU89" s="719" t="e">
        <f ca="1">_xll.BDP(T89,$AU$1)</f>
        <v>#NAME?</v>
      </c>
      <c r="AV89" s="719" t="e">
        <f ca="1">_xll.BDP(T89,$AV$1)</f>
        <v>#NAME?</v>
      </c>
      <c r="AW89" s="719" t="e">
        <f ca="1">_xll.BDP($T89,AW$1)</f>
        <v>#NAME?</v>
      </c>
      <c r="AX89" s="719" t="e">
        <f t="shared" ca="1" si="48"/>
        <v>#NAME?</v>
      </c>
      <c r="AY89" s="719" t="e">
        <f ca="1">_xll.BDP(T89,$AY$1)</f>
        <v>#NAME?</v>
      </c>
      <c r="AZ89" s="719" t="e">
        <f t="shared" ca="1" si="49"/>
        <v>#NAME?</v>
      </c>
      <c r="BA89" s="719" t="e">
        <f t="shared" ca="1" si="50"/>
        <v>#NAME?</v>
      </c>
      <c r="BB89" s="719" t="e">
        <f ca="1">VLOOKUP(Y89,Values!$H$2:$I$15,2,FALSE)</f>
        <v>#NAME?</v>
      </c>
      <c r="BC89" s="719" t="e">
        <f ca="1">_xll.BDS(T89,$BC$1)</f>
        <v>#NAME?</v>
      </c>
    </row>
    <row r="90" spans="1:55" ht="12.75" customHeight="1" x14ac:dyDescent="0.3">
      <c r="A90" s="707">
        <v>42016</v>
      </c>
      <c r="B90" s="706" t="s">
        <v>8921</v>
      </c>
      <c r="C90" s="708" t="s">
        <v>121</v>
      </c>
      <c r="D90" s="709">
        <v>500</v>
      </c>
      <c r="E90" s="708" t="s">
        <v>66</v>
      </c>
      <c r="F90" s="710">
        <v>45672</v>
      </c>
      <c r="G90" s="711" t="s">
        <v>8922</v>
      </c>
      <c r="H90" s="712" t="s">
        <v>342</v>
      </c>
      <c r="I90" s="761" t="s">
        <v>8923</v>
      </c>
      <c r="J90" s="761" t="s">
        <v>8961</v>
      </c>
      <c r="K90" s="712">
        <v>-3.5</v>
      </c>
      <c r="L90" s="714"/>
      <c r="M90" s="712"/>
      <c r="N90" s="706" t="s">
        <v>7225</v>
      </c>
      <c r="O90" s="712">
        <v>1.9</v>
      </c>
      <c r="P90" s="708" t="s">
        <v>3746</v>
      </c>
      <c r="Q90" s="714"/>
      <c r="R90" s="708" t="s">
        <v>3746</v>
      </c>
      <c r="S90" s="708" t="s">
        <v>8960</v>
      </c>
      <c r="T90" s="715" t="str">
        <f t="shared" si="42"/>
        <v>EK6940770 Corp</v>
      </c>
      <c r="U90" s="716" t="e">
        <f ca="1">_xll.BDP($T90,$U$1)</f>
        <v>#NAME?</v>
      </c>
      <c r="V90" s="715">
        <f t="shared" si="43"/>
        <v>1</v>
      </c>
      <c r="W90" s="715">
        <f t="shared" si="44"/>
        <v>3</v>
      </c>
      <c r="X90" s="715" t="str">
        <f t="shared" si="45"/>
        <v>Q1</v>
      </c>
      <c r="Y90" s="717" t="e">
        <f ca="1">_xll.BDP($T90,Y$1)</f>
        <v>#NAME?</v>
      </c>
      <c r="Z90" s="717" t="e">
        <f ca="1">_xll.BDP($T90,$Z$1)</f>
        <v>#NAME?</v>
      </c>
      <c r="AA90" s="717" t="e">
        <f ca="1">_xll.BDP($T90,AA$1)</f>
        <v>#NAME?</v>
      </c>
      <c r="AB90" s="718" t="e">
        <f ca="1">IF(AA90="FLOATING",J90,(_xll.BDP($T90,AB$1)/100))</f>
        <v>#NAME?</v>
      </c>
      <c r="AC90" s="719" t="e">
        <f ca="1">_xll.BDP(T90,$AC$1)</f>
        <v>#NAME?</v>
      </c>
      <c r="AD90" s="720" t="e">
        <f ca="1">_xll.BDP($T90,AD$1)</f>
        <v>#NAME?</v>
      </c>
      <c r="AE90" s="719" t="e">
        <f ca="1">_xll.BDP($T90,AE$1)</f>
        <v>#NAME?</v>
      </c>
      <c r="AF90" s="715" t="e">
        <f ca="1">_xll.BDP($T90,AF$1)</f>
        <v>#NAME?</v>
      </c>
      <c r="AG90" s="719" t="e">
        <f ca="1">_xll.BDP($T90,AG$1)</f>
        <v>#NAME?</v>
      </c>
      <c r="AH90" s="719" t="e">
        <f ca="1">VLOOKUP(AF90,Values!$A$1:$C$12,2,FALSE)</f>
        <v>#NAME?</v>
      </c>
      <c r="AI90" s="716" t="e">
        <f ca="1">_xll.BDP($T90,$AI$1)</f>
        <v>#NAME?</v>
      </c>
      <c r="AJ90" s="716" t="e">
        <f ca="1">_xll.BDP($T90,$AJ$1)</f>
        <v>#NAME?</v>
      </c>
      <c r="AK90" s="716" t="e">
        <f ca="1">_xll.BDP($T90,$AK$1)</f>
        <v>#NAME?</v>
      </c>
      <c r="AL90" s="721" t="e">
        <f ca="1">VLOOKUP(AK90,Values!$E$2:$F$8,2,)</f>
        <v>#NAME?</v>
      </c>
      <c r="AM90" s="719" t="e">
        <f ca="1">_xll.BDP($T90,$AM$1)</f>
        <v>#NAME?</v>
      </c>
      <c r="AN90" s="719" t="e">
        <f ca="1">_xll.BDP($T90,$AN$1)</f>
        <v>#NAME?</v>
      </c>
      <c r="AO90" s="719" t="e">
        <f ca="1">_xll.BDP($T90,$AO$1)</f>
        <v>#NAME?</v>
      </c>
      <c r="AP90" s="719" t="str">
        <f t="shared" si="46"/>
        <v>10yr</v>
      </c>
      <c r="AQ90" s="775" t="e">
        <f ca="1">_xll.BDP(T90,"YRS_TO_MTY_ISSUE")</f>
        <v>#NAME?</v>
      </c>
      <c r="AR90" s="794">
        <f t="shared" si="47"/>
        <v>10</v>
      </c>
      <c r="AS90" s="795"/>
      <c r="AT90" s="719" t="e">
        <f ca="1">_xll.BDP($T90,AT$1)</f>
        <v>#NAME?</v>
      </c>
      <c r="AU90" s="719" t="e">
        <f ca="1">_xll.BDP(T90,$AU$1)</f>
        <v>#NAME?</v>
      </c>
      <c r="AV90" s="719" t="e">
        <f ca="1">_xll.BDP(T90,$AV$1)</f>
        <v>#NAME?</v>
      </c>
      <c r="AW90" s="719" t="e">
        <f ca="1">_xll.BDP($T90,AW$1)</f>
        <v>#NAME?</v>
      </c>
      <c r="AX90" s="719" t="e">
        <f t="shared" ca="1" si="48"/>
        <v>#NAME?</v>
      </c>
      <c r="AY90" s="719" t="e">
        <f ca="1">_xll.BDP(T90,$AY$1)</f>
        <v>#NAME?</v>
      </c>
      <c r="AZ90" s="719" t="e">
        <f t="shared" ca="1" si="49"/>
        <v>#NAME?</v>
      </c>
      <c r="BA90" s="719" t="e">
        <f t="shared" ca="1" si="50"/>
        <v>#NAME?</v>
      </c>
      <c r="BB90" s="719" t="e">
        <f ca="1">VLOOKUP(Y90,Values!$H$2:$I$15,2,FALSE)</f>
        <v>#NAME?</v>
      </c>
      <c r="BC90" s="719" t="e">
        <f ca="1">_xll.BDS(T90,$BC$1)</f>
        <v>#NAME?</v>
      </c>
    </row>
    <row r="91" spans="1:55" ht="12.75" customHeight="1" x14ac:dyDescent="0.3">
      <c r="A91" s="707">
        <v>42016</v>
      </c>
      <c r="B91" s="706" t="s">
        <v>8924</v>
      </c>
      <c r="C91" s="708" t="s">
        <v>208</v>
      </c>
      <c r="D91" s="709">
        <v>300</v>
      </c>
      <c r="E91" s="708" t="s">
        <v>12</v>
      </c>
      <c r="F91" s="710">
        <v>43113</v>
      </c>
      <c r="G91" s="711" t="s">
        <v>3743</v>
      </c>
      <c r="H91" s="712" t="s">
        <v>189</v>
      </c>
      <c r="I91" s="761" t="s">
        <v>4088</v>
      </c>
      <c r="J91" s="761" t="s">
        <v>4261</v>
      </c>
      <c r="K91" s="712">
        <v>-12</v>
      </c>
      <c r="L91" s="714"/>
      <c r="M91" s="712"/>
      <c r="N91" s="706" t="s">
        <v>416</v>
      </c>
      <c r="O91" s="712">
        <v>3</v>
      </c>
      <c r="P91" s="708" t="s">
        <v>2288</v>
      </c>
      <c r="Q91" s="714"/>
      <c r="R91" s="708">
        <v>-2</v>
      </c>
      <c r="S91" s="708" t="s">
        <v>8962</v>
      </c>
      <c r="T91" s="715" t="str">
        <f t="shared" si="42"/>
        <v>EK6940416 Corp</v>
      </c>
      <c r="U91" s="716" t="e">
        <f ca="1">_xll.BDP($T91,$U$1)</f>
        <v>#NAME?</v>
      </c>
      <c r="V91" s="715">
        <f t="shared" si="43"/>
        <v>1</v>
      </c>
      <c r="W91" s="715">
        <f t="shared" si="44"/>
        <v>3</v>
      </c>
      <c r="X91" s="715" t="str">
        <f t="shared" si="45"/>
        <v>Q1</v>
      </c>
      <c r="Y91" s="717" t="e">
        <f ca="1">_xll.BDP($T91,Y$1)</f>
        <v>#NAME?</v>
      </c>
      <c r="Z91" s="717" t="e">
        <f ca="1">_xll.BDP($T91,$Z$1)</f>
        <v>#NAME?</v>
      </c>
      <c r="AA91" s="717" t="e">
        <f ca="1">_xll.BDP($T91,AA$1)</f>
        <v>#NAME?</v>
      </c>
      <c r="AB91" s="718" t="e">
        <f ca="1">IF(AA91="FLOATING",J91,(_xll.BDP($T91,AB$1)/100))</f>
        <v>#NAME?</v>
      </c>
      <c r="AC91" s="719" t="e">
        <f ca="1">_xll.BDP(T91,$AC$1)</f>
        <v>#NAME?</v>
      </c>
      <c r="AD91" s="720" t="e">
        <f ca="1">_xll.BDP($T91,AD$1)</f>
        <v>#NAME?</v>
      </c>
      <c r="AE91" s="719" t="e">
        <f ca="1">_xll.BDP($T91,AE$1)</f>
        <v>#NAME?</v>
      </c>
      <c r="AF91" s="715" t="e">
        <f ca="1">_xll.BDP($T91,AF$1)</f>
        <v>#NAME?</v>
      </c>
      <c r="AG91" s="719" t="e">
        <f ca="1">_xll.BDP($T91,AG$1)</f>
        <v>#NAME?</v>
      </c>
      <c r="AH91" s="719" t="e">
        <f ca="1">VLOOKUP(AF91,Values!$A$1:$C$12,2,FALSE)</f>
        <v>#NAME?</v>
      </c>
      <c r="AI91" s="716" t="e">
        <f ca="1">_xll.BDP($T91,$AI$1)</f>
        <v>#NAME?</v>
      </c>
      <c r="AJ91" s="716" t="e">
        <f ca="1">_xll.BDP($T91,$AJ$1)</f>
        <v>#NAME?</v>
      </c>
      <c r="AK91" s="716" t="e">
        <f ca="1">_xll.BDP($T91,$AK$1)</f>
        <v>#NAME?</v>
      </c>
      <c r="AL91" s="721" t="e">
        <f ca="1">VLOOKUP(AK91,Values!$E$2:$F$8,2,)</f>
        <v>#NAME?</v>
      </c>
      <c r="AM91" s="719" t="e">
        <f ca="1">_xll.BDP($T91,$AM$1)</f>
        <v>#NAME?</v>
      </c>
      <c r="AN91" s="719" t="e">
        <f ca="1">_xll.BDP($T91,$AN$1)</f>
        <v>#NAME?</v>
      </c>
      <c r="AO91" s="719" t="e">
        <f ca="1">_xll.BDP($T91,$AO$1)</f>
        <v>#NAME?</v>
      </c>
      <c r="AP91" s="719" t="str">
        <f t="shared" si="46"/>
        <v>3yr</v>
      </c>
      <c r="AQ91" s="775" t="e">
        <f ca="1">_xll.BDP(T91,"YRS_TO_MTY_ISSUE")</f>
        <v>#NAME?</v>
      </c>
      <c r="AR91" s="794">
        <f t="shared" si="47"/>
        <v>3</v>
      </c>
      <c r="AS91" s="795"/>
      <c r="AT91" s="719" t="e">
        <f ca="1">_xll.BDP($T91,AT$1)</f>
        <v>#NAME?</v>
      </c>
      <c r="AU91" s="719" t="e">
        <f ca="1">_xll.BDP(T91,$AU$1)</f>
        <v>#NAME?</v>
      </c>
      <c r="AV91" s="719" t="e">
        <f ca="1">_xll.BDP(T91,$AV$1)</f>
        <v>#NAME?</v>
      </c>
      <c r="AW91" s="719" t="e">
        <f ca="1">_xll.BDP($T91,AW$1)</f>
        <v>#NAME?</v>
      </c>
      <c r="AX91" s="719" t="e">
        <f t="shared" ca="1" si="48"/>
        <v>#NAME?</v>
      </c>
      <c r="AY91" s="719" t="e">
        <f ca="1">_xll.BDP(T91,$AY$1)</f>
        <v>#NAME?</v>
      </c>
      <c r="AZ91" s="719" t="e">
        <f t="shared" ca="1" si="49"/>
        <v>#NAME?</v>
      </c>
      <c r="BA91" s="719" t="e">
        <f t="shared" ca="1" si="50"/>
        <v>#NAME?</v>
      </c>
      <c r="BB91" s="719" t="e">
        <f ca="1">VLOOKUP(Y91,Values!$H$2:$I$15,2,FALSE)</f>
        <v>#NAME?</v>
      </c>
      <c r="BC91" s="719" t="e">
        <f ca="1">_xll.BDS(T91,$BC$1)</f>
        <v>#NAME?</v>
      </c>
    </row>
    <row r="92" spans="1:55" s="736" customFormat="1" ht="12.75" customHeight="1" x14ac:dyDescent="0.3">
      <c r="A92" s="735">
        <v>42016</v>
      </c>
      <c r="B92" s="736" t="s">
        <v>8925</v>
      </c>
      <c r="C92" s="737" t="s">
        <v>208</v>
      </c>
      <c r="D92" s="738">
        <v>300</v>
      </c>
      <c r="E92" s="737" t="s">
        <v>37</v>
      </c>
      <c r="F92" s="739">
        <v>43842</v>
      </c>
      <c r="G92" s="740" t="s">
        <v>3743</v>
      </c>
      <c r="H92" s="741" t="s">
        <v>573</v>
      </c>
      <c r="I92" s="773" t="s">
        <v>475</v>
      </c>
      <c r="J92" s="773" t="s">
        <v>3812</v>
      </c>
      <c r="K92" s="741">
        <v>-17</v>
      </c>
      <c r="L92" s="743"/>
      <c r="M92" s="741"/>
      <c r="N92" s="736" t="s">
        <v>4850</v>
      </c>
      <c r="O92" s="741">
        <v>5.67</v>
      </c>
      <c r="P92" s="737" t="s">
        <v>2288</v>
      </c>
      <c r="Q92" s="743"/>
      <c r="R92" s="737">
        <v>-2</v>
      </c>
      <c r="S92" s="737" t="s">
        <v>8963</v>
      </c>
      <c r="T92" s="744" t="str">
        <f t="shared" si="42"/>
        <v>EK6940713 Corp</v>
      </c>
      <c r="U92" s="745" t="e">
        <f ca="1">_xll.BDP($T92,$U$1)</f>
        <v>#NAME?</v>
      </c>
      <c r="V92" s="744">
        <f t="shared" si="43"/>
        <v>1</v>
      </c>
      <c r="W92" s="744">
        <f t="shared" si="44"/>
        <v>3</v>
      </c>
      <c r="X92" s="744" t="str">
        <f t="shared" si="45"/>
        <v>Q1</v>
      </c>
      <c r="Y92" s="746" t="e">
        <f ca="1">_xll.BDP($T92,Y$1)</f>
        <v>#NAME?</v>
      </c>
      <c r="Z92" s="746" t="e">
        <f ca="1">_xll.BDP($T92,$Z$1)</f>
        <v>#NAME?</v>
      </c>
      <c r="AA92" s="746" t="e">
        <f ca="1">_xll.BDP($T92,AA$1)</f>
        <v>#NAME?</v>
      </c>
      <c r="AB92" s="747" t="e">
        <f ca="1">IF(AA92="FLOATING",J92,(_xll.BDP($T92,AB$1)/100))</f>
        <v>#NAME?</v>
      </c>
      <c r="AC92" s="748" t="e">
        <f ca="1">_xll.BDP(T92,$AC$1)</f>
        <v>#NAME?</v>
      </c>
      <c r="AD92" s="749" t="e">
        <f ca="1">_xll.BDP($T92,AD$1)</f>
        <v>#NAME?</v>
      </c>
      <c r="AE92" s="748" t="e">
        <f ca="1">_xll.BDP($T92,AE$1)</f>
        <v>#NAME?</v>
      </c>
      <c r="AF92" s="744" t="e">
        <f ca="1">_xll.BDP($T92,AF$1)</f>
        <v>#NAME?</v>
      </c>
      <c r="AG92" s="748" t="e">
        <f ca="1">_xll.BDP($T92,AG$1)</f>
        <v>#NAME?</v>
      </c>
      <c r="AH92" s="748" t="e">
        <f ca="1">VLOOKUP(AF92,Values!$A$1:$C$12,2,FALSE)</f>
        <v>#NAME?</v>
      </c>
      <c r="AI92" s="745" t="e">
        <f ca="1">_xll.BDP($T92,$AI$1)</f>
        <v>#NAME?</v>
      </c>
      <c r="AJ92" s="745" t="e">
        <f ca="1">_xll.BDP($T92,$AJ$1)</f>
        <v>#NAME?</v>
      </c>
      <c r="AK92" s="745" t="e">
        <f ca="1">_xll.BDP($T92,$AK$1)</f>
        <v>#NAME?</v>
      </c>
      <c r="AL92" s="750" t="e">
        <f ca="1">VLOOKUP(AK92,Values!$E$2:$F$8,2,)</f>
        <v>#NAME?</v>
      </c>
      <c r="AM92" s="748" t="e">
        <f ca="1">_xll.BDP($T92,$AM$1)</f>
        <v>#NAME?</v>
      </c>
      <c r="AN92" s="748" t="e">
        <f ca="1">_xll.BDP($T92,$AN$1)</f>
        <v>#NAME?</v>
      </c>
      <c r="AO92" s="748" t="e">
        <f ca="1">_xll.BDP($T92,$AO$1)</f>
        <v>#NAME?</v>
      </c>
      <c r="AP92" s="748" t="str">
        <f t="shared" si="46"/>
        <v>5yr</v>
      </c>
      <c r="AQ92" s="776" t="e">
        <f ca="1">_xll.BDP(T92,"YRS_TO_MTY_ISSUE")</f>
        <v>#NAME?</v>
      </c>
      <c r="AR92" s="989">
        <f t="shared" si="47"/>
        <v>5</v>
      </c>
      <c r="AS92" s="990"/>
      <c r="AT92" s="748" t="e">
        <f ca="1">_xll.BDP($T92,AT$1)</f>
        <v>#NAME?</v>
      </c>
      <c r="AU92" s="748" t="e">
        <f ca="1">_xll.BDP(T92,$AU$1)</f>
        <v>#NAME?</v>
      </c>
      <c r="AV92" s="748" t="e">
        <f ca="1">_xll.BDP(T92,$AV$1)</f>
        <v>#NAME?</v>
      </c>
      <c r="AW92" s="748" t="e">
        <f ca="1">_xll.BDP($T92,AW$1)</f>
        <v>#NAME?</v>
      </c>
      <c r="AX92" s="748" t="e">
        <f t="shared" ca="1" si="48"/>
        <v>#NAME?</v>
      </c>
      <c r="AY92" s="748" t="e">
        <f ca="1">_xll.BDP(T92,$AY$1)</f>
        <v>#NAME?</v>
      </c>
      <c r="AZ92" s="748" t="e">
        <f t="shared" ca="1" si="49"/>
        <v>#NAME?</v>
      </c>
      <c r="BA92" s="748" t="e">
        <f t="shared" ca="1" si="50"/>
        <v>#NAME?</v>
      </c>
      <c r="BB92" s="748" t="e">
        <f ca="1">VLOOKUP(Y92,Values!$H$2:$I$15,2,FALSE)</f>
        <v>#NAME?</v>
      </c>
      <c r="BC92" s="719" t="e">
        <f ca="1">_xll.BDS(T92,$BC$1)</f>
        <v>#NAME?</v>
      </c>
    </row>
    <row r="93" spans="1:55" ht="12.75" customHeight="1" x14ac:dyDescent="0.3">
      <c r="A93" s="707">
        <v>42012</v>
      </c>
      <c r="B93" s="706" t="s">
        <v>3823</v>
      </c>
      <c r="C93" s="708" t="s">
        <v>100</v>
      </c>
      <c r="D93" s="709">
        <v>500</v>
      </c>
      <c r="E93" s="708" t="s">
        <v>12</v>
      </c>
      <c r="F93" s="710">
        <v>43116</v>
      </c>
      <c r="G93" s="711" t="s">
        <v>8830</v>
      </c>
      <c r="H93" s="712" t="s">
        <v>2299</v>
      </c>
      <c r="I93" s="761" t="s">
        <v>3656</v>
      </c>
      <c r="J93" s="761" t="s">
        <v>3895</v>
      </c>
      <c r="K93" s="712">
        <v>-17.5</v>
      </c>
      <c r="L93" s="714"/>
      <c r="M93" s="712"/>
      <c r="N93" s="706" t="s">
        <v>8831</v>
      </c>
      <c r="O93" s="712">
        <v>2.34</v>
      </c>
      <c r="P93" s="708" t="s">
        <v>1995</v>
      </c>
      <c r="Q93" s="714"/>
      <c r="R93" s="708">
        <v>-6</v>
      </c>
      <c r="S93" s="708" t="s">
        <v>8843</v>
      </c>
      <c r="T93" s="715" t="str">
        <f>CONCATENATE(S93," Corp")</f>
        <v>EK6883640 Corp</v>
      </c>
      <c r="U93" s="716" t="e">
        <f ca="1">_xll.BDP($T93,$U$1)</f>
        <v>#NAME?</v>
      </c>
      <c r="V93" s="715">
        <f>MONTH(A93)</f>
        <v>1</v>
      </c>
      <c r="W93" s="715">
        <f>WEEKNUM(A93,1)</f>
        <v>2</v>
      </c>
      <c r="X93" s="715" t="str">
        <f>CONCATENATE("Q",ROUNDUP(MONTH(A93)/3,0))</f>
        <v>Q1</v>
      </c>
      <c r="Y93" s="717" t="e">
        <f ca="1">_xll.BDP($T93,Y$1)</f>
        <v>#NAME?</v>
      </c>
      <c r="Z93" s="717" t="e">
        <f ca="1">_xll.BDP($T93,$Z$1)</f>
        <v>#NAME?</v>
      </c>
      <c r="AA93" s="717" t="e">
        <f ca="1">_xll.BDP($T93,AA$1)</f>
        <v>#NAME?</v>
      </c>
      <c r="AB93" s="718" t="e">
        <f ca="1">IF(AA93="FLOATING",J93,(_xll.BDP($T93,AB$1)/100))</f>
        <v>#NAME?</v>
      </c>
      <c r="AC93" s="719" t="e">
        <f ca="1">_xll.BDP(T93,$AC$1)</f>
        <v>#NAME?</v>
      </c>
      <c r="AD93" s="720" t="e">
        <f ca="1">_xll.BDP($T93,AD$1)</f>
        <v>#NAME?</v>
      </c>
      <c r="AE93" s="719" t="e">
        <f ca="1">_xll.BDP($T93,AE$1)</f>
        <v>#NAME?</v>
      </c>
      <c r="AF93" s="715" t="e">
        <f ca="1">_xll.BDP($T93,AF$1)</f>
        <v>#NAME?</v>
      </c>
      <c r="AG93" s="719" t="e">
        <f ca="1">_xll.BDP($T93,AG$1)</f>
        <v>#NAME?</v>
      </c>
      <c r="AH93" s="719" t="e">
        <f ca="1">VLOOKUP(AF93,Values!$A$1:$C$12,2,FALSE)</f>
        <v>#NAME?</v>
      </c>
      <c r="AI93" s="716" t="e">
        <f ca="1">_xll.BDP($T93,$AI$1)</f>
        <v>#NAME?</v>
      </c>
      <c r="AJ93" s="716" t="e">
        <f ca="1">_xll.BDP($T93,$AJ$1)</f>
        <v>#NAME?</v>
      </c>
      <c r="AK93" s="716" t="e">
        <f ca="1">_xll.BDP($T93,$AK$1)</f>
        <v>#NAME?</v>
      </c>
      <c r="AL93" s="721" t="e">
        <f ca="1">VLOOKUP(AK93,Values!$E$2:$F$8,2,)</f>
        <v>#NAME?</v>
      </c>
      <c r="AM93" s="719" t="e">
        <f ca="1">_xll.BDP($T93,$AM$1)</f>
        <v>#NAME?</v>
      </c>
      <c r="AN93" s="719" t="e">
        <f ca="1">_xll.BDP($T93,$AN$1)</f>
        <v>#NAME?</v>
      </c>
      <c r="AO93" s="719" t="e">
        <f ca="1">_xll.BDP($T93,$AO$1)</f>
        <v>#NAME?</v>
      </c>
      <c r="AP93" s="719" t="str">
        <f>E93</f>
        <v>3yr</v>
      </c>
      <c r="AQ93" s="775" t="e">
        <f ca="1">_xll.BDP(T93,"YRS_TO_MTY_ISSUE")</f>
        <v>#NAME?</v>
      </c>
      <c r="AR93" s="794">
        <f>ROUND(YEARFRAC(A93,F93,1),1)</f>
        <v>3</v>
      </c>
      <c r="AS93" s="795"/>
      <c r="AT93" s="719" t="e">
        <f ca="1">_xll.BDP($T93,AT$1)</f>
        <v>#NAME?</v>
      </c>
      <c r="AU93" s="719" t="e">
        <f ca="1">_xll.BDP(T93,$AU$1)</f>
        <v>#NAME?</v>
      </c>
      <c r="AV93" s="719" t="e">
        <f ca="1">_xll.BDP(T93,$AV$1)</f>
        <v>#NAME?</v>
      </c>
      <c r="AW93" s="719" t="e">
        <f ca="1">_xll.BDP($T93,AW$1)</f>
        <v>#NAME?</v>
      </c>
      <c r="AX93" s="719" t="e">
        <f ca="1">AW93-AT93</f>
        <v>#NAME?</v>
      </c>
      <c r="AY93" s="719" t="e">
        <f ca="1">_xll.BDP(T93,$AY$1)</f>
        <v>#NAME?</v>
      </c>
      <c r="AZ93" s="719" t="e">
        <f ca="1">IF(AA93="FLOATING",CONCATENATE("3mL+",ROUND(AY93,0)),CONCATENATE("G+",ROUND(AU93,0)))</f>
        <v>#NAME?</v>
      </c>
      <c r="BA93" s="719" t="e">
        <f ca="1">IF(AA93="FLOATING",CONCATENATE("3mL+",ROUND(AY93,0)),CONCATENATE("T+",ROUND(AW93,0)))</f>
        <v>#NAME?</v>
      </c>
      <c r="BB93" s="719" t="e">
        <f ca="1">VLOOKUP(Y93,Values!$H$2:$I$15,2,FALSE)</f>
        <v>#NAME?</v>
      </c>
      <c r="BC93" s="719" t="e">
        <f ca="1">_xll.BDS(T93,$BC$1)</f>
        <v>#NAME?</v>
      </c>
    </row>
    <row r="94" spans="1:55" ht="12.75" customHeight="1" x14ac:dyDescent="0.3">
      <c r="A94" s="707">
        <v>42012</v>
      </c>
      <c r="B94" s="706" t="s">
        <v>8832</v>
      </c>
      <c r="C94" s="708" t="s">
        <v>100</v>
      </c>
      <c r="D94" s="709">
        <v>750</v>
      </c>
      <c r="E94" s="708" t="s">
        <v>12</v>
      </c>
      <c r="F94" s="710">
        <v>43116</v>
      </c>
      <c r="G94" s="711" t="s">
        <v>8830</v>
      </c>
      <c r="H94" s="712" t="s">
        <v>8833</v>
      </c>
      <c r="I94" s="761" t="s">
        <v>695</v>
      </c>
      <c r="J94" s="761" t="s">
        <v>305</v>
      </c>
      <c r="K94" s="712">
        <v>-17.5</v>
      </c>
      <c r="L94" s="714"/>
      <c r="M94" s="712"/>
      <c r="N94" s="706" t="s">
        <v>508</v>
      </c>
      <c r="O94" s="712">
        <v>1.8</v>
      </c>
      <c r="P94" s="708" t="s">
        <v>1995</v>
      </c>
      <c r="Q94" s="714"/>
      <c r="R94" s="708">
        <v>-6</v>
      </c>
      <c r="S94" s="708" t="s">
        <v>8845</v>
      </c>
      <c r="T94" s="715" t="str">
        <f>CONCATENATE(S94," Corp")</f>
        <v>EK6883525 Corp</v>
      </c>
      <c r="U94" s="716" t="e">
        <f ca="1">_xll.BDP($T94,$U$1)</f>
        <v>#NAME?</v>
      </c>
      <c r="V94" s="715">
        <f>MONTH(A94)</f>
        <v>1</v>
      </c>
      <c r="W94" s="715">
        <f>WEEKNUM(A94,1)</f>
        <v>2</v>
      </c>
      <c r="X94" s="715" t="str">
        <f t="shared" ref="X94:X126" si="51">CONCATENATE("Q",ROUNDUP(MONTH(A94)/3,0))</f>
        <v>Q1</v>
      </c>
      <c r="Y94" s="717" t="e">
        <f ca="1">_xll.BDP($T94,Y$1)</f>
        <v>#NAME?</v>
      </c>
      <c r="Z94" s="717" t="e">
        <f ca="1">_xll.BDP($T94,$Z$1)</f>
        <v>#NAME?</v>
      </c>
      <c r="AA94" s="717" t="e">
        <f ca="1">_xll.BDP($T94,AA$1)</f>
        <v>#NAME?</v>
      </c>
      <c r="AB94" s="718" t="e">
        <f ca="1">IF(AA94="FLOATING",J94,(_xll.BDP($T94,AB$1)/100))</f>
        <v>#NAME?</v>
      </c>
      <c r="AC94" s="719" t="e">
        <f ca="1">_xll.BDP(T94,$AC$1)</f>
        <v>#NAME?</v>
      </c>
      <c r="AD94" s="720" t="e">
        <f ca="1">_xll.BDP($T94,AD$1)</f>
        <v>#NAME?</v>
      </c>
      <c r="AE94" s="719" t="e">
        <f ca="1">_xll.BDP($T94,AE$1)</f>
        <v>#NAME?</v>
      </c>
      <c r="AF94" s="715" t="e">
        <f ca="1">_xll.BDP($T94,AF$1)</f>
        <v>#NAME?</v>
      </c>
      <c r="AG94" s="719" t="e">
        <f ca="1">_xll.BDP($T94,AG$1)</f>
        <v>#NAME?</v>
      </c>
      <c r="AH94" s="719" t="e">
        <f ca="1">VLOOKUP(AF94,Values!$A$1:$C$12,2,FALSE)</f>
        <v>#NAME?</v>
      </c>
      <c r="AI94" s="716" t="e">
        <f ca="1">_xll.BDP($T94,$AI$1)</f>
        <v>#NAME?</v>
      </c>
      <c r="AJ94" s="716" t="e">
        <f ca="1">_xll.BDP($T94,$AJ$1)</f>
        <v>#NAME?</v>
      </c>
      <c r="AK94" s="716" t="e">
        <f ca="1">_xll.BDP($T94,$AK$1)</f>
        <v>#NAME?</v>
      </c>
      <c r="AL94" s="721" t="e">
        <f ca="1">VLOOKUP(AK94,Values!$E$2:$F$8,2,)</f>
        <v>#NAME?</v>
      </c>
      <c r="AM94" s="719" t="e">
        <f ca="1">_xll.BDP($T94,$AM$1)</f>
        <v>#NAME?</v>
      </c>
      <c r="AN94" s="719" t="e">
        <f ca="1">_xll.BDP($T94,$AN$1)</f>
        <v>#NAME?</v>
      </c>
      <c r="AO94" s="719" t="e">
        <f ca="1">_xll.BDP($T94,$AO$1)</f>
        <v>#NAME?</v>
      </c>
      <c r="AP94" s="719" t="str">
        <f>E94</f>
        <v>3yr</v>
      </c>
      <c r="AQ94" s="775" t="e">
        <f ca="1">_xll.BDP(T94,"YRS_TO_MTY_ISSUE")</f>
        <v>#NAME?</v>
      </c>
      <c r="AR94" s="794">
        <f>ROUND(YEARFRAC(A94,F94,1),1)</f>
        <v>3</v>
      </c>
      <c r="AS94" s="795"/>
      <c r="AT94" s="719" t="e">
        <f ca="1">_xll.BDP($T94,AT$1)</f>
        <v>#NAME?</v>
      </c>
      <c r="AU94" s="719" t="e">
        <f ca="1">_xll.BDP(T94,$AU$1)</f>
        <v>#NAME?</v>
      </c>
      <c r="AV94" s="719" t="e">
        <f ca="1">_xll.BDP(T94,$AV$1)</f>
        <v>#NAME?</v>
      </c>
      <c r="AW94" s="719" t="e">
        <f ca="1">_xll.BDP($T94,AW$1)</f>
        <v>#NAME?</v>
      </c>
      <c r="AX94" s="719" t="e">
        <f ca="1">AW94-AT94</f>
        <v>#NAME?</v>
      </c>
      <c r="AY94" s="719" t="e">
        <f ca="1">_xll.BDP(T94,$AY$1)</f>
        <v>#NAME?</v>
      </c>
      <c r="AZ94" s="719" t="e">
        <f ca="1">IF(AA94="FLOATING",CONCATENATE("3mL+",ROUND(AY94,0)),CONCATENATE("G+",ROUND(AU94,0)))</f>
        <v>#NAME?</v>
      </c>
      <c r="BA94" s="719" t="e">
        <f ca="1">IF(AA94="FLOATING",CONCATENATE("3mL+",ROUND(AY94,0)),CONCATENATE("T+",ROUND(AW94,0)))</f>
        <v>#NAME?</v>
      </c>
      <c r="BB94" s="719" t="e">
        <f ca="1">VLOOKUP(Y94,Values!$H$2:$I$15,2,FALSE)</f>
        <v>#NAME?</v>
      </c>
      <c r="BC94" s="719" t="e">
        <f ca="1">_xll.BDS(T94,$BC$1)</f>
        <v>#NAME?</v>
      </c>
    </row>
    <row r="95" spans="1:55" ht="12.75" customHeight="1" x14ac:dyDescent="0.3">
      <c r="A95" s="707">
        <v>42012</v>
      </c>
      <c r="B95" s="706" t="s">
        <v>8834</v>
      </c>
      <c r="C95" s="708" t="s">
        <v>100</v>
      </c>
      <c r="D95" s="709">
        <v>1000</v>
      </c>
      <c r="E95" s="708" t="s">
        <v>37</v>
      </c>
      <c r="F95" s="710">
        <v>43846</v>
      </c>
      <c r="G95" s="711" t="s">
        <v>8830</v>
      </c>
      <c r="H95" s="712" t="s">
        <v>8835</v>
      </c>
      <c r="I95" s="761" t="s">
        <v>713</v>
      </c>
      <c r="J95" s="761" t="s">
        <v>152</v>
      </c>
      <c r="K95" s="712">
        <v>-15</v>
      </c>
      <c r="L95" s="714"/>
      <c r="M95" s="712"/>
      <c r="N95" s="706" t="s">
        <v>8836</v>
      </c>
      <c r="O95" s="712">
        <v>3.16</v>
      </c>
      <c r="P95" s="708" t="s">
        <v>2042</v>
      </c>
      <c r="Q95" s="714"/>
      <c r="R95" s="708">
        <v>6</v>
      </c>
      <c r="S95" s="708" t="s">
        <v>8844</v>
      </c>
      <c r="T95" s="715" t="str">
        <f>CONCATENATE(S95," Corp")</f>
        <v>EK6883822 Corp</v>
      </c>
      <c r="U95" s="716" t="e">
        <f ca="1">_xll.BDP($T95,$U$1)</f>
        <v>#NAME?</v>
      </c>
      <c r="V95" s="715">
        <f>MONTH(A95)</f>
        <v>1</v>
      </c>
      <c r="W95" s="715">
        <f>WEEKNUM(A95,1)</f>
        <v>2</v>
      </c>
      <c r="X95" s="715" t="str">
        <f t="shared" si="51"/>
        <v>Q1</v>
      </c>
      <c r="Y95" s="717" t="e">
        <f ca="1">_xll.BDP($T95,Y$1)</f>
        <v>#NAME?</v>
      </c>
      <c r="Z95" s="717" t="e">
        <f ca="1">_xll.BDP($T95,$Z$1)</f>
        <v>#NAME?</v>
      </c>
      <c r="AA95" s="717" t="e">
        <f ca="1">_xll.BDP($T95,AA$1)</f>
        <v>#NAME?</v>
      </c>
      <c r="AB95" s="718" t="e">
        <f ca="1">IF(AA95="FLOATING",J95,(_xll.BDP($T95,AB$1)/100))</f>
        <v>#NAME?</v>
      </c>
      <c r="AC95" s="719" t="e">
        <f ca="1">_xll.BDP(T95,$AC$1)</f>
        <v>#NAME?</v>
      </c>
      <c r="AD95" s="720" t="e">
        <f ca="1">_xll.BDP($T95,AD$1)</f>
        <v>#NAME?</v>
      </c>
      <c r="AE95" s="719" t="e">
        <f ca="1">_xll.BDP($T95,AE$1)</f>
        <v>#NAME?</v>
      </c>
      <c r="AF95" s="715" t="e">
        <f ca="1">_xll.BDP($T95,AF$1)</f>
        <v>#NAME?</v>
      </c>
      <c r="AG95" s="719" t="e">
        <f ca="1">_xll.BDP($T95,AG$1)</f>
        <v>#NAME?</v>
      </c>
      <c r="AH95" s="719" t="e">
        <f ca="1">VLOOKUP(AF95,Values!$A$1:$C$12,2,FALSE)</f>
        <v>#NAME?</v>
      </c>
      <c r="AI95" s="716" t="e">
        <f ca="1">_xll.BDP($T95,$AI$1)</f>
        <v>#NAME?</v>
      </c>
      <c r="AJ95" s="716" t="e">
        <f ca="1">_xll.BDP($T95,$AJ$1)</f>
        <v>#NAME?</v>
      </c>
      <c r="AK95" s="716" t="e">
        <f ca="1">_xll.BDP($T95,$AK$1)</f>
        <v>#NAME?</v>
      </c>
      <c r="AL95" s="721" t="e">
        <f ca="1">VLOOKUP(AK95,Values!$E$2:$F$8,2,)</f>
        <v>#NAME?</v>
      </c>
      <c r="AM95" s="719" t="e">
        <f ca="1">_xll.BDP($T95,$AM$1)</f>
        <v>#NAME?</v>
      </c>
      <c r="AN95" s="719" t="e">
        <f ca="1">_xll.BDP($T95,$AN$1)</f>
        <v>#NAME?</v>
      </c>
      <c r="AO95" s="719" t="e">
        <f ca="1">_xll.BDP($T95,$AO$1)</f>
        <v>#NAME?</v>
      </c>
      <c r="AP95" s="719" t="str">
        <f>E95</f>
        <v>5yr</v>
      </c>
      <c r="AQ95" s="775" t="e">
        <f ca="1">_xll.BDP(T95,"YRS_TO_MTY_ISSUE")</f>
        <v>#NAME?</v>
      </c>
      <c r="AR95" s="794">
        <f>ROUND(YEARFRAC(A95,F95,1),1)</f>
        <v>5</v>
      </c>
      <c r="AS95" s="795"/>
      <c r="AT95" s="719" t="e">
        <f ca="1">_xll.BDP($T95,AT$1)</f>
        <v>#NAME?</v>
      </c>
      <c r="AU95" s="719" t="e">
        <f ca="1">_xll.BDP(T95,$AU$1)</f>
        <v>#NAME?</v>
      </c>
      <c r="AV95" s="719" t="e">
        <f ca="1">_xll.BDP(T95,$AV$1)</f>
        <v>#NAME?</v>
      </c>
      <c r="AW95" s="719" t="e">
        <f ca="1">_xll.BDP($T95,AW$1)</f>
        <v>#NAME?</v>
      </c>
      <c r="AX95" s="719" t="e">
        <f ca="1">AW95-AT95</f>
        <v>#NAME?</v>
      </c>
      <c r="AY95" s="719" t="e">
        <f ca="1">_xll.BDP(T95,$AY$1)</f>
        <v>#NAME?</v>
      </c>
      <c r="AZ95" s="719" t="e">
        <f ca="1">IF(AA95="FLOATING",CONCATENATE("3mL+",ROUND(AY95,0)),CONCATENATE("G+",ROUND(AU95,0)))</f>
        <v>#NAME?</v>
      </c>
      <c r="BA95" s="719" t="e">
        <f ca="1">IF(AA95="FLOATING",CONCATENATE("3mL+",ROUND(AY95,0)),CONCATENATE("T+",ROUND(AW95,0)))</f>
        <v>#NAME?</v>
      </c>
      <c r="BB95" s="719" t="e">
        <f ca="1">VLOOKUP(Y95,Values!$H$2:$I$15,2,FALSE)</f>
        <v>#NAME?</v>
      </c>
      <c r="BC95" s="719" t="e">
        <f ca="1">_xll.BDS(T95,$BC$1)</f>
        <v>#NAME?</v>
      </c>
    </row>
    <row r="96" spans="1:55" ht="12.75" customHeight="1" x14ac:dyDescent="0.3">
      <c r="A96" s="707">
        <v>42012</v>
      </c>
      <c r="B96" s="706" t="s">
        <v>5253</v>
      </c>
      <c r="C96" s="708" t="s">
        <v>2025</v>
      </c>
      <c r="D96" s="709">
        <v>1100</v>
      </c>
      <c r="E96" s="708" t="s">
        <v>164</v>
      </c>
      <c r="F96" s="710">
        <v>42748</v>
      </c>
      <c r="G96" s="711" t="s">
        <v>8837</v>
      </c>
      <c r="H96" s="712" t="s">
        <v>210</v>
      </c>
      <c r="I96" s="761" t="s">
        <v>8838</v>
      </c>
      <c r="J96" s="761" t="s">
        <v>8839</v>
      </c>
      <c r="K96" s="712">
        <v>-2.75</v>
      </c>
      <c r="L96" s="714"/>
      <c r="M96" s="712"/>
      <c r="N96" s="706" t="s">
        <v>799</v>
      </c>
      <c r="O96" s="712">
        <v>1.17</v>
      </c>
      <c r="P96" s="708" t="s">
        <v>1937</v>
      </c>
      <c r="Q96" s="714"/>
      <c r="R96" s="708">
        <v>0</v>
      </c>
      <c r="S96" s="708" t="s">
        <v>8846</v>
      </c>
      <c r="T96" s="715" t="str">
        <f>CONCATENATE(S96," Corp")</f>
        <v>EK6896188 Corp</v>
      </c>
      <c r="U96" s="716" t="e">
        <f ca="1">_xll.BDP($T96,$U$1)</f>
        <v>#NAME?</v>
      </c>
      <c r="V96" s="715">
        <f>MONTH(A96)</f>
        <v>1</v>
      </c>
      <c r="W96" s="715">
        <f>WEEKNUM(A96,1)</f>
        <v>2</v>
      </c>
      <c r="X96" s="715" t="str">
        <f t="shared" si="51"/>
        <v>Q1</v>
      </c>
      <c r="Y96" s="717" t="e">
        <f ca="1">_xll.BDP($T96,Y$1)</f>
        <v>#NAME?</v>
      </c>
      <c r="Z96" s="717" t="e">
        <f ca="1">_xll.BDP($T96,$Z$1)</f>
        <v>#NAME?</v>
      </c>
      <c r="AA96" s="717" t="e">
        <f ca="1">_xll.BDP($T96,AA$1)</f>
        <v>#NAME?</v>
      </c>
      <c r="AB96" s="718" t="e">
        <f ca="1">IF(AA96="FLOATING",J96,(_xll.BDP($T96,AB$1)/100))</f>
        <v>#NAME?</v>
      </c>
      <c r="AC96" s="719" t="e">
        <f ca="1">_xll.BDP(T96,$AC$1)</f>
        <v>#NAME?</v>
      </c>
      <c r="AD96" s="720" t="e">
        <f ca="1">_xll.BDP($T96,AD$1)</f>
        <v>#NAME?</v>
      </c>
      <c r="AE96" s="719" t="e">
        <f ca="1">_xll.BDP($T96,AE$1)</f>
        <v>#NAME?</v>
      </c>
      <c r="AF96" s="715" t="e">
        <f ca="1">_xll.BDP($T96,AF$1)</f>
        <v>#NAME?</v>
      </c>
      <c r="AG96" s="719" t="e">
        <f ca="1">_xll.BDP($T96,AG$1)</f>
        <v>#NAME?</v>
      </c>
      <c r="AH96" s="719" t="e">
        <f ca="1">VLOOKUP(AF96,Values!$A$1:$C$12,2,FALSE)</f>
        <v>#NAME?</v>
      </c>
      <c r="AI96" s="716" t="e">
        <f ca="1">_xll.BDP($T96,$AI$1)</f>
        <v>#NAME?</v>
      </c>
      <c r="AJ96" s="716" t="e">
        <f ca="1">_xll.BDP($T96,$AJ$1)</f>
        <v>#NAME?</v>
      </c>
      <c r="AK96" s="716" t="e">
        <f ca="1">_xll.BDP($T96,$AK$1)</f>
        <v>#NAME?</v>
      </c>
      <c r="AL96" s="721" t="e">
        <f ca="1">VLOOKUP(AK96,Values!$E$2:$F$8,2,)</f>
        <v>#NAME?</v>
      </c>
      <c r="AM96" s="719" t="e">
        <f ca="1">_xll.BDP($T96,$AM$1)</f>
        <v>#NAME?</v>
      </c>
      <c r="AN96" s="719" t="e">
        <f ca="1">_xll.BDP($T96,$AN$1)</f>
        <v>#NAME?</v>
      </c>
      <c r="AO96" s="719" t="e">
        <f ca="1">_xll.BDP($T96,$AO$1)</f>
        <v>#NAME?</v>
      </c>
      <c r="AP96" s="719" t="str">
        <f>E96</f>
        <v>2yr</v>
      </c>
      <c r="AQ96" s="775" t="e">
        <f ca="1">_xll.BDP(T96,"YRS_TO_MTY_ISSUE")</f>
        <v>#NAME?</v>
      </c>
      <c r="AR96" s="794">
        <f>ROUND(YEARFRAC(A96,F96,1),1)</f>
        <v>2</v>
      </c>
      <c r="AS96" s="795"/>
      <c r="AT96" s="719" t="e">
        <f ca="1">_xll.BDP($T96,AT$1)</f>
        <v>#NAME?</v>
      </c>
      <c r="AU96" s="719" t="e">
        <f ca="1">_xll.BDP(T96,$AU$1)</f>
        <v>#NAME?</v>
      </c>
      <c r="AV96" s="719" t="e">
        <f ca="1">_xll.BDP(T96,$AV$1)</f>
        <v>#NAME?</v>
      </c>
      <c r="AW96" s="719" t="e">
        <f ca="1">_xll.BDP($T96,AW$1)</f>
        <v>#NAME?</v>
      </c>
      <c r="AX96" s="719" t="e">
        <f ca="1">AW96-AT96</f>
        <v>#NAME?</v>
      </c>
      <c r="AY96" s="719" t="e">
        <f ca="1">_xll.BDP(T96,$AY$1)</f>
        <v>#NAME?</v>
      </c>
      <c r="AZ96" s="719" t="e">
        <f ca="1">IF(AA96="FLOATING",CONCATENATE("3mL+",ROUND(AY96,0)),CONCATENATE("G+",ROUND(AU96,0)))</f>
        <v>#NAME?</v>
      </c>
      <c r="BA96" s="719" t="e">
        <f ca="1">IF(AA96="FLOATING",CONCATENATE("3mL+",ROUND(AY96,0)),CONCATENATE("T+",ROUND(AW96,0)))</f>
        <v>#NAME?</v>
      </c>
      <c r="BB96" s="719" t="e">
        <f ca="1">VLOOKUP(Y96,Values!$H$2:$I$15,2,FALSE)</f>
        <v>#NAME?</v>
      </c>
      <c r="BC96" s="719" t="e">
        <f ca="1">_xll.BDS(T96,$BC$1)</f>
        <v>#NAME?</v>
      </c>
    </row>
    <row r="97" spans="1:55" ht="12.75" customHeight="1" x14ac:dyDescent="0.3">
      <c r="A97" s="707">
        <v>42012</v>
      </c>
      <c r="B97" s="706" t="s">
        <v>8840</v>
      </c>
      <c r="C97" s="708" t="s">
        <v>218</v>
      </c>
      <c r="D97" s="709">
        <v>750</v>
      </c>
      <c r="E97" s="708" t="s">
        <v>37</v>
      </c>
      <c r="F97" s="710">
        <v>43845</v>
      </c>
      <c r="G97" s="711" t="s">
        <v>1193</v>
      </c>
      <c r="H97" s="712" t="s">
        <v>385</v>
      </c>
      <c r="I97" s="761" t="s">
        <v>3653</v>
      </c>
      <c r="J97" s="761" t="s">
        <v>462</v>
      </c>
      <c r="K97" s="712">
        <v>-17.5</v>
      </c>
      <c r="L97" s="714"/>
      <c r="M97" s="712"/>
      <c r="N97" s="706" t="s">
        <v>818</v>
      </c>
      <c r="O97" s="712">
        <v>3.87</v>
      </c>
      <c r="P97" s="708" t="s">
        <v>8841</v>
      </c>
      <c r="Q97" s="714"/>
      <c r="R97" s="708">
        <v>5</v>
      </c>
      <c r="S97" s="708" t="s">
        <v>8847</v>
      </c>
      <c r="T97" s="715" t="str">
        <f>CONCATENATE(S97," Corp")</f>
        <v>EK6896600 Corp</v>
      </c>
      <c r="U97" s="716" t="e">
        <f ca="1">_xll.BDP($T97,$U$1)</f>
        <v>#NAME?</v>
      </c>
      <c r="V97" s="715">
        <f>MONTH(A97)</f>
        <v>1</v>
      </c>
      <c r="W97" s="715">
        <f>WEEKNUM(A97,1)</f>
        <v>2</v>
      </c>
      <c r="X97" s="715" t="str">
        <f t="shared" si="51"/>
        <v>Q1</v>
      </c>
      <c r="Y97" s="717" t="e">
        <f ca="1">_xll.BDP($T97,Y$1)</f>
        <v>#NAME?</v>
      </c>
      <c r="Z97" s="717" t="e">
        <f ca="1">_xll.BDP($T97,$Z$1)</f>
        <v>#NAME?</v>
      </c>
      <c r="AA97" s="717" t="e">
        <f ca="1">_xll.BDP($T97,AA$1)</f>
        <v>#NAME?</v>
      </c>
      <c r="AB97" s="718" t="e">
        <f ca="1">IF(AA97="FLOATING",J97,(_xll.BDP($T97,AB$1)/100))</f>
        <v>#NAME?</v>
      </c>
      <c r="AC97" s="719" t="e">
        <f ca="1">_xll.BDP(T97,$AC$1)</f>
        <v>#NAME?</v>
      </c>
      <c r="AD97" s="720" t="e">
        <f ca="1">_xll.BDP($T97,AD$1)</f>
        <v>#NAME?</v>
      </c>
      <c r="AE97" s="719" t="e">
        <f ca="1">_xll.BDP($T97,AE$1)</f>
        <v>#NAME?</v>
      </c>
      <c r="AF97" s="715" t="e">
        <f ca="1">_xll.BDP($T97,AF$1)</f>
        <v>#NAME?</v>
      </c>
      <c r="AG97" s="719" t="e">
        <f ca="1">_xll.BDP($T97,AG$1)</f>
        <v>#NAME?</v>
      </c>
      <c r="AH97" s="719" t="e">
        <f ca="1">VLOOKUP(AF97,Values!$A$1:$C$12,2,FALSE)</f>
        <v>#NAME?</v>
      </c>
      <c r="AI97" s="716" t="e">
        <f ca="1">_xll.BDP($T97,$AI$1)</f>
        <v>#NAME?</v>
      </c>
      <c r="AJ97" s="716" t="e">
        <f ca="1">_xll.BDP($T97,$AJ$1)</f>
        <v>#NAME?</v>
      </c>
      <c r="AK97" s="716" t="e">
        <f ca="1">_xll.BDP($T97,$AK$1)</f>
        <v>#NAME?</v>
      </c>
      <c r="AL97" s="721" t="e">
        <f ca="1">VLOOKUP(AK97,Values!$E$2:$F$8,2,)</f>
        <v>#NAME?</v>
      </c>
      <c r="AM97" s="719" t="e">
        <f ca="1">_xll.BDP($T97,$AM$1)</f>
        <v>#NAME?</v>
      </c>
      <c r="AN97" s="719" t="e">
        <f ca="1">_xll.BDP($T97,$AN$1)</f>
        <v>#NAME?</v>
      </c>
      <c r="AO97" s="719" t="e">
        <f ca="1">_xll.BDP($T97,$AO$1)</f>
        <v>#NAME?</v>
      </c>
      <c r="AP97" s="719" t="str">
        <f>E97</f>
        <v>5yr</v>
      </c>
      <c r="AQ97" s="775" t="e">
        <f ca="1">_xll.BDP(T97,"YRS_TO_MTY_ISSUE")</f>
        <v>#NAME?</v>
      </c>
      <c r="AR97" s="794">
        <f>ROUND(YEARFRAC(A97,F97,1),1)</f>
        <v>5</v>
      </c>
      <c r="AS97" s="795"/>
      <c r="AT97" s="719" t="e">
        <f ca="1">_xll.BDP($T97,AT$1)</f>
        <v>#NAME?</v>
      </c>
      <c r="AU97" s="719" t="e">
        <f ca="1">_xll.BDP(T97,$AU$1)</f>
        <v>#NAME?</v>
      </c>
      <c r="AV97" s="719" t="e">
        <f ca="1">_xll.BDP(T97,$AV$1)</f>
        <v>#NAME?</v>
      </c>
      <c r="AW97" s="719" t="e">
        <f ca="1">_xll.BDP($T97,AW$1)</f>
        <v>#NAME?</v>
      </c>
      <c r="AX97" s="719" t="e">
        <f ca="1">AW97-AT97</f>
        <v>#NAME?</v>
      </c>
      <c r="AY97" s="719" t="e">
        <f ca="1">_xll.BDP(T97,$AY$1)</f>
        <v>#NAME?</v>
      </c>
      <c r="AZ97" s="719" t="e">
        <f ca="1">IF(AA97="FLOATING",CONCATENATE("3mL+",ROUND(AY97,0)),CONCATENATE("G+",ROUND(AU97,0)))</f>
        <v>#NAME?</v>
      </c>
      <c r="BA97" s="719" t="e">
        <f ca="1">IF(AA97="FLOATING",CONCATENATE("3mL+",ROUND(AY97,0)),CONCATENATE("T+",ROUND(AW97,0)))</f>
        <v>#NAME?</v>
      </c>
      <c r="BB97" s="719" t="e">
        <f ca="1">VLOOKUP(Y97,Values!$H$2:$I$15,2,FALSE)</f>
        <v>#NAME?</v>
      </c>
      <c r="BC97" s="719" t="e">
        <f ca="1">_xll.BDS(T97,$BC$1,"cols=1;rows=2")</f>
        <v>#NAME?</v>
      </c>
    </row>
    <row r="98" spans="1:55" ht="12.75" customHeight="1" x14ac:dyDescent="0.3">
      <c r="A98" s="707">
        <v>42011</v>
      </c>
      <c r="B98" s="706" t="s">
        <v>4954</v>
      </c>
      <c r="C98" s="708" t="s">
        <v>73</v>
      </c>
      <c r="D98" s="709">
        <v>1000</v>
      </c>
      <c r="E98" s="708" t="s">
        <v>8057</v>
      </c>
      <c r="F98" s="710">
        <v>42565</v>
      </c>
      <c r="G98" s="711" t="s">
        <v>8731</v>
      </c>
      <c r="H98" s="712" t="s">
        <v>8775</v>
      </c>
      <c r="I98" s="761" t="s">
        <v>6520</v>
      </c>
      <c r="J98" s="761" t="s">
        <v>8776</v>
      </c>
      <c r="K98" s="712">
        <v>-2.5</v>
      </c>
      <c r="L98" s="714"/>
      <c r="M98" s="712"/>
      <c r="N98" s="706" t="s">
        <v>4483</v>
      </c>
      <c r="O98" s="712">
        <v>1</v>
      </c>
      <c r="P98" s="708" t="s">
        <v>1937</v>
      </c>
      <c r="Q98" s="714"/>
      <c r="R98" s="708">
        <v>0</v>
      </c>
      <c r="S98" s="708" t="s">
        <v>8814</v>
      </c>
      <c r="T98" s="715" t="str">
        <f t="shared" ref="T98:T115" si="52">CONCATENATE(S98," Corp")</f>
        <v>EK6868096 Corp</v>
      </c>
      <c r="U98" s="716" t="e">
        <f ca="1">_xll.BDP($T98,$U$1)</f>
        <v>#NAME?</v>
      </c>
      <c r="V98" s="715">
        <f t="shared" ref="V98:V115" si="53">MONTH(A98)</f>
        <v>1</v>
      </c>
      <c r="W98" s="715">
        <f t="shared" ref="W98:W115" si="54">WEEKNUM(A98,1)</f>
        <v>2</v>
      </c>
      <c r="X98" s="715" t="str">
        <f t="shared" si="51"/>
        <v>Q1</v>
      </c>
      <c r="Y98" s="717" t="e">
        <f ca="1">_xll.BDP($T98,Y$1)</f>
        <v>#NAME?</v>
      </c>
      <c r="Z98" s="717" t="e">
        <f ca="1">_xll.BDP($T98,$Z$1)</f>
        <v>#NAME?</v>
      </c>
      <c r="AA98" s="717" t="e">
        <f ca="1">_xll.BDP($T98,AA$1)</f>
        <v>#NAME?</v>
      </c>
      <c r="AB98" s="718" t="e">
        <f ca="1">IF(AA98="FLOATING",J98,(_xll.BDP($T98,AB$1)/100))</f>
        <v>#NAME?</v>
      </c>
      <c r="AC98" s="719" t="e">
        <f ca="1">_xll.BDP(T98,$AC$1)</f>
        <v>#NAME?</v>
      </c>
      <c r="AD98" s="720" t="e">
        <f ca="1">_xll.BDP($T98,AD$1)</f>
        <v>#NAME?</v>
      </c>
      <c r="AE98" s="719" t="e">
        <f ca="1">_xll.BDP($T98,AE$1)</f>
        <v>#NAME?</v>
      </c>
      <c r="AF98" s="715" t="e">
        <f ca="1">_xll.BDP($T98,AF$1)</f>
        <v>#NAME?</v>
      </c>
      <c r="AG98" s="719" t="e">
        <f ca="1">_xll.BDP($T98,AG$1)</f>
        <v>#NAME?</v>
      </c>
      <c r="AH98" s="719" t="e">
        <f ca="1">VLOOKUP(AF98,Values!$A$1:$C$12,2,FALSE)</f>
        <v>#NAME?</v>
      </c>
      <c r="AI98" s="716" t="e">
        <f ca="1">_xll.BDP($T98,$AI$1)</f>
        <v>#NAME?</v>
      </c>
      <c r="AJ98" s="716" t="e">
        <f ca="1">_xll.BDP($T98,$AJ$1)</f>
        <v>#NAME?</v>
      </c>
      <c r="AK98" s="716" t="e">
        <f ca="1">_xll.BDP($T98,$AK$1)</f>
        <v>#NAME?</v>
      </c>
      <c r="AL98" s="721" t="e">
        <f ca="1">VLOOKUP(AK98,Values!$E$2:$F$8,2,)</f>
        <v>#NAME?</v>
      </c>
      <c r="AM98" s="719" t="e">
        <f ca="1">_xll.BDP($T98,$AM$1)</f>
        <v>#NAME?</v>
      </c>
      <c r="AN98" s="719" t="e">
        <f ca="1">_xll.BDP($T98,$AN$1)</f>
        <v>#NAME?</v>
      </c>
      <c r="AO98" s="719" t="e">
        <f ca="1">_xll.BDP($T98,$AO$1)</f>
        <v>#NAME?</v>
      </c>
      <c r="AP98" s="719" t="str">
        <f t="shared" ref="AP98:AP115" si="55">E98</f>
        <v>18mos</v>
      </c>
      <c r="AQ98" s="775" t="e">
        <f ca="1">_xll.BDP(T98,"YRS_TO_MTY_ISSUE")</f>
        <v>#NAME?</v>
      </c>
      <c r="AR98" s="794">
        <f t="shared" ref="AR98:AR115" si="56">ROUND(YEARFRAC(A98,F98,1),1)</f>
        <v>1.5</v>
      </c>
      <c r="AS98" s="795"/>
      <c r="AT98" s="719" t="e">
        <f ca="1">_xll.BDP($T98,AT$1)</f>
        <v>#NAME?</v>
      </c>
      <c r="AU98" s="719" t="e">
        <f ca="1">_xll.BDP(T98,$AU$1)</f>
        <v>#NAME?</v>
      </c>
      <c r="AV98" s="719" t="e">
        <f ca="1">_xll.BDP(T98,$AV$1)</f>
        <v>#NAME?</v>
      </c>
      <c r="AW98" s="719" t="e">
        <f ca="1">_xll.BDP($T98,AW$1)</f>
        <v>#NAME?</v>
      </c>
      <c r="AX98" s="719" t="e">
        <f t="shared" ref="AX98:AX115" ca="1" si="57">AW98-AT98</f>
        <v>#NAME?</v>
      </c>
      <c r="AY98" s="719" t="e">
        <f ca="1">_xll.BDP(T98,$AY$1)</f>
        <v>#NAME?</v>
      </c>
      <c r="AZ98" s="719" t="e">
        <f t="shared" ref="AZ98:AZ115" ca="1" si="58">IF(AA98="FLOATING",CONCATENATE("3mL+",ROUND(AY98,0)),CONCATENATE("G+",ROUND(AU98,0)))</f>
        <v>#NAME?</v>
      </c>
      <c r="BA98" s="719" t="e">
        <f t="shared" ref="BA98:BA115" ca="1" si="59">IF(AA98="FLOATING",CONCATENATE("3mL+",ROUND(AY98,0)),CONCATENATE("T+",ROUND(AW98,0)))</f>
        <v>#NAME?</v>
      </c>
      <c r="BB98" s="719" t="e">
        <f ca="1">VLOOKUP(Y98,Values!$H$2:$I$15,2,FALSE)</f>
        <v>#NAME?</v>
      </c>
      <c r="BC98" s="719" t="s">
        <v>9428</v>
      </c>
    </row>
    <row r="99" spans="1:55" ht="12.75" customHeight="1" x14ac:dyDescent="0.3">
      <c r="A99" s="707">
        <v>42011</v>
      </c>
      <c r="B99" s="706" t="s">
        <v>8777</v>
      </c>
      <c r="C99" s="708" t="s">
        <v>11</v>
      </c>
      <c r="D99" s="709">
        <v>250</v>
      </c>
      <c r="E99" s="708" t="s">
        <v>12</v>
      </c>
      <c r="F99" s="710">
        <v>43112</v>
      </c>
      <c r="G99" s="711" t="s">
        <v>908</v>
      </c>
      <c r="H99" s="712" t="s">
        <v>2299</v>
      </c>
      <c r="I99" s="761" t="s">
        <v>2299</v>
      </c>
      <c r="J99" s="761" t="s">
        <v>8778</v>
      </c>
      <c r="K99" s="712">
        <v>-20</v>
      </c>
      <c r="L99" s="714"/>
      <c r="M99" s="712"/>
      <c r="N99" s="706" t="s">
        <v>4809</v>
      </c>
      <c r="O99" s="712">
        <v>1.7</v>
      </c>
      <c r="P99" s="708" t="s">
        <v>1946</v>
      </c>
      <c r="Q99" s="714"/>
      <c r="R99" s="708">
        <v>2.5</v>
      </c>
      <c r="S99" s="708" t="s">
        <v>8816</v>
      </c>
      <c r="T99" s="715" t="str">
        <f t="shared" si="52"/>
        <v>EK6868336 Corp</v>
      </c>
      <c r="U99" s="716" t="e">
        <f ca="1">_xll.BDP($T99,$U$1)</f>
        <v>#NAME?</v>
      </c>
      <c r="V99" s="715">
        <f t="shared" si="53"/>
        <v>1</v>
      </c>
      <c r="W99" s="715">
        <f t="shared" si="54"/>
        <v>2</v>
      </c>
      <c r="X99" s="715" t="str">
        <f t="shared" si="51"/>
        <v>Q1</v>
      </c>
      <c r="Y99" s="717" t="e">
        <f ca="1">_xll.BDP($T99,Y$1)</f>
        <v>#NAME?</v>
      </c>
      <c r="Z99" s="717" t="e">
        <f ca="1">_xll.BDP($T99,$Z$1)</f>
        <v>#NAME?</v>
      </c>
      <c r="AA99" s="717" t="e">
        <f ca="1">_xll.BDP($T99,AA$1)</f>
        <v>#NAME?</v>
      </c>
      <c r="AB99" s="718" t="e">
        <f ca="1">IF(AA99="FLOATING",J99,(_xll.BDP($T99,AB$1)/100))</f>
        <v>#NAME?</v>
      </c>
      <c r="AC99" s="719" t="e">
        <f ca="1">_xll.BDP(T99,$AC$1)</f>
        <v>#NAME?</v>
      </c>
      <c r="AD99" s="720" t="e">
        <f ca="1">_xll.BDP($T99,AD$1)</f>
        <v>#NAME?</v>
      </c>
      <c r="AE99" s="719" t="e">
        <f ca="1">_xll.BDP($T99,AE$1)</f>
        <v>#NAME?</v>
      </c>
      <c r="AF99" s="715" t="e">
        <f ca="1">_xll.BDP($T99,AF$1)</f>
        <v>#NAME?</v>
      </c>
      <c r="AG99" s="719" t="e">
        <f ca="1">_xll.BDP($T99,AG$1)</f>
        <v>#NAME?</v>
      </c>
      <c r="AH99" s="719" t="e">
        <f ca="1">VLOOKUP(AF99,Values!$A$1:$C$12,2,FALSE)</f>
        <v>#NAME?</v>
      </c>
      <c r="AI99" s="716" t="e">
        <f ca="1">_xll.BDP($T99,$AI$1)</f>
        <v>#NAME?</v>
      </c>
      <c r="AJ99" s="716" t="e">
        <f ca="1">_xll.BDP($T99,$AJ$1)</f>
        <v>#NAME?</v>
      </c>
      <c r="AK99" s="716" t="e">
        <f ca="1">_xll.BDP($T99,$AK$1)</f>
        <v>#NAME?</v>
      </c>
      <c r="AL99" s="721" t="e">
        <f ca="1">VLOOKUP(AK99,Values!$E$2:$F$8,2,)</f>
        <v>#NAME?</v>
      </c>
      <c r="AM99" s="719" t="e">
        <f ca="1">_xll.BDP($T99,$AM$1)</f>
        <v>#NAME?</v>
      </c>
      <c r="AN99" s="719" t="e">
        <f ca="1">_xll.BDP($T99,$AN$1)</f>
        <v>#NAME?</v>
      </c>
      <c r="AO99" s="719" t="e">
        <f ca="1">_xll.BDP($T99,$AO$1)</f>
        <v>#NAME?</v>
      </c>
      <c r="AP99" s="719" t="str">
        <f t="shared" si="55"/>
        <v>3yr</v>
      </c>
      <c r="AQ99" s="775" t="e">
        <f ca="1">_xll.BDP(T99,"YRS_TO_MTY_ISSUE")</f>
        <v>#NAME?</v>
      </c>
      <c r="AR99" s="794">
        <f t="shared" si="56"/>
        <v>3</v>
      </c>
      <c r="AS99" s="795"/>
      <c r="AT99" s="719" t="e">
        <f ca="1">_xll.BDP($T99,AT$1)</f>
        <v>#NAME?</v>
      </c>
      <c r="AU99" s="719" t="e">
        <f ca="1">_xll.BDP(T99,$AU$1)</f>
        <v>#NAME?</v>
      </c>
      <c r="AV99" s="719" t="e">
        <f ca="1">_xll.BDP(T99,$AV$1)</f>
        <v>#NAME?</v>
      </c>
      <c r="AW99" s="719" t="e">
        <f ca="1">_xll.BDP($T99,AW$1)</f>
        <v>#NAME?</v>
      </c>
      <c r="AX99" s="719" t="e">
        <f t="shared" ca="1" si="57"/>
        <v>#NAME?</v>
      </c>
      <c r="AY99" s="719" t="e">
        <f ca="1">_xll.BDP(T99,$AY$1)</f>
        <v>#NAME?</v>
      </c>
      <c r="AZ99" s="719" t="e">
        <f t="shared" ca="1" si="58"/>
        <v>#NAME?</v>
      </c>
      <c r="BA99" s="719" t="e">
        <f t="shared" ca="1" si="59"/>
        <v>#NAME?</v>
      </c>
      <c r="BB99" s="719" t="e">
        <f ca="1">VLOOKUP(Y99,Values!$H$2:$I$15,2,FALSE)</f>
        <v>#NAME?</v>
      </c>
      <c r="BC99" s="719" t="e">
        <f ca="1">_xll.BDS(T99,$BC$1,"cols=1;rows=2")</f>
        <v>#NAME?</v>
      </c>
    </row>
    <row r="100" spans="1:55" ht="12.75" customHeight="1" x14ac:dyDescent="0.3">
      <c r="A100" s="707">
        <v>42011</v>
      </c>
      <c r="B100" s="706" t="s">
        <v>8779</v>
      </c>
      <c r="C100" s="708" t="s">
        <v>11</v>
      </c>
      <c r="D100" s="709">
        <v>500</v>
      </c>
      <c r="E100" s="708" t="s">
        <v>12</v>
      </c>
      <c r="F100" s="710">
        <v>43112</v>
      </c>
      <c r="G100" s="711" t="s">
        <v>908</v>
      </c>
      <c r="H100" s="712" t="s">
        <v>652</v>
      </c>
      <c r="I100" s="761" t="s">
        <v>805</v>
      </c>
      <c r="J100" s="761" t="s">
        <v>3742</v>
      </c>
      <c r="K100" s="712">
        <v>-20</v>
      </c>
      <c r="L100" s="714"/>
      <c r="M100" s="712"/>
      <c r="N100" s="706" t="s">
        <v>1420</v>
      </c>
      <c r="O100" s="712">
        <v>4.2</v>
      </c>
      <c r="P100" s="708" t="s">
        <v>1946</v>
      </c>
      <c r="Q100" s="714"/>
      <c r="R100" s="708">
        <v>2.5</v>
      </c>
      <c r="S100" s="708" t="s">
        <v>8815</v>
      </c>
      <c r="T100" s="715" t="str">
        <f t="shared" si="52"/>
        <v>EK6868211 Corp</v>
      </c>
      <c r="U100" s="716" t="e">
        <f ca="1">_xll.BDP($T100,$U$1)</f>
        <v>#NAME?</v>
      </c>
      <c r="V100" s="715">
        <f t="shared" si="53"/>
        <v>1</v>
      </c>
      <c r="W100" s="715">
        <f t="shared" si="54"/>
        <v>2</v>
      </c>
      <c r="X100" s="715" t="str">
        <f t="shared" si="51"/>
        <v>Q1</v>
      </c>
      <c r="Y100" s="717" t="e">
        <f ca="1">_xll.BDP($T100,Y$1)</f>
        <v>#NAME?</v>
      </c>
      <c r="Z100" s="717" t="e">
        <f ca="1">_xll.BDP($T100,$Z$1)</f>
        <v>#NAME?</v>
      </c>
      <c r="AA100" s="717" t="e">
        <f ca="1">_xll.BDP($T100,AA$1)</f>
        <v>#NAME?</v>
      </c>
      <c r="AB100" s="718" t="e">
        <f ca="1">IF(AA100="FLOATING",J100,(_xll.BDP($T100,AB$1)/100))</f>
        <v>#NAME?</v>
      </c>
      <c r="AC100" s="719" t="e">
        <f ca="1">_xll.BDP(T100,$AC$1)</f>
        <v>#NAME?</v>
      </c>
      <c r="AD100" s="720" t="e">
        <f ca="1">_xll.BDP($T100,AD$1)</f>
        <v>#NAME?</v>
      </c>
      <c r="AE100" s="719" t="e">
        <f ca="1">_xll.BDP($T100,AE$1)</f>
        <v>#NAME?</v>
      </c>
      <c r="AF100" s="715" t="e">
        <f ca="1">_xll.BDP($T100,AF$1)</f>
        <v>#NAME?</v>
      </c>
      <c r="AG100" s="719" t="e">
        <f ca="1">_xll.BDP($T100,AG$1)</f>
        <v>#NAME?</v>
      </c>
      <c r="AH100" s="719" t="e">
        <f ca="1">VLOOKUP(AF100,Values!$A$1:$C$12,2,FALSE)</f>
        <v>#NAME?</v>
      </c>
      <c r="AI100" s="716" t="e">
        <f ca="1">_xll.BDP($T100,$AI$1)</f>
        <v>#NAME?</v>
      </c>
      <c r="AJ100" s="716" t="e">
        <f ca="1">_xll.BDP($T100,$AJ$1)</f>
        <v>#NAME?</v>
      </c>
      <c r="AK100" s="716" t="e">
        <f ca="1">_xll.BDP($T100,$AK$1)</f>
        <v>#NAME?</v>
      </c>
      <c r="AL100" s="721" t="e">
        <f ca="1">VLOOKUP(AK100,Values!$E$2:$F$8,2,)</f>
        <v>#NAME?</v>
      </c>
      <c r="AM100" s="719" t="e">
        <f ca="1">_xll.BDP($T100,$AM$1)</f>
        <v>#NAME?</v>
      </c>
      <c r="AN100" s="719" t="e">
        <f ca="1">_xll.BDP($T100,$AN$1)</f>
        <v>#NAME?</v>
      </c>
      <c r="AO100" s="719" t="e">
        <f ca="1">_xll.BDP($T100,$AO$1)</f>
        <v>#NAME?</v>
      </c>
      <c r="AP100" s="719" t="str">
        <f t="shared" si="55"/>
        <v>3yr</v>
      </c>
      <c r="AQ100" s="775" t="e">
        <f ca="1">_xll.BDP(T100,"YRS_TO_MTY_ISSUE")</f>
        <v>#NAME?</v>
      </c>
      <c r="AR100" s="794">
        <f t="shared" si="56"/>
        <v>3</v>
      </c>
      <c r="AS100" s="795"/>
      <c r="AT100" s="719" t="e">
        <f ca="1">_xll.BDP($T100,AT$1)</f>
        <v>#NAME?</v>
      </c>
      <c r="AU100" s="719" t="e">
        <f ca="1">_xll.BDP(T100,$AU$1)</f>
        <v>#NAME?</v>
      </c>
      <c r="AV100" s="719" t="e">
        <f ca="1">_xll.BDP(T100,$AV$1)</f>
        <v>#NAME?</v>
      </c>
      <c r="AW100" s="719" t="e">
        <f ca="1">_xll.BDP($T100,AW$1)</f>
        <v>#NAME?</v>
      </c>
      <c r="AX100" s="719" t="e">
        <f t="shared" ca="1" si="57"/>
        <v>#NAME?</v>
      </c>
      <c r="AY100" s="719" t="e">
        <f ca="1">_xll.BDP(T100,$AY$1)</f>
        <v>#NAME?</v>
      </c>
      <c r="AZ100" s="719" t="e">
        <f t="shared" ca="1" si="58"/>
        <v>#NAME?</v>
      </c>
      <c r="BA100" s="719" t="e">
        <f t="shared" ca="1" si="59"/>
        <v>#NAME?</v>
      </c>
      <c r="BB100" s="719" t="e">
        <f ca="1">VLOOKUP(Y100,Values!$H$2:$I$15,2,FALSE)</f>
        <v>#NAME?</v>
      </c>
      <c r="BC100" s="719" t="s">
        <v>9428</v>
      </c>
    </row>
    <row r="101" spans="1:55" ht="12.75" customHeight="1" x14ac:dyDescent="0.3">
      <c r="A101" s="707">
        <v>42011</v>
      </c>
      <c r="B101" s="706" t="s">
        <v>5485</v>
      </c>
      <c r="C101" s="708" t="s">
        <v>73</v>
      </c>
      <c r="D101" s="709">
        <v>500</v>
      </c>
      <c r="E101" s="708" t="s">
        <v>12</v>
      </c>
      <c r="F101" s="710">
        <v>43112</v>
      </c>
      <c r="G101" s="711" t="s">
        <v>8780</v>
      </c>
      <c r="H101" s="712" t="s">
        <v>2299</v>
      </c>
      <c r="I101" s="761" t="s">
        <v>3656</v>
      </c>
      <c r="J101" s="761" t="s">
        <v>6399</v>
      </c>
      <c r="K101" s="712">
        <v>-12</v>
      </c>
      <c r="L101" s="714"/>
      <c r="M101" s="712"/>
      <c r="N101" s="706" t="s">
        <v>169</v>
      </c>
      <c r="O101" s="712">
        <v>2.2000000000000002</v>
      </c>
      <c r="P101" s="708" t="s">
        <v>2097</v>
      </c>
      <c r="Q101" s="714"/>
      <c r="R101" s="708">
        <v>9</v>
      </c>
      <c r="S101" s="708" t="s">
        <v>8817</v>
      </c>
      <c r="T101" s="715" t="str">
        <f t="shared" si="52"/>
        <v>EK6868872 Corp</v>
      </c>
      <c r="U101" s="716" t="e">
        <f ca="1">_xll.BDP($T101,$U$1)</f>
        <v>#NAME?</v>
      </c>
      <c r="V101" s="715">
        <f t="shared" si="53"/>
        <v>1</v>
      </c>
      <c r="W101" s="715">
        <f t="shared" si="54"/>
        <v>2</v>
      </c>
      <c r="X101" s="715" t="str">
        <f t="shared" si="51"/>
        <v>Q1</v>
      </c>
      <c r="Y101" s="717" t="e">
        <f ca="1">_xll.BDP($T101,Y$1)</f>
        <v>#NAME?</v>
      </c>
      <c r="Z101" s="717" t="e">
        <f ca="1">_xll.BDP($T101,$Z$1)</f>
        <v>#NAME?</v>
      </c>
      <c r="AA101" s="717" t="e">
        <f ca="1">_xll.BDP($T101,AA$1)</f>
        <v>#NAME?</v>
      </c>
      <c r="AB101" s="718" t="e">
        <f ca="1">IF(AA101="FLOATING",J101,(_xll.BDP($T101,AB$1)/100))</f>
        <v>#NAME?</v>
      </c>
      <c r="AC101" s="719" t="e">
        <f ca="1">_xll.BDP(T101,$AC$1)</f>
        <v>#NAME?</v>
      </c>
      <c r="AD101" s="720" t="e">
        <f ca="1">_xll.BDP($T101,AD$1)</f>
        <v>#NAME?</v>
      </c>
      <c r="AE101" s="719" t="e">
        <f ca="1">_xll.BDP($T101,AE$1)</f>
        <v>#NAME?</v>
      </c>
      <c r="AF101" s="715" t="e">
        <f ca="1">_xll.BDP($T101,AF$1)</f>
        <v>#NAME?</v>
      </c>
      <c r="AG101" s="719" t="e">
        <f ca="1">_xll.BDP($T101,AG$1)</f>
        <v>#NAME?</v>
      </c>
      <c r="AH101" s="719" t="e">
        <f ca="1">VLOOKUP(AF101,Values!$A$1:$C$12,2,FALSE)</f>
        <v>#NAME?</v>
      </c>
      <c r="AI101" s="716" t="e">
        <f ca="1">_xll.BDP($T101,$AI$1)</f>
        <v>#NAME?</v>
      </c>
      <c r="AJ101" s="716" t="e">
        <f ca="1">_xll.BDP($T101,$AJ$1)</f>
        <v>#NAME?</v>
      </c>
      <c r="AK101" s="716" t="e">
        <f ca="1">_xll.BDP($T101,$AK$1)</f>
        <v>#NAME?</v>
      </c>
      <c r="AL101" s="721" t="e">
        <f ca="1">VLOOKUP(AK101,Values!$E$2:$F$8,2,)</f>
        <v>#NAME?</v>
      </c>
      <c r="AM101" s="719" t="e">
        <f ca="1">_xll.BDP($T101,$AM$1)</f>
        <v>#NAME?</v>
      </c>
      <c r="AN101" s="719" t="e">
        <f ca="1">_xll.BDP($T101,$AN$1)</f>
        <v>#NAME?</v>
      </c>
      <c r="AO101" s="719" t="e">
        <f ca="1">_xll.BDP($T101,$AO$1)</f>
        <v>#NAME?</v>
      </c>
      <c r="AP101" s="719" t="str">
        <f t="shared" si="55"/>
        <v>3yr</v>
      </c>
      <c r="AQ101" s="775" t="e">
        <f ca="1">_xll.BDP(T101,"YRS_TO_MTY_ISSUE")</f>
        <v>#NAME?</v>
      </c>
      <c r="AR101" s="794">
        <f t="shared" si="56"/>
        <v>3</v>
      </c>
      <c r="AS101" s="795"/>
      <c r="AT101" s="719" t="e">
        <f ca="1">_xll.BDP($T101,AT$1)</f>
        <v>#NAME?</v>
      </c>
      <c r="AU101" s="719" t="e">
        <f ca="1">_xll.BDP(T101,$AU$1)</f>
        <v>#NAME?</v>
      </c>
      <c r="AV101" s="719" t="e">
        <f ca="1">_xll.BDP(T101,$AV$1)</f>
        <v>#NAME?</v>
      </c>
      <c r="AW101" s="719" t="e">
        <f ca="1">_xll.BDP($T101,AW$1)</f>
        <v>#NAME?</v>
      </c>
      <c r="AX101" s="719" t="e">
        <f t="shared" ca="1" si="57"/>
        <v>#NAME?</v>
      </c>
      <c r="AY101" s="719" t="e">
        <f ca="1">_xll.BDP(T101,$AY$1)</f>
        <v>#NAME?</v>
      </c>
      <c r="AZ101" s="719" t="e">
        <f t="shared" ca="1" si="58"/>
        <v>#NAME?</v>
      </c>
      <c r="BA101" s="719" t="e">
        <f t="shared" ca="1" si="59"/>
        <v>#NAME?</v>
      </c>
      <c r="BB101" s="719" t="e">
        <f ca="1">VLOOKUP(Y101,Values!$H$2:$I$15,2,FALSE)</f>
        <v>#NAME?</v>
      </c>
      <c r="BC101" s="719" t="s">
        <v>9099</v>
      </c>
    </row>
    <row r="102" spans="1:55" ht="12.75" customHeight="1" x14ac:dyDescent="0.3">
      <c r="A102" s="707">
        <v>42011</v>
      </c>
      <c r="B102" s="706" t="s">
        <v>8781</v>
      </c>
      <c r="C102" s="708" t="s">
        <v>73</v>
      </c>
      <c r="D102" s="709">
        <v>1250</v>
      </c>
      <c r="E102" s="708" t="s">
        <v>12</v>
      </c>
      <c r="F102" s="710">
        <v>43112</v>
      </c>
      <c r="G102" s="711" t="s">
        <v>8780</v>
      </c>
      <c r="H102" s="712" t="s">
        <v>1432</v>
      </c>
      <c r="I102" s="761" t="s">
        <v>410</v>
      </c>
      <c r="J102" s="761" t="s">
        <v>6226</v>
      </c>
      <c r="K102" s="712">
        <v>-12</v>
      </c>
      <c r="L102" s="714"/>
      <c r="M102" s="712"/>
      <c r="N102" s="706" t="s">
        <v>4095</v>
      </c>
      <c r="O102" s="712">
        <v>2.6</v>
      </c>
      <c r="P102" s="708" t="s">
        <v>2097</v>
      </c>
      <c r="Q102" s="714"/>
      <c r="R102" s="708">
        <v>9</v>
      </c>
      <c r="S102" s="708" t="s">
        <v>8818</v>
      </c>
      <c r="T102" s="715" t="str">
        <f t="shared" si="52"/>
        <v>EK6868575 Corp</v>
      </c>
      <c r="U102" s="716" t="e">
        <f ca="1">_xll.BDP($T102,$U$1)</f>
        <v>#NAME?</v>
      </c>
      <c r="V102" s="715">
        <f t="shared" si="53"/>
        <v>1</v>
      </c>
      <c r="W102" s="715">
        <f t="shared" si="54"/>
        <v>2</v>
      </c>
      <c r="X102" s="715" t="str">
        <f t="shared" si="51"/>
        <v>Q1</v>
      </c>
      <c r="Y102" s="717" t="e">
        <f ca="1">_xll.BDP($T102,Y$1)</f>
        <v>#NAME?</v>
      </c>
      <c r="Z102" s="717" t="e">
        <f ca="1">_xll.BDP($T102,$Z$1)</f>
        <v>#NAME?</v>
      </c>
      <c r="AA102" s="717" t="e">
        <f ca="1">_xll.BDP($T102,AA$1)</f>
        <v>#NAME?</v>
      </c>
      <c r="AB102" s="718" t="e">
        <f ca="1">IF(AA102="FLOATING",J102,(_xll.BDP($T102,AB$1)/100))</f>
        <v>#NAME?</v>
      </c>
      <c r="AC102" s="719" t="e">
        <f ca="1">_xll.BDP(T102,$AC$1)</f>
        <v>#NAME?</v>
      </c>
      <c r="AD102" s="720" t="e">
        <f ca="1">_xll.BDP($T102,AD$1)</f>
        <v>#NAME?</v>
      </c>
      <c r="AE102" s="719" t="e">
        <f ca="1">_xll.BDP($T102,AE$1)</f>
        <v>#NAME?</v>
      </c>
      <c r="AF102" s="715" t="e">
        <f ca="1">_xll.BDP($T102,AF$1)</f>
        <v>#NAME?</v>
      </c>
      <c r="AG102" s="719" t="e">
        <f ca="1">_xll.BDP($T102,AG$1)</f>
        <v>#NAME?</v>
      </c>
      <c r="AH102" s="719" t="e">
        <f ca="1">VLOOKUP(AF102,Values!$A$1:$C$12,2,FALSE)</f>
        <v>#NAME?</v>
      </c>
      <c r="AI102" s="716" t="e">
        <f ca="1">_xll.BDP($T102,$AI$1)</f>
        <v>#NAME?</v>
      </c>
      <c r="AJ102" s="716" t="e">
        <f ca="1">_xll.BDP($T102,$AJ$1)</f>
        <v>#NAME?</v>
      </c>
      <c r="AK102" s="716" t="e">
        <f ca="1">_xll.BDP($T102,$AK$1)</f>
        <v>#NAME?</v>
      </c>
      <c r="AL102" s="721" t="e">
        <f ca="1">VLOOKUP(AK102,Values!$E$2:$F$8,2,)</f>
        <v>#NAME?</v>
      </c>
      <c r="AM102" s="719" t="e">
        <f ca="1">_xll.BDP($T102,$AM$1)</f>
        <v>#NAME?</v>
      </c>
      <c r="AN102" s="719" t="e">
        <f ca="1">_xll.BDP($T102,$AN$1)</f>
        <v>#NAME?</v>
      </c>
      <c r="AO102" s="719" t="e">
        <f ca="1">_xll.BDP($T102,$AO$1)</f>
        <v>#NAME?</v>
      </c>
      <c r="AP102" s="719" t="str">
        <f t="shared" si="55"/>
        <v>3yr</v>
      </c>
      <c r="AQ102" s="775" t="e">
        <f ca="1">_xll.BDP(T102,"YRS_TO_MTY_ISSUE")</f>
        <v>#NAME?</v>
      </c>
      <c r="AR102" s="794">
        <f t="shared" si="56"/>
        <v>3</v>
      </c>
      <c r="AS102" s="795"/>
      <c r="AT102" s="719" t="e">
        <f ca="1">_xll.BDP($T102,AT$1)</f>
        <v>#NAME?</v>
      </c>
      <c r="AU102" s="719" t="e">
        <f ca="1">_xll.BDP(T102,$AU$1)</f>
        <v>#NAME?</v>
      </c>
      <c r="AV102" s="719" t="e">
        <f ca="1">_xll.BDP(T102,$AV$1)</f>
        <v>#NAME?</v>
      </c>
      <c r="AW102" s="719" t="e">
        <f ca="1">_xll.BDP($T102,AW$1)</f>
        <v>#NAME?</v>
      </c>
      <c r="AX102" s="719" t="e">
        <f t="shared" ca="1" si="57"/>
        <v>#NAME?</v>
      </c>
      <c r="AY102" s="719" t="e">
        <f ca="1">_xll.BDP(T102,$AY$1)</f>
        <v>#NAME?</v>
      </c>
      <c r="AZ102" s="719" t="e">
        <f t="shared" ca="1" si="58"/>
        <v>#NAME?</v>
      </c>
      <c r="BA102" s="719" t="e">
        <f t="shared" ca="1" si="59"/>
        <v>#NAME?</v>
      </c>
      <c r="BB102" s="719" t="e">
        <f ca="1">VLOOKUP(Y102,Values!$H$2:$I$15,2,FALSE)</f>
        <v>#NAME?</v>
      </c>
      <c r="BC102" s="719" t="e">
        <f ca="1">_xll.BDS(T102,$BC$1,"cols=1;rows=3")</f>
        <v>#NAME?</v>
      </c>
    </row>
    <row r="103" spans="1:55" ht="12.75" customHeight="1" x14ac:dyDescent="0.3">
      <c r="A103" s="707">
        <v>42011</v>
      </c>
      <c r="B103" s="706" t="s">
        <v>8782</v>
      </c>
      <c r="C103" s="708" t="s">
        <v>11</v>
      </c>
      <c r="D103" s="709">
        <v>250</v>
      </c>
      <c r="E103" s="708" t="s">
        <v>37</v>
      </c>
      <c r="F103" s="710">
        <v>43845</v>
      </c>
      <c r="G103" s="711" t="s">
        <v>8739</v>
      </c>
      <c r="H103" s="712" t="s">
        <v>631</v>
      </c>
      <c r="I103" s="761" t="s">
        <v>5193</v>
      </c>
      <c r="J103" s="761" t="s">
        <v>5194</v>
      </c>
      <c r="K103" s="712">
        <v>-18</v>
      </c>
      <c r="L103" s="714"/>
      <c r="M103" s="712"/>
      <c r="N103" s="706" t="s">
        <v>4057</v>
      </c>
      <c r="O103" s="712">
        <v>5.2</v>
      </c>
      <c r="P103" s="708" t="s">
        <v>3411</v>
      </c>
      <c r="Q103" s="714"/>
      <c r="R103" s="708">
        <v>2.5</v>
      </c>
      <c r="S103" s="708" t="s">
        <v>8819</v>
      </c>
      <c r="T103" s="715" t="str">
        <f t="shared" si="52"/>
        <v>EK6869052 Corp</v>
      </c>
      <c r="U103" s="716" t="e">
        <f ca="1">_xll.BDP($T103,$U$1)</f>
        <v>#NAME?</v>
      </c>
      <c r="V103" s="715">
        <f t="shared" si="53"/>
        <v>1</v>
      </c>
      <c r="W103" s="715">
        <f t="shared" si="54"/>
        <v>2</v>
      </c>
      <c r="X103" s="715" t="str">
        <f t="shared" si="51"/>
        <v>Q1</v>
      </c>
      <c r="Y103" s="717" t="e">
        <f ca="1">_xll.BDP($T103,Y$1)</f>
        <v>#NAME?</v>
      </c>
      <c r="Z103" s="717" t="e">
        <f ca="1">_xll.BDP($T103,$Z$1)</f>
        <v>#NAME?</v>
      </c>
      <c r="AA103" s="717" t="e">
        <f ca="1">_xll.BDP($T103,AA$1)</f>
        <v>#NAME?</v>
      </c>
      <c r="AB103" s="718" t="e">
        <f ca="1">IF(AA103="FLOATING",J103,(_xll.BDP($T103,AB$1)/100))</f>
        <v>#NAME?</v>
      </c>
      <c r="AC103" s="719" t="e">
        <f ca="1">_xll.BDP(T103,$AC$1)</f>
        <v>#NAME?</v>
      </c>
      <c r="AD103" s="720" t="e">
        <f ca="1">_xll.BDP($T103,AD$1)</f>
        <v>#NAME?</v>
      </c>
      <c r="AE103" s="719" t="e">
        <f ca="1">_xll.BDP($T103,AE$1)</f>
        <v>#NAME?</v>
      </c>
      <c r="AF103" s="715" t="e">
        <f ca="1">_xll.BDP($T103,AF$1)</f>
        <v>#NAME?</v>
      </c>
      <c r="AG103" s="719" t="e">
        <f ca="1">_xll.BDP($T103,AG$1)</f>
        <v>#NAME?</v>
      </c>
      <c r="AH103" s="719" t="e">
        <f ca="1">VLOOKUP(AF103,Values!$A$1:$C$12,2,FALSE)</f>
        <v>#NAME?</v>
      </c>
      <c r="AI103" s="716" t="e">
        <f ca="1">_xll.BDP($T103,$AI$1)</f>
        <v>#NAME?</v>
      </c>
      <c r="AJ103" s="716" t="e">
        <f ca="1">_xll.BDP($T103,$AJ$1)</f>
        <v>#NAME?</v>
      </c>
      <c r="AK103" s="716" t="e">
        <f ca="1">_xll.BDP($T103,$AK$1)</f>
        <v>#NAME?</v>
      </c>
      <c r="AL103" s="721" t="e">
        <f ca="1">VLOOKUP(AK103,Values!$E$2:$F$8,2,)</f>
        <v>#NAME?</v>
      </c>
      <c r="AM103" s="719" t="e">
        <f ca="1">_xll.BDP($T103,$AM$1)</f>
        <v>#NAME?</v>
      </c>
      <c r="AN103" s="719" t="e">
        <f ca="1">_xll.BDP($T103,$AN$1)</f>
        <v>#NAME?</v>
      </c>
      <c r="AO103" s="719" t="e">
        <f ca="1">_xll.BDP($T103,$AO$1)</f>
        <v>#NAME?</v>
      </c>
      <c r="AP103" s="719" t="str">
        <f t="shared" si="55"/>
        <v>5yr</v>
      </c>
      <c r="AQ103" s="775" t="e">
        <f ca="1">_xll.BDP(T103,"YRS_TO_MTY_ISSUE")</f>
        <v>#NAME?</v>
      </c>
      <c r="AR103" s="794">
        <f t="shared" si="56"/>
        <v>5</v>
      </c>
      <c r="AS103" s="795"/>
      <c r="AT103" s="719" t="e">
        <f ca="1">_xll.BDP($T103,AT$1)</f>
        <v>#NAME?</v>
      </c>
      <c r="AU103" s="719" t="e">
        <f ca="1">_xll.BDP(T103,$AU$1)</f>
        <v>#NAME?</v>
      </c>
      <c r="AV103" s="719" t="e">
        <f ca="1">_xll.BDP(T103,$AV$1)</f>
        <v>#NAME?</v>
      </c>
      <c r="AW103" s="719" t="e">
        <f ca="1">_xll.BDP($T103,AW$1)</f>
        <v>#NAME?</v>
      </c>
      <c r="AX103" s="719" t="e">
        <f t="shared" ca="1" si="57"/>
        <v>#NAME?</v>
      </c>
      <c r="AY103" s="719" t="e">
        <f ca="1">_xll.BDP(T103,$AY$1)</f>
        <v>#NAME?</v>
      </c>
      <c r="AZ103" s="719" t="e">
        <f t="shared" ca="1" si="58"/>
        <v>#NAME?</v>
      </c>
      <c r="BA103" s="719" t="e">
        <f t="shared" ca="1" si="59"/>
        <v>#NAME?</v>
      </c>
      <c r="BB103" s="719" t="e">
        <f ca="1">VLOOKUP(Y103,Values!$H$2:$I$15,2,FALSE)</f>
        <v>#NAME?</v>
      </c>
      <c r="BC103" s="719" t="s">
        <v>9601</v>
      </c>
    </row>
    <row r="104" spans="1:55" s="891" customFormat="1" ht="12.75" customHeight="1" x14ac:dyDescent="0.3">
      <c r="A104" s="890">
        <v>42011</v>
      </c>
      <c r="B104" s="891" t="s">
        <v>8783</v>
      </c>
      <c r="C104" s="892" t="s">
        <v>2062</v>
      </c>
      <c r="D104" s="893">
        <v>250</v>
      </c>
      <c r="E104" s="892" t="s">
        <v>37</v>
      </c>
      <c r="F104" s="894">
        <v>43845</v>
      </c>
      <c r="G104" s="895" t="s">
        <v>8784</v>
      </c>
      <c r="H104" s="896" t="s">
        <v>2299</v>
      </c>
      <c r="I104" s="897" t="s">
        <v>2299</v>
      </c>
      <c r="J104" s="897" t="s">
        <v>8785</v>
      </c>
      <c r="K104" s="896">
        <v>-20</v>
      </c>
      <c r="L104" s="898"/>
      <c r="M104" s="896"/>
      <c r="N104" s="891" t="s">
        <v>8786</v>
      </c>
      <c r="O104" s="896">
        <v>1.5</v>
      </c>
      <c r="P104" s="892" t="s">
        <v>2020</v>
      </c>
      <c r="Q104" s="898"/>
      <c r="R104" s="892">
        <v>-7</v>
      </c>
      <c r="S104" s="892" t="s">
        <v>8806</v>
      </c>
      <c r="T104" s="899" t="str">
        <f t="shared" si="52"/>
        <v>EK6869417 Corp</v>
      </c>
      <c r="U104" s="900" t="e">
        <f ca="1">_xll.BDP($T104,$U$1)</f>
        <v>#NAME?</v>
      </c>
      <c r="V104" s="899">
        <f t="shared" si="53"/>
        <v>1</v>
      </c>
      <c r="W104" s="899">
        <f t="shared" si="54"/>
        <v>2</v>
      </c>
      <c r="X104" s="899" t="str">
        <f t="shared" si="51"/>
        <v>Q1</v>
      </c>
      <c r="Y104" s="901" t="e">
        <f ca="1">_xll.BDP($T104,Y$1)</f>
        <v>#NAME?</v>
      </c>
      <c r="Z104" s="901" t="e">
        <f ca="1">_xll.BDP($T104,$Z$1)</f>
        <v>#NAME?</v>
      </c>
      <c r="AA104" s="901" t="e">
        <f ca="1">_xll.BDP($T104,AA$1)</f>
        <v>#NAME?</v>
      </c>
      <c r="AB104" s="902" t="e">
        <f ca="1">IF(AA104="FLOATING",J104,(_xll.BDP($T104,AB$1)/100))</f>
        <v>#NAME?</v>
      </c>
      <c r="AC104" s="903" t="e">
        <f ca="1">_xll.BDP(T104,$AC$1)</f>
        <v>#NAME?</v>
      </c>
      <c r="AD104" s="899" t="e">
        <f ca="1">_xll.BDP($T104,AD$1)</f>
        <v>#NAME?</v>
      </c>
      <c r="AE104" s="903" t="e">
        <f ca="1">_xll.BDP($T104,AE$1)</f>
        <v>#NAME?</v>
      </c>
      <c r="AF104" s="899" t="e">
        <f ca="1">_xll.BDP($T104,AF$1)</f>
        <v>#NAME?</v>
      </c>
      <c r="AG104" s="903" t="e">
        <f ca="1">_xll.BDP($T104,AG$1)</f>
        <v>#NAME?</v>
      </c>
      <c r="AH104" s="903" t="e">
        <f ca="1">VLOOKUP(AF104,Values!$A$1:$C$12,2,FALSE)</f>
        <v>#NAME?</v>
      </c>
      <c r="AI104" s="900" t="e">
        <f ca="1">_xll.BDP($T104,$AI$1)</f>
        <v>#NAME?</v>
      </c>
      <c r="AJ104" s="900" t="e">
        <f ca="1">_xll.BDP($T104,$AJ$1)</f>
        <v>#NAME?</v>
      </c>
      <c r="AK104" s="900" t="e">
        <f ca="1">_xll.BDP($T104,$AK$1)</f>
        <v>#NAME?</v>
      </c>
      <c r="AL104" s="892" t="e">
        <f ca="1">VLOOKUP(AK104,Values!$E$2:$F$8,2,)</f>
        <v>#NAME?</v>
      </c>
      <c r="AM104" s="903" t="e">
        <f ca="1">_xll.BDP($T104,$AM$1)</f>
        <v>#NAME?</v>
      </c>
      <c r="AN104" s="903" t="e">
        <f ca="1">_xll.BDP($T104,$AN$1)</f>
        <v>#NAME?</v>
      </c>
      <c r="AO104" s="903" t="e">
        <f ca="1">_xll.BDP($T104,$AO$1)</f>
        <v>#NAME?</v>
      </c>
      <c r="AP104" s="903" t="str">
        <f t="shared" si="55"/>
        <v>5yr</v>
      </c>
      <c r="AQ104" s="904" t="e">
        <f ca="1">_xll.BDP(T104,"YRS_TO_MTY_ISSUE")</f>
        <v>#NAME?</v>
      </c>
      <c r="AR104" s="905">
        <f t="shared" si="56"/>
        <v>5</v>
      </c>
      <c r="AS104" s="904"/>
      <c r="AT104" s="903" t="e">
        <f ca="1">_xll.BDP($T104,AT$1)</f>
        <v>#NAME?</v>
      </c>
      <c r="AU104" s="903" t="e">
        <f ca="1">_xll.BDP(T104,$AU$1)</f>
        <v>#NAME?</v>
      </c>
      <c r="AV104" s="903" t="e">
        <f ca="1">_xll.BDP(T104,$AV$1)</f>
        <v>#NAME?</v>
      </c>
      <c r="AW104" s="903" t="e">
        <f ca="1">_xll.BDP($T104,AW$1)</f>
        <v>#NAME?</v>
      </c>
      <c r="AX104" s="903" t="e">
        <f t="shared" ca="1" si="57"/>
        <v>#NAME?</v>
      </c>
      <c r="AY104" s="903" t="e">
        <f ca="1">_xll.BDP(T104,$AY$1)</f>
        <v>#NAME?</v>
      </c>
      <c r="AZ104" s="903" t="e">
        <f t="shared" ca="1" si="58"/>
        <v>#NAME?</v>
      </c>
      <c r="BA104" s="903" t="e">
        <f t="shared" ca="1" si="59"/>
        <v>#NAME?</v>
      </c>
      <c r="BB104" s="903" t="e">
        <f ca="1">VLOOKUP(Y104,Values!$H$2:$I$15,2,FALSE)</f>
        <v>#NAME?</v>
      </c>
      <c r="BC104" s="719" t="s">
        <v>9428</v>
      </c>
    </row>
    <row r="105" spans="1:55" s="891" customFormat="1" ht="12.75" customHeight="1" x14ac:dyDescent="0.3">
      <c r="A105" s="890">
        <v>42011</v>
      </c>
      <c r="B105" s="891" t="s">
        <v>8787</v>
      </c>
      <c r="C105" s="892" t="s">
        <v>2062</v>
      </c>
      <c r="D105" s="893">
        <v>1000</v>
      </c>
      <c r="E105" s="892" t="s">
        <v>37</v>
      </c>
      <c r="F105" s="894">
        <v>43845</v>
      </c>
      <c r="G105" s="895" t="s">
        <v>8784</v>
      </c>
      <c r="H105" s="896" t="s">
        <v>1444</v>
      </c>
      <c r="I105" s="897" t="s">
        <v>4332</v>
      </c>
      <c r="J105" s="897" t="s">
        <v>398</v>
      </c>
      <c r="K105" s="896">
        <v>-20</v>
      </c>
      <c r="L105" s="898"/>
      <c r="M105" s="896"/>
      <c r="N105" s="891" t="s">
        <v>49</v>
      </c>
      <c r="O105" s="896">
        <v>2.6</v>
      </c>
      <c r="P105" s="892" t="s">
        <v>2020</v>
      </c>
      <c r="Q105" s="898"/>
      <c r="R105" s="892">
        <v>-7</v>
      </c>
      <c r="S105" s="892" t="s">
        <v>8805</v>
      </c>
      <c r="T105" s="899" t="str">
        <f t="shared" si="52"/>
        <v>EK6869235 Corp</v>
      </c>
      <c r="U105" s="900" t="e">
        <f ca="1">_xll.BDP($T105,$U$1)</f>
        <v>#NAME?</v>
      </c>
      <c r="V105" s="899">
        <f t="shared" si="53"/>
        <v>1</v>
      </c>
      <c r="W105" s="899">
        <f t="shared" si="54"/>
        <v>2</v>
      </c>
      <c r="X105" s="899" t="str">
        <f t="shared" si="51"/>
        <v>Q1</v>
      </c>
      <c r="Y105" s="901" t="e">
        <f ca="1">_xll.BDP($T105,Y$1)</f>
        <v>#NAME?</v>
      </c>
      <c r="Z105" s="901" t="e">
        <f ca="1">_xll.BDP($T105,$Z$1)</f>
        <v>#NAME?</v>
      </c>
      <c r="AA105" s="901" t="e">
        <f ca="1">_xll.BDP($T105,AA$1)</f>
        <v>#NAME?</v>
      </c>
      <c r="AB105" s="902" t="e">
        <f ca="1">IF(AA105="FLOATING",J105,(_xll.BDP($T105,AB$1)/100))</f>
        <v>#NAME?</v>
      </c>
      <c r="AC105" s="903" t="e">
        <f ca="1">_xll.BDP(T105,$AC$1)</f>
        <v>#NAME?</v>
      </c>
      <c r="AD105" s="899" t="e">
        <f ca="1">_xll.BDP($T105,AD$1)</f>
        <v>#NAME?</v>
      </c>
      <c r="AE105" s="903" t="e">
        <f ca="1">_xll.BDP($T105,AE$1)</f>
        <v>#NAME?</v>
      </c>
      <c r="AF105" s="899" t="e">
        <f ca="1">_xll.BDP($T105,AF$1)</f>
        <v>#NAME?</v>
      </c>
      <c r="AG105" s="903" t="e">
        <f ca="1">_xll.BDP($T105,AG$1)</f>
        <v>#NAME?</v>
      </c>
      <c r="AH105" s="903" t="e">
        <f ca="1">VLOOKUP(AF105,Values!$A$1:$C$12,2,FALSE)</f>
        <v>#NAME?</v>
      </c>
      <c r="AI105" s="900" t="e">
        <f ca="1">_xll.BDP($T105,$AI$1)</f>
        <v>#NAME?</v>
      </c>
      <c r="AJ105" s="900" t="e">
        <f ca="1">_xll.BDP($T105,$AJ$1)</f>
        <v>#NAME?</v>
      </c>
      <c r="AK105" s="900" t="e">
        <f ca="1">_xll.BDP($T105,$AK$1)</f>
        <v>#NAME?</v>
      </c>
      <c r="AL105" s="892" t="e">
        <f ca="1">VLOOKUP(AK105,Values!$E$2:$F$8,2,)</f>
        <v>#NAME?</v>
      </c>
      <c r="AM105" s="903" t="e">
        <f ca="1">_xll.BDP($T105,$AM$1)</f>
        <v>#NAME?</v>
      </c>
      <c r="AN105" s="903" t="e">
        <f ca="1">_xll.BDP($T105,$AN$1)</f>
        <v>#NAME?</v>
      </c>
      <c r="AO105" s="903" t="e">
        <f ca="1">_xll.BDP($T105,$AO$1)</f>
        <v>#NAME?</v>
      </c>
      <c r="AP105" s="903" t="str">
        <f t="shared" si="55"/>
        <v>5yr</v>
      </c>
      <c r="AQ105" s="904" t="e">
        <f ca="1">_xll.BDP(T105,"YRS_TO_MTY_ISSUE")</f>
        <v>#NAME?</v>
      </c>
      <c r="AR105" s="905">
        <f t="shared" si="56"/>
        <v>5</v>
      </c>
      <c r="AS105" s="904"/>
      <c r="AT105" s="903" t="e">
        <f ca="1">_xll.BDP($T105,AT$1)</f>
        <v>#NAME?</v>
      </c>
      <c r="AU105" s="903" t="e">
        <f ca="1">_xll.BDP(T105,$AU$1)</f>
        <v>#NAME?</v>
      </c>
      <c r="AV105" s="903" t="e">
        <f ca="1">_xll.BDP(T105,$AV$1)</f>
        <v>#NAME?</v>
      </c>
      <c r="AW105" s="903" t="e">
        <f ca="1">_xll.BDP($T105,AW$1)</f>
        <v>#NAME?</v>
      </c>
      <c r="AX105" s="903" t="e">
        <f t="shared" ca="1" si="57"/>
        <v>#NAME?</v>
      </c>
      <c r="AY105" s="903" t="e">
        <f ca="1">_xll.BDP(T105,$AY$1)</f>
        <v>#NAME?</v>
      </c>
      <c r="AZ105" s="903" t="e">
        <f t="shared" ca="1" si="58"/>
        <v>#NAME?</v>
      </c>
      <c r="BA105" s="903" t="e">
        <f t="shared" ca="1" si="59"/>
        <v>#NAME?</v>
      </c>
      <c r="BB105" s="903" t="e">
        <f ca="1">VLOOKUP(Y105,Values!$H$2:$I$15,2,FALSE)</f>
        <v>#NAME?</v>
      </c>
      <c r="BC105" s="719" t="e">
        <f ca="1">_xll.BDS(T105,$BC$1)</f>
        <v>#NAME?</v>
      </c>
    </row>
    <row r="106" spans="1:55" s="891" customFormat="1" ht="12.75" customHeight="1" x14ac:dyDescent="0.3">
      <c r="A106" s="890">
        <v>42011</v>
      </c>
      <c r="B106" s="891" t="s">
        <v>8004</v>
      </c>
      <c r="C106" s="892" t="s">
        <v>2062</v>
      </c>
      <c r="D106" s="893">
        <v>1000</v>
      </c>
      <c r="E106" s="892" t="s">
        <v>66</v>
      </c>
      <c r="F106" s="894">
        <v>45672</v>
      </c>
      <c r="G106" s="895" t="s">
        <v>8784</v>
      </c>
      <c r="H106" s="896" t="s">
        <v>646</v>
      </c>
      <c r="I106" s="897" t="s">
        <v>4453</v>
      </c>
      <c r="J106" s="897" t="s">
        <v>41</v>
      </c>
      <c r="K106" s="896">
        <v>-15</v>
      </c>
      <c r="L106" s="898"/>
      <c r="M106" s="896"/>
      <c r="N106" s="891" t="s">
        <v>3691</v>
      </c>
      <c r="O106" s="896">
        <v>2.4</v>
      </c>
      <c r="P106" s="892" t="s">
        <v>4180</v>
      </c>
      <c r="Q106" s="898"/>
      <c r="R106" s="892">
        <v>-1</v>
      </c>
      <c r="S106" s="892" t="s">
        <v>8807</v>
      </c>
      <c r="T106" s="899" t="str">
        <f t="shared" si="52"/>
        <v>EK6869474 Corp</v>
      </c>
      <c r="U106" s="900" t="e">
        <f ca="1">_xll.BDP($T106,$U$1)</f>
        <v>#NAME?</v>
      </c>
      <c r="V106" s="899">
        <f t="shared" si="53"/>
        <v>1</v>
      </c>
      <c r="W106" s="899">
        <f t="shared" si="54"/>
        <v>2</v>
      </c>
      <c r="X106" s="899" t="str">
        <f t="shared" si="51"/>
        <v>Q1</v>
      </c>
      <c r="Y106" s="901" t="e">
        <f ca="1">_xll.BDP($T106,Y$1)</f>
        <v>#NAME?</v>
      </c>
      <c r="Z106" s="901" t="e">
        <f ca="1">_xll.BDP($T106,$Z$1)</f>
        <v>#NAME?</v>
      </c>
      <c r="AA106" s="901" t="e">
        <f ca="1">_xll.BDP($T106,AA$1)</f>
        <v>#NAME?</v>
      </c>
      <c r="AB106" s="902" t="e">
        <f ca="1">IF(AA106="FLOATING",J106,(_xll.BDP($T106,AB$1)/100))</f>
        <v>#NAME?</v>
      </c>
      <c r="AC106" s="903" t="e">
        <f ca="1">_xll.BDP(T106,$AC$1)</f>
        <v>#NAME?</v>
      </c>
      <c r="AD106" s="899" t="e">
        <f ca="1">_xll.BDP($T106,AD$1)</f>
        <v>#NAME?</v>
      </c>
      <c r="AE106" s="903" t="e">
        <f ca="1">_xll.BDP($T106,AE$1)</f>
        <v>#NAME?</v>
      </c>
      <c r="AF106" s="899" t="e">
        <f ca="1">_xll.BDP($T106,AF$1)</f>
        <v>#NAME?</v>
      </c>
      <c r="AG106" s="903" t="e">
        <f ca="1">_xll.BDP($T106,AG$1)</f>
        <v>#NAME?</v>
      </c>
      <c r="AH106" s="903" t="e">
        <f ca="1">VLOOKUP(AF106,Values!$A$1:$C$12,2,FALSE)</f>
        <v>#NAME?</v>
      </c>
      <c r="AI106" s="900" t="e">
        <f ca="1">_xll.BDP($T106,$AI$1)</f>
        <v>#NAME?</v>
      </c>
      <c r="AJ106" s="900" t="e">
        <f ca="1">_xll.BDP($T106,$AJ$1)</f>
        <v>#NAME?</v>
      </c>
      <c r="AK106" s="900" t="e">
        <f ca="1">_xll.BDP($T106,$AK$1)</f>
        <v>#NAME?</v>
      </c>
      <c r="AL106" s="892" t="e">
        <f ca="1">VLOOKUP(AK106,Values!$E$2:$F$8,2,)</f>
        <v>#NAME?</v>
      </c>
      <c r="AM106" s="903" t="e">
        <f ca="1">_xll.BDP($T106,$AM$1)</f>
        <v>#NAME?</v>
      </c>
      <c r="AN106" s="903" t="e">
        <f ca="1">_xll.BDP($T106,$AN$1)</f>
        <v>#NAME?</v>
      </c>
      <c r="AO106" s="903" t="e">
        <f ca="1">_xll.BDP($T106,$AO$1)</f>
        <v>#NAME?</v>
      </c>
      <c r="AP106" s="903" t="str">
        <f t="shared" si="55"/>
        <v>10yr</v>
      </c>
      <c r="AQ106" s="904" t="e">
        <f ca="1">_xll.BDP(T106,"YRS_TO_MTY_ISSUE")</f>
        <v>#NAME?</v>
      </c>
      <c r="AR106" s="905">
        <f t="shared" si="56"/>
        <v>10</v>
      </c>
      <c r="AS106" s="904"/>
      <c r="AT106" s="903" t="e">
        <f ca="1">_xll.BDP($T106,AT$1)</f>
        <v>#NAME?</v>
      </c>
      <c r="AU106" s="903" t="e">
        <f ca="1">_xll.BDP(T106,$AU$1)</f>
        <v>#NAME?</v>
      </c>
      <c r="AV106" s="903" t="e">
        <f ca="1">_xll.BDP(T106,$AV$1)</f>
        <v>#NAME?</v>
      </c>
      <c r="AW106" s="903" t="e">
        <f ca="1">_xll.BDP($T106,AW$1)</f>
        <v>#NAME?</v>
      </c>
      <c r="AX106" s="903" t="e">
        <f t="shared" ca="1" si="57"/>
        <v>#NAME?</v>
      </c>
      <c r="AY106" s="903" t="e">
        <f ca="1">_xll.BDP(T106,$AY$1)</f>
        <v>#NAME?</v>
      </c>
      <c r="AZ106" s="903" t="e">
        <f t="shared" ca="1" si="58"/>
        <v>#NAME?</v>
      </c>
      <c r="BA106" s="903" t="e">
        <f t="shared" ca="1" si="59"/>
        <v>#NAME?</v>
      </c>
      <c r="BB106" s="903" t="e">
        <f ca="1">VLOOKUP(Y106,Values!$H$2:$I$15,2,FALSE)</f>
        <v>#NAME?</v>
      </c>
      <c r="BC106" s="719" t="e">
        <f ca="1">_xll.BDS(T106,$BC$1)</f>
        <v>#NAME?</v>
      </c>
    </row>
    <row r="107" spans="1:55" ht="12.75" customHeight="1" x14ac:dyDescent="0.3">
      <c r="A107" s="707">
        <v>42011</v>
      </c>
      <c r="B107" s="706" t="s">
        <v>8788</v>
      </c>
      <c r="C107" s="708" t="s">
        <v>218</v>
      </c>
      <c r="D107" s="709">
        <v>600</v>
      </c>
      <c r="E107" s="708" t="s">
        <v>66</v>
      </c>
      <c r="F107" s="710">
        <v>45672</v>
      </c>
      <c r="G107" s="711" t="s">
        <v>6519</v>
      </c>
      <c r="H107" s="712" t="s">
        <v>185</v>
      </c>
      <c r="I107" s="761" t="s">
        <v>678</v>
      </c>
      <c r="J107" s="761" t="s">
        <v>321</v>
      </c>
      <c r="K107" s="712">
        <v>-20</v>
      </c>
      <c r="L107" s="714"/>
      <c r="M107" s="712"/>
      <c r="N107" s="706" t="s">
        <v>1369</v>
      </c>
      <c r="O107" s="712">
        <v>6.33</v>
      </c>
      <c r="P107" s="708" t="s">
        <v>1937</v>
      </c>
      <c r="Q107" s="714"/>
      <c r="R107" s="708">
        <v>0</v>
      </c>
      <c r="S107" s="708" t="s">
        <v>8812</v>
      </c>
      <c r="T107" s="715" t="str">
        <f t="shared" si="52"/>
        <v>EK6869110 Corp</v>
      </c>
      <c r="U107" s="716" t="e">
        <f ca="1">_xll.BDP($T107,$U$1)</f>
        <v>#NAME?</v>
      </c>
      <c r="V107" s="715">
        <f t="shared" si="53"/>
        <v>1</v>
      </c>
      <c r="W107" s="715">
        <f t="shared" si="54"/>
        <v>2</v>
      </c>
      <c r="X107" s="715" t="str">
        <f t="shared" si="51"/>
        <v>Q1</v>
      </c>
      <c r="Y107" s="717" t="e">
        <f ca="1">_xll.BDP($T107,Y$1)</f>
        <v>#NAME?</v>
      </c>
      <c r="Z107" s="717" t="e">
        <f ca="1">_xll.BDP($T107,$Z$1)</f>
        <v>#NAME?</v>
      </c>
      <c r="AA107" s="717" t="e">
        <f ca="1">_xll.BDP($T107,AA$1)</f>
        <v>#NAME?</v>
      </c>
      <c r="AB107" s="718" t="e">
        <f ca="1">IF(AA107="FLOATING",J107,(_xll.BDP($T107,AB$1)/100))</f>
        <v>#NAME?</v>
      </c>
      <c r="AC107" s="719" t="e">
        <f ca="1">_xll.BDP(T107,$AC$1)</f>
        <v>#NAME?</v>
      </c>
      <c r="AD107" s="720" t="e">
        <f ca="1">_xll.BDP($T107,AD$1)</f>
        <v>#NAME?</v>
      </c>
      <c r="AE107" s="719" t="e">
        <f ca="1">_xll.BDP($T107,AE$1)</f>
        <v>#NAME?</v>
      </c>
      <c r="AF107" s="715" t="e">
        <f ca="1">_xll.BDP($T107,AF$1)</f>
        <v>#NAME?</v>
      </c>
      <c r="AG107" s="719" t="e">
        <f ca="1">_xll.BDP($T107,AG$1)</f>
        <v>#NAME?</v>
      </c>
      <c r="AH107" s="719" t="e">
        <f ca="1">VLOOKUP(AF107,Values!$A$1:$C$12,2,FALSE)</f>
        <v>#NAME?</v>
      </c>
      <c r="AI107" s="716" t="e">
        <f ca="1">_xll.BDP($T107,$AI$1)</f>
        <v>#NAME?</v>
      </c>
      <c r="AJ107" s="716" t="e">
        <f ca="1">_xll.BDP($T107,$AJ$1)</f>
        <v>#NAME?</v>
      </c>
      <c r="AK107" s="716" t="e">
        <f ca="1">_xll.BDP($T107,$AK$1)</f>
        <v>#NAME?</v>
      </c>
      <c r="AL107" s="721" t="e">
        <f ca="1">VLOOKUP(AK107,Values!$E$2:$F$8,2,)</f>
        <v>#NAME?</v>
      </c>
      <c r="AM107" s="719" t="e">
        <f ca="1">_xll.BDP($T107,$AM$1)</f>
        <v>#NAME?</v>
      </c>
      <c r="AN107" s="719" t="e">
        <f ca="1">_xll.BDP($T107,$AN$1)</f>
        <v>#NAME?</v>
      </c>
      <c r="AO107" s="719" t="e">
        <f ca="1">_xll.BDP($T107,$AO$1)</f>
        <v>#NAME?</v>
      </c>
      <c r="AP107" s="719" t="str">
        <f t="shared" si="55"/>
        <v>10yr</v>
      </c>
      <c r="AQ107" s="775" t="e">
        <f ca="1">_xll.BDP(T107,"YRS_TO_MTY_ISSUE")</f>
        <v>#NAME?</v>
      </c>
      <c r="AR107" s="794">
        <f t="shared" si="56"/>
        <v>10</v>
      </c>
      <c r="AS107" s="795"/>
      <c r="AT107" s="719" t="e">
        <f ca="1">_xll.BDP($T107,AT$1)</f>
        <v>#NAME?</v>
      </c>
      <c r="AU107" s="719" t="e">
        <f ca="1">_xll.BDP(T107,$AU$1)</f>
        <v>#NAME?</v>
      </c>
      <c r="AV107" s="719" t="e">
        <f ca="1">_xll.BDP(T107,$AV$1)</f>
        <v>#NAME?</v>
      </c>
      <c r="AW107" s="719" t="e">
        <f ca="1">_xll.BDP($T107,AW$1)</f>
        <v>#NAME?</v>
      </c>
      <c r="AX107" s="719" t="e">
        <f t="shared" ca="1" si="57"/>
        <v>#NAME?</v>
      </c>
      <c r="AY107" s="719" t="e">
        <f ca="1">_xll.BDP(T107,$AY$1)</f>
        <v>#NAME?</v>
      </c>
      <c r="AZ107" s="719" t="e">
        <f t="shared" ca="1" si="58"/>
        <v>#NAME?</v>
      </c>
      <c r="BA107" s="719" t="e">
        <f t="shared" ca="1" si="59"/>
        <v>#NAME?</v>
      </c>
      <c r="BB107" s="719" t="e">
        <f ca="1">VLOOKUP(Y107,Values!$H$2:$I$15,2,FALSE)</f>
        <v>#NAME?</v>
      </c>
      <c r="BC107" s="719" t="e">
        <f ca="1">_xll.BDS(T107,$BC$1,"cols=1;rows=3")</f>
        <v>#NAME?</v>
      </c>
    </row>
    <row r="108" spans="1:55" ht="12.75" customHeight="1" x14ac:dyDescent="0.3">
      <c r="A108" s="707">
        <v>42011</v>
      </c>
      <c r="B108" s="706" t="s">
        <v>8789</v>
      </c>
      <c r="C108" s="708" t="s">
        <v>218</v>
      </c>
      <c r="D108" s="709">
        <v>600</v>
      </c>
      <c r="E108" s="708" t="s">
        <v>117</v>
      </c>
      <c r="F108" s="710">
        <v>52977</v>
      </c>
      <c r="G108" s="711" t="s">
        <v>6519</v>
      </c>
      <c r="H108" s="712" t="s">
        <v>593</v>
      </c>
      <c r="I108" s="761" t="s">
        <v>6977</v>
      </c>
      <c r="J108" s="761" t="s">
        <v>6978</v>
      </c>
      <c r="K108" s="712">
        <v>-20</v>
      </c>
      <c r="L108" s="714"/>
      <c r="M108" s="712"/>
      <c r="N108" s="706" t="s">
        <v>3845</v>
      </c>
      <c r="O108" s="712">
        <v>5.17</v>
      </c>
      <c r="P108" s="708" t="s">
        <v>2274</v>
      </c>
      <c r="Q108" s="714"/>
      <c r="R108" s="708">
        <v>4</v>
      </c>
      <c r="S108" s="708" t="s">
        <v>8813</v>
      </c>
      <c r="T108" s="715" t="str">
        <f t="shared" si="52"/>
        <v>EK6869177 Corp</v>
      </c>
      <c r="U108" s="716" t="e">
        <f ca="1">_xll.BDP($T108,$U$1)</f>
        <v>#NAME?</v>
      </c>
      <c r="V108" s="715">
        <f t="shared" si="53"/>
        <v>1</v>
      </c>
      <c r="W108" s="715">
        <f t="shared" si="54"/>
        <v>2</v>
      </c>
      <c r="X108" s="715" t="str">
        <f t="shared" si="51"/>
        <v>Q1</v>
      </c>
      <c r="Y108" s="717" t="e">
        <f ca="1">_xll.BDP($T108,Y$1)</f>
        <v>#NAME?</v>
      </c>
      <c r="Z108" s="717" t="e">
        <f ca="1">_xll.BDP($T108,$Z$1)</f>
        <v>#NAME?</v>
      </c>
      <c r="AA108" s="717" t="e">
        <f ca="1">_xll.BDP($T108,AA$1)</f>
        <v>#NAME?</v>
      </c>
      <c r="AB108" s="718" t="e">
        <f ca="1">IF(AA108="FLOATING",J108,(_xll.BDP($T108,AB$1)/100))</f>
        <v>#NAME?</v>
      </c>
      <c r="AC108" s="719" t="e">
        <f ca="1">_xll.BDP(T108,$AC$1)</f>
        <v>#NAME?</v>
      </c>
      <c r="AD108" s="720" t="e">
        <f ca="1">_xll.BDP($T108,AD$1)</f>
        <v>#NAME?</v>
      </c>
      <c r="AE108" s="719" t="e">
        <f ca="1">_xll.BDP($T108,AE$1)</f>
        <v>#NAME?</v>
      </c>
      <c r="AF108" s="715" t="e">
        <f ca="1">_xll.BDP($T108,AF$1)</f>
        <v>#NAME?</v>
      </c>
      <c r="AG108" s="719" t="e">
        <f ca="1">_xll.BDP($T108,AG$1)</f>
        <v>#NAME?</v>
      </c>
      <c r="AH108" s="719" t="e">
        <f ca="1">VLOOKUP(AF108,Values!$A$1:$C$12,2,FALSE)</f>
        <v>#NAME?</v>
      </c>
      <c r="AI108" s="716" t="e">
        <f ca="1">_xll.BDP($T108,$AI$1)</f>
        <v>#NAME?</v>
      </c>
      <c r="AJ108" s="716" t="e">
        <f ca="1">_xll.BDP($T108,$AJ$1)</f>
        <v>#NAME?</v>
      </c>
      <c r="AK108" s="716" t="e">
        <f ca="1">_xll.BDP($T108,$AK$1)</f>
        <v>#NAME?</v>
      </c>
      <c r="AL108" s="721" t="e">
        <f ca="1">VLOOKUP(AK108,Values!$E$2:$F$8,2,)</f>
        <v>#NAME?</v>
      </c>
      <c r="AM108" s="719" t="e">
        <f ca="1">_xll.BDP($T108,$AM$1)</f>
        <v>#NAME?</v>
      </c>
      <c r="AN108" s="719" t="e">
        <f ca="1">_xll.BDP($T108,$AN$1)</f>
        <v>#NAME?</v>
      </c>
      <c r="AO108" s="719" t="e">
        <f ca="1">_xll.BDP($T108,$AO$1)</f>
        <v>#NAME?</v>
      </c>
      <c r="AP108" s="719" t="str">
        <f t="shared" si="55"/>
        <v>30yr</v>
      </c>
      <c r="AQ108" s="775" t="e">
        <f ca="1">_xll.BDP(T108,"YRS_TO_MTY_ISSUE")</f>
        <v>#NAME?</v>
      </c>
      <c r="AR108" s="794">
        <f t="shared" si="56"/>
        <v>30</v>
      </c>
      <c r="AS108" s="795"/>
      <c r="AT108" s="719" t="e">
        <f ca="1">_xll.BDP($T108,AT$1)</f>
        <v>#NAME?</v>
      </c>
      <c r="AU108" s="719" t="e">
        <f ca="1">_xll.BDP(T108,$AU$1)</f>
        <v>#NAME?</v>
      </c>
      <c r="AV108" s="719" t="e">
        <f ca="1">_xll.BDP(T108,$AV$1)</f>
        <v>#NAME?</v>
      </c>
      <c r="AW108" s="719" t="e">
        <f ca="1">_xll.BDP($T108,AW$1)</f>
        <v>#NAME?</v>
      </c>
      <c r="AX108" s="719" t="e">
        <f t="shared" ca="1" si="57"/>
        <v>#NAME?</v>
      </c>
      <c r="AY108" s="719" t="e">
        <f ca="1">_xll.BDP(T108,$AY$1)</f>
        <v>#NAME?</v>
      </c>
      <c r="AZ108" s="719" t="e">
        <f t="shared" ca="1" si="58"/>
        <v>#NAME?</v>
      </c>
      <c r="BA108" s="719" t="e">
        <f t="shared" ca="1" si="59"/>
        <v>#NAME?</v>
      </c>
      <c r="BB108" s="719" t="e">
        <f ca="1">VLOOKUP(Y108,Values!$H$2:$I$15,2,FALSE)</f>
        <v>#NAME?</v>
      </c>
      <c r="BC108" s="719" t="s">
        <v>9599</v>
      </c>
    </row>
    <row r="109" spans="1:55" ht="12.75" customHeight="1" x14ac:dyDescent="0.3">
      <c r="A109" s="707">
        <v>42011</v>
      </c>
      <c r="B109" s="706" t="s">
        <v>8790</v>
      </c>
      <c r="C109" s="708" t="s">
        <v>208</v>
      </c>
      <c r="D109" s="709">
        <v>600</v>
      </c>
      <c r="E109" s="708" t="s">
        <v>66</v>
      </c>
      <c r="F109" s="710">
        <v>45689</v>
      </c>
      <c r="G109" s="711" t="s">
        <v>8742</v>
      </c>
      <c r="H109" s="712" t="s">
        <v>185</v>
      </c>
      <c r="I109" s="761" t="s">
        <v>4169</v>
      </c>
      <c r="J109" s="761" t="s">
        <v>665</v>
      </c>
      <c r="K109" s="712">
        <v>-25</v>
      </c>
      <c r="L109" s="714"/>
      <c r="M109" s="712"/>
      <c r="N109" s="706" t="s">
        <v>463</v>
      </c>
      <c r="O109" s="712">
        <v>5</v>
      </c>
      <c r="P109" s="708" t="s">
        <v>2092</v>
      </c>
      <c r="Q109" s="714"/>
      <c r="R109" s="708">
        <v>3</v>
      </c>
      <c r="S109" s="708" t="s">
        <v>8820</v>
      </c>
      <c r="T109" s="715" t="str">
        <f t="shared" si="52"/>
        <v>EK6868997 Corp</v>
      </c>
      <c r="U109" s="716" t="e">
        <f ca="1">_xll.BDP($T109,$U$1)</f>
        <v>#NAME?</v>
      </c>
      <c r="V109" s="715">
        <f t="shared" si="53"/>
        <v>1</v>
      </c>
      <c r="W109" s="715">
        <f t="shared" si="54"/>
        <v>2</v>
      </c>
      <c r="X109" s="715" t="str">
        <f t="shared" si="51"/>
        <v>Q1</v>
      </c>
      <c r="Y109" s="717" t="e">
        <f ca="1">_xll.BDP($T109,Y$1)</f>
        <v>#NAME?</v>
      </c>
      <c r="Z109" s="717" t="e">
        <f ca="1">_xll.BDP($T109,$Z$1)</f>
        <v>#NAME?</v>
      </c>
      <c r="AA109" s="717" t="e">
        <f ca="1">_xll.BDP($T109,AA$1)</f>
        <v>#NAME?</v>
      </c>
      <c r="AB109" s="718" t="e">
        <f ca="1">IF(AA109="FLOATING",J109,(_xll.BDP($T109,AB$1)/100))</f>
        <v>#NAME?</v>
      </c>
      <c r="AC109" s="719" t="e">
        <f ca="1">_xll.BDP(T109,$AC$1)</f>
        <v>#NAME?</v>
      </c>
      <c r="AD109" s="720" t="e">
        <f ca="1">_xll.BDP($T109,AD$1)</f>
        <v>#NAME?</v>
      </c>
      <c r="AE109" s="719" t="e">
        <f ca="1">_xll.BDP($T109,AE$1)</f>
        <v>#NAME?</v>
      </c>
      <c r="AF109" s="715" t="e">
        <f ca="1">_xll.BDP($T109,AF$1)</f>
        <v>#NAME?</v>
      </c>
      <c r="AG109" s="719" t="e">
        <f ca="1">_xll.BDP($T109,AG$1)</f>
        <v>#NAME?</v>
      </c>
      <c r="AH109" s="719" t="e">
        <f ca="1">VLOOKUP(AF109,Values!$A$1:$C$12,2,FALSE)</f>
        <v>#NAME?</v>
      </c>
      <c r="AI109" s="716" t="e">
        <f ca="1">_xll.BDP($T109,$AI$1)</f>
        <v>#NAME?</v>
      </c>
      <c r="AJ109" s="716" t="e">
        <f ca="1">_xll.BDP($T109,$AJ$1)</f>
        <v>#NAME?</v>
      </c>
      <c r="AK109" s="716" t="e">
        <f ca="1">_xll.BDP($T109,$AK$1)</f>
        <v>#NAME?</v>
      </c>
      <c r="AL109" s="721" t="e">
        <f ca="1">VLOOKUP(AK109,Values!$E$2:$F$8,2,)</f>
        <v>#NAME?</v>
      </c>
      <c r="AM109" s="719" t="e">
        <f ca="1">_xll.BDP($T109,$AM$1)</f>
        <v>#NAME?</v>
      </c>
      <c r="AN109" s="719" t="e">
        <f ca="1">_xll.BDP($T109,$AN$1)</f>
        <v>#NAME?</v>
      </c>
      <c r="AO109" s="719" t="e">
        <f ca="1">_xll.BDP($T109,$AO$1)</f>
        <v>#NAME?</v>
      </c>
      <c r="AP109" s="719" t="str">
        <f t="shared" si="55"/>
        <v>10yr</v>
      </c>
      <c r="AQ109" s="775" t="e">
        <f ca="1">_xll.BDP(T109,"YRS_TO_MTY_ISSUE")</f>
        <v>#NAME?</v>
      </c>
      <c r="AR109" s="794">
        <f t="shared" si="56"/>
        <v>10.1</v>
      </c>
      <c r="AS109" s="795"/>
      <c r="AT109" s="719" t="e">
        <f ca="1">_xll.BDP($T109,AT$1)</f>
        <v>#NAME?</v>
      </c>
      <c r="AU109" s="719" t="e">
        <f ca="1">_xll.BDP(T109,$AU$1)</f>
        <v>#NAME?</v>
      </c>
      <c r="AV109" s="719" t="e">
        <f ca="1">_xll.BDP(T109,$AV$1)</f>
        <v>#NAME?</v>
      </c>
      <c r="AW109" s="719" t="e">
        <f ca="1">_xll.BDP($T109,AW$1)</f>
        <v>#NAME?</v>
      </c>
      <c r="AX109" s="719" t="e">
        <f t="shared" ca="1" si="57"/>
        <v>#NAME?</v>
      </c>
      <c r="AY109" s="719" t="e">
        <f ca="1">_xll.BDP(T109,$AY$1)</f>
        <v>#NAME?</v>
      </c>
      <c r="AZ109" s="719" t="e">
        <f t="shared" ca="1" si="58"/>
        <v>#NAME?</v>
      </c>
      <c r="BA109" s="719" t="e">
        <f t="shared" ca="1" si="59"/>
        <v>#NAME?</v>
      </c>
      <c r="BB109" s="719" t="e">
        <f ca="1">VLOOKUP(Y109,Values!$H$2:$I$15,2,FALSE)</f>
        <v>#NAME?</v>
      </c>
      <c r="BC109" s="719" t="s">
        <v>9428</v>
      </c>
    </row>
    <row r="110" spans="1:55" ht="12.75" customHeight="1" x14ac:dyDescent="0.3">
      <c r="A110" s="707">
        <v>42011</v>
      </c>
      <c r="B110" s="706" t="s">
        <v>8791</v>
      </c>
      <c r="C110" s="708" t="s">
        <v>208</v>
      </c>
      <c r="D110" s="709">
        <v>300</v>
      </c>
      <c r="E110" s="708" t="s">
        <v>117</v>
      </c>
      <c r="F110" s="710">
        <v>52994</v>
      </c>
      <c r="G110" s="711" t="s">
        <v>8742</v>
      </c>
      <c r="H110" s="712" t="s">
        <v>591</v>
      </c>
      <c r="I110" s="761" t="s">
        <v>6672</v>
      </c>
      <c r="J110" s="761" t="s">
        <v>6673</v>
      </c>
      <c r="K110" s="712">
        <v>-20</v>
      </c>
      <c r="L110" s="714"/>
      <c r="M110" s="712"/>
      <c r="N110" s="706" t="s">
        <v>3761</v>
      </c>
      <c r="O110" s="712">
        <v>7</v>
      </c>
      <c r="P110" s="708" t="s">
        <v>2049</v>
      </c>
      <c r="Q110" s="714"/>
      <c r="R110" s="708">
        <v>20</v>
      </c>
      <c r="S110" s="708" t="s">
        <v>8821</v>
      </c>
      <c r="T110" s="715" t="str">
        <f t="shared" si="52"/>
        <v>EK6869292 Corp</v>
      </c>
      <c r="U110" s="716" t="e">
        <f ca="1">_xll.BDP($T110,$U$1)</f>
        <v>#NAME?</v>
      </c>
      <c r="V110" s="715">
        <f t="shared" si="53"/>
        <v>1</v>
      </c>
      <c r="W110" s="715">
        <f t="shared" si="54"/>
        <v>2</v>
      </c>
      <c r="X110" s="715" t="str">
        <f t="shared" si="51"/>
        <v>Q1</v>
      </c>
      <c r="Y110" s="717" t="e">
        <f ca="1">_xll.BDP($T110,Y$1)</f>
        <v>#NAME?</v>
      </c>
      <c r="Z110" s="717" t="e">
        <f ca="1">_xll.BDP($T110,$Z$1)</f>
        <v>#NAME?</v>
      </c>
      <c r="AA110" s="717" t="e">
        <f ca="1">_xll.BDP($T110,AA$1)</f>
        <v>#NAME?</v>
      </c>
      <c r="AB110" s="718" t="e">
        <f ca="1">IF(AA110="FLOATING",J110,(_xll.BDP($T110,AB$1)/100))</f>
        <v>#NAME?</v>
      </c>
      <c r="AC110" s="719" t="e">
        <f ca="1">_xll.BDP(T110,$AC$1)</f>
        <v>#NAME?</v>
      </c>
      <c r="AD110" s="720" t="e">
        <f ca="1">_xll.BDP($T110,AD$1)</f>
        <v>#NAME?</v>
      </c>
      <c r="AE110" s="719" t="e">
        <f ca="1">_xll.BDP($T110,AE$1)</f>
        <v>#NAME?</v>
      </c>
      <c r="AF110" s="715" t="e">
        <f ca="1">_xll.BDP($T110,AF$1)</f>
        <v>#NAME?</v>
      </c>
      <c r="AG110" s="719" t="e">
        <f ca="1">_xll.BDP($T110,AG$1)</f>
        <v>#NAME?</v>
      </c>
      <c r="AH110" s="719" t="e">
        <f ca="1">VLOOKUP(AF110,Values!$A$1:$C$12,2,FALSE)</f>
        <v>#NAME?</v>
      </c>
      <c r="AI110" s="716" t="e">
        <f ca="1">_xll.BDP($T110,$AI$1)</f>
        <v>#NAME?</v>
      </c>
      <c r="AJ110" s="716" t="e">
        <f ca="1">_xll.BDP($T110,$AJ$1)</f>
        <v>#NAME?</v>
      </c>
      <c r="AK110" s="716" t="e">
        <f ca="1">_xll.BDP($T110,$AK$1)</f>
        <v>#NAME?</v>
      </c>
      <c r="AL110" s="721" t="e">
        <f ca="1">VLOOKUP(AK110,Values!$E$2:$F$8,2,)</f>
        <v>#NAME?</v>
      </c>
      <c r="AM110" s="719" t="e">
        <f ca="1">_xll.BDP($T110,$AM$1)</f>
        <v>#NAME?</v>
      </c>
      <c r="AN110" s="719" t="e">
        <f ca="1">_xll.BDP($T110,$AN$1)</f>
        <v>#NAME?</v>
      </c>
      <c r="AO110" s="719" t="e">
        <f ca="1">_xll.BDP($T110,$AO$1)</f>
        <v>#NAME?</v>
      </c>
      <c r="AP110" s="719" t="str">
        <f t="shared" si="55"/>
        <v>30yr</v>
      </c>
      <c r="AQ110" s="775" t="e">
        <f ca="1">_xll.BDP(T110,"YRS_TO_MTY_ISSUE")</f>
        <v>#NAME?</v>
      </c>
      <c r="AR110" s="794">
        <f t="shared" si="56"/>
        <v>30.1</v>
      </c>
      <c r="AS110" s="795"/>
      <c r="AT110" s="719" t="e">
        <f ca="1">_xll.BDP($T110,AT$1)</f>
        <v>#NAME?</v>
      </c>
      <c r="AU110" s="719" t="e">
        <f ca="1">_xll.BDP(T110,$AU$1)</f>
        <v>#NAME?</v>
      </c>
      <c r="AV110" s="719" t="e">
        <f ca="1">_xll.BDP(T110,$AV$1)</f>
        <v>#NAME?</v>
      </c>
      <c r="AW110" s="719" t="e">
        <f ca="1">_xll.BDP($T110,AW$1)</f>
        <v>#NAME?</v>
      </c>
      <c r="AX110" s="719" t="e">
        <f t="shared" ca="1" si="57"/>
        <v>#NAME?</v>
      </c>
      <c r="AY110" s="719" t="e">
        <f ca="1">_xll.BDP(T110,$AY$1)</f>
        <v>#NAME?</v>
      </c>
      <c r="AZ110" s="719" t="e">
        <f t="shared" ca="1" si="58"/>
        <v>#NAME?</v>
      </c>
      <c r="BA110" s="719" t="e">
        <f t="shared" ca="1" si="59"/>
        <v>#NAME?</v>
      </c>
      <c r="BB110" s="719" t="e">
        <f ca="1">VLOOKUP(Y110,Values!$H$2:$I$15,2,FALSE)</f>
        <v>#NAME?</v>
      </c>
      <c r="BC110" s="719"/>
    </row>
    <row r="111" spans="1:55" ht="12.75" customHeight="1" x14ac:dyDescent="0.3">
      <c r="A111" s="707">
        <v>42011</v>
      </c>
      <c r="B111" s="706" t="s">
        <v>8792</v>
      </c>
      <c r="C111" s="708" t="s">
        <v>4073</v>
      </c>
      <c r="D111" s="709">
        <v>250</v>
      </c>
      <c r="E111" s="708" t="s">
        <v>12</v>
      </c>
      <c r="F111" s="710">
        <v>43112</v>
      </c>
      <c r="G111" s="711" t="s">
        <v>8793</v>
      </c>
      <c r="H111" s="712" t="s">
        <v>2299</v>
      </c>
      <c r="I111" s="761" t="s">
        <v>2299</v>
      </c>
      <c r="J111" s="761" t="s">
        <v>7801</v>
      </c>
      <c r="K111" s="712">
        <v>-10</v>
      </c>
      <c r="L111" s="714"/>
      <c r="M111" s="712"/>
      <c r="N111" s="706" t="s">
        <v>407</v>
      </c>
      <c r="O111" s="712">
        <v>1.2</v>
      </c>
      <c r="P111" s="708" t="s">
        <v>1928</v>
      </c>
      <c r="Q111" s="714"/>
      <c r="R111" s="708">
        <v>22.5</v>
      </c>
      <c r="S111" s="708" t="s">
        <v>8809</v>
      </c>
      <c r="T111" s="715" t="str">
        <f t="shared" si="52"/>
        <v>EK6881834 Corp</v>
      </c>
      <c r="U111" s="716" t="e">
        <f ca="1">_xll.BDP($T111,$U$1)</f>
        <v>#NAME?</v>
      </c>
      <c r="V111" s="715">
        <f t="shared" si="53"/>
        <v>1</v>
      </c>
      <c r="W111" s="715">
        <f t="shared" si="54"/>
        <v>2</v>
      </c>
      <c r="X111" s="715" t="str">
        <f t="shared" si="51"/>
        <v>Q1</v>
      </c>
      <c r="Y111" s="717" t="e">
        <f ca="1">_xll.BDP($T111,Y$1)</f>
        <v>#NAME?</v>
      </c>
      <c r="Z111" s="717" t="e">
        <f ca="1">_xll.BDP($T111,$Z$1)</f>
        <v>#NAME?</v>
      </c>
      <c r="AA111" s="717" t="e">
        <f ca="1">_xll.BDP($T111,AA$1)</f>
        <v>#NAME?</v>
      </c>
      <c r="AB111" s="718" t="e">
        <f ca="1">IF(AA111="FLOATING",J111,(_xll.BDP($T111,AB$1)/100))</f>
        <v>#NAME?</v>
      </c>
      <c r="AC111" s="719" t="e">
        <f ca="1">_xll.BDP(T111,$AC$1)</f>
        <v>#NAME?</v>
      </c>
      <c r="AD111" s="720" t="e">
        <f ca="1">_xll.BDP($T111,AD$1)</f>
        <v>#NAME?</v>
      </c>
      <c r="AE111" s="719" t="e">
        <f ca="1">_xll.BDP($T111,AE$1)</f>
        <v>#NAME?</v>
      </c>
      <c r="AF111" s="715" t="e">
        <f ca="1">_xll.BDP($T111,AF$1)</f>
        <v>#NAME?</v>
      </c>
      <c r="AG111" s="719" t="e">
        <f ca="1">_xll.BDP($T111,AG$1)</f>
        <v>#NAME?</v>
      </c>
      <c r="AH111" s="719" t="e">
        <f ca="1">VLOOKUP(AF111,Values!$A$1:$C$12,2,FALSE)</f>
        <v>#NAME?</v>
      </c>
      <c r="AI111" s="716" t="e">
        <f ca="1">_xll.BDP($T111,$AI$1)</f>
        <v>#NAME?</v>
      </c>
      <c r="AJ111" s="716" t="e">
        <f ca="1">_xll.BDP($T111,$AJ$1)</f>
        <v>#NAME?</v>
      </c>
      <c r="AK111" s="716" t="e">
        <f ca="1">_xll.BDP($T111,$AK$1)</f>
        <v>#NAME?</v>
      </c>
      <c r="AL111" s="721" t="e">
        <f ca="1">VLOOKUP(AK111,Values!$E$2:$F$8,2,)</f>
        <v>#NAME?</v>
      </c>
      <c r="AM111" s="719" t="e">
        <f ca="1">_xll.BDP($T111,$AM$1)</f>
        <v>#NAME?</v>
      </c>
      <c r="AN111" s="719" t="e">
        <f ca="1">_xll.BDP($T111,$AN$1)</f>
        <v>#NAME?</v>
      </c>
      <c r="AO111" s="719" t="e">
        <f ca="1">_xll.BDP($T111,$AO$1)</f>
        <v>#NAME?</v>
      </c>
      <c r="AP111" s="719" t="str">
        <f t="shared" si="55"/>
        <v>3yr</v>
      </c>
      <c r="AQ111" s="775" t="e">
        <f ca="1">_xll.BDP(T111,"YRS_TO_MTY_ISSUE")</f>
        <v>#NAME?</v>
      </c>
      <c r="AR111" s="794">
        <f t="shared" si="56"/>
        <v>3</v>
      </c>
      <c r="AS111" s="795"/>
      <c r="AT111" s="719" t="e">
        <f ca="1">_xll.BDP($T111,AT$1)</f>
        <v>#NAME?</v>
      </c>
      <c r="AU111" s="719" t="e">
        <f ca="1">_xll.BDP(T111,$AU$1)</f>
        <v>#NAME?</v>
      </c>
      <c r="AV111" s="719" t="e">
        <f ca="1">_xll.BDP(T111,$AV$1)</f>
        <v>#NAME?</v>
      </c>
      <c r="AW111" s="719" t="e">
        <f ca="1">_xll.BDP($T111,AW$1)</f>
        <v>#NAME?</v>
      </c>
      <c r="AX111" s="719" t="e">
        <f t="shared" ca="1" si="57"/>
        <v>#NAME?</v>
      </c>
      <c r="AY111" s="719" t="e">
        <f ca="1">_xll.BDP(T111,$AY$1)</f>
        <v>#NAME?</v>
      </c>
      <c r="AZ111" s="719" t="e">
        <f t="shared" ca="1" si="58"/>
        <v>#NAME?</v>
      </c>
      <c r="BA111" s="719" t="e">
        <f t="shared" ca="1" si="59"/>
        <v>#NAME?</v>
      </c>
      <c r="BB111" s="719" t="e">
        <f ca="1">VLOOKUP(Y111,Values!$H$2:$I$15,2,FALSE)</f>
        <v>#NAME?</v>
      </c>
      <c r="BC111" s="719" t="s">
        <v>9099</v>
      </c>
    </row>
    <row r="112" spans="1:55" ht="12.75" customHeight="1" x14ac:dyDescent="0.3">
      <c r="A112" s="707">
        <v>42011</v>
      </c>
      <c r="B112" s="706" t="s">
        <v>8794</v>
      </c>
      <c r="C112" s="708" t="s">
        <v>4073</v>
      </c>
      <c r="D112" s="709">
        <v>750</v>
      </c>
      <c r="E112" s="708" t="s">
        <v>12</v>
      </c>
      <c r="F112" s="710">
        <v>43112</v>
      </c>
      <c r="G112" s="711" t="s">
        <v>8793</v>
      </c>
      <c r="H112" s="712" t="s">
        <v>975</v>
      </c>
      <c r="I112" s="761" t="s">
        <v>946</v>
      </c>
      <c r="J112" s="761" t="s">
        <v>3627</v>
      </c>
      <c r="K112" s="712">
        <v>-10</v>
      </c>
      <c r="L112" s="714"/>
      <c r="M112" s="712"/>
      <c r="N112" s="706" t="s">
        <v>71</v>
      </c>
      <c r="O112" s="712">
        <v>2.67</v>
      </c>
      <c r="P112" s="708" t="s">
        <v>1928</v>
      </c>
      <c r="Q112" s="714"/>
      <c r="R112" s="708">
        <v>22.5</v>
      </c>
      <c r="S112" s="708" t="s">
        <v>8808</v>
      </c>
      <c r="T112" s="715" t="str">
        <f t="shared" si="52"/>
        <v>EK6871090 Corp</v>
      </c>
      <c r="U112" s="716" t="e">
        <f ca="1">_xll.BDP($T112,$U$1)</f>
        <v>#NAME?</v>
      </c>
      <c r="V112" s="715">
        <f t="shared" si="53"/>
        <v>1</v>
      </c>
      <c r="W112" s="715">
        <f t="shared" si="54"/>
        <v>2</v>
      </c>
      <c r="X112" s="715" t="str">
        <f t="shared" si="51"/>
        <v>Q1</v>
      </c>
      <c r="Y112" s="717" t="e">
        <f ca="1">_xll.BDP($T112,Y$1)</f>
        <v>#NAME?</v>
      </c>
      <c r="Z112" s="717" t="e">
        <f ca="1">_xll.BDP($T112,$Z$1)</f>
        <v>#NAME?</v>
      </c>
      <c r="AA112" s="717" t="e">
        <f ca="1">_xll.BDP($T112,AA$1)</f>
        <v>#NAME?</v>
      </c>
      <c r="AB112" s="718" t="e">
        <f ca="1">IF(AA112="FLOATING",J112,(_xll.BDP($T112,AB$1)/100))</f>
        <v>#NAME?</v>
      </c>
      <c r="AC112" s="719" t="e">
        <f ca="1">_xll.BDP(T112,$AC$1)</f>
        <v>#NAME?</v>
      </c>
      <c r="AD112" s="720" t="e">
        <f ca="1">_xll.BDP($T112,AD$1)</f>
        <v>#NAME?</v>
      </c>
      <c r="AE112" s="719" t="e">
        <f ca="1">_xll.BDP($T112,AE$1)</f>
        <v>#NAME?</v>
      </c>
      <c r="AF112" s="715" t="e">
        <f ca="1">_xll.BDP($T112,AF$1)</f>
        <v>#NAME?</v>
      </c>
      <c r="AG112" s="719" t="e">
        <f ca="1">_xll.BDP($T112,AG$1)</f>
        <v>#NAME?</v>
      </c>
      <c r="AH112" s="719" t="e">
        <f ca="1">VLOOKUP(AF112,Values!$A$1:$C$12,2,FALSE)</f>
        <v>#NAME?</v>
      </c>
      <c r="AI112" s="716" t="e">
        <f ca="1">_xll.BDP($T112,$AI$1)</f>
        <v>#NAME?</v>
      </c>
      <c r="AJ112" s="716" t="e">
        <f ca="1">_xll.BDP($T112,$AJ$1)</f>
        <v>#NAME?</v>
      </c>
      <c r="AK112" s="716" t="e">
        <f ca="1">_xll.BDP($T112,$AK$1)</f>
        <v>#NAME?</v>
      </c>
      <c r="AL112" s="721" t="e">
        <f ca="1">VLOOKUP(AK112,Values!$E$2:$F$8,2,)</f>
        <v>#NAME?</v>
      </c>
      <c r="AM112" s="719" t="e">
        <f ca="1">_xll.BDP($T112,$AM$1)</f>
        <v>#NAME?</v>
      </c>
      <c r="AN112" s="719" t="e">
        <f ca="1">_xll.BDP($T112,$AN$1)</f>
        <v>#NAME?</v>
      </c>
      <c r="AO112" s="719" t="e">
        <f ca="1">_xll.BDP($T112,$AO$1)</f>
        <v>#NAME?</v>
      </c>
      <c r="AP112" s="719" t="str">
        <f t="shared" si="55"/>
        <v>3yr</v>
      </c>
      <c r="AQ112" s="775" t="e">
        <f ca="1">_xll.BDP(T112,"YRS_TO_MTY_ISSUE")</f>
        <v>#NAME?</v>
      </c>
      <c r="AR112" s="794">
        <f t="shared" si="56"/>
        <v>3</v>
      </c>
      <c r="AS112" s="795"/>
      <c r="AT112" s="719" t="e">
        <f ca="1">_xll.BDP($T112,AT$1)</f>
        <v>#NAME?</v>
      </c>
      <c r="AU112" s="719" t="e">
        <f ca="1">_xll.BDP(T112,$AU$1)</f>
        <v>#NAME?</v>
      </c>
      <c r="AV112" s="719" t="e">
        <f ca="1">_xll.BDP(T112,$AV$1)</f>
        <v>#NAME?</v>
      </c>
      <c r="AW112" s="719" t="e">
        <f ca="1">_xll.BDP($T112,AW$1)</f>
        <v>#NAME?</v>
      </c>
      <c r="AX112" s="719" t="e">
        <f t="shared" ca="1" si="57"/>
        <v>#NAME?</v>
      </c>
      <c r="AY112" s="719" t="e">
        <f ca="1">_xll.BDP(T112,$AY$1)</f>
        <v>#NAME?</v>
      </c>
      <c r="AZ112" s="719" t="e">
        <f t="shared" ca="1" si="58"/>
        <v>#NAME?</v>
      </c>
      <c r="BA112" s="719" t="e">
        <f t="shared" ca="1" si="59"/>
        <v>#NAME?</v>
      </c>
      <c r="BB112" s="719" t="e">
        <f ca="1">VLOOKUP(Y112,Values!$H$2:$I$15,2,FALSE)</f>
        <v>#NAME?</v>
      </c>
      <c r="BC112" s="719" t="s">
        <v>9099</v>
      </c>
    </row>
    <row r="113" spans="1:55" ht="12.75" customHeight="1" x14ac:dyDescent="0.3">
      <c r="A113" s="707">
        <v>42011</v>
      </c>
      <c r="B113" s="706" t="s">
        <v>8795</v>
      </c>
      <c r="C113" s="708" t="s">
        <v>228</v>
      </c>
      <c r="D113" s="709">
        <v>600</v>
      </c>
      <c r="E113" s="708" t="s">
        <v>224</v>
      </c>
      <c r="F113" s="710">
        <v>44593</v>
      </c>
      <c r="G113" s="711" t="s">
        <v>8796</v>
      </c>
      <c r="H113" s="712" t="s">
        <v>1757</v>
      </c>
      <c r="I113" s="761" t="s">
        <v>4453</v>
      </c>
      <c r="J113" s="761" t="s">
        <v>41</v>
      </c>
      <c r="K113" s="712">
        <v>-12.5</v>
      </c>
      <c r="L113" s="714"/>
      <c r="M113" s="712"/>
      <c r="N113" s="706" t="s">
        <v>432</v>
      </c>
      <c r="O113" s="712">
        <v>2.5</v>
      </c>
      <c r="P113" s="708" t="s">
        <v>1890</v>
      </c>
      <c r="Q113" s="714"/>
      <c r="R113" s="708">
        <v>5</v>
      </c>
      <c r="S113" s="708" t="s">
        <v>8822</v>
      </c>
      <c r="T113" s="715" t="str">
        <f t="shared" si="52"/>
        <v>EK6871454 Corp</v>
      </c>
      <c r="U113" s="716" t="e">
        <f ca="1">_xll.BDP($T113,$U$1)</f>
        <v>#NAME?</v>
      </c>
      <c r="V113" s="715">
        <f t="shared" si="53"/>
        <v>1</v>
      </c>
      <c r="W113" s="715">
        <f t="shared" si="54"/>
        <v>2</v>
      </c>
      <c r="X113" s="715" t="str">
        <f t="shared" si="51"/>
        <v>Q1</v>
      </c>
      <c r="Y113" s="717" t="e">
        <f ca="1">_xll.BDP($T113,Y$1)</f>
        <v>#NAME?</v>
      </c>
      <c r="Z113" s="717" t="e">
        <f ca="1">_xll.BDP($T113,$Z$1)</f>
        <v>#NAME?</v>
      </c>
      <c r="AA113" s="717" t="e">
        <f ca="1">_xll.BDP($T113,AA$1)</f>
        <v>#NAME?</v>
      </c>
      <c r="AB113" s="718" t="e">
        <f ca="1">IF(AA113="FLOATING",J113,(_xll.BDP($T113,AB$1)/100))</f>
        <v>#NAME?</v>
      </c>
      <c r="AC113" s="719" t="e">
        <f ca="1">_xll.BDP(T113,$AC$1)</f>
        <v>#NAME?</v>
      </c>
      <c r="AD113" s="720" t="e">
        <f ca="1">_xll.BDP($T113,AD$1)</f>
        <v>#NAME?</v>
      </c>
      <c r="AE113" s="719" t="e">
        <f ca="1">_xll.BDP($T113,AE$1)</f>
        <v>#NAME?</v>
      </c>
      <c r="AF113" s="715" t="e">
        <f ca="1">_xll.BDP($T113,AF$1)</f>
        <v>#NAME?</v>
      </c>
      <c r="AG113" s="719" t="e">
        <f ca="1">_xll.BDP($T113,AG$1)</f>
        <v>#NAME?</v>
      </c>
      <c r="AH113" s="719" t="e">
        <f ca="1">VLOOKUP(AF113,Values!$A$1:$C$12,2,FALSE)</f>
        <v>#NAME?</v>
      </c>
      <c r="AI113" s="716" t="e">
        <f ca="1">_xll.BDP($T113,$AI$1)</f>
        <v>#NAME?</v>
      </c>
      <c r="AJ113" s="716" t="e">
        <f ca="1">_xll.BDP($T113,$AJ$1)</f>
        <v>#NAME?</v>
      </c>
      <c r="AK113" s="716" t="e">
        <f ca="1">_xll.BDP($T113,$AK$1)</f>
        <v>#NAME?</v>
      </c>
      <c r="AL113" s="721" t="e">
        <f ca="1">VLOOKUP(AK113,Values!$E$2:$F$8,2,)</f>
        <v>#NAME?</v>
      </c>
      <c r="AM113" s="719" t="e">
        <f ca="1">_xll.BDP($T113,$AM$1)</f>
        <v>#NAME?</v>
      </c>
      <c r="AN113" s="719" t="e">
        <f ca="1">_xll.BDP($T113,$AN$1)</f>
        <v>#NAME?</v>
      </c>
      <c r="AO113" s="719" t="e">
        <f ca="1">_xll.BDP($T113,$AO$1)</f>
        <v>#NAME?</v>
      </c>
      <c r="AP113" s="719" t="str">
        <f t="shared" si="55"/>
        <v>7yr</v>
      </c>
      <c r="AQ113" s="775" t="e">
        <f ca="1">_xll.BDP(T113,"YRS_TO_MTY_ISSUE")</f>
        <v>#NAME?</v>
      </c>
      <c r="AR113" s="794">
        <f t="shared" si="56"/>
        <v>7.1</v>
      </c>
      <c r="AS113" s="795"/>
      <c r="AT113" s="719" t="e">
        <f ca="1">_xll.BDP($T113,AT$1)</f>
        <v>#NAME?</v>
      </c>
      <c r="AU113" s="719" t="e">
        <f ca="1">_xll.BDP(T113,$AU$1)</f>
        <v>#NAME?</v>
      </c>
      <c r="AV113" s="719" t="e">
        <f ca="1">_xll.BDP(T113,$AV$1)</f>
        <v>#NAME?</v>
      </c>
      <c r="AW113" s="719" t="e">
        <f ca="1">_xll.BDP($T113,AW$1)</f>
        <v>#NAME?</v>
      </c>
      <c r="AX113" s="719" t="e">
        <f t="shared" ca="1" si="57"/>
        <v>#NAME?</v>
      </c>
      <c r="AY113" s="719" t="e">
        <f ca="1">_xll.BDP(T113,$AY$1)</f>
        <v>#NAME?</v>
      </c>
      <c r="AZ113" s="719" t="e">
        <f t="shared" ca="1" si="58"/>
        <v>#NAME?</v>
      </c>
      <c r="BA113" s="719" t="e">
        <f t="shared" ca="1" si="59"/>
        <v>#NAME?</v>
      </c>
      <c r="BB113" s="719" t="e">
        <f ca="1">VLOOKUP(Y113,Values!$H$2:$I$15,2,FALSE)</f>
        <v>#NAME?</v>
      </c>
      <c r="BC113" s="719" t="s">
        <v>9099</v>
      </c>
    </row>
    <row r="114" spans="1:55" ht="12.75" customHeight="1" x14ac:dyDescent="0.3">
      <c r="A114" s="707">
        <v>42011</v>
      </c>
      <c r="B114" s="706" t="s">
        <v>8797</v>
      </c>
      <c r="C114" s="708" t="s">
        <v>369</v>
      </c>
      <c r="D114" s="709">
        <v>400</v>
      </c>
      <c r="E114" s="708" t="s">
        <v>81</v>
      </c>
      <c r="F114" s="710">
        <v>43845</v>
      </c>
      <c r="G114" s="711" t="s">
        <v>8749</v>
      </c>
      <c r="H114" s="712" t="s">
        <v>226</v>
      </c>
      <c r="I114" s="761" t="s">
        <v>597</v>
      </c>
      <c r="J114" s="761" t="s">
        <v>146</v>
      </c>
      <c r="K114" s="712">
        <v>-5</v>
      </c>
      <c r="L114" s="714"/>
      <c r="M114" s="712"/>
      <c r="N114" s="706" t="s">
        <v>7079</v>
      </c>
      <c r="O114" s="712">
        <v>1.69</v>
      </c>
      <c r="P114" s="708" t="s">
        <v>2324</v>
      </c>
      <c r="Q114" s="714"/>
      <c r="R114" s="708">
        <v>18</v>
      </c>
      <c r="S114" s="708" t="s">
        <v>8811</v>
      </c>
      <c r="T114" s="715" t="str">
        <f t="shared" si="52"/>
        <v>EK6871637 Corp</v>
      </c>
      <c r="U114" s="716" t="e">
        <f ca="1">_xll.BDP($T114,$U$1)</f>
        <v>#NAME?</v>
      </c>
      <c r="V114" s="715">
        <f t="shared" si="53"/>
        <v>1</v>
      </c>
      <c r="W114" s="715">
        <f t="shared" si="54"/>
        <v>2</v>
      </c>
      <c r="X114" s="715" t="str">
        <f t="shared" si="51"/>
        <v>Q1</v>
      </c>
      <c r="Y114" s="717" t="e">
        <f ca="1">_xll.BDP($T114,Y$1)</f>
        <v>#NAME?</v>
      </c>
      <c r="Z114" s="717" t="e">
        <f ca="1">_xll.BDP($T114,$Z$1)</f>
        <v>#NAME?</v>
      </c>
      <c r="AA114" s="717" t="e">
        <f ca="1">_xll.BDP($T114,AA$1)</f>
        <v>#NAME?</v>
      </c>
      <c r="AB114" s="718" t="e">
        <f ca="1">IF(AA114="FLOATING",J114,(_xll.BDP($T114,AB$1)/100))</f>
        <v>#NAME?</v>
      </c>
      <c r="AC114" s="719" t="e">
        <f ca="1">_xll.BDP(T114,$AC$1)</f>
        <v>#NAME?</v>
      </c>
      <c r="AD114" s="720" t="e">
        <f ca="1">_xll.BDP($T114,AD$1)</f>
        <v>#NAME?</v>
      </c>
      <c r="AE114" s="719" t="e">
        <f ca="1">_xll.BDP($T114,AE$1)</f>
        <v>#NAME?</v>
      </c>
      <c r="AF114" s="715" t="e">
        <f ca="1">_xll.BDP($T114,AF$1)</f>
        <v>#NAME?</v>
      </c>
      <c r="AG114" s="719" t="e">
        <f ca="1">_xll.BDP($T114,AG$1)</f>
        <v>#NAME?</v>
      </c>
      <c r="AH114" s="719" t="e">
        <f ca="1">VLOOKUP(AF114,Values!$A$1:$C$12,2,FALSE)</f>
        <v>#NAME?</v>
      </c>
      <c r="AI114" s="716" t="e">
        <f ca="1">_xll.BDP($T114,$AI$1)</f>
        <v>#NAME?</v>
      </c>
      <c r="AJ114" s="716" t="e">
        <f ca="1">_xll.BDP($T114,$AJ$1)</f>
        <v>#NAME?</v>
      </c>
      <c r="AK114" s="716" t="e">
        <f ca="1">_xll.BDP($T114,$AK$1)</f>
        <v>#NAME?</v>
      </c>
      <c r="AL114" s="721" t="e">
        <f ca="1">VLOOKUP(AK114,Values!$E$2:$F$8,2,)</f>
        <v>#NAME?</v>
      </c>
      <c r="AM114" s="719" t="e">
        <f ca="1">_xll.BDP($T114,$AM$1)</f>
        <v>#NAME?</v>
      </c>
      <c r="AN114" s="719" t="e">
        <f ca="1">_xll.BDP($T114,$AN$1)</f>
        <v>#NAME?</v>
      </c>
      <c r="AO114" s="719" t="e">
        <f ca="1">_xll.BDP($T114,$AO$1)</f>
        <v>#NAME?</v>
      </c>
      <c r="AP114" s="719" t="str">
        <f t="shared" si="55"/>
        <v xml:space="preserve">5yr </v>
      </c>
      <c r="AQ114" s="775" t="e">
        <f ca="1">_xll.BDP(T114,"YRS_TO_MTY_ISSUE")</f>
        <v>#NAME?</v>
      </c>
      <c r="AR114" s="794">
        <f t="shared" si="56"/>
        <v>5</v>
      </c>
      <c r="AS114" s="795"/>
      <c r="AT114" s="719" t="e">
        <f ca="1">_xll.BDP($T114,AT$1)</f>
        <v>#NAME?</v>
      </c>
      <c r="AU114" s="719" t="e">
        <f ca="1">_xll.BDP(T114,$AU$1)</f>
        <v>#NAME?</v>
      </c>
      <c r="AV114" s="719" t="e">
        <f ca="1">_xll.BDP(T114,$AV$1)</f>
        <v>#NAME?</v>
      </c>
      <c r="AW114" s="719" t="e">
        <f ca="1">_xll.BDP($T114,AW$1)</f>
        <v>#NAME?</v>
      </c>
      <c r="AX114" s="719" t="e">
        <f t="shared" ca="1" si="57"/>
        <v>#NAME?</v>
      </c>
      <c r="AY114" s="719" t="e">
        <f ca="1">_xll.BDP(T114,$AY$1)</f>
        <v>#NAME?</v>
      </c>
      <c r="AZ114" s="719" t="e">
        <f t="shared" ca="1" si="58"/>
        <v>#NAME?</v>
      </c>
      <c r="BA114" s="719" t="e">
        <f t="shared" ca="1" si="59"/>
        <v>#NAME?</v>
      </c>
      <c r="BB114" s="719" t="e">
        <f ca="1">VLOOKUP(Y114,Values!$H$2:$I$15,2,FALSE)</f>
        <v>#NAME?</v>
      </c>
      <c r="BC114" s="719" t="e">
        <f ca="1">_xll.BDS(T114,$BC$1)</f>
        <v>#NAME?</v>
      </c>
    </row>
    <row r="115" spans="1:55" ht="12.75" customHeight="1" x14ac:dyDescent="0.3">
      <c r="A115" s="707">
        <v>42011</v>
      </c>
      <c r="B115" s="706" t="s">
        <v>8798</v>
      </c>
      <c r="C115" s="708" t="s">
        <v>478</v>
      </c>
      <c r="D115" s="709">
        <v>1000</v>
      </c>
      <c r="E115" s="708" t="s">
        <v>37</v>
      </c>
      <c r="F115" s="710">
        <v>43844</v>
      </c>
      <c r="G115" s="711" t="s">
        <v>8799</v>
      </c>
      <c r="H115" s="712" t="s">
        <v>5519</v>
      </c>
      <c r="I115" s="761" t="s">
        <v>1945</v>
      </c>
      <c r="J115" s="761" t="s">
        <v>4247</v>
      </c>
      <c r="K115" s="712">
        <v>-10</v>
      </c>
      <c r="L115" s="714"/>
      <c r="M115" s="712"/>
      <c r="N115" s="706" t="s">
        <v>692</v>
      </c>
      <c r="O115" s="712">
        <v>1.7</v>
      </c>
      <c r="P115" s="708" t="s">
        <v>8800</v>
      </c>
      <c r="Q115" s="714"/>
      <c r="R115" s="708">
        <v>3</v>
      </c>
      <c r="S115" s="708" t="s">
        <v>8810</v>
      </c>
      <c r="T115" s="715" t="str">
        <f t="shared" si="52"/>
        <v>EK6877634 Corp</v>
      </c>
      <c r="U115" s="716" t="e">
        <f ca="1">_xll.BDP($T115,$U$1)</f>
        <v>#NAME?</v>
      </c>
      <c r="V115" s="715">
        <f t="shared" si="53"/>
        <v>1</v>
      </c>
      <c r="W115" s="715">
        <f t="shared" si="54"/>
        <v>2</v>
      </c>
      <c r="X115" s="715" t="str">
        <f t="shared" si="51"/>
        <v>Q1</v>
      </c>
      <c r="Y115" s="717" t="e">
        <f ca="1">_xll.BDP($T115,Y$1)</f>
        <v>#NAME?</v>
      </c>
      <c r="Z115" s="717" t="e">
        <f ca="1">_xll.BDP($T115,$Z$1)</f>
        <v>#NAME?</v>
      </c>
      <c r="AA115" s="717" t="e">
        <f ca="1">_xll.BDP($T115,AA$1)</f>
        <v>#NAME?</v>
      </c>
      <c r="AB115" s="718" t="e">
        <f ca="1">IF(AA115="FLOATING",J115,(_xll.BDP($T115,AB$1)/100))</f>
        <v>#NAME?</v>
      </c>
      <c r="AC115" s="719" t="e">
        <f ca="1">_xll.BDP(T115,$AC$1)</f>
        <v>#NAME?</v>
      </c>
      <c r="AD115" s="720" t="e">
        <f ca="1">_xll.BDP($T115,AD$1)</f>
        <v>#NAME?</v>
      </c>
      <c r="AE115" s="719" t="e">
        <f ca="1">_xll.BDP($T115,AE$1)</f>
        <v>#NAME?</v>
      </c>
      <c r="AF115" s="715" t="e">
        <f ca="1">_xll.BDP($T115,AF$1)</f>
        <v>#NAME?</v>
      </c>
      <c r="AG115" s="719" t="e">
        <f ca="1">_xll.BDP($T115,AG$1)</f>
        <v>#NAME?</v>
      </c>
      <c r="AH115" s="719" t="e">
        <f ca="1">VLOOKUP(AF115,Values!$A$1:$C$12,2,FALSE)</f>
        <v>#NAME?</v>
      </c>
      <c r="AI115" s="716" t="e">
        <f ca="1">_xll.BDP($T115,$AI$1)</f>
        <v>#NAME?</v>
      </c>
      <c r="AJ115" s="716" t="e">
        <f ca="1">_xll.BDP($T115,$AJ$1)</f>
        <v>#NAME?</v>
      </c>
      <c r="AK115" s="716" t="e">
        <f ca="1">_xll.BDP($T115,$AK$1)</f>
        <v>#NAME?</v>
      </c>
      <c r="AL115" s="721" t="e">
        <f ca="1">VLOOKUP(AK115,Values!$E$2:$F$8,2,)</f>
        <v>#NAME?</v>
      </c>
      <c r="AM115" s="719" t="e">
        <f ca="1">_xll.BDP($T115,$AM$1)</f>
        <v>#NAME?</v>
      </c>
      <c r="AN115" s="719" t="e">
        <f ca="1">_xll.BDP($T115,$AN$1)</f>
        <v>#NAME?</v>
      </c>
      <c r="AO115" s="719" t="e">
        <f ca="1">_xll.BDP($T115,$AO$1)</f>
        <v>#NAME?</v>
      </c>
      <c r="AP115" s="719" t="str">
        <f t="shared" si="55"/>
        <v>5yr</v>
      </c>
      <c r="AQ115" s="775" t="e">
        <f ca="1">_xll.BDP(T115,"YRS_TO_MTY_ISSUE")</f>
        <v>#NAME?</v>
      </c>
      <c r="AR115" s="794">
        <f t="shared" si="56"/>
        <v>5</v>
      </c>
      <c r="AS115" s="795"/>
      <c r="AT115" s="719" t="e">
        <f ca="1">_xll.BDP($T115,AT$1)</f>
        <v>#NAME?</v>
      </c>
      <c r="AU115" s="719" t="e">
        <f ca="1">_xll.BDP(T115,$AU$1)</f>
        <v>#NAME?</v>
      </c>
      <c r="AV115" s="719" t="e">
        <f ca="1">_xll.BDP(T115,$AV$1)</f>
        <v>#NAME?</v>
      </c>
      <c r="AW115" s="719" t="e">
        <f ca="1">_xll.BDP($T115,AW$1)</f>
        <v>#NAME?</v>
      </c>
      <c r="AX115" s="719" t="e">
        <f t="shared" ca="1" si="57"/>
        <v>#NAME?</v>
      </c>
      <c r="AY115" s="719" t="e">
        <f ca="1">_xll.BDP(T115,$AY$1)</f>
        <v>#NAME?</v>
      </c>
      <c r="AZ115" s="719" t="e">
        <f t="shared" ca="1" si="58"/>
        <v>#NAME?</v>
      </c>
      <c r="BA115" s="719" t="e">
        <f t="shared" ca="1" si="59"/>
        <v>#NAME?</v>
      </c>
      <c r="BB115" s="719" t="e">
        <f ca="1">VLOOKUP(Y115,Values!$H$2:$I$15,2,FALSE)</f>
        <v>#NAME?</v>
      </c>
      <c r="BC115" s="719" t="e">
        <f ca="1">_xll.BDS(T115,$BC$1)</f>
        <v>#NAME?</v>
      </c>
    </row>
    <row r="116" spans="1:55" ht="12.75" customHeight="1" x14ac:dyDescent="0.3">
      <c r="A116" s="707">
        <v>42010</v>
      </c>
      <c r="B116" s="706" t="s">
        <v>8631</v>
      </c>
      <c r="C116" s="708" t="s">
        <v>889</v>
      </c>
      <c r="D116" s="709">
        <v>2000</v>
      </c>
      <c r="E116" s="708" t="s">
        <v>74</v>
      </c>
      <c r="F116" s="710">
        <v>42744</v>
      </c>
      <c r="G116" s="711" t="s">
        <v>5709</v>
      </c>
      <c r="H116" s="712" t="s">
        <v>8632</v>
      </c>
      <c r="I116" s="761" t="s">
        <v>8633</v>
      </c>
      <c r="J116" s="761" t="s">
        <v>2757</v>
      </c>
      <c r="K116" s="712">
        <v>-2</v>
      </c>
      <c r="L116" s="714"/>
      <c r="M116" s="712"/>
      <c r="N116" s="706" t="s">
        <v>8634</v>
      </c>
      <c r="O116" s="712">
        <v>1.45</v>
      </c>
      <c r="P116" s="708" t="s">
        <v>2049</v>
      </c>
      <c r="Q116" s="714"/>
      <c r="R116" s="708">
        <v>20</v>
      </c>
      <c r="S116" s="708" t="s">
        <v>8651</v>
      </c>
      <c r="T116" s="715" t="str">
        <f t="shared" ref="T116:T126" si="60">CONCATENATE(S116," Corp")</f>
        <v>EK6845623 Corp</v>
      </c>
      <c r="U116" s="716" t="e">
        <f ca="1">_xll.BDP($T116,$U$1)</f>
        <v>#NAME?</v>
      </c>
      <c r="V116" s="715">
        <f t="shared" ref="V116:V126" si="61">MONTH(A116)</f>
        <v>1</v>
      </c>
      <c r="W116" s="715">
        <f t="shared" ref="W116:W126" si="62">WEEKNUM(A116,1)</f>
        <v>2</v>
      </c>
      <c r="X116" s="715" t="str">
        <f t="shared" si="51"/>
        <v>Q1</v>
      </c>
      <c r="Y116" s="717" t="e">
        <f ca="1">_xll.BDP($T116,Y$1)</f>
        <v>#NAME?</v>
      </c>
      <c r="Z116" s="717" t="e">
        <f ca="1">_xll.BDP($T116,$Z$1)</f>
        <v>#NAME?</v>
      </c>
      <c r="AA116" s="717" t="e">
        <f ca="1">_xll.BDP($T116,AA$1)</f>
        <v>#NAME?</v>
      </c>
      <c r="AB116" s="718" t="e">
        <f ca="1">IF(AA116="FLOATING",J116,(_xll.BDP($T116,AB$1)/100))</f>
        <v>#NAME?</v>
      </c>
      <c r="AC116" s="719" t="e">
        <f ca="1">_xll.BDP(T116,$AC$1)</f>
        <v>#NAME?</v>
      </c>
      <c r="AD116" s="720" t="e">
        <f ca="1">_xll.BDP($T116,AD$1)</f>
        <v>#NAME?</v>
      </c>
      <c r="AE116" s="719" t="e">
        <f ca="1">_xll.BDP($T116,AE$1)</f>
        <v>#NAME?</v>
      </c>
      <c r="AF116" s="715" t="e">
        <f ca="1">_xll.BDP($T116,AF$1)</f>
        <v>#NAME?</v>
      </c>
      <c r="AG116" s="719" t="e">
        <f ca="1">_xll.BDP($T116,AG$1)</f>
        <v>#NAME?</v>
      </c>
      <c r="AH116" s="719" t="e">
        <f ca="1">VLOOKUP(AF116,Values!$A$1:$C$12,2,FALSE)</f>
        <v>#NAME?</v>
      </c>
      <c r="AI116" s="716" t="e">
        <f ca="1">_xll.BDP($T116,$AI$1)</f>
        <v>#NAME?</v>
      </c>
      <c r="AJ116" s="716" t="e">
        <f ca="1">_xll.BDP($T116,$AJ$1)</f>
        <v>#NAME?</v>
      </c>
      <c r="AK116" s="716" t="e">
        <f ca="1">_xll.BDP($T116,$AK$1)</f>
        <v>#NAME?</v>
      </c>
      <c r="AL116" s="721" t="e">
        <f ca="1">VLOOKUP(AK116,Values!$E$2:$F$8,2,)</f>
        <v>#NAME?</v>
      </c>
      <c r="AM116" s="719" t="e">
        <f ca="1">_xll.BDP($T116,$AM$1)</f>
        <v>#NAME?</v>
      </c>
      <c r="AN116" s="719" t="e">
        <f ca="1">_xll.BDP($T116,$AN$1)</f>
        <v>#NAME?</v>
      </c>
      <c r="AO116" s="719" t="e">
        <f ca="1">_xll.BDP($T116,$AO$1)</f>
        <v>#NAME?</v>
      </c>
      <c r="AP116" s="719" t="str">
        <f t="shared" ref="AP116:AP126" si="63">E116</f>
        <v xml:space="preserve">2yr </v>
      </c>
      <c r="AQ116" s="775" t="e">
        <f ca="1">_xll.BDP(T116,"YRS_TO_MTY_ISSUE")</f>
        <v>#NAME?</v>
      </c>
      <c r="AR116" s="794">
        <f t="shared" ref="AR116:AR126" si="64">ROUND(YEARFRAC(A116,F116,1),1)</f>
        <v>2</v>
      </c>
      <c r="AS116" s="795"/>
      <c r="AT116" s="719" t="e">
        <f ca="1">_xll.BDP($T116,AT$1)</f>
        <v>#NAME?</v>
      </c>
      <c r="AU116" s="719" t="e">
        <f ca="1">_xll.BDP(T116,$AU$1)</f>
        <v>#NAME?</v>
      </c>
      <c r="AV116" s="719" t="e">
        <f ca="1">_xll.BDP(T116,$AV$1)</f>
        <v>#NAME?</v>
      </c>
      <c r="AW116" s="719" t="e">
        <f ca="1">_xll.BDP($T116,AW$1)</f>
        <v>#NAME?</v>
      </c>
      <c r="AX116" s="719" t="e">
        <f t="shared" ref="AX116:AX126" ca="1" si="65">AW116-AT116</f>
        <v>#NAME?</v>
      </c>
      <c r="AY116" s="719" t="e">
        <f ca="1">_xll.BDP(T116,$AY$1)</f>
        <v>#NAME?</v>
      </c>
      <c r="AZ116" s="719" t="e">
        <f t="shared" ref="AZ116:AZ126" ca="1" si="66">IF(AA116="FLOATING",CONCATENATE("3mL+",ROUND(AY116,0)),CONCATENATE("G+",ROUND(AU116,0)))</f>
        <v>#NAME?</v>
      </c>
      <c r="BA116" s="719" t="e">
        <f t="shared" ref="BA116:BA126" ca="1" si="67">IF(AA116="FLOATING",CONCATENATE("3mL+",ROUND(AY116,0)),CONCATENATE("T+",ROUND(AW116,0)))</f>
        <v>#NAME?</v>
      </c>
      <c r="BB116" s="719" t="e">
        <f ca="1">VLOOKUP(Y116,Values!$H$2:$I$15,2,FALSE)</f>
        <v>#NAME?</v>
      </c>
      <c r="BC116" s="719" t="e">
        <f ca="1">_xll.BDS(T116,$BC$1)</f>
        <v>#NAME?</v>
      </c>
    </row>
    <row r="117" spans="1:55" ht="12.75" customHeight="1" x14ac:dyDescent="0.3">
      <c r="A117" s="707">
        <v>42010</v>
      </c>
      <c r="B117" s="706" t="s">
        <v>8631</v>
      </c>
      <c r="C117" s="708" t="s">
        <v>889</v>
      </c>
      <c r="D117" s="709">
        <v>500</v>
      </c>
      <c r="E117" s="708" t="s">
        <v>81</v>
      </c>
      <c r="F117" s="710">
        <v>43839</v>
      </c>
      <c r="G117" s="711" t="s">
        <v>5709</v>
      </c>
      <c r="H117" s="712" t="s">
        <v>2299</v>
      </c>
      <c r="I117" s="761" t="s">
        <v>2299</v>
      </c>
      <c r="J117" s="761" t="s">
        <v>8635</v>
      </c>
      <c r="K117" s="712">
        <v>-7.5</v>
      </c>
      <c r="L117" s="714"/>
      <c r="M117" s="712"/>
      <c r="N117" s="706" t="s">
        <v>7432</v>
      </c>
      <c r="O117" s="712">
        <v>1.1200000000000001</v>
      </c>
      <c r="P117" s="708" t="s">
        <v>2049</v>
      </c>
      <c r="Q117" s="714"/>
      <c r="R117" s="708">
        <v>20</v>
      </c>
      <c r="S117" s="708" t="s">
        <v>8652</v>
      </c>
      <c r="T117" s="715" t="str">
        <f t="shared" si="60"/>
        <v>EK6845805 Corp</v>
      </c>
      <c r="U117" s="716" t="e">
        <f ca="1">_xll.BDP($T117,$U$1)</f>
        <v>#NAME?</v>
      </c>
      <c r="V117" s="715">
        <f t="shared" si="61"/>
        <v>1</v>
      </c>
      <c r="W117" s="715">
        <f t="shared" si="62"/>
        <v>2</v>
      </c>
      <c r="X117" s="715" t="str">
        <f t="shared" si="51"/>
        <v>Q1</v>
      </c>
      <c r="Y117" s="717" t="e">
        <f ca="1">_xll.BDP($T117,Y$1)</f>
        <v>#NAME?</v>
      </c>
      <c r="Z117" s="717" t="e">
        <f ca="1">_xll.BDP($T117,$Z$1)</f>
        <v>#NAME?</v>
      </c>
      <c r="AA117" s="717" t="e">
        <f ca="1">_xll.BDP($T117,AA$1)</f>
        <v>#NAME?</v>
      </c>
      <c r="AB117" s="718" t="e">
        <f ca="1">IF(AA117="FLOATING",J117,(_xll.BDP($T117,AB$1)/100))</f>
        <v>#NAME?</v>
      </c>
      <c r="AC117" s="719" t="e">
        <f ca="1">_xll.BDP(T117,$AC$1)</f>
        <v>#NAME?</v>
      </c>
      <c r="AD117" s="720" t="e">
        <f ca="1">_xll.BDP($T117,AD$1)</f>
        <v>#NAME?</v>
      </c>
      <c r="AE117" s="719" t="e">
        <f ca="1">_xll.BDP($T117,AE$1)</f>
        <v>#NAME?</v>
      </c>
      <c r="AF117" s="715" t="e">
        <f ca="1">_xll.BDP($T117,AF$1)</f>
        <v>#NAME?</v>
      </c>
      <c r="AG117" s="719" t="e">
        <f ca="1">_xll.BDP($T117,AG$1)</f>
        <v>#NAME?</v>
      </c>
      <c r="AH117" s="719" t="e">
        <f ca="1">VLOOKUP(AF117,Values!$A$1:$C$12,2,FALSE)</f>
        <v>#NAME?</v>
      </c>
      <c r="AI117" s="716" t="e">
        <f ca="1">_xll.BDP($T117,$AI$1)</f>
        <v>#NAME?</v>
      </c>
      <c r="AJ117" s="716" t="e">
        <f ca="1">_xll.BDP($T117,$AJ$1)</f>
        <v>#NAME?</v>
      </c>
      <c r="AK117" s="716" t="e">
        <f ca="1">_xll.BDP($T117,$AK$1)</f>
        <v>#NAME?</v>
      </c>
      <c r="AL117" s="721" t="e">
        <f ca="1">VLOOKUP(AK117,Values!$E$2:$F$8,2,)</f>
        <v>#NAME?</v>
      </c>
      <c r="AM117" s="719" t="e">
        <f ca="1">_xll.BDP($T117,$AM$1)</f>
        <v>#NAME?</v>
      </c>
      <c r="AN117" s="719" t="e">
        <f ca="1">_xll.BDP($T117,$AN$1)</f>
        <v>#NAME?</v>
      </c>
      <c r="AO117" s="719" t="e">
        <f ca="1">_xll.BDP($T117,$AO$1)</f>
        <v>#NAME?</v>
      </c>
      <c r="AP117" s="719" t="str">
        <f t="shared" si="63"/>
        <v xml:space="preserve">5yr </v>
      </c>
      <c r="AQ117" s="775" t="e">
        <f ca="1">_xll.BDP(T117,"YRS_TO_MTY_ISSUE")</f>
        <v>#NAME?</v>
      </c>
      <c r="AR117" s="794">
        <f t="shared" si="64"/>
        <v>5</v>
      </c>
      <c r="AS117" s="795"/>
      <c r="AT117" s="719" t="e">
        <f ca="1">_xll.BDP($T117,AT$1)</f>
        <v>#NAME?</v>
      </c>
      <c r="AU117" s="719" t="e">
        <f ca="1">_xll.BDP(T117,$AU$1)</f>
        <v>#NAME?</v>
      </c>
      <c r="AV117" s="719" t="e">
        <f ca="1">_xll.BDP(T117,$AV$1)</f>
        <v>#NAME?</v>
      </c>
      <c r="AW117" s="719" t="e">
        <f ca="1">_xll.BDP($T117,AW$1)</f>
        <v>#NAME?</v>
      </c>
      <c r="AX117" s="719" t="e">
        <f t="shared" ca="1" si="65"/>
        <v>#NAME?</v>
      </c>
      <c r="AY117" s="719" t="e">
        <f ca="1">_xll.BDP(T117,$AY$1)</f>
        <v>#NAME?</v>
      </c>
      <c r="AZ117" s="719" t="e">
        <f t="shared" ca="1" si="66"/>
        <v>#NAME?</v>
      </c>
      <c r="BA117" s="719" t="e">
        <f t="shared" ca="1" si="67"/>
        <v>#NAME?</v>
      </c>
      <c r="BB117" s="719" t="e">
        <f ca="1">VLOOKUP(Y117,Values!$H$2:$I$15,2,FALSE)</f>
        <v>#NAME?</v>
      </c>
      <c r="BC117" s="719" t="e">
        <f ca="1">_xll.BDS(T117,$BC$1)</f>
        <v>#NAME?</v>
      </c>
    </row>
    <row r="118" spans="1:55" ht="12.75" customHeight="1" x14ac:dyDescent="0.3">
      <c r="A118" s="707">
        <v>42010</v>
      </c>
      <c r="B118" s="706" t="s">
        <v>8636</v>
      </c>
      <c r="C118" s="708" t="s">
        <v>889</v>
      </c>
      <c r="D118" s="709">
        <v>2000</v>
      </c>
      <c r="E118" s="708" t="s">
        <v>81</v>
      </c>
      <c r="F118" s="710">
        <v>43839</v>
      </c>
      <c r="G118" s="711" t="s">
        <v>5709</v>
      </c>
      <c r="H118" s="712" t="s">
        <v>304</v>
      </c>
      <c r="I118" s="761" t="s">
        <v>8637</v>
      </c>
      <c r="J118" s="761" t="s">
        <v>191</v>
      </c>
      <c r="K118" s="712">
        <v>-7.5</v>
      </c>
      <c r="L118" s="714"/>
      <c r="M118" s="712"/>
      <c r="N118" s="706" t="s">
        <v>7985</v>
      </c>
      <c r="O118" s="712">
        <v>2.375</v>
      </c>
      <c r="P118" s="708" t="s">
        <v>2049</v>
      </c>
      <c r="Q118" s="714"/>
      <c r="R118" s="708">
        <v>20</v>
      </c>
      <c r="S118" s="708" t="s">
        <v>8650</v>
      </c>
      <c r="T118" s="715" t="str">
        <f t="shared" si="60"/>
        <v>EK6845680 Corp</v>
      </c>
      <c r="U118" s="716" t="e">
        <f ca="1">_xll.BDP($T118,$U$1)</f>
        <v>#NAME?</v>
      </c>
      <c r="V118" s="715">
        <f t="shared" si="61"/>
        <v>1</v>
      </c>
      <c r="W118" s="715">
        <f t="shared" si="62"/>
        <v>2</v>
      </c>
      <c r="X118" s="715" t="str">
        <f t="shared" si="51"/>
        <v>Q1</v>
      </c>
      <c r="Y118" s="717" t="e">
        <f ca="1">_xll.BDP($T118,Y$1)</f>
        <v>#NAME?</v>
      </c>
      <c r="Z118" s="717" t="e">
        <f ca="1">_xll.BDP($T118,$Z$1)</f>
        <v>#NAME?</v>
      </c>
      <c r="AA118" s="717" t="e">
        <f ca="1">_xll.BDP($T118,AA$1)</f>
        <v>#NAME?</v>
      </c>
      <c r="AB118" s="718" t="e">
        <f ca="1">IF(AA118="FLOATING",J118,(_xll.BDP($T118,AB$1)/100))</f>
        <v>#NAME?</v>
      </c>
      <c r="AC118" s="719" t="e">
        <f ca="1">_xll.BDP(T118,$AC$1)</f>
        <v>#NAME?</v>
      </c>
      <c r="AD118" s="720" t="e">
        <f ca="1">_xll.BDP($T118,AD$1)</f>
        <v>#NAME?</v>
      </c>
      <c r="AE118" s="719" t="e">
        <f ca="1">_xll.BDP($T118,AE$1)</f>
        <v>#NAME?</v>
      </c>
      <c r="AF118" s="715" t="e">
        <f ca="1">_xll.BDP($T118,AF$1)</f>
        <v>#NAME?</v>
      </c>
      <c r="AG118" s="719" t="e">
        <f ca="1">_xll.BDP($T118,AG$1)</f>
        <v>#NAME?</v>
      </c>
      <c r="AH118" s="719" t="e">
        <f ca="1">VLOOKUP(AF118,Values!$A$1:$C$12,2,FALSE)</f>
        <v>#NAME?</v>
      </c>
      <c r="AI118" s="716" t="e">
        <f ca="1">_xll.BDP($T118,$AI$1)</f>
        <v>#NAME?</v>
      </c>
      <c r="AJ118" s="716" t="e">
        <f ca="1">_xll.BDP($T118,$AJ$1)</f>
        <v>#NAME?</v>
      </c>
      <c r="AK118" s="716" t="e">
        <f ca="1">_xll.BDP($T118,$AK$1)</f>
        <v>#NAME?</v>
      </c>
      <c r="AL118" s="721" t="e">
        <f ca="1">VLOOKUP(AK118,Values!$E$2:$F$8,2,)</f>
        <v>#NAME?</v>
      </c>
      <c r="AM118" s="719" t="e">
        <f ca="1">_xll.BDP($T118,$AM$1)</f>
        <v>#NAME?</v>
      </c>
      <c r="AN118" s="719" t="e">
        <f ca="1">_xll.BDP($T118,$AN$1)</f>
        <v>#NAME?</v>
      </c>
      <c r="AO118" s="719" t="e">
        <f ca="1">_xll.BDP($T118,$AO$1)</f>
        <v>#NAME?</v>
      </c>
      <c r="AP118" s="719" t="str">
        <f t="shared" si="63"/>
        <v xml:space="preserve">5yr </v>
      </c>
      <c r="AQ118" s="775" t="e">
        <f ca="1">_xll.BDP(T118,"YRS_TO_MTY_ISSUE")</f>
        <v>#NAME?</v>
      </c>
      <c r="AR118" s="794">
        <f t="shared" si="64"/>
        <v>5</v>
      </c>
      <c r="AS118" s="795"/>
      <c r="AT118" s="719" t="e">
        <f ca="1">_xll.BDP($T118,AT$1)</f>
        <v>#NAME?</v>
      </c>
      <c r="AU118" s="719" t="e">
        <f ca="1">_xll.BDP(T118,$AU$1)</f>
        <v>#NAME?</v>
      </c>
      <c r="AV118" s="719" t="e">
        <f ca="1">_xll.BDP(T118,$AV$1)</f>
        <v>#NAME?</v>
      </c>
      <c r="AW118" s="719" t="e">
        <f ca="1">_xll.BDP($T118,AW$1)</f>
        <v>#NAME?</v>
      </c>
      <c r="AX118" s="719" t="e">
        <f t="shared" ca="1" si="65"/>
        <v>#NAME?</v>
      </c>
      <c r="AY118" s="719" t="e">
        <f ca="1">_xll.BDP(T118,$AY$1)</f>
        <v>#NAME?</v>
      </c>
      <c r="AZ118" s="719" t="e">
        <f t="shared" ca="1" si="66"/>
        <v>#NAME?</v>
      </c>
      <c r="BA118" s="719" t="e">
        <f t="shared" ca="1" si="67"/>
        <v>#NAME?</v>
      </c>
      <c r="BB118" s="719" t="e">
        <f ca="1">VLOOKUP(Y118,Values!$H$2:$I$15,2,FALSE)</f>
        <v>#NAME?</v>
      </c>
      <c r="BC118" s="719" t="e">
        <f ca="1">_xll.BDS(T118,$BC$1)</f>
        <v>#NAME?</v>
      </c>
    </row>
    <row r="119" spans="1:55" ht="12.75" customHeight="1" x14ac:dyDescent="0.3">
      <c r="A119" s="707">
        <v>42010</v>
      </c>
      <c r="B119" s="706" t="s">
        <v>4353</v>
      </c>
      <c r="C119" s="708" t="s">
        <v>36</v>
      </c>
      <c r="D119" s="709">
        <v>500</v>
      </c>
      <c r="E119" s="708" t="s">
        <v>12</v>
      </c>
      <c r="F119" s="710">
        <v>43109</v>
      </c>
      <c r="G119" s="711" t="s">
        <v>8638</v>
      </c>
      <c r="H119" s="712" t="s">
        <v>2299</v>
      </c>
      <c r="I119" s="761" t="s">
        <v>8639</v>
      </c>
      <c r="J119" s="761" t="s">
        <v>8640</v>
      </c>
      <c r="K119" s="712">
        <v>-10</v>
      </c>
      <c r="L119" s="714"/>
      <c r="M119" s="712"/>
      <c r="N119" s="706" t="s">
        <v>8641</v>
      </c>
      <c r="O119" s="712">
        <v>1.52</v>
      </c>
      <c r="P119" s="708" t="s">
        <v>1900</v>
      </c>
      <c r="Q119" s="714"/>
      <c r="R119" s="708">
        <v>10</v>
      </c>
      <c r="S119" s="708" t="s">
        <v>8653</v>
      </c>
      <c r="T119" s="715" t="str">
        <f t="shared" si="60"/>
        <v>EK6846944 Corp</v>
      </c>
      <c r="U119" s="716" t="e">
        <f ca="1">_xll.BDP($T119,$U$1)</f>
        <v>#NAME?</v>
      </c>
      <c r="V119" s="715">
        <f t="shared" si="61"/>
        <v>1</v>
      </c>
      <c r="W119" s="715">
        <f t="shared" si="62"/>
        <v>2</v>
      </c>
      <c r="X119" s="715" t="str">
        <f t="shared" si="51"/>
        <v>Q1</v>
      </c>
      <c r="Y119" s="717" t="e">
        <f ca="1">_xll.BDP($T119,Y$1)</f>
        <v>#NAME?</v>
      </c>
      <c r="Z119" s="717" t="e">
        <f ca="1">_xll.BDP($T119,$Z$1)</f>
        <v>#NAME?</v>
      </c>
      <c r="AA119" s="717" t="e">
        <f ca="1">_xll.BDP($T119,AA$1)</f>
        <v>#NAME?</v>
      </c>
      <c r="AB119" s="718" t="e">
        <f ca="1">IF(AA119="FLOATING",J119,(_xll.BDP($T119,AB$1)/100))</f>
        <v>#NAME?</v>
      </c>
      <c r="AC119" s="719" t="e">
        <f ca="1">_xll.BDP(T119,$AC$1)</f>
        <v>#NAME?</v>
      </c>
      <c r="AD119" s="720" t="e">
        <f ca="1">_xll.BDP($T119,AD$1)</f>
        <v>#NAME?</v>
      </c>
      <c r="AE119" s="719" t="e">
        <f ca="1">_xll.BDP($T119,AE$1)</f>
        <v>#NAME?</v>
      </c>
      <c r="AF119" s="715" t="e">
        <f ca="1">_xll.BDP($T119,AF$1)</f>
        <v>#NAME?</v>
      </c>
      <c r="AG119" s="719" t="e">
        <f ca="1">_xll.BDP($T119,AG$1)</f>
        <v>#NAME?</v>
      </c>
      <c r="AH119" s="719" t="e">
        <f ca="1">VLOOKUP(AF119,Values!$A$1:$C$12,2,FALSE)</f>
        <v>#NAME?</v>
      </c>
      <c r="AI119" s="716" t="e">
        <f ca="1">_xll.BDP($T119,$AI$1)</f>
        <v>#NAME?</v>
      </c>
      <c r="AJ119" s="716" t="e">
        <f ca="1">_xll.BDP($T119,$AJ$1)</f>
        <v>#NAME?</v>
      </c>
      <c r="AK119" s="716" t="e">
        <f ca="1">_xll.BDP($T119,$AK$1)</f>
        <v>#NAME?</v>
      </c>
      <c r="AL119" s="721" t="e">
        <f ca="1">VLOOKUP(AK119,Values!$E$2:$F$8,2,)</f>
        <v>#NAME?</v>
      </c>
      <c r="AM119" s="719" t="e">
        <f ca="1">_xll.BDP($T119,$AM$1)</f>
        <v>#NAME?</v>
      </c>
      <c r="AN119" s="719" t="e">
        <f ca="1">_xll.BDP($T119,$AN$1)</f>
        <v>#NAME?</v>
      </c>
      <c r="AO119" s="719" t="e">
        <f ca="1">_xll.BDP($T119,$AO$1)</f>
        <v>#NAME?</v>
      </c>
      <c r="AP119" s="719" t="str">
        <f t="shared" si="63"/>
        <v>3yr</v>
      </c>
      <c r="AQ119" s="775" t="e">
        <f ca="1">_xll.BDP(T119,"YRS_TO_MTY_ISSUE")</f>
        <v>#NAME?</v>
      </c>
      <c r="AR119" s="794">
        <f t="shared" si="64"/>
        <v>3</v>
      </c>
      <c r="AS119" s="795"/>
      <c r="AT119" s="719" t="e">
        <f ca="1">_xll.BDP($T119,AT$1)</f>
        <v>#NAME?</v>
      </c>
      <c r="AU119" s="719" t="e">
        <f ca="1">_xll.BDP(T119,$AU$1)</f>
        <v>#NAME?</v>
      </c>
      <c r="AV119" s="719" t="e">
        <f ca="1">_xll.BDP(T119,$AV$1)</f>
        <v>#NAME?</v>
      </c>
      <c r="AW119" s="719" t="e">
        <f ca="1">_xll.BDP($T119,AW$1)</f>
        <v>#NAME?</v>
      </c>
      <c r="AX119" s="719" t="e">
        <f t="shared" ca="1" si="65"/>
        <v>#NAME?</v>
      </c>
      <c r="AY119" s="719" t="e">
        <f ca="1">_xll.BDP(T119,$AY$1)</f>
        <v>#NAME?</v>
      </c>
      <c r="AZ119" s="719" t="e">
        <f t="shared" ca="1" si="66"/>
        <v>#NAME?</v>
      </c>
      <c r="BA119" s="719" t="e">
        <f t="shared" ca="1" si="67"/>
        <v>#NAME?</v>
      </c>
      <c r="BB119" s="719" t="e">
        <f ca="1">VLOOKUP(Y119,Values!$H$2:$I$15,2,FALSE)</f>
        <v>#NAME?</v>
      </c>
      <c r="BC119" s="719" t="e">
        <f ca="1">_xll.BDS(T119,$BC$1,"cols=1;rows=3")</f>
        <v>#NAME?</v>
      </c>
    </row>
    <row r="120" spans="1:55" ht="12.75" customHeight="1" x14ac:dyDescent="0.3">
      <c r="A120" s="707">
        <v>42010</v>
      </c>
      <c r="B120" s="706" t="s">
        <v>8642</v>
      </c>
      <c r="C120" s="708" t="s">
        <v>36</v>
      </c>
      <c r="D120" s="709">
        <v>750</v>
      </c>
      <c r="E120" s="708" t="s">
        <v>12</v>
      </c>
      <c r="F120" s="710">
        <v>43109</v>
      </c>
      <c r="G120" s="711" t="s">
        <v>8638</v>
      </c>
      <c r="H120" s="712" t="s">
        <v>144</v>
      </c>
      <c r="I120" s="761" t="s">
        <v>1224</v>
      </c>
      <c r="J120" s="761" t="s">
        <v>3627</v>
      </c>
      <c r="K120" s="712">
        <v>-10</v>
      </c>
      <c r="L120" s="714"/>
      <c r="M120" s="712"/>
      <c r="N120" s="706" t="s">
        <v>8643</v>
      </c>
      <c r="O120" s="712">
        <v>2.6</v>
      </c>
      <c r="P120" s="708" t="s">
        <v>1900</v>
      </c>
      <c r="Q120" s="714"/>
      <c r="R120" s="708">
        <v>10</v>
      </c>
      <c r="S120" s="708" t="s">
        <v>8654</v>
      </c>
      <c r="T120" s="715" t="str">
        <f t="shared" si="60"/>
        <v>EK6846829 Corp</v>
      </c>
      <c r="U120" s="716" t="e">
        <f ca="1">_xll.BDP($T120,$U$1)</f>
        <v>#NAME?</v>
      </c>
      <c r="V120" s="715">
        <f t="shared" si="61"/>
        <v>1</v>
      </c>
      <c r="W120" s="715">
        <f t="shared" si="62"/>
        <v>2</v>
      </c>
      <c r="X120" s="715" t="str">
        <f t="shared" si="51"/>
        <v>Q1</v>
      </c>
      <c r="Y120" s="717" t="e">
        <f ca="1">_xll.BDP($T120,Y$1)</f>
        <v>#NAME?</v>
      </c>
      <c r="Z120" s="717" t="e">
        <f ca="1">_xll.BDP($T120,$Z$1)</f>
        <v>#NAME?</v>
      </c>
      <c r="AA120" s="717" t="e">
        <f ca="1">_xll.BDP($T120,AA$1)</f>
        <v>#NAME?</v>
      </c>
      <c r="AB120" s="718" t="e">
        <f ca="1">IF(AA120="FLOATING",J120,(_xll.BDP($T120,AB$1)/100))</f>
        <v>#NAME?</v>
      </c>
      <c r="AC120" s="719" t="e">
        <f ca="1">_xll.BDP(T120,$AC$1)</f>
        <v>#NAME?</v>
      </c>
      <c r="AD120" s="720" t="e">
        <f ca="1">_xll.BDP($T120,AD$1)</f>
        <v>#NAME?</v>
      </c>
      <c r="AE120" s="719" t="e">
        <f ca="1">_xll.BDP($T120,AE$1)</f>
        <v>#NAME?</v>
      </c>
      <c r="AF120" s="715" t="e">
        <f ca="1">_xll.BDP($T120,AF$1)</f>
        <v>#NAME?</v>
      </c>
      <c r="AG120" s="719" t="e">
        <f ca="1">_xll.BDP($T120,AG$1)</f>
        <v>#NAME?</v>
      </c>
      <c r="AH120" s="719" t="e">
        <f ca="1">VLOOKUP(AF120,Values!$A$1:$C$12,2,FALSE)</f>
        <v>#NAME?</v>
      </c>
      <c r="AI120" s="716" t="e">
        <f ca="1">_xll.BDP($T120,$AI$1)</f>
        <v>#NAME?</v>
      </c>
      <c r="AJ120" s="716" t="e">
        <f ca="1">_xll.BDP($T120,$AJ$1)</f>
        <v>#NAME?</v>
      </c>
      <c r="AK120" s="716" t="e">
        <f ca="1">_xll.BDP($T120,$AK$1)</f>
        <v>#NAME?</v>
      </c>
      <c r="AL120" s="721" t="e">
        <f ca="1">VLOOKUP(AK120,Values!$E$2:$F$8,2,)</f>
        <v>#NAME?</v>
      </c>
      <c r="AM120" s="719" t="e">
        <f ca="1">_xll.BDP($T120,$AM$1)</f>
        <v>#NAME?</v>
      </c>
      <c r="AN120" s="719" t="e">
        <f ca="1">_xll.BDP($T120,$AN$1)</f>
        <v>#NAME?</v>
      </c>
      <c r="AO120" s="719" t="e">
        <f ca="1">_xll.BDP($T120,$AO$1)</f>
        <v>#NAME?</v>
      </c>
      <c r="AP120" s="719" t="str">
        <f t="shared" si="63"/>
        <v>3yr</v>
      </c>
      <c r="AQ120" s="775" t="e">
        <f ca="1">_xll.BDP(T120,"YRS_TO_MTY_ISSUE")</f>
        <v>#NAME?</v>
      </c>
      <c r="AR120" s="794">
        <f t="shared" si="64"/>
        <v>3</v>
      </c>
      <c r="AS120" s="795"/>
      <c r="AT120" s="719" t="e">
        <f ca="1">_xll.BDP($T120,AT$1)</f>
        <v>#NAME?</v>
      </c>
      <c r="AU120" s="719" t="e">
        <f ca="1">_xll.BDP(T120,$AU$1)</f>
        <v>#NAME?</v>
      </c>
      <c r="AV120" s="719" t="e">
        <f ca="1">_xll.BDP(T120,$AV$1)</f>
        <v>#NAME?</v>
      </c>
      <c r="AW120" s="719" t="e">
        <f ca="1">_xll.BDP($T120,AW$1)</f>
        <v>#NAME?</v>
      </c>
      <c r="AX120" s="719" t="e">
        <f t="shared" ca="1" si="65"/>
        <v>#NAME?</v>
      </c>
      <c r="AY120" s="719" t="e">
        <f ca="1">_xll.BDP(T120,$AY$1)</f>
        <v>#NAME?</v>
      </c>
      <c r="AZ120" s="719" t="e">
        <f t="shared" ca="1" si="66"/>
        <v>#NAME?</v>
      </c>
      <c r="BA120" s="719" t="e">
        <f t="shared" ca="1" si="67"/>
        <v>#NAME?</v>
      </c>
      <c r="BB120" s="719" t="e">
        <f ca="1">VLOOKUP(Y120,Values!$H$2:$I$15,2,FALSE)</f>
        <v>#NAME?</v>
      </c>
      <c r="BC120" s="719" t="s">
        <v>9601</v>
      </c>
    </row>
    <row r="121" spans="1:55" ht="12.75" customHeight="1" x14ac:dyDescent="0.3">
      <c r="A121" s="707">
        <v>42010</v>
      </c>
      <c r="B121" s="706" t="s">
        <v>8644</v>
      </c>
      <c r="C121" s="708" t="s">
        <v>36</v>
      </c>
      <c r="D121" s="709">
        <v>750</v>
      </c>
      <c r="E121" s="708" t="s">
        <v>224</v>
      </c>
      <c r="F121" s="710">
        <v>44570</v>
      </c>
      <c r="G121" s="711" t="s">
        <v>8638</v>
      </c>
      <c r="H121" s="712" t="s">
        <v>330</v>
      </c>
      <c r="I121" s="761" t="s">
        <v>6690</v>
      </c>
      <c r="J121" s="761" t="s">
        <v>368</v>
      </c>
      <c r="K121" s="712">
        <v>-10</v>
      </c>
      <c r="L121" s="714"/>
      <c r="M121" s="712"/>
      <c r="N121" s="706" t="s">
        <v>259</v>
      </c>
      <c r="O121" s="712">
        <v>2.33</v>
      </c>
      <c r="P121" s="708" t="s">
        <v>2097</v>
      </c>
      <c r="Q121" s="714"/>
      <c r="R121" s="708">
        <v>9</v>
      </c>
      <c r="S121" s="708" t="s">
        <v>8655</v>
      </c>
      <c r="T121" s="715" t="str">
        <f t="shared" si="60"/>
        <v>EK6847124 Corp</v>
      </c>
      <c r="U121" s="716" t="e">
        <f ca="1">_xll.BDP($T121,$U$1)</f>
        <v>#NAME?</v>
      </c>
      <c r="V121" s="715">
        <f t="shared" si="61"/>
        <v>1</v>
      </c>
      <c r="W121" s="715">
        <f t="shared" si="62"/>
        <v>2</v>
      </c>
      <c r="X121" s="715" t="str">
        <f t="shared" si="51"/>
        <v>Q1</v>
      </c>
      <c r="Y121" s="717" t="e">
        <f ca="1">_xll.BDP($T121,Y$1)</f>
        <v>#NAME?</v>
      </c>
      <c r="Z121" s="717" t="e">
        <f ca="1">_xll.BDP($T121,$Z$1)</f>
        <v>#NAME?</v>
      </c>
      <c r="AA121" s="717" t="e">
        <f ca="1">_xll.BDP($T121,AA$1)</f>
        <v>#NAME?</v>
      </c>
      <c r="AB121" s="718" t="e">
        <f ca="1">IF(AA121="FLOATING",J121,(_xll.BDP($T121,AB$1)/100))</f>
        <v>#NAME?</v>
      </c>
      <c r="AC121" s="719" t="e">
        <f ca="1">_xll.BDP(T121,$AC$1)</f>
        <v>#NAME?</v>
      </c>
      <c r="AD121" s="720" t="e">
        <f ca="1">_xll.BDP($T121,AD$1)</f>
        <v>#NAME?</v>
      </c>
      <c r="AE121" s="719" t="e">
        <f ca="1">_xll.BDP($T121,AE$1)</f>
        <v>#NAME?</v>
      </c>
      <c r="AF121" s="715" t="e">
        <f ca="1">_xll.BDP($T121,AF$1)</f>
        <v>#NAME?</v>
      </c>
      <c r="AG121" s="719" t="e">
        <f ca="1">_xll.BDP($T121,AG$1)</f>
        <v>#NAME?</v>
      </c>
      <c r="AH121" s="719" t="e">
        <f ca="1">VLOOKUP(AF121,Values!$A$1:$C$12,2,FALSE)</f>
        <v>#NAME?</v>
      </c>
      <c r="AI121" s="716" t="e">
        <f ca="1">_xll.BDP($T121,$AI$1)</f>
        <v>#NAME?</v>
      </c>
      <c r="AJ121" s="716" t="e">
        <f ca="1">_xll.BDP($T121,$AJ$1)</f>
        <v>#NAME?</v>
      </c>
      <c r="AK121" s="716" t="e">
        <f ca="1">_xll.BDP($T121,$AK$1)</f>
        <v>#NAME?</v>
      </c>
      <c r="AL121" s="721" t="e">
        <f ca="1">VLOOKUP(AK121,Values!$E$2:$F$8,2,)</f>
        <v>#NAME?</v>
      </c>
      <c r="AM121" s="719" t="e">
        <f ca="1">_xll.BDP($T121,$AM$1)</f>
        <v>#NAME?</v>
      </c>
      <c r="AN121" s="719" t="e">
        <f ca="1">_xll.BDP($T121,$AN$1)</f>
        <v>#NAME?</v>
      </c>
      <c r="AO121" s="719" t="e">
        <f ca="1">_xll.BDP($T121,$AO$1)</f>
        <v>#NAME?</v>
      </c>
      <c r="AP121" s="719" t="str">
        <f t="shared" si="63"/>
        <v>7yr</v>
      </c>
      <c r="AQ121" s="775" t="e">
        <f ca="1">_xll.BDP(T121,"YRS_TO_MTY_ISSUE")</f>
        <v>#NAME?</v>
      </c>
      <c r="AR121" s="794">
        <f t="shared" si="64"/>
        <v>7</v>
      </c>
      <c r="AS121" s="795"/>
      <c r="AT121" s="719" t="e">
        <f ca="1">_xll.BDP($T121,AT$1)</f>
        <v>#NAME?</v>
      </c>
      <c r="AU121" s="719" t="e">
        <f ca="1">_xll.BDP(T121,$AU$1)</f>
        <v>#NAME?</v>
      </c>
      <c r="AV121" s="719" t="e">
        <f ca="1">_xll.BDP(T121,$AV$1)</f>
        <v>#NAME?</v>
      </c>
      <c r="AW121" s="719" t="e">
        <f ca="1">_xll.BDP($T121,AW$1)</f>
        <v>#NAME?</v>
      </c>
      <c r="AX121" s="719" t="e">
        <f t="shared" ca="1" si="65"/>
        <v>#NAME?</v>
      </c>
      <c r="AY121" s="719" t="e">
        <f ca="1">_xll.BDP(T121,$AY$1)</f>
        <v>#NAME?</v>
      </c>
      <c r="AZ121" s="719" t="e">
        <f t="shared" ca="1" si="66"/>
        <v>#NAME?</v>
      </c>
      <c r="BA121" s="719" t="e">
        <f t="shared" ca="1" si="67"/>
        <v>#NAME?</v>
      </c>
      <c r="BB121" s="719" t="e">
        <f ca="1">VLOOKUP(Y121,Values!$H$2:$I$15,2,FALSE)</f>
        <v>#NAME?</v>
      </c>
      <c r="BC121" s="719" t="s">
        <v>9428</v>
      </c>
    </row>
    <row r="122" spans="1:55" ht="12.75" customHeight="1" x14ac:dyDescent="0.3">
      <c r="A122" s="707">
        <v>42010</v>
      </c>
      <c r="B122" s="706" t="s">
        <v>8645</v>
      </c>
      <c r="C122" s="708" t="s">
        <v>182</v>
      </c>
      <c r="D122" s="709">
        <v>400</v>
      </c>
      <c r="E122" s="708" t="s">
        <v>81</v>
      </c>
      <c r="F122" s="710">
        <v>43862</v>
      </c>
      <c r="G122" s="711" t="s">
        <v>4849</v>
      </c>
      <c r="H122" s="712" t="s">
        <v>573</v>
      </c>
      <c r="I122" s="761" t="s">
        <v>791</v>
      </c>
      <c r="J122" s="761" t="s">
        <v>221</v>
      </c>
      <c r="K122" s="712">
        <v>-20</v>
      </c>
      <c r="L122" s="714"/>
      <c r="M122" s="712"/>
      <c r="N122" s="706" t="s">
        <v>1609</v>
      </c>
      <c r="O122" s="712">
        <v>5.5</v>
      </c>
      <c r="P122" s="708" t="s">
        <v>1917</v>
      </c>
      <c r="Q122" s="714"/>
      <c r="R122" s="708">
        <v>13</v>
      </c>
      <c r="S122" s="708" t="s">
        <v>8660</v>
      </c>
      <c r="T122" s="715" t="str">
        <f t="shared" si="60"/>
        <v>EK6849823 Corp</v>
      </c>
      <c r="U122" s="716" t="e">
        <f ca="1">_xll.BDP($T122,$U$1)</f>
        <v>#NAME?</v>
      </c>
      <c r="V122" s="715">
        <f t="shared" si="61"/>
        <v>1</v>
      </c>
      <c r="W122" s="715">
        <f t="shared" si="62"/>
        <v>2</v>
      </c>
      <c r="X122" s="715" t="str">
        <f t="shared" si="51"/>
        <v>Q1</v>
      </c>
      <c r="Y122" s="717" t="e">
        <f ca="1">_xll.BDP($T122,Y$1)</f>
        <v>#NAME?</v>
      </c>
      <c r="Z122" s="717" t="e">
        <f ca="1">_xll.BDP($T122,$Z$1)</f>
        <v>#NAME?</v>
      </c>
      <c r="AA122" s="717" t="e">
        <f ca="1">_xll.BDP($T122,AA$1)</f>
        <v>#NAME?</v>
      </c>
      <c r="AB122" s="718" t="e">
        <f ca="1">IF(AA122="FLOATING",J122,(_xll.BDP($T122,AB$1)/100))</f>
        <v>#NAME?</v>
      </c>
      <c r="AC122" s="719" t="e">
        <f ca="1">_xll.BDP(T122,$AC$1)</f>
        <v>#NAME?</v>
      </c>
      <c r="AD122" s="720" t="e">
        <f ca="1">_xll.BDP($T122,AD$1)</f>
        <v>#NAME?</v>
      </c>
      <c r="AE122" s="719" t="e">
        <f ca="1">_xll.BDP($T122,AE$1)</f>
        <v>#NAME?</v>
      </c>
      <c r="AF122" s="715" t="e">
        <f ca="1">_xll.BDP($T122,AF$1)</f>
        <v>#NAME?</v>
      </c>
      <c r="AG122" s="719" t="e">
        <f ca="1">_xll.BDP($T122,AG$1)</f>
        <v>#NAME?</v>
      </c>
      <c r="AH122" s="719" t="e">
        <f ca="1">VLOOKUP(AF122,Values!$A$1:$C$12,2,FALSE)</f>
        <v>#NAME?</v>
      </c>
      <c r="AI122" s="716" t="e">
        <f ca="1">_xll.BDP($T122,$AI$1)</f>
        <v>#NAME?</v>
      </c>
      <c r="AJ122" s="716" t="e">
        <f ca="1">_xll.BDP($T122,$AJ$1)</f>
        <v>#NAME?</v>
      </c>
      <c r="AK122" s="716" t="e">
        <f ca="1">_xll.BDP($T122,$AK$1)</f>
        <v>#NAME?</v>
      </c>
      <c r="AL122" s="721" t="e">
        <f ca="1">VLOOKUP(AK122,Values!$E$2:$F$8,2,)</f>
        <v>#NAME?</v>
      </c>
      <c r="AM122" s="719" t="e">
        <f ca="1">_xll.BDP($T122,$AM$1)</f>
        <v>#NAME?</v>
      </c>
      <c r="AN122" s="719" t="e">
        <f ca="1">_xll.BDP($T122,$AN$1)</f>
        <v>#NAME?</v>
      </c>
      <c r="AO122" s="719" t="e">
        <f ca="1">_xll.BDP($T122,$AO$1)</f>
        <v>#NAME?</v>
      </c>
      <c r="AP122" s="719" t="str">
        <f t="shared" si="63"/>
        <v xml:space="preserve">5yr </v>
      </c>
      <c r="AQ122" s="775" t="e">
        <f ca="1">_xll.BDP(T122,"YRS_TO_MTY_ISSUE")</f>
        <v>#NAME?</v>
      </c>
      <c r="AR122" s="794">
        <f t="shared" si="64"/>
        <v>5.0999999999999996</v>
      </c>
      <c r="AS122" s="795"/>
      <c r="AT122" s="719" t="e">
        <f ca="1">_xll.BDP($T122,AT$1)</f>
        <v>#NAME?</v>
      </c>
      <c r="AU122" s="719" t="e">
        <f ca="1">_xll.BDP(T122,$AU$1)</f>
        <v>#NAME?</v>
      </c>
      <c r="AV122" s="719" t="e">
        <f ca="1">_xll.BDP(T122,$AV$1)</f>
        <v>#NAME?</v>
      </c>
      <c r="AW122" s="719" t="e">
        <f ca="1">_xll.BDP($T122,AW$1)</f>
        <v>#NAME?</v>
      </c>
      <c r="AX122" s="719" t="e">
        <f t="shared" ca="1" si="65"/>
        <v>#NAME?</v>
      </c>
      <c r="AY122" s="719" t="e">
        <f ca="1">_xll.BDP(T122,$AY$1)</f>
        <v>#NAME?</v>
      </c>
      <c r="AZ122" s="719" t="e">
        <f t="shared" ca="1" si="66"/>
        <v>#NAME?</v>
      </c>
      <c r="BA122" s="719" t="e">
        <f t="shared" ca="1" si="67"/>
        <v>#NAME?</v>
      </c>
      <c r="BB122" s="719" t="e">
        <f ca="1">VLOOKUP(Y122,Values!$H$2:$I$15,2,FALSE)</f>
        <v>#NAME?</v>
      </c>
      <c r="BC122" s="719" t="s">
        <v>9099</v>
      </c>
    </row>
    <row r="123" spans="1:55" ht="12.75" customHeight="1" x14ac:dyDescent="0.3">
      <c r="A123" s="707">
        <v>42010</v>
      </c>
      <c r="B123" s="706" t="s">
        <v>8646</v>
      </c>
      <c r="C123" s="708" t="s">
        <v>182</v>
      </c>
      <c r="D123" s="709">
        <v>700</v>
      </c>
      <c r="E123" s="708" t="s">
        <v>66</v>
      </c>
      <c r="F123" s="710">
        <v>45689</v>
      </c>
      <c r="G123" s="711" t="s">
        <v>4849</v>
      </c>
      <c r="H123" s="712" t="s">
        <v>578</v>
      </c>
      <c r="I123" s="761" t="s">
        <v>628</v>
      </c>
      <c r="J123" s="761" t="s">
        <v>447</v>
      </c>
      <c r="K123" s="712">
        <v>-15</v>
      </c>
      <c r="L123" s="714"/>
      <c r="M123" s="712"/>
      <c r="N123" s="706" t="s">
        <v>3649</v>
      </c>
      <c r="O123" s="712">
        <v>4.57</v>
      </c>
      <c r="P123" s="708" t="s">
        <v>2324</v>
      </c>
      <c r="Q123" s="714"/>
      <c r="R123" s="708">
        <v>18</v>
      </c>
      <c r="S123" s="708" t="s">
        <v>8656</v>
      </c>
      <c r="T123" s="715" t="str">
        <f t="shared" si="60"/>
        <v>EK6850128 Corp</v>
      </c>
      <c r="U123" s="716" t="e">
        <f ca="1">_xll.BDP($T123,$U$1)</f>
        <v>#NAME?</v>
      </c>
      <c r="V123" s="715">
        <f t="shared" si="61"/>
        <v>1</v>
      </c>
      <c r="W123" s="715">
        <f t="shared" si="62"/>
        <v>2</v>
      </c>
      <c r="X123" s="715" t="str">
        <f t="shared" si="51"/>
        <v>Q1</v>
      </c>
      <c r="Y123" s="717" t="e">
        <f ca="1">_xll.BDP($T123,Y$1)</f>
        <v>#NAME?</v>
      </c>
      <c r="Z123" s="717" t="e">
        <f ca="1">_xll.BDP($T123,$Z$1)</f>
        <v>#NAME?</v>
      </c>
      <c r="AA123" s="717" t="e">
        <f ca="1">_xll.BDP($T123,AA$1)</f>
        <v>#NAME?</v>
      </c>
      <c r="AB123" s="718" t="e">
        <f ca="1">IF(AA123="FLOATING",J123,(_xll.BDP($T123,AB$1)/100))</f>
        <v>#NAME?</v>
      </c>
      <c r="AC123" s="719" t="e">
        <f ca="1">_xll.BDP(T123,$AC$1)</f>
        <v>#NAME?</v>
      </c>
      <c r="AD123" s="720" t="e">
        <f ca="1">_xll.BDP($T123,AD$1)</f>
        <v>#NAME?</v>
      </c>
      <c r="AE123" s="719" t="e">
        <f ca="1">_xll.BDP($T123,AE$1)</f>
        <v>#NAME?</v>
      </c>
      <c r="AF123" s="715" t="e">
        <f ca="1">_xll.BDP($T123,AF$1)</f>
        <v>#NAME?</v>
      </c>
      <c r="AG123" s="719" t="e">
        <f ca="1">_xll.BDP($T123,AG$1)</f>
        <v>#NAME?</v>
      </c>
      <c r="AH123" s="719" t="e">
        <f ca="1">VLOOKUP(AF123,Values!$A$1:$C$12,2,FALSE)</f>
        <v>#NAME?</v>
      </c>
      <c r="AI123" s="716" t="e">
        <f ca="1">_xll.BDP($T123,$AI$1)</f>
        <v>#NAME?</v>
      </c>
      <c r="AJ123" s="716" t="e">
        <f ca="1">_xll.BDP($T123,$AJ$1)</f>
        <v>#NAME?</v>
      </c>
      <c r="AK123" s="716" t="e">
        <f ca="1">_xll.BDP($T123,$AK$1)</f>
        <v>#NAME?</v>
      </c>
      <c r="AL123" s="721" t="e">
        <f ca="1">VLOOKUP(AK123,Values!$E$2:$F$8,2,)</f>
        <v>#NAME?</v>
      </c>
      <c r="AM123" s="719" t="e">
        <f ca="1">_xll.BDP($T123,$AM$1)</f>
        <v>#NAME?</v>
      </c>
      <c r="AN123" s="719" t="e">
        <f ca="1">_xll.BDP($T123,$AN$1)</f>
        <v>#NAME?</v>
      </c>
      <c r="AO123" s="719" t="e">
        <f ca="1">_xll.BDP($T123,$AO$1)</f>
        <v>#NAME?</v>
      </c>
      <c r="AP123" s="719" t="str">
        <f t="shared" si="63"/>
        <v>10yr</v>
      </c>
      <c r="AQ123" s="775" t="e">
        <f ca="1">_xll.BDP(T123,"YRS_TO_MTY_ISSUE")</f>
        <v>#NAME?</v>
      </c>
      <c r="AR123" s="794">
        <f t="shared" si="64"/>
        <v>10.1</v>
      </c>
      <c r="AS123" s="795"/>
      <c r="AT123" s="719" t="e">
        <f ca="1">_xll.BDP($T123,AT$1)</f>
        <v>#NAME?</v>
      </c>
      <c r="AU123" s="719" t="e">
        <f ca="1">_xll.BDP(T123,$AU$1)</f>
        <v>#NAME?</v>
      </c>
      <c r="AV123" s="719" t="e">
        <f ca="1">_xll.BDP(T123,$AV$1)</f>
        <v>#NAME?</v>
      </c>
      <c r="AW123" s="719" t="e">
        <f ca="1">_xll.BDP($T123,AW$1)</f>
        <v>#NAME?</v>
      </c>
      <c r="AX123" s="719" t="e">
        <f t="shared" ca="1" si="65"/>
        <v>#NAME?</v>
      </c>
      <c r="AY123" s="719" t="e">
        <f ca="1">_xll.BDP(T123,$AY$1)</f>
        <v>#NAME?</v>
      </c>
      <c r="AZ123" s="719" t="e">
        <f t="shared" ca="1" si="66"/>
        <v>#NAME?</v>
      </c>
      <c r="BA123" s="719" t="e">
        <f t="shared" ca="1" si="67"/>
        <v>#NAME?</v>
      </c>
      <c r="BB123" s="719" t="e">
        <f ca="1">VLOOKUP(Y123,Values!$H$2:$I$15,2,FALSE)</f>
        <v>#NAME?</v>
      </c>
      <c r="BC123" s="719" t="s">
        <v>9099</v>
      </c>
    </row>
    <row r="124" spans="1:55" ht="12.75" customHeight="1" x14ac:dyDescent="0.3">
      <c r="A124" s="707">
        <v>42010</v>
      </c>
      <c r="B124" s="706" t="s">
        <v>8647</v>
      </c>
      <c r="C124" s="708" t="s">
        <v>182</v>
      </c>
      <c r="D124" s="709">
        <v>500</v>
      </c>
      <c r="E124" s="708" t="s">
        <v>2331</v>
      </c>
      <c r="F124" s="710">
        <v>49341</v>
      </c>
      <c r="G124" s="711" t="s">
        <v>4849</v>
      </c>
      <c r="H124" s="712" t="s">
        <v>330</v>
      </c>
      <c r="I124" s="761" t="s">
        <v>467</v>
      </c>
      <c r="J124" s="761" t="s">
        <v>283</v>
      </c>
      <c r="K124" s="712">
        <v>-15</v>
      </c>
      <c r="L124" s="714"/>
      <c r="M124" s="712"/>
      <c r="N124" s="706" t="s">
        <v>1609</v>
      </c>
      <c r="O124" s="712">
        <v>4.4000000000000004</v>
      </c>
      <c r="P124" s="708" t="s">
        <v>1912</v>
      </c>
      <c r="Q124" s="714"/>
      <c r="R124" s="708">
        <v>11</v>
      </c>
      <c r="S124" s="708" t="s">
        <v>8659</v>
      </c>
      <c r="T124" s="715" t="str">
        <f t="shared" si="60"/>
        <v>EK6850243 Corp</v>
      </c>
      <c r="U124" s="716" t="e">
        <f ca="1">_xll.BDP($T124,$U$1)</f>
        <v>#NAME?</v>
      </c>
      <c r="V124" s="715">
        <f t="shared" si="61"/>
        <v>1</v>
      </c>
      <c r="W124" s="715">
        <f t="shared" si="62"/>
        <v>2</v>
      </c>
      <c r="X124" s="715" t="str">
        <f t="shared" si="51"/>
        <v>Q1</v>
      </c>
      <c r="Y124" s="717" t="e">
        <f ca="1">_xll.BDP($T124,Y$1)</f>
        <v>#NAME?</v>
      </c>
      <c r="Z124" s="717" t="e">
        <f ca="1">_xll.BDP($T124,$Z$1)</f>
        <v>#NAME?</v>
      </c>
      <c r="AA124" s="717" t="e">
        <f ca="1">_xll.BDP($T124,AA$1)</f>
        <v>#NAME?</v>
      </c>
      <c r="AB124" s="718" t="e">
        <f ca="1">IF(AA124="FLOATING",J124,(_xll.BDP($T124,AB$1)/100))</f>
        <v>#NAME?</v>
      </c>
      <c r="AC124" s="719" t="e">
        <f ca="1">_xll.BDP(T124,$AC$1)</f>
        <v>#NAME?</v>
      </c>
      <c r="AD124" s="720" t="e">
        <f ca="1">_xll.BDP($T124,AD$1)</f>
        <v>#NAME?</v>
      </c>
      <c r="AE124" s="719" t="e">
        <f ca="1">_xll.BDP($T124,AE$1)</f>
        <v>#NAME?</v>
      </c>
      <c r="AF124" s="715" t="e">
        <f ca="1">_xll.BDP($T124,AF$1)</f>
        <v>#NAME?</v>
      </c>
      <c r="AG124" s="719" t="e">
        <f ca="1">_xll.BDP($T124,AG$1)</f>
        <v>#NAME?</v>
      </c>
      <c r="AH124" s="719" t="e">
        <f ca="1">VLOOKUP(AF124,Values!$A$1:$C$12,2,FALSE)</f>
        <v>#NAME?</v>
      </c>
      <c r="AI124" s="716" t="e">
        <f ca="1">_xll.BDP($T124,$AI$1)</f>
        <v>#NAME?</v>
      </c>
      <c r="AJ124" s="716" t="e">
        <f ca="1">_xll.BDP($T124,$AJ$1)</f>
        <v>#NAME?</v>
      </c>
      <c r="AK124" s="716" t="e">
        <f ca="1">_xll.BDP($T124,$AK$1)</f>
        <v>#NAME?</v>
      </c>
      <c r="AL124" s="721" t="e">
        <f ca="1">VLOOKUP(AK124,Values!$E$2:$F$8,2,)</f>
        <v>#NAME?</v>
      </c>
      <c r="AM124" s="719" t="e">
        <f ca="1">_xll.BDP($T124,$AM$1)</f>
        <v>#NAME?</v>
      </c>
      <c r="AN124" s="719" t="e">
        <f ca="1">_xll.BDP($T124,$AN$1)</f>
        <v>#NAME?</v>
      </c>
      <c r="AO124" s="719" t="e">
        <f ca="1">_xll.BDP($T124,$AO$1)</f>
        <v>#NAME?</v>
      </c>
      <c r="AP124" s="719" t="str">
        <f t="shared" si="63"/>
        <v>20yr</v>
      </c>
      <c r="AQ124" s="775" t="e">
        <f ca="1">_xll.BDP(T124,"YRS_TO_MTY_ISSUE")</f>
        <v>#NAME?</v>
      </c>
      <c r="AR124" s="794">
        <f t="shared" si="64"/>
        <v>20.100000000000001</v>
      </c>
      <c r="AS124" s="795"/>
      <c r="AT124" s="719" t="e">
        <f ca="1">_xll.BDP($T124,AT$1)</f>
        <v>#NAME?</v>
      </c>
      <c r="AU124" s="719" t="e">
        <f ca="1">_xll.BDP(T124,$AU$1)</f>
        <v>#NAME?</v>
      </c>
      <c r="AV124" s="719" t="e">
        <f ca="1">_xll.BDP(T124,$AV$1)</f>
        <v>#NAME?</v>
      </c>
      <c r="AW124" s="719" t="e">
        <f ca="1">_xll.BDP($T124,AW$1)</f>
        <v>#NAME?</v>
      </c>
      <c r="AX124" s="719" t="e">
        <f t="shared" ca="1" si="65"/>
        <v>#NAME?</v>
      </c>
      <c r="AY124" s="719" t="e">
        <f ca="1">_xll.BDP(T124,$AY$1)</f>
        <v>#NAME?</v>
      </c>
      <c r="AZ124" s="719" t="e">
        <f t="shared" ca="1" si="66"/>
        <v>#NAME?</v>
      </c>
      <c r="BA124" s="719" t="e">
        <f t="shared" ca="1" si="67"/>
        <v>#NAME?</v>
      </c>
      <c r="BB124" s="719" t="e">
        <f ca="1">VLOOKUP(Y124,Values!$H$2:$I$15,2,FALSE)</f>
        <v>#NAME?</v>
      </c>
      <c r="BC124" s="719" t="s">
        <v>9099</v>
      </c>
    </row>
    <row r="125" spans="1:55" ht="12.75" customHeight="1" x14ac:dyDescent="0.3">
      <c r="A125" s="707">
        <v>42010</v>
      </c>
      <c r="B125" s="706" t="s">
        <v>8648</v>
      </c>
      <c r="C125" s="708" t="s">
        <v>182</v>
      </c>
      <c r="D125" s="709">
        <v>650</v>
      </c>
      <c r="E125" s="708" t="s">
        <v>117</v>
      </c>
      <c r="F125" s="710">
        <v>52994</v>
      </c>
      <c r="G125" s="711" t="s">
        <v>4849</v>
      </c>
      <c r="H125" s="712" t="s">
        <v>333</v>
      </c>
      <c r="I125" s="761" t="s">
        <v>4169</v>
      </c>
      <c r="J125" s="761" t="s">
        <v>665</v>
      </c>
      <c r="K125" s="712">
        <v>-15</v>
      </c>
      <c r="L125" s="714"/>
      <c r="M125" s="712"/>
      <c r="N125" s="706" t="s">
        <v>551</v>
      </c>
      <c r="O125" s="712">
        <v>3.85</v>
      </c>
      <c r="P125" s="708" t="s">
        <v>1912</v>
      </c>
      <c r="Q125" s="714"/>
      <c r="R125" s="708">
        <v>11</v>
      </c>
      <c r="S125" s="708" t="s">
        <v>8657</v>
      </c>
      <c r="T125" s="715" t="str">
        <f t="shared" si="60"/>
        <v>EK6850300 Corp</v>
      </c>
      <c r="U125" s="716" t="e">
        <f ca="1">_xll.BDP($T125,$U$1)</f>
        <v>#NAME?</v>
      </c>
      <c r="V125" s="715">
        <f t="shared" si="61"/>
        <v>1</v>
      </c>
      <c r="W125" s="715">
        <f t="shared" si="62"/>
        <v>2</v>
      </c>
      <c r="X125" s="715" t="str">
        <f t="shared" si="51"/>
        <v>Q1</v>
      </c>
      <c r="Y125" s="717" t="e">
        <f ca="1">_xll.BDP($T125,Y$1)</f>
        <v>#NAME?</v>
      </c>
      <c r="Z125" s="717" t="e">
        <f ca="1">_xll.BDP($T125,$Z$1)</f>
        <v>#NAME?</v>
      </c>
      <c r="AA125" s="717" t="e">
        <f ca="1">_xll.BDP($T125,AA$1)</f>
        <v>#NAME?</v>
      </c>
      <c r="AB125" s="718" t="e">
        <f ca="1">IF(AA125="FLOATING",J125,(_xll.BDP($T125,AB$1)/100))</f>
        <v>#NAME?</v>
      </c>
      <c r="AC125" s="719" t="e">
        <f ca="1">_xll.BDP(T125,$AC$1)</f>
        <v>#NAME?</v>
      </c>
      <c r="AD125" s="720" t="e">
        <f ca="1">_xll.BDP($T125,AD$1)</f>
        <v>#NAME?</v>
      </c>
      <c r="AE125" s="719" t="e">
        <f ca="1">_xll.BDP($T125,AE$1)</f>
        <v>#NAME?</v>
      </c>
      <c r="AF125" s="715" t="e">
        <f ca="1">_xll.BDP($T125,AF$1)</f>
        <v>#NAME?</v>
      </c>
      <c r="AG125" s="719" t="e">
        <f ca="1">_xll.BDP($T125,AG$1)</f>
        <v>#NAME?</v>
      </c>
      <c r="AH125" s="719" t="e">
        <f ca="1">VLOOKUP(AF125,Values!$A$1:$C$12,2,FALSE)</f>
        <v>#NAME?</v>
      </c>
      <c r="AI125" s="716" t="e">
        <f ca="1">_xll.BDP($T125,$AI$1)</f>
        <v>#NAME?</v>
      </c>
      <c r="AJ125" s="716" t="e">
        <f ca="1">_xll.BDP($T125,$AJ$1)</f>
        <v>#NAME?</v>
      </c>
      <c r="AK125" s="716" t="e">
        <f ca="1">_xll.BDP($T125,$AK$1)</f>
        <v>#NAME?</v>
      </c>
      <c r="AL125" s="721" t="e">
        <f ca="1">VLOOKUP(AK125,Values!$E$2:$F$8,2,)</f>
        <v>#NAME?</v>
      </c>
      <c r="AM125" s="719" t="e">
        <f ca="1">_xll.BDP($T125,$AM$1)</f>
        <v>#NAME?</v>
      </c>
      <c r="AN125" s="719" t="e">
        <f ca="1">_xll.BDP($T125,$AN$1)</f>
        <v>#NAME?</v>
      </c>
      <c r="AO125" s="719" t="e">
        <f ca="1">_xll.BDP($T125,$AO$1)</f>
        <v>#NAME?</v>
      </c>
      <c r="AP125" s="719" t="str">
        <f t="shared" si="63"/>
        <v>30yr</v>
      </c>
      <c r="AQ125" s="775" t="e">
        <f ca="1">_xll.BDP(T125,"YRS_TO_MTY_ISSUE")</f>
        <v>#NAME?</v>
      </c>
      <c r="AR125" s="794">
        <f t="shared" si="64"/>
        <v>30.1</v>
      </c>
      <c r="AS125" s="795"/>
      <c r="AT125" s="719" t="e">
        <f ca="1">_xll.BDP($T125,AT$1)</f>
        <v>#NAME?</v>
      </c>
      <c r="AU125" s="719" t="e">
        <f ca="1">_xll.BDP(T125,$AU$1)</f>
        <v>#NAME?</v>
      </c>
      <c r="AV125" s="719" t="e">
        <f ca="1">_xll.BDP(T125,$AV$1)</f>
        <v>#NAME?</v>
      </c>
      <c r="AW125" s="719" t="e">
        <f ca="1">_xll.BDP($T125,AW$1)</f>
        <v>#NAME?</v>
      </c>
      <c r="AX125" s="719" t="e">
        <f t="shared" ca="1" si="65"/>
        <v>#NAME?</v>
      </c>
      <c r="AY125" s="719" t="e">
        <f ca="1">_xll.BDP(T125,$AY$1)</f>
        <v>#NAME?</v>
      </c>
      <c r="AZ125" s="719" t="e">
        <f t="shared" ca="1" si="66"/>
        <v>#NAME?</v>
      </c>
      <c r="BA125" s="719" t="e">
        <f t="shared" ca="1" si="67"/>
        <v>#NAME?</v>
      </c>
      <c r="BB125" s="719" t="e">
        <f ca="1">VLOOKUP(Y125,Values!$H$2:$I$15,2,FALSE)</f>
        <v>#NAME?</v>
      </c>
      <c r="BC125" s="719" t="s">
        <v>9099</v>
      </c>
    </row>
    <row r="126" spans="1:55" ht="12.75" customHeight="1" x14ac:dyDescent="0.3">
      <c r="A126" s="707">
        <v>42010</v>
      </c>
      <c r="B126" s="706" t="s">
        <v>8649</v>
      </c>
      <c r="C126" s="708" t="s">
        <v>182</v>
      </c>
      <c r="D126" s="709">
        <v>250</v>
      </c>
      <c r="E126" s="889" t="s">
        <v>5422</v>
      </c>
      <c r="F126" s="710">
        <v>60299</v>
      </c>
      <c r="G126" s="711" t="s">
        <v>4849</v>
      </c>
      <c r="H126" s="712"/>
      <c r="I126" s="761" t="s">
        <v>4359</v>
      </c>
      <c r="J126" s="761" t="s">
        <v>249</v>
      </c>
      <c r="K126" s="712"/>
      <c r="L126" s="714"/>
      <c r="M126" s="712"/>
      <c r="N126" s="706" t="s">
        <v>1690</v>
      </c>
      <c r="O126" s="712">
        <v>2.6</v>
      </c>
      <c r="P126" s="708" t="s">
        <v>4492</v>
      </c>
      <c r="Q126" s="714"/>
      <c r="R126" s="708">
        <v>21</v>
      </c>
      <c r="S126" s="708" t="s">
        <v>8658</v>
      </c>
      <c r="T126" s="715" t="str">
        <f t="shared" si="60"/>
        <v>EK6853841 Corp</v>
      </c>
      <c r="U126" s="716" t="e">
        <f ca="1">_xll.BDP($T126,$U$1)</f>
        <v>#NAME?</v>
      </c>
      <c r="V126" s="715">
        <f t="shared" si="61"/>
        <v>1</v>
      </c>
      <c r="W126" s="715">
        <f t="shared" si="62"/>
        <v>2</v>
      </c>
      <c r="X126" s="715" t="str">
        <f t="shared" si="51"/>
        <v>Q1</v>
      </c>
      <c r="Y126" s="717" t="e">
        <f ca="1">_xll.BDP($T126,Y$1)</f>
        <v>#NAME?</v>
      </c>
      <c r="Z126" s="717" t="e">
        <f ca="1">_xll.BDP($T126,$Z$1)</f>
        <v>#NAME?</v>
      </c>
      <c r="AA126" s="717" t="e">
        <f ca="1">_xll.BDP($T126,AA$1)</f>
        <v>#NAME?</v>
      </c>
      <c r="AB126" s="718" t="e">
        <f ca="1">IF(AA126="FLOATING",J126,(_xll.BDP($T126,AB$1)/100))</f>
        <v>#NAME?</v>
      </c>
      <c r="AC126" s="719" t="e">
        <f ca="1">_xll.BDP(T126,$AC$1)</f>
        <v>#NAME?</v>
      </c>
      <c r="AD126" s="720" t="e">
        <f ca="1">_xll.BDP($T126,AD$1)</f>
        <v>#NAME?</v>
      </c>
      <c r="AE126" s="719" t="e">
        <f ca="1">_xll.BDP($T126,AE$1)</f>
        <v>#NAME?</v>
      </c>
      <c r="AF126" s="715" t="e">
        <f ca="1">_xll.BDP($T126,AF$1)</f>
        <v>#NAME?</v>
      </c>
      <c r="AG126" s="719" t="e">
        <f ca="1">_xll.BDP($T126,AG$1)</f>
        <v>#NAME?</v>
      </c>
      <c r="AH126" s="719" t="e">
        <f ca="1">VLOOKUP(AF126,Values!$A$1:$C$12,2,FALSE)</f>
        <v>#NAME?</v>
      </c>
      <c r="AI126" s="716" t="e">
        <f ca="1">_xll.BDP($T126,$AI$1)</f>
        <v>#NAME?</v>
      </c>
      <c r="AJ126" s="716" t="e">
        <f ca="1">_xll.BDP($T126,$AJ$1)</f>
        <v>#NAME?</v>
      </c>
      <c r="AK126" s="716" t="e">
        <f ca="1">_xll.BDP($T126,$AK$1)</f>
        <v>#NAME?</v>
      </c>
      <c r="AL126" s="721" t="e">
        <f ca="1">VLOOKUP(AK126,Values!$E$2:$F$8,2,)</f>
        <v>#NAME?</v>
      </c>
      <c r="AM126" s="719" t="e">
        <f ca="1">_xll.BDP($T126,$AM$1)</f>
        <v>#NAME?</v>
      </c>
      <c r="AN126" s="719" t="e">
        <f ca="1">_xll.BDP($T126,$AN$1)</f>
        <v>#NAME?</v>
      </c>
      <c r="AO126" s="719" t="e">
        <f ca="1">_xll.BDP($T126,$AO$1)</f>
        <v>#NAME?</v>
      </c>
      <c r="AP126" s="719" t="str">
        <f t="shared" si="63"/>
        <v>50yr</v>
      </c>
      <c r="AQ126" s="775" t="e">
        <f ca="1">_xll.BDP(T126,"YRS_TO_MTY_ISSUE")</f>
        <v>#NAME?</v>
      </c>
      <c r="AR126" s="794">
        <f t="shared" si="64"/>
        <v>50.1</v>
      </c>
      <c r="AS126" s="795"/>
      <c r="AT126" s="719" t="e">
        <f ca="1">_xll.BDP($T126,AT$1)</f>
        <v>#NAME?</v>
      </c>
      <c r="AU126" s="719" t="e">
        <f ca="1">_xll.BDP(T126,$AU$1)</f>
        <v>#NAME?</v>
      </c>
      <c r="AV126" s="719" t="e">
        <f ca="1">_xll.BDP(T126,$AV$1)</f>
        <v>#NAME?</v>
      </c>
      <c r="AW126" s="719" t="e">
        <f ca="1">_xll.BDP($T126,AW$1)</f>
        <v>#NAME?</v>
      </c>
      <c r="AX126" s="719" t="e">
        <f t="shared" ca="1" si="65"/>
        <v>#NAME?</v>
      </c>
      <c r="AY126" s="719" t="e">
        <f ca="1">_xll.BDP(T126,$AY$1)</f>
        <v>#NAME?</v>
      </c>
      <c r="AZ126" s="719" t="e">
        <f t="shared" ca="1" si="66"/>
        <v>#NAME?</v>
      </c>
      <c r="BA126" s="719" t="e">
        <f t="shared" ca="1" si="67"/>
        <v>#NAME?</v>
      </c>
      <c r="BB126" s="719" t="e">
        <f ca="1">VLOOKUP(Y126,Values!$H$2:$I$15,2,FALSE)</f>
        <v>#NAME?</v>
      </c>
      <c r="BC126" s="719" t="s">
        <v>9099</v>
      </c>
    </row>
    <row r="127" spans="1:55" ht="19.5" customHeight="1" x14ac:dyDescent="0.3">
      <c r="BC127" s="759" t="s">
        <v>9099</v>
      </c>
    </row>
    <row r="128" spans="1:55" ht="19.5" customHeight="1" x14ac:dyDescent="0.3">
      <c r="BC128" s="759" t="s">
        <v>9144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L371"/>
  <sheetViews>
    <sheetView zoomScale="175" zoomScaleNormal="175" zoomScaleSheetLayoutView="50" workbookViewId="0">
      <pane ySplit="1" topLeftCell="A373" activePane="bottomLeft" state="frozen"/>
      <selection pane="bottomLeft" activeCell="B391" sqref="B391"/>
    </sheetView>
  </sheetViews>
  <sheetFormatPr defaultColWidth="8.88671875" defaultRowHeight="14.4" x14ac:dyDescent="0.3"/>
  <cols>
    <col min="1" max="1" width="8.88671875" style="20"/>
    <col min="2" max="2" width="25.109375" style="20" bestFit="1" customWidth="1"/>
    <col min="3" max="3" width="16.109375" style="20" bestFit="1" customWidth="1"/>
    <col min="4" max="6" width="8.88671875" style="704"/>
    <col min="7" max="7" width="10.44140625" bestFit="1" customWidth="1"/>
    <col min="10" max="10" width="8.88671875" style="20"/>
  </cols>
  <sheetData>
    <row r="1" spans="1:12" x14ac:dyDescent="0.3">
      <c r="A1" s="20" t="s">
        <v>7643</v>
      </c>
      <c r="B1" s="780"/>
      <c r="C1" s="20" t="s">
        <v>921</v>
      </c>
      <c r="D1" s="704" t="s">
        <v>8097</v>
      </c>
      <c r="E1" s="704" t="s">
        <v>7751</v>
      </c>
      <c r="F1" s="704" t="s">
        <v>7553</v>
      </c>
      <c r="G1" s="704" t="s">
        <v>7634</v>
      </c>
      <c r="H1" s="704" t="s">
        <v>7752</v>
      </c>
      <c r="J1" s="20" t="s">
        <v>2155</v>
      </c>
      <c r="K1" s="704" t="s">
        <v>7925</v>
      </c>
      <c r="L1" s="704" t="s">
        <v>7752</v>
      </c>
    </row>
    <row r="2" spans="1:12" x14ac:dyDescent="0.3">
      <c r="A2" s="20">
        <v>1</v>
      </c>
      <c r="B2" s="780">
        <v>41642</v>
      </c>
      <c r="C2" s="20" t="s">
        <v>8727</v>
      </c>
      <c r="G2" s="705">
        <v>32300</v>
      </c>
      <c r="H2" s="705">
        <v>43</v>
      </c>
      <c r="J2" s="20">
        <v>1</v>
      </c>
      <c r="K2" s="705" t="e">
        <f>SUMIF('[1]IGM 2014 Issuance'!$V:$V,[1]STATS!$J2,'[1]IGM 2014 Issuance'!$D:$D)</f>
        <v>#VALUE!</v>
      </c>
      <c r="L2" s="705" t="e">
        <f>COUNTIF('[1]IGM 2014 Issuance'!$V:$V,[1]STATS!$J2)</f>
        <v>#VALUE!</v>
      </c>
    </row>
    <row r="3" spans="1:12" x14ac:dyDescent="0.3">
      <c r="A3" s="20">
        <v>2</v>
      </c>
      <c r="B3" s="780">
        <v>41649</v>
      </c>
      <c r="C3" s="20" t="s">
        <v>7926</v>
      </c>
      <c r="D3" s="704">
        <v>-12.732558139534884</v>
      </c>
      <c r="E3" s="704">
        <v>4.5</v>
      </c>
      <c r="F3" s="704">
        <v>3.62</v>
      </c>
      <c r="G3" s="705">
        <v>39800</v>
      </c>
      <c r="H3" s="705">
        <v>45</v>
      </c>
      <c r="J3" s="20">
        <v>2</v>
      </c>
      <c r="K3" s="705" t="e">
        <f>SUMIF('[1]IGM 2014 Issuance'!$V:$V,[1]STATS!$J3,'[1]IGM 2014 Issuance'!$D:$D)</f>
        <v>#VALUE!</v>
      </c>
      <c r="L3" s="705" t="e">
        <f>COUNTIF('[1]IGM 2014 Issuance'!$V:$V,[1]STATS!$J3)</f>
        <v>#VALUE!</v>
      </c>
    </row>
    <row r="4" spans="1:12" x14ac:dyDescent="0.3">
      <c r="A4" s="20">
        <v>3</v>
      </c>
      <c r="B4" s="780">
        <v>41656</v>
      </c>
      <c r="C4" s="20" t="s">
        <v>7927</v>
      </c>
      <c r="D4" s="704">
        <v>-10.303571428571429</v>
      </c>
      <c r="E4" s="704">
        <v>4.5185185185185182</v>
      </c>
      <c r="F4" s="704">
        <v>2.7784000000000004</v>
      </c>
      <c r="G4" s="705">
        <v>22050</v>
      </c>
      <c r="H4" s="705">
        <v>30</v>
      </c>
      <c r="J4" s="20">
        <v>3</v>
      </c>
      <c r="K4" s="705" t="e">
        <f>SUMIF('[1]IGM 2014 Issuance'!$V:$V,[1]STATS!$J4,'[1]IGM 2014 Issuance'!$D:$D)</f>
        <v>#VALUE!</v>
      </c>
      <c r="L4" s="705" t="e">
        <f>COUNTIF('[1]IGM 2014 Issuance'!$V:$V,[1]STATS!$J4)</f>
        <v>#VALUE!</v>
      </c>
    </row>
    <row r="5" spans="1:12" x14ac:dyDescent="0.3">
      <c r="A5" s="20">
        <v>4</v>
      </c>
      <c r="B5" s="780">
        <v>41663</v>
      </c>
      <c r="C5" s="20" t="s">
        <v>7928</v>
      </c>
      <c r="D5" s="704">
        <v>-8.617647058823529</v>
      </c>
      <c r="E5" s="704">
        <v>8.75</v>
      </c>
      <c r="F5" s="704">
        <v>2.41</v>
      </c>
      <c r="G5" s="705">
        <v>12525</v>
      </c>
      <c r="H5" s="705">
        <v>17</v>
      </c>
      <c r="J5" s="20">
        <v>4</v>
      </c>
      <c r="K5" s="705" t="e">
        <f>SUMIF('[1]IGM 2014 Issuance'!$V:$V,[1]STATS!$J5,'[1]IGM 2014 Issuance'!$D:$D)</f>
        <v>#VALUE!</v>
      </c>
      <c r="L5" s="705" t="e">
        <f>COUNTIF('[1]IGM 2014 Issuance'!$V:$V,[1]STATS!$J5)</f>
        <v>#VALUE!</v>
      </c>
    </row>
    <row r="6" spans="1:12" x14ac:dyDescent="0.3">
      <c r="A6" s="20">
        <v>5</v>
      </c>
      <c r="B6" s="780">
        <v>41670</v>
      </c>
      <c r="C6" s="20" t="s">
        <v>7929</v>
      </c>
      <c r="D6" s="704">
        <v>-12.16</v>
      </c>
      <c r="E6" s="704">
        <v>5.3624999999999998</v>
      </c>
      <c r="F6" s="704">
        <v>2.9536000000000002</v>
      </c>
      <c r="G6" s="705">
        <v>19850</v>
      </c>
      <c r="H6" s="705">
        <v>25</v>
      </c>
      <c r="J6" s="20">
        <v>5</v>
      </c>
      <c r="K6" s="705" t="e">
        <f>SUMIF('[1]IGM 2014 Issuance'!$V:$V,[1]STATS!$J6,'[1]IGM 2014 Issuance'!$D:$D)</f>
        <v>#VALUE!</v>
      </c>
      <c r="L6" s="705" t="e">
        <f>COUNTIF('[1]IGM 2014 Issuance'!$V:$V,[1]STATS!$J6)</f>
        <v>#VALUE!</v>
      </c>
    </row>
    <row r="7" spans="1:12" x14ac:dyDescent="0.3">
      <c r="A7" s="20">
        <v>6</v>
      </c>
      <c r="B7" s="780">
        <v>41677</v>
      </c>
      <c r="C7" s="20" t="s">
        <v>7930</v>
      </c>
      <c r="D7" s="704">
        <v>-11.666666666666666</v>
      </c>
      <c r="E7" s="704">
        <v>2.2999999999999998</v>
      </c>
      <c r="F7" s="704">
        <v>2.7088461538461539</v>
      </c>
      <c r="G7" s="705">
        <v>12400</v>
      </c>
      <c r="H7" s="705">
        <v>13</v>
      </c>
      <c r="J7" s="20">
        <v>6</v>
      </c>
      <c r="K7" s="705" t="e">
        <f>SUMIF('[1]IGM 2014 Issuance'!$V:$V,[1]STATS!$J7,'[1]IGM 2014 Issuance'!$D:$D)</f>
        <v>#VALUE!</v>
      </c>
      <c r="L7" s="705" t="e">
        <f>COUNTIF('[1]IGM 2014 Issuance'!$V:$V,[1]STATS!$J7)</f>
        <v>#VALUE!</v>
      </c>
    </row>
    <row r="8" spans="1:12" x14ac:dyDescent="0.3">
      <c r="A8" s="20">
        <v>7</v>
      </c>
      <c r="B8" s="780">
        <v>41684</v>
      </c>
      <c r="C8" s="20" t="s">
        <v>7931</v>
      </c>
      <c r="D8" s="704">
        <v>-12.655172413793103</v>
      </c>
      <c r="E8" s="704">
        <v>-0.19285714285714287</v>
      </c>
      <c r="F8" s="704">
        <v>4.0158620689655171</v>
      </c>
      <c r="G8" s="705">
        <v>20130</v>
      </c>
      <c r="H8" s="705">
        <v>30</v>
      </c>
      <c r="J8" s="20">
        <v>7</v>
      </c>
      <c r="K8" s="705" t="e">
        <f>SUMIF('[1]IGM 2014 Issuance'!$V:$V,[1]STATS!$J8,'[1]IGM 2014 Issuance'!$D:$D)</f>
        <v>#VALUE!</v>
      </c>
      <c r="L8" s="705" t="e">
        <f>COUNTIF('[1]IGM 2014 Issuance'!$V:$V,[1]STATS!$J8)</f>
        <v>#VALUE!</v>
      </c>
    </row>
    <row r="9" spans="1:12" x14ac:dyDescent="0.3">
      <c r="A9" s="20">
        <v>8</v>
      </c>
      <c r="B9" s="780">
        <v>41691</v>
      </c>
      <c r="C9" s="20" t="s">
        <v>7932</v>
      </c>
      <c r="D9" s="704">
        <v>-13.878048780487806</v>
      </c>
      <c r="E9" s="704">
        <v>-1.0249999999999999</v>
      </c>
      <c r="F9" s="704">
        <v>3.8206097560975625</v>
      </c>
      <c r="G9" s="705">
        <v>29100</v>
      </c>
      <c r="H9" s="705">
        <v>41</v>
      </c>
      <c r="J9" s="20">
        <v>8</v>
      </c>
      <c r="K9" s="705" t="e">
        <f>SUMIF('[1]IGM 2014 Issuance'!$V:$V,[1]STATS!$J9,'[1]IGM 2014 Issuance'!$D:$D)</f>
        <v>#VALUE!</v>
      </c>
      <c r="L9" s="705" t="e">
        <f>COUNTIF('[1]IGM 2014 Issuance'!$V:$V,[1]STATS!$J9)</f>
        <v>#VALUE!</v>
      </c>
    </row>
    <row r="10" spans="1:12" x14ac:dyDescent="0.3">
      <c r="A10" s="20">
        <v>9</v>
      </c>
      <c r="B10" s="780">
        <v>41698</v>
      </c>
      <c r="C10" s="20" t="s">
        <v>7933</v>
      </c>
      <c r="D10" s="704">
        <v>-14.346428571428572</v>
      </c>
      <c r="E10" s="704">
        <v>-0.58000000000000007</v>
      </c>
      <c r="F10" s="704">
        <v>4.3276515151515147</v>
      </c>
      <c r="G10" s="705">
        <v>50200</v>
      </c>
      <c r="H10" s="705">
        <v>70</v>
      </c>
      <c r="J10" s="20">
        <v>9</v>
      </c>
      <c r="K10" s="705" t="e">
        <f>SUMIF('[1]IGM 2014 Issuance'!$V:$V,[1]STATS!$J10,'[1]IGM 2014 Issuance'!$D:$D)</f>
        <v>#VALUE!</v>
      </c>
      <c r="L10" s="705" t="e">
        <f>COUNTIF('[1]IGM 2014 Issuance'!$V:$V,[1]STATS!$J10)</f>
        <v>#VALUE!</v>
      </c>
    </row>
    <row r="11" spans="1:12" x14ac:dyDescent="0.3">
      <c r="A11" s="20">
        <v>10</v>
      </c>
      <c r="B11" s="780">
        <v>41705</v>
      </c>
      <c r="C11" s="20" t="s">
        <v>7934</v>
      </c>
      <c r="D11" s="704">
        <v>-13.48936170212766</v>
      </c>
      <c r="E11" s="704">
        <v>4.6136363636363633</v>
      </c>
      <c r="F11" s="704">
        <v>3.5685106382978731</v>
      </c>
      <c r="G11" s="705">
        <v>33675</v>
      </c>
      <c r="H11" s="705">
        <v>47</v>
      </c>
      <c r="J11" s="20">
        <v>10</v>
      </c>
      <c r="K11" s="705" t="e">
        <f>SUMIF('[1]IGM 2014 Issuance'!$V:$V,[1]STATS!$J11,'[1]IGM 2014 Issuance'!$D:$D)</f>
        <v>#VALUE!</v>
      </c>
      <c r="L11" s="705" t="e">
        <f>COUNTIF('[1]IGM 2014 Issuance'!$V:$V,[1]STATS!$J11)</f>
        <v>#VALUE!</v>
      </c>
    </row>
    <row r="12" spans="1:12" x14ac:dyDescent="0.3">
      <c r="A12" s="20">
        <v>11</v>
      </c>
      <c r="B12" s="780">
        <v>41712</v>
      </c>
      <c r="C12" s="20" t="s">
        <v>7935</v>
      </c>
      <c r="D12" s="704">
        <v>-11.9</v>
      </c>
      <c r="E12" s="704">
        <v>1.6071428571428572</v>
      </c>
      <c r="F12" s="704">
        <v>2.9780000000000006</v>
      </c>
      <c r="G12" s="705">
        <v>16413</v>
      </c>
      <c r="H12" s="705">
        <v>20</v>
      </c>
      <c r="J12" s="20">
        <v>11</v>
      </c>
      <c r="K12" s="705" t="e">
        <f>SUMIF('[1]IGM 2014 Issuance'!$V:$V,[1]STATS!$J12,'[1]IGM 2014 Issuance'!$D:$D)</f>
        <v>#VALUE!</v>
      </c>
      <c r="L12" s="705" t="e">
        <f>COUNTIF('[1]IGM 2014 Issuance'!$V:$V,[1]STATS!$J12)</f>
        <v>#VALUE!</v>
      </c>
    </row>
    <row r="13" spans="1:12" x14ac:dyDescent="0.3">
      <c r="A13" s="20">
        <v>12</v>
      </c>
      <c r="B13" s="780">
        <v>41719</v>
      </c>
      <c r="C13" s="20" t="s">
        <v>7936</v>
      </c>
      <c r="D13" s="704">
        <v>-13.5</v>
      </c>
      <c r="E13" s="704">
        <v>7</v>
      </c>
      <c r="F13" s="704">
        <v>3.2899369300927068</v>
      </c>
      <c r="G13" s="705">
        <v>14736.647000000001</v>
      </c>
      <c r="H13" s="705">
        <v>15</v>
      </c>
      <c r="J13" s="20">
        <v>12</v>
      </c>
      <c r="K13" s="705" t="e">
        <f>SUMIF('[1]IGM 2014 Issuance'!$V:$V,[1]STATS!$J13,'[1]IGM 2014 Issuance'!$D:$D)</f>
        <v>#VALUE!</v>
      </c>
      <c r="L13" s="705" t="e">
        <f>COUNTIF('[1]IGM 2014 Issuance'!$V:$V,[1]STATS!$J13)</f>
        <v>#VALUE!</v>
      </c>
    </row>
    <row r="14" spans="1:12" x14ac:dyDescent="0.3">
      <c r="A14" s="20">
        <v>13</v>
      </c>
      <c r="B14" s="780">
        <v>41726</v>
      </c>
      <c r="C14" s="20" t="s">
        <v>7937</v>
      </c>
      <c r="D14" s="704">
        <v>-14.129032258064516</v>
      </c>
      <c r="E14" s="704">
        <v>0.56666666666666665</v>
      </c>
      <c r="F14" s="704">
        <v>3.66703125</v>
      </c>
      <c r="G14" s="705">
        <v>21975</v>
      </c>
      <c r="H14" s="705">
        <v>33</v>
      </c>
      <c r="K14" s="704"/>
      <c r="L14" s="704"/>
    </row>
    <row r="15" spans="1:12" x14ac:dyDescent="0.3">
      <c r="A15" s="20">
        <v>14</v>
      </c>
      <c r="B15" s="780">
        <v>41733</v>
      </c>
      <c r="C15" s="20" t="s">
        <v>7938</v>
      </c>
      <c r="D15" s="704">
        <v>-19.5625</v>
      </c>
      <c r="E15" s="704">
        <v>3.0961538461538463</v>
      </c>
      <c r="F15" s="704">
        <v>4.0061666666666671</v>
      </c>
      <c r="G15" s="705">
        <v>23682</v>
      </c>
      <c r="H15" s="705">
        <v>32</v>
      </c>
      <c r="K15" s="704"/>
      <c r="L15" s="704"/>
    </row>
    <row r="16" spans="1:12" x14ac:dyDescent="0.3">
      <c r="A16" s="20">
        <v>15</v>
      </c>
      <c r="B16" s="780">
        <v>41740</v>
      </c>
      <c r="C16" s="20" t="s">
        <v>7939</v>
      </c>
      <c r="D16" s="704">
        <v>-16.913333333333334</v>
      </c>
      <c r="E16" s="704">
        <v>1.0428571428571429</v>
      </c>
      <c r="F16" s="704">
        <v>3.7552941176470584</v>
      </c>
      <c r="G16" s="705">
        <v>12200</v>
      </c>
      <c r="H16" s="705">
        <v>17</v>
      </c>
      <c r="K16" s="704"/>
      <c r="L16" s="704"/>
    </row>
    <row r="17" spans="1:12" x14ac:dyDescent="0.3">
      <c r="A17" s="20">
        <v>16</v>
      </c>
      <c r="B17" s="780">
        <v>41747</v>
      </c>
      <c r="C17" s="20" t="s">
        <v>7940</v>
      </c>
      <c r="D17" s="704">
        <v>-14.053571428571429</v>
      </c>
      <c r="E17" s="704">
        <v>3.0555555555555554</v>
      </c>
      <c r="F17" s="704">
        <v>3.4522490842490852</v>
      </c>
      <c r="G17" s="705">
        <v>28100.75</v>
      </c>
      <c r="H17" s="705">
        <v>31</v>
      </c>
      <c r="K17" s="704"/>
      <c r="L17" s="704"/>
    </row>
    <row r="18" spans="1:12" x14ac:dyDescent="0.3">
      <c r="A18" s="20">
        <v>17</v>
      </c>
      <c r="B18" s="780">
        <v>41754</v>
      </c>
      <c r="C18" s="20" t="s">
        <v>7941</v>
      </c>
      <c r="D18" s="704">
        <v>-14.080357142857142</v>
      </c>
      <c r="E18" s="704">
        <v>1.1153846153846154</v>
      </c>
      <c r="F18" s="704">
        <v>3.456428571428571</v>
      </c>
      <c r="G18" s="705">
        <v>26090</v>
      </c>
      <c r="H18" s="705">
        <v>28</v>
      </c>
      <c r="K18" s="704"/>
      <c r="L18" s="704"/>
    </row>
    <row r="19" spans="1:12" x14ac:dyDescent="0.3">
      <c r="A19" s="20">
        <v>18</v>
      </c>
      <c r="B19" s="780">
        <v>41761</v>
      </c>
      <c r="C19" s="20" t="s">
        <v>7942</v>
      </c>
      <c r="D19" s="704">
        <v>-20.404411764705884</v>
      </c>
      <c r="E19" s="704">
        <v>0.12</v>
      </c>
      <c r="F19" s="704">
        <v>4.5521428571428579</v>
      </c>
      <c r="G19" s="705">
        <v>20350.288</v>
      </c>
      <c r="H19" s="705">
        <v>36</v>
      </c>
      <c r="K19" s="704"/>
      <c r="L19" s="704"/>
    </row>
    <row r="20" spans="1:12" x14ac:dyDescent="0.3">
      <c r="A20" s="20">
        <v>19</v>
      </c>
      <c r="B20" s="780">
        <v>41768</v>
      </c>
      <c r="C20" s="20" t="s">
        <v>7943</v>
      </c>
      <c r="D20" s="704">
        <v>-14.284883720930232</v>
      </c>
      <c r="E20" s="704">
        <v>-2.0256410256410255</v>
      </c>
      <c r="F20" s="704">
        <v>3.5830232558139534</v>
      </c>
      <c r="G20" s="705">
        <v>29680</v>
      </c>
      <c r="H20" s="705">
        <v>44</v>
      </c>
      <c r="K20" s="704"/>
      <c r="L20" s="704"/>
    </row>
    <row r="21" spans="1:12" x14ac:dyDescent="0.3">
      <c r="A21" s="20">
        <v>20</v>
      </c>
      <c r="B21" s="780">
        <v>41775</v>
      </c>
      <c r="C21" s="20" t="s">
        <v>7944</v>
      </c>
      <c r="D21" s="704">
        <v>-11.604166666666666</v>
      </c>
      <c r="E21" s="704">
        <v>2.6323529411764706</v>
      </c>
      <c r="F21" s="704">
        <v>3.4911111111111115</v>
      </c>
      <c r="G21" s="705">
        <v>31050</v>
      </c>
      <c r="H21" s="705">
        <v>36</v>
      </c>
      <c r="K21" s="704"/>
      <c r="L21" s="704"/>
    </row>
    <row r="22" spans="1:12" x14ac:dyDescent="0.3">
      <c r="A22" s="20">
        <v>21</v>
      </c>
      <c r="B22" s="780">
        <v>41782</v>
      </c>
      <c r="C22" s="20" t="s">
        <v>7945</v>
      </c>
      <c r="D22" s="704">
        <v>-12.804347826086957</v>
      </c>
      <c r="E22" s="704">
        <v>-1.2954545454545454</v>
      </c>
      <c r="F22" s="704">
        <v>3.757173913043478</v>
      </c>
      <c r="G22" s="705">
        <v>15750</v>
      </c>
      <c r="H22" s="705">
        <v>24</v>
      </c>
      <c r="K22" s="704"/>
      <c r="L22" s="704"/>
    </row>
    <row r="23" spans="1:12" x14ac:dyDescent="0.3">
      <c r="A23" s="20">
        <v>22</v>
      </c>
      <c r="B23" s="780">
        <v>41789</v>
      </c>
      <c r="C23" s="20" t="s">
        <v>7946</v>
      </c>
      <c r="D23" s="704">
        <v>-11.819444444444445</v>
      </c>
      <c r="E23" s="704">
        <v>2.0735294117647061</v>
      </c>
      <c r="F23" s="704">
        <v>2.9438888888888886</v>
      </c>
      <c r="G23" s="705">
        <v>27350</v>
      </c>
      <c r="H23" s="705">
        <v>36</v>
      </c>
      <c r="K23" s="704"/>
      <c r="L23" s="704"/>
    </row>
    <row r="24" spans="1:12" x14ac:dyDescent="0.3">
      <c r="A24" s="20">
        <v>23</v>
      </c>
      <c r="B24" s="780">
        <v>41796</v>
      </c>
      <c r="C24" s="20" t="s">
        <v>7947</v>
      </c>
      <c r="D24" s="704">
        <v>-16.579268292682926</v>
      </c>
      <c r="E24" s="704">
        <v>-0.45588235294117646</v>
      </c>
      <c r="F24" s="704">
        <v>4.259875000000001</v>
      </c>
      <c r="G24" s="705">
        <v>27170</v>
      </c>
      <c r="H24" s="705">
        <v>42</v>
      </c>
      <c r="K24" s="704"/>
      <c r="L24" s="704"/>
    </row>
    <row r="25" spans="1:12" x14ac:dyDescent="0.3">
      <c r="A25" s="20">
        <v>24</v>
      </c>
      <c r="B25" s="780">
        <v>41803</v>
      </c>
      <c r="C25" s="20" t="s">
        <v>7948</v>
      </c>
      <c r="D25" s="704">
        <v>-11.656666666666666</v>
      </c>
      <c r="E25" s="704">
        <v>2.3629629629629627</v>
      </c>
      <c r="F25" s="704">
        <v>3.205172413793103</v>
      </c>
      <c r="G25" s="705">
        <v>18720</v>
      </c>
      <c r="H25" s="705">
        <v>30</v>
      </c>
      <c r="K25" s="704"/>
      <c r="L25" s="704"/>
    </row>
    <row r="26" spans="1:12" x14ac:dyDescent="0.3">
      <c r="A26" s="20">
        <v>25</v>
      </c>
      <c r="B26" s="780">
        <v>41810</v>
      </c>
      <c r="C26" s="20" t="s">
        <v>7949</v>
      </c>
      <c r="D26" s="704">
        <v>-14.356060606060606</v>
      </c>
      <c r="E26" s="704">
        <v>-0.29032258064516131</v>
      </c>
      <c r="F26" s="704">
        <v>4.2571515151515156</v>
      </c>
      <c r="G26" s="705">
        <v>17000</v>
      </c>
      <c r="H26" s="705">
        <v>33</v>
      </c>
      <c r="K26" s="704"/>
      <c r="L26" s="704"/>
    </row>
    <row r="27" spans="1:12" x14ac:dyDescent="0.3">
      <c r="A27" s="20">
        <v>26</v>
      </c>
      <c r="B27" s="780">
        <v>41817</v>
      </c>
      <c r="C27" s="20" t="s">
        <v>7950</v>
      </c>
      <c r="D27" s="704">
        <v>-11.55625</v>
      </c>
      <c r="E27" s="704">
        <v>3.7588235294117651</v>
      </c>
      <c r="F27" s="704">
        <v>3.2517647058823527</v>
      </c>
      <c r="G27" s="705">
        <v>17450</v>
      </c>
      <c r="H27" s="705">
        <v>17</v>
      </c>
      <c r="K27" s="704"/>
      <c r="L27" s="704"/>
    </row>
    <row r="28" spans="1:12" x14ac:dyDescent="0.3">
      <c r="A28" s="20">
        <v>27</v>
      </c>
      <c r="B28" s="780">
        <v>41824</v>
      </c>
      <c r="C28" s="20" t="s">
        <v>7951</v>
      </c>
      <c r="D28" s="704">
        <v>-14.15625</v>
      </c>
      <c r="E28" s="704">
        <v>-1.2857142857142858</v>
      </c>
      <c r="F28" s="704">
        <v>4.2443750000000007</v>
      </c>
      <c r="G28" s="705">
        <v>14525</v>
      </c>
      <c r="H28" s="705">
        <v>24</v>
      </c>
      <c r="K28" s="704"/>
      <c r="L28" s="704"/>
    </row>
    <row r="29" spans="1:12" x14ac:dyDescent="0.3">
      <c r="A29" s="20">
        <v>28</v>
      </c>
      <c r="B29" s="780">
        <v>41831</v>
      </c>
      <c r="C29" s="20" t="s">
        <v>7952</v>
      </c>
      <c r="D29" s="704">
        <v>-13.03125</v>
      </c>
      <c r="E29" s="704">
        <v>2.65</v>
      </c>
      <c r="F29" s="704">
        <v>3.7288235294117653</v>
      </c>
      <c r="G29" s="705">
        <v>12184</v>
      </c>
      <c r="H29" s="705">
        <v>17</v>
      </c>
      <c r="K29" s="704"/>
      <c r="L29" s="704"/>
    </row>
    <row r="30" spans="1:12" x14ac:dyDescent="0.3">
      <c r="A30" s="20">
        <v>29</v>
      </c>
      <c r="B30" s="780">
        <v>41838</v>
      </c>
      <c r="C30" s="20" t="s">
        <v>7953</v>
      </c>
      <c r="D30" s="704">
        <v>-12.357142857142858</v>
      </c>
      <c r="E30" s="704">
        <v>0.71052631578947367</v>
      </c>
      <c r="F30" s="704">
        <v>2.4969047619047622</v>
      </c>
      <c r="G30" s="705">
        <v>18950</v>
      </c>
      <c r="H30" s="705">
        <v>22</v>
      </c>
      <c r="K30" s="704"/>
      <c r="L30" s="704"/>
    </row>
    <row r="31" spans="1:12" x14ac:dyDescent="0.3">
      <c r="A31" s="20">
        <v>30</v>
      </c>
      <c r="B31" s="780">
        <v>41845</v>
      </c>
      <c r="C31" s="20" t="s">
        <v>7954</v>
      </c>
      <c r="D31" s="704">
        <v>-11.153846153846153</v>
      </c>
      <c r="E31" s="704">
        <v>0.5</v>
      </c>
      <c r="F31" s="704">
        <v>3.3065384615384614</v>
      </c>
      <c r="G31" s="705">
        <v>6573.0709999999999</v>
      </c>
      <c r="H31" s="705">
        <v>14</v>
      </c>
      <c r="K31" s="704"/>
      <c r="L31" s="704"/>
    </row>
    <row r="32" spans="1:12" x14ac:dyDescent="0.3">
      <c r="A32" s="20">
        <v>31</v>
      </c>
      <c r="B32" s="780">
        <v>41852</v>
      </c>
      <c r="C32" s="20" t="s">
        <v>7955</v>
      </c>
      <c r="D32" s="704">
        <v>-12.041666666666666</v>
      </c>
      <c r="E32" s="704">
        <v>3.903225806451613</v>
      </c>
      <c r="F32" s="704">
        <v>3.3905555555555558</v>
      </c>
      <c r="G32" s="705">
        <v>23901</v>
      </c>
      <c r="H32" s="705">
        <v>37</v>
      </c>
      <c r="K32" s="704"/>
      <c r="L32" s="704"/>
    </row>
    <row r="33" spans="1:12" x14ac:dyDescent="0.3">
      <c r="A33" s="20">
        <v>32</v>
      </c>
      <c r="B33" s="780">
        <v>41859</v>
      </c>
      <c r="C33" s="20" t="s">
        <v>7956</v>
      </c>
      <c r="D33" s="704">
        <v>-8.4833333333333325</v>
      </c>
      <c r="E33" s="704">
        <v>6.14</v>
      </c>
      <c r="F33" s="704">
        <v>2.3549999999999991</v>
      </c>
      <c r="G33" s="705">
        <v>16500</v>
      </c>
      <c r="H33" s="705">
        <v>31</v>
      </c>
      <c r="K33" s="704"/>
      <c r="L33" s="704"/>
    </row>
    <row r="34" spans="1:12" x14ac:dyDescent="0.3">
      <c r="A34" s="20">
        <v>33</v>
      </c>
      <c r="B34" s="780">
        <v>41866</v>
      </c>
      <c r="C34" s="20" t="s">
        <v>7957</v>
      </c>
      <c r="D34" s="704">
        <v>-11.333333333333334</v>
      </c>
      <c r="E34" s="704">
        <v>2.3571428571428572</v>
      </c>
      <c r="F34" s="704">
        <v>2.2887499999999998</v>
      </c>
      <c r="G34" s="705">
        <v>6160</v>
      </c>
      <c r="H34" s="705">
        <v>8</v>
      </c>
      <c r="K34" s="704"/>
      <c r="L34" s="704"/>
    </row>
    <row r="35" spans="1:12" x14ac:dyDescent="0.3">
      <c r="A35" s="20">
        <v>34</v>
      </c>
      <c r="B35" s="780">
        <v>41873</v>
      </c>
      <c r="C35" s="20" t="s">
        <v>7958</v>
      </c>
      <c r="G35" s="705"/>
      <c r="H35" s="705"/>
      <c r="K35" s="704"/>
      <c r="L35" s="704"/>
    </row>
    <row r="36" spans="1:12" x14ac:dyDescent="0.3">
      <c r="A36" s="20">
        <v>35</v>
      </c>
      <c r="B36" s="780">
        <v>41880</v>
      </c>
      <c r="C36" s="20" t="s">
        <v>7959</v>
      </c>
      <c r="G36" s="705"/>
      <c r="H36" s="705"/>
      <c r="K36" s="704"/>
      <c r="L36" s="704"/>
    </row>
    <row r="37" spans="1:12" x14ac:dyDescent="0.3">
      <c r="A37" s="20">
        <v>36</v>
      </c>
      <c r="B37" s="780">
        <v>41887</v>
      </c>
      <c r="C37" s="20" t="s">
        <v>7960</v>
      </c>
      <c r="D37" s="704">
        <v>-11.369565217391305</v>
      </c>
      <c r="E37" s="704">
        <v>4.8809523809523814</v>
      </c>
      <c r="F37" s="704">
        <v>2.9628260869565222</v>
      </c>
      <c r="G37" s="705">
        <v>31180</v>
      </c>
      <c r="H37" s="705">
        <v>51</v>
      </c>
      <c r="K37" s="704"/>
      <c r="L37" s="704"/>
    </row>
    <row r="38" spans="1:12" x14ac:dyDescent="0.3">
      <c r="A38" s="20">
        <v>37</v>
      </c>
      <c r="B38" s="780">
        <v>41894</v>
      </c>
      <c r="C38" s="20" t="s">
        <v>7961</v>
      </c>
      <c r="D38" s="704">
        <v>-12.237142857142857</v>
      </c>
      <c r="E38" s="704">
        <v>8.25</v>
      </c>
      <c r="F38" s="704">
        <v>3.4242207792207799</v>
      </c>
      <c r="G38" s="705">
        <v>22825</v>
      </c>
      <c r="H38" s="705">
        <v>35</v>
      </c>
      <c r="K38" s="704"/>
      <c r="L38" s="704"/>
    </row>
    <row r="39" spans="1:12" x14ac:dyDescent="0.3">
      <c r="A39" s="20">
        <v>38</v>
      </c>
      <c r="B39" s="780">
        <v>41901</v>
      </c>
      <c r="C39" s="20" t="s">
        <v>7962</v>
      </c>
      <c r="D39" s="704">
        <v>-12.051136363636363</v>
      </c>
      <c r="E39" s="704">
        <v>5.25</v>
      </c>
      <c r="F39" s="704">
        <v>3.6328893058161351</v>
      </c>
      <c r="G39" s="705">
        <v>26307</v>
      </c>
      <c r="H39" s="705">
        <v>44</v>
      </c>
      <c r="K39" s="704"/>
      <c r="L39" s="704"/>
    </row>
    <row r="40" spans="1:12" x14ac:dyDescent="0.3">
      <c r="A40" s="20">
        <v>39</v>
      </c>
      <c r="B40" s="780">
        <v>41908</v>
      </c>
      <c r="C40" s="20" t="s">
        <v>7963</v>
      </c>
      <c r="D40" s="704">
        <v>-13.125</v>
      </c>
      <c r="E40" s="704">
        <v>12</v>
      </c>
      <c r="F40" s="704">
        <v>3.7885000000000004</v>
      </c>
      <c r="G40" s="705">
        <v>13899.847999999998</v>
      </c>
      <c r="H40" s="705">
        <v>20</v>
      </c>
      <c r="K40" s="704"/>
      <c r="L40" s="704"/>
    </row>
    <row r="41" spans="1:12" x14ac:dyDescent="0.3">
      <c r="A41" s="20">
        <v>40</v>
      </c>
      <c r="B41" s="780">
        <v>41915</v>
      </c>
      <c r="C41" s="20" t="s">
        <v>7964</v>
      </c>
      <c r="D41" s="704">
        <v>-8.6199999999999992</v>
      </c>
      <c r="E41" s="704">
        <v>5.4285714285714288</v>
      </c>
      <c r="F41" s="704">
        <v>2.9956521739130433</v>
      </c>
      <c r="G41" s="705">
        <v>15663</v>
      </c>
      <c r="H41" s="705">
        <v>25</v>
      </c>
      <c r="K41" s="704"/>
      <c r="L41" s="704"/>
    </row>
    <row r="42" spans="1:12" x14ac:dyDescent="0.3">
      <c r="A42" s="20">
        <v>41</v>
      </c>
      <c r="B42" s="780">
        <v>41922</v>
      </c>
      <c r="C42" s="779" t="s">
        <v>7965</v>
      </c>
      <c r="D42" s="704">
        <v>-5</v>
      </c>
      <c r="E42" s="704">
        <v>16.5</v>
      </c>
      <c r="F42" s="704">
        <v>2.7785714285714285</v>
      </c>
      <c r="G42" s="705">
        <v>6500</v>
      </c>
      <c r="H42" s="705">
        <v>7</v>
      </c>
      <c r="K42" s="704"/>
      <c r="L42" s="704"/>
    </row>
    <row r="43" spans="1:12" x14ac:dyDescent="0.3">
      <c r="A43" s="20">
        <v>42</v>
      </c>
      <c r="B43" s="780">
        <v>41929</v>
      </c>
      <c r="C43" s="779" t="s">
        <v>7966</v>
      </c>
      <c r="D43" s="704">
        <v>-16.589285714285715</v>
      </c>
      <c r="E43" s="704">
        <v>5.3461538461538458</v>
      </c>
      <c r="F43" s="704">
        <v>4.202857142857142</v>
      </c>
      <c r="G43" s="705">
        <v>28075</v>
      </c>
      <c r="H43" s="705">
        <v>29</v>
      </c>
      <c r="K43" s="704"/>
      <c r="L43" s="704"/>
    </row>
    <row r="44" spans="1:12" x14ac:dyDescent="0.3">
      <c r="A44" s="20">
        <v>43</v>
      </c>
      <c r="B44" s="780">
        <v>41936</v>
      </c>
      <c r="C44" s="779" t="s">
        <v>7967</v>
      </c>
      <c r="D44" s="704">
        <v>-14.513513513513514</v>
      </c>
      <c r="E44" s="704">
        <v>4.625</v>
      </c>
      <c r="F44" s="704">
        <v>3.8204054054054057</v>
      </c>
      <c r="G44" s="705">
        <v>26930</v>
      </c>
      <c r="H44" s="705">
        <v>39</v>
      </c>
      <c r="K44" s="704"/>
      <c r="L44" s="704"/>
    </row>
    <row r="45" spans="1:12" x14ac:dyDescent="0.3">
      <c r="A45" s="20">
        <v>44</v>
      </c>
      <c r="B45" s="780">
        <v>41943</v>
      </c>
      <c r="C45" s="779" t="s">
        <v>7968</v>
      </c>
      <c r="D45" s="704">
        <v>-14.698529411764707</v>
      </c>
      <c r="E45" s="704">
        <v>5.2458333333333336</v>
      </c>
      <c r="F45" s="704">
        <v>3.4450757575757578</v>
      </c>
      <c r="G45" s="705">
        <v>46250</v>
      </c>
      <c r="H45" s="705">
        <v>70</v>
      </c>
      <c r="K45" s="704"/>
      <c r="L45" s="704"/>
    </row>
    <row r="46" spans="1:12" x14ac:dyDescent="0.3">
      <c r="A46" s="20">
        <v>45</v>
      </c>
      <c r="B46" s="780">
        <v>41950</v>
      </c>
      <c r="C46" s="20" t="s">
        <v>7969</v>
      </c>
      <c r="D46" s="704">
        <v>-7.9431818181818183</v>
      </c>
      <c r="E46" s="704">
        <v>7.9512195121951219</v>
      </c>
      <c r="F46" s="704">
        <v>2.8459999999999996</v>
      </c>
      <c r="G46" s="705">
        <v>29200</v>
      </c>
      <c r="H46" s="705">
        <v>45</v>
      </c>
      <c r="K46" s="704"/>
      <c r="L46" s="704"/>
    </row>
    <row r="47" spans="1:12" x14ac:dyDescent="0.3">
      <c r="A47" s="20">
        <v>46</v>
      </c>
      <c r="B47" s="780">
        <v>41957</v>
      </c>
      <c r="C47" s="20" t="s">
        <v>8233</v>
      </c>
      <c r="D47" s="704">
        <v>-10.41745283018868</v>
      </c>
      <c r="E47" s="704">
        <v>9.0483870967741939</v>
      </c>
      <c r="F47" s="704">
        <v>3.4904716981132071</v>
      </c>
      <c r="G47" s="705">
        <v>30425</v>
      </c>
      <c r="H47" s="705">
        <v>53</v>
      </c>
      <c r="K47" s="704"/>
      <c r="L47" s="704"/>
    </row>
    <row r="48" spans="1:12" x14ac:dyDescent="0.3">
      <c r="A48" s="20">
        <v>47</v>
      </c>
      <c r="B48" s="780">
        <v>41964</v>
      </c>
      <c r="C48" s="20" t="s">
        <v>8410</v>
      </c>
      <c r="D48" s="704">
        <v>-19</v>
      </c>
      <c r="E48" s="704">
        <v>3.1666666666666665</v>
      </c>
      <c r="F48" s="704">
        <v>4.3864285714285716</v>
      </c>
      <c r="G48" s="705">
        <v>9675</v>
      </c>
      <c r="H48" s="705">
        <v>14</v>
      </c>
      <c r="K48" s="704"/>
      <c r="L48" s="704"/>
    </row>
    <row r="49" spans="1:12" x14ac:dyDescent="0.3">
      <c r="A49" s="20">
        <v>48</v>
      </c>
      <c r="B49" s="780">
        <v>41971</v>
      </c>
      <c r="C49" s="20" t="s">
        <v>8453</v>
      </c>
      <c r="D49" s="704">
        <v>-9.9693877551020407</v>
      </c>
      <c r="E49" s="704">
        <v>9.8944444444444439</v>
      </c>
      <c r="F49" s="704">
        <v>2.9305319148936175</v>
      </c>
      <c r="G49" s="705">
        <v>49850</v>
      </c>
      <c r="H49" s="705">
        <v>50</v>
      </c>
      <c r="K49" s="704"/>
      <c r="L49" s="704"/>
    </row>
    <row r="50" spans="1:12" x14ac:dyDescent="0.3">
      <c r="A50" s="20">
        <v>49</v>
      </c>
      <c r="B50" s="780">
        <v>41978</v>
      </c>
      <c r="C50" s="20" t="s">
        <v>8580</v>
      </c>
      <c r="D50" s="704">
        <v>-8.0909090909090917</v>
      </c>
      <c r="E50" s="704">
        <v>10.6</v>
      </c>
      <c r="F50" s="704">
        <v>1.9981818181818183</v>
      </c>
      <c r="G50" s="705">
        <v>6425</v>
      </c>
      <c r="H50" s="705">
        <v>12</v>
      </c>
      <c r="K50" s="704"/>
      <c r="L50" s="704"/>
    </row>
    <row r="51" spans="1:12" x14ac:dyDescent="0.3">
      <c r="A51" s="20">
        <v>50</v>
      </c>
      <c r="B51" s="780">
        <v>41985</v>
      </c>
      <c r="C51" s="20" t="s">
        <v>8628</v>
      </c>
      <c r="F51" s="704">
        <v>1.23</v>
      </c>
      <c r="G51" s="705">
        <v>204</v>
      </c>
      <c r="H51" s="705">
        <v>1</v>
      </c>
      <c r="K51" s="704"/>
      <c r="L51" s="704"/>
    </row>
    <row r="52" spans="1:12" x14ac:dyDescent="0.3">
      <c r="A52" s="20">
        <v>51</v>
      </c>
      <c r="B52" s="780">
        <v>41992</v>
      </c>
      <c r="C52" s="20" t="s">
        <v>8629</v>
      </c>
      <c r="G52" s="705"/>
      <c r="H52" s="705"/>
      <c r="K52" s="704"/>
      <c r="L52" s="704"/>
    </row>
    <row r="53" spans="1:12" x14ac:dyDescent="0.3">
      <c r="A53" s="20">
        <v>52</v>
      </c>
      <c r="B53" s="780">
        <v>41999</v>
      </c>
      <c r="C53" s="20" t="s">
        <v>8630</v>
      </c>
      <c r="G53" s="705"/>
      <c r="H53" s="705"/>
      <c r="J53" s="20" t="s">
        <v>2155</v>
      </c>
      <c r="K53" s="704" t="s">
        <v>7925</v>
      </c>
      <c r="L53" s="704" t="s">
        <v>7752</v>
      </c>
    </row>
    <row r="54" spans="1:12" x14ac:dyDescent="0.3">
      <c r="A54" s="20">
        <v>1</v>
      </c>
      <c r="B54" s="780">
        <v>42006</v>
      </c>
      <c r="C54" s="20" t="s">
        <v>8964</v>
      </c>
      <c r="G54" s="705">
        <v>0</v>
      </c>
      <c r="H54" s="705">
        <v>0</v>
      </c>
      <c r="J54" s="20">
        <v>1</v>
      </c>
      <c r="K54" s="705">
        <f>SUMIF('2015 Issuance'!$V:$V,STATS!$J54,'2015 Issuance'!$D:$D)</f>
        <v>96630.11</v>
      </c>
      <c r="L54" s="705">
        <f>COUNTIF('2015 Issuance'!$V:$V,STATS!$J54)</f>
        <v>124</v>
      </c>
    </row>
    <row r="55" spans="1:12" x14ac:dyDescent="0.3">
      <c r="A55" s="20">
        <v>2</v>
      </c>
      <c r="B55" s="780">
        <f t="shared" ref="B55:B68" si="0">B54+DAY(7)</f>
        <v>42013</v>
      </c>
      <c r="C55" s="20" t="s">
        <v>8965</v>
      </c>
      <c r="D55" s="704">
        <f>AVERAGEIF('2015 Issuance'!$W:$W,STATS!$A55,'2015 Issuance'!K:K)</f>
        <v>-13.765151515151516</v>
      </c>
      <c r="E55" s="704">
        <f>AVERAGEIF('2015 Issuance'!$W:$W,STATS!$A55,'2015 Issuance'!R:R)</f>
        <v>7.9558823529411766</v>
      </c>
      <c r="F55" s="704">
        <f>AVERAGEIF('2015 Issuance'!$W:$W,STATS!$A55,'2015 Issuance'!O:O)</f>
        <v>2.9798529411764707</v>
      </c>
      <c r="G55" s="705">
        <f>SUMIF('2015 Issuance'!$W:$W,STATS!$A55,'2015 Issuance'!$D:$D)</f>
        <v>24200</v>
      </c>
      <c r="H55" s="705">
        <f>COUNTIF('2015 Issuance'!$W:$W,STATS!$A55)</f>
        <v>34</v>
      </c>
      <c r="J55" s="20">
        <v>2</v>
      </c>
      <c r="K55" s="705">
        <f>SUMIF('2015 Issuance'!$V:$V,STATS!$J55,'2015 Issuance'!$D:$D)</f>
        <v>0</v>
      </c>
      <c r="L55" s="705">
        <f>COUNTIF('2015 Issuance'!$V:$V,STATS!$J55)</f>
        <v>0</v>
      </c>
    </row>
    <row r="56" spans="1:12" x14ac:dyDescent="0.3">
      <c r="A56" s="20">
        <v>3</v>
      </c>
      <c r="B56" s="780">
        <f t="shared" si="0"/>
        <v>42020</v>
      </c>
      <c r="C56" s="20" t="s">
        <v>8966</v>
      </c>
      <c r="D56" s="704">
        <f>AVERAGEIF('2015 Issuance'!$W:$W,STATS!$A56,'2015 Issuance'!K:K)</f>
        <v>-12.7</v>
      </c>
      <c r="E56" s="704">
        <f>AVERAGEIF('2015 Issuance'!$W:$W,STATS!$A56,'2015 Issuance'!R:R)</f>
        <v>7.645161290322581</v>
      </c>
      <c r="F56" s="704">
        <f>AVERAGEIF('2015 Issuance'!$W:$W,STATS!$A56,'2015 Issuance'!O:O)</f>
        <v>3.2026562500000004</v>
      </c>
      <c r="G56" s="705">
        <f>SUMIF('2015 Issuance'!$W:$W,STATS!$A56,'2015 Issuance'!$D:$D)</f>
        <v>31550</v>
      </c>
      <c r="H56" s="705">
        <f>COUNTIF('2015 Issuance'!$W:$W,STATS!$A56)</f>
        <v>35</v>
      </c>
      <c r="J56" s="20">
        <v>3</v>
      </c>
      <c r="K56" s="705">
        <f>SUMIF('2015 Issuance'!$V:$V,STATS!$J56,'2015 Issuance'!$D:$D)</f>
        <v>0</v>
      </c>
      <c r="L56" s="705">
        <f>COUNTIF('2015 Issuance'!$V:$V,STATS!$J56)</f>
        <v>0</v>
      </c>
    </row>
    <row r="57" spans="1:12" x14ac:dyDescent="0.3">
      <c r="A57" s="20">
        <v>4</v>
      </c>
      <c r="B57" s="780">
        <f t="shared" si="0"/>
        <v>42027</v>
      </c>
      <c r="C57" s="20" t="s">
        <v>9306</v>
      </c>
      <c r="D57" s="704">
        <f>AVERAGEIF('2015 Issuance'!$W:$W,STATS!$A57,'2015 Issuance'!K:K)</f>
        <v>-11.396551724137931</v>
      </c>
      <c r="E57" s="704">
        <f>AVERAGEIF('2015 Issuance'!$W:$W,STATS!$A57,'2015 Issuance'!R:R)</f>
        <v>9.0769230769230766</v>
      </c>
      <c r="F57" s="704">
        <f>AVERAGEIF('2015 Issuance'!$W:$W,STATS!$A57,'2015 Issuance'!O:O)</f>
        <v>2.9583333333333339</v>
      </c>
      <c r="G57" s="705">
        <f>SUMIF('2015 Issuance'!$W:$W,STATS!$A57,'2015 Issuance'!$D:$D)</f>
        <v>22830.11</v>
      </c>
      <c r="H57" s="705">
        <f>COUNTIF('2015 Issuance'!$W:$W,STATS!$A57)</f>
        <v>29</v>
      </c>
      <c r="J57" s="20">
        <v>4</v>
      </c>
      <c r="K57" s="705">
        <f>SUMIF('2015 Issuance'!$V:$V,STATS!$J57,'2015 Issuance'!$D:$D)</f>
        <v>0</v>
      </c>
      <c r="L57" s="705">
        <f>COUNTIF('2015 Issuance'!$V:$V,STATS!$J57)</f>
        <v>0</v>
      </c>
    </row>
    <row r="58" spans="1:12" x14ac:dyDescent="0.3">
      <c r="A58" s="20">
        <v>5</v>
      </c>
      <c r="B58" s="780">
        <f t="shared" si="0"/>
        <v>42034</v>
      </c>
      <c r="C58" s="20" t="s">
        <v>9307</v>
      </c>
      <c r="D58" s="704">
        <f>AVERAGEIF('2015 Issuance'!$W:$W,STATS!$A58,'2015 Issuance'!K:K)</f>
        <v>-9.40625</v>
      </c>
      <c r="E58" s="704">
        <f>AVERAGEIF('2015 Issuance'!$W:$W,STATS!$A58,'2015 Issuance'!R:R)</f>
        <v>6.1</v>
      </c>
      <c r="F58" s="704">
        <f>AVERAGEIF('2015 Issuance'!$W:$W,STATS!$A58,'2015 Issuance'!O:O)</f>
        <v>3.0161538461538457</v>
      </c>
      <c r="G58" s="705">
        <f>SUMIF('2015 Issuance'!$W:$W,STATS!$A58,'2015 Issuance'!$D:$D)</f>
        <v>18050</v>
      </c>
      <c r="H58" s="705">
        <f>COUNTIF('2015 Issuance'!$W:$W,STATS!$A58)</f>
        <v>26</v>
      </c>
      <c r="J58" s="20">
        <v>5</v>
      </c>
      <c r="K58" s="705">
        <f>SUMIF('2015 Issuance'!$V:$V,STATS!$J58,'2015 Issuance'!$D:$D)</f>
        <v>0</v>
      </c>
      <c r="L58" s="705">
        <f>COUNTIF('2015 Issuance'!$V:$V,STATS!$J58)</f>
        <v>0</v>
      </c>
    </row>
    <row r="59" spans="1:12" x14ac:dyDescent="0.3">
      <c r="A59" s="20">
        <v>6</v>
      </c>
      <c r="B59" s="780">
        <f t="shared" si="0"/>
        <v>42041</v>
      </c>
      <c r="C59" s="20" t="s">
        <v>9308</v>
      </c>
      <c r="D59" s="704">
        <v>-13.7</v>
      </c>
      <c r="E59" s="704">
        <v>6</v>
      </c>
      <c r="F59" s="704">
        <v>3.4</v>
      </c>
      <c r="G59" s="705">
        <v>34350</v>
      </c>
      <c r="H59" s="705">
        <f>COUNTIF('2015 Issuance'!$W:$W,STATS!$A59)</f>
        <v>0</v>
      </c>
      <c r="J59" s="20">
        <v>6</v>
      </c>
      <c r="K59" s="705">
        <f>SUMIF('2015 Issuance'!$V:$V,STATS!$J59,'2015 Issuance'!$D:$D)</f>
        <v>0</v>
      </c>
      <c r="L59" s="705">
        <f>COUNTIF('2015 Issuance'!$V:$V,STATS!$J59)</f>
        <v>0</v>
      </c>
    </row>
    <row r="60" spans="1:12" x14ac:dyDescent="0.3">
      <c r="A60" s="20">
        <v>7</v>
      </c>
      <c r="B60" s="780">
        <f t="shared" si="0"/>
        <v>42048</v>
      </c>
      <c r="C60" s="20" t="s">
        <v>9336</v>
      </c>
      <c r="D60" s="704">
        <v>-16.11</v>
      </c>
      <c r="E60" s="704">
        <v>4.5999999999999996</v>
      </c>
      <c r="F60" s="704">
        <v>3.18</v>
      </c>
      <c r="G60" s="705">
        <v>28760</v>
      </c>
      <c r="H60" s="705">
        <v>16</v>
      </c>
      <c r="J60" s="20">
        <v>7</v>
      </c>
      <c r="K60" s="705">
        <f>SUMIF('2015 Issuance'!$V:$V,STATS!$J60,'2015 Issuance'!$D:$D)</f>
        <v>0</v>
      </c>
      <c r="L60" s="705">
        <f>COUNTIF('2015 Issuance'!$V:$V,STATS!$J60)</f>
        <v>0</v>
      </c>
    </row>
    <row r="61" spans="1:12" x14ac:dyDescent="0.3">
      <c r="A61" s="20">
        <v>8</v>
      </c>
      <c r="B61" s="780">
        <f t="shared" si="0"/>
        <v>42055</v>
      </c>
      <c r="C61" s="20" t="s">
        <v>9337</v>
      </c>
      <c r="D61" s="704">
        <v>-18.22</v>
      </c>
      <c r="E61" s="704">
        <v>-3.09</v>
      </c>
      <c r="F61" s="704">
        <v>5.42</v>
      </c>
      <c r="G61" s="705">
        <v>11900</v>
      </c>
      <c r="H61" s="705">
        <v>11</v>
      </c>
      <c r="J61" s="20">
        <v>8</v>
      </c>
      <c r="K61" s="705">
        <f>SUMIF('2015 Issuance'!$V:$V,STATS!$J61,'2015 Issuance'!$D:$D)</f>
        <v>0</v>
      </c>
      <c r="L61" s="705">
        <f>COUNTIF('2015 Issuance'!$V:$V,STATS!$J61)</f>
        <v>0</v>
      </c>
    </row>
    <row r="62" spans="1:12" x14ac:dyDescent="0.3">
      <c r="A62" s="20">
        <v>9</v>
      </c>
      <c r="B62" s="780">
        <f t="shared" si="0"/>
        <v>42062</v>
      </c>
      <c r="C62" s="20" t="s">
        <v>9338</v>
      </c>
      <c r="D62" s="704">
        <v>-12.38</v>
      </c>
      <c r="E62" s="704">
        <v>-1.1399999999999999</v>
      </c>
      <c r="F62" s="704">
        <v>3.15</v>
      </c>
      <c r="G62" s="705">
        <v>38260</v>
      </c>
      <c r="H62" s="705">
        <v>30</v>
      </c>
      <c r="J62" s="20">
        <v>9</v>
      </c>
      <c r="K62" s="705">
        <f>SUMIF('2015 Issuance'!$V:$V,STATS!$J62,'2015 Issuance'!$D:$D)</f>
        <v>0</v>
      </c>
      <c r="L62" s="705">
        <f>COUNTIF('2015 Issuance'!$V:$V,STATS!$J62)</f>
        <v>0</v>
      </c>
    </row>
    <row r="63" spans="1:12" x14ac:dyDescent="0.3">
      <c r="A63" s="20">
        <v>10</v>
      </c>
      <c r="B63" s="780">
        <f t="shared" si="0"/>
        <v>42069</v>
      </c>
      <c r="C63" s="20" t="s">
        <v>9339</v>
      </c>
      <c r="D63" s="704">
        <v>-17.107758620689655</v>
      </c>
      <c r="E63" s="704">
        <v>2.6379310344827585</v>
      </c>
      <c r="F63" s="704">
        <v>3.4384310344827602</v>
      </c>
      <c r="G63" s="705">
        <v>53889</v>
      </c>
      <c r="H63" s="705">
        <v>28</v>
      </c>
      <c r="J63" s="20">
        <v>10</v>
      </c>
      <c r="K63" s="705">
        <f>SUMIF('2015 Issuance'!$V:$V,STATS!$J63,'2015 Issuance'!$D:$D)</f>
        <v>0</v>
      </c>
      <c r="L63" s="705">
        <f>COUNTIF('2015 Issuance'!$V:$V,STATS!$J63)</f>
        <v>0</v>
      </c>
    </row>
    <row r="64" spans="1:12" x14ac:dyDescent="0.3">
      <c r="A64" s="20">
        <v>11</v>
      </c>
      <c r="B64" s="780">
        <f t="shared" si="0"/>
        <v>42076</v>
      </c>
      <c r="C64" s="20" t="s">
        <v>9340</v>
      </c>
      <c r="D64" s="704">
        <v>-13.2</v>
      </c>
      <c r="E64" s="704">
        <v>3.61</v>
      </c>
      <c r="F64" s="704">
        <v>3.1</v>
      </c>
      <c r="G64" s="705">
        <v>48118</v>
      </c>
      <c r="H64" s="705">
        <v>39</v>
      </c>
      <c r="J64" s="20">
        <v>11</v>
      </c>
      <c r="K64" s="705">
        <f>SUMIF('2015 Issuance'!$V:$V,STATS!$J64,'2015 Issuance'!$D:$D)</f>
        <v>0</v>
      </c>
      <c r="L64" s="705">
        <f>COUNTIF('2015 Issuance'!$V:$V,STATS!$J64)</f>
        <v>0</v>
      </c>
    </row>
    <row r="65" spans="1:12" x14ac:dyDescent="0.3">
      <c r="A65" s="20">
        <v>12</v>
      </c>
      <c r="B65" s="780">
        <f t="shared" si="0"/>
        <v>42083</v>
      </c>
      <c r="C65" s="20" t="s">
        <v>9341</v>
      </c>
      <c r="D65" s="704">
        <v>-6.8</v>
      </c>
      <c r="E65" s="704">
        <v>3.78</v>
      </c>
      <c r="F65" s="704">
        <v>2.4</v>
      </c>
      <c r="G65" s="705">
        <v>16503</v>
      </c>
      <c r="H65" s="705">
        <f>COUNTIF('2015 Issuance'!$W:$W,STATS!$A65)</f>
        <v>0</v>
      </c>
      <c r="J65" s="20">
        <v>12</v>
      </c>
      <c r="K65" s="705">
        <f>SUMIF('2015 Issuance'!$V:$V,STATS!$J65,'2015 Issuance'!$D:$D)</f>
        <v>0</v>
      </c>
      <c r="L65" s="705">
        <f>COUNTIF('2015 Issuance'!$V:$V,STATS!$J65)</f>
        <v>0</v>
      </c>
    </row>
    <row r="66" spans="1:12" x14ac:dyDescent="0.3">
      <c r="A66" s="20">
        <v>13</v>
      </c>
      <c r="B66" s="780">
        <f t="shared" si="0"/>
        <v>42090</v>
      </c>
      <c r="C66" s="20" t="s">
        <v>9342</v>
      </c>
      <c r="D66" s="704">
        <v>-11.7</v>
      </c>
      <c r="E66" s="704">
        <v>7.9</v>
      </c>
      <c r="F66" s="704">
        <v>3.5</v>
      </c>
      <c r="G66" s="705">
        <v>22975</v>
      </c>
      <c r="H66" s="705">
        <v>25</v>
      </c>
    </row>
    <row r="67" spans="1:12" x14ac:dyDescent="0.3">
      <c r="A67" s="20">
        <v>14</v>
      </c>
      <c r="B67" s="780">
        <f t="shared" si="0"/>
        <v>42097</v>
      </c>
      <c r="C67" s="20" t="s">
        <v>9343</v>
      </c>
      <c r="D67" s="704">
        <v>-20.9</v>
      </c>
      <c r="E67" s="704">
        <v>0.1</v>
      </c>
      <c r="F67" s="704">
        <v>3.6</v>
      </c>
      <c r="G67" s="705">
        <v>2.75</v>
      </c>
      <c r="H67" s="705">
        <v>5</v>
      </c>
    </row>
    <row r="68" spans="1:12" x14ac:dyDescent="0.3">
      <c r="A68" s="20">
        <v>15</v>
      </c>
      <c r="B68" s="780">
        <f t="shared" si="0"/>
        <v>42104</v>
      </c>
      <c r="C68" s="20" t="s">
        <v>9344</v>
      </c>
      <c r="D68" s="704">
        <v>-11.32</v>
      </c>
      <c r="E68" s="704">
        <v>1.67</v>
      </c>
      <c r="F68" s="704">
        <v>3.02</v>
      </c>
      <c r="G68" s="705">
        <v>11700</v>
      </c>
      <c r="H68" s="705">
        <v>21</v>
      </c>
    </row>
    <row r="69" spans="1:12" x14ac:dyDescent="0.3">
      <c r="A69" s="20">
        <v>16</v>
      </c>
      <c r="B69" s="780">
        <f t="shared" ref="B69:B105" si="1">B68+DAY(7)</f>
        <v>42111</v>
      </c>
      <c r="C69" s="20" t="s">
        <v>9345</v>
      </c>
      <c r="D69" s="704">
        <v>-14.53</v>
      </c>
      <c r="E69" s="704">
        <v>2.83</v>
      </c>
      <c r="F69" s="704">
        <v>3.82</v>
      </c>
      <c r="G69" s="705">
        <v>18630</v>
      </c>
      <c r="H69" s="705">
        <v>23</v>
      </c>
    </row>
    <row r="70" spans="1:12" x14ac:dyDescent="0.3">
      <c r="A70" s="20">
        <v>17</v>
      </c>
      <c r="B70" s="780">
        <f t="shared" si="1"/>
        <v>42118</v>
      </c>
      <c r="C70" s="20" t="s">
        <v>9346</v>
      </c>
      <c r="D70" s="704">
        <v>-18.05</v>
      </c>
      <c r="E70" s="704">
        <v>5.44</v>
      </c>
      <c r="F70" s="704">
        <v>3.83</v>
      </c>
      <c r="G70" s="705">
        <v>48950</v>
      </c>
      <c r="H70" s="705">
        <v>43</v>
      </c>
    </row>
    <row r="71" spans="1:12" x14ac:dyDescent="0.3">
      <c r="A71" s="20">
        <v>18</v>
      </c>
      <c r="B71" s="780">
        <f t="shared" si="1"/>
        <v>42125</v>
      </c>
      <c r="C71" s="20" t="s">
        <v>9347</v>
      </c>
      <c r="D71" s="704">
        <v>-11.87</v>
      </c>
      <c r="E71" s="704">
        <v>3.42</v>
      </c>
      <c r="F71" s="704">
        <v>2.17</v>
      </c>
      <c r="G71" s="705">
        <v>27524</v>
      </c>
      <c r="H71" s="705">
        <v>33</v>
      </c>
    </row>
    <row r="72" spans="1:12" x14ac:dyDescent="0.3">
      <c r="A72" s="20">
        <v>19</v>
      </c>
      <c r="B72" s="780">
        <f t="shared" si="1"/>
        <v>42132</v>
      </c>
      <c r="C72" s="20" t="s">
        <v>9348</v>
      </c>
      <c r="D72" s="704">
        <v>-13.95</v>
      </c>
      <c r="E72" s="704">
        <v>4.09</v>
      </c>
      <c r="F72" s="704">
        <v>3.28</v>
      </c>
      <c r="G72" s="705">
        <v>51925</v>
      </c>
      <c r="H72" s="705">
        <v>52</v>
      </c>
    </row>
    <row r="73" spans="1:12" x14ac:dyDescent="0.3">
      <c r="A73" s="20">
        <v>20</v>
      </c>
      <c r="B73" s="780">
        <f t="shared" si="1"/>
        <v>42139</v>
      </c>
      <c r="C73" s="20" t="s">
        <v>9349</v>
      </c>
      <c r="D73" s="704">
        <v>-11.83</v>
      </c>
      <c r="E73" s="704">
        <v>4.6399999999999997</v>
      </c>
      <c r="F73" s="704">
        <v>2.81</v>
      </c>
      <c r="G73" s="705">
        <v>38818</v>
      </c>
      <c r="H73" s="705">
        <v>59</v>
      </c>
    </row>
    <row r="74" spans="1:12" x14ac:dyDescent="0.3">
      <c r="A74" s="20">
        <v>21</v>
      </c>
      <c r="B74" s="780">
        <f t="shared" si="1"/>
        <v>42146</v>
      </c>
      <c r="C74" s="20" t="s">
        <v>9350</v>
      </c>
      <c r="D74" s="704">
        <v>-11</v>
      </c>
      <c r="E74" s="704">
        <v>6.9</v>
      </c>
      <c r="F74" s="704">
        <v>2.56</v>
      </c>
      <c r="G74" s="705">
        <v>42675</v>
      </c>
      <c r="H74" s="705">
        <v>47</v>
      </c>
    </row>
    <row r="75" spans="1:12" x14ac:dyDescent="0.3">
      <c r="A75" s="20">
        <v>22</v>
      </c>
      <c r="B75" s="780">
        <f t="shared" si="1"/>
        <v>42153</v>
      </c>
      <c r="C75" s="20" t="s">
        <v>9351</v>
      </c>
      <c r="D75" s="704">
        <v>-8.2799999999999994</v>
      </c>
      <c r="E75" s="704">
        <v>7.67</v>
      </c>
      <c r="F75" s="704">
        <v>2</v>
      </c>
      <c r="G75" s="705">
        <v>20350</v>
      </c>
      <c r="H75" s="705">
        <v>26</v>
      </c>
    </row>
    <row r="76" spans="1:12" x14ac:dyDescent="0.3">
      <c r="A76" s="20">
        <v>23</v>
      </c>
      <c r="B76" s="780">
        <f t="shared" si="1"/>
        <v>42160</v>
      </c>
      <c r="C76" s="20" t="s">
        <v>9352</v>
      </c>
      <c r="D76" s="704">
        <v>-13.41</v>
      </c>
      <c r="E76" s="704">
        <v>9.86</v>
      </c>
      <c r="F76" s="704">
        <v>2.98</v>
      </c>
      <c r="G76" s="705">
        <v>23002</v>
      </c>
      <c r="H76" s="705">
        <v>33</v>
      </c>
    </row>
    <row r="77" spans="1:12" x14ac:dyDescent="0.3">
      <c r="A77" s="20">
        <v>24</v>
      </c>
      <c r="B77" s="780">
        <f t="shared" si="1"/>
        <v>42167</v>
      </c>
      <c r="C77" s="20" t="s">
        <v>9353</v>
      </c>
      <c r="D77" s="704">
        <v>-16.48</v>
      </c>
      <c r="E77" s="704">
        <v>9.2349999999999994</v>
      </c>
      <c r="F77" s="704">
        <v>2.99</v>
      </c>
      <c r="G77" s="705">
        <v>36755</v>
      </c>
      <c r="H77" s="705">
        <v>43</v>
      </c>
    </row>
    <row r="78" spans="1:12" x14ac:dyDescent="0.3">
      <c r="A78" s="20">
        <v>25</v>
      </c>
      <c r="B78" s="780">
        <f t="shared" si="1"/>
        <v>42174</v>
      </c>
      <c r="C78" s="20" t="s">
        <v>9354</v>
      </c>
      <c r="D78" s="704">
        <v>-12.38</v>
      </c>
      <c r="E78" s="704">
        <v>6.52</v>
      </c>
      <c r="F78" s="704">
        <v>3.13</v>
      </c>
      <c r="G78" s="705">
        <v>17278</v>
      </c>
      <c r="H78" s="705">
        <v>29</v>
      </c>
    </row>
    <row r="79" spans="1:12" x14ac:dyDescent="0.3">
      <c r="A79" s="20">
        <v>26</v>
      </c>
      <c r="B79" s="780">
        <f t="shared" si="1"/>
        <v>42181</v>
      </c>
      <c r="C79" s="20" t="s">
        <v>9355</v>
      </c>
      <c r="D79" s="704">
        <v>-10.98</v>
      </c>
      <c r="E79" s="704">
        <v>8.4499999999999993</v>
      </c>
      <c r="F79" s="704">
        <v>3.05</v>
      </c>
      <c r="G79" s="705">
        <v>18850</v>
      </c>
      <c r="H79" s="705">
        <f>COUNTIF('2015 Issuance'!$W:$W,STATS!$A79)</f>
        <v>0</v>
      </c>
    </row>
    <row r="80" spans="1:12" x14ac:dyDescent="0.3">
      <c r="A80" s="20">
        <v>27</v>
      </c>
      <c r="B80" s="780">
        <f t="shared" si="1"/>
        <v>42188</v>
      </c>
      <c r="C80" s="20" t="s">
        <v>9356</v>
      </c>
      <c r="D80" s="704">
        <v>0</v>
      </c>
      <c r="E80" s="704">
        <v>0</v>
      </c>
      <c r="F80" s="704">
        <v>0</v>
      </c>
      <c r="G80" s="705">
        <v>0</v>
      </c>
      <c r="H80" s="705">
        <v>0</v>
      </c>
    </row>
    <row r="81" spans="1:8" x14ac:dyDescent="0.3">
      <c r="A81" s="20">
        <v>28</v>
      </c>
      <c r="B81" s="780">
        <f t="shared" si="1"/>
        <v>42195</v>
      </c>
      <c r="C81" s="20" t="s">
        <v>9357</v>
      </c>
      <c r="D81" s="704">
        <v>-10.9</v>
      </c>
      <c r="E81" s="704">
        <v>15.21</v>
      </c>
      <c r="F81" s="704">
        <v>2.7</v>
      </c>
      <c r="G81" s="705">
        <v>27825</v>
      </c>
      <c r="H81" s="705">
        <v>24</v>
      </c>
    </row>
    <row r="82" spans="1:8" x14ac:dyDescent="0.3">
      <c r="A82" s="20">
        <v>29</v>
      </c>
      <c r="B82" s="780">
        <f t="shared" si="1"/>
        <v>42202</v>
      </c>
      <c r="C82" s="20" t="s">
        <v>9358</v>
      </c>
      <c r="D82" s="704">
        <v>-13.45</v>
      </c>
      <c r="E82" s="704">
        <v>11.59</v>
      </c>
      <c r="F82" s="704">
        <v>2.4700000000000002</v>
      </c>
      <c r="G82" s="705">
        <v>47250</v>
      </c>
      <c r="H82" s="705">
        <v>41</v>
      </c>
    </row>
    <row r="83" spans="1:8" x14ac:dyDescent="0.3">
      <c r="A83" s="20">
        <v>30</v>
      </c>
      <c r="B83" s="780">
        <f t="shared" si="1"/>
        <v>42209</v>
      </c>
      <c r="C83" s="20" t="s">
        <v>9359</v>
      </c>
      <c r="D83" s="704">
        <v>-14.75</v>
      </c>
      <c r="E83" s="704">
        <v>9.66</v>
      </c>
      <c r="F83" s="704">
        <v>2.82</v>
      </c>
      <c r="G83" s="705">
        <v>33375</v>
      </c>
      <c r="H83" s="705">
        <v>31</v>
      </c>
    </row>
    <row r="84" spans="1:8" x14ac:dyDescent="0.3">
      <c r="A84" s="20">
        <v>31</v>
      </c>
      <c r="B84" s="780">
        <f t="shared" si="1"/>
        <v>42216</v>
      </c>
      <c r="C84" s="20" t="s">
        <v>9360</v>
      </c>
      <c r="D84" s="704">
        <v>-11.33</v>
      </c>
      <c r="E84" s="704">
        <v>10.6</v>
      </c>
      <c r="F84" s="704">
        <v>2.57</v>
      </c>
      <c r="G84" s="705">
        <v>19827</v>
      </c>
      <c r="H84" s="705">
        <f>COUNTIF('2015 Issuance'!$W:$W,STATS!$A84)</f>
        <v>0</v>
      </c>
    </row>
    <row r="85" spans="1:8" x14ac:dyDescent="0.3">
      <c r="A85" s="20">
        <v>32</v>
      </c>
      <c r="B85" s="780">
        <f t="shared" si="1"/>
        <v>42223</v>
      </c>
      <c r="C85" s="20" t="s">
        <v>9361</v>
      </c>
      <c r="D85" s="704">
        <v>-15</v>
      </c>
      <c r="E85" s="704">
        <v>11.19</v>
      </c>
      <c r="F85" s="704">
        <v>2.61</v>
      </c>
      <c r="G85" s="705">
        <v>16800</v>
      </c>
      <c r="H85" s="705">
        <v>22</v>
      </c>
    </row>
    <row r="86" spans="1:8" x14ac:dyDescent="0.3">
      <c r="A86" s="20">
        <v>33</v>
      </c>
      <c r="B86" s="780">
        <f t="shared" si="1"/>
        <v>42230</v>
      </c>
      <c r="C86" s="20" t="s">
        <v>9362</v>
      </c>
      <c r="D86" s="704">
        <v>-11.62</v>
      </c>
      <c r="E86" s="704">
        <v>13.45</v>
      </c>
      <c r="F86" s="704">
        <v>2.4900000000000002</v>
      </c>
      <c r="G86" s="705">
        <v>23475</v>
      </c>
      <c r="H86" s="705">
        <v>40</v>
      </c>
    </row>
    <row r="87" spans="1:8" x14ac:dyDescent="0.3">
      <c r="A87" s="20">
        <v>34</v>
      </c>
      <c r="B87" s="780">
        <f t="shared" si="1"/>
        <v>42237</v>
      </c>
      <c r="C87" s="20" t="s">
        <v>9363</v>
      </c>
      <c r="D87" s="704">
        <v>-8.77</v>
      </c>
      <c r="E87" s="704">
        <v>18.05</v>
      </c>
      <c r="F87" s="704">
        <v>2.1</v>
      </c>
      <c r="G87" s="705">
        <v>6825</v>
      </c>
      <c r="H87" s="705">
        <v>14</v>
      </c>
    </row>
    <row r="88" spans="1:8" x14ac:dyDescent="0.3">
      <c r="A88" s="20">
        <v>35</v>
      </c>
      <c r="B88" s="780">
        <f t="shared" si="1"/>
        <v>42244</v>
      </c>
      <c r="C88" s="20" t="s">
        <v>9364</v>
      </c>
      <c r="D88" s="704">
        <v>0</v>
      </c>
      <c r="E88" s="704">
        <v>0</v>
      </c>
      <c r="F88" s="704">
        <v>0</v>
      </c>
      <c r="G88" s="705">
        <v>0</v>
      </c>
      <c r="H88" s="705">
        <v>0</v>
      </c>
    </row>
    <row r="89" spans="1:8" x14ac:dyDescent="0.3">
      <c r="A89" s="20">
        <v>36</v>
      </c>
      <c r="B89" s="780">
        <f t="shared" si="1"/>
        <v>42251</v>
      </c>
      <c r="C89" s="20" t="s">
        <v>9365</v>
      </c>
      <c r="D89" s="704">
        <v>0</v>
      </c>
      <c r="E89" s="704">
        <v>0</v>
      </c>
      <c r="F89" s="704">
        <v>0</v>
      </c>
      <c r="G89" s="705">
        <v>0</v>
      </c>
      <c r="H89" s="705">
        <v>0</v>
      </c>
    </row>
    <row r="90" spans="1:8" x14ac:dyDescent="0.3">
      <c r="A90" s="20">
        <v>37</v>
      </c>
      <c r="B90" s="780">
        <f t="shared" si="1"/>
        <v>42258</v>
      </c>
      <c r="C90" s="20" t="s">
        <v>9366</v>
      </c>
      <c r="D90" s="704">
        <v>-15.62</v>
      </c>
      <c r="E90" s="704">
        <v>10.38</v>
      </c>
      <c r="F90" s="704">
        <v>3.32</v>
      </c>
      <c r="G90" s="705">
        <f>SUMIF('2015 Issuance'!$W:$W,STATS!$A90,'2015 Issuance'!$D:$D)</f>
        <v>0</v>
      </c>
      <c r="H90" s="705">
        <f>COUNTIF('2015 Issuance'!$W:$W,STATS!$A90)</f>
        <v>0</v>
      </c>
    </row>
    <row r="91" spans="1:8" x14ac:dyDescent="0.3">
      <c r="A91" s="20">
        <v>38</v>
      </c>
      <c r="B91" s="780">
        <f t="shared" si="1"/>
        <v>42265</v>
      </c>
      <c r="C91" s="20" t="s">
        <v>9367</v>
      </c>
      <c r="D91" s="704">
        <v>-20.582999999999998</v>
      </c>
      <c r="E91" s="704">
        <v>2.171875</v>
      </c>
      <c r="F91" s="704">
        <v>3.8</v>
      </c>
      <c r="G91" s="705">
        <v>10050</v>
      </c>
      <c r="H91" s="705">
        <f>COUNTIF('2015 Issuance'!$W:$W,STATS!$A91)</f>
        <v>0</v>
      </c>
    </row>
    <row r="92" spans="1:8" x14ac:dyDescent="0.3">
      <c r="A92" s="20">
        <v>39</v>
      </c>
      <c r="B92" s="780">
        <f t="shared" si="1"/>
        <v>42272</v>
      </c>
      <c r="C92" s="20" t="s">
        <v>9368</v>
      </c>
      <c r="D92" s="704">
        <v>-13.157</v>
      </c>
      <c r="E92" s="704">
        <v>8.8970000000000002</v>
      </c>
      <c r="F92" s="704">
        <v>2.8</v>
      </c>
      <c r="G92" s="705">
        <v>23323</v>
      </c>
      <c r="H92" s="705">
        <f>COUNTIF('2015 Issuance'!$W:$W,STATS!$A92)</f>
        <v>0</v>
      </c>
    </row>
    <row r="93" spans="1:8" x14ac:dyDescent="0.3">
      <c r="A93" s="20">
        <v>40</v>
      </c>
      <c r="B93" s="780">
        <f t="shared" si="1"/>
        <v>42279</v>
      </c>
      <c r="C93" s="20" t="s">
        <v>9369</v>
      </c>
      <c r="D93" s="704">
        <v>2.4167000000000001</v>
      </c>
      <c r="E93" s="704">
        <v>38.666699999999999</v>
      </c>
      <c r="F93" s="704">
        <v>2.2349999999999999</v>
      </c>
      <c r="G93" s="705">
        <v>3400</v>
      </c>
      <c r="H93" s="705">
        <v>5</v>
      </c>
    </row>
    <row r="94" spans="1:8" x14ac:dyDescent="0.3">
      <c r="A94" s="20">
        <v>41</v>
      </c>
      <c r="B94" s="780">
        <f t="shared" si="1"/>
        <v>42286</v>
      </c>
      <c r="C94" s="779" t="s">
        <v>9370</v>
      </c>
      <c r="D94" s="704">
        <v>-16.77</v>
      </c>
      <c r="E94" s="704">
        <v>12.95</v>
      </c>
      <c r="F94" s="704">
        <v>3.06</v>
      </c>
      <c r="G94" s="705">
        <v>18800</v>
      </c>
      <c r="H94" s="705">
        <f>COUNTIF('2015 Issuance'!$W:$W,STATS!$A94)</f>
        <v>0</v>
      </c>
    </row>
    <row r="95" spans="1:8" x14ac:dyDescent="0.3">
      <c r="A95" s="20">
        <v>42</v>
      </c>
      <c r="B95" s="780">
        <f t="shared" si="1"/>
        <v>42293</v>
      </c>
      <c r="C95" s="779" t="s">
        <v>9371</v>
      </c>
      <c r="D95" s="704">
        <v>-16.338200000000001</v>
      </c>
      <c r="E95" s="704">
        <v>14.171900000000001</v>
      </c>
      <c r="F95" s="704">
        <v>3.3713000000000002</v>
      </c>
      <c r="G95" s="705">
        <v>31000</v>
      </c>
      <c r="H95" s="705">
        <f>COUNTIF('2015 Issuance'!$W:$W,STATS!$A95)</f>
        <v>0</v>
      </c>
    </row>
    <row r="96" spans="1:8" x14ac:dyDescent="0.3">
      <c r="A96" s="20">
        <v>43</v>
      </c>
      <c r="B96" s="780">
        <f t="shared" si="1"/>
        <v>42300</v>
      </c>
      <c r="C96" s="779" t="s">
        <v>9372</v>
      </c>
      <c r="D96" s="704">
        <v>-17.566700000000001</v>
      </c>
      <c r="E96" s="704">
        <v>4.13</v>
      </c>
      <c r="F96" s="704">
        <v>3.1663999999999999</v>
      </c>
      <c r="G96" s="705">
        <v>16426</v>
      </c>
      <c r="H96" s="705">
        <v>22</v>
      </c>
    </row>
    <row r="97" spans="1:8" x14ac:dyDescent="0.3">
      <c r="A97" s="20">
        <v>44</v>
      </c>
      <c r="B97" s="780">
        <f t="shared" si="1"/>
        <v>42307</v>
      </c>
      <c r="C97" s="779" t="s">
        <v>9373</v>
      </c>
      <c r="D97" s="704">
        <v>-17.791699999999999</v>
      </c>
      <c r="E97" s="704">
        <v>5.4375</v>
      </c>
      <c r="F97" s="704">
        <v>4.0366999999999997</v>
      </c>
      <c r="G97" s="705">
        <v>37200</v>
      </c>
      <c r="H97" s="705"/>
    </row>
    <row r="98" spans="1:8" x14ac:dyDescent="0.3">
      <c r="A98" s="20">
        <v>45</v>
      </c>
      <c r="B98" s="780">
        <f t="shared" si="1"/>
        <v>42314</v>
      </c>
      <c r="C98" s="20" t="s">
        <v>9374</v>
      </c>
      <c r="D98" s="704">
        <v>-20.761900000000001</v>
      </c>
      <c r="E98" s="704">
        <v>-0.26</v>
      </c>
      <c r="F98" s="704">
        <v>3.7</v>
      </c>
      <c r="G98" s="705">
        <v>29034</v>
      </c>
      <c r="H98" s="705">
        <f>COUNTIF('2015 Issuance'!$W:$W,STATS!$A98)</f>
        <v>0</v>
      </c>
    </row>
    <row r="99" spans="1:8" x14ac:dyDescent="0.3">
      <c r="A99" s="20">
        <v>46</v>
      </c>
      <c r="B99" s="780">
        <f t="shared" si="1"/>
        <v>42321</v>
      </c>
      <c r="C99" s="20" t="s">
        <v>9375</v>
      </c>
      <c r="D99" s="704">
        <v>-16.21</v>
      </c>
      <c r="E99" s="704">
        <v>3.7143000000000002</v>
      </c>
      <c r="F99" s="704">
        <v>2.9388000000000001</v>
      </c>
      <c r="G99" s="705">
        <v>30750</v>
      </c>
      <c r="H99" s="705">
        <f>COUNTIF('2015 Issuance'!$W:$W,STATS!$A99)</f>
        <v>0</v>
      </c>
    </row>
    <row r="100" spans="1:8" x14ac:dyDescent="0.3">
      <c r="A100" s="20">
        <v>47</v>
      </c>
      <c r="B100" s="780">
        <f t="shared" si="1"/>
        <v>42328</v>
      </c>
      <c r="C100" s="20" t="s">
        <v>9376</v>
      </c>
      <c r="D100" s="704">
        <v>-17.368099999999998</v>
      </c>
      <c r="E100" s="704">
        <v>3.6970000000000001</v>
      </c>
      <c r="F100" s="704">
        <v>3.6461000000000001</v>
      </c>
      <c r="G100" s="705">
        <v>29550</v>
      </c>
      <c r="H100" s="705">
        <f>COUNTIF('2015 Issuance'!$W:$W,STATS!$A100)</f>
        <v>0</v>
      </c>
    </row>
    <row r="101" spans="1:8" x14ac:dyDescent="0.3">
      <c r="A101" s="20">
        <v>48</v>
      </c>
      <c r="B101" s="780">
        <f t="shared" si="1"/>
        <v>42335</v>
      </c>
      <c r="C101" s="20" t="s">
        <v>9377</v>
      </c>
      <c r="D101" s="704">
        <v>-13.3</v>
      </c>
      <c r="E101" s="704">
        <v>7.6</v>
      </c>
      <c r="F101" s="704">
        <v>3.6640000000000001</v>
      </c>
      <c r="G101" s="705">
        <v>2650</v>
      </c>
      <c r="H101" s="705">
        <f>COUNTIF('2015 Issuance'!$W:$W,STATS!$A101)</f>
        <v>0</v>
      </c>
    </row>
    <row r="102" spans="1:8" x14ac:dyDescent="0.3">
      <c r="A102" s="20">
        <v>49</v>
      </c>
      <c r="B102" s="780">
        <f t="shared" si="1"/>
        <v>42342</v>
      </c>
      <c r="C102" s="20" t="s">
        <v>9378</v>
      </c>
      <c r="D102" s="704">
        <v>-19.47</v>
      </c>
      <c r="E102" s="704">
        <v>6.14</v>
      </c>
      <c r="F102" s="704">
        <v>3.7</v>
      </c>
      <c r="G102" s="705">
        <v>31937</v>
      </c>
      <c r="H102" s="705">
        <f>COUNTIF('2015 Issuance'!$W:$W,STATS!$A102)</f>
        <v>0</v>
      </c>
    </row>
    <row r="103" spans="1:8" x14ac:dyDescent="0.3">
      <c r="A103" s="20">
        <v>50</v>
      </c>
      <c r="B103" s="780">
        <f t="shared" si="1"/>
        <v>42349</v>
      </c>
      <c r="C103" s="20" t="s">
        <v>9379</v>
      </c>
      <c r="D103" s="704">
        <v>-12.39</v>
      </c>
      <c r="E103" s="704">
        <v>9.5299999999999994</v>
      </c>
      <c r="F103" s="704">
        <v>2.2000000000000002</v>
      </c>
      <c r="G103" s="705">
        <v>31700</v>
      </c>
      <c r="H103" s="705">
        <f>COUNTIF('2015 Issuance'!$W:$W,STATS!$A103)</f>
        <v>0</v>
      </c>
    </row>
    <row r="104" spans="1:8" x14ac:dyDescent="0.3">
      <c r="A104" s="20">
        <v>51</v>
      </c>
      <c r="B104" s="780">
        <f t="shared" si="1"/>
        <v>42356</v>
      </c>
      <c r="C104" s="20" t="s">
        <v>9380</v>
      </c>
      <c r="D104" s="704">
        <v>0</v>
      </c>
      <c r="E104" s="704">
        <v>0</v>
      </c>
      <c r="F104" s="704">
        <v>0</v>
      </c>
      <c r="G104" s="705">
        <v>0</v>
      </c>
      <c r="H104" s="705">
        <v>0</v>
      </c>
    </row>
    <row r="105" spans="1:8" x14ac:dyDescent="0.3">
      <c r="A105" s="20">
        <v>52</v>
      </c>
      <c r="B105" s="780">
        <f t="shared" si="1"/>
        <v>42363</v>
      </c>
      <c r="C105" s="20" t="s">
        <v>9381</v>
      </c>
      <c r="D105" s="704">
        <v>0</v>
      </c>
      <c r="E105" s="704">
        <v>0</v>
      </c>
      <c r="F105" s="704">
        <v>0</v>
      </c>
      <c r="G105" s="705">
        <v>0</v>
      </c>
      <c r="H105" s="705">
        <v>0</v>
      </c>
    </row>
    <row r="106" spans="1:8" x14ac:dyDescent="0.3">
      <c r="A106" s="20">
        <v>53</v>
      </c>
      <c r="B106" s="780">
        <f>B105+DAY(7)</f>
        <v>42370</v>
      </c>
      <c r="C106" s="20" t="s">
        <v>9382</v>
      </c>
      <c r="D106" s="704">
        <v>0</v>
      </c>
      <c r="E106" s="704">
        <v>0</v>
      </c>
      <c r="F106" s="704">
        <v>0</v>
      </c>
      <c r="G106" s="705">
        <v>0</v>
      </c>
      <c r="H106" s="705">
        <v>0</v>
      </c>
    </row>
    <row r="107" spans="1:8" x14ac:dyDescent="0.3">
      <c r="A107" s="20">
        <v>1</v>
      </c>
      <c r="B107" s="780">
        <f>B106+DAY(7)</f>
        <v>42377</v>
      </c>
      <c r="C107" s="20" t="s">
        <v>9383</v>
      </c>
      <c r="D107" s="704">
        <v>-16</v>
      </c>
      <c r="E107" s="704">
        <v>7.36</v>
      </c>
      <c r="F107" s="704">
        <v>3.08</v>
      </c>
      <c r="G107" s="705">
        <v>29675</v>
      </c>
      <c r="H107" s="705">
        <v>0</v>
      </c>
    </row>
    <row r="108" spans="1:8" x14ac:dyDescent="0.3">
      <c r="A108" s="20">
        <v>2</v>
      </c>
      <c r="C108" s="20" t="s">
        <v>9384</v>
      </c>
      <c r="D108" s="704">
        <v>-14.8125</v>
      </c>
      <c r="E108" s="704">
        <v>12.517200000000001</v>
      </c>
      <c r="F108" s="704">
        <v>2.4188000000000001</v>
      </c>
      <c r="G108" s="705">
        <v>62474</v>
      </c>
    </row>
    <row r="109" spans="1:8" x14ac:dyDescent="0.3">
      <c r="A109" s="20">
        <v>3</v>
      </c>
      <c r="B109" s="20" t="s">
        <v>9385</v>
      </c>
      <c r="C109" s="20" t="s">
        <v>9386</v>
      </c>
      <c r="D109" s="704">
        <v>-14.0909</v>
      </c>
      <c r="E109" s="704">
        <v>17.600000000000001</v>
      </c>
      <c r="F109" s="704">
        <v>1.9704999999999999</v>
      </c>
      <c r="G109" s="705">
        <v>13950</v>
      </c>
    </row>
    <row r="110" spans="1:8" x14ac:dyDescent="0.3">
      <c r="A110" s="20">
        <v>4</v>
      </c>
      <c r="C110" s="20" t="s">
        <v>9387</v>
      </c>
      <c r="D110" s="704">
        <v>-17.112500000000001</v>
      </c>
      <c r="E110" s="704">
        <v>21.524999999999999</v>
      </c>
      <c r="F110" s="704">
        <v>2.7094999999999998</v>
      </c>
      <c r="G110" s="705">
        <v>19500</v>
      </c>
    </row>
    <row r="111" spans="1:8" x14ac:dyDescent="0.3">
      <c r="A111" s="20">
        <v>5</v>
      </c>
      <c r="C111" s="20" t="s">
        <v>9388</v>
      </c>
      <c r="D111" s="704">
        <v>-13.83</v>
      </c>
      <c r="E111" s="704">
        <v>7.7</v>
      </c>
      <c r="F111" s="704">
        <v>3</v>
      </c>
    </row>
    <row r="112" spans="1:8" x14ac:dyDescent="0.3">
      <c r="A112" s="20">
        <v>6</v>
      </c>
      <c r="C112" s="779" t="s">
        <v>9389</v>
      </c>
      <c r="D112" s="704">
        <v>0</v>
      </c>
      <c r="E112" s="704">
        <v>0</v>
      </c>
      <c r="F112" s="704">
        <v>0</v>
      </c>
      <c r="G112" s="705">
        <v>0</v>
      </c>
    </row>
    <row r="113" spans="1:7" x14ac:dyDescent="0.3">
      <c r="A113" s="20">
        <v>7</v>
      </c>
      <c r="C113" s="20" t="s">
        <v>9390</v>
      </c>
      <c r="D113" s="704">
        <v>-14.118399999999999</v>
      </c>
      <c r="E113" s="704">
        <v>12.095599999999999</v>
      </c>
      <c r="F113" s="704">
        <v>3.0276000000000001</v>
      </c>
      <c r="G113" s="705">
        <v>34000</v>
      </c>
    </row>
    <row r="114" spans="1:7" x14ac:dyDescent="0.3">
      <c r="A114" s="20">
        <v>8</v>
      </c>
      <c r="C114" s="20" t="s">
        <v>9391</v>
      </c>
      <c r="D114" s="704">
        <v>-19.725000000000001</v>
      </c>
      <c r="E114" s="704">
        <v>4.2750000000000004</v>
      </c>
      <c r="F114" s="704">
        <v>3.5495000000000001</v>
      </c>
      <c r="G114" s="705">
        <v>47900</v>
      </c>
    </row>
    <row r="115" spans="1:7" x14ac:dyDescent="0.3">
      <c r="A115" s="20">
        <v>9</v>
      </c>
      <c r="C115" s="20" t="s">
        <v>9392</v>
      </c>
      <c r="D115" s="704">
        <v>-24.64</v>
      </c>
      <c r="E115" s="704">
        <v>5.5869999999999997</v>
      </c>
      <c r="F115" s="704">
        <v>3.8479999999999999</v>
      </c>
      <c r="G115" s="705">
        <v>49050</v>
      </c>
    </row>
    <row r="116" spans="1:7" x14ac:dyDescent="0.3">
      <c r="A116" s="20">
        <v>10</v>
      </c>
      <c r="C116" s="20" t="s">
        <v>9393</v>
      </c>
      <c r="D116" s="704">
        <v>-22.097200000000001</v>
      </c>
      <c r="E116" s="704">
        <v>3.1175999999999999</v>
      </c>
      <c r="F116" s="704">
        <v>3.7265999999999999</v>
      </c>
      <c r="G116" s="705">
        <v>26895</v>
      </c>
    </row>
    <row r="117" spans="1:7" x14ac:dyDescent="0.3">
      <c r="A117" s="20">
        <v>11</v>
      </c>
      <c r="C117" s="20" t="s">
        <v>9394</v>
      </c>
      <c r="D117" s="704">
        <v>-23.4236</v>
      </c>
      <c r="E117" s="704">
        <v>6.5805999999999996</v>
      </c>
      <c r="F117" s="704">
        <v>3.9336000000000002</v>
      </c>
      <c r="G117" s="705">
        <v>35325</v>
      </c>
    </row>
    <row r="118" spans="1:7" x14ac:dyDescent="0.3">
      <c r="A118" s="20">
        <v>12</v>
      </c>
      <c r="C118" s="20" t="s">
        <v>9395</v>
      </c>
      <c r="D118" s="704">
        <v>-21.933299999999999</v>
      </c>
      <c r="E118" s="704">
        <v>2.9</v>
      </c>
      <c r="F118" s="704">
        <v>4.4740000000000002</v>
      </c>
      <c r="G118" s="705">
        <v>12000</v>
      </c>
    </row>
    <row r="119" spans="1:7" x14ac:dyDescent="0.3">
      <c r="A119" s="20">
        <v>13</v>
      </c>
      <c r="C119" s="20" t="s">
        <v>9396</v>
      </c>
      <c r="D119" s="704">
        <v>-9.4440000000000008</v>
      </c>
      <c r="E119" s="704">
        <v>5.4375</v>
      </c>
      <c r="F119" s="704">
        <v>2.6208999999999998</v>
      </c>
      <c r="G119" s="705">
        <v>18375</v>
      </c>
    </row>
    <row r="120" spans="1:7" x14ac:dyDescent="0.3">
      <c r="A120" s="20">
        <v>14</v>
      </c>
      <c r="C120" s="20" t="s">
        <v>9397</v>
      </c>
      <c r="D120" s="704">
        <v>-20.8</v>
      </c>
      <c r="E120" s="704">
        <v>3.5806</v>
      </c>
      <c r="F120" s="704">
        <v>3.6520000000000001</v>
      </c>
      <c r="G120" s="705">
        <v>26685</v>
      </c>
    </row>
    <row r="121" spans="1:7" x14ac:dyDescent="0.3">
      <c r="A121" s="20">
        <v>15</v>
      </c>
      <c r="C121" s="20" t="s">
        <v>9398</v>
      </c>
      <c r="D121" s="704">
        <v>-17.5</v>
      </c>
      <c r="E121" s="704">
        <v>2.2999999999999998</v>
      </c>
      <c r="F121" s="704">
        <v>4.0999999999999996</v>
      </c>
      <c r="G121" s="705">
        <v>23724</v>
      </c>
    </row>
    <row r="122" spans="1:7" x14ac:dyDescent="0.3">
      <c r="C122" s="20" t="s">
        <v>9399</v>
      </c>
      <c r="D122" s="704">
        <v>-19.5</v>
      </c>
      <c r="E122" s="704">
        <v>0.6</v>
      </c>
      <c r="F122" s="704">
        <v>3.8</v>
      </c>
      <c r="G122" s="705">
        <v>17800</v>
      </c>
    </row>
    <row r="123" spans="1:7" x14ac:dyDescent="0.3">
      <c r="C123" s="20" t="s">
        <v>9400</v>
      </c>
      <c r="D123" s="704">
        <v>-19.23</v>
      </c>
      <c r="E123" s="704">
        <v>-0.27779999999999999</v>
      </c>
      <c r="F123" s="704">
        <v>3.4874999999999998</v>
      </c>
      <c r="G123" s="705">
        <v>21200</v>
      </c>
    </row>
    <row r="124" spans="1:7" x14ac:dyDescent="0.3">
      <c r="C124" s="20" t="s">
        <v>9401</v>
      </c>
      <c r="D124" s="704">
        <v>-18.91</v>
      </c>
      <c r="E124" s="704">
        <v>0.5</v>
      </c>
      <c r="F124" s="704">
        <v>3.4064999999999999</v>
      </c>
      <c r="G124" s="705">
        <v>30029</v>
      </c>
    </row>
    <row r="125" spans="1:7" x14ac:dyDescent="0.3">
      <c r="C125" s="20" t="s">
        <v>9402</v>
      </c>
      <c r="D125" s="704">
        <v>-14.614000000000001</v>
      </c>
      <c r="E125" s="704">
        <v>5.3981000000000003</v>
      </c>
      <c r="F125" s="704">
        <v>3.1608000000000001</v>
      </c>
      <c r="G125" s="705">
        <v>50685</v>
      </c>
    </row>
    <row r="126" spans="1:7" x14ac:dyDescent="0.3">
      <c r="C126" s="20" t="s">
        <v>9403</v>
      </c>
      <c r="D126" s="704">
        <v>-23.2622</v>
      </c>
      <c r="E126" s="704">
        <v>3.8281000000000001</v>
      </c>
      <c r="F126" s="704">
        <v>3.2528999999999999</v>
      </c>
      <c r="G126" s="705">
        <v>52210</v>
      </c>
    </row>
    <row r="127" spans="1:7" x14ac:dyDescent="0.3">
      <c r="C127" s="20" t="s">
        <v>9404</v>
      </c>
      <c r="D127" s="704">
        <v>-19.034700000000001</v>
      </c>
      <c r="E127" s="704">
        <v>0.94289999999999996</v>
      </c>
      <c r="F127" s="704">
        <v>3.5975999999999999</v>
      </c>
      <c r="G127" s="705">
        <v>28825</v>
      </c>
    </row>
    <row r="128" spans="1:7" x14ac:dyDescent="0.3">
      <c r="C128" s="20" t="s">
        <v>9405</v>
      </c>
      <c r="D128" s="704">
        <v>-18.600999999999999</v>
      </c>
      <c r="E128" s="704">
        <v>0.85</v>
      </c>
      <c r="F128" s="704">
        <v>3.27</v>
      </c>
      <c r="G128" s="705">
        <v>35975</v>
      </c>
    </row>
    <row r="129" spans="3:7" x14ac:dyDescent="0.3">
      <c r="C129" s="20" t="s">
        <v>9406</v>
      </c>
      <c r="D129" s="704">
        <v>-25.851400000000002</v>
      </c>
      <c r="E129" s="704">
        <v>7</v>
      </c>
      <c r="F129" s="704">
        <v>4.1900000000000004</v>
      </c>
      <c r="G129" s="705">
        <v>25584</v>
      </c>
    </row>
    <row r="130" spans="3:7" x14ac:dyDescent="0.3">
      <c r="C130" s="20" t="s">
        <v>9407</v>
      </c>
      <c r="D130" s="704">
        <v>-26.521999999999998</v>
      </c>
      <c r="E130" s="704">
        <v>7.1429</v>
      </c>
      <c r="F130" s="704">
        <v>3.67</v>
      </c>
      <c r="G130" s="705">
        <v>3830</v>
      </c>
    </row>
    <row r="131" spans="3:7" x14ac:dyDescent="0.3">
      <c r="C131" s="20" t="s">
        <v>9408</v>
      </c>
      <c r="D131" s="704">
        <v>-20.83</v>
      </c>
      <c r="E131" s="704">
        <v>-0.72</v>
      </c>
      <c r="F131" s="704">
        <v>4.45</v>
      </c>
      <c r="G131" s="705">
        <v>3450</v>
      </c>
    </row>
    <row r="132" spans="3:7" x14ac:dyDescent="0.3">
      <c r="C132" s="20" t="s">
        <v>9409</v>
      </c>
      <c r="D132" s="704">
        <v>-24.4</v>
      </c>
      <c r="E132" s="704">
        <v>10.76</v>
      </c>
      <c r="F132" s="704">
        <v>4.05</v>
      </c>
      <c r="G132" s="23">
        <v>31479</v>
      </c>
    </row>
    <row r="133" spans="3:7" x14ac:dyDescent="0.3">
      <c r="C133" s="20" t="s">
        <v>9410</v>
      </c>
      <c r="D133" s="704">
        <v>-20.81</v>
      </c>
      <c r="E133" s="704">
        <v>0.66</v>
      </c>
      <c r="F133" s="704">
        <v>3.79</v>
      </c>
      <c r="G133" s="705">
        <v>19250</v>
      </c>
    </row>
    <row r="134" spans="3:7" x14ac:dyDescent="0.3">
      <c r="C134" s="20" t="s">
        <v>9411</v>
      </c>
      <c r="D134" s="704">
        <v>-21.4</v>
      </c>
      <c r="E134" s="704">
        <v>5.43</v>
      </c>
      <c r="F134" s="704">
        <v>2.23</v>
      </c>
      <c r="G134" s="705">
        <v>18800</v>
      </c>
    </row>
    <row r="135" spans="3:7" x14ac:dyDescent="0.3">
      <c r="C135" s="20" t="s">
        <v>9412</v>
      </c>
      <c r="D135" s="704">
        <v>-22.81</v>
      </c>
      <c r="E135" s="704">
        <v>1.56</v>
      </c>
      <c r="F135" s="704">
        <v>3.4</v>
      </c>
      <c r="G135" s="23">
        <v>30200</v>
      </c>
    </row>
    <row r="136" spans="3:7" x14ac:dyDescent="0.3">
      <c r="C136" s="20" t="s">
        <v>9413</v>
      </c>
      <c r="D136" s="704">
        <v>-18.137899999999998</v>
      </c>
      <c r="E136" s="704">
        <v>1.19</v>
      </c>
      <c r="F136" s="704">
        <v>3.63</v>
      </c>
      <c r="G136" s="705">
        <v>27525</v>
      </c>
    </row>
    <row r="137" spans="3:7" x14ac:dyDescent="0.3">
      <c r="C137" s="20" t="s">
        <v>9414</v>
      </c>
      <c r="D137" s="704">
        <v>-16.899999999999999</v>
      </c>
      <c r="E137" s="704">
        <v>2.9</v>
      </c>
      <c r="F137" s="704">
        <v>2.79</v>
      </c>
      <c r="G137" s="705">
        <v>48550</v>
      </c>
    </row>
    <row r="138" spans="3:7" x14ac:dyDescent="0.3">
      <c r="C138" s="20" t="s">
        <v>9415</v>
      </c>
      <c r="D138" s="704">
        <v>-18.489999999999998</v>
      </c>
      <c r="E138" s="704">
        <v>1.8234999999999999</v>
      </c>
      <c r="F138" s="704">
        <v>3.55</v>
      </c>
      <c r="G138" s="705">
        <v>25800</v>
      </c>
    </row>
    <row r="139" spans="3:7" x14ac:dyDescent="0.3">
      <c r="C139" s="20" t="s">
        <v>9416</v>
      </c>
      <c r="D139" s="704">
        <v>-23.1538</v>
      </c>
      <c r="E139" s="704">
        <v>-4.1818</v>
      </c>
      <c r="F139" s="704">
        <v>4.0599999999999996</v>
      </c>
      <c r="G139" s="705">
        <v>10448</v>
      </c>
    </row>
    <row r="140" spans="3:7" x14ac:dyDescent="0.3">
      <c r="C140" s="20" t="s">
        <v>9417</v>
      </c>
      <c r="D140" s="704">
        <v>-19.5</v>
      </c>
      <c r="E140" s="704">
        <v>1.125</v>
      </c>
      <c r="F140" s="704">
        <v>3.89</v>
      </c>
      <c r="G140" s="705">
        <v>5950</v>
      </c>
    </row>
    <row r="141" spans="3:7" x14ac:dyDescent="0.3">
      <c r="C141" s="20" t="s">
        <v>9418</v>
      </c>
      <c r="D141" s="704">
        <v>-11.833</v>
      </c>
      <c r="E141" s="704">
        <v>5.4</v>
      </c>
      <c r="F141" s="704">
        <v>2.1800000000000002</v>
      </c>
      <c r="G141" s="705">
        <v>12300</v>
      </c>
    </row>
    <row r="142" spans="3:7" x14ac:dyDescent="0.3">
      <c r="C142" s="20" t="s">
        <v>9419</v>
      </c>
      <c r="D142" s="704">
        <v>-17.28</v>
      </c>
      <c r="E142" s="704">
        <v>2.06</v>
      </c>
      <c r="F142" s="704">
        <v>2.4900000000000002</v>
      </c>
      <c r="G142" s="23">
        <v>52100</v>
      </c>
    </row>
    <row r="143" spans="3:7" x14ac:dyDescent="0.3">
      <c r="C143" s="20" t="s">
        <v>9420</v>
      </c>
      <c r="D143" s="704">
        <v>-20.56</v>
      </c>
      <c r="E143" s="704">
        <v>5.04</v>
      </c>
      <c r="F143" s="704">
        <v>3.46</v>
      </c>
      <c r="G143" s="705">
        <v>38720</v>
      </c>
    </row>
    <row r="144" spans="3:7" x14ac:dyDescent="0.3">
      <c r="C144" s="20" t="s">
        <v>9421</v>
      </c>
      <c r="D144" s="704">
        <v>-18.375</v>
      </c>
      <c r="E144" s="704">
        <v>1.04</v>
      </c>
      <c r="F144" s="704">
        <v>3.2</v>
      </c>
      <c r="G144" s="705">
        <v>38114</v>
      </c>
    </row>
    <row r="145" spans="3:7" x14ac:dyDescent="0.3">
      <c r="C145" s="20" t="s">
        <v>9422</v>
      </c>
      <c r="D145" s="704">
        <v>-21.47</v>
      </c>
      <c r="E145" s="704">
        <v>2.85</v>
      </c>
      <c r="F145" s="704">
        <v>3.51</v>
      </c>
      <c r="G145" s="705">
        <v>18100</v>
      </c>
    </row>
    <row r="146" spans="3:7" x14ac:dyDescent="0.3">
      <c r="C146" s="20" t="s">
        <v>9423</v>
      </c>
      <c r="D146" s="704">
        <v>-18.100000000000001</v>
      </c>
      <c r="E146" s="704">
        <v>4.3</v>
      </c>
      <c r="F146" s="704">
        <v>4.0999999999999996</v>
      </c>
      <c r="G146" s="705">
        <v>12950</v>
      </c>
    </row>
    <row r="147" spans="3:7" x14ac:dyDescent="0.3">
      <c r="C147" s="20" t="s">
        <v>9424</v>
      </c>
      <c r="D147" s="704">
        <v>-20.29</v>
      </c>
      <c r="E147" s="704">
        <v>1.66</v>
      </c>
      <c r="F147" s="704">
        <v>3.2570000000000001</v>
      </c>
      <c r="G147" s="705">
        <v>19754</v>
      </c>
    </row>
    <row r="148" spans="3:7" x14ac:dyDescent="0.3">
      <c r="C148" s="20" t="s">
        <v>9425</v>
      </c>
      <c r="D148" s="704">
        <v>-17.29</v>
      </c>
      <c r="E148" s="704">
        <v>4.875</v>
      </c>
      <c r="F148" s="704">
        <v>2.96</v>
      </c>
      <c r="G148" s="705">
        <v>32145</v>
      </c>
    </row>
    <row r="149" spans="3:7" x14ac:dyDescent="0.3">
      <c r="C149" s="20" t="s">
        <v>9426</v>
      </c>
      <c r="D149" s="704">
        <v>-17.399999999999999</v>
      </c>
      <c r="E149" s="704">
        <v>-0.16</v>
      </c>
      <c r="F149" s="704">
        <v>2.6</v>
      </c>
      <c r="G149" s="705">
        <v>34375</v>
      </c>
    </row>
    <row r="150" spans="3:7" x14ac:dyDescent="0.3">
      <c r="C150" s="20" t="s">
        <v>9427</v>
      </c>
      <c r="D150" s="704">
        <v>-18.45</v>
      </c>
      <c r="E150" s="704">
        <v>-0.54400000000000004</v>
      </c>
      <c r="F150" s="704">
        <v>3.29</v>
      </c>
      <c r="G150" s="705">
        <v>11195</v>
      </c>
    </row>
    <row r="151" spans="3:7" x14ac:dyDescent="0.3">
      <c r="C151" s="20" t="s">
        <v>9430</v>
      </c>
      <c r="D151" s="704">
        <v>-23.42</v>
      </c>
      <c r="E151" s="704">
        <v>-3.6</v>
      </c>
      <c r="F151" s="704">
        <v>4.26</v>
      </c>
      <c r="G151" s="705">
        <v>8750</v>
      </c>
    </row>
    <row r="152" spans="3:7" x14ac:dyDescent="0.3">
      <c r="C152" s="20" t="s">
        <v>9431</v>
      </c>
      <c r="D152" s="704">
        <v>-17.6538</v>
      </c>
      <c r="E152" s="704">
        <v>3.7296999999999998</v>
      </c>
      <c r="F152" s="704">
        <v>2.79</v>
      </c>
      <c r="G152" s="705">
        <v>41550</v>
      </c>
    </row>
    <row r="153" spans="3:7" x14ac:dyDescent="0.3">
      <c r="C153" s="20" t="s">
        <v>9432</v>
      </c>
      <c r="D153" s="704">
        <v>-16.670000000000002</v>
      </c>
      <c r="E153" s="704">
        <v>4.5</v>
      </c>
      <c r="F153" s="704">
        <v>2.9975000000000001</v>
      </c>
      <c r="G153" s="705">
        <v>6000</v>
      </c>
    </row>
    <row r="154" spans="3:7" x14ac:dyDescent="0.3">
      <c r="C154" s="20" t="s">
        <v>9433</v>
      </c>
      <c r="D154" s="704">
        <v>-19.233899999999998</v>
      </c>
      <c r="E154" s="704">
        <v>-0.374</v>
      </c>
      <c r="F154" s="704">
        <v>4.0999999999999996</v>
      </c>
      <c r="G154" s="705">
        <v>25520</v>
      </c>
    </row>
    <row r="155" spans="3:7" x14ac:dyDescent="0.3">
      <c r="C155" s="20" t="s">
        <v>9434</v>
      </c>
      <c r="D155" s="704">
        <v>-22.6</v>
      </c>
      <c r="E155" s="704">
        <v>4.3600000000000003</v>
      </c>
      <c r="F155" s="704">
        <v>3.8</v>
      </c>
      <c r="G155" s="705">
        <v>20775</v>
      </c>
    </row>
    <row r="156" spans="3:7" x14ac:dyDescent="0.3">
      <c r="C156" s="20" t="s">
        <v>9435</v>
      </c>
      <c r="D156" s="704">
        <v>-17.166699999999999</v>
      </c>
      <c r="E156" s="704">
        <v>-0.2</v>
      </c>
      <c r="F156" s="704">
        <v>2.6549999999999998</v>
      </c>
      <c r="G156" s="705">
        <v>4400</v>
      </c>
    </row>
    <row r="157" spans="3:7" x14ac:dyDescent="0.3">
      <c r="C157" s="20" t="s">
        <v>9436</v>
      </c>
      <c r="D157" s="704">
        <v>0</v>
      </c>
      <c r="E157" s="704">
        <v>0</v>
      </c>
      <c r="F157" s="704">
        <v>0</v>
      </c>
      <c r="G157" s="704">
        <v>0</v>
      </c>
    </row>
    <row r="158" spans="3:7" x14ac:dyDescent="0.3">
      <c r="C158" s="20" t="s">
        <v>9437</v>
      </c>
      <c r="D158" s="704">
        <v>0</v>
      </c>
      <c r="E158" s="704">
        <v>0</v>
      </c>
      <c r="F158" s="704">
        <v>0</v>
      </c>
      <c r="G158" s="704">
        <v>0</v>
      </c>
    </row>
    <row r="159" spans="3:7" x14ac:dyDescent="0.3">
      <c r="C159" s="20" t="s">
        <v>9438</v>
      </c>
      <c r="D159" s="704">
        <v>-15.24</v>
      </c>
      <c r="E159" s="704">
        <v>2.13</v>
      </c>
      <c r="F159" s="704">
        <v>2.4700000000000002</v>
      </c>
      <c r="G159" s="705">
        <v>53233</v>
      </c>
    </row>
    <row r="160" spans="3:7" x14ac:dyDescent="0.3">
      <c r="C160" s="20" t="s">
        <v>9439</v>
      </c>
      <c r="D160" s="704">
        <v>-19.350000000000001</v>
      </c>
      <c r="E160" s="704">
        <v>0.83450000000000002</v>
      </c>
      <c r="F160" s="704">
        <v>2.9188999999999998</v>
      </c>
      <c r="G160" s="705">
        <v>35400</v>
      </c>
    </row>
    <row r="161" spans="3:7" x14ac:dyDescent="0.3">
      <c r="C161" s="20" t="s">
        <v>9440</v>
      </c>
      <c r="D161" s="704">
        <v>-14.701000000000001</v>
      </c>
      <c r="E161" s="704">
        <v>3.88</v>
      </c>
      <c r="F161" s="704">
        <v>2.4169999999999998</v>
      </c>
      <c r="G161" s="705">
        <v>29200</v>
      </c>
    </row>
    <row r="162" spans="3:7" x14ac:dyDescent="0.3">
      <c r="C162" s="20" t="s">
        <v>9441</v>
      </c>
      <c r="D162" s="704">
        <v>-18.196000000000002</v>
      </c>
      <c r="E162" s="704">
        <v>1.6087</v>
      </c>
      <c r="F162" s="704">
        <v>3.27</v>
      </c>
      <c r="G162" s="705">
        <v>23650</v>
      </c>
    </row>
    <row r="163" spans="3:7" x14ac:dyDescent="0.3">
      <c r="C163" s="20" t="s">
        <v>9442</v>
      </c>
      <c r="D163" s="704">
        <v>-20</v>
      </c>
      <c r="E163" s="704">
        <v>3.4580000000000002</v>
      </c>
      <c r="F163" s="704">
        <v>3.1070000000000002</v>
      </c>
      <c r="G163" s="705">
        <v>44575</v>
      </c>
    </row>
    <row r="164" spans="3:7" x14ac:dyDescent="0.3">
      <c r="C164" s="20" t="s">
        <v>9443</v>
      </c>
      <c r="D164" s="704">
        <v>-20.37</v>
      </c>
      <c r="E164" s="704">
        <v>-2.125</v>
      </c>
      <c r="F164" s="704">
        <v>3.9169999999999998</v>
      </c>
      <c r="G164" s="705">
        <v>14700</v>
      </c>
    </row>
    <row r="165" spans="3:7" x14ac:dyDescent="0.3">
      <c r="C165" s="20" t="s">
        <v>9444</v>
      </c>
      <c r="D165" s="704">
        <v>-18.77</v>
      </c>
      <c r="E165" s="704">
        <v>-0.85</v>
      </c>
      <c r="F165" s="704">
        <v>3.7454999999999998</v>
      </c>
      <c r="G165" s="705">
        <v>23050</v>
      </c>
    </row>
    <row r="166" spans="3:7" x14ac:dyDescent="0.3">
      <c r="C166" s="20" t="s">
        <v>9445</v>
      </c>
      <c r="D166" s="704">
        <v>-18.468</v>
      </c>
      <c r="E166" s="704">
        <v>3.1300000000000001E-2</v>
      </c>
      <c r="F166" s="704">
        <v>3.1890999999999998</v>
      </c>
      <c r="G166" s="705">
        <v>11125</v>
      </c>
    </row>
    <row r="167" spans="3:7" x14ac:dyDescent="0.3">
      <c r="C167" s="20" t="s">
        <v>9446</v>
      </c>
      <c r="D167" s="704">
        <v>-17.0395</v>
      </c>
      <c r="E167" s="704">
        <v>-3.1240000000000001</v>
      </c>
      <c r="F167" s="704">
        <v>3.28</v>
      </c>
      <c r="G167" s="705">
        <v>42825</v>
      </c>
    </row>
    <row r="168" spans="3:7" x14ac:dyDescent="0.3">
      <c r="C168" s="20" t="s">
        <v>9447</v>
      </c>
      <c r="D168" s="704">
        <v>-19.940000000000001</v>
      </c>
      <c r="E168" s="704">
        <v>0.34499999999999997</v>
      </c>
      <c r="F168" s="704">
        <v>2.72</v>
      </c>
      <c r="G168" s="705">
        <v>45600</v>
      </c>
    </row>
    <row r="169" spans="3:7" x14ac:dyDescent="0.3">
      <c r="C169" s="20" t="s">
        <v>9448</v>
      </c>
      <c r="D169" s="704">
        <v>-18.63</v>
      </c>
      <c r="E169" s="704">
        <v>2.1920000000000002</v>
      </c>
      <c r="F169" s="704">
        <v>3.0089999999999999</v>
      </c>
      <c r="G169" s="705">
        <v>29348</v>
      </c>
    </row>
    <row r="170" spans="3:7" x14ac:dyDescent="0.3">
      <c r="C170" s="20" t="s">
        <v>9449</v>
      </c>
      <c r="D170" s="704">
        <v>-15.3</v>
      </c>
      <c r="E170" s="704">
        <v>1.65</v>
      </c>
      <c r="F170" s="704">
        <v>2.9</v>
      </c>
      <c r="G170" s="705">
        <v>19375</v>
      </c>
    </row>
    <row r="171" spans="3:7" x14ac:dyDescent="0.3">
      <c r="C171" s="20" t="s">
        <v>9450</v>
      </c>
      <c r="D171" s="704">
        <v>-18.98</v>
      </c>
      <c r="E171" s="704">
        <v>0.48599999999999999</v>
      </c>
      <c r="F171" s="704">
        <v>3.46</v>
      </c>
      <c r="G171" s="705">
        <v>21000</v>
      </c>
    </row>
    <row r="172" spans="3:7" x14ac:dyDescent="0.3">
      <c r="C172" s="20" t="s">
        <v>9451</v>
      </c>
      <c r="D172" s="704">
        <v>-18.73</v>
      </c>
      <c r="E172" s="704">
        <v>-0.73</v>
      </c>
      <c r="F172" s="704">
        <v>2.76</v>
      </c>
      <c r="G172" s="705">
        <v>21250</v>
      </c>
    </row>
    <row r="173" spans="3:7" x14ac:dyDescent="0.3">
      <c r="C173" s="20" t="s">
        <v>9452</v>
      </c>
      <c r="D173" s="704">
        <v>-16.5</v>
      </c>
      <c r="E173" s="704">
        <v>3.3180000000000001</v>
      </c>
      <c r="F173" s="704">
        <v>2.57</v>
      </c>
      <c r="G173" s="705">
        <v>11902</v>
      </c>
    </row>
    <row r="174" spans="3:7" x14ac:dyDescent="0.3">
      <c r="C174" s="20" t="s">
        <v>9453</v>
      </c>
      <c r="D174" s="704">
        <v>-12.99</v>
      </c>
      <c r="E174" s="704">
        <v>2.85</v>
      </c>
      <c r="F174" s="704">
        <v>1.96</v>
      </c>
      <c r="G174" s="705">
        <v>23775</v>
      </c>
    </row>
    <row r="175" spans="3:7" x14ac:dyDescent="0.3">
      <c r="C175" s="20" t="s">
        <v>9454</v>
      </c>
      <c r="D175" s="704">
        <v>-18.05</v>
      </c>
      <c r="E175" s="704">
        <v>0.84</v>
      </c>
      <c r="F175" s="704">
        <v>2.96</v>
      </c>
      <c r="G175" s="705">
        <v>24925</v>
      </c>
    </row>
    <row r="176" spans="3:7" x14ac:dyDescent="0.3">
      <c r="C176" s="20" t="s">
        <v>9455</v>
      </c>
      <c r="D176" s="704">
        <v>-17.73</v>
      </c>
      <c r="E176" s="704">
        <v>-0.32</v>
      </c>
      <c r="F176" s="704">
        <v>3.76</v>
      </c>
      <c r="G176" s="705">
        <v>39718</v>
      </c>
    </row>
    <row r="177" spans="3:7" x14ac:dyDescent="0.3">
      <c r="C177" s="20" t="s">
        <v>9456</v>
      </c>
      <c r="D177" s="704">
        <v>-19.309999999999999</v>
      </c>
      <c r="E177" s="704">
        <v>-0.09</v>
      </c>
      <c r="F177" s="704">
        <v>2.71</v>
      </c>
      <c r="G177" s="705">
        <v>33670</v>
      </c>
    </row>
    <row r="178" spans="3:7" x14ac:dyDescent="0.3">
      <c r="C178" s="20" t="s">
        <v>9457</v>
      </c>
      <c r="D178" s="704">
        <v>-17.43</v>
      </c>
      <c r="E178" s="704">
        <v>0.54</v>
      </c>
      <c r="F178" s="704">
        <v>3.13</v>
      </c>
      <c r="G178" s="705">
        <v>35300</v>
      </c>
    </row>
    <row r="179" spans="3:7" x14ac:dyDescent="0.3">
      <c r="C179" s="20" t="s">
        <v>9458</v>
      </c>
      <c r="D179" s="704">
        <v>-20.6</v>
      </c>
      <c r="E179" s="704">
        <v>-5.24</v>
      </c>
      <c r="F179" s="704">
        <v>3.73</v>
      </c>
      <c r="G179" s="705">
        <v>36850</v>
      </c>
    </row>
    <row r="180" spans="3:7" x14ac:dyDescent="0.3">
      <c r="C180" s="20" t="s">
        <v>9459</v>
      </c>
      <c r="D180" s="704">
        <v>-17.625</v>
      </c>
      <c r="E180" s="704">
        <v>0.26669999999999999</v>
      </c>
      <c r="F180" s="704">
        <v>2.8639999999999999</v>
      </c>
      <c r="G180" s="705">
        <v>27150</v>
      </c>
    </row>
    <row r="181" spans="3:7" x14ac:dyDescent="0.3">
      <c r="C181" s="20" t="s">
        <v>9460</v>
      </c>
      <c r="D181" s="704">
        <v>-15.76</v>
      </c>
      <c r="E181" s="704">
        <v>-0.11</v>
      </c>
      <c r="F181" s="704">
        <v>3.07</v>
      </c>
      <c r="G181" s="705">
        <v>20495</v>
      </c>
    </row>
    <row r="182" spans="3:7" x14ac:dyDescent="0.3">
      <c r="C182" s="20" t="s">
        <v>9461</v>
      </c>
      <c r="D182" s="704">
        <v>-21.33</v>
      </c>
      <c r="E182" s="704">
        <v>-2.036</v>
      </c>
      <c r="F182" s="704">
        <v>3.8069999999999999</v>
      </c>
      <c r="G182" s="705">
        <v>13600</v>
      </c>
    </row>
    <row r="183" spans="3:7" x14ac:dyDescent="0.3">
      <c r="C183" s="20" t="s">
        <v>9462</v>
      </c>
      <c r="D183" s="704">
        <v>-18.760000000000002</v>
      </c>
      <c r="E183" s="704">
        <v>-2</v>
      </c>
      <c r="F183" s="704">
        <v>2.84</v>
      </c>
      <c r="G183" s="705">
        <v>19200</v>
      </c>
    </row>
    <row r="184" spans="3:7" x14ac:dyDescent="0.3">
      <c r="C184" s="20" t="s">
        <v>9463</v>
      </c>
      <c r="D184" s="704">
        <v>-16.59</v>
      </c>
      <c r="E184" s="704">
        <v>-0.16</v>
      </c>
      <c r="F184" s="704">
        <v>3.2890000000000001</v>
      </c>
      <c r="G184" s="705">
        <v>13200</v>
      </c>
    </row>
    <row r="185" spans="3:7" x14ac:dyDescent="0.3">
      <c r="C185" s="20" t="s">
        <v>9464</v>
      </c>
      <c r="D185" s="704">
        <v>-20.5</v>
      </c>
      <c r="E185" s="704">
        <v>2.25</v>
      </c>
      <c r="F185" s="704">
        <v>2.3774999999999999</v>
      </c>
      <c r="G185" s="705">
        <v>5750</v>
      </c>
    </row>
    <row r="186" spans="3:7" x14ac:dyDescent="0.3">
      <c r="C186" s="20" t="s">
        <v>9465</v>
      </c>
      <c r="D186" s="704">
        <v>-19.420000000000002</v>
      </c>
      <c r="E186" s="704">
        <v>2.2999999999999998</v>
      </c>
      <c r="F186" s="704">
        <v>2.98</v>
      </c>
      <c r="G186" s="705">
        <v>25490</v>
      </c>
    </row>
    <row r="187" spans="3:7" x14ac:dyDescent="0.3">
      <c r="C187" s="20" t="s">
        <v>9466</v>
      </c>
      <c r="D187" s="704">
        <v>-18.3355</v>
      </c>
      <c r="E187" s="704">
        <v>-1.5599999999999999E-2</v>
      </c>
      <c r="F187" s="704">
        <v>3.7764000000000002</v>
      </c>
      <c r="G187" s="705">
        <v>45100</v>
      </c>
    </row>
    <row r="188" spans="3:7" x14ac:dyDescent="0.3">
      <c r="C188" s="20" t="s">
        <v>9467</v>
      </c>
      <c r="D188" s="704">
        <v>-21.15</v>
      </c>
      <c r="E188" s="704">
        <v>1.64</v>
      </c>
      <c r="F188" s="704">
        <v>3.3</v>
      </c>
      <c r="G188" s="705">
        <v>36300</v>
      </c>
    </row>
    <row r="189" spans="3:7" x14ac:dyDescent="0.3">
      <c r="C189" s="20" t="s">
        <v>9468</v>
      </c>
      <c r="D189" s="704">
        <v>-18.899999999999999</v>
      </c>
      <c r="E189" s="704">
        <v>0.45</v>
      </c>
      <c r="F189" s="704">
        <v>3.34</v>
      </c>
      <c r="G189" s="705">
        <v>26837</v>
      </c>
    </row>
    <row r="190" spans="3:7" x14ac:dyDescent="0.3">
      <c r="C190" s="20" t="s">
        <v>9469</v>
      </c>
      <c r="D190" s="704">
        <v>-16.18</v>
      </c>
      <c r="E190" s="704">
        <v>3.6749999999999998</v>
      </c>
      <c r="F190" s="704">
        <v>2.6659000000000002</v>
      </c>
      <c r="G190" s="705">
        <v>43325</v>
      </c>
    </row>
    <row r="191" spans="3:7" x14ac:dyDescent="0.3">
      <c r="C191" s="20" t="s">
        <v>9470</v>
      </c>
      <c r="D191" s="704">
        <v>-17.794</v>
      </c>
      <c r="E191" s="704">
        <v>3.66</v>
      </c>
      <c r="F191" s="704">
        <v>3.4980000000000002</v>
      </c>
      <c r="G191" s="705">
        <v>29455</v>
      </c>
    </row>
    <row r="192" spans="3:7" x14ac:dyDescent="0.3">
      <c r="C192" s="20" t="s">
        <v>9471</v>
      </c>
      <c r="D192" s="704">
        <v>-19.666</v>
      </c>
      <c r="E192" s="704">
        <v>0.44440000000000002</v>
      </c>
      <c r="F192" s="704">
        <v>3.516</v>
      </c>
      <c r="G192" s="705">
        <v>4100</v>
      </c>
    </row>
    <row r="193" spans="3:7" x14ac:dyDescent="0.3">
      <c r="C193" s="20" t="s">
        <v>9472</v>
      </c>
      <c r="D193" s="704">
        <v>-15</v>
      </c>
      <c r="E193" s="704">
        <v>1</v>
      </c>
      <c r="F193" s="704">
        <v>3</v>
      </c>
      <c r="G193" s="705">
        <v>1500</v>
      </c>
    </row>
    <row r="194" spans="3:7" x14ac:dyDescent="0.3">
      <c r="C194" s="20" t="s">
        <v>9473</v>
      </c>
      <c r="D194" s="704">
        <v>-16.47</v>
      </c>
      <c r="E194" s="704">
        <v>1.47</v>
      </c>
      <c r="F194" s="704">
        <v>2.69</v>
      </c>
      <c r="G194" s="705">
        <v>46190</v>
      </c>
    </row>
    <row r="195" spans="3:7" x14ac:dyDescent="0.3">
      <c r="C195" s="20" t="s">
        <v>9474</v>
      </c>
      <c r="D195" s="704">
        <v>-18.93</v>
      </c>
      <c r="E195" s="704">
        <v>0.93</v>
      </c>
      <c r="F195" s="704">
        <v>3.22</v>
      </c>
      <c r="G195" s="705">
        <v>45750</v>
      </c>
    </row>
    <row r="196" spans="3:7" x14ac:dyDescent="0.3">
      <c r="C196" s="20" t="s">
        <v>9475</v>
      </c>
      <c r="D196" s="704">
        <v>-18.18</v>
      </c>
      <c r="E196" s="704">
        <v>-0.6</v>
      </c>
      <c r="F196" s="704">
        <v>3.1859999999999999</v>
      </c>
      <c r="G196" s="705">
        <v>17557</v>
      </c>
    </row>
    <row r="197" spans="3:7" x14ac:dyDescent="0.3">
      <c r="C197" s="20" t="s">
        <v>9476</v>
      </c>
      <c r="D197" s="704">
        <v>-20.7258</v>
      </c>
      <c r="E197" s="704">
        <v>-2.2930999999999999</v>
      </c>
      <c r="F197" s="704">
        <v>3.3047</v>
      </c>
      <c r="G197" s="705">
        <v>20446</v>
      </c>
    </row>
    <row r="198" spans="3:7" x14ac:dyDescent="0.3">
      <c r="C198" s="20" t="s">
        <v>9477</v>
      </c>
      <c r="D198" s="704">
        <v>-19.399999999999999</v>
      </c>
      <c r="E198" s="704">
        <v>-1.0469999999999999</v>
      </c>
      <c r="F198" s="704">
        <v>3.55</v>
      </c>
      <c r="G198" s="705">
        <v>16095</v>
      </c>
    </row>
    <row r="199" spans="3:7" x14ac:dyDescent="0.3">
      <c r="C199" s="20" t="s">
        <v>9478</v>
      </c>
      <c r="D199" s="704">
        <v>-20.05</v>
      </c>
      <c r="E199" s="704">
        <v>-0.74</v>
      </c>
      <c r="F199" s="704">
        <v>3</v>
      </c>
      <c r="G199" s="705">
        <v>31152</v>
      </c>
    </row>
    <row r="200" spans="3:7" x14ac:dyDescent="0.3">
      <c r="C200" s="20" t="s">
        <v>9479</v>
      </c>
      <c r="D200" s="704">
        <v>-16.8125</v>
      </c>
      <c r="E200" s="704">
        <v>-0.15</v>
      </c>
      <c r="F200" s="704">
        <v>2.9102000000000001</v>
      </c>
      <c r="G200" s="705">
        <v>19300</v>
      </c>
    </row>
    <row r="201" spans="3:7" x14ac:dyDescent="0.3">
      <c r="C201" s="20" t="s">
        <v>9480</v>
      </c>
      <c r="D201" s="704">
        <v>-16.597999999999999</v>
      </c>
      <c r="E201" s="704">
        <v>0.88</v>
      </c>
      <c r="F201" s="704">
        <v>2.609</v>
      </c>
      <c r="G201" s="705">
        <v>34582</v>
      </c>
    </row>
    <row r="202" spans="3:7" x14ac:dyDescent="0.3">
      <c r="C202" s="20" t="s">
        <v>9481</v>
      </c>
      <c r="D202" s="704">
        <v>-16.3</v>
      </c>
      <c r="E202" s="704">
        <v>2.25</v>
      </c>
      <c r="F202" s="704">
        <v>2.7</v>
      </c>
      <c r="G202" s="705">
        <v>26850</v>
      </c>
    </row>
    <row r="203" spans="3:7" x14ac:dyDescent="0.3">
      <c r="C203" s="20" t="s">
        <v>9482</v>
      </c>
      <c r="D203" s="704">
        <v>-14.08</v>
      </c>
      <c r="E203" s="704">
        <v>7.63</v>
      </c>
      <c r="F203" s="704">
        <v>2.46</v>
      </c>
      <c r="G203" s="705">
        <v>46640</v>
      </c>
    </row>
    <row r="204" spans="3:7" x14ac:dyDescent="0.3">
      <c r="C204" s="20" t="s">
        <v>9483</v>
      </c>
      <c r="D204" s="704">
        <v>-17.86</v>
      </c>
      <c r="E204" s="704">
        <v>6.32</v>
      </c>
      <c r="F204" s="704">
        <v>2.996</v>
      </c>
      <c r="G204" s="705">
        <v>27663</v>
      </c>
    </row>
    <row r="205" spans="3:7" x14ac:dyDescent="0.3">
      <c r="C205" s="20" t="s">
        <v>9484</v>
      </c>
      <c r="D205" s="704">
        <v>-18.9375</v>
      </c>
      <c r="E205" s="704">
        <v>0.68179999999999996</v>
      </c>
      <c r="F205" s="704">
        <v>3.29</v>
      </c>
      <c r="G205" s="705">
        <v>7000</v>
      </c>
    </row>
    <row r="206" spans="3:7" x14ac:dyDescent="0.3">
      <c r="C206" s="20" t="s">
        <v>9485</v>
      </c>
      <c r="D206" s="704">
        <v>-17.932400000000001</v>
      </c>
      <c r="E206" s="704">
        <v>0.5</v>
      </c>
      <c r="F206" s="704">
        <v>3.3189000000000002</v>
      </c>
      <c r="G206" s="705">
        <v>25925</v>
      </c>
    </row>
    <row r="207" spans="3:7" x14ac:dyDescent="0.3">
      <c r="C207" s="20" t="s">
        <v>9486</v>
      </c>
      <c r="D207" s="704">
        <v>-19</v>
      </c>
      <c r="E207" s="704">
        <v>0.98</v>
      </c>
      <c r="F207" s="704">
        <v>3.17</v>
      </c>
      <c r="G207" s="705">
        <v>17984</v>
      </c>
    </row>
    <row r="208" spans="3:7" x14ac:dyDescent="0.3">
      <c r="C208" s="20" t="s">
        <v>9487</v>
      </c>
      <c r="D208" s="704">
        <v>-19.035</v>
      </c>
      <c r="E208" s="704">
        <v>-1.42</v>
      </c>
      <c r="F208" s="704">
        <v>4.6245000000000003</v>
      </c>
      <c r="G208" s="705">
        <v>7723</v>
      </c>
    </row>
    <row r="209" spans="3:7" x14ac:dyDescent="0.3">
      <c r="C209" s="20" t="s">
        <v>9488</v>
      </c>
      <c r="D209" s="704">
        <v>0</v>
      </c>
      <c r="E209" s="704">
        <v>0</v>
      </c>
      <c r="F209" s="704">
        <v>0</v>
      </c>
      <c r="G209" s="705">
        <v>0</v>
      </c>
    </row>
    <row r="210" spans="3:7" x14ac:dyDescent="0.3">
      <c r="C210" s="20" t="s">
        <v>9489</v>
      </c>
      <c r="D210" s="704">
        <v>0</v>
      </c>
      <c r="E210" s="704">
        <v>0</v>
      </c>
      <c r="F210" s="704">
        <v>0</v>
      </c>
    </row>
    <row r="211" spans="3:7" x14ac:dyDescent="0.3">
      <c r="C211" s="20" t="s">
        <v>9490</v>
      </c>
      <c r="D211" s="704">
        <v>-16.899999999999999</v>
      </c>
      <c r="E211" s="704">
        <v>-0.65</v>
      </c>
      <c r="F211" s="704">
        <v>2.8</v>
      </c>
      <c r="G211" s="705">
        <v>27550</v>
      </c>
    </row>
    <row r="212" spans="3:7" x14ac:dyDescent="0.3">
      <c r="C212" s="20" t="s">
        <v>9491</v>
      </c>
      <c r="D212" s="704">
        <v>-19.116</v>
      </c>
      <c r="E212" s="704">
        <v>0.46</v>
      </c>
      <c r="F212" s="704">
        <v>3.68</v>
      </c>
      <c r="G212" s="705">
        <v>32125</v>
      </c>
    </row>
    <row r="213" spans="3:7" x14ac:dyDescent="0.3">
      <c r="C213" s="20" t="s">
        <v>9492</v>
      </c>
      <c r="D213" s="704">
        <v>-13.939</v>
      </c>
      <c r="E213" s="704">
        <v>2.1179999999999999</v>
      </c>
      <c r="F213" s="704">
        <v>2.14</v>
      </c>
      <c r="G213" s="705">
        <v>47350</v>
      </c>
    </row>
    <row r="214" spans="3:7" x14ac:dyDescent="0.3">
      <c r="C214" s="20" t="s">
        <v>9493</v>
      </c>
      <c r="D214" s="704">
        <v>-13.875</v>
      </c>
      <c r="E214" s="704">
        <v>1.8</v>
      </c>
      <c r="F214" s="704">
        <v>2.056</v>
      </c>
      <c r="G214" s="705">
        <v>10550</v>
      </c>
    </row>
    <row r="215" spans="3:7" x14ac:dyDescent="0.3">
      <c r="C215" s="20" t="s">
        <v>9494</v>
      </c>
      <c r="D215" s="704">
        <v>-17.625</v>
      </c>
      <c r="E215" s="704">
        <v>-0.05</v>
      </c>
      <c r="F215" s="704">
        <v>2.9687000000000001</v>
      </c>
      <c r="G215" s="705">
        <v>25635</v>
      </c>
    </row>
    <row r="216" spans="3:7" x14ac:dyDescent="0.3">
      <c r="C216" s="20" t="s">
        <v>9495</v>
      </c>
      <c r="D216" s="704">
        <v>-17</v>
      </c>
      <c r="E216" s="704">
        <v>2.2250000000000001</v>
      </c>
      <c r="F216" s="704">
        <v>4.09</v>
      </c>
      <c r="G216" s="705">
        <v>18940</v>
      </c>
    </row>
    <row r="217" spans="3:7" x14ac:dyDescent="0.3">
      <c r="C217" s="20" t="s">
        <v>9496</v>
      </c>
      <c r="D217" s="704">
        <v>-12.823499999999999</v>
      </c>
      <c r="E217" s="704">
        <v>2.0579999999999998</v>
      </c>
      <c r="F217" s="704">
        <v>2.06</v>
      </c>
      <c r="G217" s="705">
        <v>9477</v>
      </c>
    </row>
    <row r="218" spans="3:7" x14ac:dyDescent="0.3">
      <c r="C218" s="20" t="s">
        <v>9497</v>
      </c>
      <c r="D218" s="704">
        <v>-16.46</v>
      </c>
      <c r="E218" s="704">
        <v>3.25</v>
      </c>
      <c r="F218" s="704">
        <v>1.7759</v>
      </c>
      <c r="G218" s="705">
        <v>18150</v>
      </c>
    </row>
    <row r="219" spans="3:7" x14ac:dyDescent="0.3">
      <c r="C219" s="20" t="s">
        <v>9498</v>
      </c>
      <c r="D219" s="704">
        <v>-14.35</v>
      </c>
      <c r="E219" s="704">
        <v>4.3499999999999996</v>
      </c>
      <c r="F219" s="704">
        <v>2.5</v>
      </c>
      <c r="G219" s="705">
        <v>36350</v>
      </c>
    </row>
    <row r="220" spans="3:7" x14ac:dyDescent="0.3">
      <c r="C220" s="20" t="s">
        <v>9501</v>
      </c>
      <c r="D220" s="704">
        <v>-15.827999999999999</v>
      </c>
      <c r="E220" s="704">
        <v>6.1333000000000002</v>
      </c>
      <c r="F220" s="704">
        <v>2.8919000000000001</v>
      </c>
      <c r="G220" s="705">
        <v>51500</v>
      </c>
    </row>
    <row r="221" spans="3:7" x14ac:dyDescent="0.3">
      <c r="C221" s="20" t="s">
        <v>9502</v>
      </c>
      <c r="D221" s="704">
        <v>-7.9</v>
      </c>
      <c r="E221" s="704">
        <v>9.5484000000000009</v>
      </c>
      <c r="F221" s="704">
        <v>2.0954999999999999</v>
      </c>
      <c r="G221" s="705">
        <v>20769</v>
      </c>
    </row>
    <row r="222" spans="3:7" x14ac:dyDescent="0.3">
      <c r="C222" s="20" t="s">
        <v>9503</v>
      </c>
      <c r="D222" s="704">
        <v>-14.616</v>
      </c>
      <c r="E222" s="704">
        <v>10.8</v>
      </c>
      <c r="F222" s="704">
        <v>2.82</v>
      </c>
      <c r="G222" s="705">
        <v>25100</v>
      </c>
    </row>
    <row r="223" spans="3:7" x14ac:dyDescent="0.3">
      <c r="C223" s="20" t="s">
        <v>9504</v>
      </c>
      <c r="D223" s="704">
        <v>-12.409000000000001</v>
      </c>
      <c r="E223" s="704">
        <v>8.1050000000000004</v>
      </c>
      <c r="F223" s="704">
        <v>2.5691000000000002</v>
      </c>
      <c r="G223" s="705">
        <v>11128</v>
      </c>
    </row>
    <row r="224" spans="3:7" x14ac:dyDescent="0.3">
      <c r="C224" s="20" t="s">
        <v>9505</v>
      </c>
      <c r="D224" s="704">
        <v>-21.76</v>
      </c>
      <c r="E224" s="704">
        <v>0.62960000000000005</v>
      </c>
      <c r="F224" s="704">
        <v>4.0655000000000001</v>
      </c>
      <c r="G224" s="705">
        <v>24275</v>
      </c>
    </row>
    <row r="225" spans="3:7" x14ac:dyDescent="0.3">
      <c r="C225" s="20" t="s">
        <v>9506</v>
      </c>
      <c r="D225" s="704">
        <v>-16</v>
      </c>
      <c r="E225" s="704">
        <v>5.4</v>
      </c>
      <c r="F225" s="704">
        <v>3.08</v>
      </c>
      <c r="G225" s="705">
        <v>10529</v>
      </c>
    </row>
    <row r="226" spans="3:7" x14ac:dyDescent="0.3">
      <c r="C226" s="20" t="s">
        <v>9507</v>
      </c>
      <c r="D226" s="704">
        <v>-22.213000000000001</v>
      </c>
      <c r="E226" s="704">
        <v>7.37</v>
      </c>
      <c r="F226" s="704">
        <v>3.48</v>
      </c>
      <c r="G226" s="705">
        <v>46450</v>
      </c>
    </row>
    <row r="227" spans="3:7" x14ac:dyDescent="0.3">
      <c r="C227" s="20" t="s">
        <v>9508</v>
      </c>
      <c r="D227" s="704">
        <v>-14.327999999999999</v>
      </c>
      <c r="E227" s="704">
        <v>3.8069999999999999</v>
      </c>
      <c r="F227" s="704">
        <v>2.4950000000000001</v>
      </c>
      <c r="G227" s="705">
        <v>25548</v>
      </c>
    </row>
    <row r="228" spans="3:7" x14ac:dyDescent="0.3">
      <c r="C228" s="20" t="s">
        <v>9509</v>
      </c>
      <c r="D228" s="704">
        <v>-12.128</v>
      </c>
      <c r="E228" s="704">
        <v>5.0289999999999999</v>
      </c>
      <c r="F228" s="704">
        <v>2.1360000000000001</v>
      </c>
      <c r="G228" s="705">
        <v>22000</v>
      </c>
    </row>
    <row r="229" spans="3:7" x14ac:dyDescent="0.3">
      <c r="C229" s="20" t="s">
        <v>9510</v>
      </c>
      <c r="D229" s="704">
        <v>-13.38</v>
      </c>
      <c r="E229" s="704">
        <v>4.2140000000000004</v>
      </c>
      <c r="F229" s="704">
        <v>2.69</v>
      </c>
      <c r="G229" s="705">
        <v>43365</v>
      </c>
    </row>
    <row r="230" spans="3:7" x14ac:dyDescent="0.3">
      <c r="C230" s="20" t="s">
        <v>9511</v>
      </c>
      <c r="D230" s="704">
        <v>-14.885</v>
      </c>
      <c r="E230" s="704">
        <v>2.8570000000000002</v>
      </c>
      <c r="F230" s="704">
        <v>2.9464999999999999</v>
      </c>
      <c r="G230" s="705">
        <v>32885</v>
      </c>
    </row>
    <row r="231" spans="3:7" x14ac:dyDescent="0.3">
      <c r="C231" s="20" t="s">
        <v>9512</v>
      </c>
      <c r="D231" s="704">
        <v>-18.404</v>
      </c>
      <c r="E231" s="704">
        <v>6.9</v>
      </c>
      <c r="F231" s="704">
        <v>2.92</v>
      </c>
      <c r="G231" s="705">
        <v>21000</v>
      </c>
    </row>
    <row r="232" spans="3:7" x14ac:dyDescent="0.3">
      <c r="C232" s="20" t="s">
        <v>9513</v>
      </c>
      <c r="D232" s="704">
        <v>-8.66</v>
      </c>
      <c r="E232" s="704">
        <v>7.7</v>
      </c>
      <c r="F232" s="704">
        <v>2.6</v>
      </c>
      <c r="G232" s="705">
        <v>4750</v>
      </c>
    </row>
    <row r="233" spans="3:7" x14ac:dyDescent="0.3">
      <c r="C233" s="20" t="s">
        <v>9514</v>
      </c>
      <c r="D233" s="704">
        <v>-13.84</v>
      </c>
      <c r="E233" s="704">
        <v>5.7450000000000001</v>
      </c>
      <c r="F233" s="704">
        <v>2.6884999999999999</v>
      </c>
      <c r="G233" s="705">
        <v>36655</v>
      </c>
    </row>
    <row r="234" spans="3:7" x14ac:dyDescent="0.3">
      <c r="C234" s="20" t="s">
        <v>9515</v>
      </c>
      <c r="D234" s="704">
        <v>-14</v>
      </c>
      <c r="E234" s="704">
        <v>3.67</v>
      </c>
      <c r="F234" s="704">
        <v>2.89</v>
      </c>
      <c r="G234" s="705">
        <v>24370</v>
      </c>
    </row>
    <row r="235" spans="3:7" x14ac:dyDescent="0.3">
      <c r="C235" s="20" t="s">
        <v>9516</v>
      </c>
      <c r="D235" s="704">
        <v>-13.105</v>
      </c>
      <c r="E235" s="704">
        <v>8.2296999999999993</v>
      </c>
      <c r="F235" s="704">
        <v>2.5868000000000002</v>
      </c>
      <c r="G235" s="705">
        <v>45290</v>
      </c>
    </row>
    <row r="236" spans="3:7" x14ac:dyDescent="0.3">
      <c r="C236" s="20" t="s">
        <v>9517</v>
      </c>
      <c r="D236" s="704">
        <v>-6.58</v>
      </c>
      <c r="E236" s="704">
        <v>12.25</v>
      </c>
      <c r="F236" s="704">
        <v>1.87</v>
      </c>
      <c r="G236" s="705">
        <v>3227</v>
      </c>
    </row>
    <row r="237" spans="3:7" x14ac:dyDescent="0.3">
      <c r="C237" s="20" t="s">
        <v>9518</v>
      </c>
      <c r="D237" s="704">
        <v>0</v>
      </c>
      <c r="E237" s="704">
        <v>0</v>
      </c>
      <c r="F237" s="704">
        <v>0</v>
      </c>
      <c r="G237" s="705">
        <v>0</v>
      </c>
    </row>
    <row r="238" spans="3:7" x14ac:dyDescent="0.3">
      <c r="C238" s="20" t="s">
        <v>9519</v>
      </c>
      <c r="D238" s="704">
        <v>-13.39</v>
      </c>
      <c r="E238" s="704">
        <v>2.4329999999999998</v>
      </c>
      <c r="F238" s="704">
        <v>2.2799999999999998</v>
      </c>
      <c r="G238" s="705">
        <v>11900</v>
      </c>
    </row>
    <row r="239" spans="3:7" x14ac:dyDescent="0.3">
      <c r="C239" s="20" t="s">
        <v>9520</v>
      </c>
      <c r="D239" s="704">
        <v>-13.7</v>
      </c>
      <c r="E239" s="704">
        <v>3.6850000000000001</v>
      </c>
      <c r="F239" s="704">
        <v>2.39</v>
      </c>
      <c r="G239" s="705">
        <v>32903</v>
      </c>
    </row>
    <row r="240" spans="3:7" x14ac:dyDescent="0.3">
      <c r="C240" s="20" t="s">
        <v>9521</v>
      </c>
      <c r="D240" s="704">
        <v>-17.7</v>
      </c>
      <c r="E240" s="704">
        <v>1.26</v>
      </c>
      <c r="F240" s="704">
        <v>3.4</v>
      </c>
      <c r="G240" s="705">
        <v>13650</v>
      </c>
    </row>
    <row r="241" spans="3:7" x14ac:dyDescent="0.3">
      <c r="C241" s="20" t="s">
        <v>9522</v>
      </c>
      <c r="D241" s="704">
        <v>-16.875</v>
      </c>
      <c r="E241" s="704">
        <v>-2.375</v>
      </c>
      <c r="F241" s="704">
        <v>4.29</v>
      </c>
    </row>
    <row r="242" spans="3:7" x14ac:dyDescent="0.3">
      <c r="C242" s="20" t="s">
        <v>9523</v>
      </c>
      <c r="D242" s="704">
        <v>-17.690000000000001</v>
      </c>
      <c r="E242" s="704">
        <v>0.69</v>
      </c>
      <c r="F242" s="704">
        <v>3.46</v>
      </c>
      <c r="G242" s="705">
        <v>35115</v>
      </c>
    </row>
    <row r="243" spans="3:7" x14ac:dyDescent="0.3">
      <c r="C243" s="20" t="s">
        <v>9524</v>
      </c>
      <c r="D243" s="704">
        <v>-21.658999999999999</v>
      </c>
      <c r="E243" s="704">
        <v>5.55</v>
      </c>
      <c r="F243" s="704">
        <v>3.895</v>
      </c>
      <c r="G243" s="705">
        <v>29250</v>
      </c>
    </row>
    <row r="244" spans="3:7" x14ac:dyDescent="0.3">
      <c r="C244" s="20" t="s">
        <v>9525</v>
      </c>
      <c r="D244" s="704">
        <v>-13.9</v>
      </c>
      <c r="E244" s="704">
        <v>0.625</v>
      </c>
      <c r="F244" s="704">
        <v>3.39</v>
      </c>
      <c r="G244" s="705">
        <v>9316</v>
      </c>
    </row>
    <row r="245" spans="3:7" x14ac:dyDescent="0.3">
      <c r="C245" s="20" t="s">
        <v>9526</v>
      </c>
      <c r="D245" s="704">
        <v>-3</v>
      </c>
      <c r="E245" s="704">
        <v>0.66700000000000004</v>
      </c>
      <c r="G245" s="705">
        <v>2500</v>
      </c>
    </row>
    <row r="246" spans="3:7" x14ac:dyDescent="0.3">
      <c r="C246" s="20" t="s">
        <v>9527</v>
      </c>
      <c r="D246" s="704">
        <v>-14.62</v>
      </c>
      <c r="E246" s="704">
        <v>5.34</v>
      </c>
      <c r="F246" s="704">
        <v>2.46</v>
      </c>
      <c r="G246" s="705">
        <v>55850</v>
      </c>
    </row>
    <row r="247" spans="3:7" x14ac:dyDescent="0.3">
      <c r="C247" s="20" t="s">
        <v>9528</v>
      </c>
      <c r="D247" s="704">
        <v>-15</v>
      </c>
      <c r="E247" s="704">
        <v>3.57</v>
      </c>
      <c r="F247" s="704">
        <v>2.77</v>
      </c>
      <c r="G247" s="705">
        <v>30425</v>
      </c>
    </row>
    <row r="248" spans="3:7" x14ac:dyDescent="0.3">
      <c r="C248" s="20" t="s">
        <v>9529</v>
      </c>
      <c r="D248" s="704">
        <v>-17</v>
      </c>
      <c r="E248" s="704">
        <v>3.4</v>
      </c>
      <c r="F248" s="704">
        <v>3.46</v>
      </c>
      <c r="G248" s="705">
        <v>32450</v>
      </c>
    </row>
    <row r="249" spans="3:7" x14ac:dyDescent="0.3">
      <c r="C249" s="20" t="s">
        <v>9530</v>
      </c>
      <c r="D249" s="704">
        <v>-17.3</v>
      </c>
      <c r="E249" s="704">
        <v>3.32</v>
      </c>
      <c r="F249" s="704">
        <v>3.77</v>
      </c>
      <c r="G249" s="705">
        <v>11500</v>
      </c>
    </row>
    <row r="250" spans="3:7" x14ac:dyDescent="0.3">
      <c r="C250" s="20" t="s">
        <v>9531</v>
      </c>
      <c r="D250" s="704">
        <v>-16.260000000000002</v>
      </c>
      <c r="E250" s="704">
        <v>3.5</v>
      </c>
      <c r="F250" s="704">
        <v>2.7</v>
      </c>
      <c r="G250" s="705">
        <v>44975</v>
      </c>
    </row>
    <row r="251" spans="3:7" x14ac:dyDescent="0.3">
      <c r="C251" s="20" t="s">
        <v>9532</v>
      </c>
      <c r="D251" s="704">
        <v>-13</v>
      </c>
      <c r="E251" s="704">
        <v>3.32</v>
      </c>
      <c r="F251" s="704">
        <v>1.84</v>
      </c>
      <c r="G251" s="705">
        <v>7400</v>
      </c>
    </row>
    <row r="252" spans="3:7" x14ac:dyDescent="0.3">
      <c r="C252" s="20" t="s">
        <v>9533</v>
      </c>
      <c r="D252" s="704">
        <v>-18</v>
      </c>
      <c r="E252" s="704">
        <v>8.1</v>
      </c>
      <c r="F252" s="704">
        <v>3.38</v>
      </c>
      <c r="G252" s="705">
        <v>18545</v>
      </c>
    </row>
    <row r="253" spans="3:7" x14ac:dyDescent="0.3">
      <c r="C253" s="20" t="s">
        <v>9534</v>
      </c>
      <c r="D253" s="704">
        <v>-15.62</v>
      </c>
      <c r="E253" s="704">
        <v>1.83</v>
      </c>
      <c r="F253" s="704">
        <v>3.53</v>
      </c>
      <c r="G253" s="705">
        <v>6015</v>
      </c>
    </row>
    <row r="254" spans="3:7" x14ac:dyDescent="0.3">
      <c r="C254" s="20" t="s">
        <v>9535</v>
      </c>
      <c r="D254" s="704">
        <v>-11.61</v>
      </c>
      <c r="E254" s="704">
        <v>7.8</v>
      </c>
      <c r="F254" s="704">
        <v>2.2999999999999998</v>
      </c>
      <c r="G254" s="705">
        <v>22430</v>
      </c>
    </row>
    <row r="255" spans="3:7" x14ac:dyDescent="0.3">
      <c r="C255" s="20" t="s">
        <v>9536</v>
      </c>
      <c r="D255" s="704">
        <v>-20.48</v>
      </c>
      <c r="E255" s="704">
        <v>6.05</v>
      </c>
      <c r="F255" s="704">
        <v>3.1</v>
      </c>
      <c r="G255" s="23">
        <v>28480</v>
      </c>
    </row>
    <row r="256" spans="3:7" x14ac:dyDescent="0.3">
      <c r="C256" s="20" t="s">
        <v>9537</v>
      </c>
      <c r="D256" s="704">
        <v>-10.63</v>
      </c>
      <c r="E256" s="704">
        <v>18.97</v>
      </c>
      <c r="F256" s="704">
        <v>2.25</v>
      </c>
      <c r="G256" s="23">
        <v>19450</v>
      </c>
    </row>
    <row r="257" spans="1:10" x14ac:dyDescent="0.3">
      <c r="C257" s="20" t="s">
        <v>9538</v>
      </c>
      <c r="D257" s="704">
        <v>-8.5</v>
      </c>
      <c r="E257" s="704">
        <v>21.4</v>
      </c>
      <c r="F257" s="704">
        <v>2.27</v>
      </c>
      <c r="G257" s="23">
        <v>5900</v>
      </c>
    </row>
    <row r="258" spans="1:10" x14ac:dyDescent="0.3">
      <c r="C258" s="20" t="s">
        <v>9539</v>
      </c>
      <c r="D258" s="704">
        <v>-11.24</v>
      </c>
      <c r="E258" s="704">
        <v>8.5500000000000007</v>
      </c>
      <c r="F258" s="704">
        <v>2.2690000000000001</v>
      </c>
      <c r="G258" s="23">
        <v>32675</v>
      </c>
    </row>
    <row r="259" spans="1:10" x14ac:dyDescent="0.3">
      <c r="C259" s="20" t="s">
        <v>9540</v>
      </c>
      <c r="D259" s="704">
        <v>-10.67</v>
      </c>
      <c r="E259" s="704">
        <v>7.78</v>
      </c>
      <c r="F259" s="704">
        <v>2.35</v>
      </c>
      <c r="G259" s="23">
        <v>4300</v>
      </c>
    </row>
    <row r="260" spans="1:10" x14ac:dyDescent="0.3">
      <c r="C260" s="20" t="s">
        <v>9541</v>
      </c>
      <c r="D260" s="704">
        <v>-16.829999999999998</v>
      </c>
      <c r="E260" s="704">
        <v>11.42</v>
      </c>
      <c r="F260" s="704">
        <v>4.62</v>
      </c>
      <c r="G260" s="23">
        <v>4000</v>
      </c>
    </row>
    <row r="261" spans="1:10" x14ac:dyDescent="0.3">
      <c r="C261" s="20" t="s">
        <v>9542</v>
      </c>
      <c r="D261" s="704">
        <v>0</v>
      </c>
      <c r="E261" s="704">
        <v>0</v>
      </c>
      <c r="F261" s="704">
        <v>0</v>
      </c>
      <c r="G261" s="23">
        <v>0</v>
      </c>
    </row>
    <row r="262" spans="1:10" x14ac:dyDescent="0.3">
      <c r="C262" s="20" t="s">
        <v>9543</v>
      </c>
      <c r="D262" s="704">
        <v>0</v>
      </c>
      <c r="E262" s="704">
        <v>0</v>
      </c>
      <c r="F262" s="704">
        <v>0</v>
      </c>
      <c r="G262" s="23">
        <v>0</v>
      </c>
    </row>
    <row r="263" spans="1:10" s="428" customFormat="1" x14ac:dyDescent="0.3">
      <c r="A263" s="1033"/>
      <c r="B263" s="1033"/>
      <c r="C263" s="1033" t="s">
        <v>9544</v>
      </c>
      <c r="D263" s="936">
        <v>-10.5</v>
      </c>
      <c r="E263" s="936">
        <v>22.2</v>
      </c>
      <c r="F263" s="936">
        <v>2.19</v>
      </c>
      <c r="G263" s="1034">
        <v>11600</v>
      </c>
      <c r="J263" s="1033"/>
    </row>
    <row r="264" spans="1:10" x14ac:dyDescent="0.3">
      <c r="C264" s="20" t="s">
        <v>9545</v>
      </c>
      <c r="D264" s="704">
        <v>-20.260000000000002</v>
      </c>
      <c r="E264" s="704">
        <v>9.26</v>
      </c>
      <c r="F264" s="704">
        <v>3.4238</v>
      </c>
      <c r="G264" s="23">
        <v>40450</v>
      </c>
    </row>
    <row r="265" spans="1:10" x14ac:dyDescent="0.3">
      <c r="C265" s="20" t="s">
        <v>9546</v>
      </c>
      <c r="D265" s="704">
        <v>-20.22</v>
      </c>
      <c r="E265" s="704">
        <v>3</v>
      </c>
      <c r="F265" s="704">
        <v>3.93</v>
      </c>
      <c r="G265" s="23">
        <v>26900</v>
      </c>
    </row>
    <row r="266" spans="1:10" x14ac:dyDescent="0.3">
      <c r="C266" s="20" t="s">
        <v>9547</v>
      </c>
      <c r="D266" s="704">
        <v>-21.37</v>
      </c>
      <c r="E266" s="704">
        <v>0.4</v>
      </c>
      <c r="F266" s="704">
        <v>4.08</v>
      </c>
      <c r="G266" s="23">
        <v>10450</v>
      </c>
    </row>
    <row r="267" spans="1:10" x14ac:dyDescent="0.3">
      <c r="C267" s="20" t="s">
        <v>9548</v>
      </c>
      <c r="D267" s="704">
        <v>-17.63</v>
      </c>
      <c r="E267" s="704">
        <v>2.65</v>
      </c>
      <c r="F267" s="704">
        <v>2.8</v>
      </c>
      <c r="G267" s="23">
        <v>18138</v>
      </c>
    </row>
    <row r="268" spans="1:10" x14ac:dyDescent="0.3">
      <c r="C268" s="20" t="s">
        <v>9549</v>
      </c>
      <c r="D268" s="704">
        <v>-27.31</v>
      </c>
      <c r="E268" s="704">
        <v>-4.3</v>
      </c>
      <c r="F268" s="704">
        <v>4</v>
      </c>
      <c r="G268" s="23">
        <v>11600</v>
      </c>
    </row>
    <row r="269" spans="1:10" x14ac:dyDescent="0.3">
      <c r="C269" s="20" t="s">
        <v>9550</v>
      </c>
      <c r="D269" s="704">
        <v>-20.83</v>
      </c>
      <c r="E269" s="704">
        <v>0.51280000000000003</v>
      </c>
      <c r="F269" s="704">
        <v>3.93</v>
      </c>
      <c r="G269" s="23">
        <v>38670</v>
      </c>
    </row>
    <row r="270" spans="1:10" x14ac:dyDescent="0.3">
      <c r="C270" s="20" t="s">
        <v>9551</v>
      </c>
      <c r="D270" s="704">
        <v>-17.829999999999998</v>
      </c>
      <c r="E270" s="704">
        <v>-0.82350000000000001</v>
      </c>
      <c r="F270" s="704">
        <v>2.9275000000000002</v>
      </c>
      <c r="G270" s="23">
        <v>25750</v>
      </c>
    </row>
    <row r="271" spans="1:10" x14ac:dyDescent="0.3">
      <c r="C271" s="20" t="s">
        <v>9552</v>
      </c>
      <c r="D271" s="704">
        <v>-19.78</v>
      </c>
      <c r="E271" s="704">
        <v>-1.29</v>
      </c>
      <c r="F271" s="704">
        <v>3.44</v>
      </c>
      <c r="G271" s="23">
        <v>24300</v>
      </c>
    </row>
    <row r="272" spans="1:10" x14ac:dyDescent="0.3">
      <c r="C272" s="20" t="s">
        <v>9553</v>
      </c>
      <c r="D272" s="704">
        <v>-17.059999999999999</v>
      </c>
      <c r="E272" s="704">
        <v>2.23</v>
      </c>
      <c r="F272" s="704">
        <v>2.68</v>
      </c>
      <c r="G272" s="23">
        <v>38425</v>
      </c>
    </row>
    <row r="273" spans="3:7" x14ac:dyDescent="0.3">
      <c r="C273" s="20" t="s">
        <v>9554</v>
      </c>
      <c r="D273" s="704">
        <v>-17.98</v>
      </c>
      <c r="E273" s="704">
        <v>1.26</v>
      </c>
      <c r="F273" s="704">
        <v>3.26</v>
      </c>
      <c r="G273" s="23">
        <v>27400</v>
      </c>
    </row>
    <row r="274" spans="3:7" x14ac:dyDescent="0.3">
      <c r="C274" s="20" t="s">
        <v>9555</v>
      </c>
      <c r="D274" s="704">
        <v>-16.73</v>
      </c>
      <c r="E274" s="704">
        <v>2.35</v>
      </c>
      <c r="F274" s="704">
        <v>2.92</v>
      </c>
      <c r="G274" s="23">
        <v>19550</v>
      </c>
    </row>
    <row r="275" spans="3:7" x14ac:dyDescent="0.3">
      <c r="C275" s="20" t="s">
        <v>9556</v>
      </c>
      <c r="D275" s="704">
        <v>-19.62</v>
      </c>
      <c r="E275" s="704">
        <v>2.4300000000000002</v>
      </c>
      <c r="F275" s="704">
        <v>3.766</v>
      </c>
      <c r="G275" s="23">
        <v>27650</v>
      </c>
    </row>
    <row r="276" spans="3:7" x14ac:dyDescent="0.3">
      <c r="C276" s="20" t="s">
        <v>9557</v>
      </c>
      <c r="D276" s="704">
        <v>-20.92</v>
      </c>
      <c r="E276" s="704">
        <v>-1.095</v>
      </c>
      <c r="F276" s="704">
        <v>3.5246</v>
      </c>
      <c r="G276" s="23">
        <v>23550</v>
      </c>
    </row>
    <row r="277" spans="3:7" x14ac:dyDescent="0.3">
      <c r="C277" s="20" t="s">
        <v>9558</v>
      </c>
      <c r="D277" s="704">
        <v>-21.16</v>
      </c>
      <c r="E277" s="704">
        <v>-2.2669999999999999</v>
      </c>
      <c r="F277" s="704">
        <v>4.1973000000000003</v>
      </c>
      <c r="G277" s="23">
        <v>23450</v>
      </c>
    </row>
    <row r="278" spans="3:7" x14ac:dyDescent="0.3">
      <c r="C278" s="20" t="s">
        <v>9559</v>
      </c>
      <c r="D278" s="704">
        <v>-15.82</v>
      </c>
      <c r="E278" s="704">
        <v>2.25</v>
      </c>
      <c r="F278" s="704">
        <v>2.67</v>
      </c>
      <c r="G278" s="23">
        <v>21600</v>
      </c>
    </row>
    <row r="279" spans="3:7" x14ac:dyDescent="0.3">
      <c r="C279" s="20" t="s">
        <v>9560</v>
      </c>
      <c r="D279" s="704">
        <v>-17.73</v>
      </c>
      <c r="E279" s="704">
        <v>1.71</v>
      </c>
      <c r="F279" s="704">
        <v>3</v>
      </c>
      <c r="G279" s="23">
        <v>6650</v>
      </c>
    </row>
    <row r="280" spans="3:7" x14ac:dyDescent="0.3">
      <c r="C280" s="20" t="s">
        <v>9561</v>
      </c>
      <c r="D280" s="704">
        <v>-17.45</v>
      </c>
      <c r="E280" s="704">
        <v>0.61670000000000003</v>
      </c>
      <c r="F280" s="704">
        <v>3.3647</v>
      </c>
      <c r="G280" s="23">
        <v>22575</v>
      </c>
    </row>
    <row r="281" spans="3:7" x14ac:dyDescent="0.3">
      <c r="C281" s="20" t="s">
        <v>9562</v>
      </c>
      <c r="D281" s="704">
        <v>-14.92</v>
      </c>
      <c r="E281" s="704">
        <v>2.8330000000000002</v>
      </c>
      <c r="F281" s="704">
        <v>2.84</v>
      </c>
      <c r="G281" s="23">
        <v>45650</v>
      </c>
    </row>
    <row r="282" spans="3:7" x14ac:dyDescent="0.3">
      <c r="C282" s="20" t="s">
        <v>9563</v>
      </c>
      <c r="D282" s="704">
        <v>-16.5</v>
      </c>
      <c r="E282" s="704">
        <v>3</v>
      </c>
      <c r="F282" s="704">
        <v>3.43</v>
      </c>
      <c r="G282" s="23">
        <v>29550</v>
      </c>
    </row>
    <row r="283" spans="3:7" x14ac:dyDescent="0.3">
      <c r="C283" s="20" t="s">
        <v>9564</v>
      </c>
      <c r="D283" s="704">
        <v>-15.11</v>
      </c>
      <c r="E283" s="704">
        <v>2.04</v>
      </c>
      <c r="F283" s="704">
        <v>2.512</v>
      </c>
      <c r="G283" s="23">
        <v>16600</v>
      </c>
    </row>
    <row r="284" spans="3:7" x14ac:dyDescent="0.3">
      <c r="C284" s="20" t="s">
        <v>9565</v>
      </c>
      <c r="D284" s="704">
        <v>-13.25</v>
      </c>
      <c r="E284" s="704">
        <v>6.7</v>
      </c>
      <c r="F284" s="704">
        <v>1.95</v>
      </c>
      <c r="G284" s="23">
        <v>5850</v>
      </c>
    </row>
    <row r="285" spans="3:7" x14ac:dyDescent="0.3">
      <c r="C285" s="20" t="s">
        <v>9566</v>
      </c>
      <c r="D285" s="704">
        <v>-16.47</v>
      </c>
      <c r="E285" s="704">
        <v>3.2</v>
      </c>
      <c r="F285" s="704">
        <v>3.1</v>
      </c>
      <c r="G285" s="23">
        <v>24285</v>
      </c>
    </row>
    <row r="286" spans="3:7" x14ac:dyDescent="0.3">
      <c r="C286" s="20" t="s">
        <v>9567</v>
      </c>
      <c r="D286" s="704">
        <v>-16.68</v>
      </c>
      <c r="E286" s="704">
        <v>3.4483000000000001</v>
      </c>
      <c r="F286" s="704">
        <v>2.6564999999999999</v>
      </c>
      <c r="G286" s="23">
        <v>27465</v>
      </c>
    </row>
    <row r="287" spans="3:7" x14ac:dyDescent="0.3">
      <c r="C287" s="20" t="s">
        <v>9568</v>
      </c>
      <c r="D287" s="704">
        <v>-17.399999999999999</v>
      </c>
      <c r="E287" s="704">
        <v>10.46</v>
      </c>
      <c r="F287" s="704">
        <v>3.49</v>
      </c>
      <c r="G287" s="23">
        <v>6750</v>
      </c>
    </row>
    <row r="288" spans="3:7" x14ac:dyDescent="0.3">
      <c r="C288" s="20" t="s">
        <v>9569</v>
      </c>
      <c r="D288" s="704">
        <v>-18.11</v>
      </c>
      <c r="E288" s="704">
        <v>2.5299999999999998</v>
      </c>
      <c r="F288" s="704">
        <v>2.95</v>
      </c>
      <c r="G288" s="23">
        <v>12600</v>
      </c>
    </row>
    <row r="289" spans="3:7" x14ac:dyDescent="0.3">
      <c r="C289" s="20" t="s">
        <v>9570</v>
      </c>
      <c r="D289" s="704">
        <v>0</v>
      </c>
      <c r="E289" s="704">
        <v>0</v>
      </c>
      <c r="F289" s="704">
        <v>0</v>
      </c>
      <c r="G289" s="23">
        <v>0</v>
      </c>
    </row>
    <row r="290" spans="3:7" x14ac:dyDescent="0.3">
      <c r="C290" s="20" t="s">
        <v>9571</v>
      </c>
      <c r="D290" s="704">
        <v>-17.95</v>
      </c>
      <c r="E290" s="704">
        <v>3.45</v>
      </c>
      <c r="F290" s="704">
        <v>2.88</v>
      </c>
      <c r="G290" s="23">
        <v>31950</v>
      </c>
    </row>
    <row r="291" spans="3:7" x14ac:dyDescent="0.3">
      <c r="C291" s="20" t="s">
        <v>9572</v>
      </c>
      <c r="D291" s="704">
        <v>-20</v>
      </c>
      <c r="E291" s="704">
        <v>-0.06</v>
      </c>
      <c r="F291" s="704">
        <v>0.29770000000000002</v>
      </c>
      <c r="G291" s="23">
        <v>16544</v>
      </c>
    </row>
    <row r="292" spans="3:7" x14ac:dyDescent="0.3">
      <c r="C292" s="20" t="s">
        <v>9573</v>
      </c>
      <c r="D292" s="704">
        <v>-20.56</v>
      </c>
      <c r="E292" s="704">
        <v>-1.3180000000000001</v>
      </c>
      <c r="F292" s="704">
        <v>4.2549999999999999</v>
      </c>
      <c r="G292" s="23">
        <v>22725</v>
      </c>
    </row>
    <row r="293" spans="3:7" x14ac:dyDescent="0.3">
      <c r="C293" s="20" t="s">
        <v>9574</v>
      </c>
      <c r="D293" s="704">
        <v>-19.829999999999998</v>
      </c>
      <c r="E293" s="704">
        <v>2</v>
      </c>
      <c r="F293" s="704">
        <v>3.14</v>
      </c>
      <c r="G293" s="23">
        <v>22997</v>
      </c>
    </row>
    <row r="294" spans="3:7" x14ac:dyDescent="0.3">
      <c r="C294" s="20" t="s">
        <v>9575</v>
      </c>
      <c r="D294" s="704">
        <v>-22.32</v>
      </c>
      <c r="E294" s="704">
        <v>8.67</v>
      </c>
      <c r="F294" s="704">
        <v>4.03</v>
      </c>
      <c r="G294" s="23">
        <v>35800</v>
      </c>
    </row>
    <row r="295" spans="3:7" x14ac:dyDescent="0.3">
      <c r="C295" s="20" t="s">
        <v>9576</v>
      </c>
      <c r="D295" s="704">
        <v>-16.28</v>
      </c>
      <c r="E295" s="704">
        <v>5.55</v>
      </c>
      <c r="F295" s="704">
        <v>2.8246000000000002</v>
      </c>
      <c r="G295" s="23">
        <v>23000</v>
      </c>
    </row>
    <row r="296" spans="3:7" x14ac:dyDescent="0.3">
      <c r="C296" s="20" t="s">
        <v>9577</v>
      </c>
      <c r="D296" s="704">
        <v>-17.559999999999999</v>
      </c>
      <c r="E296" s="704">
        <v>3.75</v>
      </c>
      <c r="F296" s="704">
        <v>2.72</v>
      </c>
      <c r="G296" s="23">
        <v>9650</v>
      </c>
    </row>
    <row r="297" spans="3:7" x14ac:dyDescent="0.3">
      <c r="C297" s="20" t="s">
        <v>9578</v>
      </c>
      <c r="D297" s="704">
        <v>-20</v>
      </c>
      <c r="E297" s="704">
        <v>2.5</v>
      </c>
      <c r="F297" s="704">
        <v>4.2699999999999996</v>
      </c>
      <c r="G297" s="23">
        <v>750</v>
      </c>
    </row>
    <row r="298" spans="3:7" x14ac:dyDescent="0.3">
      <c r="C298" s="20" t="s">
        <v>9579</v>
      </c>
      <c r="D298" s="704">
        <v>-18.78</v>
      </c>
      <c r="E298" s="704">
        <v>1.99</v>
      </c>
      <c r="F298" s="704">
        <v>2.99</v>
      </c>
      <c r="G298" s="23">
        <v>70621</v>
      </c>
    </row>
    <row r="299" spans="3:7" x14ac:dyDescent="0.3">
      <c r="C299" s="20" t="s">
        <v>9580</v>
      </c>
      <c r="D299" s="704">
        <v>-18.399999999999999</v>
      </c>
      <c r="E299" s="704">
        <v>6.85</v>
      </c>
      <c r="F299" s="704">
        <v>2.95</v>
      </c>
      <c r="G299" s="23">
        <v>40350</v>
      </c>
    </row>
    <row r="300" spans="3:7" x14ac:dyDescent="0.3">
      <c r="C300" s="20" t="s">
        <v>9581</v>
      </c>
      <c r="D300" s="704">
        <v>-22.57</v>
      </c>
      <c r="E300" s="704">
        <v>2.0499999999999998</v>
      </c>
      <c r="F300" s="704">
        <v>3.82</v>
      </c>
      <c r="G300" s="23">
        <v>20225</v>
      </c>
    </row>
    <row r="301" spans="3:7" x14ac:dyDescent="0.3">
      <c r="C301" s="20" t="s">
        <v>9582</v>
      </c>
      <c r="D301" s="704">
        <v>-20.11</v>
      </c>
      <c r="E301" s="704">
        <v>2.2200000000000002</v>
      </c>
      <c r="F301" s="704">
        <v>2.84</v>
      </c>
      <c r="G301" s="23">
        <v>13680</v>
      </c>
    </row>
    <row r="302" spans="3:7" x14ac:dyDescent="0.3">
      <c r="C302" s="20" t="s">
        <v>9583</v>
      </c>
      <c r="D302" s="704">
        <v>-15.97</v>
      </c>
      <c r="E302" s="704">
        <v>1.0880000000000001</v>
      </c>
      <c r="F302" s="704">
        <v>2.5767000000000002</v>
      </c>
      <c r="G302" s="23">
        <v>9738</v>
      </c>
    </row>
    <row r="303" spans="3:7" x14ac:dyDescent="0.3">
      <c r="C303" s="20" t="s">
        <v>9584</v>
      </c>
      <c r="D303" s="704">
        <v>-19</v>
      </c>
      <c r="E303" s="704">
        <v>-0.31</v>
      </c>
      <c r="F303" s="704">
        <v>2.6</v>
      </c>
      <c r="G303" s="23">
        <v>9465</v>
      </c>
    </row>
    <row r="304" spans="3:7" x14ac:dyDescent="0.3">
      <c r="C304" s="20" t="s">
        <v>9585</v>
      </c>
      <c r="D304" s="704">
        <v>-17.47</v>
      </c>
      <c r="E304" s="704">
        <v>0.125</v>
      </c>
      <c r="F304" s="704">
        <v>3.26</v>
      </c>
      <c r="G304" s="23">
        <v>8850</v>
      </c>
    </row>
    <row r="305" spans="1:10" x14ac:dyDescent="0.3">
      <c r="C305" s="20" t="s">
        <v>9586</v>
      </c>
      <c r="D305" s="704">
        <v>-17.149999999999999</v>
      </c>
      <c r="E305" s="704">
        <v>5.08</v>
      </c>
      <c r="F305" s="704">
        <v>3.06</v>
      </c>
      <c r="G305" s="23">
        <v>13500</v>
      </c>
    </row>
    <row r="306" spans="1:10" x14ac:dyDescent="0.3">
      <c r="C306" s="20" t="s">
        <v>9587</v>
      </c>
      <c r="D306" s="704">
        <v>-22.04</v>
      </c>
      <c r="E306" s="704">
        <v>1.97</v>
      </c>
      <c r="F306" s="704">
        <v>3.3347000000000002</v>
      </c>
      <c r="G306" s="23">
        <v>32502</v>
      </c>
    </row>
    <row r="307" spans="1:10" x14ac:dyDescent="0.3">
      <c r="C307" s="20" t="s">
        <v>9588</v>
      </c>
      <c r="D307" s="704">
        <v>-18.98</v>
      </c>
      <c r="E307" s="704">
        <v>0.76</v>
      </c>
      <c r="F307" s="704">
        <v>3.12</v>
      </c>
      <c r="G307" s="23">
        <v>22125</v>
      </c>
    </row>
    <row r="308" spans="1:10" x14ac:dyDescent="0.3">
      <c r="C308" s="20" t="s">
        <v>9589</v>
      </c>
      <c r="D308" s="704">
        <v>-19.149999999999999</v>
      </c>
      <c r="E308" s="704">
        <v>1.1599999999999999</v>
      </c>
      <c r="F308" s="704">
        <v>2.77</v>
      </c>
      <c r="G308" s="23">
        <v>50185</v>
      </c>
    </row>
    <row r="309" spans="1:10" x14ac:dyDescent="0.3">
      <c r="C309" s="20" t="s">
        <v>9590</v>
      </c>
      <c r="D309" s="704">
        <v>-20.18</v>
      </c>
      <c r="E309" s="704">
        <v>4.12</v>
      </c>
      <c r="F309" s="704">
        <v>3.387</v>
      </c>
      <c r="G309" s="23">
        <v>19900</v>
      </c>
    </row>
    <row r="310" spans="1:10" x14ac:dyDescent="0.3">
      <c r="C310" s="20" t="s">
        <v>9591</v>
      </c>
      <c r="D310" s="704">
        <v>-14</v>
      </c>
      <c r="E310" s="704">
        <v>3.25</v>
      </c>
      <c r="F310" s="704">
        <v>1.95</v>
      </c>
      <c r="G310" s="23">
        <v>3400</v>
      </c>
    </row>
    <row r="311" spans="1:10" x14ac:dyDescent="0.3">
      <c r="C311" s="20" t="s">
        <v>9592</v>
      </c>
      <c r="D311" s="704">
        <v>-17.68</v>
      </c>
      <c r="E311" s="704">
        <v>3.45</v>
      </c>
      <c r="F311" s="704">
        <v>2.83</v>
      </c>
      <c r="G311" s="23">
        <v>11620</v>
      </c>
    </row>
    <row r="312" spans="1:10" x14ac:dyDescent="0.3">
      <c r="C312" s="20" t="s">
        <v>9593</v>
      </c>
      <c r="D312" s="704">
        <v>-31.25</v>
      </c>
      <c r="E312" s="704">
        <v>-2.6</v>
      </c>
      <c r="F312" s="704">
        <v>5.05</v>
      </c>
      <c r="G312" s="23">
        <v>3550</v>
      </c>
    </row>
    <row r="313" spans="1:10" x14ac:dyDescent="0.3">
      <c r="C313" s="20" t="s">
        <v>9594</v>
      </c>
      <c r="D313" s="704">
        <v>0</v>
      </c>
      <c r="E313" s="704">
        <v>0</v>
      </c>
      <c r="F313" s="704">
        <v>0</v>
      </c>
      <c r="G313" s="704">
        <v>0</v>
      </c>
    </row>
    <row r="314" spans="1:10" x14ac:dyDescent="0.3">
      <c r="C314" s="20" t="s">
        <v>9595</v>
      </c>
      <c r="D314" s="704">
        <v>0</v>
      </c>
      <c r="E314" s="704">
        <v>0</v>
      </c>
      <c r="F314" s="704">
        <v>0</v>
      </c>
      <c r="G314" s="704">
        <v>0</v>
      </c>
    </row>
    <row r="315" spans="1:10" s="428" customFormat="1" x14ac:dyDescent="0.3">
      <c r="A315" s="1033"/>
      <c r="B315" s="1033"/>
      <c r="C315" s="1033" t="s">
        <v>9596</v>
      </c>
      <c r="D315" s="936">
        <v>0</v>
      </c>
      <c r="E315" s="936">
        <v>0</v>
      </c>
      <c r="F315" s="936">
        <v>0</v>
      </c>
      <c r="G315" s="936">
        <v>0</v>
      </c>
      <c r="J315" s="1033"/>
    </row>
    <row r="316" spans="1:10" x14ac:dyDescent="0.3">
      <c r="C316" s="20" t="s">
        <v>9597</v>
      </c>
      <c r="D316" s="704">
        <v>-20.43</v>
      </c>
      <c r="E316" s="704">
        <v>1.39</v>
      </c>
      <c r="F316" s="704">
        <v>3.3180000000000001</v>
      </c>
      <c r="G316" s="177">
        <v>63425</v>
      </c>
    </row>
    <row r="317" spans="1:10" x14ac:dyDescent="0.3">
      <c r="C317" s="20" t="s">
        <v>9598</v>
      </c>
      <c r="D317" s="704">
        <v>-20.6</v>
      </c>
      <c r="E317" s="704">
        <v>0.2</v>
      </c>
      <c r="F317" s="704">
        <v>2.83</v>
      </c>
      <c r="G317" s="177">
        <v>33165</v>
      </c>
    </row>
    <row r="318" spans="1:10" x14ac:dyDescent="0.3">
      <c r="C318" s="20" t="s">
        <v>9602</v>
      </c>
      <c r="D318" s="704">
        <v>-22.05</v>
      </c>
      <c r="E318" s="704">
        <v>1.55</v>
      </c>
      <c r="F318" s="704">
        <v>3.64</v>
      </c>
      <c r="G318" s="177">
        <v>20950</v>
      </c>
    </row>
    <row r="319" spans="1:10" x14ac:dyDescent="0.3">
      <c r="C319" s="20" t="s">
        <v>9603</v>
      </c>
      <c r="D319" s="704">
        <v>-18.78</v>
      </c>
      <c r="E319" s="704">
        <v>-0.65</v>
      </c>
      <c r="F319" s="704">
        <v>3.16</v>
      </c>
    </row>
    <row r="320" spans="1:10" x14ac:dyDescent="0.3">
      <c r="C320" s="20" t="s">
        <v>9604</v>
      </c>
      <c r="D320" s="704">
        <v>-20.96</v>
      </c>
      <c r="E320" s="704">
        <v>-0.18099999999999999</v>
      </c>
      <c r="F320" s="704">
        <v>3.7084999999999999</v>
      </c>
      <c r="G320" s="177">
        <v>22360</v>
      </c>
    </row>
    <row r="321" spans="3:7" x14ac:dyDescent="0.3">
      <c r="C321" s="20" t="s">
        <v>9605</v>
      </c>
      <c r="D321" s="704">
        <v>-19.690000000000001</v>
      </c>
      <c r="E321" s="704">
        <v>0.4</v>
      </c>
      <c r="F321" s="704">
        <v>3.75</v>
      </c>
      <c r="G321" s="177">
        <v>31075</v>
      </c>
    </row>
    <row r="322" spans="3:7" x14ac:dyDescent="0.3">
      <c r="C322" s="20" t="s">
        <v>9606</v>
      </c>
      <c r="D322" s="704">
        <v>-17.25</v>
      </c>
      <c r="E322" s="704">
        <v>2.48</v>
      </c>
      <c r="F322" s="704">
        <v>3.08</v>
      </c>
      <c r="G322" s="177">
        <v>32450</v>
      </c>
    </row>
    <row r="323" spans="3:7" x14ac:dyDescent="0.3">
      <c r="C323" s="20" t="s">
        <v>9607</v>
      </c>
      <c r="D323" s="704">
        <v>0</v>
      </c>
      <c r="E323" s="704">
        <v>0</v>
      </c>
      <c r="F323" s="704">
        <v>0</v>
      </c>
      <c r="G323" s="177">
        <v>0</v>
      </c>
    </row>
    <row r="324" spans="3:7" x14ac:dyDescent="0.3">
      <c r="C324" s="20" t="s">
        <v>9608</v>
      </c>
      <c r="D324" s="704">
        <v>-19.190000000000001</v>
      </c>
      <c r="E324" s="704">
        <v>7.59</v>
      </c>
      <c r="F324" s="704">
        <v>4.1500000000000004</v>
      </c>
      <c r="G324" s="177">
        <v>29775</v>
      </c>
    </row>
    <row r="325" spans="3:7" x14ac:dyDescent="0.3">
      <c r="C325" s="20" t="s">
        <v>9609</v>
      </c>
      <c r="D325" s="704">
        <v>-14.5</v>
      </c>
      <c r="E325" s="704">
        <v>25.1</v>
      </c>
      <c r="F325" s="704">
        <v>3.47</v>
      </c>
      <c r="G325" s="177">
        <v>7150</v>
      </c>
    </row>
    <row r="326" spans="3:7" x14ac:dyDescent="0.3">
      <c r="C326" s="20" t="s">
        <v>9610</v>
      </c>
      <c r="D326" s="704">
        <v>-14.42</v>
      </c>
      <c r="E326" s="704">
        <v>49.38</v>
      </c>
      <c r="F326" s="704">
        <v>3.02</v>
      </c>
      <c r="G326" s="177">
        <v>60190</v>
      </c>
    </row>
    <row r="327" spans="3:7" x14ac:dyDescent="0.3">
      <c r="C327" s="20" t="s">
        <v>9611</v>
      </c>
      <c r="D327" s="704">
        <v>-39.659999999999997</v>
      </c>
      <c r="E327" s="704">
        <v>17.25</v>
      </c>
      <c r="F327" s="704">
        <v>6.8179999999999996</v>
      </c>
      <c r="G327" s="177">
        <v>109800</v>
      </c>
    </row>
    <row r="328" spans="3:7" x14ac:dyDescent="0.3">
      <c r="C328" s="20" t="s">
        <v>9612</v>
      </c>
      <c r="D328" s="704">
        <v>-38.799999999999997</v>
      </c>
      <c r="E328" s="704">
        <v>44.74</v>
      </c>
      <c r="F328" s="704">
        <v>4.4130000000000003</v>
      </c>
      <c r="G328" s="177">
        <v>118105</v>
      </c>
    </row>
    <row r="329" spans="3:7" x14ac:dyDescent="0.3">
      <c r="C329" s="20" t="s">
        <v>9613</v>
      </c>
      <c r="D329" s="704">
        <v>-48.36</v>
      </c>
      <c r="E329" s="704">
        <v>18.8</v>
      </c>
      <c r="F329" s="704">
        <v>5.64</v>
      </c>
      <c r="G329" s="177">
        <v>38050</v>
      </c>
    </row>
    <row r="330" spans="3:7" x14ac:dyDescent="0.3">
      <c r="C330" s="20" t="s">
        <v>9614</v>
      </c>
      <c r="D330" s="704">
        <v>-40</v>
      </c>
      <c r="E330" s="704">
        <v>15.5</v>
      </c>
      <c r="F330" s="704">
        <v>5</v>
      </c>
      <c r="G330" s="177">
        <v>60700</v>
      </c>
    </row>
    <row r="331" spans="3:7" x14ac:dyDescent="0.3">
      <c r="C331" s="20" t="s">
        <v>9615</v>
      </c>
      <c r="D331" s="704">
        <v>-42.49</v>
      </c>
      <c r="E331" s="704">
        <v>14.19</v>
      </c>
      <c r="F331" s="704">
        <v>5.2957000000000001</v>
      </c>
      <c r="G331" s="177">
        <v>39650</v>
      </c>
    </row>
    <row r="332" spans="3:7" x14ac:dyDescent="0.3">
      <c r="C332" s="20" t="s">
        <v>9617</v>
      </c>
      <c r="D332" s="704">
        <v>-41.1</v>
      </c>
      <c r="E332" s="704">
        <v>11.22</v>
      </c>
      <c r="F332" s="704">
        <v>4.37</v>
      </c>
      <c r="G332" s="177">
        <v>83675</v>
      </c>
    </row>
    <row r="333" spans="3:7" x14ac:dyDescent="0.3">
      <c r="C333" s="20" t="s">
        <v>9616</v>
      </c>
      <c r="D333" s="704">
        <v>-34.869999999999997</v>
      </c>
      <c r="E333" s="704">
        <v>12.85</v>
      </c>
      <c r="F333" s="704">
        <v>3.87</v>
      </c>
      <c r="G333" s="177">
        <v>97725</v>
      </c>
    </row>
    <row r="334" spans="3:7" x14ac:dyDescent="0.3">
      <c r="C334" s="20" t="s">
        <v>9618</v>
      </c>
      <c r="D334" s="704">
        <v>-31.09</v>
      </c>
      <c r="E334" s="704">
        <v>9.42</v>
      </c>
      <c r="F334" s="704">
        <v>3.77</v>
      </c>
      <c r="G334" s="177">
        <v>62115</v>
      </c>
    </row>
    <row r="335" spans="3:7" x14ac:dyDescent="0.3">
      <c r="C335" s="20" t="s">
        <v>9619</v>
      </c>
      <c r="D335" s="704">
        <v>-31.74</v>
      </c>
      <c r="E335" s="704">
        <v>7.11</v>
      </c>
      <c r="F335" s="704">
        <v>4.34</v>
      </c>
      <c r="G335" s="177">
        <v>46170</v>
      </c>
    </row>
    <row r="336" spans="3:7" x14ac:dyDescent="0.3">
      <c r="C336" s="20" t="s">
        <v>9620</v>
      </c>
      <c r="D336" s="704">
        <v>-33</v>
      </c>
      <c r="E336" s="704">
        <v>2.04</v>
      </c>
      <c r="F336" s="704">
        <v>4.83</v>
      </c>
    </row>
    <row r="337" spans="3:7" x14ac:dyDescent="0.3">
      <c r="C337" s="20" t="s">
        <v>9621</v>
      </c>
      <c r="D337" s="704">
        <v>-37.97</v>
      </c>
      <c r="E337" s="704">
        <v>-4.12</v>
      </c>
      <c r="F337" s="704">
        <v>5.34</v>
      </c>
    </row>
    <row r="338" spans="3:7" x14ac:dyDescent="0.3">
      <c r="C338" s="20" t="s">
        <v>9623</v>
      </c>
      <c r="D338" s="704">
        <v>-35</v>
      </c>
      <c r="E338" s="704">
        <v>-2</v>
      </c>
      <c r="F338" s="704">
        <v>4.05</v>
      </c>
    </row>
    <row r="339" spans="3:7" x14ac:dyDescent="0.3">
      <c r="C339" s="20" t="s">
        <v>9624</v>
      </c>
      <c r="D339" s="704">
        <v>-35</v>
      </c>
      <c r="E339" s="704">
        <v>-1.43</v>
      </c>
      <c r="F339" s="704">
        <v>3.57</v>
      </c>
      <c r="G339" s="177">
        <v>54305</v>
      </c>
    </row>
    <row r="340" spans="3:7" x14ac:dyDescent="0.3">
      <c r="C340" s="20" t="s">
        <v>9625</v>
      </c>
      <c r="D340" s="704">
        <v>-38</v>
      </c>
      <c r="E340" s="704">
        <v>6.79</v>
      </c>
      <c r="F340" s="704">
        <v>3.99</v>
      </c>
      <c r="G340" s="177">
        <v>20166</v>
      </c>
    </row>
    <row r="341" spans="3:7" x14ac:dyDescent="0.3">
      <c r="C341" s="20" t="s">
        <v>9626</v>
      </c>
      <c r="D341" s="704">
        <v>-27</v>
      </c>
      <c r="E341" s="704">
        <v>10.32</v>
      </c>
      <c r="F341" s="704">
        <v>2.4700000000000002</v>
      </c>
      <c r="G341" s="177">
        <v>15675</v>
      </c>
    </row>
    <row r="342" spans="3:7" x14ac:dyDescent="0.3">
      <c r="C342" s="20" t="s">
        <v>9627</v>
      </c>
      <c r="D342" s="704">
        <v>-32</v>
      </c>
      <c r="E342" s="704">
        <v>9.5</v>
      </c>
      <c r="F342" s="704">
        <v>3.16</v>
      </c>
      <c r="G342" s="177">
        <v>20625</v>
      </c>
    </row>
    <row r="343" spans="3:7" x14ac:dyDescent="0.3">
      <c r="C343" s="20" t="s">
        <v>9622</v>
      </c>
      <c r="D343" s="704">
        <v>-28</v>
      </c>
      <c r="E343" s="704">
        <v>6.4</v>
      </c>
      <c r="F343" s="704">
        <v>3.2</v>
      </c>
      <c r="G343" s="177">
        <v>11800</v>
      </c>
    </row>
    <row r="344" spans="3:7" x14ac:dyDescent="0.3">
      <c r="C344" s="20" t="s">
        <v>9628</v>
      </c>
      <c r="D344" s="704">
        <v>-34</v>
      </c>
      <c r="E344" s="704">
        <v>6.33</v>
      </c>
      <c r="F344" s="704">
        <v>6.79</v>
      </c>
      <c r="G344" s="177">
        <v>6600</v>
      </c>
    </row>
    <row r="345" spans="3:7" x14ac:dyDescent="0.3">
      <c r="C345" s="20" t="s">
        <v>9629</v>
      </c>
      <c r="D345" s="704">
        <v>-29.21</v>
      </c>
      <c r="E345" s="704">
        <v>3.65</v>
      </c>
      <c r="F345" s="704">
        <v>3.65</v>
      </c>
      <c r="G345" s="177">
        <v>24150</v>
      </c>
    </row>
    <row r="346" spans="3:7" x14ac:dyDescent="0.3">
      <c r="C346" s="20" t="s">
        <v>9630</v>
      </c>
      <c r="D346" s="704">
        <v>-26.43</v>
      </c>
      <c r="E346" s="704">
        <v>-2.88</v>
      </c>
      <c r="F346" s="704">
        <v>3.96</v>
      </c>
      <c r="G346" s="177">
        <v>34750</v>
      </c>
    </row>
    <row r="347" spans="3:7" x14ac:dyDescent="0.3">
      <c r="C347" s="20" t="s">
        <v>9631</v>
      </c>
      <c r="D347" s="704">
        <v>-27</v>
      </c>
      <c r="E347" s="704">
        <v>-1.36</v>
      </c>
      <c r="F347" s="704">
        <v>3.56</v>
      </c>
      <c r="G347" s="177">
        <v>49205</v>
      </c>
    </row>
    <row r="348" spans="3:7" x14ac:dyDescent="0.3">
      <c r="C348" s="20" t="s">
        <v>9632</v>
      </c>
      <c r="D348" s="704">
        <v>-23</v>
      </c>
      <c r="E348" s="704">
        <v>1.1499999999999999</v>
      </c>
      <c r="F348" s="704">
        <v>2.91</v>
      </c>
      <c r="G348" s="177">
        <v>35900</v>
      </c>
    </row>
    <row r="349" spans="3:7" x14ac:dyDescent="0.3">
      <c r="C349" s="20" t="s">
        <v>9364</v>
      </c>
      <c r="D349" s="704">
        <v>-26.5</v>
      </c>
      <c r="E349" s="704">
        <v>-1.5</v>
      </c>
      <c r="F349" s="704">
        <v>4.9169999999999998</v>
      </c>
      <c r="G349" s="177">
        <v>12655</v>
      </c>
    </row>
    <row r="350" spans="3:7" x14ac:dyDescent="0.3">
      <c r="C350" s="20" t="s">
        <v>9365</v>
      </c>
      <c r="D350" s="704">
        <v>-24.36</v>
      </c>
      <c r="E350" s="704">
        <v>-1.1870000000000001</v>
      </c>
      <c r="F350" s="704">
        <v>4.5042</v>
      </c>
      <c r="G350" s="177">
        <v>4570</v>
      </c>
    </row>
    <row r="351" spans="3:7" x14ac:dyDescent="0.3">
      <c r="C351" s="20" t="s">
        <v>9366</v>
      </c>
      <c r="D351" s="704">
        <v>-29</v>
      </c>
      <c r="E351" s="704">
        <v>2.17</v>
      </c>
      <c r="F351" s="704">
        <v>3.62</v>
      </c>
      <c r="G351" s="177">
        <v>65703</v>
      </c>
    </row>
    <row r="352" spans="3:7" x14ac:dyDescent="0.3">
      <c r="C352" s="20" t="s">
        <v>9633</v>
      </c>
      <c r="D352" s="704">
        <v>-27.8</v>
      </c>
      <c r="E352" s="704">
        <v>-1.56</v>
      </c>
      <c r="F352" s="704">
        <v>3.58</v>
      </c>
      <c r="G352" s="177">
        <v>40500</v>
      </c>
    </row>
    <row r="353" spans="3:7" x14ac:dyDescent="0.3">
      <c r="C353" s="20" t="s">
        <v>9634</v>
      </c>
      <c r="D353" s="704">
        <v>-26.5</v>
      </c>
      <c r="E353" s="704">
        <v>-0.4</v>
      </c>
      <c r="F353" s="704">
        <v>3.25</v>
      </c>
      <c r="G353" s="177">
        <v>35250</v>
      </c>
    </row>
    <row r="354" spans="3:7" x14ac:dyDescent="0.3">
      <c r="C354" s="20" t="s">
        <v>9635</v>
      </c>
      <c r="D354" s="704">
        <v>-25.5</v>
      </c>
      <c r="E354" s="704">
        <v>-0.5</v>
      </c>
      <c r="F354" s="704">
        <v>2.8</v>
      </c>
      <c r="G354" s="177">
        <v>14375</v>
      </c>
    </row>
    <row r="355" spans="3:7" x14ac:dyDescent="0.3">
      <c r="C355" s="20" t="s">
        <v>9636</v>
      </c>
      <c r="D355" s="704">
        <v>-31</v>
      </c>
      <c r="E355" s="704">
        <v>-4.68</v>
      </c>
      <c r="F355" s="704">
        <v>4.84</v>
      </c>
      <c r="G355" s="177">
        <v>25940</v>
      </c>
    </row>
    <row r="356" spans="3:7" x14ac:dyDescent="0.3">
      <c r="C356" s="20" t="s">
        <v>9637</v>
      </c>
      <c r="D356" s="704">
        <v>-20</v>
      </c>
      <c r="E356" s="704">
        <v>0.5</v>
      </c>
      <c r="F356" s="704">
        <v>2.19</v>
      </c>
      <c r="G356" s="177">
        <v>15020</v>
      </c>
    </row>
    <row r="357" spans="3:7" x14ac:dyDescent="0.3">
      <c r="C357" s="20" t="s">
        <v>9372</v>
      </c>
      <c r="D357" s="704">
        <v>-30</v>
      </c>
      <c r="E357" s="704">
        <v>-0.3</v>
      </c>
      <c r="F357" s="704">
        <v>3.93</v>
      </c>
      <c r="G357" s="177">
        <v>15100</v>
      </c>
    </row>
    <row r="358" spans="3:7" x14ac:dyDescent="0.3">
      <c r="C358" s="20" t="s">
        <v>9638</v>
      </c>
      <c r="D358" s="704">
        <v>-21.7</v>
      </c>
      <c r="E358" s="704">
        <v>1.97</v>
      </c>
      <c r="F358" s="704">
        <v>3.06</v>
      </c>
      <c r="G358" s="177">
        <v>19700</v>
      </c>
    </row>
    <row r="359" spans="3:7" x14ac:dyDescent="0.3">
      <c r="C359" s="20" t="s">
        <v>9639</v>
      </c>
      <c r="D359" s="704">
        <v>-32.5</v>
      </c>
      <c r="E359" s="704">
        <v>-5.25</v>
      </c>
      <c r="F359" s="704">
        <v>6.3</v>
      </c>
      <c r="G359" s="177">
        <v>2500</v>
      </c>
    </row>
    <row r="360" spans="3:7" x14ac:dyDescent="0.3">
      <c r="C360" s="20" t="s">
        <v>9640</v>
      </c>
      <c r="D360" s="704">
        <v>-26.3</v>
      </c>
      <c r="E360" s="704">
        <v>-4.8099999999999996</v>
      </c>
      <c r="F360" s="704">
        <v>3.492</v>
      </c>
      <c r="G360" s="177">
        <v>40425</v>
      </c>
    </row>
    <row r="361" spans="3:7" x14ac:dyDescent="0.3">
      <c r="C361" s="20" t="s">
        <v>9641</v>
      </c>
      <c r="D361" s="704">
        <v>-27.6</v>
      </c>
      <c r="E361" s="704">
        <v>0.28000000000000003</v>
      </c>
      <c r="F361" s="704">
        <v>3.91</v>
      </c>
      <c r="G361" s="177">
        <v>46938</v>
      </c>
    </row>
    <row r="362" spans="3:7" x14ac:dyDescent="0.3">
      <c r="C362" s="20" t="s">
        <v>9377</v>
      </c>
      <c r="D362" s="704">
        <v>-35</v>
      </c>
      <c r="E362" s="704">
        <v>7</v>
      </c>
      <c r="F362" s="704">
        <v>1.8</v>
      </c>
      <c r="G362" s="177">
        <v>300</v>
      </c>
    </row>
    <row r="363" spans="3:7" x14ac:dyDescent="0.3">
      <c r="C363" s="20" t="s">
        <v>9642</v>
      </c>
      <c r="D363" s="704">
        <v>-24</v>
      </c>
      <c r="E363" s="704">
        <v>-0.95</v>
      </c>
      <c r="F363" s="704">
        <v>3.0640000000000001</v>
      </c>
      <c r="G363" s="177">
        <v>21150</v>
      </c>
    </row>
    <row r="364" spans="3:7" x14ac:dyDescent="0.3">
      <c r="C364" s="20" t="s">
        <v>9643</v>
      </c>
      <c r="D364" s="704">
        <v>-24</v>
      </c>
      <c r="E364" s="704">
        <v>-0.84</v>
      </c>
      <c r="F364" s="704">
        <v>3.1</v>
      </c>
      <c r="G364" s="177">
        <v>17050</v>
      </c>
    </row>
    <row r="365" spans="3:7" x14ac:dyDescent="0.3">
      <c r="C365" s="20" t="s">
        <v>9644</v>
      </c>
      <c r="D365" s="704">
        <v>-33</v>
      </c>
      <c r="E365" s="704">
        <v>3</v>
      </c>
      <c r="F365" s="704">
        <v>5.7</v>
      </c>
      <c r="G365" s="177">
        <v>2450</v>
      </c>
    </row>
    <row r="366" spans="3:7" x14ac:dyDescent="0.3">
      <c r="C366" s="20" t="s">
        <v>9645</v>
      </c>
      <c r="D366" s="704">
        <v>0</v>
      </c>
      <c r="E366" s="704">
        <v>0</v>
      </c>
      <c r="F366" s="704">
        <v>0</v>
      </c>
      <c r="G366" s="704">
        <v>0</v>
      </c>
    </row>
    <row r="367" spans="3:7" x14ac:dyDescent="0.3">
      <c r="C367" s="20" t="s">
        <v>9646</v>
      </c>
      <c r="D367" s="704">
        <v>0</v>
      </c>
      <c r="E367" s="704">
        <v>0</v>
      </c>
      <c r="F367" s="704">
        <v>0</v>
      </c>
      <c r="G367" s="704">
        <v>0</v>
      </c>
    </row>
    <row r="368" spans="3:7" x14ac:dyDescent="0.3">
      <c r="C368" s="20" t="s">
        <v>9383</v>
      </c>
      <c r="D368" s="704">
        <v>-23.16</v>
      </c>
      <c r="E368" s="704">
        <v>-1.29</v>
      </c>
      <c r="F368" s="704">
        <v>2.8759999999999999</v>
      </c>
      <c r="G368" s="177">
        <v>53250</v>
      </c>
    </row>
    <row r="369" spans="3:7" x14ac:dyDescent="0.3">
      <c r="C369" s="20" t="s">
        <v>9647</v>
      </c>
      <c r="D369" s="704">
        <v>-28</v>
      </c>
      <c r="E369" s="704">
        <v>-4.5999999999999996</v>
      </c>
      <c r="F369" s="704">
        <v>3</v>
      </c>
      <c r="G369" s="177">
        <v>21925</v>
      </c>
    </row>
    <row r="370" spans="3:7" x14ac:dyDescent="0.3">
      <c r="C370" s="20" t="s">
        <v>9648</v>
      </c>
      <c r="D370" s="704">
        <v>-21.95</v>
      </c>
      <c r="E370" s="704">
        <v>0.44</v>
      </c>
      <c r="F370" s="704">
        <v>2.46</v>
      </c>
      <c r="G370" s="177">
        <v>24800</v>
      </c>
    </row>
    <row r="371" spans="3:7" x14ac:dyDescent="0.3">
      <c r="C371" s="20" t="s">
        <v>9649</v>
      </c>
      <c r="D371" s="704">
        <v>-27.6</v>
      </c>
      <c r="E371" s="704">
        <v>-2.38</v>
      </c>
      <c r="F371" s="704">
        <v>3.74</v>
      </c>
      <c r="G371" s="177">
        <v>25925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rgb="FF00B0F0"/>
  </sheetPr>
  <dimension ref="A1:BC2330"/>
  <sheetViews>
    <sheetView tabSelected="1" topLeftCell="A76" zoomScaleNormal="100" workbookViewId="0">
      <pane xSplit="1" topLeftCell="B1" activePane="topRight" state="frozen"/>
      <selection pane="topRight" activeCell="D94" sqref="D94"/>
    </sheetView>
  </sheetViews>
  <sheetFormatPr defaultColWidth="8.88671875" defaultRowHeight="14.4" x14ac:dyDescent="0.3"/>
  <cols>
    <col min="1" max="1" width="11.6640625" customWidth="1"/>
    <col min="2" max="2" width="14.6640625" style="704" bestFit="1" customWidth="1"/>
    <col min="3" max="3" width="15.88671875" style="704" bestFit="1" customWidth="1"/>
    <col min="4" max="4" width="12.6640625" customWidth="1"/>
    <col min="5" max="5" width="8.33203125" customWidth="1"/>
    <col min="6" max="6" width="10.6640625" bestFit="1" customWidth="1"/>
    <col min="7" max="7" width="24.44140625" bestFit="1" customWidth="1"/>
    <col min="8" max="8" width="15.6640625" bestFit="1" customWidth="1"/>
    <col min="9" max="9" width="12.88671875" customWidth="1"/>
    <col min="10" max="10" width="12.6640625" bestFit="1" customWidth="1"/>
    <col min="11" max="11" width="12.6640625" customWidth="1"/>
    <col min="12" max="12" width="11" bestFit="1" customWidth="1"/>
    <col min="13" max="13" width="21.44140625" style="182" bestFit="1" customWidth="1"/>
    <col min="14" max="14" width="16.88671875" customWidth="1"/>
    <col min="15" max="15" width="16" bestFit="1" customWidth="1"/>
    <col min="16" max="16" width="17.44140625" bestFit="1" customWidth="1"/>
    <col min="17" max="17" width="7.44140625" customWidth="1"/>
    <col min="18" max="18" width="9.109375" customWidth="1"/>
    <col min="19" max="19" width="19.88671875" bestFit="1" customWidth="1"/>
    <col min="20" max="20" width="19.33203125" bestFit="1" customWidth="1"/>
    <col min="21" max="21" width="16.44140625" bestFit="1" customWidth="1"/>
    <col min="22" max="22" width="3.88671875" bestFit="1" customWidth="1"/>
    <col min="23" max="23" width="6.109375" bestFit="1" customWidth="1"/>
  </cols>
  <sheetData>
    <row r="1" spans="1:14" s="28" customFormat="1" ht="33.75" customHeight="1" x14ac:dyDescent="0.3">
      <c r="A1" s="831" t="s">
        <v>921</v>
      </c>
      <c r="B1" s="906" t="s">
        <v>2447</v>
      </c>
      <c r="C1" s="906" t="s">
        <v>2448</v>
      </c>
      <c r="D1" s="35"/>
      <c r="E1" s="35"/>
      <c r="F1" s="35"/>
      <c r="G1" s="35"/>
      <c r="M1" s="176"/>
      <c r="N1" s="35"/>
    </row>
    <row r="2" spans="1:14" x14ac:dyDescent="0.3">
      <c r="A2" s="832">
        <v>41306</v>
      </c>
      <c r="B2" s="907">
        <f t="shared" ref="B2:B7" si="0">AVERAGEIF($N$1914:$N$1048576,MONTH(A2),$M$1914:$M$1048576)</f>
        <v>1.5470588235294118</v>
      </c>
      <c r="C2" s="907">
        <f>SUMPRODUCT($M$2246:$M$2330*$D$2246:$D$2330)/SUM($D$2246:$D$2330)</f>
        <v>1.5659452837893018</v>
      </c>
      <c r="D2" s="40"/>
      <c r="E2" s="827"/>
      <c r="F2" s="827"/>
      <c r="G2" s="40"/>
      <c r="M2" s="177"/>
      <c r="N2" s="32"/>
    </row>
    <row r="3" spans="1:14" x14ac:dyDescent="0.3">
      <c r="A3" s="833">
        <v>41334</v>
      </c>
      <c r="B3" s="908">
        <f t="shared" si="0"/>
        <v>-3.0970873786407767</v>
      </c>
      <c r="C3" s="908">
        <f>SUMPRODUCT($M$2143:$M$2245*$D$2143:$D$2245)/SUM($D$2143:$D$2245)</f>
        <v>-0.99156031288596125</v>
      </c>
      <c r="D3" s="40"/>
      <c r="E3" s="40"/>
      <c r="F3" s="40"/>
      <c r="G3" s="40"/>
      <c r="M3" s="177"/>
      <c r="N3" s="32"/>
    </row>
    <row r="4" spans="1:14" x14ac:dyDescent="0.3">
      <c r="A4" s="833">
        <v>41365</v>
      </c>
      <c r="B4" s="908">
        <f t="shared" si="0"/>
        <v>0.89344262295081966</v>
      </c>
      <c r="C4" s="908">
        <f>SUMPRODUCT($M$2082:$M$2142*$D$2082:$D$2142)/SUM($D$2082:$D$2142)</f>
        <v>1.1970164609053497</v>
      </c>
      <c r="D4" s="40"/>
      <c r="E4" s="40"/>
      <c r="F4" s="40"/>
      <c r="G4" s="40"/>
      <c r="M4" s="177"/>
      <c r="N4" s="32"/>
    </row>
    <row r="5" spans="1:14" x14ac:dyDescent="0.3">
      <c r="A5" s="833">
        <v>41395</v>
      </c>
      <c r="B5" s="908">
        <f t="shared" si="0"/>
        <v>1.9152542372881356</v>
      </c>
      <c r="C5" s="908">
        <f>SUMPRODUCT($M$2023:$M$2081*$D$2023:$D$2081)/SUM($D$2023:$D$2081)</f>
        <v>2.7894472361809046</v>
      </c>
      <c r="D5" s="40"/>
      <c r="E5" s="40"/>
      <c r="F5" s="40"/>
      <c r="G5" s="40"/>
      <c r="M5" s="177"/>
      <c r="N5" s="32"/>
    </row>
    <row r="6" spans="1:14" x14ac:dyDescent="0.3">
      <c r="A6" s="833">
        <v>41426</v>
      </c>
      <c r="B6" s="908">
        <f t="shared" si="0"/>
        <v>12.027777777777779</v>
      </c>
      <c r="C6" s="908">
        <f>SUMPRODUCT($M$1987:$M$2022*$D$1987:$D$2022)/SUM($D$1987:$D$2022)</f>
        <v>13.234357224118316</v>
      </c>
      <c r="D6" s="40"/>
      <c r="E6" s="40"/>
      <c r="F6" s="40"/>
      <c r="G6" s="40"/>
      <c r="M6" s="177"/>
      <c r="N6" s="32"/>
    </row>
    <row r="7" spans="1:14" x14ac:dyDescent="0.3">
      <c r="A7" s="833">
        <v>41456</v>
      </c>
      <c r="B7" s="908">
        <f t="shared" si="0"/>
        <v>7.5367647058823533</v>
      </c>
      <c r="C7" s="908">
        <f>SUMPRODUCT($M$1919:$M$1986*$D$1919:$D$1986)/SUM($D$1919:$D$1986)</f>
        <v>8.2857800276115974</v>
      </c>
      <c r="D7" s="40"/>
      <c r="E7" s="40"/>
      <c r="F7" s="40"/>
      <c r="G7" s="40"/>
      <c r="M7" s="177"/>
      <c r="N7" s="32"/>
    </row>
    <row r="8" spans="1:14" x14ac:dyDescent="0.3">
      <c r="A8" s="833">
        <v>41487</v>
      </c>
      <c r="B8" s="908">
        <f>AVERAGEIF($N$1855:$N$1048576,MONTH(A8),$M$1855:$M$1048576)</f>
        <v>5.69140625</v>
      </c>
      <c r="C8" s="908">
        <f>SUMPRODUCT($M$1855:$M$1918*$D$1855:$D$1918)/SUM($D$1855:$D$1918)</f>
        <v>7.7165658004034654</v>
      </c>
      <c r="D8" s="40"/>
      <c r="E8" s="40"/>
      <c r="F8" s="40"/>
      <c r="G8" s="40"/>
      <c r="M8" s="177"/>
      <c r="N8" s="32"/>
    </row>
    <row r="9" spans="1:14" x14ac:dyDescent="0.3">
      <c r="A9" s="833">
        <v>41518</v>
      </c>
      <c r="B9" s="908">
        <f>AVERAGEIF($N$1756:$N$1048576,MONTH(A9),$M$1756:$M$1048576)</f>
        <v>9.7135416666666661</v>
      </c>
      <c r="C9" s="908">
        <f>SUMPRODUCT($M$1756:$M$1854*$D$1756:$D$1854)/SUM($D$1756:$D$1854)</f>
        <v>11.233199547185345</v>
      </c>
      <c r="D9" s="828"/>
      <c r="E9" s="828"/>
      <c r="F9" s="40"/>
      <c r="G9" s="829"/>
      <c r="M9" s="177"/>
      <c r="N9" s="29"/>
    </row>
    <row r="10" spans="1:14" x14ac:dyDescent="0.3">
      <c r="A10" s="833">
        <v>41548</v>
      </c>
      <c r="B10" s="908">
        <f>AVERAGEIF($N$1476:$N$1048576,MONTH(A10),$M$1476:$M$1048576)</f>
        <v>2.8245614035087718</v>
      </c>
      <c r="C10" s="908">
        <f>SUMPRODUCT($M$1695:$M$1758*$D$1695:$D$1758)/SUM($D$1695:$D$1758)</f>
        <v>4.215671022609417</v>
      </c>
      <c r="D10" s="828"/>
      <c r="E10" s="828"/>
      <c r="F10" s="830"/>
      <c r="G10" s="829"/>
      <c r="M10" s="177"/>
      <c r="N10" s="29"/>
    </row>
    <row r="11" spans="1:14" x14ac:dyDescent="0.3">
      <c r="A11" s="833">
        <v>41579</v>
      </c>
      <c r="B11" s="908">
        <f>AVERAGEIF($N$1476:$N$1048576,MONTH(A11),$M$1476:$M$1048576)</f>
        <v>0.68686868686868685</v>
      </c>
      <c r="C11" s="908">
        <f>SUMPRODUCT($M$1595:$M$1694*$D$1595:$D$1694)/SUM($D$1595:$D$1694)</f>
        <v>1.2520424836601307</v>
      </c>
      <c r="D11" s="33"/>
      <c r="E11" s="33"/>
      <c r="F11" s="33"/>
      <c r="G11" s="33"/>
      <c r="M11" s="177"/>
      <c r="N11" s="29"/>
    </row>
    <row r="12" spans="1:14" x14ac:dyDescent="0.3">
      <c r="A12" s="834">
        <v>41609</v>
      </c>
      <c r="B12" s="909">
        <f>AVERAGEIF($N$1476:$N$1048576,MONTH(A12),$M$1476:$M$1048576)</f>
        <v>-2.4</v>
      </c>
      <c r="C12" s="909">
        <f>SUMPRODUCT($M$1552:$M$1594*$D$1552:$D$1594)/SUM($D$1552:$D$1594)</f>
        <v>-0.9435770049680624</v>
      </c>
      <c r="D12" s="33"/>
      <c r="E12" s="33"/>
      <c r="F12" s="33"/>
      <c r="G12" s="33"/>
      <c r="M12" s="177"/>
      <c r="N12" s="29"/>
    </row>
    <row r="13" spans="1:14" x14ac:dyDescent="0.3">
      <c r="A13" s="832">
        <v>41640</v>
      </c>
      <c r="B13" s="907">
        <f>AVERAGEIF($N$1476:$N$1048576,MONTH(A13),$M$1476:$M$1048576)</f>
        <v>3.3866666666666667</v>
      </c>
      <c r="C13" s="907">
        <f>SUMPRODUCT($M$1476:$M$1551*$D$1476:$D$1551)/SUM($D$1476:$D$1551)</f>
        <v>5.155913978494624</v>
      </c>
      <c r="D13" s="33"/>
      <c r="E13" s="33"/>
      <c r="F13" s="33"/>
      <c r="G13" s="33"/>
      <c r="M13" s="177"/>
      <c r="N13" s="29"/>
    </row>
    <row r="14" spans="1:14" x14ac:dyDescent="0.3">
      <c r="A14" s="833">
        <v>41671</v>
      </c>
      <c r="B14" s="908">
        <f t="shared" ref="B14:B22" si="1">AVERAGEIF($T$216:$T$1472,MONTH(A14),$R$216:$R$1472)</f>
        <v>0.85561224489795917</v>
      </c>
      <c r="C14" s="908">
        <f>SUMPRODUCT($R$1374:$R$1472*$D$1374:$D$1472)/SUM($D$1374:$D$1472)</f>
        <v>2.3250198202959833</v>
      </c>
      <c r="D14" s="33"/>
      <c r="E14" s="33"/>
      <c r="F14" s="33"/>
      <c r="G14" s="33"/>
      <c r="M14" s="177"/>
      <c r="N14" s="29"/>
    </row>
    <row r="15" spans="1:14" x14ac:dyDescent="0.3">
      <c r="A15" s="833">
        <v>41699</v>
      </c>
      <c r="B15" s="908">
        <f t="shared" si="1"/>
        <v>1.6676258992805757</v>
      </c>
      <c r="C15" s="908">
        <f>SUMPRODUCT($R$1213:$R$1373*$D$1213:$D$1373)/SUM($D$1213:$D$1373)</f>
        <v>3.2914830670304926</v>
      </c>
      <c r="D15" s="33"/>
      <c r="E15" s="33"/>
      <c r="F15" s="33"/>
      <c r="G15" s="33"/>
      <c r="M15" s="177"/>
      <c r="N15" s="29"/>
    </row>
    <row r="16" spans="1:14" x14ac:dyDescent="0.3">
      <c r="A16" s="833">
        <v>41730</v>
      </c>
      <c r="B16" s="908">
        <f t="shared" si="1"/>
        <v>2.1522935779816512</v>
      </c>
      <c r="C16" s="908">
        <f>SUMPRODUCT($R$1087:$R$1212*$D$1087:$D$1212)/SUM($D$1087:$D$1212)</f>
        <v>2.6506567288023004</v>
      </c>
      <c r="D16" s="33"/>
      <c r="E16" s="33"/>
      <c r="F16" s="33"/>
      <c r="G16" s="33"/>
      <c r="M16" s="177"/>
      <c r="N16" s="29"/>
    </row>
    <row r="17" spans="1:14" x14ac:dyDescent="0.3">
      <c r="A17" s="833">
        <v>41760</v>
      </c>
      <c r="B17" s="908">
        <f t="shared" si="1"/>
        <v>-0.16800000000000001</v>
      </c>
      <c r="C17" s="908">
        <f>SUMPRODUCT($R$941:$R$1086*$D$941:$D$1086)/SUM($D$941:$D$1086)</f>
        <v>1.6943368192641812</v>
      </c>
      <c r="D17" s="33"/>
      <c r="E17" s="33"/>
      <c r="F17" s="33"/>
      <c r="G17" s="33"/>
      <c r="M17" s="177"/>
      <c r="N17" s="29"/>
    </row>
    <row r="18" spans="1:14" ht="12" customHeight="1" x14ac:dyDescent="0.3">
      <c r="A18" s="833">
        <v>41791</v>
      </c>
      <c r="B18" s="908">
        <f t="shared" si="1"/>
        <v>1.356204379562044</v>
      </c>
      <c r="C18" s="908">
        <f>SUMPRODUCT($R$789:$R$940*$D$789:$D$940)/SUM($D$789:$D$940)</f>
        <v>2.719878083627012</v>
      </c>
      <c r="D18" s="33"/>
      <c r="E18" s="33"/>
      <c r="F18" s="33"/>
      <c r="G18" s="33"/>
      <c r="M18" s="177"/>
      <c r="N18" s="29"/>
    </row>
    <row r="19" spans="1:14" x14ac:dyDescent="0.3">
      <c r="A19" s="833">
        <v>41821</v>
      </c>
      <c r="B19" s="908">
        <f t="shared" si="1"/>
        <v>7.6562500000000006E-2</v>
      </c>
      <c r="C19" s="908">
        <f>SUMPRODUCT($R$715:$R$788*$D$715:$D$788)/SUM($D$715:$D$788)</f>
        <v>0.78099122860823167</v>
      </c>
      <c r="D19" s="33"/>
      <c r="E19" s="33"/>
      <c r="F19" s="33"/>
      <c r="G19" s="33"/>
      <c r="M19" s="177"/>
      <c r="N19" s="29"/>
    </row>
    <row r="20" spans="1:14" x14ac:dyDescent="0.3">
      <c r="A20" s="833">
        <v>41852</v>
      </c>
      <c r="B20" s="908">
        <f t="shared" si="1"/>
        <v>4.6190476190476186</v>
      </c>
      <c r="C20" s="908">
        <f>SUMPRODUCT($R$652:$R$714*$D$652:$D$714)/SUM($D$652:$D$714)</f>
        <v>3.9248591108328115</v>
      </c>
      <c r="D20" s="33"/>
      <c r="E20" s="33"/>
      <c r="F20" s="33"/>
      <c r="G20" s="33"/>
      <c r="M20" s="177"/>
      <c r="N20" s="29"/>
    </row>
    <row r="21" spans="1:14" x14ac:dyDescent="0.3">
      <c r="A21" s="833">
        <v>41883</v>
      </c>
      <c r="B21" s="908">
        <f t="shared" si="1"/>
        <v>5.2016129032258061</v>
      </c>
      <c r="C21" s="908">
        <f>SUMPRODUCT($R$497:$R$651*$D$497:$D$651)/SUM($D$497:$D$651)</f>
        <v>5.5885844748858444</v>
      </c>
      <c r="D21" s="33"/>
      <c r="E21" s="33"/>
      <c r="F21" s="33"/>
      <c r="G21" s="33"/>
      <c r="M21" s="177"/>
      <c r="N21" s="29"/>
    </row>
    <row r="22" spans="1:14" x14ac:dyDescent="0.3">
      <c r="A22" s="833">
        <v>41913</v>
      </c>
      <c r="B22" s="908">
        <f t="shared" si="1"/>
        <v>6.5493827160493829</v>
      </c>
      <c r="C22" s="908">
        <f>SUMPRODUCT($R$416:$R$496*$D$416:$D$496)/SUM($D$416:$D$496)</f>
        <v>7.4287497246898173</v>
      </c>
      <c r="D22" s="33"/>
      <c r="E22" s="33"/>
      <c r="F22" s="33"/>
      <c r="G22" s="33"/>
      <c r="M22" s="177"/>
      <c r="N22" s="29"/>
    </row>
    <row r="23" spans="1:14" x14ac:dyDescent="0.3">
      <c r="A23" s="833">
        <v>41944</v>
      </c>
      <c r="B23" s="908">
        <f>AVERAGEIF($V$216:$V$1472,MONTH(A23),$R$216:$R$1472)</f>
        <v>6.661458333333333</v>
      </c>
      <c r="C23" s="908">
        <f>SUMPRODUCT($R$272:$R$415*$D$272:$D$415)/SUM($D$272:$D$415)</f>
        <v>6.6871157444533544</v>
      </c>
      <c r="D23" s="33"/>
      <c r="E23" s="33"/>
      <c r="F23" s="33"/>
      <c r="G23" s="33"/>
      <c r="M23" s="177"/>
      <c r="N23" s="29"/>
    </row>
    <row r="24" spans="1:14" x14ac:dyDescent="0.3">
      <c r="A24" s="834">
        <v>41974</v>
      </c>
      <c r="B24" s="909">
        <f>AVERAGEIF($V$216:$V$1472,MONTH(A24),$R$216:$R$1472)</f>
        <v>10.022727272727273</v>
      </c>
      <c r="C24" s="909">
        <f>SUMPRODUCT($R$216:$R$271*$D$216:$D$271)/SUM($D$216:$D$271)</f>
        <v>12.142857142857142</v>
      </c>
      <c r="D24" s="33"/>
      <c r="E24" s="33"/>
      <c r="F24" s="33"/>
      <c r="G24" s="33"/>
      <c r="M24" s="177"/>
      <c r="N24" s="29"/>
    </row>
    <row r="25" spans="1:14" x14ac:dyDescent="0.3">
      <c r="A25" s="835">
        <v>42005</v>
      </c>
      <c r="B25" s="910">
        <f>AVERAGEIF($V$100:$V$211,MONTH(A25),$R$100:$R$211)</f>
        <v>7.7954545454545459</v>
      </c>
      <c r="C25" s="910">
        <f>SUMPRODUCT($R$100:$R$211*$D$100:$D$211)/SUM($D$100:$D$211)</f>
        <v>9.7523441809156086</v>
      </c>
      <c r="D25" s="33"/>
      <c r="E25" s="33"/>
      <c r="F25" s="33"/>
      <c r="G25" s="33"/>
      <c r="M25" s="177"/>
      <c r="N25" s="29"/>
    </row>
    <row r="26" spans="1:14" x14ac:dyDescent="0.3">
      <c r="A26" s="835">
        <v>42036</v>
      </c>
      <c r="B26" s="910">
        <v>1.46</v>
      </c>
      <c r="C26" s="910">
        <v>3.79</v>
      </c>
      <c r="D26" s="33"/>
      <c r="E26" s="33"/>
      <c r="F26" s="33"/>
      <c r="G26" s="33"/>
      <c r="M26" s="177"/>
      <c r="N26" s="29"/>
    </row>
    <row r="27" spans="1:14" x14ac:dyDescent="0.3">
      <c r="A27" s="835">
        <v>42064</v>
      </c>
      <c r="B27" s="910">
        <v>3.85</v>
      </c>
      <c r="C27" s="910">
        <v>4.74</v>
      </c>
      <c r="D27" s="33"/>
      <c r="E27" s="33"/>
      <c r="F27" s="33"/>
      <c r="G27" s="33"/>
      <c r="M27" s="177"/>
      <c r="N27" s="29"/>
    </row>
    <row r="28" spans="1:14" x14ac:dyDescent="0.3">
      <c r="A28" s="835">
        <v>42095</v>
      </c>
      <c r="B28" s="910">
        <v>3.66</v>
      </c>
      <c r="C28" s="910">
        <v>6.14</v>
      </c>
      <c r="D28" s="33"/>
      <c r="E28" s="33"/>
      <c r="F28" s="33"/>
      <c r="G28" s="33"/>
      <c r="M28" s="177"/>
      <c r="N28" s="29"/>
    </row>
    <row r="29" spans="1:14" x14ac:dyDescent="0.3">
      <c r="A29" s="835">
        <v>42125</v>
      </c>
      <c r="B29" s="910">
        <v>5.48</v>
      </c>
      <c r="C29" s="910">
        <v>6.24</v>
      </c>
      <c r="D29" s="33"/>
      <c r="E29" s="33"/>
      <c r="F29" s="33"/>
      <c r="G29" s="33"/>
      <c r="M29" s="177"/>
      <c r="N29" s="29"/>
    </row>
    <row r="30" spans="1:14" x14ac:dyDescent="0.3">
      <c r="A30" s="835">
        <v>42156</v>
      </c>
      <c r="B30" s="910">
        <v>8.4499999999999993</v>
      </c>
      <c r="C30" s="910">
        <v>8.36</v>
      </c>
      <c r="D30" s="33"/>
      <c r="E30" s="33"/>
      <c r="F30" s="33"/>
      <c r="G30" s="33"/>
      <c r="M30" s="177"/>
      <c r="N30" s="29"/>
    </row>
    <row r="31" spans="1:14" x14ac:dyDescent="0.3">
      <c r="A31" s="835">
        <v>42186</v>
      </c>
      <c r="B31" s="910">
        <v>11.64</v>
      </c>
      <c r="C31" s="910">
        <v>11.87</v>
      </c>
      <c r="D31" s="33"/>
      <c r="E31" s="33"/>
      <c r="F31" s="33"/>
      <c r="G31" s="33"/>
      <c r="M31" s="177"/>
      <c r="N31" s="29"/>
    </row>
    <row r="32" spans="1:14" x14ac:dyDescent="0.3">
      <c r="A32" s="835">
        <v>42217</v>
      </c>
      <c r="B32" s="910">
        <v>12.82</v>
      </c>
      <c r="C32" s="910">
        <v>13.52</v>
      </c>
      <c r="D32" s="33"/>
      <c r="E32" s="33"/>
      <c r="F32" s="33"/>
      <c r="G32" s="33"/>
      <c r="M32" s="177"/>
      <c r="N32" s="29"/>
    </row>
    <row r="33" spans="1:14" x14ac:dyDescent="0.3">
      <c r="A33" s="835">
        <v>42248</v>
      </c>
      <c r="B33" s="910">
        <v>9.07</v>
      </c>
      <c r="C33" s="910">
        <v>10.17</v>
      </c>
      <c r="D33" s="33"/>
      <c r="E33" s="33"/>
      <c r="F33" s="33"/>
      <c r="G33" s="33"/>
      <c r="M33" s="177"/>
      <c r="N33" s="29"/>
    </row>
    <row r="34" spans="1:14" x14ac:dyDescent="0.3">
      <c r="A34" s="835">
        <v>42278</v>
      </c>
      <c r="B34" s="910">
        <v>10.78</v>
      </c>
      <c r="C34" s="910">
        <v>11.6</v>
      </c>
      <c r="D34" s="33"/>
      <c r="E34" s="33"/>
      <c r="F34" s="33"/>
      <c r="G34" s="33"/>
      <c r="M34" s="177"/>
      <c r="N34" s="29"/>
    </row>
    <row r="35" spans="1:14" x14ac:dyDescent="0.3">
      <c r="A35" s="835">
        <v>42309</v>
      </c>
      <c r="B35" s="910">
        <v>2.88</v>
      </c>
      <c r="C35" s="910">
        <v>3.35</v>
      </c>
      <c r="D35" s="33"/>
      <c r="E35" s="33"/>
      <c r="F35" s="33"/>
      <c r="G35" s="33"/>
      <c r="M35" s="177"/>
      <c r="N35" s="29"/>
    </row>
    <row r="36" spans="1:14" x14ac:dyDescent="0.3">
      <c r="A36" s="834">
        <v>42339</v>
      </c>
      <c r="B36" s="909">
        <v>7.27</v>
      </c>
      <c r="C36" s="909">
        <v>7.34</v>
      </c>
      <c r="D36" s="33"/>
      <c r="E36" s="33"/>
      <c r="F36" s="33"/>
      <c r="G36" s="33"/>
      <c r="M36" s="177"/>
      <c r="N36" s="29"/>
    </row>
    <row r="37" spans="1:14" x14ac:dyDescent="0.3">
      <c r="A37" s="835">
        <v>42370</v>
      </c>
      <c r="B37" s="1028">
        <v>12.89</v>
      </c>
      <c r="C37" s="1028">
        <v>13.88</v>
      </c>
      <c r="D37" s="33"/>
      <c r="E37" s="33"/>
      <c r="F37" s="33"/>
      <c r="G37" s="33"/>
      <c r="M37" s="177"/>
      <c r="N37" s="29"/>
    </row>
    <row r="38" spans="1:14" x14ac:dyDescent="0.3">
      <c r="A38" s="835">
        <v>42401</v>
      </c>
      <c r="B38" s="1028">
        <v>9.34</v>
      </c>
      <c r="C38" s="1028">
        <v>11.03</v>
      </c>
      <c r="D38" s="33"/>
      <c r="E38" s="33"/>
      <c r="F38" s="33"/>
      <c r="G38" s="33"/>
      <c r="M38" s="177"/>
      <c r="N38" s="29"/>
    </row>
    <row r="39" spans="1:14" x14ac:dyDescent="0.3">
      <c r="A39" s="833">
        <v>42430</v>
      </c>
      <c r="B39" s="1028">
        <v>4.67</v>
      </c>
      <c r="C39" s="1028">
        <v>5.19</v>
      </c>
      <c r="D39" s="33"/>
      <c r="E39" s="33"/>
      <c r="F39" s="33"/>
      <c r="G39" s="33"/>
      <c r="M39" s="177"/>
      <c r="N39" s="29"/>
    </row>
    <row r="40" spans="1:14" x14ac:dyDescent="0.3">
      <c r="A40" s="833">
        <v>42461</v>
      </c>
      <c r="B40" s="1028">
        <v>1.86</v>
      </c>
      <c r="C40" s="1028">
        <v>3.27</v>
      </c>
      <c r="D40" s="33"/>
      <c r="E40" s="33"/>
      <c r="F40" s="33"/>
      <c r="G40" s="33"/>
      <c r="M40" s="177"/>
      <c r="N40" s="29"/>
    </row>
    <row r="41" spans="1:14" x14ac:dyDescent="0.3">
      <c r="A41" s="835">
        <v>42491</v>
      </c>
      <c r="B41" s="1028">
        <v>2.84</v>
      </c>
      <c r="C41" s="1028">
        <v>3.99</v>
      </c>
      <c r="D41" s="33"/>
      <c r="E41" s="33"/>
      <c r="F41" s="33"/>
      <c r="G41" s="33"/>
      <c r="M41" s="177"/>
      <c r="N41" s="29"/>
    </row>
    <row r="42" spans="1:14" x14ac:dyDescent="0.3">
      <c r="A42" s="833">
        <v>42522</v>
      </c>
      <c r="B42" s="1029">
        <v>5.73</v>
      </c>
      <c r="C42" s="1029">
        <v>8.58</v>
      </c>
      <c r="D42" s="33"/>
      <c r="E42" s="33"/>
      <c r="F42" s="33"/>
      <c r="G42" s="33"/>
      <c r="M42" s="177"/>
      <c r="N42" s="29"/>
    </row>
    <row r="43" spans="1:14" x14ac:dyDescent="0.3">
      <c r="A43" s="1030">
        <v>42567</v>
      </c>
      <c r="B43" s="1029">
        <v>1.44</v>
      </c>
      <c r="C43" s="1029">
        <v>0.4</v>
      </c>
      <c r="D43" s="33"/>
      <c r="E43" s="33"/>
      <c r="F43" s="33"/>
      <c r="G43" s="33"/>
      <c r="M43" s="177"/>
      <c r="N43" s="29"/>
    </row>
    <row r="44" spans="1:14" x14ac:dyDescent="0.3">
      <c r="A44" s="1030">
        <v>42598</v>
      </c>
      <c r="B44" s="1029">
        <v>2.08</v>
      </c>
      <c r="C44" s="1029">
        <v>3.18</v>
      </c>
      <c r="D44" s="33"/>
      <c r="E44" s="33"/>
      <c r="F44" s="33"/>
      <c r="G44" s="33"/>
      <c r="M44" s="177"/>
      <c r="N44" s="29"/>
    </row>
    <row r="45" spans="1:14" x14ac:dyDescent="0.3">
      <c r="A45" s="1030">
        <v>42614</v>
      </c>
      <c r="B45" s="1029">
        <v>2.75</v>
      </c>
      <c r="C45" s="1029">
        <v>3.42</v>
      </c>
      <c r="D45" s="33"/>
      <c r="E45" s="33"/>
      <c r="F45" s="33"/>
      <c r="G45" s="33"/>
      <c r="M45" s="177"/>
      <c r="N45" s="29"/>
    </row>
    <row r="46" spans="1:14" x14ac:dyDescent="0.3">
      <c r="A46" s="1030">
        <v>42644</v>
      </c>
      <c r="B46" s="1029">
        <v>2.25</v>
      </c>
      <c r="C46" s="1029">
        <v>2.29</v>
      </c>
      <c r="D46" s="33"/>
      <c r="E46" s="33"/>
      <c r="F46" s="33"/>
      <c r="G46" s="33"/>
      <c r="M46" s="177"/>
      <c r="N46" s="29"/>
    </row>
    <row r="47" spans="1:14" x14ac:dyDescent="0.3">
      <c r="A47" s="1030">
        <v>42675</v>
      </c>
      <c r="B47" s="1029">
        <v>0.88</v>
      </c>
      <c r="C47" s="1029">
        <v>4.32</v>
      </c>
      <c r="D47" s="33"/>
      <c r="E47" s="33"/>
      <c r="F47" s="33"/>
      <c r="G47" s="33"/>
      <c r="M47" s="177"/>
      <c r="N47" s="29"/>
    </row>
    <row r="48" spans="1:14" x14ac:dyDescent="0.3">
      <c r="A48" s="1030">
        <v>42705</v>
      </c>
      <c r="B48" s="1029">
        <v>3.6</v>
      </c>
      <c r="C48" s="1029">
        <v>6.8</v>
      </c>
      <c r="D48" s="33"/>
      <c r="E48" s="33"/>
      <c r="F48" s="33"/>
      <c r="G48" s="33"/>
      <c r="M48" s="177"/>
      <c r="N48" s="29"/>
    </row>
    <row r="49" spans="1:14" x14ac:dyDescent="0.3">
      <c r="A49" s="1031">
        <v>42751</v>
      </c>
      <c r="B49" s="1032">
        <v>2.64</v>
      </c>
      <c r="C49" s="1032">
        <v>4.6399999999999997</v>
      </c>
      <c r="D49" s="33"/>
      <c r="E49" s="33"/>
      <c r="F49" s="33"/>
      <c r="G49" s="33"/>
      <c r="M49" s="177"/>
      <c r="N49" s="29"/>
    </row>
    <row r="50" spans="1:14" x14ac:dyDescent="0.3">
      <c r="A50" s="1030">
        <v>42767</v>
      </c>
      <c r="B50" s="1029">
        <v>-1.88</v>
      </c>
      <c r="C50" s="1029">
        <v>-1.2</v>
      </c>
      <c r="D50" s="33"/>
      <c r="E50" s="33"/>
      <c r="F50" s="33"/>
      <c r="G50" s="33"/>
      <c r="M50" s="177"/>
      <c r="N50" s="29"/>
    </row>
    <row r="51" spans="1:14" x14ac:dyDescent="0.3">
      <c r="A51" s="1030">
        <v>42795</v>
      </c>
      <c r="B51" s="1029">
        <v>0.59</v>
      </c>
      <c r="C51" s="1029">
        <v>1.3</v>
      </c>
      <c r="D51" s="33"/>
      <c r="E51" s="33"/>
      <c r="F51" s="33"/>
      <c r="G51" s="33"/>
      <c r="M51" s="177"/>
      <c r="N51" s="29"/>
    </row>
    <row r="52" spans="1:14" x14ac:dyDescent="0.3">
      <c r="A52" s="1030">
        <v>42826</v>
      </c>
      <c r="B52" s="1029">
        <v>1.1000000000000001</v>
      </c>
      <c r="C52" s="1029">
        <v>2.0499999999999998</v>
      </c>
      <c r="D52" s="33"/>
      <c r="E52" s="33"/>
      <c r="F52" s="33"/>
      <c r="G52" s="33"/>
      <c r="M52" s="177"/>
      <c r="N52" s="29"/>
    </row>
    <row r="53" spans="1:14" x14ac:dyDescent="0.3">
      <c r="A53" s="1030">
        <v>42856</v>
      </c>
      <c r="B53" s="1029">
        <v>-1.25</v>
      </c>
      <c r="C53" s="1029">
        <v>-0.86</v>
      </c>
      <c r="D53" s="33"/>
      <c r="E53" s="33"/>
      <c r="F53" s="33"/>
      <c r="G53" s="33"/>
      <c r="M53" s="177"/>
      <c r="N53" s="29"/>
    </row>
    <row r="54" spans="1:14" x14ac:dyDescent="0.3">
      <c r="A54" s="1030">
        <v>42887</v>
      </c>
      <c r="B54" s="1029">
        <v>-0.77</v>
      </c>
      <c r="C54" s="1029">
        <v>-1.1299999999999999</v>
      </c>
      <c r="D54" s="33"/>
      <c r="E54" s="33"/>
      <c r="F54" s="33"/>
      <c r="G54" s="33"/>
      <c r="M54" s="177"/>
      <c r="N54" s="29"/>
    </row>
    <row r="55" spans="1:14" x14ac:dyDescent="0.3">
      <c r="A55" s="1030">
        <v>42917</v>
      </c>
      <c r="B55" s="1029">
        <v>0.59</v>
      </c>
      <c r="C55" s="1029">
        <v>3.44</v>
      </c>
      <c r="D55" s="33"/>
      <c r="E55" s="33"/>
      <c r="F55" s="33"/>
      <c r="G55" s="33"/>
      <c r="M55" s="177"/>
      <c r="N55" s="29"/>
    </row>
    <row r="56" spans="1:14" x14ac:dyDescent="0.3">
      <c r="A56" s="1030">
        <v>42948</v>
      </c>
      <c r="B56" s="1029">
        <v>3.26</v>
      </c>
      <c r="C56" s="1029">
        <v>3.98</v>
      </c>
      <c r="D56" s="33"/>
      <c r="E56" s="33"/>
      <c r="F56" s="33"/>
      <c r="G56" s="33"/>
      <c r="M56" s="177"/>
      <c r="N56" s="29"/>
    </row>
    <row r="57" spans="1:14" x14ac:dyDescent="0.3">
      <c r="A57" s="1030">
        <v>42979</v>
      </c>
      <c r="B57" s="1029">
        <v>0.36</v>
      </c>
      <c r="C57" s="1029">
        <v>0.99</v>
      </c>
      <c r="D57" s="33"/>
      <c r="E57" s="33"/>
      <c r="F57" s="33"/>
      <c r="G57" s="33"/>
      <c r="M57" s="177"/>
      <c r="N57" s="29"/>
    </row>
    <row r="58" spans="1:14" x14ac:dyDescent="0.3">
      <c r="A58" s="1030">
        <v>43009</v>
      </c>
      <c r="B58" s="1029">
        <v>0.08</v>
      </c>
      <c r="C58" s="1029">
        <v>0.62</v>
      </c>
      <c r="D58" s="33"/>
      <c r="E58" s="33"/>
      <c r="F58" s="33"/>
      <c r="G58" s="33"/>
      <c r="M58" s="177"/>
      <c r="N58" s="29"/>
    </row>
    <row r="59" spans="1:14" x14ac:dyDescent="0.3">
      <c r="A59" s="1030">
        <v>43040</v>
      </c>
      <c r="B59" s="1029">
        <v>4.9400000000000004</v>
      </c>
      <c r="C59" s="1029">
        <v>6.65</v>
      </c>
      <c r="D59" s="33"/>
      <c r="M59" s="177"/>
      <c r="N59" s="29"/>
    </row>
    <row r="60" spans="1:14" x14ac:dyDescent="0.3">
      <c r="A60" s="1030">
        <v>43070</v>
      </c>
      <c r="B60" s="1029">
        <v>0.06</v>
      </c>
      <c r="C60" s="1029">
        <v>0.73</v>
      </c>
      <c r="D60" s="33"/>
      <c r="E60" s="33"/>
      <c r="F60" s="33"/>
      <c r="G60" s="33"/>
      <c r="M60" s="177"/>
      <c r="N60" s="29"/>
    </row>
    <row r="61" spans="1:14" x14ac:dyDescent="0.3">
      <c r="A61" s="1030">
        <v>43101</v>
      </c>
      <c r="B61" s="1029">
        <v>0.69</v>
      </c>
      <c r="C61" s="1029">
        <v>1.1000000000000001</v>
      </c>
      <c r="D61" s="33"/>
      <c r="E61" s="33"/>
      <c r="F61" s="33"/>
      <c r="G61" s="33"/>
      <c r="M61" s="177"/>
      <c r="N61" s="29"/>
    </row>
    <row r="62" spans="1:14" x14ac:dyDescent="0.3">
      <c r="A62" s="1030">
        <v>43132</v>
      </c>
      <c r="B62" s="1029">
        <v>2.58</v>
      </c>
      <c r="C62" s="1029">
        <v>3.17</v>
      </c>
      <c r="D62" s="33"/>
      <c r="E62" s="33"/>
      <c r="F62" s="33"/>
      <c r="G62" s="33"/>
      <c r="M62" s="177"/>
      <c r="N62" s="29"/>
    </row>
    <row r="63" spans="1:14" x14ac:dyDescent="0.3">
      <c r="A63" s="1030">
        <v>43160</v>
      </c>
      <c r="B63" s="1029">
        <v>8.61</v>
      </c>
      <c r="C63" s="1029">
        <v>11.25</v>
      </c>
      <c r="D63" s="33"/>
      <c r="E63" s="33"/>
      <c r="F63" s="33"/>
      <c r="G63" s="33"/>
      <c r="M63" s="177"/>
      <c r="N63" s="29"/>
    </row>
    <row r="64" spans="1:14" x14ac:dyDescent="0.3">
      <c r="A64" s="1030">
        <v>43191</v>
      </c>
      <c r="B64" s="1029">
        <v>4.22</v>
      </c>
      <c r="C64" s="1029">
        <v>4.3600000000000003</v>
      </c>
      <c r="D64" s="33"/>
      <c r="E64" s="33"/>
      <c r="F64" s="33"/>
      <c r="G64" s="33"/>
      <c r="M64" s="177"/>
      <c r="N64" s="29"/>
    </row>
    <row r="65" spans="1:14" x14ac:dyDescent="0.3">
      <c r="A65" s="1030">
        <v>43221</v>
      </c>
      <c r="B65" s="1029">
        <v>4.8099999999999996</v>
      </c>
      <c r="C65" s="1029">
        <v>5.3</v>
      </c>
      <c r="D65" s="33"/>
      <c r="E65" s="33"/>
      <c r="F65" s="33"/>
      <c r="G65" s="33"/>
      <c r="M65" s="177"/>
      <c r="N65" s="29"/>
    </row>
    <row r="66" spans="1:14" x14ac:dyDescent="0.3">
      <c r="A66" s="1030">
        <v>43252</v>
      </c>
      <c r="B66" s="1029">
        <v>6.06</v>
      </c>
      <c r="C66" s="1029">
        <v>6.58</v>
      </c>
      <c r="D66" s="33"/>
      <c r="E66" s="33"/>
      <c r="F66" s="33"/>
      <c r="G66" s="33"/>
      <c r="M66" s="177"/>
      <c r="N66" s="29"/>
    </row>
    <row r="67" spans="1:14" x14ac:dyDescent="0.3">
      <c r="A67" s="1030">
        <v>43282</v>
      </c>
      <c r="B67" s="1029">
        <v>1.78</v>
      </c>
      <c r="C67" s="1029">
        <v>3.09</v>
      </c>
      <c r="D67" s="33"/>
      <c r="E67" s="33"/>
      <c r="F67" s="33"/>
      <c r="G67" s="33"/>
      <c r="M67" s="177"/>
      <c r="N67" s="29"/>
    </row>
    <row r="68" spans="1:14" x14ac:dyDescent="0.3">
      <c r="A68" s="1030">
        <v>43313</v>
      </c>
      <c r="B68" s="1029">
        <v>2.31</v>
      </c>
      <c r="C68" s="1029">
        <v>3.06</v>
      </c>
      <c r="D68" s="33"/>
      <c r="E68" s="33"/>
      <c r="F68" s="33"/>
      <c r="G68" s="33"/>
      <c r="M68" s="177"/>
      <c r="N68" s="29"/>
    </row>
    <row r="69" spans="1:14" x14ac:dyDescent="0.3">
      <c r="A69" s="1030">
        <v>43344</v>
      </c>
      <c r="B69" s="1029">
        <v>4.22</v>
      </c>
      <c r="C69" s="1029">
        <v>5.15</v>
      </c>
      <c r="D69" s="33"/>
      <c r="E69" s="33"/>
      <c r="F69" s="33"/>
      <c r="G69" s="33"/>
      <c r="M69" s="177"/>
      <c r="N69" s="29"/>
    </row>
    <row r="70" spans="1:14" x14ac:dyDescent="0.3">
      <c r="A70" s="1030">
        <v>43374</v>
      </c>
      <c r="B70" s="1029">
        <v>5.12</v>
      </c>
      <c r="C70" s="1029">
        <v>5.2</v>
      </c>
      <c r="D70" s="33"/>
      <c r="E70" s="33"/>
      <c r="F70" s="33"/>
      <c r="G70" s="33"/>
      <c r="M70" s="177"/>
      <c r="N70" s="29"/>
    </row>
    <row r="71" spans="1:14" x14ac:dyDescent="0.3">
      <c r="A71" s="1030">
        <v>43405</v>
      </c>
      <c r="B71" s="1029">
        <v>10.35</v>
      </c>
      <c r="C71" s="1029">
        <v>11.68</v>
      </c>
      <c r="D71" s="33"/>
      <c r="E71" s="33"/>
      <c r="F71" s="33"/>
      <c r="G71" s="33"/>
      <c r="M71" s="177"/>
      <c r="N71" s="29"/>
    </row>
    <row r="72" spans="1:14" x14ac:dyDescent="0.3">
      <c r="A72" s="1030">
        <v>43435</v>
      </c>
      <c r="B72" s="1029">
        <v>9.23</v>
      </c>
      <c r="C72" s="1029">
        <v>9.2100000000000009</v>
      </c>
      <c r="D72" s="33"/>
      <c r="E72" s="33"/>
      <c r="F72" s="33"/>
      <c r="G72" s="33"/>
      <c r="M72" s="177"/>
      <c r="N72" s="29"/>
    </row>
    <row r="73" spans="1:14" x14ac:dyDescent="0.3">
      <c r="A73" s="1030">
        <v>43466</v>
      </c>
      <c r="B73" s="1029">
        <v>7.6</v>
      </c>
      <c r="C73" s="1029">
        <v>9.69</v>
      </c>
      <c r="D73" s="33"/>
      <c r="E73" s="33"/>
      <c r="F73" s="33"/>
      <c r="G73" s="33"/>
      <c r="M73" s="177"/>
      <c r="N73" s="29"/>
    </row>
    <row r="74" spans="1:14" x14ac:dyDescent="0.3">
      <c r="A74" s="1030">
        <v>43497</v>
      </c>
      <c r="B74" s="1029">
        <v>-0.86</v>
      </c>
      <c r="C74" s="1029">
        <v>0.64</v>
      </c>
      <c r="D74" s="33"/>
      <c r="E74" s="33"/>
      <c r="F74" s="33"/>
      <c r="G74" s="33"/>
      <c r="M74" s="177"/>
      <c r="N74" s="29"/>
    </row>
    <row r="75" spans="1:14" x14ac:dyDescent="0.3">
      <c r="A75" s="1030">
        <v>43525</v>
      </c>
      <c r="B75" s="1029">
        <v>2.0099999999999998</v>
      </c>
      <c r="C75" s="1029">
        <v>2.81</v>
      </c>
      <c r="D75" s="33"/>
      <c r="E75" s="33"/>
      <c r="F75" s="33"/>
      <c r="G75" s="33"/>
      <c r="M75" s="177"/>
      <c r="N75" s="29"/>
    </row>
    <row r="76" spans="1:14" x14ac:dyDescent="0.3">
      <c r="A76" s="1030">
        <v>43556</v>
      </c>
      <c r="B76" s="1029">
        <v>0.25</v>
      </c>
      <c r="C76" s="1029">
        <v>1.23</v>
      </c>
      <c r="D76" s="33"/>
      <c r="E76" s="33"/>
      <c r="F76" s="33"/>
      <c r="G76" s="33"/>
      <c r="M76" s="177"/>
      <c r="N76" s="29"/>
    </row>
    <row r="77" spans="1:14" x14ac:dyDescent="0.3">
      <c r="A77" s="1030">
        <v>43586</v>
      </c>
      <c r="B77" s="1029">
        <v>3.07</v>
      </c>
      <c r="C77" s="1029">
        <v>3.13</v>
      </c>
      <c r="D77" s="33"/>
      <c r="E77" s="33"/>
      <c r="F77" s="33"/>
      <c r="G77" s="33"/>
      <c r="M77" s="177"/>
      <c r="N77" s="29"/>
    </row>
    <row r="78" spans="1:14" x14ac:dyDescent="0.3">
      <c r="A78" s="1030">
        <v>43617</v>
      </c>
      <c r="B78" s="1029">
        <v>4.18</v>
      </c>
      <c r="C78" s="1029">
        <v>4.1100000000000003</v>
      </c>
      <c r="D78" s="33"/>
      <c r="E78" s="33"/>
      <c r="F78" s="33"/>
      <c r="G78" s="33"/>
      <c r="M78" s="177"/>
      <c r="N78" s="29"/>
    </row>
    <row r="79" spans="1:14" x14ac:dyDescent="0.3">
      <c r="A79" s="1030">
        <v>43647</v>
      </c>
      <c r="B79" s="1029">
        <v>1.75</v>
      </c>
      <c r="C79" s="1029">
        <v>2.4900000000000002</v>
      </c>
      <c r="D79" s="33"/>
      <c r="E79" s="33"/>
      <c r="F79" s="33"/>
      <c r="G79" s="33"/>
      <c r="M79" s="177"/>
      <c r="N79" s="29"/>
    </row>
    <row r="80" spans="1:14" x14ac:dyDescent="0.3">
      <c r="A80" s="1030">
        <v>43678</v>
      </c>
      <c r="B80" s="1029">
        <v>5.63</v>
      </c>
      <c r="C80" s="1029">
        <v>7.22</v>
      </c>
      <c r="D80" s="33"/>
      <c r="E80" s="33"/>
      <c r="F80" s="33"/>
      <c r="G80" s="33"/>
      <c r="M80" s="177"/>
      <c r="N80" s="29"/>
    </row>
    <row r="81" spans="1:14" x14ac:dyDescent="0.3">
      <c r="A81" s="1030">
        <v>43709</v>
      </c>
      <c r="B81" s="1029">
        <v>3.36</v>
      </c>
      <c r="C81" s="1029">
        <v>4.3099999999999996</v>
      </c>
      <c r="D81" s="33"/>
      <c r="E81" s="33"/>
      <c r="F81" s="33"/>
      <c r="G81" s="33"/>
      <c r="M81" s="177"/>
      <c r="N81" s="29"/>
    </row>
    <row r="82" spans="1:14" x14ac:dyDescent="0.3">
      <c r="A82" s="1030">
        <v>43739</v>
      </c>
      <c r="B82" s="1029">
        <v>1.72</v>
      </c>
      <c r="C82" s="1029">
        <v>1.88</v>
      </c>
      <c r="D82" s="33"/>
      <c r="E82" s="33"/>
      <c r="F82" s="33"/>
      <c r="G82" s="33"/>
      <c r="M82" s="177"/>
      <c r="N82" s="29"/>
    </row>
    <row r="83" spans="1:14" x14ac:dyDescent="0.3">
      <c r="A83" s="1030">
        <v>43770</v>
      </c>
      <c r="B83" s="1029">
        <v>2.0099999999999998</v>
      </c>
      <c r="C83" s="1029">
        <v>-0.99</v>
      </c>
      <c r="D83" s="33"/>
      <c r="E83" s="33"/>
      <c r="F83" s="33"/>
      <c r="G83" s="33"/>
      <c r="M83" s="177"/>
      <c r="N83" s="29"/>
    </row>
    <row r="84" spans="1:14" x14ac:dyDescent="0.3">
      <c r="A84" s="1030">
        <v>43800</v>
      </c>
      <c r="B84" s="1029">
        <v>1.43</v>
      </c>
      <c r="C84" s="1029">
        <v>1.97</v>
      </c>
      <c r="D84" s="33"/>
      <c r="E84" s="33"/>
      <c r="F84" s="33"/>
      <c r="G84" s="33"/>
      <c r="M84" s="177"/>
      <c r="N84" s="29"/>
    </row>
    <row r="85" spans="1:14" x14ac:dyDescent="0.3">
      <c r="A85" s="1030">
        <v>43831</v>
      </c>
      <c r="B85" s="1029">
        <v>0.57999999999999996</v>
      </c>
      <c r="C85" s="1029">
        <v>1.01</v>
      </c>
      <c r="D85" s="33"/>
      <c r="E85" s="33"/>
      <c r="F85" s="33"/>
      <c r="G85" s="33"/>
      <c r="M85" s="177"/>
      <c r="N85" s="29"/>
    </row>
    <row r="86" spans="1:14" x14ac:dyDescent="0.3">
      <c r="A86" s="1030">
        <v>43862</v>
      </c>
      <c r="B86" s="1029">
        <v>1.1599999999999999</v>
      </c>
      <c r="C86" s="1029">
        <v>0.98</v>
      </c>
      <c r="D86" s="33"/>
      <c r="E86" s="33"/>
      <c r="F86" s="33"/>
      <c r="G86" s="33"/>
      <c r="M86" s="177"/>
      <c r="N86" s="29"/>
    </row>
    <row r="87" spans="1:14" x14ac:dyDescent="0.3">
      <c r="A87" s="1030">
        <v>43891</v>
      </c>
      <c r="B87" s="1029">
        <v>26.94</v>
      </c>
      <c r="C87" s="1029">
        <v>30.88</v>
      </c>
      <c r="D87" s="33"/>
      <c r="E87" s="33"/>
      <c r="F87" s="33"/>
      <c r="G87" s="33"/>
      <c r="M87" s="177"/>
      <c r="N87" s="29"/>
    </row>
    <row r="88" spans="1:14" x14ac:dyDescent="0.3">
      <c r="A88" s="1030">
        <v>43922</v>
      </c>
      <c r="B88" s="1029">
        <v>20.68</v>
      </c>
      <c r="C88" s="1029">
        <v>23.93</v>
      </c>
      <c r="D88" s="33"/>
      <c r="E88" s="33"/>
      <c r="F88" s="33"/>
      <c r="G88" s="33"/>
      <c r="M88" s="177"/>
      <c r="N88" s="29"/>
    </row>
    <row r="89" spans="1:14" x14ac:dyDescent="0.3">
      <c r="A89" s="1030">
        <v>43952</v>
      </c>
      <c r="B89" s="1029">
        <v>9.5299999999999994</v>
      </c>
      <c r="C89" s="1029">
        <v>9.2899999999999991</v>
      </c>
      <c r="D89" s="33"/>
      <c r="E89" s="33"/>
      <c r="F89" s="33"/>
      <c r="G89" s="33"/>
      <c r="M89" s="177"/>
      <c r="N89" s="29"/>
    </row>
    <row r="90" spans="1:14" x14ac:dyDescent="0.3">
      <c r="A90" s="1030">
        <v>43983</v>
      </c>
      <c r="B90" s="1029">
        <v>-0.6</v>
      </c>
      <c r="C90" s="1029">
        <v>0.83</v>
      </c>
      <c r="D90" s="33"/>
      <c r="E90" s="33"/>
      <c r="F90" s="33"/>
      <c r="G90" s="33"/>
      <c r="M90" s="177"/>
      <c r="N90" s="29"/>
    </row>
    <row r="91" spans="1:14" x14ac:dyDescent="0.3">
      <c r="A91" s="1030">
        <v>44013</v>
      </c>
      <c r="B91" s="1029">
        <v>6.94</v>
      </c>
      <c r="C91" s="1029">
        <v>6.3</v>
      </c>
      <c r="D91" s="33"/>
      <c r="E91" s="33"/>
      <c r="F91" s="33"/>
      <c r="G91" s="33"/>
      <c r="M91" s="177"/>
      <c r="N91" s="29"/>
    </row>
    <row r="92" spans="1:14" x14ac:dyDescent="0.3">
      <c r="A92" s="1030">
        <v>44044</v>
      </c>
      <c r="B92" s="1029">
        <v>-0.77</v>
      </c>
      <c r="C92" s="1029">
        <v>-0.55000000000000004</v>
      </c>
      <c r="D92" s="33"/>
      <c r="E92" s="33"/>
      <c r="F92" s="33"/>
      <c r="G92" s="33"/>
      <c r="M92" s="177"/>
      <c r="N92" s="29"/>
    </row>
    <row r="93" spans="1:14" x14ac:dyDescent="0.3">
      <c r="A93" s="1030">
        <v>44075</v>
      </c>
      <c r="B93" s="1029">
        <v>0.21</v>
      </c>
      <c r="C93" s="1029">
        <v>2.08</v>
      </c>
      <c r="D93" s="33"/>
      <c r="E93" s="33"/>
      <c r="F93" s="33"/>
      <c r="G93" s="33"/>
      <c r="M93" s="177"/>
      <c r="N93" s="29"/>
    </row>
    <row r="94" spans="1:14" x14ac:dyDescent="0.3">
      <c r="A94" s="1030">
        <v>44105</v>
      </c>
      <c r="B94" s="1029">
        <v>-1.36</v>
      </c>
      <c r="C94" s="1029">
        <v>0.32</v>
      </c>
      <c r="D94" s="33"/>
      <c r="E94" s="33"/>
      <c r="F94" s="33"/>
      <c r="G94" s="33"/>
      <c r="M94" s="177"/>
      <c r="N94" s="29"/>
    </row>
    <row r="95" spans="1:14" x14ac:dyDescent="0.3">
      <c r="A95" s="1030">
        <v>44136</v>
      </c>
      <c r="B95" s="1029">
        <v>-1.82</v>
      </c>
      <c r="C95" s="1029">
        <v>-0.35</v>
      </c>
      <c r="D95" s="33"/>
      <c r="E95" s="33"/>
      <c r="F95" s="33"/>
      <c r="G95" s="33"/>
      <c r="M95" s="177"/>
      <c r="N95" s="29"/>
    </row>
    <row r="96" spans="1:14" x14ac:dyDescent="0.3">
      <c r="A96" s="1030">
        <v>44166</v>
      </c>
      <c r="B96" s="1029">
        <v>-0.64</v>
      </c>
      <c r="C96" s="1029">
        <v>-0.16</v>
      </c>
      <c r="D96" s="33"/>
      <c r="E96" s="33"/>
      <c r="F96" s="33"/>
      <c r="G96" s="33"/>
      <c r="M96" s="177"/>
      <c r="N96" s="29"/>
    </row>
    <row r="97" spans="1:55" x14ac:dyDescent="0.3">
      <c r="A97" s="1030">
        <v>44197</v>
      </c>
      <c r="B97" s="1029">
        <v>-2.0299999999999998</v>
      </c>
      <c r="C97" s="1029">
        <v>-1.52</v>
      </c>
      <c r="D97" s="33"/>
      <c r="E97" s="33"/>
      <c r="F97" s="33"/>
      <c r="G97" s="33"/>
      <c r="M97" s="177"/>
      <c r="N97" s="29"/>
    </row>
    <row r="98" spans="1:55" s="805" customFormat="1" ht="9.75" customHeight="1" x14ac:dyDescent="0.3">
      <c r="A98" s="796"/>
      <c r="B98" s="912"/>
      <c r="C98" s="913"/>
      <c r="D98" s="839"/>
      <c r="E98" s="798"/>
      <c r="F98" s="798"/>
      <c r="G98" s="797"/>
      <c r="H98" s="798"/>
      <c r="I98" s="798"/>
      <c r="J98" s="798"/>
      <c r="K98" s="798"/>
      <c r="L98" s="798"/>
      <c r="M98" s="798"/>
      <c r="N98" s="797"/>
      <c r="O98" s="798"/>
      <c r="P98" s="798"/>
      <c r="Q98" s="798"/>
      <c r="R98" s="837"/>
      <c r="S98" s="799" t="s">
        <v>3329</v>
      </c>
      <c r="T98" s="799" t="str">
        <f>CONCATENATE(S98," Corp")</f>
        <v>BB NUMBER Corp</v>
      </c>
      <c r="U98" s="800" t="s">
        <v>6078</v>
      </c>
      <c r="V98" s="799" t="s">
        <v>3338</v>
      </c>
      <c r="W98" s="799"/>
      <c r="X98" s="799" t="s">
        <v>0</v>
      </c>
      <c r="Y98" s="801" t="s">
        <v>7605</v>
      </c>
      <c r="Z98" s="802" t="s">
        <v>7608</v>
      </c>
      <c r="AA98" s="803" t="s">
        <v>7609</v>
      </c>
      <c r="AB98" s="799" t="s">
        <v>3671</v>
      </c>
      <c r="AC98" s="799" t="s">
        <v>3670</v>
      </c>
      <c r="AD98" s="802" t="s">
        <v>3672</v>
      </c>
      <c r="AE98" s="799" t="s">
        <v>7614</v>
      </c>
      <c r="AF98" s="799" t="s">
        <v>7613</v>
      </c>
      <c r="AG98" s="799" t="s">
        <v>2211</v>
      </c>
      <c r="AH98" s="800" t="s">
        <v>6517</v>
      </c>
      <c r="AI98" s="800" t="s">
        <v>6901</v>
      </c>
      <c r="AJ98" s="800" t="s">
        <v>6172</v>
      </c>
      <c r="AK98" s="800" t="s">
        <v>6999</v>
      </c>
      <c r="AL98" s="802" t="s">
        <v>7470</v>
      </c>
      <c r="AM98" s="802" t="s">
        <v>7471</v>
      </c>
      <c r="AN98" s="802" t="s">
        <v>7472</v>
      </c>
      <c r="AO98" s="799" t="s">
        <v>3</v>
      </c>
      <c r="AP98" s="804" t="s">
        <v>7602</v>
      </c>
      <c r="AQ98" s="804" t="s">
        <v>4326</v>
      </c>
      <c r="AR98" s="804" t="s">
        <v>4328</v>
      </c>
      <c r="AS98" s="802" t="s">
        <v>3672</v>
      </c>
      <c r="AT98" s="802" t="s">
        <v>4447</v>
      </c>
      <c r="AU98" s="802" t="s">
        <v>4448</v>
      </c>
      <c r="AV98" s="802" t="s">
        <v>7630</v>
      </c>
      <c r="AW98" s="802"/>
      <c r="AX98" s="802" t="s">
        <v>4583</v>
      </c>
      <c r="AY98" s="802" t="s">
        <v>4584</v>
      </c>
      <c r="AZ98" s="802" t="s">
        <v>4584</v>
      </c>
      <c r="BA98" s="802"/>
    </row>
    <row r="99" spans="1:55" s="695" customFormat="1" ht="82.8" x14ac:dyDescent="0.3">
      <c r="A99" s="700" t="s">
        <v>7633</v>
      </c>
      <c r="B99" s="914" t="s">
        <v>2210</v>
      </c>
      <c r="C99" s="914" t="s">
        <v>2308</v>
      </c>
      <c r="D99" s="838" t="s">
        <v>8027</v>
      </c>
      <c r="E99" s="690" t="s">
        <v>2309</v>
      </c>
      <c r="F99" s="690" t="s">
        <v>7635</v>
      </c>
      <c r="G99" s="690" t="s">
        <v>7636</v>
      </c>
      <c r="H99" s="690" t="s">
        <v>6</v>
      </c>
      <c r="I99" s="692" t="s">
        <v>2312</v>
      </c>
      <c r="J99" s="693" t="s">
        <v>2313</v>
      </c>
      <c r="K99" s="693" t="s">
        <v>7644</v>
      </c>
      <c r="L99" s="690" t="s">
        <v>7637</v>
      </c>
      <c r="M99" s="690" t="s">
        <v>7638</v>
      </c>
      <c r="N99" s="690" t="s">
        <v>7639</v>
      </c>
      <c r="O99" s="690" t="s">
        <v>7640</v>
      </c>
      <c r="P99" s="690" t="s">
        <v>7641</v>
      </c>
      <c r="Q99" s="690" t="s">
        <v>7642</v>
      </c>
      <c r="R99" s="838" t="s">
        <v>3623</v>
      </c>
      <c r="S99" s="691" t="s">
        <v>7603</v>
      </c>
      <c r="T99" s="691" t="s">
        <v>7606</v>
      </c>
      <c r="U99" s="691" t="s">
        <v>7629</v>
      </c>
      <c r="V99" s="691" t="s">
        <v>2155</v>
      </c>
      <c r="W99" s="691" t="s">
        <v>7643</v>
      </c>
      <c r="X99" s="691" t="s">
        <v>2210</v>
      </c>
      <c r="Y99" s="694" t="s">
        <v>7604</v>
      </c>
      <c r="Z99" s="691" t="s">
        <v>7607</v>
      </c>
      <c r="AA99" s="702" t="s">
        <v>3355</v>
      </c>
      <c r="AB99" s="691" t="s">
        <v>2310</v>
      </c>
      <c r="AC99" s="691" t="s">
        <v>7610</v>
      </c>
      <c r="AD99" s="691" t="s">
        <v>7611</v>
      </c>
      <c r="AE99" s="781" t="s">
        <v>7612</v>
      </c>
      <c r="AF99" s="691" t="s">
        <v>7615</v>
      </c>
      <c r="AG99" s="691" t="s">
        <v>7616</v>
      </c>
      <c r="AH99" s="691" t="s">
        <v>7617</v>
      </c>
      <c r="AI99" s="691" t="s">
        <v>7618</v>
      </c>
      <c r="AJ99" s="691" t="s">
        <v>7619</v>
      </c>
      <c r="AK99" s="691" t="s">
        <v>7620</v>
      </c>
      <c r="AL99" s="691" t="s">
        <v>7621</v>
      </c>
      <c r="AM99" s="691" t="s">
        <v>7622</v>
      </c>
      <c r="AN99" s="691" t="s">
        <v>7623</v>
      </c>
      <c r="AO99" s="691" t="s">
        <v>7624</v>
      </c>
      <c r="AP99" s="774" t="s">
        <v>7625</v>
      </c>
      <c r="AQ99" s="774" t="s">
        <v>4326</v>
      </c>
      <c r="AR99" s="774" t="s">
        <v>4328</v>
      </c>
      <c r="AS99" s="691" t="s">
        <v>7611</v>
      </c>
      <c r="AT99" s="691" t="s">
        <v>7626</v>
      </c>
      <c r="AU99" s="691" t="s">
        <v>7627</v>
      </c>
      <c r="AV99" s="691" t="s">
        <v>7631</v>
      </c>
      <c r="AW99" s="691" t="s">
        <v>7864</v>
      </c>
      <c r="AX99" s="691" t="s">
        <v>7628</v>
      </c>
      <c r="AY99" s="691" t="s">
        <v>7632</v>
      </c>
      <c r="AZ99" s="691" t="s">
        <v>7645</v>
      </c>
      <c r="BA99" s="691" t="s">
        <v>7646</v>
      </c>
    </row>
    <row r="100" spans="1:55" s="695" customFormat="1" ht="13.8" x14ac:dyDescent="0.3">
      <c r="A100" s="700"/>
      <c r="B100" s="914"/>
      <c r="C100" s="914"/>
      <c r="D100" s="838"/>
      <c r="E100" s="690"/>
      <c r="F100" s="690"/>
      <c r="G100" s="690"/>
      <c r="H100" s="690"/>
      <c r="I100" s="692"/>
      <c r="J100" s="693"/>
      <c r="K100" s="693"/>
      <c r="L100" s="690"/>
      <c r="M100" s="690"/>
      <c r="N100" s="690"/>
      <c r="O100" s="690"/>
      <c r="P100" s="690"/>
      <c r="Q100" s="690"/>
      <c r="R100" s="838"/>
      <c r="S100" s="691"/>
      <c r="T100" s="691"/>
      <c r="U100" s="691"/>
      <c r="V100" s="691"/>
      <c r="W100" s="691"/>
      <c r="X100" s="691"/>
      <c r="Y100" s="694"/>
      <c r="Z100" s="691"/>
      <c r="AA100" s="702"/>
      <c r="AB100" s="691"/>
      <c r="AC100" s="691"/>
      <c r="AD100" s="691"/>
      <c r="AE100" s="781"/>
      <c r="AF100" s="691"/>
      <c r="AG100" s="691"/>
      <c r="AH100" s="691"/>
      <c r="AI100" s="691"/>
      <c r="AJ100" s="691"/>
      <c r="AK100" s="691"/>
      <c r="AL100" s="691"/>
      <c r="AM100" s="691"/>
      <c r="AN100" s="691"/>
      <c r="AO100" s="691"/>
      <c r="AP100" s="774"/>
      <c r="AQ100" s="774"/>
      <c r="AR100" s="774"/>
      <c r="AS100" s="691"/>
      <c r="AT100" s="691"/>
      <c r="AU100" s="691"/>
      <c r="AV100" s="691"/>
      <c r="AW100" s="691"/>
      <c r="AX100" s="691"/>
      <c r="AY100" s="691"/>
      <c r="AZ100" s="691"/>
      <c r="BA100" s="691"/>
    </row>
    <row r="101" spans="1:55" s="706" customFormat="1" ht="12.75" customHeight="1" x14ac:dyDescent="0.3">
      <c r="A101" s="707">
        <v>42033</v>
      </c>
      <c r="B101" s="706" t="s">
        <v>9194</v>
      </c>
      <c r="C101" s="708" t="s">
        <v>7288</v>
      </c>
      <c r="D101" s="709">
        <v>2000</v>
      </c>
      <c r="E101" s="708" t="s">
        <v>37</v>
      </c>
      <c r="F101" s="710">
        <v>43866</v>
      </c>
      <c r="G101" s="711" t="s">
        <v>9195</v>
      </c>
      <c r="H101" s="712" t="s">
        <v>9196</v>
      </c>
      <c r="I101" s="761" t="s">
        <v>9197</v>
      </c>
      <c r="J101" s="761" t="s">
        <v>9198</v>
      </c>
      <c r="K101" s="712">
        <v>-1</v>
      </c>
      <c r="L101" s="714"/>
      <c r="M101" s="712"/>
      <c r="N101" s="706" t="s">
        <v>9199</v>
      </c>
      <c r="O101" s="712">
        <v>1.2</v>
      </c>
      <c r="P101" s="708" t="s">
        <v>2150</v>
      </c>
      <c r="Q101" s="714"/>
      <c r="R101" s="708">
        <v>8</v>
      </c>
      <c r="S101" s="708"/>
      <c r="T101" s="715"/>
      <c r="U101" s="716"/>
      <c r="V101" s="715"/>
      <c r="W101" s="715"/>
      <c r="X101" s="715"/>
      <c r="Y101" s="717"/>
      <c r="Z101" s="717"/>
      <c r="AA101" s="717"/>
      <c r="AB101" s="718"/>
      <c r="AC101" s="719"/>
      <c r="AD101" s="720"/>
      <c r="AE101" s="719"/>
      <c r="AF101" s="715"/>
      <c r="AG101" s="719"/>
      <c r="AH101" s="719"/>
      <c r="AI101" s="716"/>
      <c r="AJ101" s="716"/>
      <c r="AK101" s="716"/>
      <c r="AL101" s="721"/>
      <c r="AM101" s="719"/>
      <c r="AN101" s="719"/>
      <c r="AO101" s="719"/>
      <c r="AP101" s="719"/>
      <c r="AQ101" s="775"/>
      <c r="AR101" s="794"/>
      <c r="AS101" s="795"/>
      <c r="AT101" s="719"/>
      <c r="AU101" s="719"/>
      <c r="AV101" s="719"/>
      <c r="AW101" s="719"/>
      <c r="AX101" s="719"/>
      <c r="AY101" s="719"/>
      <c r="AZ101" s="719"/>
      <c r="BA101" s="719"/>
      <c r="BB101" s="719"/>
      <c r="BC101" s="719"/>
    </row>
    <row r="102" spans="1:55" s="706" customFormat="1" ht="12.75" customHeight="1" x14ac:dyDescent="0.3">
      <c r="A102" s="707">
        <v>42033</v>
      </c>
      <c r="B102" s="706" t="s">
        <v>9154</v>
      </c>
      <c r="C102" s="708" t="s">
        <v>127</v>
      </c>
      <c r="D102" s="709">
        <v>150</v>
      </c>
      <c r="E102" s="708" t="s">
        <v>74</v>
      </c>
      <c r="F102" s="710">
        <v>42769</v>
      </c>
      <c r="G102" s="711" t="s">
        <v>9155</v>
      </c>
      <c r="H102" s="712"/>
      <c r="I102" s="761"/>
      <c r="J102" s="761" t="s">
        <v>9156</v>
      </c>
      <c r="K102" s="712"/>
      <c r="L102" s="714"/>
      <c r="M102" s="712"/>
      <c r="N102" s="706" t="s">
        <v>9157</v>
      </c>
      <c r="O102" s="712">
        <v>1.23</v>
      </c>
      <c r="P102" s="708" t="s">
        <v>1937</v>
      </c>
      <c r="Q102" s="714"/>
      <c r="R102" s="708">
        <v>0</v>
      </c>
      <c r="S102" s="708" t="s">
        <v>9170</v>
      </c>
      <c r="T102" s="715" t="str">
        <f t="shared" ref="T102:T121" si="2">CONCATENATE(S102," Corp")</f>
        <v>EK7278964 Corp</v>
      </c>
      <c r="U102" s="716" t="e">
        <f ca="1">_xll.BDP($T102,$U$1)</f>
        <v>#NAME?</v>
      </c>
      <c r="V102" s="715">
        <f t="shared" ref="V102:V121" si="3">MONTH(A102)</f>
        <v>1</v>
      </c>
      <c r="W102" s="715">
        <f t="shared" ref="W102:W121" si="4">WEEKNUM(A102,1)</f>
        <v>5</v>
      </c>
      <c r="X102" s="715" t="str">
        <f t="shared" ref="X102:X121" si="5">CONCATENATE("Q",ROUNDUP(MONTH(A102)/3,0))</f>
        <v>Q1</v>
      </c>
      <c r="Y102" s="717" t="e">
        <f ca="1">_xll.BDP($T102,Y$1)</f>
        <v>#NAME?</v>
      </c>
      <c r="Z102" s="717" t="e">
        <f ca="1">_xll.BDP($T102,$Z$1)</f>
        <v>#NAME?</v>
      </c>
      <c r="AA102" s="717" t="e">
        <f ca="1">_xll.BDP($T102,AA$1)</f>
        <v>#NAME?</v>
      </c>
      <c r="AB102" s="718" t="e">
        <f ca="1">IF(AA102="FLOATING",J102,(_xll.BDP($T102,AB$1)/100))</f>
        <v>#NAME?</v>
      </c>
      <c r="AC102" s="719" t="e">
        <f ca="1">_xll.BDP(T102,$AC$1)</f>
        <v>#NAME?</v>
      </c>
      <c r="AD102" s="720" t="e">
        <f ca="1">_xll.BDP($T102,AD$1)</f>
        <v>#NAME?</v>
      </c>
      <c r="AE102" s="719" t="e">
        <f ca="1">_xll.BDP($T102,AE$1)</f>
        <v>#NAME?</v>
      </c>
      <c r="AF102" s="715" t="e">
        <f ca="1">_xll.BDP($T102,AF$1)</f>
        <v>#NAME?</v>
      </c>
      <c r="AG102" s="719" t="e">
        <f ca="1">_xll.BDP($T102,AG$1)</f>
        <v>#NAME?</v>
      </c>
      <c r="AH102" s="719" t="e">
        <f ca="1">VLOOKUP(AF102,Values!$A$1:$C$12,2,FALSE)</f>
        <v>#NAME?</v>
      </c>
      <c r="AI102" s="716" t="e">
        <f ca="1">_xll.BDP($T102,$AI$1)</f>
        <v>#NAME?</v>
      </c>
      <c r="AJ102" s="716" t="e">
        <f ca="1">_xll.BDP($T102,$AJ$1)</f>
        <v>#NAME?</v>
      </c>
      <c r="AK102" s="716" t="e">
        <f ca="1">_xll.BDP($T102,$AK$1)</f>
        <v>#NAME?</v>
      </c>
      <c r="AL102" s="721" t="e">
        <f ca="1">VLOOKUP(AK102,Values!$E$2:$F$8,2,)</f>
        <v>#NAME?</v>
      </c>
      <c r="AM102" s="719" t="e">
        <f ca="1">_xll.BDP($T102,$AM$1)</f>
        <v>#NAME?</v>
      </c>
      <c r="AN102" s="719" t="e">
        <f ca="1">_xll.BDP($T102,$AN$1)</f>
        <v>#NAME?</v>
      </c>
      <c r="AO102" s="719" t="e">
        <f ca="1">_xll.BDP($T102,$AO$1)</f>
        <v>#NAME?</v>
      </c>
      <c r="AP102" s="719" t="str">
        <f t="shared" ref="AP102:AP121" si="6">E102</f>
        <v xml:space="preserve">2yr </v>
      </c>
      <c r="AQ102" s="775" t="e">
        <f ca="1">_xll.BDP(T102,"YRS_TO_MTY_ISSUE")</f>
        <v>#NAME?</v>
      </c>
      <c r="AR102" s="794">
        <f t="shared" ref="AR102:AR121" si="7">ROUND(YEARFRAC(A102,F102,1),1)</f>
        <v>2</v>
      </c>
      <c r="AS102" s="795"/>
      <c r="AT102" s="719" t="e">
        <f ca="1">_xll.BDP($T102,AT$1)</f>
        <v>#NAME?</v>
      </c>
      <c r="AU102" s="719" t="e">
        <f ca="1">_xll.BDP(T102,$AU$1)</f>
        <v>#NAME?</v>
      </c>
      <c r="AV102" s="719" t="e">
        <f ca="1">_xll.BDP(T102,$AV$1)</f>
        <v>#NAME?</v>
      </c>
      <c r="AW102" s="719" t="e">
        <f ca="1">_xll.BDP($T102,AW$1)</f>
        <v>#NAME?</v>
      </c>
      <c r="AX102" s="719" t="e">
        <f t="shared" ref="AX102:AX121" ca="1" si="8">AW102-AT102</f>
        <v>#NAME?</v>
      </c>
      <c r="AY102" s="719" t="e">
        <f ca="1">_xll.BDP(T102,$AY$1)</f>
        <v>#NAME?</v>
      </c>
      <c r="AZ102" s="719" t="e">
        <f t="shared" ref="AZ102:AZ121" ca="1" si="9">IF(AA102="FLOATING",CONCATENATE("3mL+",ROUND(AY102,0)),CONCATENATE("G+",ROUND(AU102,0)))</f>
        <v>#NAME?</v>
      </c>
      <c r="BA102" s="719" t="e">
        <f t="shared" ref="BA102:BA121" ca="1" si="10">IF(AA102="FLOATING",CONCATENATE("3mL+",ROUND(AY102,0)),CONCATENATE("T+",ROUND(AW102,0)))</f>
        <v>#NAME?</v>
      </c>
      <c r="BB102" s="719" t="e">
        <f ca="1">VLOOKUP(Y102,Values!$H$2:$I$15,2,FALSE)</f>
        <v>#NAME?</v>
      </c>
      <c r="BC102" s="719"/>
    </row>
    <row r="103" spans="1:55" s="706" customFormat="1" ht="12.75" customHeight="1" x14ac:dyDescent="0.3">
      <c r="A103" s="707">
        <v>42033</v>
      </c>
      <c r="B103" s="706" t="s">
        <v>9158</v>
      </c>
      <c r="C103" s="708" t="s">
        <v>127</v>
      </c>
      <c r="D103" s="709">
        <v>400</v>
      </c>
      <c r="E103" s="708" t="s">
        <v>66</v>
      </c>
      <c r="F103" s="710">
        <v>45693</v>
      </c>
      <c r="G103" s="711" t="s">
        <v>9155</v>
      </c>
      <c r="H103" s="712" t="s">
        <v>145</v>
      </c>
      <c r="I103" s="761" t="s">
        <v>292</v>
      </c>
      <c r="J103" s="761" t="s">
        <v>293</v>
      </c>
      <c r="K103" s="712">
        <v>-15</v>
      </c>
      <c r="L103" s="714"/>
      <c r="M103" s="712"/>
      <c r="N103" s="706" t="s">
        <v>71</v>
      </c>
      <c r="O103" s="712">
        <v>5</v>
      </c>
      <c r="P103" s="708" t="s">
        <v>2042</v>
      </c>
      <c r="Q103" s="714"/>
      <c r="R103" s="708">
        <v>6</v>
      </c>
      <c r="S103" s="708" t="s">
        <v>9168</v>
      </c>
      <c r="T103" s="715" t="str">
        <f t="shared" si="2"/>
        <v>EK7267876 Corp</v>
      </c>
      <c r="U103" s="716" t="e">
        <f ca="1">_xll.BDP($T103,$U$1)</f>
        <v>#NAME?</v>
      </c>
      <c r="V103" s="715">
        <f t="shared" si="3"/>
        <v>1</v>
      </c>
      <c r="W103" s="715">
        <f t="shared" si="4"/>
        <v>5</v>
      </c>
      <c r="X103" s="715" t="str">
        <f t="shared" si="5"/>
        <v>Q1</v>
      </c>
      <c r="Y103" s="717" t="e">
        <f ca="1">_xll.BDP($T103,Y$1)</f>
        <v>#NAME?</v>
      </c>
      <c r="Z103" s="717" t="e">
        <f ca="1">_xll.BDP($T103,$Z$1)</f>
        <v>#NAME?</v>
      </c>
      <c r="AA103" s="717" t="e">
        <f ca="1">_xll.BDP($T103,AA$1)</f>
        <v>#NAME?</v>
      </c>
      <c r="AB103" s="718" t="e">
        <f ca="1">IF(AA103="FLOATING",J103,(_xll.BDP($T103,AB$1)/100))</f>
        <v>#NAME?</v>
      </c>
      <c r="AC103" s="719" t="e">
        <f ca="1">_xll.BDP(T103,$AC$1)</f>
        <v>#NAME?</v>
      </c>
      <c r="AD103" s="720" t="e">
        <f ca="1">_xll.BDP($T103,AD$1)</f>
        <v>#NAME?</v>
      </c>
      <c r="AE103" s="719" t="e">
        <f ca="1">_xll.BDP($T103,AE$1)</f>
        <v>#NAME?</v>
      </c>
      <c r="AF103" s="715" t="e">
        <f ca="1">_xll.BDP($T103,AF$1)</f>
        <v>#NAME?</v>
      </c>
      <c r="AG103" s="719" t="e">
        <f ca="1">_xll.BDP($T103,AG$1)</f>
        <v>#NAME?</v>
      </c>
      <c r="AH103" s="719" t="e">
        <f ca="1">VLOOKUP(AF103,Values!$A$1:$C$12,2,FALSE)</f>
        <v>#NAME?</v>
      </c>
      <c r="AI103" s="716" t="e">
        <f ca="1">_xll.BDP($T103,$AI$1)</f>
        <v>#NAME?</v>
      </c>
      <c r="AJ103" s="716" t="e">
        <f ca="1">_xll.BDP($T103,$AJ$1)</f>
        <v>#NAME?</v>
      </c>
      <c r="AK103" s="716" t="e">
        <f ca="1">_xll.BDP($T103,$AK$1)</f>
        <v>#NAME?</v>
      </c>
      <c r="AL103" s="721" t="e">
        <f ca="1">VLOOKUP(AK103,Values!$E$2:$F$8,2,)</f>
        <v>#NAME?</v>
      </c>
      <c r="AM103" s="719" t="e">
        <f ca="1">_xll.BDP($T103,$AM$1)</f>
        <v>#NAME?</v>
      </c>
      <c r="AN103" s="719" t="e">
        <f ca="1">_xll.BDP($T103,$AN$1)</f>
        <v>#NAME?</v>
      </c>
      <c r="AO103" s="719" t="e">
        <f ca="1">_xll.BDP($T103,$AO$1)</f>
        <v>#NAME?</v>
      </c>
      <c r="AP103" s="719" t="str">
        <f t="shared" si="6"/>
        <v>10yr</v>
      </c>
      <c r="AQ103" s="775" t="e">
        <f ca="1">_xll.BDP(T103,"YRS_TO_MTY_ISSUE")</f>
        <v>#NAME?</v>
      </c>
      <c r="AR103" s="794">
        <f t="shared" si="7"/>
        <v>10</v>
      </c>
      <c r="AS103" s="795"/>
      <c r="AT103" s="719" t="e">
        <f ca="1">_xll.BDP($T103,AT$1)</f>
        <v>#NAME?</v>
      </c>
      <c r="AU103" s="719" t="e">
        <f ca="1">_xll.BDP(T103,$AU$1)</f>
        <v>#NAME?</v>
      </c>
      <c r="AV103" s="719" t="e">
        <f ca="1">_xll.BDP(T103,$AV$1)</f>
        <v>#NAME?</v>
      </c>
      <c r="AW103" s="719" t="e">
        <f ca="1">_xll.BDP($T103,AW$1)</f>
        <v>#NAME?</v>
      </c>
      <c r="AX103" s="719" t="e">
        <f t="shared" ca="1" si="8"/>
        <v>#NAME?</v>
      </c>
      <c r="AY103" s="719" t="e">
        <f ca="1">_xll.BDP(T103,$AY$1)</f>
        <v>#NAME?</v>
      </c>
      <c r="AZ103" s="719" t="e">
        <f t="shared" ca="1" si="9"/>
        <v>#NAME?</v>
      </c>
      <c r="BA103" s="719" t="e">
        <f t="shared" ca="1" si="10"/>
        <v>#NAME?</v>
      </c>
      <c r="BB103" s="719" t="e">
        <f ca="1">VLOOKUP(Y103,Values!$H$2:$I$15,2,FALSE)</f>
        <v>#NAME?</v>
      </c>
      <c r="BC103" s="719"/>
    </row>
    <row r="104" spans="1:55" s="706" customFormat="1" ht="12.75" customHeight="1" x14ac:dyDescent="0.3">
      <c r="A104" s="707">
        <v>42033</v>
      </c>
      <c r="B104" s="706" t="s">
        <v>9159</v>
      </c>
      <c r="C104" s="708" t="s">
        <v>127</v>
      </c>
      <c r="D104" s="709">
        <v>200</v>
      </c>
      <c r="E104" s="708" t="s">
        <v>9160</v>
      </c>
      <c r="F104" s="710">
        <v>52177</v>
      </c>
      <c r="G104" s="711" t="s">
        <v>9155</v>
      </c>
      <c r="H104" s="712" t="s">
        <v>1480</v>
      </c>
      <c r="I104" s="761" t="s">
        <v>446</v>
      </c>
      <c r="J104" s="761" t="s">
        <v>3924</v>
      </c>
      <c r="K104" s="712">
        <v>-12.5</v>
      </c>
      <c r="L104" s="714"/>
      <c r="M104" s="712"/>
      <c r="N104" s="706" t="s">
        <v>504</v>
      </c>
      <c r="O104" s="712">
        <v>3.5</v>
      </c>
      <c r="P104" s="708" t="s">
        <v>1937</v>
      </c>
      <c r="Q104" s="714"/>
      <c r="R104" s="708">
        <v>0</v>
      </c>
      <c r="S104" s="708" t="s">
        <v>9169</v>
      </c>
      <c r="T104" s="715" t="str">
        <f t="shared" si="2"/>
        <v>EJ4305839 Corp</v>
      </c>
      <c r="U104" s="716" t="e">
        <f ca="1">_xll.BDP($T104,$U$1)</f>
        <v>#NAME?</v>
      </c>
      <c r="V104" s="715">
        <f t="shared" si="3"/>
        <v>1</v>
      </c>
      <c r="W104" s="715">
        <f t="shared" si="4"/>
        <v>5</v>
      </c>
      <c r="X104" s="715" t="str">
        <f t="shared" si="5"/>
        <v>Q1</v>
      </c>
      <c r="Y104" s="717" t="e">
        <f ca="1">_xll.BDP($T104,Y$1)</f>
        <v>#NAME?</v>
      </c>
      <c r="Z104" s="717" t="e">
        <f ca="1">_xll.BDP($T104,$Z$1)</f>
        <v>#NAME?</v>
      </c>
      <c r="AA104" s="717" t="e">
        <f ca="1">_xll.BDP($T104,AA$1)</f>
        <v>#NAME?</v>
      </c>
      <c r="AB104" s="718" t="e">
        <f ca="1">IF(AA104="FLOATING",J104,(_xll.BDP($T104,AB$1)/100))</f>
        <v>#NAME?</v>
      </c>
      <c r="AC104" s="719" t="e">
        <f ca="1">_xll.BDP(T104,$AC$1)</f>
        <v>#NAME?</v>
      </c>
      <c r="AD104" s="720" t="e">
        <f ca="1">_xll.BDP($T104,AD$1)</f>
        <v>#NAME?</v>
      </c>
      <c r="AE104" s="719" t="e">
        <f ca="1">_xll.BDP($T104,AE$1)</f>
        <v>#NAME?</v>
      </c>
      <c r="AF104" s="715" t="e">
        <f ca="1">_xll.BDP($T104,AF$1)</f>
        <v>#NAME?</v>
      </c>
      <c r="AG104" s="719" t="e">
        <f ca="1">_xll.BDP($T104,AG$1)</f>
        <v>#NAME?</v>
      </c>
      <c r="AH104" s="719" t="e">
        <f ca="1">VLOOKUP(AF104,Values!$A$1:$C$12,2,FALSE)</f>
        <v>#NAME?</v>
      </c>
      <c r="AI104" s="716" t="e">
        <f ca="1">_xll.BDP($T104,$AI$1)</f>
        <v>#NAME?</v>
      </c>
      <c r="AJ104" s="716" t="e">
        <f ca="1">_xll.BDP($T104,$AJ$1)</f>
        <v>#NAME?</v>
      </c>
      <c r="AK104" s="716" t="e">
        <f ca="1">_xll.BDP($T104,$AK$1)</f>
        <v>#NAME?</v>
      </c>
      <c r="AL104" s="721" t="e">
        <f ca="1">VLOOKUP(AK104,Values!$E$2:$F$8,2,)</f>
        <v>#NAME?</v>
      </c>
      <c r="AM104" s="719" t="e">
        <f ca="1">_xll.BDP($T104,$AM$1)</f>
        <v>#NAME?</v>
      </c>
      <c r="AN104" s="719" t="e">
        <f ca="1">_xll.BDP($T104,$AN$1)</f>
        <v>#NAME?</v>
      </c>
      <c r="AO104" s="719" t="e">
        <f ca="1">_xll.BDP($T104,$AO$1)</f>
        <v>#NAME?</v>
      </c>
      <c r="AP104" s="719" t="str">
        <f t="shared" si="6"/>
        <v>42 tap</v>
      </c>
      <c r="AQ104" s="775" t="e">
        <f ca="1">_xll.BDP(T104,"YRS_TO_MTY_ISSUE")</f>
        <v>#NAME?</v>
      </c>
      <c r="AR104" s="794">
        <f t="shared" si="7"/>
        <v>27.8</v>
      </c>
      <c r="AS104" s="795"/>
      <c r="AT104" s="719" t="e">
        <f ca="1">_xll.BDP($T104,AT$1)</f>
        <v>#NAME?</v>
      </c>
      <c r="AU104" s="719" t="e">
        <f ca="1">_xll.BDP(T104,$AU$1)</f>
        <v>#NAME?</v>
      </c>
      <c r="AV104" s="719" t="e">
        <f ca="1">_xll.BDP(T104,$AV$1)</f>
        <v>#NAME?</v>
      </c>
      <c r="AW104" s="719" t="e">
        <f ca="1">_xll.BDP($T104,AW$1)</f>
        <v>#NAME?</v>
      </c>
      <c r="AX104" s="719" t="e">
        <f t="shared" ca="1" si="8"/>
        <v>#NAME?</v>
      </c>
      <c r="AY104" s="719" t="e">
        <f ca="1">_xll.BDP(T104,$AY$1)</f>
        <v>#NAME?</v>
      </c>
      <c r="AZ104" s="719" t="e">
        <f t="shared" ca="1" si="9"/>
        <v>#NAME?</v>
      </c>
      <c r="BA104" s="719" t="e">
        <f t="shared" ca="1" si="10"/>
        <v>#NAME?</v>
      </c>
      <c r="BB104" s="719" t="e">
        <f ca="1">VLOOKUP(Y104,Values!$H$2:$I$15,2,FALSE)</f>
        <v>#NAME?</v>
      </c>
      <c r="BC104" s="719"/>
    </row>
    <row r="105" spans="1:55" s="706" customFormat="1" ht="12.75" customHeight="1" x14ac:dyDescent="0.3">
      <c r="A105" s="707">
        <v>42033</v>
      </c>
      <c r="B105" s="706" t="s">
        <v>9161</v>
      </c>
      <c r="C105" s="708" t="s">
        <v>121</v>
      </c>
      <c r="D105" s="709">
        <v>2000</v>
      </c>
      <c r="E105" s="708" t="s">
        <v>12</v>
      </c>
      <c r="F105" s="710">
        <v>43136</v>
      </c>
      <c r="G105" s="711" t="s">
        <v>384</v>
      </c>
      <c r="H105" s="712" t="s">
        <v>9162</v>
      </c>
      <c r="I105" s="761" t="s">
        <v>9163</v>
      </c>
      <c r="J105" s="761" t="s">
        <v>8482</v>
      </c>
      <c r="K105" s="712">
        <v>-15.5</v>
      </c>
      <c r="L105" s="714"/>
      <c r="M105" s="712"/>
      <c r="N105" s="706" t="s">
        <v>3826</v>
      </c>
      <c r="O105" s="712">
        <v>1.4</v>
      </c>
      <c r="P105" s="708" t="s">
        <v>1933</v>
      </c>
      <c r="Q105" s="714"/>
      <c r="R105" s="708">
        <v>7</v>
      </c>
      <c r="S105" s="708" t="s">
        <v>9166</v>
      </c>
      <c r="T105" s="715" t="str">
        <f t="shared" si="2"/>
        <v>EK7268411 Corp</v>
      </c>
      <c r="U105" s="716" t="e">
        <f ca="1">_xll.BDP($T105,$U$1)</f>
        <v>#NAME?</v>
      </c>
      <c r="V105" s="715">
        <f t="shared" si="3"/>
        <v>1</v>
      </c>
      <c r="W105" s="715">
        <f t="shared" si="4"/>
        <v>5</v>
      </c>
      <c r="X105" s="715" t="str">
        <f t="shared" si="5"/>
        <v>Q1</v>
      </c>
      <c r="Y105" s="717" t="e">
        <f ca="1">_xll.BDP($T105,Y$1)</f>
        <v>#NAME?</v>
      </c>
      <c r="Z105" s="717" t="e">
        <f ca="1">_xll.BDP($T105,$Z$1)</f>
        <v>#NAME?</v>
      </c>
      <c r="AA105" s="717" t="e">
        <f ca="1">_xll.BDP($T105,AA$1)</f>
        <v>#NAME?</v>
      </c>
      <c r="AB105" s="718" t="e">
        <f ca="1">IF(AA105="FLOATING",J105,(_xll.BDP($T105,AB$1)/100))</f>
        <v>#NAME?</v>
      </c>
      <c r="AC105" s="719" t="e">
        <f ca="1">_xll.BDP(T105,$AC$1)</f>
        <v>#NAME?</v>
      </c>
      <c r="AD105" s="720" t="e">
        <f ca="1">_xll.BDP($T105,AD$1)</f>
        <v>#NAME?</v>
      </c>
      <c r="AE105" s="719" t="e">
        <f ca="1">_xll.BDP($T105,AE$1)</f>
        <v>#NAME?</v>
      </c>
      <c r="AF105" s="715" t="e">
        <f ca="1">_xll.BDP($T105,AF$1)</f>
        <v>#NAME?</v>
      </c>
      <c r="AG105" s="719" t="e">
        <f ca="1">_xll.BDP($T105,AG$1)</f>
        <v>#NAME?</v>
      </c>
      <c r="AH105" s="719" t="e">
        <f ca="1">VLOOKUP(AF105,Values!$A$1:$C$12,2,FALSE)</f>
        <v>#NAME?</v>
      </c>
      <c r="AI105" s="716" t="e">
        <f ca="1">_xll.BDP($T105,$AI$1)</f>
        <v>#NAME?</v>
      </c>
      <c r="AJ105" s="716" t="e">
        <f ca="1">_xll.BDP($T105,$AJ$1)</f>
        <v>#NAME?</v>
      </c>
      <c r="AK105" s="716" t="e">
        <f ca="1">_xll.BDP($T105,$AK$1)</f>
        <v>#NAME?</v>
      </c>
      <c r="AL105" s="721" t="e">
        <f ca="1">VLOOKUP(AK105,Values!$E$2:$F$8,2,)</f>
        <v>#NAME?</v>
      </c>
      <c r="AM105" s="719" t="e">
        <f ca="1">_xll.BDP($T105,$AM$1)</f>
        <v>#NAME?</v>
      </c>
      <c r="AN105" s="719" t="e">
        <f ca="1">_xll.BDP($T105,$AN$1)</f>
        <v>#NAME?</v>
      </c>
      <c r="AO105" s="719" t="e">
        <f ca="1">_xll.BDP($T105,$AO$1)</f>
        <v>#NAME?</v>
      </c>
      <c r="AP105" s="719" t="str">
        <f t="shared" si="6"/>
        <v>3yr</v>
      </c>
      <c r="AQ105" s="775" t="e">
        <f ca="1">_xll.BDP(T105,"YRS_TO_MTY_ISSUE")</f>
        <v>#NAME?</v>
      </c>
      <c r="AR105" s="794">
        <f t="shared" si="7"/>
        <v>3</v>
      </c>
      <c r="AS105" s="795"/>
      <c r="AT105" s="719" t="e">
        <f ca="1">_xll.BDP($T105,AT$1)</f>
        <v>#NAME?</v>
      </c>
      <c r="AU105" s="719" t="e">
        <f ca="1">_xll.BDP(T105,$AU$1)</f>
        <v>#NAME?</v>
      </c>
      <c r="AV105" s="719" t="e">
        <f ca="1">_xll.BDP(T105,$AV$1)</f>
        <v>#NAME?</v>
      </c>
      <c r="AW105" s="719" t="e">
        <f ca="1">_xll.BDP($T105,AW$1)</f>
        <v>#NAME?</v>
      </c>
      <c r="AX105" s="719" t="e">
        <f t="shared" ca="1" si="8"/>
        <v>#NAME?</v>
      </c>
      <c r="AY105" s="719" t="e">
        <f ca="1">_xll.BDP(T105,$AY$1)</f>
        <v>#NAME?</v>
      </c>
      <c r="AZ105" s="719" t="e">
        <f t="shared" ca="1" si="9"/>
        <v>#NAME?</v>
      </c>
      <c r="BA105" s="719" t="e">
        <f t="shared" ca="1" si="10"/>
        <v>#NAME?</v>
      </c>
      <c r="BB105" s="719" t="e">
        <f ca="1">VLOOKUP(Y105,Values!$H$2:$I$15,2,FALSE)</f>
        <v>#NAME?</v>
      </c>
      <c r="BC105" s="719"/>
    </row>
    <row r="106" spans="1:55" s="706" customFormat="1" ht="12.75" customHeight="1" x14ac:dyDescent="0.3">
      <c r="A106" s="707">
        <v>42032</v>
      </c>
      <c r="B106" s="706" t="s">
        <v>9102</v>
      </c>
      <c r="C106" s="708" t="s">
        <v>208</v>
      </c>
      <c r="D106" s="709">
        <v>700</v>
      </c>
      <c r="E106" s="708" t="s">
        <v>66</v>
      </c>
      <c r="F106" s="710">
        <v>45689</v>
      </c>
      <c r="G106" s="711" t="s">
        <v>9103</v>
      </c>
      <c r="H106" s="712" t="s">
        <v>225</v>
      </c>
      <c r="I106" s="761" t="s">
        <v>3752</v>
      </c>
      <c r="J106" s="761" t="s">
        <v>9104</v>
      </c>
      <c r="K106" s="712">
        <v>-17.5</v>
      </c>
      <c r="L106" s="714"/>
      <c r="M106" s="712"/>
      <c r="N106" s="706" t="s">
        <v>692</v>
      </c>
      <c r="O106" s="712">
        <v>2.4300000000000002</v>
      </c>
      <c r="P106" s="708" t="s">
        <v>1937</v>
      </c>
      <c r="Q106" s="714"/>
      <c r="R106" s="708">
        <v>0</v>
      </c>
      <c r="S106" s="708" t="s">
        <v>9128</v>
      </c>
      <c r="T106" s="715" t="str">
        <f t="shared" si="2"/>
        <v>EK7244875 Corp</v>
      </c>
      <c r="U106" s="716" t="e">
        <f ca="1">_xll.BDP($T106,$U$1)</f>
        <v>#NAME?</v>
      </c>
      <c r="V106" s="715">
        <f t="shared" si="3"/>
        <v>1</v>
      </c>
      <c r="W106" s="715">
        <f t="shared" si="4"/>
        <v>5</v>
      </c>
      <c r="X106" s="715" t="str">
        <f t="shared" si="5"/>
        <v>Q1</v>
      </c>
      <c r="Y106" s="717" t="e">
        <f ca="1">_xll.BDP($T106,Y$1)</f>
        <v>#NAME?</v>
      </c>
      <c r="Z106" s="717" t="e">
        <f ca="1">_xll.BDP($T106,$Z$1)</f>
        <v>#NAME?</v>
      </c>
      <c r="AA106" s="717" t="e">
        <f ca="1">_xll.BDP($T106,AA$1)</f>
        <v>#NAME?</v>
      </c>
      <c r="AB106" s="718" t="e">
        <f ca="1">IF(AA106="FLOATING",J106,(_xll.BDP($T106,AB$1)/100))</f>
        <v>#NAME?</v>
      </c>
      <c r="AC106" s="719" t="e">
        <f ca="1">_xll.BDP(T106,$AC$1)</f>
        <v>#NAME?</v>
      </c>
      <c r="AD106" s="720" t="e">
        <f ca="1">_xll.BDP($T106,AD$1)</f>
        <v>#NAME?</v>
      </c>
      <c r="AE106" s="719" t="e">
        <f ca="1">_xll.BDP($T106,AE$1)</f>
        <v>#NAME?</v>
      </c>
      <c r="AF106" s="715" t="e">
        <f ca="1">_xll.BDP($T106,AF$1)</f>
        <v>#NAME?</v>
      </c>
      <c r="AG106" s="719" t="e">
        <f ca="1">_xll.BDP($T106,AG$1)</f>
        <v>#NAME?</v>
      </c>
      <c r="AH106" s="719" t="e">
        <f ca="1">VLOOKUP(AF106,Values!$A$1:$C$12,2,FALSE)</f>
        <v>#NAME?</v>
      </c>
      <c r="AI106" s="716" t="e">
        <f ca="1">_xll.BDP($T106,$AI$1)</f>
        <v>#NAME?</v>
      </c>
      <c r="AJ106" s="716" t="e">
        <f ca="1">_xll.BDP($T106,$AJ$1)</f>
        <v>#NAME?</v>
      </c>
      <c r="AK106" s="716" t="e">
        <f ca="1">_xll.BDP($T106,$AK$1)</f>
        <v>#NAME?</v>
      </c>
      <c r="AL106" s="721" t="e">
        <f ca="1">VLOOKUP(AK106,Values!$E$2:$F$8,2,)</f>
        <v>#NAME?</v>
      </c>
      <c r="AM106" s="719" t="e">
        <f ca="1">_xll.BDP($T106,$AM$1)</f>
        <v>#NAME?</v>
      </c>
      <c r="AN106" s="719" t="e">
        <f ca="1">_xll.BDP($T106,$AN$1)</f>
        <v>#NAME?</v>
      </c>
      <c r="AO106" s="719" t="e">
        <f ca="1">_xll.BDP($T106,$AO$1)</f>
        <v>#NAME?</v>
      </c>
      <c r="AP106" s="719" t="str">
        <f t="shared" si="6"/>
        <v>10yr</v>
      </c>
      <c r="AQ106" s="775" t="e">
        <f ca="1">_xll.BDP(T106,"YRS_TO_MTY_ISSUE")</f>
        <v>#NAME?</v>
      </c>
      <c r="AR106" s="794">
        <f t="shared" si="7"/>
        <v>10</v>
      </c>
      <c r="AS106" s="795"/>
      <c r="AT106" s="719" t="e">
        <f ca="1">_xll.BDP($T106,AT$1)</f>
        <v>#NAME?</v>
      </c>
      <c r="AU106" s="719" t="e">
        <f ca="1">_xll.BDP(T106,$AU$1)</f>
        <v>#NAME?</v>
      </c>
      <c r="AV106" s="719" t="e">
        <f ca="1">_xll.BDP(T106,$AV$1)</f>
        <v>#NAME?</v>
      </c>
      <c r="AW106" s="719" t="e">
        <f ca="1">_xll.BDP($T106,AW$1)</f>
        <v>#NAME?</v>
      </c>
      <c r="AX106" s="719" t="e">
        <f t="shared" ca="1" si="8"/>
        <v>#NAME?</v>
      </c>
      <c r="AY106" s="719" t="e">
        <f ca="1">_xll.BDP(T106,$AY$1)</f>
        <v>#NAME?</v>
      </c>
      <c r="AZ106" s="719" t="e">
        <f t="shared" ca="1" si="9"/>
        <v>#NAME?</v>
      </c>
      <c r="BA106" s="719" t="e">
        <f t="shared" ca="1" si="10"/>
        <v>#NAME?</v>
      </c>
      <c r="BB106" s="719" t="e">
        <f ca="1">VLOOKUP(Y106,Values!$H$2:$I$15,2,FALSE)</f>
        <v>#NAME?</v>
      </c>
      <c r="BC106" s="719"/>
    </row>
    <row r="107" spans="1:55" s="706" customFormat="1" ht="12.75" customHeight="1" x14ac:dyDescent="0.3">
      <c r="A107" s="707">
        <v>42030</v>
      </c>
      <c r="B107" s="706" t="s">
        <v>9105</v>
      </c>
      <c r="C107" s="708" t="s">
        <v>2401</v>
      </c>
      <c r="D107" s="709">
        <v>350</v>
      </c>
      <c r="E107" s="708" t="s">
        <v>117</v>
      </c>
      <c r="F107" s="710">
        <v>52994</v>
      </c>
      <c r="G107" s="711" t="s">
        <v>950</v>
      </c>
      <c r="H107" s="712" t="s">
        <v>774</v>
      </c>
      <c r="I107" s="761" t="s">
        <v>9106</v>
      </c>
      <c r="J107" s="761" t="s">
        <v>5131</v>
      </c>
      <c r="K107" s="712">
        <v>-10.5</v>
      </c>
      <c r="L107" s="714"/>
      <c r="M107" s="712"/>
      <c r="N107" s="706" t="s">
        <v>4462</v>
      </c>
      <c r="O107" s="712">
        <v>2</v>
      </c>
      <c r="P107" s="708" t="s">
        <v>1903</v>
      </c>
      <c r="Q107" s="714"/>
      <c r="R107" s="708">
        <v>12</v>
      </c>
      <c r="S107" s="708" t="s">
        <v>9134</v>
      </c>
      <c r="T107" s="715" t="str">
        <f t="shared" si="2"/>
        <v>EK7197164 Corp</v>
      </c>
      <c r="U107" s="716" t="e">
        <f ca="1">_xll.BDP($T107,$U$1)</f>
        <v>#NAME?</v>
      </c>
      <c r="V107" s="715">
        <f t="shared" si="3"/>
        <v>1</v>
      </c>
      <c r="W107" s="715">
        <f t="shared" si="4"/>
        <v>5</v>
      </c>
      <c r="X107" s="715" t="str">
        <f t="shared" si="5"/>
        <v>Q1</v>
      </c>
      <c r="Y107" s="717" t="e">
        <f ca="1">_xll.BDP($T107,Y$1)</f>
        <v>#NAME?</v>
      </c>
      <c r="Z107" s="717" t="e">
        <f ca="1">_xll.BDP($T107,$Z$1)</f>
        <v>#NAME?</v>
      </c>
      <c r="AA107" s="717" t="e">
        <f ca="1">_xll.BDP($T107,AA$1)</f>
        <v>#NAME?</v>
      </c>
      <c r="AB107" s="718" t="e">
        <f ca="1">IF(AA107="FLOATING",J107,(_xll.BDP($T107,AB$1)/100))</f>
        <v>#NAME?</v>
      </c>
      <c r="AC107" s="719" t="e">
        <f ca="1">_xll.BDP(T107,$AC$1)</f>
        <v>#NAME?</v>
      </c>
      <c r="AD107" s="720" t="e">
        <f ca="1">_xll.BDP($T107,AD$1)</f>
        <v>#NAME?</v>
      </c>
      <c r="AE107" s="719" t="e">
        <f ca="1">_xll.BDP($T107,AE$1)</f>
        <v>#NAME?</v>
      </c>
      <c r="AF107" s="715" t="e">
        <f ca="1">_xll.BDP($T107,AF$1)</f>
        <v>#NAME?</v>
      </c>
      <c r="AG107" s="719" t="e">
        <f ca="1">_xll.BDP($T107,AG$1)</f>
        <v>#NAME?</v>
      </c>
      <c r="AH107" s="719" t="e">
        <f ca="1">VLOOKUP(AF107,Values!$A$1:$C$12,2,FALSE)</f>
        <v>#NAME?</v>
      </c>
      <c r="AI107" s="716" t="e">
        <f ca="1">_xll.BDP($T107,$AI$1)</f>
        <v>#NAME?</v>
      </c>
      <c r="AJ107" s="716" t="e">
        <f ca="1">_xll.BDP($T107,$AJ$1)</f>
        <v>#NAME?</v>
      </c>
      <c r="AK107" s="716" t="e">
        <f ca="1">_xll.BDP($T107,$AK$1)</f>
        <v>#NAME?</v>
      </c>
      <c r="AL107" s="721" t="e">
        <f ca="1">VLOOKUP(AK107,Values!$E$2:$F$8,2,)</f>
        <v>#NAME?</v>
      </c>
      <c r="AM107" s="719" t="e">
        <f ca="1">_xll.BDP($T107,$AM$1)</f>
        <v>#NAME?</v>
      </c>
      <c r="AN107" s="719" t="e">
        <f ca="1">_xll.BDP($T107,$AN$1)</f>
        <v>#NAME?</v>
      </c>
      <c r="AO107" s="719" t="e">
        <f ca="1">_xll.BDP($T107,$AO$1)</f>
        <v>#NAME?</v>
      </c>
      <c r="AP107" s="719" t="str">
        <f t="shared" si="6"/>
        <v>30yr</v>
      </c>
      <c r="AQ107" s="775" t="e">
        <f ca="1">_xll.BDP(T107,"YRS_TO_MTY_ISSUE")</f>
        <v>#NAME?</v>
      </c>
      <c r="AR107" s="794">
        <f t="shared" si="7"/>
        <v>30</v>
      </c>
      <c r="AS107" s="795"/>
      <c r="AT107" s="719" t="e">
        <f ca="1">_xll.BDP($T107,AT$1)</f>
        <v>#NAME?</v>
      </c>
      <c r="AU107" s="719" t="e">
        <f ca="1">_xll.BDP(T107,$AU$1)</f>
        <v>#NAME?</v>
      </c>
      <c r="AV107" s="719" t="e">
        <f ca="1">_xll.BDP(T107,$AV$1)</f>
        <v>#NAME?</v>
      </c>
      <c r="AW107" s="719" t="e">
        <f ca="1">_xll.BDP($T107,AW$1)</f>
        <v>#NAME?</v>
      </c>
      <c r="AX107" s="719" t="e">
        <f t="shared" ca="1" si="8"/>
        <v>#NAME?</v>
      </c>
      <c r="AY107" s="719" t="e">
        <f ca="1">_xll.BDP(T107,$AY$1)</f>
        <v>#NAME?</v>
      </c>
      <c r="AZ107" s="719" t="e">
        <f t="shared" ca="1" si="9"/>
        <v>#NAME?</v>
      </c>
      <c r="BA107" s="719" t="e">
        <f t="shared" ca="1" si="10"/>
        <v>#NAME?</v>
      </c>
      <c r="BB107" s="719" t="e">
        <f ca="1">VLOOKUP(Y107,Values!$H$2:$I$15,2,FALSE)</f>
        <v>#NAME?</v>
      </c>
      <c r="BC107" s="719" t="s">
        <v>9099</v>
      </c>
    </row>
    <row r="108" spans="1:55" s="706" customFormat="1" ht="12.75" customHeight="1" x14ac:dyDescent="0.3">
      <c r="A108" s="707">
        <v>42030</v>
      </c>
      <c r="B108" s="706" t="s">
        <v>9107</v>
      </c>
      <c r="C108" s="708" t="s">
        <v>228</v>
      </c>
      <c r="D108" s="709">
        <v>250</v>
      </c>
      <c r="E108" s="708" t="s">
        <v>37</v>
      </c>
      <c r="F108" s="710">
        <v>43864</v>
      </c>
      <c r="G108" s="711" t="s">
        <v>9108</v>
      </c>
      <c r="H108" s="712" t="s">
        <v>2299</v>
      </c>
      <c r="I108" s="761"/>
      <c r="J108" s="761" t="s">
        <v>9109</v>
      </c>
      <c r="K108" s="712">
        <v>-10</v>
      </c>
      <c r="L108" s="714"/>
      <c r="M108" s="712"/>
      <c r="N108" s="706" t="s">
        <v>618</v>
      </c>
      <c r="O108" s="712">
        <v>3</v>
      </c>
      <c r="P108" s="708" t="s">
        <v>1900</v>
      </c>
      <c r="Q108" s="714"/>
      <c r="R108" s="708">
        <v>10</v>
      </c>
      <c r="S108" s="708" t="s">
        <v>9132</v>
      </c>
      <c r="T108" s="715" t="str">
        <f t="shared" si="2"/>
        <v>EK7194948 Corp</v>
      </c>
      <c r="U108" s="716" t="e">
        <f ca="1">_xll.BDP($T108,$U$1)</f>
        <v>#NAME?</v>
      </c>
      <c r="V108" s="715">
        <f t="shared" si="3"/>
        <v>1</v>
      </c>
      <c r="W108" s="715">
        <f t="shared" si="4"/>
        <v>5</v>
      </c>
      <c r="X108" s="715" t="str">
        <f t="shared" si="5"/>
        <v>Q1</v>
      </c>
      <c r="Y108" s="717" t="e">
        <f ca="1">_xll.BDP($T108,Y$1)</f>
        <v>#NAME?</v>
      </c>
      <c r="Z108" s="717" t="e">
        <f ca="1">_xll.BDP($T108,$Z$1)</f>
        <v>#NAME?</v>
      </c>
      <c r="AA108" s="717" t="e">
        <f ca="1">_xll.BDP($T108,AA$1)</f>
        <v>#NAME?</v>
      </c>
      <c r="AB108" s="718" t="e">
        <f ca="1">IF(AA108="FLOATING",J108,(_xll.BDP($T108,AB$1)/100))</f>
        <v>#NAME?</v>
      </c>
      <c r="AC108" s="719" t="e">
        <f ca="1">_xll.BDP(T108,$AC$1)</f>
        <v>#NAME?</v>
      </c>
      <c r="AD108" s="720" t="e">
        <f ca="1">_xll.BDP($T108,AD$1)</f>
        <v>#NAME?</v>
      </c>
      <c r="AE108" s="719" t="e">
        <f ca="1">_xll.BDP($T108,AE$1)</f>
        <v>#NAME?</v>
      </c>
      <c r="AF108" s="715" t="e">
        <f ca="1">_xll.BDP($T108,AF$1)</f>
        <v>#NAME?</v>
      </c>
      <c r="AG108" s="719" t="e">
        <f ca="1">_xll.BDP($T108,AG$1)</f>
        <v>#NAME?</v>
      </c>
      <c r="AH108" s="719" t="e">
        <f ca="1">VLOOKUP(AF108,Values!$A$1:$C$12,2,FALSE)</f>
        <v>#NAME?</v>
      </c>
      <c r="AI108" s="716" t="e">
        <f ca="1">_xll.BDP($T108,$AI$1)</f>
        <v>#NAME?</v>
      </c>
      <c r="AJ108" s="716" t="e">
        <f ca="1">_xll.BDP($T108,$AJ$1)</f>
        <v>#NAME?</v>
      </c>
      <c r="AK108" s="716" t="e">
        <f ca="1">_xll.BDP($T108,$AK$1)</f>
        <v>#NAME?</v>
      </c>
      <c r="AL108" s="721" t="e">
        <f ca="1">VLOOKUP(AK108,Values!$E$2:$F$8,2,)</f>
        <v>#NAME?</v>
      </c>
      <c r="AM108" s="719" t="e">
        <f ca="1">_xll.BDP($T108,$AM$1)</f>
        <v>#NAME?</v>
      </c>
      <c r="AN108" s="719" t="e">
        <f ca="1">_xll.BDP($T108,$AN$1)</f>
        <v>#NAME?</v>
      </c>
      <c r="AO108" s="719" t="e">
        <f ca="1">_xll.BDP($T108,$AO$1)</f>
        <v>#NAME?</v>
      </c>
      <c r="AP108" s="719" t="str">
        <f t="shared" si="6"/>
        <v>5yr</v>
      </c>
      <c r="AQ108" s="775" t="e">
        <f ca="1">_xll.BDP(T108,"YRS_TO_MTY_ISSUE")</f>
        <v>#NAME?</v>
      </c>
      <c r="AR108" s="794">
        <f t="shared" si="7"/>
        <v>5</v>
      </c>
      <c r="AS108" s="795"/>
      <c r="AT108" s="719" t="e">
        <f ca="1">_xll.BDP($T108,AT$1)</f>
        <v>#NAME?</v>
      </c>
      <c r="AU108" s="719" t="e">
        <f ca="1">_xll.BDP(T108,$AU$1)</f>
        <v>#NAME?</v>
      </c>
      <c r="AV108" s="719" t="e">
        <f ca="1">_xll.BDP(T108,$AV$1)</f>
        <v>#NAME?</v>
      </c>
      <c r="AW108" s="719" t="e">
        <f ca="1">_xll.BDP($T108,AW$1)</f>
        <v>#NAME?</v>
      </c>
      <c r="AX108" s="719" t="e">
        <f t="shared" ca="1" si="8"/>
        <v>#NAME?</v>
      </c>
      <c r="AY108" s="719" t="e">
        <f ca="1">_xll.BDP(T108,$AY$1)</f>
        <v>#NAME?</v>
      </c>
      <c r="AZ108" s="719" t="e">
        <f t="shared" ca="1" si="9"/>
        <v>#NAME?</v>
      </c>
      <c r="BA108" s="719" t="e">
        <f t="shared" ca="1" si="10"/>
        <v>#NAME?</v>
      </c>
      <c r="BB108" s="719" t="e">
        <f ca="1">VLOOKUP(Y108,Values!$H$2:$I$15,2,FALSE)</f>
        <v>#NAME?</v>
      </c>
      <c r="BC108" s="719" t="s">
        <v>9099</v>
      </c>
    </row>
    <row r="109" spans="1:55" s="706" customFormat="1" ht="12.75" customHeight="1" x14ac:dyDescent="0.3">
      <c r="A109" s="707">
        <v>42030</v>
      </c>
      <c r="B109" s="706" t="s">
        <v>9110</v>
      </c>
      <c r="C109" s="708" t="s">
        <v>228</v>
      </c>
      <c r="D109" s="709">
        <v>750</v>
      </c>
      <c r="E109" s="708" t="s">
        <v>37</v>
      </c>
      <c r="F109" s="710">
        <v>43864</v>
      </c>
      <c r="G109" s="711" t="s">
        <v>9108</v>
      </c>
      <c r="H109" s="712" t="s">
        <v>123</v>
      </c>
      <c r="I109" s="761"/>
      <c r="J109" s="761" t="s">
        <v>5577</v>
      </c>
      <c r="K109" s="712">
        <v>-10</v>
      </c>
      <c r="L109" s="714"/>
      <c r="M109" s="712"/>
      <c r="N109" s="706" t="s">
        <v>686</v>
      </c>
      <c r="O109" s="712">
        <v>6.27</v>
      </c>
      <c r="P109" s="708" t="s">
        <v>7588</v>
      </c>
      <c r="Q109" s="714"/>
      <c r="R109" s="708">
        <v>10</v>
      </c>
      <c r="S109" s="708" t="s">
        <v>9133</v>
      </c>
      <c r="T109" s="715" t="str">
        <f t="shared" si="2"/>
        <v>EK7194823 Corp</v>
      </c>
      <c r="U109" s="716" t="e">
        <f ca="1">_xll.BDP($T109,$U$1)</f>
        <v>#NAME?</v>
      </c>
      <c r="V109" s="715">
        <f t="shared" si="3"/>
        <v>1</v>
      </c>
      <c r="W109" s="715">
        <f t="shared" si="4"/>
        <v>5</v>
      </c>
      <c r="X109" s="715" t="str">
        <f t="shared" si="5"/>
        <v>Q1</v>
      </c>
      <c r="Y109" s="717" t="e">
        <f ca="1">_xll.BDP($T109,Y$1)</f>
        <v>#NAME?</v>
      </c>
      <c r="Z109" s="717" t="e">
        <f ca="1">_xll.BDP($T109,$Z$1)</f>
        <v>#NAME?</v>
      </c>
      <c r="AA109" s="717" t="e">
        <f ca="1">_xll.BDP($T109,AA$1)</f>
        <v>#NAME?</v>
      </c>
      <c r="AB109" s="718" t="e">
        <f ca="1">IF(AA109="FLOATING",J109,(_xll.BDP($T109,AB$1)/100))</f>
        <v>#NAME?</v>
      </c>
      <c r="AC109" s="719" t="e">
        <f ca="1">_xll.BDP(T109,$AC$1)</f>
        <v>#NAME?</v>
      </c>
      <c r="AD109" s="720" t="e">
        <f ca="1">_xll.BDP($T109,AD$1)</f>
        <v>#NAME?</v>
      </c>
      <c r="AE109" s="719" t="e">
        <f ca="1">_xll.BDP($T109,AE$1)</f>
        <v>#NAME?</v>
      </c>
      <c r="AF109" s="715" t="e">
        <f ca="1">_xll.BDP($T109,AF$1)</f>
        <v>#NAME?</v>
      </c>
      <c r="AG109" s="719" t="e">
        <f ca="1">_xll.BDP($T109,AG$1)</f>
        <v>#NAME?</v>
      </c>
      <c r="AH109" s="719" t="e">
        <f ca="1">VLOOKUP(AF109,Values!$A$1:$C$12,2,FALSE)</f>
        <v>#NAME?</v>
      </c>
      <c r="AI109" s="716" t="e">
        <f ca="1">_xll.BDP($T109,$AI$1)</f>
        <v>#NAME?</v>
      </c>
      <c r="AJ109" s="716" t="e">
        <f ca="1">_xll.BDP($T109,$AJ$1)</f>
        <v>#NAME?</v>
      </c>
      <c r="AK109" s="716" t="e">
        <f ca="1">_xll.BDP($T109,$AK$1)</f>
        <v>#NAME?</v>
      </c>
      <c r="AL109" s="721" t="e">
        <f ca="1">VLOOKUP(AK109,Values!$E$2:$F$8,2,)</f>
        <v>#NAME?</v>
      </c>
      <c r="AM109" s="719" t="e">
        <f ca="1">_xll.BDP($T109,$AM$1)</f>
        <v>#NAME?</v>
      </c>
      <c r="AN109" s="719" t="e">
        <f ca="1">_xll.BDP($T109,$AN$1)</f>
        <v>#NAME?</v>
      </c>
      <c r="AO109" s="719" t="e">
        <f ca="1">_xll.BDP($T109,$AO$1)</f>
        <v>#NAME?</v>
      </c>
      <c r="AP109" s="719" t="str">
        <f t="shared" si="6"/>
        <v>5yr</v>
      </c>
      <c r="AQ109" s="775" t="e">
        <f ca="1">_xll.BDP(T109,"YRS_TO_MTY_ISSUE")</f>
        <v>#NAME?</v>
      </c>
      <c r="AR109" s="794">
        <f t="shared" si="7"/>
        <v>5</v>
      </c>
      <c r="AS109" s="795"/>
      <c r="AT109" s="719" t="e">
        <f ca="1">_xll.BDP($T109,AT$1)</f>
        <v>#NAME?</v>
      </c>
      <c r="AU109" s="719" t="e">
        <f ca="1">_xll.BDP(T109,$AU$1)</f>
        <v>#NAME?</v>
      </c>
      <c r="AV109" s="719" t="e">
        <f ca="1">_xll.BDP(T109,$AV$1)</f>
        <v>#NAME?</v>
      </c>
      <c r="AW109" s="719" t="e">
        <f ca="1">_xll.BDP($T109,AW$1)</f>
        <v>#NAME?</v>
      </c>
      <c r="AX109" s="719" t="e">
        <f t="shared" ca="1" si="8"/>
        <v>#NAME?</v>
      </c>
      <c r="AY109" s="719" t="e">
        <f ca="1">_xll.BDP(T109,$AY$1)</f>
        <v>#NAME?</v>
      </c>
      <c r="AZ109" s="719" t="e">
        <f t="shared" ca="1" si="9"/>
        <v>#NAME?</v>
      </c>
      <c r="BA109" s="719" t="e">
        <f t="shared" ca="1" si="10"/>
        <v>#NAME?</v>
      </c>
      <c r="BB109" s="719" t="e">
        <f ca="1">VLOOKUP(Y109,Values!$H$2:$I$15,2,FALSE)</f>
        <v>#NAME?</v>
      </c>
      <c r="BC109" s="719" t="e">
        <f ca="1">_xll.BDS(T109,$BC$1)</f>
        <v>#NAME?</v>
      </c>
    </row>
    <row r="110" spans="1:55" s="706" customFormat="1" ht="12.75" customHeight="1" x14ac:dyDescent="0.3">
      <c r="A110" s="707">
        <v>42030</v>
      </c>
      <c r="B110" s="706" t="s">
        <v>9111</v>
      </c>
      <c r="C110" s="708" t="s">
        <v>36</v>
      </c>
      <c r="D110" s="709">
        <v>900</v>
      </c>
      <c r="E110" s="708" t="s">
        <v>224</v>
      </c>
      <c r="F110" s="710">
        <v>44594</v>
      </c>
      <c r="G110" s="711" t="s">
        <v>950</v>
      </c>
      <c r="H110" s="712" t="s">
        <v>1444</v>
      </c>
      <c r="I110" s="761" t="s">
        <v>880</v>
      </c>
      <c r="J110" s="761" t="s">
        <v>245</v>
      </c>
      <c r="K110" s="712">
        <v>-15</v>
      </c>
      <c r="L110" s="714"/>
      <c r="M110" s="712"/>
      <c r="N110" s="706" t="s">
        <v>3761</v>
      </c>
      <c r="O110" s="712">
        <v>2.33</v>
      </c>
      <c r="P110" s="708" t="s">
        <v>1900</v>
      </c>
      <c r="Q110" s="714"/>
      <c r="R110" s="708">
        <v>10</v>
      </c>
      <c r="S110" s="708" t="s">
        <v>9131</v>
      </c>
      <c r="T110" s="715" t="str">
        <f t="shared" si="2"/>
        <v>EK7195069 Corp</v>
      </c>
      <c r="U110" s="716" t="e">
        <f ca="1">_xll.BDP($T110,$U$1)</f>
        <v>#NAME?</v>
      </c>
      <c r="V110" s="715">
        <f t="shared" si="3"/>
        <v>1</v>
      </c>
      <c r="W110" s="715">
        <f t="shared" si="4"/>
        <v>5</v>
      </c>
      <c r="X110" s="715" t="str">
        <f t="shared" si="5"/>
        <v>Q1</v>
      </c>
      <c r="Y110" s="717" t="e">
        <f ca="1">_xll.BDP($T110,Y$1)</f>
        <v>#NAME?</v>
      </c>
      <c r="Z110" s="717" t="e">
        <f ca="1">_xll.BDP($T110,$Z$1)</f>
        <v>#NAME?</v>
      </c>
      <c r="AA110" s="717" t="e">
        <f ca="1">_xll.BDP($T110,AA$1)</f>
        <v>#NAME?</v>
      </c>
      <c r="AB110" s="718" t="e">
        <f ca="1">IF(AA110="FLOATING",J110,(_xll.BDP($T110,AB$1)/100))</f>
        <v>#NAME?</v>
      </c>
      <c r="AC110" s="719" t="e">
        <f ca="1">_xll.BDP(T110,$AC$1)</f>
        <v>#NAME?</v>
      </c>
      <c r="AD110" s="720" t="e">
        <f ca="1">_xll.BDP($T110,AD$1)</f>
        <v>#NAME?</v>
      </c>
      <c r="AE110" s="719" t="e">
        <f ca="1">_xll.BDP($T110,AE$1)</f>
        <v>#NAME?</v>
      </c>
      <c r="AF110" s="715" t="e">
        <f ca="1">_xll.BDP($T110,AF$1)</f>
        <v>#NAME?</v>
      </c>
      <c r="AG110" s="719" t="e">
        <f ca="1">_xll.BDP($T110,AG$1)</f>
        <v>#NAME?</v>
      </c>
      <c r="AH110" s="719" t="e">
        <f ca="1">VLOOKUP(AF110,Values!$A$1:$C$12,2,FALSE)</f>
        <v>#NAME?</v>
      </c>
      <c r="AI110" s="716" t="e">
        <f ca="1">_xll.BDP($T110,$AI$1)</f>
        <v>#NAME?</v>
      </c>
      <c r="AJ110" s="716" t="e">
        <f ca="1">_xll.BDP($T110,$AJ$1)</f>
        <v>#NAME?</v>
      </c>
      <c r="AK110" s="716" t="e">
        <f ca="1">_xll.BDP($T110,$AK$1)</f>
        <v>#NAME?</v>
      </c>
      <c r="AL110" s="721" t="e">
        <f ca="1">VLOOKUP(AK110,Values!$E$2:$F$8,2,)</f>
        <v>#NAME?</v>
      </c>
      <c r="AM110" s="719" t="e">
        <f ca="1">_xll.BDP($T110,$AM$1)</f>
        <v>#NAME?</v>
      </c>
      <c r="AN110" s="719" t="e">
        <f ca="1">_xll.BDP($T110,$AN$1)</f>
        <v>#NAME?</v>
      </c>
      <c r="AO110" s="719" t="e">
        <f ca="1">_xll.BDP($T110,$AO$1)</f>
        <v>#NAME?</v>
      </c>
      <c r="AP110" s="719" t="str">
        <f t="shared" si="6"/>
        <v>7yr</v>
      </c>
      <c r="AQ110" s="775" t="e">
        <f ca="1">_xll.BDP(T110,"YRS_TO_MTY_ISSUE")</f>
        <v>#NAME?</v>
      </c>
      <c r="AR110" s="794">
        <f t="shared" si="7"/>
        <v>7</v>
      </c>
      <c r="AS110" s="795"/>
      <c r="AT110" s="719" t="e">
        <f ca="1">_xll.BDP($T110,AT$1)</f>
        <v>#NAME?</v>
      </c>
      <c r="AU110" s="719" t="e">
        <f ca="1">_xll.BDP(T110,$AU$1)</f>
        <v>#NAME?</v>
      </c>
      <c r="AV110" s="719" t="e">
        <f ca="1">_xll.BDP(T110,$AV$1)</f>
        <v>#NAME?</v>
      </c>
      <c r="AW110" s="719" t="e">
        <f ca="1">_xll.BDP($T110,AW$1)</f>
        <v>#NAME?</v>
      </c>
      <c r="AX110" s="719" t="e">
        <f t="shared" ca="1" si="8"/>
        <v>#NAME?</v>
      </c>
      <c r="AY110" s="719" t="e">
        <f ca="1">_xll.BDP(T110,$AY$1)</f>
        <v>#NAME?</v>
      </c>
      <c r="AZ110" s="719" t="e">
        <f t="shared" ca="1" si="9"/>
        <v>#NAME?</v>
      </c>
      <c r="BA110" s="719" t="e">
        <f t="shared" ca="1" si="10"/>
        <v>#NAME?</v>
      </c>
      <c r="BB110" s="719" t="e">
        <f ca="1">VLOOKUP(Y110,Values!$H$2:$I$15,2,FALSE)</f>
        <v>#NAME?</v>
      </c>
      <c r="BC110" s="719" t="e">
        <f ca="1">_xll.BDS(T110,$BC$1)</f>
        <v>#NAME?</v>
      </c>
    </row>
    <row r="111" spans="1:55" s="706" customFormat="1" ht="12.75" customHeight="1" x14ac:dyDescent="0.3">
      <c r="A111" s="707">
        <v>42030</v>
      </c>
      <c r="B111" s="706" t="s">
        <v>5043</v>
      </c>
      <c r="C111" s="708" t="s">
        <v>369</v>
      </c>
      <c r="D111" s="709">
        <v>650</v>
      </c>
      <c r="E111" s="708" t="s">
        <v>37</v>
      </c>
      <c r="F111" s="710">
        <v>43860</v>
      </c>
      <c r="G111" s="711" t="s">
        <v>24</v>
      </c>
      <c r="H111" s="712" t="s">
        <v>2299</v>
      </c>
      <c r="I111" s="761" t="s">
        <v>2299</v>
      </c>
      <c r="J111" s="761" t="s">
        <v>9112</v>
      </c>
      <c r="K111" s="712">
        <v>-5</v>
      </c>
      <c r="L111" s="714"/>
      <c r="M111" s="712"/>
      <c r="N111" s="706" t="s">
        <v>105</v>
      </c>
      <c r="O111" s="712">
        <v>1.23</v>
      </c>
      <c r="P111" s="708" t="s">
        <v>1890</v>
      </c>
      <c r="Q111" s="714"/>
      <c r="R111" s="708">
        <v>5</v>
      </c>
      <c r="S111" s="708" t="s">
        <v>9129</v>
      </c>
      <c r="T111" s="715" t="str">
        <f t="shared" si="2"/>
        <v>EK7205322 Corp</v>
      </c>
      <c r="U111" s="716" t="e">
        <f ca="1">_xll.BDP($T111,$U$1)</f>
        <v>#NAME?</v>
      </c>
      <c r="V111" s="715">
        <f t="shared" si="3"/>
        <v>1</v>
      </c>
      <c r="W111" s="715">
        <f t="shared" si="4"/>
        <v>5</v>
      </c>
      <c r="X111" s="715" t="str">
        <f t="shared" si="5"/>
        <v>Q1</v>
      </c>
      <c r="Y111" s="717" t="e">
        <f ca="1">_xll.BDP($T111,Y$1)</f>
        <v>#NAME?</v>
      </c>
      <c r="Z111" s="717" t="e">
        <f ca="1">_xll.BDP($T111,$Z$1)</f>
        <v>#NAME?</v>
      </c>
      <c r="AA111" s="717" t="e">
        <f ca="1">_xll.BDP($T111,AA$1)</f>
        <v>#NAME?</v>
      </c>
      <c r="AB111" s="718" t="e">
        <f ca="1">IF(AA111="FLOATING",J111,(_xll.BDP($T111,AB$1)/100))</f>
        <v>#NAME?</v>
      </c>
      <c r="AC111" s="719" t="e">
        <f ca="1">_xll.BDP(T111,$AC$1)</f>
        <v>#NAME?</v>
      </c>
      <c r="AD111" s="720" t="e">
        <f ca="1">_xll.BDP($T111,AD$1)</f>
        <v>#NAME?</v>
      </c>
      <c r="AE111" s="719" t="e">
        <f ca="1">_xll.BDP($T111,AE$1)</f>
        <v>#NAME?</v>
      </c>
      <c r="AF111" s="715" t="e">
        <f ca="1">_xll.BDP($T111,AF$1)</f>
        <v>#NAME?</v>
      </c>
      <c r="AG111" s="719" t="e">
        <f ca="1">_xll.BDP($T111,AG$1)</f>
        <v>#NAME?</v>
      </c>
      <c r="AH111" s="719" t="e">
        <f ca="1">VLOOKUP(AF111,Values!$A$1:$C$12,2,FALSE)</f>
        <v>#NAME?</v>
      </c>
      <c r="AI111" s="716" t="e">
        <f ca="1">_xll.BDP($T111,$AI$1)</f>
        <v>#NAME?</v>
      </c>
      <c r="AJ111" s="716" t="e">
        <f ca="1">_xll.BDP($T111,$AJ$1)</f>
        <v>#NAME?</v>
      </c>
      <c r="AK111" s="716" t="e">
        <f ca="1">_xll.BDP($T111,$AK$1)</f>
        <v>#NAME?</v>
      </c>
      <c r="AL111" s="721" t="e">
        <f ca="1">VLOOKUP(AK111,Values!$E$2:$F$8,2,)</f>
        <v>#NAME?</v>
      </c>
      <c r="AM111" s="719" t="e">
        <f ca="1">_xll.BDP($T111,$AM$1)</f>
        <v>#NAME?</v>
      </c>
      <c r="AN111" s="719" t="e">
        <f ca="1">_xll.BDP($T111,$AN$1)</f>
        <v>#NAME?</v>
      </c>
      <c r="AO111" s="719" t="e">
        <f ca="1">_xll.BDP($T111,$AO$1)</f>
        <v>#NAME?</v>
      </c>
      <c r="AP111" s="719" t="str">
        <f t="shared" si="6"/>
        <v>5yr</v>
      </c>
      <c r="AQ111" s="775" t="e">
        <f ca="1">_xll.BDP(T111,"YRS_TO_MTY_ISSUE")</f>
        <v>#NAME?</v>
      </c>
      <c r="AR111" s="794">
        <f t="shared" si="7"/>
        <v>5</v>
      </c>
      <c r="AS111" s="795"/>
      <c r="AT111" s="719" t="e">
        <f ca="1">_xll.BDP($T111,AT$1)</f>
        <v>#NAME?</v>
      </c>
      <c r="AU111" s="719" t="e">
        <f ca="1">_xll.BDP(T111,$AU$1)</f>
        <v>#NAME?</v>
      </c>
      <c r="AV111" s="719" t="e">
        <f ca="1">_xll.BDP(T111,$AV$1)</f>
        <v>#NAME?</v>
      </c>
      <c r="AW111" s="719" t="e">
        <f ca="1">_xll.BDP($T111,AW$1)</f>
        <v>#NAME?</v>
      </c>
      <c r="AX111" s="719" t="e">
        <f t="shared" ca="1" si="8"/>
        <v>#NAME?</v>
      </c>
      <c r="AY111" s="719" t="e">
        <f ca="1">_xll.BDP(T111,$AY$1)</f>
        <v>#NAME?</v>
      </c>
      <c r="AZ111" s="719" t="e">
        <f t="shared" ca="1" si="9"/>
        <v>#NAME?</v>
      </c>
      <c r="BA111" s="719" t="e">
        <f t="shared" ca="1" si="10"/>
        <v>#NAME?</v>
      </c>
      <c r="BB111" s="719" t="e">
        <f ca="1">VLOOKUP(Y111,Values!$H$2:$I$15,2,FALSE)</f>
        <v>#NAME?</v>
      </c>
      <c r="BC111" s="719" t="e">
        <f ca="1">_xll.BDS(T111,$BC$1)</f>
        <v>#NAME?</v>
      </c>
    </row>
    <row r="112" spans="1:55" s="706" customFormat="1" ht="12.75" customHeight="1" x14ac:dyDescent="0.3">
      <c r="A112" s="707">
        <v>42030</v>
      </c>
      <c r="B112" s="706" t="s">
        <v>9113</v>
      </c>
      <c r="C112" s="708" t="s">
        <v>369</v>
      </c>
      <c r="D112" s="709">
        <v>2000</v>
      </c>
      <c r="E112" s="708" t="s">
        <v>37</v>
      </c>
      <c r="F112" s="710">
        <v>43860</v>
      </c>
      <c r="G112" s="711" t="s">
        <v>24</v>
      </c>
      <c r="H112" s="712" t="s">
        <v>631</v>
      </c>
      <c r="I112" s="761" t="s">
        <v>9114</v>
      </c>
      <c r="J112" s="761" t="s">
        <v>221</v>
      </c>
      <c r="K112" s="712">
        <v>-5</v>
      </c>
      <c r="L112" s="714"/>
      <c r="M112" s="712"/>
      <c r="N112" s="706" t="s">
        <v>4116</v>
      </c>
      <c r="O112" s="712">
        <v>2</v>
      </c>
      <c r="P112" s="708" t="s">
        <v>1890</v>
      </c>
      <c r="Q112" s="714"/>
      <c r="R112" s="708">
        <v>5</v>
      </c>
      <c r="S112" s="708" t="s">
        <v>9130</v>
      </c>
      <c r="T112" s="715" t="str">
        <f t="shared" si="2"/>
        <v>EK7205207 Corp</v>
      </c>
      <c r="U112" s="716" t="e">
        <f ca="1">_xll.BDP($T112,$U$1)</f>
        <v>#NAME?</v>
      </c>
      <c r="V112" s="715">
        <f t="shared" si="3"/>
        <v>1</v>
      </c>
      <c r="W112" s="715">
        <f t="shared" si="4"/>
        <v>5</v>
      </c>
      <c r="X112" s="715" t="str">
        <f t="shared" si="5"/>
        <v>Q1</v>
      </c>
      <c r="Y112" s="717" t="e">
        <f ca="1">_xll.BDP($T112,Y$1)</f>
        <v>#NAME?</v>
      </c>
      <c r="Z112" s="717" t="e">
        <f ca="1">_xll.BDP($T112,$Z$1)</f>
        <v>#NAME?</v>
      </c>
      <c r="AA112" s="717" t="e">
        <f ca="1">_xll.BDP($T112,AA$1)</f>
        <v>#NAME?</v>
      </c>
      <c r="AB112" s="718" t="e">
        <f ca="1">IF(AA112="FLOATING",J112,(_xll.BDP($T112,AB$1)/100))</f>
        <v>#NAME?</v>
      </c>
      <c r="AC112" s="719" t="e">
        <f ca="1">_xll.BDP(T112,$AC$1)</f>
        <v>#NAME?</v>
      </c>
      <c r="AD112" s="720" t="e">
        <f ca="1">_xll.BDP($T112,AD$1)</f>
        <v>#NAME?</v>
      </c>
      <c r="AE112" s="719" t="e">
        <f ca="1">_xll.BDP($T112,AE$1)</f>
        <v>#NAME?</v>
      </c>
      <c r="AF112" s="715" t="e">
        <f ca="1">_xll.BDP($T112,AF$1)</f>
        <v>#NAME?</v>
      </c>
      <c r="AG112" s="719" t="e">
        <f ca="1">_xll.BDP($T112,AG$1)</f>
        <v>#NAME?</v>
      </c>
      <c r="AH112" s="719" t="e">
        <f ca="1">VLOOKUP(AF112,Values!$A$1:$C$12,2,FALSE)</f>
        <v>#NAME?</v>
      </c>
      <c r="AI112" s="716" t="e">
        <f ca="1">_xll.BDP($T112,$AI$1)</f>
        <v>#NAME?</v>
      </c>
      <c r="AJ112" s="716" t="e">
        <f ca="1">_xll.BDP($T112,$AJ$1)</f>
        <v>#NAME?</v>
      </c>
      <c r="AK112" s="716" t="e">
        <f ca="1">_xll.BDP($T112,$AK$1)</f>
        <v>#NAME?</v>
      </c>
      <c r="AL112" s="721" t="e">
        <f ca="1">VLOOKUP(AK112,Values!$E$2:$F$8,2,)</f>
        <v>#NAME?</v>
      </c>
      <c r="AM112" s="719" t="e">
        <f ca="1">_xll.BDP($T112,$AM$1)</f>
        <v>#NAME?</v>
      </c>
      <c r="AN112" s="719" t="e">
        <f ca="1">_xll.BDP($T112,$AN$1)</f>
        <v>#NAME?</v>
      </c>
      <c r="AO112" s="719" t="e">
        <f ca="1">_xll.BDP($T112,$AO$1)</f>
        <v>#NAME?</v>
      </c>
      <c r="AP112" s="719" t="str">
        <f t="shared" si="6"/>
        <v>5yr</v>
      </c>
      <c r="AQ112" s="775" t="e">
        <f ca="1">_xll.BDP(T112,"YRS_TO_MTY_ISSUE")</f>
        <v>#NAME?</v>
      </c>
      <c r="AR112" s="794">
        <f t="shared" si="7"/>
        <v>5</v>
      </c>
      <c r="AS112" s="795"/>
      <c r="AT112" s="719" t="e">
        <f ca="1">_xll.BDP($T112,AT$1)</f>
        <v>#NAME?</v>
      </c>
      <c r="AU112" s="719" t="e">
        <f ca="1">_xll.BDP(T112,$AU$1)</f>
        <v>#NAME?</v>
      </c>
      <c r="AV112" s="719" t="e">
        <f ca="1">_xll.BDP(T112,$AV$1)</f>
        <v>#NAME?</v>
      </c>
      <c r="AW112" s="719" t="e">
        <f ca="1">_xll.BDP($T112,AW$1)</f>
        <v>#NAME?</v>
      </c>
      <c r="AX112" s="719" t="e">
        <f t="shared" ca="1" si="8"/>
        <v>#NAME?</v>
      </c>
      <c r="AY112" s="719" t="e">
        <f ca="1">_xll.BDP(T112,$AY$1)</f>
        <v>#NAME?</v>
      </c>
      <c r="AZ112" s="719" t="e">
        <f t="shared" ca="1" si="9"/>
        <v>#NAME?</v>
      </c>
      <c r="BA112" s="719" t="e">
        <f t="shared" ca="1" si="10"/>
        <v>#NAME?</v>
      </c>
      <c r="BB112" s="719" t="e">
        <f ca="1">VLOOKUP(Y112,Values!$H$2:$I$15,2,FALSE)</f>
        <v>#NAME?</v>
      </c>
      <c r="BC112" s="719" t="e">
        <f ca="1">_xll.BDS(T112,$BC$1)</f>
        <v>#NAME?</v>
      </c>
    </row>
    <row r="113" spans="1:55" s="706" customFormat="1" ht="12.75" customHeight="1" x14ac:dyDescent="0.3">
      <c r="A113" s="707">
        <v>42030</v>
      </c>
      <c r="B113" s="706" t="s">
        <v>7069</v>
      </c>
      <c r="C113" s="708" t="s">
        <v>478</v>
      </c>
      <c r="D113" s="709">
        <v>250</v>
      </c>
      <c r="E113" s="708" t="s">
        <v>12</v>
      </c>
      <c r="F113" s="710">
        <v>43129</v>
      </c>
      <c r="G113" s="711" t="s">
        <v>9115</v>
      </c>
      <c r="H113" s="712" t="s">
        <v>2299</v>
      </c>
      <c r="I113" s="761" t="s">
        <v>2299</v>
      </c>
      <c r="J113" s="761" t="s">
        <v>9116</v>
      </c>
      <c r="K113" s="712">
        <v>0</v>
      </c>
      <c r="L113" s="714"/>
      <c r="M113" s="712"/>
      <c r="N113" s="706" t="s">
        <v>9117</v>
      </c>
      <c r="O113" s="712">
        <v>1.35</v>
      </c>
      <c r="P113" s="708" t="s">
        <v>3658</v>
      </c>
      <c r="Q113" s="714"/>
      <c r="R113" s="708">
        <v>7.5</v>
      </c>
      <c r="S113" s="708" t="s">
        <v>9142</v>
      </c>
      <c r="T113" s="715" t="str">
        <f t="shared" si="2"/>
        <v>EK7196505 Corp</v>
      </c>
      <c r="U113" s="716" t="e">
        <f ca="1">_xll.BDP($T113,$U$1)</f>
        <v>#NAME?</v>
      </c>
      <c r="V113" s="715">
        <f t="shared" si="3"/>
        <v>1</v>
      </c>
      <c r="W113" s="715">
        <f t="shared" si="4"/>
        <v>5</v>
      </c>
      <c r="X113" s="715" t="str">
        <f t="shared" si="5"/>
        <v>Q1</v>
      </c>
      <c r="Y113" s="717" t="e">
        <f ca="1">_xll.BDP($T113,Y$1)</f>
        <v>#NAME?</v>
      </c>
      <c r="Z113" s="717" t="e">
        <f ca="1">_xll.BDP($T113,$Z$1)</f>
        <v>#NAME?</v>
      </c>
      <c r="AA113" s="717" t="e">
        <f ca="1">_xll.BDP($T113,AA$1)</f>
        <v>#NAME?</v>
      </c>
      <c r="AB113" s="718" t="e">
        <f ca="1">IF(AA113="FLOATING",J113,(_xll.BDP($T113,AB$1)/100))</f>
        <v>#NAME?</v>
      </c>
      <c r="AC113" s="719" t="e">
        <f ca="1">_xll.BDP(T113,$AC$1)</f>
        <v>#NAME?</v>
      </c>
      <c r="AD113" s="720" t="e">
        <f ca="1">_xll.BDP($T113,AD$1)</f>
        <v>#NAME?</v>
      </c>
      <c r="AE113" s="719" t="e">
        <f ca="1">_xll.BDP($T113,AE$1)</f>
        <v>#NAME?</v>
      </c>
      <c r="AF113" s="715" t="e">
        <f ca="1">_xll.BDP($T113,AF$1)</f>
        <v>#NAME?</v>
      </c>
      <c r="AG113" s="719" t="e">
        <f ca="1">_xll.BDP($T113,AG$1)</f>
        <v>#NAME?</v>
      </c>
      <c r="AH113" s="719" t="e">
        <f ca="1">VLOOKUP(AF113,Values!$A$1:$C$12,2,FALSE)</f>
        <v>#NAME?</v>
      </c>
      <c r="AI113" s="716" t="e">
        <f ca="1">_xll.BDP($T113,$AI$1)</f>
        <v>#NAME?</v>
      </c>
      <c r="AJ113" s="716" t="e">
        <f ca="1">_xll.BDP($T113,$AJ$1)</f>
        <v>#NAME?</v>
      </c>
      <c r="AK113" s="716" t="e">
        <f ca="1">_xll.BDP($T113,$AK$1)</f>
        <v>#NAME?</v>
      </c>
      <c r="AL113" s="721" t="e">
        <f ca="1">VLOOKUP(AK113,Values!$E$2:$F$8,2,)</f>
        <v>#NAME?</v>
      </c>
      <c r="AM113" s="719" t="e">
        <f ca="1">_xll.BDP($T113,$AM$1)</f>
        <v>#NAME?</v>
      </c>
      <c r="AN113" s="719" t="e">
        <f ca="1">_xll.BDP($T113,$AN$1)</f>
        <v>#NAME?</v>
      </c>
      <c r="AO113" s="719" t="e">
        <f ca="1">_xll.BDP($T113,$AO$1)</f>
        <v>#NAME?</v>
      </c>
      <c r="AP113" s="719" t="str">
        <f t="shared" si="6"/>
        <v>3yr</v>
      </c>
      <c r="AQ113" s="775" t="e">
        <f ca="1">_xll.BDP(T113,"YRS_TO_MTY_ISSUE")</f>
        <v>#NAME?</v>
      </c>
      <c r="AR113" s="794">
        <f t="shared" si="7"/>
        <v>3</v>
      </c>
      <c r="AS113" s="795"/>
      <c r="AT113" s="719" t="e">
        <f ca="1">_xll.BDP($T113,AT$1)</f>
        <v>#NAME?</v>
      </c>
      <c r="AU113" s="719" t="e">
        <f ca="1">_xll.BDP(T113,$AU$1)</f>
        <v>#NAME?</v>
      </c>
      <c r="AV113" s="719" t="e">
        <f ca="1">_xll.BDP(T113,$AV$1)</f>
        <v>#NAME?</v>
      </c>
      <c r="AW113" s="719" t="e">
        <f ca="1">_xll.BDP($T113,AW$1)</f>
        <v>#NAME?</v>
      </c>
      <c r="AX113" s="719" t="e">
        <f t="shared" ca="1" si="8"/>
        <v>#NAME?</v>
      </c>
      <c r="AY113" s="719" t="e">
        <f ca="1">_xll.BDP(T113,$AY$1)</f>
        <v>#NAME?</v>
      </c>
      <c r="AZ113" s="719" t="e">
        <f t="shared" ca="1" si="9"/>
        <v>#NAME?</v>
      </c>
      <c r="BA113" s="719" t="e">
        <f t="shared" ca="1" si="10"/>
        <v>#NAME?</v>
      </c>
      <c r="BB113" s="719" t="e">
        <f ca="1">VLOOKUP(Y113,Values!$H$2:$I$15,2,FALSE)</f>
        <v>#NAME?</v>
      </c>
      <c r="BC113" s="719" t="e">
        <f ca="1">_xll.BDS(T113,$BC$1)</f>
        <v>#NAME?</v>
      </c>
    </row>
    <row r="114" spans="1:55" s="706" customFormat="1" ht="12.75" customHeight="1" x14ac:dyDescent="0.3">
      <c r="A114" s="707">
        <v>42030</v>
      </c>
      <c r="B114" s="706" t="s">
        <v>9118</v>
      </c>
      <c r="C114" s="708" t="s">
        <v>478</v>
      </c>
      <c r="D114" s="709">
        <v>750</v>
      </c>
      <c r="E114" s="708" t="s">
        <v>12</v>
      </c>
      <c r="F114" s="710">
        <v>43129</v>
      </c>
      <c r="G114" s="711" t="s">
        <v>9115</v>
      </c>
      <c r="H114" s="712" t="s">
        <v>1603</v>
      </c>
      <c r="I114" s="761" t="s">
        <v>9119</v>
      </c>
      <c r="J114" s="761" t="s">
        <v>216</v>
      </c>
      <c r="K114" s="712">
        <v>0</v>
      </c>
      <c r="L114" s="714"/>
      <c r="M114" s="712"/>
      <c r="N114" s="706" t="s">
        <v>9117</v>
      </c>
      <c r="O114" s="712">
        <v>1.35</v>
      </c>
      <c r="P114" s="708" t="s">
        <v>3658</v>
      </c>
      <c r="Q114" s="714"/>
      <c r="R114" s="708">
        <v>7.5</v>
      </c>
      <c r="S114" s="708" t="s">
        <v>9141</v>
      </c>
      <c r="T114" s="715" t="str">
        <f t="shared" si="2"/>
        <v>EK7196448 Corp</v>
      </c>
      <c r="U114" s="716" t="e">
        <f ca="1">_xll.BDP($T114,$U$1)</f>
        <v>#NAME?</v>
      </c>
      <c r="V114" s="715">
        <f t="shared" si="3"/>
        <v>1</v>
      </c>
      <c r="W114" s="715">
        <f t="shared" si="4"/>
        <v>5</v>
      </c>
      <c r="X114" s="715" t="str">
        <f t="shared" si="5"/>
        <v>Q1</v>
      </c>
      <c r="Y114" s="717" t="e">
        <f ca="1">_xll.BDP($T114,Y$1)</f>
        <v>#NAME?</v>
      </c>
      <c r="Z114" s="717" t="e">
        <f ca="1">_xll.BDP($T114,$Z$1)</f>
        <v>#NAME?</v>
      </c>
      <c r="AA114" s="717" t="e">
        <f ca="1">_xll.BDP($T114,AA$1)</f>
        <v>#NAME?</v>
      </c>
      <c r="AB114" s="718" t="e">
        <f ca="1">IF(AA114="FLOATING",J114,(_xll.BDP($T114,AB$1)/100))</f>
        <v>#NAME?</v>
      </c>
      <c r="AC114" s="719" t="e">
        <f ca="1">_xll.BDP(T114,$AC$1)</f>
        <v>#NAME?</v>
      </c>
      <c r="AD114" s="720" t="e">
        <f ca="1">_xll.BDP($T114,AD$1)</f>
        <v>#NAME?</v>
      </c>
      <c r="AE114" s="719" t="e">
        <f ca="1">_xll.BDP($T114,AE$1)</f>
        <v>#NAME?</v>
      </c>
      <c r="AF114" s="715" t="e">
        <f ca="1">_xll.BDP($T114,AF$1)</f>
        <v>#NAME?</v>
      </c>
      <c r="AG114" s="719" t="e">
        <f ca="1">_xll.BDP($T114,AG$1)</f>
        <v>#NAME?</v>
      </c>
      <c r="AH114" s="719" t="e">
        <f ca="1">VLOOKUP(AF114,Values!$A$1:$C$12,2,FALSE)</f>
        <v>#NAME?</v>
      </c>
      <c r="AI114" s="716" t="e">
        <f ca="1">_xll.BDP($T114,$AI$1)</f>
        <v>#NAME?</v>
      </c>
      <c r="AJ114" s="716" t="e">
        <f ca="1">_xll.BDP($T114,$AJ$1)</f>
        <v>#NAME?</v>
      </c>
      <c r="AK114" s="716" t="e">
        <f ca="1">_xll.BDP($T114,$AK$1)</f>
        <v>#NAME?</v>
      </c>
      <c r="AL114" s="721" t="e">
        <f ca="1">VLOOKUP(AK114,Values!$E$2:$F$8,2,)</f>
        <v>#NAME?</v>
      </c>
      <c r="AM114" s="719" t="e">
        <f ca="1">_xll.BDP($T114,$AM$1)</f>
        <v>#NAME?</v>
      </c>
      <c r="AN114" s="719" t="e">
        <f ca="1">_xll.BDP($T114,$AN$1)</f>
        <v>#NAME?</v>
      </c>
      <c r="AO114" s="719" t="e">
        <f ca="1">_xll.BDP($T114,$AO$1)</f>
        <v>#NAME?</v>
      </c>
      <c r="AP114" s="719" t="str">
        <f t="shared" si="6"/>
        <v>3yr</v>
      </c>
      <c r="AQ114" s="775" t="e">
        <f ca="1">_xll.BDP(T114,"YRS_TO_MTY_ISSUE")</f>
        <v>#NAME?</v>
      </c>
      <c r="AR114" s="794">
        <f t="shared" si="7"/>
        <v>3</v>
      </c>
      <c r="AS114" s="795"/>
      <c r="AT114" s="719" t="e">
        <f ca="1">_xll.BDP($T114,AT$1)</f>
        <v>#NAME?</v>
      </c>
      <c r="AU114" s="719" t="e">
        <f ca="1">_xll.BDP(T114,$AU$1)</f>
        <v>#NAME?</v>
      </c>
      <c r="AV114" s="719" t="e">
        <f ca="1">_xll.BDP(T114,$AV$1)</f>
        <v>#NAME?</v>
      </c>
      <c r="AW114" s="719" t="e">
        <f ca="1">_xll.BDP($T114,AW$1)</f>
        <v>#NAME?</v>
      </c>
      <c r="AX114" s="719" t="e">
        <f t="shared" ca="1" si="8"/>
        <v>#NAME?</v>
      </c>
      <c r="AY114" s="719" t="e">
        <f ca="1">_xll.BDP(T114,$AY$1)</f>
        <v>#NAME?</v>
      </c>
      <c r="AZ114" s="719" t="e">
        <f t="shared" ca="1" si="9"/>
        <v>#NAME?</v>
      </c>
      <c r="BA114" s="719" t="e">
        <f t="shared" ca="1" si="10"/>
        <v>#NAME?</v>
      </c>
      <c r="BB114" s="719" t="e">
        <f ca="1">VLOOKUP(Y114,Values!$H$2:$I$15,2,FALSE)</f>
        <v>#NAME?</v>
      </c>
      <c r="BC114" s="719" t="e">
        <f ca="1">_xll.BDS(T114,$BC$1)</f>
        <v>#NAME?</v>
      </c>
    </row>
    <row r="115" spans="1:55" s="706" customFormat="1" ht="12.75" customHeight="1" x14ac:dyDescent="0.3">
      <c r="A115" s="707">
        <v>42030</v>
      </c>
      <c r="B115" s="706" t="s">
        <v>9120</v>
      </c>
      <c r="C115" s="708" t="s">
        <v>2842</v>
      </c>
      <c r="D115" s="709">
        <v>350</v>
      </c>
      <c r="E115" s="708" t="s">
        <v>66</v>
      </c>
      <c r="F115" s="710">
        <v>45686</v>
      </c>
      <c r="G115" s="711" t="s">
        <v>8343</v>
      </c>
      <c r="H115" s="712" t="s">
        <v>2240</v>
      </c>
      <c r="I115" s="761" t="s">
        <v>4332</v>
      </c>
      <c r="J115" s="761" t="s">
        <v>398</v>
      </c>
      <c r="K115" s="712">
        <v>-17.5</v>
      </c>
      <c r="L115" s="714"/>
      <c r="M115" s="712"/>
      <c r="N115" s="706" t="s">
        <v>9121</v>
      </c>
      <c r="O115" s="712">
        <v>2.46</v>
      </c>
      <c r="P115" s="708" t="s">
        <v>2958</v>
      </c>
      <c r="Q115" s="714"/>
      <c r="R115" s="708">
        <v>1</v>
      </c>
      <c r="S115" s="708" t="s">
        <v>9143</v>
      </c>
      <c r="T115" s="715" t="str">
        <f t="shared" si="2"/>
        <v>EK7195846 Corp</v>
      </c>
      <c r="U115" s="716" t="e">
        <f ca="1">_xll.BDP($T115,$U$1)</f>
        <v>#NAME?</v>
      </c>
      <c r="V115" s="715">
        <f t="shared" si="3"/>
        <v>1</v>
      </c>
      <c r="W115" s="715">
        <f t="shared" si="4"/>
        <v>5</v>
      </c>
      <c r="X115" s="715" t="str">
        <f t="shared" si="5"/>
        <v>Q1</v>
      </c>
      <c r="Y115" s="717" t="e">
        <f ca="1">_xll.BDP($T115,Y$1)</f>
        <v>#NAME?</v>
      </c>
      <c r="Z115" s="717" t="e">
        <f ca="1">_xll.BDP($T115,$Z$1)</f>
        <v>#NAME?</v>
      </c>
      <c r="AA115" s="717" t="e">
        <f ca="1">_xll.BDP($T115,AA$1)</f>
        <v>#NAME?</v>
      </c>
      <c r="AB115" s="718" t="e">
        <f ca="1">IF(AA115="FLOATING",J115,(_xll.BDP($T115,AB$1)/100))</f>
        <v>#NAME?</v>
      </c>
      <c r="AC115" s="719" t="e">
        <f ca="1">_xll.BDP(T115,$AC$1)</f>
        <v>#NAME?</v>
      </c>
      <c r="AD115" s="720" t="e">
        <f ca="1">_xll.BDP($T115,AD$1)</f>
        <v>#NAME?</v>
      </c>
      <c r="AE115" s="719" t="e">
        <f ca="1">_xll.BDP($T115,AE$1)</f>
        <v>#NAME?</v>
      </c>
      <c r="AF115" s="715" t="e">
        <f ca="1">_xll.BDP($T115,AF$1)</f>
        <v>#NAME?</v>
      </c>
      <c r="AG115" s="719" t="e">
        <f ca="1">_xll.BDP($T115,AG$1)</f>
        <v>#NAME?</v>
      </c>
      <c r="AH115" s="719" t="e">
        <f ca="1">VLOOKUP(AF115,Values!$A$1:$C$12,2,FALSE)</f>
        <v>#NAME?</v>
      </c>
      <c r="AI115" s="716" t="e">
        <f ca="1">_xll.BDP($T115,$AI$1)</f>
        <v>#NAME?</v>
      </c>
      <c r="AJ115" s="716" t="e">
        <f ca="1">_xll.BDP($T115,$AJ$1)</f>
        <v>#NAME?</v>
      </c>
      <c r="AK115" s="716" t="e">
        <f ca="1">_xll.BDP($T115,$AK$1)</f>
        <v>#NAME?</v>
      </c>
      <c r="AL115" s="721" t="e">
        <f ca="1">VLOOKUP(AK115,Values!$E$2:$F$8,2,)</f>
        <v>#NAME?</v>
      </c>
      <c r="AM115" s="719" t="e">
        <f ca="1">_xll.BDP($T115,$AM$1)</f>
        <v>#NAME?</v>
      </c>
      <c r="AN115" s="719" t="e">
        <f ca="1">_xll.BDP($T115,$AN$1)</f>
        <v>#NAME?</v>
      </c>
      <c r="AO115" s="719" t="e">
        <f ca="1">_xll.BDP($T115,$AO$1)</f>
        <v>#NAME?</v>
      </c>
      <c r="AP115" s="719" t="str">
        <f t="shared" si="6"/>
        <v>10yr</v>
      </c>
      <c r="AQ115" s="775" t="e">
        <f ca="1">_xll.BDP(T115,"YRS_TO_MTY_ISSUE")</f>
        <v>#NAME?</v>
      </c>
      <c r="AR115" s="794">
        <f t="shared" si="7"/>
        <v>10</v>
      </c>
      <c r="AS115" s="795"/>
      <c r="AT115" s="719" t="e">
        <f ca="1">_xll.BDP($T115,AT$1)</f>
        <v>#NAME?</v>
      </c>
      <c r="AU115" s="719" t="e">
        <f ca="1">_xll.BDP(T115,$AU$1)</f>
        <v>#NAME?</v>
      </c>
      <c r="AV115" s="719" t="e">
        <f ca="1">_xll.BDP(T115,$AV$1)</f>
        <v>#NAME?</v>
      </c>
      <c r="AW115" s="719" t="e">
        <f ca="1">_xll.BDP($T115,AW$1)</f>
        <v>#NAME?</v>
      </c>
      <c r="AX115" s="719" t="e">
        <f t="shared" ca="1" si="8"/>
        <v>#NAME?</v>
      </c>
      <c r="AY115" s="719" t="e">
        <f ca="1">_xll.BDP(T115,$AY$1)</f>
        <v>#NAME?</v>
      </c>
      <c r="AZ115" s="719" t="e">
        <f t="shared" ca="1" si="9"/>
        <v>#NAME?</v>
      </c>
      <c r="BA115" s="719" t="e">
        <f t="shared" ca="1" si="10"/>
        <v>#NAME?</v>
      </c>
      <c r="BB115" s="719" t="e">
        <f ca="1">VLOOKUP(Y115,Values!$H$2:$I$15,2,FALSE)</f>
        <v>#NAME?</v>
      </c>
      <c r="BC115" s="719" t="e">
        <f ca="1">_xll.BDS(T115,$BC$1)</f>
        <v>#NAME?</v>
      </c>
    </row>
    <row r="116" spans="1:55" s="706" customFormat="1" ht="12.75" customHeight="1" x14ac:dyDescent="0.3">
      <c r="A116" s="707">
        <v>42030</v>
      </c>
      <c r="B116" s="706" t="s">
        <v>9122</v>
      </c>
      <c r="C116" s="708" t="s">
        <v>22</v>
      </c>
      <c r="D116" s="709">
        <v>250</v>
      </c>
      <c r="E116" s="708" t="s">
        <v>37</v>
      </c>
      <c r="F116" s="710">
        <v>43862</v>
      </c>
      <c r="G116" s="711" t="s">
        <v>9123</v>
      </c>
      <c r="H116" s="712" t="s">
        <v>1432</v>
      </c>
      <c r="I116" s="761" t="s">
        <v>3747</v>
      </c>
      <c r="J116" s="761" t="s">
        <v>3241</v>
      </c>
      <c r="K116" s="712">
        <v>-15</v>
      </c>
      <c r="L116" s="714"/>
      <c r="M116" s="712"/>
      <c r="N116" s="706" t="s">
        <v>1420</v>
      </c>
      <c r="O116" s="712">
        <v>8.4</v>
      </c>
      <c r="P116" s="708" t="s">
        <v>2058</v>
      </c>
      <c r="Q116" s="714"/>
      <c r="R116" s="708">
        <v>-3</v>
      </c>
      <c r="S116" s="708" t="s">
        <v>9135</v>
      </c>
      <c r="T116" s="715" t="str">
        <f t="shared" si="2"/>
        <v>EK7197883 Corp</v>
      </c>
      <c r="U116" s="716" t="e">
        <f ca="1">_xll.BDP($T116,$U$1)</f>
        <v>#NAME?</v>
      </c>
      <c r="V116" s="715">
        <f t="shared" si="3"/>
        <v>1</v>
      </c>
      <c r="W116" s="715">
        <f t="shared" si="4"/>
        <v>5</v>
      </c>
      <c r="X116" s="715" t="str">
        <f t="shared" si="5"/>
        <v>Q1</v>
      </c>
      <c r="Y116" s="717" t="e">
        <f ca="1">_xll.BDP($T116,Y$1)</f>
        <v>#NAME?</v>
      </c>
      <c r="Z116" s="717" t="e">
        <f ca="1">_xll.BDP($T116,$Z$1)</f>
        <v>#NAME?</v>
      </c>
      <c r="AA116" s="717" t="e">
        <f ca="1">_xll.BDP($T116,AA$1)</f>
        <v>#NAME?</v>
      </c>
      <c r="AB116" s="718" t="e">
        <f ca="1">IF(AA116="FLOATING",J116,(_xll.BDP($T116,AB$1)/100))</f>
        <v>#NAME?</v>
      </c>
      <c r="AC116" s="719" t="e">
        <f ca="1">_xll.BDP(T116,$AC$1)</f>
        <v>#NAME?</v>
      </c>
      <c r="AD116" s="720" t="e">
        <f ca="1">_xll.BDP($T116,AD$1)</f>
        <v>#NAME?</v>
      </c>
      <c r="AE116" s="719" t="e">
        <f ca="1">_xll.BDP($T116,AE$1)</f>
        <v>#NAME?</v>
      </c>
      <c r="AF116" s="715" t="e">
        <f ca="1">_xll.BDP($T116,AF$1)</f>
        <v>#NAME?</v>
      </c>
      <c r="AG116" s="719" t="e">
        <f ca="1">_xll.BDP($T116,AG$1)</f>
        <v>#NAME?</v>
      </c>
      <c r="AH116" s="719" t="e">
        <f ca="1">VLOOKUP(AF116,Values!$A$1:$C$12,2,FALSE)</f>
        <v>#NAME?</v>
      </c>
      <c r="AI116" s="716" t="e">
        <f ca="1">_xll.BDP($T116,$AI$1)</f>
        <v>#NAME?</v>
      </c>
      <c r="AJ116" s="716" t="e">
        <f ca="1">_xll.BDP($T116,$AJ$1)</f>
        <v>#NAME?</v>
      </c>
      <c r="AK116" s="716" t="e">
        <f ca="1">_xll.BDP($T116,$AK$1)</f>
        <v>#NAME?</v>
      </c>
      <c r="AL116" s="721" t="e">
        <f ca="1">VLOOKUP(AK116,Values!$E$2:$F$8,2,)</f>
        <v>#NAME?</v>
      </c>
      <c r="AM116" s="719" t="e">
        <f ca="1">_xll.BDP($T116,$AM$1)</f>
        <v>#NAME?</v>
      </c>
      <c r="AN116" s="719" t="e">
        <f ca="1">_xll.BDP($T116,$AN$1)</f>
        <v>#NAME?</v>
      </c>
      <c r="AO116" s="719" t="e">
        <f ca="1">_xll.BDP($T116,$AO$1)</f>
        <v>#NAME?</v>
      </c>
      <c r="AP116" s="719" t="str">
        <f t="shared" si="6"/>
        <v>5yr</v>
      </c>
      <c r="AQ116" s="775" t="e">
        <f ca="1">_xll.BDP(T116,"YRS_TO_MTY_ISSUE")</f>
        <v>#NAME?</v>
      </c>
      <c r="AR116" s="794">
        <f t="shared" si="7"/>
        <v>5</v>
      </c>
      <c r="AS116" s="795"/>
      <c r="AT116" s="719" t="e">
        <f ca="1">_xll.BDP($T116,AT$1)</f>
        <v>#NAME?</v>
      </c>
      <c r="AU116" s="719" t="e">
        <f ca="1">_xll.BDP(T116,$AU$1)</f>
        <v>#NAME?</v>
      </c>
      <c r="AV116" s="719" t="e">
        <f ca="1">_xll.BDP(T116,$AV$1)</f>
        <v>#NAME?</v>
      </c>
      <c r="AW116" s="719" t="e">
        <f ca="1">_xll.BDP($T116,AW$1)</f>
        <v>#NAME?</v>
      </c>
      <c r="AX116" s="719" t="e">
        <f t="shared" ca="1" si="8"/>
        <v>#NAME?</v>
      </c>
      <c r="AY116" s="719" t="e">
        <f ca="1">_xll.BDP(T116,$AY$1)</f>
        <v>#NAME?</v>
      </c>
      <c r="AZ116" s="719" t="e">
        <f t="shared" ca="1" si="9"/>
        <v>#NAME?</v>
      </c>
      <c r="BA116" s="719" t="e">
        <f t="shared" ca="1" si="10"/>
        <v>#NAME?</v>
      </c>
      <c r="BB116" s="719" t="e">
        <f ca="1">VLOOKUP(Y116,Values!$H$2:$I$15,2,FALSE)</f>
        <v>#NAME?</v>
      </c>
      <c r="BC116" s="719" t="e">
        <f ca="1">_xll.BDS(T116,$BC$1)</f>
        <v>#NAME?</v>
      </c>
    </row>
    <row r="117" spans="1:55" s="706" customFormat="1" ht="12.75" customHeight="1" x14ac:dyDescent="0.3">
      <c r="A117" s="707">
        <v>42030</v>
      </c>
      <c r="B117" s="706" t="s">
        <v>9124</v>
      </c>
      <c r="C117" s="708" t="s">
        <v>22</v>
      </c>
      <c r="D117" s="709">
        <v>450</v>
      </c>
      <c r="E117" s="708" t="s">
        <v>2331</v>
      </c>
      <c r="F117" s="710">
        <v>49341</v>
      </c>
      <c r="G117" s="711" t="s">
        <v>9123</v>
      </c>
      <c r="H117" s="712" t="s">
        <v>652</v>
      </c>
      <c r="I117" s="761" t="s">
        <v>1053</v>
      </c>
      <c r="J117" s="761" t="s">
        <v>152</v>
      </c>
      <c r="K117" s="712">
        <v>-20</v>
      </c>
      <c r="L117" s="714"/>
      <c r="M117" s="712"/>
      <c r="N117" s="706" t="s">
        <v>551</v>
      </c>
      <c r="O117" s="712">
        <v>5.56</v>
      </c>
      <c r="P117" s="708" t="s">
        <v>1937</v>
      </c>
      <c r="Q117" s="714"/>
      <c r="R117" s="708">
        <v>0</v>
      </c>
      <c r="S117" s="708" t="s">
        <v>9136</v>
      </c>
      <c r="T117" s="715" t="str">
        <f t="shared" si="2"/>
        <v>EK7198360 Corp</v>
      </c>
      <c r="U117" s="716" t="e">
        <f ca="1">_xll.BDP($T117,$U$1)</f>
        <v>#NAME?</v>
      </c>
      <c r="V117" s="715">
        <f t="shared" si="3"/>
        <v>1</v>
      </c>
      <c r="W117" s="715">
        <f t="shared" si="4"/>
        <v>5</v>
      </c>
      <c r="X117" s="715" t="str">
        <f t="shared" si="5"/>
        <v>Q1</v>
      </c>
      <c r="Y117" s="717" t="e">
        <f ca="1">_xll.BDP($T117,Y$1)</f>
        <v>#NAME?</v>
      </c>
      <c r="Z117" s="717" t="e">
        <f ca="1">_xll.BDP($T117,$Z$1)</f>
        <v>#NAME?</v>
      </c>
      <c r="AA117" s="717" t="e">
        <f ca="1">_xll.BDP($T117,AA$1)</f>
        <v>#NAME?</v>
      </c>
      <c r="AB117" s="718" t="e">
        <f ca="1">IF(AA117="FLOATING",J117,(_xll.BDP($T117,AB$1)/100))</f>
        <v>#NAME?</v>
      </c>
      <c r="AC117" s="719" t="e">
        <f ca="1">_xll.BDP(T117,$AC$1)</f>
        <v>#NAME?</v>
      </c>
      <c r="AD117" s="720" t="e">
        <f ca="1">_xll.BDP($T117,AD$1)</f>
        <v>#NAME?</v>
      </c>
      <c r="AE117" s="719" t="e">
        <f ca="1">_xll.BDP($T117,AE$1)</f>
        <v>#NAME?</v>
      </c>
      <c r="AF117" s="715" t="e">
        <f ca="1">_xll.BDP($T117,AF$1)</f>
        <v>#NAME?</v>
      </c>
      <c r="AG117" s="719" t="e">
        <f ca="1">_xll.BDP($T117,AG$1)</f>
        <v>#NAME?</v>
      </c>
      <c r="AH117" s="719" t="e">
        <f ca="1">VLOOKUP(AF117,Values!$A$1:$C$12,2,FALSE)</f>
        <v>#NAME?</v>
      </c>
      <c r="AI117" s="716" t="e">
        <f ca="1">_xll.BDP($T117,$AI$1)</f>
        <v>#NAME?</v>
      </c>
      <c r="AJ117" s="716" t="e">
        <f ca="1">_xll.BDP($T117,$AJ$1)</f>
        <v>#NAME?</v>
      </c>
      <c r="AK117" s="716" t="e">
        <f ca="1">_xll.BDP($T117,$AK$1)</f>
        <v>#NAME?</v>
      </c>
      <c r="AL117" s="721" t="e">
        <f ca="1">VLOOKUP(AK117,Values!$E$2:$F$8,2,)</f>
        <v>#NAME?</v>
      </c>
      <c r="AM117" s="719" t="e">
        <f ca="1">_xll.BDP($T117,$AM$1)</f>
        <v>#NAME?</v>
      </c>
      <c r="AN117" s="719" t="e">
        <f ca="1">_xll.BDP($T117,$AN$1)</f>
        <v>#NAME?</v>
      </c>
      <c r="AO117" s="719" t="e">
        <f ca="1">_xll.BDP($T117,$AO$1)</f>
        <v>#NAME?</v>
      </c>
      <c r="AP117" s="719" t="str">
        <f t="shared" si="6"/>
        <v>20yr</v>
      </c>
      <c r="AQ117" s="775" t="e">
        <f ca="1">_xll.BDP(T117,"YRS_TO_MTY_ISSUE")</f>
        <v>#NAME?</v>
      </c>
      <c r="AR117" s="794">
        <f t="shared" si="7"/>
        <v>20</v>
      </c>
      <c r="AS117" s="795"/>
      <c r="AT117" s="719" t="e">
        <f ca="1">_xll.BDP($T117,AT$1)</f>
        <v>#NAME?</v>
      </c>
      <c r="AU117" s="719" t="e">
        <f ca="1">_xll.BDP(T117,$AU$1)</f>
        <v>#NAME?</v>
      </c>
      <c r="AV117" s="719" t="e">
        <f ca="1">_xll.BDP(T117,$AV$1)</f>
        <v>#NAME?</v>
      </c>
      <c r="AW117" s="719" t="e">
        <f ca="1">_xll.BDP($T117,AW$1)</f>
        <v>#NAME?</v>
      </c>
      <c r="AX117" s="719" t="e">
        <f t="shared" ca="1" si="8"/>
        <v>#NAME?</v>
      </c>
      <c r="AY117" s="719" t="e">
        <f ca="1">_xll.BDP(T117,$AY$1)</f>
        <v>#NAME?</v>
      </c>
      <c r="AZ117" s="719" t="e">
        <f t="shared" ca="1" si="9"/>
        <v>#NAME?</v>
      </c>
      <c r="BA117" s="719" t="e">
        <f t="shared" ca="1" si="10"/>
        <v>#NAME?</v>
      </c>
      <c r="BB117" s="719" t="e">
        <f ca="1">VLOOKUP(Y117,Values!$H$2:$I$15,2,FALSE)</f>
        <v>#NAME?</v>
      </c>
      <c r="BC117" s="719"/>
    </row>
    <row r="118" spans="1:55" s="706" customFormat="1" ht="12.75" customHeight="1" x14ac:dyDescent="0.3">
      <c r="A118" s="707">
        <v>42030</v>
      </c>
      <c r="B118" s="706" t="s">
        <v>9125</v>
      </c>
      <c r="C118" s="708" t="s">
        <v>22</v>
      </c>
      <c r="D118" s="709">
        <v>450</v>
      </c>
      <c r="E118" s="708" t="s">
        <v>149</v>
      </c>
      <c r="F118" s="710">
        <v>56646</v>
      </c>
      <c r="G118" s="711" t="s">
        <v>9123</v>
      </c>
      <c r="H118" s="712" t="s">
        <v>329</v>
      </c>
      <c r="I118" s="761" t="s">
        <v>26</v>
      </c>
      <c r="J118" s="761" t="s">
        <v>27</v>
      </c>
      <c r="K118" s="712">
        <v>-15</v>
      </c>
      <c r="L118" s="714"/>
      <c r="M118" s="712"/>
      <c r="N118" s="706" t="s">
        <v>865</v>
      </c>
      <c r="O118" s="712">
        <v>5.1100000000000003</v>
      </c>
      <c r="P118" s="708" t="s">
        <v>1937</v>
      </c>
      <c r="Q118" s="714"/>
      <c r="R118" s="708">
        <v>0</v>
      </c>
      <c r="S118" s="708" t="s">
        <v>9137</v>
      </c>
      <c r="T118" s="715" t="str">
        <f t="shared" si="2"/>
        <v>EK7198667 Corp</v>
      </c>
      <c r="U118" s="716" t="e">
        <f ca="1">_xll.BDP($T118,$U$1)</f>
        <v>#NAME?</v>
      </c>
      <c r="V118" s="715">
        <f t="shared" si="3"/>
        <v>1</v>
      </c>
      <c r="W118" s="715">
        <f t="shared" si="4"/>
        <v>5</v>
      </c>
      <c r="X118" s="715" t="str">
        <f t="shared" si="5"/>
        <v>Q1</v>
      </c>
      <c r="Y118" s="717" t="e">
        <f ca="1">_xll.BDP($T118,Y$1)</f>
        <v>#NAME?</v>
      </c>
      <c r="Z118" s="717" t="e">
        <f ca="1">_xll.BDP($T118,$Z$1)</f>
        <v>#NAME?</v>
      </c>
      <c r="AA118" s="717" t="e">
        <f ca="1">_xll.BDP($T118,AA$1)</f>
        <v>#NAME?</v>
      </c>
      <c r="AB118" s="718" t="e">
        <f ca="1">IF(AA118="FLOATING",J118,(_xll.BDP($T118,AB$1)/100))</f>
        <v>#NAME?</v>
      </c>
      <c r="AC118" s="719" t="e">
        <f ca="1">_xll.BDP(T118,$AC$1)</f>
        <v>#NAME?</v>
      </c>
      <c r="AD118" s="720" t="e">
        <f ca="1">_xll.BDP($T118,AD$1)</f>
        <v>#NAME?</v>
      </c>
      <c r="AE118" s="719" t="e">
        <f ca="1">_xll.BDP($T118,AE$1)</f>
        <v>#NAME?</v>
      </c>
      <c r="AF118" s="715" t="e">
        <f ca="1">_xll.BDP($T118,AF$1)</f>
        <v>#NAME?</v>
      </c>
      <c r="AG118" s="719" t="e">
        <f ca="1">_xll.BDP($T118,AG$1)</f>
        <v>#NAME?</v>
      </c>
      <c r="AH118" s="719" t="e">
        <f ca="1">VLOOKUP(AF118,Values!$A$1:$C$12,2,FALSE)</f>
        <v>#NAME?</v>
      </c>
      <c r="AI118" s="716" t="e">
        <f ca="1">_xll.BDP($T118,$AI$1)</f>
        <v>#NAME?</v>
      </c>
      <c r="AJ118" s="716" t="e">
        <f ca="1">_xll.BDP($T118,$AJ$1)</f>
        <v>#NAME?</v>
      </c>
      <c r="AK118" s="716" t="e">
        <f ca="1">_xll.BDP($T118,$AK$1)</f>
        <v>#NAME?</v>
      </c>
      <c r="AL118" s="721" t="e">
        <f ca="1">VLOOKUP(AK118,Values!$E$2:$F$8,2,)</f>
        <v>#NAME?</v>
      </c>
      <c r="AM118" s="719" t="e">
        <f ca="1">_xll.BDP($T118,$AM$1)</f>
        <v>#NAME?</v>
      </c>
      <c r="AN118" s="719" t="e">
        <f ca="1">_xll.BDP($T118,$AN$1)</f>
        <v>#NAME?</v>
      </c>
      <c r="AO118" s="719" t="e">
        <f ca="1">_xll.BDP($T118,$AO$1)</f>
        <v>#NAME?</v>
      </c>
      <c r="AP118" s="719" t="str">
        <f t="shared" si="6"/>
        <v>40yr</v>
      </c>
      <c r="AQ118" s="775" t="e">
        <f ca="1">_xll.BDP(T118,"YRS_TO_MTY_ISSUE")</f>
        <v>#NAME?</v>
      </c>
      <c r="AR118" s="794">
        <f t="shared" si="7"/>
        <v>40</v>
      </c>
      <c r="AS118" s="795"/>
      <c r="AT118" s="719" t="e">
        <f ca="1">_xll.BDP($T118,AT$1)</f>
        <v>#NAME?</v>
      </c>
      <c r="AU118" s="719" t="e">
        <f ca="1">_xll.BDP(T118,$AU$1)</f>
        <v>#NAME?</v>
      </c>
      <c r="AV118" s="719" t="e">
        <f ca="1">_xll.BDP(T118,$AV$1)</f>
        <v>#NAME?</v>
      </c>
      <c r="AW118" s="719" t="e">
        <f ca="1">_xll.BDP($T118,AW$1)</f>
        <v>#NAME?</v>
      </c>
      <c r="AX118" s="719" t="e">
        <f t="shared" ca="1" si="8"/>
        <v>#NAME?</v>
      </c>
      <c r="AY118" s="719" t="e">
        <f ca="1">_xll.BDP(T118,$AY$1)</f>
        <v>#NAME?</v>
      </c>
      <c r="AZ118" s="719" t="e">
        <f t="shared" ca="1" si="9"/>
        <v>#NAME?</v>
      </c>
      <c r="BA118" s="719" t="e">
        <f t="shared" ca="1" si="10"/>
        <v>#NAME?</v>
      </c>
      <c r="BB118" s="719" t="e">
        <f ca="1">VLOOKUP(Y118,Values!$H$2:$I$15,2,FALSE)</f>
        <v>#NAME?</v>
      </c>
      <c r="BC118" s="719" t="s">
        <v>9099</v>
      </c>
    </row>
    <row r="119" spans="1:55" s="706" customFormat="1" ht="12.75" customHeight="1" x14ac:dyDescent="0.3">
      <c r="A119" s="707">
        <v>42030</v>
      </c>
      <c r="B119" s="706" t="s">
        <v>5697</v>
      </c>
      <c r="C119" s="708" t="s">
        <v>65</v>
      </c>
      <c r="D119" s="709">
        <v>750</v>
      </c>
      <c r="E119" s="708" t="s">
        <v>12</v>
      </c>
      <c r="F119" s="710">
        <v>43129</v>
      </c>
      <c r="G119" s="711" t="s">
        <v>6964</v>
      </c>
      <c r="H119" s="712" t="s">
        <v>1721</v>
      </c>
      <c r="I119" s="761" t="s">
        <v>2299</v>
      </c>
      <c r="J119" s="761" t="s">
        <v>8497</v>
      </c>
      <c r="K119" s="712">
        <v>-2.5</v>
      </c>
      <c r="L119" s="714"/>
      <c r="M119" s="712"/>
      <c r="N119" s="706" t="s">
        <v>3808</v>
      </c>
      <c r="O119" s="712">
        <v>1.33</v>
      </c>
      <c r="P119" s="708" t="s">
        <v>2324</v>
      </c>
      <c r="Q119" s="714"/>
      <c r="R119" s="708">
        <v>18</v>
      </c>
      <c r="S119" s="708" t="s">
        <v>9140</v>
      </c>
      <c r="T119" s="715" t="str">
        <f t="shared" si="2"/>
        <v>EK7197107 Corp</v>
      </c>
      <c r="U119" s="716" t="e">
        <f ca="1">_xll.BDP($T119,$U$1)</f>
        <v>#NAME?</v>
      </c>
      <c r="V119" s="715">
        <f t="shared" si="3"/>
        <v>1</v>
      </c>
      <c r="W119" s="715">
        <f t="shared" si="4"/>
        <v>5</v>
      </c>
      <c r="X119" s="715" t="str">
        <f t="shared" si="5"/>
        <v>Q1</v>
      </c>
      <c r="Y119" s="717" t="e">
        <f ca="1">_xll.BDP($T119,Y$1)</f>
        <v>#NAME?</v>
      </c>
      <c r="Z119" s="717" t="e">
        <f ca="1">_xll.BDP($T119,$Z$1)</f>
        <v>#NAME?</v>
      </c>
      <c r="AA119" s="717" t="e">
        <f ca="1">_xll.BDP($T119,AA$1)</f>
        <v>#NAME?</v>
      </c>
      <c r="AB119" s="718" t="e">
        <f ca="1">IF(AA119="FLOATING",J119,(_xll.BDP($T119,AB$1)/100))</f>
        <v>#NAME?</v>
      </c>
      <c r="AC119" s="719" t="e">
        <f ca="1">_xll.BDP(T119,$AC$1)</f>
        <v>#NAME?</v>
      </c>
      <c r="AD119" s="720" t="e">
        <f ca="1">_xll.BDP($T119,AD$1)</f>
        <v>#NAME?</v>
      </c>
      <c r="AE119" s="719" t="e">
        <f ca="1">_xll.BDP($T119,AE$1)</f>
        <v>#NAME?</v>
      </c>
      <c r="AF119" s="715" t="e">
        <f ca="1">_xll.BDP($T119,AF$1)</f>
        <v>#NAME?</v>
      </c>
      <c r="AG119" s="719" t="e">
        <f ca="1">_xll.BDP($T119,AG$1)</f>
        <v>#NAME?</v>
      </c>
      <c r="AH119" s="719" t="e">
        <f ca="1">VLOOKUP(AF119,Values!$A$1:$C$12,2,FALSE)</f>
        <v>#NAME?</v>
      </c>
      <c r="AI119" s="716" t="e">
        <f ca="1">_xll.BDP($T119,$AI$1)</f>
        <v>#NAME?</v>
      </c>
      <c r="AJ119" s="716" t="e">
        <f ca="1">_xll.BDP($T119,$AJ$1)</f>
        <v>#NAME?</v>
      </c>
      <c r="AK119" s="716" t="e">
        <f ca="1">_xll.BDP($T119,$AK$1)</f>
        <v>#NAME?</v>
      </c>
      <c r="AL119" s="721" t="e">
        <f ca="1">VLOOKUP(AK119,Values!$E$2:$F$8,2,)</f>
        <v>#NAME?</v>
      </c>
      <c r="AM119" s="719" t="e">
        <f ca="1">_xll.BDP($T119,$AM$1)</f>
        <v>#NAME?</v>
      </c>
      <c r="AN119" s="719" t="e">
        <f ca="1">_xll.BDP($T119,$AN$1)</f>
        <v>#NAME?</v>
      </c>
      <c r="AO119" s="719" t="e">
        <f ca="1">_xll.BDP($T119,$AO$1)</f>
        <v>#NAME?</v>
      </c>
      <c r="AP119" s="719" t="str">
        <f t="shared" si="6"/>
        <v>3yr</v>
      </c>
      <c r="AQ119" s="775" t="e">
        <f ca="1">_xll.BDP(T119,"YRS_TO_MTY_ISSUE")</f>
        <v>#NAME?</v>
      </c>
      <c r="AR119" s="794">
        <f t="shared" si="7"/>
        <v>3</v>
      </c>
      <c r="AS119" s="795"/>
      <c r="AT119" s="719" t="e">
        <f ca="1">_xll.BDP($T119,AT$1)</f>
        <v>#NAME?</v>
      </c>
      <c r="AU119" s="719" t="e">
        <f ca="1">_xll.BDP(T119,$AU$1)</f>
        <v>#NAME?</v>
      </c>
      <c r="AV119" s="719" t="e">
        <f ca="1">_xll.BDP(T119,$AV$1)</f>
        <v>#NAME?</v>
      </c>
      <c r="AW119" s="719" t="e">
        <f ca="1">_xll.BDP($T119,AW$1)</f>
        <v>#NAME?</v>
      </c>
      <c r="AX119" s="719" t="e">
        <f t="shared" ca="1" si="8"/>
        <v>#NAME?</v>
      </c>
      <c r="AY119" s="719" t="e">
        <f ca="1">_xll.BDP(T119,$AY$1)</f>
        <v>#NAME?</v>
      </c>
      <c r="AZ119" s="719" t="e">
        <f t="shared" ca="1" si="9"/>
        <v>#NAME?</v>
      </c>
      <c r="BA119" s="719" t="e">
        <f t="shared" ca="1" si="10"/>
        <v>#NAME?</v>
      </c>
      <c r="BB119" s="719" t="e">
        <f ca="1">VLOOKUP(Y119,Values!$H$2:$I$15,2,FALSE)</f>
        <v>#NAME?</v>
      </c>
      <c r="BC119" s="719" t="s">
        <v>9099</v>
      </c>
    </row>
    <row r="120" spans="1:55" s="706" customFormat="1" ht="12.75" customHeight="1" x14ac:dyDescent="0.3">
      <c r="A120" s="707">
        <v>42030</v>
      </c>
      <c r="B120" s="706" t="s">
        <v>9126</v>
      </c>
      <c r="C120" s="708" t="s">
        <v>65</v>
      </c>
      <c r="D120" s="709">
        <v>2000</v>
      </c>
      <c r="E120" s="708" t="s">
        <v>12</v>
      </c>
      <c r="F120" s="710">
        <v>43129</v>
      </c>
      <c r="G120" s="711" t="s">
        <v>6964</v>
      </c>
      <c r="H120" s="712" t="s">
        <v>759</v>
      </c>
      <c r="I120" s="761" t="s">
        <v>4207</v>
      </c>
      <c r="J120" s="761" t="s">
        <v>642</v>
      </c>
      <c r="K120" s="712">
        <v>-2.5</v>
      </c>
      <c r="L120" s="714"/>
      <c r="M120" s="712"/>
      <c r="N120" s="706" t="s">
        <v>3661</v>
      </c>
      <c r="O120" s="712">
        <v>1.5</v>
      </c>
      <c r="P120" s="708" t="s">
        <v>2324</v>
      </c>
      <c r="Q120" s="714"/>
      <c r="R120" s="708">
        <v>18</v>
      </c>
      <c r="S120" s="708" t="s">
        <v>9138</v>
      </c>
      <c r="T120" s="715" t="str">
        <f t="shared" si="2"/>
        <v>EK7196984 Corp</v>
      </c>
      <c r="U120" s="716" t="e">
        <f ca="1">_xll.BDP($T120,$U$1)</f>
        <v>#NAME?</v>
      </c>
      <c r="V120" s="715">
        <f t="shared" si="3"/>
        <v>1</v>
      </c>
      <c r="W120" s="715">
        <f t="shared" si="4"/>
        <v>5</v>
      </c>
      <c r="X120" s="715" t="str">
        <f t="shared" si="5"/>
        <v>Q1</v>
      </c>
      <c r="Y120" s="717" t="e">
        <f ca="1">_xll.BDP($T120,Y$1)</f>
        <v>#NAME?</v>
      </c>
      <c r="Z120" s="717" t="e">
        <f ca="1">_xll.BDP($T120,$Z$1)</f>
        <v>#NAME?</v>
      </c>
      <c r="AA120" s="717" t="e">
        <f ca="1">_xll.BDP($T120,AA$1)</f>
        <v>#NAME?</v>
      </c>
      <c r="AB120" s="718" t="e">
        <f ca="1">IF(AA120="FLOATING",J120,(_xll.BDP($T120,AB$1)/100))</f>
        <v>#NAME?</v>
      </c>
      <c r="AC120" s="719" t="e">
        <f ca="1">_xll.BDP(T120,$AC$1)</f>
        <v>#NAME?</v>
      </c>
      <c r="AD120" s="720" t="e">
        <f ca="1">_xll.BDP($T120,AD$1)</f>
        <v>#NAME?</v>
      </c>
      <c r="AE120" s="719" t="e">
        <f ca="1">_xll.BDP($T120,AE$1)</f>
        <v>#NAME?</v>
      </c>
      <c r="AF120" s="715" t="e">
        <f ca="1">_xll.BDP($T120,AF$1)</f>
        <v>#NAME?</v>
      </c>
      <c r="AG120" s="719" t="e">
        <f ca="1">_xll.BDP($T120,AG$1)</f>
        <v>#NAME?</v>
      </c>
      <c r="AH120" s="719" t="e">
        <f ca="1">VLOOKUP(AF120,Values!$A$1:$C$12,2,FALSE)</f>
        <v>#NAME?</v>
      </c>
      <c r="AI120" s="716" t="e">
        <f ca="1">_xll.BDP($T120,$AI$1)</f>
        <v>#NAME?</v>
      </c>
      <c r="AJ120" s="716" t="e">
        <f ca="1">_xll.BDP($T120,$AJ$1)</f>
        <v>#NAME?</v>
      </c>
      <c r="AK120" s="716" t="e">
        <f ca="1">_xll.BDP($T120,$AK$1)</f>
        <v>#NAME?</v>
      </c>
      <c r="AL120" s="721" t="e">
        <f ca="1">VLOOKUP(AK120,Values!$E$2:$F$8,2,)</f>
        <v>#NAME?</v>
      </c>
      <c r="AM120" s="719" t="e">
        <f ca="1">_xll.BDP($T120,$AM$1)</f>
        <v>#NAME?</v>
      </c>
      <c r="AN120" s="719" t="e">
        <f ca="1">_xll.BDP($T120,$AN$1)</f>
        <v>#NAME?</v>
      </c>
      <c r="AO120" s="719" t="e">
        <f ca="1">_xll.BDP($T120,$AO$1)</f>
        <v>#NAME?</v>
      </c>
      <c r="AP120" s="719" t="str">
        <f t="shared" si="6"/>
        <v>3yr</v>
      </c>
      <c r="AQ120" s="775" t="e">
        <f ca="1">_xll.BDP(T120,"YRS_TO_MTY_ISSUE")</f>
        <v>#NAME?</v>
      </c>
      <c r="AR120" s="794">
        <f t="shared" si="7"/>
        <v>3</v>
      </c>
      <c r="AS120" s="795"/>
      <c r="AT120" s="719" t="e">
        <f ca="1">_xll.BDP($T120,AT$1)</f>
        <v>#NAME?</v>
      </c>
      <c r="AU120" s="719" t="e">
        <f ca="1">_xll.BDP(T120,$AU$1)</f>
        <v>#NAME?</v>
      </c>
      <c r="AV120" s="719" t="e">
        <f ca="1">_xll.BDP(T120,$AV$1)</f>
        <v>#NAME?</v>
      </c>
      <c r="AW120" s="719" t="e">
        <f ca="1">_xll.BDP($T120,AW$1)</f>
        <v>#NAME?</v>
      </c>
      <c r="AX120" s="719" t="e">
        <f t="shared" ca="1" si="8"/>
        <v>#NAME?</v>
      </c>
      <c r="AY120" s="719" t="e">
        <f ca="1">_xll.BDP(T120,$AY$1)</f>
        <v>#NAME?</v>
      </c>
      <c r="AZ120" s="719" t="e">
        <f t="shared" ca="1" si="9"/>
        <v>#NAME?</v>
      </c>
      <c r="BA120" s="719" t="e">
        <f t="shared" ca="1" si="10"/>
        <v>#NAME?</v>
      </c>
      <c r="BB120" s="719" t="e">
        <f ca="1">VLOOKUP(Y120,Values!$H$2:$I$15,2,FALSE)</f>
        <v>#NAME?</v>
      </c>
      <c r="BC120" s="719" t="e">
        <f ca="1">_xll.BDS(T120,$BC$1)</f>
        <v>#NAME?</v>
      </c>
    </row>
    <row r="121" spans="1:55" s="706" customFormat="1" ht="12.75" customHeight="1" x14ac:dyDescent="0.3">
      <c r="A121" s="707">
        <v>42027</v>
      </c>
      <c r="B121" s="706" t="s">
        <v>8339</v>
      </c>
      <c r="C121" s="708" t="s">
        <v>486</v>
      </c>
      <c r="D121" s="709">
        <v>200</v>
      </c>
      <c r="E121" s="708" t="s">
        <v>815</v>
      </c>
      <c r="F121" s="710">
        <v>43845</v>
      </c>
      <c r="G121" s="711" t="s">
        <v>950</v>
      </c>
      <c r="H121" s="712" t="s">
        <v>346</v>
      </c>
      <c r="I121" s="761"/>
      <c r="J121" s="761" t="s">
        <v>273</v>
      </c>
      <c r="K121" s="712">
        <v>0</v>
      </c>
      <c r="L121" s="714"/>
      <c r="M121" s="712"/>
      <c r="N121" s="706" t="s">
        <v>9101</v>
      </c>
      <c r="O121" s="712">
        <v>1.5</v>
      </c>
      <c r="P121" s="708"/>
      <c r="Q121" s="714" t="s">
        <v>1903</v>
      </c>
      <c r="R121" s="708">
        <v>12</v>
      </c>
      <c r="S121" s="708" t="s">
        <v>8359</v>
      </c>
      <c r="T121" s="715" t="str">
        <f t="shared" si="2"/>
        <v>EK6130240 Corp</v>
      </c>
      <c r="U121" s="716" t="e">
        <f ca="1">_xll.BDP($T121,$U$1)</f>
        <v>#NAME?</v>
      </c>
      <c r="V121" s="715">
        <f t="shared" si="3"/>
        <v>1</v>
      </c>
      <c r="W121" s="715">
        <f t="shared" si="4"/>
        <v>4</v>
      </c>
      <c r="X121" s="715" t="str">
        <f t="shared" si="5"/>
        <v>Q1</v>
      </c>
      <c r="Y121" s="717" t="e">
        <f ca="1">_xll.BDP($T121,Y$1)</f>
        <v>#NAME?</v>
      </c>
      <c r="Z121" s="717" t="e">
        <f ca="1">_xll.BDP($T121,$Z$1)</f>
        <v>#NAME?</v>
      </c>
      <c r="AA121" s="717" t="e">
        <f ca="1">_xll.BDP($T121,AA$1)</f>
        <v>#NAME?</v>
      </c>
      <c r="AB121" s="718" t="e">
        <f ca="1">IF(AA121="FLOATING",J121,(_xll.BDP($T121,AB$1)/100))</f>
        <v>#NAME?</v>
      </c>
      <c r="AC121" s="719" t="e">
        <f ca="1">_xll.BDP(T121,$AC$1)</f>
        <v>#NAME?</v>
      </c>
      <c r="AD121" s="720" t="e">
        <f ca="1">_xll.BDP($T121,AD$1)</f>
        <v>#NAME?</v>
      </c>
      <c r="AE121" s="719" t="e">
        <f ca="1">_xll.BDP($T121,AE$1)</f>
        <v>#NAME?</v>
      </c>
      <c r="AF121" s="715" t="e">
        <f ca="1">_xll.BDP($T121,AF$1)</f>
        <v>#NAME?</v>
      </c>
      <c r="AG121" s="719" t="e">
        <f ca="1">_xll.BDP($T121,AG$1)</f>
        <v>#NAME?</v>
      </c>
      <c r="AH121" s="719" t="e">
        <f ca="1">VLOOKUP(AF121,Values!$A$1:$C$12,2,FALSE)</f>
        <v>#NAME?</v>
      </c>
      <c r="AI121" s="716" t="e">
        <f ca="1">_xll.BDP($T121,$AI$1)</f>
        <v>#NAME?</v>
      </c>
      <c r="AJ121" s="716" t="e">
        <f ca="1">_xll.BDP($T121,$AJ$1)</f>
        <v>#NAME?</v>
      </c>
      <c r="AK121" s="716" t="e">
        <f ca="1">_xll.BDP($T121,$AK$1)</f>
        <v>#NAME?</v>
      </c>
      <c r="AL121" s="721" t="e">
        <f ca="1">VLOOKUP(AK121,Values!$E$2:$F$8,2,)</f>
        <v>#NAME?</v>
      </c>
      <c r="AM121" s="719" t="e">
        <f ca="1">_xll.BDP($T121,$AM$1)</f>
        <v>#NAME?</v>
      </c>
      <c r="AN121" s="719" t="e">
        <f ca="1">_xll.BDP($T121,$AN$1)</f>
        <v>#NAME?</v>
      </c>
      <c r="AO121" s="719" t="e">
        <f ca="1">_xll.BDP($T121,$AO$1)</f>
        <v>#NAME?</v>
      </c>
      <c r="AP121" s="719" t="str">
        <f t="shared" si="6"/>
        <v>5yr tap</v>
      </c>
      <c r="AQ121" s="775" t="e">
        <f ca="1">_xll.BDP(T121,"YRS_TO_MTY_ISSUE")</f>
        <v>#NAME?</v>
      </c>
      <c r="AR121" s="794">
        <f t="shared" si="7"/>
        <v>5</v>
      </c>
      <c r="AS121" s="795"/>
      <c r="AT121" s="719" t="e">
        <f ca="1">_xll.BDP($T121,AT$1)</f>
        <v>#NAME?</v>
      </c>
      <c r="AU121" s="719" t="e">
        <f ca="1">_xll.BDP(T121,$AU$1)</f>
        <v>#NAME?</v>
      </c>
      <c r="AV121" s="719" t="e">
        <f ca="1">_xll.BDP(T121,$AV$1)</f>
        <v>#NAME?</v>
      </c>
      <c r="AW121" s="719" t="e">
        <f ca="1">_xll.BDP($T121,AW$1)</f>
        <v>#NAME?</v>
      </c>
      <c r="AX121" s="719" t="e">
        <f t="shared" ca="1" si="8"/>
        <v>#NAME?</v>
      </c>
      <c r="AY121" s="719" t="e">
        <f ca="1">_xll.BDP(T121,$AY$1)</f>
        <v>#NAME?</v>
      </c>
      <c r="AZ121" s="719" t="e">
        <f t="shared" ca="1" si="9"/>
        <v>#NAME?</v>
      </c>
      <c r="BA121" s="719" t="e">
        <f t="shared" ca="1" si="10"/>
        <v>#NAME?</v>
      </c>
      <c r="BB121" s="719" t="e">
        <f ca="1">VLOOKUP(Y121,Values!$H$2:$I$15,2,FALSE)</f>
        <v>#NAME?</v>
      </c>
      <c r="BC121" s="719" t="e">
        <f ca="1">_xll.BDS(T121,$BC$1)</f>
        <v>#NAME?</v>
      </c>
    </row>
    <row r="122" spans="1:55" s="706" customFormat="1" ht="12.75" customHeight="1" x14ac:dyDescent="0.3">
      <c r="A122" s="707">
        <v>42026</v>
      </c>
      <c r="B122" s="706" t="s">
        <v>275</v>
      </c>
      <c r="C122" s="708" t="s">
        <v>121</v>
      </c>
      <c r="D122" s="709">
        <v>500</v>
      </c>
      <c r="E122" s="708" t="s">
        <v>37</v>
      </c>
      <c r="F122" s="710">
        <v>43857</v>
      </c>
      <c r="G122" s="711" t="s">
        <v>988</v>
      </c>
      <c r="H122" s="712" t="s">
        <v>2299</v>
      </c>
      <c r="I122" s="761" t="s">
        <v>2299</v>
      </c>
      <c r="J122" s="761" t="s">
        <v>9014</v>
      </c>
      <c r="K122" s="712">
        <v>-10</v>
      </c>
      <c r="L122" s="714"/>
      <c r="M122" s="712"/>
      <c r="N122" s="706" t="s">
        <v>2576</v>
      </c>
      <c r="O122" s="712">
        <v>1.7</v>
      </c>
      <c r="P122" s="708" t="s">
        <v>1890</v>
      </c>
      <c r="Q122" s="714"/>
      <c r="R122" s="708">
        <v>5</v>
      </c>
      <c r="S122" s="708" t="s">
        <v>9095</v>
      </c>
      <c r="T122" s="715" t="str">
        <f t="shared" ref="T122:T146" si="11">CONCATENATE(S122," Corp")</f>
        <v>EK7154173 Corp</v>
      </c>
      <c r="U122" s="716" t="e">
        <f ca="1">_xll.BDP($T122,$U$1)</f>
        <v>#NAME?</v>
      </c>
      <c r="V122" s="715">
        <f t="shared" ref="V122:V146" si="12">MONTH(A122)</f>
        <v>1</v>
      </c>
      <c r="W122" s="715">
        <f t="shared" ref="W122:W146" si="13">WEEKNUM(A122,1)</f>
        <v>4</v>
      </c>
      <c r="X122" s="715" t="str">
        <f t="shared" ref="X122:X146" si="14">CONCATENATE("Q",ROUNDUP(MONTH(A122)/3,0))</f>
        <v>Q1</v>
      </c>
      <c r="Y122" s="717" t="e">
        <f ca="1">_xll.BDP($T122,Y$1)</f>
        <v>#NAME?</v>
      </c>
      <c r="Z122" s="717" t="e">
        <f ca="1">_xll.BDP($T122,$Z$1)</f>
        <v>#NAME?</v>
      </c>
      <c r="AA122" s="717" t="e">
        <f ca="1">_xll.BDP($T122,AA$1)</f>
        <v>#NAME?</v>
      </c>
      <c r="AB122" s="718" t="e">
        <f ca="1">IF(AA122="FLOATING",J122,(_xll.BDP($T122,AB$1)/100))</f>
        <v>#NAME?</v>
      </c>
      <c r="AC122" s="719" t="e">
        <f ca="1">_xll.BDP(T122,$AC$1)</f>
        <v>#NAME?</v>
      </c>
      <c r="AD122" s="720" t="e">
        <f ca="1">_xll.BDP($T122,AD$1)</f>
        <v>#NAME?</v>
      </c>
      <c r="AE122" s="719" t="e">
        <f ca="1">_xll.BDP($T122,AE$1)</f>
        <v>#NAME?</v>
      </c>
      <c r="AF122" s="715" t="e">
        <f ca="1">_xll.BDP($T122,AF$1)</f>
        <v>#NAME?</v>
      </c>
      <c r="AG122" s="719" t="e">
        <f ca="1">_xll.BDP($T122,AG$1)</f>
        <v>#NAME?</v>
      </c>
      <c r="AH122" s="719" t="e">
        <f ca="1">VLOOKUP(AF122,Values!$A$1:$C$12,2,FALSE)</f>
        <v>#NAME?</v>
      </c>
      <c r="AI122" s="716" t="e">
        <f ca="1">_xll.BDP($T122,$AI$1)</f>
        <v>#NAME?</v>
      </c>
      <c r="AJ122" s="716" t="e">
        <f ca="1">_xll.BDP($T122,$AJ$1)</f>
        <v>#NAME?</v>
      </c>
      <c r="AK122" s="716" t="e">
        <f ca="1">_xll.BDP($T122,$AK$1)</f>
        <v>#NAME?</v>
      </c>
      <c r="AL122" s="721" t="e">
        <f ca="1">VLOOKUP(AK122,Values!$E$2:$F$8,2,)</f>
        <v>#NAME?</v>
      </c>
      <c r="AM122" s="719" t="e">
        <f ca="1">_xll.BDP($T122,$AM$1)</f>
        <v>#NAME?</v>
      </c>
      <c r="AN122" s="719" t="e">
        <f ca="1">_xll.BDP($T122,$AN$1)</f>
        <v>#NAME?</v>
      </c>
      <c r="AO122" s="719" t="e">
        <f ca="1">_xll.BDP($T122,$AO$1)</f>
        <v>#NAME?</v>
      </c>
      <c r="AP122" s="719" t="str">
        <f t="shared" ref="AP122:AP146" si="15">E122</f>
        <v>5yr</v>
      </c>
      <c r="AQ122" s="775" t="e">
        <f ca="1">_xll.BDP(T122,"YRS_TO_MTY_ISSUE")</f>
        <v>#NAME?</v>
      </c>
      <c r="AR122" s="794">
        <f t="shared" ref="AR122:AR146" si="16">ROUND(YEARFRAC(A122,F122,1),1)</f>
        <v>5</v>
      </c>
      <c r="AS122" s="795"/>
      <c r="AT122" s="719" t="e">
        <f ca="1">_xll.BDP($T122,AT$1)</f>
        <v>#NAME?</v>
      </c>
      <c r="AU122" s="719" t="e">
        <f ca="1">_xll.BDP(T122,$AU$1)</f>
        <v>#NAME?</v>
      </c>
      <c r="AV122" s="719" t="e">
        <f ca="1">_xll.BDP(T122,$AV$1)</f>
        <v>#NAME?</v>
      </c>
      <c r="AW122" s="719" t="e">
        <f ca="1">_xll.BDP($T122,AW$1)</f>
        <v>#NAME?</v>
      </c>
      <c r="AX122" s="719" t="e">
        <f t="shared" ref="AX122:AX146" ca="1" si="17">AW122-AT122</f>
        <v>#NAME?</v>
      </c>
      <c r="AY122" s="719" t="e">
        <f ca="1">_xll.BDP(T122,$AY$1)</f>
        <v>#NAME?</v>
      </c>
      <c r="AZ122" s="719" t="e">
        <f t="shared" ref="AZ122:AZ146" ca="1" si="18">IF(AA122="FLOATING",CONCATENATE("3mL+",ROUND(AY122,0)),CONCATENATE("G+",ROUND(AU122,0)))</f>
        <v>#NAME?</v>
      </c>
      <c r="BA122" s="719" t="e">
        <f t="shared" ref="BA122:BA146" ca="1" si="19">IF(AA122="FLOATING",CONCATENATE("3mL+",ROUND(AY122,0)),CONCATENATE("T+",ROUND(AW122,0)))</f>
        <v>#NAME?</v>
      </c>
      <c r="BB122" s="719" t="e">
        <f ca="1">VLOOKUP(Y122,Values!$H$2:$I$15,2,FALSE)</f>
        <v>#NAME?</v>
      </c>
    </row>
    <row r="123" spans="1:55" s="706" customFormat="1" ht="12.75" customHeight="1" x14ac:dyDescent="0.3">
      <c r="A123" s="707">
        <v>42026</v>
      </c>
      <c r="B123" s="706" t="s">
        <v>9015</v>
      </c>
      <c r="C123" s="708" t="s">
        <v>121</v>
      </c>
      <c r="D123" s="709">
        <v>2500</v>
      </c>
      <c r="E123" s="708" t="s">
        <v>37</v>
      </c>
      <c r="F123" s="710">
        <v>43857</v>
      </c>
      <c r="G123" s="711" t="s">
        <v>988</v>
      </c>
      <c r="H123" s="712" t="s">
        <v>578</v>
      </c>
      <c r="I123" s="761" t="s">
        <v>676</v>
      </c>
      <c r="J123" s="761" t="s">
        <v>661</v>
      </c>
      <c r="K123" s="712">
        <v>-10</v>
      </c>
      <c r="L123" s="714"/>
      <c r="M123" s="712"/>
      <c r="N123" s="706" t="s">
        <v>1374</v>
      </c>
      <c r="O123" s="712">
        <v>2.6</v>
      </c>
      <c r="P123" s="708" t="s">
        <v>1890</v>
      </c>
      <c r="Q123" s="714"/>
      <c r="R123" s="708">
        <v>5</v>
      </c>
      <c r="S123" s="708" t="s">
        <v>9094</v>
      </c>
      <c r="T123" s="715" t="str">
        <f t="shared" si="11"/>
        <v>EK7153993 Corp</v>
      </c>
      <c r="U123" s="716" t="e">
        <f ca="1">_xll.BDP($T123,$U$1)</f>
        <v>#NAME?</v>
      </c>
      <c r="V123" s="715">
        <f t="shared" si="12"/>
        <v>1</v>
      </c>
      <c r="W123" s="715">
        <f t="shared" si="13"/>
        <v>4</v>
      </c>
      <c r="X123" s="715" t="str">
        <f t="shared" si="14"/>
        <v>Q1</v>
      </c>
      <c r="Y123" s="717" t="e">
        <f ca="1">_xll.BDP($T123,Y$1)</f>
        <v>#NAME?</v>
      </c>
      <c r="Z123" s="717" t="e">
        <f ca="1">_xll.BDP($T123,$Z$1)</f>
        <v>#NAME?</v>
      </c>
      <c r="AA123" s="717" t="e">
        <f ca="1">_xll.BDP($T123,AA$1)</f>
        <v>#NAME?</v>
      </c>
      <c r="AB123" s="718" t="e">
        <f ca="1">IF(AA123="FLOATING",J123,(_xll.BDP($T123,AB$1)/100))</f>
        <v>#NAME?</v>
      </c>
      <c r="AC123" s="719" t="e">
        <f ca="1">_xll.BDP(T123,$AC$1)</f>
        <v>#NAME?</v>
      </c>
      <c r="AD123" s="720" t="e">
        <f ca="1">_xll.BDP($T123,AD$1)</f>
        <v>#NAME?</v>
      </c>
      <c r="AE123" s="719" t="e">
        <f ca="1">_xll.BDP($T123,AE$1)</f>
        <v>#NAME?</v>
      </c>
      <c r="AF123" s="715" t="e">
        <f ca="1">_xll.BDP($T123,AF$1)</f>
        <v>#NAME?</v>
      </c>
      <c r="AG123" s="719" t="e">
        <f ca="1">_xll.BDP($T123,AG$1)</f>
        <v>#NAME?</v>
      </c>
      <c r="AH123" s="719" t="e">
        <f ca="1">VLOOKUP(AF123,Values!$A$1:$C$12,2,FALSE)</f>
        <v>#NAME?</v>
      </c>
      <c r="AI123" s="716" t="e">
        <f ca="1">_xll.BDP($T123,$AI$1)</f>
        <v>#NAME?</v>
      </c>
      <c r="AJ123" s="716" t="e">
        <f ca="1">_xll.BDP($T123,$AJ$1)</f>
        <v>#NAME?</v>
      </c>
      <c r="AK123" s="716" t="e">
        <f ca="1">_xll.BDP($T123,$AK$1)</f>
        <v>#NAME?</v>
      </c>
      <c r="AL123" s="721" t="e">
        <f ca="1">VLOOKUP(AK123,Values!$E$2:$F$8,2,)</f>
        <v>#NAME?</v>
      </c>
      <c r="AM123" s="719" t="e">
        <f ca="1">_xll.BDP($T123,$AM$1)</f>
        <v>#NAME?</v>
      </c>
      <c r="AN123" s="719" t="e">
        <f ca="1">_xll.BDP($T123,$AN$1)</f>
        <v>#NAME?</v>
      </c>
      <c r="AO123" s="719" t="e">
        <f ca="1">_xll.BDP($T123,$AO$1)</f>
        <v>#NAME?</v>
      </c>
      <c r="AP123" s="719" t="str">
        <f t="shared" si="15"/>
        <v>5yr</v>
      </c>
      <c r="AQ123" s="775" t="e">
        <f ca="1">_xll.BDP(T123,"YRS_TO_MTY_ISSUE")</f>
        <v>#NAME?</v>
      </c>
      <c r="AR123" s="794">
        <f t="shared" si="16"/>
        <v>5</v>
      </c>
      <c r="AS123" s="795"/>
      <c r="AT123" s="719" t="e">
        <f ca="1">_xll.BDP($T123,AT$1)</f>
        <v>#NAME?</v>
      </c>
      <c r="AU123" s="719" t="e">
        <f ca="1">_xll.BDP(T123,$AU$1)</f>
        <v>#NAME?</v>
      </c>
      <c r="AV123" s="719" t="e">
        <f ca="1">_xll.BDP(T123,$AV$1)</f>
        <v>#NAME?</v>
      </c>
      <c r="AW123" s="719" t="e">
        <f ca="1">_xll.BDP($T123,AW$1)</f>
        <v>#NAME?</v>
      </c>
      <c r="AX123" s="719" t="e">
        <f t="shared" ca="1" si="17"/>
        <v>#NAME?</v>
      </c>
      <c r="AY123" s="719" t="e">
        <f ca="1">_xll.BDP(T123,$AY$1)</f>
        <v>#NAME?</v>
      </c>
      <c r="AZ123" s="719" t="e">
        <f t="shared" ca="1" si="18"/>
        <v>#NAME?</v>
      </c>
      <c r="BA123" s="719" t="e">
        <f t="shared" ca="1" si="19"/>
        <v>#NAME?</v>
      </c>
      <c r="BB123" s="719" t="e">
        <f ca="1">VLOOKUP(Y123,Values!$H$2:$I$15,2,FALSE)</f>
        <v>#NAME?</v>
      </c>
    </row>
    <row r="124" spans="1:55" s="706" customFormat="1" ht="12.75" customHeight="1" x14ac:dyDescent="0.3">
      <c r="A124" s="707">
        <v>42026</v>
      </c>
      <c r="B124" s="706" t="s">
        <v>9016</v>
      </c>
      <c r="C124" s="708" t="s">
        <v>121</v>
      </c>
      <c r="D124" s="709">
        <v>2500</v>
      </c>
      <c r="E124" s="708" t="s">
        <v>117</v>
      </c>
      <c r="F124" s="710">
        <v>52989</v>
      </c>
      <c r="G124" s="711" t="s">
        <v>988</v>
      </c>
      <c r="H124" s="712" t="s">
        <v>9017</v>
      </c>
      <c r="I124" s="761" t="s">
        <v>1506</v>
      </c>
      <c r="J124" s="761" t="s">
        <v>325</v>
      </c>
      <c r="K124" s="712">
        <v>-12.5</v>
      </c>
      <c r="L124" s="714"/>
      <c r="M124" s="712"/>
      <c r="N124" s="706" t="s">
        <v>9018</v>
      </c>
      <c r="O124" s="712">
        <v>3.32</v>
      </c>
      <c r="P124" s="708" t="s">
        <v>1900</v>
      </c>
      <c r="Q124" s="714"/>
      <c r="R124" s="708">
        <v>10</v>
      </c>
      <c r="S124" s="708" t="s">
        <v>9093</v>
      </c>
      <c r="T124" s="715" t="str">
        <f t="shared" si="11"/>
        <v>EK7154298 Corp</v>
      </c>
      <c r="U124" s="716" t="e">
        <f ca="1">_xll.BDP($T124,$U$1)</f>
        <v>#NAME?</v>
      </c>
      <c r="V124" s="715">
        <f t="shared" si="12"/>
        <v>1</v>
      </c>
      <c r="W124" s="715">
        <f t="shared" si="13"/>
        <v>4</v>
      </c>
      <c r="X124" s="715" t="str">
        <f t="shared" si="14"/>
        <v>Q1</v>
      </c>
      <c r="Y124" s="717" t="e">
        <f ca="1">_xll.BDP($T124,Y$1)</f>
        <v>#NAME?</v>
      </c>
      <c r="Z124" s="717" t="e">
        <f ca="1">_xll.BDP($T124,$Z$1)</f>
        <v>#NAME?</v>
      </c>
      <c r="AA124" s="717" t="e">
        <f ca="1">_xll.BDP($T124,AA$1)</f>
        <v>#NAME?</v>
      </c>
      <c r="AB124" s="718" t="e">
        <f ca="1">IF(AA124="FLOATING",J124,(_xll.BDP($T124,AB$1)/100))</f>
        <v>#NAME?</v>
      </c>
      <c r="AC124" s="719" t="e">
        <f ca="1">_xll.BDP(T124,$AC$1)</f>
        <v>#NAME?</v>
      </c>
      <c r="AD124" s="720" t="e">
        <f ca="1">_xll.BDP($T124,AD$1)</f>
        <v>#NAME?</v>
      </c>
      <c r="AE124" s="719" t="e">
        <f ca="1">_xll.BDP($T124,AE$1)</f>
        <v>#NAME?</v>
      </c>
      <c r="AF124" s="715" t="e">
        <f ca="1">_xll.BDP($T124,AF$1)</f>
        <v>#NAME?</v>
      </c>
      <c r="AG124" s="719" t="e">
        <f ca="1">_xll.BDP($T124,AG$1)</f>
        <v>#NAME?</v>
      </c>
      <c r="AH124" s="719" t="e">
        <f ca="1">VLOOKUP(AF124,Values!$A$1:$C$12,2,FALSE)</f>
        <v>#NAME?</v>
      </c>
      <c r="AI124" s="716" t="e">
        <f ca="1">_xll.BDP($T124,$AI$1)</f>
        <v>#NAME?</v>
      </c>
      <c r="AJ124" s="716" t="e">
        <f ca="1">_xll.BDP($T124,$AJ$1)</f>
        <v>#NAME?</v>
      </c>
      <c r="AK124" s="716" t="e">
        <f ca="1">_xll.BDP($T124,$AK$1)</f>
        <v>#NAME?</v>
      </c>
      <c r="AL124" s="721" t="e">
        <f ca="1">VLOOKUP(AK124,Values!$E$2:$F$8,2,)</f>
        <v>#NAME?</v>
      </c>
      <c r="AM124" s="719" t="e">
        <f ca="1">_xll.BDP($T124,$AM$1)</f>
        <v>#NAME?</v>
      </c>
      <c r="AN124" s="719" t="e">
        <f ca="1">_xll.BDP($T124,$AN$1)</f>
        <v>#NAME?</v>
      </c>
      <c r="AO124" s="719" t="e">
        <f ca="1">_xll.BDP($T124,$AO$1)</f>
        <v>#NAME?</v>
      </c>
      <c r="AP124" s="719" t="str">
        <f t="shared" si="15"/>
        <v>30yr</v>
      </c>
      <c r="AQ124" s="775" t="e">
        <f ca="1">_xll.BDP(T124,"YRS_TO_MTY_ISSUE")</f>
        <v>#NAME?</v>
      </c>
      <c r="AR124" s="794">
        <f t="shared" si="16"/>
        <v>30</v>
      </c>
      <c r="AS124" s="795"/>
      <c r="AT124" s="719" t="e">
        <f ca="1">_xll.BDP($T124,AT$1)</f>
        <v>#NAME?</v>
      </c>
      <c r="AU124" s="719" t="e">
        <f ca="1">_xll.BDP(T124,$AU$1)</f>
        <v>#NAME?</v>
      </c>
      <c r="AV124" s="719" t="e">
        <f ca="1">_xll.BDP(T124,$AV$1)</f>
        <v>#NAME?</v>
      </c>
      <c r="AW124" s="719" t="e">
        <f ca="1">_xll.BDP($T124,AW$1)</f>
        <v>#NAME?</v>
      </c>
      <c r="AX124" s="719" t="e">
        <f t="shared" ca="1" si="17"/>
        <v>#NAME?</v>
      </c>
      <c r="AY124" s="719" t="e">
        <f ca="1">_xll.BDP(T124,$AY$1)</f>
        <v>#NAME?</v>
      </c>
      <c r="AZ124" s="719" t="e">
        <f t="shared" ca="1" si="18"/>
        <v>#NAME?</v>
      </c>
      <c r="BA124" s="719" t="e">
        <f t="shared" ca="1" si="19"/>
        <v>#NAME?</v>
      </c>
      <c r="BB124" s="719" t="e">
        <f ca="1">VLOOKUP(Y124,Values!$H$2:$I$15,2,FALSE)</f>
        <v>#NAME?</v>
      </c>
    </row>
    <row r="125" spans="1:55" s="706" customFormat="1" ht="12.75" customHeight="1" x14ac:dyDescent="0.3">
      <c r="A125" s="707">
        <v>42026</v>
      </c>
      <c r="B125" s="706" t="s">
        <v>7715</v>
      </c>
      <c r="C125" s="708" t="s">
        <v>73</v>
      </c>
      <c r="D125" s="709">
        <v>450</v>
      </c>
      <c r="E125" s="708" t="s">
        <v>12</v>
      </c>
      <c r="F125" s="710">
        <v>43126</v>
      </c>
      <c r="G125" s="711" t="s">
        <v>5135</v>
      </c>
      <c r="H125" s="712" t="s">
        <v>2299</v>
      </c>
      <c r="I125" s="761" t="s">
        <v>2299</v>
      </c>
      <c r="J125" s="761" t="s">
        <v>637</v>
      </c>
      <c r="K125" s="712">
        <v>-7.5</v>
      </c>
      <c r="L125" s="714"/>
      <c r="M125" s="712"/>
      <c r="N125" s="706" t="s">
        <v>105</v>
      </c>
      <c r="O125" s="712">
        <v>1.78</v>
      </c>
      <c r="P125" s="708" t="s">
        <v>2092</v>
      </c>
      <c r="Q125" s="714"/>
      <c r="R125" s="708">
        <v>3</v>
      </c>
      <c r="S125" s="708" t="s">
        <v>9092</v>
      </c>
      <c r="T125" s="715" t="str">
        <f t="shared" si="11"/>
        <v>EK7151831 Corp</v>
      </c>
      <c r="U125" s="716" t="e">
        <f ca="1">_xll.BDP($T125,$U$1)</f>
        <v>#NAME?</v>
      </c>
      <c r="V125" s="715">
        <f t="shared" si="12"/>
        <v>1</v>
      </c>
      <c r="W125" s="715">
        <f t="shared" si="13"/>
        <v>4</v>
      </c>
      <c r="X125" s="715" t="str">
        <f t="shared" si="14"/>
        <v>Q1</v>
      </c>
      <c r="Y125" s="717" t="e">
        <f ca="1">_xll.BDP($T125,Y$1)</f>
        <v>#NAME?</v>
      </c>
      <c r="Z125" s="717" t="e">
        <f ca="1">_xll.BDP($T125,$Z$1)</f>
        <v>#NAME?</v>
      </c>
      <c r="AA125" s="717" t="e">
        <f ca="1">_xll.BDP($T125,AA$1)</f>
        <v>#NAME?</v>
      </c>
      <c r="AB125" s="718" t="e">
        <f ca="1">IF(AA125="FLOATING",J125,(_xll.BDP($T125,AB$1)/100))</f>
        <v>#NAME?</v>
      </c>
      <c r="AC125" s="719" t="e">
        <f ca="1">_xll.BDP(T125,$AC$1)</f>
        <v>#NAME?</v>
      </c>
      <c r="AD125" s="720" t="e">
        <f ca="1">_xll.BDP($T125,AD$1)</f>
        <v>#NAME?</v>
      </c>
      <c r="AE125" s="719" t="e">
        <f ca="1">_xll.BDP($T125,AE$1)</f>
        <v>#NAME?</v>
      </c>
      <c r="AF125" s="715" t="e">
        <f ca="1">_xll.BDP($T125,AF$1)</f>
        <v>#NAME?</v>
      </c>
      <c r="AG125" s="719" t="e">
        <f ca="1">_xll.BDP($T125,AG$1)</f>
        <v>#NAME?</v>
      </c>
      <c r="AH125" s="719" t="e">
        <f ca="1">VLOOKUP(AF125,Values!$A$1:$C$12,2,FALSE)</f>
        <v>#NAME?</v>
      </c>
      <c r="AI125" s="716" t="e">
        <f ca="1">_xll.BDP($T125,$AI$1)</f>
        <v>#NAME?</v>
      </c>
      <c r="AJ125" s="716" t="e">
        <f ca="1">_xll.BDP($T125,$AJ$1)</f>
        <v>#NAME?</v>
      </c>
      <c r="AK125" s="716" t="e">
        <f ca="1">_xll.BDP($T125,$AK$1)</f>
        <v>#NAME?</v>
      </c>
      <c r="AL125" s="721" t="e">
        <f ca="1">VLOOKUP(AK125,Values!$E$2:$F$8,2,)</f>
        <v>#NAME?</v>
      </c>
      <c r="AM125" s="719" t="e">
        <f ca="1">_xll.BDP($T125,$AM$1)</f>
        <v>#NAME?</v>
      </c>
      <c r="AN125" s="719" t="e">
        <f ca="1">_xll.BDP($T125,$AN$1)</f>
        <v>#NAME?</v>
      </c>
      <c r="AO125" s="719" t="e">
        <f ca="1">_xll.BDP($T125,$AO$1)</f>
        <v>#NAME?</v>
      </c>
      <c r="AP125" s="719" t="str">
        <f t="shared" si="15"/>
        <v>3yr</v>
      </c>
      <c r="AQ125" s="775" t="e">
        <f ca="1">_xll.BDP(T125,"YRS_TO_MTY_ISSUE")</f>
        <v>#NAME?</v>
      </c>
      <c r="AR125" s="794">
        <f t="shared" si="16"/>
        <v>3</v>
      </c>
      <c r="AS125" s="795"/>
      <c r="AT125" s="719" t="e">
        <f ca="1">_xll.BDP($T125,AT$1)</f>
        <v>#NAME?</v>
      </c>
      <c r="AU125" s="719" t="e">
        <f ca="1">_xll.BDP(T125,$AU$1)</f>
        <v>#NAME?</v>
      </c>
      <c r="AV125" s="719" t="e">
        <f ca="1">_xll.BDP(T125,$AV$1)</f>
        <v>#NAME?</v>
      </c>
      <c r="AW125" s="719" t="e">
        <f ca="1">_xll.BDP($T125,AW$1)</f>
        <v>#NAME?</v>
      </c>
      <c r="AX125" s="719" t="e">
        <f t="shared" ca="1" si="17"/>
        <v>#NAME?</v>
      </c>
      <c r="AY125" s="719" t="e">
        <f ca="1">_xll.BDP(T125,$AY$1)</f>
        <v>#NAME?</v>
      </c>
      <c r="AZ125" s="719" t="e">
        <f t="shared" ca="1" si="18"/>
        <v>#NAME?</v>
      </c>
      <c r="BA125" s="719" t="e">
        <f t="shared" ca="1" si="19"/>
        <v>#NAME?</v>
      </c>
      <c r="BB125" s="719" t="e">
        <f ca="1">VLOOKUP(Y125,Values!$H$2:$I$15,2,FALSE)</f>
        <v>#NAME?</v>
      </c>
    </row>
    <row r="126" spans="1:55" s="706" customFormat="1" ht="12.75" customHeight="1" x14ac:dyDescent="0.3">
      <c r="A126" s="707">
        <v>42026</v>
      </c>
      <c r="B126" s="706" t="s">
        <v>9019</v>
      </c>
      <c r="C126" s="708" t="s">
        <v>73</v>
      </c>
      <c r="D126" s="709">
        <v>800</v>
      </c>
      <c r="E126" s="708" t="s">
        <v>12</v>
      </c>
      <c r="F126" s="710">
        <v>43126</v>
      </c>
      <c r="G126" s="711" t="s">
        <v>5135</v>
      </c>
      <c r="H126" s="712" t="s">
        <v>484</v>
      </c>
      <c r="I126" s="761" t="s">
        <v>3747</v>
      </c>
      <c r="J126" s="761" t="s">
        <v>3241</v>
      </c>
      <c r="K126" s="712">
        <v>-7.5</v>
      </c>
      <c r="L126" s="714"/>
      <c r="M126" s="712"/>
      <c r="N126" s="706" t="s">
        <v>3999</v>
      </c>
      <c r="O126" s="712">
        <v>1.94</v>
      </c>
      <c r="P126" s="708" t="s">
        <v>2092</v>
      </c>
      <c r="Q126" s="714"/>
      <c r="R126" s="708">
        <v>3</v>
      </c>
      <c r="S126" s="708" t="s">
        <v>9091</v>
      </c>
      <c r="T126" s="715" t="str">
        <f t="shared" si="11"/>
        <v>EK7150510 Corp</v>
      </c>
      <c r="U126" s="716" t="e">
        <f ca="1">_xll.BDP($T126,$U$1)</f>
        <v>#NAME?</v>
      </c>
      <c r="V126" s="715">
        <f t="shared" si="12"/>
        <v>1</v>
      </c>
      <c r="W126" s="715">
        <f t="shared" si="13"/>
        <v>4</v>
      </c>
      <c r="X126" s="715" t="str">
        <f t="shared" si="14"/>
        <v>Q1</v>
      </c>
      <c r="Y126" s="717" t="e">
        <f ca="1">_xll.BDP($T126,Y$1)</f>
        <v>#NAME?</v>
      </c>
      <c r="Z126" s="717" t="e">
        <f ca="1">_xll.BDP($T126,$Z$1)</f>
        <v>#NAME?</v>
      </c>
      <c r="AA126" s="717" t="e">
        <f ca="1">_xll.BDP($T126,AA$1)</f>
        <v>#NAME?</v>
      </c>
      <c r="AB126" s="718" t="e">
        <f ca="1">IF(AA126="FLOATING",J126,(_xll.BDP($T126,AB$1)/100))</f>
        <v>#NAME?</v>
      </c>
      <c r="AC126" s="719" t="e">
        <f ca="1">_xll.BDP(T126,$AC$1)</f>
        <v>#NAME?</v>
      </c>
      <c r="AD126" s="720" t="e">
        <f ca="1">_xll.BDP($T126,AD$1)</f>
        <v>#NAME?</v>
      </c>
      <c r="AE126" s="719" t="e">
        <f ca="1">_xll.BDP($T126,AE$1)</f>
        <v>#NAME?</v>
      </c>
      <c r="AF126" s="715" t="e">
        <f ca="1">_xll.BDP($T126,AF$1)</f>
        <v>#NAME?</v>
      </c>
      <c r="AG126" s="719" t="e">
        <f ca="1">_xll.BDP($T126,AG$1)</f>
        <v>#NAME?</v>
      </c>
      <c r="AH126" s="719" t="e">
        <f ca="1">VLOOKUP(AF126,Values!$A$1:$C$12,2,FALSE)</f>
        <v>#NAME?</v>
      </c>
      <c r="AI126" s="716" t="e">
        <f ca="1">_xll.BDP($T126,$AI$1)</f>
        <v>#NAME?</v>
      </c>
      <c r="AJ126" s="716" t="e">
        <f ca="1">_xll.BDP($T126,$AJ$1)</f>
        <v>#NAME?</v>
      </c>
      <c r="AK126" s="716" t="e">
        <f ca="1">_xll.BDP($T126,$AK$1)</f>
        <v>#NAME?</v>
      </c>
      <c r="AL126" s="721" t="e">
        <f ca="1">VLOOKUP(AK126,Values!$E$2:$F$8,2,)</f>
        <v>#NAME?</v>
      </c>
      <c r="AM126" s="719" t="e">
        <f ca="1">_xll.BDP($T126,$AM$1)</f>
        <v>#NAME?</v>
      </c>
      <c r="AN126" s="719" t="e">
        <f ca="1">_xll.BDP($T126,$AN$1)</f>
        <v>#NAME?</v>
      </c>
      <c r="AO126" s="719" t="e">
        <f ca="1">_xll.BDP($T126,$AO$1)</f>
        <v>#NAME?</v>
      </c>
      <c r="AP126" s="719" t="str">
        <f t="shared" si="15"/>
        <v>3yr</v>
      </c>
      <c r="AQ126" s="775" t="e">
        <f ca="1">_xll.BDP(T126,"YRS_TO_MTY_ISSUE")</f>
        <v>#NAME?</v>
      </c>
      <c r="AR126" s="794">
        <f t="shared" si="16"/>
        <v>3</v>
      </c>
      <c r="AS126" s="795"/>
      <c r="AT126" s="719" t="e">
        <f ca="1">_xll.BDP($T126,AT$1)</f>
        <v>#NAME?</v>
      </c>
      <c r="AU126" s="719" t="e">
        <f ca="1">_xll.BDP(T126,$AU$1)</f>
        <v>#NAME?</v>
      </c>
      <c r="AV126" s="719" t="e">
        <f ca="1">_xll.BDP(T126,$AV$1)</f>
        <v>#NAME?</v>
      </c>
      <c r="AW126" s="719" t="e">
        <f ca="1">_xll.BDP($T126,AW$1)</f>
        <v>#NAME?</v>
      </c>
      <c r="AX126" s="719" t="e">
        <f t="shared" ca="1" si="17"/>
        <v>#NAME?</v>
      </c>
      <c r="AY126" s="719" t="e">
        <f ca="1">_xll.BDP(T126,$AY$1)</f>
        <v>#NAME?</v>
      </c>
      <c r="AZ126" s="719" t="e">
        <f t="shared" ca="1" si="18"/>
        <v>#NAME?</v>
      </c>
      <c r="BA126" s="719" t="e">
        <f t="shared" ca="1" si="19"/>
        <v>#NAME?</v>
      </c>
      <c r="BB126" s="719" t="e">
        <f ca="1">VLOOKUP(Y126,Values!$H$2:$I$15,2,FALSE)</f>
        <v>#NAME?</v>
      </c>
    </row>
    <row r="127" spans="1:55" s="706" customFormat="1" ht="12.75" customHeight="1" x14ac:dyDescent="0.3">
      <c r="A127" s="707">
        <v>42026</v>
      </c>
      <c r="B127" s="706" t="s">
        <v>9020</v>
      </c>
      <c r="C127" s="708" t="s">
        <v>73</v>
      </c>
      <c r="D127" s="709">
        <v>1000</v>
      </c>
      <c r="E127" s="708" t="s">
        <v>201</v>
      </c>
      <c r="F127" s="710">
        <v>45684</v>
      </c>
      <c r="G127" s="711" t="s">
        <v>5135</v>
      </c>
      <c r="H127" s="712" t="s">
        <v>145</v>
      </c>
      <c r="I127" s="761" t="s">
        <v>673</v>
      </c>
      <c r="J127" s="761" t="s">
        <v>293</v>
      </c>
      <c r="K127" s="712">
        <v>-15</v>
      </c>
      <c r="L127" s="714"/>
      <c r="M127" s="712"/>
      <c r="N127" s="706" t="s">
        <v>551</v>
      </c>
      <c r="O127" s="712">
        <v>2.5</v>
      </c>
      <c r="P127" s="708" t="s">
        <v>1937</v>
      </c>
      <c r="Q127" s="714"/>
      <c r="R127" s="708">
        <v>0</v>
      </c>
      <c r="S127" s="708" t="s">
        <v>9090</v>
      </c>
      <c r="T127" s="715" t="str">
        <f t="shared" si="11"/>
        <v>EK7151591 Corp</v>
      </c>
      <c r="U127" s="716" t="e">
        <f ca="1">_xll.BDP($T127,$U$1)</f>
        <v>#NAME?</v>
      </c>
      <c r="V127" s="715">
        <f t="shared" si="12"/>
        <v>1</v>
      </c>
      <c r="W127" s="715">
        <f t="shared" si="13"/>
        <v>4</v>
      </c>
      <c r="X127" s="715" t="str">
        <f t="shared" si="14"/>
        <v>Q1</v>
      </c>
      <c r="Y127" s="717" t="e">
        <f ca="1">_xll.BDP($T127,Y$1)</f>
        <v>#NAME?</v>
      </c>
      <c r="Z127" s="717" t="e">
        <f ca="1">_xll.BDP($T127,$Z$1)</f>
        <v>#NAME?</v>
      </c>
      <c r="AA127" s="717" t="e">
        <f ca="1">_xll.BDP($T127,AA$1)</f>
        <v>#NAME?</v>
      </c>
      <c r="AB127" s="718" t="e">
        <f ca="1">IF(AA127="FLOATING",J127,(_xll.BDP($T127,AB$1)/100))</f>
        <v>#NAME?</v>
      </c>
      <c r="AC127" s="719" t="e">
        <f ca="1">_xll.BDP(T127,$AC$1)</f>
        <v>#NAME?</v>
      </c>
      <c r="AD127" s="720" t="e">
        <f ca="1">_xll.BDP($T127,AD$1)</f>
        <v>#NAME?</v>
      </c>
      <c r="AE127" s="719" t="e">
        <f ca="1">_xll.BDP($T127,AE$1)</f>
        <v>#NAME?</v>
      </c>
      <c r="AF127" s="715" t="e">
        <f ca="1">_xll.BDP($T127,AF$1)</f>
        <v>#NAME?</v>
      </c>
      <c r="AG127" s="719" t="e">
        <f ca="1">_xll.BDP($T127,AG$1)</f>
        <v>#NAME?</v>
      </c>
      <c r="AH127" s="719" t="e">
        <f ca="1">VLOOKUP(AF127,Values!$A$1:$C$12,2,FALSE)</f>
        <v>#NAME?</v>
      </c>
      <c r="AI127" s="716" t="e">
        <f ca="1">_xll.BDP($T127,$AI$1)</f>
        <v>#NAME?</v>
      </c>
      <c r="AJ127" s="716" t="e">
        <f ca="1">_xll.BDP($T127,$AJ$1)</f>
        <v>#NAME?</v>
      </c>
      <c r="AK127" s="716" t="e">
        <f ca="1">_xll.BDP($T127,$AK$1)</f>
        <v>#NAME?</v>
      </c>
      <c r="AL127" s="721" t="e">
        <f ca="1">VLOOKUP(AK127,Values!$E$2:$F$8,2,)</f>
        <v>#NAME?</v>
      </c>
      <c r="AM127" s="719" t="e">
        <f ca="1">_xll.BDP($T127,$AM$1)</f>
        <v>#NAME?</v>
      </c>
      <c r="AN127" s="719" t="e">
        <f ca="1">_xll.BDP($T127,$AN$1)</f>
        <v>#NAME?</v>
      </c>
      <c r="AO127" s="719" t="e">
        <f ca="1">_xll.BDP($T127,$AO$1)</f>
        <v>#NAME?</v>
      </c>
      <c r="AP127" s="719" t="str">
        <f t="shared" si="15"/>
        <v xml:space="preserve">10yr </v>
      </c>
      <c r="AQ127" s="775" t="e">
        <f ca="1">_xll.BDP(T127,"YRS_TO_MTY_ISSUE")</f>
        <v>#NAME?</v>
      </c>
      <c r="AR127" s="794">
        <f t="shared" si="16"/>
        <v>10</v>
      </c>
      <c r="AS127" s="795"/>
      <c r="AT127" s="719" t="e">
        <f ca="1">_xll.BDP($T127,AT$1)</f>
        <v>#NAME?</v>
      </c>
      <c r="AU127" s="719" t="e">
        <f ca="1">_xll.BDP(T127,$AU$1)</f>
        <v>#NAME?</v>
      </c>
      <c r="AV127" s="719" t="e">
        <f ca="1">_xll.BDP(T127,$AV$1)</f>
        <v>#NAME?</v>
      </c>
      <c r="AW127" s="719" t="e">
        <f ca="1">_xll.BDP($T127,AW$1)</f>
        <v>#NAME?</v>
      </c>
      <c r="AX127" s="719" t="e">
        <f t="shared" ca="1" si="17"/>
        <v>#NAME?</v>
      </c>
      <c r="AY127" s="719" t="e">
        <f ca="1">_xll.BDP(T127,$AY$1)</f>
        <v>#NAME?</v>
      </c>
      <c r="AZ127" s="719" t="e">
        <f t="shared" ca="1" si="18"/>
        <v>#NAME?</v>
      </c>
      <c r="BA127" s="719" t="e">
        <f t="shared" ca="1" si="19"/>
        <v>#NAME?</v>
      </c>
      <c r="BB127" s="719" t="e">
        <f ca="1">VLOOKUP(Y127,Values!$H$2:$I$15,2,FALSE)</f>
        <v>#NAME?</v>
      </c>
    </row>
    <row r="128" spans="1:55" s="706" customFormat="1" ht="12.75" customHeight="1" x14ac:dyDescent="0.3">
      <c r="A128" s="707">
        <v>42026</v>
      </c>
      <c r="B128" s="706" t="s">
        <v>9021</v>
      </c>
      <c r="C128" s="708" t="s">
        <v>2974</v>
      </c>
      <c r="D128" s="709">
        <v>350</v>
      </c>
      <c r="E128" s="708" t="s">
        <v>8057</v>
      </c>
      <c r="F128" s="710"/>
      <c r="G128" s="711" t="s">
        <v>9022</v>
      </c>
      <c r="H128" s="712" t="s">
        <v>9023</v>
      </c>
      <c r="I128" s="761" t="s">
        <v>9024</v>
      </c>
      <c r="J128" s="761" t="s">
        <v>6375</v>
      </c>
      <c r="K128" s="712">
        <v>0</v>
      </c>
      <c r="L128" s="714"/>
      <c r="M128" s="712"/>
      <c r="N128" s="706" t="s">
        <v>1317</v>
      </c>
      <c r="O128" s="712">
        <v>1.1399999999999999</v>
      </c>
      <c r="P128" s="708" t="s">
        <v>1937</v>
      </c>
      <c r="Q128" s="714"/>
      <c r="R128" s="708">
        <v>0</v>
      </c>
      <c r="S128" s="708" t="s">
        <v>9089</v>
      </c>
      <c r="T128" s="715" t="str">
        <f t="shared" si="11"/>
        <v>EK7157952 Corp</v>
      </c>
      <c r="U128" s="716" t="e">
        <f ca="1">_xll.BDP($T128,$U$1)</f>
        <v>#NAME?</v>
      </c>
      <c r="V128" s="715">
        <f t="shared" si="12"/>
        <v>1</v>
      </c>
      <c r="W128" s="715">
        <f t="shared" si="13"/>
        <v>4</v>
      </c>
      <c r="X128" s="715" t="str">
        <f t="shared" si="14"/>
        <v>Q1</v>
      </c>
      <c r="Y128" s="717" t="e">
        <f ca="1">_xll.BDP($T128,Y$1)</f>
        <v>#NAME?</v>
      </c>
      <c r="Z128" s="717" t="e">
        <f ca="1">_xll.BDP($T128,$Z$1)</f>
        <v>#NAME?</v>
      </c>
      <c r="AA128" s="717" t="e">
        <f ca="1">_xll.BDP($T128,AA$1)</f>
        <v>#NAME?</v>
      </c>
      <c r="AB128" s="718" t="e">
        <f ca="1">IF(AA128="FLOATING",J128,(_xll.BDP($T128,AB$1)/100))</f>
        <v>#NAME?</v>
      </c>
      <c r="AC128" s="719" t="e">
        <f ca="1">_xll.BDP(T128,$AC$1)</f>
        <v>#NAME?</v>
      </c>
      <c r="AD128" s="720" t="e">
        <f ca="1">_xll.BDP($T128,AD$1)</f>
        <v>#NAME?</v>
      </c>
      <c r="AE128" s="719" t="e">
        <f ca="1">_xll.BDP($T128,AE$1)</f>
        <v>#NAME?</v>
      </c>
      <c r="AF128" s="715" t="e">
        <f ca="1">_xll.BDP($T128,AF$1)</f>
        <v>#NAME?</v>
      </c>
      <c r="AG128" s="719" t="e">
        <f ca="1">_xll.BDP($T128,AG$1)</f>
        <v>#NAME?</v>
      </c>
      <c r="AH128" s="719" t="e">
        <f ca="1">VLOOKUP(AF128,Values!$A$1:$C$12,2,FALSE)</f>
        <v>#NAME?</v>
      </c>
      <c r="AI128" s="716" t="e">
        <f ca="1">_xll.BDP($T128,$AI$1)</f>
        <v>#NAME?</v>
      </c>
      <c r="AJ128" s="716" t="e">
        <f ca="1">_xll.BDP($T128,$AJ$1)</f>
        <v>#NAME?</v>
      </c>
      <c r="AK128" s="716" t="e">
        <f ca="1">_xll.BDP($T128,$AK$1)</f>
        <v>#NAME?</v>
      </c>
      <c r="AL128" s="721" t="e">
        <f ca="1">VLOOKUP(AK128,Values!$E$2:$F$8,2,)</f>
        <v>#NAME?</v>
      </c>
      <c r="AM128" s="719" t="e">
        <f ca="1">_xll.BDP($T128,$AM$1)</f>
        <v>#NAME?</v>
      </c>
      <c r="AN128" s="719" t="e">
        <f ca="1">_xll.BDP($T128,$AN$1)</f>
        <v>#NAME?</v>
      </c>
      <c r="AO128" s="719" t="e">
        <f ca="1">_xll.BDP($T128,$AO$1)</f>
        <v>#NAME?</v>
      </c>
      <c r="AP128" s="719" t="str">
        <f t="shared" si="15"/>
        <v>18mos</v>
      </c>
      <c r="AQ128" s="775" t="e">
        <f ca="1">_xll.BDP(T128,"YRS_TO_MTY_ISSUE")</f>
        <v>#NAME?</v>
      </c>
      <c r="AR128" s="794">
        <f t="shared" si="16"/>
        <v>115.1</v>
      </c>
      <c r="AS128" s="795"/>
      <c r="AT128" s="719" t="e">
        <f ca="1">_xll.BDP($T128,AT$1)</f>
        <v>#NAME?</v>
      </c>
      <c r="AU128" s="719" t="e">
        <f ca="1">_xll.BDP(T128,$AU$1)</f>
        <v>#NAME?</v>
      </c>
      <c r="AV128" s="719" t="e">
        <f ca="1">_xll.BDP(T128,$AV$1)</f>
        <v>#NAME?</v>
      </c>
      <c r="AW128" s="719" t="e">
        <f ca="1">_xll.BDP($T128,AW$1)</f>
        <v>#NAME?</v>
      </c>
      <c r="AX128" s="719" t="e">
        <f t="shared" ca="1" si="17"/>
        <v>#NAME?</v>
      </c>
      <c r="AY128" s="719" t="e">
        <f ca="1">_xll.BDP(T128,$AY$1)</f>
        <v>#NAME?</v>
      </c>
      <c r="AZ128" s="719" t="e">
        <f t="shared" ca="1" si="18"/>
        <v>#NAME?</v>
      </c>
      <c r="BA128" s="719" t="e">
        <f t="shared" ca="1" si="19"/>
        <v>#NAME?</v>
      </c>
      <c r="BB128" s="719" t="e">
        <f ca="1">VLOOKUP(Y128,Values!$H$2:$I$15,2,FALSE)</f>
        <v>#NAME?</v>
      </c>
    </row>
    <row r="129" spans="1:54" s="706" customFormat="1" ht="12.75" customHeight="1" x14ac:dyDescent="0.3">
      <c r="A129" s="707">
        <v>42025</v>
      </c>
      <c r="B129" s="706" t="s">
        <v>9028</v>
      </c>
      <c r="C129" s="708" t="s">
        <v>600</v>
      </c>
      <c r="D129" s="709">
        <v>1000</v>
      </c>
      <c r="E129" s="708" t="s">
        <v>66</v>
      </c>
      <c r="F129" s="710">
        <v>45685</v>
      </c>
      <c r="G129" s="711" t="s">
        <v>9029</v>
      </c>
      <c r="H129" s="712" t="s">
        <v>4943</v>
      </c>
      <c r="I129" s="761" t="s">
        <v>3844</v>
      </c>
      <c r="J129" s="761" t="s">
        <v>3807</v>
      </c>
      <c r="K129" s="712">
        <v>-25</v>
      </c>
      <c r="L129" s="714"/>
      <c r="M129" s="712"/>
      <c r="N129" s="706" t="s">
        <v>1344</v>
      </c>
      <c r="O129" s="712">
        <v>4.5</v>
      </c>
      <c r="P129" s="708" t="s">
        <v>4473</v>
      </c>
      <c r="Q129" s="714"/>
      <c r="R129" s="708">
        <v>5</v>
      </c>
      <c r="S129" s="708" t="s">
        <v>9087</v>
      </c>
      <c r="T129" s="715" t="str">
        <f t="shared" si="11"/>
        <v>EK7113385 Corp</v>
      </c>
      <c r="U129" s="716" t="e">
        <f ca="1">_xll.BDP($T129,$U$1)</f>
        <v>#NAME?</v>
      </c>
      <c r="V129" s="715">
        <f t="shared" si="12"/>
        <v>1</v>
      </c>
      <c r="W129" s="715">
        <f t="shared" si="13"/>
        <v>4</v>
      </c>
      <c r="X129" s="715" t="str">
        <f t="shared" si="14"/>
        <v>Q1</v>
      </c>
      <c r="Y129" s="717" t="e">
        <f ca="1">_xll.BDP($T129,Y$1)</f>
        <v>#NAME?</v>
      </c>
      <c r="Z129" s="717" t="e">
        <f ca="1">_xll.BDP($T129,$Z$1)</f>
        <v>#NAME?</v>
      </c>
      <c r="AA129" s="717" t="e">
        <f ca="1">_xll.BDP($T129,AA$1)</f>
        <v>#NAME?</v>
      </c>
      <c r="AB129" s="718" t="e">
        <f ca="1">IF(AA129="FLOATING",J129,(_xll.BDP($T129,AB$1)/100))</f>
        <v>#NAME?</v>
      </c>
      <c r="AC129" s="719" t="e">
        <f ca="1">_xll.BDP(T129,$AC$1)</f>
        <v>#NAME?</v>
      </c>
      <c r="AD129" s="720" t="e">
        <f ca="1">_xll.BDP($T129,AD$1)</f>
        <v>#NAME?</v>
      </c>
      <c r="AE129" s="719" t="e">
        <f ca="1">_xll.BDP($T129,AE$1)</f>
        <v>#NAME?</v>
      </c>
      <c r="AF129" s="715" t="e">
        <f ca="1">_xll.BDP($T129,AF$1)</f>
        <v>#NAME?</v>
      </c>
      <c r="AG129" s="719" t="e">
        <f ca="1">_xll.BDP($T129,AG$1)</f>
        <v>#NAME?</v>
      </c>
      <c r="AH129" s="719" t="e">
        <f ca="1">VLOOKUP(AF129,Values!$A$1:$C$12,2,FALSE)</f>
        <v>#NAME?</v>
      </c>
      <c r="AI129" s="716" t="e">
        <f ca="1">_xll.BDP($T129,$AI$1)</f>
        <v>#NAME?</v>
      </c>
      <c r="AJ129" s="716" t="e">
        <f ca="1">_xll.BDP($T129,$AJ$1)</f>
        <v>#NAME?</v>
      </c>
      <c r="AK129" s="716" t="e">
        <f ca="1">_xll.BDP($T129,$AK$1)</f>
        <v>#NAME?</v>
      </c>
      <c r="AL129" s="721" t="e">
        <f ca="1">VLOOKUP(AK129,Values!$E$2:$F$8,2,)</f>
        <v>#NAME?</v>
      </c>
      <c r="AM129" s="719" t="e">
        <f ca="1">_xll.BDP($T129,$AM$1)</f>
        <v>#NAME?</v>
      </c>
      <c r="AN129" s="719" t="e">
        <f ca="1">_xll.BDP($T129,$AN$1)</f>
        <v>#NAME?</v>
      </c>
      <c r="AO129" s="719" t="e">
        <f ca="1">_xll.BDP($T129,$AO$1)</f>
        <v>#NAME?</v>
      </c>
      <c r="AP129" s="719" t="str">
        <f t="shared" si="15"/>
        <v>10yr</v>
      </c>
      <c r="AQ129" s="775" t="e">
        <f ca="1">_xll.BDP(T129,"YRS_TO_MTY_ISSUE")</f>
        <v>#NAME?</v>
      </c>
      <c r="AR129" s="794">
        <f t="shared" si="16"/>
        <v>10</v>
      </c>
      <c r="AS129" s="795"/>
      <c r="AT129" s="719" t="e">
        <f ca="1">_xll.BDP($T129,AT$1)</f>
        <v>#NAME?</v>
      </c>
      <c r="AU129" s="719" t="e">
        <f ca="1">_xll.BDP(T129,$AU$1)</f>
        <v>#NAME?</v>
      </c>
      <c r="AV129" s="719" t="e">
        <f ca="1">_xll.BDP(T129,$AV$1)</f>
        <v>#NAME?</v>
      </c>
      <c r="AW129" s="719" t="e">
        <f ca="1">_xll.BDP($T129,AW$1)</f>
        <v>#NAME?</v>
      </c>
      <c r="AX129" s="719" t="e">
        <f t="shared" ca="1" si="17"/>
        <v>#NAME?</v>
      </c>
      <c r="AY129" s="719" t="e">
        <f ca="1">_xll.BDP(T129,$AY$1)</f>
        <v>#NAME?</v>
      </c>
      <c r="AZ129" s="719" t="e">
        <f t="shared" ca="1" si="18"/>
        <v>#NAME?</v>
      </c>
      <c r="BA129" s="719" t="e">
        <f t="shared" ca="1" si="19"/>
        <v>#NAME?</v>
      </c>
      <c r="BB129" s="719" t="e">
        <f ca="1">VLOOKUP(Y129,Values!$H$2:$I$15,2,FALSE)</f>
        <v>#NAME?</v>
      </c>
    </row>
    <row r="130" spans="1:54" s="706" customFormat="1" ht="12.75" customHeight="1" x14ac:dyDescent="0.3">
      <c r="A130" s="707">
        <v>42025</v>
      </c>
      <c r="B130" s="706" t="s">
        <v>9030</v>
      </c>
      <c r="C130" s="708" t="s">
        <v>5618</v>
      </c>
      <c r="D130" s="709">
        <v>500</v>
      </c>
      <c r="E130" s="708" t="s">
        <v>37</v>
      </c>
      <c r="F130" s="710">
        <v>43862</v>
      </c>
      <c r="G130" s="711" t="s">
        <v>9031</v>
      </c>
      <c r="H130" s="712" t="s">
        <v>96</v>
      </c>
      <c r="I130" s="761" t="s">
        <v>676</v>
      </c>
      <c r="J130" s="761" t="s">
        <v>206</v>
      </c>
      <c r="K130" s="712">
        <v>-22.5</v>
      </c>
      <c r="L130" s="714"/>
      <c r="M130" s="712"/>
      <c r="N130" s="706" t="s">
        <v>240</v>
      </c>
      <c r="O130" s="712">
        <v>6.8</v>
      </c>
      <c r="P130" s="708" t="s">
        <v>1917</v>
      </c>
      <c r="Q130" s="714"/>
      <c r="R130" s="708">
        <v>13</v>
      </c>
      <c r="S130" s="708" t="s">
        <v>9086</v>
      </c>
      <c r="T130" s="715" t="str">
        <f t="shared" si="11"/>
        <v>EK7126189 Corp</v>
      </c>
      <c r="U130" s="716" t="e">
        <f ca="1">_xll.BDP($T130,$U$1)</f>
        <v>#NAME?</v>
      </c>
      <c r="V130" s="715">
        <f t="shared" si="12"/>
        <v>1</v>
      </c>
      <c r="W130" s="715">
        <f t="shared" si="13"/>
        <v>4</v>
      </c>
      <c r="X130" s="715" t="str">
        <f t="shared" si="14"/>
        <v>Q1</v>
      </c>
      <c r="Y130" s="717" t="e">
        <f ca="1">_xll.BDP($T130,Y$1)</f>
        <v>#NAME?</v>
      </c>
      <c r="Z130" s="717" t="e">
        <f ca="1">_xll.BDP($T130,$Z$1)</f>
        <v>#NAME?</v>
      </c>
      <c r="AA130" s="717" t="e">
        <f ca="1">_xll.BDP($T130,AA$1)</f>
        <v>#NAME?</v>
      </c>
      <c r="AB130" s="718" t="e">
        <f ca="1">IF(AA130="FLOATING",J130,(_xll.BDP($T130,AB$1)/100))</f>
        <v>#NAME?</v>
      </c>
      <c r="AC130" s="719" t="e">
        <f ca="1">_xll.BDP(T130,$AC$1)</f>
        <v>#NAME?</v>
      </c>
      <c r="AD130" s="720" t="e">
        <f ca="1">_xll.BDP($T130,AD$1)</f>
        <v>#NAME?</v>
      </c>
      <c r="AE130" s="719" t="e">
        <f ca="1">_xll.BDP($T130,AE$1)</f>
        <v>#NAME?</v>
      </c>
      <c r="AF130" s="715" t="e">
        <f ca="1">_xll.BDP($T130,AF$1)</f>
        <v>#NAME?</v>
      </c>
      <c r="AG130" s="719" t="e">
        <f ca="1">_xll.BDP($T130,AG$1)</f>
        <v>#NAME?</v>
      </c>
      <c r="AH130" s="719" t="e">
        <f ca="1">VLOOKUP(AF130,Values!$A$1:$C$12,2,FALSE)</f>
        <v>#NAME?</v>
      </c>
      <c r="AI130" s="716" t="e">
        <f ca="1">_xll.BDP($T130,$AI$1)</f>
        <v>#NAME?</v>
      </c>
      <c r="AJ130" s="716" t="e">
        <f ca="1">_xll.BDP($T130,$AJ$1)</f>
        <v>#NAME?</v>
      </c>
      <c r="AK130" s="716" t="e">
        <f ca="1">_xll.BDP($T130,$AK$1)</f>
        <v>#NAME?</v>
      </c>
      <c r="AL130" s="721" t="e">
        <f ca="1">VLOOKUP(AK130,Values!$E$2:$F$8,2,)</f>
        <v>#NAME?</v>
      </c>
      <c r="AM130" s="719" t="e">
        <f ca="1">_xll.BDP($T130,$AM$1)</f>
        <v>#NAME?</v>
      </c>
      <c r="AN130" s="719" t="e">
        <f ca="1">_xll.BDP($T130,$AN$1)</f>
        <v>#NAME?</v>
      </c>
      <c r="AO130" s="719" t="e">
        <f ca="1">_xll.BDP($T130,$AO$1)</f>
        <v>#NAME?</v>
      </c>
      <c r="AP130" s="719" t="str">
        <f t="shared" si="15"/>
        <v>5yr</v>
      </c>
      <c r="AQ130" s="775" t="e">
        <f ca="1">_xll.BDP(T130,"YRS_TO_MTY_ISSUE")</f>
        <v>#NAME?</v>
      </c>
      <c r="AR130" s="794">
        <f t="shared" si="16"/>
        <v>5</v>
      </c>
      <c r="AS130" s="795"/>
      <c r="AT130" s="719" t="e">
        <f ca="1">_xll.BDP($T130,AT$1)</f>
        <v>#NAME?</v>
      </c>
      <c r="AU130" s="719" t="e">
        <f ca="1">_xll.BDP(T130,$AU$1)</f>
        <v>#NAME?</v>
      </c>
      <c r="AV130" s="719" t="e">
        <f ca="1">_xll.BDP(T130,$AV$1)</f>
        <v>#NAME?</v>
      </c>
      <c r="AW130" s="719" t="e">
        <f ca="1">_xll.BDP($T130,AW$1)</f>
        <v>#NAME?</v>
      </c>
      <c r="AX130" s="719" t="e">
        <f t="shared" ca="1" si="17"/>
        <v>#NAME?</v>
      </c>
      <c r="AY130" s="719" t="e">
        <f ca="1">_xll.BDP(T130,$AY$1)</f>
        <v>#NAME?</v>
      </c>
      <c r="AZ130" s="719" t="e">
        <f t="shared" ca="1" si="18"/>
        <v>#NAME?</v>
      </c>
      <c r="BA130" s="719" t="e">
        <f t="shared" ca="1" si="19"/>
        <v>#NAME?</v>
      </c>
      <c r="BB130" s="719" t="e">
        <f ca="1">VLOOKUP(Y130,Values!$H$2:$I$15,2,FALSE)</f>
        <v>#NAME?</v>
      </c>
    </row>
    <row r="131" spans="1:54" s="706" customFormat="1" ht="12.75" customHeight="1" x14ac:dyDescent="0.3">
      <c r="A131" s="707">
        <v>42025</v>
      </c>
      <c r="B131" s="706" t="s">
        <v>9032</v>
      </c>
      <c r="C131" s="708" t="s">
        <v>218</v>
      </c>
      <c r="D131" s="709">
        <v>500</v>
      </c>
      <c r="E131" s="708" t="s">
        <v>224</v>
      </c>
      <c r="F131" s="710">
        <v>44593</v>
      </c>
      <c r="G131" s="711" t="s">
        <v>9031</v>
      </c>
      <c r="H131" s="712" t="s">
        <v>2769</v>
      </c>
      <c r="I131" s="761" t="s">
        <v>948</v>
      </c>
      <c r="J131" s="761" t="s">
        <v>265</v>
      </c>
      <c r="K131" s="712">
        <v>-22.5</v>
      </c>
      <c r="L131" s="714"/>
      <c r="M131" s="712"/>
      <c r="N131" s="706" t="s">
        <v>98</v>
      </c>
      <c r="O131" s="712">
        <v>6.2</v>
      </c>
      <c r="P131" s="708" t="s">
        <v>1917</v>
      </c>
      <c r="Q131" s="714"/>
      <c r="R131" s="708">
        <v>13</v>
      </c>
      <c r="S131" s="708" t="s">
        <v>9085</v>
      </c>
      <c r="T131" s="715" t="str">
        <f t="shared" si="11"/>
        <v>EK7126361 Corp</v>
      </c>
      <c r="U131" s="716" t="e">
        <f ca="1">_xll.BDP($T131,$U$1)</f>
        <v>#NAME?</v>
      </c>
      <c r="V131" s="715">
        <f t="shared" si="12"/>
        <v>1</v>
      </c>
      <c r="W131" s="715">
        <f t="shared" si="13"/>
        <v>4</v>
      </c>
      <c r="X131" s="715" t="str">
        <f t="shared" si="14"/>
        <v>Q1</v>
      </c>
      <c r="Y131" s="717" t="e">
        <f ca="1">_xll.BDP($T131,Y$1)</f>
        <v>#NAME?</v>
      </c>
      <c r="Z131" s="717" t="e">
        <f ca="1">_xll.BDP($T131,$Z$1)</f>
        <v>#NAME?</v>
      </c>
      <c r="AA131" s="717" t="e">
        <f ca="1">_xll.BDP($T131,AA$1)</f>
        <v>#NAME?</v>
      </c>
      <c r="AB131" s="718" t="e">
        <f ca="1">IF(AA131="FLOATING",J131,(_xll.BDP($T131,AB$1)/100))</f>
        <v>#NAME?</v>
      </c>
      <c r="AC131" s="719" t="e">
        <f ca="1">_xll.BDP(T131,$AC$1)</f>
        <v>#NAME?</v>
      </c>
      <c r="AD131" s="720" t="e">
        <f ca="1">_xll.BDP($T131,AD$1)</f>
        <v>#NAME?</v>
      </c>
      <c r="AE131" s="719" t="e">
        <f ca="1">_xll.BDP($T131,AE$1)</f>
        <v>#NAME?</v>
      </c>
      <c r="AF131" s="715" t="e">
        <f ca="1">_xll.BDP($T131,AF$1)</f>
        <v>#NAME?</v>
      </c>
      <c r="AG131" s="719" t="e">
        <f ca="1">_xll.BDP($T131,AG$1)</f>
        <v>#NAME?</v>
      </c>
      <c r="AH131" s="719" t="e">
        <f ca="1">VLOOKUP(AF131,Values!$A$1:$C$12,2,FALSE)</f>
        <v>#NAME?</v>
      </c>
      <c r="AI131" s="716" t="e">
        <f ca="1">_xll.BDP($T131,$AI$1)</f>
        <v>#NAME?</v>
      </c>
      <c r="AJ131" s="716" t="e">
        <f ca="1">_xll.BDP($T131,$AJ$1)</f>
        <v>#NAME?</v>
      </c>
      <c r="AK131" s="716" t="e">
        <f ca="1">_xll.BDP($T131,$AK$1)</f>
        <v>#NAME?</v>
      </c>
      <c r="AL131" s="721" t="e">
        <f ca="1">VLOOKUP(AK131,Values!$E$2:$F$8,2,)</f>
        <v>#NAME?</v>
      </c>
      <c r="AM131" s="719" t="e">
        <f ca="1">_xll.BDP($T131,$AM$1)</f>
        <v>#NAME?</v>
      </c>
      <c r="AN131" s="719" t="e">
        <f ca="1">_xll.BDP($T131,$AN$1)</f>
        <v>#NAME?</v>
      </c>
      <c r="AO131" s="719" t="e">
        <f ca="1">_xll.BDP($T131,$AO$1)</f>
        <v>#NAME?</v>
      </c>
      <c r="AP131" s="719" t="str">
        <f t="shared" si="15"/>
        <v>7yr</v>
      </c>
      <c r="AQ131" s="775" t="e">
        <f ca="1">_xll.BDP(T131,"YRS_TO_MTY_ISSUE")</f>
        <v>#NAME?</v>
      </c>
      <c r="AR131" s="794">
        <f t="shared" si="16"/>
        <v>7</v>
      </c>
      <c r="AS131" s="795"/>
      <c r="AT131" s="719" t="e">
        <f ca="1">_xll.BDP($T131,AT$1)</f>
        <v>#NAME?</v>
      </c>
      <c r="AU131" s="719" t="e">
        <f ca="1">_xll.BDP(T131,$AU$1)</f>
        <v>#NAME?</v>
      </c>
      <c r="AV131" s="719" t="e">
        <f ca="1">_xll.BDP(T131,$AV$1)</f>
        <v>#NAME?</v>
      </c>
      <c r="AW131" s="719" t="e">
        <f ca="1">_xll.BDP($T131,AW$1)</f>
        <v>#NAME?</v>
      </c>
      <c r="AX131" s="719" t="e">
        <f t="shared" ca="1" si="17"/>
        <v>#NAME?</v>
      </c>
      <c r="AY131" s="719" t="e">
        <f ca="1">_xll.BDP(T131,$AY$1)</f>
        <v>#NAME?</v>
      </c>
      <c r="AZ131" s="719" t="e">
        <f t="shared" ca="1" si="18"/>
        <v>#NAME?</v>
      </c>
      <c r="BA131" s="719" t="e">
        <f t="shared" ca="1" si="19"/>
        <v>#NAME?</v>
      </c>
      <c r="BB131" s="719" t="e">
        <f ca="1">VLOOKUP(Y131,Values!$H$2:$I$15,2,FALSE)</f>
        <v>#NAME?</v>
      </c>
    </row>
    <row r="132" spans="1:54" s="706" customFormat="1" ht="12.75" customHeight="1" x14ac:dyDescent="0.3">
      <c r="A132" s="707">
        <v>42025</v>
      </c>
      <c r="B132" s="706" t="s">
        <v>9033</v>
      </c>
      <c r="C132" s="708" t="s">
        <v>218</v>
      </c>
      <c r="D132" s="709">
        <v>1000</v>
      </c>
      <c r="E132" s="708" t="s">
        <v>66</v>
      </c>
      <c r="F132" s="710">
        <v>45689</v>
      </c>
      <c r="G132" s="711" t="s">
        <v>9031</v>
      </c>
      <c r="H132" s="712" t="s">
        <v>1756</v>
      </c>
      <c r="I132" s="761" t="s">
        <v>880</v>
      </c>
      <c r="J132" s="761" t="s">
        <v>245</v>
      </c>
      <c r="K132" s="712">
        <v>-22.5</v>
      </c>
      <c r="L132" s="714"/>
      <c r="M132" s="712"/>
      <c r="N132" s="706" t="s">
        <v>686</v>
      </c>
      <c r="O132" s="712">
        <v>4.7</v>
      </c>
      <c r="P132" s="708" t="s">
        <v>1917</v>
      </c>
      <c r="Q132" s="714"/>
      <c r="R132" s="708">
        <v>13</v>
      </c>
      <c r="S132" s="708" t="s">
        <v>9083</v>
      </c>
      <c r="T132" s="715" t="str">
        <f t="shared" si="11"/>
        <v>EK7126429 Corp</v>
      </c>
      <c r="U132" s="716" t="e">
        <f ca="1">_xll.BDP($T132,$U$1)</f>
        <v>#NAME?</v>
      </c>
      <c r="V132" s="715">
        <f t="shared" si="12"/>
        <v>1</v>
      </c>
      <c r="W132" s="715">
        <f t="shared" si="13"/>
        <v>4</v>
      </c>
      <c r="X132" s="715" t="str">
        <f t="shared" si="14"/>
        <v>Q1</v>
      </c>
      <c r="Y132" s="717" t="e">
        <f ca="1">_xll.BDP($T132,Y$1)</f>
        <v>#NAME?</v>
      </c>
      <c r="Z132" s="717" t="e">
        <f ca="1">_xll.BDP($T132,$Z$1)</f>
        <v>#NAME?</v>
      </c>
      <c r="AA132" s="717" t="e">
        <f ca="1">_xll.BDP($T132,AA$1)</f>
        <v>#NAME?</v>
      </c>
      <c r="AB132" s="718" t="e">
        <f ca="1">IF(AA132="FLOATING",J132,(_xll.BDP($T132,AB$1)/100))</f>
        <v>#NAME?</v>
      </c>
      <c r="AC132" s="719" t="e">
        <f ca="1">_xll.BDP(T132,$AC$1)</f>
        <v>#NAME?</v>
      </c>
      <c r="AD132" s="720" t="e">
        <f ca="1">_xll.BDP($T132,AD$1)</f>
        <v>#NAME?</v>
      </c>
      <c r="AE132" s="719" t="e">
        <f ca="1">_xll.BDP($T132,AE$1)</f>
        <v>#NAME?</v>
      </c>
      <c r="AF132" s="715" t="e">
        <f ca="1">_xll.BDP($T132,AF$1)</f>
        <v>#NAME?</v>
      </c>
      <c r="AG132" s="719" t="e">
        <f ca="1">_xll.BDP($T132,AG$1)</f>
        <v>#NAME?</v>
      </c>
      <c r="AH132" s="719" t="e">
        <f ca="1">VLOOKUP(AF132,Values!$A$1:$C$12,2,FALSE)</f>
        <v>#NAME?</v>
      </c>
      <c r="AI132" s="716" t="e">
        <f ca="1">_xll.BDP($T132,$AI$1)</f>
        <v>#NAME?</v>
      </c>
      <c r="AJ132" s="716" t="e">
        <f ca="1">_xll.BDP($T132,$AJ$1)</f>
        <v>#NAME?</v>
      </c>
      <c r="AK132" s="716" t="e">
        <f ca="1">_xll.BDP($T132,$AK$1)</f>
        <v>#NAME?</v>
      </c>
      <c r="AL132" s="721" t="e">
        <f ca="1">VLOOKUP(AK132,Values!$E$2:$F$8,2,)</f>
        <v>#NAME?</v>
      </c>
      <c r="AM132" s="719" t="e">
        <f ca="1">_xll.BDP($T132,$AM$1)</f>
        <v>#NAME?</v>
      </c>
      <c r="AN132" s="719" t="e">
        <f ca="1">_xll.BDP($T132,$AN$1)</f>
        <v>#NAME?</v>
      </c>
      <c r="AO132" s="719" t="e">
        <f ca="1">_xll.BDP($T132,$AO$1)</f>
        <v>#NAME?</v>
      </c>
      <c r="AP132" s="719" t="str">
        <f t="shared" si="15"/>
        <v>10yr</v>
      </c>
      <c r="AQ132" s="775" t="e">
        <f ca="1">_xll.BDP(T132,"YRS_TO_MTY_ISSUE")</f>
        <v>#NAME?</v>
      </c>
      <c r="AR132" s="794">
        <f t="shared" si="16"/>
        <v>10</v>
      </c>
      <c r="AS132" s="795"/>
      <c r="AT132" s="719" t="e">
        <f ca="1">_xll.BDP($T132,AT$1)</f>
        <v>#NAME?</v>
      </c>
      <c r="AU132" s="719" t="e">
        <f ca="1">_xll.BDP(T132,$AU$1)</f>
        <v>#NAME?</v>
      </c>
      <c r="AV132" s="719" t="e">
        <f ca="1">_xll.BDP(T132,$AV$1)</f>
        <v>#NAME?</v>
      </c>
      <c r="AW132" s="719" t="e">
        <f ca="1">_xll.BDP($T132,AW$1)</f>
        <v>#NAME?</v>
      </c>
      <c r="AX132" s="719" t="e">
        <f t="shared" ca="1" si="17"/>
        <v>#NAME?</v>
      </c>
      <c r="AY132" s="719" t="e">
        <f ca="1">_xll.BDP(T132,$AY$1)</f>
        <v>#NAME?</v>
      </c>
      <c r="AZ132" s="719" t="e">
        <f t="shared" ca="1" si="18"/>
        <v>#NAME?</v>
      </c>
      <c r="BA132" s="719" t="e">
        <f t="shared" ca="1" si="19"/>
        <v>#NAME?</v>
      </c>
      <c r="BB132" s="719" t="e">
        <f ca="1">VLOOKUP(Y132,Values!$H$2:$I$15,2,FALSE)</f>
        <v>#NAME?</v>
      </c>
    </row>
    <row r="133" spans="1:54" s="706" customFormat="1" ht="12.75" customHeight="1" x14ac:dyDescent="0.3">
      <c r="A133" s="707">
        <v>42025</v>
      </c>
      <c r="B133" s="706" t="s">
        <v>9034</v>
      </c>
      <c r="C133" s="708" t="s">
        <v>5618</v>
      </c>
      <c r="D133" s="709">
        <v>900</v>
      </c>
      <c r="E133" s="708" t="s">
        <v>117</v>
      </c>
      <c r="F133" s="710">
        <v>52994</v>
      </c>
      <c r="G133" s="711" t="s">
        <v>9031</v>
      </c>
      <c r="H133" s="712" t="s">
        <v>2323</v>
      </c>
      <c r="I133" s="761" t="s">
        <v>6084</v>
      </c>
      <c r="J133" s="761" t="s">
        <v>6085</v>
      </c>
      <c r="K133" s="712">
        <v>-12.5</v>
      </c>
      <c r="L133" s="714"/>
      <c r="M133" s="712"/>
      <c r="N133" s="706" t="s">
        <v>3749</v>
      </c>
      <c r="O133" s="712">
        <v>3.78</v>
      </c>
      <c r="P133" s="708" t="s">
        <v>2077</v>
      </c>
      <c r="Q133" s="714"/>
      <c r="R133" s="708">
        <v>28</v>
      </c>
      <c r="S133" s="708" t="s">
        <v>9084</v>
      </c>
      <c r="T133" s="715" t="str">
        <f t="shared" si="11"/>
        <v>EK7126486 Corp</v>
      </c>
      <c r="U133" s="716" t="e">
        <f ca="1">_xll.BDP($T133,$U$1)</f>
        <v>#NAME?</v>
      </c>
      <c r="V133" s="715">
        <f t="shared" si="12"/>
        <v>1</v>
      </c>
      <c r="W133" s="715">
        <f t="shared" si="13"/>
        <v>4</v>
      </c>
      <c r="X133" s="715" t="str">
        <f t="shared" si="14"/>
        <v>Q1</v>
      </c>
      <c r="Y133" s="717" t="e">
        <f ca="1">_xll.BDP($T133,Y$1)</f>
        <v>#NAME?</v>
      </c>
      <c r="Z133" s="717" t="e">
        <f ca="1">_xll.BDP($T133,$Z$1)</f>
        <v>#NAME?</v>
      </c>
      <c r="AA133" s="717" t="e">
        <f ca="1">_xll.BDP($T133,AA$1)</f>
        <v>#NAME?</v>
      </c>
      <c r="AB133" s="718" t="e">
        <f ca="1">IF(AA133="FLOATING",J133,(_xll.BDP($T133,AB$1)/100))</f>
        <v>#NAME?</v>
      </c>
      <c r="AC133" s="719" t="e">
        <f ca="1">_xll.BDP(T133,$AC$1)</f>
        <v>#NAME?</v>
      </c>
      <c r="AD133" s="720" t="e">
        <f ca="1">_xll.BDP($T133,AD$1)</f>
        <v>#NAME?</v>
      </c>
      <c r="AE133" s="719" t="e">
        <f ca="1">_xll.BDP($T133,AE$1)</f>
        <v>#NAME?</v>
      </c>
      <c r="AF133" s="715" t="e">
        <f ca="1">_xll.BDP($T133,AF$1)</f>
        <v>#NAME?</v>
      </c>
      <c r="AG133" s="719" t="e">
        <f ca="1">_xll.BDP($T133,AG$1)</f>
        <v>#NAME?</v>
      </c>
      <c r="AH133" s="719" t="e">
        <f ca="1">VLOOKUP(AF133,Values!$A$1:$C$12,2,FALSE)</f>
        <v>#NAME?</v>
      </c>
      <c r="AI133" s="716" t="e">
        <f ca="1">_xll.BDP($T133,$AI$1)</f>
        <v>#NAME?</v>
      </c>
      <c r="AJ133" s="716" t="e">
        <f ca="1">_xll.BDP($T133,$AJ$1)</f>
        <v>#NAME?</v>
      </c>
      <c r="AK133" s="716" t="e">
        <f ca="1">_xll.BDP($T133,$AK$1)</f>
        <v>#NAME?</v>
      </c>
      <c r="AL133" s="721" t="e">
        <f ca="1">VLOOKUP(AK133,Values!$E$2:$F$8,2,)</f>
        <v>#NAME?</v>
      </c>
      <c r="AM133" s="719" t="e">
        <f ca="1">_xll.BDP($T133,$AM$1)</f>
        <v>#NAME?</v>
      </c>
      <c r="AN133" s="719" t="e">
        <f ca="1">_xll.BDP($T133,$AN$1)</f>
        <v>#NAME?</v>
      </c>
      <c r="AO133" s="719" t="e">
        <f ca="1">_xll.BDP($T133,$AO$1)</f>
        <v>#NAME?</v>
      </c>
      <c r="AP133" s="719" t="str">
        <f t="shared" si="15"/>
        <v>30yr</v>
      </c>
      <c r="AQ133" s="775" t="e">
        <f ca="1">_xll.BDP(T133,"YRS_TO_MTY_ISSUE")</f>
        <v>#NAME?</v>
      </c>
      <c r="AR133" s="794">
        <f t="shared" si="16"/>
        <v>30</v>
      </c>
      <c r="AS133" s="795"/>
      <c r="AT133" s="719" t="e">
        <f ca="1">_xll.BDP($T133,AT$1)</f>
        <v>#NAME?</v>
      </c>
      <c r="AU133" s="719" t="e">
        <f ca="1">_xll.BDP(T133,$AU$1)</f>
        <v>#NAME?</v>
      </c>
      <c r="AV133" s="719" t="e">
        <f ca="1">_xll.BDP(T133,$AV$1)</f>
        <v>#NAME?</v>
      </c>
      <c r="AW133" s="719" t="e">
        <f ca="1">_xll.BDP($T133,AW$1)</f>
        <v>#NAME?</v>
      </c>
      <c r="AX133" s="719" t="e">
        <f t="shared" ca="1" si="17"/>
        <v>#NAME?</v>
      </c>
      <c r="AY133" s="719" t="e">
        <f ca="1">_xll.BDP(T133,$AY$1)</f>
        <v>#NAME?</v>
      </c>
      <c r="AZ133" s="719" t="e">
        <f t="shared" ca="1" si="18"/>
        <v>#NAME?</v>
      </c>
      <c r="BA133" s="719" t="e">
        <f t="shared" ca="1" si="19"/>
        <v>#NAME?</v>
      </c>
      <c r="BB133" s="719" t="e">
        <f ca="1">VLOOKUP(Y133,Values!$H$2:$I$15,2,FALSE)</f>
        <v>#NAME?</v>
      </c>
    </row>
    <row r="134" spans="1:54" s="706" customFormat="1" ht="12.75" customHeight="1" x14ac:dyDescent="0.3">
      <c r="A134" s="707">
        <v>42025</v>
      </c>
      <c r="B134" s="706" t="s">
        <v>9035</v>
      </c>
      <c r="C134" s="708" t="s">
        <v>276</v>
      </c>
      <c r="D134" s="709">
        <v>1000</v>
      </c>
      <c r="E134" s="708" t="s">
        <v>66</v>
      </c>
      <c r="F134" s="710">
        <v>45689</v>
      </c>
      <c r="G134" s="711" t="s">
        <v>9036</v>
      </c>
      <c r="H134" s="712" t="s">
        <v>244</v>
      </c>
      <c r="I134" s="761" t="s">
        <v>948</v>
      </c>
      <c r="J134" s="761" t="s">
        <v>265</v>
      </c>
      <c r="K134" s="712">
        <v>-25</v>
      </c>
      <c r="L134" s="714"/>
      <c r="M134" s="712"/>
      <c r="N134" s="706" t="s">
        <v>9037</v>
      </c>
      <c r="O134" s="712">
        <v>5.0999999999999996</v>
      </c>
      <c r="P134" s="708" t="s">
        <v>9038</v>
      </c>
      <c r="Q134" s="714"/>
      <c r="R134" s="708">
        <v>0</v>
      </c>
      <c r="S134" s="708" t="s">
        <v>9082</v>
      </c>
      <c r="T134" s="715" t="str">
        <f t="shared" si="11"/>
        <v>EK7126601 Corp</v>
      </c>
      <c r="U134" s="716" t="e">
        <f ca="1">_xll.BDP($T134,$U$1)</f>
        <v>#NAME?</v>
      </c>
      <c r="V134" s="715">
        <f t="shared" si="12"/>
        <v>1</v>
      </c>
      <c r="W134" s="715">
        <f t="shared" si="13"/>
        <v>4</v>
      </c>
      <c r="X134" s="715" t="str">
        <f t="shared" si="14"/>
        <v>Q1</v>
      </c>
      <c r="Y134" s="717" t="e">
        <f ca="1">_xll.BDP($T134,Y$1)</f>
        <v>#NAME?</v>
      </c>
      <c r="Z134" s="717" t="e">
        <f ca="1">_xll.BDP($T134,$Z$1)</f>
        <v>#NAME?</v>
      </c>
      <c r="AA134" s="717" t="e">
        <f ca="1">_xll.BDP($T134,AA$1)</f>
        <v>#NAME?</v>
      </c>
      <c r="AB134" s="718" t="e">
        <f ca="1">IF(AA134="FLOATING",J134,(_xll.BDP($T134,AB$1)/100))</f>
        <v>#NAME?</v>
      </c>
      <c r="AC134" s="719" t="e">
        <f ca="1">_xll.BDP(T134,$AC$1)</f>
        <v>#NAME?</v>
      </c>
      <c r="AD134" s="720" t="e">
        <f ca="1">_xll.BDP($T134,AD$1)</f>
        <v>#NAME?</v>
      </c>
      <c r="AE134" s="719" t="e">
        <f ca="1">_xll.BDP($T134,AE$1)</f>
        <v>#NAME?</v>
      </c>
      <c r="AF134" s="715" t="e">
        <f ca="1">_xll.BDP($T134,AF$1)</f>
        <v>#NAME?</v>
      </c>
      <c r="AG134" s="719" t="e">
        <f ca="1">_xll.BDP($T134,AG$1)</f>
        <v>#NAME?</v>
      </c>
      <c r="AH134" s="719" t="e">
        <f ca="1">VLOOKUP(AF134,Values!$A$1:$C$12,2,FALSE)</f>
        <v>#NAME?</v>
      </c>
      <c r="AI134" s="716" t="e">
        <f ca="1">_xll.BDP($T134,$AI$1)</f>
        <v>#NAME?</v>
      </c>
      <c r="AJ134" s="716" t="e">
        <f ca="1">_xll.BDP($T134,$AJ$1)</f>
        <v>#NAME?</v>
      </c>
      <c r="AK134" s="716" t="e">
        <f ca="1">_xll.BDP($T134,$AK$1)</f>
        <v>#NAME?</v>
      </c>
      <c r="AL134" s="721" t="e">
        <f ca="1">VLOOKUP(AK134,Values!$E$2:$F$8,2,)</f>
        <v>#NAME?</v>
      </c>
      <c r="AM134" s="719" t="e">
        <f ca="1">_xll.BDP($T134,$AM$1)</f>
        <v>#NAME?</v>
      </c>
      <c r="AN134" s="719" t="e">
        <f ca="1">_xll.BDP($T134,$AN$1)</f>
        <v>#NAME?</v>
      </c>
      <c r="AO134" s="719" t="e">
        <f ca="1">_xll.BDP($T134,$AO$1)</f>
        <v>#NAME?</v>
      </c>
      <c r="AP134" s="719" t="str">
        <f t="shared" si="15"/>
        <v>10yr</v>
      </c>
      <c r="AQ134" s="775" t="e">
        <f ca="1">_xll.BDP(T134,"YRS_TO_MTY_ISSUE")</f>
        <v>#NAME?</v>
      </c>
      <c r="AR134" s="794">
        <f t="shared" si="16"/>
        <v>10</v>
      </c>
      <c r="AS134" s="795"/>
      <c r="AT134" s="719" t="e">
        <f ca="1">_xll.BDP($T134,AT$1)</f>
        <v>#NAME?</v>
      </c>
      <c r="AU134" s="719" t="e">
        <f ca="1">_xll.BDP(T134,$AU$1)</f>
        <v>#NAME?</v>
      </c>
      <c r="AV134" s="719" t="e">
        <f ca="1">_xll.BDP(T134,$AV$1)</f>
        <v>#NAME?</v>
      </c>
      <c r="AW134" s="719" t="e">
        <f ca="1">_xll.BDP($T134,AW$1)</f>
        <v>#NAME?</v>
      </c>
      <c r="AX134" s="719" t="e">
        <f t="shared" ca="1" si="17"/>
        <v>#NAME?</v>
      </c>
      <c r="AY134" s="719" t="e">
        <f ca="1">_xll.BDP(T134,$AY$1)</f>
        <v>#NAME?</v>
      </c>
      <c r="AZ134" s="719" t="e">
        <f t="shared" ca="1" si="18"/>
        <v>#NAME?</v>
      </c>
      <c r="BA134" s="719" t="e">
        <f t="shared" ca="1" si="19"/>
        <v>#NAME?</v>
      </c>
      <c r="BB134" s="719" t="e">
        <f ca="1">VLOOKUP(Y134,Values!$H$2:$I$15,2,FALSE)</f>
        <v>#NAME?</v>
      </c>
    </row>
    <row r="135" spans="1:54" s="706" customFormat="1" ht="12.75" customHeight="1" x14ac:dyDescent="0.3">
      <c r="A135" s="707">
        <v>42025</v>
      </c>
      <c r="B135" s="706" t="s">
        <v>9039</v>
      </c>
      <c r="C135" s="708" t="s">
        <v>369</v>
      </c>
      <c r="D135" s="709">
        <v>400</v>
      </c>
      <c r="E135" s="708" t="s">
        <v>117</v>
      </c>
      <c r="F135" s="710">
        <v>52988</v>
      </c>
      <c r="G135" s="711" t="s">
        <v>401</v>
      </c>
      <c r="H135" s="712" t="s">
        <v>205</v>
      </c>
      <c r="I135" s="761"/>
      <c r="J135" s="761" t="s">
        <v>206</v>
      </c>
      <c r="K135" s="712">
        <v>-2.5</v>
      </c>
      <c r="L135" s="714"/>
      <c r="M135" s="712"/>
      <c r="N135" s="706" t="s">
        <v>8336</v>
      </c>
      <c r="O135" s="712">
        <v>1.31</v>
      </c>
      <c r="P135" s="708" t="s">
        <v>2107</v>
      </c>
      <c r="Q135" s="714"/>
      <c r="R135" s="708">
        <v>15</v>
      </c>
      <c r="S135" s="708" t="s">
        <v>9081</v>
      </c>
      <c r="T135" s="715" t="str">
        <f t="shared" si="11"/>
        <v>EK7133441 Corp</v>
      </c>
      <c r="U135" s="716" t="e">
        <f ca="1">_xll.BDP($T135,$U$1)</f>
        <v>#NAME?</v>
      </c>
      <c r="V135" s="715">
        <f t="shared" si="12"/>
        <v>1</v>
      </c>
      <c r="W135" s="715">
        <f t="shared" si="13"/>
        <v>4</v>
      </c>
      <c r="X135" s="715" t="str">
        <f t="shared" si="14"/>
        <v>Q1</v>
      </c>
      <c r="Y135" s="717" t="e">
        <f ca="1">_xll.BDP($T135,Y$1)</f>
        <v>#NAME?</v>
      </c>
      <c r="Z135" s="717" t="e">
        <f ca="1">_xll.BDP($T135,$Z$1)</f>
        <v>#NAME?</v>
      </c>
      <c r="AA135" s="717" t="e">
        <f ca="1">_xll.BDP($T135,AA$1)</f>
        <v>#NAME?</v>
      </c>
      <c r="AB135" s="718" t="e">
        <f ca="1">IF(AA135="FLOATING",J135,(_xll.BDP($T135,AB$1)/100))</f>
        <v>#NAME?</v>
      </c>
      <c r="AC135" s="719" t="e">
        <f ca="1">_xll.BDP(T135,$AC$1)</f>
        <v>#NAME?</v>
      </c>
      <c r="AD135" s="720" t="e">
        <f ca="1">_xll.BDP($T135,AD$1)</f>
        <v>#NAME?</v>
      </c>
      <c r="AE135" s="719" t="e">
        <f ca="1">_xll.BDP($T135,AE$1)</f>
        <v>#NAME?</v>
      </c>
      <c r="AF135" s="715" t="e">
        <f ca="1">_xll.BDP($T135,AF$1)</f>
        <v>#NAME?</v>
      </c>
      <c r="AG135" s="719" t="e">
        <f ca="1">_xll.BDP($T135,AG$1)</f>
        <v>#NAME?</v>
      </c>
      <c r="AH135" s="719" t="e">
        <f ca="1">VLOOKUP(AF135,Values!$A$1:$C$12,2,FALSE)</f>
        <v>#NAME?</v>
      </c>
      <c r="AI135" s="716" t="e">
        <f ca="1">_xll.BDP($T135,$AI$1)</f>
        <v>#NAME?</v>
      </c>
      <c r="AJ135" s="716" t="e">
        <f ca="1">_xll.BDP($T135,$AJ$1)</f>
        <v>#NAME?</v>
      </c>
      <c r="AK135" s="716" t="e">
        <f ca="1">_xll.BDP($T135,$AK$1)</f>
        <v>#NAME?</v>
      </c>
      <c r="AL135" s="721" t="e">
        <f ca="1">VLOOKUP(AK135,Values!$E$2:$F$8,2,)</f>
        <v>#NAME?</v>
      </c>
      <c r="AM135" s="719" t="e">
        <f ca="1">_xll.BDP($T135,$AM$1)</f>
        <v>#NAME?</v>
      </c>
      <c r="AN135" s="719" t="e">
        <f ca="1">_xll.BDP($T135,$AN$1)</f>
        <v>#NAME?</v>
      </c>
      <c r="AO135" s="719" t="e">
        <f ca="1">_xll.BDP($T135,$AO$1)</f>
        <v>#NAME?</v>
      </c>
      <c r="AP135" s="719" t="str">
        <f t="shared" si="15"/>
        <v>30yr</v>
      </c>
      <c r="AQ135" s="775" t="e">
        <f ca="1">_xll.BDP(T135,"YRS_TO_MTY_ISSUE")</f>
        <v>#NAME?</v>
      </c>
      <c r="AR135" s="794">
        <f t="shared" si="16"/>
        <v>30</v>
      </c>
      <c r="AS135" s="795"/>
      <c r="AT135" s="719" t="e">
        <f ca="1">_xll.BDP($T135,AT$1)</f>
        <v>#NAME?</v>
      </c>
      <c r="AU135" s="719" t="e">
        <f ca="1">_xll.BDP(T135,$AU$1)</f>
        <v>#NAME?</v>
      </c>
      <c r="AV135" s="719" t="e">
        <f ca="1">_xll.BDP(T135,$AV$1)</f>
        <v>#NAME?</v>
      </c>
      <c r="AW135" s="719" t="e">
        <f ca="1">_xll.BDP($T135,AW$1)</f>
        <v>#NAME?</v>
      </c>
      <c r="AX135" s="719" t="e">
        <f t="shared" ca="1" si="17"/>
        <v>#NAME?</v>
      </c>
      <c r="AY135" s="719" t="e">
        <f ca="1">_xll.BDP(T135,$AY$1)</f>
        <v>#NAME?</v>
      </c>
      <c r="AZ135" s="719" t="e">
        <f t="shared" ca="1" si="18"/>
        <v>#NAME?</v>
      </c>
      <c r="BA135" s="719" t="e">
        <f t="shared" ca="1" si="19"/>
        <v>#NAME?</v>
      </c>
      <c r="BB135" s="719" t="e">
        <f ca="1">VLOOKUP(Y135,Values!$H$2:$I$15,2,FALSE)</f>
        <v>#NAME?</v>
      </c>
    </row>
    <row r="136" spans="1:54" s="706" customFormat="1" ht="12.75" customHeight="1" x14ac:dyDescent="0.3">
      <c r="A136" s="707">
        <v>42025</v>
      </c>
      <c r="B136" s="706" t="s">
        <v>9040</v>
      </c>
      <c r="C136" s="708" t="s">
        <v>235</v>
      </c>
      <c r="D136" s="709">
        <v>450</v>
      </c>
      <c r="E136" s="708" t="s">
        <v>66</v>
      </c>
      <c r="F136" s="710">
        <v>45689</v>
      </c>
      <c r="G136" s="711" t="s">
        <v>7578</v>
      </c>
      <c r="H136" s="712" t="s">
        <v>1790</v>
      </c>
      <c r="I136" s="761" t="s">
        <v>9041</v>
      </c>
      <c r="J136" s="761" t="s">
        <v>7075</v>
      </c>
      <c r="K136" s="712">
        <v>12.5</v>
      </c>
      <c r="L136" s="714"/>
      <c r="M136" s="712"/>
      <c r="N136" s="706" t="s">
        <v>3756</v>
      </c>
      <c r="O136" s="712">
        <v>2</v>
      </c>
      <c r="P136" s="708" t="s">
        <v>9042</v>
      </c>
      <c r="Q136" s="714"/>
      <c r="R136" s="708">
        <v>34</v>
      </c>
      <c r="S136" s="708" t="s">
        <v>9080</v>
      </c>
      <c r="T136" s="715" t="str">
        <f t="shared" si="11"/>
        <v>EK7129068 Corp</v>
      </c>
      <c r="U136" s="716" t="e">
        <f ca="1">_xll.BDP($T136,$U$1)</f>
        <v>#NAME?</v>
      </c>
      <c r="V136" s="715">
        <f t="shared" si="12"/>
        <v>1</v>
      </c>
      <c r="W136" s="715">
        <f t="shared" si="13"/>
        <v>4</v>
      </c>
      <c r="X136" s="715" t="str">
        <f t="shared" si="14"/>
        <v>Q1</v>
      </c>
      <c r="Y136" s="717" t="e">
        <f ca="1">_xll.BDP($T136,Y$1)</f>
        <v>#NAME?</v>
      </c>
      <c r="Z136" s="717" t="e">
        <f ca="1">_xll.BDP($T136,$Z$1)</f>
        <v>#NAME?</v>
      </c>
      <c r="AA136" s="717" t="e">
        <f ca="1">_xll.BDP($T136,AA$1)</f>
        <v>#NAME?</v>
      </c>
      <c r="AB136" s="718" t="e">
        <f ca="1">IF(AA136="FLOATING",J136,(_xll.BDP($T136,AB$1)/100))</f>
        <v>#NAME?</v>
      </c>
      <c r="AC136" s="719" t="e">
        <f ca="1">_xll.BDP(T136,$AC$1)</f>
        <v>#NAME?</v>
      </c>
      <c r="AD136" s="720" t="e">
        <f ca="1">_xll.BDP($T136,AD$1)</f>
        <v>#NAME?</v>
      </c>
      <c r="AE136" s="719" t="e">
        <f ca="1">_xll.BDP($T136,AE$1)</f>
        <v>#NAME?</v>
      </c>
      <c r="AF136" s="715" t="e">
        <f ca="1">_xll.BDP($T136,AF$1)</f>
        <v>#NAME?</v>
      </c>
      <c r="AG136" s="719" t="e">
        <f ca="1">_xll.BDP($T136,AG$1)</f>
        <v>#NAME?</v>
      </c>
      <c r="AH136" s="719" t="e">
        <f ca="1">VLOOKUP(AF136,Values!$A$1:$C$12,2,FALSE)</f>
        <v>#NAME?</v>
      </c>
      <c r="AI136" s="716" t="e">
        <f ca="1">_xll.BDP($T136,$AI$1)</f>
        <v>#NAME?</v>
      </c>
      <c r="AJ136" s="716" t="e">
        <f ca="1">_xll.BDP($T136,$AJ$1)</f>
        <v>#NAME?</v>
      </c>
      <c r="AK136" s="716" t="e">
        <f ca="1">_xll.BDP($T136,$AK$1)</f>
        <v>#NAME?</v>
      </c>
      <c r="AL136" s="721" t="e">
        <f ca="1">VLOOKUP(AK136,Values!$E$2:$F$8,2,)</f>
        <v>#NAME?</v>
      </c>
      <c r="AM136" s="719" t="e">
        <f ca="1">_xll.BDP($T136,$AM$1)</f>
        <v>#NAME?</v>
      </c>
      <c r="AN136" s="719" t="e">
        <f ca="1">_xll.BDP($T136,$AN$1)</f>
        <v>#NAME?</v>
      </c>
      <c r="AO136" s="719" t="e">
        <f ca="1">_xll.BDP($T136,$AO$1)</f>
        <v>#NAME?</v>
      </c>
      <c r="AP136" s="719" t="str">
        <f t="shared" si="15"/>
        <v>10yr</v>
      </c>
      <c r="AQ136" s="775" t="e">
        <f ca="1">_xll.BDP(T136,"YRS_TO_MTY_ISSUE")</f>
        <v>#NAME?</v>
      </c>
      <c r="AR136" s="794">
        <f t="shared" si="16"/>
        <v>10</v>
      </c>
      <c r="AS136" s="795"/>
      <c r="AT136" s="719" t="e">
        <f ca="1">_xll.BDP($T136,AT$1)</f>
        <v>#NAME?</v>
      </c>
      <c r="AU136" s="719" t="e">
        <f ca="1">_xll.BDP(T136,$AU$1)</f>
        <v>#NAME?</v>
      </c>
      <c r="AV136" s="719" t="e">
        <f ca="1">_xll.BDP(T136,$AV$1)</f>
        <v>#NAME?</v>
      </c>
      <c r="AW136" s="719" t="e">
        <f ca="1">_xll.BDP($T136,AW$1)</f>
        <v>#NAME?</v>
      </c>
      <c r="AX136" s="719" t="e">
        <f t="shared" ca="1" si="17"/>
        <v>#NAME?</v>
      </c>
      <c r="AY136" s="719" t="e">
        <f ca="1">_xll.BDP(T136,$AY$1)</f>
        <v>#NAME?</v>
      </c>
      <c r="AZ136" s="719" t="e">
        <f t="shared" ca="1" si="18"/>
        <v>#NAME?</v>
      </c>
      <c r="BA136" s="719" t="e">
        <f t="shared" ca="1" si="19"/>
        <v>#NAME?</v>
      </c>
      <c r="BB136" s="719" t="e">
        <f ca="1">VLOOKUP(Y136,Values!$H$2:$I$15,2,FALSE)</f>
        <v>#NAME?</v>
      </c>
    </row>
    <row r="137" spans="1:54" s="706" customFormat="1" ht="12.75" customHeight="1" x14ac:dyDescent="0.3">
      <c r="A137" s="707">
        <v>42024</v>
      </c>
      <c r="B137" s="706" t="s">
        <v>5793</v>
      </c>
      <c r="C137" s="708" t="s">
        <v>276</v>
      </c>
      <c r="D137" s="709">
        <v>300</v>
      </c>
      <c r="E137" s="708" t="s">
        <v>1824</v>
      </c>
      <c r="F137" s="710">
        <v>43944</v>
      </c>
      <c r="G137" s="711" t="s">
        <v>401</v>
      </c>
      <c r="H137" s="712" t="s">
        <v>2299</v>
      </c>
      <c r="I137" s="761" t="s">
        <v>9047</v>
      </c>
      <c r="J137" s="761" t="s">
        <v>9048</v>
      </c>
      <c r="K137" s="712">
        <v>-7.5</v>
      </c>
      <c r="L137" s="714"/>
      <c r="M137" s="712"/>
      <c r="N137" s="706" t="s">
        <v>391</v>
      </c>
      <c r="O137" s="712">
        <v>1.67</v>
      </c>
      <c r="P137" s="708" t="s">
        <v>1890</v>
      </c>
      <c r="Q137" s="714"/>
      <c r="R137" s="708">
        <v>5</v>
      </c>
      <c r="S137" s="708" t="s">
        <v>9077</v>
      </c>
      <c r="T137" s="715" t="str">
        <f t="shared" si="11"/>
        <v>EK7103410 Corp</v>
      </c>
      <c r="U137" s="716" t="e">
        <f ca="1">_xll.BDP($T137,$U$1)</f>
        <v>#NAME?</v>
      </c>
      <c r="V137" s="715">
        <f t="shared" si="12"/>
        <v>1</v>
      </c>
      <c r="W137" s="715">
        <f t="shared" si="13"/>
        <v>4</v>
      </c>
      <c r="X137" s="715" t="str">
        <f t="shared" si="14"/>
        <v>Q1</v>
      </c>
      <c r="Y137" s="717" t="e">
        <f ca="1">_xll.BDP($T137,Y$1)</f>
        <v>#NAME?</v>
      </c>
      <c r="Z137" s="717" t="e">
        <f ca="1">_xll.BDP($T137,$Z$1)</f>
        <v>#NAME?</v>
      </c>
      <c r="AA137" s="717" t="e">
        <f ca="1">_xll.BDP($T137,AA$1)</f>
        <v>#NAME?</v>
      </c>
      <c r="AB137" s="718" t="e">
        <f ca="1">IF(AA137="FLOATING",J137,(_xll.BDP($T137,AB$1)/100))</f>
        <v>#NAME?</v>
      </c>
      <c r="AC137" s="719" t="e">
        <f ca="1">_xll.BDP(T137,$AC$1)</f>
        <v>#NAME?</v>
      </c>
      <c r="AD137" s="720" t="e">
        <f ca="1">_xll.BDP($T137,AD$1)</f>
        <v>#NAME?</v>
      </c>
      <c r="AE137" s="719" t="e">
        <f ca="1">_xll.BDP($T137,AE$1)</f>
        <v>#NAME?</v>
      </c>
      <c r="AF137" s="715" t="e">
        <f ca="1">_xll.BDP($T137,AF$1)</f>
        <v>#NAME?</v>
      </c>
      <c r="AG137" s="719" t="e">
        <f ca="1">_xll.BDP($T137,AG$1)</f>
        <v>#NAME?</v>
      </c>
      <c r="AH137" s="719" t="e">
        <f ca="1">VLOOKUP(AF137,Values!$A$1:$C$12,2,FALSE)</f>
        <v>#NAME?</v>
      </c>
      <c r="AI137" s="716" t="e">
        <f ca="1">_xll.BDP($T137,$AI$1)</f>
        <v>#NAME?</v>
      </c>
      <c r="AJ137" s="716" t="e">
        <f ca="1">_xll.BDP($T137,$AJ$1)</f>
        <v>#NAME?</v>
      </c>
      <c r="AK137" s="716" t="e">
        <f ca="1">_xll.BDP($T137,$AK$1)</f>
        <v>#NAME?</v>
      </c>
      <c r="AL137" s="721" t="e">
        <f ca="1">VLOOKUP(AK137,Values!$E$2:$F$8,2,)</f>
        <v>#NAME?</v>
      </c>
      <c r="AM137" s="719" t="e">
        <f ca="1">_xll.BDP($T137,$AM$1)</f>
        <v>#NAME?</v>
      </c>
      <c r="AN137" s="719" t="e">
        <f ca="1">_xll.BDP($T137,$AN$1)</f>
        <v>#NAME?</v>
      </c>
      <c r="AO137" s="719" t="e">
        <f ca="1">_xll.BDP($T137,$AO$1)</f>
        <v>#NAME?</v>
      </c>
      <c r="AP137" s="719" t="str">
        <f t="shared" si="15"/>
        <v>5.25yr</v>
      </c>
      <c r="AQ137" s="775" t="e">
        <f ca="1">_xll.BDP(T137,"YRS_TO_MTY_ISSUE")</f>
        <v>#NAME?</v>
      </c>
      <c r="AR137" s="794">
        <f t="shared" si="16"/>
        <v>5.3</v>
      </c>
      <c r="AS137" s="795"/>
      <c r="AT137" s="719" t="e">
        <f ca="1">_xll.BDP($T137,AT$1)</f>
        <v>#NAME?</v>
      </c>
      <c r="AU137" s="719" t="e">
        <f ca="1">_xll.BDP(T137,$AU$1)</f>
        <v>#NAME?</v>
      </c>
      <c r="AV137" s="719" t="e">
        <f ca="1">_xll.BDP(T137,$AV$1)</f>
        <v>#NAME?</v>
      </c>
      <c r="AW137" s="719" t="e">
        <f ca="1">_xll.BDP($T137,AW$1)</f>
        <v>#NAME?</v>
      </c>
      <c r="AX137" s="719" t="e">
        <f t="shared" ca="1" si="17"/>
        <v>#NAME?</v>
      </c>
      <c r="AY137" s="719" t="e">
        <f ca="1">_xll.BDP(T137,$AY$1)</f>
        <v>#NAME?</v>
      </c>
      <c r="AZ137" s="719" t="e">
        <f t="shared" ca="1" si="18"/>
        <v>#NAME?</v>
      </c>
      <c r="BA137" s="719" t="e">
        <f t="shared" ca="1" si="19"/>
        <v>#NAME?</v>
      </c>
      <c r="BB137" s="719" t="e">
        <f ca="1">VLOOKUP(Y137,Values!$H$2:$I$15,2,FALSE)</f>
        <v>#NAME?</v>
      </c>
    </row>
    <row r="138" spans="1:54" s="706" customFormat="1" ht="12.75" customHeight="1" x14ac:dyDescent="0.3">
      <c r="A138" s="707">
        <v>42024</v>
      </c>
      <c r="B138" s="706" t="s">
        <v>9049</v>
      </c>
      <c r="C138" s="708" t="s">
        <v>276</v>
      </c>
      <c r="D138" s="709">
        <v>1000</v>
      </c>
      <c r="E138" s="708" t="s">
        <v>1824</v>
      </c>
      <c r="F138" s="710">
        <v>43944</v>
      </c>
      <c r="G138" s="711" t="s">
        <v>401</v>
      </c>
      <c r="H138" s="712" t="s">
        <v>282</v>
      </c>
      <c r="I138" s="761" t="s">
        <v>7415</v>
      </c>
      <c r="J138" s="761" t="s">
        <v>718</v>
      </c>
      <c r="K138" s="712">
        <v>-7.5</v>
      </c>
      <c r="L138" s="714"/>
      <c r="M138" s="712"/>
      <c r="N138" s="706" t="s">
        <v>463</v>
      </c>
      <c r="O138" s="712">
        <v>3</v>
      </c>
      <c r="P138" s="708" t="s">
        <v>1890</v>
      </c>
      <c r="Q138" s="714"/>
      <c r="R138" s="708">
        <v>5</v>
      </c>
      <c r="S138" s="708" t="s">
        <v>9076</v>
      </c>
      <c r="T138" s="715" t="str">
        <f t="shared" si="11"/>
        <v>EK7096515 Corp</v>
      </c>
      <c r="U138" s="716" t="e">
        <f ca="1">_xll.BDP($T138,$U$1)</f>
        <v>#NAME?</v>
      </c>
      <c r="V138" s="715">
        <f t="shared" si="12"/>
        <v>1</v>
      </c>
      <c r="W138" s="715">
        <f t="shared" si="13"/>
        <v>4</v>
      </c>
      <c r="X138" s="715" t="str">
        <f t="shared" si="14"/>
        <v>Q1</v>
      </c>
      <c r="Y138" s="717" t="e">
        <f ca="1">_xll.BDP($T138,Y$1)</f>
        <v>#NAME?</v>
      </c>
      <c r="Z138" s="717" t="e">
        <f ca="1">_xll.BDP($T138,$Z$1)</f>
        <v>#NAME?</v>
      </c>
      <c r="AA138" s="717" t="e">
        <f ca="1">_xll.BDP($T138,AA$1)</f>
        <v>#NAME?</v>
      </c>
      <c r="AB138" s="718" t="e">
        <f ca="1">IF(AA138="FLOATING",J138,(_xll.BDP($T138,AB$1)/100))</f>
        <v>#NAME?</v>
      </c>
      <c r="AC138" s="719" t="e">
        <f ca="1">_xll.BDP(T138,$AC$1)</f>
        <v>#NAME?</v>
      </c>
      <c r="AD138" s="720" t="e">
        <f ca="1">_xll.BDP($T138,AD$1)</f>
        <v>#NAME?</v>
      </c>
      <c r="AE138" s="719" t="e">
        <f ca="1">_xll.BDP($T138,AE$1)</f>
        <v>#NAME?</v>
      </c>
      <c r="AF138" s="715" t="e">
        <f ca="1">_xll.BDP($T138,AF$1)</f>
        <v>#NAME?</v>
      </c>
      <c r="AG138" s="719" t="e">
        <f ca="1">_xll.BDP($T138,AG$1)</f>
        <v>#NAME?</v>
      </c>
      <c r="AH138" s="719" t="e">
        <f ca="1">VLOOKUP(AF138,Values!$A$1:$C$12,2,FALSE)</f>
        <v>#NAME?</v>
      </c>
      <c r="AI138" s="716" t="e">
        <f ca="1">_xll.BDP($T138,$AI$1)</f>
        <v>#NAME?</v>
      </c>
      <c r="AJ138" s="716" t="e">
        <f ca="1">_xll.BDP($T138,$AJ$1)</f>
        <v>#NAME?</v>
      </c>
      <c r="AK138" s="716" t="e">
        <f ca="1">_xll.BDP($T138,$AK$1)</f>
        <v>#NAME?</v>
      </c>
      <c r="AL138" s="721" t="e">
        <f ca="1">VLOOKUP(AK138,Values!$E$2:$F$8,2,)</f>
        <v>#NAME?</v>
      </c>
      <c r="AM138" s="719" t="e">
        <f ca="1">_xll.BDP($T138,$AM$1)</f>
        <v>#NAME?</v>
      </c>
      <c r="AN138" s="719" t="e">
        <f ca="1">_xll.BDP($T138,$AN$1)</f>
        <v>#NAME?</v>
      </c>
      <c r="AO138" s="719" t="e">
        <f ca="1">_xll.BDP($T138,$AO$1)</f>
        <v>#NAME?</v>
      </c>
      <c r="AP138" s="719" t="str">
        <f t="shared" si="15"/>
        <v>5.25yr</v>
      </c>
      <c r="AQ138" s="775" t="e">
        <f ca="1">_xll.BDP(T138,"YRS_TO_MTY_ISSUE")</f>
        <v>#NAME?</v>
      </c>
      <c r="AR138" s="794">
        <f t="shared" si="16"/>
        <v>5.3</v>
      </c>
      <c r="AS138" s="795"/>
      <c r="AT138" s="719" t="e">
        <f ca="1">_xll.BDP($T138,AT$1)</f>
        <v>#NAME?</v>
      </c>
      <c r="AU138" s="719" t="e">
        <f ca="1">_xll.BDP(T138,$AU$1)</f>
        <v>#NAME?</v>
      </c>
      <c r="AV138" s="719" t="e">
        <f ca="1">_xll.BDP(T138,$AV$1)</f>
        <v>#NAME?</v>
      </c>
      <c r="AW138" s="719" t="e">
        <f ca="1">_xll.BDP($T138,AW$1)</f>
        <v>#NAME?</v>
      </c>
      <c r="AX138" s="719" t="e">
        <f t="shared" ca="1" si="17"/>
        <v>#NAME?</v>
      </c>
      <c r="AY138" s="719" t="e">
        <f ca="1">_xll.BDP(T138,$AY$1)</f>
        <v>#NAME?</v>
      </c>
      <c r="AZ138" s="719" t="e">
        <f t="shared" ca="1" si="18"/>
        <v>#NAME?</v>
      </c>
      <c r="BA138" s="719" t="e">
        <f t="shared" ca="1" si="19"/>
        <v>#NAME?</v>
      </c>
      <c r="BB138" s="719" t="e">
        <f ca="1">VLOOKUP(Y138,Values!$H$2:$I$15,2,FALSE)</f>
        <v>#NAME?</v>
      </c>
    </row>
    <row r="139" spans="1:54" s="706" customFormat="1" ht="12.75" customHeight="1" x14ac:dyDescent="0.3">
      <c r="A139" s="707">
        <v>42024</v>
      </c>
      <c r="B139" s="706" t="s">
        <v>9050</v>
      </c>
      <c r="C139" s="708" t="s">
        <v>276</v>
      </c>
      <c r="D139" s="709">
        <v>1700</v>
      </c>
      <c r="E139" s="708" t="s">
        <v>66</v>
      </c>
      <c r="F139" s="710">
        <v>42027</v>
      </c>
      <c r="G139" s="711" t="s">
        <v>401</v>
      </c>
      <c r="H139" s="712" t="s">
        <v>2769</v>
      </c>
      <c r="I139" s="761" t="s">
        <v>9051</v>
      </c>
      <c r="J139" s="761" t="s">
        <v>398</v>
      </c>
      <c r="K139" s="712">
        <v>-7.5</v>
      </c>
      <c r="L139" s="714"/>
      <c r="M139" s="712"/>
      <c r="N139" s="706" t="s">
        <v>116</v>
      </c>
      <c r="O139" s="712">
        <v>2.94</v>
      </c>
      <c r="P139" s="708" t="s">
        <v>1900</v>
      </c>
      <c r="Q139" s="714"/>
      <c r="R139" s="708">
        <v>10</v>
      </c>
      <c r="S139" s="708" t="s">
        <v>9075</v>
      </c>
      <c r="T139" s="715" t="str">
        <f t="shared" si="11"/>
        <v>EK7096572 Corp</v>
      </c>
      <c r="U139" s="716" t="e">
        <f ca="1">_xll.BDP($T139,$U$1)</f>
        <v>#NAME?</v>
      </c>
      <c r="V139" s="715">
        <f t="shared" si="12"/>
        <v>1</v>
      </c>
      <c r="W139" s="715">
        <f t="shared" si="13"/>
        <v>4</v>
      </c>
      <c r="X139" s="715" t="str">
        <f t="shared" si="14"/>
        <v>Q1</v>
      </c>
      <c r="Y139" s="717" t="e">
        <f ca="1">_xll.BDP($T139,Y$1)</f>
        <v>#NAME?</v>
      </c>
      <c r="Z139" s="717" t="e">
        <f ca="1">_xll.BDP($T139,$Z$1)</f>
        <v>#NAME?</v>
      </c>
      <c r="AA139" s="717" t="e">
        <f ca="1">_xll.BDP($T139,AA$1)</f>
        <v>#NAME?</v>
      </c>
      <c r="AB139" s="718" t="e">
        <f ca="1">IF(AA139="FLOATING",J139,(_xll.BDP($T139,AB$1)/100))</f>
        <v>#NAME?</v>
      </c>
      <c r="AC139" s="719" t="e">
        <f ca="1">_xll.BDP(T139,$AC$1)</f>
        <v>#NAME?</v>
      </c>
      <c r="AD139" s="720" t="e">
        <f ca="1">_xll.BDP($T139,AD$1)</f>
        <v>#NAME?</v>
      </c>
      <c r="AE139" s="719" t="e">
        <f ca="1">_xll.BDP($T139,AE$1)</f>
        <v>#NAME?</v>
      </c>
      <c r="AF139" s="715" t="e">
        <f ca="1">_xll.BDP($T139,AF$1)</f>
        <v>#NAME?</v>
      </c>
      <c r="AG139" s="719" t="e">
        <f ca="1">_xll.BDP($T139,AG$1)</f>
        <v>#NAME?</v>
      </c>
      <c r="AH139" s="719" t="e">
        <f ca="1">VLOOKUP(AF139,Values!$A$1:$C$12,2,FALSE)</f>
        <v>#NAME?</v>
      </c>
      <c r="AI139" s="716" t="e">
        <f ca="1">_xll.BDP($T139,$AI$1)</f>
        <v>#NAME?</v>
      </c>
      <c r="AJ139" s="716" t="e">
        <f ca="1">_xll.BDP($T139,$AJ$1)</f>
        <v>#NAME?</v>
      </c>
      <c r="AK139" s="716" t="e">
        <f ca="1">_xll.BDP($T139,$AK$1)</f>
        <v>#NAME?</v>
      </c>
      <c r="AL139" s="721" t="e">
        <f ca="1">VLOOKUP(AK139,Values!$E$2:$F$8,2,)</f>
        <v>#NAME?</v>
      </c>
      <c r="AM139" s="719" t="e">
        <f ca="1">_xll.BDP($T139,$AM$1)</f>
        <v>#NAME?</v>
      </c>
      <c r="AN139" s="719" t="e">
        <f ca="1">_xll.BDP($T139,$AN$1)</f>
        <v>#NAME?</v>
      </c>
      <c r="AO139" s="719" t="e">
        <f ca="1">_xll.BDP($T139,$AO$1)</f>
        <v>#NAME?</v>
      </c>
      <c r="AP139" s="719" t="str">
        <f t="shared" si="15"/>
        <v>10yr</v>
      </c>
      <c r="AQ139" s="775" t="e">
        <f ca="1">_xll.BDP(T139,"YRS_TO_MTY_ISSUE")</f>
        <v>#NAME?</v>
      </c>
      <c r="AR139" s="794">
        <f t="shared" si="16"/>
        <v>0</v>
      </c>
      <c r="AS139" s="795"/>
      <c r="AT139" s="719" t="e">
        <f ca="1">_xll.BDP($T139,AT$1)</f>
        <v>#NAME?</v>
      </c>
      <c r="AU139" s="719" t="e">
        <f ca="1">_xll.BDP(T139,$AU$1)</f>
        <v>#NAME?</v>
      </c>
      <c r="AV139" s="719" t="e">
        <f ca="1">_xll.BDP(T139,$AV$1)</f>
        <v>#NAME?</v>
      </c>
      <c r="AW139" s="719" t="e">
        <f ca="1">_xll.BDP($T139,AW$1)</f>
        <v>#NAME?</v>
      </c>
      <c r="AX139" s="719" t="e">
        <f t="shared" ca="1" si="17"/>
        <v>#NAME?</v>
      </c>
      <c r="AY139" s="719" t="e">
        <f ca="1">_xll.BDP(T139,$AY$1)</f>
        <v>#NAME?</v>
      </c>
      <c r="AZ139" s="719" t="e">
        <f t="shared" ca="1" si="18"/>
        <v>#NAME?</v>
      </c>
      <c r="BA139" s="719" t="e">
        <f t="shared" ca="1" si="19"/>
        <v>#NAME?</v>
      </c>
      <c r="BB139" s="719" t="e">
        <f ca="1">VLOOKUP(Y139,Values!$H$2:$I$15,2,FALSE)</f>
        <v>#NAME?</v>
      </c>
    </row>
    <row r="140" spans="1:54" s="706" customFormat="1" ht="12.75" customHeight="1" x14ac:dyDescent="0.3">
      <c r="A140" s="707">
        <v>42024</v>
      </c>
      <c r="B140" s="706" t="s">
        <v>3666</v>
      </c>
      <c r="C140" s="708" t="s">
        <v>847</v>
      </c>
      <c r="D140" s="709">
        <v>550</v>
      </c>
      <c r="E140" s="708" t="s">
        <v>12</v>
      </c>
      <c r="F140" s="710">
        <v>43126</v>
      </c>
      <c r="G140" s="711" t="s">
        <v>9052</v>
      </c>
      <c r="H140" s="712" t="s">
        <v>155</v>
      </c>
      <c r="I140" s="761" t="s">
        <v>9053</v>
      </c>
      <c r="J140" s="761" t="s">
        <v>642</v>
      </c>
      <c r="K140" s="712">
        <v>-2.5</v>
      </c>
      <c r="L140" s="714"/>
      <c r="M140" s="712"/>
      <c r="N140" s="706" t="s">
        <v>6323</v>
      </c>
      <c r="O140" s="712">
        <v>1.23</v>
      </c>
      <c r="P140" s="708" t="s">
        <v>1900</v>
      </c>
      <c r="Q140" s="714"/>
      <c r="R140" s="708">
        <v>10</v>
      </c>
      <c r="S140" s="708" t="s">
        <v>9073</v>
      </c>
      <c r="T140" s="715" t="str">
        <f t="shared" si="11"/>
        <v>EK7096630 Corp</v>
      </c>
      <c r="U140" s="716" t="e">
        <f ca="1">_xll.BDP($T140,$U$1)</f>
        <v>#NAME?</v>
      </c>
      <c r="V140" s="715">
        <f t="shared" si="12"/>
        <v>1</v>
      </c>
      <c r="W140" s="715">
        <f t="shared" si="13"/>
        <v>4</v>
      </c>
      <c r="X140" s="715" t="str">
        <f t="shared" si="14"/>
        <v>Q1</v>
      </c>
      <c r="Y140" s="717" t="e">
        <f ca="1">_xll.BDP($T140,Y$1)</f>
        <v>#NAME?</v>
      </c>
      <c r="Z140" s="717" t="e">
        <f ca="1">_xll.BDP($T140,$Z$1)</f>
        <v>#NAME?</v>
      </c>
      <c r="AA140" s="717" t="e">
        <f ca="1">_xll.BDP($T140,AA$1)</f>
        <v>#NAME?</v>
      </c>
      <c r="AB140" s="718" t="e">
        <f ca="1">IF(AA140="FLOATING",J140,(_xll.BDP($T140,AB$1)/100))</f>
        <v>#NAME?</v>
      </c>
      <c r="AC140" s="719" t="e">
        <f ca="1">_xll.BDP(T140,$AC$1)</f>
        <v>#NAME?</v>
      </c>
      <c r="AD140" s="720" t="e">
        <f ca="1">_xll.BDP($T140,AD$1)</f>
        <v>#NAME?</v>
      </c>
      <c r="AE140" s="719" t="e">
        <f ca="1">_xll.BDP($T140,AE$1)</f>
        <v>#NAME?</v>
      </c>
      <c r="AF140" s="715" t="e">
        <f ca="1">_xll.BDP($T140,AF$1)</f>
        <v>#NAME?</v>
      </c>
      <c r="AG140" s="719" t="e">
        <f ca="1">_xll.BDP($T140,AG$1)</f>
        <v>#NAME?</v>
      </c>
      <c r="AH140" s="719" t="e">
        <f ca="1">VLOOKUP(AF140,Values!$A$1:$C$12,2,FALSE)</f>
        <v>#NAME?</v>
      </c>
      <c r="AI140" s="716" t="e">
        <f ca="1">_xll.BDP($T140,$AI$1)</f>
        <v>#NAME?</v>
      </c>
      <c r="AJ140" s="716" t="e">
        <f ca="1">_xll.BDP($T140,$AJ$1)</f>
        <v>#NAME?</v>
      </c>
      <c r="AK140" s="716" t="e">
        <f ca="1">_xll.BDP($T140,$AK$1)</f>
        <v>#NAME?</v>
      </c>
      <c r="AL140" s="721" t="e">
        <f ca="1">VLOOKUP(AK140,Values!$E$2:$F$8,2,)</f>
        <v>#NAME?</v>
      </c>
      <c r="AM140" s="719" t="e">
        <f ca="1">_xll.BDP($T140,$AM$1)</f>
        <v>#NAME?</v>
      </c>
      <c r="AN140" s="719" t="e">
        <f ca="1">_xll.BDP($T140,$AN$1)</f>
        <v>#NAME?</v>
      </c>
      <c r="AO140" s="719" t="e">
        <f ca="1">_xll.BDP($T140,$AO$1)</f>
        <v>#NAME?</v>
      </c>
      <c r="AP140" s="719" t="str">
        <f t="shared" si="15"/>
        <v>3yr</v>
      </c>
      <c r="AQ140" s="775" t="e">
        <f ca="1">_xll.BDP(T140,"YRS_TO_MTY_ISSUE")</f>
        <v>#NAME?</v>
      </c>
      <c r="AR140" s="794">
        <f t="shared" si="16"/>
        <v>3</v>
      </c>
      <c r="AS140" s="795"/>
      <c r="AT140" s="719" t="e">
        <f ca="1">_xll.BDP($T140,AT$1)</f>
        <v>#NAME?</v>
      </c>
      <c r="AU140" s="719" t="e">
        <f ca="1">_xll.BDP(T140,$AU$1)</f>
        <v>#NAME?</v>
      </c>
      <c r="AV140" s="719" t="e">
        <f ca="1">_xll.BDP(T140,$AV$1)</f>
        <v>#NAME?</v>
      </c>
      <c r="AW140" s="719" t="e">
        <f ca="1">_xll.BDP($T140,AW$1)</f>
        <v>#NAME?</v>
      </c>
      <c r="AX140" s="719" t="e">
        <f t="shared" ca="1" si="17"/>
        <v>#NAME?</v>
      </c>
      <c r="AY140" s="719" t="e">
        <f ca="1">_xll.BDP(T140,$AY$1)</f>
        <v>#NAME?</v>
      </c>
      <c r="AZ140" s="719" t="e">
        <f t="shared" ca="1" si="18"/>
        <v>#NAME?</v>
      </c>
      <c r="BA140" s="719" t="e">
        <f t="shared" ca="1" si="19"/>
        <v>#NAME?</v>
      </c>
      <c r="BB140" s="719" t="e">
        <f ca="1">VLOOKUP(Y140,Values!$H$2:$I$15,2,FALSE)</f>
        <v>#NAME?</v>
      </c>
    </row>
    <row r="141" spans="1:54" s="706" customFormat="1" ht="12.75" customHeight="1" x14ac:dyDescent="0.3">
      <c r="A141" s="707">
        <v>42024</v>
      </c>
      <c r="B141" s="706" t="s">
        <v>9054</v>
      </c>
      <c r="C141" s="708" t="s">
        <v>847</v>
      </c>
      <c r="D141" s="709">
        <v>750</v>
      </c>
      <c r="E141" s="708" t="s">
        <v>37</v>
      </c>
      <c r="F141" s="710">
        <v>43857</v>
      </c>
      <c r="G141" s="711" t="s">
        <v>9052</v>
      </c>
      <c r="H141" s="712" t="s">
        <v>145</v>
      </c>
      <c r="I141" s="761" t="s">
        <v>9055</v>
      </c>
      <c r="J141" s="761" t="s">
        <v>4249</v>
      </c>
      <c r="K141" s="712">
        <v>-2</v>
      </c>
      <c r="L141" s="714"/>
      <c r="M141" s="712"/>
      <c r="N141" s="706" t="s">
        <v>1472</v>
      </c>
      <c r="O141" s="712">
        <v>1.27</v>
      </c>
      <c r="P141" s="708" t="s">
        <v>2251</v>
      </c>
      <c r="Q141" s="714"/>
      <c r="R141" s="708">
        <v>23</v>
      </c>
      <c r="S141" s="708" t="s">
        <v>9074</v>
      </c>
      <c r="T141" s="715" t="str">
        <f t="shared" si="11"/>
        <v>EK7096812 Corp</v>
      </c>
      <c r="U141" s="716" t="e">
        <f ca="1">_xll.BDP($T141,$U$1)</f>
        <v>#NAME?</v>
      </c>
      <c r="V141" s="715">
        <f t="shared" si="12"/>
        <v>1</v>
      </c>
      <c r="W141" s="715">
        <f t="shared" si="13"/>
        <v>4</v>
      </c>
      <c r="X141" s="715" t="str">
        <f t="shared" si="14"/>
        <v>Q1</v>
      </c>
      <c r="Y141" s="717" t="e">
        <f ca="1">_xll.BDP($T141,Y$1)</f>
        <v>#NAME?</v>
      </c>
      <c r="Z141" s="717" t="e">
        <f ca="1">_xll.BDP($T141,$Z$1)</f>
        <v>#NAME?</v>
      </c>
      <c r="AA141" s="717" t="e">
        <f ca="1">_xll.BDP($T141,AA$1)</f>
        <v>#NAME?</v>
      </c>
      <c r="AB141" s="718" t="e">
        <f ca="1">IF(AA141="FLOATING",J141,(_xll.BDP($T141,AB$1)/100))</f>
        <v>#NAME?</v>
      </c>
      <c r="AC141" s="719" t="e">
        <f ca="1">_xll.BDP(T141,$AC$1)</f>
        <v>#NAME?</v>
      </c>
      <c r="AD141" s="720" t="e">
        <f ca="1">_xll.BDP($T141,AD$1)</f>
        <v>#NAME?</v>
      </c>
      <c r="AE141" s="719" t="e">
        <f ca="1">_xll.BDP($T141,AE$1)</f>
        <v>#NAME?</v>
      </c>
      <c r="AF141" s="715" t="e">
        <f ca="1">_xll.BDP($T141,AF$1)</f>
        <v>#NAME?</v>
      </c>
      <c r="AG141" s="719" t="e">
        <f ca="1">_xll.BDP($T141,AG$1)</f>
        <v>#NAME?</v>
      </c>
      <c r="AH141" s="719" t="e">
        <f ca="1">VLOOKUP(AF141,Values!$A$1:$C$12,2,FALSE)</f>
        <v>#NAME?</v>
      </c>
      <c r="AI141" s="716" t="e">
        <f ca="1">_xll.BDP($T141,$AI$1)</f>
        <v>#NAME?</v>
      </c>
      <c r="AJ141" s="716" t="e">
        <f ca="1">_xll.BDP($T141,$AJ$1)</f>
        <v>#NAME?</v>
      </c>
      <c r="AK141" s="716" t="e">
        <f ca="1">_xll.BDP($T141,$AK$1)</f>
        <v>#NAME?</v>
      </c>
      <c r="AL141" s="721" t="e">
        <f ca="1">VLOOKUP(AK141,Values!$E$2:$F$8,2,)</f>
        <v>#NAME?</v>
      </c>
      <c r="AM141" s="719" t="e">
        <f ca="1">_xll.BDP($T141,$AM$1)</f>
        <v>#NAME?</v>
      </c>
      <c r="AN141" s="719" t="e">
        <f ca="1">_xll.BDP($T141,$AN$1)</f>
        <v>#NAME?</v>
      </c>
      <c r="AO141" s="719" t="e">
        <f ca="1">_xll.BDP($T141,$AO$1)</f>
        <v>#NAME?</v>
      </c>
      <c r="AP141" s="719" t="str">
        <f t="shared" si="15"/>
        <v>5yr</v>
      </c>
      <c r="AQ141" s="775" t="e">
        <f ca="1">_xll.BDP(T141,"YRS_TO_MTY_ISSUE")</f>
        <v>#NAME?</v>
      </c>
      <c r="AR141" s="794">
        <f t="shared" si="16"/>
        <v>5</v>
      </c>
      <c r="AS141" s="795"/>
      <c r="AT141" s="719" t="e">
        <f ca="1">_xll.BDP($T141,AT$1)</f>
        <v>#NAME?</v>
      </c>
      <c r="AU141" s="719" t="e">
        <f ca="1">_xll.BDP(T141,$AU$1)</f>
        <v>#NAME?</v>
      </c>
      <c r="AV141" s="719" t="e">
        <f ca="1">_xll.BDP(T141,$AV$1)</f>
        <v>#NAME?</v>
      </c>
      <c r="AW141" s="719" t="e">
        <f ca="1">_xll.BDP($T141,AW$1)</f>
        <v>#NAME?</v>
      </c>
      <c r="AX141" s="719" t="e">
        <f t="shared" ca="1" si="17"/>
        <v>#NAME?</v>
      </c>
      <c r="AY141" s="719" t="e">
        <f ca="1">_xll.BDP(T141,$AY$1)</f>
        <v>#NAME?</v>
      </c>
      <c r="AZ141" s="719" t="e">
        <f t="shared" ca="1" si="18"/>
        <v>#NAME?</v>
      </c>
      <c r="BA141" s="719" t="e">
        <f t="shared" ca="1" si="19"/>
        <v>#NAME?</v>
      </c>
      <c r="BB141" s="719" t="e">
        <f ca="1">VLOOKUP(Y141,Values!$H$2:$I$15,2,FALSE)</f>
        <v>#NAME?</v>
      </c>
    </row>
    <row r="142" spans="1:54" s="706" customFormat="1" ht="12.75" customHeight="1" x14ac:dyDescent="0.3">
      <c r="A142" s="707">
        <v>42024</v>
      </c>
      <c r="B142" s="706" t="s">
        <v>9056</v>
      </c>
      <c r="C142" s="708" t="s">
        <v>36</v>
      </c>
      <c r="D142" s="709">
        <v>350</v>
      </c>
      <c r="E142" s="708" t="s">
        <v>12</v>
      </c>
      <c r="F142" s="710">
        <v>43123</v>
      </c>
      <c r="G142" s="711" t="s">
        <v>9057</v>
      </c>
      <c r="H142" s="712" t="s">
        <v>177</v>
      </c>
      <c r="I142" s="761" t="s">
        <v>5347</v>
      </c>
      <c r="J142" s="761" t="s">
        <v>9058</v>
      </c>
      <c r="K142" s="712">
        <v>-39.5</v>
      </c>
      <c r="L142" s="714"/>
      <c r="M142" s="712"/>
      <c r="N142" s="706" t="s">
        <v>266</v>
      </c>
      <c r="O142" s="712">
        <v>5.43</v>
      </c>
      <c r="P142" s="708" t="s">
        <v>2092</v>
      </c>
      <c r="Q142" s="714"/>
      <c r="R142" s="708">
        <v>3</v>
      </c>
      <c r="S142" s="708" t="s">
        <v>9072</v>
      </c>
      <c r="T142" s="715" t="str">
        <f t="shared" si="11"/>
        <v>EK7097539 Corp</v>
      </c>
      <c r="U142" s="716" t="e">
        <f ca="1">_xll.BDP($T142,$U$1)</f>
        <v>#NAME?</v>
      </c>
      <c r="V142" s="715">
        <f t="shared" si="12"/>
        <v>1</v>
      </c>
      <c r="W142" s="715">
        <f t="shared" si="13"/>
        <v>4</v>
      </c>
      <c r="X142" s="715" t="str">
        <f t="shared" si="14"/>
        <v>Q1</v>
      </c>
      <c r="Y142" s="717" t="e">
        <f ca="1">_xll.BDP($T142,Y$1)</f>
        <v>#NAME?</v>
      </c>
      <c r="Z142" s="717" t="e">
        <f ca="1">_xll.BDP($T142,$Z$1)</f>
        <v>#NAME?</v>
      </c>
      <c r="AA142" s="717" t="e">
        <f ca="1">_xll.BDP($T142,AA$1)</f>
        <v>#NAME?</v>
      </c>
      <c r="AB142" s="718" t="e">
        <f ca="1">IF(AA142="FLOATING",J142,(_xll.BDP($T142,AB$1)/100))</f>
        <v>#NAME?</v>
      </c>
      <c r="AC142" s="719" t="e">
        <f ca="1">_xll.BDP(T142,$AC$1)</f>
        <v>#NAME?</v>
      </c>
      <c r="AD142" s="720" t="e">
        <f ca="1">_xll.BDP($T142,AD$1)</f>
        <v>#NAME?</v>
      </c>
      <c r="AE142" s="719" t="e">
        <f ca="1">_xll.BDP($T142,AE$1)</f>
        <v>#NAME?</v>
      </c>
      <c r="AF142" s="715" t="e">
        <f ca="1">_xll.BDP($T142,AF$1)</f>
        <v>#NAME?</v>
      </c>
      <c r="AG142" s="719" t="e">
        <f ca="1">_xll.BDP($T142,AG$1)</f>
        <v>#NAME?</v>
      </c>
      <c r="AH142" s="719" t="e">
        <f ca="1">VLOOKUP(AF142,Values!$A$1:$C$12,2,FALSE)</f>
        <v>#NAME?</v>
      </c>
      <c r="AI142" s="716" t="e">
        <f ca="1">_xll.BDP($T142,$AI$1)</f>
        <v>#NAME?</v>
      </c>
      <c r="AJ142" s="716" t="e">
        <f ca="1">_xll.BDP($T142,$AJ$1)</f>
        <v>#NAME?</v>
      </c>
      <c r="AK142" s="716" t="e">
        <f ca="1">_xll.BDP($T142,$AK$1)</f>
        <v>#NAME?</v>
      </c>
      <c r="AL142" s="721" t="e">
        <f ca="1">VLOOKUP(AK142,Values!$E$2:$F$8,2,)</f>
        <v>#NAME?</v>
      </c>
      <c r="AM142" s="719" t="e">
        <f ca="1">_xll.BDP($T142,$AM$1)</f>
        <v>#NAME?</v>
      </c>
      <c r="AN142" s="719" t="e">
        <f ca="1">_xll.BDP($T142,$AN$1)</f>
        <v>#NAME?</v>
      </c>
      <c r="AO142" s="719" t="e">
        <f ca="1">_xll.BDP($T142,$AO$1)</f>
        <v>#NAME?</v>
      </c>
      <c r="AP142" s="719" t="str">
        <f t="shared" si="15"/>
        <v>3yr</v>
      </c>
      <c r="AQ142" s="775" t="e">
        <f ca="1">_xll.BDP(T142,"YRS_TO_MTY_ISSUE")</f>
        <v>#NAME?</v>
      </c>
      <c r="AR142" s="794">
        <f t="shared" si="16"/>
        <v>3</v>
      </c>
      <c r="AS142" s="795"/>
      <c r="AT142" s="719" t="e">
        <f ca="1">_xll.BDP($T142,AT$1)</f>
        <v>#NAME?</v>
      </c>
      <c r="AU142" s="719" t="e">
        <f ca="1">_xll.BDP(T142,$AU$1)</f>
        <v>#NAME?</v>
      </c>
      <c r="AV142" s="719" t="e">
        <f ca="1">_xll.BDP(T142,$AV$1)</f>
        <v>#NAME?</v>
      </c>
      <c r="AW142" s="719" t="e">
        <f ca="1">_xll.BDP($T142,AW$1)</f>
        <v>#NAME?</v>
      </c>
      <c r="AX142" s="719" t="e">
        <f t="shared" ca="1" si="17"/>
        <v>#NAME?</v>
      </c>
      <c r="AY142" s="719" t="e">
        <f ca="1">_xll.BDP(T142,$AY$1)</f>
        <v>#NAME?</v>
      </c>
      <c r="AZ142" s="719" t="e">
        <f t="shared" ca="1" si="18"/>
        <v>#NAME?</v>
      </c>
      <c r="BA142" s="719" t="e">
        <f t="shared" ca="1" si="19"/>
        <v>#NAME?</v>
      </c>
      <c r="BB142" s="719" t="e">
        <f ca="1">VLOOKUP(Y142,Values!$H$2:$I$15,2,FALSE)</f>
        <v>#NAME?</v>
      </c>
    </row>
    <row r="143" spans="1:54" s="706" customFormat="1" ht="12.75" customHeight="1" x14ac:dyDescent="0.3">
      <c r="A143" s="707">
        <v>42024</v>
      </c>
      <c r="B143" s="706" t="s">
        <v>9059</v>
      </c>
      <c r="C143" s="708" t="s">
        <v>36</v>
      </c>
      <c r="D143" s="709">
        <v>850</v>
      </c>
      <c r="E143" s="708" t="s">
        <v>37</v>
      </c>
      <c r="F143" s="710">
        <v>43853</v>
      </c>
      <c r="G143" s="711" t="s">
        <v>9057</v>
      </c>
      <c r="H143" s="712" t="s">
        <v>9060</v>
      </c>
      <c r="I143" s="761" t="s">
        <v>8586</v>
      </c>
      <c r="J143" s="761" t="s">
        <v>9061</v>
      </c>
      <c r="K143" s="712">
        <v>-34.5</v>
      </c>
      <c r="L143" s="714"/>
      <c r="M143" s="712"/>
      <c r="N143" s="706" t="s">
        <v>714</v>
      </c>
      <c r="O143" s="712">
        <v>3.29</v>
      </c>
      <c r="P143" s="708" t="s">
        <v>2092</v>
      </c>
      <c r="Q143" s="714"/>
      <c r="R143" s="708">
        <v>3</v>
      </c>
      <c r="S143" s="708" t="s">
        <v>9070</v>
      </c>
      <c r="T143" s="715" t="str">
        <f t="shared" si="11"/>
        <v>EK7097596 Corp</v>
      </c>
      <c r="U143" s="716" t="e">
        <f ca="1">_xll.BDP($T143,$U$1)</f>
        <v>#NAME?</v>
      </c>
      <c r="V143" s="715">
        <f t="shared" si="12"/>
        <v>1</v>
      </c>
      <c r="W143" s="715">
        <f t="shared" si="13"/>
        <v>4</v>
      </c>
      <c r="X143" s="715" t="str">
        <f t="shared" si="14"/>
        <v>Q1</v>
      </c>
      <c r="Y143" s="717" t="e">
        <f ca="1">_xll.BDP($T143,Y$1)</f>
        <v>#NAME?</v>
      </c>
      <c r="Z143" s="717" t="e">
        <f ca="1">_xll.BDP($T143,$Z$1)</f>
        <v>#NAME?</v>
      </c>
      <c r="AA143" s="717" t="e">
        <f ca="1">_xll.BDP($T143,AA$1)</f>
        <v>#NAME?</v>
      </c>
      <c r="AB143" s="718" t="e">
        <f ca="1">IF(AA143="FLOATING",J143,(_xll.BDP($T143,AB$1)/100))</f>
        <v>#NAME?</v>
      </c>
      <c r="AC143" s="719" t="e">
        <f ca="1">_xll.BDP(T143,$AC$1)</f>
        <v>#NAME?</v>
      </c>
      <c r="AD143" s="720" t="e">
        <f ca="1">_xll.BDP($T143,AD$1)</f>
        <v>#NAME?</v>
      </c>
      <c r="AE143" s="719" t="e">
        <f ca="1">_xll.BDP($T143,AE$1)</f>
        <v>#NAME?</v>
      </c>
      <c r="AF143" s="715" t="e">
        <f ca="1">_xll.BDP($T143,AF$1)</f>
        <v>#NAME?</v>
      </c>
      <c r="AG143" s="719" t="e">
        <f ca="1">_xll.BDP($T143,AG$1)</f>
        <v>#NAME?</v>
      </c>
      <c r="AH143" s="719" t="e">
        <f ca="1">VLOOKUP(AF143,Values!$A$1:$C$12,2,FALSE)</f>
        <v>#NAME?</v>
      </c>
      <c r="AI143" s="716" t="e">
        <f ca="1">_xll.BDP($T143,$AI$1)</f>
        <v>#NAME?</v>
      </c>
      <c r="AJ143" s="716" t="e">
        <f ca="1">_xll.BDP($T143,$AJ$1)</f>
        <v>#NAME?</v>
      </c>
      <c r="AK143" s="716" t="e">
        <f ca="1">_xll.BDP($T143,$AK$1)</f>
        <v>#NAME?</v>
      </c>
      <c r="AL143" s="721" t="e">
        <f ca="1">VLOOKUP(AK143,Values!$E$2:$F$8,2,)</f>
        <v>#NAME?</v>
      </c>
      <c r="AM143" s="719" t="e">
        <f ca="1">_xll.BDP($T143,$AM$1)</f>
        <v>#NAME?</v>
      </c>
      <c r="AN143" s="719" t="e">
        <f ca="1">_xll.BDP($T143,$AN$1)</f>
        <v>#NAME?</v>
      </c>
      <c r="AO143" s="719" t="e">
        <f ca="1">_xll.BDP($T143,$AO$1)</f>
        <v>#NAME?</v>
      </c>
      <c r="AP143" s="719" t="str">
        <f t="shared" si="15"/>
        <v>5yr</v>
      </c>
      <c r="AQ143" s="775" t="e">
        <f ca="1">_xll.BDP(T143,"YRS_TO_MTY_ISSUE")</f>
        <v>#NAME?</v>
      </c>
      <c r="AR143" s="794">
        <f t="shared" si="16"/>
        <v>5</v>
      </c>
      <c r="AS143" s="795"/>
      <c r="AT143" s="719" t="e">
        <f ca="1">_xll.BDP($T143,AT$1)</f>
        <v>#NAME?</v>
      </c>
      <c r="AU143" s="719" t="e">
        <f ca="1">_xll.BDP(T143,$AU$1)</f>
        <v>#NAME?</v>
      </c>
      <c r="AV143" s="719" t="e">
        <f ca="1">_xll.BDP(T143,$AV$1)</f>
        <v>#NAME?</v>
      </c>
      <c r="AW143" s="719" t="e">
        <f ca="1">_xll.BDP($T143,AW$1)</f>
        <v>#NAME?</v>
      </c>
      <c r="AX143" s="719" t="e">
        <f t="shared" ca="1" si="17"/>
        <v>#NAME?</v>
      </c>
      <c r="AY143" s="719" t="e">
        <f ca="1">_xll.BDP(T143,$AY$1)</f>
        <v>#NAME?</v>
      </c>
      <c r="AZ143" s="719" t="e">
        <f t="shared" ca="1" si="18"/>
        <v>#NAME?</v>
      </c>
      <c r="BA143" s="719" t="e">
        <f t="shared" ca="1" si="19"/>
        <v>#NAME?</v>
      </c>
      <c r="BB143" s="719" t="e">
        <f ca="1">VLOOKUP(Y143,Values!$H$2:$I$15,2,FALSE)</f>
        <v>#NAME?</v>
      </c>
    </row>
    <row r="144" spans="1:54" s="706" customFormat="1" ht="12.75" customHeight="1" x14ac:dyDescent="0.3">
      <c r="A144" s="707">
        <v>42024</v>
      </c>
      <c r="B144" s="706" t="s">
        <v>9062</v>
      </c>
      <c r="C144" s="708" t="s">
        <v>36</v>
      </c>
      <c r="D144" s="709">
        <v>1000</v>
      </c>
      <c r="E144" s="708" t="s">
        <v>66</v>
      </c>
      <c r="F144" s="710">
        <v>45680</v>
      </c>
      <c r="G144" s="711" t="s">
        <v>9057</v>
      </c>
      <c r="H144" s="712" t="s">
        <v>2538</v>
      </c>
      <c r="I144" s="761" t="s">
        <v>9063</v>
      </c>
      <c r="J144" s="761" t="s">
        <v>9064</v>
      </c>
      <c r="K144" s="712">
        <v>-32</v>
      </c>
      <c r="L144" s="714"/>
      <c r="M144" s="712"/>
      <c r="N144" s="706" t="s">
        <v>934</v>
      </c>
      <c r="O144" s="712">
        <v>3.3</v>
      </c>
      <c r="P144" s="708" t="s">
        <v>2092</v>
      </c>
      <c r="Q144" s="714"/>
      <c r="R144" s="708">
        <v>3</v>
      </c>
      <c r="S144" s="708" t="s">
        <v>9071</v>
      </c>
      <c r="T144" s="715" t="str">
        <f t="shared" si="11"/>
        <v>EK7097711 Corp</v>
      </c>
      <c r="U144" s="716" t="e">
        <f ca="1">_xll.BDP($T144,$U$1)</f>
        <v>#NAME?</v>
      </c>
      <c r="V144" s="715">
        <f t="shared" si="12"/>
        <v>1</v>
      </c>
      <c r="W144" s="715">
        <f t="shared" si="13"/>
        <v>4</v>
      </c>
      <c r="X144" s="715" t="str">
        <f t="shared" si="14"/>
        <v>Q1</v>
      </c>
      <c r="Y144" s="717" t="e">
        <f ca="1">_xll.BDP($T144,Y$1)</f>
        <v>#NAME?</v>
      </c>
      <c r="Z144" s="717" t="e">
        <f ca="1">_xll.BDP($T144,$Z$1)</f>
        <v>#NAME?</v>
      </c>
      <c r="AA144" s="717" t="e">
        <f ca="1">_xll.BDP($T144,AA$1)</f>
        <v>#NAME?</v>
      </c>
      <c r="AB144" s="718" t="e">
        <f ca="1">IF(AA144="FLOATING",J144,(_xll.BDP($T144,AB$1)/100))</f>
        <v>#NAME?</v>
      </c>
      <c r="AC144" s="719" t="e">
        <f ca="1">_xll.BDP(T144,$AC$1)</f>
        <v>#NAME?</v>
      </c>
      <c r="AD144" s="720" t="e">
        <f ca="1">_xll.BDP($T144,AD$1)</f>
        <v>#NAME?</v>
      </c>
      <c r="AE144" s="719" t="e">
        <f ca="1">_xll.BDP($T144,AE$1)</f>
        <v>#NAME?</v>
      </c>
      <c r="AF144" s="715" t="e">
        <f ca="1">_xll.BDP($T144,AF$1)</f>
        <v>#NAME?</v>
      </c>
      <c r="AG144" s="719" t="e">
        <f ca="1">_xll.BDP($T144,AG$1)</f>
        <v>#NAME?</v>
      </c>
      <c r="AH144" s="719" t="e">
        <f ca="1">VLOOKUP(AF144,Values!$A$1:$C$12,2,FALSE)</f>
        <v>#NAME?</v>
      </c>
      <c r="AI144" s="716" t="e">
        <f ca="1">_xll.BDP($T144,$AI$1)</f>
        <v>#NAME?</v>
      </c>
      <c r="AJ144" s="716" t="e">
        <f ca="1">_xll.BDP($T144,$AJ$1)</f>
        <v>#NAME?</v>
      </c>
      <c r="AK144" s="716" t="e">
        <f ca="1">_xll.BDP($T144,$AK$1)</f>
        <v>#NAME?</v>
      </c>
      <c r="AL144" s="721" t="e">
        <f ca="1">VLOOKUP(AK144,Values!$E$2:$F$8,2,)</f>
        <v>#NAME?</v>
      </c>
      <c r="AM144" s="719" t="e">
        <f ca="1">_xll.BDP($T144,$AM$1)</f>
        <v>#NAME?</v>
      </c>
      <c r="AN144" s="719" t="e">
        <f ca="1">_xll.BDP($T144,$AN$1)</f>
        <v>#NAME?</v>
      </c>
      <c r="AO144" s="719" t="e">
        <f ca="1">_xll.BDP($T144,$AO$1)</f>
        <v>#NAME?</v>
      </c>
      <c r="AP144" s="719" t="str">
        <f t="shared" si="15"/>
        <v>10yr</v>
      </c>
      <c r="AQ144" s="775" t="e">
        <f ca="1">_xll.BDP(T144,"YRS_TO_MTY_ISSUE")</f>
        <v>#NAME?</v>
      </c>
      <c r="AR144" s="794">
        <f t="shared" si="16"/>
        <v>10</v>
      </c>
      <c r="AS144" s="795"/>
      <c r="AT144" s="719" t="e">
        <f ca="1">_xll.BDP($T144,AT$1)</f>
        <v>#NAME?</v>
      </c>
      <c r="AU144" s="719" t="e">
        <f ca="1">_xll.BDP(T144,$AU$1)</f>
        <v>#NAME?</v>
      </c>
      <c r="AV144" s="719" t="e">
        <f ca="1">_xll.BDP(T144,$AV$1)</f>
        <v>#NAME?</v>
      </c>
      <c r="AW144" s="719" t="e">
        <f ca="1">_xll.BDP($T144,AW$1)</f>
        <v>#NAME?</v>
      </c>
      <c r="AX144" s="719" t="e">
        <f t="shared" ca="1" si="17"/>
        <v>#NAME?</v>
      </c>
      <c r="AY144" s="719" t="e">
        <f ca="1">_xll.BDP(T144,$AY$1)</f>
        <v>#NAME?</v>
      </c>
      <c r="AZ144" s="719" t="e">
        <f t="shared" ca="1" si="18"/>
        <v>#NAME?</v>
      </c>
      <c r="BA144" s="719" t="e">
        <f t="shared" ca="1" si="19"/>
        <v>#NAME?</v>
      </c>
      <c r="BB144" s="719" t="e">
        <f ca="1">VLOOKUP(Y144,Values!$H$2:$I$15,2,FALSE)</f>
        <v>#NAME?</v>
      </c>
    </row>
    <row r="145" spans="1:54" s="706" customFormat="1" ht="12.75" customHeight="1" x14ac:dyDescent="0.3">
      <c r="A145" s="707">
        <v>42024</v>
      </c>
      <c r="B145" s="706" t="s">
        <v>9065</v>
      </c>
      <c r="C145" s="708" t="s">
        <v>65</v>
      </c>
      <c r="D145" s="709">
        <v>400</v>
      </c>
      <c r="E145" s="708" t="s">
        <v>37</v>
      </c>
      <c r="F145" s="710">
        <v>43857</v>
      </c>
      <c r="G145" s="711" t="s">
        <v>9066</v>
      </c>
      <c r="H145" s="712" t="s">
        <v>668</v>
      </c>
      <c r="I145" s="761" t="s">
        <v>1210</v>
      </c>
      <c r="J145" s="761" t="s">
        <v>191</v>
      </c>
      <c r="K145" s="712">
        <v>-10</v>
      </c>
      <c r="L145" s="714"/>
      <c r="M145" s="712"/>
      <c r="N145" s="706" t="s">
        <v>1472</v>
      </c>
      <c r="O145" s="712">
        <v>2.375</v>
      </c>
      <c r="P145" s="708" t="s">
        <v>1890</v>
      </c>
      <c r="Q145" s="714"/>
      <c r="R145" s="708">
        <v>5</v>
      </c>
      <c r="S145" s="708" t="s">
        <v>9068</v>
      </c>
      <c r="T145" s="715" t="str">
        <f t="shared" si="11"/>
        <v>EK7097299 Corp</v>
      </c>
      <c r="U145" s="716" t="e">
        <f ca="1">_xll.BDP($T145,$U$1)</f>
        <v>#NAME?</v>
      </c>
      <c r="V145" s="715">
        <f t="shared" si="12"/>
        <v>1</v>
      </c>
      <c r="W145" s="715">
        <f t="shared" si="13"/>
        <v>4</v>
      </c>
      <c r="X145" s="715" t="str">
        <f t="shared" si="14"/>
        <v>Q1</v>
      </c>
      <c r="Y145" s="717" t="e">
        <f ca="1">_xll.BDP($T145,Y$1)</f>
        <v>#NAME?</v>
      </c>
      <c r="Z145" s="717" t="e">
        <f ca="1">_xll.BDP($T145,$Z$1)</f>
        <v>#NAME?</v>
      </c>
      <c r="AA145" s="717" t="e">
        <f ca="1">_xll.BDP($T145,AA$1)</f>
        <v>#NAME?</v>
      </c>
      <c r="AB145" s="718" t="e">
        <f ca="1">IF(AA145="FLOATING",J145,(_xll.BDP($T145,AB$1)/100))</f>
        <v>#NAME?</v>
      </c>
      <c r="AC145" s="719" t="e">
        <f ca="1">_xll.BDP(T145,$AC$1)</f>
        <v>#NAME?</v>
      </c>
      <c r="AD145" s="720" t="e">
        <f ca="1">_xll.BDP($T145,AD$1)</f>
        <v>#NAME?</v>
      </c>
      <c r="AE145" s="719" t="e">
        <f ca="1">_xll.BDP($T145,AE$1)</f>
        <v>#NAME?</v>
      </c>
      <c r="AF145" s="715" t="e">
        <f ca="1">_xll.BDP($T145,AF$1)</f>
        <v>#NAME?</v>
      </c>
      <c r="AG145" s="719" t="e">
        <f ca="1">_xll.BDP($T145,AG$1)</f>
        <v>#NAME?</v>
      </c>
      <c r="AH145" s="719" t="e">
        <f ca="1">VLOOKUP(AF145,Values!$A$1:$C$12,2,FALSE)</f>
        <v>#NAME?</v>
      </c>
      <c r="AI145" s="716" t="e">
        <f ca="1">_xll.BDP($T145,$AI$1)</f>
        <v>#NAME?</v>
      </c>
      <c r="AJ145" s="716" t="e">
        <f ca="1">_xll.BDP($T145,$AJ$1)</f>
        <v>#NAME?</v>
      </c>
      <c r="AK145" s="716" t="e">
        <f ca="1">_xll.BDP($T145,$AK$1)</f>
        <v>#NAME?</v>
      </c>
      <c r="AL145" s="721" t="e">
        <f ca="1">VLOOKUP(AK145,Values!$E$2:$F$8,2,)</f>
        <v>#NAME?</v>
      </c>
      <c r="AM145" s="719" t="e">
        <f ca="1">_xll.BDP($T145,$AM$1)</f>
        <v>#NAME?</v>
      </c>
      <c r="AN145" s="719" t="e">
        <f ca="1">_xll.BDP($T145,$AN$1)</f>
        <v>#NAME?</v>
      </c>
      <c r="AO145" s="719" t="e">
        <f ca="1">_xll.BDP($T145,$AO$1)</f>
        <v>#NAME?</v>
      </c>
      <c r="AP145" s="719" t="str">
        <f t="shared" si="15"/>
        <v>5yr</v>
      </c>
      <c r="AQ145" s="775" t="e">
        <f ca="1">_xll.BDP(T145,"YRS_TO_MTY_ISSUE")</f>
        <v>#NAME?</v>
      </c>
      <c r="AR145" s="794">
        <f t="shared" si="16"/>
        <v>5</v>
      </c>
      <c r="AS145" s="795"/>
      <c r="AT145" s="719" t="e">
        <f ca="1">_xll.BDP($T145,AT$1)</f>
        <v>#NAME?</v>
      </c>
      <c r="AU145" s="719" t="e">
        <f ca="1">_xll.BDP(T145,$AU$1)</f>
        <v>#NAME?</v>
      </c>
      <c r="AV145" s="719" t="e">
        <f ca="1">_xll.BDP(T145,$AV$1)</f>
        <v>#NAME?</v>
      </c>
      <c r="AW145" s="719" t="e">
        <f ca="1">_xll.BDP($T145,AW$1)</f>
        <v>#NAME?</v>
      </c>
      <c r="AX145" s="719" t="e">
        <f t="shared" ca="1" si="17"/>
        <v>#NAME?</v>
      </c>
      <c r="AY145" s="719" t="e">
        <f ca="1">_xll.BDP(T145,$AY$1)</f>
        <v>#NAME?</v>
      </c>
      <c r="AZ145" s="719" t="e">
        <f t="shared" ca="1" si="18"/>
        <v>#NAME?</v>
      </c>
      <c r="BA145" s="719" t="e">
        <f t="shared" ca="1" si="19"/>
        <v>#NAME?</v>
      </c>
      <c r="BB145" s="719" t="e">
        <f ca="1">VLOOKUP(Y145,Values!$H$2:$I$15,2,FALSE)</f>
        <v>#NAME?</v>
      </c>
    </row>
    <row r="146" spans="1:54" s="706" customFormat="1" ht="12.75" customHeight="1" x14ac:dyDescent="0.3">
      <c r="A146" s="707">
        <v>42024</v>
      </c>
      <c r="B146" s="706" t="s">
        <v>9067</v>
      </c>
      <c r="C146" s="708" t="s">
        <v>65</v>
      </c>
      <c r="D146" s="709">
        <v>500</v>
      </c>
      <c r="E146" s="708" t="s">
        <v>66</v>
      </c>
      <c r="F146" s="710">
        <v>45684</v>
      </c>
      <c r="G146" s="711" t="s">
        <v>9066</v>
      </c>
      <c r="H146" s="712" t="s">
        <v>226</v>
      </c>
      <c r="I146" s="761" t="s">
        <v>444</v>
      </c>
      <c r="J146" s="761" t="s">
        <v>202</v>
      </c>
      <c r="K146" s="712">
        <v>-10</v>
      </c>
      <c r="L146" s="714"/>
      <c r="M146" s="712"/>
      <c r="N146" s="706" t="s">
        <v>3700</v>
      </c>
      <c r="O146" s="712">
        <v>2.2000000000000002</v>
      </c>
      <c r="P146" s="708" t="s">
        <v>1900</v>
      </c>
      <c r="Q146" s="714"/>
      <c r="R146" s="708">
        <v>10</v>
      </c>
      <c r="S146" s="708" t="s">
        <v>9069</v>
      </c>
      <c r="T146" s="715" t="str">
        <f t="shared" si="11"/>
        <v>EK7097414 Corp</v>
      </c>
      <c r="U146" s="716" t="e">
        <f ca="1">_xll.BDP($T146,$U$1)</f>
        <v>#NAME?</v>
      </c>
      <c r="V146" s="715">
        <f t="shared" si="12"/>
        <v>1</v>
      </c>
      <c r="W146" s="715">
        <f t="shared" si="13"/>
        <v>4</v>
      </c>
      <c r="X146" s="715" t="str">
        <f t="shared" si="14"/>
        <v>Q1</v>
      </c>
      <c r="Y146" s="717" t="e">
        <f ca="1">_xll.BDP($T146,Y$1)</f>
        <v>#NAME?</v>
      </c>
      <c r="Z146" s="717" t="e">
        <f ca="1">_xll.BDP($T146,$Z$1)</f>
        <v>#NAME?</v>
      </c>
      <c r="AA146" s="717" t="e">
        <f ca="1">_xll.BDP($T146,AA$1)</f>
        <v>#NAME?</v>
      </c>
      <c r="AB146" s="718" t="e">
        <f ca="1">IF(AA146="FLOATING",J146,(_xll.BDP($T146,AB$1)/100))</f>
        <v>#NAME?</v>
      </c>
      <c r="AC146" s="719" t="e">
        <f ca="1">_xll.BDP(T146,$AC$1)</f>
        <v>#NAME?</v>
      </c>
      <c r="AD146" s="720" t="e">
        <f ca="1">_xll.BDP($T146,AD$1)</f>
        <v>#NAME?</v>
      </c>
      <c r="AE146" s="719" t="e">
        <f ca="1">_xll.BDP($T146,AE$1)</f>
        <v>#NAME?</v>
      </c>
      <c r="AF146" s="715" t="e">
        <f ca="1">_xll.BDP($T146,AF$1)</f>
        <v>#NAME?</v>
      </c>
      <c r="AG146" s="719" t="e">
        <f ca="1">_xll.BDP($T146,AG$1)</f>
        <v>#NAME?</v>
      </c>
      <c r="AH146" s="719" t="e">
        <f ca="1">VLOOKUP(AF146,Values!$A$1:$C$12,2,FALSE)</f>
        <v>#NAME?</v>
      </c>
      <c r="AI146" s="716" t="e">
        <f ca="1">_xll.BDP($T146,$AI$1)</f>
        <v>#NAME?</v>
      </c>
      <c r="AJ146" s="716" t="e">
        <f ca="1">_xll.BDP($T146,$AJ$1)</f>
        <v>#NAME?</v>
      </c>
      <c r="AK146" s="716" t="e">
        <f ca="1">_xll.BDP($T146,$AK$1)</f>
        <v>#NAME?</v>
      </c>
      <c r="AL146" s="721" t="e">
        <f ca="1">VLOOKUP(AK146,Values!$E$2:$F$8,2,)</f>
        <v>#NAME?</v>
      </c>
      <c r="AM146" s="719" t="e">
        <f ca="1">_xll.BDP($T146,$AM$1)</f>
        <v>#NAME?</v>
      </c>
      <c r="AN146" s="719" t="e">
        <f ca="1">_xll.BDP($T146,$AN$1)</f>
        <v>#NAME?</v>
      </c>
      <c r="AO146" s="719" t="e">
        <f ca="1">_xll.BDP($T146,$AO$1)</f>
        <v>#NAME?</v>
      </c>
      <c r="AP146" s="719" t="str">
        <f t="shared" si="15"/>
        <v>10yr</v>
      </c>
      <c r="AQ146" s="775" t="e">
        <f ca="1">_xll.BDP(T146,"YRS_TO_MTY_ISSUE")</f>
        <v>#NAME?</v>
      </c>
      <c r="AR146" s="794">
        <f t="shared" si="16"/>
        <v>10</v>
      </c>
      <c r="AS146" s="795"/>
      <c r="AT146" s="719" t="e">
        <f ca="1">_xll.BDP($T146,AT$1)</f>
        <v>#NAME?</v>
      </c>
      <c r="AU146" s="719" t="e">
        <f ca="1">_xll.BDP(T146,$AU$1)</f>
        <v>#NAME?</v>
      </c>
      <c r="AV146" s="719" t="e">
        <f ca="1">_xll.BDP(T146,$AV$1)</f>
        <v>#NAME?</v>
      </c>
      <c r="AW146" s="719" t="e">
        <f ca="1">_xll.BDP($T146,AW$1)</f>
        <v>#NAME?</v>
      </c>
      <c r="AX146" s="719" t="e">
        <f t="shared" ca="1" si="17"/>
        <v>#NAME?</v>
      </c>
      <c r="AY146" s="719" t="e">
        <f ca="1">_xll.BDP(T146,$AY$1)</f>
        <v>#NAME?</v>
      </c>
      <c r="AZ146" s="719" t="e">
        <f t="shared" ca="1" si="18"/>
        <v>#NAME?</v>
      </c>
      <c r="BA146" s="719" t="e">
        <f t="shared" ca="1" si="19"/>
        <v>#NAME?</v>
      </c>
      <c r="BB146" s="719" t="e">
        <f ca="1">VLOOKUP(Y146,Values!$H$2:$I$15,2,FALSE)</f>
        <v>#NAME?</v>
      </c>
    </row>
    <row r="147" spans="1:54" s="706" customFormat="1" ht="12.75" customHeight="1" x14ac:dyDescent="0.3">
      <c r="A147" s="707">
        <v>42020</v>
      </c>
      <c r="B147" s="706" t="s">
        <v>8865</v>
      </c>
      <c r="C147" s="708" t="s">
        <v>1411</v>
      </c>
      <c r="D147" s="709">
        <v>2500</v>
      </c>
      <c r="E147" s="708" t="s">
        <v>66</v>
      </c>
      <c r="F147" s="710">
        <v>45679</v>
      </c>
      <c r="G147" s="711" t="s">
        <v>8866</v>
      </c>
      <c r="H147" s="712" t="s">
        <v>559</v>
      </c>
      <c r="I147" s="761" t="s">
        <v>3746</v>
      </c>
      <c r="J147" s="761" t="s">
        <v>1645</v>
      </c>
      <c r="K147" s="712">
        <v>-5</v>
      </c>
      <c r="L147" s="714"/>
      <c r="M147" s="712"/>
      <c r="N147" s="706" t="s">
        <v>4283</v>
      </c>
      <c r="O147" s="712">
        <v>1.68</v>
      </c>
      <c r="P147" s="708" t="s">
        <v>1953</v>
      </c>
      <c r="Q147" s="714"/>
      <c r="R147" s="708">
        <v>25</v>
      </c>
      <c r="S147" s="708" t="s">
        <v>8926</v>
      </c>
      <c r="T147" s="715" t="str">
        <f t="shared" ref="T147:T177" si="20">CONCATENATE(S147," Corp")</f>
        <v>EK7062285 Corp</v>
      </c>
      <c r="U147" s="716" t="e">
        <f ca="1">_xll.BDP($T147,$U$1)</f>
        <v>#NAME?</v>
      </c>
      <c r="V147" s="715">
        <f t="shared" ref="V147:V177" si="21">MONTH(A147)</f>
        <v>1</v>
      </c>
      <c r="W147" s="715">
        <f t="shared" ref="W147:W177" si="22">WEEKNUM(A147,1)</f>
        <v>3</v>
      </c>
      <c r="X147" s="715" t="str">
        <f t="shared" ref="X147:X177" si="23">CONCATENATE("Q",ROUNDUP(MONTH(A147)/3,0))</f>
        <v>Q1</v>
      </c>
      <c r="Y147" s="717" t="e">
        <f ca="1">_xll.BDP($T147,Y$1)</f>
        <v>#NAME?</v>
      </c>
      <c r="Z147" s="717" t="e">
        <f ca="1">_xll.BDP($T147,$Z$1)</f>
        <v>#NAME?</v>
      </c>
      <c r="AA147" s="717" t="e">
        <f ca="1">_xll.BDP($T147,AA$1)</f>
        <v>#NAME?</v>
      </c>
      <c r="AB147" s="718" t="e">
        <f ca="1">IF(AA147="FLOATING",J147,(_xll.BDP($T147,AB$1)/100))</f>
        <v>#NAME?</v>
      </c>
      <c r="AC147" s="719" t="e">
        <f ca="1">_xll.BDP(T147,$AC$1)</f>
        <v>#NAME?</v>
      </c>
      <c r="AD147" s="720" t="e">
        <f ca="1">_xll.BDP($T147,AD$1)</f>
        <v>#NAME?</v>
      </c>
      <c r="AE147" s="719" t="e">
        <f ca="1">_xll.BDP($T147,AE$1)</f>
        <v>#NAME?</v>
      </c>
      <c r="AF147" s="715" t="e">
        <f ca="1">_xll.BDP($T147,AF$1)</f>
        <v>#NAME?</v>
      </c>
      <c r="AG147" s="719" t="e">
        <f ca="1">_xll.BDP($T147,AG$1)</f>
        <v>#NAME?</v>
      </c>
      <c r="AH147" s="719" t="e">
        <f ca="1">VLOOKUP(AF147,Values!$A$1:$C$12,2,FALSE)</f>
        <v>#NAME?</v>
      </c>
      <c r="AI147" s="716" t="e">
        <f ca="1">_xll.BDP($T147,$AI$1)</f>
        <v>#NAME?</v>
      </c>
      <c r="AJ147" s="716" t="e">
        <f ca="1">_xll.BDP($T147,$AJ$1)</f>
        <v>#NAME?</v>
      </c>
      <c r="AK147" s="716" t="e">
        <f ca="1">_xll.BDP($T147,$AK$1)</f>
        <v>#NAME?</v>
      </c>
      <c r="AL147" s="721" t="e">
        <f ca="1">VLOOKUP(AK147,Values!$E$2:$F$8,2,)</f>
        <v>#NAME?</v>
      </c>
      <c r="AM147" s="719" t="e">
        <f ca="1">_xll.BDP($T147,$AM$1)</f>
        <v>#NAME?</v>
      </c>
      <c r="AN147" s="719" t="e">
        <f ca="1">_xll.BDP($T147,$AN$1)</f>
        <v>#NAME?</v>
      </c>
      <c r="AO147" s="719" t="e">
        <f ca="1">_xll.BDP($T147,$AO$1)</f>
        <v>#NAME?</v>
      </c>
      <c r="AP147" s="719" t="str">
        <f t="shared" ref="AP147:AP177" si="24">E147</f>
        <v>10yr</v>
      </c>
      <c r="AQ147" s="775" t="e">
        <f ca="1">_xll.BDP(T147,"YRS_TO_MTY_ISSUE")</f>
        <v>#NAME?</v>
      </c>
      <c r="AR147" s="794">
        <f t="shared" ref="AR147:AR177" si="25">ROUND(YEARFRAC(A147,F147,1),1)</f>
        <v>10</v>
      </c>
      <c r="AS147" s="795"/>
      <c r="AT147" s="719" t="e">
        <f ca="1">_xll.BDP($T147,AT$1)</f>
        <v>#NAME?</v>
      </c>
      <c r="AU147" s="719" t="e">
        <f ca="1">_xll.BDP(T147,$AU$1)</f>
        <v>#NAME?</v>
      </c>
      <c r="AV147" s="719" t="e">
        <f ca="1">_xll.BDP(T147,$AV$1)</f>
        <v>#NAME?</v>
      </c>
      <c r="AW147" s="719" t="e">
        <f ca="1">_xll.BDP($T147,AW$1)</f>
        <v>#NAME?</v>
      </c>
      <c r="AX147" s="719" t="e">
        <f t="shared" ref="AX147:AX177" ca="1" si="26">AW147-AT147</f>
        <v>#NAME?</v>
      </c>
      <c r="AY147" s="719" t="e">
        <f ca="1">_xll.BDP(T147,$AY$1)</f>
        <v>#NAME?</v>
      </c>
      <c r="AZ147" s="719" t="e">
        <f t="shared" ref="AZ147:AZ177" ca="1" si="27">IF(AA147="FLOATING",CONCATENATE("3mL+",ROUND(AY147,0)),CONCATENATE("G+",ROUND(AU147,0)))</f>
        <v>#NAME?</v>
      </c>
      <c r="BA147" s="719" t="e">
        <f t="shared" ref="BA147:BA177" ca="1" si="28">IF(AA147="FLOATING",CONCATENATE("3mL+",ROUND(AY147,0)),CONCATENATE("T+",ROUND(AW147,0)))</f>
        <v>#NAME?</v>
      </c>
      <c r="BB147" s="719" t="e">
        <f ca="1">VLOOKUP(Y147,Values!$H$2:$I$15,2,FALSE)</f>
        <v>#NAME?</v>
      </c>
    </row>
    <row r="148" spans="1:54" s="706" customFormat="1" ht="12.75" customHeight="1" x14ac:dyDescent="0.3">
      <c r="A148" s="707">
        <v>42019</v>
      </c>
      <c r="B148" s="706" t="s">
        <v>250</v>
      </c>
      <c r="C148" s="708" t="s">
        <v>22</v>
      </c>
      <c r="D148" s="709">
        <v>1150</v>
      </c>
      <c r="E148" s="708" t="s">
        <v>37</v>
      </c>
      <c r="F148" s="710">
        <v>43853</v>
      </c>
      <c r="G148" s="711" t="s">
        <v>251</v>
      </c>
      <c r="H148" s="712" t="s">
        <v>2299</v>
      </c>
      <c r="I148" s="761" t="s">
        <v>3656</v>
      </c>
      <c r="J148" s="761" t="s">
        <v>8867</v>
      </c>
      <c r="K148" s="712">
        <v>-10</v>
      </c>
      <c r="L148" s="714"/>
      <c r="M148" s="712"/>
      <c r="O148" s="712"/>
      <c r="P148" s="708" t="s">
        <v>1900</v>
      </c>
      <c r="Q148" s="714"/>
      <c r="R148" s="708">
        <v>10</v>
      </c>
      <c r="S148" s="708" t="s">
        <v>8927</v>
      </c>
      <c r="T148" s="715" t="str">
        <f t="shared" si="20"/>
        <v>EK7029482 Corp</v>
      </c>
      <c r="U148" s="716" t="e">
        <f ca="1">_xll.BDP($T148,$U$1)</f>
        <v>#NAME?</v>
      </c>
      <c r="V148" s="715">
        <f t="shared" si="21"/>
        <v>1</v>
      </c>
      <c r="W148" s="715">
        <f t="shared" si="22"/>
        <v>3</v>
      </c>
      <c r="X148" s="715" t="str">
        <f t="shared" si="23"/>
        <v>Q1</v>
      </c>
      <c r="Y148" s="717" t="e">
        <f ca="1">_xll.BDP($T148,Y$1)</f>
        <v>#NAME?</v>
      </c>
      <c r="Z148" s="717" t="e">
        <f ca="1">_xll.BDP($T148,$Z$1)</f>
        <v>#NAME?</v>
      </c>
      <c r="AA148" s="717" t="e">
        <f ca="1">_xll.BDP($T148,AA$1)</f>
        <v>#NAME?</v>
      </c>
      <c r="AB148" s="718" t="e">
        <f ca="1">IF(AA148="FLOATING",J148,(_xll.BDP($T148,AB$1)/100))</f>
        <v>#NAME?</v>
      </c>
      <c r="AC148" s="719" t="e">
        <f ca="1">_xll.BDP(T148,$AC$1)</f>
        <v>#NAME?</v>
      </c>
      <c r="AD148" s="720" t="e">
        <f ca="1">_xll.BDP($T148,AD$1)</f>
        <v>#NAME?</v>
      </c>
      <c r="AE148" s="719" t="e">
        <f ca="1">_xll.BDP($T148,AE$1)</f>
        <v>#NAME?</v>
      </c>
      <c r="AF148" s="715" t="e">
        <f ca="1">_xll.BDP($T148,AF$1)</f>
        <v>#NAME?</v>
      </c>
      <c r="AG148" s="719" t="e">
        <f ca="1">_xll.BDP($T148,AG$1)</f>
        <v>#NAME?</v>
      </c>
      <c r="AH148" s="719" t="e">
        <f ca="1">VLOOKUP(AF148,Values!$A$1:$C$12,2,FALSE)</f>
        <v>#NAME?</v>
      </c>
      <c r="AI148" s="716" t="e">
        <f ca="1">_xll.BDP($T148,$AI$1)</f>
        <v>#NAME?</v>
      </c>
      <c r="AJ148" s="716" t="e">
        <f ca="1">_xll.BDP($T148,$AJ$1)</f>
        <v>#NAME?</v>
      </c>
      <c r="AK148" s="716" t="e">
        <f ca="1">_xll.BDP($T148,$AK$1)</f>
        <v>#NAME?</v>
      </c>
      <c r="AL148" s="721" t="e">
        <f ca="1">VLOOKUP(AK148,Values!$E$2:$F$8,2,)</f>
        <v>#NAME?</v>
      </c>
      <c r="AM148" s="719" t="e">
        <f ca="1">_xll.BDP($T148,$AM$1)</f>
        <v>#NAME?</v>
      </c>
      <c r="AN148" s="719" t="e">
        <f ca="1">_xll.BDP($T148,$AN$1)</f>
        <v>#NAME?</v>
      </c>
      <c r="AO148" s="719" t="e">
        <f ca="1">_xll.BDP($T148,$AO$1)</f>
        <v>#NAME?</v>
      </c>
      <c r="AP148" s="719" t="str">
        <f t="shared" si="24"/>
        <v>5yr</v>
      </c>
      <c r="AQ148" s="775" t="e">
        <f ca="1">_xll.BDP(T148,"YRS_TO_MTY_ISSUE")</f>
        <v>#NAME?</v>
      </c>
      <c r="AR148" s="794">
        <f t="shared" si="25"/>
        <v>5</v>
      </c>
      <c r="AS148" s="795"/>
      <c r="AT148" s="719" t="e">
        <f ca="1">_xll.BDP($T148,AT$1)</f>
        <v>#NAME?</v>
      </c>
      <c r="AU148" s="719" t="e">
        <f ca="1">_xll.BDP(T148,$AU$1)</f>
        <v>#NAME?</v>
      </c>
      <c r="AV148" s="719" t="e">
        <f ca="1">_xll.BDP(T148,$AV$1)</f>
        <v>#NAME?</v>
      </c>
      <c r="AW148" s="719" t="e">
        <f ca="1">_xll.BDP($T148,AW$1)</f>
        <v>#NAME?</v>
      </c>
      <c r="AX148" s="719" t="e">
        <f t="shared" ca="1" si="26"/>
        <v>#NAME?</v>
      </c>
      <c r="AY148" s="719" t="e">
        <f ca="1">_xll.BDP(T148,$AY$1)</f>
        <v>#NAME?</v>
      </c>
      <c r="AZ148" s="719" t="e">
        <f t="shared" ca="1" si="27"/>
        <v>#NAME?</v>
      </c>
      <c r="BA148" s="719" t="e">
        <f t="shared" ca="1" si="28"/>
        <v>#NAME?</v>
      </c>
      <c r="BB148" s="719" t="e">
        <f ca="1">VLOOKUP(Y148,Values!$H$2:$I$15,2,FALSE)</f>
        <v>#NAME?</v>
      </c>
    </row>
    <row r="149" spans="1:54" s="706" customFormat="1" ht="12.75" customHeight="1" x14ac:dyDescent="0.3">
      <c r="A149" s="707">
        <v>42019</v>
      </c>
      <c r="B149" s="706" t="s">
        <v>8868</v>
      </c>
      <c r="C149" s="708" t="s">
        <v>22</v>
      </c>
      <c r="D149" s="709">
        <v>2500</v>
      </c>
      <c r="E149" s="708" t="s">
        <v>37</v>
      </c>
      <c r="F149" s="710">
        <v>43853</v>
      </c>
      <c r="G149" s="711" t="s">
        <v>251</v>
      </c>
      <c r="H149" s="712" t="s">
        <v>652</v>
      </c>
      <c r="I149" s="761" t="s">
        <v>976</v>
      </c>
      <c r="J149" s="761" t="s">
        <v>370</v>
      </c>
      <c r="K149" s="712">
        <v>-10</v>
      </c>
      <c r="L149" s="714"/>
      <c r="M149" s="712"/>
      <c r="O149" s="712"/>
      <c r="P149" s="708" t="s">
        <v>1900</v>
      </c>
      <c r="Q149" s="714"/>
      <c r="R149" s="708">
        <v>10</v>
      </c>
      <c r="S149" s="708" t="s">
        <v>8928</v>
      </c>
      <c r="T149" s="715" t="str">
        <f t="shared" si="20"/>
        <v>EK7020424 Corp</v>
      </c>
      <c r="U149" s="716" t="e">
        <f ca="1">_xll.BDP($T149,$U$1)</f>
        <v>#NAME?</v>
      </c>
      <c r="V149" s="715">
        <f t="shared" si="21"/>
        <v>1</v>
      </c>
      <c r="W149" s="715">
        <f t="shared" si="22"/>
        <v>3</v>
      </c>
      <c r="X149" s="715" t="str">
        <f t="shared" si="23"/>
        <v>Q1</v>
      </c>
      <c r="Y149" s="717" t="e">
        <f ca="1">_xll.BDP($T149,Y$1)</f>
        <v>#NAME?</v>
      </c>
      <c r="Z149" s="717" t="e">
        <f ca="1">_xll.BDP($T149,$Z$1)</f>
        <v>#NAME?</v>
      </c>
      <c r="AA149" s="717" t="e">
        <f ca="1">_xll.BDP($T149,AA$1)</f>
        <v>#NAME?</v>
      </c>
      <c r="AB149" s="718" t="e">
        <f ca="1">IF(AA149="FLOATING",J149,(_xll.BDP($T149,AB$1)/100))</f>
        <v>#NAME?</v>
      </c>
      <c r="AC149" s="719" t="e">
        <f ca="1">_xll.BDP(T149,$AC$1)</f>
        <v>#NAME?</v>
      </c>
      <c r="AD149" s="720" t="e">
        <f ca="1">_xll.BDP($T149,AD$1)</f>
        <v>#NAME?</v>
      </c>
      <c r="AE149" s="719" t="e">
        <f ca="1">_xll.BDP($T149,AE$1)</f>
        <v>#NAME?</v>
      </c>
      <c r="AF149" s="715" t="e">
        <f ca="1">_xll.BDP($T149,AF$1)</f>
        <v>#NAME?</v>
      </c>
      <c r="AG149" s="719" t="e">
        <f ca="1">_xll.BDP($T149,AG$1)</f>
        <v>#NAME?</v>
      </c>
      <c r="AH149" s="719" t="e">
        <f ca="1">VLOOKUP(AF149,Values!$A$1:$C$12,2,FALSE)</f>
        <v>#NAME?</v>
      </c>
      <c r="AI149" s="716" t="e">
        <f ca="1">_xll.BDP($T149,$AI$1)</f>
        <v>#NAME?</v>
      </c>
      <c r="AJ149" s="716" t="e">
        <f ca="1">_xll.BDP($T149,$AJ$1)</f>
        <v>#NAME?</v>
      </c>
      <c r="AK149" s="716" t="e">
        <f ca="1">_xll.BDP($T149,$AK$1)</f>
        <v>#NAME?</v>
      </c>
      <c r="AL149" s="721" t="e">
        <f ca="1">VLOOKUP(AK149,Values!$E$2:$F$8,2,)</f>
        <v>#NAME?</v>
      </c>
      <c r="AM149" s="719" t="e">
        <f ca="1">_xll.BDP($T149,$AM$1)</f>
        <v>#NAME?</v>
      </c>
      <c r="AN149" s="719" t="e">
        <f ca="1">_xll.BDP($T149,$AN$1)</f>
        <v>#NAME?</v>
      </c>
      <c r="AO149" s="719" t="e">
        <f ca="1">_xll.BDP($T149,$AO$1)</f>
        <v>#NAME?</v>
      </c>
      <c r="AP149" s="719" t="str">
        <f t="shared" si="24"/>
        <v>5yr</v>
      </c>
      <c r="AQ149" s="775" t="e">
        <f ca="1">_xll.BDP(T149,"YRS_TO_MTY_ISSUE")</f>
        <v>#NAME?</v>
      </c>
      <c r="AR149" s="794">
        <f t="shared" si="25"/>
        <v>5</v>
      </c>
      <c r="AS149" s="795"/>
      <c r="AT149" s="719" t="e">
        <f ca="1">_xll.BDP($T149,AT$1)</f>
        <v>#NAME?</v>
      </c>
      <c r="AU149" s="719" t="e">
        <f ca="1">_xll.BDP(T149,$AU$1)</f>
        <v>#NAME?</v>
      </c>
      <c r="AV149" s="719" t="e">
        <f ca="1">_xll.BDP(T149,$AV$1)</f>
        <v>#NAME?</v>
      </c>
      <c r="AW149" s="719" t="e">
        <f ca="1">_xll.BDP($T149,AW$1)</f>
        <v>#NAME?</v>
      </c>
      <c r="AX149" s="719" t="e">
        <f t="shared" ca="1" si="26"/>
        <v>#NAME?</v>
      </c>
      <c r="AY149" s="719" t="e">
        <f ca="1">_xll.BDP(T149,$AY$1)</f>
        <v>#NAME?</v>
      </c>
      <c r="AZ149" s="719" t="e">
        <f t="shared" ca="1" si="27"/>
        <v>#NAME?</v>
      </c>
      <c r="BA149" s="719" t="e">
        <f t="shared" ca="1" si="28"/>
        <v>#NAME?</v>
      </c>
      <c r="BB149" s="719" t="e">
        <f ca="1">VLOOKUP(Y149,Values!$H$2:$I$15,2,FALSE)</f>
        <v>#NAME?</v>
      </c>
    </row>
    <row r="150" spans="1:54" s="706" customFormat="1" ht="12.75" customHeight="1" x14ac:dyDescent="0.3">
      <c r="A150" s="707">
        <v>42019</v>
      </c>
      <c r="B150" s="706" t="s">
        <v>8930</v>
      </c>
      <c r="C150" s="708" t="s">
        <v>22</v>
      </c>
      <c r="D150" s="709">
        <v>2500</v>
      </c>
      <c r="E150" s="708" t="s">
        <v>66</v>
      </c>
      <c r="F150" s="710">
        <v>45680</v>
      </c>
      <c r="G150" s="711" t="s">
        <v>251</v>
      </c>
      <c r="H150" s="712" t="s">
        <v>330</v>
      </c>
      <c r="I150" s="761" t="s">
        <v>8869</v>
      </c>
      <c r="J150" s="761" t="s">
        <v>462</v>
      </c>
      <c r="K150" s="712">
        <v>-10</v>
      </c>
      <c r="L150" s="714"/>
      <c r="M150" s="712"/>
      <c r="O150" s="712"/>
      <c r="P150" s="708" t="s">
        <v>1900</v>
      </c>
      <c r="Q150" s="714"/>
      <c r="R150" s="708">
        <v>10</v>
      </c>
      <c r="S150" s="708" t="s">
        <v>8929</v>
      </c>
      <c r="T150" s="715" t="str">
        <f t="shared" si="20"/>
        <v>EK7020663 Corp</v>
      </c>
      <c r="U150" s="716" t="e">
        <f ca="1">_xll.BDP($T150,$U$1)</f>
        <v>#NAME?</v>
      </c>
      <c r="V150" s="715">
        <f t="shared" si="21"/>
        <v>1</v>
      </c>
      <c r="W150" s="715">
        <f t="shared" si="22"/>
        <v>3</v>
      </c>
      <c r="X150" s="715" t="str">
        <f t="shared" si="23"/>
        <v>Q1</v>
      </c>
      <c r="Y150" s="717" t="e">
        <f ca="1">_xll.BDP($T150,Y$1)</f>
        <v>#NAME?</v>
      </c>
      <c r="Z150" s="717" t="e">
        <f ca="1">_xll.BDP($T150,$Z$1)</f>
        <v>#NAME?</v>
      </c>
      <c r="AA150" s="717" t="e">
        <f ca="1">_xll.BDP($T150,AA$1)</f>
        <v>#NAME?</v>
      </c>
      <c r="AB150" s="718" t="e">
        <f ca="1">IF(AA150="FLOATING",J150,(_xll.BDP($T150,AB$1)/100))</f>
        <v>#NAME?</v>
      </c>
      <c r="AC150" s="719" t="e">
        <f ca="1">_xll.BDP(T150,$AC$1)</f>
        <v>#NAME?</v>
      </c>
      <c r="AD150" s="720" t="e">
        <f ca="1">_xll.BDP($T150,AD$1)</f>
        <v>#NAME?</v>
      </c>
      <c r="AE150" s="719" t="e">
        <f ca="1">_xll.BDP($T150,AE$1)</f>
        <v>#NAME?</v>
      </c>
      <c r="AF150" s="715" t="e">
        <f ca="1">_xll.BDP($T150,AF$1)</f>
        <v>#NAME?</v>
      </c>
      <c r="AG150" s="719" t="e">
        <f ca="1">_xll.BDP($T150,AG$1)</f>
        <v>#NAME?</v>
      </c>
      <c r="AH150" s="719" t="e">
        <f ca="1">VLOOKUP(AF150,Values!$A$1:$C$12,2,FALSE)</f>
        <v>#NAME?</v>
      </c>
      <c r="AI150" s="716" t="e">
        <f ca="1">_xll.BDP($T150,$AI$1)</f>
        <v>#NAME?</v>
      </c>
      <c r="AJ150" s="716" t="e">
        <f ca="1">_xll.BDP($T150,$AJ$1)</f>
        <v>#NAME?</v>
      </c>
      <c r="AK150" s="716" t="e">
        <f ca="1">_xll.BDP($T150,$AK$1)</f>
        <v>#NAME?</v>
      </c>
      <c r="AL150" s="721" t="e">
        <f ca="1">VLOOKUP(AK150,Values!$E$2:$F$8,2,)</f>
        <v>#NAME?</v>
      </c>
      <c r="AM150" s="719" t="e">
        <f ca="1">_xll.BDP($T150,$AM$1)</f>
        <v>#NAME?</v>
      </c>
      <c r="AN150" s="719" t="e">
        <f ca="1">_xll.BDP($T150,$AN$1)</f>
        <v>#NAME?</v>
      </c>
      <c r="AO150" s="719" t="e">
        <f ca="1">_xll.BDP($T150,$AO$1)</f>
        <v>#NAME?</v>
      </c>
      <c r="AP150" s="719" t="str">
        <f t="shared" si="24"/>
        <v>10yr</v>
      </c>
      <c r="AQ150" s="775" t="e">
        <f ca="1">_xll.BDP(T150,"YRS_TO_MTY_ISSUE")</f>
        <v>#NAME?</v>
      </c>
      <c r="AR150" s="794">
        <f t="shared" si="25"/>
        <v>10</v>
      </c>
      <c r="AS150" s="795"/>
      <c r="AT150" s="719" t="e">
        <f ca="1">_xll.BDP($T150,AT$1)</f>
        <v>#NAME?</v>
      </c>
      <c r="AU150" s="719" t="e">
        <f ca="1">_xll.BDP(T150,$AU$1)</f>
        <v>#NAME?</v>
      </c>
      <c r="AV150" s="719" t="e">
        <f ca="1">_xll.BDP(T150,$AV$1)</f>
        <v>#NAME?</v>
      </c>
      <c r="AW150" s="719" t="e">
        <f ca="1">_xll.BDP($T150,AW$1)</f>
        <v>#NAME?</v>
      </c>
      <c r="AX150" s="719" t="e">
        <f t="shared" ca="1" si="26"/>
        <v>#NAME?</v>
      </c>
      <c r="AY150" s="719" t="e">
        <f ca="1">_xll.BDP(T150,$AY$1)</f>
        <v>#NAME?</v>
      </c>
      <c r="AZ150" s="719" t="e">
        <f t="shared" ca="1" si="27"/>
        <v>#NAME?</v>
      </c>
      <c r="BA150" s="719" t="e">
        <f t="shared" ca="1" si="28"/>
        <v>#NAME?</v>
      </c>
      <c r="BB150" s="719" t="e">
        <f ca="1">VLOOKUP(Y150,Values!$H$2:$I$15,2,FALSE)</f>
        <v>#NAME?</v>
      </c>
    </row>
    <row r="151" spans="1:54" s="706" customFormat="1" ht="12.75" customHeight="1" x14ac:dyDescent="0.3">
      <c r="A151" s="707">
        <v>42019</v>
      </c>
      <c r="B151" s="706" t="s">
        <v>8870</v>
      </c>
      <c r="C151" s="708" t="s">
        <v>87</v>
      </c>
      <c r="D151" s="709">
        <v>2000</v>
      </c>
      <c r="E151" s="708" t="s">
        <v>3713</v>
      </c>
      <c r="F151" s="710"/>
      <c r="G151" s="711" t="s">
        <v>3765</v>
      </c>
      <c r="H151" s="712" t="s">
        <v>5052</v>
      </c>
      <c r="I151" s="761" t="s">
        <v>8871</v>
      </c>
      <c r="J151" s="761" t="s">
        <v>1787</v>
      </c>
      <c r="K151" s="712">
        <v>-25</v>
      </c>
      <c r="L151" s="714"/>
      <c r="M151" s="712"/>
      <c r="N151" s="706" t="s">
        <v>5367</v>
      </c>
      <c r="O151" s="712">
        <v>3.1</v>
      </c>
      <c r="P151" s="708" t="s">
        <v>4631</v>
      </c>
      <c r="Q151" s="714"/>
      <c r="R151" s="708">
        <v>12.5</v>
      </c>
      <c r="S151" s="708" t="s">
        <v>8934</v>
      </c>
      <c r="T151" s="715" t="str">
        <f t="shared" si="20"/>
        <v>EK7023725 Corp</v>
      </c>
      <c r="U151" s="716" t="e">
        <f ca="1">_xll.BDP($T151,$U$1)</f>
        <v>#NAME?</v>
      </c>
      <c r="V151" s="715">
        <f t="shared" si="21"/>
        <v>1</v>
      </c>
      <c r="W151" s="715">
        <f t="shared" si="22"/>
        <v>3</v>
      </c>
      <c r="X151" s="715" t="str">
        <f t="shared" si="23"/>
        <v>Q1</v>
      </c>
      <c r="Y151" s="717" t="e">
        <f ca="1">_xll.BDP($T151,Y$1)</f>
        <v>#NAME?</v>
      </c>
      <c r="Z151" s="717" t="e">
        <f ca="1">_xll.BDP($T151,$Z$1)</f>
        <v>#NAME?</v>
      </c>
      <c r="AA151" s="717" t="e">
        <f ca="1">_xll.BDP($T151,AA$1)</f>
        <v>#NAME?</v>
      </c>
      <c r="AB151" s="718" t="e">
        <f ca="1">IF(AA151="FLOATING",J151,(_xll.BDP($T151,AB$1)/100))</f>
        <v>#NAME?</v>
      </c>
      <c r="AC151" s="719" t="e">
        <f ca="1">_xll.BDP(T151,$AC$1)</f>
        <v>#NAME?</v>
      </c>
      <c r="AD151" s="720" t="e">
        <f ca="1">_xll.BDP($T151,AD$1)</f>
        <v>#NAME?</v>
      </c>
      <c r="AE151" s="719" t="e">
        <f ca="1">_xll.BDP($T151,AE$1)</f>
        <v>#NAME?</v>
      </c>
      <c r="AF151" s="715" t="e">
        <f ca="1">_xll.BDP($T151,AF$1)</f>
        <v>#NAME?</v>
      </c>
      <c r="AG151" s="719" t="e">
        <f ca="1">_xll.BDP($T151,AG$1)</f>
        <v>#NAME?</v>
      </c>
      <c r="AH151" s="719" t="e">
        <f ca="1">VLOOKUP(AF151,Values!$A$1:$C$12,2,FALSE)</f>
        <v>#NAME?</v>
      </c>
      <c r="AI151" s="716" t="e">
        <f ca="1">_xll.BDP($T151,$AI$1)</f>
        <v>#NAME?</v>
      </c>
      <c r="AJ151" s="716" t="e">
        <f ca="1">_xll.BDP($T151,$AJ$1)</f>
        <v>#NAME?</v>
      </c>
      <c r="AK151" s="716" t="e">
        <f ca="1">_xll.BDP($T151,$AK$1)</f>
        <v>#NAME?</v>
      </c>
      <c r="AL151" s="721" t="e">
        <f ca="1">VLOOKUP(AK151,Values!$E$2:$F$8,2,)</f>
        <v>#NAME?</v>
      </c>
      <c r="AM151" s="719" t="e">
        <f ca="1">_xll.BDP($T151,$AM$1)</f>
        <v>#NAME?</v>
      </c>
      <c r="AN151" s="719" t="e">
        <f ca="1">_xll.BDP($T151,$AN$1)</f>
        <v>#NAME?</v>
      </c>
      <c r="AO151" s="719" t="e">
        <f ca="1">_xll.BDP($T151,$AO$1)</f>
        <v>#NAME?</v>
      </c>
      <c r="AP151" s="719" t="str">
        <f t="shared" si="24"/>
        <v>Perp NC 10</v>
      </c>
      <c r="AQ151" s="775" t="e">
        <f ca="1">_xll.BDP(T151,"YRS_TO_MTY_ISSUE")</f>
        <v>#NAME?</v>
      </c>
      <c r="AR151" s="794">
        <f t="shared" si="25"/>
        <v>115</v>
      </c>
      <c r="AS151" s="795"/>
      <c r="AT151" s="719" t="e">
        <f ca="1">_xll.BDP($T151,AT$1)</f>
        <v>#NAME?</v>
      </c>
      <c r="AU151" s="719" t="e">
        <f ca="1">_xll.BDP(T151,$AU$1)</f>
        <v>#NAME?</v>
      </c>
      <c r="AV151" s="719" t="e">
        <f ca="1">_xll.BDP(T151,$AV$1)</f>
        <v>#NAME?</v>
      </c>
      <c r="AW151" s="719" t="e">
        <f ca="1">_xll.BDP($T151,AW$1)</f>
        <v>#NAME?</v>
      </c>
      <c r="AX151" s="719" t="e">
        <f t="shared" ca="1" si="26"/>
        <v>#NAME?</v>
      </c>
      <c r="AY151" s="719" t="e">
        <f ca="1">_xll.BDP(T151,$AY$1)</f>
        <v>#NAME?</v>
      </c>
      <c r="AZ151" s="719" t="e">
        <f t="shared" ca="1" si="27"/>
        <v>#NAME?</v>
      </c>
      <c r="BA151" s="719" t="e">
        <f t="shared" ca="1" si="28"/>
        <v>#NAME?</v>
      </c>
      <c r="BB151" s="719" t="e">
        <f ca="1">VLOOKUP(Y151,Values!$H$2:$I$15,2,FALSE)</f>
        <v>#NAME?</v>
      </c>
    </row>
    <row r="152" spans="1:54" s="706" customFormat="1" ht="12.75" customHeight="1" x14ac:dyDescent="0.3">
      <c r="A152" s="707">
        <v>42019</v>
      </c>
      <c r="B152" s="706" t="s">
        <v>8872</v>
      </c>
      <c r="C152" s="708" t="s">
        <v>403</v>
      </c>
      <c r="D152" s="709">
        <v>1500</v>
      </c>
      <c r="E152" s="708" t="s">
        <v>37</v>
      </c>
      <c r="F152" s="710">
        <v>44035</v>
      </c>
      <c r="G152" s="711" t="s">
        <v>8873</v>
      </c>
      <c r="H152" s="712" t="s">
        <v>608</v>
      </c>
      <c r="I152" s="761" t="s">
        <v>3798</v>
      </c>
      <c r="J152" s="761" t="s">
        <v>8341</v>
      </c>
      <c r="K152" s="712">
        <v>-25</v>
      </c>
      <c r="L152" s="714"/>
      <c r="M152" s="712"/>
      <c r="N152" s="706" t="s">
        <v>1344</v>
      </c>
      <c r="O152" s="712">
        <v>3</v>
      </c>
      <c r="P152" s="708" t="s">
        <v>2049</v>
      </c>
      <c r="Q152" s="714"/>
      <c r="R152" s="708">
        <v>20</v>
      </c>
      <c r="S152" s="708" t="s">
        <v>8931</v>
      </c>
      <c r="T152" s="715" t="str">
        <f t="shared" si="20"/>
        <v>EK7023006 Corp</v>
      </c>
      <c r="U152" s="716" t="e">
        <f ca="1">_xll.BDP($T152,$U$1)</f>
        <v>#NAME?</v>
      </c>
      <c r="V152" s="715">
        <f t="shared" si="21"/>
        <v>1</v>
      </c>
      <c r="W152" s="715">
        <f t="shared" si="22"/>
        <v>3</v>
      </c>
      <c r="X152" s="715" t="str">
        <f t="shared" si="23"/>
        <v>Q1</v>
      </c>
      <c r="Y152" s="717" t="e">
        <f ca="1">_xll.BDP($T152,Y$1)</f>
        <v>#NAME?</v>
      </c>
      <c r="Z152" s="717" t="e">
        <f ca="1">_xll.BDP($T152,$Z$1)</f>
        <v>#NAME?</v>
      </c>
      <c r="AA152" s="717" t="e">
        <f ca="1">_xll.BDP($T152,AA$1)</f>
        <v>#NAME?</v>
      </c>
      <c r="AB152" s="718" t="e">
        <f ca="1">IF(AA152="FLOATING",J152,(_xll.BDP($T152,AB$1)/100))</f>
        <v>#NAME?</v>
      </c>
      <c r="AC152" s="719" t="e">
        <f ca="1">_xll.BDP(T152,$AC$1)</f>
        <v>#NAME?</v>
      </c>
      <c r="AD152" s="720" t="e">
        <f ca="1">_xll.BDP($T152,AD$1)</f>
        <v>#NAME?</v>
      </c>
      <c r="AE152" s="719" t="e">
        <f ca="1">_xll.BDP($T152,AE$1)</f>
        <v>#NAME?</v>
      </c>
      <c r="AF152" s="715" t="e">
        <f ca="1">_xll.BDP($T152,AF$1)</f>
        <v>#NAME?</v>
      </c>
      <c r="AG152" s="719" t="e">
        <f ca="1">_xll.BDP($T152,AG$1)</f>
        <v>#NAME?</v>
      </c>
      <c r="AH152" s="719" t="e">
        <f ca="1">VLOOKUP(AF152,Values!$A$1:$C$12,2,FALSE)</f>
        <v>#NAME?</v>
      </c>
      <c r="AI152" s="716" t="e">
        <f ca="1">_xll.BDP($T152,$AI$1)</f>
        <v>#NAME?</v>
      </c>
      <c r="AJ152" s="716" t="e">
        <f ca="1">_xll.BDP($T152,$AJ$1)</f>
        <v>#NAME?</v>
      </c>
      <c r="AK152" s="716" t="e">
        <f ca="1">_xll.BDP($T152,$AK$1)</f>
        <v>#NAME?</v>
      </c>
      <c r="AL152" s="721" t="e">
        <f ca="1">VLOOKUP(AK152,Values!$E$2:$F$8,2,)</f>
        <v>#NAME?</v>
      </c>
      <c r="AM152" s="719" t="e">
        <f ca="1">_xll.BDP($T152,$AM$1)</f>
        <v>#NAME?</v>
      </c>
      <c r="AN152" s="719" t="e">
        <f ca="1">_xll.BDP($T152,$AN$1)</f>
        <v>#NAME?</v>
      </c>
      <c r="AO152" s="719" t="e">
        <f ca="1">_xll.BDP($T152,$AO$1)</f>
        <v>#NAME?</v>
      </c>
      <c r="AP152" s="719" t="str">
        <f t="shared" si="24"/>
        <v>5yr</v>
      </c>
      <c r="AQ152" s="775" t="e">
        <f ca="1">_xll.BDP(T152,"YRS_TO_MTY_ISSUE")</f>
        <v>#NAME?</v>
      </c>
      <c r="AR152" s="794">
        <f t="shared" si="25"/>
        <v>5.5</v>
      </c>
      <c r="AS152" s="795"/>
      <c r="AT152" s="719" t="e">
        <f ca="1">_xll.BDP($T152,AT$1)</f>
        <v>#NAME?</v>
      </c>
      <c r="AU152" s="719" t="e">
        <f ca="1">_xll.BDP(T152,$AU$1)</f>
        <v>#NAME?</v>
      </c>
      <c r="AV152" s="719" t="e">
        <f ca="1">_xll.BDP(T152,$AV$1)</f>
        <v>#NAME?</v>
      </c>
      <c r="AW152" s="719" t="e">
        <f ca="1">_xll.BDP($T152,AW$1)</f>
        <v>#NAME?</v>
      </c>
      <c r="AX152" s="719" t="e">
        <f t="shared" ca="1" si="26"/>
        <v>#NAME?</v>
      </c>
      <c r="AY152" s="719" t="e">
        <f ca="1">_xll.BDP(T152,$AY$1)</f>
        <v>#NAME?</v>
      </c>
      <c r="AZ152" s="719" t="e">
        <f t="shared" ca="1" si="27"/>
        <v>#NAME?</v>
      </c>
      <c r="BA152" s="719" t="e">
        <f t="shared" ca="1" si="28"/>
        <v>#NAME?</v>
      </c>
      <c r="BB152" s="719" t="e">
        <f ca="1">VLOOKUP(Y152,Values!$H$2:$I$15,2,FALSE)</f>
        <v>#NAME?</v>
      </c>
    </row>
    <row r="153" spans="1:54" s="706" customFormat="1" ht="12.75" customHeight="1" x14ac:dyDescent="0.3">
      <c r="A153" s="707">
        <v>42019</v>
      </c>
      <c r="B153" s="706" t="s">
        <v>8874</v>
      </c>
      <c r="C153" s="708" t="s">
        <v>403</v>
      </c>
      <c r="D153" s="709">
        <v>1500</v>
      </c>
      <c r="E153" s="708" t="s">
        <v>1729</v>
      </c>
      <c r="F153" s="710">
        <v>46045</v>
      </c>
      <c r="G153" s="711" t="s">
        <v>8873</v>
      </c>
      <c r="H153" s="712" t="s">
        <v>2354</v>
      </c>
      <c r="I153" s="761" t="s">
        <v>8586</v>
      </c>
      <c r="J153" s="761" t="s">
        <v>750</v>
      </c>
      <c r="K153" s="712">
        <v>-20</v>
      </c>
      <c r="L153" s="714"/>
      <c r="M153" s="712"/>
      <c r="N153" s="706" t="s">
        <v>5126</v>
      </c>
      <c r="O153" s="712">
        <v>2.73</v>
      </c>
      <c r="P153" s="708" t="s">
        <v>2049</v>
      </c>
      <c r="Q153" s="714"/>
      <c r="R153" s="708">
        <v>20</v>
      </c>
      <c r="S153" s="708" t="s">
        <v>8932</v>
      </c>
      <c r="T153" s="715" t="str">
        <f t="shared" si="20"/>
        <v>EK7023188 Corp</v>
      </c>
      <c r="U153" s="716" t="e">
        <f ca="1">_xll.BDP($T153,$U$1)</f>
        <v>#NAME?</v>
      </c>
      <c r="V153" s="715">
        <f t="shared" si="21"/>
        <v>1</v>
      </c>
      <c r="W153" s="715">
        <f t="shared" si="22"/>
        <v>3</v>
      </c>
      <c r="X153" s="715" t="str">
        <f t="shared" si="23"/>
        <v>Q1</v>
      </c>
      <c r="Y153" s="717" t="e">
        <f ca="1">_xll.BDP($T153,Y$1)</f>
        <v>#NAME?</v>
      </c>
      <c r="Z153" s="717" t="e">
        <f ca="1">_xll.BDP($T153,$Z$1)</f>
        <v>#NAME?</v>
      </c>
      <c r="AA153" s="717" t="e">
        <f ca="1">_xll.BDP($T153,AA$1)</f>
        <v>#NAME?</v>
      </c>
      <c r="AB153" s="718" t="e">
        <f ca="1">IF(AA153="FLOATING",J153,(_xll.BDP($T153,AB$1)/100))</f>
        <v>#NAME?</v>
      </c>
      <c r="AC153" s="719" t="e">
        <f ca="1">_xll.BDP(T153,$AC$1)</f>
        <v>#NAME?</v>
      </c>
      <c r="AD153" s="720" t="e">
        <f ca="1">_xll.BDP($T153,AD$1)</f>
        <v>#NAME?</v>
      </c>
      <c r="AE153" s="719" t="e">
        <f ca="1">_xll.BDP($T153,AE$1)</f>
        <v>#NAME?</v>
      </c>
      <c r="AF153" s="715" t="e">
        <f ca="1">_xll.BDP($T153,AF$1)</f>
        <v>#NAME?</v>
      </c>
      <c r="AG153" s="719" t="e">
        <f ca="1">_xll.BDP($T153,AG$1)</f>
        <v>#NAME?</v>
      </c>
      <c r="AH153" s="719" t="e">
        <f ca="1">VLOOKUP(AF153,Values!$A$1:$C$12,2,FALSE)</f>
        <v>#NAME?</v>
      </c>
      <c r="AI153" s="716" t="e">
        <f ca="1">_xll.BDP($T153,$AI$1)</f>
        <v>#NAME?</v>
      </c>
      <c r="AJ153" s="716" t="e">
        <f ca="1">_xll.BDP($T153,$AJ$1)</f>
        <v>#NAME?</v>
      </c>
      <c r="AK153" s="716" t="e">
        <f ca="1">_xll.BDP($T153,$AK$1)</f>
        <v>#NAME?</v>
      </c>
      <c r="AL153" s="721" t="e">
        <f ca="1">VLOOKUP(AK153,Values!$E$2:$F$8,2,)</f>
        <v>#NAME?</v>
      </c>
      <c r="AM153" s="719" t="e">
        <f ca="1">_xll.BDP($T153,$AM$1)</f>
        <v>#NAME?</v>
      </c>
      <c r="AN153" s="719" t="e">
        <f ca="1">_xll.BDP($T153,$AN$1)</f>
        <v>#NAME?</v>
      </c>
      <c r="AO153" s="719" t="e">
        <f ca="1">_xll.BDP($T153,$AO$1)</f>
        <v>#NAME?</v>
      </c>
      <c r="AP153" s="719" t="str">
        <f t="shared" si="24"/>
        <v>11yr</v>
      </c>
      <c r="AQ153" s="775" t="e">
        <f ca="1">_xll.BDP(T153,"YRS_TO_MTY_ISSUE")</f>
        <v>#NAME?</v>
      </c>
      <c r="AR153" s="794">
        <f t="shared" si="25"/>
        <v>11</v>
      </c>
      <c r="AS153" s="795"/>
      <c r="AT153" s="719" t="e">
        <f ca="1">_xll.BDP($T153,AT$1)</f>
        <v>#NAME?</v>
      </c>
      <c r="AU153" s="719" t="e">
        <f ca="1">_xll.BDP(T153,$AU$1)</f>
        <v>#NAME?</v>
      </c>
      <c r="AV153" s="719" t="e">
        <f ca="1">_xll.BDP(T153,$AV$1)</f>
        <v>#NAME?</v>
      </c>
      <c r="AW153" s="719" t="e">
        <f ca="1">_xll.BDP($T153,AW$1)</f>
        <v>#NAME?</v>
      </c>
      <c r="AX153" s="719" t="e">
        <f t="shared" ca="1" si="26"/>
        <v>#NAME?</v>
      </c>
      <c r="AY153" s="719" t="e">
        <f ca="1">_xll.BDP(T153,$AY$1)</f>
        <v>#NAME?</v>
      </c>
      <c r="AZ153" s="719" t="e">
        <f t="shared" ca="1" si="27"/>
        <v>#NAME?</v>
      </c>
      <c r="BA153" s="719" t="e">
        <f t="shared" ca="1" si="28"/>
        <v>#NAME?</v>
      </c>
      <c r="BB153" s="719" t="e">
        <f ca="1">VLOOKUP(Y153,Values!$H$2:$I$15,2,FALSE)</f>
        <v>#NAME?</v>
      </c>
    </row>
    <row r="154" spans="1:54" s="706" customFormat="1" ht="12.75" customHeight="1" x14ac:dyDescent="0.3">
      <c r="A154" s="707">
        <v>42019</v>
      </c>
      <c r="B154" s="706" t="s">
        <v>8875</v>
      </c>
      <c r="C154" s="708" t="s">
        <v>403</v>
      </c>
      <c r="D154" s="709">
        <v>3000</v>
      </c>
      <c r="E154" s="708" t="s">
        <v>664</v>
      </c>
      <c r="F154" s="710">
        <v>53350</v>
      </c>
      <c r="G154" s="711" t="s">
        <v>8873</v>
      </c>
      <c r="H154" s="712" t="s">
        <v>3547</v>
      </c>
      <c r="I154" s="761" t="s">
        <v>8876</v>
      </c>
      <c r="J154" s="761" t="s">
        <v>8877</v>
      </c>
      <c r="K154" s="712">
        <v>-20</v>
      </c>
      <c r="L154" s="714"/>
      <c r="M154" s="712"/>
      <c r="N154" s="706" t="s">
        <v>7665</v>
      </c>
      <c r="O154" s="712">
        <v>2.4700000000000002</v>
      </c>
      <c r="P154" s="708" t="s">
        <v>2336</v>
      </c>
      <c r="Q154" s="714"/>
      <c r="R154" s="708">
        <v>30</v>
      </c>
      <c r="S154" s="708" t="s">
        <v>8933</v>
      </c>
      <c r="T154" s="715" t="str">
        <f t="shared" si="20"/>
        <v>EK7023428 Corp</v>
      </c>
      <c r="U154" s="716" t="e">
        <f ca="1">_xll.BDP($T154,$U$1)</f>
        <v>#NAME?</v>
      </c>
      <c r="V154" s="715">
        <f t="shared" si="21"/>
        <v>1</v>
      </c>
      <c r="W154" s="715">
        <f t="shared" si="22"/>
        <v>3</v>
      </c>
      <c r="X154" s="715" t="str">
        <f t="shared" si="23"/>
        <v>Q1</v>
      </c>
      <c r="Y154" s="717" t="e">
        <f ca="1">_xll.BDP($T154,Y$1)</f>
        <v>#NAME?</v>
      </c>
      <c r="Z154" s="717" t="e">
        <f ca="1">_xll.BDP($T154,$Z$1)</f>
        <v>#NAME?</v>
      </c>
      <c r="AA154" s="717" t="e">
        <f ca="1">_xll.BDP($T154,AA$1)</f>
        <v>#NAME?</v>
      </c>
      <c r="AB154" s="718" t="e">
        <f ca="1">IF(AA154="FLOATING",J154,(_xll.BDP($T154,AB$1)/100))</f>
        <v>#NAME?</v>
      </c>
      <c r="AC154" s="719" t="e">
        <f ca="1">_xll.BDP(T154,$AC$1)</f>
        <v>#NAME?</v>
      </c>
      <c r="AD154" s="720" t="e">
        <f ca="1">_xll.BDP($T154,AD$1)</f>
        <v>#NAME?</v>
      </c>
      <c r="AE154" s="719" t="e">
        <f ca="1">_xll.BDP($T154,AE$1)</f>
        <v>#NAME?</v>
      </c>
      <c r="AF154" s="715" t="e">
        <f ca="1">_xll.BDP($T154,AF$1)</f>
        <v>#NAME?</v>
      </c>
      <c r="AG154" s="719" t="e">
        <f ca="1">_xll.BDP($T154,AG$1)</f>
        <v>#NAME?</v>
      </c>
      <c r="AH154" s="719" t="e">
        <f ca="1">VLOOKUP(AF154,Values!$A$1:$C$12,2,FALSE)</f>
        <v>#NAME?</v>
      </c>
      <c r="AI154" s="716" t="e">
        <f ca="1">_xll.BDP($T154,$AI$1)</f>
        <v>#NAME?</v>
      </c>
      <c r="AJ154" s="716" t="e">
        <f ca="1">_xll.BDP($T154,$AJ$1)</f>
        <v>#NAME?</v>
      </c>
      <c r="AK154" s="716" t="e">
        <f ca="1">_xll.BDP($T154,$AK$1)</f>
        <v>#NAME?</v>
      </c>
      <c r="AL154" s="721" t="e">
        <f ca="1">VLOOKUP(AK154,Values!$E$2:$F$8,2,)</f>
        <v>#NAME?</v>
      </c>
      <c r="AM154" s="719" t="e">
        <f ca="1">_xll.BDP($T154,$AM$1)</f>
        <v>#NAME?</v>
      </c>
      <c r="AN154" s="719" t="e">
        <f ca="1">_xll.BDP($T154,$AN$1)</f>
        <v>#NAME?</v>
      </c>
      <c r="AO154" s="719" t="e">
        <f ca="1">_xll.BDP($T154,$AO$1)</f>
        <v>#NAME?</v>
      </c>
      <c r="AP154" s="719" t="str">
        <f t="shared" si="24"/>
        <v>31yr</v>
      </c>
      <c r="AQ154" s="775" t="e">
        <f ca="1">_xll.BDP(T154,"YRS_TO_MTY_ISSUE")</f>
        <v>#NAME?</v>
      </c>
      <c r="AR154" s="794">
        <f t="shared" si="25"/>
        <v>31</v>
      </c>
      <c r="AS154" s="795"/>
      <c r="AT154" s="719" t="e">
        <f ca="1">_xll.BDP($T154,AT$1)</f>
        <v>#NAME?</v>
      </c>
      <c r="AU154" s="719" t="e">
        <f ca="1">_xll.BDP(T154,$AU$1)</f>
        <v>#NAME?</v>
      </c>
      <c r="AV154" s="719" t="e">
        <f ca="1">_xll.BDP(T154,$AV$1)</f>
        <v>#NAME?</v>
      </c>
      <c r="AW154" s="719" t="e">
        <f ca="1">_xll.BDP($T154,AW$1)</f>
        <v>#NAME?</v>
      </c>
      <c r="AX154" s="719" t="e">
        <f t="shared" ca="1" si="26"/>
        <v>#NAME?</v>
      </c>
      <c r="AY154" s="719" t="e">
        <f ca="1">_xll.BDP(T154,$AY$1)</f>
        <v>#NAME?</v>
      </c>
      <c r="AZ154" s="719" t="e">
        <f t="shared" ca="1" si="27"/>
        <v>#NAME?</v>
      </c>
      <c r="BA154" s="719" t="e">
        <f t="shared" ca="1" si="28"/>
        <v>#NAME?</v>
      </c>
      <c r="BB154" s="719" t="e">
        <f ca="1">VLOOKUP(Y154,Values!$H$2:$I$15,2,FALSE)</f>
        <v>#NAME?</v>
      </c>
    </row>
    <row r="155" spans="1:54" s="706" customFormat="1" ht="12.75" customHeight="1" x14ac:dyDescent="0.3">
      <c r="A155" s="707">
        <v>42019</v>
      </c>
      <c r="B155" s="706" t="s">
        <v>8878</v>
      </c>
      <c r="C155" s="708" t="s">
        <v>218</v>
      </c>
      <c r="D155" s="709">
        <v>250</v>
      </c>
      <c r="E155" s="708" t="s">
        <v>66</v>
      </c>
      <c r="F155" s="710">
        <v>45689</v>
      </c>
      <c r="G155" s="711" t="s">
        <v>219</v>
      </c>
      <c r="H155" s="712" t="s">
        <v>244</v>
      </c>
      <c r="I155" s="761" t="s">
        <v>948</v>
      </c>
      <c r="J155" s="761" t="s">
        <v>265</v>
      </c>
      <c r="K155" s="712">
        <v>-15</v>
      </c>
      <c r="L155" s="714"/>
      <c r="M155" s="712"/>
      <c r="N155" s="706" t="s">
        <v>1420</v>
      </c>
      <c r="O155" s="712">
        <v>8.4</v>
      </c>
      <c r="P155" s="708" t="s">
        <v>4180</v>
      </c>
      <c r="Q155" s="714"/>
      <c r="R155" s="708">
        <v>-1</v>
      </c>
      <c r="S155" s="708" t="s">
        <v>8935</v>
      </c>
      <c r="T155" s="715" t="str">
        <f t="shared" si="20"/>
        <v>EK7021323 Corp</v>
      </c>
      <c r="U155" s="716" t="e">
        <f ca="1">_xll.BDP($T155,$U$1)</f>
        <v>#NAME?</v>
      </c>
      <c r="V155" s="715">
        <f t="shared" si="21"/>
        <v>1</v>
      </c>
      <c r="W155" s="715">
        <f t="shared" si="22"/>
        <v>3</v>
      </c>
      <c r="X155" s="715" t="str">
        <f t="shared" si="23"/>
        <v>Q1</v>
      </c>
      <c r="Y155" s="717" t="e">
        <f ca="1">_xll.BDP($T155,Y$1)</f>
        <v>#NAME?</v>
      </c>
      <c r="Z155" s="717" t="e">
        <f ca="1">_xll.BDP($T155,$Z$1)</f>
        <v>#NAME?</v>
      </c>
      <c r="AA155" s="717" t="e">
        <f ca="1">_xll.BDP($T155,AA$1)</f>
        <v>#NAME?</v>
      </c>
      <c r="AB155" s="718" t="e">
        <f ca="1">IF(AA155="FLOATING",J155,(_xll.BDP($T155,AB$1)/100))</f>
        <v>#NAME?</v>
      </c>
      <c r="AC155" s="719" t="e">
        <f ca="1">_xll.BDP(T155,$AC$1)</f>
        <v>#NAME?</v>
      </c>
      <c r="AD155" s="720" t="e">
        <f ca="1">_xll.BDP($T155,AD$1)</f>
        <v>#NAME?</v>
      </c>
      <c r="AE155" s="719" t="e">
        <f ca="1">_xll.BDP($T155,AE$1)</f>
        <v>#NAME?</v>
      </c>
      <c r="AF155" s="715" t="e">
        <f ca="1">_xll.BDP($T155,AF$1)</f>
        <v>#NAME?</v>
      </c>
      <c r="AG155" s="719" t="e">
        <f ca="1">_xll.BDP($T155,AG$1)</f>
        <v>#NAME?</v>
      </c>
      <c r="AH155" s="719" t="e">
        <f ca="1">VLOOKUP(AF155,Values!$A$1:$C$12,2,FALSE)</f>
        <v>#NAME?</v>
      </c>
      <c r="AI155" s="716" t="e">
        <f ca="1">_xll.BDP($T155,$AI$1)</f>
        <v>#NAME?</v>
      </c>
      <c r="AJ155" s="716" t="e">
        <f ca="1">_xll.BDP($T155,$AJ$1)</f>
        <v>#NAME?</v>
      </c>
      <c r="AK155" s="716" t="e">
        <f ca="1">_xll.BDP($T155,$AK$1)</f>
        <v>#NAME?</v>
      </c>
      <c r="AL155" s="721" t="e">
        <f ca="1">VLOOKUP(AK155,Values!$E$2:$F$8,2,)</f>
        <v>#NAME?</v>
      </c>
      <c r="AM155" s="719" t="e">
        <f ca="1">_xll.BDP($T155,$AM$1)</f>
        <v>#NAME?</v>
      </c>
      <c r="AN155" s="719" t="e">
        <f ca="1">_xll.BDP($T155,$AN$1)</f>
        <v>#NAME?</v>
      </c>
      <c r="AO155" s="719" t="e">
        <f ca="1">_xll.BDP($T155,$AO$1)</f>
        <v>#NAME?</v>
      </c>
      <c r="AP155" s="719" t="str">
        <f t="shared" si="24"/>
        <v>10yr</v>
      </c>
      <c r="AQ155" s="775" t="e">
        <f ca="1">_xll.BDP(T155,"YRS_TO_MTY_ISSUE")</f>
        <v>#NAME?</v>
      </c>
      <c r="AR155" s="794">
        <f t="shared" si="25"/>
        <v>10</v>
      </c>
      <c r="AS155" s="795"/>
      <c r="AT155" s="719" t="e">
        <f ca="1">_xll.BDP($T155,AT$1)</f>
        <v>#NAME?</v>
      </c>
      <c r="AU155" s="719" t="e">
        <f ca="1">_xll.BDP(T155,$AU$1)</f>
        <v>#NAME?</v>
      </c>
      <c r="AV155" s="719" t="e">
        <f ca="1">_xll.BDP(T155,$AV$1)</f>
        <v>#NAME?</v>
      </c>
      <c r="AW155" s="719" t="e">
        <f ca="1">_xll.BDP($T155,AW$1)</f>
        <v>#NAME?</v>
      </c>
      <c r="AX155" s="719" t="e">
        <f t="shared" ca="1" si="26"/>
        <v>#NAME?</v>
      </c>
      <c r="AY155" s="719" t="e">
        <f ca="1">_xll.BDP(T155,$AY$1)</f>
        <v>#NAME?</v>
      </c>
      <c r="AZ155" s="719" t="e">
        <f t="shared" ca="1" si="27"/>
        <v>#NAME?</v>
      </c>
      <c r="BA155" s="719" t="e">
        <f t="shared" ca="1" si="28"/>
        <v>#NAME?</v>
      </c>
      <c r="BB155" s="719" t="e">
        <f ca="1">VLOOKUP(Y155,Values!$H$2:$I$15,2,FALSE)</f>
        <v>#NAME?</v>
      </c>
    </row>
    <row r="156" spans="1:54" s="706" customFormat="1" ht="12.75" customHeight="1" x14ac:dyDescent="0.3">
      <c r="A156" s="707">
        <v>42019</v>
      </c>
      <c r="B156" s="706" t="s">
        <v>8879</v>
      </c>
      <c r="C156" s="708" t="s">
        <v>218</v>
      </c>
      <c r="D156" s="709">
        <v>250</v>
      </c>
      <c r="E156" s="708" t="s">
        <v>117</v>
      </c>
      <c r="F156" s="710">
        <v>52994</v>
      </c>
      <c r="G156" s="711" t="s">
        <v>219</v>
      </c>
      <c r="H156" s="712" t="s">
        <v>646</v>
      </c>
      <c r="I156" s="761" t="s">
        <v>3778</v>
      </c>
      <c r="J156" s="761" t="s">
        <v>3779</v>
      </c>
      <c r="K156" s="712">
        <v>-20</v>
      </c>
      <c r="L156" s="714"/>
      <c r="M156" s="712"/>
      <c r="N156" s="706" t="s">
        <v>169</v>
      </c>
      <c r="O156" s="712">
        <v>4.4000000000000004</v>
      </c>
      <c r="P156" s="708" t="s">
        <v>2097</v>
      </c>
      <c r="Q156" s="714"/>
      <c r="R156" s="708">
        <v>9</v>
      </c>
      <c r="S156" s="708" t="s">
        <v>8936</v>
      </c>
      <c r="T156" s="715" t="str">
        <f t="shared" si="20"/>
        <v>EK7021265 Corp</v>
      </c>
      <c r="U156" s="716" t="e">
        <f ca="1">_xll.BDP($T156,$U$1)</f>
        <v>#NAME?</v>
      </c>
      <c r="V156" s="715">
        <f t="shared" si="21"/>
        <v>1</v>
      </c>
      <c r="W156" s="715">
        <f t="shared" si="22"/>
        <v>3</v>
      </c>
      <c r="X156" s="715" t="str">
        <f t="shared" si="23"/>
        <v>Q1</v>
      </c>
      <c r="Y156" s="717" t="e">
        <f ca="1">_xll.BDP($T156,Y$1)</f>
        <v>#NAME?</v>
      </c>
      <c r="Z156" s="717" t="e">
        <f ca="1">_xll.BDP($T156,$Z$1)</f>
        <v>#NAME?</v>
      </c>
      <c r="AA156" s="717" t="e">
        <f ca="1">_xll.BDP($T156,AA$1)</f>
        <v>#NAME?</v>
      </c>
      <c r="AB156" s="718" t="e">
        <f ca="1">IF(AA156="FLOATING",J156,(_xll.BDP($T156,AB$1)/100))</f>
        <v>#NAME?</v>
      </c>
      <c r="AC156" s="719" t="e">
        <f ca="1">_xll.BDP(T156,$AC$1)</f>
        <v>#NAME?</v>
      </c>
      <c r="AD156" s="720" t="e">
        <f ca="1">_xll.BDP($T156,AD$1)</f>
        <v>#NAME?</v>
      </c>
      <c r="AE156" s="719" t="e">
        <f ca="1">_xll.BDP($T156,AE$1)</f>
        <v>#NAME?</v>
      </c>
      <c r="AF156" s="715" t="e">
        <f ca="1">_xll.BDP($T156,AF$1)</f>
        <v>#NAME?</v>
      </c>
      <c r="AG156" s="719" t="e">
        <f ca="1">_xll.BDP($T156,AG$1)</f>
        <v>#NAME?</v>
      </c>
      <c r="AH156" s="719" t="e">
        <f ca="1">VLOOKUP(AF156,Values!$A$1:$C$12,2,FALSE)</f>
        <v>#NAME?</v>
      </c>
      <c r="AI156" s="716" t="e">
        <f ca="1">_xll.BDP($T156,$AI$1)</f>
        <v>#NAME?</v>
      </c>
      <c r="AJ156" s="716" t="e">
        <f ca="1">_xll.BDP($T156,$AJ$1)</f>
        <v>#NAME?</v>
      </c>
      <c r="AK156" s="716" t="e">
        <f ca="1">_xll.BDP($T156,$AK$1)</f>
        <v>#NAME?</v>
      </c>
      <c r="AL156" s="721" t="e">
        <f ca="1">VLOOKUP(AK156,Values!$E$2:$F$8,2,)</f>
        <v>#NAME?</v>
      </c>
      <c r="AM156" s="719" t="e">
        <f ca="1">_xll.BDP($T156,$AM$1)</f>
        <v>#NAME?</v>
      </c>
      <c r="AN156" s="719" t="e">
        <f ca="1">_xll.BDP($T156,$AN$1)</f>
        <v>#NAME?</v>
      </c>
      <c r="AO156" s="719" t="e">
        <f ca="1">_xll.BDP($T156,$AO$1)</f>
        <v>#NAME?</v>
      </c>
      <c r="AP156" s="719" t="str">
        <f t="shared" si="24"/>
        <v>30yr</v>
      </c>
      <c r="AQ156" s="775" t="e">
        <f ca="1">_xll.BDP(T156,"YRS_TO_MTY_ISSUE")</f>
        <v>#NAME?</v>
      </c>
      <c r="AR156" s="794">
        <f t="shared" si="25"/>
        <v>30</v>
      </c>
      <c r="AS156" s="795"/>
      <c r="AT156" s="719" t="e">
        <f ca="1">_xll.BDP($T156,AT$1)</f>
        <v>#NAME?</v>
      </c>
      <c r="AU156" s="719" t="e">
        <f ca="1">_xll.BDP(T156,$AU$1)</f>
        <v>#NAME?</v>
      </c>
      <c r="AV156" s="719" t="e">
        <f ca="1">_xll.BDP(T156,$AV$1)</f>
        <v>#NAME?</v>
      </c>
      <c r="AW156" s="719" t="e">
        <f ca="1">_xll.BDP($T156,AW$1)</f>
        <v>#NAME?</v>
      </c>
      <c r="AX156" s="719" t="e">
        <f t="shared" ca="1" si="26"/>
        <v>#NAME?</v>
      </c>
      <c r="AY156" s="719" t="e">
        <f ca="1">_xll.BDP(T156,$AY$1)</f>
        <v>#NAME?</v>
      </c>
      <c r="AZ156" s="719" t="e">
        <f t="shared" ca="1" si="27"/>
        <v>#NAME?</v>
      </c>
      <c r="BA156" s="719" t="e">
        <f t="shared" ca="1" si="28"/>
        <v>#NAME?</v>
      </c>
      <c r="BB156" s="719" t="e">
        <f ca="1">VLOOKUP(Y156,Values!$H$2:$I$15,2,FALSE)</f>
        <v>#NAME?</v>
      </c>
    </row>
    <row r="157" spans="1:54" s="706" customFormat="1" ht="12.75" customHeight="1" x14ac:dyDescent="0.3">
      <c r="A157" s="707">
        <v>42019</v>
      </c>
      <c r="B157" s="706" t="s">
        <v>8880</v>
      </c>
      <c r="C157" s="708" t="s">
        <v>36</v>
      </c>
      <c r="D157" s="709">
        <v>500</v>
      </c>
      <c r="E157" s="708" t="s">
        <v>37</v>
      </c>
      <c r="F157" s="710">
        <v>43854</v>
      </c>
      <c r="G157" s="711" t="s">
        <v>8881</v>
      </c>
      <c r="H157" s="712" t="s">
        <v>8882</v>
      </c>
      <c r="I157" s="761" t="s">
        <v>8883</v>
      </c>
      <c r="J157" s="761" t="s">
        <v>8884</v>
      </c>
      <c r="K157" s="712">
        <v>-17.5</v>
      </c>
      <c r="L157" s="714"/>
      <c r="M157" s="712"/>
      <c r="N157" s="706" t="s">
        <v>8885</v>
      </c>
      <c r="O157" s="712">
        <v>3.6</v>
      </c>
      <c r="P157" s="708" t="s">
        <v>2150</v>
      </c>
      <c r="Q157" s="714"/>
      <c r="R157" s="708">
        <v>8</v>
      </c>
      <c r="S157" s="708" t="s">
        <v>8937</v>
      </c>
      <c r="T157" s="715" t="str">
        <f t="shared" si="20"/>
        <v>EK7017842 Corp</v>
      </c>
      <c r="U157" s="716" t="e">
        <f ca="1">_xll.BDP($T157,$U$1)</f>
        <v>#NAME?</v>
      </c>
      <c r="V157" s="715">
        <f t="shared" si="21"/>
        <v>1</v>
      </c>
      <c r="W157" s="715">
        <f t="shared" si="22"/>
        <v>3</v>
      </c>
      <c r="X157" s="715" t="str">
        <f t="shared" si="23"/>
        <v>Q1</v>
      </c>
      <c r="Y157" s="717" t="e">
        <f ca="1">_xll.BDP($T157,Y$1)</f>
        <v>#NAME?</v>
      </c>
      <c r="Z157" s="717" t="e">
        <f ca="1">_xll.BDP($T157,$Z$1)</f>
        <v>#NAME?</v>
      </c>
      <c r="AA157" s="717" t="e">
        <f ca="1">_xll.BDP($T157,AA$1)</f>
        <v>#NAME?</v>
      </c>
      <c r="AB157" s="718" t="e">
        <f ca="1">IF(AA157="FLOATING",J157,(_xll.BDP($T157,AB$1)/100))</f>
        <v>#NAME?</v>
      </c>
      <c r="AC157" s="719" t="e">
        <f ca="1">_xll.BDP(T157,$AC$1)</f>
        <v>#NAME?</v>
      </c>
      <c r="AD157" s="720" t="e">
        <f ca="1">_xll.BDP($T157,AD$1)</f>
        <v>#NAME?</v>
      </c>
      <c r="AE157" s="719" t="e">
        <f ca="1">_xll.BDP($T157,AE$1)</f>
        <v>#NAME?</v>
      </c>
      <c r="AF157" s="715" t="e">
        <f ca="1">_xll.BDP($T157,AF$1)</f>
        <v>#NAME?</v>
      </c>
      <c r="AG157" s="719" t="e">
        <f ca="1">_xll.BDP($T157,AG$1)</f>
        <v>#NAME?</v>
      </c>
      <c r="AH157" s="719" t="e">
        <f ca="1">VLOOKUP(AF157,Values!$A$1:$C$12,2,FALSE)</f>
        <v>#NAME?</v>
      </c>
      <c r="AI157" s="716" t="e">
        <f ca="1">_xll.BDP($T157,$AI$1)</f>
        <v>#NAME?</v>
      </c>
      <c r="AJ157" s="716" t="e">
        <f ca="1">_xll.BDP($T157,$AJ$1)</f>
        <v>#NAME?</v>
      </c>
      <c r="AK157" s="716" t="e">
        <f ca="1">_xll.BDP($T157,$AK$1)</f>
        <v>#NAME?</v>
      </c>
      <c r="AL157" s="721" t="e">
        <f ca="1">VLOOKUP(AK157,Values!$E$2:$F$8,2,)</f>
        <v>#NAME?</v>
      </c>
      <c r="AM157" s="719" t="e">
        <f ca="1">_xll.BDP($T157,$AM$1)</f>
        <v>#NAME?</v>
      </c>
      <c r="AN157" s="719" t="e">
        <f ca="1">_xll.BDP($T157,$AN$1)</f>
        <v>#NAME?</v>
      </c>
      <c r="AO157" s="719" t="e">
        <f ca="1">_xll.BDP($T157,$AO$1)</f>
        <v>#NAME?</v>
      </c>
      <c r="AP157" s="719" t="str">
        <f t="shared" si="24"/>
        <v>5yr</v>
      </c>
      <c r="AQ157" s="775" t="e">
        <f ca="1">_xll.BDP(T157,"YRS_TO_MTY_ISSUE")</f>
        <v>#NAME?</v>
      </c>
      <c r="AR157" s="794">
        <f t="shared" si="25"/>
        <v>5</v>
      </c>
      <c r="AS157" s="795"/>
      <c r="AT157" s="719" t="e">
        <f ca="1">_xll.BDP($T157,AT$1)</f>
        <v>#NAME?</v>
      </c>
      <c r="AU157" s="719" t="e">
        <f ca="1">_xll.BDP(T157,$AU$1)</f>
        <v>#NAME?</v>
      </c>
      <c r="AV157" s="719" t="e">
        <f ca="1">_xll.BDP(T157,$AV$1)</f>
        <v>#NAME?</v>
      </c>
      <c r="AW157" s="719" t="e">
        <f ca="1">_xll.BDP($T157,AW$1)</f>
        <v>#NAME?</v>
      </c>
      <c r="AX157" s="719" t="e">
        <f t="shared" ca="1" si="26"/>
        <v>#NAME?</v>
      </c>
      <c r="AY157" s="719" t="e">
        <f ca="1">_xll.BDP(T157,$AY$1)</f>
        <v>#NAME?</v>
      </c>
      <c r="AZ157" s="719" t="e">
        <f t="shared" ca="1" si="27"/>
        <v>#NAME?</v>
      </c>
      <c r="BA157" s="719" t="e">
        <f t="shared" ca="1" si="28"/>
        <v>#NAME?</v>
      </c>
      <c r="BB157" s="719" t="e">
        <f ca="1">VLOOKUP(Y157,Values!$H$2:$I$15,2,FALSE)</f>
        <v>#NAME?</v>
      </c>
    </row>
    <row r="158" spans="1:54" s="706" customFormat="1" ht="12.75" customHeight="1" x14ac:dyDescent="0.3">
      <c r="A158" s="707">
        <v>42018</v>
      </c>
      <c r="B158" s="706" t="s">
        <v>8886</v>
      </c>
      <c r="C158" s="708" t="s">
        <v>127</v>
      </c>
      <c r="D158" s="709">
        <v>750</v>
      </c>
      <c r="E158" s="708" t="s">
        <v>37</v>
      </c>
      <c r="F158" s="710">
        <v>43851</v>
      </c>
      <c r="G158" s="711" t="s">
        <v>8887</v>
      </c>
      <c r="H158" s="712" t="s">
        <v>226</v>
      </c>
      <c r="I158" s="761" t="s">
        <v>5117</v>
      </c>
      <c r="J158" s="761" t="s">
        <v>3627</v>
      </c>
      <c r="K158" s="712">
        <v>0</v>
      </c>
      <c r="L158" s="714"/>
      <c r="M158" s="712"/>
      <c r="N158" s="706" t="s">
        <v>5481</v>
      </c>
      <c r="O158" s="712">
        <v>1.53</v>
      </c>
      <c r="P158" s="708" t="s">
        <v>1973</v>
      </c>
      <c r="Q158" s="714"/>
      <c r="R158" s="708">
        <v>22</v>
      </c>
      <c r="S158" s="708" t="s">
        <v>8938</v>
      </c>
      <c r="T158" s="715" t="str">
        <f t="shared" si="20"/>
        <v>EK6980966 Corp</v>
      </c>
      <c r="U158" s="716" t="e">
        <f ca="1">_xll.BDP($T158,$U$1)</f>
        <v>#NAME?</v>
      </c>
      <c r="V158" s="715">
        <f t="shared" si="21"/>
        <v>1</v>
      </c>
      <c r="W158" s="715">
        <f t="shared" si="22"/>
        <v>3</v>
      </c>
      <c r="X158" s="715" t="str">
        <f t="shared" si="23"/>
        <v>Q1</v>
      </c>
      <c r="Y158" s="717" t="e">
        <f ca="1">_xll.BDP($T158,Y$1)</f>
        <v>#NAME?</v>
      </c>
      <c r="Z158" s="717" t="e">
        <f ca="1">_xll.BDP($T158,$Z$1)</f>
        <v>#NAME?</v>
      </c>
      <c r="AA158" s="717" t="e">
        <f ca="1">_xll.BDP($T158,AA$1)</f>
        <v>#NAME?</v>
      </c>
      <c r="AB158" s="718" t="e">
        <f ca="1">IF(AA158="FLOATING",J158,(_xll.BDP($T158,AB$1)/100))</f>
        <v>#NAME?</v>
      </c>
      <c r="AC158" s="719" t="e">
        <f ca="1">_xll.BDP(T158,$AC$1)</f>
        <v>#NAME?</v>
      </c>
      <c r="AD158" s="720" t="e">
        <f ca="1">_xll.BDP($T158,AD$1)</f>
        <v>#NAME?</v>
      </c>
      <c r="AE158" s="719" t="e">
        <f ca="1">_xll.BDP($T158,AE$1)</f>
        <v>#NAME?</v>
      </c>
      <c r="AF158" s="715" t="e">
        <f ca="1">_xll.BDP($T158,AF$1)</f>
        <v>#NAME?</v>
      </c>
      <c r="AG158" s="719" t="e">
        <f ca="1">_xll.BDP($T158,AG$1)</f>
        <v>#NAME?</v>
      </c>
      <c r="AH158" s="719" t="e">
        <f ca="1">VLOOKUP(AF158,Values!$A$1:$C$12,2,FALSE)</f>
        <v>#NAME?</v>
      </c>
      <c r="AI158" s="716" t="e">
        <f ca="1">_xll.BDP($T158,$AI$1)</f>
        <v>#NAME?</v>
      </c>
      <c r="AJ158" s="716" t="e">
        <f ca="1">_xll.BDP($T158,$AJ$1)</f>
        <v>#NAME?</v>
      </c>
      <c r="AK158" s="716" t="e">
        <f ca="1">_xll.BDP($T158,$AK$1)</f>
        <v>#NAME?</v>
      </c>
      <c r="AL158" s="721" t="e">
        <f ca="1">VLOOKUP(AK158,Values!$E$2:$F$8,2,)</f>
        <v>#NAME?</v>
      </c>
      <c r="AM158" s="719" t="e">
        <f ca="1">_xll.BDP($T158,$AM$1)</f>
        <v>#NAME?</v>
      </c>
      <c r="AN158" s="719" t="e">
        <f ca="1">_xll.BDP($T158,$AN$1)</f>
        <v>#NAME?</v>
      </c>
      <c r="AO158" s="719" t="e">
        <f ca="1">_xll.BDP($T158,$AO$1)</f>
        <v>#NAME?</v>
      </c>
      <c r="AP158" s="719" t="str">
        <f t="shared" si="24"/>
        <v>5yr</v>
      </c>
      <c r="AQ158" s="775" t="e">
        <f ca="1">_xll.BDP(T158,"YRS_TO_MTY_ISSUE")</f>
        <v>#NAME?</v>
      </c>
      <c r="AR158" s="794">
        <f t="shared" si="25"/>
        <v>5</v>
      </c>
      <c r="AS158" s="795"/>
      <c r="AT158" s="719" t="e">
        <f ca="1">_xll.BDP($T158,AT$1)</f>
        <v>#NAME?</v>
      </c>
      <c r="AU158" s="719" t="e">
        <f ca="1">_xll.BDP(T158,$AU$1)</f>
        <v>#NAME?</v>
      </c>
      <c r="AV158" s="719" t="e">
        <f ca="1">_xll.BDP(T158,$AV$1)</f>
        <v>#NAME?</v>
      </c>
      <c r="AW158" s="719" t="e">
        <f ca="1">_xll.BDP($T158,AW$1)</f>
        <v>#NAME?</v>
      </c>
      <c r="AX158" s="719" t="e">
        <f t="shared" ca="1" si="26"/>
        <v>#NAME?</v>
      </c>
      <c r="AY158" s="719" t="e">
        <f ca="1">_xll.BDP(T158,$AY$1)</f>
        <v>#NAME?</v>
      </c>
      <c r="AZ158" s="719" t="e">
        <f t="shared" ca="1" si="27"/>
        <v>#NAME?</v>
      </c>
      <c r="BA158" s="719" t="e">
        <f t="shared" ca="1" si="28"/>
        <v>#NAME?</v>
      </c>
      <c r="BB158" s="719" t="e">
        <f ca="1">VLOOKUP(Y158,Values!$H$2:$I$15,2,FALSE)</f>
        <v>#NAME?</v>
      </c>
    </row>
    <row r="159" spans="1:54" s="706" customFormat="1" ht="12.75" customHeight="1" x14ac:dyDescent="0.3">
      <c r="A159" s="707">
        <v>42017</v>
      </c>
      <c r="B159" s="706" t="s">
        <v>8888</v>
      </c>
      <c r="C159" s="708" t="s">
        <v>208</v>
      </c>
      <c r="D159" s="709">
        <v>600</v>
      </c>
      <c r="E159" s="708" t="s">
        <v>66</v>
      </c>
      <c r="F159" s="710">
        <v>45689</v>
      </c>
      <c r="G159" s="711" t="s">
        <v>8889</v>
      </c>
      <c r="H159" s="712" t="s">
        <v>333</v>
      </c>
      <c r="I159" s="761" t="s">
        <v>25</v>
      </c>
      <c r="J159" s="761" t="s">
        <v>665</v>
      </c>
      <c r="K159" s="712">
        <v>-15</v>
      </c>
      <c r="L159" s="714"/>
      <c r="M159" s="712"/>
      <c r="N159" s="706" t="s">
        <v>71</v>
      </c>
      <c r="O159" s="712">
        <v>3.33</v>
      </c>
      <c r="P159" s="708" t="s">
        <v>2274</v>
      </c>
      <c r="Q159" s="714"/>
      <c r="R159" s="708">
        <v>4</v>
      </c>
      <c r="S159" s="708" t="s">
        <v>8940</v>
      </c>
      <c r="T159" s="715" t="str">
        <f t="shared" si="20"/>
        <v>EK6966676 Corp</v>
      </c>
      <c r="U159" s="716" t="e">
        <f ca="1">_xll.BDP($T159,$U$1)</f>
        <v>#NAME?</v>
      </c>
      <c r="V159" s="715">
        <f t="shared" si="21"/>
        <v>1</v>
      </c>
      <c r="W159" s="715">
        <f t="shared" si="22"/>
        <v>3</v>
      </c>
      <c r="X159" s="715" t="str">
        <f t="shared" si="23"/>
        <v>Q1</v>
      </c>
      <c r="Y159" s="717" t="e">
        <f ca="1">_xll.BDP($T159,Y$1)</f>
        <v>#NAME?</v>
      </c>
      <c r="Z159" s="717" t="e">
        <f ca="1">_xll.BDP($T159,$Z$1)</f>
        <v>#NAME?</v>
      </c>
      <c r="AA159" s="717" t="e">
        <f ca="1">_xll.BDP($T159,AA$1)</f>
        <v>#NAME?</v>
      </c>
      <c r="AB159" s="718" t="e">
        <f ca="1">IF(AA159="FLOATING",J159,(_xll.BDP($T159,AB$1)/100))</f>
        <v>#NAME?</v>
      </c>
      <c r="AC159" s="719" t="e">
        <f ca="1">_xll.BDP(T159,$AC$1)</f>
        <v>#NAME?</v>
      </c>
      <c r="AD159" s="720" t="e">
        <f ca="1">_xll.BDP($T159,AD$1)</f>
        <v>#NAME?</v>
      </c>
      <c r="AE159" s="719" t="e">
        <f ca="1">_xll.BDP($T159,AE$1)</f>
        <v>#NAME?</v>
      </c>
      <c r="AF159" s="715" t="e">
        <f ca="1">_xll.BDP($T159,AF$1)</f>
        <v>#NAME?</v>
      </c>
      <c r="AG159" s="719" t="e">
        <f ca="1">_xll.BDP($T159,AG$1)</f>
        <v>#NAME?</v>
      </c>
      <c r="AH159" s="719" t="e">
        <f ca="1">VLOOKUP(AF159,Values!$A$1:$C$12,2,FALSE)</f>
        <v>#NAME?</v>
      </c>
      <c r="AI159" s="716" t="e">
        <f ca="1">_xll.BDP($T159,$AI$1)</f>
        <v>#NAME?</v>
      </c>
      <c r="AJ159" s="716" t="e">
        <f ca="1">_xll.BDP($T159,$AJ$1)</f>
        <v>#NAME?</v>
      </c>
      <c r="AK159" s="716" t="e">
        <f ca="1">_xll.BDP($T159,$AK$1)</f>
        <v>#NAME?</v>
      </c>
      <c r="AL159" s="721" t="e">
        <f ca="1">VLOOKUP(AK159,Values!$E$2:$F$8,2,)</f>
        <v>#NAME?</v>
      </c>
      <c r="AM159" s="719" t="e">
        <f ca="1">_xll.BDP($T159,$AM$1)</f>
        <v>#NAME?</v>
      </c>
      <c r="AN159" s="719" t="e">
        <f ca="1">_xll.BDP($T159,$AN$1)</f>
        <v>#NAME?</v>
      </c>
      <c r="AO159" s="719" t="e">
        <f ca="1">_xll.BDP($T159,$AO$1)</f>
        <v>#NAME?</v>
      </c>
      <c r="AP159" s="719" t="str">
        <f t="shared" si="24"/>
        <v>10yr</v>
      </c>
      <c r="AQ159" s="775" t="e">
        <f ca="1">_xll.BDP(T159,"YRS_TO_MTY_ISSUE")</f>
        <v>#NAME?</v>
      </c>
      <c r="AR159" s="794">
        <f t="shared" si="25"/>
        <v>10.1</v>
      </c>
      <c r="AS159" s="795"/>
      <c r="AT159" s="719" t="e">
        <f ca="1">_xll.BDP($T159,AT$1)</f>
        <v>#NAME?</v>
      </c>
      <c r="AU159" s="719" t="e">
        <f ca="1">_xll.BDP(T159,$AU$1)</f>
        <v>#NAME?</v>
      </c>
      <c r="AV159" s="719" t="e">
        <f ca="1">_xll.BDP(T159,$AV$1)</f>
        <v>#NAME?</v>
      </c>
      <c r="AW159" s="719" t="e">
        <f ca="1">_xll.BDP($T159,AW$1)</f>
        <v>#NAME?</v>
      </c>
      <c r="AX159" s="719" t="e">
        <f t="shared" ca="1" si="26"/>
        <v>#NAME?</v>
      </c>
      <c r="AY159" s="719" t="e">
        <f ca="1">_xll.BDP(T159,$AY$1)</f>
        <v>#NAME?</v>
      </c>
      <c r="AZ159" s="719" t="e">
        <f t="shared" ca="1" si="27"/>
        <v>#NAME?</v>
      </c>
      <c r="BA159" s="719" t="e">
        <f t="shared" ca="1" si="28"/>
        <v>#NAME?</v>
      </c>
      <c r="BB159" s="719" t="e">
        <f ca="1">VLOOKUP(Y159,Values!$H$2:$I$15,2,FALSE)</f>
        <v>#NAME?</v>
      </c>
    </row>
    <row r="160" spans="1:54" s="706" customFormat="1" ht="12.75" customHeight="1" x14ac:dyDescent="0.3">
      <c r="A160" s="707">
        <v>42017</v>
      </c>
      <c r="B160" s="706" t="s">
        <v>8893</v>
      </c>
      <c r="C160" s="708" t="s">
        <v>2940</v>
      </c>
      <c r="D160" s="709">
        <v>325</v>
      </c>
      <c r="E160" s="708" t="s">
        <v>224</v>
      </c>
      <c r="F160" s="710">
        <v>44593</v>
      </c>
      <c r="G160" s="711" t="s">
        <v>8894</v>
      </c>
      <c r="H160" s="712" t="s">
        <v>189</v>
      </c>
      <c r="I160" s="761" t="s">
        <v>5193</v>
      </c>
      <c r="J160" s="761" t="s">
        <v>141</v>
      </c>
      <c r="K160" s="712">
        <v>-8</v>
      </c>
      <c r="L160" s="714"/>
      <c r="M160" s="712"/>
      <c r="N160" s="706" t="s">
        <v>1437</v>
      </c>
      <c r="O160" s="712">
        <v>4.3099999999999996</v>
      </c>
      <c r="P160" s="708" t="s">
        <v>2042</v>
      </c>
      <c r="Q160" s="714"/>
      <c r="R160" s="708">
        <v>6</v>
      </c>
      <c r="S160" s="708" t="s">
        <v>8941</v>
      </c>
      <c r="T160" s="715" t="str">
        <f t="shared" si="20"/>
        <v>EK6966973 Corp</v>
      </c>
      <c r="U160" s="716" t="e">
        <f ca="1">_xll.BDP($T160,$U$1)</f>
        <v>#NAME?</v>
      </c>
      <c r="V160" s="715">
        <f t="shared" si="21"/>
        <v>1</v>
      </c>
      <c r="W160" s="715">
        <f t="shared" si="22"/>
        <v>3</v>
      </c>
      <c r="X160" s="715" t="str">
        <f t="shared" si="23"/>
        <v>Q1</v>
      </c>
      <c r="Y160" s="717" t="e">
        <f ca="1">_xll.BDP($T160,Y$1)</f>
        <v>#NAME?</v>
      </c>
      <c r="Z160" s="717" t="e">
        <f ca="1">_xll.BDP($T160,$Z$1)</f>
        <v>#NAME?</v>
      </c>
      <c r="AA160" s="717" t="e">
        <f ca="1">_xll.BDP($T160,AA$1)</f>
        <v>#NAME?</v>
      </c>
      <c r="AB160" s="718" t="e">
        <f ca="1">IF(AA160="FLOATING",J160,(_xll.BDP($T160,AB$1)/100))</f>
        <v>#NAME?</v>
      </c>
      <c r="AC160" s="719" t="e">
        <f ca="1">_xll.BDP(T160,$AC$1)</f>
        <v>#NAME?</v>
      </c>
      <c r="AD160" s="720" t="e">
        <f ca="1">_xll.BDP($T160,AD$1)</f>
        <v>#NAME?</v>
      </c>
      <c r="AE160" s="719" t="e">
        <f ca="1">_xll.BDP($T160,AE$1)</f>
        <v>#NAME?</v>
      </c>
      <c r="AF160" s="715" t="e">
        <f ca="1">_xll.BDP($T160,AF$1)</f>
        <v>#NAME?</v>
      </c>
      <c r="AG160" s="719" t="e">
        <f ca="1">_xll.BDP($T160,AG$1)</f>
        <v>#NAME?</v>
      </c>
      <c r="AH160" s="719" t="e">
        <f ca="1">VLOOKUP(AF160,Values!$A$1:$C$12,2,FALSE)</f>
        <v>#NAME?</v>
      </c>
      <c r="AI160" s="716" t="e">
        <f ca="1">_xll.BDP($T160,$AI$1)</f>
        <v>#NAME?</v>
      </c>
      <c r="AJ160" s="716" t="e">
        <f ca="1">_xll.BDP($T160,$AJ$1)</f>
        <v>#NAME?</v>
      </c>
      <c r="AK160" s="716" t="e">
        <f ca="1">_xll.BDP($T160,$AK$1)</f>
        <v>#NAME?</v>
      </c>
      <c r="AL160" s="721" t="e">
        <f ca="1">VLOOKUP(AK160,Values!$E$2:$F$8,2,)</f>
        <v>#NAME?</v>
      </c>
      <c r="AM160" s="719" t="e">
        <f ca="1">_xll.BDP($T160,$AM$1)</f>
        <v>#NAME?</v>
      </c>
      <c r="AN160" s="719" t="e">
        <f ca="1">_xll.BDP($T160,$AN$1)</f>
        <v>#NAME?</v>
      </c>
      <c r="AO160" s="719" t="e">
        <f ca="1">_xll.BDP($T160,$AO$1)</f>
        <v>#NAME?</v>
      </c>
      <c r="AP160" s="719" t="str">
        <f t="shared" si="24"/>
        <v>7yr</v>
      </c>
      <c r="AQ160" s="775" t="e">
        <f ca="1">_xll.BDP(T160,"YRS_TO_MTY_ISSUE")</f>
        <v>#NAME?</v>
      </c>
      <c r="AR160" s="794">
        <f t="shared" si="25"/>
        <v>7.1</v>
      </c>
      <c r="AS160" s="795"/>
      <c r="AT160" s="719" t="e">
        <f ca="1">_xll.BDP($T160,AT$1)</f>
        <v>#NAME?</v>
      </c>
      <c r="AU160" s="719" t="e">
        <f ca="1">_xll.BDP(T160,$AU$1)</f>
        <v>#NAME?</v>
      </c>
      <c r="AV160" s="719" t="e">
        <f ca="1">_xll.BDP(T160,$AV$1)</f>
        <v>#NAME?</v>
      </c>
      <c r="AW160" s="719" t="e">
        <f ca="1">_xll.BDP($T160,AW$1)</f>
        <v>#NAME?</v>
      </c>
      <c r="AX160" s="719" t="e">
        <f t="shared" ca="1" si="26"/>
        <v>#NAME?</v>
      </c>
      <c r="AY160" s="719" t="e">
        <f ca="1">_xll.BDP(T160,$AY$1)</f>
        <v>#NAME?</v>
      </c>
      <c r="AZ160" s="719" t="e">
        <f t="shared" ca="1" si="27"/>
        <v>#NAME?</v>
      </c>
      <c r="BA160" s="719" t="e">
        <f t="shared" ca="1" si="28"/>
        <v>#NAME?</v>
      </c>
      <c r="BB160" s="719" t="e">
        <f ca="1">VLOOKUP(Y160,Values!$H$2:$I$15,2,FALSE)</f>
        <v>#NAME?</v>
      </c>
    </row>
    <row r="161" spans="1:54" s="706" customFormat="1" ht="12.75" customHeight="1" x14ac:dyDescent="0.3">
      <c r="A161" s="707">
        <v>42017</v>
      </c>
      <c r="B161" s="706" t="s">
        <v>8895</v>
      </c>
      <c r="C161" s="708" t="s">
        <v>2940</v>
      </c>
      <c r="D161" s="709">
        <v>425</v>
      </c>
      <c r="E161" s="708" t="s">
        <v>117</v>
      </c>
      <c r="F161" s="710">
        <v>52994</v>
      </c>
      <c r="G161" s="711" t="s">
        <v>8894</v>
      </c>
      <c r="H161" s="712" t="s">
        <v>144</v>
      </c>
      <c r="I161" s="761" t="s">
        <v>6923</v>
      </c>
      <c r="J161" s="761" t="s">
        <v>6047</v>
      </c>
      <c r="K161" s="712">
        <v>-13</v>
      </c>
      <c r="L161" s="714"/>
      <c r="M161" s="712"/>
      <c r="N161" s="706" t="s">
        <v>3792</v>
      </c>
      <c r="O161" s="712">
        <v>4.24</v>
      </c>
      <c r="P161" s="708" t="s">
        <v>2092</v>
      </c>
      <c r="Q161" s="714"/>
      <c r="R161" s="708">
        <v>3</v>
      </c>
      <c r="S161" s="708" t="s">
        <v>8942</v>
      </c>
      <c r="T161" s="715" t="str">
        <f t="shared" si="20"/>
        <v>EK6967096 Corp</v>
      </c>
      <c r="U161" s="716" t="e">
        <f ca="1">_xll.BDP($T161,$U$1)</f>
        <v>#NAME?</v>
      </c>
      <c r="V161" s="715">
        <f t="shared" si="21"/>
        <v>1</v>
      </c>
      <c r="W161" s="715">
        <f t="shared" si="22"/>
        <v>3</v>
      </c>
      <c r="X161" s="715" t="str">
        <f t="shared" si="23"/>
        <v>Q1</v>
      </c>
      <c r="Y161" s="717" t="e">
        <f ca="1">_xll.BDP($T161,Y$1)</f>
        <v>#NAME?</v>
      </c>
      <c r="Z161" s="717" t="e">
        <f ca="1">_xll.BDP($T161,$Z$1)</f>
        <v>#NAME?</v>
      </c>
      <c r="AA161" s="717" t="e">
        <f ca="1">_xll.BDP($T161,AA$1)</f>
        <v>#NAME?</v>
      </c>
      <c r="AB161" s="718" t="e">
        <f ca="1">IF(AA161="FLOATING",J161,(_xll.BDP($T161,AB$1)/100))</f>
        <v>#NAME?</v>
      </c>
      <c r="AC161" s="719" t="e">
        <f ca="1">_xll.BDP(T161,$AC$1)</f>
        <v>#NAME?</v>
      </c>
      <c r="AD161" s="720" t="e">
        <f ca="1">_xll.BDP($T161,AD$1)</f>
        <v>#NAME?</v>
      </c>
      <c r="AE161" s="719" t="e">
        <f ca="1">_xll.BDP($T161,AE$1)</f>
        <v>#NAME?</v>
      </c>
      <c r="AF161" s="715" t="e">
        <f ca="1">_xll.BDP($T161,AF$1)</f>
        <v>#NAME?</v>
      </c>
      <c r="AG161" s="719" t="e">
        <f ca="1">_xll.BDP($T161,AG$1)</f>
        <v>#NAME?</v>
      </c>
      <c r="AH161" s="719" t="e">
        <f ca="1">VLOOKUP(AF161,Values!$A$1:$C$12,2,FALSE)</f>
        <v>#NAME?</v>
      </c>
      <c r="AI161" s="716" t="e">
        <f ca="1">_xll.BDP($T161,$AI$1)</f>
        <v>#NAME?</v>
      </c>
      <c r="AJ161" s="716" t="e">
        <f ca="1">_xll.BDP($T161,$AJ$1)</f>
        <v>#NAME?</v>
      </c>
      <c r="AK161" s="716" t="e">
        <f ca="1">_xll.BDP($T161,$AK$1)</f>
        <v>#NAME?</v>
      </c>
      <c r="AL161" s="721" t="e">
        <f ca="1">VLOOKUP(AK161,Values!$E$2:$F$8,2,)</f>
        <v>#NAME?</v>
      </c>
      <c r="AM161" s="719" t="e">
        <f ca="1">_xll.BDP($T161,$AM$1)</f>
        <v>#NAME?</v>
      </c>
      <c r="AN161" s="719" t="e">
        <f ca="1">_xll.BDP($T161,$AN$1)</f>
        <v>#NAME?</v>
      </c>
      <c r="AO161" s="719" t="e">
        <f ca="1">_xll.BDP($T161,$AO$1)</f>
        <v>#NAME?</v>
      </c>
      <c r="AP161" s="719" t="str">
        <f t="shared" si="24"/>
        <v>30yr</v>
      </c>
      <c r="AQ161" s="775" t="e">
        <f ca="1">_xll.BDP(T161,"YRS_TO_MTY_ISSUE")</f>
        <v>#NAME?</v>
      </c>
      <c r="AR161" s="794">
        <f t="shared" si="25"/>
        <v>30.1</v>
      </c>
      <c r="AS161" s="795"/>
      <c r="AT161" s="719" t="e">
        <f ca="1">_xll.BDP($T161,AT$1)</f>
        <v>#NAME?</v>
      </c>
      <c r="AU161" s="719" t="e">
        <f ca="1">_xll.BDP(T161,$AU$1)</f>
        <v>#NAME?</v>
      </c>
      <c r="AV161" s="719" t="e">
        <f ca="1">_xll.BDP(T161,$AV$1)</f>
        <v>#NAME?</v>
      </c>
      <c r="AW161" s="719" t="e">
        <f ca="1">_xll.BDP($T161,AW$1)</f>
        <v>#NAME?</v>
      </c>
      <c r="AX161" s="719" t="e">
        <f t="shared" ca="1" si="26"/>
        <v>#NAME?</v>
      </c>
      <c r="AY161" s="719" t="e">
        <f ca="1">_xll.BDP(T161,$AY$1)</f>
        <v>#NAME?</v>
      </c>
      <c r="AZ161" s="719" t="e">
        <f t="shared" ca="1" si="27"/>
        <v>#NAME?</v>
      </c>
      <c r="BA161" s="719" t="e">
        <f t="shared" ca="1" si="28"/>
        <v>#NAME?</v>
      </c>
      <c r="BB161" s="719" t="e">
        <f ca="1">VLOOKUP(Y161,Values!$H$2:$I$15,2,FALSE)</f>
        <v>#NAME?</v>
      </c>
    </row>
    <row r="162" spans="1:54" s="706" customFormat="1" ht="12.75" customHeight="1" x14ac:dyDescent="0.3">
      <c r="A162" s="707">
        <v>42017</v>
      </c>
      <c r="B162" s="706" t="s">
        <v>3850</v>
      </c>
      <c r="C162" s="708" t="s">
        <v>148</v>
      </c>
      <c r="D162" s="709">
        <v>400</v>
      </c>
      <c r="E162" s="708" t="s">
        <v>164</v>
      </c>
      <c r="F162" s="710">
        <v>42748</v>
      </c>
      <c r="G162" s="711" t="s">
        <v>219</v>
      </c>
      <c r="H162" s="712" t="s">
        <v>211</v>
      </c>
      <c r="I162" s="761" t="s">
        <v>8896</v>
      </c>
      <c r="J162" s="761" t="s">
        <v>5582</v>
      </c>
      <c r="K162" s="712">
        <v>-8</v>
      </c>
      <c r="L162" s="714"/>
      <c r="M162" s="712"/>
      <c r="N162" s="706" t="s">
        <v>1472</v>
      </c>
      <c r="O162" s="712">
        <v>2.375</v>
      </c>
      <c r="P162" s="708" t="s">
        <v>2958</v>
      </c>
      <c r="Q162" s="714"/>
      <c r="R162" s="708">
        <v>1</v>
      </c>
      <c r="S162" s="708" t="s">
        <v>8943</v>
      </c>
      <c r="T162" s="715" t="str">
        <f t="shared" si="20"/>
        <v>EK6967336 Corp</v>
      </c>
      <c r="U162" s="716" t="e">
        <f ca="1">_xll.BDP($T162,$U$1)</f>
        <v>#NAME?</v>
      </c>
      <c r="V162" s="715">
        <f t="shared" si="21"/>
        <v>1</v>
      </c>
      <c r="W162" s="715">
        <f t="shared" si="22"/>
        <v>3</v>
      </c>
      <c r="X162" s="715" t="str">
        <f t="shared" si="23"/>
        <v>Q1</v>
      </c>
      <c r="Y162" s="717" t="e">
        <f ca="1">_xll.BDP($T162,Y$1)</f>
        <v>#NAME?</v>
      </c>
      <c r="Z162" s="717" t="e">
        <f ca="1">_xll.BDP($T162,$Z$1)</f>
        <v>#NAME?</v>
      </c>
      <c r="AA162" s="717" t="e">
        <f ca="1">_xll.BDP($T162,AA$1)</f>
        <v>#NAME?</v>
      </c>
      <c r="AB162" s="718" t="e">
        <f ca="1">IF(AA162="FLOATING",J162,(_xll.BDP($T162,AB$1)/100))</f>
        <v>#NAME?</v>
      </c>
      <c r="AC162" s="719" t="e">
        <f ca="1">_xll.BDP(T162,$AC$1)</f>
        <v>#NAME?</v>
      </c>
      <c r="AD162" s="720" t="e">
        <f ca="1">_xll.BDP($T162,AD$1)</f>
        <v>#NAME?</v>
      </c>
      <c r="AE162" s="719" t="e">
        <f ca="1">_xll.BDP($T162,AE$1)</f>
        <v>#NAME?</v>
      </c>
      <c r="AF162" s="715" t="e">
        <f ca="1">_xll.BDP($T162,AF$1)</f>
        <v>#NAME?</v>
      </c>
      <c r="AG162" s="719" t="e">
        <f ca="1">_xll.BDP($T162,AG$1)</f>
        <v>#NAME?</v>
      </c>
      <c r="AH162" s="719" t="e">
        <f ca="1">VLOOKUP(AF162,Values!$A$1:$C$12,2,FALSE)</f>
        <v>#NAME?</v>
      </c>
      <c r="AI162" s="716" t="e">
        <f ca="1">_xll.BDP($T162,$AI$1)</f>
        <v>#NAME?</v>
      </c>
      <c r="AJ162" s="716" t="e">
        <f ca="1">_xll.BDP($T162,$AJ$1)</f>
        <v>#NAME?</v>
      </c>
      <c r="AK162" s="716" t="e">
        <f ca="1">_xll.BDP($T162,$AK$1)</f>
        <v>#NAME?</v>
      </c>
      <c r="AL162" s="721" t="e">
        <f ca="1">VLOOKUP(AK162,Values!$E$2:$F$8,2,)</f>
        <v>#NAME?</v>
      </c>
      <c r="AM162" s="719" t="e">
        <f ca="1">_xll.BDP($T162,$AM$1)</f>
        <v>#NAME?</v>
      </c>
      <c r="AN162" s="719" t="e">
        <f ca="1">_xll.BDP($T162,$AN$1)</f>
        <v>#NAME?</v>
      </c>
      <c r="AO162" s="719" t="e">
        <f ca="1">_xll.BDP($T162,$AO$1)</f>
        <v>#NAME?</v>
      </c>
      <c r="AP162" s="719" t="str">
        <f t="shared" si="24"/>
        <v>2yr</v>
      </c>
      <c r="AQ162" s="775" t="e">
        <f ca="1">_xll.BDP(T162,"YRS_TO_MTY_ISSUE")</f>
        <v>#NAME?</v>
      </c>
      <c r="AR162" s="794">
        <f t="shared" si="25"/>
        <v>2</v>
      </c>
      <c r="AS162" s="795"/>
      <c r="AT162" s="719" t="e">
        <f ca="1">_xll.BDP($T162,AT$1)</f>
        <v>#NAME?</v>
      </c>
      <c r="AU162" s="719" t="e">
        <f ca="1">_xll.BDP(T162,$AU$1)</f>
        <v>#NAME?</v>
      </c>
      <c r="AV162" s="719" t="e">
        <f ca="1">_xll.BDP(T162,$AV$1)</f>
        <v>#NAME?</v>
      </c>
      <c r="AW162" s="719" t="e">
        <f ca="1">_xll.BDP($T162,AW$1)</f>
        <v>#NAME?</v>
      </c>
      <c r="AX162" s="719" t="e">
        <f t="shared" ca="1" si="26"/>
        <v>#NAME?</v>
      </c>
      <c r="AY162" s="719" t="e">
        <f ca="1">_xll.BDP(T162,$AY$1)</f>
        <v>#NAME?</v>
      </c>
      <c r="AZ162" s="719" t="e">
        <f t="shared" ca="1" si="27"/>
        <v>#NAME?</v>
      </c>
      <c r="BA162" s="719" t="e">
        <f t="shared" ca="1" si="28"/>
        <v>#NAME?</v>
      </c>
      <c r="BB162" s="719" t="e">
        <f ca="1">VLOOKUP(Y162,Values!$H$2:$I$15,2,FALSE)</f>
        <v>#NAME?</v>
      </c>
    </row>
    <row r="163" spans="1:54" s="706" customFormat="1" ht="12.75" customHeight="1" x14ac:dyDescent="0.3">
      <c r="A163" s="707">
        <v>42017</v>
      </c>
      <c r="B163" s="706" t="s">
        <v>3850</v>
      </c>
      <c r="C163" s="708" t="s">
        <v>148</v>
      </c>
      <c r="D163" s="709">
        <v>600</v>
      </c>
      <c r="E163" s="708" t="s">
        <v>12</v>
      </c>
      <c r="F163" s="710">
        <v>43112</v>
      </c>
      <c r="G163" s="711" t="s">
        <v>219</v>
      </c>
      <c r="H163" s="712" t="s">
        <v>8897</v>
      </c>
      <c r="I163" s="761" t="s">
        <v>8898</v>
      </c>
      <c r="J163" s="761" t="s">
        <v>637</v>
      </c>
      <c r="K163" s="712">
        <v>-8</v>
      </c>
      <c r="L163" s="714"/>
      <c r="M163" s="712"/>
      <c r="N163" s="706" t="s">
        <v>331</v>
      </c>
      <c r="O163" s="712">
        <v>2</v>
      </c>
      <c r="P163" s="708" t="s">
        <v>2274</v>
      </c>
      <c r="Q163" s="714"/>
      <c r="R163" s="708">
        <v>4</v>
      </c>
      <c r="S163" s="708" t="s">
        <v>8944</v>
      </c>
      <c r="T163" s="715" t="str">
        <f t="shared" si="20"/>
        <v>EK6967393 Corp</v>
      </c>
      <c r="U163" s="716" t="e">
        <f ca="1">_xll.BDP($T163,$U$1)</f>
        <v>#NAME?</v>
      </c>
      <c r="V163" s="715">
        <f t="shared" si="21"/>
        <v>1</v>
      </c>
      <c r="W163" s="715">
        <f t="shared" si="22"/>
        <v>3</v>
      </c>
      <c r="X163" s="715" t="str">
        <f t="shared" si="23"/>
        <v>Q1</v>
      </c>
      <c r="Y163" s="717" t="e">
        <f ca="1">_xll.BDP($T163,Y$1)</f>
        <v>#NAME?</v>
      </c>
      <c r="Z163" s="717" t="e">
        <f ca="1">_xll.BDP($T163,$Z$1)</f>
        <v>#NAME?</v>
      </c>
      <c r="AA163" s="717" t="e">
        <f ca="1">_xll.BDP($T163,AA$1)</f>
        <v>#NAME?</v>
      </c>
      <c r="AB163" s="718" t="e">
        <f ca="1">IF(AA163="FLOATING",J163,(_xll.BDP($T163,AB$1)/100))</f>
        <v>#NAME?</v>
      </c>
      <c r="AC163" s="719" t="e">
        <f ca="1">_xll.BDP(T163,$AC$1)</f>
        <v>#NAME?</v>
      </c>
      <c r="AD163" s="720" t="e">
        <f ca="1">_xll.BDP($T163,AD$1)</f>
        <v>#NAME?</v>
      </c>
      <c r="AE163" s="719" t="e">
        <f ca="1">_xll.BDP($T163,AE$1)</f>
        <v>#NAME?</v>
      </c>
      <c r="AF163" s="715" t="e">
        <f ca="1">_xll.BDP($T163,AF$1)</f>
        <v>#NAME?</v>
      </c>
      <c r="AG163" s="719" t="e">
        <f ca="1">_xll.BDP($T163,AG$1)</f>
        <v>#NAME?</v>
      </c>
      <c r="AH163" s="719" t="e">
        <f ca="1">VLOOKUP(AF163,Values!$A$1:$C$12,2,FALSE)</f>
        <v>#NAME?</v>
      </c>
      <c r="AI163" s="716" t="e">
        <f ca="1">_xll.BDP($T163,$AI$1)</f>
        <v>#NAME?</v>
      </c>
      <c r="AJ163" s="716" t="e">
        <f ca="1">_xll.BDP($T163,$AJ$1)</f>
        <v>#NAME?</v>
      </c>
      <c r="AK163" s="716" t="e">
        <f ca="1">_xll.BDP($T163,$AK$1)</f>
        <v>#NAME?</v>
      </c>
      <c r="AL163" s="721" t="e">
        <f ca="1">VLOOKUP(AK163,Values!$E$2:$F$8,2,)</f>
        <v>#NAME?</v>
      </c>
      <c r="AM163" s="719" t="e">
        <f ca="1">_xll.BDP($T163,$AM$1)</f>
        <v>#NAME?</v>
      </c>
      <c r="AN163" s="719" t="e">
        <f ca="1">_xll.BDP($T163,$AN$1)</f>
        <v>#NAME?</v>
      </c>
      <c r="AO163" s="719" t="e">
        <f ca="1">_xll.BDP($T163,$AO$1)</f>
        <v>#NAME?</v>
      </c>
      <c r="AP163" s="719" t="str">
        <f t="shared" si="24"/>
        <v>3yr</v>
      </c>
      <c r="AQ163" s="775" t="e">
        <f ca="1">_xll.BDP(T163,"YRS_TO_MTY_ISSUE")</f>
        <v>#NAME?</v>
      </c>
      <c r="AR163" s="794">
        <f t="shared" si="25"/>
        <v>3</v>
      </c>
      <c r="AS163" s="795"/>
      <c r="AT163" s="719" t="e">
        <f ca="1">_xll.BDP($T163,AT$1)</f>
        <v>#NAME?</v>
      </c>
      <c r="AU163" s="719" t="e">
        <f ca="1">_xll.BDP(T163,$AU$1)</f>
        <v>#NAME?</v>
      </c>
      <c r="AV163" s="719" t="e">
        <f ca="1">_xll.BDP(T163,$AV$1)</f>
        <v>#NAME?</v>
      </c>
      <c r="AW163" s="719" t="e">
        <f ca="1">_xll.BDP($T163,AW$1)</f>
        <v>#NAME?</v>
      </c>
      <c r="AX163" s="719" t="e">
        <f t="shared" ca="1" si="26"/>
        <v>#NAME?</v>
      </c>
      <c r="AY163" s="719" t="e">
        <f ca="1">_xll.BDP(T163,$AY$1)</f>
        <v>#NAME?</v>
      </c>
      <c r="AZ163" s="719" t="e">
        <f t="shared" ca="1" si="27"/>
        <v>#NAME?</v>
      </c>
      <c r="BA163" s="719" t="e">
        <f t="shared" ca="1" si="28"/>
        <v>#NAME?</v>
      </c>
      <c r="BB163" s="719" t="e">
        <f ca="1">VLOOKUP(Y163,Values!$H$2:$I$15,2,FALSE)</f>
        <v>#NAME?</v>
      </c>
    </row>
    <row r="164" spans="1:54" s="706" customFormat="1" ht="12.75" customHeight="1" x14ac:dyDescent="0.3">
      <c r="A164" s="707">
        <v>42017</v>
      </c>
      <c r="B164" s="706" t="s">
        <v>546</v>
      </c>
      <c r="C164" s="708" t="s">
        <v>127</v>
      </c>
      <c r="D164" s="709">
        <v>250</v>
      </c>
      <c r="E164" s="708" t="s">
        <v>12</v>
      </c>
      <c r="F164" s="710">
        <v>43116</v>
      </c>
      <c r="G164" s="711" t="s">
        <v>8900</v>
      </c>
      <c r="H164" s="712" t="s">
        <v>2299</v>
      </c>
      <c r="I164" s="761" t="s">
        <v>2299</v>
      </c>
      <c r="J164" s="761" t="s">
        <v>8901</v>
      </c>
      <c r="K164" s="712">
        <v>-10</v>
      </c>
      <c r="L164" s="714"/>
      <c r="M164" s="712"/>
      <c r="N164" s="706" t="s">
        <v>504</v>
      </c>
      <c r="O164" s="712">
        <v>2.8</v>
      </c>
      <c r="P164" s="708" t="s">
        <v>2958</v>
      </c>
      <c r="Q164" s="714"/>
      <c r="R164" s="708">
        <v>1</v>
      </c>
      <c r="S164" s="708" t="s">
        <v>8946</v>
      </c>
      <c r="T164" s="715" t="str">
        <f t="shared" si="20"/>
        <v>EK6969019 Corp</v>
      </c>
      <c r="U164" s="716" t="e">
        <f ca="1">_xll.BDP($T164,$U$1)</f>
        <v>#NAME?</v>
      </c>
      <c r="V164" s="715">
        <f t="shared" si="21"/>
        <v>1</v>
      </c>
      <c r="W164" s="715">
        <f t="shared" si="22"/>
        <v>3</v>
      </c>
      <c r="X164" s="715" t="str">
        <f t="shared" si="23"/>
        <v>Q1</v>
      </c>
      <c r="Y164" s="717" t="e">
        <f ca="1">_xll.BDP($T164,Y$1)</f>
        <v>#NAME?</v>
      </c>
      <c r="Z164" s="717" t="e">
        <f ca="1">_xll.BDP($T164,$Z$1)</f>
        <v>#NAME?</v>
      </c>
      <c r="AA164" s="717" t="e">
        <f ca="1">_xll.BDP($T164,AA$1)</f>
        <v>#NAME?</v>
      </c>
      <c r="AB164" s="718" t="e">
        <f ca="1">IF(AA164="FLOATING",J164,(_xll.BDP($T164,AB$1)/100))</f>
        <v>#NAME?</v>
      </c>
      <c r="AC164" s="719" t="e">
        <f ca="1">_xll.BDP(T164,$AC$1)</f>
        <v>#NAME?</v>
      </c>
      <c r="AD164" s="720" t="e">
        <f ca="1">_xll.BDP($T164,AD$1)</f>
        <v>#NAME?</v>
      </c>
      <c r="AE164" s="719" t="e">
        <f ca="1">_xll.BDP($T164,AE$1)</f>
        <v>#NAME?</v>
      </c>
      <c r="AF164" s="715" t="e">
        <f ca="1">_xll.BDP($T164,AF$1)</f>
        <v>#NAME?</v>
      </c>
      <c r="AG164" s="719" t="e">
        <f ca="1">_xll.BDP($T164,AG$1)</f>
        <v>#NAME?</v>
      </c>
      <c r="AH164" s="719" t="e">
        <f ca="1">VLOOKUP(AF164,Values!$A$1:$C$12,2,FALSE)</f>
        <v>#NAME?</v>
      </c>
      <c r="AI164" s="716" t="e">
        <f ca="1">_xll.BDP($T164,$AI$1)</f>
        <v>#NAME?</v>
      </c>
      <c r="AJ164" s="716" t="e">
        <f ca="1">_xll.BDP($T164,$AJ$1)</f>
        <v>#NAME?</v>
      </c>
      <c r="AK164" s="716" t="e">
        <f ca="1">_xll.BDP($T164,$AK$1)</f>
        <v>#NAME?</v>
      </c>
      <c r="AL164" s="721" t="e">
        <f ca="1">VLOOKUP(AK164,Values!$E$2:$F$8,2,)</f>
        <v>#NAME?</v>
      </c>
      <c r="AM164" s="719" t="e">
        <f ca="1">_xll.BDP($T164,$AM$1)</f>
        <v>#NAME?</v>
      </c>
      <c r="AN164" s="719" t="e">
        <f ca="1">_xll.BDP($T164,$AN$1)</f>
        <v>#NAME?</v>
      </c>
      <c r="AO164" s="719" t="e">
        <f ca="1">_xll.BDP($T164,$AO$1)</f>
        <v>#NAME?</v>
      </c>
      <c r="AP164" s="719" t="str">
        <f t="shared" si="24"/>
        <v>3yr</v>
      </c>
      <c r="AQ164" s="775" t="e">
        <f ca="1">_xll.BDP(T164,"YRS_TO_MTY_ISSUE")</f>
        <v>#NAME?</v>
      </c>
      <c r="AR164" s="794">
        <f t="shared" si="25"/>
        <v>3</v>
      </c>
      <c r="AS164" s="795"/>
      <c r="AT164" s="719" t="e">
        <f ca="1">_xll.BDP($T164,AT$1)</f>
        <v>#NAME?</v>
      </c>
      <c r="AU164" s="719" t="e">
        <f ca="1">_xll.BDP(T164,$AU$1)</f>
        <v>#NAME?</v>
      </c>
      <c r="AV164" s="719" t="e">
        <f ca="1">_xll.BDP(T164,$AV$1)</f>
        <v>#NAME?</v>
      </c>
      <c r="AW164" s="719" t="e">
        <f ca="1">_xll.BDP($T164,AW$1)</f>
        <v>#NAME?</v>
      </c>
      <c r="AX164" s="719" t="e">
        <f t="shared" ca="1" si="26"/>
        <v>#NAME?</v>
      </c>
      <c r="AY164" s="719" t="e">
        <f ca="1">_xll.BDP(T164,$AY$1)</f>
        <v>#NAME?</v>
      </c>
      <c r="AZ164" s="719" t="e">
        <f t="shared" ca="1" si="27"/>
        <v>#NAME?</v>
      </c>
      <c r="BA164" s="719" t="e">
        <f t="shared" ca="1" si="28"/>
        <v>#NAME?</v>
      </c>
      <c r="BB164" s="719" t="e">
        <f ca="1">VLOOKUP(Y164,Values!$H$2:$I$15,2,FALSE)</f>
        <v>#NAME?</v>
      </c>
    </row>
    <row r="165" spans="1:54" s="706" customFormat="1" ht="12.75" customHeight="1" x14ac:dyDescent="0.3">
      <c r="A165" s="707">
        <v>42017</v>
      </c>
      <c r="B165" s="706" t="s">
        <v>8902</v>
      </c>
      <c r="C165" s="708" t="s">
        <v>127</v>
      </c>
      <c r="D165" s="709">
        <v>500</v>
      </c>
      <c r="E165" s="708" t="s">
        <v>12</v>
      </c>
      <c r="F165" s="710">
        <v>43116</v>
      </c>
      <c r="G165" s="711" t="s">
        <v>8900</v>
      </c>
      <c r="H165" s="712" t="s">
        <v>55</v>
      </c>
      <c r="I165" s="761" t="s">
        <v>8903</v>
      </c>
      <c r="J165" s="761" t="s">
        <v>3241</v>
      </c>
      <c r="K165" s="712">
        <v>-10</v>
      </c>
      <c r="L165" s="714"/>
      <c r="M165" s="712"/>
      <c r="N165" s="706" t="s">
        <v>692</v>
      </c>
      <c r="O165" s="712">
        <v>3.4</v>
      </c>
      <c r="P165" s="708" t="s">
        <v>2958</v>
      </c>
      <c r="Q165" s="714"/>
      <c r="R165" s="708">
        <v>1</v>
      </c>
      <c r="S165" s="708" t="s">
        <v>8947</v>
      </c>
      <c r="T165" s="715" t="str">
        <f t="shared" si="20"/>
        <v>EK6968839 Corp</v>
      </c>
      <c r="U165" s="716" t="e">
        <f ca="1">_xll.BDP($T165,$U$1)</f>
        <v>#NAME?</v>
      </c>
      <c r="V165" s="715">
        <f t="shared" si="21"/>
        <v>1</v>
      </c>
      <c r="W165" s="715">
        <f t="shared" si="22"/>
        <v>3</v>
      </c>
      <c r="X165" s="715" t="str">
        <f t="shared" si="23"/>
        <v>Q1</v>
      </c>
      <c r="Y165" s="717" t="e">
        <f ca="1">_xll.BDP($T165,Y$1)</f>
        <v>#NAME?</v>
      </c>
      <c r="Z165" s="717" t="e">
        <f ca="1">_xll.BDP($T165,$Z$1)</f>
        <v>#NAME?</v>
      </c>
      <c r="AA165" s="717" t="e">
        <f ca="1">_xll.BDP($T165,AA$1)</f>
        <v>#NAME?</v>
      </c>
      <c r="AB165" s="718" t="e">
        <f ca="1">IF(AA165="FLOATING",J165,(_xll.BDP($T165,AB$1)/100))</f>
        <v>#NAME?</v>
      </c>
      <c r="AC165" s="719" t="e">
        <f ca="1">_xll.BDP(T165,$AC$1)</f>
        <v>#NAME?</v>
      </c>
      <c r="AD165" s="720" t="e">
        <f ca="1">_xll.BDP($T165,AD$1)</f>
        <v>#NAME?</v>
      </c>
      <c r="AE165" s="719" t="e">
        <f ca="1">_xll.BDP($T165,AE$1)</f>
        <v>#NAME?</v>
      </c>
      <c r="AF165" s="715" t="e">
        <f ca="1">_xll.BDP($T165,AF$1)</f>
        <v>#NAME?</v>
      </c>
      <c r="AG165" s="719" t="e">
        <f ca="1">_xll.BDP($T165,AG$1)</f>
        <v>#NAME?</v>
      </c>
      <c r="AH165" s="719" t="e">
        <f ca="1">VLOOKUP(AF165,Values!$A$1:$C$12,2,FALSE)</f>
        <v>#NAME?</v>
      </c>
      <c r="AI165" s="716" t="e">
        <f ca="1">_xll.BDP($T165,$AI$1)</f>
        <v>#NAME?</v>
      </c>
      <c r="AJ165" s="716" t="e">
        <f ca="1">_xll.BDP($T165,$AJ$1)</f>
        <v>#NAME?</v>
      </c>
      <c r="AK165" s="716" t="e">
        <f ca="1">_xll.BDP($T165,$AK$1)</f>
        <v>#NAME?</v>
      </c>
      <c r="AL165" s="721" t="e">
        <f ca="1">VLOOKUP(AK165,Values!$E$2:$F$8,2,)</f>
        <v>#NAME?</v>
      </c>
      <c r="AM165" s="719" t="e">
        <f ca="1">_xll.BDP($T165,$AM$1)</f>
        <v>#NAME?</v>
      </c>
      <c r="AN165" s="719" t="e">
        <f ca="1">_xll.BDP($T165,$AN$1)</f>
        <v>#NAME?</v>
      </c>
      <c r="AO165" s="719" t="e">
        <f ca="1">_xll.BDP($T165,$AO$1)</f>
        <v>#NAME?</v>
      </c>
      <c r="AP165" s="719" t="str">
        <f t="shared" si="24"/>
        <v>3yr</v>
      </c>
      <c r="AQ165" s="775" t="e">
        <f ca="1">_xll.BDP(T165,"YRS_TO_MTY_ISSUE")</f>
        <v>#NAME?</v>
      </c>
      <c r="AR165" s="794">
        <f t="shared" si="25"/>
        <v>3</v>
      </c>
      <c r="AS165" s="795"/>
      <c r="AT165" s="719" t="e">
        <f ca="1">_xll.BDP($T165,AT$1)</f>
        <v>#NAME?</v>
      </c>
      <c r="AU165" s="719" t="e">
        <f ca="1">_xll.BDP(T165,$AU$1)</f>
        <v>#NAME?</v>
      </c>
      <c r="AV165" s="719" t="e">
        <f ca="1">_xll.BDP(T165,$AV$1)</f>
        <v>#NAME?</v>
      </c>
      <c r="AW165" s="719" t="e">
        <f ca="1">_xll.BDP($T165,AW$1)</f>
        <v>#NAME?</v>
      </c>
      <c r="AX165" s="719" t="e">
        <f t="shared" ca="1" si="26"/>
        <v>#NAME?</v>
      </c>
      <c r="AY165" s="719" t="e">
        <f ca="1">_xll.BDP(T165,$AY$1)</f>
        <v>#NAME?</v>
      </c>
      <c r="AZ165" s="719" t="e">
        <f t="shared" ca="1" si="27"/>
        <v>#NAME?</v>
      </c>
      <c r="BA165" s="719" t="e">
        <f t="shared" ca="1" si="28"/>
        <v>#NAME?</v>
      </c>
      <c r="BB165" s="719" t="e">
        <f ca="1">VLOOKUP(Y165,Values!$H$2:$I$15,2,FALSE)</f>
        <v>#NAME?</v>
      </c>
    </row>
    <row r="166" spans="1:54" s="706" customFormat="1" ht="12.75" customHeight="1" x14ac:dyDescent="0.3">
      <c r="A166" s="707">
        <v>42016</v>
      </c>
      <c r="B166" s="706" t="s">
        <v>8906</v>
      </c>
      <c r="C166" s="708" t="s">
        <v>288</v>
      </c>
      <c r="D166" s="709">
        <v>1000</v>
      </c>
      <c r="E166" s="708" t="s">
        <v>37</v>
      </c>
      <c r="F166" s="710">
        <v>43851</v>
      </c>
      <c r="G166" s="711" t="s">
        <v>8907</v>
      </c>
      <c r="H166" s="712" t="s">
        <v>573</v>
      </c>
      <c r="I166" s="761" t="s">
        <v>951</v>
      </c>
      <c r="J166" s="761" t="s">
        <v>642</v>
      </c>
      <c r="K166" s="712">
        <v>-15</v>
      </c>
      <c r="L166" s="714"/>
      <c r="M166" s="712"/>
      <c r="N166" s="706" t="s">
        <v>365</v>
      </c>
      <c r="O166" s="712">
        <v>2.67</v>
      </c>
      <c r="P166" s="708" t="s">
        <v>1900</v>
      </c>
      <c r="Q166" s="714"/>
      <c r="R166" s="708">
        <v>10</v>
      </c>
      <c r="S166" s="708" t="s">
        <v>8951</v>
      </c>
      <c r="T166" s="715" t="str">
        <f t="shared" si="20"/>
        <v>EK6929559 Corp</v>
      </c>
      <c r="U166" s="716" t="e">
        <f ca="1">_xll.BDP($T166,$U$1)</f>
        <v>#NAME?</v>
      </c>
      <c r="V166" s="715">
        <f t="shared" si="21"/>
        <v>1</v>
      </c>
      <c r="W166" s="715">
        <f t="shared" si="22"/>
        <v>3</v>
      </c>
      <c r="X166" s="715" t="str">
        <f t="shared" si="23"/>
        <v>Q1</v>
      </c>
      <c r="Y166" s="717" t="e">
        <f ca="1">_xll.BDP($T166,Y$1)</f>
        <v>#NAME?</v>
      </c>
      <c r="Z166" s="717" t="e">
        <f ca="1">_xll.BDP($T166,$Z$1)</f>
        <v>#NAME?</v>
      </c>
      <c r="AA166" s="717" t="e">
        <f ca="1">_xll.BDP($T166,AA$1)</f>
        <v>#NAME?</v>
      </c>
      <c r="AB166" s="718" t="e">
        <f ca="1">IF(AA166="FLOATING",J166,(_xll.BDP($T166,AB$1)/100))</f>
        <v>#NAME?</v>
      </c>
      <c r="AC166" s="719" t="e">
        <f ca="1">_xll.BDP(T166,$AC$1)</f>
        <v>#NAME?</v>
      </c>
      <c r="AD166" s="720" t="e">
        <f ca="1">_xll.BDP($T166,AD$1)</f>
        <v>#NAME?</v>
      </c>
      <c r="AE166" s="719" t="e">
        <f ca="1">_xll.BDP($T166,AE$1)</f>
        <v>#NAME?</v>
      </c>
      <c r="AF166" s="715" t="e">
        <f ca="1">_xll.BDP($T166,AF$1)</f>
        <v>#NAME?</v>
      </c>
      <c r="AG166" s="719" t="e">
        <f ca="1">_xll.BDP($T166,AG$1)</f>
        <v>#NAME?</v>
      </c>
      <c r="AH166" s="719" t="e">
        <f ca="1">VLOOKUP(AF166,Values!$A$1:$C$12,2,FALSE)</f>
        <v>#NAME?</v>
      </c>
      <c r="AI166" s="716" t="e">
        <f ca="1">_xll.BDP($T166,$AI$1)</f>
        <v>#NAME?</v>
      </c>
      <c r="AJ166" s="716" t="e">
        <f ca="1">_xll.BDP($T166,$AJ$1)</f>
        <v>#NAME?</v>
      </c>
      <c r="AK166" s="716" t="e">
        <f ca="1">_xll.BDP($T166,$AK$1)</f>
        <v>#NAME?</v>
      </c>
      <c r="AL166" s="721" t="e">
        <f ca="1">VLOOKUP(AK166,Values!$E$2:$F$8,2,)</f>
        <v>#NAME?</v>
      </c>
      <c r="AM166" s="719" t="e">
        <f ca="1">_xll.BDP($T166,$AM$1)</f>
        <v>#NAME?</v>
      </c>
      <c r="AN166" s="719" t="e">
        <f ca="1">_xll.BDP($T166,$AN$1)</f>
        <v>#NAME?</v>
      </c>
      <c r="AO166" s="719" t="e">
        <f ca="1">_xll.BDP($T166,$AO$1)</f>
        <v>#NAME?</v>
      </c>
      <c r="AP166" s="719" t="str">
        <f t="shared" si="24"/>
        <v>5yr</v>
      </c>
      <c r="AQ166" s="775" t="e">
        <f ca="1">_xll.BDP(T166,"YRS_TO_MTY_ISSUE")</f>
        <v>#NAME?</v>
      </c>
      <c r="AR166" s="794">
        <f t="shared" si="25"/>
        <v>5</v>
      </c>
      <c r="AS166" s="795"/>
      <c r="AT166" s="719" t="e">
        <f ca="1">_xll.BDP($T166,AT$1)</f>
        <v>#NAME?</v>
      </c>
      <c r="AU166" s="719" t="e">
        <f ca="1">_xll.BDP(T166,$AU$1)</f>
        <v>#NAME?</v>
      </c>
      <c r="AV166" s="719" t="e">
        <f ca="1">_xll.BDP(T166,$AV$1)</f>
        <v>#NAME?</v>
      </c>
      <c r="AW166" s="719" t="e">
        <f ca="1">_xll.BDP($T166,AW$1)</f>
        <v>#NAME?</v>
      </c>
      <c r="AX166" s="719" t="e">
        <f t="shared" ca="1" si="26"/>
        <v>#NAME?</v>
      </c>
      <c r="AY166" s="719" t="e">
        <f ca="1">_xll.BDP(T166,$AY$1)</f>
        <v>#NAME?</v>
      </c>
      <c r="AZ166" s="719" t="e">
        <f t="shared" ca="1" si="27"/>
        <v>#NAME?</v>
      </c>
      <c r="BA166" s="719" t="e">
        <f t="shared" ca="1" si="28"/>
        <v>#NAME?</v>
      </c>
      <c r="BB166" s="719" t="e">
        <f ca="1">VLOOKUP(Y166,Values!$H$2:$I$15,2,FALSE)</f>
        <v>#NAME?</v>
      </c>
    </row>
    <row r="167" spans="1:54" s="706" customFormat="1" ht="12.75" customHeight="1" x14ac:dyDescent="0.3">
      <c r="A167" s="707">
        <v>42016</v>
      </c>
      <c r="B167" s="706" t="s">
        <v>8908</v>
      </c>
      <c r="C167" s="708" t="s">
        <v>288</v>
      </c>
      <c r="D167" s="709">
        <v>1250</v>
      </c>
      <c r="E167" s="708" t="s">
        <v>66</v>
      </c>
      <c r="F167" s="710">
        <v>45678</v>
      </c>
      <c r="G167" s="711" t="s">
        <v>8907</v>
      </c>
      <c r="H167" s="712" t="s">
        <v>652</v>
      </c>
      <c r="I167" s="761" t="s">
        <v>713</v>
      </c>
      <c r="J167" s="761" t="s">
        <v>8909</v>
      </c>
      <c r="K167" s="712">
        <v>-17.5</v>
      </c>
      <c r="L167" s="714"/>
      <c r="M167" s="712"/>
      <c r="N167" s="706" t="s">
        <v>365</v>
      </c>
      <c r="O167" s="712">
        <v>2.67</v>
      </c>
      <c r="P167" s="708" t="s">
        <v>6521</v>
      </c>
      <c r="Q167" s="714"/>
      <c r="R167" s="708">
        <v>6.5</v>
      </c>
      <c r="S167" s="708" t="s">
        <v>8950</v>
      </c>
      <c r="T167" s="715" t="str">
        <f t="shared" si="20"/>
        <v>EK6929732 Corp</v>
      </c>
      <c r="U167" s="716" t="e">
        <f ca="1">_xll.BDP($T167,$U$1)</f>
        <v>#NAME?</v>
      </c>
      <c r="V167" s="715">
        <f t="shared" si="21"/>
        <v>1</v>
      </c>
      <c r="W167" s="715">
        <f t="shared" si="22"/>
        <v>3</v>
      </c>
      <c r="X167" s="715" t="str">
        <f t="shared" si="23"/>
        <v>Q1</v>
      </c>
      <c r="Y167" s="717" t="e">
        <f ca="1">_xll.BDP($T167,Y$1)</f>
        <v>#NAME?</v>
      </c>
      <c r="Z167" s="717" t="e">
        <f ca="1">_xll.BDP($T167,$Z$1)</f>
        <v>#NAME?</v>
      </c>
      <c r="AA167" s="717" t="e">
        <f ca="1">_xll.BDP($T167,AA$1)</f>
        <v>#NAME?</v>
      </c>
      <c r="AB167" s="718" t="e">
        <f ca="1">IF(AA167="FLOATING",J167,(_xll.BDP($T167,AB$1)/100))</f>
        <v>#NAME?</v>
      </c>
      <c r="AC167" s="719" t="e">
        <f ca="1">_xll.BDP(T167,$AC$1)</f>
        <v>#NAME?</v>
      </c>
      <c r="AD167" s="720" t="e">
        <f ca="1">_xll.BDP($T167,AD$1)</f>
        <v>#NAME?</v>
      </c>
      <c r="AE167" s="719" t="e">
        <f ca="1">_xll.BDP($T167,AE$1)</f>
        <v>#NAME?</v>
      </c>
      <c r="AF167" s="715" t="e">
        <f ca="1">_xll.BDP($T167,AF$1)</f>
        <v>#NAME?</v>
      </c>
      <c r="AG167" s="719" t="e">
        <f ca="1">_xll.BDP($T167,AG$1)</f>
        <v>#NAME?</v>
      </c>
      <c r="AH167" s="719" t="e">
        <f ca="1">VLOOKUP(AF167,Values!$A$1:$C$12,2,FALSE)</f>
        <v>#NAME?</v>
      </c>
      <c r="AI167" s="716" t="e">
        <f ca="1">_xll.BDP($T167,$AI$1)</f>
        <v>#NAME?</v>
      </c>
      <c r="AJ167" s="716" t="e">
        <f ca="1">_xll.BDP($T167,$AJ$1)</f>
        <v>#NAME?</v>
      </c>
      <c r="AK167" s="716" t="e">
        <f ca="1">_xll.BDP($T167,$AK$1)</f>
        <v>#NAME?</v>
      </c>
      <c r="AL167" s="721" t="e">
        <f ca="1">VLOOKUP(AK167,Values!$E$2:$F$8,2,)</f>
        <v>#NAME?</v>
      </c>
      <c r="AM167" s="719" t="e">
        <f ca="1">_xll.BDP($T167,$AM$1)</f>
        <v>#NAME?</v>
      </c>
      <c r="AN167" s="719" t="e">
        <f ca="1">_xll.BDP($T167,$AN$1)</f>
        <v>#NAME?</v>
      </c>
      <c r="AO167" s="719" t="e">
        <f ca="1">_xll.BDP($T167,$AO$1)</f>
        <v>#NAME?</v>
      </c>
      <c r="AP167" s="719" t="str">
        <f t="shared" si="24"/>
        <v>10yr</v>
      </c>
      <c r="AQ167" s="775" t="e">
        <f ca="1">_xll.BDP(T167,"YRS_TO_MTY_ISSUE")</f>
        <v>#NAME?</v>
      </c>
      <c r="AR167" s="794">
        <f t="shared" si="25"/>
        <v>10</v>
      </c>
      <c r="AS167" s="795"/>
      <c r="AT167" s="719" t="e">
        <f ca="1">_xll.BDP($T167,AT$1)</f>
        <v>#NAME?</v>
      </c>
      <c r="AU167" s="719" t="e">
        <f ca="1">_xll.BDP(T167,$AU$1)</f>
        <v>#NAME?</v>
      </c>
      <c r="AV167" s="719" t="e">
        <f ca="1">_xll.BDP(T167,$AV$1)</f>
        <v>#NAME?</v>
      </c>
      <c r="AW167" s="719" t="e">
        <f ca="1">_xll.BDP($T167,AW$1)</f>
        <v>#NAME?</v>
      </c>
      <c r="AX167" s="719" t="e">
        <f t="shared" ca="1" si="26"/>
        <v>#NAME?</v>
      </c>
      <c r="AY167" s="719" t="e">
        <f ca="1">_xll.BDP(T167,$AY$1)</f>
        <v>#NAME?</v>
      </c>
      <c r="AZ167" s="719" t="e">
        <f t="shared" ca="1" si="27"/>
        <v>#NAME?</v>
      </c>
      <c r="BA167" s="719" t="e">
        <f t="shared" ca="1" si="28"/>
        <v>#NAME?</v>
      </c>
      <c r="BB167" s="719" t="e">
        <f ca="1">VLOOKUP(Y167,Values!$H$2:$I$15,2,FALSE)</f>
        <v>#NAME?</v>
      </c>
    </row>
    <row r="168" spans="1:54" s="706" customFormat="1" ht="12.75" customHeight="1" x14ac:dyDescent="0.3">
      <c r="A168" s="707">
        <v>42016</v>
      </c>
      <c r="B168" s="706" t="s">
        <v>3846</v>
      </c>
      <c r="C168" s="708" t="s">
        <v>705</v>
      </c>
      <c r="D168" s="709">
        <v>500</v>
      </c>
      <c r="E168" s="708" t="s">
        <v>12</v>
      </c>
      <c r="F168" s="710">
        <v>43116</v>
      </c>
      <c r="G168" s="711" t="s">
        <v>8910</v>
      </c>
      <c r="H168" s="712" t="s">
        <v>2299</v>
      </c>
      <c r="I168" s="761" t="s">
        <v>2299</v>
      </c>
      <c r="J168" s="761" t="s">
        <v>8911</v>
      </c>
      <c r="K168" s="712">
        <v>-5</v>
      </c>
      <c r="L168" s="714"/>
      <c r="M168" s="712"/>
      <c r="N168" s="706" t="s">
        <v>411</v>
      </c>
      <c r="O168" s="712">
        <v>1.2</v>
      </c>
      <c r="P168" s="708" t="s">
        <v>1937</v>
      </c>
      <c r="Q168" s="714"/>
      <c r="R168" s="708">
        <v>0</v>
      </c>
      <c r="S168" s="708" t="s">
        <v>8953</v>
      </c>
      <c r="T168" s="715" t="str">
        <f t="shared" si="20"/>
        <v>EK6933759 Corp</v>
      </c>
      <c r="U168" s="716" t="e">
        <f ca="1">_xll.BDP($T168,$U$1)</f>
        <v>#NAME?</v>
      </c>
      <c r="V168" s="715">
        <f t="shared" si="21"/>
        <v>1</v>
      </c>
      <c r="W168" s="715">
        <f t="shared" si="22"/>
        <v>3</v>
      </c>
      <c r="X168" s="715" t="str">
        <f t="shared" si="23"/>
        <v>Q1</v>
      </c>
      <c r="Y168" s="717" t="e">
        <f ca="1">_xll.BDP($T168,Y$1)</f>
        <v>#NAME?</v>
      </c>
      <c r="Z168" s="717" t="e">
        <f ca="1">_xll.BDP($T168,$Z$1)</f>
        <v>#NAME?</v>
      </c>
      <c r="AA168" s="717" t="e">
        <f ca="1">_xll.BDP($T168,AA$1)</f>
        <v>#NAME?</v>
      </c>
      <c r="AB168" s="718" t="e">
        <f ca="1">IF(AA168="FLOATING",J168,(_xll.BDP($T168,AB$1)/100))</f>
        <v>#NAME?</v>
      </c>
      <c r="AC168" s="719" t="e">
        <f ca="1">_xll.BDP(T168,$AC$1)</f>
        <v>#NAME?</v>
      </c>
      <c r="AD168" s="720" t="e">
        <f ca="1">_xll.BDP($T168,AD$1)</f>
        <v>#NAME?</v>
      </c>
      <c r="AE168" s="719" t="e">
        <f ca="1">_xll.BDP($T168,AE$1)</f>
        <v>#NAME?</v>
      </c>
      <c r="AF168" s="715" t="e">
        <f ca="1">_xll.BDP($T168,AF$1)</f>
        <v>#NAME?</v>
      </c>
      <c r="AG168" s="719" t="e">
        <f ca="1">_xll.BDP($T168,AG$1)</f>
        <v>#NAME?</v>
      </c>
      <c r="AH168" s="719" t="e">
        <f ca="1">VLOOKUP(AF168,Values!$A$1:$C$12,2,FALSE)</f>
        <v>#NAME?</v>
      </c>
      <c r="AI168" s="716" t="e">
        <f ca="1">_xll.BDP($T168,$AI$1)</f>
        <v>#NAME?</v>
      </c>
      <c r="AJ168" s="716" t="e">
        <f ca="1">_xll.BDP($T168,$AJ$1)</f>
        <v>#NAME?</v>
      </c>
      <c r="AK168" s="716" t="e">
        <f ca="1">_xll.BDP($T168,$AK$1)</f>
        <v>#NAME?</v>
      </c>
      <c r="AL168" s="721" t="e">
        <f ca="1">VLOOKUP(AK168,Values!$E$2:$F$8,2,)</f>
        <v>#NAME?</v>
      </c>
      <c r="AM168" s="719" t="e">
        <f ca="1">_xll.BDP($T168,$AM$1)</f>
        <v>#NAME?</v>
      </c>
      <c r="AN168" s="719" t="e">
        <f ca="1">_xll.BDP($T168,$AN$1)</f>
        <v>#NAME?</v>
      </c>
      <c r="AO168" s="719" t="e">
        <f ca="1">_xll.BDP($T168,$AO$1)</f>
        <v>#NAME?</v>
      </c>
      <c r="AP168" s="719" t="str">
        <f t="shared" si="24"/>
        <v>3yr</v>
      </c>
      <c r="AQ168" s="775" t="e">
        <f ca="1">_xll.BDP(T168,"YRS_TO_MTY_ISSUE")</f>
        <v>#NAME?</v>
      </c>
      <c r="AR168" s="794">
        <f t="shared" si="25"/>
        <v>3</v>
      </c>
      <c r="AS168" s="795"/>
      <c r="AT168" s="719" t="e">
        <f ca="1">_xll.BDP($T168,AT$1)</f>
        <v>#NAME?</v>
      </c>
      <c r="AU168" s="719" t="e">
        <f ca="1">_xll.BDP(T168,$AU$1)</f>
        <v>#NAME?</v>
      </c>
      <c r="AV168" s="719" t="e">
        <f ca="1">_xll.BDP(T168,$AV$1)</f>
        <v>#NAME?</v>
      </c>
      <c r="AW168" s="719" t="e">
        <f ca="1">_xll.BDP($T168,AW$1)</f>
        <v>#NAME?</v>
      </c>
      <c r="AX168" s="719" t="e">
        <f t="shared" ca="1" si="26"/>
        <v>#NAME?</v>
      </c>
      <c r="AY168" s="719" t="e">
        <f ca="1">_xll.BDP(T168,$AY$1)</f>
        <v>#NAME?</v>
      </c>
      <c r="AZ168" s="719" t="e">
        <f t="shared" ca="1" si="27"/>
        <v>#NAME?</v>
      </c>
      <c r="BA168" s="719" t="e">
        <f t="shared" ca="1" si="28"/>
        <v>#NAME?</v>
      </c>
      <c r="BB168" s="719" t="e">
        <f ca="1">VLOOKUP(Y168,Values!$H$2:$I$15,2,FALSE)</f>
        <v>#NAME?</v>
      </c>
    </row>
    <row r="169" spans="1:54" s="706" customFormat="1" ht="12.75" customHeight="1" x14ac:dyDescent="0.3">
      <c r="A169" s="707">
        <v>42016</v>
      </c>
      <c r="B169" s="706" t="s">
        <v>8912</v>
      </c>
      <c r="C169" s="708" t="s">
        <v>705</v>
      </c>
      <c r="D169" s="709">
        <v>600</v>
      </c>
      <c r="E169" s="708" t="s">
        <v>12</v>
      </c>
      <c r="F169" s="710">
        <v>43116</v>
      </c>
      <c r="G169" s="711" t="s">
        <v>8910</v>
      </c>
      <c r="H169" s="712" t="s">
        <v>570</v>
      </c>
      <c r="I169" s="761" t="s">
        <v>4268</v>
      </c>
      <c r="J169" s="761" t="s">
        <v>670</v>
      </c>
      <c r="K169" s="712">
        <v>-5</v>
      </c>
      <c r="L169" s="714"/>
      <c r="M169" s="712"/>
      <c r="N169" s="706" t="s">
        <v>4377</v>
      </c>
      <c r="O169" s="712">
        <v>1.33</v>
      </c>
      <c r="P169" s="708" t="s">
        <v>1937</v>
      </c>
      <c r="Q169" s="714"/>
      <c r="R169" s="708">
        <v>0</v>
      </c>
      <c r="S169" s="708" t="s">
        <v>8952</v>
      </c>
      <c r="T169" s="715" t="str">
        <f t="shared" si="20"/>
        <v>EK6933395 Corp</v>
      </c>
      <c r="U169" s="716" t="e">
        <f ca="1">_xll.BDP($T169,$U$1)</f>
        <v>#NAME?</v>
      </c>
      <c r="V169" s="715">
        <f t="shared" si="21"/>
        <v>1</v>
      </c>
      <c r="W169" s="715">
        <f t="shared" si="22"/>
        <v>3</v>
      </c>
      <c r="X169" s="715" t="str">
        <f t="shared" si="23"/>
        <v>Q1</v>
      </c>
      <c r="Y169" s="717" t="e">
        <f ca="1">_xll.BDP($T169,Y$1)</f>
        <v>#NAME?</v>
      </c>
      <c r="Z169" s="717" t="e">
        <f ca="1">_xll.BDP($T169,$Z$1)</f>
        <v>#NAME?</v>
      </c>
      <c r="AA169" s="717" t="e">
        <f ca="1">_xll.BDP($T169,AA$1)</f>
        <v>#NAME?</v>
      </c>
      <c r="AB169" s="718" t="e">
        <f ca="1">IF(AA169="FLOATING",J169,(_xll.BDP($T169,AB$1)/100))</f>
        <v>#NAME?</v>
      </c>
      <c r="AC169" s="719" t="e">
        <f ca="1">_xll.BDP(T169,$AC$1)</f>
        <v>#NAME?</v>
      </c>
      <c r="AD169" s="720" t="e">
        <f ca="1">_xll.BDP($T169,AD$1)</f>
        <v>#NAME?</v>
      </c>
      <c r="AE169" s="719" t="e">
        <f ca="1">_xll.BDP($T169,AE$1)</f>
        <v>#NAME?</v>
      </c>
      <c r="AF169" s="715" t="e">
        <f ca="1">_xll.BDP($T169,AF$1)</f>
        <v>#NAME?</v>
      </c>
      <c r="AG169" s="719" t="e">
        <f ca="1">_xll.BDP($T169,AG$1)</f>
        <v>#NAME?</v>
      </c>
      <c r="AH169" s="719" t="e">
        <f ca="1">VLOOKUP(AF169,Values!$A$1:$C$12,2,FALSE)</f>
        <v>#NAME?</v>
      </c>
      <c r="AI169" s="716" t="e">
        <f ca="1">_xll.BDP($T169,$AI$1)</f>
        <v>#NAME?</v>
      </c>
      <c r="AJ169" s="716" t="e">
        <f ca="1">_xll.BDP($T169,$AJ$1)</f>
        <v>#NAME?</v>
      </c>
      <c r="AK169" s="716" t="e">
        <f ca="1">_xll.BDP($T169,$AK$1)</f>
        <v>#NAME?</v>
      </c>
      <c r="AL169" s="721" t="e">
        <f ca="1">VLOOKUP(AK169,Values!$E$2:$F$8,2,)</f>
        <v>#NAME?</v>
      </c>
      <c r="AM169" s="719" t="e">
        <f ca="1">_xll.BDP($T169,$AM$1)</f>
        <v>#NAME?</v>
      </c>
      <c r="AN169" s="719" t="e">
        <f ca="1">_xll.BDP($T169,$AN$1)</f>
        <v>#NAME?</v>
      </c>
      <c r="AO169" s="719" t="e">
        <f ca="1">_xll.BDP($T169,$AO$1)</f>
        <v>#NAME?</v>
      </c>
      <c r="AP169" s="719" t="str">
        <f t="shared" si="24"/>
        <v>3yr</v>
      </c>
      <c r="AQ169" s="775" t="e">
        <f ca="1">_xll.BDP(T169,"YRS_TO_MTY_ISSUE")</f>
        <v>#NAME?</v>
      </c>
      <c r="AR169" s="794">
        <f t="shared" si="25"/>
        <v>3</v>
      </c>
      <c r="AS169" s="795"/>
      <c r="AT169" s="719" t="e">
        <f ca="1">_xll.BDP($T169,AT$1)</f>
        <v>#NAME?</v>
      </c>
      <c r="AU169" s="719" t="e">
        <f ca="1">_xll.BDP(T169,$AU$1)</f>
        <v>#NAME?</v>
      </c>
      <c r="AV169" s="719" t="e">
        <f ca="1">_xll.BDP(T169,$AV$1)</f>
        <v>#NAME?</v>
      </c>
      <c r="AW169" s="719" t="e">
        <f ca="1">_xll.BDP($T169,AW$1)</f>
        <v>#NAME?</v>
      </c>
      <c r="AX169" s="719" t="e">
        <f t="shared" ca="1" si="26"/>
        <v>#NAME?</v>
      </c>
      <c r="AY169" s="719" t="e">
        <f ca="1">_xll.BDP(T169,$AY$1)</f>
        <v>#NAME?</v>
      </c>
      <c r="AZ169" s="719" t="e">
        <f t="shared" ca="1" si="27"/>
        <v>#NAME?</v>
      </c>
      <c r="BA169" s="719" t="e">
        <f t="shared" ca="1" si="28"/>
        <v>#NAME?</v>
      </c>
      <c r="BB169" s="719" t="e">
        <f ca="1">VLOOKUP(Y169,Values!$H$2:$I$15,2,FALSE)</f>
        <v>#NAME?</v>
      </c>
    </row>
    <row r="170" spans="1:54" s="706" customFormat="1" ht="12.75" customHeight="1" x14ac:dyDescent="0.3">
      <c r="A170" s="707">
        <v>42016</v>
      </c>
      <c r="B170" s="706" t="s">
        <v>8913</v>
      </c>
      <c r="C170" s="708" t="s">
        <v>235</v>
      </c>
      <c r="D170" s="709">
        <v>500</v>
      </c>
      <c r="E170" s="708" t="s">
        <v>66</v>
      </c>
      <c r="F170" s="710">
        <v>45689</v>
      </c>
      <c r="G170" s="711" t="s">
        <v>8914</v>
      </c>
      <c r="H170" s="712" t="s">
        <v>4182</v>
      </c>
      <c r="I170" s="761" t="s">
        <v>887</v>
      </c>
      <c r="J170" s="761" t="s">
        <v>4604</v>
      </c>
      <c r="K170" s="712">
        <v>-12.5</v>
      </c>
      <c r="L170" s="714"/>
      <c r="M170" s="712"/>
      <c r="N170" s="706" t="s">
        <v>3748</v>
      </c>
      <c r="O170" s="712">
        <v>3.2</v>
      </c>
      <c r="P170" s="708" t="s">
        <v>1937</v>
      </c>
      <c r="Q170" s="714"/>
      <c r="R170" s="708">
        <v>0</v>
      </c>
      <c r="S170" s="708" t="s">
        <v>8954</v>
      </c>
      <c r="T170" s="715" t="str">
        <f t="shared" si="20"/>
        <v>EK6939517 Corp</v>
      </c>
      <c r="U170" s="716" t="e">
        <f ca="1">_xll.BDP($T170,$U$1)</f>
        <v>#NAME?</v>
      </c>
      <c r="V170" s="715">
        <f t="shared" si="21"/>
        <v>1</v>
      </c>
      <c r="W170" s="715">
        <f t="shared" si="22"/>
        <v>3</v>
      </c>
      <c r="X170" s="715" t="str">
        <f t="shared" si="23"/>
        <v>Q1</v>
      </c>
      <c r="Y170" s="717" t="e">
        <f ca="1">_xll.BDP($T170,Y$1)</f>
        <v>#NAME?</v>
      </c>
      <c r="Z170" s="717" t="e">
        <f ca="1">_xll.BDP($T170,$Z$1)</f>
        <v>#NAME?</v>
      </c>
      <c r="AA170" s="717" t="e">
        <f ca="1">_xll.BDP($T170,AA$1)</f>
        <v>#NAME?</v>
      </c>
      <c r="AB170" s="718" t="e">
        <f ca="1">IF(AA170="FLOATING",J170,(_xll.BDP($T170,AB$1)/100))</f>
        <v>#NAME?</v>
      </c>
      <c r="AC170" s="719" t="e">
        <f ca="1">_xll.BDP(T170,$AC$1)</f>
        <v>#NAME?</v>
      </c>
      <c r="AD170" s="720" t="e">
        <f ca="1">_xll.BDP($T170,AD$1)</f>
        <v>#NAME?</v>
      </c>
      <c r="AE170" s="719" t="e">
        <f ca="1">_xll.BDP($T170,AE$1)</f>
        <v>#NAME?</v>
      </c>
      <c r="AF170" s="715" t="e">
        <f ca="1">_xll.BDP($T170,AF$1)</f>
        <v>#NAME?</v>
      </c>
      <c r="AG170" s="719" t="e">
        <f ca="1">_xll.BDP($T170,AG$1)</f>
        <v>#NAME?</v>
      </c>
      <c r="AH170" s="719" t="e">
        <f ca="1">VLOOKUP(AF170,Values!$A$1:$C$12,2,FALSE)</f>
        <v>#NAME?</v>
      </c>
      <c r="AI170" s="716" t="e">
        <f ca="1">_xll.BDP($T170,$AI$1)</f>
        <v>#NAME?</v>
      </c>
      <c r="AJ170" s="716" t="e">
        <f ca="1">_xll.BDP($T170,$AJ$1)</f>
        <v>#NAME?</v>
      </c>
      <c r="AK170" s="716" t="e">
        <f ca="1">_xll.BDP($T170,$AK$1)</f>
        <v>#NAME?</v>
      </c>
      <c r="AL170" s="721" t="e">
        <f ca="1">VLOOKUP(AK170,Values!$E$2:$F$8,2,)</f>
        <v>#NAME?</v>
      </c>
      <c r="AM170" s="719" t="e">
        <f ca="1">_xll.BDP($T170,$AM$1)</f>
        <v>#NAME?</v>
      </c>
      <c r="AN170" s="719" t="e">
        <f ca="1">_xll.BDP($T170,$AN$1)</f>
        <v>#NAME?</v>
      </c>
      <c r="AO170" s="719" t="e">
        <f ca="1">_xll.BDP($T170,$AO$1)</f>
        <v>#NAME?</v>
      </c>
      <c r="AP170" s="719" t="str">
        <f t="shared" si="24"/>
        <v>10yr</v>
      </c>
      <c r="AQ170" s="775" t="e">
        <f ca="1">_xll.BDP(T170,"YRS_TO_MTY_ISSUE")</f>
        <v>#NAME?</v>
      </c>
      <c r="AR170" s="794">
        <f t="shared" si="25"/>
        <v>10.1</v>
      </c>
      <c r="AS170" s="795"/>
      <c r="AT170" s="719" t="e">
        <f ca="1">_xll.BDP($T170,AT$1)</f>
        <v>#NAME?</v>
      </c>
      <c r="AU170" s="719" t="e">
        <f ca="1">_xll.BDP(T170,$AU$1)</f>
        <v>#NAME?</v>
      </c>
      <c r="AV170" s="719" t="e">
        <f ca="1">_xll.BDP(T170,$AV$1)</f>
        <v>#NAME?</v>
      </c>
      <c r="AW170" s="719" t="e">
        <f ca="1">_xll.BDP($T170,AW$1)</f>
        <v>#NAME?</v>
      </c>
      <c r="AX170" s="719" t="e">
        <f t="shared" ca="1" si="26"/>
        <v>#NAME?</v>
      </c>
      <c r="AY170" s="719" t="e">
        <f ca="1">_xll.BDP(T170,$AY$1)</f>
        <v>#NAME?</v>
      </c>
      <c r="AZ170" s="719" t="e">
        <f t="shared" ca="1" si="27"/>
        <v>#NAME?</v>
      </c>
      <c r="BA170" s="719" t="e">
        <f t="shared" ca="1" si="28"/>
        <v>#NAME?</v>
      </c>
      <c r="BB170" s="719" t="e">
        <f ca="1">VLOOKUP(Y170,Values!$H$2:$I$15,2,FALSE)</f>
        <v>#NAME?</v>
      </c>
    </row>
    <row r="171" spans="1:54" s="706" customFormat="1" ht="12.75" customHeight="1" x14ac:dyDescent="0.3">
      <c r="A171" s="707">
        <v>42016</v>
      </c>
      <c r="B171" s="706" t="s">
        <v>8915</v>
      </c>
      <c r="C171" s="708" t="s">
        <v>127</v>
      </c>
      <c r="D171" s="709">
        <v>1000</v>
      </c>
      <c r="E171" s="708" t="s">
        <v>37</v>
      </c>
      <c r="F171" s="710">
        <v>43851</v>
      </c>
      <c r="G171" s="711" t="s">
        <v>8916</v>
      </c>
      <c r="H171" s="712" t="s">
        <v>160</v>
      </c>
      <c r="I171" s="761" t="s">
        <v>837</v>
      </c>
      <c r="J171" s="761" t="s">
        <v>6816</v>
      </c>
      <c r="K171" s="712">
        <v>-14.5</v>
      </c>
      <c r="L171" s="714"/>
      <c r="M171" s="712"/>
      <c r="N171" s="706" t="s">
        <v>4211</v>
      </c>
      <c r="O171" s="712">
        <v>2.6</v>
      </c>
      <c r="P171" s="708" t="s">
        <v>1890</v>
      </c>
      <c r="Q171" s="714"/>
      <c r="R171" s="708">
        <v>5</v>
      </c>
      <c r="S171" s="708" t="s">
        <v>8955</v>
      </c>
      <c r="T171" s="715" t="str">
        <f t="shared" si="20"/>
        <v>EK6939632 Corp</v>
      </c>
      <c r="U171" s="716" t="e">
        <f ca="1">_xll.BDP($T171,$U$1)</f>
        <v>#NAME?</v>
      </c>
      <c r="V171" s="715">
        <f t="shared" si="21"/>
        <v>1</v>
      </c>
      <c r="W171" s="715">
        <f t="shared" si="22"/>
        <v>3</v>
      </c>
      <c r="X171" s="715" t="str">
        <f t="shared" si="23"/>
        <v>Q1</v>
      </c>
      <c r="Y171" s="717" t="e">
        <f ca="1">_xll.BDP($T171,Y$1)</f>
        <v>#NAME?</v>
      </c>
      <c r="Z171" s="717" t="e">
        <f ca="1">_xll.BDP($T171,$Z$1)</f>
        <v>#NAME?</v>
      </c>
      <c r="AA171" s="717" t="e">
        <f ca="1">_xll.BDP($T171,AA$1)</f>
        <v>#NAME?</v>
      </c>
      <c r="AB171" s="718" t="e">
        <f ca="1">IF(AA171="FLOATING",J171,(_xll.BDP($T171,AB$1)/100))</f>
        <v>#NAME?</v>
      </c>
      <c r="AC171" s="719" t="e">
        <f ca="1">_xll.BDP(T171,$AC$1)</f>
        <v>#NAME?</v>
      </c>
      <c r="AD171" s="720" t="e">
        <f ca="1">_xll.BDP($T171,AD$1)</f>
        <v>#NAME?</v>
      </c>
      <c r="AE171" s="719" t="e">
        <f ca="1">_xll.BDP($T171,AE$1)</f>
        <v>#NAME?</v>
      </c>
      <c r="AF171" s="715" t="e">
        <f ca="1">_xll.BDP($T171,AF$1)</f>
        <v>#NAME?</v>
      </c>
      <c r="AG171" s="719" t="e">
        <f ca="1">_xll.BDP($T171,AG$1)</f>
        <v>#NAME?</v>
      </c>
      <c r="AH171" s="719" t="e">
        <f ca="1">VLOOKUP(AF171,Values!$A$1:$C$12,2,FALSE)</f>
        <v>#NAME?</v>
      </c>
      <c r="AI171" s="716" t="e">
        <f ca="1">_xll.BDP($T171,$AI$1)</f>
        <v>#NAME?</v>
      </c>
      <c r="AJ171" s="716" t="e">
        <f ca="1">_xll.BDP($T171,$AJ$1)</f>
        <v>#NAME?</v>
      </c>
      <c r="AK171" s="716" t="e">
        <f ca="1">_xll.BDP($T171,$AK$1)</f>
        <v>#NAME?</v>
      </c>
      <c r="AL171" s="721" t="e">
        <f ca="1">VLOOKUP(AK171,Values!$E$2:$F$8,2,)</f>
        <v>#NAME?</v>
      </c>
      <c r="AM171" s="719" t="e">
        <f ca="1">_xll.BDP($T171,$AM$1)</f>
        <v>#NAME?</v>
      </c>
      <c r="AN171" s="719" t="e">
        <f ca="1">_xll.BDP($T171,$AN$1)</f>
        <v>#NAME?</v>
      </c>
      <c r="AO171" s="719" t="e">
        <f ca="1">_xll.BDP($T171,$AO$1)</f>
        <v>#NAME?</v>
      </c>
      <c r="AP171" s="719" t="str">
        <f t="shared" si="24"/>
        <v>5yr</v>
      </c>
      <c r="AQ171" s="775" t="e">
        <f ca="1">_xll.BDP(T171,"YRS_TO_MTY_ISSUE")</f>
        <v>#NAME?</v>
      </c>
      <c r="AR171" s="794">
        <f t="shared" si="25"/>
        <v>5</v>
      </c>
      <c r="AS171" s="795"/>
      <c r="AT171" s="719" t="e">
        <f ca="1">_xll.BDP($T171,AT$1)</f>
        <v>#NAME?</v>
      </c>
      <c r="AU171" s="719" t="e">
        <f ca="1">_xll.BDP(T171,$AU$1)</f>
        <v>#NAME?</v>
      </c>
      <c r="AV171" s="719" t="e">
        <f ca="1">_xll.BDP(T171,$AV$1)</f>
        <v>#NAME?</v>
      </c>
      <c r="AW171" s="719" t="e">
        <f ca="1">_xll.BDP($T171,AW$1)</f>
        <v>#NAME?</v>
      </c>
      <c r="AX171" s="719" t="e">
        <f t="shared" ca="1" si="26"/>
        <v>#NAME?</v>
      </c>
      <c r="AY171" s="719" t="e">
        <f ca="1">_xll.BDP(T171,$AY$1)</f>
        <v>#NAME?</v>
      </c>
      <c r="AZ171" s="719" t="e">
        <f t="shared" ca="1" si="27"/>
        <v>#NAME?</v>
      </c>
      <c r="BA171" s="719" t="e">
        <f t="shared" ca="1" si="28"/>
        <v>#NAME?</v>
      </c>
      <c r="BB171" s="719" t="e">
        <f ca="1">VLOOKUP(Y171,Values!$H$2:$I$15,2,FALSE)</f>
        <v>#NAME?</v>
      </c>
    </row>
    <row r="172" spans="1:54" s="706" customFormat="1" ht="12.75" customHeight="1" x14ac:dyDescent="0.3">
      <c r="A172" s="707">
        <v>42016</v>
      </c>
      <c r="B172" s="706" t="s">
        <v>524</v>
      </c>
      <c r="C172" s="708" t="s">
        <v>276</v>
      </c>
      <c r="D172" s="709">
        <v>1200</v>
      </c>
      <c r="E172" s="708" t="s">
        <v>2331</v>
      </c>
      <c r="F172" s="710">
        <v>49324</v>
      </c>
      <c r="G172" s="711" t="s">
        <v>8917</v>
      </c>
      <c r="H172" s="712" t="s">
        <v>2052</v>
      </c>
      <c r="I172" s="761" t="s">
        <v>282</v>
      </c>
      <c r="J172" s="761" t="s">
        <v>283</v>
      </c>
      <c r="K172" s="712">
        <v>-15</v>
      </c>
      <c r="L172" s="714"/>
      <c r="M172" s="712"/>
      <c r="N172" s="706" t="s">
        <v>240</v>
      </c>
      <c r="O172" s="712">
        <v>3.4</v>
      </c>
      <c r="P172" s="708" t="s">
        <v>1900</v>
      </c>
      <c r="Q172" s="714"/>
      <c r="R172" s="708">
        <v>10</v>
      </c>
      <c r="S172" s="708" t="s">
        <v>8956</v>
      </c>
      <c r="T172" s="715" t="str">
        <f t="shared" si="20"/>
        <v>EK6939871 Corp</v>
      </c>
      <c r="U172" s="716" t="e">
        <f ca="1">_xll.BDP($T172,$U$1)</f>
        <v>#NAME?</v>
      </c>
      <c r="V172" s="715">
        <f t="shared" si="21"/>
        <v>1</v>
      </c>
      <c r="W172" s="715">
        <f t="shared" si="22"/>
        <v>3</v>
      </c>
      <c r="X172" s="715" t="str">
        <f t="shared" si="23"/>
        <v>Q1</v>
      </c>
      <c r="Y172" s="717" t="e">
        <f ca="1">_xll.BDP($T172,Y$1)</f>
        <v>#NAME?</v>
      </c>
      <c r="Z172" s="717" t="e">
        <f ca="1">_xll.BDP($T172,$Z$1)</f>
        <v>#NAME?</v>
      </c>
      <c r="AA172" s="717" t="e">
        <f ca="1">_xll.BDP($T172,AA$1)</f>
        <v>#NAME?</v>
      </c>
      <c r="AB172" s="718" t="e">
        <f ca="1">IF(AA172="FLOATING",J172,(_xll.BDP($T172,AB$1)/100))</f>
        <v>#NAME?</v>
      </c>
      <c r="AC172" s="719" t="e">
        <f ca="1">_xll.BDP(T172,$AC$1)</f>
        <v>#NAME?</v>
      </c>
      <c r="AD172" s="720" t="e">
        <f ca="1">_xll.BDP($T172,AD$1)</f>
        <v>#NAME?</v>
      </c>
      <c r="AE172" s="719" t="e">
        <f ca="1">_xll.BDP($T172,AE$1)</f>
        <v>#NAME?</v>
      </c>
      <c r="AF172" s="715" t="e">
        <f ca="1">_xll.BDP($T172,AF$1)</f>
        <v>#NAME?</v>
      </c>
      <c r="AG172" s="719" t="e">
        <f ca="1">_xll.BDP($T172,AG$1)</f>
        <v>#NAME?</v>
      </c>
      <c r="AH172" s="719" t="e">
        <f ca="1">VLOOKUP(AF172,Values!$A$1:$C$12,2,FALSE)</f>
        <v>#NAME?</v>
      </c>
      <c r="AI172" s="716" t="e">
        <f ca="1">_xll.BDP($T172,$AI$1)</f>
        <v>#NAME?</v>
      </c>
      <c r="AJ172" s="716" t="e">
        <f ca="1">_xll.BDP($T172,$AJ$1)</f>
        <v>#NAME?</v>
      </c>
      <c r="AK172" s="716" t="e">
        <f ca="1">_xll.BDP($T172,$AK$1)</f>
        <v>#NAME?</v>
      </c>
      <c r="AL172" s="721" t="e">
        <f ca="1">VLOOKUP(AK172,Values!$E$2:$F$8,2,)</f>
        <v>#NAME?</v>
      </c>
      <c r="AM172" s="719" t="e">
        <f ca="1">_xll.BDP($T172,$AM$1)</f>
        <v>#NAME?</v>
      </c>
      <c r="AN172" s="719" t="e">
        <f ca="1">_xll.BDP($T172,$AN$1)</f>
        <v>#NAME?</v>
      </c>
      <c r="AO172" s="719" t="e">
        <f ca="1">_xll.BDP($T172,$AO$1)</f>
        <v>#NAME?</v>
      </c>
      <c r="AP172" s="719" t="str">
        <f t="shared" si="24"/>
        <v>20yr</v>
      </c>
      <c r="AQ172" s="775" t="e">
        <f ca="1">_xll.BDP(T172,"YRS_TO_MTY_ISSUE")</f>
        <v>#NAME?</v>
      </c>
      <c r="AR172" s="794">
        <f t="shared" si="25"/>
        <v>20</v>
      </c>
      <c r="AS172" s="795"/>
      <c r="AT172" s="719" t="e">
        <f ca="1">_xll.BDP($T172,AT$1)</f>
        <v>#NAME?</v>
      </c>
      <c r="AU172" s="719" t="e">
        <f ca="1">_xll.BDP(T172,$AU$1)</f>
        <v>#NAME?</v>
      </c>
      <c r="AV172" s="719" t="e">
        <f ca="1">_xll.BDP(T172,$AV$1)</f>
        <v>#NAME?</v>
      </c>
      <c r="AW172" s="719" t="e">
        <f ca="1">_xll.BDP($T172,AW$1)</f>
        <v>#NAME?</v>
      </c>
      <c r="AX172" s="719" t="e">
        <f t="shared" ca="1" si="26"/>
        <v>#NAME?</v>
      </c>
      <c r="AY172" s="719" t="e">
        <f ca="1">_xll.BDP(T172,$AY$1)</f>
        <v>#NAME?</v>
      </c>
      <c r="AZ172" s="719" t="e">
        <f t="shared" ca="1" si="27"/>
        <v>#NAME?</v>
      </c>
      <c r="BA172" s="719" t="e">
        <f t="shared" ca="1" si="28"/>
        <v>#NAME?</v>
      </c>
      <c r="BB172" s="719" t="e">
        <f ca="1">VLOOKUP(Y172,Values!$H$2:$I$15,2,FALSE)</f>
        <v>#NAME?</v>
      </c>
    </row>
    <row r="173" spans="1:54" s="706" customFormat="1" ht="12.75" customHeight="1" x14ac:dyDescent="0.3">
      <c r="A173" s="707">
        <v>42016</v>
      </c>
      <c r="B173" s="706" t="s">
        <v>8918</v>
      </c>
      <c r="C173" s="708" t="s">
        <v>276</v>
      </c>
      <c r="D173" s="709">
        <v>800</v>
      </c>
      <c r="E173" s="708" t="s">
        <v>149</v>
      </c>
      <c r="F173" s="710">
        <v>56629</v>
      </c>
      <c r="G173" s="711" t="s">
        <v>8917</v>
      </c>
      <c r="H173" s="712" t="s">
        <v>1756</v>
      </c>
      <c r="I173" s="761" t="s">
        <v>4182</v>
      </c>
      <c r="J173" s="761" t="s">
        <v>325</v>
      </c>
      <c r="K173" s="712">
        <v>-7.5</v>
      </c>
      <c r="L173" s="714"/>
      <c r="M173" s="712"/>
      <c r="N173" s="706" t="s">
        <v>3761</v>
      </c>
      <c r="O173" s="712">
        <v>1.68</v>
      </c>
      <c r="P173" s="708" t="s">
        <v>1900</v>
      </c>
      <c r="Q173" s="714"/>
      <c r="R173" s="708">
        <v>10</v>
      </c>
      <c r="S173" s="708" t="s">
        <v>8957</v>
      </c>
      <c r="T173" s="715" t="str">
        <f t="shared" si="20"/>
        <v>EK6940051 Corp</v>
      </c>
      <c r="U173" s="716" t="e">
        <f ca="1">_xll.BDP($T173,$U$1)</f>
        <v>#NAME?</v>
      </c>
      <c r="V173" s="715">
        <f t="shared" si="21"/>
        <v>1</v>
      </c>
      <c r="W173" s="715">
        <f t="shared" si="22"/>
        <v>3</v>
      </c>
      <c r="X173" s="715" t="str">
        <f t="shared" si="23"/>
        <v>Q1</v>
      </c>
      <c r="Y173" s="717" t="e">
        <f ca="1">_xll.BDP($T173,Y$1)</f>
        <v>#NAME?</v>
      </c>
      <c r="Z173" s="717" t="e">
        <f ca="1">_xll.BDP($T173,$Z$1)</f>
        <v>#NAME?</v>
      </c>
      <c r="AA173" s="717" t="e">
        <f ca="1">_xll.BDP($T173,AA$1)</f>
        <v>#NAME?</v>
      </c>
      <c r="AB173" s="718" t="e">
        <f ca="1">IF(AA173="FLOATING",J173,(_xll.BDP($T173,AB$1)/100))</f>
        <v>#NAME?</v>
      </c>
      <c r="AC173" s="719" t="e">
        <f ca="1">_xll.BDP(T173,$AC$1)</f>
        <v>#NAME?</v>
      </c>
      <c r="AD173" s="720" t="e">
        <f ca="1">_xll.BDP($T173,AD$1)</f>
        <v>#NAME?</v>
      </c>
      <c r="AE173" s="719" t="e">
        <f ca="1">_xll.BDP($T173,AE$1)</f>
        <v>#NAME?</v>
      </c>
      <c r="AF173" s="715" t="e">
        <f ca="1">_xll.BDP($T173,AF$1)</f>
        <v>#NAME?</v>
      </c>
      <c r="AG173" s="719" t="e">
        <f ca="1">_xll.BDP($T173,AG$1)</f>
        <v>#NAME?</v>
      </c>
      <c r="AH173" s="719" t="e">
        <f ca="1">VLOOKUP(AF173,Values!$A$1:$C$12,2,FALSE)</f>
        <v>#NAME?</v>
      </c>
      <c r="AI173" s="716" t="e">
        <f ca="1">_xll.BDP($T173,$AI$1)</f>
        <v>#NAME?</v>
      </c>
      <c r="AJ173" s="716" t="e">
        <f ca="1">_xll.BDP($T173,$AJ$1)</f>
        <v>#NAME?</v>
      </c>
      <c r="AK173" s="716" t="e">
        <f ca="1">_xll.BDP($T173,$AK$1)</f>
        <v>#NAME?</v>
      </c>
      <c r="AL173" s="721" t="e">
        <f ca="1">VLOOKUP(AK173,Values!$E$2:$F$8,2,)</f>
        <v>#NAME?</v>
      </c>
      <c r="AM173" s="719" t="e">
        <f ca="1">_xll.BDP($T173,$AM$1)</f>
        <v>#NAME?</v>
      </c>
      <c r="AN173" s="719" t="e">
        <f ca="1">_xll.BDP($T173,$AN$1)</f>
        <v>#NAME?</v>
      </c>
      <c r="AO173" s="719" t="e">
        <f ca="1">_xll.BDP($T173,$AO$1)</f>
        <v>#NAME?</v>
      </c>
      <c r="AP173" s="719" t="str">
        <f t="shared" si="24"/>
        <v>40yr</v>
      </c>
      <c r="AQ173" s="775" t="e">
        <f ca="1">_xll.BDP(T173,"YRS_TO_MTY_ISSUE")</f>
        <v>#NAME?</v>
      </c>
      <c r="AR173" s="794">
        <f t="shared" si="25"/>
        <v>40</v>
      </c>
      <c r="AS173" s="795"/>
      <c r="AT173" s="719" t="e">
        <f ca="1">_xll.BDP($T173,AT$1)</f>
        <v>#NAME?</v>
      </c>
      <c r="AU173" s="719" t="e">
        <f ca="1">_xll.BDP(T173,$AU$1)</f>
        <v>#NAME?</v>
      </c>
      <c r="AV173" s="719" t="e">
        <f ca="1">_xll.BDP(T173,$AV$1)</f>
        <v>#NAME?</v>
      </c>
      <c r="AW173" s="719" t="e">
        <f ca="1">_xll.BDP($T173,AW$1)</f>
        <v>#NAME?</v>
      </c>
      <c r="AX173" s="719" t="e">
        <f t="shared" ca="1" si="26"/>
        <v>#NAME?</v>
      </c>
      <c r="AY173" s="719" t="e">
        <f ca="1">_xll.BDP(T173,$AY$1)</f>
        <v>#NAME?</v>
      </c>
      <c r="AZ173" s="719" t="e">
        <f t="shared" ca="1" si="27"/>
        <v>#NAME?</v>
      </c>
      <c r="BA173" s="719" t="e">
        <f t="shared" ca="1" si="28"/>
        <v>#NAME?</v>
      </c>
      <c r="BB173" s="719" t="e">
        <f ca="1">VLOOKUP(Y173,Values!$H$2:$I$15,2,FALSE)</f>
        <v>#NAME?</v>
      </c>
    </row>
    <row r="174" spans="1:54" s="706" customFormat="1" ht="12.75" customHeight="1" x14ac:dyDescent="0.3">
      <c r="A174" s="707">
        <v>42016</v>
      </c>
      <c r="B174" s="706" t="s">
        <v>8919</v>
      </c>
      <c r="C174" s="708" t="s">
        <v>208</v>
      </c>
      <c r="D174" s="709">
        <v>150</v>
      </c>
      <c r="E174" s="708" t="s">
        <v>12</v>
      </c>
      <c r="F174" s="710">
        <v>43115</v>
      </c>
      <c r="G174" s="711" t="s">
        <v>6478</v>
      </c>
      <c r="H174" s="712" t="s">
        <v>631</v>
      </c>
      <c r="I174" s="761" t="s">
        <v>952</v>
      </c>
      <c r="J174" s="761" t="s">
        <v>191</v>
      </c>
      <c r="K174" s="712">
        <v>-15</v>
      </c>
      <c r="L174" s="714"/>
      <c r="M174" s="712"/>
      <c r="N174" s="706" t="s">
        <v>618</v>
      </c>
      <c r="O174" s="712">
        <v>5</v>
      </c>
      <c r="P174" s="708" t="s">
        <v>1994</v>
      </c>
      <c r="Q174" s="714"/>
      <c r="R174" s="708">
        <v>2</v>
      </c>
      <c r="S174" s="708" t="s">
        <v>8958</v>
      </c>
      <c r="T174" s="715" t="str">
        <f t="shared" si="20"/>
        <v>EK6940234 Corp</v>
      </c>
      <c r="U174" s="716" t="e">
        <f ca="1">_xll.BDP($T174,$U$1)</f>
        <v>#NAME?</v>
      </c>
      <c r="V174" s="715">
        <f t="shared" si="21"/>
        <v>1</v>
      </c>
      <c r="W174" s="715">
        <f t="shared" si="22"/>
        <v>3</v>
      </c>
      <c r="X174" s="715" t="str">
        <f t="shared" si="23"/>
        <v>Q1</v>
      </c>
      <c r="Y174" s="717" t="e">
        <f ca="1">_xll.BDP($T174,Y$1)</f>
        <v>#NAME?</v>
      </c>
      <c r="Z174" s="717" t="e">
        <f ca="1">_xll.BDP($T174,$Z$1)</f>
        <v>#NAME?</v>
      </c>
      <c r="AA174" s="717" t="e">
        <f ca="1">_xll.BDP($T174,AA$1)</f>
        <v>#NAME?</v>
      </c>
      <c r="AB174" s="718" t="e">
        <f ca="1">IF(AA174="FLOATING",J174,(_xll.BDP($T174,AB$1)/100))</f>
        <v>#NAME?</v>
      </c>
      <c r="AC174" s="719" t="e">
        <f ca="1">_xll.BDP(T174,$AC$1)</f>
        <v>#NAME?</v>
      </c>
      <c r="AD174" s="720" t="e">
        <f ca="1">_xll.BDP($T174,AD$1)</f>
        <v>#NAME?</v>
      </c>
      <c r="AE174" s="719" t="e">
        <f ca="1">_xll.BDP($T174,AE$1)</f>
        <v>#NAME?</v>
      </c>
      <c r="AF174" s="715" t="e">
        <f ca="1">_xll.BDP($T174,AF$1)</f>
        <v>#NAME?</v>
      </c>
      <c r="AG174" s="719" t="e">
        <f ca="1">_xll.BDP($T174,AG$1)</f>
        <v>#NAME?</v>
      </c>
      <c r="AH174" s="719" t="e">
        <f ca="1">VLOOKUP(AF174,Values!$A$1:$C$12,2,FALSE)</f>
        <v>#NAME?</v>
      </c>
      <c r="AI174" s="716" t="e">
        <f ca="1">_xll.BDP($T174,$AI$1)</f>
        <v>#NAME?</v>
      </c>
      <c r="AJ174" s="716" t="e">
        <f ca="1">_xll.BDP($T174,$AJ$1)</f>
        <v>#NAME?</v>
      </c>
      <c r="AK174" s="716" t="e">
        <f ca="1">_xll.BDP($T174,$AK$1)</f>
        <v>#NAME?</v>
      </c>
      <c r="AL174" s="721" t="e">
        <f ca="1">VLOOKUP(AK174,Values!$E$2:$F$8,2,)</f>
        <v>#NAME?</v>
      </c>
      <c r="AM174" s="719" t="e">
        <f ca="1">_xll.BDP($T174,$AM$1)</f>
        <v>#NAME?</v>
      </c>
      <c r="AN174" s="719" t="e">
        <f ca="1">_xll.BDP($T174,$AN$1)</f>
        <v>#NAME?</v>
      </c>
      <c r="AO174" s="719" t="e">
        <f ca="1">_xll.BDP($T174,$AO$1)</f>
        <v>#NAME?</v>
      </c>
      <c r="AP174" s="719" t="str">
        <f t="shared" si="24"/>
        <v>3yr</v>
      </c>
      <c r="AQ174" s="775" t="e">
        <f ca="1">_xll.BDP(T174,"YRS_TO_MTY_ISSUE")</f>
        <v>#NAME?</v>
      </c>
      <c r="AR174" s="794">
        <f t="shared" si="25"/>
        <v>3</v>
      </c>
      <c r="AS174" s="795"/>
      <c r="AT174" s="719" t="e">
        <f ca="1">_xll.BDP($T174,AT$1)</f>
        <v>#NAME?</v>
      </c>
      <c r="AU174" s="719" t="e">
        <f ca="1">_xll.BDP(T174,$AU$1)</f>
        <v>#NAME?</v>
      </c>
      <c r="AV174" s="719" t="e">
        <f ca="1">_xll.BDP(T174,$AV$1)</f>
        <v>#NAME?</v>
      </c>
      <c r="AW174" s="719" t="e">
        <f ca="1">_xll.BDP($T174,AW$1)</f>
        <v>#NAME?</v>
      </c>
      <c r="AX174" s="719" t="e">
        <f t="shared" ca="1" si="26"/>
        <v>#NAME?</v>
      </c>
      <c r="AY174" s="719" t="e">
        <f ca="1">_xll.BDP(T174,$AY$1)</f>
        <v>#NAME?</v>
      </c>
      <c r="AZ174" s="719" t="e">
        <f t="shared" ca="1" si="27"/>
        <v>#NAME?</v>
      </c>
      <c r="BA174" s="719" t="e">
        <f t="shared" ca="1" si="28"/>
        <v>#NAME?</v>
      </c>
      <c r="BB174" s="719" t="e">
        <f ca="1">VLOOKUP(Y174,Values!$H$2:$I$15,2,FALSE)</f>
        <v>#NAME?</v>
      </c>
    </row>
    <row r="175" spans="1:54" s="706" customFormat="1" ht="12.75" customHeight="1" x14ac:dyDescent="0.3">
      <c r="A175" s="707">
        <v>42016</v>
      </c>
      <c r="B175" s="706" t="s">
        <v>8920</v>
      </c>
      <c r="C175" s="708" t="s">
        <v>208</v>
      </c>
      <c r="D175" s="709">
        <v>300</v>
      </c>
      <c r="E175" s="708" t="s">
        <v>66</v>
      </c>
      <c r="F175" s="710">
        <v>45672</v>
      </c>
      <c r="G175" s="711" t="s">
        <v>6478</v>
      </c>
      <c r="H175" s="712" t="s">
        <v>5042</v>
      </c>
      <c r="I175" s="761" t="s">
        <v>628</v>
      </c>
      <c r="J175" s="761" t="s">
        <v>447</v>
      </c>
      <c r="K175" s="712">
        <v>-12.5</v>
      </c>
      <c r="L175" s="714"/>
      <c r="M175" s="712"/>
      <c r="N175" s="706" t="s">
        <v>192</v>
      </c>
      <c r="O175" s="712">
        <v>5.33</v>
      </c>
      <c r="P175" s="708" t="s">
        <v>1994</v>
      </c>
      <c r="Q175" s="714"/>
      <c r="R175" s="708">
        <v>2</v>
      </c>
      <c r="S175" s="708" t="s">
        <v>8959</v>
      </c>
      <c r="T175" s="715" t="str">
        <f t="shared" si="20"/>
        <v>EK6940291 Corp</v>
      </c>
      <c r="U175" s="716" t="e">
        <f ca="1">_xll.BDP($T175,$U$1)</f>
        <v>#NAME?</v>
      </c>
      <c r="V175" s="715">
        <f t="shared" si="21"/>
        <v>1</v>
      </c>
      <c r="W175" s="715">
        <f t="shared" si="22"/>
        <v>3</v>
      </c>
      <c r="X175" s="715" t="str">
        <f t="shared" si="23"/>
        <v>Q1</v>
      </c>
      <c r="Y175" s="717" t="e">
        <f ca="1">_xll.BDP($T175,Y$1)</f>
        <v>#NAME?</v>
      </c>
      <c r="Z175" s="717" t="e">
        <f ca="1">_xll.BDP($T175,$Z$1)</f>
        <v>#NAME?</v>
      </c>
      <c r="AA175" s="717" t="e">
        <f ca="1">_xll.BDP($T175,AA$1)</f>
        <v>#NAME?</v>
      </c>
      <c r="AB175" s="718" t="e">
        <f ca="1">IF(AA175="FLOATING",J175,(_xll.BDP($T175,AB$1)/100))</f>
        <v>#NAME?</v>
      </c>
      <c r="AC175" s="719" t="e">
        <f ca="1">_xll.BDP(T175,$AC$1)</f>
        <v>#NAME?</v>
      </c>
      <c r="AD175" s="720" t="e">
        <f ca="1">_xll.BDP($T175,AD$1)</f>
        <v>#NAME?</v>
      </c>
      <c r="AE175" s="719" t="e">
        <f ca="1">_xll.BDP($T175,AE$1)</f>
        <v>#NAME?</v>
      </c>
      <c r="AF175" s="715" t="e">
        <f ca="1">_xll.BDP($T175,AF$1)</f>
        <v>#NAME?</v>
      </c>
      <c r="AG175" s="719" t="e">
        <f ca="1">_xll.BDP($T175,AG$1)</f>
        <v>#NAME?</v>
      </c>
      <c r="AH175" s="719" t="e">
        <f ca="1">VLOOKUP(AF175,Values!$A$1:$C$12,2,FALSE)</f>
        <v>#NAME?</v>
      </c>
      <c r="AI175" s="716" t="e">
        <f ca="1">_xll.BDP($T175,$AI$1)</f>
        <v>#NAME?</v>
      </c>
      <c r="AJ175" s="716" t="e">
        <f ca="1">_xll.BDP($T175,$AJ$1)</f>
        <v>#NAME?</v>
      </c>
      <c r="AK175" s="716" t="e">
        <f ca="1">_xll.BDP($T175,$AK$1)</f>
        <v>#NAME?</v>
      </c>
      <c r="AL175" s="721" t="e">
        <f ca="1">VLOOKUP(AK175,Values!$E$2:$F$8,2,)</f>
        <v>#NAME?</v>
      </c>
      <c r="AM175" s="719" t="e">
        <f ca="1">_xll.BDP($T175,$AM$1)</f>
        <v>#NAME?</v>
      </c>
      <c r="AN175" s="719" t="e">
        <f ca="1">_xll.BDP($T175,$AN$1)</f>
        <v>#NAME?</v>
      </c>
      <c r="AO175" s="719" t="e">
        <f ca="1">_xll.BDP($T175,$AO$1)</f>
        <v>#NAME?</v>
      </c>
      <c r="AP175" s="719" t="str">
        <f t="shared" si="24"/>
        <v>10yr</v>
      </c>
      <c r="AQ175" s="775" t="e">
        <f ca="1">_xll.BDP(T175,"YRS_TO_MTY_ISSUE")</f>
        <v>#NAME?</v>
      </c>
      <c r="AR175" s="794">
        <f t="shared" si="25"/>
        <v>10</v>
      </c>
      <c r="AS175" s="795"/>
      <c r="AT175" s="719" t="e">
        <f ca="1">_xll.BDP($T175,AT$1)</f>
        <v>#NAME?</v>
      </c>
      <c r="AU175" s="719" t="e">
        <f ca="1">_xll.BDP(T175,$AU$1)</f>
        <v>#NAME?</v>
      </c>
      <c r="AV175" s="719" t="e">
        <f ca="1">_xll.BDP(T175,$AV$1)</f>
        <v>#NAME?</v>
      </c>
      <c r="AW175" s="719" t="e">
        <f ca="1">_xll.BDP($T175,AW$1)</f>
        <v>#NAME?</v>
      </c>
      <c r="AX175" s="719" t="e">
        <f t="shared" ca="1" si="26"/>
        <v>#NAME?</v>
      </c>
      <c r="AY175" s="719" t="e">
        <f ca="1">_xll.BDP(T175,$AY$1)</f>
        <v>#NAME?</v>
      </c>
      <c r="AZ175" s="719" t="e">
        <f t="shared" ca="1" si="27"/>
        <v>#NAME?</v>
      </c>
      <c r="BA175" s="719" t="e">
        <f t="shared" ca="1" si="28"/>
        <v>#NAME?</v>
      </c>
      <c r="BB175" s="719" t="e">
        <f ca="1">VLOOKUP(Y175,Values!$H$2:$I$15,2,FALSE)</f>
        <v>#NAME?</v>
      </c>
    </row>
    <row r="176" spans="1:54" s="706" customFormat="1" ht="12.75" customHeight="1" x14ac:dyDescent="0.3">
      <c r="A176" s="707">
        <v>42016</v>
      </c>
      <c r="B176" s="706" t="s">
        <v>8924</v>
      </c>
      <c r="C176" s="708" t="s">
        <v>208</v>
      </c>
      <c r="D176" s="709">
        <v>300</v>
      </c>
      <c r="E176" s="708" t="s">
        <v>12</v>
      </c>
      <c r="F176" s="710">
        <v>43113</v>
      </c>
      <c r="G176" s="711" t="s">
        <v>3743</v>
      </c>
      <c r="H176" s="712" t="s">
        <v>189</v>
      </c>
      <c r="I176" s="761" t="s">
        <v>4088</v>
      </c>
      <c r="J176" s="761" t="s">
        <v>4261</v>
      </c>
      <c r="K176" s="712">
        <v>-12</v>
      </c>
      <c r="L176" s="714"/>
      <c r="M176" s="712"/>
      <c r="N176" s="706" t="s">
        <v>416</v>
      </c>
      <c r="O176" s="712">
        <v>3</v>
      </c>
      <c r="P176" s="708" t="s">
        <v>2288</v>
      </c>
      <c r="Q176" s="714"/>
      <c r="R176" s="708">
        <v>-2</v>
      </c>
      <c r="S176" s="708" t="s">
        <v>8962</v>
      </c>
      <c r="T176" s="715" t="str">
        <f t="shared" si="20"/>
        <v>EK6940416 Corp</v>
      </c>
      <c r="U176" s="716" t="e">
        <f ca="1">_xll.BDP($T176,$U$1)</f>
        <v>#NAME?</v>
      </c>
      <c r="V176" s="715">
        <f t="shared" si="21"/>
        <v>1</v>
      </c>
      <c r="W176" s="715">
        <f t="shared" si="22"/>
        <v>3</v>
      </c>
      <c r="X176" s="715" t="str">
        <f t="shared" si="23"/>
        <v>Q1</v>
      </c>
      <c r="Y176" s="717" t="e">
        <f ca="1">_xll.BDP($T176,Y$1)</f>
        <v>#NAME?</v>
      </c>
      <c r="Z176" s="717" t="e">
        <f ca="1">_xll.BDP($T176,$Z$1)</f>
        <v>#NAME?</v>
      </c>
      <c r="AA176" s="717" t="e">
        <f ca="1">_xll.BDP($T176,AA$1)</f>
        <v>#NAME?</v>
      </c>
      <c r="AB176" s="718" t="e">
        <f ca="1">IF(AA176="FLOATING",J176,(_xll.BDP($T176,AB$1)/100))</f>
        <v>#NAME?</v>
      </c>
      <c r="AC176" s="719" t="e">
        <f ca="1">_xll.BDP(T176,$AC$1)</f>
        <v>#NAME?</v>
      </c>
      <c r="AD176" s="720" t="e">
        <f ca="1">_xll.BDP($T176,AD$1)</f>
        <v>#NAME?</v>
      </c>
      <c r="AE176" s="719" t="e">
        <f ca="1">_xll.BDP($T176,AE$1)</f>
        <v>#NAME?</v>
      </c>
      <c r="AF176" s="715" t="e">
        <f ca="1">_xll.BDP($T176,AF$1)</f>
        <v>#NAME?</v>
      </c>
      <c r="AG176" s="719" t="e">
        <f ca="1">_xll.BDP($T176,AG$1)</f>
        <v>#NAME?</v>
      </c>
      <c r="AH176" s="719" t="e">
        <f ca="1">VLOOKUP(AF176,Values!$A$1:$C$12,2,FALSE)</f>
        <v>#NAME?</v>
      </c>
      <c r="AI176" s="716" t="e">
        <f ca="1">_xll.BDP($T176,$AI$1)</f>
        <v>#NAME?</v>
      </c>
      <c r="AJ176" s="716" t="e">
        <f ca="1">_xll.BDP($T176,$AJ$1)</f>
        <v>#NAME?</v>
      </c>
      <c r="AK176" s="716" t="e">
        <f ca="1">_xll.BDP($T176,$AK$1)</f>
        <v>#NAME?</v>
      </c>
      <c r="AL176" s="721" t="e">
        <f ca="1">VLOOKUP(AK176,Values!$E$2:$F$8,2,)</f>
        <v>#NAME?</v>
      </c>
      <c r="AM176" s="719" t="e">
        <f ca="1">_xll.BDP($T176,$AM$1)</f>
        <v>#NAME?</v>
      </c>
      <c r="AN176" s="719" t="e">
        <f ca="1">_xll.BDP($T176,$AN$1)</f>
        <v>#NAME?</v>
      </c>
      <c r="AO176" s="719" t="e">
        <f ca="1">_xll.BDP($T176,$AO$1)</f>
        <v>#NAME?</v>
      </c>
      <c r="AP176" s="719" t="str">
        <f t="shared" si="24"/>
        <v>3yr</v>
      </c>
      <c r="AQ176" s="775" t="e">
        <f ca="1">_xll.BDP(T176,"YRS_TO_MTY_ISSUE")</f>
        <v>#NAME?</v>
      </c>
      <c r="AR176" s="794">
        <f t="shared" si="25"/>
        <v>3</v>
      </c>
      <c r="AS176" s="795"/>
      <c r="AT176" s="719" t="e">
        <f ca="1">_xll.BDP($T176,AT$1)</f>
        <v>#NAME?</v>
      </c>
      <c r="AU176" s="719" t="e">
        <f ca="1">_xll.BDP(T176,$AU$1)</f>
        <v>#NAME?</v>
      </c>
      <c r="AV176" s="719" t="e">
        <f ca="1">_xll.BDP(T176,$AV$1)</f>
        <v>#NAME?</v>
      </c>
      <c r="AW176" s="719" t="e">
        <f ca="1">_xll.BDP($T176,AW$1)</f>
        <v>#NAME?</v>
      </c>
      <c r="AX176" s="719" t="e">
        <f t="shared" ca="1" si="26"/>
        <v>#NAME?</v>
      </c>
      <c r="AY176" s="719" t="e">
        <f ca="1">_xll.BDP(T176,$AY$1)</f>
        <v>#NAME?</v>
      </c>
      <c r="AZ176" s="719" t="e">
        <f t="shared" ca="1" si="27"/>
        <v>#NAME?</v>
      </c>
      <c r="BA176" s="719" t="e">
        <f t="shared" ca="1" si="28"/>
        <v>#NAME?</v>
      </c>
      <c r="BB176" s="719" t="e">
        <f ca="1">VLOOKUP(Y176,Values!$H$2:$I$15,2,FALSE)</f>
        <v>#NAME?</v>
      </c>
    </row>
    <row r="177" spans="1:54" s="736" customFormat="1" ht="12.75" customHeight="1" x14ac:dyDescent="0.3">
      <c r="A177" s="735">
        <v>42016</v>
      </c>
      <c r="B177" s="736" t="s">
        <v>8925</v>
      </c>
      <c r="C177" s="737" t="s">
        <v>208</v>
      </c>
      <c r="D177" s="738">
        <v>300</v>
      </c>
      <c r="E177" s="737" t="s">
        <v>37</v>
      </c>
      <c r="F177" s="739">
        <v>43842</v>
      </c>
      <c r="G177" s="740" t="s">
        <v>3743</v>
      </c>
      <c r="H177" s="741" t="s">
        <v>573</v>
      </c>
      <c r="I177" s="773" t="s">
        <v>475</v>
      </c>
      <c r="J177" s="773" t="s">
        <v>3812</v>
      </c>
      <c r="K177" s="741">
        <v>-17</v>
      </c>
      <c r="L177" s="743"/>
      <c r="M177" s="741"/>
      <c r="N177" s="736" t="s">
        <v>4850</v>
      </c>
      <c r="O177" s="741">
        <v>5.67</v>
      </c>
      <c r="P177" s="737" t="s">
        <v>2288</v>
      </c>
      <c r="Q177" s="743"/>
      <c r="R177" s="737">
        <v>-2</v>
      </c>
      <c r="S177" s="737" t="s">
        <v>8963</v>
      </c>
      <c r="T177" s="744" t="str">
        <f t="shared" si="20"/>
        <v>EK6940713 Corp</v>
      </c>
      <c r="U177" s="745" t="e">
        <f ca="1">_xll.BDP($T177,$U$1)</f>
        <v>#NAME?</v>
      </c>
      <c r="V177" s="744">
        <f t="shared" si="21"/>
        <v>1</v>
      </c>
      <c r="W177" s="744">
        <f t="shared" si="22"/>
        <v>3</v>
      </c>
      <c r="X177" s="744" t="str">
        <f t="shared" si="23"/>
        <v>Q1</v>
      </c>
      <c r="Y177" s="746" t="e">
        <f ca="1">_xll.BDP($T177,Y$1)</f>
        <v>#NAME?</v>
      </c>
      <c r="Z177" s="746" t="e">
        <f ca="1">_xll.BDP($T177,$Z$1)</f>
        <v>#NAME?</v>
      </c>
      <c r="AA177" s="746" t="e">
        <f ca="1">_xll.BDP($T177,AA$1)</f>
        <v>#NAME?</v>
      </c>
      <c r="AB177" s="747" t="e">
        <f ca="1">IF(AA177="FLOATING",J177,(_xll.BDP($T177,AB$1)/100))</f>
        <v>#NAME?</v>
      </c>
      <c r="AC177" s="748" t="e">
        <f ca="1">_xll.BDP(T177,$AC$1)</f>
        <v>#NAME?</v>
      </c>
      <c r="AD177" s="749" t="e">
        <f ca="1">_xll.BDP($T177,AD$1)</f>
        <v>#NAME?</v>
      </c>
      <c r="AE177" s="748" t="e">
        <f ca="1">_xll.BDP($T177,AE$1)</f>
        <v>#NAME?</v>
      </c>
      <c r="AF177" s="744" t="e">
        <f ca="1">_xll.BDP($T177,AF$1)</f>
        <v>#NAME?</v>
      </c>
      <c r="AG177" s="748" t="e">
        <f ca="1">_xll.BDP($T177,AG$1)</f>
        <v>#NAME?</v>
      </c>
      <c r="AH177" s="748" t="e">
        <f ca="1">VLOOKUP(AF177,Values!$A$1:$C$12,2,FALSE)</f>
        <v>#NAME?</v>
      </c>
      <c r="AI177" s="745" t="e">
        <f ca="1">_xll.BDP($T177,$AI$1)</f>
        <v>#NAME?</v>
      </c>
      <c r="AJ177" s="745" t="e">
        <f ca="1">_xll.BDP($T177,$AJ$1)</f>
        <v>#NAME?</v>
      </c>
      <c r="AK177" s="745" t="e">
        <f ca="1">_xll.BDP($T177,$AK$1)</f>
        <v>#NAME?</v>
      </c>
      <c r="AL177" s="750" t="e">
        <f ca="1">VLOOKUP(AK177,Values!$E$2:$F$8,2,)</f>
        <v>#NAME?</v>
      </c>
      <c r="AM177" s="748" t="e">
        <f ca="1">_xll.BDP($T177,$AM$1)</f>
        <v>#NAME?</v>
      </c>
      <c r="AN177" s="748" t="e">
        <f ca="1">_xll.BDP($T177,$AN$1)</f>
        <v>#NAME?</v>
      </c>
      <c r="AO177" s="748" t="e">
        <f ca="1">_xll.BDP($T177,$AO$1)</f>
        <v>#NAME?</v>
      </c>
      <c r="AP177" s="748" t="str">
        <f t="shared" si="24"/>
        <v>5yr</v>
      </c>
      <c r="AQ177" s="776" t="e">
        <f ca="1">_xll.BDP(T177,"YRS_TO_MTY_ISSUE")</f>
        <v>#NAME?</v>
      </c>
      <c r="AR177" s="989">
        <f t="shared" si="25"/>
        <v>5</v>
      </c>
      <c r="AS177" s="990"/>
      <c r="AT177" s="748" t="e">
        <f ca="1">_xll.BDP($T177,AT$1)</f>
        <v>#NAME?</v>
      </c>
      <c r="AU177" s="748" t="e">
        <f ca="1">_xll.BDP(T177,$AU$1)</f>
        <v>#NAME?</v>
      </c>
      <c r="AV177" s="748" t="e">
        <f ca="1">_xll.BDP(T177,$AV$1)</f>
        <v>#NAME?</v>
      </c>
      <c r="AW177" s="748" t="e">
        <f ca="1">_xll.BDP($T177,AW$1)</f>
        <v>#NAME?</v>
      </c>
      <c r="AX177" s="748" t="e">
        <f t="shared" ca="1" si="26"/>
        <v>#NAME?</v>
      </c>
      <c r="AY177" s="748" t="e">
        <f ca="1">_xll.BDP(T177,$AY$1)</f>
        <v>#NAME?</v>
      </c>
      <c r="AZ177" s="748" t="e">
        <f t="shared" ca="1" si="27"/>
        <v>#NAME?</v>
      </c>
      <c r="BA177" s="748" t="e">
        <f t="shared" ca="1" si="28"/>
        <v>#NAME?</v>
      </c>
      <c r="BB177" s="748" t="e">
        <f ca="1">VLOOKUP(Y177,Values!$H$2:$I$15,2,FALSE)</f>
        <v>#NAME?</v>
      </c>
    </row>
    <row r="178" spans="1:54" s="706" customFormat="1" ht="12.75" customHeight="1" x14ac:dyDescent="0.3">
      <c r="A178" s="707">
        <v>42012</v>
      </c>
      <c r="B178" s="915" t="s">
        <v>3823</v>
      </c>
      <c r="C178" s="916" t="s">
        <v>100</v>
      </c>
      <c r="D178" s="709">
        <v>500</v>
      </c>
      <c r="E178" s="708" t="s">
        <v>12</v>
      </c>
      <c r="F178" s="710">
        <v>43116</v>
      </c>
      <c r="G178" s="711" t="s">
        <v>8830</v>
      </c>
      <c r="H178" s="712" t="s">
        <v>2299</v>
      </c>
      <c r="I178" s="761" t="s">
        <v>3656</v>
      </c>
      <c r="J178" s="761" t="s">
        <v>3895</v>
      </c>
      <c r="K178" s="712">
        <v>-17.5</v>
      </c>
      <c r="L178" s="714"/>
      <c r="M178" s="712"/>
      <c r="N178" s="706" t="s">
        <v>8831</v>
      </c>
      <c r="O178" s="712">
        <v>2.34</v>
      </c>
      <c r="P178" s="708" t="s">
        <v>1995</v>
      </c>
      <c r="Q178" s="714"/>
      <c r="R178" s="708">
        <v>-6</v>
      </c>
      <c r="S178" s="708" t="s">
        <v>8843</v>
      </c>
      <c r="T178" s="715" t="str">
        <f t="shared" ref="T178:T200" si="29">CONCATENATE(S178," Corp")</f>
        <v>EK6883640 Corp</v>
      </c>
      <c r="U178" s="716" t="e">
        <f ca="1">_xll.BDP($T178,$U$1)</f>
        <v>#NAME?</v>
      </c>
      <c r="V178" s="715">
        <f t="shared" ref="V178:V200" si="30">MONTH(A178)</f>
        <v>1</v>
      </c>
      <c r="W178" s="715">
        <f t="shared" ref="W178:W200" si="31">WEEKNUM(A178,1)</f>
        <v>2</v>
      </c>
      <c r="X178" s="715" t="str">
        <f>CONCATENATE("Q",ROUNDUP(MONTH(A178)/3,0))</f>
        <v>Q1</v>
      </c>
      <c r="Y178" s="717" t="e">
        <f ca="1">_xll.BDP($T178,Y$1)</f>
        <v>#NAME?</v>
      </c>
      <c r="Z178" s="717" t="e">
        <f ca="1">_xll.BDP($T178,$Z$1)</f>
        <v>#NAME?</v>
      </c>
      <c r="AA178" s="717" t="e">
        <f ca="1">_xll.BDP($T178,AA$1)</f>
        <v>#NAME?</v>
      </c>
      <c r="AB178" s="718" t="e">
        <f ca="1">IF(AA178="FLOATING",J178,(_xll.BDP($T178,AB$1)/100))</f>
        <v>#NAME?</v>
      </c>
      <c r="AC178" s="719" t="e">
        <f ca="1">_xll.BDP(T178,$AC$1)</f>
        <v>#NAME?</v>
      </c>
      <c r="AD178" s="720" t="e">
        <f ca="1">_xll.BDP($T178,AD$1)</f>
        <v>#NAME?</v>
      </c>
      <c r="AE178" s="719" t="e">
        <f ca="1">_xll.BDP($T178,AE$1)</f>
        <v>#NAME?</v>
      </c>
      <c r="AF178" s="715" t="e">
        <f ca="1">_xll.BDP($T178,AF$1)</f>
        <v>#NAME?</v>
      </c>
      <c r="AG178" s="719" t="e">
        <f ca="1">_xll.BDP($T178,AG$1)</f>
        <v>#NAME?</v>
      </c>
      <c r="AH178" s="719" t="e">
        <f ca="1">VLOOKUP(AF178,Values!$A$1:$C$12,2,FALSE)</f>
        <v>#NAME?</v>
      </c>
      <c r="AI178" s="716" t="e">
        <f ca="1">_xll.BDP($T178,$AI$1)</f>
        <v>#NAME?</v>
      </c>
      <c r="AJ178" s="716" t="e">
        <f ca="1">_xll.BDP($T178,$AJ$1)</f>
        <v>#NAME?</v>
      </c>
      <c r="AK178" s="716" t="e">
        <f ca="1">_xll.BDP($T178,$AK$1)</f>
        <v>#NAME?</v>
      </c>
      <c r="AL178" s="721" t="e">
        <f ca="1">VLOOKUP(AK178,Values!$E$2:$F$8,2,)</f>
        <v>#NAME?</v>
      </c>
      <c r="AM178" s="719" t="e">
        <f ca="1">_xll.BDP($T178,$AM$1)</f>
        <v>#NAME?</v>
      </c>
      <c r="AN178" s="719" t="e">
        <f ca="1">_xll.BDP($T178,$AN$1)</f>
        <v>#NAME?</v>
      </c>
      <c r="AO178" s="719" t="e">
        <f ca="1">_xll.BDP($T178,$AO$1)</f>
        <v>#NAME?</v>
      </c>
      <c r="AP178" s="719" t="str">
        <f t="shared" ref="AP178:AP200" si="32">E178</f>
        <v>3yr</v>
      </c>
      <c r="AQ178" s="775" t="e">
        <f ca="1">_xll.BDP(T178,"YRS_TO_MTY_ISSUE")</f>
        <v>#NAME?</v>
      </c>
      <c r="AR178" s="794">
        <f t="shared" ref="AR178:AR200" si="33">ROUND(YEARFRAC(A178,F178,1),1)</f>
        <v>3</v>
      </c>
      <c r="AS178" s="795"/>
      <c r="AT178" s="719" t="e">
        <f ca="1">_xll.BDP($T178,AT$1)</f>
        <v>#NAME?</v>
      </c>
      <c r="AU178" s="719" t="e">
        <f ca="1">_xll.BDP(T178,$AU$1)</f>
        <v>#NAME?</v>
      </c>
      <c r="AV178" s="719" t="e">
        <f ca="1">_xll.BDP(T178,$AV$1)</f>
        <v>#NAME?</v>
      </c>
      <c r="AW178" s="719" t="e">
        <f ca="1">_xll.BDP($T178,AW$1)</f>
        <v>#NAME?</v>
      </c>
      <c r="AX178" s="719" t="e">
        <f t="shared" ref="AX178:AX200" ca="1" si="34">AW178-AT178</f>
        <v>#NAME?</v>
      </c>
      <c r="AY178" s="719" t="e">
        <f ca="1">_xll.BDP(T178,$AY$1)</f>
        <v>#NAME?</v>
      </c>
      <c r="AZ178" s="719" t="e">
        <f t="shared" ref="AZ178:AZ200" ca="1" si="35">IF(AA178="FLOATING",CONCATENATE("3mL+",ROUND(AY178,0)),CONCATENATE("G+",ROUND(AU178,0)))</f>
        <v>#NAME?</v>
      </c>
      <c r="BA178" s="719" t="e">
        <f t="shared" ref="BA178:BA200" ca="1" si="36">IF(AA178="FLOATING",CONCATENATE("3mL+",ROUND(AY178,0)),CONCATENATE("T+",ROUND(AW178,0)))</f>
        <v>#NAME?</v>
      </c>
      <c r="BB178" s="719" t="e">
        <f ca="1">VLOOKUP(Y178,Values!$H$2:$I$15,2,FALSE)</f>
        <v>#NAME?</v>
      </c>
    </row>
    <row r="179" spans="1:54" s="706" customFormat="1" ht="12.75" customHeight="1" x14ac:dyDescent="0.3">
      <c r="A179" s="707">
        <v>42012</v>
      </c>
      <c r="B179" s="915" t="s">
        <v>8832</v>
      </c>
      <c r="C179" s="916" t="s">
        <v>100</v>
      </c>
      <c r="D179" s="709">
        <v>750</v>
      </c>
      <c r="E179" s="708" t="s">
        <v>12</v>
      </c>
      <c r="F179" s="710">
        <v>43116</v>
      </c>
      <c r="G179" s="711" t="s">
        <v>8830</v>
      </c>
      <c r="H179" s="712" t="s">
        <v>8833</v>
      </c>
      <c r="I179" s="761" t="s">
        <v>695</v>
      </c>
      <c r="J179" s="761" t="s">
        <v>305</v>
      </c>
      <c r="K179" s="712">
        <v>-17.5</v>
      </c>
      <c r="L179" s="714"/>
      <c r="M179" s="712"/>
      <c r="N179" s="706" t="s">
        <v>508</v>
      </c>
      <c r="O179" s="712">
        <v>1.8</v>
      </c>
      <c r="P179" s="708" t="s">
        <v>1995</v>
      </c>
      <c r="Q179" s="714"/>
      <c r="R179" s="708">
        <v>-6</v>
      </c>
      <c r="S179" s="708" t="s">
        <v>8845</v>
      </c>
      <c r="T179" s="715" t="str">
        <f t="shared" si="29"/>
        <v>EK6883525 Corp</v>
      </c>
      <c r="U179" s="716" t="e">
        <f ca="1">_xll.BDP($T179,$U$1)</f>
        <v>#NAME?</v>
      </c>
      <c r="V179" s="715">
        <f t="shared" si="30"/>
        <v>1</v>
      </c>
      <c r="W179" s="715">
        <f t="shared" si="31"/>
        <v>2</v>
      </c>
      <c r="X179" s="715" t="str">
        <f t="shared" ref="X179:X200" si="37">CONCATENATE("Q",ROUNDUP(MONTH(A179)/3,0))</f>
        <v>Q1</v>
      </c>
      <c r="Y179" s="717" t="e">
        <f ca="1">_xll.BDP($T179,Y$1)</f>
        <v>#NAME?</v>
      </c>
      <c r="Z179" s="717" t="e">
        <f ca="1">_xll.BDP($T179,$Z$1)</f>
        <v>#NAME?</v>
      </c>
      <c r="AA179" s="717" t="e">
        <f ca="1">_xll.BDP($T179,AA$1)</f>
        <v>#NAME?</v>
      </c>
      <c r="AB179" s="718" t="e">
        <f ca="1">IF(AA179="FLOATING",J179,(_xll.BDP($T179,AB$1)/100))</f>
        <v>#NAME?</v>
      </c>
      <c r="AC179" s="719" t="e">
        <f ca="1">_xll.BDP(T179,$AC$1)</f>
        <v>#NAME?</v>
      </c>
      <c r="AD179" s="720" t="e">
        <f ca="1">_xll.BDP($T179,AD$1)</f>
        <v>#NAME?</v>
      </c>
      <c r="AE179" s="719" t="e">
        <f ca="1">_xll.BDP($T179,AE$1)</f>
        <v>#NAME?</v>
      </c>
      <c r="AF179" s="715" t="e">
        <f ca="1">_xll.BDP($T179,AF$1)</f>
        <v>#NAME?</v>
      </c>
      <c r="AG179" s="719" t="e">
        <f ca="1">_xll.BDP($T179,AG$1)</f>
        <v>#NAME?</v>
      </c>
      <c r="AH179" s="719" t="e">
        <f ca="1">VLOOKUP(AF179,Values!$A$1:$C$12,2,FALSE)</f>
        <v>#NAME?</v>
      </c>
      <c r="AI179" s="716" t="e">
        <f ca="1">_xll.BDP($T179,$AI$1)</f>
        <v>#NAME?</v>
      </c>
      <c r="AJ179" s="716" t="e">
        <f ca="1">_xll.BDP($T179,$AJ$1)</f>
        <v>#NAME?</v>
      </c>
      <c r="AK179" s="716" t="e">
        <f ca="1">_xll.BDP($T179,$AK$1)</f>
        <v>#NAME?</v>
      </c>
      <c r="AL179" s="721" t="e">
        <f ca="1">VLOOKUP(AK179,Values!$E$2:$F$8,2,)</f>
        <v>#NAME?</v>
      </c>
      <c r="AM179" s="719" t="e">
        <f ca="1">_xll.BDP($T179,$AM$1)</f>
        <v>#NAME?</v>
      </c>
      <c r="AN179" s="719" t="e">
        <f ca="1">_xll.BDP($T179,$AN$1)</f>
        <v>#NAME?</v>
      </c>
      <c r="AO179" s="719" t="e">
        <f ca="1">_xll.BDP($T179,$AO$1)</f>
        <v>#NAME?</v>
      </c>
      <c r="AP179" s="719" t="str">
        <f t="shared" si="32"/>
        <v>3yr</v>
      </c>
      <c r="AQ179" s="775" t="e">
        <f ca="1">_xll.BDP(T179,"YRS_TO_MTY_ISSUE")</f>
        <v>#NAME?</v>
      </c>
      <c r="AR179" s="794">
        <f t="shared" si="33"/>
        <v>3</v>
      </c>
      <c r="AS179" s="795"/>
      <c r="AT179" s="719" t="e">
        <f ca="1">_xll.BDP($T179,AT$1)</f>
        <v>#NAME?</v>
      </c>
      <c r="AU179" s="719" t="e">
        <f ca="1">_xll.BDP(T179,$AU$1)</f>
        <v>#NAME?</v>
      </c>
      <c r="AV179" s="719" t="e">
        <f ca="1">_xll.BDP(T179,$AV$1)</f>
        <v>#NAME?</v>
      </c>
      <c r="AW179" s="719" t="e">
        <f ca="1">_xll.BDP($T179,AW$1)</f>
        <v>#NAME?</v>
      </c>
      <c r="AX179" s="719" t="e">
        <f t="shared" ca="1" si="34"/>
        <v>#NAME?</v>
      </c>
      <c r="AY179" s="719" t="e">
        <f ca="1">_xll.BDP(T179,$AY$1)</f>
        <v>#NAME?</v>
      </c>
      <c r="AZ179" s="719" t="e">
        <f t="shared" ca="1" si="35"/>
        <v>#NAME?</v>
      </c>
      <c r="BA179" s="719" t="e">
        <f t="shared" ca="1" si="36"/>
        <v>#NAME?</v>
      </c>
      <c r="BB179" s="719" t="e">
        <f ca="1">VLOOKUP(Y179,Values!$H$2:$I$15,2,FALSE)</f>
        <v>#NAME?</v>
      </c>
    </row>
    <row r="180" spans="1:54" s="706" customFormat="1" ht="12.75" customHeight="1" x14ac:dyDescent="0.3">
      <c r="A180" s="707">
        <v>42012</v>
      </c>
      <c r="B180" s="915" t="s">
        <v>8834</v>
      </c>
      <c r="C180" s="916" t="s">
        <v>100</v>
      </c>
      <c r="D180" s="709">
        <v>1000</v>
      </c>
      <c r="E180" s="708" t="s">
        <v>37</v>
      </c>
      <c r="F180" s="710">
        <v>43846</v>
      </c>
      <c r="G180" s="711" t="s">
        <v>8830</v>
      </c>
      <c r="H180" s="712" t="s">
        <v>8835</v>
      </c>
      <c r="I180" s="761" t="s">
        <v>713</v>
      </c>
      <c r="J180" s="761" t="s">
        <v>152</v>
      </c>
      <c r="K180" s="712">
        <v>-15</v>
      </c>
      <c r="L180" s="714"/>
      <c r="M180" s="712"/>
      <c r="N180" s="706" t="s">
        <v>8836</v>
      </c>
      <c r="O180" s="712">
        <v>3.16</v>
      </c>
      <c r="P180" s="708" t="s">
        <v>2042</v>
      </c>
      <c r="Q180" s="714"/>
      <c r="R180" s="708">
        <v>6</v>
      </c>
      <c r="S180" s="708" t="s">
        <v>8844</v>
      </c>
      <c r="T180" s="715" t="str">
        <f t="shared" si="29"/>
        <v>EK6883822 Corp</v>
      </c>
      <c r="U180" s="716" t="e">
        <f ca="1">_xll.BDP($T180,$U$1)</f>
        <v>#NAME?</v>
      </c>
      <c r="V180" s="715">
        <f t="shared" si="30"/>
        <v>1</v>
      </c>
      <c r="W180" s="715">
        <f t="shared" si="31"/>
        <v>2</v>
      </c>
      <c r="X180" s="715" t="str">
        <f t="shared" si="37"/>
        <v>Q1</v>
      </c>
      <c r="Y180" s="717" t="e">
        <f ca="1">_xll.BDP($T180,Y$1)</f>
        <v>#NAME?</v>
      </c>
      <c r="Z180" s="717" t="e">
        <f ca="1">_xll.BDP($T180,$Z$1)</f>
        <v>#NAME?</v>
      </c>
      <c r="AA180" s="717" t="e">
        <f ca="1">_xll.BDP($T180,AA$1)</f>
        <v>#NAME?</v>
      </c>
      <c r="AB180" s="718" t="e">
        <f ca="1">IF(AA180="FLOATING",J180,(_xll.BDP($T180,AB$1)/100))</f>
        <v>#NAME?</v>
      </c>
      <c r="AC180" s="719" t="e">
        <f ca="1">_xll.BDP(T180,$AC$1)</f>
        <v>#NAME?</v>
      </c>
      <c r="AD180" s="720" t="e">
        <f ca="1">_xll.BDP($T180,AD$1)</f>
        <v>#NAME?</v>
      </c>
      <c r="AE180" s="719" t="e">
        <f ca="1">_xll.BDP($T180,AE$1)</f>
        <v>#NAME?</v>
      </c>
      <c r="AF180" s="715" t="e">
        <f ca="1">_xll.BDP($T180,AF$1)</f>
        <v>#NAME?</v>
      </c>
      <c r="AG180" s="719" t="e">
        <f ca="1">_xll.BDP($T180,AG$1)</f>
        <v>#NAME?</v>
      </c>
      <c r="AH180" s="719" t="e">
        <f ca="1">VLOOKUP(AF180,Values!$A$1:$C$12,2,FALSE)</f>
        <v>#NAME?</v>
      </c>
      <c r="AI180" s="716" t="e">
        <f ca="1">_xll.BDP($T180,$AI$1)</f>
        <v>#NAME?</v>
      </c>
      <c r="AJ180" s="716" t="e">
        <f ca="1">_xll.BDP($T180,$AJ$1)</f>
        <v>#NAME?</v>
      </c>
      <c r="AK180" s="716" t="e">
        <f ca="1">_xll.BDP($T180,$AK$1)</f>
        <v>#NAME?</v>
      </c>
      <c r="AL180" s="721" t="e">
        <f ca="1">VLOOKUP(AK180,Values!$E$2:$F$8,2,)</f>
        <v>#NAME?</v>
      </c>
      <c r="AM180" s="719" t="e">
        <f ca="1">_xll.BDP($T180,$AM$1)</f>
        <v>#NAME?</v>
      </c>
      <c r="AN180" s="719" t="e">
        <f ca="1">_xll.BDP($T180,$AN$1)</f>
        <v>#NAME?</v>
      </c>
      <c r="AO180" s="719" t="e">
        <f ca="1">_xll.BDP($T180,$AO$1)</f>
        <v>#NAME?</v>
      </c>
      <c r="AP180" s="719" t="str">
        <f t="shared" si="32"/>
        <v>5yr</v>
      </c>
      <c r="AQ180" s="775" t="e">
        <f ca="1">_xll.BDP(T180,"YRS_TO_MTY_ISSUE")</f>
        <v>#NAME?</v>
      </c>
      <c r="AR180" s="794">
        <f t="shared" si="33"/>
        <v>5</v>
      </c>
      <c r="AS180" s="795"/>
      <c r="AT180" s="719" t="e">
        <f ca="1">_xll.BDP($T180,AT$1)</f>
        <v>#NAME?</v>
      </c>
      <c r="AU180" s="719" t="e">
        <f ca="1">_xll.BDP(T180,$AU$1)</f>
        <v>#NAME?</v>
      </c>
      <c r="AV180" s="719" t="e">
        <f ca="1">_xll.BDP(T180,$AV$1)</f>
        <v>#NAME?</v>
      </c>
      <c r="AW180" s="719" t="e">
        <f ca="1">_xll.BDP($T180,AW$1)</f>
        <v>#NAME?</v>
      </c>
      <c r="AX180" s="719" t="e">
        <f t="shared" ca="1" si="34"/>
        <v>#NAME?</v>
      </c>
      <c r="AY180" s="719" t="e">
        <f ca="1">_xll.BDP(T180,$AY$1)</f>
        <v>#NAME?</v>
      </c>
      <c r="AZ180" s="719" t="e">
        <f t="shared" ca="1" si="35"/>
        <v>#NAME?</v>
      </c>
      <c r="BA180" s="719" t="e">
        <f t="shared" ca="1" si="36"/>
        <v>#NAME?</v>
      </c>
      <c r="BB180" s="719" t="e">
        <f ca="1">VLOOKUP(Y180,Values!$H$2:$I$15,2,FALSE)</f>
        <v>#NAME?</v>
      </c>
    </row>
    <row r="181" spans="1:54" s="706" customFormat="1" ht="12.75" customHeight="1" x14ac:dyDescent="0.3">
      <c r="A181" s="707">
        <v>42012</v>
      </c>
      <c r="B181" s="915" t="s">
        <v>5253</v>
      </c>
      <c r="C181" s="916" t="s">
        <v>2025</v>
      </c>
      <c r="D181" s="709">
        <v>1100</v>
      </c>
      <c r="E181" s="708" t="s">
        <v>164</v>
      </c>
      <c r="F181" s="710">
        <v>42748</v>
      </c>
      <c r="G181" s="711" t="s">
        <v>8837</v>
      </c>
      <c r="H181" s="712" t="s">
        <v>210</v>
      </c>
      <c r="I181" s="761" t="s">
        <v>8838</v>
      </c>
      <c r="J181" s="761" t="s">
        <v>8839</v>
      </c>
      <c r="K181" s="712">
        <v>-2.75</v>
      </c>
      <c r="L181" s="714"/>
      <c r="M181" s="712"/>
      <c r="N181" s="706" t="s">
        <v>799</v>
      </c>
      <c r="O181" s="712">
        <v>1.17</v>
      </c>
      <c r="P181" s="708" t="s">
        <v>1937</v>
      </c>
      <c r="Q181" s="714"/>
      <c r="R181" s="708">
        <v>0</v>
      </c>
      <c r="S181" s="708" t="s">
        <v>8846</v>
      </c>
      <c r="T181" s="715" t="str">
        <f t="shared" si="29"/>
        <v>EK6896188 Corp</v>
      </c>
      <c r="U181" s="716" t="e">
        <f ca="1">_xll.BDP($T181,$U$1)</f>
        <v>#NAME?</v>
      </c>
      <c r="V181" s="715">
        <f t="shared" si="30"/>
        <v>1</v>
      </c>
      <c r="W181" s="715">
        <f t="shared" si="31"/>
        <v>2</v>
      </c>
      <c r="X181" s="715" t="str">
        <f t="shared" si="37"/>
        <v>Q1</v>
      </c>
      <c r="Y181" s="717" t="e">
        <f ca="1">_xll.BDP($T181,Y$1)</f>
        <v>#NAME?</v>
      </c>
      <c r="Z181" s="717" t="e">
        <f ca="1">_xll.BDP($T181,$Z$1)</f>
        <v>#NAME?</v>
      </c>
      <c r="AA181" s="717" t="e">
        <f ca="1">_xll.BDP($T181,AA$1)</f>
        <v>#NAME?</v>
      </c>
      <c r="AB181" s="718" t="e">
        <f ca="1">IF(AA181="FLOATING",J181,(_xll.BDP($T181,AB$1)/100))</f>
        <v>#NAME?</v>
      </c>
      <c r="AC181" s="719" t="e">
        <f ca="1">_xll.BDP(T181,$AC$1)</f>
        <v>#NAME?</v>
      </c>
      <c r="AD181" s="720" t="e">
        <f ca="1">_xll.BDP($T181,AD$1)</f>
        <v>#NAME?</v>
      </c>
      <c r="AE181" s="719" t="e">
        <f ca="1">_xll.BDP($T181,AE$1)</f>
        <v>#NAME?</v>
      </c>
      <c r="AF181" s="715" t="e">
        <f ca="1">_xll.BDP($T181,AF$1)</f>
        <v>#NAME?</v>
      </c>
      <c r="AG181" s="719" t="e">
        <f ca="1">_xll.BDP($T181,AG$1)</f>
        <v>#NAME?</v>
      </c>
      <c r="AH181" s="719" t="e">
        <f ca="1">VLOOKUP(AF181,Values!$A$1:$C$12,2,FALSE)</f>
        <v>#NAME?</v>
      </c>
      <c r="AI181" s="716" t="e">
        <f ca="1">_xll.BDP($T181,$AI$1)</f>
        <v>#NAME?</v>
      </c>
      <c r="AJ181" s="716" t="e">
        <f ca="1">_xll.BDP($T181,$AJ$1)</f>
        <v>#NAME?</v>
      </c>
      <c r="AK181" s="716" t="e">
        <f ca="1">_xll.BDP($T181,$AK$1)</f>
        <v>#NAME?</v>
      </c>
      <c r="AL181" s="721" t="e">
        <f ca="1">VLOOKUP(AK181,Values!$E$2:$F$8,2,)</f>
        <v>#NAME?</v>
      </c>
      <c r="AM181" s="719" t="e">
        <f ca="1">_xll.BDP($T181,$AM$1)</f>
        <v>#NAME?</v>
      </c>
      <c r="AN181" s="719" t="e">
        <f ca="1">_xll.BDP($T181,$AN$1)</f>
        <v>#NAME?</v>
      </c>
      <c r="AO181" s="719" t="e">
        <f ca="1">_xll.BDP($T181,$AO$1)</f>
        <v>#NAME?</v>
      </c>
      <c r="AP181" s="719" t="str">
        <f t="shared" si="32"/>
        <v>2yr</v>
      </c>
      <c r="AQ181" s="775" t="e">
        <f ca="1">_xll.BDP(T181,"YRS_TO_MTY_ISSUE")</f>
        <v>#NAME?</v>
      </c>
      <c r="AR181" s="794">
        <f t="shared" si="33"/>
        <v>2</v>
      </c>
      <c r="AS181" s="795"/>
      <c r="AT181" s="719" t="e">
        <f ca="1">_xll.BDP($T181,AT$1)</f>
        <v>#NAME?</v>
      </c>
      <c r="AU181" s="719" t="e">
        <f ca="1">_xll.BDP(T181,$AU$1)</f>
        <v>#NAME?</v>
      </c>
      <c r="AV181" s="719" t="e">
        <f ca="1">_xll.BDP(T181,$AV$1)</f>
        <v>#NAME?</v>
      </c>
      <c r="AW181" s="719" t="e">
        <f ca="1">_xll.BDP($T181,AW$1)</f>
        <v>#NAME?</v>
      </c>
      <c r="AX181" s="719" t="e">
        <f t="shared" ca="1" si="34"/>
        <v>#NAME?</v>
      </c>
      <c r="AY181" s="719" t="e">
        <f ca="1">_xll.BDP(T181,$AY$1)</f>
        <v>#NAME?</v>
      </c>
      <c r="AZ181" s="719" t="e">
        <f t="shared" ca="1" si="35"/>
        <v>#NAME?</v>
      </c>
      <c r="BA181" s="719" t="e">
        <f t="shared" ca="1" si="36"/>
        <v>#NAME?</v>
      </c>
      <c r="BB181" s="719" t="e">
        <f ca="1">VLOOKUP(Y181,Values!$H$2:$I$15,2,FALSE)</f>
        <v>#NAME?</v>
      </c>
    </row>
    <row r="182" spans="1:54" s="706" customFormat="1" ht="12.75" customHeight="1" x14ac:dyDescent="0.3">
      <c r="A182" s="707">
        <v>42012</v>
      </c>
      <c r="B182" s="915" t="s">
        <v>8840</v>
      </c>
      <c r="C182" s="916" t="s">
        <v>218</v>
      </c>
      <c r="D182" s="709">
        <v>750</v>
      </c>
      <c r="E182" s="708" t="s">
        <v>37</v>
      </c>
      <c r="F182" s="710">
        <v>43845</v>
      </c>
      <c r="G182" s="711" t="s">
        <v>1193</v>
      </c>
      <c r="H182" s="712" t="s">
        <v>385</v>
      </c>
      <c r="I182" s="761" t="s">
        <v>3653</v>
      </c>
      <c r="J182" s="761" t="s">
        <v>462</v>
      </c>
      <c r="K182" s="712">
        <v>-17.5</v>
      </c>
      <c r="L182" s="714"/>
      <c r="M182" s="712"/>
      <c r="N182" s="706" t="s">
        <v>818</v>
      </c>
      <c r="O182" s="712">
        <v>3.87</v>
      </c>
      <c r="P182" s="708" t="s">
        <v>8841</v>
      </c>
      <c r="Q182" s="714"/>
      <c r="R182" s="708">
        <v>5</v>
      </c>
      <c r="S182" s="708" t="s">
        <v>8847</v>
      </c>
      <c r="T182" s="715" t="str">
        <f t="shared" si="29"/>
        <v>EK6896600 Corp</v>
      </c>
      <c r="U182" s="716" t="e">
        <f ca="1">_xll.BDP($T182,$U$1)</f>
        <v>#NAME?</v>
      </c>
      <c r="V182" s="715">
        <f t="shared" si="30"/>
        <v>1</v>
      </c>
      <c r="W182" s="715">
        <f t="shared" si="31"/>
        <v>2</v>
      </c>
      <c r="X182" s="715" t="str">
        <f t="shared" si="37"/>
        <v>Q1</v>
      </c>
      <c r="Y182" s="717" t="e">
        <f ca="1">_xll.BDP($T182,Y$1)</f>
        <v>#NAME?</v>
      </c>
      <c r="Z182" s="717" t="e">
        <f ca="1">_xll.BDP($T182,$Z$1)</f>
        <v>#NAME?</v>
      </c>
      <c r="AA182" s="717" t="e">
        <f ca="1">_xll.BDP($T182,AA$1)</f>
        <v>#NAME?</v>
      </c>
      <c r="AB182" s="718" t="e">
        <f ca="1">IF(AA182="FLOATING",J182,(_xll.BDP($T182,AB$1)/100))</f>
        <v>#NAME?</v>
      </c>
      <c r="AC182" s="719" t="e">
        <f ca="1">_xll.BDP(T182,$AC$1)</f>
        <v>#NAME?</v>
      </c>
      <c r="AD182" s="720" t="e">
        <f ca="1">_xll.BDP($T182,AD$1)</f>
        <v>#NAME?</v>
      </c>
      <c r="AE182" s="719" t="e">
        <f ca="1">_xll.BDP($T182,AE$1)</f>
        <v>#NAME?</v>
      </c>
      <c r="AF182" s="715" t="e">
        <f ca="1">_xll.BDP($T182,AF$1)</f>
        <v>#NAME?</v>
      </c>
      <c r="AG182" s="719" t="e">
        <f ca="1">_xll.BDP($T182,AG$1)</f>
        <v>#NAME?</v>
      </c>
      <c r="AH182" s="719" t="e">
        <f ca="1">VLOOKUP(AF182,Values!$A$1:$C$12,2,FALSE)</f>
        <v>#NAME?</v>
      </c>
      <c r="AI182" s="716" t="e">
        <f ca="1">_xll.BDP($T182,$AI$1)</f>
        <v>#NAME?</v>
      </c>
      <c r="AJ182" s="716" t="e">
        <f ca="1">_xll.BDP($T182,$AJ$1)</f>
        <v>#NAME?</v>
      </c>
      <c r="AK182" s="716" t="e">
        <f ca="1">_xll.BDP($T182,$AK$1)</f>
        <v>#NAME?</v>
      </c>
      <c r="AL182" s="721" t="e">
        <f ca="1">VLOOKUP(AK182,Values!$E$2:$F$8,2,)</f>
        <v>#NAME?</v>
      </c>
      <c r="AM182" s="719" t="e">
        <f ca="1">_xll.BDP($T182,$AM$1)</f>
        <v>#NAME?</v>
      </c>
      <c r="AN182" s="719" t="e">
        <f ca="1">_xll.BDP($T182,$AN$1)</f>
        <v>#NAME?</v>
      </c>
      <c r="AO182" s="719" t="e">
        <f ca="1">_xll.BDP($T182,$AO$1)</f>
        <v>#NAME?</v>
      </c>
      <c r="AP182" s="719" t="str">
        <f t="shared" si="32"/>
        <v>5yr</v>
      </c>
      <c r="AQ182" s="775" t="e">
        <f ca="1">_xll.BDP(T182,"YRS_TO_MTY_ISSUE")</f>
        <v>#NAME?</v>
      </c>
      <c r="AR182" s="794">
        <f t="shared" si="33"/>
        <v>5</v>
      </c>
      <c r="AS182" s="795"/>
      <c r="AT182" s="719" t="e">
        <f ca="1">_xll.BDP($T182,AT$1)</f>
        <v>#NAME?</v>
      </c>
      <c r="AU182" s="719" t="e">
        <f ca="1">_xll.BDP(T182,$AU$1)</f>
        <v>#NAME?</v>
      </c>
      <c r="AV182" s="719" t="e">
        <f ca="1">_xll.BDP(T182,$AV$1)</f>
        <v>#NAME?</v>
      </c>
      <c r="AW182" s="719" t="e">
        <f ca="1">_xll.BDP($T182,AW$1)</f>
        <v>#NAME?</v>
      </c>
      <c r="AX182" s="719" t="e">
        <f t="shared" ca="1" si="34"/>
        <v>#NAME?</v>
      </c>
      <c r="AY182" s="719" t="e">
        <f ca="1">_xll.BDP(T182,$AY$1)</f>
        <v>#NAME?</v>
      </c>
      <c r="AZ182" s="719" t="e">
        <f t="shared" ca="1" si="35"/>
        <v>#NAME?</v>
      </c>
      <c r="BA182" s="719" t="e">
        <f t="shared" ca="1" si="36"/>
        <v>#NAME?</v>
      </c>
      <c r="BB182" s="719" t="e">
        <f ca="1">VLOOKUP(Y182,Values!$H$2:$I$15,2,FALSE)</f>
        <v>#NAME?</v>
      </c>
    </row>
    <row r="183" spans="1:54" s="706" customFormat="1" ht="12.75" customHeight="1" x14ac:dyDescent="0.3">
      <c r="A183" s="707">
        <v>42011</v>
      </c>
      <c r="B183" s="915" t="s">
        <v>4954</v>
      </c>
      <c r="C183" s="916" t="s">
        <v>73</v>
      </c>
      <c r="D183" s="709">
        <v>1000</v>
      </c>
      <c r="E183" s="708" t="s">
        <v>8057</v>
      </c>
      <c r="F183" s="710">
        <v>42565</v>
      </c>
      <c r="G183" s="711" t="s">
        <v>8731</v>
      </c>
      <c r="H183" s="712" t="s">
        <v>8775</v>
      </c>
      <c r="I183" s="761" t="s">
        <v>6520</v>
      </c>
      <c r="J183" s="761" t="s">
        <v>8776</v>
      </c>
      <c r="K183" s="712">
        <v>-2.5</v>
      </c>
      <c r="L183" s="714"/>
      <c r="M183" s="712"/>
      <c r="N183" s="706" t="s">
        <v>4483</v>
      </c>
      <c r="O183" s="712">
        <v>1</v>
      </c>
      <c r="P183" s="708" t="s">
        <v>1937</v>
      </c>
      <c r="Q183" s="714"/>
      <c r="R183" s="708">
        <v>0</v>
      </c>
      <c r="S183" s="708" t="s">
        <v>8814</v>
      </c>
      <c r="T183" s="715" t="str">
        <f t="shared" si="29"/>
        <v>EK6868096 Corp</v>
      </c>
      <c r="U183" s="716" t="e">
        <f ca="1">_xll.BDP($T183,$U$1)</f>
        <v>#NAME?</v>
      </c>
      <c r="V183" s="715">
        <f t="shared" si="30"/>
        <v>1</v>
      </c>
      <c r="W183" s="715">
        <f t="shared" si="31"/>
        <v>2</v>
      </c>
      <c r="X183" s="715" t="str">
        <f t="shared" si="37"/>
        <v>Q1</v>
      </c>
      <c r="Y183" s="717" t="e">
        <f ca="1">_xll.BDP($T183,Y$1)</f>
        <v>#NAME?</v>
      </c>
      <c r="Z183" s="717" t="e">
        <f ca="1">_xll.BDP($T183,$Z$1)</f>
        <v>#NAME?</v>
      </c>
      <c r="AA183" s="717" t="e">
        <f ca="1">_xll.BDP($T183,AA$1)</f>
        <v>#NAME?</v>
      </c>
      <c r="AB183" s="718" t="e">
        <f ca="1">IF(AA183="FLOATING",J183,(_xll.BDP($T183,AB$1)/100))</f>
        <v>#NAME?</v>
      </c>
      <c r="AC183" s="719" t="e">
        <f ca="1">_xll.BDP(T183,$AC$1)</f>
        <v>#NAME?</v>
      </c>
      <c r="AD183" s="720" t="e">
        <f ca="1">_xll.BDP($T183,AD$1)</f>
        <v>#NAME?</v>
      </c>
      <c r="AE183" s="719" t="e">
        <f ca="1">_xll.BDP($T183,AE$1)</f>
        <v>#NAME?</v>
      </c>
      <c r="AF183" s="715" t="e">
        <f ca="1">_xll.BDP($T183,AF$1)</f>
        <v>#NAME?</v>
      </c>
      <c r="AG183" s="719" t="e">
        <f ca="1">_xll.BDP($T183,AG$1)</f>
        <v>#NAME?</v>
      </c>
      <c r="AH183" s="719" t="e">
        <f ca="1">VLOOKUP(AF183,Values!$A$1:$C$12,2,FALSE)</f>
        <v>#NAME?</v>
      </c>
      <c r="AI183" s="716" t="e">
        <f ca="1">_xll.BDP($T183,$AI$1)</f>
        <v>#NAME?</v>
      </c>
      <c r="AJ183" s="716" t="e">
        <f ca="1">_xll.BDP($T183,$AJ$1)</f>
        <v>#NAME?</v>
      </c>
      <c r="AK183" s="716" t="e">
        <f ca="1">_xll.BDP($T183,$AK$1)</f>
        <v>#NAME?</v>
      </c>
      <c r="AL183" s="721" t="e">
        <f ca="1">VLOOKUP(AK183,Values!$E$2:$F$8,2,)</f>
        <v>#NAME?</v>
      </c>
      <c r="AM183" s="719" t="e">
        <f ca="1">_xll.BDP($T183,$AM$1)</f>
        <v>#NAME?</v>
      </c>
      <c r="AN183" s="719" t="e">
        <f ca="1">_xll.BDP($T183,$AN$1)</f>
        <v>#NAME?</v>
      </c>
      <c r="AO183" s="719" t="e">
        <f ca="1">_xll.BDP($T183,$AO$1)</f>
        <v>#NAME?</v>
      </c>
      <c r="AP183" s="719" t="str">
        <f t="shared" si="32"/>
        <v>18mos</v>
      </c>
      <c r="AQ183" s="775" t="e">
        <f ca="1">_xll.BDP(T183,"YRS_TO_MTY_ISSUE")</f>
        <v>#NAME?</v>
      </c>
      <c r="AR183" s="794">
        <f t="shared" si="33"/>
        <v>1.5</v>
      </c>
      <c r="AS183" s="795"/>
      <c r="AT183" s="719" t="e">
        <f ca="1">_xll.BDP($T183,AT$1)</f>
        <v>#NAME?</v>
      </c>
      <c r="AU183" s="719" t="e">
        <f ca="1">_xll.BDP(T183,$AU$1)</f>
        <v>#NAME?</v>
      </c>
      <c r="AV183" s="719" t="e">
        <f ca="1">_xll.BDP(T183,$AV$1)</f>
        <v>#NAME?</v>
      </c>
      <c r="AW183" s="719" t="e">
        <f ca="1">_xll.BDP($T183,AW$1)</f>
        <v>#NAME?</v>
      </c>
      <c r="AX183" s="719" t="e">
        <f t="shared" ca="1" si="34"/>
        <v>#NAME?</v>
      </c>
      <c r="AY183" s="719" t="e">
        <f ca="1">_xll.BDP(T183,$AY$1)</f>
        <v>#NAME?</v>
      </c>
      <c r="AZ183" s="719" t="e">
        <f t="shared" ca="1" si="35"/>
        <v>#NAME?</v>
      </c>
      <c r="BA183" s="719" t="e">
        <f t="shared" ca="1" si="36"/>
        <v>#NAME?</v>
      </c>
      <c r="BB183" s="719" t="e">
        <f ca="1">VLOOKUP(Y183,Values!$H$2:$I$15,2,FALSE)</f>
        <v>#NAME?</v>
      </c>
    </row>
    <row r="184" spans="1:54" s="706" customFormat="1" ht="12.75" customHeight="1" x14ac:dyDescent="0.3">
      <c r="A184" s="707">
        <v>42011</v>
      </c>
      <c r="B184" s="915" t="s">
        <v>8777</v>
      </c>
      <c r="C184" s="916" t="s">
        <v>11</v>
      </c>
      <c r="D184" s="709">
        <v>250</v>
      </c>
      <c r="E184" s="708" t="s">
        <v>12</v>
      </c>
      <c r="F184" s="710">
        <v>43112</v>
      </c>
      <c r="G184" s="711" t="s">
        <v>908</v>
      </c>
      <c r="H184" s="712" t="s">
        <v>2299</v>
      </c>
      <c r="I184" s="761" t="s">
        <v>2299</v>
      </c>
      <c r="J184" s="761" t="s">
        <v>8778</v>
      </c>
      <c r="K184" s="712">
        <v>-20</v>
      </c>
      <c r="L184" s="714"/>
      <c r="M184" s="712"/>
      <c r="N184" s="706" t="s">
        <v>4809</v>
      </c>
      <c r="O184" s="712">
        <v>1.7</v>
      </c>
      <c r="P184" s="708" t="s">
        <v>1946</v>
      </c>
      <c r="Q184" s="714"/>
      <c r="R184" s="708">
        <v>2.5</v>
      </c>
      <c r="S184" s="708" t="s">
        <v>8816</v>
      </c>
      <c r="T184" s="715" t="str">
        <f t="shared" si="29"/>
        <v>EK6868336 Corp</v>
      </c>
      <c r="U184" s="716" t="e">
        <f ca="1">_xll.BDP($T184,$U$1)</f>
        <v>#NAME?</v>
      </c>
      <c r="V184" s="715">
        <f t="shared" si="30"/>
        <v>1</v>
      </c>
      <c r="W184" s="715">
        <f t="shared" si="31"/>
        <v>2</v>
      </c>
      <c r="X184" s="715" t="str">
        <f t="shared" si="37"/>
        <v>Q1</v>
      </c>
      <c r="Y184" s="717" t="e">
        <f ca="1">_xll.BDP($T184,Y$1)</f>
        <v>#NAME?</v>
      </c>
      <c r="Z184" s="717" t="e">
        <f ca="1">_xll.BDP($T184,$Z$1)</f>
        <v>#NAME?</v>
      </c>
      <c r="AA184" s="717" t="e">
        <f ca="1">_xll.BDP($T184,AA$1)</f>
        <v>#NAME?</v>
      </c>
      <c r="AB184" s="718" t="e">
        <f ca="1">IF(AA184="FLOATING",J184,(_xll.BDP($T184,AB$1)/100))</f>
        <v>#NAME?</v>
      </c>
      <c r="AC184" s="719" t="e">
        <f ca="1">_xll.BDP(T184,$AC$1)</f>
        <v>#NAME?</v>
      </c>
      <c r="AD184" s="720" t="e">
        <f ca="1">_xll.BDP($T184,AD$1)</f>
        <v>#NAME?</v>
      </c>
      <c r="AE184" s="719" t="e">
        <f ca="1">_xll.BDP($T184,AE$1)</f>
        <v>#NAME?</v>
      </c>
      <c r="AF184" s="715" t="e">
        <f ca="1">_xll.BDP($T184,AF$1)</f>
        <v>#NAME?</v>
      </c>
      <c r="AG184" s="719" t="e">
        <f ca="1">_xll.BDP($T184,AG$1)</f>
        <v>#NAME?</v>
      </c>
      <c r="AH184" s="719" t="e">
        <f ca="1">VLOOKUP(AF184,Values!$A$1:$C$12,2,FALSE)</f>
        <v>#NAME?</v>
      </c>
      <c r="AI184" s="716" t="e">
        <f ca="1">_xll.BDP($T184,$AI$1)</f>
        <v>#NAME?</v>
      </c>
      <c r="AJ184" s="716" t="e">
        <f ca="1">_xll.BDP($T184,$AJ$1)</f>
        <v>#NAME?</v>
      </c>
      <c r="AK184" s="716" t="e">
        <f ca="1">_xll.BDP($T184,$AK$1)</f>
        <v>#NAME?</v>
      </c>
      <c r="AL184" s="721" t="e">
        <f ca="1">VLOOKUP(AK184,Values!$E$2:$F$8,2,)</f>
        <v>#NAME?</v>
      </c>
      <c r="AM184" s="719" t="e">
        <f ca="1">_xll.BDP($T184,$AM$1)</f>
        <v>#NAME?</v>
      </c>
      <c r="AN184" s="719" t="e">
        <f ca="1">_xll.BDP($T184,$AN$1)</f>
        <v>#NAME?</v>
      </c>
      <c r="AO184" s="719" t="e">
        <f ca="1">_xll.BDP($T184,$AO$1)</f>
        <v>#NAME?</v>
      </c>
      <c r="AP184" s="719" t="str">
        <f t="shared" si="32"/>
        <v>3yr</v>
      </c>
      <c r="AQ184" s="775" t="e">
        <f ca="1">_xll.BDP(T184,"YRS_TO_MTY_ISSUE")</f>
        <v>#NAME?</v>
      </c>
      <c r="AR184" s="794">
        <f t="shared" si="33"/>
        <v>3</v>
      </c>
      <c r="AS184" s="795"/>
      <c r="AT184" s="719" t="e">
        <f ca="1">_xll.BDP($T184,AT$1)</f>
        <v>#NAME?</v>
      </c>
      <c r="AU184" s="719" t="e">
        <f ca="1">_xll.BDP(T184,$AU$1)</f>
        <v>#NAME?</v>
      </c>
      <c r="AV184" s="719" t="e">
        <f ca="1">_xll.BDP(T184,$AV$1)</f>
        <v>#NAME?</v>
      </c>
      <c r="AW184" s="719" t="e">
        <f ca="1">_xll.BDP($T184,AW$1)</f>
        <v>#NAME?</v>
      </c>
      <c r="AX184" s="719" t="e">
        <f t="shared" ca="1" si="34"/>
        <v>#NAME?</v>
      </c>
      <c r="AY184" s="719" t="e">
        <f ca="1">_xll.BDP(T184,$AY$1)</f>
        <v>#NAME?</v>
      </c>
      <c r="AZ184" s="719" t="e">
        <f t="shared" ca="1" si="35"/>
        <v>#NAME?</v>
      </c>
      <c r="BA184" s="719" t="e">
        <f t="shared" ca="1" si="36"/>
        <v>#NAME?</v>
      </c>
      <c r="BB184" s="719" t="e">
        <f ca="1">VLOOKUP(Y184,Values!$H$2:$I$15,2,FALSE)</f>
        <v>#NAME?</v>
      </c>
    </row>
    <row r="185" spans="1:54" s="706" customFormat="1" ht="12.75" customHeight="1" x14ac:dyDescent="0.3">
      <c r="A185" s="707">
        <v>42011</v>
      </c>
      <c r="B185" s="915" t="s">
        <v>8779</v>
      </c>
      <c r="C185" s="916" t="s">
        <v>11</v>
      </c>
      <c r="D185" s="709">
        <v>500</v>
      </c>
      <c r="E185" s="708" t="s">
        <v>12</v>
      </c>
      <c r="F185" s="710">
        <v>43112</v>
      </c>
      <c r="G185" s="711" t="s">
        <v>908</v>
      </c>
      <c r="H185" s="712" t="s">
        <v>652</v>
      </c>
      <c r="I185" s="761" t="s">
        <v>805</v>
      </c>
      <c r="J185" s="761" t="s">
        <v>3742</v>
      </c>
      <c r="K185" s="712">
        <v>-20</v>
      </c>
      <c r="L185" s="714"/>
      <c r="M185" s="712"/>
      <c r="N185" s="706" t="s">
        <v>1420</v>
      </c>
      <c r="O185" s="712">
        <v>4.2</v>
      </c>
      <c r="P185" s="708" t="s">
        <v>1946</v>
      </c>
      <c r="Q185" s="714"/>
      <c r="R185" s="708">
        <v>2.5</v>
      </c>
      <c r="S185" s="708" t="s">
        <v>8815</v>
      </c>
      <c r="T185" s="715" t="str">
        <f t="shared" si="29"/>
        <v>EK6868211 Corp</v>
      </c>
      <c r="U185" s="716" t="e">
        <f ca="1">_xll.BDP($T185,$U$1)</f>
        <v>#NAME?</v>
      </c>
      <c r="V185" s="715">
        <f t="shared" si="30"/>
        <v>1</v>
      </c>
      <c r="W185" s="715">
        <f t="shared" si="31"/>
        <v>2</v>
      </c>
      <c r="X185" s="715" t="str">
        <f t="shared" si="37"/>
        <v>Q1</v>
      </c>
      <c r="Y185" s="717" t="e">
        <f ca="1">_xll.BDP($T185,Y$1)</f>
        <v>#NAME?</v>
      </c>
      <c r="Z185" s="717" t="e">
        <f ca="1">_xll.BDP($T185,$Z$1)</f>
        <v>#NAME?</v>
      </c>
      <c r="AA185" s="717" t="e">
        <f ca="1">_xll.BDP($T185,AA$1)</f>
        <v>#NAME?</v>
      </c>
      <c r="AB185" s="718" t="e">
        <f ca="1">IF(AA185="FLOATING",J185,(_xll.BDP($T185,AB$1)/100))</f>
        <v>#NAME?</v>
      </c>
      <c r="AC185" s="719" t="e">
        <f ca="1">_xll.BDP(T185,$AC$1)</f>
        <v>#NAME?</v>
      </c>
      <c r="AD185" s="720" t="e">
        <f ca="1">_xll.BDP($T185,AD$1)</f>
        <v>#NAME?</v>
      </c>
      <c r="AE185" s="719" t="e">
        <f ca="1">_xll.BDP($T185,AE$1)</f>
        <v>#NAME?</v>
      </c>
      <c r="AF185" s="715" t="e">
        <f ca="1">_xll.BDP($T185,AF$1)</f>
        <v>#NAME?</v>
      </c>
      <c r="AG185" s="719" t="e">
        <f ca="1">_xll.BDP($T185,AG$1)</f>
        <v>#NAME?</v>
      </c>
      <c r="AH185" s="719" t="e">
        <f ca="1">VLOOKUP(AF185,Values!$A$1:$C$12,2,FALSE)</f>
        <v>#NAME?</v>
      </c>
      <c r="AI185" s="716" t="e">
        <f ca="1">_xll.BDP($T185,$AI$1)</f>
        <v>#NAME?</v>
      </c>
      <c r="AJ185" s="716" t="e">
        <f ca="1">_xll.BDP($T185,$AJ$1)</f>
        <v>#NAME?</v>
      </c>
      <c r="AK185" s="716" t="e">
        <f ca="1">_xll.BDP($T185,$AK$1)</f>
        <v>#NAME?</v>
      </c>
      <c r="AL185" s="721" t="e">
        <f ca="1">VLOOKUP(AK185,Values!$E$2:$F$8,2,)</f>
        <v>#NAME?</v>
      </c>
      <c r="AM185" s="719" t="e">
        <f ca="1">_xll.BDP($T185,$AM$1)</f>
        <v>#NAME?</v>
      </c>
      <c r="AN185" s="719" t="e">
        <f ca="1">_xll.BDP($T185,$AN$1)</f>
        <v>#NAME?</v>
      </c>
      <c r="AO185" s="719" t="e">
        <f ca="1">_xll.BDP($T185,$AO$1)</f>
        <v>#NAME?</v>
      </c>
      <c r="AP185" s="719" t="str">
        <f t="shared" si="32"/>
        <v>3yr</v>
      </c>
      <c r="AQ185" s="775" t="e">
        <f ca="1">_xll.BDP(T185,"YRS_TO_MTY_ISSUE")</f>
        <v>#NAME?</v>
      </c>
      <c r="AR185" s="794">
        <f t="shared" si="33"/>
        <v>3</v>
      </c>
      <c r="AS185" s="795"/>
      <c r="AT185" s="719" t="e">
        <f ca="1">_xll.BDP($T185,AT$1)</f>
        <v>#NAME?</v>
      </c>
      <c r="AU185" s="719" t="e">
        <f ca="1">_xll.BDP(T185,$AU$1)</f>
        <v>#NAME?</v>
      </c>
      <c r="AV185" s="719" t="e">
        <f ca="1">_xll.BDP(T185,$AV$1)</f>
        <v>#NAME?</v>
      </c>
      <c r="AW185" s="719" t="e">
        <f ca="1">_xll.BDP($T185,AW$1)</f>
        <v>#NAME?</v>
      </c>
      <c r="AX185" s="719" t="e">
        <f t="shared" ca="1" si="34"/>
        <v>#NAME?</v>
      </c>
      <c r="AY185" s="719" t="e">
        <f ca="1">_xll.BDP(T185,$AY$1)</f>
        <v>#NAME?</v>
      </c>
      <c r="AZ185" s="719" t="e">
        <f t="shared" ca="1" si="35"/>
        <v>#NAME?</v>
      </c>
      <c r="BA185" s="719" t="e">
        <f t="shared" ca="1" si="36"/>
        <v>#NAME?</v>
      </c>
      <c r="BB185" s="719" t="e">
        <f ca="1">VLOOKUP(Y185,Values!$H$2:$I$15,2,FALSE)</f>
        <v>#NAME?</v>
      </c>
    </row>
    <row r="186" spans="1:54" s="706" customFormat="1" ht="12.75" customHeight="1" x14ac:dyDescent="0.3">
      <c r="A186" s="707">
        <v>42011</v>
      </c>
      <c r="B186" s="915" t="s">
        <v>5485</v>
      </c>
      <c r="C186" s="916" t="s">
        <v>73</v>
      </c>
      <c r="D186" s="709">
        <v>500</v>
      </c>
      <c r="E186" s="708" t="s">
        <v>12</v>
      </c>
      <c r="F186" s="710">
        <v>43112</v>
      </c>
      <c r="G186" s="711" t="s">
        <v>8780</v>
      </c>
      <c r="H186" s="712" t="s">
        <v>2299</v>
      </c>
      <c r="I186" s="761" t="s">
        <v>3656</v>
      </c>
      <c r="J186" s="761" t="s">
        <v>6399</v>
      </c>
      <c r="K186" s="712">
        <v>-12</v>
      </c>
      <c r="L186" s="714"/>
      <c r="M186" s="712"/>
      <c r="N186" s="706" t="s">
        <v>169</v>
      </c>
      <c r="O186" s="712">
        <v>2.2000000000000002</v>
      </c>
      <c r="P186" s="708" t="s">
        <v>2097</v>
      </c>
      <c r="Q186" s="714"/>
      <c r="R186" s="708">
        <v>9</v>
      </c>
      <c r="S186" s="708" t="s">
        <v>8817</v>
      </c>
      <c r="T186" s="715" t="str">
        <f t="shared" si="29"/>
        <v>EK6868872 Corp</v>
      </c>
      <c r="U186" s="716" t="e">
        <f ca="1">_xll.BDP($T186,$U$1)</f>
        <v>#NAME?</v>
      </c>
      <c r="V186" s="715">
        <f t="shared" si="30"/>
        <v>1</v>
      </c>
      <c r="W186" s="715">
        <f t="shared" si="31"/>
        <v>2</v>
      </c>
      <c r="X186" s="715" t="str">
        <f t="shared" si="37"/>
        <v>Q1</v>
      </c>
      <c r="Y186" s="717" t="e">
        <f ca="1">_xll.BDP($T186,Y$1)</f>
        <v>#NAME?</v>
      </c>
      <c r="Z186" s="717" t="e">
        <f ca="1">_xll.BDP($T186,$Z$1)</f>
        <v>#NAME?</v>
      </c>
      <c r="AA186" s="717" t="e">
        <f ca="1">_xll.BDP($T186,AA$1)</f>
        <v>#NAME?</v>
      </c>
      <c r="AB186" s="718" t="e">
        <f ca="1">IF(AA186="FLOATING",J186,(_xll.BDP($T186,AB$1)/100))</f>
        <v>#NAME?</v>
      </c>
      <c r="AC186" s="719" t="e">
        <f ca="1">_xll.BDP(T186,$AC$1)</f>
        <v>#NAME?</v>
      </c>
      <c r="AD186" s="720" t="e">
        <f ca="1">_xll.BDP($T186,AD$1)</f>
        <v>#NAME?</v>
      </c>
      <c r="AE186" s="719" t="e">
        <f ca="1">_xll.BDP($T186,AE$1)</f>
        <v>#NAME?</v>
      </c>
      <c r="AF186" s="715" t="e">
        <f ca="1">_xll.BDP($T186,AF$1)</f>
        <v>#NAME?</v>
      </c>
      <c r="AG186" s="719" t="e">
        <f ca="1">_xll.BDP($T186,AG$1)</f>
        <v>#NAME?</v>
      </c>
      <c r="AH186" s="719" t="e">
        <f ca="1">VLOOKUP(AF186,Values!$A$1:$C$12,2,FALSE)</f>
        <v>#NAME?</v>
      </c>
      <c r="AI186" s="716" t="e">
        <f ca="1">_xll.BDP($T186,$AI$1)</f>
        <v>#NAME?</v>
      </c>
      <c r="AJ186" s="716" t="e">
        <f ca="1">_xll.BDP($T186,$AJ$1)</f>
        <v>#NAME?</v>
      </c>
      <c r="AK186" s="716" t="e">
        <f ca="1">_xll.BDP($T186,$AK$1)</f>
        <v>#NAME?</v>
      </c>
      <c r="AL186" s="721" t="e">
        <f ca="1">VLOOKUP(AK186,Values!$E$2:$F$8,2,)</f>
        <v>#NAME?</v>
      </c>
      <c r="AM186" s="719" t="e">
        <f ca="1">_xll.BDP($T186,$AM$1)</f>
        <v>#NAME?</v>
      </c>
      <c r="AN186" s="719" t="e">
        <f ca="1">_xll.BDP($T186,$AN$1)</f>
        <v>#NAME?</v>
      </c>
      <c r="AO186" s="719" t="e">
        <f ca="1">_xll.BDP($T186,$AO$1)</f>
        <v>#NAME?</v>
      </c>
      <c r="AP186" s="719" t="str">
        <f t="shared" si="32"/>
        <v>3yr</v>
      </c>
      <c r="AQ186" s="775" t="e">
        <f ca="1">_xll.BDP(T186,"YRS_TO_MTY_ISSUE")</f>
        <v>#NAME?</v>
      </c>
      <c r="AR186" s="794">
        <f t="shared" si="33"/>
        <v>3</v>
      </c>
      <c r="AS186" s="795"/>
      <c r="AT186" s="719" t="e">
        <f ca="1">_xll.BDP($T186,AT$1)</f>
        <v>#NAME?</v>
      </c>
      <c r="AU186" s="719" t="e">
        <f ca="1">_xll.BDP(T186,$AU$1)</f>
        <v>#NAME?</v>
      </c>
      <c r="AV186" s="719" t="e">
        <f ca="1">_xll.BDP(T186,$AV$1)</f>
        <v>#NAME?</v>
      </c>
      <c r="AW186" s="719" t="e">
        <f ca="1">_xll.BDP($T186,AW$1)</f>
        <v>#NAME?</v>
      </c>
      <c r="AX186" s="719" t="e">
        <f t="shared" ca="1" si="34"/>
        <v>#NAME?</v>
      </c>
      <c r="AY186" s="719" t="e">
        <f ca="1">_xll.BDP(T186,$AY$1)</f>
        <v>#NAME?</v>
      </c>
      <c r="AZ186" s="719" t="e">
        <f t="shared" ca="1" si="35"/>
        <v>#NAME?</v>
      </c>
      <c r="BA186" s="719" t="e">
        <f t="shared" ca="1" si="36"/>
        <v>#NAME?</v>
      </c>
      <c r="BB186" s="719" t="e">
        <f ca="1">VLOOKUP(Y186,Values!$H$2:$I$15,2,FALSE)</f>
        <v>#NAME?</v>
      </c>
    </row>
    <row r="187" spans="1:54" s="706" customFormat="1" ht="12.75" customHeight="1" x14ac:dyDescent="0.3">
      <c r="A187" s="707">
        <v>42011</v>
      </c>
      <c r="B187" s="915" t="s">
        <v>8781</v>
      </c>
      <c r="C187" s="916" t="s">
        <v>73</v>
      </c>
      <c r="D187" s="709">
        <v>1250</v>
      </c>
      <c r="E187" s="708" t="s">
        <v>12</v>
      </c>
      <c r="F187" s="710">
        <v>43112</v>
      </c>
      <c r="G187" s="711" t="s">
        <v>8780</v>
      </c>
      <c r="H187" s="712" t="s">
        <v>1432</v>
      </c>
      <c r="I187" s="761" t="s">
        <v>410</v>
      </c>
      <c r="J187" s="761" t="s">
        <v>6226</v>
      </c>
      <c r="K187" s="712">
        <v>-12</v>
      </c>
      <c r="L187" s="714"/>
      <c r="M187" s="712"/>
      <c r="N187" s="706" t="s">
        <v>4095</v>
      </c>
      <c r="O187" s="712">
        <v>2.6</v>
      </c>
      <c r="P187" s="708" t="s">
        <v>2097</v>
      </c>
      <c r="Q187" s="714"/>
      <c r="R187" s="708">
        <v>9</v>
      </c>
      <c r="S187" s="708" t="s">
        <v>8818</v>
      </c>
      <c r="T187" s="715" t="str">
        <f t="shared" si="29"/>
        <v>EK6868575 Corp</v>
      </c>
      <c r="U187" s="716" t="e">
        <f ca="1">_xll.BDP($T187,$U$1)</f>
        <v>#NAME?</v>
      </c>
      <c r="V187" s="715">
        <f t="shared" si="30"/>
        <v>1</v>
      </c>
      <c r="W187" s="715">
        <f t="shared" si="31"/>
        <v>2</v>
      </c>
      <c r="X187" s="715" t="str">
        <f t="shared" si="37"/>
        <v>Q1</v>
      </c>
      <c r="Y187" s="717" t="e">
        <f ca="1">_xll.BDP($T187,Y$1)</f>
        <v>#NAME?</v>
      </c>
      <c r="Z187" s="717" t="e">
        <f ca="1">_xll.BDP($T187,$Z$1)</f>
        <v>#NAME?</v>
      </c>
      <c r="AA187" s="717" t="e">
        <f ca="1">_xll.BDP($T187,AA$1)</f>
        <v>#NAME?</v>
      </c>
      <c r="AB187" s="718" t="e">
        <f ca="1">IF(AA187="FLOATING",J187,(_xll.BDP($T187,AB$1)/100))</f>
        <v>#NAME?</v>
      </c>
      <c r="AC187" s="719" t="e">
        <f ca="1">_xll.BDP(T187,$AC$1)</f>
        <v>#NAME?</v>
      </c>
      <c r="AD187" s="720" t="e">
        <f ca="1">_xll.BDP($T187,AD$1)</f>
        <v>#NAME?</v>
      </c>
      <c r="AE187" s="719" t="e">
        <f ca="1">_xll.BDP($T187,AE$1)</f>
        <v>#NAME?</v>
      </c>
      <c r="AF187" s="715" t="e">
        <f ca="1">_xll.BDP($T187,AF$1)</f>
        <v>#NAME?</v>
      </c>
      <c r="AG187" s="719" t="e">
        <f ca="1">_xll.BDP($T187,AG$1)</f>
        <v>#NAME?</v>
      </c>
      <c r="AH187" s="719" t="e">
        <f ca="1">VLOOKUP(AF187,Values!$A$1:$C$12,2,FALSE)</f>
        <v>#NAME?</v>
      </c>
      <c r="AI187" s="716" t="e">
        <f ca="1">_xll.BDP($T187,$AI$1)</f>
        <v>#NAME?</v>
      </c>
      <c r="AJ187" s="716" t="e">
        <f ca="1">_xll.BDP($T187,$AJ$1)</f>
        <v>#NAME?</v>
      </c>
      <c r="AK187" s="716" t="e">
        <f ca="1">_xll.BDP($T187,$AK$1)</f>
        <v>#NAME?</v>
      </c>
      <c r="AL187" s="721" t="e">
        <f ca="1">VLOOKUP(AK187,Values!$E$2:$F$8,2,)</f>
        <v>#NAME?</v>
      </c>
      <c r="AM187" s="719" t="e">
        <f ca="1">_xll.BDP($T187,$AM$1)</f>
        <v>#NAME?</v>
      </c>
      <c r="AN187" s="719" t="e">
        <f ca="1">_xll.BDP($T187,$AN$1)</f>
        <v>#NAME?</v>
      </c>
      <c r="AO187" s="719" t="e">
        <f ca="1">_xll.BDP($T187,$AO$1)</f>
        <v>#NAME?</v>
      </c>
      <c r="AP187" s="719" t="str">
        <f t="shared" si="32"/>
        <v>3yr</v>
      </c>
      <c r="AQ187" s="775" t="e">
        <f ca="1">_xll.BDP(T187,"YRS_TO_MTY_ISSUE")</f>
        <v>#NAME?</v>
      </c>
      <c r="AR187" s="794">
        <f t="shared" si="33"/>
        <v>3</v>
      </c>
      <c r="AS187" s="795"/>
      <c r="AT187" s="719" t="e">
        <f ca="1">_xll.BDP($T187,AT$1)</f>
        <v>#NAME?</v>
      </c>
      <c r="AU187" s="719" t="e">
        <f ca="1">_xll.BDP(T187,$AU$1)</f>
        <v>#NAME?</v>
      </c>
      <c r="AV187" s="719" t="e">
        <f ca="1">_xll.BDP(T187,$AV$1)</f>
        <v>#NAME?</v>
      </c>
      <c r="AW187" s="719" t="e">
        <f ca="1">_xll.BDP($T187,AW$1)</f>
        <v>#NAME?</v>
      </c>
      <c r="AX187" s="719" t="e">
        <f t="shared" ca="1" si="34"/>
        <v>#NAME?</v>
      </c>
      <c r="AY187" s="719" t="e">
        <f ca="1">_xll.BDP(T187,$AY$1)</f>
        <v>#NAME?</v>
      </c>
      <c r="AZ187" s="719" t="e">
        <f t="shared" ca="1" si="35"/>
        <v>#NAME?</v>
      </c>
      <c r="BA187" s="719" t="e">
        <f t="shared" ca="1" si="36"/>
        <v>#NAME?</v>
      </c>
      <c r="BB187" s="719" t="e">
        <f ca="1">VLOOKUP(Y187,Values!$H$2:$I$15,2,FALSE)</f>
        <v>#NAME?</v>
      </c>
    </row>
    <row r="188" spans="1:54" s="706" customFormat="1" ht="12.75" customHeight="1" x14ac:dyDescent="0.3">
      <c r="A188" s="707">
        <v>42011</v>
      </c>
      <c r="B188" s="915" t="s">
        <v>8782</v>
      </c>
      <c r="C188" s="916" t="s">
        <v>11</v>
      </c>
      <c r="D188" s="709">
        <v>250</v>
      </c>
      <c r="E188" s="708" t="s">
        <v>37</v>
      </c>
      <c r="F188" s="710">
        <v>43845</v>
      </c>
      <c r="G188" s="711" t="s">
        <v>8739</v>
      </c>
      <c r="H188" s="712" t="s">
        <v>631</v>
      </c>
      <c r="I188" s="761" t="s">
        <v>5193</v>
      </c>
      <c r="J188" s="761" t="s">
        <v>5194</v>
      </c>
      <c r="K188" s="712">
        <v>-18</v>
      </c>
      <c r="L188" s="714"/>
      <c r="M188" s="712"/>
      <c r="N188" s="706" t="s">
        <v>4057</v>
      </c>
      <c r="O188" s="712">
        <v>5.2</v>
      </c>
      <c r="P188" s="708" t="s">
        <v>3411</v>
      </c>
      <c r="Q188" s="714"/>
      <c r="R188" s="708">
        <v>2.5</v>
      </c>
      <c r="S188" s="708" t="s">
        <v>8819</v>
      </c>
      <c r="T188" s="715" t="str">
        <f t="shared" si="29"/>
        <v>EK6869052 Corp</v>
      </c>
      <c r="U188" s="716" t="e">
        <f ca="1">_xll.BDP($T188,$U$1)</f>
        <v>#NAME?</v>
      </c>
      <c r="V188" s="715">
        <f t="shared" si="30"/>
        <v>1</v>
      </c>
      <c r="W188" s="715">
        <f t="shared" si="31"/>
        <v>2</v>
      </c>
      <c r="X188" s="715" t="str">
        <f t="shared" si="37"/>
        <v>Q1</v>
      </c>
      <c r="Y188" s="717" t="e">
        <f ca="1">_xll.BDP($T188,Y$1)</f>
        <v>#NAME?</v>
      </c>
      <c r="Z188" s="717" t="e">
        <f ca="1">_xll.BDP($T188,$Z$1)</f>
        <v>#NAME?</v>
      </c>
      <c r="AA188" s="717" t="e">
        <f ca="1">_xll.BDP($T188,AA$1)</f>
        <v>#NAME?</v>
      </c>
      <c r="AB188" s="718" t="e">
        <f ca="1">IF(AA188="FLOATING",J188,(_xll.BDP($T188,AB$1)/100))</f>
        <v>#NAME?</v>
      </c>
      <c r="AC188" s="719" t="e">
        <f ca="1">_xll.BDP(T188,$AC$1)</f>
        <v>#NAME?</v>
      </c>
      <c r="AD188" s="720" t="e">
        <f ca="1">_xll.BDP($T188,AD$1)</f>
        <v>#NAME?</v>
      </c>
      <c r="AE188" s="719" t="e">
        <f ca="1">_xll.BDP($T188,AE$1)</f>
        <v>#NAME?</v>
      </c>
      <c r="AF188" s="715" t="e">
        <f ca="1">_xll.BDP($T188,AF$1)</f>
        <v>#NAME?</v>
      </c>
      <c r="AG188" s="719" t="e">
        <f ca="1">_xll.BDP($T188,AG$1)</f>
        <v>#NAME?</v>
      </c>
      <c r="AH188" s="719" t="e">
        <f ca="1">VLOOKUP(AF188,Values!$A$1:$C$12,2,FALSE)</f>
        <v>#NAME?</v>
      </c>
      <c r="AI188" s="716" t="e">
        <f ca="1">_xll.BDP($T188,$AI$1)</f>
        <v>#NAME?</v>
      </c>
      <c r="AJ188" s="716" t="e">
        <f ca="1">_xll.BDP($T188,$AJ$1)</f>
        <v>#NAME?</v>
      </c>
      <c r="AK188" s="716" t="e">
        <f ca="1">_xll.BDP($T188,$AK$1)</f>
        <v>#NAME?</v>
      </c>
      <c r="AL188" s="721" t="e">
        <f ca="1">VLOOKUP(AK188,Values!$E$2:$F$8,2,)</f>
        <v>#NAME?</v>
      </c>
      <c r="AM188" s="719" t="e">
        <f ca="1">_xll.BDP($T188,$AM$1)</f>
        <v>#NAME?</v>
      </c>
      <c r="AN188" s="719" t="e">
        <f ca="1">_xll.BDP($T188,$AN$1)</f>
        <v>#NAME?</v>
      </c>
      <c r="AO188" s="719" t="e">
        <f ca="1">_xll.BDP($T188,$AO$1)</f>
        <v>#NAME?</v>
      </c>
      <c r="AP188" s="719" t="str">
        <f t="shared" si="32"/>
        <v>5yr</v>
      </c>
      <c r="AQ188" s="775" t="e">
        <f ca="1">_xll.BDP(T188,"YRS_TO_MTY_ISSUE")</f>
        <v>#NAME?</v>
      </c>
      <c r="AR188" s="794">
        <f t="shared" si="33"/>
        <v>5</v>
      </c>
      <c r="AS188" s="795"/>
      <c r="AT188" s="719" t="e">
        <f ca="1">_xll.BDP($T188,AT$1)</f>
        <v>#NAME?</v>
      </c>
      <c r="AU188" s="719" t="e">
        <f ca="1">_xll.BDP(T188,$AU$1)</f>
        <v>#NAME?</v>
      </c>
      <c r="AV188" s="719" t="e">
        <f ca="1">_xll.BDP(T188,$AV$1)</f>
        <v>#NAME?</v>
      </c>
      <c r="AW188" s="719" t="e">
        <f ca="1">_xll.BDP($T188,AW$1)</f>
        <v>#NAME?</v>
      </c>
      <c r="AX188" s="719" t="e">
        <f t="shared" ca="1" si="34"/>
        <v>#NAME?</v>
      </c>
      <c r="AY188" s="719" t="e">
        <f ca="1">_xll.BDP(T188,$AY$1)</f>
        <v>#NAME?</v>
      </c>
      <c r="AZ188" s="719" t="e">
        <f t="shared" ca="1" si="35"/>
        <v>#NAME?</v>
      </c>
      <c r="BA188" s="719" t="e">
        <f t="shared" ca="1" si="36"/>
        <v>#NAME?</v>
      </c>
      <c r="BB188" s="719" t="e">
        <f ca="1">VLOOKUP(Y188,Values!$H$2:$I$15,2,FALSE)</f>
        <v>#NAME?</v>
      </c>
    </row>
    <row r="189" spans="1:54" s="891" customFormat="1" ht="12.75" customHeight="1" x14ac:dyDescent="0.3">
      <c r="A189" s="890">
        <v>42011</v>
      </c>
      <c r="B189" s="917" t="s">
        <v>8783</v>
      </c>
      <c r="C189" s="918" t="s">
        <v>2062</v>
      </c>
      <c r="D189" s="893">
        <v>250</v>
      </c>
      <c r="E189" s="892" t="s">
        <v>37</v>
      </c>
      <c r="F189" s="894">
        <v>43845</v>
      </c>
      <c r="G189" s="895" t="s">
        <v>8784</v>
      </c>
      <c r="H189" s="896" t="s">
        <v>2299</v>
      </c>
      <c r="I189" s="897" t="s">
        <v>2299</v>
      </c>
      <c r="J189" s="897" t="s">
        <v>8785</v>
      </c>
      <c r="K189" s="896">
        <v>-20</v>
      </c>
      <c r="L189" s="898"/>
      <c r="M189" s="896"/>
      <c r="N189" s="891" t="s">
        <v>8786</v>
      </c>
      <c r="O189" s="896">
        <v>1.5</v>
      </c>
      <c r="P189" s="892" t="s">
        <v>2020</v>
      </c>
      <c r="Q189" s="898"/>
      <c r="R189" s="892">
        <v>-7</v>
      </c>
      <c r="S189" s="892" t="s">
        <v>8806</v>
      </c>
      <c r="T189" s="899" t="str">
        <f t="shared" si="29"/>
        <v>EK6869417 Corp</v>
      </c>
      <c r="U189" s="900" t="e">
        <f ca="1">_xll.BDP($T189,$U$1)</f>
        <v>#NAME?</v>
      </c>
      <c r="V189" s="899">
        <f t="shared" si="30"/>
        <v>1</v>
      </c>
      <c r="W189" s="899">
        <f t="shared" si="31"/>
        <v>2</v>
      </c>
      <c r="X189" s="899" t="str">
        <f t="shared" si="37"/>
        <v>Q1</v>
      </c>
      <c r="Y189" s="901" t="e">
        <f ca="1">_xll.BDP($T189,Y$1)</f>
        <v>#NAME?</v>
      </c>
      <c r="Z189" s="901" t="e">
        <f ca="1">_xll.BDP($T189,$Z$1)</f>
        <v>#NAME?</v>
      </c>
      <c r="AA189" s="901" t="e">
        <f ca="1">_xll.BDP($T189,AA$1)</f>
        <v>#NAME?</v>
      </c>
      <c r="AB189" s="902" t="e">
        <f ca="1">IF(AA189="FLOATING",J189,(_xll.BDP($T189,AB$1)/100))</f>
        <v>#NAME?</v>
      </c>
      <c r="AC189" s="903" t="e">
        <f ca="1">_xll.BDP(T189,$AC$1)</f>
        <v>#NAME?</v>
      </c>
      <c r="AD189" s="899" t="e">
        <f ca="1">_xll.BDP($T189,AD$1)</f>
        <v>#NAME?</v>
      </c>
      <c r="AE189" s="903" t="e">
        <f ca="1">_xll.BDP($T189,AE$1)</f>
        <v>#NAME?</v>
      </c>
      <c r="AF189" s="899" t="e">
        <f ca="1">_xll.BDP($T189,AF$1)</f>
        <v>#NAME?</v>
      </c>
      <c r="AG189" s="903" t="e">
        <f ca="1">_xll.BDP($T189,AG$1)</f>
        <v>#NAME?</v>
      </c>
      <c r="AH189" s="903" t="e">
        <f ca="1">VLOOKUP(AF189,Values!$A$1:$C$12,2,FALSE)</f>
        <v>#NAME?</v>
      </c>
      <c r="AI189" s="900" t="e">
        <f ca="1">_xll.BDP($T189,$AI$1)</f>
        <v>#NAME?</v>
      </c>
      <c r="AJ189" s="900" t="e">
        <f ca="1">_xll.BDP($T189,$AJ$1)</f>
        <v>#NAME?</v>
      </c>
      <c r="AK189" s="900" t="e">
        <f ca="1">_xll.BDP($T189,$AK$1)</f>
        <v>#NAME?</v>
      </c>
      <c r="AL189" s="892" t="e">
        <f ca="1">VLOOKUP(AK189,Values!$E$2:$F$8,2,)</f>
        <v>#NAME?</v>
      </c>
      <c r="AM189" s="903" t="e">
        <f ca="1">_xll.BDP($T189,$AM$1)</f>
        <v>#NAME?</v>
      </c>
      <c r="AN189" s="903" t="e">
        <f ca="1">_xll.BDP($T189,$AN$1)</f>
        <v>#NAME?</v>
      </c>
      <c r="AO189" s="903" t="e">
        <f ca="1">_xll.BDP($T189,$AO$1)</f>
        <v>#NAME?</v>
      </c>
      <c r="AP189" s="903" t="str">
        <f t="shared" si="32"/>
        <v>5yr</v>
      </c>
      <c r="AQ189" s="904" t="e">
        <f ca="1">_xll.BDP(T189,"YRS_TO_MTY_ISSUE")</f>
        <v>#NAME?</v>
      </c>
      <c r="AR189" s="905">
        <f t="shared" si="33"/>
        <v>5</v>
      </c>
      <c r="AS189" s="904"/>
      <c r="AT189" s="903" t="e">
        <f ca="1">_xll.BDP($T189,AT$1)</f>
        <v>#NAME?</v>
      </c>
      <c r="AU189" s="903" t="e">
        <f ca="1">_xll.BDP(T189,$AU$1)</f>
        <v>#NAME?</v>
      </c>
      <c r="AV189" s="903" t="e">
        <f ca="1">_xll.BDP(T189,$AV$1)</f>
        <v>#NAME?</v>
      </c>
      <c r="AW189" s="903" t="e">
        <f ca="1">_xll.BDP($T189,AW$1)</f>
        <v>#NAME?</v>
      </c>
      <c r="AX189" s="903" t="e">
        <f t="shared" ca="1" si="34"/>
        <v>#NAME?</v>
      </c>
      <c r="AY189" s="903" t="e">
        <f ca="1">_xll.BDP(T189,$AY$1)</f>
        <v>#NAME?</v>
      </c>
      <c r="AZ189" s="903" t="e">
        <f t="shared" ca="1" si="35"/>
        <v>#NAME?</v>
      </c>
      <c r="BA189" s="903" t="e">
        <f t="shared" ca="1" si="36"/>
        <v>#NAME?</v>
      </c>
      <c r="BB189" s="903" t="e">
        <f ca="1">VLOOKUP(Y189,Values!$H$2:$I$15,2,FALSE)</f>
        <v>#NAME?</v>
      </c>
    </row>
    <row r="190" spans="1:54" s="891" customFormat="1" ht="12.75" customHeight="1" x14ac:dyDescent="0.3">
      <c r="A190" s="890">
        <v>42011</v>
      </c>
      <c r="B190" s="917" t="s">
        <v>8787</v>
      </c>
      <c r="C190" s="918" t="s">
        <v>2062</v>
      </c>
      <c r="D190" s="893">
        <v>1000</v>
      </c>
      <c r="E190" s="892" t="s">
        <v>37</v>
      </c>
      <c r="F190" s="894">
        <v>43845</v>
      </c>
      <c r="G190" s="895" t="s">
        <v>8784</v>
      </c>
      <c r="H190" s="896" t="s">
        <v>1444</v>
      </c>
      <c r="I190" s="897" t="s">
        <v>4332</v>
      </c>
      <c r="J190" s="897" t="s">
        <v>398</v>
      </c>
      <c r="K190" s="896">
        <v>-20</v>
      </c>
      <c r="L190" s="898"/>
      <c r="M190" s="896"/>
      <c r="N190" s="891" t="s">
        <v>49</v>
      </c>
      <c r="O190" s="896">
        <v>2.6</v>
      </c>
      <c r="P190" s="892" t="s">
        <v>2020</v>
      </c>
      <c r="Q190" s="898"/>
      <c r="R190" s="892">
        <v>-7</v>
      </c>
      <c r="S190" s="892" t="s">
        <v>8805</v>
      </c>
      <c r="T190" s="899" t="str">
        <f t="shared" si="29"/>
        <v>EK6869235 Corp</v>
      </c>
      <c r="U190" s="900" t="e">
        <f ca="1">_xll.BDP($T190,$U$1)</f>
        <v>#NAME?</v>
      </c>
      <c r="V190" s="899">
        <f t="shared" si="30"/>
        <v>1</v>
      </c>
      <c r="W190" s="899">
        <f t="shared" si="31"/>
        <v>2</v>
      </c>
      <c r="X190" s="899" t="str">
        <f t="shared" si="37"/>
        <v>Q1</v>
      </c>
      <c r="Y190" s="901" t="e">
        <f ca="1">_xll.BDP($T190,Y$1)</f>
        <v>#NAME?</v>
      </c>
      <c r="Z190" s="901" t="e">
        <f ca="1">_xll.BDP($T190,$Z$1)</f>
        <v>#NAME?</v>
      </c>
      <c r="AA190" s="901" t="e">
        <f ca="1">_xll.BDP($T190,AA$1)</f>
        <v>#NAME?</v>
      </c>
      <c r="AB190" s="902" t="e">
        <f ca="1">IF(AA190="FLOATING",J190,(_xll.BDP($T190,AB$1)/100))</f>
        <v>#NAME?</v>
      </c>
      <c r="AC190" s="903" t="e">
        <f ca="1">_xll.BDP(T190,$AC$1)</f>
        <v>#NAME?</v>
      </c>
      <c r="AD190" s="899" t="e">
        <f ca="1">_xll.BDP($T190,AD$1)</f>
        <v>#NAME?</v>
      </c>
      <c r="AE190" s="903" t="e">
        <f ca="1">_xll.BDP($T190,AE$1)</f>
        <v>#NAME?</v>
      </c>
      <c r="AF190" s="899" t="e">
        <f ca="1">_xll.BDP($T190,AF$1)</f>
        <v>#NAME?</v>
      </c>
      <c r="AG190" s="903" t="e">
        <f ca="1">_xll.BDP($T190,AG$1)</f>
        <v>#NAME?</v>
      </c>
      <c r="AH190" s="903" t="e">
        <f ca="1">VLOOKUP(AF190,Values!$A$1:$C$12,2,FALSE)</f>
        <v>#NAME?</v>
      </c>
      <c r="AI190" s="900" t="e">
        <f ca="1">_xll.BDP($T190,$AI$1)</f>
        <v>#NAME?</v>
      </c>
      <c r="AJ190" s="900" t="e">
        <f ca="1">_xll.BDP($T190,$AJ$1)</f>
        <v>#NAME?</v>
      </c>
      <c r="AK190" s="900" t="e">
        <f ca="1">_xll.BDP($T190,$AK$1)</f>
        <v>#NAME?</v>
      </c>
      <c r="AL190" s="892" t="e">
        <f ca="1">VLOOKUP(AK190,Values!$E$2:$F$8,2,)</f>
        <v>#NAME?</v>
      </c>
      <c r="AM190" s="903" t="e">
        <f ca="1">_xll.BDP($T190,$AM$1)</f>
        <v>#NAME?</v>
      </c>
      <c r="AN190" s="903" t="e">
        <f ca="1">_xll.BDP($T190,$AN$1)</f>
        <v>#NAME?</v>
      </c>
      <c r="AO190" s="903" t="e">
        <f ca="1">_xll.BDP($T190,$AO$1)</f>
        <v>#NAME?</v>
      </c>
      <c r="AP190" s="903" t="str">
        <f t="shared" si="32"/>
        <v>5yr</v>
      </c>
      <c r="AQ190" s="904" t="e">
        <f ca="1">_xll.BDP(T190,"YRS_TO_MTY_ISSUE")</f>
        <v>#NAME?</v>
      </c>
      <c r="AR190" s="905">
        <f t="shared" si="33"/>
        <v>5</v>
      </c>
      <c r="AS190" s="904"/>
      <c r="AT190" s="903" t="e">
        <f ca="1">_xll.BDP($T190,AT$1)</f>
        <v>#NAME?</v>
      </c>
      <c r="AU190" s="903" t="e">
        <f ca="1">_xll.BDP(T190,$AU$1)</f>
        <v>#NAME?</v>
      </c>
      <c r="AV190" s="903" t="e">
        <f ca="1">_xll.BDP(T190,$AV$1)</f>
        <v>#NAME?</v>
      </c>
      <c r="AW190" s="903" t="e">
        <f ca="1">_xll.BDP($T190,AW$1)</f>
        <v>#NAME?</v>
      </c>
      <c r="AX190" s="903" t="e">
        <f t="shared" ca="1" si="34"/>
        <v>#NAME?</v>
      </c>
      <c r="AY190" s="903" t="e">
        <f ca="1">_xll.BDP(T190,$AY$1)</f>
        <v>#NAME?</v>
      </c>
      <c r="AZ190" s="903" t="e">
        <f t="shared" ca="1" si="35"/>
        <v>#NAME?</v>
      </c>
      <c r="BA190" s="903" t="e">
        <f t="shared" ca="1" si="36"/>
        <v>#NAME?</v>
      </c>
      <c r="BB190" s="903" t="e">
        <f ca="1">VLOOKUP(Y190,Values!$H$2:$I$15,2,FALSE)</f>
        <v>#NAME?</v>
      </c>
    </row>
    <row r="191" spans="1:54" s="891" customFormat="1" ht="12.75" customHeight="1" x14ac:dyDescent="0.3">
      <c r="A191" s="890">
        <v>42011</v>
      </c>
      <c r="B191" s="917" t="s">
        <v>8004</v>
      </c>
      <c r="C191" s="918" t="s">
        <v>2062</v>
      </c>
      <c r="D191" s="893">
        <v>1000</v>
      </c>
      <c r="E191" s="892" t="s">
        <v>66</v>
      </c>
      <c r="F191" s="894">
        <v>45672</v>
      </c>
      <c r="G191" s="895" t="s">
        <v>8784</v>
      </c>
      <c r="H191" s="896" t="s">
        <v>646</v>
      </c>
      <c r="I191" s="897" t="s">
        <v>4453</v>
      </c>
      <c r="J191" s="897" t="s">
        <v>41</v>
      </c>
      <c r="K191" s="896">
        <v>-15</v>
      </c>
      <c r="L191" s="898"/>
      <c r="M191" s="896"/>
      <c r="N191" s="891" t="s">
        <v>3691</v>
      </c>
      <c r="O191" s="896">
        <v>2.4</v>
      </c>
      <c r="P191" s="892" t="s">
        <v>4180</v>
      </c>
      <c r="Q191" s="898"/>
      <c r="R191" s="892">
        <v>-1</v>
      </c>
      <c r="S191" s="892" t="s">
        <v>8807</v>
      </c>
      <c r="T191" s="899" t="str">
        <f t="shared" si="29"/>
        <v>EK6869474 Corp</v>
      </c>
      <c r="U191" s="900" t="e">
        <f ca="1">_xll.BDP($T191,$U$1)</f>
        <v>#NAME?</v>
      </c>
      <c r="V191" s="899">
        <f t="shared" si="30"/>
        <v>1</v>
      </c>
      <c r="W191" s="899">
        <f t="shared" si="31"/>
        <v>2</v>
      </c>
      <c r="X191" s="899" t="str">
        <f t="shared" si="37"/>
        <v>Q1</v>
      </c>
      <c r="Y191" s="901" t="e">
        <f ca="1">_xll.BDP($T191,Y$1)</f>
        <v>#NAME?</v>
      </c>
      <c r="Z191" s="901" t="e">
        <f ca="1">_xll.BDP($T191,$Z$1)</f>
        <v>#NAME?</v>
      </c>
      <c r="AA191" s="901" t="e">
        <f ca="1">_xll.BDP($T191,AA$1)</f>
        <v>#NAME?</v>
      </c>
      <c r="AB191" s="902" t="e">
        <f ca="1">IF(AA191="FLOATING",J191,(_xll.BDP($T191,AB$1)/100))</f>
        <v>#NAME?</v>
      </c>
      <c r="AC191" s="903" t="e">
        <f ca="1">_xll.BDP(T191,$AC$1)</f>
        <v>#NAME?</v>
      </c>
      <c r="AD191" s="899" t="e">
        <f ca="1">_xll.BDP($T191,AD$1)</f>
        <v>#NAME?</v>
      </c>
      <c r="AE191" s="903" t="e">
        <f ca="1">_xll.BDP($T191,AE$1)</f>
        <v>#NAME?</v>
      </c>
      <c r="AF191" s="899" t="e">
        <f ca="1">_xll.BDP($T191,AF$1)</f>
        <v>#NAME?</v>
      </c>
      <c r="AG191" s="903" t="e">
        <f ca="1">_xll.BDP($T191,AG$1)</f>
        <v>#NAME?</v>
      </c>
      <c r="AH191" s="903" t="e">
        <f ca="1">VLOOKUP(AF191,Values!$A$1:$C$12,2,FALSE)</f>
        <v>#NAME?</v>
      </c>
      <c r="AI191" s="900" t="e">
        <f ca="1">_xll.BDP($T191,$AI$1)</f>
        <v>#NAME?</v>
      </c>
      <c r="AJ191" s="900" t="e">
        <f ca="1">_xll.BDP($T191,$AJ$1)</f>
        <v>#NAME?</v>
      </c>
      <c r="AK191" s="900" t="e">
        <f ca="1">_xll.BDP($T191,$AK$1)</f>
        <v>#NAME?</v>
      </c>
      <c r="AL191" s="892" t="e">
        <f ca="1">VLOOKUP(AK191,Values!$E$2:$F$8,2,)</f>
        <v>#NAME?</v>
      </c>
      <c r="AM191" s="903" t="e">
        <f ca="1">_xll.BDP($T191,$AM$1)</f>
        <v>#NAME?</v>
      </c>
      <c r="AN191" s="903" t="e">
        <f ca="1">_xll.BDP($T191,$AN$1)</f>
        <v>#NAME?</v>
      </c>
      <c r="AO191" s="903" t="e">
        <f ca="1">_xll.BDP($T191,$AO$1)</f>
        <v>#NAME?</v>
      </c>
      <c r="AP191" s="903" t="str">
        <f t="shared" si="32"/>
        <v>10yr</v>
      </c>
      <c r="AQ191" s="904" t="e">
        <f ca="1">_xll.BDP(T191,"YRS_TO_MTY_ISSUE")</f>
        <v>#NAME?</v>
      </c>
      <c r="AR191" s="905">
        <f t="shared" si="33"/>
        <v>10</v>
      </c>
      <c r="AS191" s="904"/>
      <c r="AT191" s="903" t="e">
        <f ca="1">_xll.BDP($T191,AT$1)</f>
        <v>#NAME?</v>
      </c>
      <c r="AU191" s="903" t="e">
        <f ca="1">_xll.BDP(T191,$AU$1)</f>
        <v>#NAME?</v>
      </c>
      <c r="AV191" s="903" t="e">
        <f ca="1">_xll.BDP(T191,$AV$1)</f>
        <v>#NAME?</v>
      </c>
      <c r="AW191" s="903" t="e">
        <f ca="1">_xll.BDP($T191,AW$1)</f>
        <v>#NAME?</v>
      </c>
      <c r="AX191" s="903" t="e">
        <f t="shared" ca="1" si="34"/>
        <v>#NAME?</v>
      </c>
      <c r="AY191" s="903" t="e">
        <f ca="1">_xll.BDP(T191,$AY$1)</f>
        <v>#NAME?</v>
      </c>
      <c r="AZ191" s="903" t="e">
        <f t="shared" ca="1" si="35"/>
        <v>#NAME?</v>
      </c>
      <c r="BA191" s="903" t="e">
        <f t="shared" ca="1" si="36"/>
        <v>#NAME?</v>
      </c>
      <c r="BB191" s="903" t="e">
        <f ca="1">VLOOKUP(Y191,Values!$H$2:$I$15,2,FALSE)</f>
        <v>#NAME?</v>
      </c>
    </row>
    <row r="192" spans="1:54" s="706" customFormat="1" ht="12.75" customHeight="1" x14ac:dyDescent="0.3">
      <c r="A192" s="707">
        <v>42011</v>
      </c>
      <c r="B192" s="915" t="s">
        <v>8788</v>
      </c>
      <c r="C192" s="916" t="s">
        <v>218</v>
      </c>
      <c r="D192" s="709">
        <v>600</v>
      </c>
      <c r="E192" s="708" t="s">
        <v>66</v>
      </c>
      <c r="F192" s="710">
        <v>45672</v>
      </c>
      <c r="G192" s="711" t="s">
        <v>6519</v>
      </c>
      <c r="H192" s="712" t="s">
        <v>185</v>
      </c>
      <c r="I192" s="761" t="s">
        <v>678</v>
      </c>
      <c r="J192" s="761" t="s">
        <v>321</v>
      </c>
      <c r="K192" s="712">
        <v>-20</v>
      </c>
      <c r="L192" s="714"/>
      <c r="M192" s="712"/>
      <c r="N192" s="706" t="s">
        <v>1369</v>
      </c>
      <c r="O192" s="712">
        <v>6.33</v>
      </c>
      <c r="P192" s="708" t="s">
        <v>1937</v>
      </c>
      <c r="Q192" s="714"/>
      <c r="R192" s="708">
        <v>0</v>
      </c>
      <c r="S192" s="708" t="s">
        <v>8812</v>
      </c>
      <c r="T192" s="715" t="str">
        <f t="shared" si="29"/>
        <v>EK6869110 Corp</v>
      </c>
      <c r="U192" s="716" t="e">
        <f ca="1">_xll.BDP($T192,$U$1)</f>
        <v>#NAME?</v>
      </c>
      <c r="V192" s="715">
        <f t="shared" si="30"/>
        <v>1</v>
      </c>
      <c r="W192" s="715">
        <f t="shared" si="31"/>
        <v>2</v>
      </c>
      <c r="X192" s="715" t="str">
        <f t="shared" si="37"/>
        <v>Q1</v>
      </c>
      <c r="Y192" s="717" t="e">
        <f ca="1">_xll.BDP($T192,Y$1)</f>
        <v>#NAME?</v>
      </c>
      <c r="Z192" s="717" t="e">
        <f ca="1">_xll.BDP($T192,$Z$1)</f>
        <v>#NAME?</v>
      </c>
      <c r="AA192" s="717" t="e">
        <f ca="1">_xll.BDP($T192,AA$1)</f>
        <v>#NAME?</v>
      </c>
      <c r="AB192" s="718" t="e">
        <f ca="1">IF(AA192="FLOATING",J192,(_xll.BDP($T192,AB$1)/100))</f>
        <v>#NAME?</v>
      </c>
      <c r="AC192" s="719" t="e">
        <f ca="1">_xll.BDP(T192,$AC$1)</f>
        <v>#NAME?</v>
      </c>
      <c r="AD192" s="720" t="e">
        <f ca="1">_xll.BDP($T192,AD$1)</f>
        <v>#NAME?</v>
      </c>
      <c r="AE192" s="719" t="e">
        <f ca="1">_xll.BDP($T192,AE$1)</f>
        <v>#NAME?</v>
      </c>
      <c r="AF192" s="715" t="e">
        <f ca="1">_xll.BDP($T192,AF$1)</f>
        <v>#NAME?</v>
      </c>
      <c r="AG192" s="719" t="e">
        <f ca="1">_xll.BDP($T192,AG$1)</f>
        <v>#NAME?</v>
      </c>
      <c r="AH192" s="719" t="e">
        <f ca="1">VLOOKUP(AF192,Values!$A$1:$C$12,2,FALSE)</f>
        <v>#NAME?</v>
      </c>
      <c r="AI192" s="716" t="e">
        <f ca="1">_xll.BDP($T192,$AI$1)</f>
        <v>#NAME?</v>
      </c>
      <c r="AJ192" s="716" t="e">
        <f ca="1">_xll.BDP($T192,$AJ$1)</f>
        <v>#NAME?</v>
      </c>
      <c r="AK192" s="716" t="e">
        <f ca="1">_xll.BDP($T192,$AK$1)</f>
        <v>#NAME?</v>
      </c>
      <c r="AL192" s="721" t="e">
        <f ca="1">VLOOKUP(AK192,Values!$E$2:$F$8,2,)</f>
        <v>#NAME?</v>
      </c>
      <c r="AM192" s="719" t="e">
        <f ca="1">_xll.BDP($T192,$AM$1)</f>
        <v>#NAME?</v>
      </c>
      <c r="AN192" s="719" t="e">
        <f ca="1">_xll.BDP($T192,$AN$1)</f>
        <v>#NAME?</v>
      </c>
      <c r="AO192" s="719" t="e">
        <f ca="1">_xll.BDP($T192,$AO$1)</f>
        <v>#NAME?</v>
      </c>
      <c r="AP192" s="719" t="str">
        <f t="shared" si="32"/>
        <v>10yr</v>
      </c>
      <c r="AQ192" s="775" t="e">
        <f ca="1">_xll.BDP(T192,"YRS_TO_MTY_ISSUE")</f>
        <v>#NAME?</v>
      </c>
      <c r="AR192" s="794">
        <f t="shared" si="33"/>
        <v>10</v>
      </c>
      <c r="AS192" s="795"/>
      <c r="AT192" s="719" t="e">
        <f ca="1">_xll.BDP($T192,AT$1)</f>
        <v>#NAME?</v>
      </c>
      <c r="AU192" s="719" t="e">
        <f ca="1">_xll.BDP(T192,$AU$1)</f>
        <v>#NAME?</v>
      </c>
      <c r="AV192" s="719" t="e">
        <f ca="1">_xll.BDP(T192,$AV$1)</f>
        <v>#NAME?</v>
      </c>
      <c r="AW192" s="719" t="e">
        <f ca="1">_xll.BDP($T192,AW$1)</f>
        <v>#NAME?</v>
      </c>
      <c r="AX192" s="719" t="e">
        <f t="shared" ca="1" si="34"/>
        <v>#NAME?</v>
      </c>
      <c r="AY192" s="719" t="e">
        <f ca="1">_xll.BDP(T192,$AY$1)</f>
        <v>#NAME?</v>
      </c>
      <c r="AZ192" s="719" t="e">
        <f t="shared" ca="1" si="35"/>
        <v>#NAME?</v>
      </c>
      <c r="BA192" s="719" t="e">
        <f t="shared" ca="1" si="36"/>
        <v>#NAME?</v>
      </c>
      <c r="BB192" s="719" t="e">
        <f ca="1">VLOOKUP(Y192,Values!$H$2:$I$15,2,FALSE)</f>
        <v>#NAME?</v>
      </c>
    </row>
    <row r="193" spans="1:54" s="706" customFormat="1" ht="12.75" customHeight="1" x14ac:dyDescent="0.3">
      <c r="A193" s="707">
        <v>42011</v>
      </c>
      <c r="B193" s="915" t="s">
        <v>8789</v>
      </c>
      <c r="C193" s="916" t="s">
        <v>218</v>
      </c>
      <c r="D193" s="709">
        <v>600</v>
      </c>
      <c r="E193" s="708" t="s">
        <v>117</v>
      </c>
      <c r="F193" s="710">
        <v>52977</v>
      </c>
      <c r="G193" s="711" t="s">
        <v>6519</v>
      </c>
      <c r="H193" s="712" t="s">
        <v>593</v>
      </c>
      <c r="I193" s="761" t="s">
        <v>6977</v>
      </c>
      <c r="J193" s="761" t="s">
        <v>6978</v>
      </c>
      <c r="K193" s="712">
        <v>-20</v>
      </c>
      <c r="L193" s="714"/>
      <c r="M193" s="712"/>
      <c r="N193" s="706" t="s">
        <v>3845</v>
      </c>
      <c r="O193" s="712">
        <v>5.17</v>
      </c>
      <c r="P193" s="708" t="s">
        <v>2274</v>
      </c>
      <c r="Q193" s="714"/>
      <c r="R193" s="708">
        <v>4</v>
      </c>
      <c r="S193" s="708" t="s">
        <v>8813</v>
      </c>
      <c r="T193" s="715" t="str">
        <f t="shared" si="29"/>
        <v>EK6869177 Corp</v>
      </c>
      <c r="U193" s="716" t="e">
        <f ca="1">_xll.BDP($T193,$U$1)</f>
        <v>#NAME?</v>
      </c>
      <c r="V193" s="715">
        <f t="shared" si="30"/>
        <v>1</v>
      </c>
      <c r="W193" s="715">
        <f t="shared" si="31"/>
        <v>2</v>
      </c>
      <c r="X193" s="715" t="str">
        <f t="shared" si="37"/>
        <v>Q1</v>
      </c>
      <c r="Y193" s="717" t="e">
        <f ca="1">_xll.BDP($T193,Y$1)</f>
        <v>#NAME?</v>
      </c>
      <c r="Z193" s="717" t="e">
        <f ca="1">_xll.BDP($T193,$Z$1)</f>
        <v>#NAME?</v>
      </c>
      <c r="AA193" s="717" t="e">
        <f ca="1">_xll.BDP($T193,AA$1)</f>
        <v>#NAME?</v>
      </c>
      <c r="AB193" s="718" t="e">
        <f ca="1">IF(AA193="FLOATING",J193,(_xll.BDP($T193,AB$1)/100))</f>
        <v>#NAME?</v>
      </c>
      <c r="AC193" s="719" t="e">
        <f ca="1">_xll.BDP(T193,$AC$1)</f>
        <v>#NAME?</v>
      </c>
      <c r="AD193" s="720" t="e">
        <f ca="1">_xll.BDP($T193,AD$1)</f>
        <v>#NAME?</v>
      </c>
      <c r="AE193" s="719" t="e">
        <f ca="1">_xll.BDP($T193,AE$1)</f>
        <v>#NAME?</v>
      </c>
      <c r="AF193" s="715" t="e">
        <f ca="1">_xll.BDP($T193,AF$1)</f>
        <v>#NAME?</v>
      </c>
      <c r="AG193" s="719" t="e">
        <f ca="1">_xll.BDP($T193,AG$1)</f>
        <v>#NAME?</v>
      </c>
      <c r="AH193" s="719" t="e">
        <f ca="1">VLOOKUP(AF193,Values!$A$1:$C$12,2,FALSE)</f>
        <v>#NAME?</v>
      </c>
      <c r="AI193" s="716" t="e">
        <f ca="1">_xll.BDP($T193,$AI$1)</f>
        <v>#NAME?</v>
      </c>
      <c r="AJ193" s="716" t="e">
        <f ca="1">_xll.BDP($T193,$AJ$1)</f>
        <v>#NAME?</v>
      </c>
      <c r="AK193" s="716" t="e">
        <f ca="1">_xll.BDP($T193,$AK$1)</f>
        <v>#NAME?</v>
      </c>
      <c r="AL193" s="721" t="e">
        <f ca="1">VLOOKUP(AK193,Values!$E$2:$F$8,2,)</f>
        <v>#NAME?</v>
      </c>
      <c r="AM193" s="719" t="e">
        <f ca="1">_xll.BDP($T193,$AM$1)</f>
        <v>#NAME?</v>
      </c>
      <c r="AN193" s="719" t="e">
        <f ca="1">_xll.BDP($T193,$AN$1)</f>
        <v>#NAME?</v>
      </c>
      <c r="AO193" s="719" t="e">
        <f ca="1">_xll.BDP($T193,$AO$1)</f>
        <v>#NAME?</v>
      </c>
      <c r="AP193" s="719" t="str">
        <f t="shared" si="32"/>
        <v>30yr</v>
      </c>
      <c r="AQ193" s="775" t="e">
        <f ca="1">_xll.BDP(T193,"YRS_TO_MTY_ISSUE")</f>
        <v>#NAME?</v>
      </c>
      <c r="AR193" s="794">
        <f t="shared" si="33"/>
        <v>30</v>
      </c>
      <c r="AS193" s="795"/>
      <c r="AT193" s="719" t="e">
        <f ca="1">_xll.BDP($T193,AT$1)</f>
        <v>#NAME?</v>
      </c>
      <c r="AU193" s="719" t="e">
        <f ca="1">_xll.BDP(T193,$AU$1)</f>
        <v>#NAME?</v>
      </c>
      <c r="AV193" s="719" t="e">
        <f ca="1">_xll.BDP(T193,$AV$1)</f>
        <v>#NAME?</v>
      </c>
      <c r="AW193" s="719" t="e">
        <f ca="1">_xll.BDP($T193,AW$1)</f>
        <v>#NAME?</v>
      </c>
      <c r="AX193" s="719" t="e">
        <f t="shared" ca="1" si="34"/>
        <v>#NAME?</v>
      </c>
      <c r="AY193" s="719" t="e">
        <f ca="1">_xll.BDP(T193,$AY$1)</f>
        <v>#NAME?</v>
      </c>
      <c r="AZ193" s="719" t="e">
        <f t="shared" ca="1" si="35"/>
        <v>#NAME?</v>
      </c>
      <c r="BA193" s="719" t="e">
        <f t="shared" ca="1" si="36"/>
        <v>#NAME?</v>
      </c>
      <c r="BB193" s="719" t="e">
        <f ca="1">VLOOKUP(Y193,Values!$H$2:$I$15,2,FALSE)</f>
        <v>#NAME?</v>
      </c>
    </row>
    <row r="194" spans="1:54" s="706" customFormat="1" ht="12.75" customHeight="1" x14ac:dyDescent="0.3">
      <c r="A194" s="707">
        <v>42011</v>
      </c>
      <c r="B194" s="915" t="s">
        <v>8790</v>
      </c>
      <c r="C194" s="916" t="s">
        <v>208</v>
      </c>
      <c r="D194" s="709">
        <v>600</v>
      </c>
      <c r="E194" s="708" t="s">
        <v>66</v>
      </c>
      <c r="F194" s="710">
        <v>45689</v>
      </c>
      <c r="G194" s="711" t="s">
        <v>8742</v>
      </c>
      <c r="H194" s="712" t="s">
        <v>185</v>
      </c>
      <c r="I194" s="761" t="s">
        <v>4169</v>
      </c>
      <c r="J194" s="761" t="s">
        <v>665</v>
      </c>
      <c r="K194" s="712">
        <v>-25</v>
      </c>
      <c r="L194" s="714"/>
      <c r="M194" s="712"/>
      <c r="N194" s="706" t="s">
        <v>463</v>
      </c>
      <c r="O194" s="712">
        <v>5</v>
      </c>
      <c r="P194" s="708" t="s">
        <v>2092</v>
      </c>
      <c r="Q194" s="714"/>
      <c r="R194" s="708">
        <v>3</v>
      </c>
      <c r="S194" s="708" t="s">
        <v>8820</v>
      </c>
      <c r="T194" s="715" t="str">
        <f t="shared" si="29"/>
        <v>EK6868997 Corp</v>
      </c>
      <c r="U194" s="716" t="e">
        <f ca="1">_xll.BDP($T194,$U$1)</f>
        <v>#NAME?</v>
      </c>
      <c r="V194" s="715">
        <f t="shared" si="30"/>
        <v>1</v>
      </c>
      <c r="W194" s="715">
        <f t="shared" si="31"/>
        <v>2</v>
      </c>
      <c r="X194" s="715" t="str">
        <f t="shared" si="37"/>
        <v>Q1</v>
      </c>
      <c r="Y194" s="717" t="e">
        <f ca="1">_xll.BDP($T194,Y$1)</f>
        <v>#NAME?</v>
      </c>
      <c r="Z194" s="717" t="e">
        <f ca="1">_xll.BDP($T194,$Z$1)</f>
        <v>#NAME?</v>
      </c>
      <c r="AA194" s="717" t="e">
        <f ca="1">_xll.BDP($T194,AA$1)</f>
        <v>#NAME?</v>
      </c>
      <c r="AB194" s="718" t="e">
        <f ca="1">IF(AA194="FLOATING",J194,(_xll.BDP($T194,AB$1)/100))</f>
        <v>#NAME?</v>
      </c>
      <c r="AC194" s="719" t="e">
        <f ca="1">_xll.BDP(T194,$AC$1)</f>
        <v>#NAME?</v>
      </c>
      <c r="AD194" s="720" t="e">
        <f ca="1">_xll.BDP($T194,AD$1)</f>
        <v>#NAME?</v>
      </c>
      <c r="AE194" s="719" t="e">
        <f ca="1">_xll.BDP($T194,AE$1)</f>
        <v>#NAME?</v>
      </c>
      <c r="AF194" s="715" t="e">
        <f ca="1">_xll.BDP($T194,AF$1)</f>
        <v>#NAME?</v>
      </c>
      <c r="AG194" s="719" t="e">
        <f ca="1">_xll.BDP($T194,AG$1)</f>
        <v>#NAME?</v>
      </c>
      <c r="AH194" s="719" t="e">
        <f ca="1">VLOOKUP(AF194,Values!$A$1:$C$12,2,FALSE)</f>
        <v>#NAME?</v>
      </c>
      <c r="AI194" s="716" t="e">
        <f ca="1">_xll.BDP($T194,$AI$1)</f>
        <v>#NAME?</v>
      </c>
      <c r="AJ194" s="716" t="e">
        <f ca="1">_xll.BDP($T194,$AJ$1)</f>
        <v>#NAME?</v>
      </c>
      <c r="AK194" s="716" t="e">
        <f ca="1">_xll.BDP($T194,$AK$1)</f>
        <v>#NAME?</v>
      </c>
      <c r="AL194" s="721" t="e">
        <f ca="1">VLOOKUP(AK194,Values!$E$2:$F$8,2,)</f>
        <v>#NAME?</v>
      </c>
      <c r="AM194" s="719" t="e">
        <f ca="1">_xll.BDP($T194,$AM$1)</f>
        <v>#NAME?</v>
      </c>
      <c r="AN194" s="719" t="e">
        <f ca="1">_xll.BDP($T194,$AN$1)</f>
        <v>#NAME?</v>
      </c>
      <c r="AO194" s="719" t="e">
        <f ca="1">_xll.BDP($T194,$AO$1)</f>
        <v>#NAME?</v>
      </c>
      <c r="AP194" s="719" t="str">
        <f t="shared" si="32"/>
        <v>10yr</v>
      </c>
      <c r="AQ194" s="775" t="e">
        <f ca="1">_xll.BDP(T194,"YRS_TO_MTY_ISSUE")</f>
        <v>#NAME?</v>
      </c>
      <c r="AR194" s="794">
        <f t="shared" si="33"/>
        <v>10.1</v>
      </c>
      <c r="AS194" s="795"/>
      <c r="AT194" s="719" t="e">
        <f ca="1">_xll.BDP($T194,AT$1)</f>
        <v>#NAME?</v>
      </c>
      <c r="AU194" s="719" t="e">
        <f ca="1">_xll.BDP(T194,$AU$1)</f>
        <v>#NAME?</v>
      </c>
      <c r="AV194" s="719" t="e">
        <f ca="1">_xll.BDP(T194,$AV$1)</f>
        <v>#NAME?</v>
      </c>
      <c r="AW194" s="719" t="e">
        <f ca="1">_xll.BDP($T194,AW$1)</f>
        <v>#NAME?</v>
      </c>
      <c r="AX194" s="719" t="e">
        <f t="shared" ca="1" si="34"/>
        <v>#NAME?</v>
      </c>
      <c r="AY194" s="719" t="e">
        <f ca="1">_xll.BDP(T194,$AY$1)</f>
        <v>#NAME?</v>
      </c>
      <c r="AZ194" s="719" t="e">
        <f t="shared" ca="1" si="35"/>
        <v>#NAME?</v>
      </c>
      <c r="BA194" s="719" t="e">
        <f t="shared" ca="1" si="36"/>
        <v>#NAME?</v>
      </c>
      <c r="BB194" s="719" t="e">
        <f ca="1">VLOOKUP(Y194,Values!$H$2:$I$15,2,FALSE)</f>
        <v>#NAME?</v>
      </c>
    </row>
    <row r="195" spans="1:54" s="706" customFormat="1" ht="12.75" customHeight="1" x14ac:dyDescent="0.3">
      <c r="A195" s="707">
        <v>42011</v>
      </c>
      <c r="B195" s="915" t="s">
        <v>8791</v>
      </c>
      <c r="C195" s="916" t="s">
        <v>208</v>
      </c>
      <c r="D195" s="709">
        <v>300</v>
      </c>
      <c r="E195" s="708" t="s">
        <v>117</v>
      </c>
      <c r="F195" s="710">
        <v>52994</v>
      </c>
      <c r="G195" s="711" t="s">
        <v>8742</v>
      </c>
      <c r="H195" s="712" t="s">
        <v>591</v>
      </c>
      <c r="I195" s="761" t="s">
        <v>6672</v>
      </c>
      <c r="J195" s="761" t="s">
        <v>6673</v>
      </c>
      <c r="K195" s="712">
        <v>-20</v>
      </c>
      <c r="L195" s="714"/>
      <c r="M195" s="712"/>
      <c r="N195" s="706" t="s">
        <v>3761</v>
      </c>
      <c r="O195" s="712">
        <v>7</v>
      </c>
      <c r="P195" s="708" t="s">
        <v>2049</v>
      </c>
      <c r="Q195" s="714"/>
      <c r="R195" s="708">
        <v>20</v>
      </c>
      <c r="S195" s="708" t="s">
        <v>8821</v>
      </c>
      <c r="T195" s="715" t="str">
        <f t="shared" si="29"/>
        <v>EK6869292 Corp</v>
      </c>
      <c r="U195" s="716" t="e">
        <f ca="1">_xll.BDP($T195,$U$1)</f>
        <v>#NAME?</v>
      </c>
      <c r="V195" s="715">
        <f t="shared" si="30"/>
        <v>1</v>
      </c>
      <c r="W195" s="715">
        <f t="shared" si="31"/>
        <v>2</v>
      </c>
      <c r="X195" s="715" t="str">
        <f t="shared" si="37"/>
        <v>Q1</v>
      </c>
      <c r="Y195" s="717" t="e">
        <f ca="1">_xll.BDP($T195,Y$1)</f>
        <v>#NAME?</v>
      </c>
      <c r="Z195" s="717" t="e">
        <f ca="1">_xll.BDP($T195,$Z$1)</f>
        <v>#NAME?</v>
      </c>
      <c r="AA195" s="717" t="e">
        <f ca="1">_xll.BDP($T195,AA$1)</f>
        <v>#NAME?</v>
      </c>
      <c r="AB195" s="718" t="e">
        <f ca="1">IF(AA195="FLOATING",J195,(_xll.BDP($T195,AB$1)/100))</f>
        <v>#NAME?</v>
      </c>
      <c r="AC195" s="719" t="e">
        <f ca="1">_xll.BDP(T195,$AC$1)</f>
        <v>#NAME?</v>
      </c>
      <c r="AD195" s="720" t="e">
        <f ca="1">_xll.BDP($T195,AD$1)</f>
        <v>#NAME?</v>
      </c>
      <c r="AE195" s="719" t="e">
        <f ca="1">_xll.BDP($T195,AE$1)</f>
        <v>#NAME?</v>
      </c>
      <c r="AF195" s="715" t="e">
        <f ca="1">_xll.BDP($T195,AF$1)</f>
        <v>#NAME?</v>
      </c>
      <c r="AG195" s="719" t="e">
        <f ca="1">_xll.BDP($T195,AG$1)</f>
        <v>#NAME?</v>
      </c>
      <c r="AH195" s="719" t="e">
        <f ca="1">VLOOKUP(AF195,Values!$A$1:$C$12,2,FALSE)</f>
        <v>#NAME?</v>
      </c>
      <c r="AI195" s="716" t="e">
        <f ca="1">_xll.BDP($T195,$AI$1)</f>
        <v>#NAME?</v>
      </c>
      <c r="AJ195" s="716" t="e">
        <f ca="1">_xll.BDP($T195,$AJ$1)</f>
        <v>#NAME?</v>
      </c>
      <c r="AK195" s="716" t="e">
        <f ca="1">_xll.BDP($T195,$AK$1)</f>
        <v>#NAME?</v>
      </c>
      <c r="AL195" s="721" t="e">
        <f ca="1">VLOOKUP(AK195,Values!$E$2:$F$8,2,)</f>
        <v>#NAME?</v>
      </c>
      <c r="AM195" s="719" t="e">
        <f ca="1">_xll.BDP($T195,$AM$1)</f>
        <v>#NAME?</v>
      </c>
      <c r="AN195" s="719" t="e">
        <f ca="1">_xll.BDP($T195,$AN$1)</f>
        <v>#NAME?</v>
      </c>
      <c r="AO195" s="719" t="e">
        <f ca="1">_xll.BDP($T195,$AO$1)</f>
        <v>#NAME?</v>
      </c>
      <c r="AP195" s="719" t="str">
        <f t="shared" si="32"/>
        <v>30yr</v>
      </c>
      <c r="AQ195" s="775" t="e">
        <f ca="1">_xll.BDP(T195,"YRS_TO_MTY_ISSUE")</f>
        <v>#NAME?</v>
      </c>
      <c r="AR195" s="794">
        <f t="shared" si="33"/>
        <v>30.1</v>
      </c>
      <c r="AS195" s="795"/>
      <c r="AT195" s="719" t="e">
        <f ca="1">_xll.BDP($T195,AT$1)</f>
        <v>#NAME?</v>
      </c>
      <c r="AU195" s="719" t="e">
        <f ca="1">_xll.BDP(T195,$AU$1)</f>
        <v>#NAME?</v>
      </c>
      <c r="AV195" s="719" t="e">
        <f ca="1">_xll.BDP(T195,$AV$1)</f>
        <v>#NAME?</v>
      </c>
      <c r="AW195" s="719" t="e">
        <f ca="1">_xll.BDP($T195,AW$1)</f>
        <v>#NAME?</v>
      </c>
      <c r="AX195" s="719" t="e">
        <f t="shared" ca="1" si="34"/>
        <v>#NAME?</v>
      </c>
      <c r="AY195" s="719" t="e">
        <f ca="1">_xll.BDP(T195,$AY$1)</f>
        <v>#NAME?</v>
      </c>
      <c r="AZ195" s="719" t="e">
        <f t="shared" ca="1" si="35"/>
        <v>#NAME?</v>
      </c>
      <c r="BA195" s="719" t="e">
        <f t="shared" ca="1" si="36"/>
        <v>#NAME?</v>
      </c>
      <c r="BB195" s="719" t="e">
        <f ca="1">VLOOKUP(Y195,Values!$H$2:$I$15,2,FALSE)</f>
        <v>#NAME?</v>
      </c>
    </row>
    <row r="196" spans="1:54" s="706" customFormat="1" ht="12.75" customHeight="1" x14ac:dyDescent="0.3">
      <c r="A196" s="707">
        <v>42011</v>
      </c>
      <c r="B196" s="915" t="s">
        <v>8792</v>
      </c>
      <c r="C196" s="916" t="s">
        <v>4073</v>
      </c>
      <c r="D196" s="709">
        <v>250</v>
      </c>
      <c r="E196" s="708" t="s">
        <v>12</v>
      </c>
      <c r="F196" s="710">
        <v>43112</v>
      </c>
      <c r="G196" s="711" t="s">
        <v>8793</v>
      </c>
      <c r="H196" s="712" t="s">
        <v>2299</v>
      </c>
      <c r="I196" s="761" t="s">
        <v>2299</v>
      </c>
      <c r="J196" s="761" t="s">
        <v>7801</v>
      </c>
      <c r="K196" s="712">
        <v>-10</v>
      </c>
      <c r="L196" s="714"/>
      <c r="M196" s="712"/>
      <c r="N196" s="706" t="s">
        <v>407</v>
      </c>
      <c r="O196" s="712">
        <v>1.2</v>
      </c>
      <c r="P196" s="708" t="s">
        <v>1928</v>
      </c>
      <c r="Q196" s="714"/>
      <c r="R196" s="708">
        <v>22.5</v>
      </c>
      <c r="S196" s="708" t="s">
        <v>8809</v>
      </c>
      <c r="T196" s="715" t="str">
        <f t="shared" si="29"/>
        <v>EK6881834 Corp</v>
      </c>
      <c r="U196" s="716" t="e">
        <f ca="1">_xll.BDP($T196,$U$1)</f>
        <v>#NAME?</v>
      </c>
      <c r="V196" s="715">
        <f t="shared" si="30"/>
        <v>1</v>
      </c>
      <c r="W196" s="715">
        <f t="shared" si="31"/>
        <v>2</v>
      </c>
      <c r="X196" s="715" t="str">
        <f t="shared" si="37"/>
        <v>Q1</v>
      </c>
      <c r="Y196" s="717" t="e">
        <f ca="1">_xll.BDP($T196,Y$1)</f>
        <v>#NAME?</v>
      </c>
      <c r="Z196" s="717" t="e">
        <f ca="1">_xll.BDP($T196,$Z$1)</f>
        <v>#NAME?</v>
      </c>
      <c r="AA196" s="717" t="e">
        <f ca="1">_xll.BDP($T196,AA$1)</f>
        <v>#NAME?</v>
      </c>
      <c r="AB196" s="718" t="e">
        <f ca="1">IF(AA196="FLOATING",J196,(_xll.BDP($T196,AB$1)/100))</f>
        <v>#NAME?</v>
      </c>
      <c r="AC196" s="719" t="e">
        <f ca="1">_xll.BDP(T196,$AC$1)</f>
        <v>#NAME?</v>
      </c>
      <c r="AD196" s="720" t="e">
        <f ca="1">_xll.BDP($T196,AD$1)</f>
        <v>#NAME?</v>
      </c>
      <c r="AE196" s="719" t="e">
        <f ca="1">_xll.BDP($T196,AE$1)</f>
        <v>#NAME?</v>
      </c>
      <c r="AF196" s="715" t="e">
        <f ca="1">_xll.BDP($T196,AF$1)</f>
        <v>#NAME?</v>
      </c>
      <c r="AG196" s="719" t="e">
        <f ca="1">_xll.BDP($T196,AG$1)</f>
        <v>#NAME?</v>
      </c>
      <c r="AH196" s="719" t="e">
        <f ca="1">VLOOKUP(AF196,Values!$A$1:$C$12,2,FALSE)</f>
        <v>#NAME?</v>
      </c>
      <c r="AI196" s="716" t="e">
        <f ca="1">_xll.BDP($T196,$AI$1)</f>
        <v>#NAME?</v>
      </c>
      <c r="AJ196" s="716" t="e">
        <f ca="1">_xll.BDP($T196,$AJ$1)</f>
        <v>#NAME?</v>
      </c>
      <c r="AK196" s="716" t="e">
        <f ca="1">_xll.BDP($T196,$AK$1)</f>
        <v>#NAME?</v>
      </c>
      <c r="AL196" s="721" t="e">
        <f ca="1">VLOOKUP(AK196,Values!$E$2:$F$8,2,)</f>
        <v>#NAME?</v>
      </c>
      <c r="AM196" s="719" t="e">
        <f ca="1">_xll.BDP($T196,$AM$1)</f>
        <v>#NAME?</v>
      </c>
      <c r="AN196" s="719" t="e">
        <f ca="1">_xll.BDP($T196,$AN$1)</f>
        <v>#NAME?</v>
      </c>
      <c r="AO196" s="719" t="e">
        <f ca="1">_xll.BDP($T196,$AO$1)</f>
        <v>#NAME?</v>
      </c>
      <c r="AP196" s="719" t="str">
        <f t="shared" si="32"/>
        <v>3yr</v>
      </c>
      <c r="AQ196" s="775" t="e">
        <f ca="1">_xll.BDP(T196,"YRS_TO_MTY_ISSUE")</f>
        <v>#NAME?</v>
      </c>
      <c r="AR196" s="794">
        <f t="shared" si="33"/>
        <v>3</v>
      </c>
      <c r="AS196" s="795"/>
      <c r="AT196" s="719" t="e">
        <f ca="1">_xll.BDP($T196,AT$1)</f>
        <v>#NAME?</v>
      </c>
      <c r="AU196" s="719" t="e">
        <f ca="1">_xll.BDP(T196,$AU$1)</f>
        <v>#NAME?</v>
      </c>
      <c r="AV196" s="719" t="e">
        <f ca="1">_xll.BDP(T196,$AV$1)</f>
        <v>#NAME?</v>
      </c>
      <c r="AW196" s="719" t="e">
        <f ca="1">_xll.BDP($T196,AW$1)</f>
        <v>#NAME?</v>
      </c>
      <c r="AX196" s="719" t="e">
        <f t="shared" ca="1" si="34"/>
        <v>#NAME?</v>
      </c>
      <c r="AY196" s="719" t="e">
        <f ca="1">_xll.BDP(T196,$AY$1)</f>
        <v>#NAME?</v>
      </c>
      <c r="AZ196" s="719" t="e">
        <f t="shared" ca="1" si="35"/>
        <v>#NAME?</v>
      </c>
      <c r="BA196" s="719" t="e">
        <f t="shared" ca="1" si="36"/>
        <v>#NAME?</v>
      </c>
      <c r="BB196" s="719" t="e">
        <f ca="1">VLOOKUP(Y196,Values!$H$2:$I$15,2,FALSE)</f>
        <v>#NAME?</v>
      </c>
    </row>
    <row r="197" spans="1:54" s="706" customFormat="1" ht="12.75" customHeight="1" x14ac:dyDescent="0.3">
      <c r="A197" s="707">
        <v>42011</v>
      </c>
      <c r="B197" s="915" t="s">
        <v>8794</v>
      </c>
      <c r="C197" s="916" t="s">
        <v>4073</v>
      </c>
      <c r="D197" s="709">
        <v>750</v>
      </c>
      <c r="E197" s="708" t="s">
        <v>12</v>
      </c>
      <c r="F197" s="710">
        <v>43112</v>
      </c>
      <c r="G197" s="711" t="s">
        <v>8793</v>
      </c>
      <c r="H197" s="712" t="s">
        <v>975</v>
      </c>
      <c r="I197" s="761" t="s">
        <v>946</v>
      </c>
      <c r="J197" s="761" t="s">
        <v>3627</v>
      </c>
      <c r="K197" s="712">
        <v>-10</v>
      </c>
      <c r="L197" s="714"/>
      <c r="M197" s="712"/>
      <c r="N197" s="706" t="s">
        <v>71</v>
      </c>
      <c r="O197" s="712">
        <v>2.67</v>
      </c>
      <c r="P197" s="708" t="s">
        <v>1928</v>
      </c>
      <c r="Q197" s="714"/>
      <c r="R197" s="708">
        <v>22.5</v>
      </c>
      <c r="S197" s="708" t="s">
        <v>8808</v>
      </c>
      <c r="T197" s="715" t="str">
        <f t="shared" si="29"/>
        <v>EK6871090 Corp</v>
      </c>
      <c r="U197" s="716" t="e">
        <f ca="1">_xll.BDP($T197,$U$1)</f>
        <v>#NAME?</v>
      </c>
      <c r="V197" s="715">
        <f t="shared" si="30"/>
        <v>1</v>
      </c>
      <c r="W197" s="715">
        <f t="shared" si="31"/>
        <v>2</v>
      </c>
      <c r="X197" s="715" t="str">
        <f t="shared" si="37"/>
        <v>Q1</v>
      </c>
      <c r="Y197" s="717" t="e">
        <f ca="1">_xll.BDP($T197,Y$1)</f>
        <v>#NAME?</v>
      </c>
      <c r="Z197" s="717" t="e">
        <f ca="1">_xll.BDP($T197,$Z$1)</f>
        <v>#NAME?</v>
      </c>
      <c r="AA197" s="717" t="e">
        <f ca="1">_xll.BDP($T197,AA$1)</f>
        <v>#NAME?</v>
      </c>
      <c r="AB197" s="718" t="e">
        <f ca="1">IF(AA197="FLOATING",J197,(_xll.BDP($T197,AB$1)/100))</f>
        <v>#NAME?</v>
      </c>
      <c r="AC197" s="719" t="e">
        <f ca="1">_xll.BDP(T197,$AC$1)</f>
        <v>#NAME?</v>
      </c>
      <c r="AD197" s="720" t="e">
        <f ca="1">_xll.BDP($T197,AD$1)</f>
        <v>#NAME?</v>
      </c>
      <c r="AE197" s="719" t="e">
        <f ca="1">_xll.BDP($T197,AE$1)</f>
        <v>#NAME?</v>
      </c>
      <c r="AF197" s="715" t="e">
        <f ca="1">_xll.BDP($T197,AF$1)</f>
        <v>#NAME?</v>
      </c>
      <c r="AG197" s="719" t="e">
        <f ca="1">_xll.BDP($T197,AG$1)</f>
        <v>#NAME?</v>
      </c>
      <c r="AH197" s="719" t="e">
        <f ca="1">VLOOKUP(AF197,Values!$A$1:$C$12,2,FALSE)</f>
        <v>#NAME?</v>
      </c>
      <c r="AI197" s="716" t="e">
        <f ca="1">_xll.BDP($T197,$AI$1)</f>
        <v>#NAME?</v>
      </c>
      <c r="AJ197" s="716" t="e">
        <f ca="1">_xll.BDP($T197,$AJ$1)</f>
        <v>#NAME?</v>
      </c>
      <c r="AK197" s="716" t="e">
        <f ca="1">_xll.BDP($T197,$AK$1)</f>
        <v>#NAME?</v>
      </c>
      <c r="AL197" s="721" t="e">
        <f ca="1">VLOOKUP(AK197,Values!$E$2:$F$8,2,)</f>
        <v>#NAME?</v>
      </c>
      <c r="AM197" s="719" t="e">
        <f ca="1">_xll.BDP($T197,$AM$1)</f>
        <v>#NAME?</v>
      </c>
      <c r="AN197" s="719" t="e">
        <f ca="1">_xll.BDP($T197,$AN$1)</f>
        <v>#NAME?</v>
      </c>
      <c r="AO197" s="719" t="e">
        <f ca="1">_xll.BDP($T197,$AO$1)</f>
        <v>#NAME?</v>
      </c>
      <c r="AP197" s="719" t="str">
        <f t="shared" si="32"/>
        <v>3yr</v>
      </c>
      <c r="AQ197" s="775" t="e">
        <f ca="1">_xll.BDP(T197,"YRS_TO_MTY_ISSUE")</f>
        <v>#NAME?</v>
      </c>
      <c r="AR197" s="794">
        <f t="shared" si="33"/>
        <v>3</v>
      </c>
      <c r="AS197" s="795"/>
      <c r="AT197" s="719" t="e">
        <f ca="1">_xll.BDP($T197,AT$1)</f>
        <v>#NAME?</v>
      </c>
      <c r="AU197" s="719" t="e">
        <f ca="1">_xll.BDP(T197,$AU$1)</f>
        <v>#NAME?</v>
      </c>
      <c r="AV197" s="719" t="e">
        <f ca="1">_xll.BDP(T197,$AV$1)</f>
        <v>#NAME?</v>
      </c>
      <c r="AW197" s="719" t="e">
        <f ca="1">_xll.BDP($T197,AW$1)</f>
        <v>#NAME?</v>
      </c>
      <c r="AX197" s="719" t="e">
        <f t="shared" ca="1" si="34"/>
        <v>#NAME?</v>
      </c>
      <c r="AY197" s="719" t="e">
        <f ca="1">_xll.BDP(T197,$AY$1)</f>
        <v>#NAME?</v>
      </c>
      <c r="AZ197" s="719" t="e">
        <f t="shared" ca="1" si="35"/>
        <v>#NAME?</v>
      </c>
      <c r="BA197" s="719" t="e">
        <f t="shared" ca="1" si="36"/>
        <v>#NAME?</v>
      </c>
      <c r="BB197" s="719" t="e">
        <f ca="1">VLOOKUP(Y197,Values!$H$2:$I$15,2,FALSE)</f>
        <v>#NAME?</v>
      </c>
    </row>
    <row r="198" spans="1:54" s="706" customFormat="1" ht="12.75" customHeight="1" x14ac:dyDescent="0.3">
      <c r="A198" s="707">
        <v>42011</v>
      </c>
      <c r="B198" s="915" t="s">
        <v>8795</v>
      </c>
      <c r="C198" s="916" t="s">
        <v>228</v>
      </c>
      <c r="D198" s="709">
        <v>600</v>
      </c>
      <c r="E198" s="708" t="s">
        <v>224</v>
      </c>
      <c r="F198" s="710">
        <v>44593</v>
      </c>
      <c r="G198" s="711" t="s">
        <v>8796</v>
      </c>
      <c r="H198" s="712" t="s">
        <v>1757</v>
      </c>
      <c r="I198" s="761" t="s">
        <v>4453</v>
      </c>
      <c r="J198" s="761" t="s">
        <v>41</v>
      </c>
      <c r="K198" s="712">
        <v>-12.5</v>
      </c>
      <c r="L198" s="714"/>
      <c r="M198" s="712"/>
      <c r="N198" s="706" t="s">
        <v>432</v>
      </c>
      <c r="O198" s="712">
        <v>2.5</v>
      </c>
      <c r="P198" s="708" t="s">
        <v>1890</v>
      </c>
      <c r="Q198" s="714"/>
      <c r="R198" s="708">
        <v>5</v>
      </c>
      <c r="S198" s="708" t="s">
        <v>8822</v>
      </c>
      <c r="T198" s="715" t="str">
        <f t="shared" si="29"/>
        <v>EK6871454 Corp</v>
      </c>
      <c r="U198" s="716" t="e">
        <f ca="1">_xll.BDP($T198,$U$1)</f>
        <v>#NAME?</v>
      </c>
      <c r="V198" s="715">
        <f t="shared" si="30"/>
        <v>1</v>
      </c>
      <c r="W198" s="715">
        <f t="shared" si="31"/>
        <v>2</v>
      </c>
      <c r="X198" s="715" t="str">
        <f t="shared" si="37"/>
        <v>Q1</v>
      </c>
      <c r="Y198" s="717" t="e">
        <f ca="1">_xll.BDP($T198,Y$1)</f>
        <v>#NAME?</v>
      </c>
      <c r="Z198" s="717" t="e">
        <f ca="1">_xll.BDP($T198,$Z$1)</f>
        <v>#NAME?</v>
      </c>
      <c r="AA198" s="717" t="e">
        <f ca="1">_xll.BDP($T198,AA$1)</f>
        <v>#NAME?</v>
      </c>
      <c r="AB198" s="718" t="e">
        <f ca="1">IF(AA198="FLOATING",J198,(_xll.BDP($T198,AB$1)/100))</f>
        <v>#NAME?</v>
      </c>
      <c r="AC198" s="719" t="e">
        <f ca="1">_xll.BDP(T198,$AC$1)</f>
        <v>#NAME?</v>
      </c>
      <c r="AD198" s="720" t="e">
        <f ca="1">_xll.BDP($T198,AD$1)</f>
        <v>#NAME?</v>
      </c>
      <c r="AE198" s="719" t="e">
        <f ca="1">_xll.BDP($T198,AE$1)</f>
        <v>#NAME?</v>
      </c>
      <c r="AF198" s="715" t="e">
        <f ca="1">_xll.BDP($T198,AF$1)</f>
        <v>#NAME?</v>
      </c>
      <c r="AG198" s="719" t="e">
        <f ca="1">_xll.BDP($T198,AG$1)</f>
        <v>#NAME?</v>
      </c>
      <c r="AH198" s="719" t="e">
        <f ca="1">VLOOKUP(AF198,Values!$A$1:$C$12,2,FALSE)</f>
        <v>#NAME?</v>
      </c>
      <c r="AI198" s="716" t="e">
        <f ca="1">_xll.BDP($T198,$AI$1)</f>
        <v>#NAME?</v>
      </c>
      <c r="AJ198" s="716" t="e">
        <f ca="1">_xll.BDP($T198,$AJ$1)</f>
        <v>#NAME?</v>
      </c>
      <c r="AK198" s="716" t="e">
        <f ca="1">_xll.BDP($T198,$AK$1)</f>
        <v>#NAME?</v>
      </c>
      <c r="AL198" s="721" t="e">
        <f ca="1">VLOOKUP(AK198,Values!$E$2:$F$8,2,)</f>
        <v>#NAME?</v>
      </c>
      <c r="AM198" s="719" t="e">
        <f ca="1">_xll.BDP($T198,$AM$1)</f>
        <v>#NAME?</v>
      </c>
      <c r="AN198" s="719" t="e">
        <f ca="1">_xll.BDP($T198,$AN$1)</f>
        <v>#NAME?</v>
      </c>
      <c r="AO198" s="719" t="e">
        <f ca="1">_xll.BDP($T198,$AO$1)</f>
        <v>#NAME?</v>
      </c>
      <c r="AP198" s="719" t="str">
        <f t="shared" si="32"/>
        <v>7yr</v>
      </c>
      <c r="AQ198" s="775" t="e">
        <f ca="1">_xll.BDP(T198,"YRS_TO_MTY_ISSUE")</f>
        <v>#NAME?</v>
      </c>
      <c r="AR198" s="794">
        <f t="shared" si="33"/>
        <v>7.1</v>
      </c>
      <c r="AS198" s="795"/>
      <c r="AT198" s="719" t="e">
        <f ca="1">_xll.BDP($T198,AT$1)</f>
        <v>#NAME?</v>
      </c>
      <c r="AU198" s="719" t="e">
        <f ca="1">_xll.BDP(T198,$AU$1)</f>
        <v>#NAME?</v>
      </c>
      <c r="AV198" s="719" t="e">
        <f ca="1">_xll.BDP(T198,$AV$1)</f>
        <v>#NAME?</v>
      </c>
      <c r="AW198" s="719" t="e">
        <f ca="1">_xll.BDP($T198,AW$1)</f>
        <v>#NAME?</v>
      </c>
      <c r="AX198" s="719" t="e">
        <f t="shared" ca="1" si="34"/>
        <v>#NAME?</v>
      </c>
      <c r="AY198" s="719" t="e">
        <f ca="1">_xll.BDP(T198,$AY$1)</f>
        <v>#NAME?</v>
      </c>
      <c r="AZ198" s="719" t="e">
        <f t="shared" ca="1" si="35"/>
        <v>#NAME?</v>
      </c>
      <c r="BA198" s="719" t="e">
        <f t="shared" ca="1" si="36"/>
        <v>#NAME?</v>
      </c>
      <c r="BB198" s="719" t="e">
        <f ca="1">VLOOKUP(Y198,Values!$H$2:$I$15,2,FALSE)</f>
        <v>#NAME?</v>
      </c>
    </row>
    <row r="199" spans="1:54" s="706" customFormat="1" ht="12.75" customHeight="1" x14ac:dyDescent="0.3">
      <c r="A199" s="707">
        <v>42011</v>
      </c>
      <c r="B199" s="915" t="s">
        <v>8797</v>
      </c>
      <c r="C199" s="916" t="s">
        <v>369</v>
      </c>
      <c r="D199" s="709">
        <v>400</v>
      </c>
      <c r="E199" s="708" t="s">
        <v>81</v>
      </c>
      <c r="F199" s="710">
        <v>43845</v>
      </c>
      <c r="G199" s="711" t="s">
        <v>8749</v>
      </c>
      <c r="H199" s="712" t="s">
        <v>226</v>
      </c>
      <c r="I199" s="761" t="s">
        <v>597</v>
      </c>
      <c r="J199" s="761" t="s">
        <v>146</v>
      </c>
      <c r="K199" s="712">
        <v>-5</v>
      </c>
      <c r="L199" s="714"/>
      <c r="M199" s="712"/>
      <c r="N199" s="706" t="s">
        <v>7079</v>
      </c>
      <c r="O199" s="712">
        <v>1.69</v>
      </c>
      <c r="P199" s="708" t="s">
        <v>2324</v>
      </c>
      <c r="Q199" s="714"/>
      <c r="R199" s="708">
        <v>18</v>
      </c>
      <c r="S199" s="708" t="s">
        <v>8811</v>
      </c>
      <c r="T199" s="715" t="str">
        <f t="shared" si="29"/>
        <v>EK6871637 Corp</v>
      </c>
      <c r="U199" s="716" t="e">
        <f ca="1">_xll.BDP($T199,$U$1)</f>
        <v>#NAME?</v>
      </c>
      <c r="V199" s="715">
        <f t="shared" si="30"/>
        <v>1</v>
      </c>
      <c r="W199" s="715">
        <f t="shared" si="31"/>
        <v>2</v>
      </c>
      <c r="X199" s="715" t="str">
        <f t="shared" si="37"/>
        <v>Q1</v>
      </c>
      <c r="Y199" s="717" t="e">
        <f ca="1">_xll.BDP($T199,Y$1)</f>
        <v>#NAME?</v>
      </c>
      <c r="Z199" s="717" t="e">
        <f ca="1">_xll.BDP($T199,$Z$1)</f>
        <v>#NAME?</v>
      </c>
      <c r="AA199" s="717" t="e">
        <f ca="1">_xll.BDP($T199,AA$1)</f>
        <v>#NAME?</v>
      </c>
      <c r="AB199" s="718" t="e">
        <f ca="1">IF(AA199="FLOATING",J199,(_xll.BDP($T199,AB$1)/100))</f>
        <v>#NAME?</v>
      </c>
      <c r="AC199" s="719" t="e">
        <f ca="1">_xll.BDP(T199,$AC$1)</f>
        <v>#NAME?</v>
      </c>
      <c r="AD199" s="720" t="e">
        <f ca="1">_xll.BDP($T199,AD$1)</f>
        <v>#NAME?</v>
      </c>
      <c r="AE199" s="719" t="e">
        <f ca="1">_xll.BDP($T199,AE$1)</f>
        <v>#NAME?</v>
      </c>
      <c r="AF199" s="715" t="e">
        <f ca="1">_xll.BDP($T199,AF$1)</f>
        <v>#NAME?</v>
      </c>
      <c r="AG199" s="719" t="e">
        <f ca="1">_xll.BDP($T199,AG$1)</f>
        <v>#NAME?</v>
      </c>
      <c r="AH199" s="719" t="e">
        <f ca="1">VLOOKUP(AF199,Values!$A$1:$C$12,2,FALSE)</f>
        <v>#NAME?</v>
      </c>
      <c r="AI199" s="716" t="e">
        <f ca="1">_xll.BDP($T199,$AI$1)</f>
        <v>#NAME?</v>
      </c>
      <c r="AJ199" s="716" t="e">
        <f ca="1">_xll.BDP($T199,$AJ$1)</f>
        <v>#NAME?</v>
      </c>
      <c r="AK199" s="716" t="e">
        <f ca="1">_xll.BDP($T199,$AK$1)</f>
        <v>#NAME?</v>
      </c>
      <c r="AL199" s="721" t="e">
        <f ca="1">VLOOKUP(AK199,Values!$E$2:$F$8,2,)</f>
        <v>#NAME?</v>
      </c>
      <c r="AM199" s="719" t="e">
        <f ca="1">_xll.BDP($T199,$AM$1)</f>
        <v>#NAME?</v>
      </c>
      <c r="AN199" s="719" t="e">
        <f ca="1">_xll.BDP($T199,$AN$1)</f>
        <v>#NAME?</v>
      </c>
      <c r="AO199" s="719" t="e">
        <f ca="1">_xll.BDP($T199,$AO$1)</f>
        <v>#NAME?</v>
      </c>
      <c r="AP199" s="719" t="str">
        <f t="shared" si="32"/>
        <v xml:space="preserve">5yr </v>
      </c>
      <c r="AQ199" s="775" t="e">
        <f ca="1">_xll.BDP(T199,"YRS_TO_MTY_ISSUE")</f>
        <v>#NAME?</v>
      </c>
      <c r="AR199" s="794">
        <f t="shared" si="33"/>
        <v>5</v>
      </c>
      <c r="AS199" s="795"/>
      <c r="AT199" s="719" t="e">
        <f ca="1">_xll.BDP($T199,AT$1)</f>
        <v>#NAME?</v>
      </c>
      <c r="AU199" s="719" t="e">
        <f ca="1">_xll.BDP(T199,$AU$1)</f>
        <v>#NAME?</v>
      </c>
      <c r="AV199" s="719" t="e">
        <f ca="1">_xll.BDP(T199,$AV$1)</f>
        <v>#NAME?</v>
      </c>
      <c r="AW199" s="719" t="e">
        <f ca="1">_xll.BDP($T199,AW$1)</f>
        <v>#NAME?</v>
      </c>
      <c r="AX199" s="719" t="e">
        <f t="shared" ca="1" si="34"/>
        <v>#NAME?</v>
      </c>
      <c r="AY199" s="719" t="e">
        <f ca="1">_xll.BDP(T199,$AY$1)</f>
        <v>#NAME?</v>
      </c>
      <c r="AZ199" s="719" t="e">
        <f t="shared" ca="1" si="35"/>
        <v>#NAME?</v>
      </c>
      <c r="BA199" s="719" t="e">
        <f t="shared" ca="1" si="36"/>
        <v>#NAME?</v>
      </c>
      <c r="BB199" s="719" t="e">
        <f ca="1">VLOOKUP(Y199,Values!$H$2:$I$15,2,FALSE)</f>
        <v>#NAME?</v>
      </c>
    </row>
    <row r="200" spans="1:54" s="706" customFormat="1" ht="12.75" customHeight="1" x14ac:dyDescent="0.3">
      <c r="A200" s="707">
        <v>42011</v>
      </c>
      <c r="B200" s="915" t="s">
        <v>8798</v>
      </c>
      <c r="C200" s="916" t="s">
        <v>478</v>
      </c>
      <c r="D200" s="709">
        <v>1000</v>
      </c>
      <c r="E200" s="708" t="s">
        <v>37</v>
      </c>
      <c r="F200" s="710">
        <v>43844</v>
      </c>
      <c r="G200" s="711" t="s">
        <v>8799</v>
      </c>
      <c r="H200" s="712" t="s">
        <v>5519</v>
      </c>
      <c r="I200" s="761" t="s">
        <v>1945</v>
      </c>
      <c r="J200" s="761" t="s">
        <v>4247</v>
      </c>
      <c r="K200" s="712">
        <v>-10</v>
      </c>
      <c r="L200" s="714"/>
      <c r="M200" s="712"/>
      <c r="N200" s="706" t="s">
        <v>692</v>
      </c>
      <c r="O200" s="712">
        <v>1.7</v>
      </c>
      <c r="P200" s="708" t="s">
        <v>8800</v>
      </c>
      <c r="Q200" s="714"/>
      <c r="R200" s="708">
        <v>3</v>
      </c>
      <c r="S200" s="708" t="s">
        <v>8810</v>
      </c>
      <c r="T200" s="715" t="str">
        <f t="shared" si="29"/>
        <v>EK6877634 Corp</v>
      </c>
      <c r="U200" s="716" t="e">
        <f ca="1">_xll.BDP($T200,$U$1)</f>
        <v>#NAME?</v>
      </c>
      <c r="V200" s="715">
        <f t="shared" si="30"/>
        <v>1</v>
      </c>
      <c r="W200" s="715">
        <f t="shared" si="31"/>
        <v>2</v>
      </c>
      <c r="X200" s="715" t="str">
        <f t="shared" si="37"/>
        <v>Q1</v>
      </c>
      <c r="Y200" s="717" t="e">
        <f ca="1">_xll.BDP($T200,Y$1)</f>
        <v>#NAME?</v>
      </c>
      <c r="Z200" s="717" t="e">
        <f ca="1">_xll.BDP($T200,$Z$1)</f>
        <v>#NAME?</v>
      </c>
      <c r="AA200" s="717" t="e">
        <f ca="1">_xll.BDP($T200,AA$1)</f>
        <v>#NAME?</v>
      </c>
      <c r="AB200" s="718" t="e">
        <f ca="1">IF(AA200="FLOATING",J200,(_xll.BDP($T200,AB$1)/100))</f>
        <v>#NAME?</v>
      </c>
      <c r="AC200" s="719" t="e">
        <f ca="1">_xll.BDP(T200,$AC$1)</f>
        <v>#NAME?</v>
      </c>
      <c r="AD200" s="720" t="e">
        <f ca="1">_xll.BDP($T200,AD$1)</f>
        <v>#NAME?</v>
      </c>
      <c r="AE200" s="719" t="e">
        <f ca="1">_xll.BDP($T200,AE$1)</f>
        <v>#NAME?</v>
      </c>
      <c r="AF200" s="715" t="e">
        <f ca="1">_xll.BDP($T200,AF$1)</f>
        <v>#NAME?</v>
      </c>
      <c r="AG200" s="719" t="e">
        <f ca="1">_xll.BDP($T200,AG$1)</f>
        <v>#NAME?</v>
      </c>
      <c r="AH200" s="719" t="e">
        <f ca="1">VLOOKUP(AF200,Values!$A$1:$C$12,2,FALSE)</f>
        <v>#NAME?</v>
      </c>
      <c r="AI200" s="716" t="e">
        <f ca="1">_xll.BDP($T200,$AI$1)</f>
        <v>#NAME?</v>
      </c>
      <c r="AJ200" s="716" t="e">
        <f ca="1">_xll.BDP($T200,$AJ$1)</f>
        <v>#NAME?</v>
      </c>
      <c r="AK200" s="716" t="e">
        <f ca="1">_xll.BDP($T200,$AK$1)</f>
        <v>#NAME?</v>
      </c>
      <c r="AL200" s="721" t="e">
        <f ca="1">VLOOKUP(AK200,Values!$E$2:$F$8,2,)</f>
        <v>#NAME?</v>
      </c>
      <c r="AM200" s="719" t="e">
        <f ca="1">_xll.BDP($T200,$AM$1)</f>
        <v>#NAME?</v>
      </c>
      <c r="AN200" s="719" t="e">
        <f ca="1">_xll.BDP($T200,$AN$1)</f>
        <v>#NAME?</v>
      </c>
      <c r="AO200" s="719" t="e">
        <f ca="1">_xll.BDP($T200,$AO$1)</f>
        <v>#NAME?</v>
      </c>
      <c r="AP200" s="719" t="str">
        <f t="shared" si="32"/>
        <v>5yr</v>
      </c>
      <c r="AQ200" s="775" t="e">
        <f ca="1">_xll.BDP(T200,"YRS_TO_MTY_ISSUE")</f>
        <v>#NAME?</v>
      </c>
      <c r="AR200" s="794">
        <f t="shared" si="33"/>
        <v>5</v>
      </c>
      <c r="AS200" s="795"/>
      <c r="AT200" s="719" t="e">
        <f ca="1">_xll.BDP($T200,AT$1)</f>
        <v>#NAME?</v>
      </c>
      <c r="AU200" s="719" t="e">
        <f ca="1">_xll.BDP(T200,$AU$1)</f>
        <v>#NAME?</v>
      </c>
      <c r="AV200" s="719" t="e">
        <f ca="1">_xll.BDP(T200,$AV$1)</f>
        <v>#NAME?</v>
      </c>
      <c r="AW200" s="719" t="e">
        <f ca="1">_xll.BDP($T200,AW$1)</f>
        <v>#NAME?</v>
      </c>
      <c r="AX200" s="719" t="e">
        <f t="shared" ca="1" si="34"/>
        <v>#NAME?</v>
      </c>
      <c r="AY200" s="719" t="e">
        <f ca="1">_xll.BDP(T200,$AY$1)</f>
        <v>#NAME?</v>
      </c>
      <c r="AZ200" s="719" t="e">
        <f t="shared" ca="1" si="35"/>
        <v>#NAME?</v>
      </c>
      <c r="BA200" s="719" t="e">
        <f t="shared" ca="1" si="36"/>
        <v>#NAME?</v>
      </c>
      <c r="BB200" s="719" t="e">
        <f ca="1">VLOOKUP(Y200,Values!$H$2:$I$15,2,FALSE)</f>
        <v>#NAME?</v>
      </c>
    </row>
    <row r="201" spans="1:54" s="706" customFormat="1" ht="12.75" customHeight="1" x14ac:dyDescent="0.3">
      <c r="A201" s="707">
        <v>42010</v>
      </c>
      <c r="B201" s="915" t="s">
        <v>8631</v>
      </c>
      <c r="C201" s="916" t="s">
        <v>889</v>
      </c>
      <c r="D201" s="709">
        <v>2000</v>
      </c>
      <c r="E201" s="708" t="s">
        <v>74</v>
      </c>
      <c r="F201" s="710">
        <v>42744</v>
      </c>
      <c r="G201" s="711" t="s">
        <v>5709</v>
      </c>
      <c r="H201" s="712" t="s">
        <v>8632</v>
      </c>
      <c r="I201" s="761" t="s">
        <v>8633</v>
      </c>
      <c r="J201" s="761" t="s">
        <v>2757</v>
      </c>
      <c r="K201" s="712">
        <v>-2</v>
      </c>
      <c r="L201" s="714"/>
      <c r="M201" s="712"/>
      <c r="N201" s="706" t="s">
        <v>8634</v>
      </c>
      <c r="O201" s="712">
        <v>1.45</v>
      </c>
      <c r="P201" s="708" t="s">
        <v>2049</v>
      </c>
      <c r="Q201" s="714"/>
      <c r="R201" s="708">
        <v>20</v>
      </c>
      <c r="S201" s="708" t="s">
        <v>8651</v>
      </c>
      <c r="T201" s="715" t="s">
        <v>8661</v>
      </c>
      <c r="U201" s="716" t="s">
        <v>8662</v>
      </c>
      <c r="V201" s="715">
        <v>1</v>
      </c>
      <c r="W201" s="715">
        <v>2</v>
      </c>
      <c r="X201" s="717" t="s">
        <v>8663</v>
      </c>
      <c r="Y201" s="717">
        <v>2000000000</v>
      </c>
      <c r="Z201" s="717" t="s">
        <v>8664</v>
      </c>
      <c r="AA201" s="718" t="s">
        <v>2757</v>
      </c>
      <c r="AB201" s="719" t="s">
        <v>8665</v>
      </c>
      <c r="AC201" s="720" t="s">
        <v>8666</v>
      </c>
      <c r="AD201" s="719" t="s">
        <v>8667</v>
      </c>
      <c r="AE201" s="715" t="s">
        <v>1839</v>
      </c>
      <c r="AF201" s="719" t="s">
        <v>8668</v>
      </c>
      <c r="AG201" s="719" t="s">
        <v>3877</v>
      </c>
      <c r="AH201" s="716" t="s">
        <v>8669</v>
      </c>
      <c r="AI201" s="716" t="s">
        <v>8669</v>
      </c>
      <c r="AJ201" s="716" t="s">
        <v>7001</v>
      </c>
      <c r="AK201" s="721" t="s">
        <v>7008</v>
      </c>
      <c r="AL201" s="719" t="s">
        <v>8670</v>
      </c>
      <c r="AM201" s="719" t="s">
        <v>8671</v>
      </c>
      <c r="AN201" s="719" t="s">
        <v>8671</v>
      </c>
      <c r="AO201" s="719" t="s">
        <v>74</v>
      </c>
      <c r="AP201" s="775">
        <v>2.001368925393566</v>
      </c>
      <c r="AQ201" s="794">
        <v>2</v>
      </c>
      <c r="AR201" s="795"/>
      <c r="AS201" s="719" t="s">
        <v>8667</v>
      </c>
      <c r="AT201" s="719" t="s">
        <v>8671</v>
      </c>
      <c r="AU201" s="719" t="s">
        <v>8671</v>
      </c>
      <c r="AV201" s="719" t="s">
        <v>8667</v>
      </c>
      <c r="AW201" s="719" t="e">
        <v>#VALUE!</v>
      </c>
      <c r="AX201" s="719">
        <v>27.06458170379258</v>
      </c>
      <c r="AY201" s="719" t="s">
        <v>2226</v>
      </c>
      <c r="AZ201" s="719" t="s">
        <v>2226</v>
      </c>
      <c r="BA201" s="719" t="e">
        <v>#N/A</v>
      </c>
    </row>
    <row r="202" spans="1:54" s="706" customFormat="1" ht="12.75" customHeight="1" x14ac:dyDescent="0.3">
      <c r="A202" s="707">
        <v>42010</v>
      </c>
      <c r="B202" s="915" t="s">
        <v>8631</v>
      </c>
      <c r="C202" s="916" t="s">
        <v>889</v>
      </c>
      <c r="D202" s="709">
        <v>500</v>
      </c>
      <c r="E202" s="708" t="s">
        <v>81</v>
      </c>
      <c r="F202" s="710">
        <v>43839</v>
      </c>
      <c r="G202" s="711" t="s">
        <v>5709</v>
      </c>
      <c r="H202" s="712" t="s">
        <v>2299</v>
      </c>
      <c r="I202" s="761" t="s">
        <v>2299</v>
      </c>
      <c r="J202" s="761" t="s">
        <v>8635</v>
      </c>
      <c r="K202" s="712">
        <v>-7.5</v>
      </c>
      <c r="L202" s="714"/>
      <c r="M202" s="712"/>
      <c r="N202" s="706" t="s">
        <v>7432</v>
      </c>
      <c r="O202" s="712">
        <v>1.1200000000000001</v>
      </c>
      <c r="P202" s="708" t="s">
        <v>2049</v>
      </c>
      <c r="Q202" s="714"/>
      <c r="R202" s="708">
        <v>20</v>
      </c>
      <c r="S202" s="708" t="s">
        <v>8652</v>
      </c>
      <c r="T202" s="715" t="s">
        <v>8672</v>
      </c>
      <c r="U202" s="716" t="s">
        <v>8673</v>
      </c>
      <c r="V202" s="715">
        <v>1</v>
      </c>
      <c r="W202" s="715">
        <v>2</v>
      </c>
      <c r="X202" s="717" t="s">
        <v>8663</v>
      </c>
      <c r="Y202" s="717">
        <v>500000000</v>
      </c>
      <c r="Z202" s="717" t="s">
        <v>8664</v>
      </c>
      <c r="AA202" s="718" t="s">
        <v>8635</v>
      </c>
      <c r="AB202" s="719" t="s">
        <v>8674</v>
      </c>
      <c r="AC202" s="720" t="s">
        <v>8666</v>
      </c>
      <c r="AD202" s="719" t="s">
        <v>8667</v>
      </c>
      <c r="AE202" s="715" t="s">
        <v>1839</v>
      </c>
      <c r="AF202" s="719" t="s">
        <v>8668</v>
      </c>
      <c r="AG202" s="719" t="s">
        <v>3877</v>
      </c>
      <c r="AH202" s="716" t="s">
        <v>8669</v>
      </c>
      <c r="AI202" s="716" t="s">
        <v>8669</v>
      </c>
      <c r="AJ202" s="716" t="s">
        <v>7001</v>
      </c>
      <c r="AK202" s="721" t="s">
        <v>7008</v>
      </c>
      <c r="AL202" s="719" t="s">
        <v>8670</v>
      </c>
      <c r="AM202" s="719" t="s">
        <v>8671</v>
      </c>
      <c r="AN202" s="719" t="s">
        <v>8671</v>
      </c>
      <c r="AO202" s="719" t="s">
        <v>81</v>
      </c>
      <c r="AP202" s="775">
        <v>4.9993155373032172</v>
      </c>
      <c r="AQ202" s="794">
        <v>5</v>
      </c>
      <c r="AR202" s="795"/>
      <c r="AS202" s="719" t="s">
        <v>8667</v>
      </c>
      <c r="AT202" s="719" t="s">
        <v>8671</v>
      </c>
      <c r="AU202" s="719" t="s">
        <v>8671</v>
      </c>
      <c r="AV202" s="719" t="s">
        <v>8667</v>
      </c>
      <c r="AW202" s="719" t="e">
        <v>#VALUE!</v>
      </c>
      <c r="AX202" s="719">
        <v>60.989914539124932</v>
      </c>
      <c r="AY202" s="719" t="s">
        <v>3380</v>
      </c>
      <c r="AZ202" s="719" t="s">
        <v>3380</v>
      </c>
      <c r="BA202" s="719" t="e">
        <v>#N/A</v>
      </c>
    </row>
    <row r="203" spans="1:54" s="706" customFormat="1" ht="12.75" customHeight="1" x14ac:dyDescent="0.3">
      <c r="A203" s="707">
        <v>42010</v>
      </c>
      <c r="B203" s="915" t="s">
        <v>8636</v>
      </c>
      <c r="C203" s="916" t="s">
        <v>889</v>
      </c>
      <c r="D203" s="709">
        <v>2000</v>
      </c>
      <c r="E203" s="708" t="s">
        <v>81</v>
      </c>
      <c r="F203" s="710">
        <v>43839</v>
      </c>
      <c r="G203" s="711" t="s">
        <v>5709</v>
      </c>
      <c r="H203" s="712" t="s">
        <v>304</v>
      </c>
      <c r="I203" s="761" t="s">
        <v>8637</v>
      </c>
      <c r="J203" s="761" t="s">
        <v>191</v>
      </c>
      <c r="K203" s="712">
        <v>-7.5</v>
      </c>
      <c r="L203" s="714"/>
      <c r="M203" s="712"/>
      <c r="N203" s="706" t="s">
        <v>7985</v>
      </c>
      <c r="O203" s="712">
        <v>2.375</v>
      </c>
      <c r="P203" s="708" t="s">
        <v>2049</v>
      </c>
      <c r="Q203" s="714"/>
      <c r="R203" s="708">
        <v>20</v>
      </c>
      <c r="S203" s="708" t="s">
        <v>8650</v>
      </c>
      <c r="T203" s="715" t="s">
        <v>8675</v>
      </c>
      <c r="U203" s="716" t="s">
        <v>8676</v>
      </c>
      <c r="V203" s="715">
        <v>1</v>
      </c>
      <c r="W203" s="715">
        <v>2</v>
      </c>
      <c r="X203" s="717" t="s">
        <v>8663</v>
      </c>
      <c r="Y203" s="717">
        <v>2000000000</v>
      </c>
      <c r="Z203" s="717" t="s">
        <v>8677</v>
      </c>
      <c r="AA203" s="718">
        <v>2.2000000000000002E-2</v>
      </c>
      <c r="AB203" s="719" t="s">
        <v>8674</v>
      </c>
      <c r="AC203" s="720" t="s">
        <v>8666</v>
      </c>
      <c r="AD203" s="719">
        <v>75</v>
      </c>
      <c r="AE203" s="715" t="s">
        <v>1839</v>
      </c>
      <c r="AF203" s="719" t="s">
        <v>8668</v>
      </c>
      <c r="AG203" s="719" t="s">
        <v>3877</v>
      </c>
      <c r="AH203" s="716" t="s">
        <v>8669</v>
      </c>
      <c r="AI203" s="716" t="s">
        <v>8669</v>
      </c>
      <c r="AJ203" s="716" t="s">
        <v>7001</v>
      </c>
      <c r="AK203" s="721" t="s">
        <v>7008</v>
      </c>
      <c r="AL203" s="719" t="s">
        <v>8670</v>
      </c>
      <c r="AM203" s="719" t="s">
        <v>8671</v>
      </c>
      <c r="AN203" s="719" t="s">
        <v>8671</v>
      </c>
      <c r="AO203" s="719" t="s">
        <v>81</v>
      </c>
      <c r="AP203" s="775">
        <v>4.9993155373032172</v>
      </c>
      <c r="AQ203" s="794">
        <v>5</v>
      </c>
      <c r="AR203" s="795"/>
      <c r="AS203" s="719">
        <v>75</v>
      </c>
      <c r="AT203" s="719">
        <v>70.213595241286853</v>
      </c>
      <c r="AU203" s="719">
        <v>56.414732013639693</v>
      </c>
      <c r="AV203" s="719">
        <v>70.924270629882813</v>
      </c>
      <c r="AW203" s="719">
        <v>-4.0757293701171875</v>
      </c>
      <c r="AX203" s="719" t="s">
        <v>8667</v>
      </c>
      <c r="AY203" s="719" t="s">
        <v>8678</v>
      </c>
      <c r="AZ203" s="719" t="s">
        <v>8679</v>
      </c>
      <c r="BA203" s="719" t="e">
        <v>#N/A</v>
      </c>
    </row>
    <row r="204" spans="1:54" s="706" customFormat="1" ht="12.75" customHeight="1" x14ac:dyDescent="0.3">
      <c r="A204" s="707">
        <v>42010</v>
      </c>
      <c r="B204" s="915" t="s">
        <v>4353</v>
      </c>
      <c r="C204" s="916" t="s">
        <v>36</v>
      </c>
      <c r="D204" s="709">
        <v>500</v>
      </c>
      <c r="E204" s="708" t="s">
        <v>12</v>
      </c>
      <c r="F204" s="710">
        <v>43109</v>
      </c>
      <c r="G204" s="711" t="s">
        <v>8638</v>
      </c>
      <c r="H204" s="712" t="s">
        <v>2299</v>
      </c>
      <c r="I204" s="761" t="s">
        <v>8639</v>
      </c>
      <c r="J204" s="761" t="s">
        <v>8640</v>
      </c>
      <c r="K204" s="712">
        <v>-10</v>
      </c>
      <c r="L204" s="714"/>
      <c r="M204" s="712"/>
      <c r="N204" s="706" t="s">
        <v>8641</v>
      </c>
      <c r="O204" s="712">
        <v>1.52</v>
      </c>
      <c r="P204" s="708" t="s">
        <v>1900</v>
      </c>
      <c r="Q204" s="714"/>
      <c r="R204" s="708">
        <v>10</v>
      </c>
      <c r="S204" s="708" t="s">
        <v>8653</v>
      </c>
      <c r="T204" s="715" t="s">
        <v>8680</v>
      </c>
      <c r="U204" s="716" t="s">
        <v>8681</v>
      </c>
      <c r="V204" s="715">
        <v>1</v>
      </c>
      <c r="W204" s="715">
        <v>2</v>
      </c>
      <c r="X204" s="717" t="s">
        <v>8682</v>
      </c>
      <c r="Y204" s="717">
        <v>500000000</v>
      </c>
      <c r="Z204" s="717" t="s">
        <v>8664</v>
      </c>
      <c r="AA204" s="718" t="s">
        <v>8640</v>
      </c>
      <c r="AB204" s="719" t="s">
        <v>8683</v>
      </c>
      <c r="AC204" s="720" t="s">
        <v>8666</v>
      </c>
      <c r="AD204" s="719" t="s">
        <v>8667</v>
      </c>
      <c r="AE204" s="715" t="s">
        <v>1839</v>
      </c>
      <c r="AF204" s="719" t="s">
        <v>8668</v>
      </c>
      <c r="AG204" s="719" t="s">
        <v>3877</v>
      </c>
      <c r="AH204" s="716" t="s">
        <v>8669</v>
      </c>
      <c r="AI204" s="716" t="s">
        <v>8684</v>
      </c>
      <c r="AJ204" s="716" t="s">
        <v>7001</v>
      </c>
      <c r="AK204" s="721" t="s">
        <v>7008</v>
      </c>
      <c r="AL204" s="719" t="s">
        <v>8685</v>
      </c>
      <c r="AM204" s="719" t="s">
        <v>8671</v>
      </c>
      <c r="AN204" s="719" t="s">
        <v>8686</v>
      </c>
      <c r="AO204" s="719" t="s">
        <v>12</v>
      </c>
      <c r="AP204" s="775">
        <v>3.0006844626967832</v>
      </c>
      <c r="AQ204" s="794">
        <v>3</v>
      </c>
      <c r="AR204" s="795"/>
      <c r="AS204" s="719" t="s">
        <v>8667</v>
      </c>
      <c r="AT204" s="719" t="s">
        <v>8671</v>
      </c>
      <c r="AU204" s="719" t="s">
        <v>8671</v>
      </c>
      <c r="AV204" s="719" t="s">
        <v>8667</v>
      </c>
      <c r="AW204" s="719" t="e">
        <v>#VALUE!</v>
      </c>
      <c r="AX204" s="719">
        <v>91.091974193817265</v>
      </c>
      <c r="AY204" s="719" t="s">
        <v>3062</v>
      </c>
      <c r="AZ204" s="719" t="s">
        <v>3062</v>
      </c>
      <c r="BA204" s="719" t="e">
        <v>#N/A</v>
      </c>
    </row>
    <row r="205" spans="1:54" s="706" customFormat="1" ht="12.75" customHeight="1" x14ac:dyDescent="0.3">
      <c r="A205" s="707">
        <v>42010</v>
      </c>
      <c r="B205" s="915" t="s">
        <v>8642</v>
      </c>
      <c r="C205" s="916" t="s">
        <v>36</v>
      </c>
      <c r="D205" s="709">
        <v>750</v>
      </c>
      <c r="E205" s="708" t="s">
        <v>12</v>
      </c>
      <c r="F205" s="710">
        <v>43109</v>
      </c>
      <c r="G205" s="711" t="s">
        <v>8638</v>
      </c>
      <c r="H205" s="712" t="s">
        <v>144</v>
      </c>
      <c r="I205" s="761" t="s">
        <v>1224</v>
      </c>
      <c r="J205" s="761" t="s">
        <v>3627</v>
      </c>
      <c r="K205" s="712">
        <v>-10</v>
      </c>
      <c r="L205" s="714"/>
      <c r="M205" s="712"/>
      <c r="N205" s="706" t="s">
        <v>8643</v>
      </c>
      <c r="O205" s="712">
        <v>2.6</v>
      </c>
      <c r="P205" s="708" t="s">
        <v>1900</v>
      </c>
      <c r="Q205" s="714"/>
      <c r="R205" s="708">
        <v>10</v>
      </c>
      <c r="S205" s="708" t="s">
        <v>8654</v>
      </c>
      <c r="T205" s="715" t="s">
        <v>8687</v>
      </c>
      <c r="U205" s="716" t="s">
        <v>8688</v>
      </c>
      <c r="V205" s="715">
        <v>1</v>
      </c>
      <c r="W205" s="715">
        <v>2</v>
      </c>
      <c r="X205" s="717" t="s">
        <v>8682</v>
      </c>
      <c r="Y205" s="717">
        <v>750000000</v>
      </c>
      <c r="Z205" s="717" t="s">
        <v>8677</v>
      </c>
      <c r="AA205" s="718">
        <v>2.145E-2</v>
      </c>
      <c r="AB205" s="719" t="s">
        <v>8683</v>
      </c>
      <c r="AC205" s="720" t="s">
        <v>8666</v>
      </c>
      <c r="AD205" s="719">
        <v>115</v>
      </c>
      <c r="AE205" s="715" t="s">
        <v>1839</v>
      </c>
      <c r="AF205" s="719" t="s">
        <v>8668</v>
      </c>
      <c r="AG205" s="719" t="s">
        <v>3877</v>
      </c>
      <c r="AH205" s="716" t="s">
        <v>8669</v>
      </c>
      <c r="AI205" s="716" t="s">
        <v>8684</v>
      </c>
      <c r="AJ205" s="716" t="s">
        <v>7001</v>
      </c>
      <c r="AK205" s="721" t="s">
        <v>7008</v>
      </c>
      <c r="AL205" s="719" t="s">
        <v>8685</v>
      </c>
      <c r="AM205" s="719" t="s">
        <v>8671</v>
      </c>
      <c r="AN205" s="719" t="s">
        <v>8686</v>
      </c>
      <c r="AO205" s="719" t="s">
        <v>12</v>
      </c>
      <c r="AP205" s="775">
        <v>3.0006844626967832</v>
      </c>
      <c r="AQ205" s="794">
        <v>3</v>
      </c>
      <c r="AR205" s="795"/>
      <c r="AS205" s="719">
        <v>115</v>
      </c>
      <c r="AT205" s="719">
        <v>110.36145430294906</v>
      </c>
      <c r="AU205" s="719">
        <v>90.239739254496484</v>
      </c>
      <c r="AV205" s="719">
        <v>111.39328765869141</v>
      </c>
      <c r="AW205" s="719">
        <v>-3.6067123413085938</v>
      </c>
      <c r="AX205" s="719" t="s">
        <v>8667</v>
      </c>
      <c r="AY205" s="719" t="s">
        <v>8689</v>
      </c>
      <c r="AZ205" s="719" t="s">
        <v>8690</v>
      </c>
      <c r="BA205" s="719" t="e">
        <v>#N/A</v>
      </c>
    </row>
    <row r="206" spans="1:54" s="706" customFormat="1" ht="12.75" customHeight="1" x14ac:dyDescent="0.3">
      <c r="A206" s="707">
        <v>42010</v>
      </c>
      <c r="B206" s="915" t="s">
        <v>8644</v>
      </c>
      <c r="C206" s="916" t="s">
        <v>36</v>
      </c>
      <c r="D206" s="709">
        <v>750</v>
      </c>
      <c r="E206" s="708" t="s">
        <v>224</v>
      </c>
      <c r="F206" s="710">
        <v>44570</v>
      </c>
      <c r="G206" s="711" t="s">
        <v>8638</v>
      </c>
      <c r="H206" s="712" t="s">
        <v>330</v>
      </c>
      <c r="I206" s="761" t="s">
        <v>6690</v>
      </c>
      <c r="J206" s="761" t="s">
        <v>368</v>
      </c>
      <c r="K206" s="712">
        <v>-10</v>
      </c>
      <c r="L206" s="714"/>
      <c r="M206" s="712"/>
      <c r="N206" s="706" t="s">
        <v>259</v>
      </c>
      <c r="O206" s="712">
        <v>2.33</v>
      </c>
      <c r="P206" s="708" t="s">
        <v>2097</v>
      </c>
      <c r="Q206" s="714"/>
      <c r="R206" s="708">
        <v>9</v>
      </c>
      <c r="S206" s="708" t="s">
        <v>8655</v>
      </c>
      <c r="T206" s="715" t="s">
        <v>8691</v>
      </c>
      <c r="U206" s="716" t="s">
        <v>8692</v>
      </c>
      <c r="V206" s="715">
        <v>1</v>
      </c>
      <c r="W206" s="715">
        <v>2</v>
      </c>
      <c r="X206" s="717" t="s">
        <v>8682</v>
      </c>
      <c r="Y206" s="717">
        <v>750000000</v>
      </c>
      <c r="Z206" s="717" t="s">
        <v>8677</v>
      </c>
      <c r="AA206" s="718">
        <v>3.2189999999999996E-2</v>
      </c>
      <c r="AB206" s="719" t="s">
        <v>8693</v>
      </c>
      <c r="AC206" s="720" t="s">
        <v>8666</v>
      </c>
      <c r="AD206" s="719">
        <v>145</v>
      </c>
      <c r="AE206" s="715" t="s">
        <v>1839</v>
      </c>
      <c r="AF206" s="719" t="s">
        <v>8668</v>
      </c>
      <c r="AG206" s="719" t="s">
        <v>3877</v>
      </c>
      <c r="AH206" s="716" t="s">
        <v>8669</v>
      </c>
      <c r="AI206" s="716" t="s">
        <v>8684</v>
      </c>
      <c r="AJ206" s="716" t="s">
        <v>7001</v>
      </c>
      <c r="AK206" s="721" t="s">
        <v>7008</v>
      </c>
      <c r="AL206" s="719" t="s">
        <v>8685</v>
      </c>
      <c r="AM206" s="719" t="s">
        <v>8671</v>
      </c>
      <c r="AN206" s="719" t="s">
        <v>8686</v>
      </c>
      <c r="AO206" s="719" t="s">
        <v>224</v>
      </c>
      <c r="AP206" s="775">
        <v>7.0006844626967828</v>
      </c>
      <c r="AQ206" s="794">
        <v>7</v>
      </c>
      <c r="AR206" s="795"/>
      <c r="AS206" s="719">
        <v>145</v>
      </c>
      <c r="AT206" s="719">
        <v>142.04880805714285</v>
      </c>
      <c r="AU206" s="719">
        <v>133.55727180234305</v>
      </c>
      <c r="AV206" s="719">
        <v>143.97535705566406</v>
      </c>
      <c r="AW206" s="719">
        <v>-1.0246429443359375</v>
      </c>
      <c r="AX206" s="719" t="s">
        <v>8667</v>
      </c>
      <c r="AY206" s="719" t="s">
        <v>8694</v>
      </c>
      <c r="AZ206" s="719" t="s">
        <v>8695</v>
      </c>
      <c r="BA206" s="719" t="e">
        <v>#N/A</v>
      </c>
    </row>
    <row r="207" spans="1:54" s="706" customFormat="1" ht="12.75" customHeight="1" x14ac:dyDescent="0.3">
      <c r="A207" s="707">
        <v>42010</v>
      </c>
      <c r="B207" s="915" t="s">
        <v>8645</v>
      </c>
      <c r="C207" s="916" t="s">
        <v>182</v>
      </c>
      <c r="D207" s="709">
        <v>400</v>
      </c>
      <c r="E207" s="708" t="s">
        <v>81</v>
      </c>
      <c r="F207" s="710">
        <v>43862</v>
      </c>
      <c r="G207" s="711" t="s">
        <v>4849</v>
      </c>
      <c r="H207" s="712" t="s">
        <v>573</v>
      </c>
      <c r="I207" s="761" t="s">
        <v>791</v>
      </c>
      <c r="J207" s="761" t="s">
        <v>221</v>
      </c>
      <c r="K207" s="712">
        <v>-20</v>
      </c>
      <c r="L207" s="714"/>
      <c r="M207" s="712"/>
      <c r="N207" s="706" t="s">
        <v>1609</v>
      </c>
      <c r="O207" s="712">
        <v>5.5</v>
      </c>
      <c r="P207" s="708" t="s">
        <v>1917</v>
      </c>
      <c r="Q207" s="714"/>
      <c r="R207" s="708">
        <v>13</v>
      </c>
      <c r="S207" s="708" t="s">
        <v>8660</v>
      </c>
      <c r="T207" s="715" t="s">
        <v>8696</v>
      </c>
      <c r="U207" s="716" t="s">
        <v>8697</v>
      </c>
      <c r="V207" s="715">
        <v>1</v>
      </c>
      <c r="W207" s="715">
        <v>2</v>
      </c>
      <c r="X207" s="717" t="s">
        <v>8698</v>
      </c>
      <c r="Y207" s="717">
        <v>400000000</v>
      </c>
      <c r="Z207" s="717" t="s">
        <v>8677</v>
      </c>
      <c r="AA207" s="718">
        <v>2.3E-2</v>
      </c>
      <c r="AB207" s="719" t="s">
        <v>8699</v>
      </c>
      <c r="AC207" s="720" t="s">
        <v>8666</v>
      </c>
      <c r="AD207" s="719">
        <v>85</v>
      </c>
      <c r="AE207" s="715" t="s">
        <v>2636</v>
      </c>
      <c r="AF207" s="719" t="s">
        <v>8700</v>
      </c>
      <c r="AG207" s="719" t="s">
        <v>7660</v>
      </c>
      <c r="AH207" s="716" t="s">
        <v>8701</v>
      </c>
      <c r="AI207" s="716" t="s">
        <v>8702</v>
      </c>
      <c r="AJ207" s="716" t="s">
        <v>7001</v>
      </c>
      <c r="AK207" s="721" t="s">
        <v>7008</v>
      </c>
      <c r="AL207" s="719" t="s">
        <v>8703</v>
      </c>
      <c r="AM207" s="719" t="s">
        <v>8704</v>
      </c>
      <c r="AN207" s="719" t="s">
        <v>8671</v>
      </c>
      <c r="AO207" s="719" t="s">
        <v>81</v>
      </c>
      <c r="AP207" s="775">
        <v>5.0622861054072557</v>
      </c>
      <c r="AQ207" s="794">
        <v>5.0999999999999996</v>
      </c>
      <c r="AR207" s="795"/>
      <c r="AS207" s="719">
        <v>85</v>
      </c>
      <c r="AT207" s="719">
        <v>77.397068344733256</v>
      </c>
      <c r="AU207" s="719">
        <v>64.003721776887261</v>
      </c>
      <c r="AV207" s="719">
        <v>83.42333984375</v>
      </c>
      <c r="AW207" s="719">
        <v>-1.57666015625</v>
      </c>
      <c r="AX207" s="719" t="s">
        <v>8667</v>
      </c>
      <c r="AY207" s="719" t="s">
        <v>8705</v>
      </c>
      <c r="AZ207" s="719" t="s">
        <v>1303</v>
      </c>
      <c r="BA207" s="719" t="e">
        <v>#N/A</v>
      </c>
    </row>
    <row r="208" spans="1:54" s="706" customFormat="1" ht="12.75" customHeight="1" x14ac:dyDescent="0.3">
      <c r="A208" s="707">
        <v>42010</v>
      </c>
      <c r="B208" s="915" t="s">
        <v>8646</v>
      </c>
      <c r="C208" s="916" t="s">
        <v>182</v>
      </c>
      <c r="D208" s="709">
        <v>700</v>
      </c>
      <c r="E208" s="708" t="s">
        <v>66</v>
      </c>
      <c r="F208" s="710">
        <v>45689</v>
      </c>
      <c r="G208" s="711" t="s">
        <v>4849</v>
      </c>
      <c r="H208" s="712" t="s">
        <v>578</v>
      </c>
      <c r="I208" s="761" t="s">
        <v>628</v>
      </c>
      <c r="J208" s="761" t="s">
        <v>447</v>
      </c>
      <c r="K208" s="712">
        <v>-15</v>
      </c>
      <c r="L208" s="714"/>
      <c r="M208" s="712"/>
      <c r="N208" s="706" t="s">
        <v>3649</v>
      </c>
      <c r="O208" s="712">
        <v>4.57</v>
      </c>
      <c r="P208" s="708" t="s">
        <v>2324</v>
      </c>
      <c r="Q208" s="714"/>
      <c r="R208" s="708">
        <v>18</v>
      </c>
      <c r="S208" s="708" t="s">
        <v>8656</v>
      </c>
      <c r="T208" s="715" t="s">
        <v>8706</v>
      </c>
      <c r="U208" s="716" t="s">
        <v>8707</v>
      </c>
      <c r="V208" s="715">
        <v>1</v>
      </c>
      <c r="W208" s="715">
        <v>2</v>
      </c>
      <c r="X208" s="717" t="s">
        <v>8698</v>
      </c>
      <c r="Y208" s="717">
        <v>700000000</v>
      </c>
      <c r="Z208" s="717" t="s">
        <v>8677</v>
      </c>
      <c r="AA208" s="718">
        <v>3.2000000000000001E-2</v>
      </c>
      <c r="AB208" s="719" t="s">
        <v>8708</v>
      </c>
      <c r="AC208" s="720" t="s">
        <v>8666</v>
      </c>
      <c r="AD208" s="719">
        <v>125</v>
      </c>
      <c r="AE208" s="715" t="s">
        <v>2636</v>
      </c>
      <c r="AF208" s="719" t="s">
        <v>8700</v>
      </c>
      <c r="AG208" s="719" t="s">
        <v>7660</v>
      </c>
      <c r="AH208" s="716" t="s">
        <v>8701</v>
      </c>
      <c r="AI208" s="716" t="s">
        <v>8702</v>
      </c>
      <c r="AJ208" s="716" t="s">
        <v>7001</v>
      </c>
      <c r="AK208" s="721" t="s">
        <v>7008</v>
      </c>
      <c r="AL208" s="719" t="s">
        <v>8703</v>
      </c>
      <c r="AM208" s="719" t="s">
        <v>8704</v>
      </c>
      <c r="AN208" s="719" t="s">
        <v>8671</v>
      </c>
      <c r="AO208" s="719" t="s">
        <v>66</v>
      </c>
      <c r="AP208" s="775">
        <v>10.064339493497604</v>
      </c>
      <c r="AQ208" s="794">
        <v>10.1</v>
      </c>
      <c r="AR208" s="795"/>
      <c r="AS208" s="719">
        <v>125</v>
      </c>
      <c r="AT208" s="719">
        <v>118.85859919917867</v>
      </c>
      <c r="AU208" s="719">
        <v>107.95995929162015</v>
      </c>
      <c r="AV208" s="719">
        <v>124.70743560791016</v>
      </c>
      <c r="AW208" s="719">
        <v>-0.29256439208984375</v>
      </c>
      <c r="AX208" s="719" t="s">
        <v>8667</v>
      </c>
      <c r="AY208" s="719" t="s">
        <v>8709</v>
      </c>
      <c r="AZ208" s="719" t="s">
        <v>1044</v>
      </c>
      <c r="BA208" s="719" t="e">
        <v>#N/A</v>
      </c>
    </row>
    <row r="209" spans="1:53" s="706" customFormat="1" ht="12.75" customHeight="1" x14ac:dyDescent="0.3">
      <c r="A209" s="707">
        <v>42010</v>
      </c>
      <c r="B209" s="915" t="s">
        <v>8647</v>
      </c>
      <c r="C209" s="916" t="s">
        <v>182</v>
      </c>
      <c r="D209" s="709">
        <v>500</v>
      </c>
      <c r="E209" s="708" t="s">
        <v>2331</v>
      </c>
      <c r="F209" s="710">
        <v>49341</v>
      </c>
      <c r="G209" s="711" t="s">
        <v>4849</v>
      </c>
      <c r="H209" s="712" t="s">
        <v>330</v>
      </c>
      <c r="I209" s="761" t="s">
        <v>467</v>
      </c>
      <c r="J209" s="761" t="s">
        <v>283</v>
      </c>
      <c r="K209" s="712">
        <v>-15</v>
      </c>
      <c r="L209" s="714"/>
      <c r="M209" s="712"/>
      <c r="N209" s="706" t="s">
        <v>1609</v>
      </c>
      <c r="O209" s="712">
        <v>4.4000000000000004</v>
      </c>
      <c r="P209" s="708" t="s">
        <v>1912</v>
      </c>
      <c r="Q209" s="714"/>
      <c r="R209" s="708">
        <v>11</v>
      </c>
      <c r="S209" s="708" t="s">
        <v>8659</v>
      </c>
      <c r="T209" s="715" t="s">
        <v>8710</v>
      </c>
      <c r="U209" s="716" t="s">
        <v>8711</v>
      </c>
      <c r="V209" s="715">
        <v>1</v>
      </c>
      <c r="W209" s="715">
        <v>2</v>
      </c>
      <c r="X209" s="717" t="s">
        <v>8698</v>
      </c>
      <c r="Y209" s="717">
        <v>500000000</v>
      </c>
      <c r="Z209" s="717" t="s">
        <v>8677</v>
      </c>
      <c r="AA209" s="718">
        <v>3.9E-2</v>
      </c>
      <c r="AB209" s="719" t="s">
        <v>8712</v>
      </c>
      <c r="AC209" s="720" t="s">
        <v>8666</v>
      </c>
      <c r="AD209" s="719">
        <v>140</v>
      </c>
      <c r="AE209" s="715" t="s">
        <v>2636</v>
      </c>
      <c r="AF209" s="719" t="s">
        <v>8700</v>
      </c>
      <c r="AG209" s="719" t="s">
        <v>7660</v>
      </c>
      <c r="AH209" s="716" t="s">
        <v>8701</v>
      </c>
      <c r="AI209" s="716" t="s">
        <v>8702</v>
      </c>
      <c r="AJ209" s="716" t="s">
        <v>7001</v>
      </c>
      <c r="AK209" s="721" t="s">
        <v>7008</v>
      </c>
      <c r="AL209" s="719" t="s">
        <v>8703</v>
      </c>
      <c r="AM209" s="719" t="s">
        <v>8704</v>
      </c>
      <c r="AN209" s="719" t="s">
        <v>8671</v>
      </c>
      <c r="AO209" s="719" t="s">
        <v>2331</v>
      </c>
      <c r="AP209" s="775">
        <v>20.062970568104038</v>
      </c>
      <c r="AQ209" s="794">
        <v>20.100000000000001</v>
      </c>
      <c r="AR209" s="795"/>
      <c r="AS209" s="719">
        <v>140</v>
      </c>
      <c r="AT209" s="719">
        <v>163.53398794661186</v>
      </c>
      <c r="AU209" s="719">
        <v>149.35013815440402</v>
      </c>
      <c r="AV209" s="719">
        <v>139.02223205566406</v>
      </c>
      <c r="AW209" s="719">
        <v>-0.9777679443359375</v>
      </c>
      <c r="AX209" s="719" t="s">
        <v>8667</v>
      </c>
      <c r="AY209" s="719" t="s">
        <v>8713</v>
      </c>
      <c r="AZ209" s="719" t="s">
        <v>8714</v>
      </c>
      <c r="BA209" s="719" t="e">
        <v>#N/A</v>
      </c>
    </row>
    <row r="210" spans="1:53" s="706" customFormat="1" ht="12.75" customHeight="1" x14ac:dyDescent="0.3">
      <c r="A210" s="707">
        <v>42010</v>
      </c>
      <c r="B210" s="915" t="s">
        <v>8648</v>
      </c>
      <c r="C210" s="916" t="s">
        <v>182</v>
      </c>
      <c r="D210" s="709">
        <v>650</v>
      </c>
      <c r="E210" s="708" t="s">
        <v>117</v>
      </c>
      <c r="F210" s="710">
        <v>52994</v>
      </c>
      <c r="G210" s="711" t="s">
        <v>4849</v>
      </c>
      <c r="H210" s="712" t="s">
        <v>333</v>
      </c>
      <c r="I210" s="761" t="s">
        <v>4169</v>
      </c>
      <c r="J210" s="761" t="s">
        <v>665</v>
      </c>
      <c r="K210" s="712">
        <v>-15</v>
      </c>
      <c r="L210" s="714"/>
      <c r="M210" s="712"/>
      <c r="N210" s="706" t="s">
        <v>551</v>
      </c>
      <c r="O210" s="712">
        <v>3.85</v>
      </c>
      <c r="P210" s="708" t="s">
        <v>1912</v>
      </c>
      <c r="Q210" s="714"/>
      <c r="R210" s="708">
        <v>11</v>
      </c>
      <c r="S210" s="708" t="s">
        <v>8657</v>
      </c>
      <c r="T210" s="715" t="s">
        <v>8715</v>
      </c>
      <c r="U210" s="716" t="s">
        <v>8716</v>
      </c>
      <c r="V210" s="715">
        <v>1</v>
      </c>
      <c r="W210" s="715">
        <v>2</v>
      </c>
      <c r="X210" s="717" t="s">
        <v>8698</v>
      </c>
      <c r="Y210" s="717">
        <v>650000000</v>
      </c>
      <c r="Z210" s="717" t="s">
        <v>8677</v>
      </c>
      <c r="AA210" s="718">
        <v>4.0999999999999995E-2</v>
      </c>
      <c r="AB210" s="719" t="s">
        <v>8717</v>
      </c>
      <c r="AC210" s="720" t="s">
        <v>8666</v>
      </c>
      <c r="AD210" s="719">
        <v>160</v>
      </c>
      <c r="AE210" s="715" t="s">
        <v>2636</v>
      </c>
      <c r="AF210" s="719" t="s">
        <v>8700</v>
      </c>
      <c r="AG210" s="719" t="s">
        <v>7660</v>
      </c>
      <c r="AH210" s="716" t="s">
        <v>8701</v>
      </c>
      <c r="AI210" s="716" t="s">
        <v>8702</v>
      </c>
      <c r="AJ210" s="716" t="s">
        <v>7001</v>
      </c>
      <c r="AK210" s="721" t="s">
        <v>7008</v>
      </c>
      <c r="AL210" s="719" t="s">
        <v>8703</v>
      </c>
      <c r="AM210" s="719" t="s">
        <v>8704</v>
      </c>
      <c r="AN210" s="719" t="s">
        <v>8671</v>
      </c>
      <c r="AO210" s="719" t="s">
        <v>117</v>
      </c>
      <c r="AP210" s="775">
        <v>30.064339493497606</v>
      </c>
      <c r="AQ210" s="794">
        <v>30.1</v>
      </c>
      <c r="AR210" s="795"/>
      <c r="AS210" s="719">
        <v>160</v>
      </c>
      <c r="AT210" s="719">
        <v>156.93773999999996</v>
      </c>
      <c r="AU210" s="719">
        <v>162.72759924182117</v>
      </c>
      <c r="AV210" s="719">
        <v>157.52780151367188</v>
      </c>
      <c r="AW210" s="719">
        <v>-2.472198486328125</v>
      </c>
      <c r="AX210" s="719" t="s">
        <v>8667</v>
      </c>
      <c r="AY210" s="719" t="s">
        <v>8718</v>
      </c>
      <c r="AZ210" s="719" t="s">
        <v>1471</v>
      </c>
      <c r="BA210" s="719" t="e">
        <v>#N/A</v>
      </c>
    </row>
    <row r="211" spans="1:53" s="706" customFormat="1" ht="12.75" customHeight="1" x14ac:dyDescent="0.3">
      <c r="A211" s="707">
        <v>42010</v>
      </c>
      <c r="B211" s="915" t="s">
        <v>8649</v>
      </c>
      <c r="C211" s="916" t="s">
        <v>182</v>
      </c>
      <c r="D211" s="709">
        <v>250</v>
      </c>
      <c r="E211" s="708" t="s">
        <v>5422</v>
      </c>
      <c r="F211" s="710">
        <v>60299</v>
      </c>
      <c r="G211" s="711" t="s">
        <v>4849</v>
      </c>
      <c r="H211" s="712"/>
      <c r="I211" s="761" t="s">
        <v>4359</v>
      </c>
      <c r="J211" s="761" t="s">
        <v>249</v>
      </c>
      <c r="K211" s="712"/>
      <c r="L211" s="714"/>
      <c r="M211" s="712"/>
      <c r="N211" s="706" t="s">
        <v>1690</v>
      </c>
      <c r="O211" s="712">
        <v>2.6</v>
      </c>
      <c r="P211" s="708" t="s">
        <v>4492</v>
      </c>
      <c r="Q211" s="714"/>
      <c r="R211" s="708">
        <v>21</v>
      </c>
      <c r="S211" s="708" t="s">
        <v>8658</v>
      </c>
      <c r="T211" s="715" t="s">
        <v>8719</v>
      </c>
      <c r="U211" s="716" t="s">
        <v>8720</v>
      </c>
      <c r="V211" s="715">
        <v>1</v>
      </c>
      <c r="W211" s="715">
        <v>2</v>
      </c>
      <c r="X211" s="717" t="s">
        <v>8698</v>
      </c>
      <c r="Y211" s="717">
        <v>250000000</v>
      </c>
      <c r="Z211" s="717" t="s">
        <v>8677</v>
      </c>
      <c r="AA211" s="718">
        <v>4.4999999999999998E-2</v>
      </c>
      <c r="AB211" s="719" t="s">
        <v>8721</v>
      </c>
      <c r="AC211" s="720" t="s">
        <v>8666</v>
      </c>
      <c r="AD211" s="719">
        <v>200</v>
      </c>
      <c r="AE211" s="715" t="s">
        <v>2636</v>
      </c>
      <c r="AF211" s="719" t="s">
        <v>8700</v>
      </c>
      <c r="AG211" s="719" t="s">
        <v>7660</v>
      </c>
      <c r="AH211" s="716" t="s">
        <v>8701</v>
      </c>
      <c r="AI211" s="716" t="s">
        <v>8702</v>
      </c>
      <c r="AJ211" s="716" t="s">
        <v>7001</v>
      </c>
      <c r="AK211" s="721" t="s">
        <v>7008</v>
      </c>
      <c r="AL211" s="719" t="s">
        <v>8722</v>
      </c>
      <c r="AM211" s="719" t="s">
        <v>8671</v>
      </c>
      <c r="AN211" s="719" t="s">
        <v>8671</v>
      </c>
      <c r="AO211" s="719" t="s">
        <v>5422</v>
      </c>
      <c r="AP211" s="775">
        <v>50.064339493497606</v>
      </c>
      <c r="AQ211" s="794">
        <v>50.1</v>
      </c>
      <c r="AR211" s="795"/>
      <c r="AS211" s="719">
        <v>200</v>
      </c>
      <c r="AT211" s="719">
        <v>195.13303999999999</v>
      </c>
      <c r="AU211" s="719">
        <v>200.62119185028075</v>
      </c>
      <c r="AV211" s="719">
        <v>197.02412414550781</v>
      </c>
      <c r="AW211" s="719">
        <v>-2.9758758544921875</v>
      </c>
      <c r="AX211" s="719" t="s">
        <v>8667</v>
      </c>
      <c r="AY211" s="719" t="s">
        <v>8723</v>
      </c>
      <c r="AZ211" s="719" t="s">
        <v>8724</v>
      </c>
      <c r="BA211" s="719" t="e">
        <v>#N/A</v>
      </c>
    </row>
    <row r="212" spans="1:53" x14ac:dyDescent="0.3">
      <c r="A212" s="27"/>
      <c r="B212" s="911"/>
      <c r="C212" s="911"/>
      <c r="D212" s="33"/>
      <c r="E212" s="33"/>
      <c r="F212" s="33"/>
      <c r="G212" s="33"/>
      <c r="M212" s="177"/>
      <c r="N212" s="29"/>
    </row>
    <row r="213" spans="1:53" x14ac:dyDescent="0.3">
      <c r="A213" s="27"/>
      <c r="B213" s="32"/>
      <c r="C213" s="32"/>
      <c r="M213" s="177"/>
      <c r="N213" s="29"/>
    </row>
    <row r="214" spans="1:53" x14ac:dyDescent="0.3">
      <c r="A214" s="27"/>
      <c r="B214" s="32"/>
      <c r="C214" s="32"/>
      <c r="L214" s="53"/>
      <c r="M214" s="36"/>
      <c r="N214" s="37"/>
      <c r="O214" s="38"/>
      <c r="R214" s="5"/>
    </row>
    <row r="215" spans="1:53" s="314" customFormat="1" ht="30.75" customHeight="1" x14ac:dyDescent="0.3">
      <c r="A215" s="312" t="s">
        <v>3721</v>
      </c>
      <c r="B215" s="919" t="s">
        <v>0</v>
      </c>
      <c r="C215" s="919" t="s">
        <v>1</v>
      </c>
      <c r="D215" s="312" t="s">
        <v>2</v>
      </c>
      <c r="E215" s="312" t="s">
        <v>3</v>
      </c>
      <c r="F215" s="312" t="s">
        <v>4</v>
      </c>
      <c r="G215" s="312" t="s">
        <v>5</v>
      </c>
      <c r="H215" s="315" t="s">
        <v>6</v>
      </c>
      <c r="I215" s="316" t="s">
        <v>7</v>
      </c>
      <c r="J215" s="317" t="s">
        <v>8</v>
      </c>
      <c r="K215" s="317" t="s">
        <v>3617</v>
      </c>
      <c r="L215" s="315" t="s">
        <v>3618</v>
      </c>
      <c r="M215" s="315" t="s">
        <v>3619</v>
      </c>
      <c r="N215" s="315" t="s">
        <v>9</v>
      </c>
      <c r="O215" s="315" t="s">
        <v>3620</v>
      </c>
      <c r="P215" s="315" t="s">
        <v>3621</v>
      </c>
      <c r="Q215" s="315" t="s">
        <v>3622</v>
      </c>
      <c r="R215" s="516" t="s">
        <v>3623</v>
      </c>
      <c r="S215" s="312" t="s">
        <v>3338</v>
      </c>
      <c r="T215" s="312" t="s">
        <v>3329</v>
      </c>
      <c r="U215" s="312"/>
      <c r="V215" s="312"/>
      <c r="W215" s="312"/>
      <c r="X215" s="312"/>
      <c r="Y215" s="312"/>
      <c r="Z215" s="312"/>
      <c r="AA215" s="312"/>
      <c r="AB215" s="312"/>
      <c r="AC215" s="312"/>
      <c r="AD215" s="312"/>
      <c r="AE215" s="312"/>
      <c r="AF215" s="312"/>
      <c r="AG215" s="313"/>
      <c r="AH215" s="313"/>
      <c r="AI215" s="313"/>
      <c r="AJ215" s="313"/>
      <c r="AK215" s="313"/>
      <c r="AL215" s="313"/>
      <c r="AM215" s="313"/>
      <c r="AN215" s="313"/>
      <c r="AO215" s="313"/>
      <c r="AP215" s="313"/>
    </row>
    <row r="216" spans="1:53" s="308" customFormat="1" x14ac:dyDescent="0.3">
      <c r="A216" s="304"/>
      <c r="B216" s="920"/>
      <c r="C216" s="920"/>
      <c r="D216" s="304"/>
      <c r="E216" s="304"/>
      <c r="F216" s="304"/>
      <c r="G216" s="304"/>
      <c r="H216" s="304"/>
      <c r="I216" s="305"/>
      <c r="J216" s="306"/>
      <c r="K216" s="306"/>
      <c r="L216" s="304"/>
      <c r="M216" s="304"/>
      <c r="N216" s="304"/>
      <c r="O216" s="304"/>
      <c r="P216" s="304"/>
      <c r="Q216" s="304"/>
      <c r="R216" s="517"/>
      <c r="S216" s="304"/>
      <c r="T216" s="304"/>
      <c r="U216" s="304"/>
      <c r="V216" s="304"/>
      <c r="W216" s="304"/>
      <c r="X216" s="304"/>
      <c r="Y216" s="304"/>
      <c r="Z216" s="304"/>
      <c r="AA216" s="304"/>
      <c r="AB216" s="304"/>
      <c r="AC216" s="304"/>
      <c r="AD216" s="304"/>
      <c r="AE216" s="307"/>
      <c r="AF216" s="307"/>
      <c r="AG216" s="307"/>
      <c r="AH216" s="307"/>
      <c r="AI216" s="307"/>
      <c r="AJ216" s="307"/>
      <c r="AK216" s="307"/>
      <c r="AL216" s="307"/>
      <c r="AM216" s="307"/>
      <c r="AN216" s="307"/>
      <c r="AO216" s="307"/>
      <c r="AP216" s="307"/>
      <c r="AQ216" s="307"/>
    </row>
    <row r="217" spans="1:53" s="706" customFormat="1" ht="12.75" customHeight="1" x14ac:dyDescent="0.3">
      <c r="A217" s="707">
        <v>41984</v>
      </c>
      <c r="B217" s="915" t="s">
        <v>5793</v>
      </c>
      <c r="C217" s="916" t="s">
        <v>276</v>
      </c>
      <c r="D217" s="709">
        <v>1000</v>
      </c>
      <c r="E217" s="708" t="s">
        <v>12</v>
      </c>
      <c r="F217" s="710">
        <v>43084</v>
      </c>
      <c r="G217" s="711" t="s">
        <v>401</v>
      </c>
      <c r="H217" s="712" t="s">
        <v>2326</v>
      </c>
      <c r="I217" s="761" t="s">
        <v>3746</v>
      </c>
      <c r="J217" s="761" t="s">
        <v>4478</v>
      </c>
      <c r="K217" s="712">
        <v>0</v>
      </c>
      <c r="L217" s="714"/>
      <c r="M217" s="712"/>
      <c r="N217" s="706" t="s">
        <v>8581</v>
      </c>
      <c r="O217" s="712">
        <v>1.1200000000000001</v>
      </c>
      <c r="P217" s="708" t="s">
        <v>8582</v>
      </c>
      <c r="Q217" s="714"/>
      <c r="R217" s="708">
        <v>9</v>
      </c>
      <c r="S217" s="708" t="s">
        <v>8617</v>
      </c>
      <c r="T217" s="715" t="str">
        <f t="shared" ref="T217:T226" si="38">CONCATENATE(S217," Corp")</f>
        <v>EK6554373 Corp</v>
      </c>
      <c r="U217" s="716" t="e">
        <f ca="1">_xll.BDP($T217,$U$1)</f>
        <v>#NAME?</v>
      </c>
      <c r="V217" s="715">
        <f t="shared" ref="V217:V226" si="39">MONTH(A217)</f>
        <v>12</v>
      </c>
      <c r="W217" s="715">
        <f t="shared" ref="W217:W226" si="40">WEEKNUM(A217,1)</f>
        <v>50</v>
      </c>
      <c r="X217" s="717" t="e">
        <f ca="1">_xll.BDP($T217,X$1)</f>
        <v>#NAME?</v>
      </c>
      <c r="Y217" s="717" t="e">
        <f ca="1">_xll.BDP($T217,$Y$1)</f>
        <v>#NAME?</v>
      </c>
      <c r="Z217" s="717" t="e">
        <f ca="1">_xll.BDP($T217,Z$1)</f>
        <v>#NAME?</v>
      </c>
      <c r="AA217" s="718" t="e">
        <f ca="1">IF(Z217="FLOATING",J217,(_xll.BDP($T217,AA$1)/100))</f>
        <v>#NAME?</v>
      </c>
      <c r="AB217" s="719" t="e">
        <f ca="1">_xll.BDP(T217,$AB$1)</f>
        <v>#NAME?</v>
      </c>
      <c r="AC217" s="720" t="e">
        <f ca="1">_xll.BDP($T217,AC$1)</f>
        <v>#NAME?</v>
      </c>
      <c r="AD217" s="719" t="e">
        <f ca="1">_xll.BDP($T217,AD$1)</f>
        <v>#NAME?</v>
      </c>
      <c r="AE217" s="715" t="e">
        <f ca="1">_xll.BDP($T217,AE$1)</f>
        <v>#NAME?</v>
      </c>
      <c r="AF217" s="719" t="e">
        <f ca="1">_xll.BDP($T217,AF$1)</f>
        <v>#NAME?</v>
      </c>
      <c r="AG217" s="719" t="e">
        <f ca="1">VLOOKUP(AE217,Values!$A$1:$C$12,2,FALSE)</f>
        <v>#NAME?</v>
      </c>
      <c r="AH217" s="716" t="e">
        <f ca="1">_xll.BDP($T217,$AH$1)</f>
        <v>#NAME?</v>
      </c>
      <c r="AI217" s="716" t="e">
        <f ca="1">_xll.BDP($T217,$AI$1)</f>
        <v>#NAME?</v>
      </c>
      <c r="AJ217" s="716" t="e">
        <f ca="1">_xll.BDP($T217,$AJ$1)</f>
        <v>#NAME?</v>
      </c>
      <c r="AK217" s="721" t="e">
        <f ca="1">VLOOKUP(AJ217,Values!$E$2:$F$8,2,)</f>
        <v>#NAME?</v>
      </c>
      <c r="AL217" s="719" t="e">
        <f ca="1">_xll.BDP($T217,$AL$1)</f>
        <v>#NAME?</v>
      </c>
      <c r="AM217" s="719" t="e">
        <f ca="1">_xll.BDP($T217,$AM$1)</f>
        <v>#NAME?</v>
      </c>
      <c r="AN217" s="719" t="e">
        <f ca="1">_xll.BDP($T217,$AN$1)</f>
        <v>#NAME?</v>
      </c>
      <c r="AO217" s="719" t="str">
        <f t="shared" ref="AO217:AO226" si="41">E217</f>
        <v>3yr</v>
      </c>
      <c r="AP217" s="775" t="e">
        <f ca="1">_xll.BDP(T217,"YRS_TO_MTY_ISSUE")</f>
        <v>#NAME?</v>
      </c>
      <c r="AQ217" s="794">
        <f t="shared" ref="AQ217:AQ226" si="42">ROUND(YEARFRAC(A217,F217,1),1)</f>
        <v>3</v>
      </c>
      <c r="AR217" s="795">
        <v>3</v>
      </c>
      <c r="AS217" s="719" t="e">
        <f ca="1">_xll.BDP($T217,AS$1)</f>
        <v>#NAME?</v>
      </c>
      <c r="AT217" s="719" t="e">
        <f ca="1">_xll.BDP(T217,$AT$1)</f>
        <v>#NAME?</v>
      </c>
      <c r="AU217" s="719" t="e">
        <f ca="1">_xll.BDP(T217,$AU$1)</f>
        <v>#NAME?</v>
      </c>
      <c r="AV217" s="719" t="e">
        <f ca="1">_xll.BDP($T217,AV$1)</f>
        <v>#NAME?</v>
      </c>
      <c r="AW217" s="719" t="e">
        <f t="shared" ref="AW217:AW226" ca="1" si="43">AV217-AS217</f>
        <v>#NAME?</v>
      </c>
      <c r="AX217" s="719" t="e">
        <f ca="1">_xll.BDP(T217,$AX$1)</f>
        <v>#NAME?</v>
      </c>
      <c r="AY217" s="719" t="e">
        <f t="shared" ref="AY217:AY226" ca="1" si="44">IF(Z217="FLOATING",CONCATENATE("3mL+",ROUND(AX217,0)),CONCATENATE("G+",ROUND(AT217,0)))</f>
        <v>#NAME?</v>
      </c>
      <c r="AZ217" s="719" t="e">
        <f t="shared" ref="AZ217:AZ226" ca="1" si="45">IF(Z217="FLOATING",CONCATENATE("3mL+",ROUND(AX217,0)),CONCATENATE("T+",ROUND(AV217,0)))</f>
        <v>#NAME?</v>
      </c>
      <c r="BA217" s="719" t="e">
        <f ca="1">VLOOKUP(X217,Values!$H$2:$I$15,2,FALSE)</f>
        <v>#NAME?</v>
      </c>
    </row>
    <row r="218" spans="1:53" s="706" customFormat="1" ht="12.75" customHeight="1" x14ac:dyDescent="0.3">
      <c r="A218" s="707">
        <v>41983</v>
      </c>
      <c r="B218" s="915" t="s">
        <v>8584</v>
      </c>
      <c r="C218" s="916" t="s">
        <v>36</v>
      </c>
      <c r="D218" s="709">
        <v>500</v>
      </c>
      <c r="E218" s="708" t="s">
        <v>66</v>
      </c>
      <c r="F218" s="710">
        <v>45641</v>
      </c>
      <c r="G218" s="711" t="s">
        <v>2353</v>
      </c>
      <c r="H218" s="712" t="s">
        <v>8585</v>
      </c>
      <c r="I218" s="761" t="s">
        <v>8586</v>
      </c>
      <c r="J218" s="761" t="s">
        <v>8587</v>
      </c>
      <c r="K218" s="712">
        <v>-7.5</v>
      </c>
      <c r="L218" s="714" t="s">
        <v>8588</v>
      </c>
      <c r="M218" s="712">
        <v>3</v>
      </c>
      <c r="N218" s="706" t="s">
        <v>8589</v>
      </c>
      <c r="O218" s="712">
        <v>2.13</v>
      </c>
      <c r="P218" s="708" t="s">
        <v>8590</v>
      </c>
      <c r="Q218" s="714"/>
      <c r="R218" s="708">
        <v>43</v>
      </c>
      <c r="S218" s="708" t="s">
        <v>8618</v>
      </c>
      <c r="T218" s="715" t="str">
        <f t="shared" si="38"/>
        <v>EK6531371 Corp</v>
      </c>
      <c r="U218" s="716" t="e">
        <f ca="1">_xll.BDP($T218,$U$1)</f>
        <v>#NAME?</v>
      </c>
      <c r="V218" s="715">
        <f t="shared" si="39"/>
        <v>12</v>
      </c>
      <c r="W218" s="715">
        <f t="shared" si="40"/>
        <v>50</v>
      </c>
      <c r="X218" s="717" t="e">
        <f ca="1">_xll.BDP($T218,X$1)</f>
        <v>#NAME?</v>
      </c>
      <c r="Y218" s="717" t="e">
        <f ca="1">_xll.BDP($T218,$Y$1)</f>
        <v>#NAME?</v>
      </c>
      <c r="Z218" s="717" t="e">
        <f ca="1">_xll.BDP($T218,Z$1)</f>
        <v>#NAME?</v>
      </c>
      <c r="AA218" s="718" t="e">
        <f ca="1">IF(Z218="FLOATING",J218,(_xll.BDP($T218,AA$1)/100))</f>
        <v>#NAME?</v>
      </c>
      <c r="AB218" s="719" t="e">
        <f ca="1">_xll.BDP(T218,$AB$1)</f>
        <v>#NAME?</v>
      </c>
      <c r="AC218" s="720" t="e">
        <f ca="1">_xll.BDP($T218,AC$1)</f>
        <v>#NAME?</v>
      </c>
      <c r="AD218" s="719" t="e">
        <f ca="1">_xll.BDP($T218,AD$1)</f>
        <v>#NAME?</v>
      </c>
      <c r="AE218" s="715" t="e">
        <f ca="1">_xll.BDP($T218,AE$1)</f>
        <v>#NAME?</v>
      </c>
      <c r="AF218" s="719" t="e">
        <f ca="1">_xll.BDP($T218,AF$1)</f>
        <v>#NAME?</v>
      </c>
      <c r="AG218" s="719" t="e">
        <f ca="1">VLOOKUP(AE218,Values!$A$1:$C$12,2,FALSE)</f>
        <v>#NAME?</v>
      </c>
      <c r="AH218" s="716" t="e">
        <f ca="1">_xll.BDP($T218,$AH$1)</f>
        <v>#NAME?</v>
      </c>
      <c r="AI218" s="716" t="e">
        <f ca="1">_xll.BDP($T218,$AI$1)</f>
        <v>#NAME?</v>
      </c>
      <c r="AJ218" s="716" t="e">
        <f ca="1">_xll.BDP($T218,$AJ$1)</f>
        <v>#NAME?</v>
      </c>
      <c r="AK218" s="721" t="e">
        <f ca="1">VLOOKUP(AJ218,Values!$E$2:$F$8,2,)</f>
        <v>#NAME?</v>
      </c>
      <c r="AL218" s="719" t="e">
        <f ca="1">_xll.BDP($T218,$AL$1)</f>
        <v>#NAME?</v>
      </c>
      <c r="AM218" s="719" t="e">
        <f ca="1">_xll.BDP($T218,$AM$1)</f>
        <v>#NAME?</v>
      </c>
      <c r="AN218" s="719" t="e">
        <f ca="1">_xll.BDP($T218,$AN$1)</f>
        <v>#NAME?</v>
      </c>
      <c r="AO218" s="719" t="str">
        <f t="shared" si="41"/>
        <v>10yr</v>
      </c>
      <c r="AP218" s="775" t="e">
        <f ca="1">_xll.BDP(T218,"YRS_TO_MTY_ISSUE")</f>
        <v>#NAME?</v>
      </c>
      <c r="AQ218" s="794">
        <f t="shared" si="42"/>
        <v>10</v>
      </c>
      <c r="AR218" s="795">
        <v>10</v>
      </c>
      <c r="AS218" s="719" t="e">
        <f ca="1">_xll.BDP($T218,AS$1)</f>
        <v>#NAME?</v>
      </c>
      <c r="AT218" s="719" t="e">
        <f ca="1">_xll.BDP(T218,$AT$1)</f>
        <v>#NAME?</v>
      </c>
      <c r="AU218" s="719" t="e">
        <f ca="1">_xll.BDP(T218,$AU$1)</f>
        <v>#NAME?</v>
      </c>
      <c r="AV218" s="719" t="e">
        <f ca="1">_xll.BDP($T218,AV$1)</f>
        <v>#NAME?</v>
      </c>
      <c r="AW218" s="719" t="e">
        <f t="shared" ca="1" si="43"/>
        <v>#NAME?</v>
      </c>
      <c r="AX218" s="719" t="e">
        <f ca="1">_xll.BDP(T218,$AX$1)</f>
        <v>#NAME?</v>
      </c>
      <c r="AY218" s="719" t="e">
        <f t="shared" ca="1" si="44"/>
        <v>#NAME?</v>
      </c>
      <c r="AZ218" s="719" t="e">
        <f t="shared" ca="1" si="45"/>
        <v>#NAME?</v>
      </c>
      <c r="BA218" s="719" t="e">
        <f ca="1">VLOOKUP(X218,Values!$H$2:$I$15,2,FALSE)</f>
        <v>#NAME?</v>
      </c>
    </row>
    <row r="219" spans="1:53" s="706" customFormat="1" ht="12.75" customHeight="1" x14ac:dyDescent="0.3">
      <c r="A219" s="707">
        <v>41983</v>
      </c>
      <c r="B219" s="915" t="s">
        <v>8591</v>
      </c>
      <c r="C219" s="916" t="s">
        <v>100</v>
      </c>
      <c r="D219" s="709">
        <v>1000</v>
      </c>
      <c r="E219" s="708" t="s">
        <v>66</v>
      </c>
      <c r="F219" s="710">
        <v>45642</v>
      </c>
      <c r="G219" s="711" t="s">
        <v>8592</v>
      </c>
      <c r="H219" s="712" t="s">
        <v>1050</v>
      </c>
      <c r="I219" s="761" t="s">
        <v>8593</v>
      </c>
      <c r="J219" s="761" t="s">
        <v>119</v>
      </c>
      <c r="K219" s="712">
        <v>-2.5</v>
      </c>
      <c r="L219" s="714" t="s">
        <v>8594</v>
      </c>
      <c r="M219" s="712">
        <v>-2</v>
      </c>
      <c r="N219" s="706" t="s">
        <v>763</v>
      </c>
      <c r="O219" s="712">
        <v>1.9</v>
      </c>
      <c r="P219" s="708" t="s">
        <v>8595</v>
      </c>
      <c r="Q219" s="714"/>
      <c r="R219" s="708">
        <v>15</v>
      </c>
      <c r="S219" s="708" t="s">
        <v>8619</v>
      </c>
      <c r="T219" s="715" t="str">
        <f t="shared" si="38"/>
        <v>EK6532338 Corp</v>
      </c>
      <c r="U219" s="716" t="e">
        <f ca="1">_xll.BDP($T219,$U$1)</f>
        <v>#NAME?</v>
      </c>
      <c r="V219" s="715">
        <f t="shared" si="39"/>
        <v>12</v>
      </c>
      <c r="W219" s="715">
        <f t="shared" si="40"/>
        <v>50</v>
      </c>
      <c r="X219" s="717" t="e">
        <f ca="1">_xll.BDP($T219,X$1)</f>
        <v>#NAME?</v>
      </c>
      <c r="Y219" s="717" t="e">
        <f ca="1">_xll.BDP($T219,$Y$1)</f>
        <v>#NAME?</v>
      </c>
      <c r="Z219" s="717" t="e">
        <f ca="1">_xll.BDP($T219,Z$1)</f>
        <v>#NAME?</v>
      </c>
      <c r="AA219" s="718" t="e">
        <f ca="1">IF(Z219="FLOATING",J219,(_xll.BDP($T219,AA$1)/100))</f>
        <v>#NAME?</v>
      </c>
      <c r="AB219" s="719" t="e">
        <f ca="1">_xll.BDP(T219,$AB$1)</f>
        <v>#NAME?</v>
      </c>
      <c r="AC219" s="720" t="e">
        <f ca="1">_xll.BDP($T219,AC$1)</f>
        <v>#NAME?</v>
      </c>
      <c r="AD219" s="719" t="e">
        <f ca="1">_xll.BDP($T219,AD$1)</f>
        <v>#NAME?</v>
      </c>
      <c r="AE219" s="715" t="e">
        <f ca="1">_xll.BDP($T219,AE$1)</f>
        <v>#NAME?</v>
      </c>
      <c r="AF219" s="719" t="e">
        <f ca="1">_xll.BDP($T219,AF$1)</f>
        <v>#NAME?</v>
      </c>
      <c r="AG219" s="719" t="e">
        <f ca="1">VLOOKUP(AE219,Values!$A$1:$C$12,2,FALSE)</f>
        <v>#NAME?</v>
      </c>
      <c r="AH219" s="716" t="e">
        <f ca="1">_xll.BDP($T219,$AH$1)</f>
        <v>#NAME?</v>
      </c>
      <c r="AI219" s="716" t="e">
        <f ca="1">_xll.BDP($T219,$AI$1)</f>
        <v>#NAME?</v>
      </c>
      <c r="AJ219" s="716" t="e">
        <f ca="1">_xll.BDP($T219,$AJ$1)</f>
        <v>#NAME?</v>
      </c>
      <c r="AK219" s="721" t="e">
        <f ca="1">VLOOKUP(AJ219,Values!$E$2:$F$8,2,)</f>
        <v>#NAME?</v>
      </c>
      <c r="AL219" s="719" t="e">
        <f ca="1">_xll.BDP($T219,$AL$1)</f>
        <v>#NAME?</v>
      </c>
      <c r="AM219" s="719" t="e">
        <f ca="1">_xll.BDP($T219,$AM$1)</f>
        <v>#NAME?</v>
      </c>
      <c r="AN219" s="719" t="e">
        <f ca="1">_xll.BDP($T219,$AN$1)</f>
        <v>#NAME?</v>
      </c>
      <c r="AO219" s="719" t="str">
        <f t="shared" si="41"/>
        <v>10yr</v>
      </c>
      <c r="AP219" s="775" t="e">
        <f ca="1">_xll.BDP(T219,"YRS_TO_MTY_ISSUE")</f>
        <v>#NAME?</v>
      </c>
      <c r="AQ219" s="794">
        <f t="shared" si="42"/>
        <v>10</v>
      </c>
      <c r="AR219" s="795">
        <v>10</v>
      </c>
      <c r="AS219" s="719" t="e">
        <f ca="1">_xll.BDP($T219,AS$1)</f>
        <v>#NAME?</v>
      </c>
      <c r="AT219" s="719" t="e">
        <f ca="1">_xll.BDP(T219,$AT$1)</f>
        <v>#NAME?</v>
      </c>
      <c r="AU219" s="719" t="e">
        <f ca="1">_xll.BDP(T219,$AU$1)</f>
        <v>#NAME?</v>
      </c>
      <c r="AV219" s="719" t="e">
        <f ca="1">_xll.BDP($T219,AV$1)</f>
        <v>#NAME?</v>
      </c>
      <c r="AW219" s="719" t="e">
        <f t="shared" ca="1" si="43"/>
        <v>#NAME?</v>
      </c>
      <c r="AX219" s="719" t="e">
        <f ca="1">_xll.BDP(T219,$AX$1)</f>
        <v>#NAME?</v>
      </c>
      <c r="AY219" s="719" t="e">
        <f t="shared" ca="1" si="44"/>
        <v>#NAME?</v>
      </c>
      <c r="AZ219" s="719" t="e">
        <f t="shared" ca="1" si="45"/>
        <v>#NAME?</v>
      </c>
      <c r="BA219" s="719" t="e">
        <f ca="1">VLOOKUP(X219,Values!$H$2:$I$15,2,FALSE)</f>
        <v>#NAME?</v>
      </c>
    </row>
    <row r="220" spans="1:53" s="706" customFormat="1" ht="12.75" customHeight="1" x14ac:dyDescent="0.3">
      <c r="A220" s="707">
        <v>41983</v>
      </c>
      <c r="B220" s="915" t="s">
        <v>4779</v>
      </c>
      <c r="C220" s="916" t="s">
        <v>29</v>
      </c>
      <c r="D220" s="709">
        <v>250</v>
      </c>
      <c r="E220" s="708" t="s">
        <v>12</v>
      </c>
      <c r="F220" s="710">
        <v>43084</v>
      </c>
      <c r="G220" s="711" t="s">
        <v>8596</v>
      </c>
      <c r="H220" s="712" t="s">
        <v>2299</v>
      </c>
      <c r="I220" s="761" t="s">
        <v>2299</v>
      </c>
      <c r="J220" s="761" t="s">
        <v>2757</v>
      </c>
      <c r="K220" s="712">
        <v>-7.5</v>
      </c>
      <c r="L220" s="714"/>
      <c r="M220" s="712"/>
      <c r="N220" s="706" t="s">
        <v>7106</v>
      </c>
      <c r="O220" s="712">
        <v>1.69</v>
      </c>
      <c r="P220" s="708" t="s">
        <v>2092</v>
      </c>
      <c r="Q220" s="714"/>
      <c r="R220" s="708">
        <v>3</v>
      </c>
      <c r="S220" s="708" t="s">
        <v>8620</v>
      </c>
      <c r="T220" s="715" t="str">
        <f t="shared" si="38"/>
        <v>EK6533898 Corp</v>
      </c>
      <c r="U220" s="716" t="e">
        <f ca="1">_xll.BDP($T220,$U$1)</f>
        <v>#NAME?</v>
      </c>
      <c r="V220" s="715">
        <f t="shared" si="39"/>
        <v>12</v>
      </c>
      <c r="W220" s="715">
        <f t="shared" si="40"/>
        <v>50</v>
      </c>
      <c r="X220" s="717" t="e">
        <f ca="1">_xll.BDP($T220,X$1)</f>
        <v>#NAME?</v>
      </c>
      <c r="Y220" s="717" t="e">
        <f ca="1">_xll.BDP($T220,$Y$1)</f>
        <v>#NAME?</v>
      </c>
      <c r="Z220" s="717" t="e">
        <f ca="1">_xll.BDP($T220,Z$1)</f>
        <v>#NAME?</v>
      </c>
      <c r="AA220" s="718" t="e">
        <f ca="1">IF(Z220="FLOATING",J220,(_xll.BDP($T220,AA$1)/100))</f>
        <v>#NAME?</v>
      </c>
      <c r="AB220" s="719" t="e">
        <f ca="1">_xll.BDP(T220,$AB$1)</f>
        <v>#NAME?</v>
      </c>
      <c r="AC220" s="720" t="e">
        <f ca="1">_xll.BDP($T220,AC$1)</f>
        <v>#NAME?</v>
      </c>
      <c r="AD220" s="719" t="e">
        <f ca="1">_xll.BDP($T220,AD$1)</f>
        <v>#NAME?</v>
      </c>
      <c r="AE220" s="715" t="e">
        <f ca="1">_xll.BDP($T220,AE$1)</f>
        <v>#NAME?</v>
      </c>
      <c r="AF220" s="719" t="e">
        <f ca="1">_xll.BDP($T220,AF$1)</f>
        <v>#NAME?</v>
      </c>
      <c r="AG220" s="719" t="e">
        <f ca="1">VLOOKUP(AE220,Values!$A$1:$C$12,2,FALSE)</f>
        <v>#NAME?</v>
      </c>
      <c r="AH220" s="716" t="e">
        <f ca="1">_xll.BDP($T220,$AH$1)</f>
        <v>#NAME?</v>
      </c>
      <c r="AI220" s="716" t="e">
        <f ca="1">_xll.BDP($T220,$AI$1)</f>
        <v>#NAME?</v>
      </c>
      <c r="AJ220" s="716" t="e">
        <f ca="1">_xll.BDP($T220,$AJ$1)</f>
        <v>#NAME?</v>
      </c>
      <c r="AK220" s="721" t="e">
        <f ca="1">VLOOKUP(AJ220,Values!$E$2:$F$8,2,)</f>
        <v>#NAME?</v>
      </c>
      <c r="AL220" s="719" t="e">
        <f ca="1">_xll.BDP($T220,$AL$1)</f>
        <v>#NAME?</v>
      </c>
      <c r="AM220" s="719" t="e">
        <f ca="1">_xll.BDP($T220,$AM$1)</f>
        <v>#NAME?</v>
      </c>
      <c r="AN220" s="719" t="e">
        <f ca="1">_xll.BDP($T220,$AN$1)</f>
        <v>#NAME?</v>
      </c>
      <c r="AO220" s="719" t="str">
        <f t="shared" si="41"/>
        <v>3yr</v>
      </c>
      <c r="AP220" s="775" t="e">
        <f ca="1">_xll.BDP(T220,"YRS_TO_MTY_ISSUE")</f>
        <v>#NAME?</v>
      </c>
      <c r="AQ220" s="794">
        <f t="shared" si="42"/>
        <v>3</v>
      </c>
      <c r="AR220" s="795">
        <v>3</v>
      </c>
      <c r="AS220" s="719" t="e">
        <f ca="1">_xll.BDP($T220,AS$1)</f>
        <v>#NAME?</v>
      </c>
      <c r="AT220" s="719" t="e">
        <f ca="1">_xll.BDP(T220,$AT$1)</f>
        <v>#NAME?</v>
      </c>
      <c r="AU220" s="719" t="e">
        <f ca="1">_xll.BDP(T220,$AU$1)</f>
        <v>#NAME?</v>
      </c>
      <c r="AV220" s="719" t="e">
        <f ca="1">_xll.BDP($T220,AV$1)</f>
        <v>#NAME?</v>
      </c>
      <c r="AW220" s="719" t="e">
        <f t="shared" ca="1" si="43"/>
        <v>#NAME?</v>
      </c>
      <c r="AX220" s="719" t="e">
        <f ca="1">_xll.BDP(T220,$AX$1)</f>
        <v>#NAME?</v>
      </c>
      <c r="AY220" s="719" t="e">
        <f t="shared" ca="1" si="44"/>
        <v>#NAME?</v>
      </c>
      <c r="AZ220" s="719" t="e">
        <f t="shared" ca="1" si="45"/>
        <v>#NAME?</v>
      </c>
      <c r="BA220" s="719" t="e">
        <f ca="1">VLOOKUP(X220,Values!$H$2:$I$15,2,FALSE)</f>
        <v>#NAME?</v>
      </c>
    </row>
    <row r="221" spans="1:53" s="706" customFormat="1" ht="12.75" customHeight="1" x14ac:dyDescent="0.3">
      <c r="A221" s="707">
        <v>41983</v>
      </c>
      <c r="B221" s="915" t="s">
        <v>8597</v>
      </c>
      <c r="C221" s="916" t="s">
        <v>29</v>
      </c>
      <c r="D221" s="709">
        <v>400</v>
      </c>
      <c r="E221" s="708" t="s">
        <v>12</v>
      </c>
      <c r="F221" s="710">
        <v>43084</v>
      </c>
      <c r="G221" s="711" t="s">
        <v>8596</v>
      </c>
      <c r="H221" s="712" t="s">
        <v>8598</v>
      </c>
      <c r="I221" s="761" t="s">
        <v>3791</v>
      </c>
      <c r="J221" s="761" t="s">
        <v>3750</v>
      </c>
      <c r="K221" s="712">
        <v>-7.5</v>
      </c>
      <c r="L221" s="714" t="s">
        <v>3805</v>
      </c>
      <c r="M221" s="712">
        <v>0</v>
      </c>
      <c r="N221" s="706" t="s">
        <v>7106</v>
      </c>
      <c r="O221" s="712">
        <v>1.69</v>
      </c>
      <c r="P221" s="708" t="s">
        <v>2092</v>
      </c>
      <c r="Q221" s="714"/>
      <c r="R221" s="708">
        <v>3</v>
      </c>
      <c r="S221" s="708" t="s">
        <v>8621</v>
      </c>
      <c r="T221" s="715" t="str">
        <f t="shared" si="38"/>
        <v>EK6533773 Corp</v>
      </c>
      <c r="U221" s="716" t="e">
        <f ca="1">_xll.BDP($T221,$U$1)</f>
        <v>#NAME?</v>
      </c>
      <c r="V221" s="715">
        <f t="shared" si="39"/>
        <v>12</v>
      </c>
      <c r="W221" s="715">
        <f t="shared" si="40"/>
        <v>50</v>
      </c>
      <c r="X221" s="717" t="e">
        <f ca="1">_xll.BDP($T221,X$1)</f>
        <v>#NAME?</v>
      </c>
      <c r="Y221" s="717" t="e">
        <f ca="1">_xll.BDP($T221,$Y$1)</f>
        <v>#NAME?</v>
      </c>
      <c r="Z221" s="717" t="e">
        <f ca="1">_xll.BDP($T221,Z$1)</f>
        <v>#NAME?</v>
      </c>
      <c r="AA221" s="718" t="e">
        <f ca="1">IF(Z221="FLOATING",J221,(_xll.BDP($T221,AA$1)/100))</f>
        <v>#NAME?</v>
      </c>
      <c r="AB221" s="719" t="e">
        <f ca="1">_xll.BDP(T221,$AB$1)</f>
        <v>#NAME?</v>
      </c>
      <c r="AC221" s="720" t="e">
        <f ca="1">_xll.BDP($T221,AC$1)</f>
        <v>#NAME?</v>
      </c>
      <c r="AD221" s="719" t="e">
        <f ca="1">_xll.BDP($T221,AD$1)</f>
        <v>#NAME?</v>
      </c>
      <c r="AE221" s="715" t="e">
        <f ca="1">_xll.BDP($T221,AE$1)</f>
        <v>#NAME?</v>
      </c>
      <c r="AF221" s="719" t="e">
        <f ca="1">_xll.BDP($T221,AF$1)</f>
        <v>#NAME?</v>
      </c>
      <c r="AG221" s="719" t="e">
        <f ca="1">VLOOKUP(AE221,Values!$A$1:$C$12,2,FALSE)</f>
        <v>#NAME?</v>
      </c>
      <c r="AH221" s="716" t="e">
        <f ca="1">_xll.BDP($T221,$AH$1)</f>
        <v>#NAME?</v>
      </c>
      <c r="AI221" s="716" t="e">
        <f ca="1">_xll.BDP($T221,$AI$1)</f>
        <v>#NAME?</v>
      </c>
      <c r="AJ221" s="716" t="e">
        <f ca="1">_xll.BDP($T221,$AJ$1)</f>
        <v>#NAME?</v>
      </c>
      <c r="AK221" s="721" t="e">
        <f ca="1">VLOOKUP(AJ221,Values!$E$2:$F$8,2,)</f>
        <v>#NAME?</v>
      </c>
      <c r="AL221" s="719" t="e">
        <f ca="1">_xll.BDP($T221,$AL$1)</f>
        <v>#NAME?</v>
      </c>
      <c r="AM221" s="719" t="e">
        <f ca="1">_xll.BDP($T221,$AM$1)</f>
        <v>#NAME?</v>
      </c>
      <c r="AN221" s="719" t="e">
        <f ca="1">_xll.BDP($T221,$AN$1)</f>
        <v>#NAME?</v>
      </c>
      <c r="AO221" s="719" t="str">
        <f t="shared" si="41"/>
        <v>3yr</v>
      </c>
      <c r="AP221" s="775" t="e">
        <f ca="1">_xll.BDP(T221,"YRS_TO_MTY_ISSUE")</f>
        <v>#NAME?</v>
      </c>
      <c r="AQ221" s="794">
        <f t="shared" si="42"/>
        <v>3</v>
      </c>
      <c r="AR221" s="795">
        <v>3</v>
      </c>
      <c r="AS221" s="719" t="e">
        <f ca="1">_xll.BDP($T221,AS$1)</f>
        <v>#NAME?</v>
      </c>
      <c r="AT221" s="719" t="e">
        <f ca="1">_xll.BDP(T221,$AT$1)</f>
        <v>#NAME?</v>
      </c>
      <c r="AU221" s="719" t="e">
        <f ca="1">_xll.BDP(T221,$AU$1)</f>
        <v>#NAME?</v>
      </c>
      <c r="AV221" s="719" t="e">
        <f ca="1">_xll.BDP($T221,AV$1)</f>
        <v>#NAME?</v>
      </c>
      <c r="AW221" s="719" t="e">
        <f t="shared" ca="1" si="43"/>
        <v>#NAME?</v>
      </c>
      <c r="AX221" s="719" t="e">
        <f ca="1">_xll.BDP(T221,$AX$1)</f>
        <v>#NAME?</v>
      </c>
      <c r="AY221" s="719" t="e">
        <f t="shared" ca="1" si="44"/>
        <v>#NAME?</v>
      </c>
      <c r="AZ221" s="719" t="e">
        <f t="shared" ca="1" si="45"/>
        <v>#NAME?</v>
      </c>
      <c r="BA221" s="719" t="e">
        <f ca="1">VLOOKUP(X221,Values!$H$2:$I$15,2,FALSE)</f>
        <v>#NAME?</v>
      </c>
    </row>
    <row r="222" spans="1:53" s="706" customFormat="1" ht="12.75" customHeight="1" x14ac:dyDescent="0.3">
      <c r="A222" s="707">
        <v>41981</v>
      </c>
      <c r="B222" s="915" t="s">
        <v>6966</v>
      </c>
      <c r="C222" s="916" t="s">
        <v>100</v>
      </c>
      <c r="D222" s="709">
        <v>500</v>
      </c>
      <c r="E222" s="708" t="s">
        <v>12</v>
      </c>
      <c r="F222" s="710">
        <v>43080</v>
      </c>
      <c r="G222" s="711" t="s">
        <v>8599</v>
      </c>
      <c r="H222" s="712" t="s">
        <v>2299</v>
      </c>
      <c r="I222" s="761" t="s">
        <v>3656</v>
      </c>
      <c r="J222" s="761" t="s">
        <v>4916</v>
      </c>
      <c r="K222" s="712">
        <v>-10.5</v>
      </c>
      <c r="L222" s="714"/>
      <c r="M222" s="712"/>
      <c r="N222" s="706" t="s">
        <v>4462</v>
      </c>
      <c r="O222" s="712">
        <v>1.4</v>
      </c>
      <c r="P222" s="708" t="s">
        <v>1890</v>
      </c>
      <c r="Q222" s="714"/>
      <c r="R222" s="708">
        <v>5</v>
      </c>
      <c r="S222" s="708" t="s">
        <v>8622</v>
      </c>
      <c r="T222" s="715" t="str">
        <f t="shared" si="38"/>
        <v>EK6497896 Corp</v>
      </c>
      <c r="U222" s="716" t="e">
        <f ca="1">_xll.BDP($T222,$U$1)</f>
        <v>#NAME?</v>
      </c>
      <c r="V222" s="715">
        <f t="shared" si="39"/>
        <v>12</v>
      </c>
      <c r="W222" s="715">
        <f t="shared" si="40"/>
        <v>50</v>
      </c>
      <c r="X222" s="717" t="e">
        <f ca="1">_xll.BDP($T222,X$1)</f>
        <v>#NAME?</v>
      </c>
      <c r="Y222" s="717" t="e">
        <f ca="1">_xll.BDP($T222,$Y$1)</f>
        <v>#NAME?</v>
      </c>
      <c r="Z222" s="717" t="e">
        <f ca="1">_xll.BDP($T222,Z$1)</f>
        <v>#NAME?</v>
      </c>
      <c r="AA222" s="718" t="e">
        <f ca="1">IF(Z222="FLOATING",J222,(_xll.BDP($T222,AA$1)/100))</f>
        <v>#NAME?</v>
      </c>
      <c r="AB222" s="719" t="e">
        <f ca="1">_xll.BDP(T222,$AB$1)</f>
        <v>#NAME?</v>
      </c>
      <c r="AC222" s="720" t="e">
        <f ca="1">_xll.BDP($T222,AC$1)</f>
        <v>#NAME?</v>
      </c>
      <c r="AD222" s="719" t="e">
        <f ca="1">_xll.BDP($T222,AD$1)</f>
        <v>#NAME?</v>
      </c>
      <c r="AE222" s="715" t="e">
        <f ca="1">_xll.BDP($T222,AE$1)</f>
        <v>#NAME?</v>
      </c>
      <c r="AF222" s="719" t="e">
        <f ca="1">_xll.BDP($T222,AF$1)</f>
        <v>#NAME?</v>
      </c>
      <c r="AG222" s="719" t="e">
        <f ca="1">VLOOKUP(AE222,Values!$A$1:$C$12,2,FALSE)</f>
        <v>#NAME?</v>
      </c>
      <c r="AH222" s="716" t="e">
        <f ca="1">_xll.BDP($T222,$AH$1)</f>
        <v>#NAME?</v>
      </c>
      <c r="AI222" s="716" t="e">
        <f ca="1">_xll.BDP($T222,$AI$1)</f>
        <v>#NAME?</v>
      </c>
      <c r="AJ222" s="716" t="e">
        <f ca="1">_xll.BDP($T222,$AJ$1)</f>
        <v>#NAME?</v>
      </c>
      <c r="AK222" s="721" t="e">
        <f ca="1">VLOOKUP(AJ222,Values!$E$2:$F$8,2,)</f>
        <v>#NAME?</v>
      </c>
      <c r="AL222" s="719" t="e">
        <f ca="1">_xll.BDP($T222,$AL$1)</f>
        <v>#NAME?</v>
      </c>
      <c r="AM222" s="719" t="e">
        <f ca="1">_xll.BDP($T222,$AM$1)</f>
        <v>#NAME?</v>
      </c>
      <c r="AN222" s="719" t="e">
        <f ca="1">_xll.BDP($T222,$AN$1)</f>
        <v>#NAME?</v>
      </c>
      <c r="AO222" s="719" t="str">
        <f t="shared" si="41"/>
        <v>3yr</v>
      </c>
      <c r="AP222" s="775" t="e">
        <f ca="1">_xll.BDP(T222,"YRS_TO_MTY_ISSUE")</f>
        <v>#NAME?</v>
      </c>
      <c r="AQ222" s="794">
        <f t="shared" si="42"/>
        <v>3</v>
      </c>
      <c r="AR222" s="795">
        <v>3</v>
      </c>
      <c r="AS222" s="719" t="e">
        <f ca="1">_xll.BDP($T222,AS$1)</f>
        <v>#NAME?</v>
      </c>
      <c r="AT222" s="719" t="e">
        <f ca="1">_xll.BDP(T222,$AT$1)</f>
        <v>#NAME?</v>
      </c>
      <c r="AU222" s="719" t="e">
        <f ca="1">_xll.BDP(T222,$AU$1)</f>
        <v>#NAME?</v>
      </c>
      <c r="AV222" s="719" t="e">
        <f ca="1">_xll.BDP($T222,AV$1)</f>
        <v>#NAME?</v>
      </c>
      <c r="AW222" s="719" t="e">
        <f t="shared" ca="1" si="43"/>
        <v>#NAME?</v>
      </c>
      <c r="AX222" s="719" t="e">
        <f ca="1">_xll.BDP(T222,$AX$1)</f>
        <v>#NAME?</v>
      </c>
      <c r="AY222" s="719" t="e">
        <f t="shared" ca="1" si="44"/>
        <v>#NAME?</v>
      </c>
      <c r="AZ222" s="719" t="e">
        <f t="shared" ca="1" si="45"/>
        <v>#NAME?</v>
      </c>
      <c r="BA222" s="719" t="e">
        <f ca="1">VLOOKUP(X222,Values!$H$2:$I$15,2,FALSE)</f>
        <v>#NAME?</v>
      </c>
    </row>
    <row r="223" spans="1:53" s="706" customFormat="1" ht="12.75" customHeight="1" x14ac:dyDescent="0.3">
      <c r="A223" s="707">
        <v>41981</v>
      </c>
      <c r="B223" s="915" t="s">
        <v>8600</v>
      </c>
      <c r="C223" s="916" t="s">
        <v>100</v>
      </c>
      <c r="D223" s="709">
        <v>1000</v>
      </c>
      <c r="E223" s="708" t="s">
        <v>12</v>
      </c>
      <c r="F223" s="710">
        <v>43080</v>
      </c>
      <c r="G223" s="711" t="s">
        <v>8599</v>
      </c>
      <c r="H223" s="712" t="s">
        <v>8601</v>
      </c>
      <c r="I223" s="761" t="s">
        <v>8602</v>
      </c>
      <c r="J223" s="761" t="s">
        <v>8603</v>
      </c>
      <c r="K223" s="712">
        <v>-10.5</v>
      </c>
      <c r="L223" s="714" t="s">
        <v>6402</v>
      </c>
      <c r="M223" s="712">
        <v>-2</v>
      </c>
      <c r="N223" s="706" t="s">
        <v>8604</v>
      </c>
      <c r="O223" s="712">
        <v>1.45</v>
      </c>
      <c r="P223" s="708" t="s">
        <v>1890</v>
      </c>
      <c r="Q223" s="714"/>
      <c r="R223" s="708">
        <v>5</v>
      </c>
      <c r="S223" s="708" t="s">
        <v>8623</v>
      </c>
      <c r="T223" s="715" t="str">
        <f t="shared" si="38"/>
        <v>EK6495254 Corp</v>
      </c>
      <c r="U223" s="716" t="e">
        <f ca="1">_xll.BDP($T223,$U$1)</f>
        <v>#NAME?</v>
      </c>
      <c r="V223" s="715">
        <f t="shared" si="39"/>
        <v>12</v>
      </c>
      <c r="W223" s="715">
        <f t="shared" si="40"/>
        <v>50</v>
      </c>
      <c r="X223" s="717" t="e">
        <f ca="1">_xll.BDP($T223,X$1)</f>
        <v>#NAME?</v>
      </c>
      <c r="Y223" s="717" t="e">
        <f ca="1">_xll.BDP($T223,$Y$1)</f>
        <v>#NAME?</v>
      </c>
      <c r="Z223" s="717" t="e">
        <f ca="1">_xll.BDP($T223,Z$1)</f>
        <v>#NAME?</v>
      </c>
      <c r="AA223" s="718" t="e">
        <f ca="1">IF(Z223="FLOATING",J223,(_xll.BDP($T223,AA$1)/100))</f>
        <v>#NAME?</v>
      </c>
      <c r="AB223" s="719" t="e">
        <f ca="1">_xll.BDP(T223,$AB$1)</f>
        <v>#NAME?</v>
      </c>
      <c r="AC223" s="720" t="e">
        <f ca="1">_xll.BDP($T223,AC$1)</f>
        <v>#NAME?</v>
      </c>
      <c r="AD223" s="719" t="e">
        <f ca="1">_xll.BDP($T223,AD$1)</f>
        <v>#NAME?</v>
      </c>
      <c r="AE223" s="715" t="e">
        <f ca="1">_xll.BDP($T223,AE$1)</f>
        <v>#NAME?</v>
      </c>
      <c r="AF223" s="719" t="e">
        <f ca="1">_xll.BDP($T223,AF$1)</f>
        <v>#NAME?</v>
      </c>
      <c r="AG223" s="719" t="e">
        <f ca="1">VLOOKUP(AE223,Values!$A$1:$C$12,2,FALSE)</f>
        <v>#NAME?</v>
      </c>
      <c r="AH223" s="716" t="e">
        <f ca="1">_xll.BDP($T223,$AH$1)</f>
        <v>#NAME?</v>
      </c>
      <c r="AI223" s="716" t="e">
        <f ca="1">_xll.BDP($T223,$AI$1)</f>
        <v>#NAME?</v>
      </c>
      <c r="AJ223" s="716" t="e">
        <f ca="1">_xll.BDP($T223,$AJ$1)</f>
        <v>#NAME?</v>
      </c>
      <c r="AK223" s="721" t="e">
        <f ca="1">VLOOKUP(AJ223,Values!$E$2:$F$8,2,)</f>
        <v>#NAME?</v>
      </c>
      <c r="AL223" s="719" t="e">
        <f ca="1">_xll.BDP($T223,$AL$1)</f>
        <v>#NAME?</v>
      </c>
      <c r="AM223" s="719" t="e">
        <f ca="1">_xll.BDP($T223,$AM$1)</f>
        <v>#NAME?</v>
      </c>
      <c r="AN223" s="719" t="e">
        <f ca="1">_xll.BDP($T223,$AN$1)</f>
        <v>#NAME?</v>
      </c>
      <c r="AO223" s="719" t="str">
        <f t="shared" si="41"/>
        <v>3yr</v>
      </c>
      <c r="AP223" s="775" t="e">
        <f ca="1">_xll.BDP(T223,"YRS_TO_MTY_ISSUE")</f>
        <v>#NAME?</v>
      </c>
      <c r="AQ223" s="794">
        <f t="shared" si="42"/>
        <v>3</v>
      </c>
      <c r="AR223" s="795">
        <v>3</v>
      </c>
      <c r="AS223" s="719" t="e">
        <f ca="1">_xll.BDP($T223,AS$1)</f>
        <v>#NAME?</v>
      </c>
      <c r="AT223" s="719" t="e">
        <f ca="1">_xll.BDP(T223,$AT$1)</f>
        <v>#NAME?</v>
      </c>
      <c r="AU223" s="719" t="e">
        <f ca="1">_xll.BDP(T223,$AU$1)</f>
        <v>#NAME?</v>
      </c>
      <c r="AV223" s="719" t="e">
        <f ca="1">_xll.BDP($T223,AV$1)</f>
        <v>#NAME?</v>
      </c>
      <c r="AW223" s="719" t="e">
        <f t="shared" ca="1" si="43"/>
        <v>#NAME?</v>
      </c>
      <c r="AX223" s="719" t="e">
        <f ca="1">_xll.BDP(T223,$AX$1)</f>
        <v>#NAME?</v>
      </c>
      <c r="AY223" s="719" t="e">
        <f t="shared" ca="1" si="44"/>
        <v>#NAME?</v>
      </c>
      <c r="AZ223" s="719" t="e">
        <f t="shared" ca="1" si="45"/>
        <v>#NAME?</v>
      </c>
      <c r="BA223" s="719" t="e">
        <f ca="1">VLOOKUP(X223,Values!$H$2:$I$15,2,FALSE)</f>
        <v>#NAME?</v>
      </c>
    </row>
    <row r="224" spans="1:53" s="706" customFormat="1" ht="12.75" customHeight="1" x14ac:dyDescent="0.3">
      <c r="A224" s="707">
        <v>41981</v>
      </c>
      <c r="B224" s="915" t="s">
        <v>8605</v>
      </c>
      <c r="C224" s="916" t="s">
        <v>4672</v>
      </c>
      <c r="D224" s="709">
        <v>250</v>
      </c>
      <c r="E224" s="708" t="s">
        <v>117</v>
      </c>
      <c r="F224" s="710">
        <v>52946</v>
      </c>
      <c r="G224" s="711" t="s">
        <v>8606</v>
      </c>
      <c r="H224" s="712" t="s">
        <v>7850</v>
      </c>
      <c r="I224" s="761" t="s">
        <v>794</v>
      </c>
      <c r="J224" s="761" t="s">
        <v>3784</v>
      </c>
      <c r="K224" s="712">
        <v>-15</v>
      </c>
      <c r="L224" s="714" t="s">
        <v>8607</v>
      </c>
      <c r="M224" s="712">
        <v>2</v>
      </c>
      <c r="N224" s="706" t="s">
        <v>4462</v>
      </c>
      <c r="O224" s="712">
        <v>2.8</v>
      </c>
      <c r="P224" s="708" t="s">
        <v>2092</v>
      </c>
      <c r="Q224" s="714"/>
      <c r="R224" s="708">
        <v>3</v>
      </c>
      <c r="S224" s="708" t="s">
        <v>8624</v>
      </c>
      <c r="T224" s="715" t="str">
        <f t="shared" si="38"/>
        <v>EK6488895 Corp</v>
      </c>
      <c r="U224" s="716" t="e">
        <f ca="1">_xll.BDP($T224,$U$1)</f>
        <v>#NAME?</v>
      </c>
      <c r="V224" s="715">
        <f t="shared" si="39"/>
        <v>12</v>
      </c>
      <c r="W224" s="715">
        <f t="shared" si="40"/>
        <v>50</v>
      </c>
      <c r="X224" s="717" t="e">
        <f ca="1">_xll.BDP($T224,X$1)</f>
        <v>#NAME?</v>
      </c>
      <c r="Y224" s="717" t="e">
        <f ca="1">_xll.BDP($T224,$Y$1)</f>
        <v>#NAME?</v>
      </c>
      <c r="Z224" s="717" t="e">
        <f ca="1">_xll.BDP($T224,Z$1)</f>
        <v>#NAME?</v>
      </c>
      <c r="AA224" s="718" t="e">
        <f ca="1">IF(Z224="FLOATING",J224,(_xll.BDP($T224,AA$1)/100))</f>
        <v>#NAME?</v>
      </c>
      <c r="AB224" s="719" t="e">
        <f ca="1">_xll.BDP(T224,$AB$1)</f>
        <v>#NAME?</v>
      </c>
      <c r="AC224" s="720" t="e">
        <f ca="1">_xll.BDP($T224,AC$1)</f>
        <v>#NAME?</v>
      </c>
      <c r="AD224" s="719" t="e">
        <f ca="1">_xll.BDP($T224,AD$1)</f>
        <v>#NAME?</v>
      </c>
      <c r="AE224" s="715" t="e">
        <f ca="1">_xll.BDP($T224,AE$1)</f>
        <v>#NAME?</v>
      </c>
      <c r="AF224" s="719" t="e">
        <f ca="1">_xll.BDP($T224,AF$1)</f>
        <v>#NAME?</v>
      </c>
      <c r="AG224" s="719" t="e">
        <f ca="1">VLOOKUP(AE224,Values!$A$1:$C$12,2,FALSE)</f>
        <v>#NAME?</v>
      </c>
      <c r="AH224" s="716" t="e">
        <f ca="1">_xll.BDP($T224,$AH$1)</f>
        <v>#NAME?</v>
      </c>
      <c r="AI224" s="716" t="e">
        <f ca="1">_xll.BDP($T224,$AI$1)</f>
        <v>#NAME?</v>
      </c>
      <c r="AJ224" s="716" t="e">
        <f ca="1">_xll.BDP($T224,$AJ$1)</f>
        <v>#NAME?</v>
      </c>
      <c r="AK224" s="721" t="e">
        <f ca="1">VLOOKUP(AJ224,Values!$E$2:$F$8,2,)</f>
        <v>#NAME?</v>
      </c>
      <c r="AL224" s="719" t="e">
        <f ca="1">_xll.BDP($T224,$AL$1)</f>
        <v>#NAME?</v>
      </c>
      <c r="AM224" s="719" t="e">
        <f ca="1">_xll.BDP($T224,$AM$1)</f>
        <v>#NAME?</v>
      </c>
      <c r="AN224" s="719" t="e">
        <f ca="1">_xll.BDP($T224,$AN$1)</f>
        <v>#NAME?</v>
      </c>
      <c r="AO224" s="719" t="str">
        <f t="shared" si="41"/>
        <v>30yr</v>
      </c>
      <c r="AP224" s="775" t="e">
        <f ca="1">_xll.BDP(T224,"YRS_TO_MTY_ISSUE")</f>
        <v>#NAME?</v>
      </c>
      <c r="AQ224" s="794">
        <f t="shared" si="42"/>
        <v>30</v>
      </c>
      <c r="AR224" s="795">
        <v>30</v>
      </c>
      <c r="AS224" s="719" t="e">
        <f ca="1">_xll.BDP($T224,AS$1)</f>
        <v>#NAME?</v>
      </c>
      <c r="AT224" s="719" t="e">
        <f ca="1">_xll.BDP(T224,$AT$1)</f>
        <v>#NAME?</v>
      </c>
      <c r="AU224" s="719" t="e">
        <f ca="1">_xll.BDP(T224,$AU$1)</f>
        <v>#NAME?</v>
      </c>
      <c r="AV224" s="719" t="e">
        <f ca="1">_xll.BDP($T224,AV$1)</f>
        <v>#NAME?</v>
      </c>
      <c r="AW224" s="719" t="e">
        <f t="shared" ca="1" si="43"/>
        <v>#NAME?</v>
      </c>
      <c r="AX224" s="719" t="e">
        <f ca="1">_xll.BDP(T224,$AX$1)</f>
        <v>#NAME?</v>
      </c>
      <c r="AY224" s="719" t="e">
        <f t="shared" ca="1" si="44"/>
        <v>#NAME?</v>
      </c>
      <c r="AZ224" s="719" t="e">
        <f t="shared" ca="1" si="45"/>
        <v>#NAME?</v>
      </c>
      <c r="BA224" s="719" t="e">
        <f ca="1">VLOOKUP(X224,Values!$H$2:$I$15,2,FALSE)</f>
        <v>#NAME?</v>
      </c>
    </row>
    <row r="225" spans="1:53" s="706" customFormat="1" ht="12.75" customHeight="1" x14ac:dyDescent="0.3">
      <c r="A225" s="707">
        <v>41981</v>
      </c>
      <c r="B225" s="915" t="s">
        <v>8608</v>
      </c>
      <c r="C225" s="916" t="s">
        <v>369</v>
      </c>
      <c r="D225" s="709">
        <v>450</v>
      </c>
      <c r="E225" s="708" t="s">
        <v>30</v>
      </c>
      <c r="F225" s="710">
        <v>43084</v>
      </c>
      <c r="G225" s="711" t="s">
        <v>8609</v>
      </c>
      <c r="H225" s="712" t="s">
        <v>569</v>
      </c>
      <c r="I225" s="761" t="s">
        <v>961</v>
      </c>
      <c r="J225" s="761" t="s">
        <v>962</v>
      </c>
      <c r="K225" s="712">
        <v>-13</v>
      </c>
      <c r="L225" s="714" t="s">
        <v>3815</v>
      </c>
      <c r="M225" s="712">
        <v>0</v>
      </c>
      <c r="N225" s="706" t="s">
        <v>868</v>
      </c>
      <c r="O225" s="712">
        <v>3.11</v>
      </c>
      <c r="P225" s="708" t="s">
        <v>1993</v>
      </c>
      <c r="Q225" s="714"/>
      <c r="R225" s="708">
        <v>-5</v>
      </c>
      <c r="S225" s="708" t="s">
        <v>8626</v>
      </c>
      <c r="T225" s="715" t="str">
        <f t="shared" si="38"/>
        <v>EK6488713 Corp</v>
      </c>
      <c r="U225" s="716" t="e">
        <f ca="1">_xll.BDP($T225,$U$1)</f>
        <v>#NAME?</v>
      </c>
      <c r="V225" s="715">
        <f t="shared" si="39"/>
        <v>12</v>
      </c>
      <c r="W225" s="715">
        <f t="shared" si="40"/>
        <v>50</v>
      </c>
      <c r="X225" s="717" t="e">
        <f ca="1">_xll.BDP($T225,X$1)</f>
        <v>#NAME?</v>
      </c>
      <c r="Y225" s="717" t="e">
        <f ca="1">_xll.BDP($T225,$Y$1)</f>
        <v>#NAME?</v>
      </c>
      <c r="Z225" s="717" t="e">
        <f ca="1">_xll.BDP($T225,Z$1)</f>
        <v>#NAME?</v>
      </c>
      <c r="AA225" s="718" t="e">
        <f ca="1">IF(Z225="FLOATING",J225,(_xll.BDP($T225,AA$1)/100))</f>
        <v>#NAME?</v>
      </c>
      <c r="AB225" s="719" t="e">
        <f ca="1">_xll.BDP(T225,$AB$1)</f>
        <v>#NAME?</v>
      </c>
      <c r="AC225" s="720" t="e">
        <f ca="1">_xll.BDP($T225,AC$1)</f>
        <v>#NAME?</v>
      </c>
      <c r="AD225" s="719" t="e">
        <f ca="1">_xll.BDP($T225,AD$1)</f>
        <v>#NAME?</v>
      </c>
      <c r="AE225" s="715" t="e">
        <f ca="1">_xll.BDP($T225,AE$1)</f>
        <v>#NAME?</v>
      </c>
      <c r="AF225" s="719" t="e">
        <f ca="1">_xll.BDP($T225,AF$1)</f>
        <v>#NAME?</v>
      </c>
      <c r="AG225" s="719" t="e">
        <f ca="1">VLOOKUP(AE225,Values!$A$1:$C$12,2,FALSE)</f>
        <v>#NAME?</v>
      </c>
      <c r="AH225" s="716" t="e">
        <f ca="1">_xll.BDP($T225,$AH$1)</f>
        <v>#NAME?</v>
      </c>
      <c r="AI225" s="716" t="e">
        <f ca="1">_xll.BDP($T225,$AI$1)</f>
        <v>#NAME?</v>
      </c>
      <c r="AJ225" s="716" t="e">
        <f ca="1">_xll.BDP($T225,$AJ$1)</f>
        <v>#NAME?</v>
      </c>
      <c r="AK225" s="721" t="e">
        <f ca="1">VLOOKUP(AJ225,Values!$E$2:$F$8,2,)</f>
        <v>#NAME?</v>
      </c>
      <c r="AL225" s="719" t="e">
        <f ca="1">_xll.BDP($T225,$AL$1)</f>
        <v>#NAME?</v>
      </c>
      <c r="AM225" s="719" t="e">
        <f ca="1">_xll.BDP($T225,$AM$1)</f>
        <v>#NAME?</v>
      </c>
      <c r="AN225" s="719" t="e">
        <f ca="1">_xll.BDP($T225,$AN$1)</f>
        <v>#NAME?</v>
      </c>
      <c r="AO225" s="719" t="str">
        <f t="shared" si="41"/>
        <v>3yr FA bkd</v>
      </c>
      <c r="AP225" s="775" t="e">
        <f ca="1">_xll.BDP(T225,"YRS_TO_MTY_ISSUE")</f>
        <v>#NAME?</v>
      </c>
      <c r="AQ225" s="794">
        <f t="shared" si="42"/>
        <v>3</v>
      </c>
      <c r="AR225" s="795">
        <v>3</v>
      </c>
      <c r="AS225" s="719" t="e">
        <f ca="1">_xll.BDP($T225,AS$1)</f>
        <v>#NAME?</v>
      </c>
      <c r="AT225" s="719" t="e">
        <f ca="1">_xll.BDP(T225,$AT$1)</f>
        <v>#NAME?</v>
      </c>
      <c r="AU225" s="719" t="e">
        <f ca="1">_xll.BDP(T225,$AU$1)</f>
        <v>#NAME?</v>
      </c>
      <c r="AV225" s="719" t="e">
        <f ca="1">_xll.BDP($T225,AV$1)</f>
        <v>#NAME?</v>
      </c>
      <c r="AW225" s="719" t="e">
        <f t="shared" ca="1" si="43"/>
        <v>#NAME?</v>
      </c>
      <c r="AX225" s="719" t="e">
        <f ca="1">_xll.BDP(T225,$AX$1)</f>
        <v>#NAME?</v>
      </c>
      <c r="AY225" s="719" t="e">
        <f t="shared" ca="1" si="44"/>
        <v>#NAME?</v>
      </c>
      <c r="AZ225" s="719" t="e">
        <f t="shared" ca="1" si="45"/>
        <v>#NAME?</v>
      </c>
      <c r="BA225" s="719" t="e">
        <f ca="1">VLOOKUP(X225,Values!$H$2:$I$15,2,FALSE)</f>
        <v>#NAME?</v>
      </c>
    </row>
    <row r="226" spans="1:53" s="706" customFormat="1" ht="12.75" customHeight="1" x14ac:dyDescent="0.3">
      <c r="A226" s="707">
        <v>41981</v>
      </c>
      <c r="B226" s="915" t="s">
        <v>8610</v>
      </c>
      <c r="C226" s="916" t="s">
        <v>36</v>
      </c>
      <c r="D226" s="709">
        <v>500</v>
      </c>
      <c r="E226" s="708" t="s">
        <v>7847</v>
      </c>
      <c r="F226" s="710">
        <v>43862</v>
      </c>
      <c r="G226" s="711" t="s">
        <v>950</v>
      </c>
      <c r="H226" s="712" t="s">
        <v>7850</v>
      </c>
      <c r="I226" s="761" t="s">
        <v>4373</v>
      </c>
      <c r="J226" s="761" t="s">
        <v>5577</v>
      </c>
      <c r="K226" s="712">
        <v>5</v>
      </c>
      <c r="L226" s="714" t="s">
        <v>8611</v>
      </c>
      <c r="M226" s="712">
        <v>3</v>
      </c>
      <c r="N226" s="706" t="s">
        <v>105</v>
      </c>
      <c r="O226" s="712">
        <v>1.6</v>
      </c>
      <c r="P226" s="708" t="s">
        <v>8612</v>
      </c>
      <c r="Q226" s="714"/>
      <c r="R226" s="708">
        <v>25</v>
      </c>
      <c r="S226" s="708" t="s">
        <v>8625</v>
      </c>
      <c r="T226" s="715" t="str">
        <f t="shared" si="38"/>
        <v>EK6487574 Corp</v>
      </c>
      <c r="U226" s="716" t="e">
        <f ca="1">_xll.BDP($T226,$U$1)</f>
        <v>#NAME?</v>
      </c>
      <c r="V226" s="715">
        <f t="shared" si="39"/>
        <v>12</v>
      </c>
      <c r="W226" s="715">
        <f t="shared" si="40"/>
        <v>50</v>
      </c>
      <c r="X226" s="717" t="e">
        <f ca="1">_xll.BDP($T226,X$1)</f>
        <v>#NAME?</v>
      </c>
      <c r="Y226" s="717" t="e">
        <f ca="1">_xll.BDP($T226,$Y$1)</f>
        <v>#NAME?</v>
      </c>
      <c r="Z226" s="717" t="e">
        <f ca="1">_xll.BDP($T226,Z$1)</f>
        <v>#NAME?</v>
      </c>
      <c r="AA226" s="718" t="e">
        <f ca="1">IF(Z226="FLOATING",J226,(_xll.BDP($T226,AA$1)/100))</f>
        <v>#NAME?</v>
      </c>
      <c r="AB226" s="719" t="e">
        <f ca="1">_xll.BDP(T226,$AB$1)</f>
        <v>#NAME?</v>
      </c>
      <c r="AC226" s="720" t="e">
        <f ca="1">_xll.BDP($T226,AC$1)</f>
        <v>#NAME?</v>
      </c>
      <c r="AD226" s="719" t="e">
        <f ca="1">_xll.BDP($T226,AD$1)</f>
        <v>#NAME?</v>
      </c>
      <c r="AE226" s="715" t="e">
        <f ca="1">_xll.BDP($T226,AE$1)</f>
        <v>#NAME?</v>
      </c>
      <c r="AF226" s="719" t="e">
        <f ca="1">_xll.BDP($T226,AF$1)</f>
        <v>#NAME?</v>
      </c>
      <c r="AG226" s="719" t="e">
        <f ca="1">VLOOKUP(AE226,Values!$A$1:$C$12,2,FALSE)</f>
        <v>#NAME?</v>
      </c>
      <c r="AH226" s="716" t="e">
        <f ca="1">_xll.BDP($T226,$AH$1)</f>
        <v>#NAME?</v>
      </c>
      <c r="AI226" s="716" t="e">
        <f ca="1">_xll.BDP($T226,$AI$1)</f>
        <v>#NAME?</v>
      </c>
      <c r="AJ226" s="716" t="e">
        <f ca="1">_xll.BDP($T226,$AJ$1)</f>
        <v>#NAME?</v>
      </c>
      <c r="AK226" s="721" t="e">
        <f ca="1">VLOOKUP(AJ226,Values!$E$2:$F$8,2,)</f>
        <v>#NAME?</v>
      </c>
      <c r="AL226" s="719" t="e">
        <f ca="1">_xll.BDP($T226,$AL$1)</f>
        <v>#NAME?</v>
      </c>
      <c r="AM226" s="719" t="e">
        <f ca="1">_xll.BDP($T226,$AM$1)</f>
        <v>#NAME?</v>
      </c>
      <c r="AN226" s="719" t="e">
        <f ca="1">_xll.BDP($T226,$AN$1)</f>
        <v>#NAME?</v>
      </c>
      <c r="AO226" s="719" t="str">
        <f t="shared" si="41"/>
        <v>long 5yr</v>
      </c>
      <c r="AP226" s="775" t="e">
        <f ca="1">_xll.BDP(T226,"YRS_TO_MTY_ISSUE")</f>
        <v>#NAME?</v>
      </c>
      <c r="AQ226" s="794">
        <f t="shared" si="42"/>
        <v>5.0999999999999996</v>
      </c>
      <c r="AR226" s="795">
        <v>5</v>
      </c>
      <c r="AS226" s="719" t="e">
        <f ca="1">_xll.BDP($T226,AS$1)</f>
        <v>#NAME?</v>
      </c>
      <c r="AT226" s="719" t="e">
        <f ca="1">_xll.BDP(T226,$AT$1)</f>
        <v>#NAME?</v>
      </c>
      <c r="AU226" s="719" t="e">
        <f ca="1">_xll.BDP(T226,$AU$1)</f>
        <v>#NAME?</v>
      </c>
      <c r="AV226" s="719" t="e">
        <f ca="1">_xll.BDP($T226,AV$1)</f>
        <v>#NAME?</v>
      </c>
      <c r="AW226" s="719" t="e">
        <f t="shared" ca="1" si="43"/>
        <v>#NAME?</v>
      </c>
      <c r="AX226" s="719" t="e">
        <f ca="1">_xll.BDP(T226,$AX$1)</f>
        <v>#NAME?</v>
      </c>
      <c r="AY226" s="719" t="e">
        <f t="shared" ca="1" si="44"/>
        <v>#NAME?</v>
      </c>
      <c r="AZ226" s="719" t="e">
        <f t="shared" ca="1" si="45"/>
        <v>#NAME?</v>
      </c>
      <c r="BA226" s="719" t="e">
        <f ca="1">VLOOKUP(X226,Values!$H$2:$I$15,2,FALSE)</f>
        <v>#NAME?</v>
      </c>
    </row>
    <row r="227" spans="1:53" s="706" customFormat="1" ht="12.75" customHeight="1" x14ac:dyDescent="0.3">
      <c r="A227" s="707">
        <v>41977</v>
      </c>
      <c r="B227" s="915" t="s">
        <v>8454</v>
      </c>
      <c r="C227" s="916" t="s">
        <v>600</v>
      </c>
      <c r="D227" s="709">
        <v>750</v>
      </c>
      <c r="E227" s="708" t="s">
        <v>434</v>
      </c>
      <c r="F227" s="710">
        <v>42536</v>
      </c>
      <c r="G227" s="711" t="s">
        <v>150</v>
      </c>
      <c r="H227" s="712" t="s">
        <v>785</v>
      </c>
      <c r="I227" s="761" t="s">
        <v>8455</v>
      </c>
      <c r="J227" s="761" t="s">
        <v>757</v>
      </c>
      <c r="K227" s="712">
        <v>-10</v>
      </c>
      <c r="L227" s="714"/>
      <c r="M227" s="712"/>
      <c r="N227" s="706" t="s">
        <v>1437</v>
      </c>
      <c r="O227" s="712">
        <v>1.87</v>
      </c>
      <c r="P227" s="708" t="s">
        <v>1890</v>
      </c>
      <c r="Q227" s="714"/>
      <c r="R227" s="708">
        <v>5</v>
      </c>
      <c r="S227" s="708" t="s">
        <v>8535</v>
      </c>
      <c r="T227" s="715" t="str">
        <f t="shared" ref="T227:T271" si="46">CONCATENATE(S227," Corp")</f>
        <v>EK6432711 Corp</v>
      </c>
      <c r="U227" s="716" t="e">
        <f ca="1">_xll.BDP($T227,$U$1)</f>
        <v>#NAME?</v>
      </c>
      <c r="V227" s="715">
        <f t="shared" ref="V227:V271" si="47">MONTH(A227)</f>
        <v>12</v>
      </c>
      <c r="W227" s="715">
        <f t="shared" ref="W227:W271" si="48">WEEKNUM(A227,1)</f>
        <v>49</v>
      </c>
      <c r="X227" s="717" t="e">
        <f ca="1">_xll.BDP($T227,X$1)</f>
        <v>#NAME?</v>
      </c>
      <c r="Y227" s="717" t="e">
        <f ca="1">_xll.BDP($T227,$Y$1)</f>
        <v>#NAME?</v>
      </c>
      <c r="Z227" s="717" t="e">
        <f ca="1">_xll.BDP($T227,Z$1)</f>
        <v>#NAME?</v>
      </c>
      <c r="AA227" s="718" t="e">
        <f ca="1">IF(Z227="FLOATING",J227,(_xll.BDP($T227,AA$1)/100))</f>
        <v>#NAME?</v>
      </c>
      <c r="AB227" s="719" t="e">
        <f ca="1">_xll.BDP(T227,$AB$1)</f>
        <v>#NAME?</v>
      </c>
      <c r="AC227" s="720" t="e">
        <f ca="1">_xll.BDP($T227,AC$1)</f>
        <v>#NAME?</v>
      </c>
      <c r="AD227" s="719" t="e">
        <f ca="1">_xll.BDP($T227,AD$1)</f>
        <v>#NAME?</v>
      </c>
      <c r="AE227" s="715" t="e">
        <f ca="1">_xll.BDP($T227,AE$1)</f>
        <v>#NAME?</v>
      </c>
      <c r="AF227" s="719" t="e">
        <f ca="1">_xll.BDP($T227,AF$1)</f>
        <v>#NAME?</v>
      </c>
      <c r="AG227" s="719" t="e">
        <f ca="1">VLOOKUP(AE227,Values!$A$1:$C$12,2,FALSE)</f>
        <v>#NAME?</v>
      </c>
      <c r="AH227" s="716" t="e">
        <f ca="1">_xll.BDP($T227,$AH$1)</f>
        <v>#NAME?</v>
      </c>
      <c r="AI227" s="716" t="e">
        <f ca="1">_xll.BDP($T227,$AI$1)</f>
        <v>#NAME?</v>
      </c>
      <c r="AJ227" s="716" t="e">
        <f ca="1">_xll.BDP($T227,$AJ$1)</f>
        <v>#NAME?</v>
      </c>
      <c r="AK227" s="721" t="e">
        <f ca="1">VLOOKUP(AJ227,Values!$E$2:$F$8,2,)</f>
        <v>#NAME?</v>
      </c>
      <c r="AL227" s="719" t="e">
        <f ca="1">_xll.BDP($T227,$AL$1)</f>
        <v>#NAME?</v>
      </c>
      <c r="AM227" s="719" t="e">
        <f ca="1">_xll.BDP($T227,$AM$1)</f>
        <v>#NAME?</v>
      </c>
      <c r="AN227" s="719" t="e">
        <f ca="1">_xll.BDP($T227,$AN$1)</f>
        <v>#NAME?</v>
      </c>
      <c r="AO227" s="719" t="str">
        <f t="shared" ref="AO227:AO271" si="49">E227</f>
        <v>18 mos</v>
      </c>
      <c r="AP227" s="775" t="e">
        <f ca="1">_xll.BDP(T227,"YRS_TO_MTY_ISSUE")</f>
        <v>#NAME?</v>
      </c>
      <c r="AQ227" s="794">
        <f>ROUND(YEARFRAC(A227,F227,1),1)</f>
        <v>1.5</v>
      </c>
      <c r="AR227" s="795">
        <v>1.5</v>
      </c>
      <c r="AS227" s="719" t="e">
        <f ca="1">_xll.BDP($T227,AS$1)</f>
        <v>#NAME?</v>
      </c>
      <c r="AT227" s="719" t="e">
        <f ca="1">_xll.BDP(T227,$AT$1)</f>
        <v>#NAME?</v>
      </c>
      <c r="AU227" s="719" t="e">
        <f ca="1">_xll.BDP(T227,$AU$1)</f>
        <v>#NAME?</v>
      </c>
      <c r="AV227" s="719" t="e">
        <f ca="1">_xll.BDP($T227,AV$1)</f>
        <v>#NAME?</v>
      </c>
      <c r="AW227" s="719" t="e">
        <f t="shared" ref="AW227:AW271" ca="1" si="50">AV227-AS227</f>
        <v>#NAME?</v>
      </c>
      <c r="AX227" s="719" t="e">
        <f ca="1">_xll.BDP(T227,$AX$1)</f>
        <v>#NAME?</v>
      </c>
      <c r="AY227" s="719" t="e">
        <f t="shared" ref="AY227:AY271" ca="1" si="51">IF(Z227="FLOATING",CONCATENATE("3mL+",ROUND(AX227,0)),CONCATENATE("G+",ROUND(AT227,0)))</f>
        <v>#NAME?</v>
      </c>
      <c r="AZ227" s="719" t="e">
        <f t="shared" ref="AZ227:AZ271" ca="1" si="52">IF(Z227="FLOATING",CONCATENATE("3mL+",ROUND(AX227,0)),CONCATENATE("T+",ROUND(AV227,0)))</f>
        <v>#NAME?</v>
      </c>
      <c r="BA227" s="719" t="e">
        <f ca="1">VLOOKUP(X227,Values!$H$2:$I$15,2,FALSE)</f>
        <v>#NAME?</v>
      </c>
    </row>
    <row r="228" spans="1:53" s="706" customFormat="1" ht="12.75" customHeight="1" x14ac:dyDescent="0.3">
      <c r="A228" s="707">
        <v>41977</v>
      </c>
      <c r="B228" s="915" t="s">
        <v>8456</v>
      </c>
      <c r="C228" s="916" t="s">
        <v>600</v>
      </c>
      <c r="D228" s="709">
        <v>1250</v>
      </c>
      <c r="E228" s="708" t="s">
        <v>12</v>
      </c>
      <c r="F228" s="710">
        <v>43084</v>
      </c>
      <c r="G228" s="711" t="s">
        <v>150</v>
      </c>
      <c r="H228" s="712" t="s">
        <v>151</v>
      </c>
      <c r="I228" s="761" t="s">
        <v>1991</v>
      </c>
      <c r="J228" s="761" t="s">
        <v>221</v>
      </c>
      <c r="K228" s="712">
        <v>-15</v>
      </c>
      <c r="L228" s="714"/>
      <c r="M228" s="712"/>
      <c r="N228" s="706" t="s">
        <v>1230</v>
      </c>
      <c r="O228" s="712">
        <v>3.92</v>
      </c>
      <c r="P228" s="708" t="s">
        <v>1890</v>
      </c>
      <c r="Q228" s="714"/>
      <c r="R228" s="708">
        <v>5</v>
      </c>
      <c r="S228" s="708" t="s">
        <v>8536</v>
      </c>
      <c r="T228" s="715" t="str">
        <f t="shared" si="46"/>
        <v>EK6432836 Corp</v>
      </c>
      <c r="U228" s="716" t="e">
        <f ca="1">_xll.BDP($T228,$U$1)</f>
        <v>#NAME?</v>
      </c>
      <c r="V228" s="715">
        <f t="shared" si="47"/>
        <v>12</v>
      </c>
      <c r="W228" s="715">
        <f t="shared" si="48"/>
        <v>49</v>
      </c>
      <c r="X228" s="717" t="e">
        <f ca="1">_xll.BDP($T228,X$1)</f>
        <v>#NAME?</v>
      </c>
      <c r="Y228" s="717" t="e">
        <f ca="1">_xll.BDP($T228,$Y$1)</f>
        <v>#NAME?</v>
      </c>
      <c r="Z228" s="717" t="e">
        <f ca="1">_xll.BDP($T228,Z$1)</f>
        <v>#NAME?</v>
      </c>
      <c r="AA228" s="718" t="e">
        <f ca="1">IF(Z228="FLOATING",J228,(_xll.BDP($T228,AA$1)/100))</f>
        <v>#NAME?</v>
      </c>
      <c r="AB228" s="719" t="e">
        <f ca="1">_xll.BDP(T228,$AB$1)</f>
        <v>#NAME?</v>
      </c>
      <c r="AC228" s="720" t="e">
        <f ca="1">_xll.BDP($T228,AC$1)</f>
        <v>#NAME?</v>
      </c>
      <c r="AD228" s="719" t="e">
        <f ca="1">_xll.BDP($T228,AD$1)</f>
        <v>#NAME?</v>
      </c>
      <c r="AE228" s="715" t="e">
        <f ca="1">_xll.BDP($T228,AE$1)</f>
        <v>#NAME?</v>
      </c>
      <c r="AF228" s="719" t="e">
        <f ca="1">_xll.BDP($T228,AF$1)</f>
        <v>#NAME?</v>
      </c>
      <c r="AG228" s="719" t="e">
        <f ca="1">VLOOKUP(AE228,Values!$A$1:$C$12,2,FALSE)</f>
        <v>#NAME?</v>
      </c>
      <c r="AH228" s="716" t="e">
        <f ca="1">_xll.BDP($T228,$AH$1)</f>
        <v>#NAME?</v>
      </c>
      <c r="AI228" s="716" t="e">
        <f ca="1">_xll.BDP($T228,$AI$1)</f>
        <v>#NAME?</v>
      </c>
      <c r="AJ228" s="716" t="e">
        <f ca="1">_xll.BDP($T228,$AJ$1)</f>
        <v>#NAME?</v>
      </c>
      <c r="AK228" s="721" t="e">
        <f ca="1">VLOOKUP(AJ228,Values!$E$2:$F$8,2,)</f>
        <v>#NAME?</v>
      </c>
      <c r="AL228" s="719" t="e">
        <f ca="1">_xll.BDP($T228,$AL$1)</f>
        <v>#NAME?</v>
      </c>
      <c r="AM228" s="719" t="e">
        <f ca="1">_xll.BDP($T228,$AM$1)</f>
        <v>#NAME?</v>
      </c>
      <c r="AN228" s="719" t="e">
        <f ca="1">_xll.BDP($T228,$AN$1)</f>
        <v>#NAME?</v>
      </c>
      <c r="AO228" s="719" t="str">
        <f t="shared" si="49"/>
        <v>3yr</v>
      </c>
      <c r="AP228" s="775" t="e">
        <f ca="1">_xll.BDP(T228,"YRS_TO_MTY_ISSUE")</f>
        <v>#NAME?</v>
      </c>
      <c r="AQ228" s="794">
        <f t="shared" ref="AQ228:AQ271" si="53">ROUND(YEARFRAC(A228,F228,1),1)</f>
        <v>3</v>
      </c>
      <c r="AR228" s="795">
        <v>3</v>
      </c>
      <c r="AS228" s="719" t="e">
        <f ca="1">_xll.BDP($T228,AS$1)</f>
        <v>#NAME?</v>
      </c>
      <c r="AT228" s="719" t="e">
        <f ca="1">_xll.BDP(T228,$AT$1)</f>
        <v>#NAME?</v>
      </c>
      <c r="AU228" s="719" t="e">
        <f ca="1">_xll.BDP(T228,$AU$1)</f>
        <v>#NAME?</v>
      </c>
      <c r="AV228" s="719" t="e">
        <f ca="1">_xll.BDP($T228,AV$1)</f>
        <v>#NAME?</v>
      </c>
      <c r="AW228" s="719" t="e">
        <f t="shared" ca="1" si="50"/>
        <v>#NAME?</v>
      </c>
      <c r="AX228" s="719" t="e">
        <f ca="1">_xll.BDP(T228,$AX$1)</f>
        <v>#NAME?</v>
      </c>
      <c r="AY228" s="719" t="e">
        <f t="shared" ca="1" si="51"/>
        <v>#NAME?</v>
      </c>
      <c r="AZ228" s="719" t="e">
        <f t="shared" ca="1" si="52"/>
        <v>#NAME?</v>
      </c>
      <c r="BA228" s="719" t="e">
        <f ca="1">VLOOKUP(X228,Values!$H$2:$I$15,2,FALSE)</f>
        <v>#NAME?</v>
      </c>
    </row>
    <row r="229" spans="1:53" s="706" customFormat="1" ht="12.75" customHeight="1" x14ac:dyDescent="0.3">
      <c r="A229" s="707">
        <v>41977</v>
      </c>
      <c r="B229" s="915" t="s">
        <v>8457</v>
      </c>
      <c r="C229" s="916" t="s">
        <v>600</v>
      </c>
      <c r="D229" s="709">
        <v>1250</v>
      </c>
      <c r="E229" s="708" t="s">
        <v>37</v>
      </c>
      <c r="F229" s="710">
        <v>43814</v>
      </c>
      <c r="G229" s="711" t="s">
        <v>150</v>
      </c>
      <c r="H229" s="712" t="s">
        <v>144</v>
      </c>
      <c r="I229" s="761" t="s">
        <v>653</v>
      </c>
      <c r="J229" s="761" t="s">
        <v>370</v>
      </c>
      <c r="K229" s="712">
        <v>-15</v>
      </c>
      <c r="L229" s="714"/>
      <c r="M229" s="712"/>
      <c r="N229" s="706" t="s">
        <v>7428</v>
      </c>
      <c r="O229" s="712">
        <v>5.12</v>
      </c>
      <c r="P229" s="708" t="s">
        <v>1890</v>
      </c>
      <c r="Q229" s="714"/>
      <c r="R229" s="708">
        <v>5</v>
      </c>
      <c r="S229" s="708" t="s">
        <v>8537</v>
      </c>
      <c r="T229" s="715" t="str">
        <f t="shared" si="46"/>
        <v>EK6432893 Corp</v>
      </c>
      <c r="U229" s="716" t="e">
        <f ca="1">_xll.BDP($T229,$U$1)</f>
        <v>#NAME?</v>
      </c>
      <c r="V229" s="715">
        <f t="shared" si="47"/>
        <v>12</v>
      </c>
      <c r="W229" s="715">
        <f t="shared" si="48"/>
        <v>49</v>
      </c>
      <c r="X229" s="717" t="e">
        <f ca="1">_xll.BDP($T229,X$1)</f>
        <v>#NAME?</v>
      </c>
      <c r="Y229" s="717" t="e">
        <f ca="1">_xll.BDP($T229,$Y$1)</f>
        <v>#NAME?</v>
      </c>
      <c r="Z229" s="717" t="e">
        <f ca="1">_xll.BDP($T229,Z$1)</f>
        <v>#NAME?</v>
      </c>
      <c r="AA229" s="718" t="e">
        <f ca="1">IF(Z229="FLOATING",J229,(_xll.BDP($T229,AA$1)/100))</f>
        <v>#NAME?</v>
      </c>
      <c r="AB229" s="719" t="e">
        <f ca="1">_xll.BDP(T229,$AB$1)</f>
        <v>#NAME?</v>
      </c>
      <c r="AC229" s="720" t="e">
        <f ca="1">_xll.BDP($T229,AC$1)</f>
        <v>#NAME?</v>
      </c>
      <c r="AD229" s="719" t="e">
        <f ca="1">_xll.BDP($T229,AD$1)</f>
        <v>#NAME?</v>
      </c>
      <c r="AE229" s="715" t="e">
        <f ca="1">_xll.BDP($T229,AE$1)</f>
        <v>#NAME?</v>
      </c>
      <c r="AF229" s="719" t="e">
        <f ca="1">_xll.BDP($T229,AF$1)</f>
        <v>#NAME?</v>
      </c>
      <c r="AG229" s="719" t="e">
        <f ca="1">VLOOKUP(AE229,Values!$A$1:$C$12,2,FALSE)</f>
        <v>#NAME?</v>
      </c>
      <c r="AH229" s="716" t="e">
        <f ca="1">_xll.BDP($T229,$AH$1)</f>
        <v>#NAME?</v>
      </c>
      <c r="AI229" s="716" t="e">
        <f ca="1">_xll.BDP($T229,$AI$1)</f>
        <v>#NAME?</v>
      </c>
      <c r="AJ229" s="716" t="e">
        <f ca="1">_xll.BDP($T229,$AJ$1)</f>
        <v>#NAME?</v>
      </c>
      <c r="AK229" s="721" t="e">
        <f ca="1">VLOOKUP(AJ229,Values!$E$2:$F$8,2,)</f>
        <v>#NAME?</v>
      </c>
      <c r="AL229" s="719" t="e">
        <f ca="1">_xll.BDP($T229,$AL$1)</f>
        <v>#NAME?</v>
      </c>
      <c r="AM229" s="719" t="e">
        <f ca="1">_xll.BDP($T229,$AM$1)</f>
        <v>#NAME?</v>
      </c>
      <c r="AN229" s="719" t="e">
        <f ca="1">_xll.BDP($T229,$AN$1)</f>
        <v>#NAME?</v>
      </c>
      <c r="AO229" s="719" t="str">
        <f t="shared" si="49"/>
        <v>5yr</v>
      </c>
      <c r="AP229" s="775" t="e">
        <f ca="1">_xll.BDP(T229,"YRS_TO_MTY_ISSUE")</f>
        <v>#NAME?</v>
      </c>
      <c r="AQ229" s="794">
        <f t="shared" si="53"/>
        <v>5</v>
      </c>
      <c r="AR229" s="795">
        <v>5</v>
      </c>
      <c r="AS229" s="719" t="e">
        <f ca="1">_xll.BDP($T229,AS$1)</f>
        <v>#NAME?</v>
      </c>
      <c r="AT229" s="719" t="e">
        <f ca="1">_xll.BDP(T229,$AT$1)</f>
        <v>#NAME?</v>
      </c>
      <c r="AU229" s="719" t="e">
        <f ca="1">_xll.BDP(T229,$AU$1)</f>
        <v>#NAME?</v>
      </c>
      <c r="AV229" s="719" t="e">
        <f ca="1">_xll.BDP($T229,AV$1)</f>
        <v>#NAME?</v>
      </c>
      <c r="AW229" s="719" t="e">
        <f t="shared" ca="1" si="50"/>
        <v>#NAME?</v>
      </c>
      <c r="AX229" s="719" t="e">
        <f ca="1">_xll.BDP(T229,$AX$1)</f>
        <v>#NAME?</v>
      </c>
      <c r="AY229" s="719" t="e">
        <f t="shared" ca="1" si="51"/>
        <v>#NAME?</v>
      </c>
      <c r="AZ229" s="719" t="e">
        <f t="shared" ca="1" si="52"/>
        <v>#NAME?</v>
      </c>
      <c r="BA229" s="719" t="e">
        <f ca="1">VLOOKUP(X229,Values!$H$2:$I$15,2,FALSE)</f>
        <v>#NAME?</v>
      </c>
    </row>
    <row r="230" spans="1:53" s="706" customFormat="1" ht="12.75" customHeight="1" x14ac:dyDescent="0.3">
      <c r="A230" s="707">
        <v>41977</v>
      </c>
      <c r="B230" s="915" t="s">
        <v>8458</v>
      </c>
      <c r="C230" s="916" t="s">
        <v>600</v>
      </c>
      <c r="D230" s="709">
        <v>1750</v>
      </c>
      <c r="E230" s="708" t="s">
        <v>66</v>
      </c>
      <c r="F230" s="710">
        <v>45641</v>
      </c>
      <c r="G230" s="711" t="s">
        <v>150</v>
      </c>
      <c r="H230" s="712" t="s">
        <v>329</v>
      </c>
      <c r="I230" s="761" t="s">
        <v>8459</v>
      </c>
      <c r="J230" s="761" t="s">
        <v>27</v>
      </c>
      <c r="K230" s="712">
        <v>-15</v>
      </c>
      <c r="L230" s="714"/>
      <c r="M230" s="712"/>
      <c r="N230" s="706" t="s">
        <v>1717</v>
      </c>
      <c r="O230" s="712">
        <v>4.8600000000000003</v>
      </c>
      <c r="P230" s="708" t="s">
        <v>1890</v>
      </c>
      <c r="Q230" s="714"/>
      <c r="R230" s="708">
        <v>5</v>
      </c>
      <c r="S230" s="708" t="s">
        <v>8538</v>
      </c>
      <c r="T230" s="715" t="str">
        <f t="shared" si="46"/>
        <v>EK6433313 Corp</v>
      </c>
      <c r="U230" s="716" t="e">
        <f ca="1">_xll.BDP($T230,$U$1)</f>
        <v>#NAME?</v>
      </c>
      <c r="V230" s="715">
        <f t="shared" si="47"/>
        <v>12</v>
      </c>
      <c r="W230" s="715">
        <f t="shared" si="48"/>
        <v>49</v>
      </c>
      <c r="X230" s="717" t="e">
        <f ca="1">_xll.BDP($T230,X$1)</f>
        <v>#NAME?</v>
      </c>
      <c r="Y230" s="717" t="e">
        <f ca="1">_xll.BDP($T230,$Y$1)</f>
        <v>#NAME?</v>
      </c>
      <c r="Z230" s="717" t="e">
        <f ca="1">_xll.BDP($T230,Z$1)</f>
        <v>#NAME?</v>
      </c>
      <c r="AA230" s="718" t="e">
        <f ca="1">IF(Z230="FLOATING",J230,(_xll.BDP($T230,AA$1)/100))</f>
        <v>#NAME?</v>
      </c>
      <c r="AB230" s="719" t="e">
        <f ca="1">_xll.BDP(T230,$AB$1)</f>
        <v>#NAME?</v>
      </c>
      <c r="AC230" s="720" t="e">
        <f ca="1">_xll.BDP($T230,AC$1)</f>
        <v>#NAME?</v>
      </c>
      <c r="AD230" s="719" t="e">
        <f ca="1">_xll.BDP($T230,AD$1)</f>
        <v>#NAME?</v>
      </c>
      <c r="AE230" s="715" t="e">
        <f ca="1">_xll.BDP($T230,AE$1)</f>
        <v>#NAME?</v>
      </c>
      <c r="AF230" s="719" t="e">
        <f ca="1">_xll.BDP($T230,AF$1)</f>
        <v>#NAME?</v>
      </c>
      <c r="AG230" s="719" t="e">
        <f ca="1">VLOOKUP(AE230,Values!$A$1:$C$12,2,FALSE)</f>
        <v>#NAME?</v>
      </c>
      <c r="AH230" s="716" t="e">
        <f ca="1">_xll.BDP($T230,$AH$1)</f>
        <v>#NAME?</v>
      </c>
      <c r="AI230" s="716" t="e">
        <f ca="1">_xll.BDP($T230,$AI$1)</f>
        <v>#NAME?</v>
      </c>
      <c r="AJ230" s="716" t="e">
        <f ca="1">_xll.BDP($T230,$AJ$1)</f>
        <v>#NAME?</v>
      </c>
      <c r="AK230" s="721" t="e">
        <f ca="1">VLOOKUP(AJ230,Values!$E$2:$F$8,2,)</f>
        <v>#NAME?</v>
      </c>
      <c r="AL230" s="719" t="e">
        <f ca="1">_xll.BDP($T230,$AL$1)</f>
        <v>#NAME?</v>
      </c>
      <c r="AM230" s="719" t="e">
        <f ca="1">_xll.BDP($T230,$AM$1)</f>
        <v>#NAME?</v>
      </c>
      <c r="AN230" s="719" t="e">
        <f ca="1">_xll.BDP($T230,$AN$1)</f>
        <v>#NAME?</v>
      </c>
      <c r="AO230" s="719" t="str">
        <f t="shared" si="49"/>
        <v>10yr</v>
      </c>
      <c r="AP230" s="775" t="e">
        <f ca="1">_xll.BDP(T230,"YRS_TO_MTY_ISSUE")</f>
        <v>#NAME?</v>
      </c>
      <c r="AQ230" s="794">
        <f t="shared" si="53"/>
        <v>10</v>
      </c>
      <c r="AR230" s="795">
        <v>10</v>
      </c>
      <c r="AS230" s="719" t="e">
        <f ca="1">_xll.BDP($T230,AS$1)</f>
        <v>#NAME?</v>
      </c>
      <c r="AT230" s="719" t="e">
        <f ca="1">_xll.BDP(T230,$AT$1)</f>
        <v>#NAME?</v>
      </c>
      <c r="AU230" s="719" t="e">
        <f ca="1">_xll.BDP(T230,$AU$1)</f>
        <v>#NAME?</v>
      </c>
      <c r="AV230" s="719" t="e">
        <f ca="1">_xll.BDP($T230,AV$1)</f>
        <v>#NAME?</v>
      </c>
      <c r="AW230" s="719" t="e">
        <f t="shared" ca="1" si="50"/>
        <v>#NAME?</v>
      </c>
      <c r="AX230" s="719" t="e">
        <f ca="1">_xll.BDP(T230,$AX$1)</f>
        <v>#NAME?</v>
      </c>
      <c r="AY230" s="719" t="e">
        <f t="shared" ca="1" si="51"/>
        <v>#NAME?</v>
      </c>
      <c r="AZ230" s="719" t="e">
        <f t="shared" ca="1" si="52"/>
        <v>#NAME?</v>
      </c>
      <c r="BA230" s="719" t="e">
        <f ca="1">VLOOKUP(X230,Values!$H$2:$I$15,2,FALSE)</f>
        <v>#NAME?</v>
      </c>
    </row>
    <row r="231" spans="1:53" s="706" customFormat="1" ht="12.75" customHeight="1" x14ac:dyDescent="0.3">
      <c r="A231" s="707">
        <v>41977</v>
      </c>
      <c r="B231" s="915" t="s">
        <v>8460</v>
      </c>
      <c r="C231" s="916" t="s">
        <v>600</v>
      </c>
      <c r="D231" s="709">
        <v>1200</v>
      </c>
      <c r="E231" s="708" t="s">
        <v>117</v>
      </c>
      <c r="F231" s="710">
        <v>52946</v>
      </c>
      <c r="G231" s="711" t="s">
        <v>150</v>
      </c>
      <c r="H231" s="712" t="s">
        <v>1444</v>
      </c>
      <c r="I231" s="761" t="s">
        <v>880</v>
      </c>
      <c r="J231" s="761" t="s">
        <v>245</v>
      </c>
      <c r="K231" s="712">
        <v>-15</v>
      </c>
      <c r="L231" s="714"/>
      <c r="M231" s="712"/>
      <c r="N231" s="706" t="s">
        <v>6092</v>
      </c>
      <c r="O231" s="712">
        <v>5.5</v>
      </c>
      <c r="P231" s="708" t="s">
        <v>1890</v>
      </c>
      <c r="Q231" s="714"/>
      <c r="R231" s="708">
        <v>5</v>
      </c>
      <c r="S231" s="708" t="s">
        <v>8539</v>
      </c>
      <c r="T231" s="715" t="str">
        <f t="shared" si="46"/>
        <v>EK6433974 Corp</v>
      </c>
      <c r="U231" s="716" t="e">
        <f ca="1">_xll.BDP($T231,$U$1)</f>
        <v>#NAME?</v>
      </c>
      <c r="V231" s="715">
        <f t="shared" si="47"/>
        <v>12</v>
      </c>
      <c r="W231" s="715">
        <f t="shared" si="48"/>
        <v>49</v>
      </c>
      <c r="X231" s="717" t="e">
        <f ca="1">_xll.BDP($T231,X$1)</f>
        <v>#NAME?</v>
      </c>
      <c r="Y231" s="717" t="e">
        <f ca="1">_xll.BDP($T231,$Y$1)</f>
        <v>#NAME?</v>
      </c>
      <c r="Z231" s="717" t="e">
        <f ca="1">_xll.BDP($T231,Z$1)</f>
        <v>#NAME?</v>
      </c>
      <c r="AA231" s="718" t="e">
        <f ca="1">IF(Z231="FLOATING",J231,(_xll.BDP($T231,AA$1)/100))</f>
        <v>#NAME?</v>
      </c>
      <c r="AB231" s="719" t="e">
        <f ca="1">_xll.BDP(T231,$AB$1)</f>
        <v>#NAME?</v>
      </c>
      <c r="AC231" s="720" t="e">
        <f ca="1">_xll.BDP($T231,AC$1)</f>
        <v>#NAME?</v>
      </c>
      <c r="AD231" s="719" t="e">
        <f ca="1">_xll.BDP($T231,AD$1)</f>
        <v>#NAME?</v>
      </c>
      <c r="AE231" s="715" t="e">
        <f ca="1">_xll.BDP($T231,AE$1)</f>
        <v>#NAME?</v>
      </c>
      <c r="AF231" s="719" t="e">
        <f ca="1">_xll.BDP($T231,AF$1)</f>
        <v>#NAME?</v>
      </c>
      <c r="AG231" s="719" t="e">
        <f ca="1">VLOOKUP(AE231,Values!$A$1:$C$12,2,FALSE)</f>
        <v>#NAME?</v>
      </c>
      <c r="AH231" s="716" t="e">
        <f ca="1">_xll.BDP($T231,$AH$1)</f>
        <v>#NAME?</v>
      </c>
      <c r="AI231" s="716" t="e">
        <f ca="1">_xll.BDP($T231,$AI$1)</f>
        <v>#NAME?</v>
      </c>
      <c r="AJ231" s="716" t="e">
        <f ca="1">_xll.BDP($T231,$AJ$1)</f>
        <v>#NAME?</v>
      </c>
      <c r="AK231" s="721" t="e">
        <f ca="1">VLOOKUP(AJ231,Values!$E$2:$F$8,2,)</f>
        <v>#NAME?</v>
      </c>
      <c r="AL231" s="719" t="e">
        <f ca="1">_xll.BDP($T231,$AL$1)</f>
        <v>#NAME?</v>
      </c>
      <c r="AM231" s="719" t="e">
        <f ca="1">_xll.BDP($T231,$AM$1)</f>
        <v>#NAME?</v>
      </c>
      <c r="AN231" s="719" t="e">
        <f ca="1">_xll.BDP($T231,$AN$1)</f>
        <v>#NAME?</v>
      </c>
      <c r="AO231" s="719" t="str">
        <f t="shared" si="49"/>
        <v>30yr</v>
      </c>
      <c r="AP231" s="775" t="e">
        <f ca="1">_xll.BDP(T231,"YRS_TO_MTY_ISSUE")</f>
        <v>#NAME?</v>
      </c>
      <c r="AQ231" s="794">
        <f t="shared" si="53"/>
        <v>30</v>
      </c>
      <c r="AR231" s="795">
        <v>30</v>
      </c>
      <c r="AS231" s="719" t="e">
        <f ca="1">_xll.BDP($T231,AS$1)</f>
        <v>#NAME?</v>
      </c>
      <c r="AT231" s="719" t="e">
        <f ca="1">_xll.BDP(T231,$AT$1)</f>
        <v>#NAME?</v>
      </c>
      <c r="AU231" s="719" t="e">
        <f ca="1">_xll.BDP(T231,$AU$1)</f>
        <v>#NAME?</v>
      </c>
      <c r="AV231" s="719" t="e">
        <f ca="1">_xll.BDP($T231,AV$1)</f>
        <v>#NAME?</v>
      </c>
      <c r="AW231" s="719" t="e">
        <f t="shared" ca="1" si="50"/>
        <v>#NAME?</v>
      </c>
      <c r="AX231" s="719" t="e">
        <f ca="1">_xll.BDP(T231,$AX$1)</f>
        <v>#NAME?</v>
      </c>
      <c r="AY231" s="719" t="e">
        <f t="shared" ca="1" si="51"/>
        <v>#NAME?</v>
      </c>
      <c r="AZ231" s="719" t="e">
        <f t="shared" ca="1" si="52"/>
        <v>#NAME?</v>
      </c>
      <c r="BA231" s="719" t="e">
        <f ca="1">VLOOKUP(X231,Values!$H$2:$I$15,2,FALSE)</f>
        <v>#NAME?</v>
      </c>
    </row>
    <row r="232" spans="1:53" s="706" customFormat="1" ht="12.75" customHeight="1" x14ac:dyDescent="0.3">
      <c r="A232" s="707">
        <v>41977</v>
      </c>
      <c r="B232" s="915" t="s">
        <v>8461</v>
      </c>
      <c r="C232" s="916" t="s">
        <v>208</v>
      </c>
      <c r="D232" s="709">
        <v>500</v>
      </c>
      <c r="E232" s="708" t="s">
        <v>66</v>
      </c>
      <c r="F232" s="710">
        <v>45641</v>
      </c>
      <c r="G232" s="711" t="s">
        <v>8462</v>
      </c>
      <c r="H232" s="712" t="s">
        <v>578</v>
      </c>
      <c r="I232" s="761" t="s">
        <v>628</v>
      </c>
      <c r="J232" s="761" t="s">
        <v>447</v>
      </c>
      <c r="K232" s="712">
        <v>-15</v>
      </c>
      <c r="L232" s="714"/>
      <c r="M232" s="712"/>
      <c r="N232" s="706" t="s">
        <v>692</v>
      </c>
      <c r="O232" s="712">
        <v>3.4</v>
      </c>
      <c r="P232" s="708" t="s">
        <v>1994</v>
      </c>
      <c r="Q232" s="714"/>
      <c r="R232" s="708">
        <v>2</v>
      </c>
      <c r="S232" s="708" t="s">
        <v>8540</v>
      </c>
      <c r="T232" s="715" t="str">
        <f t="shared" si="46"/>
        <v>EK6435839 Corp</v>
      </c>
      <c r="U232" s="716" t="e">
        <f ca="1">_xll.BDP($T232,$U$1)</f>
        <v>#NAME?</v>
      </c>
      <c r="V232" s="715">
        <f t="shared" si="47"/>
        <v>12</v>
      </c>
      <c r="W232" s="715">
        <f t="shared" si="48"/>
        <v>49</v>
      </c>
      <c r="X232" s="717" t="e">
        <f ca="1">_xll.BDP($T232,X$1)</f>
        <v>#NAME?</v>
      </c>
      <c r="Y232" s="717" t="e">
        <f ca="1">_xll.BDP($T232,$Y$1)</f>
        <v>#NAME?</v>
      </c>
      <c r="Z232" s="717" t="e">
        <f ca="1">_xll.BDP($T232,Z$1)</f>
        <v>#NAME?</v>
      </c>
      <c r="AA232" s="718" t="e">
        <f ca="1">IF(Z232="FLOATING",J232,(_xll.BDP($T232,AA$1)/100))</f>
        <v>#NAME?</v>
      </c>
      <c r="AB232" s="719" t="e">
        <f ca="1">_xll.BDP(T232,$AB$1)</f>
        <v>#NAME?</v>
      </c>
      <c r="AC232" s="720" t="e">
        <f ca="1">_xll.BDP($T232,AC$1)</f>
        <v>#NAME?</v>
      </c>
      <c r="AD232" s="719" t="e">
        <f ca="1">_xll.BDP($T232,AD$1)</f>
        <v>#NAME?</v>
      </c>
      <c r="AE232" s="715" t="e">
        <f ca="1">_xll.BDP($T232,AE$1)</f>
        <v>#NAME?</v>
      </c>
      <c r="AF232" s="719" t="e">
        <f ca="1">_xll.BDP($T232,AF$1)</f>
        <v>#NAME?</v>
      </c>
      <c r="AG232" s="719" t="e">
        <f ca="1">VLOOKUP(AE232,Values!$A$1:$C$12,2,FALSE)</f>
        <v>#NAME?</v>
      </c>
      <c r="AH232" s="716" t="e">
        <f ca="1">_xll.BDP($T232,$AH$1)</f>
        <v>#NAME?</v>
      </c>
      <c r="AI232" s="716" t="e">
        <f ca="1">_xll.BDP($T232,$AI$1)</f>
        <v>#NAME?</v>
      </c>
      <c r="AJ232" s="716" t="e">
        <f ca="1">_xll.BDP($T232,$AJ$1)</f>
        <v>#NAME?</v>
      </c>
      <c r="AK232" s="721" t="e">
        <f ca="1">VLOOKUP(AJ232,Values!$E$2:$F$8,2,)</f>
        <v>#NAME?</v>
      </c>
      <c r="AL232" s="719" t="e">
        <f ca="1">_xll.BDP($T232,$AL$1)</f>
        <v>#NAME?</v>
      </c>
      <c r="AM232" s="719" t="e">
        <f ca="1">_xll.BDP($T232,$AM$1)</f>
        <v>#NAME?</v>
      </c>
      <c r="AN232" s="719" t="e">
        <f ca="1">_xll.BDP($T232,$AN$1)</f>
        <v>#NAME?</v>
      </c>
      <c r="AO232" s="719" t="str">
        <f t="shared" si="49"/>
        <v>10yr</v>
      </c>
      <c r="AP232" s="775" t="e">
        <f ca="1">_xll.BDP(T232,"YRS_TO_MTY_ISSUE")</f>
        <v>#NAME?</v>
      </c>
      <c r="AQ232" s="794">
        <f t="shared" si="53"/>
        <v>10</v>
      </c>
      <c r="AR232" s="795">
        <v>10</v>
      </c>
      <c r="AS232" s="719" t="e">
        <f ca="1">_xll.BDP($T232,AS$1)</f>
        <v>#NAME?</v>
      </c>
      <c r="AT232" s="719" t="e">
        <f ca="1">_xll.BDP(T232,$AT$1)</f>
        <v>#NAME?</v>
      </c>
      <c r="AU232" s="719" t="e">
        <f ca="1">_xll.BDP(T232,$AU$1)</f>
        <v>#NAME?</v>
      </c>
      <c r="AV232" s="719" t="e">
        <f ca="1">_xll.BDP($T232,AV$1)</f>
        <v>#NAME?</v>
      </c>
      <c r="AW232" s="719" t="e">
        <f t="shared" ca="1" si="50"/>
        <v>#NAME?</v>
      </c>
      <c r="AX232" s="719" t="e">
        <f ca="1">_xll.BDP(T232,$AX$1)</f>
        <v>#NAME?</v>
      </c>
      <c r="AY232" s="719" t="e">
        <f t="shared" ca="1" si="51"/>
        <v>#NAME?</v>
      </c>
      <c r="AZ232" s="719" t="e">
        <f t="shared" ca="1" si="52"/>
        <v>#NAME?</v>
      </c>
      <c r="BA232" s="719" t="e">
        <f ca="1">VLOOKUP(X232,Values!$H$2:$I$15,2,FALSE)</f>
        <v>#NAME?</v>
      </c>
    </row>
    <row r="233" spans="1:53" s="706" customFormat="1" ht="12.75" customHeight="1" x14ac:dyDescent="0.3">
      <c r="A233" s="707">
        <v>41977</v>
      </c>
      <c r="B233" s="915" t="s">
        <v>8463</v>
      </c>
      <c r="C233" s="916" t="s">
        <v>208</v>
      </c>
      <c r="D233" s="709">
        <v>300</v>
      </c>
      <c r="E233" s="708" t="s">
        <v>37</v>
      </c>
      <c r="F233" s="710">
        <v>43814</v>
      </c>
      <c r="G233" s="711" t="s">
        <v>4780</v>
      </c>
      <c r="H233" s="712" t="s">
        <v>151</v>
      </c>
      <c r="I233" s="761" t="s">
        <v>3764</v>
      </c>
      <c r="J233" s="761" t="s">
        <v>216</v>
      </c>
      <c r="K233" s="712">
        <v>-12.5</v>
      </c>
      <c r="L233" s="714"/>
      <c r="M233" s="712"/>
      <c r="N233" s="706" t="s">
        <v>2576</v>
      </c>
      <c r="O233" s="712">
        <v>2.83</v>
      </c>
      <c r="P233" s="708" t="s">
        <v>3753</v>
      </c>
      <c r="Q233" s="714"/>
      <c r="R233" s="708">
        <v>4.5</v>
      </c>
      <c r="S233" s="708" t="s">
        <v>8541</v>
      </c>
      <c r="T233" s="715" t="str">
        <f t="shared" si="46"/>
        <v>EK6435714 Corp</v>
      </c>
      <c r="U233" s="716" t="e">
        <f ca="1">_xll.BDP($T233,$U$1)</f>
        <v>#NAME?</v>
      </c>
      <c r="V233" s="715">
        <f t="shared" si="47"/>
        <v>12</v>
      </c>
      <c r="W233" s="715">
        <f t="shared" si="48"/>
        <v>49</v>
      </c>
      <c r="X233" s="717" t="e">
        <f ca="1">_xll.BDP($T233,X$1)</f>
        <v>#NAME?</v>
      </c>
      <c r="Y233" s="717" t="e">
        <f ca="1">_xll.BDP($T233,$Y$1)</f>
        <v>#NAME?</v>
      </c>
      <c r="Z233" s="717" t="e">
        <f ca="1">_xll.BDP($T233,Z$1)</f>
        <v>#NAME?</v>
      </c>
      <c r="AA233" s="718" t="e">
        <f ca="1">IF(Z233="FLOATING",J233,(_xll.BDP($T233,AA$1)/100))</f>
        <v>#NAME?</v>
      </c>
      <c r="AB233" s="719" t="e">
        <f ca="1">_xll.BDP(T233,$AB$1)</f>
        <v>#NAME?</v>
      </c>
      <c r="AC233" s="720" t="e">
        <f ca="1">_xll.BDP($T233,AC$1)</f>
        <v>#NAME?</v>
      </c>
      <c r="AD233" s="719" t="e">
        <f ca="1">_xll.BDP($T233,AD$1)</f>
        <v>#NAME?</v>
      </c>
      <c r="AE233" s="715" t="e">
        <f ca="1">_xll.BDP($T233,AE$1)</f>
        <v>#NAME?</v>
      </c>
      <c r="AF233" s="719" t="e">
        <f ca="1">_xll.BDP($T233,AF$1)</f>
        <v>#NAME?</v>
      </c>
      <c r="AG233" s="719" t="e">
        <f ca="1">VLOOKUP(AE233,Values!$A$1:$C$12,2,FALSE)</f>
        <v>#NAME?</v>
      </c>
      <c r="AH233" s="716" t="e">
        <f ca="1">_xll.BDP($T233,$AH$1)</f>
        <v>#NAME?</v>
      </c>
      <c r="AI233" s="716" t="e">
        <f ca="1">_xll.BDP($T233,$AI$1)</f>
        <v>#NAME?</v>
      </c>
      <c r="AJ233" s="716" t="e">
        <f ca="1">_xll.BDP($T233,$AJ$1)</f>
        <v>#NAME?</v>
      </c>
      <c r="AK233" s="721" t="e">
        <f ca="1">VLOOKUP(AJ233,Values!$E$2:$F$8,2,)</f>
        <v>#NAME?</v>
      </c>
      <c r="AL233" s="719" t="e">
        <f ca="1">_xll.BDP($T233,$AL$1)</f>
        <v>#NAME?</v>
      </c>
      <c r="AM233" s="719" t="e">
        <f ca="1">_xll.BDP($T233,$AM$1)</f>
        <v>#NAME?</v>
      </c>
      <c r="AN233" s="719" t="e">
        <f ca="1">_xll.BDP($T233,$AN$1)</f>
        <v>#NAME?</v>
      </c>
      <c r="AO233" s="719" t="str">
        <f t="shared" si="49"/>
        <v>5yr</v>
      </c>
      <c r="AP233" s="775" t="e">
        <f ca="1">_xll.BDP(T233,"YRS_TO_MTY_ISSUE")</f>
        <v>#NAME?</v>
      </c>
      <c r="AQ233" s="794">
        <f t="shared" si="53"/>
        <v>5</v>
      </c>
      <c r="AR233" s="795">
        <v>5</v>
      </c>
      <c r="AS233" s="719" t="e">
        <f ca="1">_xll.BDP($T233,AS$1)</f>
        <v>#NAME?</v>
      </c>
      <c r="AT233" s="719" t="e">
        <f ca="1">_xll.BDP(T233,$AT$1)</f>
        <v>#NAME?</v>
      </c>
      <c r="AU233" s="719" t="e">
        <f ca="1">_xll.BDP(T233,$AU$1)</f>
        <v>#NAME?</v>
      </c>
      <c r="AV233" s="719" t="e">
        <f ca="1">_xll.BDP($T233,AV$1)</f>
        <v>#NAME?</v>
      </c>
      <c r="AW233" s="719" t="e">
        <f t="shared" ca="1" si="50"/>
        <v>#NAME?</v>
      </c>
      <c r="AX233" s="719" t="e">
        <f ca="1">_xll.BDP(T233,$AX$1)</f>
        <v>#NAME?</v>
      </c>
      <c r="AY233" s="719" t="e">
        <f t="shared" ca="1" si="51"/>
        <v>#NAME?</v>
      </c>
      <c r="AZ233" s="719" t="e">
        <f t="shared" ca="1" si="52"/>
        <v>#NAME?</v>
      </c>
      <c r="BA233" s="719" t="e">
        <f ca="1">VLOOKUP(X233,Values!$H$2:$I$15,2,FALSE)</f>
        <v>#NAME?</v>
      </c>
    </row>
    <row r="234" spans="1:53" s="706" customFormat="1" ht="12.75" customHeight="1" x14ac:dyDescent="0.3">
      <c r="A234" s="707">
        <v>41977</v>
      </c>
      <c r="B234" s="915" t="s">
        <v>8464</v>
      </c>
      <c r="C234" s="916" t="s">
        <v>276</v>
      </c>
      <c r="D234" s="709">
        <v>2000</v>
      </c>
      <c r="E234" s="708" t="s">
        <v>8465</v>
      </c>
      <c r="F234" s="710">
        <v>46371</v>
      </c>
      <c r="G234" s="711" t="s">
        <v>251</v>
      </c>
      <c r="H234" s="712" t="s">
        <v>324</v>
      </c>
      <c r="I234" s="761" t="s">
        <v>7786</v>
      </c>
      <c r="J234" s="761" t="s">
        <v>6673</v>
      </c>
      <c r="K234" s="712">
        <v>-5</v>
      </c>
      <c r="L234" s="714"/>
      <c r="M234" s="712"/>
      <c r="N234" s="706" t="s">
        <v>93</v>
      </c>
      <c r="O234" s="712" t="s">
        <v>93</v>
      </c>
      <c r="P234" s="708" t="s">
        <v>1917</v>
      </c>
      <c r="Q234" s="714"/>
      <c r="R234" s="708">
        <v>13</v>
      </c>
      <c r="S234" s="708" t="s">
        <v>8542</v>
      </c>
      <c r="T234" s="715" t="str">
        <f t="shared" si="46"/>
        <v>EK6440151 Corp</v>
      </c>
      <c r="U234" s="716" t="e">
        <f ca="1">_xll.BDP($T234,$U$1)</f>
        <v>#NAME?</v>
      </c>
      <c r="V234" s="715">
        <f t="shared" si="47"/>
        <v>12</v>
      </c>
      <c r="W234" s="715">
        <f t="shared" si="48"/>
        <v>49</v>
      </c>
      <c r="X234" s="717" t="e">
        <f ca="1">_xll.BDP($T234,X$1)</f>
        <v>#NAME?</v>
      </c>
      <c r="Y234" s="717" t="e">
        <f ca="1">_xll.BDP($T234,$Y$1)</f>
        <v>#NAME?</v>
      </c>
      <c r="Z234" s="717" t="e">
        <f ca="1">_xll.BDP($T234,Z$1)</f>
        <v>#NAME?</v>
      </c>
      <c r="AA234" s="718" t="e">
        <f ca="1">IF(Z234="FLOATING",J234,(_xll.BDP($T234,AA$1)/100))</f>
        <v>#NAME?</v>
      </c>
      <c r="AB234" s="719" t="e">
        <f ca="1">_xll.BDP(T234,$AB$1)</f>
        <v>#NAME?</v>
      </c>
      <c r="AC234" s="720" t="e">
        <f ca="1">_xll.BDP($T234,AC$1)</f>
        <v>#NAME?</v>
      </c>
      <c r="AD234" s="719" t="e">
        <f ca="1">_xll.BDP($T234,AD$1)</f>
        <v>#NAME?</v>
      </c>
      <c r="AE234" s="715" t="e">
        <f ca="1">_xll.BDP($T234,AE$1)</f>
        <v>#NAME?</v>
      </c>
      <c r="AF234" s="719" t="e">
        <f ca="1">_xll.BDP($T234,AF$1)</f>
        <v>#NAME?</v>
      </c>
      <c r="AG234" s="719" t="e">
        <f ca="1">VLOOKUP(AE234,Values!$A$1:$C$12,2,FALSE)</f>
        <v>#NAME?</v>
      </c>
      <c r="AH234" s="716" t="e">
        <f ca="1">_xll.BDP($T234,$AH$1)</f>
        <v>#NAME?</v>
      </c>
      <c r="AI234" s="716" t="e">
        <f ca="1">_xll.BDP($T234,$AI$1)</f>
        <v>#NAME?</v>
      </c>
      <c r="AJ234" s="716" t="e">
        <f ca="1">_xll.BDP($T234,$AJ$1)</f>
        <v>#NAME?</v>
      </c>
      <c r="AK234" s="721" t="e">
        <f ca="1">VLOOKUP(AJ234,Values!$E$2:$F$8,2,)</f>
        <v>#NAME?</v>
      </c>
      <c r="AL234" s="719" t="e">
        <f ca="1">_xll.BDP($T234,$AL$1)</f>
        <v>#NAME?</v>
      </c>
      <c r="AM234" s="719" t="e">
        <f ca="1">_xll.BDP($T234,$AM$1)</f>
        <v>#NAME?</v>
      </c>
      <c r="AN234" s="719" t="e">
        <f ca="1">_xll.BDP($T234,$AN$1)</f>
        <v>#NAME?</v>
      </c>
      <c r="AO234" s="719" t="str">
        <f t="shared" si="49"/>
        <v>12y sub hldco</v>
      </c>
      <c r="AP234" s="775" t="e">
        <f ca="1">_xll.BDP(T234,"YRS_TO_MTY_ISSUE")</f>
        <v>#NAME?</v>
      </c>
      <c r="AQ234" s="794">
        <f t="shared" si="53"/>
        <v>12</v>
      </c>
      <c r="AR234" s="795">
        <v>12</v>
      </c>
      <c r="AS234" s="719" t="e">
        <f ca="1">_xll.BDP($T234,AS$1)</f>
        <v>#NAME?</v>
      </c>
      <c r="AT234" s="719" t="e">
        <f ca="1">_xll.BDP(T234,$AT$1)</f>
        <v>#NAME?</v>
      </c>
      <c r="AU234" s="719" t="e">
        <f ca="1">_xll.BDP(T234,$AU$1)</f>
        <v>#NAME?</v>
      </c>
      <c r="AV234" s="719" t="e">
        <f ca="1">_xll.BDP($T234,AV$1)</f>
        <v>#NAME?</v>
      </c>
      <c r="AW234" s="719" t="e">
        <f t="shared" ca="1" si="50"/>
        <v>#NAME?</v>
      </c>
      <c r="AX234" s="719" t="e">
        <f ca="1">_xll.BDP(T234,$AX$1)</f>
        <v>#NAME?</v>
      </c>
      <c r="AY234" s="719" t="e">
        <f t="shared" ca="1" si="51"/>
        <v>#NAME?</v>
      </c>
      <c r="AZ234" s="719" t="e">
        <f t="shared" ca="1" si="52"/>
        <v>#NAME?</v>
      </c>
      <c r="BA234" s="719" t="e">
        <f ca="1">VLOOKUP(X234,Values!$H$2:$I$15,2,FALSE)</f>
        <v>#NAME?</v>
      </c>
    </row>
    <row r="235" spans="1:53" s="706" customFormat="1" ht="12.75" customHeight="1" x14ac:dyDescent="0.3">
      <c r="A235" s="707">
        <v>41976</v>
      </c>
      <c r="B235" s="915" t="s">
        <v>8466</v>
      </c>
      <c r="C235" s="916" t="s">
        <v>218</v>
      </c>
      <c r="D235" s="709">
        <v>400</v>
      </c>
      <c r="E235" s="708" t="s">
        <v>37</v>
      </c>
      <c r="F235" s="710">
        <v>43814</v>
      </c>
      <c r="G235" s="711" t="s">
        <v>6025</v>
      </c>
      <c r="H235" s="712" t="s">
        <v>579</v>
      </c>
      <c r="I235" s="761" t="s">
        <v>946</v>
      </c>
      <c r="J235" s="761" t="s">
        <v>3627</v>
      </c>
      <c r="K235" s="712">
        <v>-20</v>
      </c>
      <c r="L235" s="714"/>
      <c r="M235" s="712"/>
      <c r="N235" s="706" t="s">
        <v>551</v>
      </c>
      <c r="O235" s="712">
        <v>6.25</v>
      </c>
      <c r="P235" s="708" t="s">
        <v>4180</v>
      </c>
      <c r="Q235" s="714"/>
      <c r="R235" s="708">
        <v>-1</v>
      </c>
      <c r="S235" s="708" t="s">
        <v>8544</v>
      </c>
      <c r="T235" s="715" t="str">
        <f t="shared" si="46"/>
        <v>EK6411269 Corp</v>
      </c>
      <c r="U235" s="716" t="e">
        <f ca="1">_xll.BDP($T235,$U$1)</f>
        <v>#NAME?</v>
      </c>
      <c r="V235" s="715">
        <f t="shared" si="47"/>
        <v>12</v>
      </c>
      <c r="W235" s="715">
        <f t="shared" si="48"/>
        <v>49</v>
      </c>
      <c r="X235" s="717" t="e">
        <f ca="1">_xll.BDP($T235,X$1)</f>
        <v>#NAME?</v>
      </c>
      <c r="Y235" s="717" t="e">
        <f ca="1">_xll.BDP($T235,$Y$1)</f>
        <v>#NAME?</v>
      </c>
      <c r="Z235" s="717" t="e">
        <f ca="1">_xll.BDP($T235,Z$1)</f>
        <v>#NAME?</v>
      </c>
      <c r="AA235" s="718" t="e">
        <f ca="1">IF(Z235="FLOATING",J235,(_xll.BDP($T235,AA$1)/100))</f>
        <v>#NAME?</v>
      </c>
      <c r="AB235" s="719" t="e">
        <f ca="1">_xll.BDP(T235,$AB$1)</f>
        <v>#NAME?</v>
      </c>
      <c r="AC235" s="720" t="e">
        <f ca="1">_xll.BDP($T235,AC$1)</f>
        <v>#NAME?</v>
      </c>
      <c r="AD235" s="719" t="e">
        <f ca="1">_xll.BDP($T235,AD$1)</f>
        <v>#NAME?</v>
      </c>
      <c r="AE235" s="715" t="e">
        <f ca="1">_xll.BDP($T235,AE$1)</f>
        <v>#NAME?</v>
      </c>
      <c r="AF235" s="719" t="e">
        <f ca="1">_xll.BDP($T235,AF$1)</f>
        <v>#NAME?</v>
      </c>
      <c r="AG235" s="719" t="e">
        <f ca="1">VLOOKUP(AE235,Values!$A$1:$C$12,2,FALSE)</f>
        <v>#NAME?</v>
      </c>
      <c r="AH235" s="716" t="e">
        <f ca="1">_xll.BDP($T235,$AH$1)</f>
        <v>#NAME?</v>
      </c>
      <c r="AI235" s="716" t="e">
        <f ca="1">_xll.BDP($T235,$AI$1)</f>
        <v>#NAME?</v>
      </c>
      <c r="AJ235" s="716" t="e">
        <f ca="1">_xll.BDP($T235,$AJ$1)</f>
        <v>#NAME?</v>
      </c>
      <c r="AK235" s="721" t="e">
        <f ca="1">VLOOKUP(AJ235,Values!$E$2:$F$8,2,)</f>
        <v>#NAME?</v>
      </c>
      <c r="AL235" s="719" t="e">
        <f ca="1">_xll.BDP($T235,$AL$1)</f>
        <v>#NAME?</v>
      </c>
      <c r="AM235" s="719" t="e">
        <f ca="1">_xll.BDP($T235,$AM$1)</f>
        <v>#NAME?</v>
      </c>
      <c r="AN235" s="719" t="e">
        <f ca="1">_xll.BDP($T235,$AN$1)</f>
        <v>#NAME?</v>
      </c>
      <c r="AO235" s="719" t="str">
        <f t="shared" si="49"/>
        <v>5yr</v>
      </c>
      <c r="AP235" s="775" t="e">
        <f ca="1">_xll.BDP(T235,"YRS_TO_MTY_ISSUE")</f>
        <v>#NAME?</v>
      </c>
      <c r="AQ235" s="794">
        <f t="shared" si="53"/>
        <v>5</v>
      </c>
      <c r="AR235" s="795">
        <v>5</v>
      </c>
      <c r="AS235" s="719" t="e">
        <f ca="1">_xll.BDP($T235,AS$1)</f>
        <v>#NAME?</v>
      </c>
      <c r="AT235" s="719" t="e">
        <f ca="1">_xll.BDP(T235,$AT$1)</f>
        <v>#NAME?</v>
      </c>
      <c r="AU235" s="719" t="e">
        <f ca="1">_xll.BDP(T235,$AU$1)</f>
        <v>#NAME?</v>
      </c>
      <c r="AV235" s="719" t="e">
        <f ca="1">_xll.BDP($T235,AV$1)</f>
        <v>#NAME?</v>
      </c>
      <c r="AW235" s="719" t="e">
        <f t="shared" ca="1" si="50"/>
        <v>#NAME?</v>
      </c>
      <c r="AX235" s="719" t="e">
        <f ca="1">_xll.BDP(T235,$AX$1)</f>
        <v>#NAME?</v>
      </c>
      <c r="AY235" s="719" t="e">
        <f t="shared" ca="1" si="51"/>
        <v>#NAME?</v>
      </c>
      <c r="AZ235" s="719" t="e">
        <f t="shared" ca="1" si="52"/>
        <v>#NAME?</v>
      </c>
      <c r="BA235" s="719" t="e">
        <f ca="1">VLOOKUP(X235,Values!$H$2:$I$15,2,FALSE)</f>
        <v>#NAME?</v>
      </c>
    </row>
    <row r="236" spans="1:53" s="706" customFormat="1" ht="12.75" customHeight="1" x14ac:dyDescent="0.3">
      <c r="A236" s="707">
        <v>41976</v>
      </c>
      <c r="B236" s="915" t="s">
        <v>8467</v>
      </c>
      <c r="C236" s="916" t="s">
        <v>218</v>
      </c>
      <c r="D236" s="709">
        <v>600</v>
      </c>
      <c r="E236" s="708" t="s">
        <v>2331</v>
      </c>
      <c r="F236" s="710">
        <v>49293</v>
      </c>
      <c r="G236" s="711" t="s">
        <v>6025</v>
      </c>
      <c r="H236" s="712" t="s">
        <v>591</v>
      </c>
      <c r="I236" s="761" t="s">
        <v>6672</v>
      </c>
      <c r="J236" s="761" t="s">
        <v>6673</v>
      </c>
      <c r="K236" s="712">
        <v>-20</v>
      </c>
      <c r="L236" s="714"/>
      <c r="M236" s="712"/>
      <c r="N236" s="706" t="s">
        <v>3661</v>
      </c>
      <c r="O236" s="712">
        <v>5</v>
      </c>
      <c r="P236" s="708" t="s">
        <v>8468</v>
      </c>
      <c r="Q236" s="714"/>
      <c r="R236" s="708">
        <v>8.75</v>
      </c>
      <c r="S236" s="708" t="s">
        <v>8543</v>
      </c>
      <c r="T236" s="715" t="str">
        <f t="shared" si="46"/>
        <v>EK6411145 Corp</v>
      </c>
      <c r="U236" s="716" t="e">
        <f ca="1">_xll.BDP($T236,$U$1)</f>
        <v>#NAME?</v>
      </c>
      <c r="V236" s="715">
        <f t="shared" si="47"/>
        <v>12</v>
      </c>
      <c r="W236" s="715">
        <f t="shared" si="48"/>
        <v>49</v>
      </c>
      <c r="X236" s="717" t="e">
        <f ca="1">_xll.BDP($T236,X$1)</f>
        <v>#NAME?</v>
      </c>
      <c r="Y236" s="717" t="e">
        <f ca="1">_xll.BDP($T236,$Y$1)</f>
        <v>#NAME?</v>
      </c>
      <c r="Z236" s="717" t="e">
        <f ca="1">_xll.BDP($T236,Z$1)</f>
        <v>#NAME?</v>
      </c>
      <c r="AA236" s="718" t="e">
        <f ca="1">IF(Z236="FLOATING",J236,(_xll.BDP($T236,AA$1)/100))</f>
        <v>#NAME?</v>
      </c>
      <c r="AB236" s="719" t="e">
        <f ca="1">_xll.BDP(T236,$AB$1)</f>
        <v>#NAME?</v>
      </c>
      <c r="AC236" s="720" t="e">
        <f ca="1">_xll.BDP($T236,AC$1)</f>
        <v>#NAME?</v>
      </c>
      <c r="AD236" s="719" t="e">
        <f ca="1">_xll.BDP($T236,AD$1)</f>
        <v>#NAME?</v>
      </c>
      <c r="AE236" s="715" t="e">
        <f ca="1">_xll.BDP($T236,AE$1)</f>
        <v>#NAME?</v>
      </c>
      <c r="AF236" s="719" t="e">
        <f ca="1">_xll.BDP($T236,AF$1)</f>
        <v>#NAME?</v>
      </c>
      <c r="AG236" s="719" t="e">
        <f ca="1">VLOOKUP(AE236,Values!$A$1:$C$12,2,FALSE)</f>
        <v>#NAME?</v>
      </c>
      <c r="AH236" s="716" t="e">
        <f ca="1">_xll.BDP($T236,$AH$1)</f>
        <v>#NAME?</v>
      </c>
      <c r="AI236" s="716" t="e">
        <f ca="1">_xll.BDP($T236,$AI$1)</f>
        <v>#NAME?</v>
      </c>
      <c r="AJ236" s="716" t="e">
        <f ca="1">_xll.BDP($T236,$AJ$1)</f>
        <v>#NAME?</v>
      </c>
      <c r="AK236" s="721" t="e">
        <f ca="1">VLOOKUP(AJ236,Values!$E$2:$F$8,2,)</f>
        <v>#NAME?</v>
      </c>
      <c r="AL236" s="719" t="e">
        <f ca="1">_xll.BDP($T236,$AL$1)</f>
        <v>#NAME?</v>
      </c>
      <c r="AM236" s="719" t="e">
        <f ca="1">_xll.BDP($T236,$AM$1)</f>
        <v>#NAME?</v>
      </c>
      <c r="AN236" s="719" t="e">
        <f ca="1">_xll.BDP($T236,$AN$1)</f>
        <v>#NAME?</v>
      </c>
      <c r="AO236" s="719" t="str">
        <f t="shared" si="49"/>
        <v>20yr</v>
      </c>
      <c r="AP236" s="775" t="e">
        <f ca="1">_xll.BDP(T236,"YRS_TO_MTY_ISSUE")</f>
        <v>#NAME?</v>
      </c>
      <c r="AQ236" s="794">
        <f t="shared" si="53"/>
        <v>20</v>
      </c>
      <c r="AR236" s="795">
        <v>20</v>
      </c>
      <c r="AS236" s="719" t="e">
        <f ca="1">_xll.BDP($T236,AS$1)</f>
        <v>#NAME?</v>
      </c>
      <c r="AT236" s="719" t="e">
        <f ca="1">_xll.BDP(T236,$AT$1)</f>
        <v>#NAME?</v>
      </c>
      <c r="AU236" s="719" t="e">
        <f ca="1">_xll.BDP(T236,$AU$1)</f>
        <v>#NAME?</v>
      </c>
      <c r="AV236" s="719" t="e">
        <f ca="1">_xll.BDP($T236,AV$1)</f>
        <v>#NAME?</v>
      </c>
      <c r="AW236" s="719" t="e">
        <f t="shared" ca="1" si="50"/>
        <v>#NAME?</v>
      </c>
      <c r="AX236" s="719" t="e">
        <f ca="1">_xll.BDP(T236,$AX$1)</f>
        <v>#NAME?</v>
      </c>
      <c r="AY236" s="719" t="e">
        <f t="shared" ca="1" si="51"/>
        <v>#NAME?</v>
      </c>
      <c r="AZ236" s="719" t="e">
        <f t="shared" ca="1" si="52"/>
        <v>#NAME?</v>
      </c>
      <c r="BA236" s="719" t="e">
        <f ca="1">VLOOKUP(X236,Values!$H$2:$I$15,2,FALSE)</f>
        <v>#NAME?</v>
      </c>
    </row>
    <row r="237" spans="1:53" s="706" customFormat="1" ht="12.75" customHeight="1" x14ac:dyDescent="0.3">
      <c r="A237" s="707">
        <v>41976</v>
      </c>
      <c r="B237" s="915" t="s">
        <v>8332</v>
      </c>
      <c r="C237" s="916" t="s">
        <v>11</v>
      </c>
      <c r="D237" s="709">
        <v>250</v>
      </c>
      <c r="E237" s="708" t="s">
        <v>6118</v>
      </c>
      <c r="F237" s="710">
        <v>52946</v>
      </c>
      <c r="G237" s="711" t="s">
        <v>8469</v>
      </c>
      <c r="H237" s="712" t="s">
        <v>1632</v>
      </c>
      <c r="I237" s="761" t="s">
        <v>3770</v>
      </c>
      <c r="J237" s="761" t="s">
        <v>594</v>
      </c>
      <c r="K237" s="712">
        <v>-2.5</v>
      </c>
      <c r="L237" s="714"/>
      <c r="M237" s="712"/>
      <c r="N237" s="706" t="s">
        <v>4643</v>
      </c>
      <c r="O237" s="712">
        <v>2.2000000000000002</v>
      </c>
      <c r="P237" s="708" t="s">
        <v>8470</v>
      </c>
      <c r="Q237" s="714"/>
      <c r="R237" s="708">
        <v>14</v>
      </c>
      <c r="S237" s="708" t="s">
        <v>8545</v>
      </c>
      <c r="T237" s="715" t="str">
        <f t="shared" si="46"/>
        <v>EK6412168 Corp</v>
      </c>
      <c r="U237" s="716" t="e">
        <f ca="1">_xll.BDP($T237,$U$1)</f>
        <v>#NAME?</v>
      </c>
      <c r="V237" s="715">
        <f t="shared" si="47"/>
        <v>12</v>
      </c>
      <c r="W237" s="715">
        <f t="shared" si="48"/>
        <v>49</v>
      </c>
      <c r="X237" s="717" t="e">
        <f ca="1">_xll.BDP($T237,X$1)</f>
        <v>#NAME?</v>
      </c>
      <c r="Y237" s="717" t="e">
        <f ca="1">_xll.BDP($T237,$Y$1)</f>
        <v>#NAME?</v>
      </c>
      <c r="Z237" s="717" t="e">
        <f ca="1">_xll.BDP($T237,Z$1)</f>
        <v>#NAME?</v>
      </c>
      <c r="AA237" s="718" t="e">
        <f ca="1">IF(Z237="FLOATING",J237,(_xll.BDP($T237,AA$1)/100))</f>
        <v>#NAME?</v>
      </c>
      <c r="AB237" s="719" t="e">
        <f ca="1">_xll.BDP(T237,$AB$1)</f>
        <v>#NAME?</v>
      </c>
      <c r="AC237" s="720" t="e">
        <f ca="1">_xll.BDP($T237,AC$1)</f>
        <v>#NAME?</v>
      </c>
      <c r="AD237" s="719" t="e">
        <f ca="1">_xll.BDP($T237,AD$1)</f>
        <v>#NAME?</v>
      </c>
      <c r="AE237" s="715" t="e">
        <f ca="1">_xll.BDP($T237,AE$1)</f>
        <v>#NAME?</v>
      </c>
      <c r="AF237" s="719" t="e">
        <f ca="1">_xll.BDP($T237,AF$1)</f>
        <v>#NAME?</v>
      </c>
      <c r="AG237" s="719" t="e">
        <f ca="1">VLOOKUP(AE237,Values!$A$1:$C$12,2,FALSE)</f>
        <v>#NAME?</v>
      </c>
      <c r="AH237" s="716" t="e">
        <f ca="1">_xll.BDP($T237,$AH$1)</f>
        <v>#NAME?</v>
      </c>
      <c r="AI237" s="716" t="e">
        <f ca="1">_xll.BDP($T237,$AI$1)</f>
        <v>#NAME?</v>
      </c>
      <c r="AJ237" s="716" t="e">
        <f ca="1">_xll.BDP($T237,$AJ$1)</f>
        <v>#NAME?</v>
      </c>
      <c r="AK237" s="721" t="e">
        <f ca="1">VLOOKUP(AJ237,Values!$E$2:$F$8,2,)</f>
        <v>#NAME?</v>
      </c>
      <c r="AL237" s="719" t="e">
        <f ca="1">_xll.BDP($T237,$AL$1)</f>
        <v>#NAME?</v>
      </c>
      <c r="AM237" s="719" t="e">
        <f ca="1">_xll.BDP($T237,$AM$1)</f>
        <v>#NAME?</v>
      </c>
      <c r="AN237" s="719" t="e">
        <f ca="1">_xll.BDP($T237,$AN$1)</f>
        <v>#NAME?</v>
      </c>
      <c r="AO237" s="719" t="str">
        <f t="shared" si="49"/>
        <v>30nc10</v>
      </c>
      <c r="AP237" s="775" t="e">
        <f ca="1">_xll.BDP(T237,"YRS_TO_MTY_ISSUE")</f>
        <v>#NAME?</v>
      </c>
      <c r="AQ237" s="794">
        <f t="shared" si="53"/>
        <v>30</v>
      </c>
      <c r="AR237" s="795">
        <v>30</v>
      </c>
      <c r="AS237" s="719" t="e">
        <f ca="1">_xll.BDP($T237,AS$1)</f>
        <v>#NAME?</v>
      </c>
      <c r="AT237" s="719" t="e">
        <f ca="1">_xll.BDP(T237,$AT$1)</f>
        <v>#NAME?</v>
      </c>
      <c r="AU237" s="719" t="e">
        <f ca="1">_xll.BDP(T237,$AU$1)</f>
        <v>#NAME?</v>
      </c>
      <c r="AV237" s="719" t="e">
        <f ca="1">_xll.BDP($T237,AV$1)</f>
        <v>#NAME?</v>
      </c>
      <c r="AW237" s="719" t="e">
        <f t="shared" ca="1" si="50"/>
        <v>#NAME?</v>
      </c>
      <c r="AX237" s="719" t="e">
        <f ca="1">_xll.BDP(T237,$AX$1)</f>
        <v>#NAME?</v>
      </c>
      <c r="AY237" s="719" t="e">
        <f t="shared" ca="1" si="51"/>
        <v>#NAME?</v>
      </c>
      <c r="AZ237" s="719" t="e">
        <f t="shared" ca="1" si="52"/>
        <v>#NAME?</v>
      </c>
      <c r="BA237" s="719" t="e">
        <f ca="1">VLOOKUP(X237,Values!$H$2:$I$15,2,FALSE)</f>
        <v>#NAME?</v>
      </c>
    </row>
    <row r="238" spans="1:53" s="706" customFormat="1" ht="12.75" customHeight="1" x14ac:dyDescent="0.3">
      <c r="A238" s="707">
        <v>41976</v>
      </c>
      <c r="B238" s="915" t="s">
        <v>8471</v>
      </c>
      <c r="C238" s="916" t="s">
        <v>949</v>
      </c>
      <c r="D238" s="709">
        <v>200</v>
      </c>
      <c r="E238" s="708" t="s">
        <v>4064</v>
      </c>
      <c r="F238" s="710">
        <v>43845</v>
      </c>
      <c r="G238" s="711" t="s">
        <v>8472</v>
      </c>
      <c r="H238" s="712" t="s">
        <v>2299</v>
      </c>
      <c r="I238" s="761" t="s">
        <v>2299</v>
      </c>
      <c r="J238" s="761" t="s">
        <v>8473</v>
      </c>
      <c r="K238" s="712">
        <v>-12.5</v>
      </c>
      <c r="L238" s="714"/>
      <c r="M238" s="712"/>
      <c r="N238" s="706" t="s">
        <v>242</v>
      </c>
      <c r="O238" s="712">
        <v>1.25</v>
      </c>
      <c r="P238" s="708" t="s">
        <v>8474</v>
      </c>
      <c r="Q238" s="714"/>
      <c r="R238" s="708">
        <v>8.5</v>
      </c>
      <c r="S238" s="708" t="s">
        <v>8546</v>
      </c>
      <c r="T238" s="715" t="str">
        <f t="shared" si="46"/>
        <v>EK6411624 Corp</v>
      </c>
      <c r="U238" s="716" t="e">
        <f ca="1">_xll.BDP($T238,$U$1)</f>
        <v>#NAME?</v>
      </c>
      <c r="V238" s="715">
        <f t="shared" si="47"/>
        <v>12</v>
      </c>
      <c r="W238" s="715">
        <f t="shared" si="48"/>
        <v>49</v>
      </c>
      <c r="X238" s="717" t="e">
        <f ca="1">_xll.BDP($T238,X$1)</f>
        <v>#NAME?</v>
      </c>
      <c r="Y238" s="717" t="e">
        <f ca="1">_xll.BDP($T238,$Y$1)</f>
        <v>#NAME?</v>
      </c>
      <c r="Z238" s="717" t="e">
        <f ca="1">_xll.BDP($T238,Z$1)</f>
        <v>#NAME?</v>
      </c>
      <c r="AA238" s="718" t="e">
        <f ca="1">IF(Z238="FLOATING",J238,(_xll.BDP($T238,AA$1)/100))</f>
        <v>#NAME?</v>
      </c>
      <c r="AB238" s="719" t="e">
        <f ca="1">_xll.BDP(T238,$AB$1)</f>
        <v>#NAME?</v>
      </c>
      <c r="AC238" s="720" t="e">
        <f ca="1">_xll.BDP($T238,AC$1)</f>
        <v>#NAME?</v>
      </c>
      <c r="AD238" s="719" t="e">
        <f ca="1">_xll.BDP($T238,AD$1)</f>
        <v>#NAME?</v>
      </c>
      <c r="AE238" s="715" t="e">
        <f ca="1">_xll.BDP($T238,AE$1)</f>
        <v>#NAME?</v>
      </c>
      <c r="AF238" s="719" t="e">
        <f ca="1">_xll.BDP($T238,AF$1)</f>
        <v>#NAME?</v>
      </c>
      <c r="AG238" s="719" t="e">
        <f ca="1">VLOOKUP(AE238,Values!$A$1:$C$12,2,FALSE)</f>
        <v>#NAME?</v>
      </c>
      <c r="AH238" s="716" t="e">
        <f ca="1">_xll.BDP($T238,$AH$1)</f>
        <v>#NAME?</v>
      </c>
      <c r="AI238" s="716" t="e">
        <f ca="1">_xll.BDP($T238,$AI$1)</f>
        <v>#NAME?</v>
      </c>
      <c r="AJ238" s="716" t="e">
        <f ca="1">_xll.BDP($T238,$AJ$1)</f>
        <v>#NAME?</v>
      </c>
      <c r="AK238" s="721" t="e">
        <f ca="1">VLOOKUP(AJ238,Values!$E$2:$F$8,2,)</f>
        <v>#NAME?</v>
      </c>
      <c r="AL238" s="719" t="e">
        <f ca="1">_xll.BDP($T238,$AL$1)</f>
        <v>#NAME?</v>
      </c>
      <c r="AM238" s="719" t="e">
        <f ca="1">_xll.BDP($T238,$AM$1)</f>
        <v>#NAME?</v>
      </c>
      <c r="AN238" s="719" t="e">
        <f ca="1">_xll.BDP($T238,$AN$1)</f>
        <v>#NAME?</v>
      </c>
      <c r="AO238" s="719" t="str">
        <f t="shared" si="49"/>
        <v>5yr hldco</v>
      </c>
      <c r="AP238" s="775" t="e">
        <f ca="1">_xll.BDP(T238,"YRS_TO_MTY_ISSUE")</f>
        <v>#NAME?</v>
      </c>
      <c r="AQ238" s="794">
        <f t="shared" si="53"/>
        <v>5.0999999999999996</v>
      </c>
      <c r="AR238" s="795">
        <v>5</v>
      </c>
      <c r="AS238" s="719" t="e">
        <f ca="1">_xll.BDP($T238,AS$1)</f>
        <v>#NAME?</v>
      </c>
      <c r="AT238" s="719" t="e">
        <f ca="1">_xll.BDP(T238,$AT$1)</f>
        <v>#NAME?</v>
      </c>
      <c r="AU238" s="719" t="e">
        <f ca="1">_xll.BDP(T238,$AU$1)</f>
        <v>#NAME?</v>
      </c>
      <c r="AV238" s="719" t="e">
        <f ca="1">_xll.BDP($T238,AV$1)</f>
        <v>#NAME?</v>
      </c>
      <c r="AW238" s="719" t="e">
        <f t="shared" ca="1" si="50"/>
        <v>#NAME?</v>
      </c>
      <c r="AX238" s="719" t="e">
        <f ca="1">_xll.BDP(T238,$AX$1)</f>
        <v>#NAME?</v>
      </c>
      <c r="AY238" s="719" t="e">
        <f t="shared" ca="1" si="51"/>
        <v>#NAME?</v>
      </c>
      <c r="AZ238" s="719" t="e">
        <f t="shared" ca="1" si="52"/>
        <v>#NAME?</v>
      </c>
      <c r="BA238" s="719" t="e">
        <f ca="1">VLOOKUP(X238,Values!$H$2:$I$15,2,FALSE)</f>
        <v>#NAME?</v>
      </c>
    </row>
    <row r="239" spans="1:53" s="706" customFormat="1" ht="12.75" customHeight="1" x14ac:dyDescent="0.3">
      <c r="A239" s="707">
        <v>41976</v>
      </c>
      <c r="B239" s="915" t="s">
        <v>8475</v>
      </c>
      <c r="C239" s="916" t="s">
        <v>949</v>
      </c>
      <c r="D239" s="709">
        <v>1300</v>
      </c>
      <c r="E239" s="708" t="s">
        <v>4064</v>
      </c>
      <c r="F239" s="710">
        <v>43845</v>
      </c>
      <c r="G239" s="711" t="s">
        <v>8472</v>
      </c>
      <c r="H239" s="712" t="s">
        <v>151</v>
      </c>
      <c r="I239" s="761" t="s">
        <v>3764</v>
      </c>
      <c r="J239" s="761" t="s">
        <v>216</v>
      </c>
      <c r="K239" s="712">
        <v>-12.5</v>
      </c>
      <c r="L239" s="714"/>
      <c r="M239" s="712"/>
      <c r="N239" s="706" t="s">
        <v>254</v>
      </c>
      <c r="O239" s="712">
        <v>2.08</v>
      </c>
      <c r="P239" s="708" t="s">
        <v>8476</v>
      </c>
      <c r="Q239" s="714"/>
      <c r="R239" s="708">
        <v>8.5</v>
      </c>
      <c r="S239" s="708" t="s">
        <v>8547</v>
      </c>
      <c r="T239" s="715" t="str">
        <f t="shared" si="46"/>
        <v>EK6411384 Corp</v>
      </c>
      <c r="U239" s="716" t="e">
        <f ca="1">_xll.BDP($T239,$U$1)</f>
        <v>#NAME?</v>
      </c>
      <c r="V239" s="715">
        <f t="shared" si="47"/>
        <v>12</v>
      </c>
      <c r="W239" s="715">
        <f t="shared" si="48"/>
        <v>49</v>
      </c>
      <c r="X239" s="717" t="e">
        <f ca="1">_xll.BDP($T239,X$1)</f>
        <v>#NAME?</v>
      </c>
      <c r="Y239" s="717" t="e">
        <f ca="1">_xll.BDP($T239,$Y$1)</f>
        <v>#NAME?</v>
      </c>
      <c r="Z239" s="717" t="e">
        <f ca="1">_xll.BDP($T239,Z$1)</f>
        <v>#NAME?</v>
      </c>
      <c r="AA239" s="718" t="e">
        <f ca="1">IF(Z239="FLOATING",J239,(_xll.BDP($T239,AA$1)/100))</f>
        <v>#NAME?</v>
      </c>
      <c r="AB239" s="719" t="e">
        <f ca="1">_xll.BDP(T239,$AB$1)</f>
        <v>#NAME?</v>
      </c>
      <c r="AC239" s="720" t="e">
        <f ca="1">_xll.BDP($T239,AC$1)</f>
        <v>#NAME?</v>
      </c>
      <c r="AD239" s="719" t="e">
        <f ca="1">_xll.BDP($T239,AD$1)</f>
        <v>#NAME?</v>
      </c>
      <c r="AE239" s="715" t="e">
        <f ca="1">_xll.BDP($T239,AE$1)</f>
        <v>#NAME?</v>
      </c>
      <c r="AF239" s="719" t="e">
        <f ca="1">_xll.BDP($T239,AF$1)</f>
        <v>#NAME?</v>
      </c>
      <c r="AG239" s="719" t="e">
        <f ca="1">VLOOKUP(AE239,Values!$A$1:$C$12,2,FALSE)</f>
        <v>#NAME?</v>
      </c>
      <c r="AH239" s="716" t="e">
        <f ca="1">_xll.BDP($T239,$AH$1)</f>
        <v>#NAME?</v>
      </c>
      <c r="AI239" s="716" t="e">
        <f ca="1">_xll.BDP($T239,$AI$1)</f>
        <v>#NAME?</v>
      </c>
      <c r="AJ239" s="716" t="e">
        <f ca="1">_xll.BDP($T239,$AJ$1)</f>
        <v>#NAME?</v>
      </c>
      <c r="AK239" s="721" t="e">
        <f ca="1">VLOOKUP(AJ239,Values!$E$2:$F$8,2,)</f>
        <v>#NAME?</v>
      </c>
      <c r="AL239" s="719" t="e">
        <f ca="1">_xll.BDP($T239,$AL$1)</f>
        <v>#NAME?</v>
      </c>
      <c r="AM239" s="719" t="e">
        <f ca="1">_xll.BDP($T239,$AM$1)</f>
        <v>#NAME?</v>
      </c>
      <c r="AN239" s="719" t="e">
        <f ca="1">_xll.BDP($T239,$AN$1)</f>
        <v>#NAME?</v>
      </c>
      <c r="AO239" s="719" t="str">
        <f t="shared" si="49"/>
        <v>5yr hldco</v>
      </c>
      <c r="AP239" s="775" t="e">
        <f ca="1">_xll.BDP(T239,"YRS_TO_MTY_ISSUE")</f>
        <v>#NAME?</v>
      </c>
      <c r="AQ239" s="794">
        <f t="shared" si="53"/>
        <v>5.0999999999999996</v>
      </c>
      <c r="AR239" s="795">
        <v>5</v>
      </c>
      <c r="AS239" s="719" t="e">
        <f ca="1">_xll.BDP($T239,AS$1)</f>
        <v>#NAME?</v>
      </c>
      <c r="AT239" s="719" t="e">
        <f ca="1">_xll.BDP(T239,$AT$1)</f>
        <v>#NAME?</v>
      </c>
      <c r="AU239" s="719" t="e">
        <f ca="1">_xll.BDP(T239,$AU$1)</f>
        <v>#NAME?</v>
      </c>
      <c r="AV239" s="719" t="e">
        <f ca="1">_xll.BDP($T239,AV$1)</f>
        <v>#NAME?</v>
      </c>
      <c r="AW239" s="719" t="e">
        <f t="shared" ca="1" si="50"/>
        <v>#NAME?</v>
      </c>
      <c r="AX239" s="719" t="e">
        <f ca="1">_xll.BDP(T239,$AX$1)</f>
        <v>#NAME?</v>
      </c>
      <c r="AY239" s="719" t="e">
        <f t="shared" ca="1" si="51"/>
        <v>#NAME?</v>
      </c>
      <c r="AZ239" s="719" t="e">
        <f t="shared" ca="1" si="52"/>
        <v>#NAME?</v>
      </c>
      <c r="BA239" s="719" t="e">
        <f ca="1">VLOOKUP(X239,Values!$H$2:$I$15,2,FALSE)</f>
        <v>#NAME?</v>
      </c>
    </row>
    <row r="240" spans="1:53" s="706" customFormat="1" ht="12.75" customHeight="1" x14ac:dyDescent="0.3">
      <c r="A240" s="707">
        <v>41976</v>
      </c>
      <c r="B240" s="915" t="s">
        <v>8244</v>
      </c>
      <c r="C240" s="916" t="s">
        <v>949</v>
      </c>
      <c r="D240" s="709">
        <v>450</v>
      </c>
      <c r="E240" s="708" t="s">
        <v>37</v>
      </c>
      <c r="F240" s="710">
        <v>43814</v>
      </c>
      <c r="G240" s="711" t="s">
        <v>8477</v>
      </c>
      <c r="H240" s="712" t="s">
        <v>713</v>
      </c>
      <c r="I240" s="761" t="s">
        <v>951</v>
      </c>
      <c r="J240" s="761" t="s">
        <v>4115</v>
      </c>
      <c r="K240" s="712">
        <v>-12.5</v>
      </c>
      <c r="L240" s="714"/>
      <c r="M240" s="712"/>
      <c r="N240" s="706" t="s">
        <v>3748</v>
      </c>
      <c r="O240" s="712">
        <v>3.56</v>
      </c>
      <c r="P240" s="708" t="s">
        <v>1917</v>
      </c>
      <c r="Q240" s="714"/>
      <c r="R240" s="708">
        <v>13</v>
      </c>
      <c r="S240" s="708" t="s">
        <v>8548</v>
      </c>
      <c r="T240" s="715" t="str">
        <f t="shared" si="46"/>
        <v>EK6409107 Corp</v>
      </c>
      <c r="U240" s="716" t="e">
        <f ca="1">_xll.BDP($T240,$U$1)</f>
        <v>#NAME?</v>
      </c>
      <c r="V240" s="715">
        <f t="shared" si="47"/>
        <v>12</v>
      </c>
      <c r="W240" s="715">
        <f t="shared" si="48"/>
        <v>49</v>
      </c>
      <c r="X240" s="717" t="e">
        <f ca="1">_xll.BDP($T240,X$1)</f>
        <v>#NAME?</v>
      </c>
      <c r="Y240" s="717" t="e">
        <f ca="1">_xll.BDP($T240,$Y$1)</f>
        <v>#NAME?</v>
      </c>
      <c r="Z240" s="717" t="e">
        <f ca="1">_xll.BDP($T240,Z$1)</f>
        <v>#NAME?</v>
      </c>
      <c r="AA240" s="718" t="e">
        <f ca="1">IF(Z240="FLOATING",J240,(_xll.BDP($T240,AA$1)/100))</f>
        <v>#NAME?</v>
      </c>
      <c r="AB240" s="719" t="e">
        <f ca="1">_xll.BDP(T240,$AB$1)</f>
        <v>#NAME?</v>
      </c>
      <c r="AC240" s="720" t="e">
        <f ca="1">_xll.BDP($T240,AC$1)</f>
        <v>#NAME?</v>
      </c>
      <c r="AD240" s="719" t="e">
        <f ca="1">_xll.BDP($T240,AD$1)</f>
        <v>#NAME?</v>
      </c>
      <c r="AE240" s="715" t="e">
        <f ca="1">_xll.BDP($T240,AE$1)</f>
        <v>#NAME?</v>
      </c>
      <c r="AF240" s="719" t="e">
        <f ca="1">_xll.BDP($T240,AF$1)</f>
        <v>#NAME?</v>
      </c>
      <c r="AG240" s="719" t="e">
        <f ca="1">VLOOKUP(AE240,Values!$A$1:$C$12,2,FALSE)</f>
        <v>#NAME?</v>
      </c>
      <c r="AH240" s="716" t="e">
        <f ca="1">_xll.BDP($T240,$AH$1)</f>
        <v>#NAME?</v>
      </c>
      <c r="AI240" s="716" t="e">
        <f ca="1">_xll.BDP($T240,$AI$1)</f>
        <v>#NAME?</v>
      </c>
      <c r="AJ240" s="716" t="e">
        <f ca="1">_xll.BDP($T240,$AJ$1)</f>
        <v>#NAME?</v>
      </c>
      <c r="AK240" s="721" t="e">
        <f ca="1">VLOOKUP(AJ240,Values!$E$2:$F$8,2,)</f>
        <v>#NAME?</v>
      </c>
      <c r="AL240" s="719" t="e">
        <f ca="1">_xll.BDP($T240,$AL$1)</f>
        <v>#NAME?</v>
      </c>
      <c r="AM240" s="719" t="e">
        <f ca="1">_xll.BDP($T240,$AM$1)</f>
        <v>#NAME?</v>
      </c>
      <c r="AN240" s="719" t="e">
        <f ca="1">_xll.BDP($T240,$AN$1)</f>
        <v>#NAME?</v>
      </c>
      <c r="AO240" s="719" t="str">
        <f t="shared" si="49"/>
        <v>5yr</v>
      </c>
      <c r="AP240" s="775" t="e">
        <f ca="1">_xll.BDP(T240,"YRS_TO_MTY_ISSUE")</f>
        <v>#NAME?</v>
      </c>
      <c r="AQ240" s="794">
        <f t="shared" si="53"/>
        <v>5</v>
      </c>
      <c r="AR240" s="795">
        <v>5</v>
      </c>
      <c r="AS240" s="719" t="e">
        <f ca="1">_xll.BDP($T240,AS$1)</f>
        <v>#NAME?</v>
      </c>
      <c r="AT240" s="719" t="e">
        <f ca="1">_xll.BDP(T240,$AT$1)</f>
        <v>#NAME?</v>
      </c>
      <c r="AU240" s="719" t="e">
        <f ca="1">_xll.BDP(T240,$AU$1)</f>
        <v>#NAME?</v>
      </c>
      <c r="AV240" s="719" t="e">
        <f ca="1">_xll.BDP($T240,AV$1)</f>
        <v>#NAME?</v>
      </c>
      <c r="AW240" s="719" t="e">
        <f t="shared" ca="1" si="50"/>
        <v>#NAME?</v>
      </c>
      <c r="AX240" s="719" t="e">
        <f ca="1">_xll.BDP(T240,$AX$1)</f>
        <v>#NAME?</v>
      </c>
      <c r="AY240" s="719" t="e">
        <f t="shared" ca="1" si="51"/>
        <v>#NAME?</v>
      </c>
      <c r="AZ240" s="719" t="e">
        <f t="shared" ca="1" si="52"/>
        <v>#NAME?</v>
      </c>
      <c r="BA240" s="719" t="e">
        <f ca="1">VLOOKUP(X240,Values!$H$2:$I$15,2,FALSE)</f>
        <v>#NAME?</v>
      </c>
    </row>
    <row r="241" spans="1:53" s="706" customFormat="1" ht="12.75" customHeight="1" x14ac:dyDescent="0.3">
      <c r="A241" s="707">
        <v>41976</v>
      </c>
      <c r="B241" s="915" t="s">
        <v>8478</v>
      </c>
      <c r="C241" s="916" t="s">
        <v>949</v>
      </c>
      <c r="D241" s="709">
        <v>450</v>
      </c>
      <c r="E241" s="708" t="s">
        <v>66</v>
      </c>
      <c r="F241" s="710">
        <v>45641</v>
      </c>
      <c r="G241" s="711" t="s">
        <v>8477</v>
      </c>
      <c r="H241" s="712" t="s">
        <v>124</v>
      </c>
      <c r="I241" s="761" t="s">
        <v>1480</v>
      </c>
      <c r="J241" s="761" t="s">
        <v>718</v>
      </c>
      <c r="K241" s="712">
        <v>-10</v>
      </c>
      <c r="L241" s="714"/>
      <c r="M241" s="712"/>
      <c r="N241" s="706" t="s">
        <v>3748</v>
      </c>
      <c r="O241" s="712">
        <v>3.56</v>
      </c>
      <c r="P241" s="708" t="s">
        <v>1917</v>
      </c>
      <c r="Q241" s="714"/>
      <c r="R241" s="708">
        <v>13</v>
      </c>
      <c r="S241" s="708" t="s">
        <v>8550</v>
      </c>
      <c r="T241" s="715" t="str">
        <f t="shared" si="46"/>
        <v>EK6409404 Corp</v>
      </c>
      <c r="U241" s="716" t="e">
        <f ca="1">_xll.BDP($T241,$U$1)</f>
        <v>#NAME?</v>
      </c>
      <c r="V241" s="715">
        <f t="shared" si="47"/>
        <v>12</v>
      </c>
      <c r="W241" s="715">
        <f t="shared" si="48"/>
        <v>49</v>
      </c>
      <c r="X241" s="717" t="e">
        <f ca="1">_xll.BDP($T241,X$1)</f>
        <v>#NAME?</v>
      </c>
      <c r="Y241" s="717" t="e">
        <f ca="1">_xll.BDP($T241,$Y$1)</f>
        <v>#NAME?</v>
      </c>
      <c r="Z241" s="717" t="e">
        <f ca="1">_xll.BDP($T241,Z$1)</f>
        <v>#NAME?</v>
      </c>
      <c r="AA241" s="718" t="e">
        <f ca="1">IF(Z241="FLOATING",J241,(_xll.BDP($T241,AA$1)/100))</f>
        <v>#NAME?</v>
      </c>
      <c r="AB241" s="719" t="e">
        <f ca="1">_xll.BDP(T241,$AB$1)</f>
        <v>#NAME?</v>
      </c>
      <c r="AC241" s="720" t="e">
        <f ca="1">_xll.BDP($T241,AC$1)</f>
        <v>#NAME?</v>
      </c>
      <c r="AD241" s="719" t="e">
        <f ca="1">_xll.BDP($T241,AD$1)</f>
        <v>#NAME?</v>
      </c>
      <c r="AE241" s="715" t="e">
        <f ca="1">_xll.BDP($T241,AE$1)</f>
        <v>#NAME?</v>
      </c>
      <c r="AF241" s="719" t="e">
        <f ca="1">_xll.BDP($T241,AF$1)</f>
        <v>#NAME?</v>
      </c>
      <c r="AG241" s="719" t="e">
        <f ca="1">VLOOKUP(AE241,Values!$A$1:$C$12,2,FALSE)</f>
        <v>#NAME?</v>
      </c>
      <c r="AH241" s="716" t="e">
        <f ca="1">_xll.BDP($T241,$AH$1)</f>
        <v>#NAME?</v>
      </c>
      <c r="AI241" s="716" t="e">
        <f ca="1">_xll.BDP($T241,$AI$1)</f>
        <v>#NAME?</v>
      </c>
      <c r="AJ241" s="716" t="e">
        <f ca="1">_xll.BDP($T241,$AJ$1)</f>
        <v>#NAME?</v>
      </c>
      <c r="AK241" s="721" t="e">
        <f ca="1">VLOOKUP(AJ241,Values!$E$2:$F$8,2,)</f>
        <v>#NAME?</v>
      </c>
      <c r="AL241" s="719" t="e">
        <f ca="1">_xll.BDP($T241,$AL$1)</f>
        <v>#NAME?</v>
      </c>
      <c r="AM241" s="719" t="e">
        <f ca="1">_xll.BDP($T241,$AM$1)</f>
        <v>#NAME?</v>
      </c>
      <c r="AN241" s="719" t="e">
        <f ca="1">_xll.BDP($T241,$AN$1)</f>
        <v>#NAME?</v>
      </c>
      <c r="AO241" s="719" t="str">
        <f t="shared" si="49"/>
        <v>10yr</v>
      </c>
      <c r="AP241" s="775" t="e">
        <f ca="1">_xll.BDP(T241,"YRS_TO_MTY_ISSUE")</f>
        <v>#NAME?</v>
      </c>
      <c r="AQ241" s="794">
        <f t="shared" si="53"/>
        <v>10</v>
      </c>
      <c r="AR241" s="795">
        <v>10</v>
      </c>
      <c r="AS241" s="719" t="e">
        <f ca="1">_xll.BDP($T241,AS$1)</f>
        <v>#NAME?</v>
      </c>
      <c r="AT241" s="719" t="e">
        <f ca="1">_xll.BDP(T241,$AT$1)</f>
        <v>#NAME?</v>
      </c>
      <c r="AU241" s="719" t="e">
        <f ca="1">_xll.BDP(T241,$AU$1)</f>
        <v>#NAME?</v>
      </c>
      <c r="AV241" s="719" t="e">
        <f ca="1">_xll.BDP($T241,AV$1)</f>
        <v>#NAME?</v>
      </c>
      <c r="AW241" s="719" t="e">
        <f t="shared" ca="1" si="50"/>
        <v>#NAME?</v>
      </c>
      <c r="AX241" s="719" t="e">
        <f ca="1">_xll.BDP(T241,$AX$1)</f>
        <v>#NAME?</v>
      </c>
      <c r="AY241" s="719" t="e">
        <f t="shared" ca="1" si="51"/>
        <v>#NAME?</v>
      </c>
      <c r="AZ241" s="719" t="e">
        <f t="shared" ca="1" si="52"/>
        <v>#NAME?</v>
      </c>
      <c r="BA241" s="719" t="e">
        <f ca="1">VLOOKUP(X241,Values!$H$2:$I$15,2,FALSE)</f>
        <v>#NAME?</v>
      </c>
    </row>
    <row r="242" spans="1:53" s="706" customFormat="1" ht="12.75" customHeight="1" x14ac:dyDescent="0.3">
      <c r="A242" s="707">
        <v>41976</v>
      </c>
      <c r="B242" s="915" t="s">
        <v>8479</v>
      </c>
      <c r="C242" s="916" t="s">
        <v>949</v>
      </c>
      <c r="D242" s="709">
        <v>500</v>
      </c>
      <c r="E242" s="708" t="s">
        <v>117</v>
      </c>
      <c r="F242" s="710">
        <v>52946</v>
      </c>
      <c r="G242" s="711" t="s">
        <v>8477</v>
      </c>
      <c r="H242" s="712" t="s">
        <v>333</v>
      </c>
      <c r="I242" s="761" t="s">
        <v>774</v>
      </c>
      <c r="J242" s="761" t="s">
        <v>775</v>
      </c>
      <c r="K242" s="712">
        <v>-10</v>
      </c>
      <c r="L242" s="714"/>
      <c r="M242" s="712"/>
      <c r="N242" s="706" t="s">
        <v>432</v>
      </c>
      <c r="O242" s="712">
        <v>3</v>
      </c>
      <c r="P242" s="708" t="s">
        <v>1903</v>
      </c>
      <c r="Q242" s="714"/>
      <c r="R242" s="708">
        <v>12</v>
      </c>
      <c r="S242" s="708" t="s">
        <v>8549</v>
      </c>
      <c r="T242" s="715" t="str">
        <f t="shared" si="46"/>
        <v>EK6409529 Corp</v>
      </c>
      <c r="U242" s="716" t="e">
        <f ca="1">_xll.BDP($T242,$U$1)</f>
        <v>#NAME?</v>
      </c>
      <c r="V242" s="715">
        <f t="shared" si="47"/>
        <v>12</v>
      </c>
      <c r="W242" s="715">
        <f t="shared" si="48"/>
        <v>49</v>
      </c>
      <c r="X242" s="717" t="e">
        <f ca="1">_xll.BDP($T242,X$1)</f>
        <v>#NAME?</v>
      </c>
      <c r="Y242" s="717" t="e">
        <f ca="1">_xll.BDP($T242,$Y$1)</f>
        <v>#NAME?</v>
      </c>
      <c r="Z242" s="717" t="e">
        <f ca="1">_xll.BDP($T242,Z$1)</f>
        <v>#NAME?</v>
      </c>
      <c r="AA242" s="718" t="e">
        <f ca="1">IF(Z242="FLOATING",J242,(_xll.BDP($T242,AA$1)/100))</f>
        <v>#NAME?</v>
      </c>
      <c r="AB242" s="719" t="e">
        <f ca="1">_xll.BDP(T242,$AB$1)</f>
        <v>#NAME?</v>
      </c>
      <c r="AC242" s="720" t="e">
        <f ca="1">_xll.BDP($T242,AC$1)</f>
        <v>#NAME?</v>
      </c>
      <c r="AD242" s="719" t="e">
        <f ca="1">_xll.BDP($T242,AD$1)</f>
        <v>#NAME?</v>
      </c>
      <c r="AE242" s="715" t="e">
        <f ca="1">_xll.BDP($T242,AE$1)</f>
        <v>#NAME?</v>
      </c>
      <c r="AF242" s="719" t="e">
        <f ca="1">_xll.BDP($T242,AF$1)</f>
        <v>#NAME?</v>
      </c>
      <c r="AG242" s="719" t="e">
        <f ca="1">VLOOKUP(AE242,Values!$A$1:$C$12,2,FALSE)</f>
        <v>#NAME?</v>
      </c>
      <c r="AH242" s="716" t="e">
        <f ca="1">_xll.BDP($T242,$AH$1)</f>
        <v>#NAME?</v>
      </c>
      <c r="AI242" s="716" t="e">
        <f ca="1">_xll.BDP($T242,$AI$1)</f>
        <v>#NAME?</v>
      </c>
      <c r="AJ242" s="716" t="e">
        <f ca="1">_xll.BDP($T242,$AJ$1)</f>
        <v>#NAME?</v>
      </c>
      <c r="AK242" s="721" t="e">
        <f ca="1">VLOOKUP(AJ242,Values!$E$2:$F$8,2,)</f>
        <v>#NAME?</v>
      </c>
      <c r="AL242" s="719" t="e">
        <f ca="1">_xll.BDP($T242,$AL$1)</f>
        <v>#NAME?</v>
      </c>
      <c r="AM242" s="719" t="e">
        <f ca="1">_xll.BDP($T242,$AM$1)</f>
        <v>#NAME?</v>
      </c>
      <c r="AN242" s="719" t="e">
        <f ca="1">_xll.BDP($T242,$AN$1)</f>
        <v>#NAME?</v>
      </c>
      <c r="AO242" s="719" t="str">
        <f t="shared" si="49"/>
        <v>30yr</v>
      </c>
      <c r="AP242" s="775" t="e">
        <f ca="1">_xll.BDP(T242,"YRS_TO_MTY_ISSUE")</f>
        <v>#NAME?</v>
      </c>
      <c r="AQ242" s="794">
        <f t="shared" si="53"/>
        <v>30</v>
      </c>
      <c r="AR242" s="795">
        <v>30</v>
      </c>
      <c r="AS242" s="719" t="e">
        <f ca="1">_xll.BDP($T242,AS$1)</f>
        <v>#NAME?</v>
      </c>
      <c r="AT242" s="719" t="e">
        <f ca="1">_xll.BDP(T242,$AT$1)</f>
        <v>#NAME?</v>
      </c>
      <c r="AU242" s="719" t="e">
        <f ca="1">_xll.BDP(T242,$AU$1)</f>
        <v>#NAME?</v>
      </c>
      <c r="AV242" s="719" t="e">
        <f ca="1">_xll.BDP($T242,AV$1)</f>
        <v>#NAME?</v>
      </c>
      <c r="AW242" s="719" t="e">
        <f t="shared" ca="1" si="50"/>
        <v>#NAME?</v>
      </c>
      <c r="AX242" s="719" t="e">
        <f ca="1">_xll.BDP(T242,$AX$1)</f>
        <v>#NAME?</v>
      </c>
      <c r="AY242" s="719" t="e">
        <f t="shared" ca="1" si="51"/>
        <v>#NAME?</v>
      </c>
      <c r="AZ242" s="719" t="e">
        <f t="shared" ca="1" si="52"/>
        <v>#NAME?</v>
      </c>
      <c r="BA242" s="719" t="e">
        <f ca="1">VLOOKUP(X242,Values!$H$2:$I$15,2,FALSE)</f>
        <v>#NAME?</v>
      </c>
    </row>
    <row r="243" spans="1:53" s="706" customFormat="1" ht="12.75" customHeight="1" x14ac:dyDescent="0.3">
      <c r="A243" s="707">
        <v>41976</v>
      </c>
      <c r="B243" s="915" t="s">
        <v>8480</v>
      </c>
      <c r="C243" s="916" t="s">
        <v>847</v>
      </c>
      <c r="D243" s="709">
        <v>300</v>
      </c>
      <c r="E243" s="708" t="s">
        <v>848</v>
      </c>
      <c r="F243" s="710">
        <v>45717</v>
      </c>
      <c r="G243" s="711" t="s">
        <v>8481</v>
      </c>
      <c r="H243" s="712" t="s">
        <v>597</v>
      </c>
      <c r="I243" s="761" t="s">
        <v>6921</v>
      </c>
      <c r="J243" s="761" t="s">
        <v>8482</v>
      </c>
      <c r="K243" s="712">
        <v>-15.5</v>
      </c>
      <c r="L243" s="714"/>
      <c r="M243" s="712"/>
      <c r="N243" s="706" t="s">
        <v>7084</v>
      </c>
      <c r="O243" s="712">
        <v>2.5</v>
      </c>
      <c r="P243" s="708" t="s">
        <v>2274</v>
      </c>
      <c r="Q243" s="714"/>
      <c r="R243" s="708">
        <v>4</v>
      </c>
      <c r="S243" s="708" t="s">
        <v>8551</v>
      </c>
      <c r="T243" s="715" t="str">
        <f t="shared" si="46"/>
        <v>EK6411988 Corp</v>
      </c>
      <c r="U243" s="716" t="e">
        <f ca="1">_xll.BDP($T243,$U$1)</f>
        <v>#NAME?</v>
      </c>
      <c r="V243" s="715">
        <f t="shared" si="47"/>
        <v>12</v>
      </c>
      <c r="W243" s="715">
        <f t="shared" si="48"/>
        <v>49</v>
      </c>
      <c r="X243" s="717" t="e">
        <f ca="1">_xll.BDP($T243,X$1)</f>
        <v>#NAME?</v>
      </c>
      <c r="Y243" s="717" t="e">
        <f ca="1">_xll.BDP($T243,$Y$1)</f>
        <v>#NAME?</v>
      </c>
      <c r="Z243" s="717" t="e">
        <f ca="1">_xll.BDP($T243,Z$1)</f>
        <v>#NAME?</v>
      </c>
      <c r="AA243" s="718" t="e">
        <f ca="1">IF(Z243="FLOATING",J243,(_xll.BDP($T243,AA$1)/100))</f>
        <v>#NAME?</v>
      </c>
      <c r="AB243" s="719" t="e">
        <f ca="1">_xll.BDP(T243,$AB$1)</f>
        <v>#NAME?</v>
      </c>
      <c r="AC243" s="720" t="e">
        <f ca="1">_xll.BDP($T243,AC$1)</f>
        <v>#NAME?</v>
      </c>
      <c r="AD243" s="719" t="e">
        <f ca="1">_xll.BDP($T243,AD$1)</f>
        <v>#NAME?</v>
      </c>
      <c r="AE243" s="715" t="e">
        <f ca="1">_xll.BDP($T243,AE$1)</f>
        <v>#NAME?</v>
      </c>
      <c r="AF243" s="719" t="e">
        <f ca="1">_xll.BDP($T243,AF$1)</f>
        <v>#NAME?</v>
      </c>
      <c r="AG243" s="719" t="e">
        <f ca="1">VLOOKUP(AE243,Values!$A$1:$C$12,2,FALSE)</f>
        <v>#NAME?</v>
      </c>
      <c r="AH243" s="716" t="e">
        <f ca="1">_xll.BDP($T243,$AH$1)</f>
        <v>#NAME?</v>
      </c>
      <c r="AI243" s="716" t="e">
        <f ca="1">_xll.BDP($T243,$AI$1)</f>
        <v>#NAME?</v>
      </c>
      <c r="AJ243" s="716" t="e">
        <f ca="1">_xll.BDP($T243,$AJ$1)</f>
        <v>#NAME?</v>
      </c>
      <c r="AK243" s="721" t="e">
        <f ca="1">VLOOKUP(AJ243,Values!$E$2:$F$8,2,)</f>
        <v>#NAME?</v>
      </c>
      <c r="AL243" s="719" t="e">
        <f ca="1">_xll.BDP($T243,$AL$1)</f>
        <v>#NAME?</v>
      </c>
      <c r="AM243" s="719" t="e">
        <f ca="1">_xll.BDP($T243,$AM$1)</f>
        <v>#NAME?</v>
      </c>
      <c r="AN243" s="719" t="e">
        <f ca="1">_xll.BDP($T243,$AN$1)</f>
        <v>#NAME?</v>
      </c>
      <c r="AO243" s="719" t="str">
        <f t="shared" si="49"/>
        <v>10yr FMB</v>
      </c>
      <c r="AP243" s="775" t="e">
        <f ca="1">_xll.BDP(T243,"YRS_TO_MTY_ISSUE")</f>
        <v>#NAME?</v>
      </c>
      <c r="AQ243" s="794">
        <f t="shared" si="53"/>
        <v>10.199999999999999</v>
      </c>
      <c r="AR243" s="795">
        <v>10</v>
      </c>
      <c r="AS243" s="719" t="e">
        <f ca="1">_xll.BDP($T243,AS$1)</f>
        <v>#NAME?</v>
      </c>
      <c r="AT243" s="719" t="e">
        <f ca="1">_xll.BDP(T243,$AT$1)</f>
        <v>#NAME?</v>
      </c>
      <c r="AU243" s="719" t="e">
        <f ca="1">_xll.BDP(T243,$AU$1)</f>
        <v>#NAME?</v>
      </c>
      <c r="AV243" s="719" t="e">
        <f ca="1">_xll.BDP($T243,AV$1)</f>
        <v>#NAME?</v>
      </c>
      <c r="AW243" s="719" t="e">
        <f t="shared" ca="1" si="50"/>
        <v>#NAME?</v>
      </c>
      <c r="AX243" s="719" t="e">
        <f ca="1">_xll.BDP(T243,$AX$1)</f>
        <v>#NAME?</v>
      </c>
      <c r="AY243" s="719" t="e">
        <f t="shared" ca="1" si="51"/>
        <v>#NAME?</v>
      </c>
      <c r="AZ243" s="719" t="e">
        <f t="shared" ca="1" si="52"/>
        <v>#NAME?</v>
      </c>
      <c r="BA243" s="719" t="e">
        <f ca="1">VLOOKUP(X243,Values!$H$2:$I$15,2,FALSE)</f>
        <v>#NAME?</v>
      </c>
    </row>
    <row r="244" spans="1:53" s="706" customFormat="1" ht="12.75" customHeight="1" x14ac:dyDescent="0.3">
      <c r="A244" s="707">
        <v>41976</v>
      </c>
      <c r="B244" s="915" t="s">
        <v>8483</v>
      </c>
      <c r="C244" s="916" t="s">
        <v>510</v>
      </c>
      <c r="D244" s="709">
        <v>750</v>
      </c>
      <c r="E244" s="708" t="s">
        <v>12</v>
      </c>
      <c r="F244" s="710">
        <v>43084</v>
      </c>
      <c r="G244" s="711" t="s">
        <v>756</v>
      </c>
      <c r="H244" s="712" t="s">
        <v>553</v>
      </c>
      <c r="I244" s="761" t="s">
        <v>3791</v>
      </c>
      <c r="J244" s="761" t="s">
        <v>5831</v>
      </c>
      <c r="K244" s="712">
        <v>-14.5</v>
      </c>
      <c r="L244" s="714"/>
      <c r="M244" s="712"/>
      <c r="N244" s="706" t="s">
        <v>818</v>
      </c>
      <c r="O244" s="712">
        <v>3.87</v>
      </c>
      <c r="P244" s="708" t="s">
        <v>2092</v>
      </c>
      <c r="Q244" s="714"/>
      <c r="R244" s="708">
        <v>3</v>
      </c>
      <c r="S244" s="708" t="s">
        <v>8552</v>
      </c>
      <c r="T244" s="715" t="str">
        <f t="shared" si="46"/>
        <v>EK6409701 Corp</v>
      </c>
      <c r="U244" s="716" t="e">
        <f ca="1">_xll.BDP($T244,$U$1)</f>
        <v>#NAME?</v>
      </c>
      <c r="V244" s="715">
        <f t="shared" si="47"/>
        <v>12</v>
      </c>
      <c r="W244" s="715">
        <f t="shared" si="48"/>
        <v>49</v>
      </c>
      <c r="X244" s="717" t="e">
        <f ca="1">_xll.BDP($T244,X$1)</f>
        <v>#NAME?</v>
      </c>
      <c r="Y244" s="717" t="e">
        <f ca="1">_xll.BDP($T244,$Y$1)</f>
        <v>#NAME?</v>
      </c>
      <c r="Z244" s="717" t="e">
        <f ca="1">_xll.BDP($T244,Z$1)</f>
        <v>#NAME?</v>
      </c>
      <c r="AA244" s="718" t="e">
        <f ca="1">IF(Z244="FLOATING",J244,(_xll.BDP($T244,AA$1)/100))</f>
        <v>#NAME?</v>
      </c>
      <c r="AB244" s="719" t="e">
        <f ca="1">_xll.BDP(T244,$AB$1)</f>
        <v>#NAME?</v>
      </c>
      <c r="AC244" s="720" t="e">
        <f ca="1">_xll.BDP($T244,AC$1)</f>
        <v>#NAME?</v>
      </c>
      <c r="AD244" s="719" t="e">
        <f ca="1">_xll.BDP($T244,AD$1)</f>
        <v>#NAME?</v>
      </c>
      <c r="AE244" s="715" t="e">
        <f ca="1">_xll.BDP($T244,AE$1)</f>
        <v>#NAME?</v>
      </c>
      <c r="AF244" s="719" t="e">
        <f ca="1">_xll.BDP($T244,AF$1)</f>
        <v>#NAME?</v>
      </c>
      <c r="AG244" s="719" t="e">
        <f ca="1">VLOOKUP(AE244,Values!$A$1:$C$12,2,FALSE)</f>
        <v>#NAME?</v>
      </c>
      <c r="AH244" s="716" t="e">
        <f ca="1">_xll.BDP($T244,$AH$1)</f>
        <v>#NAME?</v>
      </c>
      <c r="AI244" s="716" t="e">
        <f ca="1">_xll.BDP($T244,$AI$1)</f>
        <v>#NAME?</v>
      </c>
      <c r="AJ244" s="716" t="e">
        <f ca="1">_xll.BDP($T244,$AJ$1)</f>
        <v>#NAME?</v>
      </c>
      <c r="AK244" s="721" t="e">
        <f ca="1">VLOOKUP(AJ244,Values!$E$2:$F$8,2,)</f>
        <v>#NAME?</v>
      </c>
      <c r="AL244" s="719" t="e">
        <f ca="1">_xll.BDP($T244,$AL$1)</f>
        <v>#NAME?</v>
      </c>
      <c r="AM244" s="719" t="e">
        <f ca="1">_xll.BDP($T244,$AM$1)</f>
        <v>#NAME?</v>
      </c>
      <c r="AN244" s="719" t="e">
        <f ca="1">_xll.BDP($T244,$AN$1)</f>
        <v>#NAME?</v>
      </c>
      <c r="AO244" s="719" t="str">
        <f t="shared" si="49"/>
        <v>3yr</v>
      </c>
      <c r="AP244" s="775" t="e">
        <f ca="1">_xll.BDP(T244,"YRS_TO_MTY_ISSUE")</f>
        <v>#NAME?</v>
      </c>
      <c r="AQ244" s="794">
        <f t="shared" si="53"/>
        <v>3</v>
      </c>
      <c r="AR244" s="795">
        <v>3</v>
      </c>
      <c r="AS244" s="719" t="e">
        <f ca="1">_xll.BDP($T244,AS$1)</f>
        <v>#NAME?</v>
      </c>
      <c r="AT244" s="719" t="e">
        <f ca="1">_xll.BDP(T244,$AT$1)</f>
        <v>#NAME?</v>
      </c>
      <c r="AU244" s="719" t="e">
        <f ca="1">_xll.BDP(T244,$AU$1)</f>
        <v>#NAME?</v>
      </c>
      <c r="AV244" s="719" t="e">
        <f ca="1">_xll.BDP($T244,AV$1)</f>
        <v>#NAME?</v>
      </c>
      <c r="AW244" s="719" t="e">
        <f t="shared" ca="1" si="50"/>
        <v>#NAME?</v>
      </c>
      <c r="AX244" s="719" t="e">
        <f ca="1">_xll.BDP(T244,$AX$1)</f>
        <v>#NAME?</v>
      </c>
      <c r="AY244" s="719" t="e">
        <f t="shared" ca="1" si="51"/>
        <v>#NAME?</v>
      </c>
      <c r="AZ244" s="719" t="e">
        <f t="shared" ca="1" si="52"/>
        <v>#NAME?</v>
      </c>
      <c r="BA244" s="719" t="e">
        <f ca="1">VLOOKUP(X244,Values!$H$2:$I$15,2,FALSE)</f>
        <v>#NAME?</v>
      </c>
    </row>
    <row r="245" spans="1:53" s="706" customFormat="1" ht="12.75" customHeight="1" x14ac:dyDescent="0.3">
      <c r="A245" s="707">
        <v>41976</v>
      </c>
      <c r="B245" s="915" t="s">
        <v>8484</v>
      </c>
      <c r="C245" s="916" t="s">
        <v>510</v>
      </c>
      <c r="D245" s="709">
        <v>500</v>
      </c>
      <c r="E245" s="708" t="s">
        <v>37</v>
      </c>
      <c r="F245" s="710">
        <v>43814</v>
      </c>
      <c r="G245" s="711" t="s">
        <v>756</v>
      </c>
      <c r="H245" s="712" t="s">
        <v>821</v>
      </c>
      <c r="I245" s="761" t="s">
        <v>2015</v>
      </c>
      <c r="J245" s="761" t="s">
        <v>415</v>
      </c>
      <c r="K245" s="712">
        <v>-9.5</v>
      </c>
      <c r="L245" s="714"/>
      <c r="M245" s="712"/>
      <c r="N245" s="706" t="s">
        <v>508</v>
      </c>
      <c r="O245" s="712">
        <v>2.7</v>
      </c>
      <c r="P245" s="708" t="s">
        <v>2042</v>
      </c>
      <c r="Q245" s="714"/>
      <c r="R245" s="708">
        <v>6</v>
      </c>
      <c r="S245" s="708" t="s">
        <v>8553</v>
      </c>
      <c r="T245" s="715" t="str">
        <f t="shared" si="46"/>
        <v>EK6409941 Corp</v>
      </c>
      <c r="U245" s="716" t="e">
        <f ca="1">_xll.BDP($T245,$U$1)</f>
        <v>#NAME?</v>
      </c>
      <c r="V245" s="715">
        <f t="shared" si="47"/>
        <v>12</v>
      </c>
      <c r="W245" s="715">
        <f t="shared" si="48"/>
        <v>49</v>
      </c>
      <c r="X245" s="717" t="e">
        <f ca="1">_xll.BDP($T245,X$1)</f>
        <v>#NAME?</v>
      </c>
      <c r="Y245" s="717" t="e">
        <f ca="1">_xll.BDP($T245,$Y$1)</f>
        <v>#NAME?</v>
      </c>
      <c r="Z245" s="717" t="e">
        <f ca="1">_xll.BDP($T245,Z$1)</f>
        <v>#NAME?</v>
      </c>
      <c r="AA245" s="718" t="e">
        <f ca="1">IF(Z245="FLOATING",J245,(_xll.BDP($T245,AA$1)/100))</f>
        <v>#NAME?</v>
      </c>
      <c r="AB245" s="719" t="e">
        <f ca="1">_xll.BDP(T245,$AB$1)</f>
        <v>#NAME?</v>
      </c>
      <c r="AC245" s="720" t="e">
        <f ca="1">_xll.BDP($T245,AC$1)</f>
        <v>#NAME?</v>
      </c>
      <c r="AD245" s="719" t="e">
        <f ca="1">_xll.BDP($T245,AD$1)</f>
        <v>#NAME?</v>
      </c>
      <c r="AE245" s="715" t="e">
        <f ca="1">_xll.BDP($T245,AE$1)</f>
        <v>#NAME?</v>
      </c>
      <c r="AF245" s="719" t="e">
        <f ca="1">_xll.BDP($T245,AF$1)</f>
        <v>#NAME?</v>
      </c>
      <c r="AG245" s="719" t="e">
        <f ca="1">VLOOKUP(AE245,Values!$A$1:$C$12,2,FALSE)</f>
        <v>#NAME?</v>
      </c>
      <c r="AH245" s="716" t="e">
        <f ca="1">_xll.BDP($T245,$AH$1)</f>
        <v>#NAME?</v>
      </c>
      <c r="AI245" s="716" t="e">
        <f ca="1">_xll.BDP($T245,$AI$1)</f>
        <v>#NAME?</v>
      </c>
      <c r="AJ245" s="716" t="e">
        <f ca="1">_xll.BDP($T245,$AJ$1)</f>
        <v>#NAME?</v>
      </c>
      <c r="AK245" s="721" t="e">
        <f ca="1">VLOOKUP(AJ245,Values!$E$2:$F$8,2,)</f>
        <v>#NAME?</v>
      </c>
      <c r="AL245" s="719" t="e">
        <f ca="1">_xll.BDP($T245,$AL$1)</f>
        <v>#NAME?</v>
      </c>
      <c r="AM245" s="719" t="e">
        <f ca="1">_xll.BDP($T245,$AM$1)</f>
        <v>#NAME?</v>
      </c>
      <c r="AN245" s="719" t="e">
        <f ca="1">_xll.BDP($T245,$AN$1)</f>
        <v>#NAME?</v>
      </c>
      <c r="AO245" s="719" t="str">
        <f t="shared" si="49"/>
        <v>5yr</v>
      </c>
      <c r="AP245" s="775" t="e">
        <f ca="1">_xll.BDP(T245,"YRS_TO_MTY_ISSUE")</f>
        <v>#NAME?</v>
      </c>
      <c r="AQ245" s="794">
        <f t="shared" si="53"/>
        <v>5</v>
      </c>
      <c r="AR245" s="795">
        <v>5</v>
      </c>
      <c r="AS245" s="719" t="e">
        <f ca="1">_xll.BDP($T245,AS$1)</f>
        <v>#NAME?</v>
      </c>
      <c r="AT245" s="719" t="e">
        <f ca="1">_xll.BDP(T245,$AT$1)</f>
        <v>#NAME?</v>
      </c>
      <c r="AU245" s="719" t="e">
        <f ca="1">_xll.BDP(T245,$AU$1)</f>
        <v>#NAME?</v>
      </c>
      <c r="AV245" s="719" t="e">
        <f ca="1">_xll.BDP($T245,AV$1)</f>
        <v>#NAME?</v>
      </c>
      <c r="AW245" s="719" t="e">
        <f t="shared" ca="1" si="50"/>
        <v>#NAME?</v>
      </c>
      <c r="AX245" s="719" t="e">
        <f ca="1">_xll.BDP(T245,$AX$1)</f>
        <v>#NAME?</v>
      </c>
      <c r="AY245" s="719" t="e">
        <f t="shared" ca="1" si="51"/>
        <v>#NAME?</v>
      </c>
      <c r="AZ245" s="719" t="e">
        <f t="shared" ca="1" si="52"/>
        <v>#NAME?</v>
      </c>
      <c r="BA245" s="719" t="e">
        <f ca="1">VLOOKUP(X245,Values!$H$2:$I$15,2,FALSE)</f>
        <v>#NAME?</v>
      </c>
    </row>
    <row r="246" spans="1:53" s="706" customFormat="1" ht="12.75" customHeight="1" x14ac:dyDescent="0.3">
      <c r="A246" s="707">
        <v>41976</v>
      </c>
      <c r="B246" s="915" t="s">
        <v>443</v>
      </c>
      <c r="C246" s="916" t="s">
        <v>510</v>
      </c>
      <c r="D246" s="709">
        <v>750</v>
      </c>
      <c r="E246" s="708" t="s">
        <v>224</v>
      </c>
      <c r="F246" s="710">
        <v>44545</v>
      </c>
      <c r="G246" s="711" t="s">
        <v>756</v>
      </c>
      <c r="H246" s="712" t="s">
        <v>804</v>
      </c>
      <c r="I246" s="761" t="s">
        <v>475</v>
      </c>
      <c r="J246" s="761" t="s">
        <v>476</v>
      </c>
      <c r="K246" s="712">
        <v>-14.5</v>
      </c>
      <c r="L246" s="714"/>
      <c r="M246" s="712"/>
      <c r="N246" s="706" t="s">
        <v>8485</v>
      </c>
      <c r="O246" s="712">
        <v>2.67</v>
      </c>
      <c r="P246" s="708" t="s">
        <v>8486</v>
      </c>
      <c r="Q246" s="714"/>
      <c r="R246" s="708">
        <v>6</v>
      </c>
      <c r="S246" s="708" t="s">
        <v>8554</v>
      </c>
      <c r="T246" s="715" t="str">
        <f t="shared" si="46"/>
        <v>EK6410006 Corp</v>
      </c>
      <c r="U246" s="716" t="e">
        <f ca="1">_xll.BDP($T246,$U$1)</f>
        <v>#NAME?</v>
      </c>
      <c r="V246" s="715">
        <f t="shared" si="47"/>
        <v>12</v>
      </c>
      <c r="W246" s="715">
        <f t="shared" si="48"/>
        <v>49</v>
      </c>
      <c r="X246" s="717" t="e">
        <f ca="1">_xll.BDP($T246,X$1)</f>
        <v>#NAME?</v>
      </c>
      <c r="Y246" s="717" t="e">
        <f ca="1">_xll.BDP($T246,$Y$1)</f>
        <v>#NAME?</v>
      </c>
      <c r="Z246" s="717" t="e">
        <f ca="1">_xll.BDP($T246,Z$1)</f>
        <v>#NAME?</v>
      </c>
      <c r="AA246" s="718" t="e">
        <f ca="1">IF(Z246="FLOATING",J246,(_xll.BDP($T246,AA$1)/100))</f>
        <v>#NAME?</v>
      </c>
      <c r="AB246" s="719" t="e">
        <f ca="1">_xll.BDP(T246,$AB$1)</f>
        <v>#NAME?</v>
      </c>
      <c r="AC246" s="720" t="e">
        <f ca="1">_xll.BDP($T246,AC$1)</f>
        <v>#NAME?</v>
      </c>
      <c r="AD246" s="719" t="e">
        <f ca="1">_xll.BDP($T246,AD$1)</f>
        <v>#NAME?</v>
      </c>
      <c r="AE246" s="715" t="e">
        <f ca="1">_xll.BDP($T246,AE$1)</f>
        <v>#NAME?</v>
      </c>
      <c r="AF246" s="719" t="e">
        <f ca="1">_xll.BDP($T246,AF$1)</f>
        <v>#NAME?</v>
      </c>
      <c r="AG246" s="719" t="e">
        <f ca="1">VLOOKUP(AE246,Values!$A$1:$C$12,2,FALSE)</f>
        <v>#NAME?</v>
      </c>
      <c r="AH246" s="716" t="e">
        <f ca="1">_xll.BDP($T246,$AH$1)</f>
        <v>#NAME?</v>
      </c>
      <c r="AI246" s="716" t="e">
        <f ca="1">_xll.BDP($T246,$AI$1)</f>
        <v>#NAME?</v>
      </c>
      <c r="AJ246" s="716" t="e">
        <f ca="1">_xll.BDP($T246,$AJ$1)</f>
        <v>#NAME?</v>
      </c>
      <c r="AK246" s="721" t="e">
        <f ca="1">VLOOKUP(AJ246,Values!$E$2:$F$8,2,)</f>
        <v>#NAME?</v>
      </c>
      <c r="AL246" s="719" t="e">
        <f ca="1">_xll.BDP($T246,$AL$1)</f>
        <v>#NAME?</v>
      </c>
      <c r="AM246" s="719" t="e">
        <f ca="1">_xll.BDP($T246,$AM$1)</f>
        <v>#NAME?</v>
      </c>
      <c r="AN246" s="719" t="e">
        <f ca="1">_xll.BDP($T246,$AN$1)</f>
        <v>#NAME?</v>
      </c>
      <c r="AO246" s="719" t="str">
        <f t="shared" si="49"/>
        <v>7yr</v>
      </c>
      <c r="AP246" s="775" t="e">
        <f ca="1">_xll.BDP(T246,"YRS_TO_MTY_ISSUE")</f>
        <v>#NAME?</v>
      </c>
      <c r="AQ246" s="794">
        <f t="shared" si="53"/>
        <v>7</v>
      </c>
      <c r="AR246" s="795">
        <v>7</v>
      </c>
      <c r="AS246" s="719" t="e">
        <f ca="1">_xll.BDP($T246,AS$1)</f>
        <v>#NAME?</v>
      </c>
      <c r="AT246" s="719" t="e">
        <f ca="1">_xll.BDP(T246,$AT$1)</f>
        <v>#NAME?</v>
      </c>
      <c r="AU246" s="719" t="e">
        <f ca="1">_xll.BDP(T246,$AU$1)</f>
        <v>#NAME?</v>
      </c>
      <c r="AV246" s="719" t="e">
        <f ca="1">_xll.BDP($T246,AV$1)</f>
        <v>#NAME?</v>
      </c>
      <c r="AW246" s="719" t="e">
        <f t="shared" ca="1" si="50"/>
        <v>#NAME?</v>
      </c>
      <c r="AX246" s="719" t="e">
        <f ca="1">_xll.BDP(T246,$AX$1)</f>
        <v>#NAME?</v>
      </c>
      <c r="AY246" s="719" t="e">
        <f t="shared" ca="1" si="51"/>
        <v>#NAME?</v>
      </c>
      <c r="AZ246" s="719" t="e">
        <f t="shared" ca="1" si="52"/>
        <v>#NAME?</v>
      </c>
      <c r="BA246" s="719" t="e">
        <f ca="1">VLOOKUP(X246,Values!$H$2:$I$15,2,FALSE)</f>
        <v>#NAME?</v>
      </c>
    </row>
    <row r="247" spans="1:53" s="706" customFormat="1" ht="12.75" customHeight="1" x14ac:dyDescent="0.3">
      <c r="A247" s="707">
        <v>41975</v>
      </c>
      <c r="B247" s="915" t="s">
        <v>8487</v>
      </c>
      <c r="C247" s="916" t="s">
        <v>8488</v>
      </c>
      <c r="D247" s="709">
        <v>1000</v>
      </c>
      <c r="E247" s="708" t="s">
        <v>37</v>
      </c>
      <c r="F247" s="710">
        <v>43804</v>
      </c>
      <c r="G247" s="711" t="s">
        <v>8489</v>
      </c>
      <c r="H247" s="712" t="s">
        <v>573</v>
      </c>
      <c r="I247" s="761" t="s">
        <v>805</v>
      </c>
      <c r="J247" s="761" t="s">
        <v>202</v>
      </c>
      <c r="K247" s="712">
        <v>0</v>
      </c>
      <c r="L247" s="714"/>
      <c r="M247" s="712"/>
      <c r="N247" s="706" t="s">
        <v>8490</v>
      </c>
      <c r="O247" s="712">
        <v>2.5499999999999998</v>
      </c>
      <c r="P247" s="708" t="s">
        <v>2251</v>
      </c>
      <c r="Q247" s="714"/>
      <c r="R247" s="708">
        <v>23</v>
      </c>
      <c r="S247" s="708" t="s">
        <v>8556</v>
      </c>
      <c r="T247" s="715" t="str">
        <f t="shared" si="46"/>
        <v>EK6352224 Corp</v>
      </c>
      <c r="U247" s="716" t="e">
        <f ca="1">_xll.BDP($T247,$U$1)</f>
        <v>#NAME?</v>
      </c>
      <c r="V247" s="715">
        <f t="shared" si="47"/>
        <v>12</v>
      </c>
      <c r="W247" s="715">
        <f t="shared" si="48"/>
        <v>49</v>
      </c>
      <c r="X247" s="717" t="e">
        <f ca="1">_xll.BDP($T247,X$1)</f>
        <v>#NAME?</v>
      </c>
      <c r="Y247" s="717" t="e">
        <f ca="1">_xll.BDP($T247,$Y$1)</f>
        <v>#NAME?</v>
      </c>
      <c r="Z247" s="717" t="e">
        <f ca="1">_xll.BDP($T247,Z$1)</f>
        <v>#NAME?</v>
      </c>
      <c r="AA247" s="718" t="e">
        <f ca="1">IF(Z247="FLOATING",J247,(_xll.BDP($T247,AA$1)/100))</f>
        <v>#NAME?</v>
      </c>
      <c r="AB247" s="719" t="e">
        <f ca="1">_xll.BDP(T247,$AB$1)</f>
        <v>#NAME?</v>
      </c>
      <c r="AC247" s="720" t="e">
        <f ca="1">_xll.BDP($T247,AC$1)</f>
        <v>#NAME?</v>
      </c>
      <c r="AD247" s="719" t="e">
        <f ca="1">_xll.BDP($T247,AD$1)</f>
        <v>#NAME?</v>
      </c>
      <c r="AE247" s="715" t="e">
        <f ca="1">_xll.BDP($T247,AE$1)</f>
        <v>#NAME?</v>
      </c>
      <c r="AF247" s="719" t="e">
        <f ca="1">_xll.BDP($T247,AF$1)</f>
        <v>#NAME?</v>
      </c>
      <c r="AG247" s="719" t="e">
        <f ca="1">VLOOKUP(AE247,Values!$A$1:$C$12,2,FALSE)</f>
        <v>#NAME?</v>
      </c>
      <c r="AH247" s="716" t="e">
        <f ca="1">_xll.BDP($T247,$AH$1)</f>
        <v>#NAME?</v>
      </c>
      <c r="AI247" s="716" t="e">
        <f ca="1">_xll.BDP($T247,$AI$1)</f>
        <v>#NAME?</v>
      </c>
      <c r="AJ247" s="716" t="e">
        <f ca="1">_xll.BDP($T247,$AJ$1)</f>
        <v>#NAME?</v>
      </c>
      <c r="AK247" s="721" t="e">
        <f ca="1">VLOOKUP(AJ247,Values!$E$2:$F$8,2,)</f>
        <v>#NAME?</v>
      </c>
      <c r="AL247" s="719" t="e">
        <f ca="1">_xll.BDP($T247,$AL$1)</f>
        <v>#NAME?</v>
      </c>
      <c r="AM247" s="719" t="e">
        <f ca="1">_xll.BDP($T247,$AM$1)</f>
        <v>#NAME?</v>
      </c>
      <c r="AN247" s="719" t="e">
        <f ca="1">_xll.BDP($T247,$AN$1)</f>
        <v>#NAME?</v>
      </c>
      <c r="AO247" s="719" t="str">
        <f t="shared" si="49"/>
        <v>5yr</v>
      </c>
      <c r="AP247" s="775" t="e">
        <f ca="1">_xll.BDP(T247,"YRS_TO_MTY_ISSUE")</f>
        <v>#NAME?</v>
      </c>
      <c r="AQ247" s="794">
        <f t="shared" si="53"/>
        <v>5</v>
      </c>
      <c r="AR247" s="795">
        <v>5</v>
      </c>
      <c r="AS247" s="719" t="e">
        <f ca="1">_xll.BDP($T247,AS$1)</f>
        <v>#NAME?</v>
      </c>
      <c r="AT247" s="719" t="e">
        <f ca="1">_xll.BDP(T247,$AT$1)</f>
        <v>#NAME?</v>
      </c>
      <c r="AU247" s="719" t="e">
        <f ca="1">_xll.BDP(T247,$AU$1)</f>
        <v>#NAME?</v>
      </c>
      <c r="AV247" s="719" t="e">
        <f ca="1">_xll.BDP($T247,AV$1)</f>
        <v>#NAME?</v>
      </c>
      <c r="AW247" s="719" t="e">
        <f t="shared" ca="1" si="50"/>
        <v>#NAME?</v>
      </c>
      <c r="AX247" s="719" t="e">
        <f ca="1">_xll.BDP(T247,$AX$1)</f>
        <v>#NAME?</v>
      </c>
      <c r="AY247" s="719" t="e">
        <f t="shared" ca="1" si="51"/>
        <v>#NAME?</v>
      </c>
      <c r="AZ247" s="719" t="e">
        <f t="shared" ca="1" si="52"/>
        <v>#NAME?</v>
      </c>
      <c r="BA247" s="719" t="e">
        <f ca="1">VLOOKUP(X247,Values!$H$2:$I$15,2,FALSE)</f>
        <v>#NAME?</v>
      </c>
    </row>
    <row r="248" spans="1:53" s="706" customFormat="1" ht="12.75" customHeight="1" x14ac:dyDescent="0.3">
      <c r="A248" s="707">
        <v>41975</v>
      </c>
      <c r="B248" s="915" t="s">
        <v>8491</v>
      </c>
      <c r="C248" s="916" t="s">
        <v>8488</v>
      </c>
      <c r="D248" s="709">
        <v>1000</v>
      </c>
      <c r="E248" s="708" t="s">
        <v>224</v>
      </c>
      <c r="F248" s="710">
        <v>44535</v>
      </c>
      <c r="G248" s="711" t="s">
        <v>8489</v>
      </c>
      <c r="H248" s="712" t="s">
        <v>579</v>
      </c>
      <c r="I248" s="761" t="s">
        <v>1331</v>
      </c>
      <c r="J248" s="761" t="s">
        <v>718</v>
      </c>
      <c r="K248" s="712">
        <v>0</v>
      </c>
      <c r="L248" s="714"/>
      <c r="M248" s="712"/>
      <c r="N248" s="706" t="s">
        <v>1196</v>
      </c>
      <c r="O248" s="712">
        <v>2.4</v>
      </c>
      <c r="P248" s="708" t="s">
        <v>2251</v>
      </c>
      <c r="Q248" s="714"/>
      <c r="R248" s="708">
        <v>23</v>
      </c>
      <c r="S248" s="708" t="s">
        <v>8555</v>
      </c>
      <c r="T248" s="715" t="str">
        <f t="shared" si="46"/>
        <v>EK6361043 Corp</v>
      </c>
      <c r="U248" s="716" t="e">
        <f ca="1">_xll.BDP($T248,$U$1)</f>
        <v>#NAME?</v>
      </c>
      <c r="V248" s="715">
        <f t="shared" si="47"/>
        <v>12</v>
      </c>
      <c r="W248" s="715">
        <f t="shared" si="48"/>
        <v>49</v>
      </c>
      <c r="X248" s="717" t="e">
        <f ca="1">_xll.BDP($T248,X$1)</f>
        <v>#NAME?</v>
      </c>
      <c r="Y248" s="717" t="e">
        <f ca="1">_xll.BDP($T248,$Y$1)</f>
        <v>#NAME?</v>
      </c>
      <c r="Z248" s="717" t="e">
        <f ca="1">_xll.BDP($T248,Z$1)</f>
        <v>#NAME?</v>
      </c>
      <c r="AA248" s="718" t="e">
        <f ca="1">IF(Z248="FLOATING",J248,(_xll.BDP($T248,AA$1)/100))</f>
        <v>#NAME?</v>
      </c>
      <c r="AB248" s="719" t="e">
        <f ca="1">_xll.BDP(T248,$AB$1)</f>
        <v>#NAME?</v>
      </c>
      <c r="AC248" s="720" t="e">
        <f ca="1">_xll.BDP($T248,AC$1)</f>
        <v>#NAME?</v>
      </c>
      <c r="AD248" s="719" t="e">
        <f ca="1">_xll.BDP($T248,AD$1)</f>
        <v>#NAME?</v>
      </c>
      <c r="AE248" s="715" t="e">
        <f ca="1">_xll.BDP($T248,AE$1)</f>
        <v>#NAME?</v>
      </c>
      <c r="AF248" s="719" t="e">
        <f ca="1">_xll.BDP($T248,AF$1)</f>
        <v>#NAME?</v>
      </c>
      <c r="AG248" s="719" t="e">
        <f ca="1">VLOOKUP(AE248,Values!$A$1:$C$12,2,FALSE)</f>
        <v>#NAME?</v>
      </c>
      <c r="AH248" s="716" t="e">
        <f ca="1">_xll.BDP($T248,$AH$1)</f>
        <v>#NAME?</v>
      </c>
      <c r="AI248" s="716" t="e">
        <f ca="1">_xll.BDP($T248,$AI$1)</f>
        <v>#NAME?</v>
      </c>
      <c r="AJ248" s="716" t="e">
        <f ca="1">_xll.BDP($T248,$AJ$1)</f>
        <v>#NAME?</v>
      </c>
      <c r="AK248" s="721" t="e">
        <f ca="1">VLOOKUP(AJ248,Values!$E$2:$F$8,2,)</f>
        <v>#NAME?</v>
      </c>
      <c r="AL248" s="719" t="e">
        <f ca="1">_xll.BDP($T248,$AL$1)</f>
        <v>#NAME?</v>
      </c>
      <c r="AM248" s="719" t="e">
        <f ca="1">_xll.BDP($T248,$AM$1)</f>
        <v>#NAME?</v>
      </c>
      <c r="AN248" s="719" t="e">
        <f ca="1">_xll.BDP($T248,$AN$1)</f>
        <v>#NAME?</v>
      </c>
      <c r="AO248" s="719" t="str">
        <f t="shared" si="49"/>
        <v>7yr</v>
      </c>
      <c r="AP248" s="775" t="e">
        <f ca="1">_xll.BDP(T248,"YRS_TO_MTY_ISSUE")</f>
        <v>#NAME?</v>
      </c>
      <c r="AQ248" s="794">
        <f t="shared" si="53"/>
        <v>7</v>
      </c>
      <c r="AR248" s="795">
        <v>7</v>
      </c>
      <c r="AS248" s="719" t="e">
        <f ca="1">_xll.BDP($T248,AS$1)</f>
        <v>#NAME?</v>
      </c>
      <c r="AT248" s="719" t="e">
        <f ca="1">_xll.BDP(T248,$AT$1)</f>
        <v>#NAME?</v>
      </c>
      <c r="AU248" s="719" t="e">
        <f ca="1">_xll.BDP(T248,$AU$1)</f>
        <v>#NAME?</v>
      </c>
      <c r="AV248" s="719" t="e">
        <f ca="1">_xll.BDP($T248,AV$1)</f>
        <v>#NAME?</v>
      </c>
      <c r="AW248" s="719" t="e">
        <f t="shared" ca="1" si="50"/>
        <v>#NAME?</v>
      </c>
      <c r="AX248" s="719" t="e">
        <f ca="1">_xll.BDP(T248,$AX$1)</f>
        <v>#NAME?</v>
      </c>
      <c r="AY248" s="719" t="e">
        <f t="shared" ca="1" si="51"/>
        <v>#NAME?</v>
      </c>
      <c r="AZ248" s="719" t="e">
        <f t="shared" ca="1" si="52"/>
        <v>#NAME?</v>
      </c>
      <c r="BA248" s="719" t="e">
        <f ca="1">VLOOKUP(X248,Values!$H$2:$I$15,2,FALSE)</f>
        <v>#NAME?</v>
      </c>
    </row>
    <row r="249" spans="1:53" s="706" customFormat="1" ht="12.75" customHeight="1" x14ac:dyDescent="0.3">
      <c r="A249" s="707">
        <v>41975</v>
      </c>
      <c r="B249" s="915" t="s">
        <v>8492</v>
      </c>
      <c r="C249" s="916" t="s">
        <v>8488</v>
      </c>
      <c r="D249" s="709">
        <v>1250</v>
      </c>
      <c r="E249" s="708" t="s">
        <v>66</v>
      </c>
      <c r="F249" s="710">
        <v>45631</v>
      </c>
      <c r="G249" s="711" t="s">
        <v>8489</v>
      </c>
      <c r="H249" s="712" t="s">
        <v>330</v>
      </c>
      <c r="I249" s="761" t="s">
        <v>26</v>
      </c>
      <c r="J249" s="761" t="s">
        <v>265</v>
      </c>
      <c r="K249" s="712">
        <v>0</v>
      </c>
      <c r="L249" s="714"/>
      <c r="M249" s="712"/>
      <c r="N249" s="706" t="s">
        <v>934</v>
      </c>
      <c r="O249" s="712">
        <v>2.64</v>
      </c>
      <c r="P249" s="708" t="s">
        <v>2251</v>
      </c>
      <c r="Q249" s="714"/>
      <c r="R249" s="708">
        <v>23</v>
      </c>
      <c r="S249" s="708" t="s">
        <v>8557</v>
      </c>
      <c r="T249" s="715" t="str">
        <f t="shared" si="46"/>
        <v>EK6361100 Corp</v>
      </c>
      <c r="U249" s="716" t="e">
        <f ca="1">_xll.BDP($T249,$U$1)</f>
        <v>#NAME?</v>
      </c>
      <c r="V249" s="715">
        <f t="shared" si="47"/>
        <v>12</v>
      </c>
      <c r="W249" s="715">
        <f t="shared" si="48"/>
        <v>49</v>
      </c>
      <c r="X249" s="717" t="e">
        <f ca="1">_xll.BDP($T249,X$1)</f>
        <v>#NAME?</v>
      </c>
      <c r="Y249" s="717" t="e">
        <f ca="1">_xll.BDP($T249,$Y$1)</f>
        <v>#NAME?</v>
      </c>
      <c r="Z249" s="717" t="e">
        <f ca="1">_xll.BDP($T249,Z$1)</f>
        <v>#NAME?</v>
      </c>
      <c r="AA249" s="718" t="e">
        <f ca="1">IF(Z249="FLOATING",J249,(_xll.BDP($T249,AA$1)/100))</f>
        <v>#NAME?</v>
      </c>
      <c r="AB249" s="719" t="e">
        <f ca="1">_xll.BDP(T249,$AB$1)</f>
        <v>#NAME?</v>
      </c>
      <c r="AC249" s="720" t="e">
        <f ca="1">_xll.BDP($T249,AC$1)</f>
        <v>#NAME?</v>
      </c>
      <c r="AD249" s="719" t="e">
        <f ca="1">_xll.BDP($T249,AD$1)</f>
        <v>#NAME?</v>
      </c>
      <c r="AE249" s="715" t="e">
        <f ca="1">_xll.BDP($T249,AE$1)</f>
        <v>#NAME?</v>
      </c>
      <c r="AF249" s="719" t="e">
        <f ca="1">_xll.BDP($T249,AF$1)</f>
        <v>#NAME?</v>
      </c>
      <c r="AG249" s="719" t="e">
        <f ca="1">VLOOKUP(AE249,Values!$A$1:$C$12,2,FALSE)</f>
        <v>#NAME?</v>
      </c>
      <c r="AH249" s="716" t="e">
        <f ca="1">_xll.BDP($T249,$AH$1)</f>
        <v>#NAME?</v>
      </c>
      <c r="AI249" s="716" t="e">
        <f ca="1">_xll.BDP($T249,$AI$1)</f>
        <v>#NAME?</v>
      </c>
      <c r="AJ249" s="716" t="e">
        <f ca="1">_xll.BDP($T249,$AJ$1)</f>
        <v>#NAME?</v>
      </c>
      <c r="AK249" s="721" t="e">
        <f ca="1">VLOOKUP(AJ249,Values!$E$2:$F$8,2,)</f>
        <v>#NAME?</v>
      </c>
      <c r="AL249" s="719" t="e">
        <f ca="1">_xll.BDP($T249,$AL$1)</f>
        <v>#NAME?</v>
      </c>
      <c r="AM249" s="719" t="e">
        <f ca="1">_xll.BDP($T249,$AM$1)</f>
        <v>#NAME?</v>
      </c>
      <c r="AN249" s="719" t="e">
        <f ca="1">_xll.BDP($T249,$AN$1)</f>
        <v>#NAME?</v>
      </c>
      <c r="AO249" s="719" t="str">
        <f t="shared" si="49"/>
        <v>10yr</v>
      </c>
      <c r="AP249" s="775" t="e">
        <f ca="1">_xll.BDP(T249,"YRS_TO_MTY_ISSUE")</f>
        <v>#NAME?</v>
      </c>
      <c r="AQ249" s="794">
        <f t="shared" si="53"/>
        <v>10</v>
      </c>
      <c r="AR249" s="795">
        <v>10</v>
      </c>
      <c r="AS249" s="719" t="e">
        <f ca="1">_xll.BDP($T249,AS$1)</f>
        <v>#NAME?</v>
      </c>
      <c r="AT249" s="719" t="e">
        <f ca="1">_xll.BDP(T249,$AT$1)</f>
        <v>#NAME?</v>
      </c>
      <c r="AU249" s="719" t="e">
        <f ca="1">_xll.BDP(T249,$AU$1)</f>
        <v>#NAME?</v>
      </c>
      <c r="AV249" s="719" t="e">
        <f ca="1">_xll.BDP($T249,AV$1)</f>
        <v>#NAME?</v>
      </c>
      <c r="AW249" s="719" t="e">
        <f t="shared" ca="1" si="50"/>
        <v>#NAME?</v>
      </c>
      <c r="AX249" s="719" t="e">
        <f ca="1">_xll.BDP(T249,$AX$1)</f>
        <v>#NAME?</v>
      </c>
      <c r="AY249" s="719" t="e">
        <f t="shared" ca="1" si="51"/>
        <v>#NAME?</v>
      </c>
      <c r="AZ249" s="719" t="e">
        <f t="shared" ca="1" si="52"/>
        <v>#NAME?</v>
      </c>
      <c r="BA249" s="719" t="e">
        <f ca="1">VLOOKUP(X249,Values!$H$2:$I$15,2,FALSE)</f>
        <v>#NAME?</v>
      </c>
    </row>
    <row r="250" spans="1:53" s="706" customFormat="1" ht="12.75" customHeight="1" x14ac:dyDescent="0.3">
      <c r="A250" s="707">
        <v>41975</v>
      </c>
      <c r="B250" s="915" t="s">
        <v>8493</v>
      </c>
      <c r="C250" s="916" t="s">
        <v>8488</v>
      </c>
      <c r="D250" s="709">
        <v>1250</v>
      </c>
      <c r="E250" s="708" t="s">
        <v>2331</v>
      </c>
      <c r="F250" s="710">
        <v>49283</v>
      </c>
      <c r="G250" s="711" t="s">
        <v>8489</v>
      </c>
      <c r="H250" s="712" t="s">
        <v>185</v>
      </c>
      <c r="I250" s="761" t="s">
        <v>887</v>
      </c>
      <c r="J250" s="761" t="s">
        <v>270</v>
      </c>
      <c r="K250" s="712">
        <v>0</v>
      </c>
      <c r="L250" s="714"/>
      <c r="M250" s="712"/>
      <c r="N250" s="706" t="s">
        <v>463</v>
      </c>
      <c r="O250" s="712">
        <v>2.4</v>
      </c>
      <c r="P250" s="708" t="s">
        <v>2251</v>
      </c>
      <c r="Q250" s="714"/>
      <c r="R250" s="708">
        <v>23</v>
      </c>
      <c r="S250" s="708" t="s">
        <v>8558</v>
      </c>
      <c r="T250" s="715" t="str">
        <f t="shared" si="46"/>
        <v>EK6361167 Corp</v>
      </c>
      <c r="U250" s="716" t="e">
        <f ca="1">_xll.BDP($T250,$U$1)</f>
        <v>#NAME?</v>
      </c>
      <c r="V250" s="715">
        <f t="shared" si="47"/>
        <v>12</v>
      </c>
      <c r="W250" s="715">
        <f t="shared" si="48"/>
        <v>49</v>
      </c>
      <c r="X250" s="717" t="e">
        <f ca="1">_xll.BDP($T250,X$1)</f>
        <v>#NAME?</v>
      </c>
      <c r="Y250" s="717" t="e">
        <f ca="1">_xll.BDP($T250,$Y$1)</f>
        <v>#NAME?</v>
      </c>
      <c r="Z250" s="717" t="e">
        <f ca="1">_xll.BDP($T250,Z$1)</f>
        <v>#NAME?</v>
      </c>
      <c r="AA250" s="718" t="e">
        <f ca="1">IF(Z250="FLOATING",J250,(_xll.BDP($T250,AA$1)/100))</f>
        <v>#NAME?</v>
      </c>
      <c r="AB250" s="719" t="e">
        <f ca="1">_xll.BDP(T250,$AB$1)</f>
        <v>#NAME?</v>
      </c>
      <c r="AC250" s="720" t="e">
        <f ca="1">_xll.BDP($T250,AC$1)</f>
        <v>#NAME?</v>
      </c>
      <c r="AD250" s="719" t="e">
        <f ca="1">_xll.BDP($T250,AD$1)</f>
        <v>#NAME?</v>
      </c>
      <c r="AE250" s="715" t="e">
        <f ca="1">_xll.BDP($T250,AE$1)</f>
        <v>#NAME?</v>
      </c>
      <c r="AF250" s="719" t="e">
        <f ca="1">_xll.BDP($T250,AF$1)</f>
        <v>#NAME?</v>
      </c>
      <c r="AG250" s="719" t="e">
        <f ca="1">VLOOKUP(AE250,Values!$A$1:$C$12,2,FALSE)</f>
        <v>#NAME?</v>
      </c>
      <c r="AH250" s="716" t="e">
        <f ca="1">_xll.BDP($T250,$AH$1)</f>
        <v>#NAME?</v>
      </c>
      <c r="AI250" s="716" t="e">
        <f ca="1">_xll.BDP($T250,$AI$1)</f>
        <v>#NAME?</v>
      </c>
      <c r="AJ250" s="716" t="e">
        <f ca="1">_xll.BDP($T250,$AJ$1)</f>
        <v>#NAME?</v>
      </c>
      <c r="AK250" s="721" t="e">
        <f ca="1">VLOOKUP(AJ250,Values!$E$2:$F$8,2,)</f>
        <v>#NAME?</v>
      </c>
      <c r="AL250" s="719" t="e">
        <f ca="1">_xll.BDP($T250,$AL$1)</f>
        <v>#NAME?</v>
      </c>
      <c r="AM250" s="719" t="e">
        <f ca="1">_xll.BDP($T250,$AM$1)</f>
        <v>#NAME?</v>
      </c>
      <c r="AN250" s="719" t="e">
        <f ca="1">_xll.BDP($T250,$AN$1)</f>
        <v>#NAME?</v>
      </c>
      <c r="AO250" s="719" t="str">
        <f t="shared" si="49"/>
        <v>20yr</v>
      </c>
      <c r="AP250" s="775" t="e">
        <f ca="1">_xll.BDP(T250,"YRS_TO_MTY_ISSUE")</f>
        <v>#NAME?</v>
      </c>
      <c r="AQ250" s="794">
        <f t="shared" si="53"/>
        <v>20</v>
      </c>
      <c r="AR250" s="795">
        <v>20</v>
      </c>
      <c r="AS250" s="719" t="e">
        <f ca="1">_xll.BDP($T250,AS$1)</f>
        <v>#NAME?</v>
      </c>
      <c r="AT250" s="719" t="e">
        <f ca="1">_xll.BDP(T250,$AT$1)</f>
        <v>#NAME?</v>
      </c>
      <c r="AU250" s="719" t="e">
        <f ca="1">_xll.BDP(T250,$AU$1)</f>
        <v>#NAME?</v>
      </c>
      <c r="AV250" s="719" t="e">
        <f ca="1">_xll.BDP($T250,AV$1)</f>
        <v>#NAME?</v>
      </c>
      <c r="AW250" s="719" t="e">
        <f t="shared" ca="1" si="50"/>
        <v>#NAME?</v>
      </c>
      <c r="AX250" s="719" t="e">
        <f ca="1">_xll.BDP(T250,$AX$1)</f>
        <v>#NAME?</v>
      </c>
      <c r="AY250" s="719" t="e">
        <f t="shared" ca="1" si="51"/>
        <v>#NAME?</v>
      </c>
      <c r="AZ250" s="719" t="e">
        <f t="shared" ca="1" si="52"/>
        <v>#NAME?</v>
      </c>
      <c r="BA250" s="719" t="e">
        <f ca="1">VLOOKUP(X250,Values!$H$2:$I$15,2,FALSE)</f>
        <v>#NAME?</v>
      </c>
    </row>
    <row r="251" spans="1:53" s="706" customFormat="1" ht="12.75" customHeight="1" x14ac:dyDescent="0.3">
      <c r="A251" s="707">
        <v>41975</v>
      </c>
      <c r="B251" s="915" t="s">
        <v>8494</v>
      </c>
      <c r="C251" s="916" t="s">
        <v>8488</v>
      </c>
      <c r="D251" s="709">
        <v>1500</v>
      </c>
      <c r="E251" s="708" t="s">
        <v>117</v>
      </c>
      <c r="F251" s="710">
        <v>52936</v>
      </c>
      <c r="G251" s="711" t="s">
        <v>8489</v>
      </c>
      <c r="H251" s="712" t="s">
        <v>248</v>
      </c>
      <c r="I251" s="761" t="s">
        <v>4359</v>
      </c>
      <c r="J251" s="761" t="s">
        <v>3779</v>
      </c>
      <c r="K251" s="712">
        <v>0</v>
      </c>
      <c r="L251" s="714"/>
      <c r="M251" s="712"/>
      <c r="N251" s="706" t="s">
        <v>4479</v>
      </c>
      <c r="O251" s="712">
        <v>2.2000000000000002</v>
      </c>
      <c r="P251" s="708" t="s">
        <v>2251</v>
      </c>
      <c r="Q251" s="714"/>
      <c r="R251" s="708">
        <v>23</v>
      </c>
      <c r="S251" s="708" t="s">
        <v>8559</v>
      </c>
      <c r="T251" s="715" t="str">
        <f t="shared" si="46"/>
        <v>EK6361225 Corp</v>
      </c>
      <c r="U251" s="716" t="e">
        <f ca="1">_xll.BDP($T251,$U$1)</f>
        <v>#NAME?</v>
      </c>
      <c r="V251" s="715">
        <f t="shared" si="47"/>
        <v>12</v>
      </c>
      <c r="W251" s="715">
        <f t="shared" si="48"/>
        <v>49</v>
      </c>
      <c r="X251" s="717" t="e">
        <f ca="1">_xll.BDP($T251,X$1)</f>
        <v>#NAME?</v>
      </c>
      <c r="Y251" s="717" t="e">
        <f ca="1">_xll.BDP($T251,$Y$1)</f>
        <v>#NAME?</v>
      </c>
      <c r="Z251" s="717" t="e">
        <f ca="1">_xll.BDP($T251,Z$1)</f>
        <v>#NAME?</v>
      </c>
      <c r="AA251" s="718" t="e">
        <f ca="1">IF(Z251="FLOATING",J251,(_xll.BDP($T251,AA$1)/100))</f>
        <v>#NAME?</v>
      </c>
      <c r="AB251" s="719" t="e">
        <f ca="1">_xll.BDP(T251,$AB$1)</f>
        <v>#NAME?</v>
      </c>
      <c r="AC251" s="720" t="e">
        <f ca="1">_xll.BDP($T251,AC$1)</f>
        <v>#NAME?</v>
      </c>
      <c r="AD251" s="719" t="e">
        <f ca="1">_xll.BDP($T251,AD$1)</f>
        <v>#NAME?</v>
      </c>
      <c r="AE251" s="715" t="e">
        <f ca="1">_xll.BDP($T251,AE$1)</f>
        <v>#NAME?</v>
      </c>
      <c r="AF251" s="719" t="e">
        <f ca="1">_xll.BDP($T251,AF$1)</f>
        <v>#NAME?</v>
      </c>
      <c r="AG251" s="719" t="e">
        <f ca="1">VLOOKUP(AE251,Values!$A$1:$C$12,2,FALSE)</f>
        <v>#NAME?</v>
      </c>
      <c r="AH251" s="716" t="e">
        <f ca="1">_xll.BDP($T251,$AH$1)</f>
        <v>#NAME?</v>
      </c>
      <c r="AI251" s="716" t="e">
        <f ca="1">_xll.BDP($T251,$AI$1)</f>
        <v>#NAME?</v>
      </c>
      <c r="AJ251" s="716" t="e">
        <f ca="1">_xll.BDP($T251,$AJ$1)</f>
        <v>#NAME?</v>
      </c>
      <c r="AK251" s="721" t="e">
        <f ca="1">VLOOKUP(AJ251,Values!$E$2:$F$8,2,)</f>
        <v>#NAME?</v>
      </c>
      <c r="AL251" s="719" t="e">
        <f ca="1">_xll.BDP($T251,$AL$1)</f>
        <v>#NAME?</v>
      </c>
      <c r="AM251" s="719" t="e">
        <f ca="1">_xll.BDP($T251,$AM$1)</f>
        <v>#NAME?</v>
      </c>
      <c r="AN251" s="719" t="e">
        <f ca="1">_xll.BDP($T251,$AN$1)</f>
        <v>#NAME?</v>
      </c>
      <c r="AO251" s="719" t="str">
        <f t="shared" si="49"/>
        <v>30yr</v>
      </c>
      <c r="AP251" s="775" t="e">
        <f ca="1">_xll.BDP(T251,"YRS_TO_MTY_ISSUE")</f>
        <v>#NAME?</v>
      </c>
      <c r="AQ251" s="794">
        <f t="shared" si="53"/>
        <v>30</v>
      </c>
      <c r="AR251" s="795">
        <v>30</v>
      </c>
      <c r="AS251" s="719" t="e">
        <f ca="1">_xll.BDP($T251,AS$1)</f>
        <v>#NAME?</v>
      </c>
      <c r="AT251" s="719" t="e">
        <f ca="1">_xll.BDP(T251,$AT$1)</f>
        <v>#NAME?</v>
      </c>
      <c r="AU251" s="719" t="e">
        <f ca="1">_xll.BDP(T251,$AU$1)</f>
        <v>#NAME?</v>
      </c>
      <c r="AV251" s="719" t="e">
        <f ca="1">_xll.BDP($T251,AV$1)</f>
        <v>#NAME?</v>
      </c>
      <c r="AW251" s="719" t="e">
        <f t="shared" ca="1" si="50"/>
        <v>#NAME?</v>
      </c>
      <c r="AX251" s="719" t="e">
        <f ca="1">_xll.BDP(T251,$AX$1)</f>
        <v>#NAME?</v>
      </c>
      <c r="AY251" s="719" t="e">
        <f t="shared" ca="1" si="51"/>
        <v>#NAME?</v>
      </c>
      <c r="AZ251" s="719" t="e">
        <f t="shared" ca="1" si="52"/>
        <v>#NAME?</v>
      </c>
      <c r="BA251" s="719" t="e">
        <f ca="1">VLOOKUP(X251,Values!$H$2:$I$15,2,FALSE)</f>
        <v>#NAME?</v>
      </c>
    </row>
    <row r="252" spans="1:53" s="706" customFormat="1" ht="12.75" customHeight="1" x14ac:dyDescent="0.3">
      <c r="A252" s="707">
        <v>41975</v>
      </c>
      <c r="B252" s="915" t="s">
        <v>4469</v>
      </c>
      <c r="C252" s="916" t="s">
        <v>705</v>
      </c>
      <c r="D252" s="709">
        <v>250</v>
      </c>
      <c r="E252" s="708" t="s">
        <v>37</v>
      </c>
      <c r="F252" s="710">
        <v>43808</v>
      </c>
      <c r="G252" s="711" t="s">
        <v>8495</v>
      </c>
      <c r="H252" s="712" t="s">
        <v>3656</v>
      </c>
      <c r="I252" s="761" t="s">
        <v>2299</v>
      </c>
      <c r="J252" s="761" t="s">
        <v>8497</v>
      </c>
      <c r="K252" s="712">
        <v>-4.5</v>
      </c>
      <c r="L252" s="714"/>
      <c r="M252" s="712"/>
      <c r="N252" s="706" t="s">
        <v>407</v>
      </c>
      <c r="O252" s="712">
        <v>1.2</v>
      </c>
      <c r="P252" s="708" t="s">
        <v>1933</v>
      </c>
      <c r="Q252" s="714"/>
      <c r="R252" s="708">
        <v>7</v>
      </c>
      <c r="S252" s="708" t="s">
        <v>8561</v>
      </c>
      <c r="T252" s="715" t="str">
        <f t="shared" si="46"/>
        <v>EK6392410 Corp</v>
      </c>
      <c r="U252" s="716" t="e">
        <f ca="1">_xll.BDP($T252,$U$1)</f>
        <v>#NAME?</v>
      </c>
      <c r="V252" s="715">
        <f t="shared" si="47"/>
        <v>12</v>
      </c>
      <c r="W252" s="715">
        <f t="shared" si="48"/>
        <v>49</v>
      </c>
      <c r="X252" s="717" t="e">
        <f ca="1">_xll.BDP($T252,X$1)</f>
        <v>#NAME?</v>
      </c>
      <c r="Y252" s="717" t="e">
        <f ca="1">_xll.BDP($T252,$Y$1)</f>
        <v>#NAME?</v>
      </c>
      <c r="Z252" s="717" t="e">
        <f ca="1">_xll.BDP($T252,Z$1)</f>
        <v>#NAME?</v>
      </c>
      <c r="AA252" s="718" t="e">
        <f ca="1">IF(Z252="FLOATING",J252,(_xll.BDP($T252,AA$1)/100))</f>
        <v>#NAME?</v>
      </c>
      <c r="AB252" s="719" t="e">
        <f ca="1">_xll.BDP(T252,$AB$1)</f>
        <v>#NAME?</v>
      </c>
      <c r="AC252" s="720" t="e">
        <f ca="1">_xll.BDP($T252,AC$1)</f>
        <v>#NAME?</v>
      </c>
      <c r="AD252" s="719" t="e">
        <f ca="1">_xll.BDP($T252,AD$1)</f>
        <v>#NAME?</v>
      </c>
      <c r="AE252" s="715" t="e">
        <f ca="1">_xll.BDP($T252,AE$1)</f>
        <v>#NAME?</v>
      </c>
      <c r="AF252" s="719" t="e">
        <f ca="1">_xll.BDP($T252,AF$1)</f>
        <v>#NAME?</v>
      </c>
      <c r="AG252" s="719" t="e">
        <f ca="1">VLOOKUP(AE252,Values!$A$1:$C$12,2,FALSE)</f>
        <v>#NAME?</v>
      </c>
      <c r="AH252" s="716" t="e">
        <f ca="1">_xll.BDP($T252,$AH$1)</f>
        <v>#NAME?</v>
      </c>
      <c r="AI252" s="716" t="e">
        <f ca="1">_xll.BDP($T252,$AI$1)</f>
        <v>#NAME?</v>
      </c>
      <c r="AJ252" s="716" t="e">
        <f ca="1">_xll.BDP($T252,$AJ$1)</f>
        <v>#NAME?</v>
      </c>
      <c r="AK252" s="721" t="e">
        <f ca="1">VLOOKUP(AJ252,Values!$E$2:$F$8,2,)</f>
        <v>#NAME?</v>
      </c>
      <c r="AL252" s="719" t="e">
        <f ca="1">_xll.BDP($T252,$AL$1)</f>
        <v>#NAME?</v>
      </c>
      <c r="AM252" s="719" t="e">
        <f ca="1">_xll.BDP($T252,$AM$1)</f>
        <v>#NAME?</v>
      </c>
      <c r="AN252" s="719" t="e">
        <f ca="1">_xll.BDP($T252,$AN$1)</f>
        <v>#NAME?</v>
      </c>
      <c r="AO252" s="719" t="str">
        <f t="shared" si="49"/>
        <v>5yr</v>
      </c>
      <c r="AP252" s="775" t="e">
        <f ca="1">_xll.BDP(T252,"YRS_TO_MTY_ISSUE")</f>
        <v>#NAME?</v>
      </c>
      <c r="AQ252" s="794">
        <f t="shared" si="53"/>
        <v>5</v>
      </c>
      <c r="AR252" s="795">
        <v>5</v>
      </c>
      <c r="AS252" s="719" t="e">
        <f ca="1">_xll.BDP($T252,AS$1)</f>
        <v>#NAME?</v>
      </c>
      <c r="AT252" s="719" t="e">
        <f ca="1">_xll.BDP(T252,$AT$1)</f>
        <v>#NAME?</v>
      </c>
      <c r="AU252" s="719" t="e">
        <f ca="1">_xll.BDP(T252,$AU$1)</f>
        <v>#NAME?</v>
      </c>
      <c r="AV252" s="719" t="e">
        <f ca="1">_xll.BDP($T252,AV$1)</f>
        <v>#NAME?</v>
      </c>
      <c r="AW252" s="719" t="e">
        <f t="shared" ca="1" si="50"/>
        <v>#NAME?</v>
      </c>
      <c r="AX252" s="719" t="e">
        <f ca="1">_xll.BDP(T252,$AX$1)</f>
        <v>#NAME?</v>
      </c>
      <c r="AY252" s="719" t="e">
        <f t="shared" ca="1" si="51"/>
        <v>#NAME?</v>
      </c>
      <c r="AZ252" s="719" t="e">
        <f t="shared" ca="1" si="52"/>
        <v>#NAME?</v>
      </c>
      <c r="BA252" s="719" t="e">
        <f ca="1">VLOOKUP(X252,Values!$H$2:$I$15,2,FALSE)</f>
        <v>#NAME?</v>
      </c>
    </row>
    <row r="253" spans="1:53" s="706" customFormat="1" ht="12.75" customHeight="1" x14ac:dyDescent="0.3">
      <c r="A253" s="707">
        <v>41975</v>
      </c>
      <c r="B253" s="915" t="s">
        <v>8498</v>
      </c>
      <c r="C253" s="916" t="s">
        <v>705</v>
      </c>
      <c r="D253" s="709">
        <v>600</v>
      </c>
      <c r="E253" s="708" t="s">
        <v>37</v>
      </c>
      <c r="F253" s="710">
        <v>43808</v>
      </c>
      <c r="G253" s="711" t="s">
        <v>8495</v>
      </c>
      <c r="H253" s="712" t="s">
        <v>8499</v>
      </c>
      <c r="I253" s="761" t="s">
        <v>632</v>
      </c>
      <c r="J253" s="761" t="s">
        <v>4846</v>
      </c>
      <c r="K253" s="712">
        <v>-4.5</v>
      </c>
      <c r="L253" s="714"/>
      <c r="M253" s="712"/>
      <c r="N253" s="706" t="s">
        <v>3837</v>
      </c>
      <c r="O253" s="712">
        <v>1.42</v>
      </c>
      <c r="P253" s="708" t="s">
        <v>1933</v>
      </c>
      <c r="Q253" s="714"/>
      <c r="R253" s="708">
        <v>7</v>
      </c>
      <c r="S253" s="708" t="s">
        <v>8562</v>
      </c>
      <c r="T253" s="715" t="str">
        <f t="shared" si="46"/>
        <v>EK6366737 Corp</v>
      </c>
      <c r="U253" s="716" t="e">
        <f ca="1">_xll.BDP($T253,$U$1)</f>
        <v>#NAME?</v>
      </c>
      <c r="V253" s="715">
        <f t="shared" si="47"/>
        <v>12</v>
      </c>
      <c r="W253" s="715">
        <f t="shared" si="48"/>
        <v>49</v>
      </c>
      <c r="X253" s="717" t="e">
        <f ca="1">_xll.BDP($T253,X$1)</f>
        <v>#NAME?</v>
      </c>
      <c r="Y253" s="717" t="e">
        <f ca="1">_xll.BDP($T253,$Y$1)</f>
        <v>#NAME?</v>
      </c>
      <c r="Z253" s="717" t="e">
        <f ca="1">_xll.BDP($T253,Z$1)</f>
        <v>#NAME?</v>
      </c>
      <c r="AA253" s="718" t="e">
        <f ca="1">IF(Z253="FLOATING",J253,(_xll.BDP($T253,AA$1)/100))</f>
        <v>#NAME?</v>
      </c>
      <c r="AB253" s="719" t="e">
        <f ca="1">_xll.BDP(T253,$AB$1)</f>
        <v>#NAME?</v>
      </c>
      <c r="AC253" s="720" t="e">
        <f ca="1">_xll.BDP($T253,AC$1)</f>
        <v>#NAME?</v>
      </c>
      <c r="AD253" s="719" t="e">
        <f ca="1">_xll.BDP($T253,AD$1)</f>
        <v>#NAME?</v>
      </c>
      <c r="AE253" s="715" t="e">
        <f ca="1">_xll.BDP($T253,AE$1)</f>
        <v>#NAME?</v>
      </c>
      <c r="AF253" s="719" t="e">
        <f ca="1">_xll.BDP($T253,AF$1)</f>
        <v>#NAME?</v>
      </c>
      <c r="AG253" s="719" t="e">
        <f ca="1">VLOOKUP(AE253,Values!$A$1:$C$12,2,FALSE)</f>
        <v>#NAME?</v>
      </c>
      <c r="AH253" s="716" t="e">
        <f ca="1">_xll.BDP($T253,$AH$1)</f>
        <v>#NAME?</v>
      </c>
      <c r="AI253" s="716" t="e">
        <f ca="1">_xll.BDP($T253,$AI$1)</f>
        <v>#NAME?</v>
      </c>
      <c r="AJ253" s="716" t="e">
        <f ca="1">_xll.BDP($T253,$AJ$1)</f>
        <v>#NAME?</v>
      </c>
      <c r="AK253" s="721" t="e">
        <f ca="1">VLOOKUP(AJ253,Values!$E$2:$F$8,2,)</f>
        <v>#NAME?</v>
      </c>
      <c r="AL253" s="719" t="e">
        <f ca="1">_xll.BDP($T253,$AL$1)</f>
        <v>#NAME?</v>
      </c>
      <c r="AM253" s="719" t="e">
        <f ca="1">_xll.BDP($T253,$AM$1)</f>
        <v>#NAME?</v>
      </c>
      <c r="AN253" s="719" t="e">
        <f ca="1">_xll.BDP($T253,$AN$1)</f>
        <v>#NAME?</v>
      </c>
      <c r="AO253" s="719" t="str">
        <f t="shared" si="49"/>
        <v>5yr</v>
      </c>
      <c r="AP253" s="775" t="e">
        <f ca="1">_xll.BDP(T253,"YRS_TO_MTY_ISSUE")</f>
        <v>#NAME?</v>
      </c>
      <c r="AQ253" s="794">
        <f t="shared" si="53"/>
        <v>5</v>
      </c>
      <c r="AR253" s="795">
        <v>5</v>
      </c>
      <c r="AS253" s="719" t="e">
        <f ca="1">_xll.BDP($T253,AS$1)</f>
        <v>#NAME?</v>
      </c>
      <c r="AT253" s="719" t="e">
        <f ca="1">_xll.BDP(T253,$AT$1)</f>
        <v>#NAME?</v>
      </c>
      <c r="AU253" s="719" t="e">
        <f ca="1">_xll.BDP(T253,$AU$1)</f>
        <v>#NAME?</v>
      </c>
      <c r="AV253" s="719" t="e">
        <f ca="1">_xll.BDP($T253,AV$1)</f>
        <v>#NAME?</v>
      </c>
      <c r="AW253" s="719" t="e">
        <f t="shared" ca="1" si="50"/>
        <v>#NAME?</v>
      </c>
      <c r="AX253" s="719" t="e">
        <f ca="1">_xll.BDP(T253,$AX$1)</f>
        <v>#NAME?</v>
      </c>
      <c r="AY253" s="719" t="e">
        <f t="shared" ca="1" si="51"/>
        <v>#NAME?</v>
      </c>
      <c r="AZ253" s="719" t="e">
        <f t="shared" ca="1" si="52"/>
        <v>#NAME?</v>
      </c>
      <c r="BA253" s="719" t="e">
        <f ca="1">VLOOKUP(X253,Values!$H$2:$I$15,2,FALSE)</f>
        <v>#NAME?</v>
      </c>
    </row>
    <row r="254" spans="1:53" s="706" customFormat="1" ht="12.75" customHeight="1" x14ac:dyDescent="0.3">
      <c r="A254" s="707">
        <v>41975</v>
      </c>
      <c r="B254" s="915" t="s">
        <v>275</v>
      </c>
      <c r="C254" s="916" t="s">
        <v>121</v>
      </c>
      <c r="D254" s="709">
        <v>500</v>
      </c>
      <c r="E254" s="708" t="s">
        <v>12</v>
      </c>
      <c r="F254" s="710">
        <v>43105</v>
      </c>
      <c r="G254" s="711" t="s">
        <v>277</v>
      </c>
      <c r="H254" s="712" t="s">
        <v>3656</v>
      </c>
      <c r="I254" s="761"/>
      <c r="J254" s="761" t="s">
        <v>8500</v>
      </c>
      <c r="K254" s="712">
        <v>-7</v>
      </c>
      <c r="L254" s="714"/>
      <c r="M254" s="712"/>
      <c r="N254" s="706" t="s">
        <v>618</v>
      </c>
      <c r="O254" s="712">
        <v>1.5</v>
      </c>
      <c r="P254" s="708" t="s">
        <v>3739</v>
      </c>
      <c r="Q254" s="714"/>
      <c r="R254" s="708">
        <v>5.5</v>
      </c>
      <c r="S254" s="708" t="s">
        <v>8563</v>
      </c>
      <c r="T254" s="715" t="str">
        <f t="shared" si="46"/>
        <v>EK6390554 Corp</v>
      </c>
      <c r="U254" s="716" t="e">
        <f ca="1">_xll.BDP($T254,$U$1)</f>
        <v>#NAME?</v>
      </c>
      <c r="V254" s="715">
        <f t="shared" si="47"/>
        <v>12</v>
      </c>
      <c r="W254" s="715">
        <f t="shared" si="48"/>
        <v>49</v>
      </c>
      <c r="X254" s="717" t="e">
        <f ca="1">_xll.BDP($T254,X$1)</f>
        <v>#NAME?</v>
      </c>
      <c r="Y254" s="717" t="e">
        <f ca="1">_xll.BDP($T254,$Y$1)</f>
        <v>#NAME?</v>
      </c>
      <c r="Z254" s="717" t="e">
        <f ca="1">_xll.BDP($T254,Z$1)</f>
        <v>#NAME?</v>
      </c>
      <c r="AA254" s="718" t="e">
        <f ca="1">IF(Z254="FLOATING",J254,(_xll.BDP($T254,AA$1)/100))</f>
        <v>#NAME?</v>
      </c>
      <c r="AB254" s="719" t="e">
        <f ca="1">_xll.BDP(T254,$AB$1)</f>
        <v>#NAME?</v>
      </c>
      <c r="AC254" s="720" t="e">
        <f ca="1">_xll.BDP($T254,AC$1)</f>
        <v>#NAME?</v>
      </c>
      <c r="AD254" s="719" t="e">
        <f ca="1">_xll.BDP($T254,AD$1)</f>
        <v>#NAME?</v>
      </c>
      <c r="AE254" s="715" t="e">
        <f ca="1">_xll.BDP($T254,AE$1)</f>
        <v>#NAME?</v>
      </c>
      <c r="AF254" s="719" t="e">
        <f ca="1">_xll.BDP($T254,AF$1)</f>
        <v>#NAME?</v>
      </c>
      <c r="AG254" s="719" t="e">
        <f ca="1">VLOOKUP(AE254,Values!$A$1:$C$12,2,FALSE)</f>
        <v>#NAME?</v>
      </c>
      <c r="AH254" s="716" t="e">
        <f ca="1">_xll.BDP($T254,$AH$1)</f>
        <v>#NAME?</v>
      </c>
      <c r="AI254" s="716" t="e">
        <f ca="1">_xll.BDP($T254,$AI$1)</f>
        <v>#NAME?</v>
      </c>
      <c r="AJ254" s="716" t="e">
        <f ca="1">_xll.BDP($T254,$AJ$1)</f>
        <v>#NAME?</v>
      </c>
      <c r="AK254" s="721" t="e">
        <f ca="1">VLOOKUP(AJ254,Values!$E$2:$F$8,2,)</f>
        <v>#NAME?</v>
      </c>
      <c r="AL254" s="719" t="e">
        <f ca="1">_xll.BDP($T254,$AL$1)</f>
        <v>#NAME?</v>
      </c>
      <c r="AM254" s="719" t="e">
        <f ca="1">_xll.BDP($T254,$AM$1)</f>
        <v>#NAME?</v>
      </c>
      <c r="AN254" s="719" t="e">
        <f ca="1">_xll.BDP($T254,$AN$1)</f>
        <v>#NAME?</v>
      </c>
      <c r="AO254" s="719" t="str">
        <f t="shared" si="49"/>
        <v>3yr</v>
      </c>
      <c r="AP254" s="775" t="e">
        <f ca="1">_xll.BDP(T254,"YRS_TO_MTY_ISSUE")</f>
        <v>#NAME?</v>
      </c>
      <c r="AQ254" s="794">
        <f t="shared" si="53"/>
        <v>3.1</v>
      </c>
      <c r="AR254" s="795">
        <v>3</v>
      </c>
      <c r="AS254" s="719" t="e">
        <f ca="1">_xll.BDP($T254,AS$1)</f>
        <v>#NAME?</v>
      </c>
      <c r="AT254" s="719" t="e">
        <f ca="1">_xll.BDP(T254,$AT$1)</f>
        <v>#NAME?</v>
      </c>
      <c r="AU254" s="719" t="e">
        <f ca="1">_xll.BDP(T254,$AU$1)</f>
        <v>#NAME?</v>
      </c>
      <c r="AV254" s="719" t="e">
        <f ca="1">_xll.BDP($T254,AV$1)</f>
        <v>#NAME?</v>
      </c>
      <c r="AW254" s="719" t="e">
        <f t="shared" ca="1" si="50"/>
        <v>#NAME?</v>
      </c>
      <c r="AX254" s="719" t="e">
        <f ca="1">_xll.BDP(T254,$AX$1)</f>
        <v>#NAME?</v>
      </c>
      <c r="AY254" s="719" t="e">
        <f t="shared" ca="1" si="51"/>
        <v>#NAME?</v>
      </c>
      <c r="AZ254" s="719" t="e">
        <f t="shared" ca="1" si="52"/>
        <v>#NAME?</v>
      </c>
      <c r="BA254" s="719" t="e">
        <f ca="1">VLOOKUP(X254,Values!$H$2:$I$15,2,FALSE)</f>
        <v>#NAME?</v>
      </c>
    </row>
    <row r="255" spans="1:53" s="706" customFormat="1" ht="12.75" customHeight="1" x14ac:dyDescent="0.3">
      <c r="A255" s="707">
        <v>41975</v>
      </c>
      <c r="B255" s="915" t="s">
        <v>8501</v>
      </c>
      <c r="C255" s="916" t="s">
        <v>121</v>
      </c>
      <c r="D255" s="709">
        <v>1750</v>
      </c>
      <c r="E255" s="708" t="s">
        <v>12</v>
      </c>
      <c r="F255" s="710">
        <v>43105</v>
      </c>
      <c r="G255" s="711" t="s">
        <v>277</v>
      </c>
      <c r="H255" s="712" t="s">
        <v>8502</v>
      </c>
      <c r="I255" s="761"/>
      <c r="J255" s="761" t="s">
        <v>838</v>
      </c>
      <c r="K255" s="712">
        <v>-7</v>
      </c>
      <c r="L255" s="714"/>
      <c r="M255" s="712"/>
      <c r="N255" s="706" t="s">
        <v>4833</v>
      </c>
      <c r="O255" s="712">
        <v>2</v>
      </c>
      <c r="P255" s="708" t="s">
        <v>3739</v>
      </c>
      <c r="Q255" s="714"/>
      <c r="R255" s="708">
        <v>5.5</v>
      </c>
      <c r="S255" s="708" t="s">
        <v>8564</v>
      </c>
      <c r="T255" s="715" t="str">
        <f t="shared" si="46"/>
        <v>EK6378310 Corp</v>
      </c>
      <c r="U255" s="716" t="e">
        <f ca="1">_xll.BDP($T255,$U$1)</f>
        <v>#NAME?</v>
      </c>
      <c r="V255" s="715">
        <f t="shared" si="47"/>
        <v>12</v>
      </c>
      <c r="W255" s="715">
        <f t="shared" si="48"/>
        <v>49</v>
      </c>
      <c r="X255" s="717" t="e">
        <f ca="1">_xll.BDP($T255,X$1)</f>
        <v>#NAME?</v>
      </c>
      <c r="Y255" s="717" t="e">
        <f ca="1">_xll.BDP($T255,$Y$1)</f>
        <v>#NAME?</v>
      </c>
      <c r="Z255" s="717" t="e">
        <f ca="1">_xll.BDP($T255,Z$1)</f>
        <v>#NAME?</v>
      </c>
      <c r="AA255" s="718" t="e">
        <f ca="1">IF(Z255="FLOATING",J255,(_xll.BDP($T255,AA$1)/100))</f>
        <v>#NAME?</v>
      </c>
      <c r="AB255" s="719" t="e">
        <f ca="1">_xll.BDP(T255,$AB$1)</f>
        <v>#NAME?</v>
      </c>
      <c r="AC255" s="720" t="e">
        <f ca="1">_xll.BDP($T255,AC$1)</f>
        <v>#NAME?</v>
      </c>
      <c r="AD255" s="719" t="e">
        <f ca="1">_xll.BDP($T255,AD$1)</f>
        <v>#NAME?</v>
      </c>
      <c r="AE255" s="715" t="e">
        <f ca="1">_xll.BDP($T255,AE$1)</f>
        <v>#NAME?</v>
      </c>
      <c r="AF255" s="719" t="e">
        <f ca="1">_xll.BDP($T255,AF$1)</f>
        <v>#NAME?</v>
      </c>
      <c r="AG255" s="719" t="e">
        <f ca="1">VLOOKUP(AE255,Values!$A$1:$C$12,2,FALSE)</f>
        <v>#NAME?</v>
      </c>
      <c r="AH255" s="716" t="e">
        <f ca="1">_xll.BDP($T255,$AH$1)</f>
        <v>#NAME?</v>
      </c>
      <c r="AI255" s="716" t="e">
        <f ca="1">_xll.BDP($T255,$AI$1)</f>
        <v>#NAME?</v>
      </c>
      <c r="AJ255" s="716" t="e">
        <f ca="1">_xll.BDP($T255,$AJ$1)</f>
        <v>#NAME?</v>
      </c>
      <c r="AK255" s="721" t="e">
        <f ca="1">VLOOKUP(AJ255,Values!$E$2:$F$8,2,)</f>
        <v>#NAME?</v>
      </c>
      <c r="AL255" s="719" t="e">
        <f ca="1">_xll.BDP($T255,$AL$1)</f>
        <v>#NAME?</v>
      </c>
      <c r="AM255" s="719" t="e">
        <f ca="1">_xll.BDP($T255,$AM$1)</f>
        <v>#NAME?</v>
      </c>
      <c r="AN255" s="719" t="e">
        <f ca="1">_xll.BDP($T255,$AN$1)</f>
        <v>#NAME?</v>
      </c>
      <c r="AO255" s="719" t="str">
        <f t="shared" si="49"/>
        <v>3yr</v>
      </c>
      <c r="AP255" s="775" t="e">
        <f ca="1">_xll.BDP(T255,"YRS_TO_MTY_ISSUE")</f>
        <v>#NAME?</v>
      </c>
      <c r="AQ255" s="794">
        <f t="shared" si="53"/>
        <v>3.1</v>
      </c>
      <c r="AR255" s="795">
        <v>3</v>
      </c>
      <c r="AS255" s="719" t="e">
        <f ca="1">_xll.BDP($T255,AS$1)</f>
        <v>#NAME?</v>
      </c>
      <c r="AT255" s="719" t="e">
        <f ca="1">_xll.BDP(T255,$AT$1)</f>
        <v>#NAME?</v>
      </c>
      <c r="AU255" s="719" t="e">
        <f ca="1">_xll.BDP(T255,$AU$1)</f>
        <v>#NAME?</v>
      </c>
      <c r="AV255" s="719" t="e">
        <f ca="1">_xll.BDP($T255,AV$1)</f>
        <v>#NAME?</v>
      </c>
      <c r="AW255" s="719" t="e">
        <f t="shared" ca="1" si="50"/>
        <v>#NAME?</v>
      </c>
      <c r="AX255" s="719" t="e">
        <f ca="1">_xll.BDP(T255,$AX$1)</f>
        <v>#NAME?</v>
      </c>
      <c r="AY255" s="719" t="e">
        <f t="shared" ca="1" si="51"/>
        <v>#NAME?</v>
      </c>
      <c r="AZ255" s="719" t="e">
        <f t="shared" ca="1" si="52"/>
        <v>#NAME?</v>
      </c>
      <c r="BA255" s="719" t="e">
        <f ca="1">VLOOKUP(X255,Values!$H$2:$I$15,2,FALSE)</f>
        <v>#NAME?</v>
      </c>
    </row>
    <row r="256" spans="1:53" s="706" customFormat="1" ht="12.75" customHeight="1" x14ac:dyDescent="0.3">
      <c r="A256" s="707">
        <v>41975</v>
      </c>
      <c r="B256" s="915" t="s">
        <v>8503</v>
      </c>
      <c r="C256" s="916" t="s">
        <v>218</v>
      </c>
      <c r="D256" s="709">
        <v>1200</v>
      </c>
      <c r="E256" s="708" t="s">
        <v>66</v>
      </c>
      <c r="F256" s="710">
        <v>45672</v>
      </c>
      <c r="G256" s="711" t="s">
        <v>8504</v>
      </c>
      <c r="H256" s="712" t="s">
        <v>324</v>
      </c>
      <c r="I256" s="761" t="s">
        <v>8505</v>
      </c>
      <c r="J256" s="761" t="s">
        <v>472</v>
      </c>
      <c r="K256" s="712">
        <v>-20</v>
      </c>
      <c r="L256" s="714"/>
      <c r="M256" s="712"/>
      <c r="N256" s="706" t="s">
        <v>8506</v>
      </c>
      <c r="O256" s="712">
        <v>5.83</v>
      </c>
      <c r="P256" s="708" t="s">
        <v>8331</v>
      </c>
      <c r="Q256" s="714"/>
      <c r="R256" s="708">
        <v>3</v>
      </c>
      <c r="S256" s="708" t="s">
        <v>8565</v>
      </c>
      <c r="T256" s="715" t="str">
        <f t="shared" si="46"/>
        <v>EK6386230 Corp</v>
      </c>
      <c r="U256" s="716" t="e">
        <f ca="1">_xll.BDP($T256,$U$1)</f>
        <v>#NAME?</v>
      </c>
      <c r="V256" s="715">
        <f t="shared" si="47"/>
        <v>12</v>
      </c>
      <c r="W256" s="715">
        <f t="shared" si="48"/>
        <v>49</v>
      </c>
      <c r="X256" s="717" t="e">
        <f ca="1">_xll.BDP($T256,X$1)</f>
        <v>#NAME?</v>
      </c>
      <c r="Y256" s="717" t="e">
        <f ca="1">_xll.BDP($T256,$Y$1)</f>
        <v>#NAME?</v>
      </c>
      <c r="Z256" s="717" t="e">
        <f ca="1">_xll.BDP($T256,Z$1)</f>
        <v>#NAME?</v>
      </c>
      <c r="AA256" s="718" t="e">
        <f ca="1">IF(Z256="FLOATING",J256,(_xll.BDP($T256,AA$1)/100))</f>
        <v>#NAME?</v>
      </c>
      <c r="AB256" s="719" t="e">
        <f ca="1">_xll.BDP(T256,$AB$1)</f>
        <v>#NAME?</v>
      </c>
      <c r="AC256" s="720" t="e">
        <f ca="1">_xll.BDP($T256,AC$1)</f>
        <v>#NAME?</v>
      </c>
      <c r="AD256" s="719" t="e">
        <f ca="1">_xll.BDP($T256,AD$1)</f>
        <v>#NAME?</v>
      </c>
      <c r="AE256" s="715" t="e">
        <f ca="1">_xll.BDP($T256,AE$1)</f>
        <v>#NAME?</v>
      </c>
      <c r="AF256" s="719" t="e">
        <f ca="1">_xll.BDP($T256,AF$1)</f>
        <v>#NAME?</v>
      </c>
      <c r="AG256" s="719" t="e">
        <f ca="1">VLOOKUP(AE256,Values!$A$1:$C$12,2,FALSE)</f>
        <v>#NAME?</v>
      </c>
      <c r="AH256" s="716" t="e">
        <f ca="1">_xll.BDP($T256,$AH$1)</f>
        <v>#NAME?</v>
      </c>
      <c r="AI256" s="716" t="e">
        <f ca="1">_xll.BDP($T256,$AI$1)</f>
        <v>#NAME?</v>
      </c>
      <c r="AJ256" s="716" t="e">
        <f ca="1">_xll.BDP($T256,$AJ$1)</f>
        <v>#NAME?</v>
      </c>
      <c r="AK256" s="721" t="e">
        <f ca="1">VLOOKUP(AJ256,Values!$E$2:$F$8,2,)</f>
        <v>#NAME?</v>
      </c>
      <c r="AL256" s="719" t="e">
        <f ca="1">_xll.BDP($T256,$AL$1)</f>
        <v>#NAME?</v>
      </c>
      <c r="AM256" s="719" t="e">
        <f ca="1">_xll.BDP($T256,$AM$1)</f>
        <v>#NAME?</v>
      </c>
      <c r="AN256" s="719" t="e">
        <f ca="1">_xll.BDP($T256,$AN$1)</f>
        <v>#NAME?</v>
      </c>
      <c r="AO256" s="719" t="str">
        <f t="shared" si="49"/>
        <v>10yr</v>
      </c>
      <c r="AP256" s="775" t="e">
        <f ca="1">_xll.BDP(T256,"YRS_TO_MTY_ISSUE")</f>
        <v>#NAME?</v>
      </c>
      <c r="AQ256" s="794">
        <f t="shared" si="53"/>
        <v>10.1</v>
      </c>
      <c r="AR256" s="795">
        <v>10</v>
      </c>
      <c r="AS256" s="719" t="e">
        <f ca="1">_xll.BDP($T256,AS$1)</f>
        <v>#NAME?</v>
      </c>
      <c r="AT256" s="719" t="e">
        <f ca="1">_xll.BDP(T256,$AT$1)</f>
        <v>#NAME?</v>
      </c>
      <c r="AU256" s="719" t="e">
        <f ca="1">_xll.BDP(T256,$AU$1)</f>
        <v>#NAME?</v>
      </c>
      <c r="AV256" s="719" t="e">
        <f ca="1">_xll.BDP($T256,AV$1)</f>
        <v>#NAME?</v>
      </c>
      <c r="AW256" s="719" t="e">
        <f t="shared" ca="1" si="50"/>
        <v>#NAME?</v>
      </c>
      <c r="AX256" s="719" t="e">
        <f ca="1">_xll.BDP(T256,$AX$1)</f>
        <v>#NAME?</v>
      </c>
      <c r="AY256" s="719" t="e">
        <f t="shared" ca="1" si="51"/>
        <v>#NAME?</v>
      </c>
      <c r="AZ256" s="719" t="e">
        <f t="shared" ca="1" si="52"/>
        <v>#NAME?</v>
      </c>
      <c r="BA256" s="719" t="e">
        <f ca="1">VLOOKUP(X256,Values!$H$2:$I$15,2,FALSE)</f>
        <v>#NAME?</v>
      </c>
    </row>
    <row r="257" spans="1:53" s="706" customFormat="1" ht="12.75" customHeight="1" x14ac:dyDescent="0.3">
      <c r="A257" s="707">
        <v>41975</v>
      </c>
      <c r="B257" s="915" t="s">
        <v>8507</v>
      </c>
      <c r="C257" s="916" t="s">
        <v>182</v>
      </c>
      <c r="D257" s="709">
        <v>600</v>
      </c>
      <c r="E257" s="708" t="s">
        <v>23</v>
      </c>
      <c r="F257" s="710">
        <v>45631</v>
      </c>
      <c r="G257" s="711" t="s">
        <v>8508</v>
      </c>
      <c r="H257" s="712" t="s">
        <v>8509</v>
      </c>
      <c r="I257" s="761" t="s">
        <v>4373</v>
      </c>
      <c r="J257" s="761" t="s">
        <v>5577</v>
      </c>
      <c r="K257" s="712">
        <v>-17.5</v>
      </c>
      <c r="L257" s="714"/>
      <c r="M257" s="712"/>
      <c r="N257" s="706" t="s">
        <v>8510</v>
      </c>
      <c r="O257" s="712">
        <v>6.25</v>
      </c>
      <c r="P257" s="708" t="s">
        <v>2020</v>
      </c>
      <c r="Q257" s="714"/>
      <c r="R257" s="708">
        <v>-7</v>
      </c>
      <c r="S257" s="708" t="s">
        <v>8566</v>
      </c>
      <c r="T257" s="715" t="str">
        <f t="shared" si="46"/>
        <v>EK6387311 Corp</v>
      </c>
      <c r="U257" s="716" t="e">
        <f ca="1">_xll.BDP($T257,$U$1)</f>
        <v>#NAME?</v>
      </c>
      <c r="V257" s="715">
        <f t="shared" si="47"/>
        <v>12</v>
      </c>
      <c r="W257" s="715">
        <f t="shared" si="48"/>
        <v>49</v>
      </c>
      <c r="X257" s="717" t="e">
        <f ca="1">_xll.BDP($T257,X$1)</f>
        <v>#NAME?</v>
      </c>
      <c r="Y257" s="717" t="e">
        <f ca="1">_xll.BDP($T257,$Y$1)</f>
        <v>#NAME?</v>
      </c>
      <c r="Z257" s="717" t="e">
        <f ca="1">_xll.BDP($T257,Z$1)</f>
        <v>#NAME?</v>
      </c>
      <c r="AA257" s="718" t="e">
        <f ca="1">IF(Z257="FLOATING",J257,(_xll.BDP($T257,AA$1)/100))</f>
        <v>#NAME?</v>
      </c>
      <c r="AB257" s="719" t="e">
        <f ca="1">_xll.BDP(T257,$AB$1)</f>
        <v>#NAME?</v>
      </c>
      <c r="AC257" s="720" t="e">
        <f ca="1">_xll.BDP($T257,AC$1)</f>
        <v>#NAME?</v>
      </c>
      <c r="AD257" s="719" t="e">
        <f ca="1">_xll.BDP($T257,AD$1)</f>
        <v>#NAME?</v>
      </c>
      <c r="AE257" s="715" t="e">
        <f ca="1">_xll.BDP($T257,AE$1)</f>
        <v>#NAME?</v>
      </c>
      <c r="AF257" s="719" t="e">
        <f ca="1">_xll.BDP($T257,AF$1)</f>
        <v>#NAME?</v>
      </c>
      <c r="AG257" s="719" t="e">
        <f ca="1">VLOOKUP(AE257,Values!$A$1:$C$12,2,FALSE)</f>
        <v>#NAME?</v>
      </c>
      <c r="AH257" s="716" t="e">
        <f ca="1">_xll.BDP($T257,$AH$1)</f>
        <v>#NAME?</v>
      </c>
      <c r="AI257" s="716" t="e">
        <f ca="1">_xll.BDP($T257,$AI$1)</f>
        <v>#NAME?</v>
      </c>
      <c r="AJ257" s="716" t="e">
        <f ca="1">_xll.BDP($T257,$AJ$1)</f>
        <v>#NAME?</v>
      </c>
      <c r="AK257" s="721" t="e">
        <f ca="1">VLOOKUP(AJ257,Values!$E$2:$F$8,2,)</f>
        <v>#NAME?</v>
      </c>
      <c r="AL257" s="719" t="e">
        <f ca="1">_xll.BDP($T257,$AL$1)</f>
        <v>#NAME?</v>
      </c>
      <c r="AM257" s="719" t="e">
        <f ca="1">_xll.BDP($T257,$AM$1)</f>
        <v>#NAME?</v>
      </c>
      <c r="AN257" s="719" t="e">
        <f ca="1">_xll.BDP($T257,$AN$1)</f>
        <v>#NAME?</v>
      </c>
      <c r="AO257" s="719" t="str">
        <f t="shared" si="49"/>
        <v>10yr sub</v>
      </c>
      <c r="AP257" s="775" t="e">
        <f ca="1">_xll.BDP(T257,"YRS_TO_MTY_ISSUE")</f>
        <v>#NAME?</v>
      </c>
      <c r="AQ257" s="794">
        <f t="shared" si="53"/>
        <v>10</v>
      </c>
      <c r="AR257" s="795">
        <v>10</v>
      </c>
      <c r="AS257" s="719" t="e">
        <f ca="1">_xll.BDP($T257,AS$1)</f>
        <v>#NAME?</v>
      </c>
      <c r="AT257" s="719" t="e">
        <f ca="1">_xll.BDP(T257,$AT$1)</f>
        <v>#NAME?</v>
      </c>
      <c r="AU257" s="719" t="e">
        <f ca="1">_xll.BDP(T257,$AU$1)</f>
        <v>#NAME?</v>
      </c>
      <c r="AV257" s="719" t="e">
        <f ca="1">_xll.BDP($T257,AV$1)</f>
        <v>#NAME?</v>
      </c>
      <c r="AW257" s="719" t="e">
        <f t="shared" ca="1" si="50"/>
        <v>#NAME?</v>
      </c>
      <c r="AX257" s="719" t="e">
        <f ca="1">_xll.BDP(T257,$AX$1)</f>
        <v>#NAME?</v>
      </c>
      <c r="AY257" s="719" t="e">
        <f t="shared" ca="1" si="51"/>
        <v>#NAME?</v>
      </c>
      <c r="AZ257" s="719" t="e">
        <f t="shared" ca="1" si="52"/>
        <v>#NAME?</v>
      </c>
      <c r="BA257" s="719" t="e">
        <f ca="1">VLOOKUP(X257,Values!$H$2:$I$15,2,FALSE)</f>
        <v>#NAME?</v>
      </c>
    </row>
    <row r="258" spans="1:53" s="706" customFormat="1" ht="12.75" customHeight="1" x14ac:dyDescent="0.3">
      <c r="A258" s="707">
        <v>41975</v>
      </c>
      <c r="B258" s="915" t="s">
        <v>8511</v>
      </c>
      <c r="C258" s="916" t="s">
        <v>600</v>
      </c>
      <c r="D258" s="709">
        <v>500</v>
      </c>
      <c r="E258" s="708" t="s">
        <v>37</v>
      </c>
      <c r="F258" s="710">
        <v>43814</v>
      </c>
      <c r="G258" s="711" t="s">
        <v>1631</v>
      </c>
      <c r="H258" s="712" t="s">
        <v>90</v>
      </c>
      <c r="I258" s="761" t="s">
        <v>871</v>
      </c>
      <c r="J258" s="761" t="s">
        <v>202</v>
      </c>
      <c r="K258" s="712">
        <v>-17.5</v>
      </c>
      <c r="L258" s="714"/>
      <c r="M258" s="712"/>
      <c r="N258" s="706" t="s">
        <v>132</v>
      </c>
      <c r="O258" s="712">
        <v>2.6</v>
      </c>
      <c r="P258" s="708" t="s">
        <v>2458</v>
      </c>
      <c r="Q258" s="714"/>
      <c r="R258" s="708">
        <v>-2.5</v>
      </c>
      <c r="S258" s="708" t="s">
        <v>8566</v>
      </c>
      <c r="T258" s="715" t="str">
        <f t="shared" si="46"/>
        <v>EK6387311 Corp</v>
      </c>
      <c r="U258" s="716" t="e">
        <f ca="1">_xll.BDP($T258,$U$1)</f>
        <v>#NAME?</v>
      </c>
      <c r="V258" s="715">
        <f t="shared" si="47"/>
        <v>12</v>
      </c>
      <c r="W258" s="715">
        <f t="shared" si="48"/>
        <v>49</v>
      </c>
      <c r="X258" s="717" t="e">
        <f ca="1">_xll.BDP($T258,X$1)</f>
        <v>#NAME?</v>
      </c>
      <c r="Y258" s="717" t="e">
        <f ca="1">_xll.BDP($T258,$Y$1)</f>
        <v>#NAME?</v>
      </c>
      <c r="Z258" s="717" t="e">
        <f ca="1">_xll.BDP($T258,Z$1)</f>
        <v>#NAME?</v>
      </c>
      <c r="AA258" s="718" t="e">
        <f ca="1">IF(Z258="FLOATING",J258,(_xll.BDP($T258,AA$1)/100))</f>
        <v>#NAME?</v>
      </c>
      <c r="AB258" s="719" t="e">
        <f ca="1">_xll.BDP(T258,$AB$1)</f>
        <v>#NAME?</v>
      </c>
      <c r="AC258" s="720" t="e">
        <f ca="1">_xll.BDP($T258,AC$1)</f>
        <v>#NAME?</v>
      </c>
      <c r="AD258" s="719" t="e">
        <f ca="1">_xll.BDP($T258,AD$1)</f>
        <v>#NAME?</v>
      </c>
      <c r="AE258" s="715" t="e">
        <f ca="1">_xll.BDP($T258,AE$1)</f>
        <v>#NAME?</v>
      </c>
      <c r="AF258" s="719" t="e">
        <f ca="1">_xll.BDP($T258,AF$1)</f>
        <v>#NAME?</v>
      </c>
      <c r="AG258" s="719" t="e">
        <f ca="1">VLOOKUP(AE258,Values!$A$1:$C$12,2,FALSE)</f>
        <v>#NAME?</v>
      </c>
      <c r="AH258" s="716" t="e">
        <f ca="1">_xll.BDP($T258,$AH$1)</f>
        <v>#NAME?</v>
      </c>
      <c r="AI258" s="716" t="e">
        <f ca="1">_xll.BDP($T258,$AI$1)</f>
        <v>#NAME?</v>
      </c>
      <c r="AJ258" s="716" t="e">
        <f ca="1">_xll.BDP($T258,$AJ$1)</f>
        <v>#NAME?</v>
      </c>
      <c r="AK258" s="721" t="e">
        <f ca="1">VLOOKUP(AJ258,Values!$E$2:$F$8,2,)</f>
        <v>#NAME?</v>
      </c>
      <c r="AL258" s="719" t="e">
        <f ca="1">_xll.BDP($T258,$AL$1)</f>
        <v>#NAME?</v>
      </c>
      <c r="AM258" s="719" t="e">
        <f ca="1">_xll.BDP($T258,$AM$1)</f>
        <v>#NAME?</v>
      </c>
      <c r="AN258" s="719" t="e">
        <f ca="1">_xll.BDP($T258,$AN$1)</f>
        <v>#NAME?</v>
      </c>
      <c r="AO258" s="719" t="str">
        <f t="shared" si="49"/>
        <v>5yr</v>
      </c>
      <c r="AP258" s="775" t="e">
        <f ca="1">_xll.BDP(T258,"YRS_TO_MTY_ISSUE")</f>
        <v>#NAME?</v>
      </c>
      <c r="AQ258" s="794">
        <f t="shared" si="53"/>
        <v>5</v>
      </c>
      <c r="AR258" s="795">
        <v>5</v>
      </c>
      <c r="AS258" s="719" t="e">
        <f ca="1">_xll.BDP($T258,AS$1)</f>
        <v>#NAME?</v>
      </c>
      <c r="AT258" s="719" t="e">
        <f ca="1">_xll.BDP(T258,$AT$1)</f>
        <v>#NAME?</v>
      </c>
      <c r="AU258" s="719" t="e">
        <f ca="1">_xll.BDP(T258,$AU$1)</f>
        <v>#NAME?</v>
      </c>
      <c r="AV258" s="719" t="e">
        <f ca="1">_xll.BDP($T258,AV$1)</f>
        <v>#NAME?</v>
      </c>
      <c r="AW258" s="719" t="e">
        <f t="shared" ca="1" si="50"/>
        <v>#NAME?</v>
      </c>
      <c r="AX258" s="719" t="e">
        <f ca="1">_xll.BDP(T258,$AX$1)</f>
        <v>#NAME?</v>
      </c>
      <c r="AY258" s="719" t="e">
        <f t="shared" ca="1" si="51"/>
        <v>#NAME?</v>
      </c>
      <c r="AZ258" s="719" t="e">
        <f t="shared" ca="1" si="52"/>
        <v>#NAME?</v>
      </c>
      <c r="BA258" s="719" t="e">
        <f ca="1">VLOOKUP(X258,Values!$H$2:$I$15,2,FALSE)</f>
        <v>#NAME?</v>
      </c>
    </row>
    <row r="259" spans="1:53" s="706" customFormat="1" ht="12.75" customHeight="1" x14ac:dyDescent="0.3">
      <c r="A259" s="707">
        <v>41975</v>
      </c>
      <c r="B259" s="915" t="s">
        <v>8512</v>
      </c>
      <c r="C259" s="916" t="s">
        <v>600</v>
      </c>
      <c r="D259" s="709">
        <v>650</v>
      </c>
      <c r="E259" s="708" t="s">
        <v>6638</v>
      </c>
      <c r="F259" s="710">
        <v>53008</v>
      </c>
      <c r="G259" s="711" t="s">
        <v>1631</v>
      </c>
      <c r="H259" s="712" t="s">
        <v>248</v>
      </c>
      <c r="I259" s="761" t="s">
        <v>6672</v>
      </c>
      <c r="J259" s="761" t="s">
        <v>325</v>
      </c>
      <c r="K259" s="712">
        <v>-15</v>
      </c>
      <c r="L259" s="714"/>
      <c r="M259" s="712"/>
      <c r="N259" s="706" t="s">
        <v>4057</v>
      </c>
      <c r="O259" s="712">
        <v>2</v>
      </c>
      <c r="P259" s="708" t="s">
        <v>1933</v>
      </c>
      <c r="Q259" s="714"/>
      <c r="R259" s="708">
        <v>7</v>
      </c>
      <c r="S259" s="708" t="s">
        <v>8567</v>
      </c>
      <c r="T259" s="715" t="str">
        <f t="shared" si="46"/>
        <v>EK6386537 Corp</v>
      </c>
      <c r="U259" s="716" t="e">
        <f ca="1">_xll.BDP($T259,$U$1)</f>
        <v>#NAME?</v>
      </c>
      <c r="V259" s="715">
        <f t="shared" si="47"/>
        <v>12</v>
      </c>
      <c r="W259" s="715">
        <f t="shared" si="48"/>
        <v>49</v>
      </c>
      <c r="X259" s="717" t="e">
        <f ca="1">_xll.BDP($T259,X$1)</f>
        <v>#NAME?</v>
      </c>
      <c r="Y259" s="717" t="e">
        <f ca="1">_xll.BDP($T259,$Y$1)</f>
        <v>#NAME?</v>
      </c>
      <c r="Z259" s="717" t="e">
        <f ca="1">_xll.BDP($T259,Z$1)</f>
        <v>#NAME?</v>
      </c>
      <c r="AA259" s="718" t="e">
        <f ca="1">IF(Z259="FLOATING",J259,(_xll.BDP($T259,AA$1)/100))</f>
        <v>#NAME?</v>
      </c>
      <c r="AB259" s="719" t="e">
        <f ca="1">_xll.BDP(T259,$AB$1)</f>
        <v>#NAME?</v>
      </c>
      <c r="AC259" s="720" t="e">
        <f ca="1">_xll.BDP($T259,AC$1)</f>
        <v>#NAME?</v>
      </c>
      <c r="AD259" s="719" t="e">
        <f ca="1">_xll.BDP($T259,AD$1)</f>
        <v>#NAME?</v>
      </c>
      <c r="AE259" s="715" t="e">
        <f ca="1">_xll.BDP($T259,AE$1)</f>
        <v>#NAME?</v>
      </c>
      <c r="AF259" s="719" t="e">
        <f ca="1">_xll.BDP($T259,AF$1)</f>
        <v>#NAME?</v>
      </c>
      <c r="AG259" s="719" t="e">
        <f ca="1">VLOOKUP(AE259,Values!$A$1:$C$12,2,FALSE)</f>
        <v>#NAME?</v>
      </c>
      <c r="AH259" s="716" t="e">
        <f ca="1">_xll.BDP($T259,$AH$1)</f>
        <v>#NAME?</v>
      </c>
      <c r="AI259" s="716" t="e">
        <f ca="1">_xll.BDP($T259,$AI$1)</f>
        <v>#NAME?</v>
      </c>
      <c r="AJ259" s="716" t="e">
        <f ca="1">_xll.BDP($T259,$AJ$1)</f>
        <v>#NAME?</v>
      </c>
      <c r="AK259" s="721" t="e">
        <f ca="1">VLOOKUP(AJ259,Values!$E$2:$F$8,2,)</f>
        <v>#NAME?</v>
      </c>
      <c r="AL259" s="719" t="e">
        <f ca="1">_xll.BDP($T259,$AL$1)</f>
        <v>#NAME?</v>
      </c>
      <c r="AM259" s="719" t="e">
        <f ca="1">_xll.BDP($T259,$AM$1)</f>
        <v>#NAME?</v>
      </c>
      <c r="AN259" s="719" t="e">
        <f ca="1">_xll.BDP($T259,$AN$1)</f>
        <v>#NAME?</v>
      </c>
      <c r="AO259" s="719" t="str">
        <f t="shared" si="49"/>
        <v>long 30yr</v>
      </c>
      <c r="AP259" s="775" t="e">
        <f ca="1">_xll.BDP(T259,"YRS_TO_MTY_ISSUE")</f>
        <v>#NAME?</v>
      </c>
      <c r="AQ259" s="794">
        <f t="shared" si="53"/>
        <v>30.2</v>
      </c>
      <c r="AR259" s="795">
        <v>30.2</v>
      </c>
      <c r="AS259" s="719" t="e">
        <f ca="1">_xll.BDP($T259,AS$1)</f>
        <v>#NAME?</v>
      </c>
      <c r="AT259" s="719" t="e">
        <f ca="1">_xll.BDP(T259,$AT$1)</f>
        <v>#NAME?</v>
      </c>
      <c r="AU259" s="719" t="e">
        <f ca="1">_xll.BDP(T259,$AU$1)</f>
        <v>#NAME?</v>
      </c>
      <c r="AV259" s="719" t="e">
        <f ca="1">_xll.BDP($T259,AV$1)</f>
        <v>#NAME?</v>
      </c>
      <c r="AW259" s="719" t="e">
        <f t="shared" ca="1" si="50"/>
        <v>#NAME?</v>
      </c>
      <c r="AX259" s="719" t="e">
        <f ca="1">_xll.BDP(T259,$AX$1)</f>
        <v>#NAME?</v>
      </c>
      <c r="AY259" s="719" t="e">
        <f t="shared" ca="1" si="51"/>
        <v>#NAME?</v>
      </c>
      <c r="AZ259" s="719" t="e">
        <f t="shared" ca="1" si="52"/>
        <v>#NAME?</v>
      </c>
      <c r="BA259" s="719" t="e">
        <f ca="1">VLOOKUP(X259,Values!$H$2:$I$15,2,FALSE)</f>
        <v>#NAME?</v>
      </c>
    </row>
    <row r="260" spans="1:53" s="706" customFormat="1" ht="12.75" customHeight="1" x14ac:dyDescent="0.3">
      <c r="A260" s="707">
        <v>41974</v>
      </c>
      <c r="B260" s="915" t="s">
        <v>8513</v>
      </c>
      <c r="C260" s="916" t="s">
        <v>22</v>
      </c>
      <c r="D260" s="709">
        <v>1000</v>
      </c>
      <c r="E260" s="708" t="s">
        <v>12</v>
      </c>
      <c r="F260" s="710">
        <v>43174</v>
      </c>
      <c r="G260" s="711" t="s">
        <v>319</v>
      </c>
      <c r="H260" s="712" t="s">
        <v>220</v>
      </c>
      <c r="I260" s="761" t="s">
        <v>3832</v>
      </c>
      <c r="J260" s="761" t="s">
        <v>131</v>
      </c>
      <c r="K260" s="712">
        <v>-25</v>
      </c>
      <c r="L260" s="714"/>
      <c r="M260" s="712"/>
      <c r="N260" s="706" t="s">
        <v>344</v>
      </c>
      <c r="O260" s="712">
        <v>5.6</v>
      </c>
      <c r="P260" s="708" t="s">
        <v>2217</v>
      </c>
      <c r="Q260" s="714"/>
      <c r="R260" s="708">
        <v>-4</v>
      </c>
      <c r="S260" s="708" t="s">
        <v>8573</v>
      </c>
      <c r="T260" s="715" t="str">
        <f t="shared" si="46"/>
        <v>EK6346648 Corp</v>
      </c>
      <c r="U260" s="716" t="e">
        <f ca="1">_xll.BDP($T260,$U$1)</f>
        <v>#NAME?</v>
      </c>
      <c r="V260" s="715">
        <f t="shared" si="47"/>
        <v>12</v>
      </c>
      <c r="W260" s="715">
        <f t="shared" si="48"/>
        <v>49</v>
      </c>
      <c r="X260" s="717" t="e">
        <f ca="1">_xll.BDP($T260,X$1)</f>
        <v>#NAME?</v>
      </c>
      <c r="Y260" s="717" t="e">
        <f ca="1">_xll.BDP($T260,$Y$1)</f>
        <v>#NAME?</v>
      </c>
      <c r="Z260" s="717" t="e">
        <f ca="1">_xll.BDP($T260,Z$1)</f>
        <v>#NAME?</v>
      </c>
      <c r="AA260" s="718" t="e">
        <f ca="1">IF(Z260="FLOATING",J260,(_xll.BDP($T260,AA$1)/100))</f>
        <v>#NAME?</v>
      </c>
      <c r="AB260" s="719" t="e">
        <f ca="1">_xll.BDP(T260,$AB$1)</f>
        <v>#NAME?</v>
      </c>
      <c r="AC260" s="720" t="e">
        <f ca="1">_xll.BDP($T260,AC$1)</f>
        <v>#NAME?</v>
      </c>
      <c r="AD260" s="719" t="e">
        <f ca="1">_xll.BDP($T260,AD$1)</f>
        <v>#NAME?</v>
      </c>
      <c r="AE260" s="715" t="e">
        <f ca="1">_xll.BDP($T260,AE$1)</f>
        <v>#NAME?</v>
      </c>
      <c r="AF260" s="719" t="e">
        <f ca="1">_xll.BDP($T260,AF$1)</f>
        <v>#NAME?</v>
      </c>
      <c r="AG260" s="719" t="e">
        <f ca="1">VLOOKUP(AE260,Values!$A$1:$C$12,2,FALSE)</f>
        <v>#NAME?</v>
      </c>
      <c r="AH260" s="716" t="e">
        <f ca="1">_xll.BDP($T260,$AH$1)</f>
        <v>#NAME?</v>
      </c>
      <c r="AI260" s="716" t="e">
        <f ca="1">_xll.BDP($T260,$AI$1)</f>
        <v>#NAME?</v>
      </c>
      <c r="AJ260" s="716" t="e">
        <f ca="1">_xll.BDP($T260,$AJ$1)</f>
        <v>#NAME?</v>
      </c>
      <c r="AK260" s="721" t="e">
        <f ca="1">VLOOKUP(AJ260,Values!$E$2:$F$8,2,)</f>
        <v>#NAME?</v>
      </c>
      <c r="AL260" s="719" t="e">
        <f ca="1">_xll.BDP($T260,$AL$1)</f>
        <v>#NAME?</v>
      </c>
      <c r="AM260" s="719" t="e">
        <f ca="1">_xll.BDP($T260,$AM$1)</f>
        <v>#NAME?</v>
      </c>
      <c r="AN260" s="719" t="e">
        <f ca="1">_xll.BDP($T260,$AN$1)</f>
        <v>#NAME?</v>
      </c>
      <c r="AO260" s="719" t="str">
        <f t="shared" si="49"/>
        <v>3yr</v>
      </c>
      <c r="AP260" s="775" t="e">
        <f ca="1">_xll.BDP(T260,"YRS_TO_MTY_ISSUE")</f>
        <v>#NAME?</v>
      </c>
      <c r="AQ260" s="794">
        <f t="shared" si="53"/>
        <v>3.3</v>
      </c>
      <c r="AR260" s="795">
        <v>3</v>
      </c>
      <c r="AS260" s="719" t="e">
        <f ca="1">_xll.BDP($T260,AS$1)</f>
        <v>#NAME?</v>
      </c>
      <c r="AT260" s="719" t="e">
        <f ca="1">_xll.BDP(T260,$AT$1)</f>
        <v>#NAME?</v>
      </c>
      <c r="AU260" s="719" t="e">
        <f ca="1">_xll.BDP(T260,$AU$1)</f>
        <v>#NAME?</v>
      </c>
      <c r="AV260" s="719" t="e">
        <f ca="1">_xll.BDP($T260,AV$1)</f>
        <v>#NAME?</v>
      </c>
      <c r="AW260" s="719" t="e">
        <f t="shared" ca="1" si="50"/>
        <v>#NAME?</v>
      </c>
      <c r="AX260" s="719" t="e">
        <f ca="1">_xll.BDP(T260,$AX$1)</f>
        <v>#NAME?</v>
      </c>
      <c r="AY260" s="719" t="e">
        <f t="shared" ca="1" si="51"/>
        <v>#NAME?</v>
      </c>
      <c r="AZ260" s="719" t="e">
        <f t="shared" ca="1" si="52"/>
        <v>#NAME?</v>
      </c>
      <c r="BA260" s="719" t="e">
        <f ca="1">VLOOKUP(X260,Values!$H$2:$I$15,2,FALSE)</f>
        <v>#NAME?</v>
      </c>
    </row>
    <row r="261" spans="1:53" s="706" customFormat="1" ht="12.75" customHeight="1" x14ac:dyDescent="0.3">
      <c r="A261" s="707">
        <v>41974</v>
      </c>
      <c r="B261" s="915" t="s">
        <v>3926</v>
      </c>
      <c r="C261" s="916" t="s">
        <v>22</v>
      </c>
      <c r="D261" s="709">
        <v>500</v>
      </c>
      <c r="E261" s="708" t="s">
        <v>37</v>
      </c>
      <c r="F261" s="710">
        <v>43905</v>
      </c>
      <c r="G261" s="711" t="s">
        <v>319</v>
      </c>
      <c r="H261" s="712" t="s">
        <v>2299</v>
      </c>
      <c r="I261" s="761" t="s">
        <v>2299</v>
      </c>
      <c r="J261" s="761" t="s">
        <v>4478</v>
      </c>
      <c r="K261" s="712">
        <v>-25</v>
      </c>
      <c r="L261" s="714"/>
      <c r="M261" s="712"/>
      <c r="N261" s="706" t="s">
        <v>1437</v>
      </c>
      <c r="O261" s="712">
        <v>2.8</v>
      </c>
      <c r="P261" s="708" t="s">
        <v>1903</v>
      </c>
      <c r="Q261" s="714"/>
      <c r="R261" s="708">
        <v>12</v>
      </c>
      <c r="S261" s="708" t="s">
        <v>8568</v>
      </c>
      <c r="T261" s="715" t="str">
        <f t="shared" si="46"/>
        <v>EK6346762 Corp</v>
      </c>
      <c r="U261" s="716" t="e">
        <f ca="1">_xll.BDP($T261,$U$1)</f>
        <v>#NAME?</v>
      </c>
      <c r="V261" s="715">
        <f t="shared" si="47"/>
        <v>12</v>
      </c>
      <c r="W261" s="715">
        <f t="shared" si="48"/>
        <v>49</v>
      </c>
      <c r="X261" s="717" t="e">
        <f ca="1">_xll.BDP($T261,X$1)</f>
        <v>#NAME?</v>
      </c>
      <c r="Y261" s="717" t="e">
        <f ca="1">_xll.BDP($T261,$Y$1)</f>
        <v>#NAME?</v>
      </c>
      <c r="Z261" s="717" t="e">
        <f ca="1">_xll.BDP($T261,Z$1)</f>
        <v>#NAME?</v>
      </c>
      <c r="AA261" s="718" t="e">
        <f ca="1">IF(Z261="FLOATING",J261,(_xll.BDP($T261,AA$1)/100))</f>
        <v>#NAME?</v>
      </c>
      <c r="AB261" s="719" t="e">
        <f ca="1">_xll.BDP(T261,$AB$1)</f>
        <v>#NAME?</v>
      </c>
      <c r="AC261" s="720" t="e">
        <f ca="1">_xll.BDP($T261,AC$1)</f>
        <v>#NAME?</v>
      </c>
      <c r="AD261" s="719" t="e">
        <f ca="1">_xll.BDP($T261,AD$1)</f>
        <v>#NAME?</v>
      </c>
      <c r="AE261" s="715" t="e">
        <f ca="1">_xll.BDP($T261,AE$1)</f>
        <v>#NAME?</v>
      </c>
      <c r="AF261" s="719" t="e">
        <f ca="1">_xll.BDP($T261,AF$1)</f>
        <v>#NAME?</v>
      </c>
      <c r="AG261" s="719" t="e">
        <f ca="1">VLOOKUP(AE261,Values!$A$1:$C$12,2,FALSE)</f>
        <v>#NAME?</v>
      </c>
      <c r="AH261" s="716" t="e">
        <f ca="1">_xll.BDP($T261,$AH$1)</f>
        <v>#NAME?</v>
      </c>
      <c r="AI261" s="716" t="e">
        <f ca="1">_xll.BDP($T261,$AI$1)</f>
        <v>#NAME?</v>
      </c>
      <c r="AJ261" s="716" t="e">
        <f ca="1">_xll.BDP($T261,$AJ$1)</f>
        <v>#NAME?</v>
      </c>
      <c r="AK261" s="721" t="e">
        <f ca="1">VLOOKUP(AJ261,Values!$E$2:$F$8,2,)</f>
        <v>#NAME?</v>
      </c>
      <c r="AL261" s="719" t="e">
        <f ca="1">_xll.BDP($T261,$AL$1)</f>
        <v>#NAME?</v>
      </c>
      <c r="AM261" s="719" t="e">
        <f ca="1">_xll.BDP($T261,$AM$1)</f>
        <v>#NAME?</v>
      </c>
      <c r="AN261" s="719" t="e">
        <f ca="1">_xll.BDP($T261,$AN$1)</f>
        <v>#NAME?</v>
      </c>
      <c r="AO261" s="719" t="str">
        <f t="shared" si="49"/>
        <v>5yr</v>
      </c>
      <c r="AP261" s="775" t="e">
        <f ca="1">_xll.BDP(T261,"YRS_TO_MTY_ISSUE")</f>
        <v>#NAME?</v>
      </c>
      <c r="AQ261" s="794">
        <f t="shared" si="53"/>
        <v>5.3</v>
      </c>
      <c r="AR261" s="795">
        <v>5</v>
      </c>
      <c r="AS261" s="719" t="e">
        <f ca="1">_xll.BDP($T261,AS$1)</f>
        <v>#NAME?</v>
      </c>
      <c r="AT261" s="719" t="e">
        <f ca="1">_xll.BDP(T261,$AT$1)</f>
        <v>#NAME?</v>
      </c>
      <c r="AU261" s="719" t="e">
        <f ca="1">_xll.BDP(T261,$AU$1)</f>
        <v>#NAME?</v>
      </c>
      <c r="AV261" s="719" t="e">
        <f ca="1">_xll.BDP($T261,AV$1)</f>
        <v>#NAME?</v>
      </c>
      <c r="AW261" s="719" t="e">
        <f t="shared" ca="1" si="50"/>
        <v>#NAME?</v>
      </c>
      <c r="AX261" s="719" t="e">
        <f ca="1">_xll.BDP(T261,$AX$1)</f>
        <v>#NAME?</v>
      </c>
      <c r="AY261" s="719" t="e">
        <f t="shared" ca="1" si="51"/>
        <v>#NAME?</v>
      </c>
      <c r="AZ261" s="719" t="e">
        <f t="shared" ca="1" si="52"/>
        <v>#NAME?</v>
      </c>
      <c r="BA261" s="719" t="e">
        <f ca="1">VLOOKUP(X261,Values!$H$2:$I$15,2,FALSE)</f>
        <v>#NAME?</v>
      </c>
    </row>
    <row r="262" spans="1:53" s="706" customFormat="1" ht="12.75" customHeight="1" x14ac:dyDescent="0.3">
      <c r="A262" s="707">
        <v>41974</v>
      </c>
      <c r="B262" s="915" t="s">
        <v>8514</v>
      </c>
      <c r="C262" s="916" t="s">
        <v>22</v>
      </c>
      <c r="D262" s="709">
        <v>2500</v>
      </c>
      <c r="E262" s="708" t="s">
        <v>37</v>
      </c>
      <c r="F262" s="710">
        <v>43905</v>
      </c>
      <c r="G262" s="711" t="s">
        <v>319</v>
      </c>
      <c r="H262" s="712" t="s">
        <v>144</v>
      </c>
      <c r="I262" s="761" t="s">
        <v>805</v>
      </c>
      <c r="J262" s="761" t="s">
        <v>152</v>
      </c>
      <c r="K262" s="712">
        <v>-25</v>
      </c>
      <c r="L262" s="714"/>
      <c r="M262" s="712"/>
      <c r="N262" s="706" t="s">
        <v>1208</v>
      </c>
      <c r="O262" s="712">
        <v>3.2</v>
      </c>
      <c r="P262" s="708" t="s">
        <v>1903</v>
      </c>
      <c r="Q262" s="714"/>
      <c r="R262" s="708">
        <v>12</v>
      </c>
      <c r="S262" s="708" t="s">
        <v>8569</v>
      </c>
      <c r="T262" s="715" t="str">
        <f t="shared" si="46"/>
        <v>EK6346705 Corp</v>
      </c>
      <c r="U262" s="716" t="e">
        <f ca="1">_xll.BDP($T262,$U$1)</f>
        <v>#NAME?</v>
      </c>
      <c r="V262" s="715">
        <f t="shared" si="47"/>
        <v>12</v>
      </c>
      <c r="W262" s="715">
        <f t="shared" si="48"/>
        <v>49</v>
      </c>
      <c r="X262" s="717" t="e">
        <f ca="1">_xll.BDP($T262,X$1)</f>
        <v>#NAME?</v>
      </c>
      <c r="Y262" s="717" t="e">
        <f ca="1">_xll.BDP($T262,$Y$1)</f>
        <v>#NAME?</v>
      </c>
      <c r="Z262" s="717" t="e">
        <f ca="1">_xll.BDP($T262,Z$1)</f>
        <v>#NAME?</v>
      </c>
      <c r="AA262" s="718" t="e">
        <f ca="1">IF(Z262="FLOATING",J262,(_xll.BDP($T262,AA$1)/100))</f>
        <v>#NAME?</v>
      </c>
      <c r="AB262" s="719" t="e">
        <f ca="1">_xll.BDP(T262,$AB$1)</f>
        <v>#NAME?</v>
      </c>
      <c r="AC262" s="720" t="e">
        <f ca="1">_xll.BDP($T262,AC$1)</f>
        <v>#NAME?</v>
      </c>
      <c r="AD262" s="719" t="e">
        <f ca="1">_xll.BDP($T262,AD$1)</f>
        <v>#NAME?</v>
      </c>
      <c r="AE262" s="715" t="e">
        <f ca="1">_xll.BDP($T262,AE$1)</f>
        <v>#NAME?</v>
      </c>
      <c r="AF262" s="719" t="e">
        <f ca="1">_xll.BDP($T262,AF$1)</f>
        <v>#NAME?</v>
      </c>
      <c r="AG262" s="719" t="e">
        <f ca="1">VLOOKUP(AE262,Values!$A$1:$C$12,2,FALSE)</f>
        <v>#NAME?</v>
      </c>
      <c r="AH262" s="716" t="e">
        <f ca="1">_xll.BDP($T262,$AH$1)</f>
        <v>#NAME?</v>
      </c>
      <c r="AI262" s="716" t="e">
        <f ca="1">_xll.BDP($T262,$AI$1)</f>
        <v>#NAME?</v>
      </c>
      <c r="AJ262" s="716" t="e">
        <f ca="1">_xll.BDP($T262,$AJ$1)</f>
        <v>#NAME?</v>
      </c>
      <c r="AK262" s="721" t="e">
        <f ca="1">VLOOKUP(AJ262,Values!$E$2:$F$8,2,)</f>
        <v>#NAME?</v>
      </c>
      <c r="AL262" s="719" t="e">
        <f ca="1">_xll.BDP($T262,$AL$1)</f>
        <v>#NAME?</v>
      </c>
      <c r="AM262" s="719" t="e">
        <f ca="1">_xll.BDP($T262,$AM$1)</f>
        <v>#NAME?</v>
      </c>
      <c r="AN262" s="719" t="e">
        <f ca="1">_xll.BDP($T262,$AN$1)</f>
        <v>#NAME?</v>
      </c>
      <c r="AO262" s="719" t="str">
        <f t="shared" si="49"/>
        <v>5yr</v>
      </c>
      <c r="AP262" s="775" t="e">
        <f ca="1">_xll.BDP(T262,"YRS_TO_MTY_ISSUE")</f>
        <v>#NAME?</v>
      </c>
      <c r="AQ262" s="794">
        <f t="shared" si="53"/>
        <v>5.3</v>
      </c>
      <c r="AR262" s="795">
        <v>5</v>
      </c>
      <c r="AS262" s="719" t="e">
        <f ca="1">_xll.BDP($T262,AS$1)</f>
        <v>#NAME?</v>
      </c>
      <c r="AT262" s="719" t="e">
        <f ca="1">_xll.BDP(T262,$AT$1)</f>
        <v>#NAME?</v>
      </c>
      <c r="AU262" s="719" t="e">
        <f ca="1">_xll.BDP(T262,$AU$1)</f>
        <v>#NAME?</v>
      </c>
      <c r="AV262" s="719" t="e">
        <f ca="1">_xll.BDP($T262,AV$1)</f>
        <v>#NAME?</v>
      </c>
      <c r="AW262" s="719" t="e">
        <f t="shared" ca="1" si="50"/>
        <v>#NAME?</v>
      </c>
      <c r="AX262" s="719" t="e">
        <f ca="1">_xll.BDP(T262,$AX$1)</f>
        <v>#NAME?</v>
      </c>
      <c r="AY262" s="719" t="e">
        <f t="shared" ca="1" si="51"/>
        <v>#NAME?</v>
      </c>
      <c r="AZ262" s="719" t="e">
        <f t="shared" ca="1" si="52"/>
        <v>#NAME?</v>
      </c>
      <c r="BA262" s="719" t="e">
        <f ca="1">VLOOKUP(X262,Values!$H$2:$I$15,2,FALSE)</f>
        <v>#NAME?</v>
      </c>
    </row>
    <row r="263" spans="1:53" s="706" customFormat="1" ht="12.75" customHeight="1" x14ac:dyDescent="0.3">
      <c r="A263" s="707">
        <v>41974</v>
      </c>
      <c r="B263" s="915" t="s">
        <v>8515</v>
      </c>
      <c r="C263" s="916" t="s">
        <v>22</v>
      </c>
      <c r="D263" s="709">
        <v>2500</v>
      </c>
      <c r="E263" s="708" t="s">
        <v>224</v>
      </c>
      <c r="F263" s="710">
        <v>44635</v>
      </c>
      <c r="G263" s="711" t="s">
        <v>319</v>
      </c>
      <c r="H263" s="712" t="s">
        <v>578</v>
      </c>
      <c r="I263" s="761" t="s">
        <v>628</v>
      </c>
      <c r="J263" s="761" t="s">
        <v>447</v>
      </c>
      <c r="K263" s="712">
        <v>-15</v>
      </c>
      <c r="L263" s="714"/>
      <c r="M263" s="712"/>
      <c r="N263" s="706" t="s">
        <v>2455</v>
      </c>
      <c r="O263" s="712">
        <v>2.5</v>
      </c>
      <c r="P263" s="708" t="s">
        <v>2509</v>
      </c>
      <c r="Q263" s="714"/>
      <c r="R263" s="708">
        <v>17</v>
      </c>
      <c r="S263" s="708" t="s">
        <v>8570</v>
      </c>
      <c r="T263" s="715" t="str">
        <f t="shared" si="46"/>
        <v>EK6346820 Corp</v>
      </c>
      <c r="U263" s="716" t="e">
        <f ca="1">_xll.BDP($T263,$U$1)</f>
        <v>#NAME?</v>
      </c>
      <c r="V263" s="715">
        <f t="shared" si="47"/>
        <v>12</v>
      </c>
      <c r="W263" s="715">
        <f t="shared" si="48"/>
        <v>49</v>
      </c>
      <c r="X263" s="717" t="e">
        <f ca="1">_xll.BDP($T263,X$1)</f>
        <v>#NAME?</v>
      </c>
      <c r="Y263" s="717" t="e">
        <f ca="1">_xll.BDP($T263,$Y$1)</f>
        <v>#NAME?</v>
      </c>
      <c r="Z263" s="717" t="e">
        <f ca="1">_xll.BDP($T263,Z$1)</f>
        <v>#NAME?</v>
      </c>
      <c r="AA263" s="718" t="e">
        <f ca="1">IF(Z263="FLOATING",J263,(_xll.BDP($T263,AA$1)/100))</f>
        <v>#NAME?</v>
      </c>
      <c r="AB263" s="719" t="e">
        <f ca="1">_xll.BDP(T263,$AB$1)</f>
        <v>#NAME?</v>
      </c>
      <c r="AC263" s="720" t="e">
        <f ca="1">_xll.BDP($T263,AC$1)</f>
        <v>#NAME?</v>
      </c>
      <c r="AD263" s="719" t="e">
        <f ca="1">_xll.BDP($T263,AD$1)</f>
        <v>#NAME?</v>
      </c>
      <c r="AE263" s="715" t="e">
        <f ca="1">_xll.BDP($T263,AE$1)</f>
        <v>#NAME?</v>
      </c>
      <c r="AF263" s="719" t="e">
        <f ca="1">_xll.BDP($T263,AF$1)</f>
        <v>#NAME?</v>
      </c>
      <c r="AG263" s="719" t="e">
        <f ca="1">VLOOKUP(AE263,Values!$A$1:$C$12,2,FALSE)</f>
        <v>#NAME?</v>
      </c>
      <c r="AH263" s="716" t="e">
        <f ca="1">_xll.BDP($T263,$AH$1)</f>
        <v>#NAME?</v>
      </c>
      <c r="AI263" s="716" t="e">
        <f ca="1">_xll.BDP($T263,$AI$1)</f>
        <v>#NAME?</v>
      </c>
      <c r="AJ263" s="716" t="e">
        <f ca="1">_xll.BDP($T263,$AJ$1)</f>
        <v>#NAME?</v>
      </c>
      <c r="AK263" s="721" t="e">
        <f ca="1">VLOOKUP(AJ263,Values!$E$2:$F$8,2,)</f>
        <v>#NAME?</v>
      </c>
      <c r="AL263" s="719" t="e">
        <f ca="1">_xll.BDP($T263,$AL$1)</f>
        <v>#NAME?</v>
      </c>
      <c r="AM263" s="719" t="e">
        <f ca="1">_xll.BDP($T263,$AM$1)</f>
        <v>#NAME?</v>
      </c>
      <c r="AN263" s="719" t="e">
        <f ca="1">_xll.BDP($T263,$AN$1)</f>
        <v>#NAME?</v>
      </c>
      <c r="AO263" s="719" t="str">
        <f t="shared" si="49"/>
        <v>7yr</v>
      </c>
      <c r="AP263" s="775" t="e">
        <f ca="1">_xll.BDP(T263,"YRS_TO_MTY_ISSUE")</f>
        <v>#NAME?</v>
      </c>
      <c r="AQ263" s="794">
        <f t="shared" si="53"/>
        <v>7.3</v>
      </c>
      <c r="AR263" s="795">
        <v>7</v>
      </c>
      <c r="AS263" s="719" t="e">
        <f ca="1">_xll.BDP($T263,AS$1)</f>
        <v>#NAME?</v>
      </c>
      <c r="AT263" s="719" t="e">
        <f ca="1">_xll.BDP(T263,$AT$1)</f>
        <v>#NAME?</v>
      </c>
      <c r="AU263" s="719" t="e">
        <f ca="1">_xll.BDP(T263,$AU$1)</f>
        <v>#NAME?</v>
      </c>
      <c r="AV263" s="719" t="e">
        <f ca="1">_xll.BDP($T263,AV$1)</f>
        <v>#NAME?</v>
      </c>
      <c r="AW263" s="719" t="e">
        <f t="shared" ca="1" si="50"/>
        <v>#NAME?</v>
      </c>
      <c r="AX263" s="719" t="e">
        <f ca="1">_xll.BDP(T263,$AX$1)</f>
        <v>#NAME?</v>
      </c>
      <c r="AY263" s="719" t="e">
        <f t="shared" ca="1" si="51"/>
        <v>#NAME?</v>
      </c>
      <c r="AZ263" s="719" t="e">
        <f t="shared" ca="1" si="52"/>
        <v>#NAME?</v>
      </c>
      <c r="BA263" s="719" t="e">
        <f ca="1">VLOOKUP(X263,Values!$H$2:$I$15,2,FALSE)</f>
        <v>#NAME?</v>
      </c>
    </row>
    <row r="264" spans="1:53" s="706" customFormat="1" ht="12.75" customHeight="1" x14ac:dyDescent="0.3">
      <c r="A264" s="707">
        <v>41974</v>
      </c>
      <c r="B264" s="915" t="s">
        <v>8516</v>
      </c>
      <c r="C264" s="916" t="s">
        <v>22</v>
      </c>
      <c r="D264" s="709">
        <v>4000</v>
      </c>
      <c r="E264" s="708" t="s">
        <v>66</v>
      </c>
      <c r="F264" s="710">
        <v>45731</v>
      </c>
      <c r="G264" s="711" t="s">
        <v>319</v>
      </c>
      <c r="H264" s="712" t="s">
        <v>330</v>
      </c>
      <c r="I264" s="761" t="s">
        <v>467</v>
      </c>
      <c r="J264" s="761" t="s">
        <v>283</v>
      </c>
      <c r="K264" s="712">
        <v>-15</v>
      </c>
      <c r="L264" s="714"/>
      <c r="M264" s="712"/>
      <c r="N264" s="706" t="s">
        <v>7531</v>
      </c>
      <c r="O264" s="712">
        <v>2.2000000000000002</v>
      </c>
      <c r="P264" s="708" t="s">
        <v>2509</v>
      </c>
      <c r="Q264" s="714"/>
      <c r="R264" s="708">
        <v>17</v>
      </c>
      <c r="S264" s="708" t="s">
        <v>8570</v>
      </c>
      <c r="T264" s="715" t="str">
        <f t="shared" si="46"/>
        <v>EK6346820 Corp</v>
      </c>
      <c r="U264" s="716" t="e">
        <f ca="1">_xll.BDP($T264,$U$1)</f>
        <v>#NAME?</v>
      </c>
      <c r="V264" s="715">
        <f t="shared" si="47"/>
        <v>12</v>
      </c>
      <c r="W264" s="715">
        <f t="shared" si="48"/>
        <v>49</v>
      </c>
      <c r="X264" s="717" t="e">
        <f ca="1">_xll.BDP($T264,X$1)</f>
        <v>#NAME?</v>
      </c>
      <c r="Y264" s="717" t="e">
        <f ca="1">_xll.BDP($T264,$Y$1)</f>
        <v>#NAME?</v>
      </c>
      <c r="Z264" s="717" t="e">
        <f ca="1">_xll.BDP($T264,Z$1)</f>
        <v>#NAME?</v>
      </c>
      <c r="AA264" s="718" t="e">
        <f ca="1">IF(Z264="FLOATING",J264,(_xll.BDP($T264,AA$1)/100))</f>
        <v>#NAME?</v>
      </c>
      <c r="AB264" s="719" t="e">
        <f ca="1">_xll.BDP(T264,$AB$1)</f>
        <v>#NAME?</v>
      </c>
      <c r="AC264" s="720" t="e">
        <f ca="1">_xll.BDP($T264,AC$1)</f>
        <v>#NAME?</v>
      </c>
      <c r="AD264" s="719" t="e">
        <f ca="1">_xll.BDP($T264,AD$1)</f>
        <v>#NAME?</v>
      </c>
      <c r="AE264" s="715" t="e">
        <f ca="1">_xll.BDP($T264,AE$1)</f>
        <v>#NAME?</v>
      </c>
      <c r="AF264" s="719" t="e">
        <f ca="1">_xll.BDP($T264,AF$1)</f>
        <v>#NAME?</v>
      </c>
      <c r="AG264" s="719" t="e">
        <f ca="1">VLOOKUP(AE264,Values!$A$1:$C$12,2,FALSE)</f>
        <v>#NAME?</v>
      </c>
      <c r="AH264" s="716" t="e">
        <f ca="1">_xll.BDP($T264,$AH$1)</f>
        <v>#NAME?</v>
      </c>
      <c r="AI264" s="716" t="e">
        <f ca="1">_xll.BDP($T264,$AI$1)</f>
        <v>#NAME?</v>
      </c>
      <c r="AJ264" s="716" t="e">
        <f ca="1">_xll.BDP($T264,$AJ$1)</f>
        <v>#NAME?</v>
      </c>
      <c r="AK264" s="721" t="e">
        <f ca="1">VLOOKUP(AJ264,Values!$E$2:$F$8,2,)</f>
        <v>#NAME?</v>
      </c>
      <c r="AL264" s="719" t="e">
        <f ca="1">_xll.BDP($T264,$AL$1)</f>
        <v>#NAME?</v>
      </c>
      <c r="AM264" s="719" t="e">
        <f ca="1">_xll.BDP($T264,$AM$1)</f>
        <v>#NAME?</v>
      </c>
      <c r="AN264" s="719" t="e">
        <f ca="1">_xll.BDP($T264,$AN$1)</f>
        <v>#NAME?</v>
      </c>
      <c r="AO264" s="719" t="str">
        <f t="shared" si="49"/>
        <v>10yr</v>
      </c>
      <c r="AP264" s="775" t="e">
        <f ca="1">_xll.BDP(T264,"YRS_TO_MTY_ISSUE")</f>
        <v>#NAME?</v>
      </c>
      <c r="AQ264" s="794">
        <f t="shared" si="53"/>
        <v>10.3</v>
      </c>
      <c r="AR264" s="795">
        <v>10</v>
      </c>
      <c r="AS264" s="719" t="e">
        <f ca="1">_xll.BDP($T264,AS$1)</f>
        <v>#NAME?</v>
      </c>
      <c r="AT264" s="719" t="e">
        <f ca="1">_xll.BDP(T264,$AT$1)</f>
        <v>#NAME?</v>
      </c>
      <c r="AU264" s="719" t="e">
        <f ca="1">_xll.BDP(T264,$AU$1)</f>
        <v>#NAME?</v>
      </c>
      <c r="AV264" s="719" t="e">
        <f ca="1">_xll.BDP($T264,AV$1)</f>
        <v>#NAME?</v>
      </c>
      <c r="AW264" s="719" t="e">
        <f t="shared" ca="1" si="50"/>
        <v>#NAME?</v>
      </c>
      <c r="AX264" s="719" t="e">
        <f ca="1">_xll.BDP(T264,$AX$1)</f>
        <v>#NAME?</v>
      </c>
      <c r="AY264" s="719" t="e">
        <f t="shared" ca="1" si="51"/>
        <v>#NAME?</v>
      </c>
      <c r="AZ264" s="719" t="e">
        <f t="shared" ca="1" si="52"/>
        <v>#NAME?</v>
      </c>
      <c r="BA264" s="719" t="e">
        <f ca="1">VLOOKUP(X264,Values!$H$2:$I$15,2,FALSE)</f>
        <v>#NAME?</v>
      </c>
    </row>
    <row r="265" spans="1:53" s="706" customFormat="1" ht="12.75" customHeight="1" x14ac:dyDescent="0.3">
      <c r="A265" s="707">
        <v>41974</v>
      </c>
      <c r="B265" s="915" t="s">
        <v>8517</v>
      </c>
      <c r="C265" s="916" t="s">
        <v>22</v>
      </c>
      <c r="D265" s="709">
        <v>2500</v>
      </c>
      <c r="E265" s="708" t="s">
        <v>2331</v>
      </c>
      <c r="F265" s="710">
        <v>49383</v>
      </c>
      <c r="G265" s="711" t="s">
        <v>319</v>
      </c>
      <c r="H265" s="712" t="s">
        <v>320</v>
      </c>
      <c r="I265" s="761" t="s">
        <v>26</v>
      </c>
      <c r="J265" s="761" t="s">
        <v>27</v>
      </c>
      <c r="K265" s="712">
        <v>-20</v>
      </c>
      <c r="L265" s="714"/>
      <c r="M265" s="712"/>
      <c r="N265" s="706" t="s">
        <v>1045</v>
      </c>
      <c r="O265" s="712">
        <v>2.7</v>
      </c>
      <c r="P265" s="708" t="s">
        <v>1967</v>
      </c>
      <c r="Q265" s="714"/>
      <c r="R265" s="708">
        <v>19</v>
      </c>
      <c r="S265" s="708" t="s">
        <v>8571</v>
      </c>
      <c r="T265" s="715" t="str">
        <f t="shared" si="46"/>
        <v>EK6347067 Corp</v>
      </c>
      <c r="U265" s="716" t="e">
        <f ca="1">_xll.BDP($T265,$U$1)</f>
        <v>#NAME?</v>
      </c>
      <c r="V265" s="715">
        <f t="shared" si="47"/>
        <v>12</v>
      </c>
      <c r="W265" s="715">
        <f t="shared" si="48"/>
        <v>49</v>
      </c>
      <c r="X265" s="717" t="e">
        <f ca="1">_xll.BDP($T265,X$1)</f>
        <v>#NAME?</v>
      </c>
      <c r="Y265" s="717" t="e">
        <f ca="1">_xll.BDP($T265,$Y$1)</f>
        <v>#NAME?</v>
      </c>
      <c r="Z265" s="717" t="e">
        <f ca="1">_xll.BDP($T265,Z$1)</f>
        <v>#NAME?</v>
      </c>
      <c r="AA265" s="718" t="e">
        <f ca="1">IF(Z265="FLOATING",J265,(_xll.BDP($T265,AA$1)/100))</f>
        <v>#NAME?</v>
      </c>
      <c r="AB265" s="719" t="e">
        <f ca="1">_xll.BDP(T265,$AB$1)</f>
        <v>#NAME?</v>
      </c>
      <c r="AC265" s="720" t="e">
        <f ca="1">_xll.BDP($T265,AC$1)</f>
        <v>#NAME?</v>
      </c>
      <c r="AD265" s="719" t="e">
        <f ca="1">_xll.BDP($T265,AD$1)</f>
        <v>#NAME?</v>
      </c>
      <c r="AE265" s="715" t="e">
        <f ca="1">_xll.BDP($T265,AE$1)</f>
        <v>#NAME?</v>
      </c>
      <c r="AF265" s="719" t="e">
        <f ca="1">_xll.BDP($T265,AF$1)</f>
        <v>#NAME?</v>
      </c>
      <c r="AG265" s="719" t="e">
        <f ca="1">VLOOKUP(AE265,Values!$A$1:$C$12,2,FALSE)</f>
        <v>#NAME?</v>
      </c>
      <c r="AH265" s="716" t="e">
        <f ca="1">_xll.BDP($T265,$AH$1)</f>
        <v>#NAME?</v>
      </c>
      <c r="AI265" s="716" t="e">
        <f ca="1">_xll.BDP($T265,$AI$1)</f>
        <v>#NAME?</v>
      </c>
      <c r="AJ265" s="716" t="e">
        <f ca="1">_xll.BDP($T265,$AJ$1)</f>
        <v>#NAME?</v>
      </c>
      <c r="AK265" s="721" t="e">
        <f ca="1">VLOOKUP(AJ265,Values!$E$2:$F$8,2,)</f>
        <v>#NAME?</v>
      </c>
      <c r="AL265" s="719" t="e">
        <f ca="1">_xll.BDP($T265,$AL$1)</f>
        <v>#NAME?</v>
      </c>
      <c r="AM265" s="719" t="e">
        <f ca="1">_xll.BDP($T265,$AM$1)</f>
        <v>#NAME?</v>
      </c>
      <c r="AN265" s="719" t="e">
        <f ca="1">_xll.BDP($T265,$AN$1)</f>
        <v>#NAME?</v>
      </c>
      <c r="AO265" s="719" t="str">
        <f t="shared" si="49"/>
        <v>20yr</v>
      </c>
      <c r="AP265" s="775" t="e">
        <f ca="1">_xll.BDP(T265,"YRS_TO_MTY_ISSUE")</f>
        <v>#NAME?</v>
      </c>
      <c r="AQ265" s="794">
        <f t="shared" si="53"/>
        <v>20.3</v>
      </c>
      <c r="AR265" s="795">
        <v>20</v>
      </c>
      <c r="AS265" s="719" t="e">
        <f ca="1">_xll.BDP($T265,AS$1)</f>
        <v>#NAME?</v>
      </c>
      <c r="AT265" s="719" t="e">
        <f ca="1">_xll.BDP(T265,$AT$1)</f>
        <v>#NAME?</v>
      </c>
      <c r="AU265" s="719" t="e">
        <f ca="1">_xll.BDP(T265,$AU$1)</f>
        <v>#NAME?</v>
      </c>
      <c r="AV265" s="719" t="e">
        <f ca="1">_xll.BDP($T265,AV$1)</f>
        <v>#NAME?</v>
      </c>
      <c r="AW265" s="719" t="e">
        <f t="shared" ca="1" si="50"/>
        <v>#NAME?</v>
      </c>
      <c r="AX265" s="719" t="e">
        <f ca="1">_xll.BDP(T265,$AX$1)</f>
        <v>#NAME?</v>
      </c>
      <c r="AY265" s="719" t="e">
        <f t="shared" ca="1" si="51"/>
        <v>#NAME?</v>
      </c>
      <c r="AZ265" s="719" t="e">
        <f t="shared" ca="1" si="52"/>
        <v>#NAME?</v>
      </c>
      <c r="BA265" s="719" t="e">
        <f ca="1">VLOOKUP(X265,Values!$H$2:$I$15,2,FALSE)</f>
        <v>#NAME?</v>
      </c>
    </row>
    <row r="266" spans="1:53" s="706" customFormat="1" ht="12.75" customHeight="1" x14ac:dyDescent="0.3">
      <c r="A266" s="707">
        <v>41974</v>
      </c>
      <c r="B266" s="915" t="s">
        <v>3936</v>
      </c>
      <c r="C266" s="916" t="s">
        <v>22</v>
      </c>
      <c r="D266" s="709">
        <v>4000</v>
      </c>
      <c r="E266" s="708" t="s">
        <v>117</v>
      </c>
      <c r="F266" s="710">
        <v>53036</v>
      </c>
      <c r="G266" s="711" t="s">
        <v>319</v>
      </c>
      <c r="H266" s="712" t="s">
        <v>1444</v>
      </c>
      <c r="I266" s="761" t="s">
        <v>4332</v>
      </c>
      <c r="J266" s="761" t="s">
        <v>398</v>
      </c>
      <c r="K266" s="712">
        <v>-20</v>
      </c>
      <c r="L266" s="714"/>
      <c r="M266" s="712"/>
      <c r="N266" s="706" t="s">
        <v>8518</v>
      </c>
      <c r="O266" s="712">
        <v>2.2999999999999998</v>
      </c>
      <c r="P266" s="708" t="s">
        <v>1967</v>
      </c>
      <c r="Q266" s="714"/>
      <c r="R266" s="708">
        <v>19</v>
      </c>
      <c r="S266" s="708" t="s">
        <v>8572</v>
      </c>
      <c r="T266" s="715" t="str">
        <f t="shared" si="46"/>
        <v>EK6347182 Corp</v>
      </c>
      <c r="U266" s="716" t="e">
        <f ca="1">_xll.BDP($T266,$U$1)</f>
        <v>#NAME?</v>
      </c>
      <c r="V266" s="715">
        <f t="shared" si="47"/>
        <v>12</v>
      </c>
      <c r="W266" s="715">
        <f t="shared" si="48"/>
        <v>49</v>
      </c>
      <c r="X266" s="717" t="e">
        <f ca="1">_xll.BDP($T266,X$1)</f>
        <v>#NAME?</v>
      </c>
      <c r="Y266" s="717" t="e">
        <f ca="1">_xll.BDP($T266,$Y$1)</f>
        <v>#NAME?</v>
      </c>
      <c r="Z266" s="717" t="e">
        <f ca="1">_xll.BDP($T266,Z$1)</f>
        <v>#NAME?</v>
      </c>
      <c r="AA266" s="718" t="e">
        <f ca="1">IF(Z266="FLOATING",J266,(_xll.BDP($T266,AA$1)/100))</f>
        <v>#NAME?</v>
      </c>
      <c r="AB266" s="719" t="e">
        <f ca="1">_xll.BDP(T266,$AB$1)</f>
        <v>#NAME?</v>
      </c>
      <c r="AC266" s="720" t="e">
        <f ca="1">_xll.BDP($T266,AC$1)</f>
        <v>#NAME?</v>
      </c>
      <c r="AD266" s="719" t="e">
        <f ca="1">_xll.BDP($T266,AD$1)</f>
        <v>#NAME?</v>
      </c>
      <c r="AE266" s="715" t="e">
        <f ca="1">_xll.BDP($T266,AE$1)</f>
        <v>#NAME?</v>
      </c>
      <c r="AF266" s="719" t="e">
        <f ca="1">_xll.BDP($T266,AF$1)</f>
        <v>#NAME?</v>
      </c>
      <c r="AG266" s="719" t="e">
        <f ca="1">VLOOKUP(AE266,Values!$A$1:$C$12,2,FALSE)</f>
        <v>#NAME?</v>
      </c>
      <c r="AH266" s="716" t="e">
        <f ca="1">_xll.BDP($T266,$AH$1)</f>
        <v>#NAME?</v>
      </c>
      <c r="AI266" s="716" t="e">
        <f ca="1">_xll.BDP($T266,$AI$1)</f>
        <v>#NAME?</v>
      </c>
      <c r="AJ266" s="716" t="e">
        <f ca="1">_xll.BDP($T266,$AJ$1)</f>
        <v>#NAME?</v>
      </c>
      <c r="AK266" s="721" t="e">
        <f ca="1">VLOOKUP(AJ266,Values!$E$2:$F$8,2,)</f>
        <v>#NAME?</v>
      </c>
      <c r="AL266" s="719" t="e">
        <f ca="1">_xll.BDP($T266,$AL$1)</f>
        <v>#NAME?</v>
      </c>
      <c r="AM266" s="719" t="e">
        <f ca="1">_xll.BDP($T266,$AM$1)</f>
        <v>#NAME?</v>
      </c>
      <c r="AN266" s="719" t="e">
        <f ca="1">_xll.BDP($T266,$AN$1)</f>
        <v>#NAME?</v>
      </c>
      <c r="AO266" s="719" t="str">
        <f t="shared" si="49"/>
        <v>30yr</v>
      </c>
      <c r="AP266" s="775" t="e">
        <f ca="1">_xll.BDP(T266,"YRS_TO_MTY_ISSUE")</f>
        <v>#NAME?</v>
      </c>
      <c r="AQ266" s="794">
        <f t="shared" si="53"/>
        <v>30.3</v>
      </c>
      <c r="AR266" s="795">
        <v>30</v>
      </c>
      <c r="AS266" s="719" t="e">
        <f ca="1">_xll.BDP($T266,AS$1)</f>
        <v>#NAME?</v>
      </c>
      <c r="AT266" s="719" t="e">
        <f ca="1">_xll.BDP(T266,$AT$1)</f>
        <v>#NAME?</v>
      </c>
      <c r="AU266" s="719" t="e">
        <f ca="1">_xll.BDP(T266,$AU$1)</f>
        <v>#NAME?</v>
      </c>
      <c r="AV266" s="719" t="e">
        <f ca="1">_xll.BDP($T266,AV$1)</f>
        <v>#NAME?</v>
      </c>
      <c r="AW266" s="719" t="e">
        <f t="shared" ca="1" si="50"/>
        <v>#NAME?</v>
      </c>
      <c r="AX266" s="719" t="e">
        <f ca="1">_xll.BDP(T266,$AX$1)</f>
        <v>#NAME?</v>
      </c>
      <c r="AY266" s="719" t="e">
        <f t="shared" ca="1" si="51"/>
        <v>#NAME?</v>
      </c>
      <c r="AZ266" s="719" t="e">
        <f t="shared" ca="1" si="52"/>
        <v>#NAME?</v>
      </c>
      <c r="BA266" s="719" t="e">
        <f ca="1">VLOOKUP(X266,Values!$H$2:$I$15,2,FALSE)</f>
        <v>#NAME?</v>
      </c>
    </row>
    <row r="267" spans="1:53" s="706" customFormat="1" ht="12.75" customHeight="1" x14ac:dyDescent="0.3">
      <c r="A267" s="707">
        <v>41974</v>
      </c>
      <c r="B267" s="915" t="s">
        <v>8523</v>
      </c>
      <c r="C267" s="916" t="s">
        <v>218</v>
      </c>
      <c r="D267" s="709">
        <v>700</v>
      </c>
      <c r="E267" s="708" t="s">
        <v>66</v>
      </c>
      <c r="F267" s="710">
        <v>45689</v>
      </c>
      <c r="G267" s="711" t="s">
        <v>8524</v>
      </c>
      <c r="H267" s="712" t="s">
        <v>8525</v>
      </c>
      <c r="I267" s="761" t="s">
        <v>8526</v>
      </c>
      <c r="J267" s="761" t="s">
        <v>321</v>
      </c>
      <c r="K267" s="712">
        <v>0</v>
      </c>
      <c r="L267" s="714"/>
      <c r="M267" s="712"/>
      <c r="N267" s="706" t="s">
        <v>331</v>
      </c>
      <c r="O267" s="712">
        <v>1.71</v>
      </c>
      <c r="P267" s="708" t="s">
        <v>4492</v>
      </c>
      <c r="Q267" s="714"/>
      <c r="R267" s="708">
        <v>21</v>
      </c>
      <c r="S267" s="708" t="s">
        <v>8576</v>
      </c>
      <c r="T267" s="715" t="str">
        <f t="shared" si="46"/>
        <v>EK6348925 Corp</v>
      </c>
      <c r="U267" s="716" t="e">
        <f ca="1">_xll.BDP($T267,$U$1)</f>
        <v>#NAME?</v>
      </c>
      <c r="V267" s="715">
        <f t="shared" si="47"/>
        <v>12</v>
      </c>
      <c r="W267" s="715">
        <f t="shared" si="48"/>
        <v>49</v>
      </c>
      <c r="X267" s="717" t="e">
        <f ca="1">_xll.BDP($T267,X$1)</f>
        <v>#NAME?</v>
      </c>
      <c r="Y267" s="717" t="e">
        <f ca="1">_xll.BDP($T267,$Y$1)</f>
        <v>#NAME?</v>
      </c>
      <c r="Z267" s="717" t="e">
        <f ca="1">_xll.BDP($T267,Z$1)</f>
        <v>#NAME?</v>
      </c>
      <c r="AA267" s="718" t="e">
        <f ca="1">IF(Z267="FLOATING",J267,(_xll.BDP($T267,AA$1)/100))</f>
        <v>#NAME?</v>
      </c>
      <c r="AB267" s="719" t="e">
        <f ca="1">_xll.BDP(T267,$AB$1)</f>
        <v>#NAME?</v>
      </c>
      <c r="AC267" s="720" t="e">
        <f ca="1">_xll.BDP($T267,AC$1)</f>
        <v>#NAME?</v>
      </c>
      <c r="AD267" s="719" t="e">
        <f ca="1">_xll.BDP($T267,AD$1)</f>
        <v>#NAME?</v>
      </c>
      <c r="AE267" s="715" t="e">
        <f ca="1">_xll.BDP($T267,AE$1)</f>
        <v>#NAME?</v>
      </c>
      <c r="AF267" s="719" t="e">
        <f ca="1">_xll.BDP($T267,AF$1)</f>
        <v>#NAME?</v>
      </c>
      <c r="AG267" s="719" t="e">
        <f ca="1">VLOOKUP(AE267,Values!$A$1:$C$12,2,FALSE)</f>
        <v>#NAME?</v>
      </c>
      <c r="AH267" s="716" t="e">
        <f ca="1">_xll.BDP($T267,$AH$1)</f>
        <v>#NAME?</v>
      </c>
      <c r="AI267" s="716" t="e">
        <f ca="1">_xll.BDP($T267,$AI$1)</f>
        <v>#NAME?</v>
      </c>
      <c r="AJ267" s="716" t="e">
        <f ca="1">_xll.BDP($T267,$AJ$1)</f>
        <v>#NAME?</v>
      </c>
      <c r="AK267" s="721" t="e">
        <f ca="1">VLOOKUP(AJ267,Values!$E$2:$F$8,2,)</f>
        <v>#NAME?</v>
      </c>
      <c r="AL267" s="719" t="e">
        <f ca="1">_xll.BDP($T267,$AL$1)</f>
        <v>#NAME?</v>
      </c>
      <c r="AM267" s="719" t="e">
        <f ca="1">_xll.BDP($T267,$AM$1)</f>
        <v>#NAME?</v>
      </c>
      <c r="AN267" s="719" t="e">
        <f ca="1">_xll.BDP($T267,$AN$1)</f>
        <v>#NAME?</v>
      </c>
      <c r="AO267" s="719" t="str">
        <f t="shared" si="49"/>
        <v>10yr</v>
      </c>
      <c r="AP267" s="775" t="e">
        <f ca="1">_xll.BDP(T267,"YRS_TO_MTY_ISSUE")</f>
        <v>#NAME?</v>
      </c>
      <c r="AQ267" s="794">
        <f t="shared" si="53"/>
        <v>10.199999999999999</v>
      </c>
      <c r="AR267" s="795">
        <v>10</v>
      </c>
      <c r="AS267" s="719" t="e">
        <f ca="1">_xll.BDP($T267,AS$1)</f>
        <v>#NAME?</v>
      </c>
      <c r="AT267" s="719" t="e">
        <f ca="1">_xll.BDP(T267,$AT$1)</f>
        <v>#NAME?</v>
      </c>
      <c r="AU267" s="719" t="e">
        <f ca="1">_xll.BDP(T267,$AU$1)</f>
        <v>#NAME?</v>
      </c>
      <c r="AV267" s="719" t="e">
        <f ca="1">_xll.BDP($T267,AV$1)</f>
        <v>#NAME?</v>
      </c>
      <c r="AW267" s="719" t="e">
        <f t="shared" ca="1" si="50"/>
        <v>#NAME?</v>
      </c>
      <c r="AX267" s="719" t="e">
        <f ca="1">_xll.BDP(T267,$AX$1)</f>
        <v>#NAME?</v>
      </c>
      <c r="AY267" s="719" t="e">
        <f t="shared" ca="1" si="51"/>
        <v>#NAME?</v>
      </c>
      <c r="AZ267" s="719" t="e">
        <f t="shared" ca="1" si="52"/>
        <v>#NAME?</v>
      </c>
      <c r="BA267" s="719" t="e">
        <f ca="1">VLOOKUP(X267,Values!$H$2:$I$15,2,FALSE)</f>
        <v>#NAME?</v>
      </c>
    </row>
    <row r="268" spans="1:53" s="706" customFormat="1" ht="12.75" customHeight="1" x14ac:dyDescent="0.3">
      <c r="A268" s="707">
        <v>41974</v>
      </c>
      <c r="B268" s="915" t="s">
        <v>8527</v>
      </c>
      <c r="C268" s="916" t="s">
        <v>218</v>
      </c>
      <c r="D268" s="709">
        <v>650</v>
      </c>
      <c r="E268" s="708" t="s">
        <v>2331</v>
      </c>
      <c r="F268" s="710">
        <v>49341</v>
      </c>
      <c r="G268" s="711" t="s">
        <v>8524</v>
      </c>
      <c r="H268" s="712" t="s">
        <v>185</v>
      </c>
      <c r="I268" s="761" t="s">
        <v>8528</v>
      </c>
      <c r="J268" s="761" t="s">
        <v>4468</v>
      </c>
      <c r="K268" s="712">
        <v>0</v>
      </c>
      <c r="L268" s="714"/>
      <c r="M268" s="712"/>
      <c r="N268" s="706" t="s">
        <v>3700</v>
      </c>
      <c r="O268" s="712">
        <v>1.69</v>
      </c>
      <c r="P268" s="708" t="s">
        <v>2336</v>
      </c>
      <c r="Q268" s="714"/>
      <c r="R268" s="708">
        <v>30</v>
      </c>
      <c r="S268" s="708" t="s">
        <v>8577</v>
      </c>
      <c r="T268" s="715" t="str">
        <f t="shared" si="46"/>
        <v>EK6349642 Corp</v>
      </c>
      <c r="U268" s="716" t="e">
        <f ca="1">_xll.BDP($T268,$U$1)</f>
        <v>#NAME?</v>
      </c>
      <c r="V268" s="715">
        <f t="shared" si="47"/>
        <v>12</v>
      </c>
      <c r="W268" s="715">
        <f t="shared" si="48"/>
        <v>49</v>
      </c>
      <c r="X268" s="717" t="e">
        <f ca="1">_xll.BDP($T268,X$1)</f>
        <v>#NAME?</v>
      </c>
      <c r="Y268" s="717" t="e">
        <f ca="1">_xll.BDP($T268,$Y$1)</f>
        <v>#NAME?</v>
      </c>
      <c r="Z268" s="717" t="e">
        <f ca="1">_xll.BDP($T268,Z$1)</f>
        <v>#NAME?</v>
      </c>
      <c r="AA268" s="718" t="e">
        <f ca="1">IF(Z268="FLOATING",J268,(_xll.BDP($T268,AA$1)/100))</f>
        <v>#NAME?</v>
      </c>
      <c r="AB268" s="719" t="e">
        <f ca="1">_xll.BDP(T268,$AB$1)</f>
        <v>#NAME?</v>
      </c>
      <c r="AC268" s="720" t="e">
        <f ca="1">_xll.BDP($T268,AC$1)</f>
        <v>#NAME?</v>
      </c>
      <c r="AD268" s="719" t="e">
        <f ca="1">_xll.BDP($T268,AD$1)</f>
        <v>#NAME?</v>
      </c>
      <c r="AE268" s="715" t="e">
        <f ca="1">_xll.BDP($T268,AE$1)</f>
        <v>#NAME?</v>
      </c>
      <c r="AF268" s="719" t="e">
        <f ca="1">_xll.BDP($T268,AF$1)</f>
        <v>#NAME?</v>
      </c>
      <c r="AG268" s="719" t="e">
        <f ca="1">VLOOKUP(AE268,Values!$A$1:$C$12,2,FALSE)</f>
        <v>#NAME?</v>
      </c>
      <c r="AH268" s="716" t="e">
        <f ca="1">_xll.BDP($T268,$AH$1)</f>
        <v>#NAME?</v>
      </c>
      <c r="AI268" s="716" t="e">
        <f ca="1">_xll.BDP($T268,$AI$1)</f>
        <v>#NAME?</v>
      </c>
      <c r="AJ268" s="716" t="e">
        <f ca="1">_xll.BDP($T268,$AJ$1)</f>
        <v>#NAME?</v>
      </c>
      <c r="AK268" s="721" t="e">
        <f ca="1">VLOOKUP(AJ268,Values!$E$2:$F$8,2,)</f>
        <v>#NAME?</v>
      </c>
      <c r="AL268" s="719" t="e">
        <f ca="1">_xll.BDP($T268,$AL$1)</f>
        <v>#NAME?</v>
      </c>
      <c r="AM268" s="719" t="e">
        <f ca="1">_xll.BDP($T268,$AM$1)</f>
        <v>#NAME?</v>
      </c>
      <c r="AN268" s="719" t="e">
        <f ca="1">_xll.BDP($T268,$AN$1)</f>
        <v>#NAME?</v>
      </c>
      <c r="AO268" s="719" t="str">
        <f t="shared" si="49"/>
        <v>20yr</v>
      </c>
      <c r="AP268" s="775" t="e">
        <f ca="1">_xll.BDP(T268,"YRS_TO_MTY_ISSUE")</f>
        <v>#NAME?</v>
      </c>
      <c r="AQ268" s="794">
        <f t="shared" si="53"/>
        <v>20.2</v>
      </c>
      <c r="AR268" s="795">
        <v>20</v>
      </c>
      <c r="AS268" s="719" t="e">
        <f ca="1">_xll.BDP($T268,AS$1)</f>
        <v>#NAME?</v>
      </c>
      <c r="AT268" s="719" t="e">
        <f ca="1">_xll.BDP(T268,$AT$1)</f>
        <v>#NAME?</v>
      </c>
      <c r="AU268" s="719" t="e">
        <f ca="1">_xll.BDP(T268,$AU$1)</f>
        <v>#NAME?</v>
      </c>
      <c r="AV268" s="719" t="e">
        <f ca="1">_xll.BDP($T268,AV$1)</f>
        <v>#NAME?</v>
      </c>
      <c r="AW268" s="719" t="e">
        <f t="shared" ca="1" si="50"/>
        <v>#NAME?</v>
      </c>
      <c r="AX268" s="719" t="e">
        <f ca="1">_xll.BDP(T268,$AX$1)</f>
        <v>#NAME?</v>
      </c>
      <c r="AY268" s="719" t="e">
        <f t="shared" ca="1" si="51"/>
        <v>#NAME?</v>
      </c>
      <c r="AZ268" s="719" t="e">
        <f t="shared" ca="1" si="52"/>
        <v>#NAME?</v>
      </c>
      <c r="BA268" s="719" t="e">
        <f ca="1">VLOOKUP(X268,Values!$H$2:$I$15,2,FALSE)</f>
        <v>#NAME?</v>
      </c>
    </row>
    <row r="269" spans="1:53" s="706" customFormat="1" ht="12.75" customHeight="1" x14ac:dyDescent="0.3">
      <c r="A269" s="707">
        <v>41974</v>
      </c>
      <c r="B269" s="915" t="s">
        <v>8529</v>
      </c>
      <c r="C269" s="916" t="s">
        <v>403</v>
      </c>
      <c r="D269" s="709">
        <v>350</v>
      </c>
      <c r="E269" s="708" t="s">
        <v>37</v>
      </c>
      <c r="F269" s="710">
        <v>43862</v>
      </c>
      <c r="G269" s="711" t="s">
        <v>8530</v>
      </c>
      <c r="H269" s="712" t="s">
        <v>393</v>
      </c>
      <c r="I269" s="761" t="s">
        <v>475</v>
      </c>
      <c r="J269" s="761" t="s">
        <v>476</v>
      </c>
      <c r="K269" s="712">
        <v>-10</v>
      </c>
      <c r="L269" s="714"/>
      <c r="M269" s="712"/>
      <c r="N269" s="706" t="s">
        <v>423</v>
      </c>
      <c r="O269" s="712">
        <v>2.86</v>
      </c>
      <c r="P269" s="708" t="s">
        <v>8531</v>
      </c>
      <c r="Q269" s="714"/>
      <c r="R269" s="708">
        <v>7.5</v>
      </c>
      <c r="S269" s="708" t="s">
        <v>8578</v>
      </c>
      <c r="T269" s="715" t="str">
        <f t="shared" si="46"/>
        <v>EK6349527 Corp</v>
      </c>
      <c r="U269" s="716" t="e">
        <f ca="1">_xll.BDP($T269,$U$1)</f>
        <v>#NAME?</v>
      </c>
      <c r="V269" s="715">
        <f t="shared" si="47"/>
        <v>12</v>
      </c>
      <c r="W269" s="715">
        <f t="shared" si="48"/>
        <v>49</v>
      </c>
      <c r="X269" s="717" t="e">
        <f ca="1">_xll.BDP($T269,X$1)</f>
        <v>#NAME?</v>
      </c>
      <c r="Y269" s="717" t="e">
        <f ca="1">_xll.BDP($T269,$Y$1)</f>
        <v>#NAME?</v>
      </c>
      <c r="Z269" s="717" t="e">
        <f ca="1">_xll.BDP($T269,Z$1)</f>
        <v>#NAME?</v>
      </c>
      <c r="AA269" s="718" t="e">
        <f ca="1">IF(Z269="FLOATING",J269,(_xll.BDP($T269,AA$1)/100))</f>
        <v>#NAME?</v>
      </c>
      <c r="AB269" s="719" t="e">
        <f ca="1">_xll.BDP(T269,$AB$1)</f>
        <v>#NAME?</v>
      </c>
      <c r="AC269" s="720" t="e">
        <f ca="1">_xll.BDP($T269,AC$1)</f>
        <v>#NAME?</v>
      </c>
      <c r="AD269" s="719" t="e">
        <f ca="1">_xll.BDP($T269,AD$1)</f>
        <v>#NAME?</v>
      </c>
      <c r="AE269" s="715" t="e">
        <f ca="1">_xll.BDP($T269,AE$1)</f>
        <v>#NAME?</v>
      </c>
      <c r="AF269" s="719" t="e">
        <f ca="1">_xll.BDP($T269,AF$1)</f>
        <v>#NAME?</v>
      </c>
      <c r="AG269" s="719" t="e">
        <f ca="1">VLOOKUP(AE269,Values!$A$1:$C$12,2,FALSE)</f>
        <v>#NAME?</v>
      </c>
      <c r="AH269" s="716" t="e">
        <f ca="1">_xll.BDP($T269,$AH$1)</f>
        <v>#NAME?</v>
      </c>
      <c r="AI269" s="716" t="e">
        <f ca="1">_xll.BDP($T269,$AI$1)</f>
        <v>#NAME?</v>
      </c>
      <c r="AJ269" s="716" t="e">
        <f ca="1">_xll.BDP($T269,$AJ$1)</f>
        <v>#NAME?</v>
      </c>
      <c r="AK269" s="721" t="e">
        <f ca="1">VLOOKUP(AJ269,Values!$E$2:$F$8,2,)</f>
        <v>#NAME?</v>
      </c>
      <c r="AL269" s="719" t="e">
        <f ca="1">_xll.BDP($T269,$AL$1)</f>
        <v>#NAME?</v>
      </c>
      <c r="AM269" s="719" t="e">
        <f ca="1">_xll.BDP($T269,$AM$1)</f>
        <v>#NAME?</v>
      </c>
      <c r="AN269" s="719" t="e">
        <f ca="1">_xll.BDP($T269,$AN$1)</f>
        <v>#NAME?</v>
      </c>
      <c r="AO269" s="719" t="str">
        <f t="shared" si="49"/>
        <v>5yr</v>
      </c>
      <c r="AP269" s="775" t="e">
        <f ca="1">_xll.BDP(T269,"YRS_TO_MTY_ISSUE")</f>
        <v>#NAME?</v>
      </c>
      <c r="AQ269" s="794">
        <f t="shared" si="53"/>
        <v>5.2</v>
      </c>
      <c r="AR269" s="795">
        <v>5</v>
      </c>
      <c r="AS269" s="719" t="e">
        <f ca="1">_xll.BDP($T269,AS$1)</f>
        <v>#NAME?</v>
      </c>
      <c r="AT269" s="719" t="e">
        <f ca="1">_xll.BDP(T269,$AT$1)</f>
        <v>#NAME?</v>
      </c>
      <c r="AU269" s="719" t="e">
        <f ca="1">_xll.BDP(T269,$AU$1)</f>
        <v>#NAME?</v>
      </c>
      <c r="AV269" s="719" t="e">
        <f ca="1">_xll.BDP($T269,AV$1)</f>
        <v>#NAME?</v>
      </c>
      <c r="AW269" s="719" t="e">
        <f t="shared" ca="1" si="50"/>
        <v>#NAME?</v>
      </c>
      <c r="AX269" s="719" t="e">
        <f ca="1">_xll.BDP(T269,$AX$1)</f>
        <v>#NAME?</v>
      </c>
      <c r="AY269" s="719" t="e">
        <f t="shared" ca="1" si="51"/>
        <v>#NAME?</v>
      </c>
      <c r="AZ269" s="719" t="e">
        <f t="shared" ca="1" si="52"/>
        <v>#NAME?</v>
      </c>
      <c r="BA269" s="719" t="e">
        <f ca="1">VLOOKUP(X269,Values!$H$2:$I$15,2,FALSE)</f>
        <v>#NAME?</v>
      </c>
    </row>
    <row r="270" spans="1:53" s="706" customFormat="1" ht="12.75" customHeight="1" x14ac:dyDescent="0.3">
      <c r="A270" s="707">
        <v>41974</v>
      </c>
      <c r="B270" s="915" t="s">
        <v>8532</v>
      </c>
      <c r="C270" s="916" t="s">
        <v>403</v>
      </c>
      <c r="D270" s="709">
        <v>400</v>
      </c>
      <c r="E270" s="708" t="s">
        <v>66</v>
      </c>
      <c r="F270" s="710">
        <v>45689</v>
      </c>
      <c r="G270" s="711" t="s">
        <v>8530</v>
      </c>
      <c r="H270" s="712" t="s">
        <v>578</v>
      </c>
      <c r="I270" s="761" t="s">
        <v>4921</v>
      </c>
      <c r="J270" s="761" t="s">
        <v>5380</v>
      </c>
      <c r="K270" s="712">
        <v>-12</v>
      </c>
      <c r="L270" s="714"/>
      <c r="M270" s="712"/>
      <c r="N270" s="706" t="s">
        <v>79</v>
      </c>
      <c r="O270" s="712">
        <v>3.125</v>
      </c>
      <c r="P270" s="708" t="s">
        <v>2274</v>
      </c>
      <c r="Q270" s="714"/>
      <c r="R270" s="708">
        <v>4</v>
      </c>
      <c r="S270" s="708" t="s">
        <v>8578</v>
      </c>
      <c r="T270" s="715" t="str">
        <f t="shared" si="46"/>
        <v>EK6349527 Corp</v>
      </c>
      <c r="U270" s="716" t="e">
        <f ca="1">_xll.BDP($T270,$U$1)</f>
        <v>#NAME?</v>
      </c>
      <c r="V270" s="715">
        <f t="shared" si="47"/>
        <v>12</v>
      </c>
      <c r="W270" s="715">
        <f t="shared" si="48"/>
        <v>49</v>
      </c>
      <c r="X270" s="717" t="e">
        <f ca="1">_xll.BDP($T270,X$1)</f>
        <v>#NAME?</v>
      </c>
      <c r="Y270" s="717" t="e">
        <f ca="1">_xll.BDP($T270,$Y$1)</f>
        <v>#NAME?</v>
      </c>
      <c r="Z270" s="717" t="e">
        <f ca="1">_xll.BDP($T270,Z$1)</f>
        <v>#NAME?</v>
      </c>
      <c r="AA270" s="718" t="e">
        <f ca="1">IF(Z270="FLOATING",J270,(_xll.BDP($T270,AA$1)/100))</f>
        <v>#NAME?</v>
      </c>
      <c r="AB270" s="719" t="e">
        <f ca="1">_xll.BDP(T270,$AB$1)</f>
        <v>#NAME?</v>
      </c>
      <c r="AC270" s="720" t="e">
        <f ca="1">_xll.BDP($T270,AC$1)</f>
        <v>#NAME?</v>
      </c>
      <c r="AD270" s="719" t="e">
        <f ca="1">_xll.BDP($T270,AD$1)</f>
        <v>#NAME?</v>
      </c>
      <c r="AE270" s="715" t="e">
        <f ca="1">_xll.BDP($T270,AE$1)</f>
        <v>#NAME?</v>
      </c>
      <c r="AF270" s="719" t="e">
        <f ca="1">_xll.BDP($T270,AF$1)</f>
        <v>#NAME?</v>
      </c>
      <c r="AG270" s="719" t="e">
        <f ca="1">VLOOKUP(AE270,Values!$A$1:$C$12,2,FALSE)</f>
        <v>#NAME?</v>
      </c>
      <c r="AH270" s="716" t="e">
        <f ca="1">_xll.BDP($T270,$AH$1)</f>
        <v>#NAME?</v>
      </c>
      <c r="AI270" s="716" t="e">
        <f ca="1">_xll.BDP($T270,$AI$1)</f>
        <v>#NAME?</v>
      </c>
      <c r="AJ270" s="716" t="e">
        <f ca="1">_xll.BDP($T270,$AJ$1)</f>
        <v>#NAME?</v>
      </c>
      <c r="AK270" s="721" t="e">
        <f ca="1">VLOOKUP(AJ270,Values!$E$2:$F$8,2,)</f>
        <v>#NAME?</v>
      </c>
      <c r="AL270" s="719" t="e">
        <f ca="1">_xll.BDP($T270,$AL$1)</f>
        <v>#NAME?</v>
      </c>
      <c r="AM270" s="719" t="e">
        <f ca="1">_xll.BDP($T270,$AM$1)</f>
        <v>#NAME?</v>
      </c>
      <c r="AN270" s="719" t="e">
        <f ca="1">_xll.BDP($T270,$AN$1)</f>
        <v>#NAME?</v>
      </c>
      <c r="AO270" s="719" t="str">
        <f t="shared" si="49"/>
        <v>10yr</v>
      </c>
      <c r="AP270" s="775" t="e">
        <f ca="1">_xll.BDP(T270,"YRS_TO_MTY_ISSUE")</f>
        <v>#NAME?</v>
      </c>
      <c r="AQ270" s="794">
        <f t="shared" si="53"/>
        <v>10.199999999999999</v>
      </c>
      <c r="AR270" s="795">
        <v>10</v>
      </c>
      <c r="AS270" s="719" t="e">
        <f ca="1">_xll.BDP($T270,AS$1)</f>
        <v>#NAME?</v>
      </c>
      <c r="AT270" s="719" t="e">
        <f ca="1">_xll.BDP(T270,$AT$1)</f>
        <v>#NAME?</v>
      </c>
      <c r="AU270" s="719" t="e">
        <f ca="1">_xll.BDP(T270,$AU$1)</f>
        <v>#NAME?</v>
      </c>
      <c r="AV270" s="719" t="e">
        <f ca="1">_xll.BDP($T270,AV$1)</f>
        <v>#NAME?</v>
      </c>
      <c r="AW270" s="719" t="e">
        <f t="shared" ca="1" si="50"/>
        <v>#NAME?</v>
      </c>
      <c r="AX270" s="719" t="e">
        <f ca="1">_xll.BDP(T270,$AX$1)</f>
        <v>#NAME?</v>
      </c>
      <c r="AY270" s="719" t="e">
        <f t="shared" ca="1" si="51"/>
        <v>#NAME?</v>
      </c>
      <c r="AZ270" s="719" t="e">
        <f t="shared" ca="1" si="52"/>
        <v>#NAME?</v>
      </c>
      <c r="BA270" s="719" t="e">
        <f ca="1">VLOOKUP(X270,Values!$H$2:$I$15,2,FALSE)</f>
        <v>#NAME?</v>
      </c>
    </row>
    <row r="271" spans="1:53" s="807" customFormat="1" ht="12.75" customHeight="1" x14ac:dyDescent="0.3">
      <c r="A271" s="806">
        <v>41974</v>
      </c>
      <c r="B271" s="921" t="s">
        <v>8533</v>
      </c>
      <c r="C271" s="922" t="s">
        <v>403</v>
      </c>
      <c r="D271" s="809">
        <v>750</v>
      </c>
      <c r="E271" s="808" t="s">
        <v>117</v>
      </c>
      <c r="F271" s="810">
        <v>52994</v>
      </c>
      <c r="G271" s="811" t="s">
        <v>8530</v>
      </c>
      <c r="H271" s="812" t="s">
        <v>320</v>
      </c>
      <c r="I271" s="814" t="s">
        <v>4592</v>
      </c>
      <c r="J271" s="814" t="s">
        <v>665</v>
      </c>
      <c r="K271" s="812">
        <v>-10</v>
      </c>
      <c r="L271" s="815"/>
      <c r="M271" s="812"/>
      <c r="N271" s="807" t="s">
        <v>8534</v>
      </c>
      <c r="O271" s="812">
        <v>1.73</v>
      </c>
      <c r="P271" s="808" t="s">
        <v>1900</v>
      </c>
      <c r="Q271" s="815"/>
      <c r="R271" s="808">
        <v>10</v>
      </c>
      <c r="S271" s="808" t="s">
        <v>8579</v>
      </c>
      <c r="T271" s="818" t="str">
        <f t="shared" si="46"/>
        <v>EK6350004 Corp</v>
      </c>
      <c r="U271" s="817" t="e">
        <f ca="1">_xll.BDP($T271,$U$1)</f>
        <v>#NAME?</v>
      </c>
      <c r="V271" s="818">
        <f t="shared" si="47"/>
        <v>12</v>
      </c>
      <c r="W271" s="818">
        <f t="shared" si="48"/>
        <v>49</v>
      </c>
      <c r="X271" s="819" t="e">
        <f ca="1">_xll.BDP($T271,X$1)</f>
        <v>#NAME?</v>
      </c>
      <c r="Y271" s="819" t="e">
        <f ca="1">_xll.BDP($T271,$Y$1)</f>
        <v>#NAME?</v>
      </c>
      <c r="Z271" s="819" t="e">
        <f ca="1">_xll.BDP($T271,Z$1)</f>
        <v>#NAME?</v>
      </c>
      <c r="AA271" s="820" t="e">
        <f ca="1">IF(Z271="FLOATING",J271,(_xll.BDP($T271,AA$1)/100))</f>
        <v>#NAME?</v>
      </c>
      <c r="AB271" s="821" t="e">
        <f ca="1">_xll.BDP(T271,$AB$1)</f>
        <v>#NAME?</v>
      </c>
      <c r="AC271" s="822" t="e">
        <f ca="1">_xll.BDP($T271,AC$1)</f>
        <v>#NAME?</v>
      </c>
      <c r="AD271" s="821" t="e">
        <f ca="1">_xll.BDP($T271,AD$1)</f>
        <v>#NAME?</v>
      </c>
      <c r="AE271" s="818" t="e">
        <f ca="1">_xll.BDP($T271,AE$1)</f>
        <v>#NAME?</v>
      </c>
      <c r="AF271" s="821" t="e">
        <f ca="1">_xll.BDP($T271,AF$1)</f>
        <v>#NAME?</v>
      </c>
      <c r="AG271" s="821" t="e">
        <f ca="1">VLOOKUP(AE271,Values!$A$1:$C$12,2,FALSE)</f>
        <v>#NAME?</v>
      </c>
      <c r="AH271" s="817" t="e">
        <f ca="1">_xll.BDP($T271,$AH$1)</f>
        <v>#NAME?</v>
      </c>
      <c r="AI271" s="817" t="e">
        <f ca="1">_xll.BDP($T271,$AI$1)</f>
        <v>#NAME?</v>
      </c>
      <c r="AJ271" s="817" t="e">
        <f ca="1">_xll.BDP($T271,$AJ$1)</f>
        <v>#NAME?</v>
      </c>
      <c r="AK271" s="823" t="e">
        <f ca="1">VLOOKUP(AJ271,Values!$E$2:$F$8,2,)</f>
        <v>#NAME?</v>
      </c>
      <c r="AL271" s="821" t="e">
        <f ca="1">_xll.BDP($T271,$AL$1)</f>
        <v>#NAME?</v>
      </c>
      <c r="AM271" s="821" t="e">
        <f ca="1">_xll.BDP($T271,$AM$1)</f>
        <v>#NAME?</v>
      </c>
      <c r="AN271" s="821" t="e">
        <f ca="1">_xll.BDP($T271,$AN$1)</f>
        <v>#NAME?</v>
      </c>
      <c r="AO271" s="821" t="str">
        <f t="shared" si="49"/>
        <v>30yr</v>
      </c>
      <c r="AP271" s="824" t="e">
        <f ca="1">_xll.BDP(T271,"YRS_TO_MTY_ISSUE")</f>
        <v>#NAME?</v>
      </c>
      <c r="AQ271" s="825">
        <f t="shared" si="53"/>
        <v>30.2</v>
      </c>
      <c r="AR271" s="826">
        <v>30</v>
      </c>
      <c r="AS271" s="821" t="e">
        <f ca="1">_xll.BDP($T271,AS$1)</f>
        <v>#NAME?</v>
      </c>
      <c r="AT271" s="821" t="e">
        <f ca="1">_xll.BDP(T271,$AT$1)</f>
        <v>#NAME?</v>
      </c>
      <c r="AU271" s="821" t="e">
        <f ca="1">_xll.BDP(T271,$AU$1)</f>
        <v>#NAME?</v>
      </c>
      <c r="AV271" s="821" t="e">
        <f ca="1">_xll.BDP($T271,AV$1)</f>
        <v>#NAME?</v>
      </c>
      <c r="AW271" s="821" t="e">
        <f t="shared" ca="1" si="50"/>
        <v>#NAME?</v>
      </c>
      <c r="AX271" s="821" t="e">
        <f ca="1">_xll.BDP(T271,$AX$1)</f>
        <v>#NAME?</v>
      </c>
      <c r="AY271" s="821" t="e">
        <f t="shared" ca="1" si="51"/>
        <v>#NAME?</v>
      </c>
      <c r="AZ271" s="821" t="e">
        <f t="shared" ca="1" si="52"/>
        <v>#NAME?</v>
      </c>
      <c r="BA271" s="821" t="e">
        <f ca="1">VLOOKUP(X271,Values!$H$2:$I$15,2,FALSE)</f>
        <v>#NAME?</v>
      </c>
    </row>
    <row r="272" spans="1:53" s="706" customFormat="1" ht="13.8" x14ac:dyDescent="0.3">
      <c r="A272" s="707">
        <v>41968</v>
      </c>
      <c r="B272" s="915" t="s">
        <v>8447</v>
      </c>
      <c r="C272" s="916" t="s">
        <v>8448</v>
      </c>
      <c r="D272" s="709">
        <v>325</v>
      </c>
      <c r="E272" s="708" t="s">
        <v>37</v>
      </c>
      <c r="F272" s="710">
        <v>43845</v>
      </c>
      <c r="G272" s="711" t="s">
        <v>8449</v>
      </c>
      <c r="H272" s="712" t="s">
        <v>8450</v>
      </c>
      <c r="I272" s="761" t="s">
        <v>8451</v>
      </c>
      <c r="J272" s="761" t="s">
        <v>1512</v>
      </c>
      <c r="K272" s="712">
        <f>275-280</f>
        <v>-5</v>
      </c>
      <c r="L272" s="714"/>
      <c r="M272" s="712"/>
      <c r="N272" s="706" t="s">
        <v>4643</v>
      </c>
      <c r="O272" s="712">
        <v>1.69</v>
      </c>
      <c r="P272" s="708">
        <v>30</v>
      </c>
      <c r="Q272" s="714"/>
      <c r="R272" s="708">
        <v>30</v>
      </c>
      <c r="S272" s="708" t="s">
        <v>8452</v>
      </c>
      <c r="T272" s="715" t="str">
        <f t="shared" ref="T272:T283" si="54">CONCATENATE(S272," Corp")</f>
        <v>EK6266929 Corp</v>
      </c>
      <c r="U272" s="716" t="e">
        <f ca="1">_xll.BDP($T272,$U$1)</f>
        <v>#NAME?</v>
      </c>
      <c r="V272" s="715">
        <f t="shared" ref="V272:V283" si="55">MONTH(A272)</f>
        <v>11</v>
      </c>
      <c r="W272" s="715">
        <f t="shared" ref="W272:W283" si="56">WEEKNUM(A272,1)</f>
        <v>48</v>
      </c>
      <c r="X272" s="717" t="e">
        <f ca="1">_xll.BDP($T272,X$1)</f>
        <v>#NAME?</v>
      </c>
      <c r="Y272" s="717" t="e">
        <f ca="1">_xll.BDP($T272,$Y$1)</f>
        <v>#NAME?</v>
      </c>
      <c r="Z272" s="717" t="e">
        <f ca="1">_xll.BDP($T272,Z$1)</f>
        <v>#NAME?</v>
      </c>
      <c r="AA272" s="718" t="e">
        <f ca="1">IF(Z272="FLOATING",J272,(_xll.BDP($T272,AA$1)/100))</f>
        <v>#NAME?</v>
      </c>
      <c r="AB272" s="719" t="e">
        <f ca="1">_xll.BDP(T272,$AB$1)</f>
        <v>#NAME?</v>
      </c>
      <c r="AC272" s="720" t="e">
        <f ca="1">_xll.BDP($T272,AC$1)</f>
        <v>#NAME?</v>
      </c>
      <c r="AD272" s="719" t="e">
        <f ca="1">_xll.BDP($T272,AD$1)</f>
        <v>#NAME?</v>
      </c>
      <c r="AE272" s="715" t="e">
        <f ca="1">_xll.BDP($T272,AE$1)</f>
        <v>#NAME?</v>
      </c>
      <c r="AF272" s="719" t="e">
        <f ca="1">_xll.BDP($T272,AF$1)</f>
        <v>#NAME?</v>
      </c>
      <c r="AG272" s="719" t="e">
        <f ca="1">VLOOKUP(AE272,Values!$A$1:$C$12,2,FALSE)</f>
        <v>#NAME?</v>
      </c>
      <c r="AH272" s="716" t="e">
        <f ca="1">_xll.BDP($T272,$AH$1)</f>
        <v>#NAME?</v>
      </c>
      <c r="AI272" s="716" t="e">
        <f ca="1">_xll.BDP($T272,$AI$1)</f>
        <v>#NAME?</v>
      </c>
      <c r="AJ272" s="716" t="e">
        <f ca="1">_xll.BDP($T272,$AJ$1)</f>
        <v>#NAME?</v>
      </c>
      <c r="AK272" s="721" t="e">
        <f ca="1">VLOOKUP(AJ272,Values!$E$2:$F$8,2,)</f>
        <v>#NAME?</v>
      </c>
      <c r="AL272" s="719" t="e">
        <f ca="1">_xll.BDP($T272,$AL$1)</f>
        <v>#NAME?</v>
      </c>
      <c r="AM272" s="719" t="e">
        <f ca="1">_xll.BDP($T272,$AM$1)</f>
        <v>#NAME?</v>
      </c>
      <c r="AN272" s="719" t="e">
        <f ca="1">_xll.BDP($T272,$AN$1)</f>
        <v>#NAME?</v>
      </c>
      <c r="AO272" s="719" t="str">
        <f t="shared" ref="AO272:AO283" si="57">E272</f>
        <v>5yr</v>
      </c>
      <c r="AP272" s="775" t="e">
        <f ca="1">_xll.BDP(T272,"YRS_TO_MTY_ISSUE")</f>
        <v>#NAME?</v>
      </c>
      <c r="AQ272" s="794">
        <f t="shared" ref="AQ272:AQ283" si="58">YEAR(F272)-YEAR(A272)</f>
        <v>6</v>
      </c>
      <c r="AR272" s="795">
        <v>5</v>
      </c>
      <c r="AS272" s="719" t="e">
        <f ca="1">_xll.BDP($T272,AS$1)</f>
        <v>#NAME?</v>
      </c>
      <c r="AT272" s="719" t="e">
        <f ca="1">_xll.BDP(T272,$AT$1)</f>
        <v>#NAME?</v>
      </c>
      <c r="AU272" s="719" t="e">
        <f ca="1">_xll.BDP(T272,$AU$1)</f>
        <v>#NAME?</v>
      </c>
      <c r="AV272" s="719" t="e">
        <f ca="1">_xll.BDP($T272,AV$1)</f>
        <v>#NAME?</v>
      </c>
      <c r="AW272" s="719" t="e">
        <f t="shared" ref="AW272:AW283" ca="1" si="59">AV272-AS272</f>
        <v>#NAME?</v>
      </c>
      <c r="AX272" s="719" t="e">
        <f ca="1">_xll.BDP(T272,$AX$1)</f>
        <v>#NAME?</v>
      </c>
      <c r="AY272" s="719" t="e">
        <f t="shared" ref="AY272:AY283" ca="1" si="60">IF(Z272="FLOATING",CONCATENATE("3mL+",ROUND(AX272,0)),CONCATENATE("G+",ROUND(AT272,0)))</f>
        <v>#NAME?</v>
      </c>
      <c r="AZ272" s="719" t="e">
        <f t="shared" ref="AZ272:AZ283" ca="1" si="61">IF(Z272="FLOATING",CONCATENATE("3mL+",ROUND(AX272,0)),CONCATENATE("T+",ROUND(AV272,0)))</f>
        <v>#NAME?</v>
      </c>
      <c r="BA272" s="719" t="e">
        <f ca="1">VLOOKUP(X272,Values!$H$2:$I$15,2,FALSE)</f>
        <v>#NAME?</v>
      </c>
    </row>
    <row r="273" spans="1:53" s="706" customFormat="1" ht="13.8" x14ac:dyDescent="0.3">
      <c r="A273" s="707">
        <v>41967</v>
      </c>
      <c r="B273" s="915" t="s">
        <v>8411</v>
      </c>
      <c r="C273" s="916" t="s">
        <v>288</v>
      </c>
      <c r="D273" s="709">
        <v>500</v>
      </c>
      <c r="E273" s="708" t="s">
        <v>746</v>
      </c>
      <c r="F273" s="710">
        <v>44002</v>
      </c>
      <c r="G273" s="711" t="s">
        <v>8412</v>
      </c>
      <c r="H273" s="712" t="s">
        <v>579</v>
      </c>
      <c r="I273" s="761" t="s">
        <v>653</v>
      </c>
      <c r="J273" s="761" t="s">
        <v>146</v>
      </c>
      <c r="K273" s="712">
        <v>-25</v>
      </c>
      <c r="L273" s="714"/>
      <c r="M273" s="712"/>
      <c r="N273" s="706" t="s">
        <v>3691</v>
      </c>
      <c r="O273" s="712">
        <v>4.8</v>
      </c>
      <c r="P273" s="708" t="s">
        <v>2958</v>
      </c>
      <c r="Q273" s="714"/>
      <c r="R273" s="708">
        <v>1</v>
      </c>
      <c r="S273" s="708" t="s">
        <v>8446</v>
      </c>
      <c r="T273" s="715" t="str">
        <f t="shared" si="54"/>
        <v>EK5838959 Corp</v>
      </c>
      <c r="U273" s="716" t="e">
        <f ca="1">_xll.BDP($T273,$U$1)</f>
        <v>#NAME?</v>
      </c>
      <c r="V273" s="715">
        <f t="shared" si="55"/>
        <v>11</v>
      </c>
      <c r="W273" s="715">
        <f t="shared" si="56"/>
        <v>48</v>
      </c>
      <c r="X273" s="717" t="e">
        <f ca="1">_xll.BDP($T273,X$1)</f>
        <v>#NAME?</v>
      </c>
      <c r="Y273" s="717" t="e">
        <f ca="1">_xll.BDP($T273,$Y$1)</f>
        <v>#NAME?</v>
      </c>
      <c r="Z273" s="717" t="e">
        <f ca="1">_xll.BDP($T273,Z$1)</f>
        <v>#NAME?</v>
      </c>
      <c r="AA273" s="718" t="e">
        <f ca="1">IF(Z273="FLOATING",J273,(_xll.BDP($T273,AA$1)/100))</f>
        <v>#NAME?</v>
      </c>
      <c r="AB273" s="719" t="e">
        <f ca="1">_xll.BDP(T273,$AB$1)</f>
        <v>#NAME?</v>
      </c>
      <c r="AC273" s="720" t="e">
        <f ca="1">_xll.BDP($T273,AC$1)</f>
        <v>#NAME?</v>
      </c>
      <c r="AD273" s="719" t="e">
        <f ca="1">_xll.BDP($T273,AD$1)</f>
        <v>#NAME?</v>
      </c>
      <c r="AE273" s="715" t="e">
        <f ca="1">_xll.BDP($T273,AE$1)</f>
        <v>#NAME?</v>
      </c>
      <c r="AF273" s="719" t="e">
        <f ca="1">_xll.BDP($T273,AF$1)</f>
        <v>#NAME?</v>
      </c>
      <c r="AG273" s="719" t="e">
        <f ca="1">VLOOKUP(AE273,Values!$A$1:$C$12,2,FALSE)</f>
        <v>#NAME?</v>
      </c>
      <c r="AH273" s="716" t="e">
        <f ca="1">_xll.BDP($T273,$AH$1)</f>
        <v>#NAME?</v>
      </c>
      <c r="AI273" s="716" t="e">
        <f ca="1">_xll.BDP($T273,$AI$1)</f>
        <v>#NAME?</v>
      </c>
      <c r="AJ273" s="716" t="e">
        <f ca="1">_xll.BDP($T273,$AJ$1)</f>
        <v>#NAME?</v>
      </c>
      <c r="AK273" s="721" t="e">
        <f ca="1">VLOOKUP(AJ273,Values!$E$2:$F$8,2,)</f>
        <v>#NAME?</v>
      </c>
      <c r="AL273" s="719" t="e">
        <f ca="1">_xll.BDP($T273,$AL$1)</f>
        <v>#NAME?</v>
      </c>
      <c r="AM273" s="719" t="e">
        <f ca="1">_xll.BDP($T273,$AM$1)</f>
        <v>#NAME?</v>
      </c>
      <c r="AN273" s="719" t="e">
        <f ca="1">_xll.BDP($T273,$AN$1)</f>
        <v>#NAME?</v>
      </c>
      <c r="AO273" s="719" t="str">
        <f t="shared" si="57"/>
        <v>5.5yr</v>
      </c>
      <c r="AP273" s="775" t="e">
        <f ca="1">_xll.BDP(T273,"YRS_TO_MTY_ISSUE")</f>
        <v>#NAME?</v>
      </c>
      <c r="AQ273" s="794">
        <f t="shared" si="58"/>
        <v>6</v>
      </c>
      <c r="AR273" s="795">
        <v>5.5</v>
      </c>
      <c r="AS273" s="719" t="e">
        <f ca="1">_xll.BDP($T273,AS$1)</f>
        <v>#NAME?</v>
      </c>
      <c r="AT273" s="719" t="e">
        <f ca="1">_xll.BDP(T273,$AT$1)</f>
        <v>#NAME?</v>
      </c>
      <c r="AU273" s="719" t="e">
        <f ca="1">_xll.BDP(T273,$AU$1)</f>
        <v>#NAME?</v>
      </c>
      <c r="AV273" s="719" t="e">
        <f ca="1">_xll.BDP($T273,AV$1)</f>
        <v>#NAME?</v>
      </c>
      <c r="AW273" s="719" t="e">
        <f t="shared" ca="1" si="59"/>
        <v>#NAME?</v>
      </c>
      <c r="AX273" s="719" t="e">
        <f ca="1">_xll.BDP(T273,$AX$1)</f>
        <v>#NAME?</v>
      </c>
      <c r="AY273" s="719" t="e">
        <f t="shared" ca="1" si="60"/>
        <v>#NAME?</v>
      </c>
      <c r="AZ273" s="719" t="e">
        <f t="shared" ca="1" si="61"/>
        <v>#NAME?</v>
      </c>
      <c r="BA273" s="719" t="e">
        <f ca="1">VLOOKUP(X273,Values!$H$2:$I$15,2,FALSE)</f>
        <v>#NAME?</v>
      </c>
    </row>
    <row r="274" spans="1:53" s="706" customFormat="1" ht="13.8" x14ac:dyDescent="0.3">
      <c r="A274" s="707">
        <v>41967</v>
      </c>
      <c r="B274" s="915" t="s">
        <v>8413</v>
      </c>
      <c r="C274" s="916" t="s">
        <v>2062</v>
      </c>
      <c r="D274" s="709">
        <v>500</v>
      </c>
      <c r="E274" s="708" t="s">
        <v>2331</v>
      </c>
      <c r="F274" s="710">
        <v>49279</v>
      </c>
      <c r="G274" s="711" t="s">
        <v>277</v>
      </c>
      <c r="H274" s="712" t="s">
        <v>2354</v>
      </c>
      <c r="I274" s="761" t="s">
        <v>8414</v>
      </c>
      <c r="J274" s="761" t="s">
        <v>899</v>
      </c>
      <c r="K274" s="712">
        <v>-25</v>
      </c>
      <c r="L274" s="714"/>
      <c r="M274" s="712"/>
      <c r="N274" s="706" t="s">
        <v>4850</v>
      </c>
      <c r="O274" s="712">
        <v>3.4</v>
      </c>
      <c r="P274" s="708" t="s">
        <v>2274</v>
      </c>
      <c r="Q274" s="714"/>
      <c r="R274" s="708">
        <v>4</v>
      </c>
      <c r="S274" s="708" t="s">
        <v>8445</v>
      </c>
      <c r="T274" s="715" t="str">
        <f t="shared" si="54"/>
        <v>EK6244744 Corp</v>
      </c>
      <c r="U274" s="716" t="e">
        <f ca="1">_xll.BDP($T274,$U$1)</f>
        <v>#NAME?</v>
      </c>
      <c r="V274" s="715">
        <f t="shared" si="55"/>
        <v>11</v>
      </c>
      <c r="W274" s="715">
        <f t="shared" si="56"/>
        <v>48</v>
      </c>
      <c r="X274" s="717" t="e">
        <f ca="1">_xll.BDP($T274,X$1)</f>
        <v>#NAME?</v>
      </c>
      <c r="Y274" s="717" t="e">
        <f ca="1">_xll.BDP($T274,$Y$1)</f>
        <v>#NAME?</v>
      </c>
      <c r="Z274" s="717" t="e">
        <f ca="1">_xll.BDP($T274,Z$1)</f>
        <v>#NAME?</v>
      </c>
      <c r="AA274" s="718" t="e">
        <f ca="1">IF(Z274="FLOATING",J274,(_xll.BDP($T274,AA$1)/100))</f>
        <v>#NAME?</v>
      </c>
      <c r="AB274" s="719" t="e">
        <f ca="1">_xll.BDP(T274,$AB$1)</f>
        <v>#NAME?</v>
      </c>
      <c r="AC274" s="720" t="e">
        <f ca="1">_xll.BDP($T274,AC$1)</f>
        <v>#NAME?</v>
      </c>
      <c r="AD274" s="719" t="e">
        <f ca="1">_xll.BDP($T274,AD$1)</f>
        <v>#NAME?</v>
      </c>
      <c r="AE274" s="715" t="e">
        <f ca="1">_xll.BDP($T274,AE$1)</f>
        <v>#NAME?</v>
      </c>
      <c r="AF274" s="719" t="e">
        <f ca="1">_xll.BDP($T274,AF$1)</f>
        <v>#NAME?</v>
      </c>
      <c r="AG274" s="719" t="e">
        <f ca="1">VLOOKUP(AE274,Values!$A$1:$C$12,2,FALSE)</f>
        <v>#NAME?</v>
      </c>
      <c r="AH274" s="716" t="e">
        <f ca="1">_xll.BDP($T274,$AH$1)</f>
        <v>#NAME?</v>
      </c>
      <c r="AI274" s="716" t="e">
        <f ca="1">_xll.BDP($T274,$AI$1)</f>
        <v>#NAME?</v>
      </c>
      <c r="AJ274" s="716" t="e">
        <f ca="1">_xll.BDP($T274,$AJ$1)</f>
        <v>#NAME?</v>
      </c>
      <c r="AK274" s="721" t="e">
        <f ca="1">VLOOKUP(AJ274,Values!$E$2:$F$8,2,)</f>
        <v>#NAME?</v>
      </c>
      <c r="AL274" s="719" t="e">
        <f ca="1">_xll.BDP($T274,$AL$1)</f>
        <v>#NAME?</v>
      </c>
      <c r="AM274" s="719" t="e">
        <f ca="1">_xll.BDP($T274,$AM$1)</f>
        <v>#NAME?</v>
      </c>
      <c r="AN274" s="719" t="e">
        <f ca="1">_xll.BDP($T274,$AN$1)</f>
        <v>#NAME?</v>
      </c>
      <c r="AO274" s="719" t="str">
        <f t="shared" si="57"/>
        <v>20yr</v>
      </c>
      <c r="AP274" s="775" t="e">
        <f ca="1">_xll.BDP(T274,"YRS_TO_MTY_ISSUE")</f>
        <v>#NAME?</v>
      </c>
      <c r="AQ274" s="794">
        <f t="shared" si="58"/>
        <v>20</v>
      </c>
      <c r="AR274" s="795">
        <v>20</v>
      </c>
      <c r="AS274" s="719" t="e">
        <f ca="1">_xll.BDP($T274,AS$1)</f>
        <v>#NAME?</v>
      </c>
      <c r="AT274" s="719" t="e">
        <f ca="1">_xll.BDP(T274,$AT$1)</f>
        <v>#NAME?</v>
      </c>
      <c r="AU274" s="719" t="e">
        <f ca="1">_xll.BDP(T274,$AU$1)</f>
        <v>#NAME?</v>
      </c>
      <c r="AV274" s="719" t="e">
        <f ca="1">_xll.BDP($T274,AV$1)</f>
        <v>#NAME?</v>
      </c>
      <c r="AW274" s="719" t="e">
        <f t="shared" ca="1" si="59"/>
        <v>#NAME?</v>
      </c>
      <c r="AX274" s="719" t="e">
        <f ca="1">_xll.BDP(T274,$AX$1)</f>
        <v>#NAME?</v>
      </c>
      <c r="AY274" s="719" t="e">
        <f t="shared" ca="1" si="60"/>
        <v>#NAME?</v>
      </c>
      <c r="AZ274" s="719" t="e">
        <f t="shared" ca="1" si="61"/>
        <v>#NAME?</v>
      </c>
      <c r="BA274" s="719" t="e">
        <f ca="1">VLOOKUP(X274,Values!$H$2:$I$15,2,FALSE)</f>
        <v>#NAME?</v>
      </c>
    </row>
    <row r="275" spans="1:53" s="706" customFormat="1" ht="13.8" x14ac:dyDescent="0.3">
      <c r="A275" s="707">
        <v>41967</v>
      </c>
      <c r="B275" s="915" t="s">
        <v>8418</v>
      </c>
      <c r="C275" s="916" t="s">
        <v>36</v>
      </c>
      <c r="D275" s="709">
        <v>1500</v>
      </c>
      <c r="E275" s="708" t="s">
        <v>81</v>
      </c>
      <c r="F275" s="710">
        <v>43800</v>
      </c>
      <c r="G275" s="711" t="s">
        <v>8416</v>
      </c>
      <c r="H275" s="712" t="s">
        <v>333</v>
      </c>
      <c r="I275" s="761" t="s">
        <v>26</v>
      </c>
      <c r="J275" s="761" t="s">
        <v>27</v>
      </c>
      <c r="K275" s="712">
        <v>-25</v>
      </c>
      <c r="L275" s="714"/>
      <c r="M275" s="712"/>
      <c r="N275" s="706" t="s">
        <v>1987</v>
      </c>
      <c r="O275" s="712">
        <v>4.4000000000000004</v>
      </c>
      <c r="P275" s="708" t="s">
        <v>2092</v>
      </c>
      <c r="Q275" s="714"/>
      <c r="R275" s="708">
        <v>3</v>
      </c>
      <c r="S275" s="708" t="s">
        <v>8435</v>
      </c>
      <c r="T275" s="715" t="str">
        <f t="shared" si="54"/>
        <v>EK6237185 Corp</v>
      </c>
      <c r="U275" s="716" t="e">
        <f ca="1">_xll.BDP($T275,$U$1)</f>
        <v>#NAME?</v>
      </c>
      <c r="V275" s="715">
        <f t="shared" si="55"/>
        <v>11</v>
      </c>
      <c r="W275" s="715">
        <f t="shared" si="56"/>
        <v>48</v>
      </c>
      <c r="X275" s="717" t="e">
        <f ca="1">_xll.BDP($T275,X$1)</f>
        <v>#NAME?</v>
      </c>
      <c r="Y275" s="717" t="e">
        <f ca="1">_xll.BDP($T275,$Y$1)</f>
        <v>#NAME?</v>
      </c>
      <c r="Z275" s="717" t="e">
        <f ca="1">_xll.BDP($T275,Z$1)</f>
        <v>#NAME?</v>
      </c>
      <c r="AA275" s="718" t="e">
        <f ca="1">IF(Z275="FLOATING",J275,(_xll.BDP($T275,AA$1)/100))</f>
        <v>#NAME?</v>
      </c>
      <c r="AB275" s="719" t="e">
        <f ca="1">_xll.BDP(T275,$AB$1)</f>
        <v>#NAME?</v>
      </c>
      <c r="AC275" s="720" t="e">
        <f ca="1">_xll.BDP($T275,AC$1)</f>
        <v>#NAME?</v>
      </c>
      <c r="AD275" s="719" t="e">
        <f ca="1">_xll.BDP($T275,AD$1)</f>
        <v>#NAME?</v>
      </c>
      <c r="AE275" s="715" t="e">
        <f ca="1">_xll.BDP($T275,AE$1)</f>
        <v>#NAME?</v>
      </c>
      <c r="AF275" s="719" t="e">
        <f ca="1">_xll.BDP($T275,AF$1)</f>
        <v>#NAME?</v>
      </c>
      <c r="AG275" s="719" t="e">
        <f ca="1">VLOOKUP(AE275,Values!$A$1:$C$12,2,FALSE)</f>
        <v>#NAME?</v>
      </c>
      <c r="AH275" s="716" t="e">
        <f ca="1">_xll.BDP($T275,$AH$1)</f>
        <v>#NAME?</v>
      </c>
      <c r="AI275" s="716" t="e">
        <f ca="1">_xll.BDP($T275,$AI$1)</f>
        <v>#NAME?</v>
      </c>
      <c r="AJ275" s="716" t="e">
        <f ca="1">_xll.BDP($T275,$AJ$1)</f>
        <v>#NAME?</v>
      </c>
      <c r="AK275" s="721" t="e">
        <f ca="1">VLOOKUP(AJ275,Values!$E$2:$F$8,2,)</f>
        <v>#NAME?</v>
      </c>
      <c r="AL275" s="719" t="e">
        <f ca="1">_xll.BDP($T275,$AL$1)</f>
        <v>#NAME?</v>
      </c>
      <c r="AM275" s="719" t="e">
        <f ca="1">_xll.BDP($T275,$AM$1)</f>
        <v>#NAME?</v>
      </c>
      <c r="AN275" s="719" t="e">
        <f ca="1">_xll.BDP($T275,$AN$1)</f>
        <v>#NAME?</v>
      </c>
      <c r="AO275" s="719" t="str">
        <f t="shared" si="57"/>
        <v xml:space="preserve">5yr </v>
      </c>
      <c r="AP275" s="775" t="e">
        <f ca="1">_xll.BDP(T275,"YRS_TO_MTY_ISSUE")</f>
        <v>#NAME?</v>
      </c>
      <c r="AQ275" s="794">
        <f t="shared" si="58"/>
        <v>5</v>
      </c>
      <c r="AR275" s="795">
        <v>5</v>
      </c>
      <c r="AS275" s="719" t="e">
        <f ca="1">_xll.BDP($T275,AS$1)</f>
        <v>#NAME?</v>
      </c>
      <c r="AT275" s="719" t="e">
        <f ca="1">_xll.BDP(T275,$AT$1)</f>
        <v>#NAME?</v>
      </c>
      <c r="AU275" s="719" t="e">
        <f ca="1">_xll.BDP(T275,$AU$1)</f>
        <v>#NAME?</v>
      </c>
      <c r="AV275" s="719" t="e">
        <f ca="1">_xll.BDP($T275,AV$1)</f>
        <v>#NAME?</v>
      </c>
      <c r="AW275" s="719" t="e">
        <f t="shared" ca="1" si="59"/>
        <v>#NAME?</v>
      </c>
      <c r="AX275" s="719" t="e">
        <f ca="1">_xll.BDP(T275,$AX$1)</f>
        <v>#NAME?</v>
      </c>
      <c r="AY275" s="719" t="e">
        <f t="shared" ca="1" si="60"/>
        <v>#NAME?</v>
      </c>
      <c r="AZ275" s="719" t="e">
        <f t="shared" ca="1" si="61"/>
        <v>#NAME?</v>
      </c>
      <c r="BA275" s="719" t="e">
        <f ca="1">VLOOKUP(X275,Values!$H$2:$I$15,2,FALSE)</f>
        <v>#NAME?</v>
      </c>
    </row>
    <row r="276" spans="1:53" s="706" customFormat="1" ht="13.8" x14ac:dyDescent="0.3">
      <c r="A276" s="707">
        <v>41967</v>
      </c>
      <c r="B276" s="915" t="s">
        <v>8419</v>
      </c>
      <c r="C276" s="916" t="s">
        <v>36</v>
      </c>
      <c r="D276" s="709">
        <v>1500</v>
      </c>
      <c r="E276" s="708" t="s">
        <v>261</v>
      </c>
      <c r="F276" s="710">
        <v>45809</v>
      </c>
      <c r="G276" s="711" t="s">
        <v>8416</v>
      </c>
      <c r="H276" s="712" t="s">
        <v>646</v>
      </c>
      <c r="I276" s="761" t="s">
        <v>3778</v>
      </c>
      <c r="J276" s="761" t="s">
        <v>6306</v>
      </c>
      <c r="K276" s="712">
        <v>-20</v>
      </c>
      <c r="L276" s="714"/>
      <c r="M276" s="712"/>
      <c r="N276" s="706" t="s">
        <v>8061</v>
      </c>
      <c r="O276" s="712">
        <v>3.83</v>
      </c>
      <c r="P276" s="708" t="s">
        <v>2058</v>
      </c>
      <c r="Q276" s="714"/>
      <c r="R276" s="708">
        <v>-3</v>
      </c>
      <c r="S276" s="708" t="s">
        <v>8437</v>
      </c>
      <c r="T276" s="715" t="str">
        <f t="shared" si="54"/>
        <v>EK6237607 Corp</v>
      </c>
      <c r="U276" s="716" t="e">
        <f ca="1">_xll.BDP($T276,$U$1)</f>
        <v>#NAME?</v>
      </c>
      <c r="V276" s="715">
        <f t="shared" si="55"/>
        <v>11</v>
      </c>
      <c r="W276" s="715">
        <f t="shared" si="56"/>
        <v>48</v>
      </c>
      <c r="X276" s="717" t="e">
        <f ca="1">_xll.BDP($T276,X$1)</f>
        <v>#NAME?</v>
      </c>
      <c r="Y276" s="717" t="e">
        <f ca="1">_xll.BDP($T276,$Y$1)</f>
        <v>#NAME?</v>
      </c>
      <c r="Z276" s="717" t="e">
        <f ca="1">_xll.BDP($T276,Z$1)</f>
        <v>#NAME?</v>
      </c>
      <c r="AA276" s="718" t="e">
        <f ca="1">IF(Z276="FLOATING",J276,(_xll.BDP($T276,AA$1)/100))</f>
        <v>#NAME?</v>
      </c>
      <c r="AB276" s="719" t="e">
        <f ca="1">_xll.BDP(T276,$AB$1)</f>
        <v>#NAME?</v>
      </c>
      <c r="AC276" s="720" t="e">
        <f ca="1">_xll.BDP($T276,AC$1)</f>
        <v>#NAME?</v>
      </c>
      <c r="AD276" s="719" t="e">
        <f ca="1">_xll.BDP($T276,AD$1)</f>
        <v>#NAME?</v>
      </c>
      <c r="AE276" s="715" t="e">
        <f ca="1">_xll.BDP($T276,AE$1)</f>
        <v>#NAME?</v>
      </c>
      <c r="AF276" s="719" t="e">
        <f ca="1">_xll.BDP($T276,AF$1)</f>
        <v>#NAME?</v>
      </c>
      <c r="AG276" s="719" t="e">
        <f ca="1">VLOOKUP(AE276,Values!$A$1:$C$12,2,FALSE)</f>
        <v>#NAME?</v>
      </c>
      <c r="AH276" s="716" t="e">
        <f ca="1">_xll.BDP($T276,$AH$1)</f>
        <v>#NAME?</v>
      </c>
      <c r="AI276" s="716" t="e">
        <f ca="1">_xll.BDP($T276,$AI$1)</f>
        <v>#NAME?</v>
      </c>
      <c r="AJ276" s="716" t="e">
        <f ca="1">_xll.BDP($T276,$AJ$1)</f>
        <v>#NAME?</v>
      </c>
      <c r="AK276" s="721" t="e">
        <f ca="1">VLOOKUP(AJ276,Values!$E$2:$F$8,2,)</f>
        <v>#NAME?</v>
      </c>
      <c r="AL276" s="719" t="e">
        <f ca="1">_xll.BDP($T276,$AL$1)</f>
        <v>#NAME?</v>
      </c>
      <c r="AM276" s="719" t="e">
        <f ca="1">_xll.BDP($T276,$AM$1)</f>
        <v>#NAME?</v>
      </c>
      <c r="AN276" s="719" t="e">
        <f ca="1">_xll.BDP($T276,$AN$1)</f>
        <v>#NAME?</v>
      </c>
      <c r="AO276" s="719" t="str">
        <f t="shared" si="57"/>
        <v>10.5yr</v>
      </c>
      <c r="AP276" s="775" t="e">
        <f ca="1">_xll.BDP(T276,"YRS_TO_MTY_ISSUE")</f>
        <v>#NAME?</v>
      </c>
      <c r="AQ276" s="794">
        <f t="shared" si="58"/>
        <v>11</v>
      </c>
      <c r="AR276" s="795">
        <v>10.5</v>
      </c>
      <c r="AS276" s="719" t="e">
        <f ca="1">_xll.BDP($T276,AS$1)</f>
        <v>#NAME?</v>
      </c>
      <c r="AT276" s="719" t="e">
        <f ca="1">_xll.BDP(T276,$AT$1)</f>
        <v>#NAME?</v>
      </c>
      <c r="AU276" s="719" t="e">
        <f ca="1">_xll.BDP(T276,$AU$1)</f>
        <v>#NAME?</v>
      </c>
      <c r="AV276" s="719" t="e">
        <f ca="1">_xll.BDP($T276,AV$1)</f>
        <v>#NAME?</v>
      </c>
      <c r="AW276" s="719" t="e">
        <f t="shared" ca="1" si="59"/>
        <v>#NAME?</v>
      </c>
      <c r="AX276" s="719" t="e">
        <f ca="1">_xll.BDP(T276,$AX$1)</f>
        <v>#NAME?</v>
      </c>
      <c r="AY276" s="719" t="e">
        <f t="shared" ca="1" si="60"/>
        <v>#NAME?</v>
      </c>
      <c r="AZ276" s="719" t="e">
        <f t="shared" ca="1" si="61"/>
        <v>#NAME?</v>
      </c>
      <c r="BA276" s="719" t="e">
        <f ca="1">VLOOKUP(X276,Values!$H$2:$I$15,2,FALSE)</f>
        <v>#NAME?</v>
      </c>
    </row>
    <row r="277" spans="1:53" s="706" customFormat="1" ht="13.8" x14ac:dyDescent="0.3">
      <c r="A277" s="707">
        <v>41967</v>
      </c>
      <c r="B277" s="915" t="s">
        <v>8420</v>
      </c>
      <c r="C277" s="916" t="s">
        <v>36</v>
      </c>
      <c r="D277" s="709">
        <v>750</v>
      </c>
      <c r="E277" s="708" t="s">
        <v>2331</v>
      </c>
      <c r="F277" s="710">
        <v>49279</v>
      </c>
      <c r="G277" s="711" t="s">
        <v>8416</v>
      </c>
      <c r="H277" s="712" t="s">
        <v>346</v>
      </c>
      <c r="I277" s="761" t="s">
        <v>6084</v>
      </c>
      <c r="J277" s="761" t="s">
        <v>6085</v>
      </c>
      <c r="K277" s="712">
        <v>-20</v>
      </c>
      <c r="L277" s="714"/>
      <c r="M277" s="712"/>
      <c r="N277" s="706" t="s">
        <v>8421</v>
      </c>
      <c r="O277" s="712">
        <v>4.7300000000000004</v>
      </c>
      <c r="P277" s="708" t="s">
        <v>2088</v>
      </c>
      <c r="Q277" s="714"/>
      <c r="R277" s="708">
        <v>-11</v>
      </c>
      <c r="S277" s="708" t="s">
        <v>8436</v>
      </c>
      <c r="T277" s="715" t="str">
        <f t="shared" si="54"/>
        <v>EK6237664 Corp</v>
      </c>
      <c r="U277" s="716" t="e">
        <f ca="1">_xll.BDP($T277,$U$1)</f>
        <v>#NAME?</v>
      </c>
      <c r="V277" s="715">
        <f t="shared" si="55"/>
        <v>11</v>
      </c>
      <c r="W277" s="715">
        <f t="shared" si="56"/>
        <v>48</v>
      </c>
      <c r="X277" s="717" t="e">
        <f ca="1">_xll.BDP($T277,X$1)</f>
        <v>#NAME?</v>
      </c>
      <c r="Y277" s="717" t="e">
        <f ca="1">_xll.BDP($T277,$Y$1)</f>
        <v>#NAME?</v>
      </c>
      <c r="Z277" s="717" t="e">
        <f ca="1">_xll.BDP($T277,Z$1)</f>
        <v>#NAME?</v>
      </c>
      <c r="AA277" s="718" t="e">
        <f ca="1">IF(Z277="FLOATING",J277,(_xll.BDP($T277,AA$1)/100))</f>
        <v>#NAME?</v>
      </c>
      <c r="AB277" s="719" t="e">
        <f ca="1">_xll.BDP(T277,$AB$1)</f>
        <v>#NAME?</v>
      </c>
      <c r="AC277" s="720" t="e">
        <f ca="1">_xll.BDP($T277,AC$1)</f>
        <v>#NAME?</v>
      </c>
      <c r="AD277" s="719" t="e">
        <f ca="1">_xll.BDP($T277,AD$1)</f>
        <v>#NAME?</v>
      </c>
      <c r="AE277" s="715" t="e">
        <f ca="1">_xll.BDP($T277,AE$1)</f>
        <v>#NAME?</v>
      </c>
      <c r="AF277" s="719" t="e">
        <f ca="1">_xll.BDP($T277,AF$1)</f>
        <v>#NAME?</v>
      </c>
      <c r="AG277" s="719" t="e">
        <f ca="1">VLOOKUP(AE277,Values!$A$1:$C$12,2,FALSE)</f>
        <v>#NAME?</v>
      </c>
      <c r="AH277" s="716" t="e">
        <f ca="1">_xll.BDP($T277,$AH$1)</f>
        <v>#NAME?</v>
      </c>
      <c r="AI277" s="716" t="e">
        <f ca="1">_xll.BDP($T277,$AI$1)</f>
        <v>#NAME?</v>
      </c>
      <c r="AJ277" s="716" t="e">
        <f ca="1">_xll.BDP($T277,$AJ$1)</f>
        <v>#NAME?</v>
      </c>
      <c r="AK277" s="721" t="e">
        <f ca="1">VLOOKUP(AJ277,Values!$E$2:$F$8,2,)</f>
        <v>#NAME?</v>
      </c>
      <c r="AL277" s="719" t="e">
        <f ca="1">_xll.BDP($T277,$AL$1)</f>
        <v>#NAME?</v>
      </c>
      <c r="AM277" s="719" t="e">
        <f ca="1">_xll.BDP($T277,$AM$1)</f>
        <v>#NAME?</v>
      </c>
      <c r="AN277" s="719" t="e">
        <f ca="1">_xll.BDP($T277,$AN$1)</f>
        <v>#NAME?</v>
      </c>
      <c r="AO277" s="719" t="str">
        <f t="shared" si="57"/>
        <v>20yr</v>
      </c>
      <c r="AP277" s="775" t="e">
        <f ca="1">_xll.BDP(T277,"YRS_TO_MTY_ISSUE")</f>
        <v>#NAME?</v>
      </c>
      <c r="AQ277" s="794">
        <f t="shared" si="58"/>
        <v>20</v>
      </c>
      <c r="AR277" s="795">
        <v>20</v>
      </c>
      <c r="AS277" s="719" t="e">
        <f ca="1">_xll.BDP($T277,AS$1)</f>
        <v>#NAME?</v>
      </c>
      <c r="AT277" s="719" t="e">
        <f ca="1">_xll.BDP(T277,$AT$1)</f>
        <v>#NAME?</v>
      </c>
      <c r="AU277" s="719" t="e">
        <f ca="1">_xll.BDP(T277,$AU$1)</f>
        <v>#NAME?</v>
      </c>
      <c r="AV277" s="719" t="e">
        <f ca="1">_xll.BDP($T277,AV$1)</f>
        <v>#NAME?</v>
      </c>
      <c r="AW277" s="719" t="e">
        <f t="shared" ca="1" si="59"/>
        <v>#NAME?</v>
      </c>
      <c r="AX277" s="719" t="e">
        <f ca="1">_xll.BDP(T277,$AX$1)</f>
        <v>#NAME?</v>
      </c>
      <c r="AY277" s="719" t="e">
        <f t="shared" ca="1" si="60"/>
        <v>#NAME?</v>
      </c>
      <c r="AZ277" s="719" t="e">
        <f t="shared" ca="1" si="61"/>
        <v>#NAME?</v>
      </c>
      <c r="BA277" s="719" t="e">
        <f ca="1">VLOOKUP(X277,Values!$H$2:$I$15,2,FALSE)</f>
        <v>#NAME?</v>
      </c>
    </row>
    <row r="278" spans="1:53" s="706" customFormat="1" ht="13.8" x14ac:dyDescent="0.3">
      <c r="A278" s="707">
        <v>41967</v>
      </c>
      <c r="B278" s="915" t="s">
        <v>8422</v>
      </c>
      <c r="C278" s="916" t="s">
        <v>36</v>
      </c>
      <c r="D278" s="709">
        <v>1750</v>
      </c>
      <c r="E278" s="708" t="s">
        <v>2749</v>
      </c>
      <c r="F278" s="710">
        <v>53114</v>
      </c>
      <c r="G278" s="711" t="s">
        <v>8416</v>
      </c>
      <c r="H278" s="712" t="s">
        <v>178</v>
      </c>
      <c r="I278" s="761" t="s">
        <v>8423</v>
      </c>
      <c r="J278" s="761" t="s">
        <v>8424</v>
      </c>
      <c r="K278" s="712">
        <v>-20</v>
      </c>
      <c r="L278" s="714"/>
      <c r="M278" s="712"/>
      <c r="N278" s="706" t="s">
        <v>8425</v>
      </c>
      <c r="O278" s="712">
        <v>2.5</v>
      </c>
      <c r="P278" s="708" t="s">
        <v>2088</v>
      </c>
      <c r="Q278" s="714"/>
      <c r="R278" s="708">
        <v>-11</v>
      </c>
      <c r="S278" s="708" t="s">
        <v>8434</v>
      </c>
      <c r="T278" s="715" t="str">
        <f t="shared" si="54"/>
        <v>EK6237722 Corp</v>
      </c>
      <c r="U278" s="716" t="e">
        <f ca="1">_xll.BDP($T278,$U$1)</f>
        <v>#NAME?</v>
      </c>
      <c r="V278" s="715">
        <f t="shared" si="55"/>
        <v>11</v>
      </c>
      <c r="W278" s="715">
        <f t="shared" si="56"/>
        <v>48</v>
      </c>
      <c r="X278" s="717" t="e">
        <f ca="1">_xll.BDP($T278,X$1)</f>
        <v>#NAME?</v>
      </c>
      <c r="Y278" s="717" t="e">
        <f ca="1">_xll.BDP($T278,$Y$1)</f>
        <v>#NAME?</v>
      </c>
      <c r="Z278" s="717" t="e">
        <f ca="1">_xll.BDP($T278,Z$1)</f>
        <v>#NAME?</v>
      </c>
      <c r="AA278" s="718" t="e">
        <f ca="1">IF(Z278="FLOATING",J278,(_xll.BDP($T278,AA$1)/100))</f>
        <v>#NAME?</v>
      </c>
      <c r="AB278" s="719" t="e">
        <f ca="1">_xll.BDP(T278,$AB$1)</f>
        <v>#NAME?</v>
      </c>
      <c r="AC278" s="720" t="e">
        <f ca="1">_xll.BDP($T278,AC$1)</f>
        <v>#NAME?</v>
      </c>
      <c r="AD278" s="719" t="e">
        <f ca="1">_xll.BDP($T278,AD$1)</f>
        <v>#NAME?</v>
      </c>
      <c r="AE278" s="715" t="e">
        <f ca="1">_xll.BDP($T278,AE$1)</f>
        <v>#NAME?</v>
      </c>
      <c r="AF278" s="719" t="e">
        <f ca="1">_xll.BDP($T278,AF$1)</f>
        <v>#NAME?</v>
      </c>
      <c r="AG278" s="719" t="e">
        <f ca="1">VLOOKUP(AE278,Values!$A$1:$C$12,2,FALSE)</f>
        <v>#NAME?</v>
      </c>
      <c r="AH278" s="716" t="e">
        <f ca="1">_xll.BDP($T278,$AH$1)</f>
        <v>#NAME?</v>
      </c>
      <c r="AI278" s="716" t="e">
        <f ca="1">_xll.BDP($T278,$AI$1)</f>
        <v>#NAME?</v>
      </c>
      <c r="AJ278" s="716" t="e">
        <f ca="1">_xll.BDP($T278,$AJ$1)</f>
        <v>#NAME?</v>
      </c>
      <c r="AK278" s="721" t="e">
        <f ca="1">VLOOKUP(AJ278,Values!$E$2:$F$8,2,)</f>
        <v>#NAME?</v>
      </c>
      <c r="AL278" s="719" t="e">
        <f ca="1">_xll.BDP($T278,$AL$1)</f>
        <v>#NAME?</v>
      </c>
      <c r="AM278" s="719" t="e">
        <f ca="1">_xll.BDP($T278,$AM$1)</f>
        <v>#NAME?</v>
      </c>
      <c r="AN278" s="719" t="e">
        <f ca="1">_xll.BDP($T278,$AN$1)</f>
        <v>#NAME?</v>
      </c>
      <c r="AO278" s="719" t="str">
        <f t="shared" si="57"/>
        <v>30.5yr</v>
      </c>
      <c r="AP278" s="775" t="e">
        <f ca="1">_xll.BDP(T278,"YRS_TO_MTY_ISSUE")</f>
        <v>#NAME?</v>
      </c>
      <c r="AQ278" s="794">
        <f t="shared" si="58"/>
        <v>31</v>
      </c>
      <c r="AR278" s="795">
        <v>30.5</v>
      </c>
      <c r="AS278" s="719" t="e">
        <f ca="1">_xll.BDP($T278,AS$1)</f>
        <v>#NAME?</v>
      </c>
      <c r="AT278" s="719" t="e">
        <f ca="1">_xll.BDP(T278,$AT$1)</f>
        <v>#NAME?</v>
      </c>
      <c r="AU278" s="719" t="e">
        <f ca="1">_xll.BDP(T278,$AU$1)</f>
        <v>#NAME?</v>
      </c>
      <c r="AV278" s="719" t="e">
        <f ca="1">_xll.BDP($T278,AV$1)</f>
        <v>#NAME?</v>
      </c>
      <c r="AW278" s="719" t="e">
        <f t="shared" ca="1" si="59"/>
        <v>#NAME?</v>
      </c>
      <c r="AX278" s="719" t="e">
        <f ca="1">_xll.BDP(T278,$AX$1)</f>
        <v>#NAME?</v>
      </c>
      <c r="AY278" s="719" t="e">
        <f t="shared" ca="1" si="60"/>
        <v>#NAME?</v>
      </c>
      <c r="AZ278" s="719" t="e">
        <f t="shared" ca="1" si="61"/>
        <v>#NAME?</v>
      </c>
      <c r="BA278" s="719" t="e">
        <f ca="1">VLOOKUP(X278,Values!$H$2:$I$15,2,FALSE)</f>
        <v>#NAME?</v>
      </c>
    </row>
    <row r="279" spans="1:53" s="706" customFormat="1" ht="13.8" x14ac:dyDescent="0.3">
      <c r="A279" s="707">
        <v>41967</v>
      </c>
      <c r="B279" s="915" t="s">
        <v>8426</v>
      </c>
      <c r="C279" s="916" t="s">
        <v>896</v>
      </c>
      <c r="D279" s="709">
        <v>500</v>
      </c>
      <c r="E279" s="708" t="s">
        <v>224</v>
      </c>
      <c r="F279" s="710">
        <v>44545</v>
      </c>
      <c r="G279" s="711" t="s">
        <v>118</v>
      </c>
      <c r="H279" s="712" t="s">
        <v>320</v>
      </c>
      <c r="I279" s="761" t="s">
        <v>26</v>
      </c>
      <c r="J279" s="761" t="s">
        <v>27</v>
      </c>
      <c r="K279" s="712">
        <v>-20</v>
      </c>
      <c r="L279" s="714"/>
      <c r="M279" s="712"/>
      <c r="N279" s="706" t="s">
        <v>1629</v>
      </c>
      <c r="O279" s="712">
        <v>5.31</v>
      </c>
      <c r="P279" s="708" t="s">
        <v>2150</v>
      </c>
      <c r="Q279" s="714"/>
      <c r="R279" s="708">
        <v>8</v>
      </c>
      <c r="S279" s="708" t="s">
        <v>8439</v>
      </c>
      <c r="T279" s="715" t="str">
        <f t="shared" si="54"/>
        <v>EK6242342 Corp</v>
      </c>
      <c r="U279" s="716" t="e">
        <f ca="1">_xll.BDP($T279,$U$1)</f>
        <v>#NAME?</v>
      </c>
      <c r="V279" s="715">
        <f t="shared" si="55"/>
        <v>11</v>
      </c>
      <c r="W279" s="715">
        <f t="shared" si="56"/>
        <v>48</v>
      </c>
      <c r="X279" s="717" t="e">
        <f ca="1">_xll.BDP($T279,X$1)</f>
        <v>#NAME?</v>
      </c>
      <c r="Y279" s="717" t="e">
        <f ca="1">_xll.BDP($T279,$Y$1)</f>
        <v>#NAME?</v>
      </c>
      <c r="Z279" s="717" t="e">
        <f ca="1">_xll.BDP($T279,Z$1)</f>
        <v>#NAME?</v>
      </c>
      <c r="AA279" s="718" t="e">
        <f ca="1">IF(Z279="FLOATING",J279,(_xll.BDP($T279,AA$1)/100))</f>
        <v>#NAME?</v>
      </c>
      <c r="AB279" s="719" t="e">
        <f ca="1">_xll.BDP(T279,$AB$1)</f>
        <v>#NAME?</v>
      </c>
      <c r="AC279" s="720" t="e">
        <f ca="1">_xll.BDP($T279,AC$1)</f>
        <v>#NAME?</v>
      </c>
      <c r="AD279" s="719" t="e">
        <f ca="1">_xll.BDP($T279,AD$1)</f>
        <v>#NAME?</v>
      </c>
      <c r="AE279" s="715" t="e">
        <f ca="1">_xll.BDP($T279,AE$1)</f>
        <v>#NAME?</v>
      </c>
      <c r="AF279" s="719" t="e">
        <f ca="1">_xll.BDP($T279,AF$1)</f>
        <v>#NAME?</v>
      </c>
      <c r="AG279" s="719" t="e">
        <f ca="1">VLOOKUP(AE279,Values!$A$1:$C$12,2,FALSE)</f>
        <v>#NAME?</v>
      </c>
      <c r="AH279" s="716" t="e">
        <f ca="1">_xll.BDP($T279,$AH$1)</f>
        <v>#NAME?</v>
      </c>
      <c r="AI279" s="716" t="e">
        <f ca="1">_xll.BDP($T279,$AI$1)</f>
        <v>#NAME?</v>
      </c>
      <c r="AJ279" s="716" t="e">
        <f ca="1">_xll.BDP($T279,$AJ$1)</f>
        <v>#NAME?</v>
      </c>
      <c r="AK279" s="721" t="e">
        <f ca="1">VLOOKUP(AJ279,Values!$E$2:$F$8,2,)</f>
        <v>#NAME?</v>
      </c>
      <c r="AL279" s="719" t="e">
        <f ca="1">_xll.BDP($T279,$AL$1)</f>
        <v>#NAME?</v>
      </c>
      <c r="AM279" s="719" t="e">
        <f ca="1">_xll.BDP($T279,$AM$1)</f>
        <v>#NAME?</v>
      </c>
      <c r="AN279" s="719" t="e">
        <f ca="1">_xll.BDP($T279,$AN$1)</f>
        <v>#NAME?</v>
      </c>
      <c r="AO279" s="719" t="str">
        <f t="shared" si="57"/>
        <v>7yr</v>
      </c>
      <c r="AP279" s="775" t="e">
        <f ca="1">_xll.BDP(T279,"YRS_TO_MTY_ISSUE")</f>
        <v>#NAME?</v>
      </c>
      <c r="AQ279" s="794">
        <f t="shared" si="58"/>
        <v>7</v>
      </c>
      <c r="AR279" s="795">
        <v>7</v>
      </c>
      <c r="AS279" s="719" t="e">
        <f ca="1">_xll.BDP($T279,AS$1)</f>
        <v>#NAME?</v>
      </c>
      <c r="AT279" s="719" t="e">
        <f ca="1">_xll.BDP(T279,$AT$1)</f>
        <v>#NAME?</v>
      </c>
      <c r="AU279" s="719" t="e">
        <f ca="1">_xll.BDP(T279,$AU$1)</f>
        <v>#NAME?</v>
      </c>
      <c r="AV279" s="719" t="e">
        <f ca="1">_xll.BDP($T279,AV$1)</f>
        <v>#NAME?</v>
      </c>
      <c r="AW279" s="719" t="e">
        <f t="shared" ca="1" si="59"/>
        <v>#NAME?</v>
      </c>
      <c r="AX279" s="719" t="e">
        <f ca="1">_xll.BDP(T279,$AX$1)</f>
        <v>#NAME?</v>
      </c>
      <c r="AY279" s="719" t="e">
        <f t="shared" ca="1" si="60"/>
        <v>#NAME?</v>
      </c>
      <c r="AZ279" s="719" t="e">
        <f t="shared" ca="1" si="61"/>
        <v>#NAME?</v>
      </c>
      <c r="BA279" s="719" t="e">
        <f ca="1">VLOOKUP(X279,Values!$H$2:$I$15,2,FALSE)</f>
        <v>#NAME?</v>
      </c>
    </row>
    <row r="280" spans="1:53" s="706" customFormat="1" ht="13.8" x14ac:dyDescent="0.3">
      <c r="A280" s="707">
        <v>41967</v>
      </c>
      <c r="B280" s="915" t="s">
        <v>8427</v>
      </c>
      <c r="C280" s="916" t="s">
        <v>87</v>
      </c>
      <c r="D280" s="709">
        <v>700</v>
      </c>
      <c r="E280" s="708" t="s">
        <v>201</v>
      </c>
      <c r="F280" s="710">
        <v>45641</v>
      </c>
      <c r="G280" s="711" t="s">
        <v>118</v>
      </c>
      <c r="H280" s="712" t="s">
        <v>185</v>
      </c>
      <c r="I280" s="761" t="s">
        <v>678</v>
      </c>
      <c r="J280" s="761" t="s">
        <v>321</v>
      </c>
      <c r="K280" s="712">
        <v>-20</v>
      </c>
      <c r="L280" s="714"/>
      <c r="M280" s="712"/>
      <c r="N280" s="706" t="s">
        <v>1629</v>
      </c>
      <c r="O280" s="712">
        <v>5.31</v>
      </c>
      <c r="P280" s="708" t="s">
        <v>2150</v>
      </c>
      <c r="Q280" s="714"/>
      <c r="R280" s="708">
        <v>8</v>
      </c>
      <c r="S280" s="708" t="s">
        <v>8440</v>
      </c>
      <c r="T280" s="715" t="str">
        <f t="shared" si="54"/>
        <v>EK6242045 Corp</v>
      </c>
      <c r="U280" s="716" t="e">
        <f ca="1">_xll.BDP($T280,$U$1)</f>
        <v>#NAME?</v>
      </c>
      <c r="V280" s="715">
        <f t="shared" si="55"/>
        <v>11</v>
      </c>
      <c r="W280" s="715">
        <f t="shared" si="56"/>
        <v>48</v>
      </c>
      <c r="X280" s="717" t="e">
        <f ca="1">_xll.BDP($T280,X$1)</f>
        <v>#NAME?</v>
      </c>
      <c r="Y280" s="717" t="e">
        <f ca="1">_xll.BDP($T280,$Y$1)</f>
        <v>#NAME?</v>
      </c>
      <c r="Z280" s="717" t="e">
        <f ca="1">_xll.BDP($T280,Z$1)</f>
        <v>#NAME?</v>
      </c>
      <c r="AA280" s="718" t="e">
        <f ca="1">IF(Z280="FLOATING",J280,(_xll.BDP($T280,AA$1)/100))</f>
        <v>#NAME?</v>
      </c>
      <c r="AB280" s="719" t="e">
        <f ca="1">_xll.BDP(T280,$AB$1)</f>
        <v>#NAME?</v>
      </c>
      <c r="AC280" s="720" t="e">
        <f ca="1">_xll.BDP($T280,AC$1)</f>
        <v>#NAME?</v>
      </c>
      <c r="AD280" s="719" t="e">
        <f ca="1">_xll.BDP($T280,AD$1)</f>
        <v>#NAME?</v>
      </c>
      <c r="AE280" s="715" t="e">
        <f ca="1">_xll.BDP($T280,AE$1)</f>
        <v>#NAME?</v>
      </c>
      <c r="AF280" s="719" t="e">
        <f ca="1">_xll.BDP($T280,AF$1)</f>
        <v>#NAME?</v>
      </c>
      <c r="AG280" s="719" t="e">
        <f ca="1">VLOOKUP(AE280,Values!$A$1:$C$12,2,FALSE)</f>
        <v>#NAME?</v>
      </c>
      <c r="AH280" s="716" t="e">
        <f ca="1">_xll.BDP($T280,$AH$1)</f>
        <v>#NAME?</v>
      </c>
      <c r="AI280" s="716" t="e">
        <f ca="1">_xll.BDP($T280,$AI$1)</f>
        <v>#NAME?</v>
      </c>
      <c r="AJ280" s="716" t="e">
        <f ca="1">_xll.BDP($T280,$AJ$1)</f>
        <v>#NAME?</v>
      </c>
      <c r="AK280" s="721" t="e">
        <f ca="1">VLOOKUP(AJ280,Values!$E$2:$F$8,2,)</f>
        <v>#NAME?</v>
      </c>
      <c r="AL280" s="719" t="e">
        <f ca="1">_xll.BDP($T280,$AL$1)</f>
        <v>#NAME?</v>
      </c>
      <c r="AM280" s="719" t="e">
        <f ca="1">_xll.BDP($T280,$AM$1)</f>
        <v>#NAME?</v>
      </c>
      <c r="AN280" s="719" t="e">
        <f ca="1">_xll.BDP($T280,$AN$1)</f>
        <v>#NAME?</v>
      </c>
      <c r="AO280" s="719" t="str">
        <f t="shared" si="57"/>
        <v xml:space="preserve">10yr </v>
      </c>
      <c r="AP280" s="775" t="e">
        <f ca="1">_xll.BDP(T280,"YRS_TO_MTY_ISSUE")</f>
        <v>#NAME?</v>
      </c>
      <c r="AQ280" s="794">
        <f t="shared" si="58"/>
        <v>10</v>
      </c>
      <c r="AR280" s="795">
        <v>10</v>
      </c>
      <c r="AS280" s="719" t="e">
        <f ca="1">_xll.BDP($T280,AS$1)</f>
        <v>#NAME?</v>
      </c>
      <c r="AT280" s="719" t="e">
        <f ca="1">_xll.BDP(T280,$AT$1)</f>
        <v>#NAME?</v>
      </c>
      <c r="AU280" s="719" t="e">
        <f ca="1">_xll.BDP(T280,$AU$1)</f>
        <v>#NAME?</v>
      </c>
      <c r="AV280" s="719" t="e">
        <f ca="1">_xll.BDP($T280,AV$1)</f>
        <v>#NAME?</v>
      </c>
      <c r="AW280" s="719" t="e">
        <f t="shared" ca="1" si="59"/>
        <v>#NAME?</v>
      </c>
      <c r="AX280" s="719" t="e">
        <f ca="1">_xll.BDP(T280,$AX$1)</f>
        <v>#NAME?</v>
      </c>
      <c r="AY280" s="719" t="e">
        <f t="shared" ca="1" si="60"/>
        <v>#NAME?</v>
      </c>
      <c r="AZ280" s="719" t="e">
        <f t="shared" ca="1" si="61"/>
        <v>#NAME?</v>
      </c>
      <c r="BA280" s="719" t="e">
        <f ca="1">VLOOKUP(X280,Values!$H$2:$I$15,2,FALSE)</f>
        <v>#NAME?</v>
      </c>
    </row>
    <row r="281" spans="1:53" s="706" customFormat="1" ht="13.8" x14ac:dyDescent="0.3">
      <c r="A281" s="707">
        <v>41967</v>
      </c>
      <c r="B281" s="915" t="s">
        <v>8428</v>
      </c>
      <c r="C281" s="916" t="s">
        <v>87</v>
      </c>
      <c r="D281" s="709">
        <v>400</v>
      </c>
      <c r="E281" s="708" t="s">
        <v>117</v>
      </c>
      <c r="F281" s="710">
        <v>52946</v>
      </c>
      <c r="G281" s="711" t="s">
        <v>118</v>
      </c>
      <c r="H281" s="712" t="s">
        <v>2165</v>
      </c>
      <c r="I281" s="761" t="s">
        <v>6672</v>
      </c>
      <c r="J281" s="761" t="s">
        <v>6673</v>
      </c>
      <c r="K281" s="712">
        <v>-25</v>
      </c>
      <c r="L281" s="714"/>
      <c r="M281" s="712"/>
      <c r="N281" s="706" t="s">
        <v>1629</v>
      </c>
      <c r="O281" s="712">
        <v>5.31</v>
      </c>
      <c r="P281" s="708" t="s">
        <v>1937</v>
      </c>
      <c r="Q281" s="714"/>
      <c r="R281" s="708">
        <v>0</v>
      </c>
      <c r="S281" s="708" t="s">
        <v>8441</v>
      </c>
      <c r="T281" s="715" t="str">
        <f t="shared" si="54"/>
        <v>EK6242409 Corp</v>
      </c>
      <c r="U281" s="716" t="e">
        <f ca="1">_xll.BDP($T281,$U$1)</f>
        <v>#NAME?</v>
      </c>
      <c r="V281" s="715">
        <f t="shared" si="55"/>
        <v>11</v>
      </c>
      <c r="W281" s="715">
        <f t="shared" si="56"/>
        <v>48</v>
      </c>
      <c r="X281" s="717" t="e">
        <f ca="1">_xll.BDP($T281,X$1)</f>
        <v>#NAME?</v>
      </c>
      <c r="Y281" s="717" t="e">
        <f ca="1">_xll.BDP($T281,$Y$1)</f>
        <v>#NAME?</v>
      </c>
      <c r="Z281" s="717" t="e">
        <f ca="1">_xll.BDP($T281,Z$1)</f>
        <v>#NAME?</v>
      </c>
      <c r="AA281" s="718" t="e">
        <f ca="1">IF(Z281="FLOATING",J281,(_xll.BDP($T281,AA$1)/100))</f>
        <v>#NAME?</v>
      </c>
      <c r="AB281" s="719" t="e">
        <f ca="1">_xll.BDP(T281,$AB$1)</f>
        <v>#NAME?</v>
      </c>
      <c r="AC281" s="720" t="e">
        <f ca="1">_xll.BDP($T281,AC$1)</f>
        <v>#NAME?</v>
      </c>
      <c r="AD281" s="719" t="e">
        <f ca="1">_xll.BDP($T281,AD$1)</f>
        <v>#NAME?</v>
      </c>
      <c r="AE281" s="715" t="e">
        <f ca="1">_xll.BDP($T281,AE$1)</f>
        <v>#NAME?</v>
      </c>
      <c r="AF281" s="719" t="e">
        <f ca="1">_xll.BDP($T281,AF$1)</f>
        <v>#NAME?</v>
      </c>
      <c r="AG281" s="719" t="e">
        <f ca="1">VLOOKUP(AE281,Values!$A$1:$C$12,2,FALSE)</f>
        <v>#NAME?</v>
      </c>
      <c r="AH281" s="716" t="e">
        <f ca="1">_xll.BDP($T281,$AH$1)</f>
        <v>#NAME?</v>
      </c>
      <c r="AI281" s="716" t="e">
        <f ca="1">_xll.BDP($T281,$AI$1)</f>
        <v>#NAME?</v>
      </c>
      <c r="AJ281" s="716" t="e">
        <f ca="1">_xll.BDP($T281,$AJ$1)</f>
        <v>#NAME?</v>
      </c>
      <c r="AK281" s="721" t="e">
        <f ca="1">VLOOKUP(AJ281,Values!$E$2:$F$8,2,)</f>
        <v>#NAME?</v>
      </c>
      <c r="AL281" s="719" t="e">
        <f ca="1">_xll.BDP($T281,$AL$1)</f>
        <v>#NAME?</v>
      </c>
      <c r="AM281" s="719" t="e">
        <f ca="1">_xll.BDP($T281,$AM$1)</f>
        <v>#NAME?</v>
      </c>
      <c r="AN281" s="719" t="e">
        <f ca="1">_xll.BDP($T281,$AN$1)</f>
        <v>#NAME?</v>
      </c>
      <c r="AO281" s="719" t="str">
        <f t="shared" si="57"/>
        <v>30yr</v>
      </c>
      <c r="AP281" s="775" t="e">
        <f ca="1">_xll.BDP(T281,"YRS_TO_MTY_ISSUE")</f>
        <v>#NAME?</v>
      </c>
      <c r="AQ281" s="794">
        <f t="shared" si="58"/>
        <v>30</v>
      </c>
      <c r="AR281" s="795">
        <v>30</v>
      </c>
      <c r="AS281" s="719" t="e">
        <f ca="1">_xll.BDP($T281,AS$1)</f>
        <v>#NAME?</v>
      </c>
      <c r="AT281" s="719" t="e">
        <f ca="1">_xll.BDP(T281,$AT$1)</f>
        <v>#NAME?</v>
      </c>
      <c r="AU281" s="719" t="e">
        <f ca="1">_xll.BDP(T281,$AU$1)</f>
        <v>#NAME?</v>
      </c>
      <c r="AV281" s="719" t="e">
        <f ca="1">_xll.BDP($T281,AV$1)</f>
        <v>#NAME?</v>
      </c>
      <c r="AW281" s="719" t="e">
        <f t="shared" ca="1" si="59"/>
        <v>#NAME?</v>
      </c>
      <c r="AX281" s="719" t="e">
        <f ca="1">_xll.BDP(T281,$AX$1)</f>
        <v>#NAME?</v>
      </c>
      <c r="AY281" s="719" t="e">
        <f t="shared" ca="1" si="60"/>
        <v>#NAME?</v>
      </c>
      <c r="AZ281" s="719" t="e">
        <f t="shared" ca="1" si="61"/>
        <v>#NAME?</v>
      </c>
      <c r="BA281" s="719" t="e">
        <f ca="1">VLOOKUP(X281,Values!$H$2:$I$15,2,FALSE)</f>
        <v>#NAME?</v>
      </c>
    </row>
    <row r="282" spans="1:53" s="706" customFormat="1" ht="13.8" x14ac:dyDescent="0.3">
      <c r="A282" s="707">
        <v>41967</v>
      </c>
      <c r="B282" s="915" t="s">
        <v>8429</v>
      </c>
      <c r="C282" s="916" t="s">
        <v>22</v>
      </c>
      <c r="D282" s="709">
        <v>300</v>
      </c>
      <c r="E282" s="708" t="s">
        <v>201</v>
      </c>
      <c r="F282" s="710">
        <v>45641</v>
      </c>
      <c r="G282" s="711" t="s">
        <v>171</v>
      </c>
      <c r="H282" s="712" t="s">
        <v>444</v>
      </c>
      <c r="I282" s="761" t="s">
        <v>5373</v>
      </c>
      <c r="J282" s="761" t="s">
        <v>5374</v>
      </c>
      <c r="K282" s="712">
        <v>-15.5</v>
      </c>
      <c r="L282" s="714"/>
      <c r="M282" s="712"/>
      <c r="N282" s="706" t="s">
        <v>7568</v>
      </c>
      <c r="O282" s="712">
        <v>4.83</v>
      </c>
      <c r="P282" s="708" t="s">
        <v>4180</v>
      </c>
      <c r="Q282" s="714"/>
      <c r="R282" s="708">
        <v>-1</v>
      </c>
      <c r="S282" s="708" t="s">
        <v>8442</v>
      </c>
      <c r="T282" s="715" t="str">
        <f t="shared" si="54"/>
        <v>EK6238027 Corp</v>
      </c>
      <c r="U282" s="716" t="e">
        <f ca="1">_xll.BDP($T282,$U$1)</f>
        <v>#NAME?</v>
      </c>
      <c r="V282" s="715">
        <f t="shared" si="55"/>
        <v>11</v>
      </c>
      <c r="W282" s="715">
        <f t="shared" si="56"/>
        <v>48</v>
      </c>
      <c r="X282" s="717" t="e">
        <f ca="1">_xll.BDP($T282,X$1)</f>
        <v>#NAME?</v>
      </c>
      <c r="Y282" s="717" t="e">
        <f ca="1">_xll.BDP($T282,$Y$1)</f>
        <v>#NAME?</v>
      </c>
      <c r="Z282" s="717" t="e">
        <f ca="1">_xll.BDP($T282,Z$1)</f>
        <v>#NAME?</v>
      </c>
      <c r="AA282" s="718" t="e">
        <f ca="1">IF(Z282="FLOATING",J282,(_xll.BDP($T282,AA$1)/100))</f>
        <v>#NAME?</v>
      </c>
      <c r="AB282" s="719" t="e">
        <f ca="1">_xll.BDP(T282,$AB$1)</f>
        <v>#NAME?</v>
      </c>
      <c r="AC282" s="720" t="e">
        <f ca="1">_xll.BDP($T282,AC$1)</f>
        <v>#NAME?</v>
      </c>
      <c r="AD282" s="719" t="e">
        <f ca="1">_xll.BDP($T282,AD$1)</f>
        <v>#NAME?</v>
      </c>
      <c r="AE282" s="715" t="e">
        <f ca="1">_xll.BDP($T282,AE$1)</f>
        <v>#NAME?</v>
      </c>
      <c r="AF282" s="719" t="e">
        <f ca="1">_xll.BDP($T282,AF$1)</f>
        <v>#NAME?</v>
      </c>
      <c r="AG282" s="719" t="e">
        <f ca="1">VLOOKUP(AE282,Values!$A$1:$C$12,2,FALSE)</f>
        <v>#NAME?</v>
      </c>
      <c r="AH282" s="716" t="e">
        <f ca="1">_xll.BDP($T282,$AH$1)</f>
        <v>#NAME?</v>
      </c>
      <c r="AI282" s="716" t="e">
        <f ca="1">_xll.BDP($T282,$AI$1)</f>
        <v>#NAME?</v>
      </c>
      <c r="AJ282" s="716" t="e">
        <f ca="1">_xll.BDP($T282,$AJ$1)</f>
        <v>#NAME?</v>
      </c>
      <c r="AK282" s="721" t="e">
        <f ca="1">VLOOKUP(AJ282,Values!$E$2:$F$8,2,)</f>
        <v>#NAME?</v>
      </c>
      <c r="AL282" s="719" t="e">
        <f ca="1">_xll.BDP($T282,$AL$1)</f>
        <v>#NAME?</v>
      </c>
      <c r="AM282" s="719" t="e">
        <f ca="1">_xll.BDP($T282,$AM$1)</f>
        <v>#NAME?</v>
      </c>
      <c r="AN282" s="719" t="e">
        <f ca="1">_xll.BDP($T282,$AN$1)</f>
        <v>#NAME?</v>
      </c>
      <c r="AO282" s="719" t="str">
        <f t="shared" si="57"/>
        <v xml:space="preserve">10yr </v>
      </c>
      <c r="AP282" s="775" t="e">
        <f ca="1">_xll.BDP(T282,"YRS_TO_MTY_ISSUE")</f>
        <v>#NAME?</v>
      </c>
      <c r="AQ282" s="794">
        <f t="shared" si="58"/>
        <v>10</v>
      </c>
      <c r="AR282" s="795">
        <v>10</v>
      </c>
      <c r="AS282" s="719" t="e">
        <f ca="1">_xll.BDP($T282,AS$1)</f>
        <v>#NAME?</v>
      </c>
      <c r="AT282" s="719" t="e">
        <f ca="1">_xll.BDP(T282,$AT$1)</f>
        <v>#NAME?</v>
      </c>
      <c r="AU282" s="719" t="e">
        <f ca="1">_xll.BDP(T282,$AU$1)</f>
        <v>#NAME?</v>
      </c>
      <c r="AV282" s="719" t="e">
        <f ca="1">_xll.BDP($T282,AV$1)</f>
        <v>#NAME?</v>
      </c>
      <c r="AW282" s="719" t="e">
        <f t="shared" ca="1" si="59"/>
        <v>#NAME?</v>
      </c>
      <c r="AX282" s="719" t="e">
        <f ca="1">_xll.BDP(T282,$AX$1)</f>
        <v>#NAME?</v>
      </c>
      <c r="AY282" s="719" t="e">
        <f t="shared" ca="1" si="60"/>
        <v>#NAME?</v>
      </c>
      <c r="AZ282" s="719" t="e">
        <f t="shared" ca="1" si="61"/>
        <v>#NAME?</v>
      </c>
      <c r="BA282" s="719" t="e">
        <f ca="1">VLOOKUP(X282,Values!$H$2:$I$15,2,FALSE)</f>
        <v>#NAME?</v>
      </c>
    </row>
    <row r="283" spans="1:53" s="706" customFormat="1" ht="13.8" x14ac:dyDescent="0.3">
      <c r="A283" s="707">
        <v>41967</v>
      </c>
      <c r="B283" s="915" t="s">
        <v>8430</v>
      </c>
      <c r="C283" s="916" t="s">
        <v>22</v>
      </c>
      <c r="D283" s="709">
        <v>300</v>
      </c>
      <c r="E283" s="708" t="s">
        <v>117</v>
      </c>
      <c r="F283" s="710">
        <v>52946</v>
      </c>
      <c r="G283" s="711" t="s">
        <v>171</v>
      </c>
      <c r="H283" s="712" t="s">
        <v>1480</v>
      </c>
      <c r="I283" s="761" t="s">
        <v>7202</v>
      </c>
      <c r="J283" s="761" t="s">
        <v>816</v>
      </c>
      <c r="K283" s="712">
        <v>-15.5</v>
      </c>
      <c r="L283" s="714"/>
      <c r="M283" s="712"/>
      <c r="N283" s="706" t="s">
        <v>3792</v>
      </c>
      <c r="O283" s="712">
        <v>6</v>
      </c>
      <c r="P283" s="708" t="s">
        <v>7588</v>
      </c>
      <c r="Q283" s="714"/>
      <c r="R283" s="708">
        <v>10</v>
      </c>
      <c r="S283" s="708" t="s">
        <v>8443</v>
      </c>
      <c r="T283" s="715" t="str">
        <f t="shared" si="54"/>
        <v>EK6238209 Corp</v>
      </c>
      <c r="U283" s="716" t="e">
        <f ca="1">_xll.BDP($T283,$U$1)</f>
        <v>#NAME?</v>
      </c>
      <c r="V283" s="715">
        <f t="shared" si="55"/>
        <v>11</v>
      </c>
      <c r="W283" s="715">
        <f t="shared" si="56"/>
        <v>48</v>
      </c>
      <c r="X283" s="717" t="e">
        <f ca="1">_xll.BDP($T283,X$1)</f>
        <v>#NAME?</v>
      </c>
      <c r="Y283" s="717" t="e">
        <f ca="1">_xll.BDP($T283,$Y$1)</f>
        <v>#NAME?</v>
      </c>
      <c r="Z283" s="717" t="e">
        <f ca="1">_xll.BDP($T283,Z$1)</f>
        <v>#NAME?</v>
      </c>
      <c r="AA283" s="718" t="e">
        <f ca="1">IF(Z283="FLOATING",J283,(_xll.BDP($T283,AA$1)/100))</f>
        <v>#NAME?</v>
      </c>
      <c r="AB283" s="719" t="e">
        <f ca="1">_xll.BDP(T283,$AB$1)</f>
        <v>#NAME?</v>
      </c>
      <c r="AC283" s="720" t="e">
        <f ca="1">_xll.BDP($T283,AC$1)</f>
        <v>#NAME?</v>
      </c>
      <c r="AD283" s="719" t="e">
        <f ca="1">_xll.BDP($T283,AD$1)</f>
        <v>#NAME?</v>
      </c>
      <c r="AE283" s="715" t="e">
        <f ca="1">_xll.BDP($T283,AE$1)</f>
        <v>#NAME?</v>
      </c>
      <c r="AF283" s="719" t="e">
        <f ca="1">_xll.BDP($T283,AF$1)</f>
        <v>#NAME?</v>
      </c>
      <c r="AG283" s="719" t="e">
        <f ca="1">VLOOKUP(AE283,Values!$A$1:$C$12,2,FALSE)</f>
        <v>#NAME?</v>
      </c>
      <c r="AH283" s="716" t="e">
        <f ca="1">_xll.BDP($T283,$AH$1)</f>
        <v>#NAME?</v>
      </c>
      <c r="AI283" s="716" t="e">
        <f ca="1">_xll.BDP($T283,$AI$1)</f>
        <v>#NAME?</v>
      </c>
      <c r="AJ283" s="716" t="e">
        <f ca="1">_xll.BDP($T283,$AJ$1)</f>
        <v>#NAME?</v>
      </c>
      <c r="AK283" s="721" t="e">
        <f ca="1">VLOOKUP(AJ283,Values!$E$2:$F$8,2,)</f>
        <v>#NAME?</v>
      </c>
      <c r="AL283" s="719" t="e">
        <f ca="1">_xll.BDP($T283,$AL$1)</f>
        <v>#NAME?</v>
      </c>
      <c r="AM283" s="719" t="e">
        <f ca="1">_xll.BDP($T283,$AM$1)</f>
        <v>#NAME?</v>
      </c>
      <c r="AN283" s="719" t="e">
        <f ca="1">_xll.BDP($T283,$AN$1)</f>
        <v>#NAME?</v>
      </c>
      <c r="AO283" s="719" t="str">
        <f t="shared" si="57"/>
        <v>30yr</v>
      </c>
      <c r="AP283" s="775" t="e">
        <f ca="1">_xll.BDP(T283,"YRS_TO_MTY_ISSUE")</f>
        <v>#NAME?</v>
      </c>
      <c r="AQ283" s="794">
        <f t="shared" si="58"/>
        <v>30</v>
      </c>
      <c r="AR283" s="795">
        <v>30</v>
      </c>
      <c r="AS283" s="719" t="e">
        <f ca="1">_xll.BDP($T283,AS$1)</f>
        <v>#NAME?</v>
      </c>
      <c r="AT283" s="719" t="e">
        <f ca="1">_xll.BDP(T283,$AT$1)</f>
        <v>#NAME?</v>
      </c>
      <c r="AU283" s="719" t="e">
        <f ca="1">_xll.BDP(T283,$AU$1)</f>
        <v>#NAME?</v>
      </c>
      <c r="AV283" s="719" t="e">
        <f ca="1">_xll.BDP($T283,AV$1)</f>
        <v>#NAME?</v>
      </c>
      <c r="AW283" s="719" t="e">
        <f t="shared" ca="1" si="59"/>
        <v>#NAME?</v>
      </c>
      <c r="AX283" s="719" t="e">
        <f ca="1">_xll.BDP(T283,$AX$1)</f>
        <v>#NAME?</v>
      </c>
      <c r="AY283" s="719" t="e">
        <f t="shared" ca="1" si="60"/>
        <v>#NAME?</v>
      </c>
      <c r="AZ283" s="719" t="e">
        <f t="shared" ca="1" si="61"/>
        <v>#NAME?</v>
      </c>
      <c r="BA283" s="719" t="e">
        <f ca="1">VLOOKUP(X283,Values!$H$2:$I$15,2,FALSE)</f>
        <v>#NAME?</v>
      </c>
    </row>
    <row r="284" spans="1:53" s="706" customFormat="1" ht="13.8" x14ac:dyDescent="0.3">
      <c r="A284" s="707">
        <v>41964</v>
      </c>
      <c r="B284" s="915" t="s">
        <v>8406</v>
      </c>
      <c r="C284" s="916" t="s">
        <v>127</v>
      </c>
      <c r="D284" s="709">
        <v>500</v>
      </c>
      <c r="E284" s="708" t="s">
        <v>37</v>
      </c>
      <c r="F284" s="710">
        <v>43800</v>
      </c>
      <c r="G284" s="711" t="s">
        <v>171</v>
      </c>
      <c r="H284" s="712" t="s">
        <v>569</v>
      </c>
      <c r="I284" s="761" t="s">
        <v>669</v>
      </c>
      <c r="J284" s="761" t="s">
        <v>670</v>
      </c>
      <c r="K284" s="712">
        <v>-10</v>
      </c>
      <c r="L284" s="714"/>
      <c r="M284" s="712"/>
      <c r="N284" s="706" t="s">
        <v>1437</v>
      </c>
      <c r="O284" s="712">
        <v>2.8</v>
      </c>
      <c r="P284" s="708" t="s">
        <v>1890</v>
      </c>
      <c r="Q284" s="714"/>
      <c r="R284" s="708">
        <v>5</v>
      </c>
      <c r="S284" s="708" t="s">
        <v>8409</v>
      </c>
      <c r="T284" s="715" t="str">
        <f>CONCATENATE(S284," Corp")</f>
        <v>EK6211578 Corp</v>
      </c>
      <c r="U284" s="716" t="e">
        <f ca="1">_xll.BDP($T284,$U$1)</f>
        <v>#NAME?</v>
      </c>
      <c r="V284" s="715">
        <f>MONTH(A284)</f>
        <v>11</v>
      </c>
      <c r="W284" s="715">
        <f>WEEKNUM(A284,1)</f>
        <v>47</v>
      </c>
      <c r="X284" s="717" t="e">
        <f ca="1">_xll.BDP($T284,X$1)</f>
        <v>#NAME?</v>
      </c>
      <c r="Y284" s="717" t="e">
        <f ca="1">_xll.BDP($T284,$Y$1)</f>
        <v>#NAME?</v>
      </c>
      <c r="Z284" s="717" t="e">
        <f ca="1">_xll.BDP($T284,Z$1)</f>
        <v>#NAME?</v>
      </c>
      <c r="AA284" s="718" t="e">
        <f ca="1">IF(Z284="FLOATING",J284,(_xll.BDP($T284,AA$1)/100))</f>
        <v>#NAME?</v>
      </c>
      <c r="AB284" s="719" t="e">
        <f ca="1">_xll.BDP(T284,$AB$1)</f>
        <v>#NAME?</v>
      </c>
      <c r="AC284" s="720" t="e">
        <f ca="1">_xll.BDP($T284,AC$1)</f>
        <v>#NAME?</v>
      </c>
      <c r="AD284" s="719" t="e">
        <f ca="1">_xll.BDP($T284,AD$1)</f>
        <v>#NAME?</v>
      </c>
      <c r="AE284" s="715" t="e">
        <f ca="1">_xll.BDP($T284,AE$1)</f>
        <v>#NAME?</v>
      </c>
      <c r="AF284" s="719" t="e">
        <f ca="1">_xll.BDP($T284,AF$1)</f>
        <v>#NAME?</v>
      </c>
      <c r="AG284" s="719" t="e">
        <f ca="1">VLOOKUP(AE284,Values!$A$1:$C$12,2,FALSE)</f>
        <v>#NAME?</v>
      </c>
      <c r="AH284" s="716" t="e">
        <f ca="1">_xll.BDP($T284,$AH$1)</f>
        <v>#NAME?</v>
      </c>
      <c r="AI284" s="716" t="e">
        <f ca="1">_xll.BDP($T284,$AI$1)</f>
        <v>#NAME?</v>
      </c>
      <c r="AJ284" s="716" t="e">
        <f ca="1">_xll.BDP($T284,$AJ$1)</f>
        <v>#NAME?</v>
      </c>
      <c r="AK284" s="721" t="e">
        <f ca="1">VLOOKUP(AJ284,Values!$E$2:$F$8,2,)</f>
        <v>#NAME?</v>
      </c>
      <c r="AL284" s="719" t="e">
        <f ca="1">_xll.BDP($T284,$AL$1)</f>
        <v>#NAME?</v>
      </c>
      <c r="AM284" s="719" t="e">
        <f ca="1">_xll.BDP($T284,$AM$1)</f>
        <v>#NAME?</v>
      </c>
      <c r="AN284" s="719" t="e">
        <f ca="1">_xll.BDP($T284,$AN$1)</f>
        <v>#NAME?</v>
      </c>
      <c r="AO284" s="719" t="str">
        <f>E284</f>
        <v>5yr</v>
      </c>
      <c r="AP284" s="775" t="e">
        <f ca="1">_xll.BDP(T284,"YRS_TO_MTY_ISSUE")</f>
        <v>#NAME?</v>
      </c>
      <c r="AQ284" s="794">
        <f>YEAR(F284)-YEAR(A284)</f>
        <v>5</v>
      </c>
      <c r="AR284" s="795">
        <v>5</v>
      </c>
      <c r="AS284" s="719" t="e">
        <f ca="1">_xll.BDP($T284,AS$1)</f>
        <v>#NAME?</v>
      </c>
      <c r="AT284" s="719" t="e">
        <f ca="1">_xll.BDP(T284,$AT$1)</f>
        <v>#NAME?</v>
      </c>
      <c r="AU284" s="719" t="e">
        <f ca="1">_xll.BDP(T284,$AU$1)</f>
        <v>#NAME?</v>
      </c>
      <c r="AV284" s="719" t="e">
        <f ca="1">_xll.BDP($T284,AV$1)</f>
        <v>#NAME?</v>
      </c>
      <c r="AW284" s="719" t="e">
        <f ca="1">AV284-AS284</f>
        <v>#NAME?</v>
      </c>
      <c r="AX284" s="719" t="e">
        <f ca="1">_xll.BDP(T284,$AX$1)</f>
        <v>#NAME?</v>
      </c>
      <c r="AY284" s="719" t="e">
        <f ca="1">IF(Z284="FLOATING",CONCATENATE("3mL+",ROUND(AX284,0)),CONCATENATE("G+",ROUND(AT284,0)))</f>
        <v>#NAME?</v>
      </c>
      <c r="AZ284" s="719" t="e">
        <f ca="1">IF(Z284="FLOATING",CONCATENATE("3mL+",ROUND(AX284,0)),CONCATENATE("T+",ROUND(AV284,0)))</f>
        <v>#NAME?</v>
      </c>
      <c r="BA284" s="719" t="e">
        <f ca="1">VLOOKUP(X284,Values!$H$2:$I$15,2,FALSE)</f>
        <v>#NAME?</v>
      </c>
    </row>
    <row r="285" spans="1:53" s="706" customFormat="1" ht="13.8" x14ac:dyDescent="0.3">
      <c r="A285" s="707">
        <v>41964</v>
      </c>
      <c r="B285" s="915" t="s">
        <v>8407</v>
      </c>
      <c r="C285" s="916" t="s">
        <v>127</v>
      </c>
      <c r="D285" s="709">
        <v>250</v>
      </c>
      <c r="E285" s="708" t="s">
        <v>66</v>
      </c>
      <c r="F285" s="710">
        <v>45627</v>
      </c>
      <c r="G285" s="711" t="s">
        <v>171</v>
      </c>
      <c r="H285" s="712" t="s">
        <v>4531</v>
      </c>
      <c r="I285" s="761" t="s">
        <v>1175</v>
      </c>
      <c r="J285" s="761" t="s">
        <v>293</v>
      </c>
      <c r="K285" s="712">
        <v>-10</v>
      </c>
      <c r="L285" s="714"/>
      <c r="M285" s="712"/>
      <c r="N285" s="706" t="s">
        <v>618</v>
      </c>
      <c r="O285" s="712">
        <v>3</v>
      </c>
      <c r="P285" s="708" t="s">
        <v>2042</v>
      </c>
      <c r="Q285" s="714"/>
      <c r="R285" s="708">
        <v>6</v>
      </c>
      <c r="S285" s="708" t="s">
        <v>8408</v>
      </c>
      <c r="T285" s="715" t="str">
        <f>CONCATENATE(S285," Corp")</f>
        <v>EK6211636 Corp</v>
      </c>
      <c r="U285" s="716" t="e">
        <f ca="1">_xll.BDP($T285,$U$1)</f>
        <v>#NAME?</v>
      </c>
      <c r="V285" s="715">
        <f>MONTH(A285)</f>
        <v>11</v>
      </c>
      <c r="W285" s="715">
        <f>WEEKNUM(A285,1)</f>
        <v>47</v>
      </c>
      <c r="X285" s="717" t="e">
        <f ca="1">_xll.BDP($T285,X$1)</f>
        <v>#NAME?</v>
      </c>
      <c r="Y285" s="717" t="e">
        <f ca="1">_xll.BDP($T285,$Y$1)</f>
        <v>#NAME?</v>
      </c>
      <c r="Z285" s="717" t="e">
        <f ca="1">_xll.BDP($T285,Z$1)</f>
        <v>#NAME?</v>
      </c>
      <c r="AA285" s="718" t="e">
        <f ca="1">IF(Z285="FLOATING",J285,(_xll.BDP($T285,AA$1)/100))</f>
        <v>#NAME?</v>
      </c>
      <c r="AB285" s="719" t="e">
        <f ca="1">_xll.BDP(T285,$AB$1)</f>
        <v>#NAME?</v>
      </c>
      <c r="AC285" s="720" t="e">
        <f ca="1">_xll.BDP($T285,AC$1)</f>
        <v>#NAME?</v>
      </c>
      <c r="AD285" s="719" t="e">
        <f ca="1">_xll.BDP($T285,AD$1)</f>
        <v>#NAME?</v>
      </c>
      <c r="AE285" s="715" t="e">
        <f ca="1">_xll.BDP($T285,AE$1)</f>
        <v>#NAME?</v>
      </c>
      <c r="AF285" s="719" t="e">
        <f ca="1">_xll.BDP($T285,AF$1)</f>
        <v>#NAME?</v>
      </c>
      <c r="AG285" s="719" t="e">
        <f ca="1">VLOOKUP(AE285,Values!$A$1:$C$12,2,FALSE)</f>
        <v>#NAME?</v>
      </c>
      <c r="AH285" s="716" t="e">
        <f ca="1">_xll.BDP($T285,$AH$1)</f>
        <v>#NAME?</v>
      </c>
      <c r="AI285" s="716" t="e">
        <f ca="1">_xll.BDP($T285,$AI$1)</f>
        <v>#NAME?</v>
      </c>
      <c r="AJ285" s="716" t="e">
        <f ca="1">_xll.BDP($T285,$AJ$1)</f>
        <v>#NAME?</v>
      </c>
      <c r="AK285" s="721" t="e">
        <f ca="1">VLOOKUP(AJ285,Values!$E$2:$F$8,2,)</f>
        <v>#NAME?</v>
      </c>
      <c r="AL285" s="719" t="e">
        <f ca="1">_xll.BDP($T285,$AL$1)</f>
        <v>#NAME?</v>
      </c>
      <c r="AM285" s="719" t="e">
        <f ca="1">_xll.BDP($T285,$AM$1)</f>
        <v>#NAME?</v>
      </c>
      <c r="AN285" s="719" t="e">
        <f ca="1">_xll.BDP($T285,$AN$1)</f>
        <v>#NAME?</v>
      </c>
      <c r="AO285" s="719" t="str">
        <f>E285</f>
        <v>10yr</v>
      </c>
      <c r="AP285" s="775" t="e">
        <f ca="1">_xll.BDP(T285,"YRS_TO_MTY_ISSUE")</f>
        <v>#NAME?</v>
      </c>
      <c r="AQ285" s="794">
        <f>YEAR(F285)-YEAR(A285)</f>
        <v>10</v>
      </c>
      <c r="AR285" s="795">
        <v>10</v>
      </c>
      <c r="AS285" s="719" t="e">
        <f ca="1">_xll.BDP($T285,AS$1)</f>
        <v>#NAME?</v>
      </c>
      <c r="AT285" s="719" t="e">
        <f ca="1">_xll.BDP(T285,$AT$1)</f>
        <v>#NAME?</v>
      </c>
      <c r="AU285" s="719" t="e">
        <f ca="1">_xll.BDP(T285,$AU$1)</f>
        <v>#NAME?</v>
      </c>
      <c r="AV285" s="719" t="e">
        <f ca="1">_xll.BDP($T285,AV$1)</f>
        <v>#NAME?</v>
      </c>
      <c r="AW285" s="719" t="e">
        <f ca="1">AV285-AS285</f>
        <v>#NAME?</v>
      </c>
      <c r="AX285" s="719" t="e">
        <f ca="1">_xll.BDP(T285,$AX$1)</f>
        <v>#NAME?</v>
      </c>
      <c r="AY285" s="719" t="e">
        <f ca="1">IF(Z285="FLOATING",CONCATENATE("3mL+",ROUND(AX285,0)),CONCATENATE("G+",ROUND(AT285,0)))</f>
        <v>#NAME?</v>
      </c>
      <c r="AZ285" s="719" t="e">
        <f ca="1">IF(Z285="FLOATING",CONCATENATE("3mL+",ROUND(AX285,0)),CONCATENATE("T+",ROUND(AV285,0)))</f>
        <v>#NAME?</v>
      </c>
      <c r="BA285" s="719" t="e">
        <f ca="1">VLOOKUP(X285,Values!$H$2:$I$15,2,FALSE)</f>
        <v>#NAME?</v>
      </c>
    </row>
    <row r="286" spans="1:53" s="706" customFormat="1" ht="13.8" x14ac:dyDescent="0.3">
      <c r="A286" s="707">
        <v>41963</v>
      </c>
      <c r="B286" s="915" t="s">
        <v>8394</v>
      </c>
      <c r="C286" s="916" t="s">
        <v>11</v>
      </c>
      <c r="D286" s="709">
        <v>750</v>
      </c>
      <c r="E286" s="708" t="s">
        <v>66</v>
      </c>
      <c r="F286" s="710">
        <v>45627</v>
      </c>
      <c r="G286" s="711" t="s">
        <v>470</v>
      </c>
      <c r="H286" s="712" t="s">
        <v>7710</v>
      </c>
      <c r="I286" s="761" t="s">
        <v>1480</v>
      </c>
      <c r="J286" s="761" t="s">
        <v>718</v>
      </c>
      <c r="K286" s="712">
        <v>-20</v>
      </c>
      <c r="L286" s="714"/>
      <c r="M286" s="712"/>
      <c r="N286" s="706" t="s">
        <v>4496</v>
      </c>
      <c r="O286" s="712">
        <v>6.4</v>
      </c>
      <c r="P286" s="708" t="s">
        <v>1890</v>
      </c>
      <c r="Q286" s="714" t="s">
        <v>1937</v>
      </c>
      <c r="R286" s="708">
        <v>2.5</v>
      </c>
      <c r="S286" s="708" t="s">
        <v>8395</v>
      </c>
      <c r="T286" s="715" t="str">
        <f t="shared" ref="T286:T314" si="62">CONCATENATE(S286," Corp")</f>
        <v>EK6181375 Corp</v>
      </c>
      <c r="U286" s="716" t="e">
        <f ca="1">_xll.BDP($T286,$U$1)</f>
        <v>#NAME?</v>
      </c>
      <c r="V286" s="715">
        <f t="shared" ref="V286:V314" si="63">MONTH(A286)</f>
        <v>11</v>
      </c>
      <c r="W286" s="715">
        <f t="shared" ref="W286:W314" si="64">WEEKNUM(A286,1)</f>
        <v>47</v>
      </c>
      <c r="X286" s="717" t="e">
        <f ca="1">_xll.BDP($T286,X$1)</f>
        <v>#NAME?</v>
      </c>
      <c r="Y286" s="717" t="e">
        <f ca="1">_xll.BDP($T286,$Y$1)</f>
        <v>#NAME?</v>
      </c>
      <c r="Z286" s="717" t="e">
        <f ca="1">_xll.BDP($T286,Z$1)</f>
        <v>#NAME?</v>
      </c>
      <c r="AA286" s="718" t="e">
        <f ca="1">IF(Z286="FLOATING",J286,(_xll.BDP($T286,AA$1)/100))</f>
        <v>#NAME?</v>
      </c>
      <c r="AB286" s="719" t="e">
        <f ca="1">_xll.BDP(T286,$AB$1)</f>
        <v>#NAME?</v>
      </c>
      <c r="AC286" s="720" t="e">
        <f ca="1">_xll.BDP($T286,AC$1)</f>
        <v>#NAME?</v>
      </c>
      <c r="AD286" s="719" t="e">
        <f ca="1">_xll.BDP($T286,AD$1)</f>
        <v>#NAME?</v>
      </c>
      <c r="AE286" s="715" t="e">
        <f ca="1">_xll.BDP($T286,AE$1)</f>
        <v>#NAME?</v>
      </c>
      <c r="AF286" s="719" t="e">
        <f ca="1">_xll.BDP($T286,AF$1)</f>
        <v>#NAME?</v>
      </c>
      <c r="AG286" s="719" t="e">
        <f ca="1">VLOOKUP(AE286,Values!$A$1:$C$12,2,FALSE)</f>
        <v>#NAME?</v>
      </c>
      <c r="AH286" s="716" t="e">
        <f ca="1">_xll.BDP($T286,$AH$1)</f>
        <v>#NAME?</v>
      </c>
      <c r="AI286" s="716" t="e">
        <f ca="1">_xll.BDP($T286,$AI$1)</f>
        <v>#NAME?</v>
      </c>
      <c r="AJ286" s="716" t="e">
        <f ca="1">_xll.BDP($T286,$AJ$1)</f>
        <v>#NAME?</v>
      </c>
      <c r="AK286" s="721" t="e">
        <f ca="1">VLOOKUP(AJ286,Values!$E$2:$F$8,2,)</f>
        <v>#NAME?</v>
      </c>
      <c r="AL286" s="719" t="e">
        <f ca="1">_xll.BDP($T286,$AL$1)</f>
        <v>#NAME?</v>
      </c>
      <c r="AM286" s="719" t="e">
        <f ca="1">_xll.BDP($T286,$AM$1)</f>
        <v>#NAME?</v>
      </c>
      <c r="AN286" s="719" t="e">
        <f ca="1">_xll.BDP($T286,$AN$1)</f>
        <v>#NAME?</v>
      </c>
      <c r="AO286" s="719" t="str">
        <f t="shared" ref="AO286:AO314" si="65">E286</f>
        <v>10yr</v>
      </c>
      <c r="AP286" s="775" t="e">
        <f ca="1">_xll.BDP(T286,"YRS_TO_MTY_ISSUE")</f>
        <v>#NAME?</v>
      </c>
      <c r="AQ286" s="794">
        <f t="shared" ref="AQ286:AQ314" si="66">YEAR(F286)-YEAR(A286)</f>
        <v>10</v>
      </c>
      <c r="AR286" s="795">
        <v>10</v>
      </c>
      <c r="AS286" s="719" t="e">
        <f ca="1">_xll.BDP($T286,AS$1)</f>
        <v>#NAME?</v>
      </c>
      <c r="AT286" s="719" t="e">
        <f ca="1">_xll.BDP(T286,$AT$1)</f>
        <v>#NAME?</v>
      </c>
      <c r="AU286" s="719" t="e">
        <f ca="1">_xll.BDP(T286,$AU$1)</f>
        <v>#NAME?</v>
      </c>
      <c r="AV286" s="719" t="e">
        <f ca="1">_xll.BDP($T286,AV$1)</f>
        <v>#NAME?</v>
      </c>
      <c r="AW286" s="719" t="e">
        <f t="shared" ref="AW286:AW314" ca="1" si="67">AV286-AS286</f>
        <v>#NAME?</v>
      </c>
      <c r="AX286" s="719" t="e">
        <f ca="1">_xll.BDP(T286,$AX$1)</f>
        <v>#NAME?</v>
      </c>
      <c r="AY286" s="719" t="e">
        <f t="shared" ref="AY286:AY314" ca="1" si="68">IF(Z286="FLOATING",CONCATENATE("3mL+",ROUND(AX286,0)),CONCATENATE("G+",ROUND(AT286,0)))</f>
        <v>#NAME?</v>
      </c>
      <c r="AZ286" s="719" t="e">
        <f t="shared" ref="AZ286:AZ314" ca="1" si="69">IF(Z286="FLOATING",CONCATENATE("3mL+",ROUND(AX286,0)),CONCATENATE("T+",ROUND(AV286,0)))</f>
        <v>#NAME?</v>
      </c>
      <c r="BA286" s="719" t="e">
        <f ca="1">VLOOKUP(X286,Values!$H$2:$I$15,2,FALSE)</f>
        <v>#NAME?</v>
      </c>
    </row>
    <row r="287" spans="1:53" s="706" customFormat="1" ht="13.8" x14ac:dyDescent="0.3">
      <c r="A287" s="707">
        <v>41962</v>
      </c>
      <c r="B287" s="915" t="s">
        <v>8289</v>
      </c>
      <c r="C287" s="916" t="s">
        <v>44</v>
      </c>
      <c r="D287" s="709">
        <v>350</v>
      </c>
      <c r="E287" s="708" t="s">
        <v>66</v>
      </c>
      <c r="F287" s="710">
        <v>45641</v>
      </c>
      <c r="G287" s="711" t="s">
        <v>118</v>
      </c>
      <c r="H287" s="712" t="s">
        <v>1099</v>
      </c>
      <c r="I287" s="761" t="s">
        <v>8290</v>
      </c>
      <c r="J287" s="761" t="s">
        <v>899</v>
      </c>
      <c r="K287" s="712">
        <v>-12.5</v>
      </c>
      <c r="L287" s="714"/>
      <c r="M287" s="712"/>
      <c r="N287" s="706" t="s">
        <v>4676</v>
      </c>
      <c r="O287" s="712">
        <v>2.64</v>
      </c>
      <c r="P287" s="708" t="s">
        <v>1973</v>
      </c>
      <c r="Q287" s="714"/>
      <c r="R287" s="708">
        <v>22</v>
      </c>
      <c r="S287" s="708" t="s">
        <v>8366</v>
      </c>
      <c r="T287" s="715" t="str">
        <f t="shared" si="62"/>
        <v>EK6155890 Corp</v>
      </c>
      <c r="U287" s="716" t="e">
        <f ca="1">_xll.BDP($T287,$U$1)</f>
        <v>#NAME?</v>
      </c>
      <c r="V287" s="715">
        <f t="shared" si="63"/>
        <v>11</v>
      </c>
      <c r="W287" s="715">
        <f t="shared" si="64"/>
        <v>47</v>
      </c>
      <c r="X287" s="717" t="e">
        <f ca="1">_xll.BDP($T287,X$1)</f>
        <v>#NAME?</v>
      </c>
      <c r="Y287" s="717" t="e">
        <f ca="1">_xll.BDP($T287,$Y$1)</f>
        <v>#NAME?</v>
      </c>
      <c r="Z287" s="717" t="e">
        <f ca="1">_xll.BDP($T287,Z$1)</f>
        <v>#NAME?</v>
      </c>
      <c r="AA287" s="718" t="e">
        <f ca="1">IF(Z287="FLOATING",J287,(_xll.BDP($T287,AA$1)/100))</f>
        <v>#NAME?</v>
      </c>
      <c r="AB287" s="719" t="e">
        <f ca="1">_xll.BDP(T287,$AB$1)</f>
        <v>#NAME?</v>
      </c>
      <c r="AC287" s="720" t="e">
        <f ca="1">_xll.BDP($T287,AC$1)</f>
        <v>#NAME?</v>
      </c>
      <c r="AD287" s="719" t="e">
        <f ca="1">_xll.BDP($T287,AD$1)</f>
        <v>#NAME?</v>
      </c>
      <c r="AE287" s="715" t="e">
        <f ca="1">_xll.BDP($T287,AE$1)</f>
        <v>#NAME?</v>
      </c>
      <c r="AF287" s="719" t="e">
        <f ca="1">_xll.BDP($T287,AF$1)</f>
        <v>#NAME?</v>
      </c>
      <c r="AG287" s="719" t="e">
        <f ca="1">VLOOKUP(AE287,Values!$A$1:$C$12,2,FALSE)</f>
        <v>#NAME?</v>
      </c>
      <c r="AH287" s="716" t="e">
        <f ca="1">_xll.BDP($T287,$AH$1)</f>
        <v>#NAME?</v>
      </c>
      <c r="AI287" s="716" t="e">
        <f ca="1">_xll.BDP($T287,$AI$1)</f>
        <v>#NAME?</v>
      </c>
      <c r="AJ287" s="716" t="e">
        <f ca="1">_xll.BDP($T287,$AJ$1)</f>
        <v>#NAME?</v>
      </c>
      <c r="AK287" s="721" t="e">
        <f ca="1">VLOOKUP(AJ287,Values!$E$2:$F$8,2,)</f>
        <v>#NAME?</v>
      </c>
      <c r="AL287" s="719" t="e">
        <f ca="1">_xll.BDP($T287,$AL$1)</f>
        <v>#NAME?</v>
      </c>
      <c r="AM287" s="719" t="e">
        <f ca="1">_xll.BDP($T287,$AM$1)</f>
        <v>#NAME?</v>
      </c>
      <c r="AN287" s="719" t="e">
        <f ca="1">_xll.BDP($T287,$AN$1)</f>
        <v>#NAME?</v>
      </c>
      <c r="AO287" s="719" t="str">
        <f t="shared" si="65"/>
        <v>10yr</v>
      </c>
      <c r="AP287" s="775" t="e">
        <f ca="1">_xll.BDP(T287,"YRS_TO_MTY_ISSUE")</f>
        <v>#NAME?</v>
      </c>
      <c r="AQ287" s="794">
        <f t="shared" si="66"/>
        <v>10</v>
      </c>
      <c r="AR287" s="795">
        <v>10</v>
      </c>
      <c r="AS287" s="719" t="e">
        <f ca="1">_xll.BDP($T287,AS$1)</f>
        <v>#NAME?</v>
      </c>
      <c r="AT287" s="719" t="e">
        <f ca="1">_xll.BDP(T287,$AT$1)</f>
        <v>#NAME?</v>
      </c>
      <c r="AU287" s="719" t="e">
        <f ca="1">_xll.BDP(T287,$AU$1)</f>
        <v>#NAME?</v>
      </c>
      <c r="AV287" s="719" t="e">
        <f ca="1">_xll.BDP($T287,AV$1)</f>
        <v>#NAME?</v>
      </c>
      <c r="AW287" s="719" t="e">
        <f t="shared" ca="1" si="67"/>
        <v>#NAME?</v>
      </c>
      <c r="AX287" s="719" t="e">
        <f ca="1">_xll.BDP(T287,$AX$1)</f>
        <v>#NAME?</v>
      </c>
      <c r="AY287" s="719" t="e">
        <f t="shared" ca="1" si="68"/>
        <v>#NAME?</v>
      </c>
      <c r="AZ287" s="719" t="e">
        <f t="shared" ca="1" si="69"/>
        <v>#NAME?</v>
      </c>
      <c r="BA287" s="719" t="e">
        <f ca="1">VLOOKUP(X287,Values!$H$2:$I$15,2,FALSE)</f>
        <v>#NAME?</v>
      </c>
    </row>
    <row r="288" spans="1:53" s="706" customFormat="1" ht="13.8" x14ac:dyDescent="0.3">
      <c r="A288" s="707">
        <v>41962</v>
      </c>
      <c r="B288" s="915" t="s">
        <v>8293</v>
      </c>
      <c r="C288" s="916" t="s">
        <v>949</v>
      </c>
      <c r="D288" s="709">
        <v>250</v>
      </c>
      <c r="E288" s="708" t="s">
        <v>66</v>
      </c>
      <c r="F288" s="710">
        <v>45627</v>
      </c>
      <c r="G288" s="711" t="s">
        <v>3919</v>
      </c>
      <c r="H288" s="712" t="s">
        <v>226</v>
      </c>
      <c r="I288" s="761" t="s">
        <v>837</v>
      </c>
      <c r="J288" s="761" t="s">
        <v>838</v>
      </c>
      <c r="K288" s="712">
        <v>-17</v>
      </c>
      <c r="L288" s="714"/>
      <c r="M288" s="712"/>
      <c r="N288" s="706" t="s">
        <v>169</v>
      </c>
      <c r="O288" s="712">
        <v>4.4000000000000004</v>
      </c>
      <c r="P288" s="708" t="s">
        <v>3739</v>
      </c>
      <c r="Q288" s="714"/>
      <c r="R288" s="708">
        <v>5.5</v>
      </c>
      <c r="S288" s="708" t="s">
        <v>8362</v>
      </c>
      <c r="T288" s="715" t="str">
        <f t="shared" si="62"/>
        <v>EK6156252 Corp</v>
      </c>
      <c r="U288" s="716" t="e">
        <f ca="1">_xll.BDP($T288,$U$1)</f>
        <v>#NAME?</v>
      </c>
      <c r="V288" s="715">
        <f t="shared" si="63"/>
        <v>11</v>
      </c>
      <c r="W288" s="715">
        <f t="shared" si="64"/>
        <v>47</v>
      </c>
      <c r="X288" s="717" t="e">
        <f ca="1">_xll.BDP($T288,X$1)</f>
        <v>#NAME?</v>
      </c>
      <c r="Y288" s="717" t="e">
        <f ca="1">_xll.BDP($T288,$Y$1)</f>
        <v>#NAME?</v>
      </c>
      <c r="Z288" s="717" t="e">
        <f ca="1">_xll.BDP($T288,Z$1)</f>
        <v>#NAME?</v>
      </c>
      <c r="AA288" s="718" t="e">
        <f ca="1">IF(Z288="FLOATING",J288,(_xll.BDP($T288,AA$1)/100))</f>
        <v>#NAME?</v>
      </c>
      <c r="AB288" s="719" t="e">
        <f ca="1">_xll.BDP(T288,$AB$1)</f>
        <v>#NAME?</v>
      </c>
      <c r="AC288" s="720" t="e">
        <f ca="1">_xll.BDP($T288,AC$1)</f>
        <v>#NAME?</v>
      </c>
      <c r="AD288" s="719" t="e">
        <f ca="1">_xll.BDP($T288,AD$1)</f>
        <v>#NAME?</v>
      </c>
      <c r="AE288" s="715" t="e">
        <f ca="1">_xll.BDP($T288,AE$1)</f>
        <v>#NAME?</v>
      </c>
      <c r="AF288" s="719" t="e">
        <f ca="1">_xll.BDP($T288,AF$1)</f>
        <v>#NAME?</v>
      </c>
      <c r="AG288" s="719" t="e">
        <f ca="1">VLOOKUP(AE288,Values!$A$1:$C$12,2,FALSE)</f>
        <v>#NAME?</v>
      </c>
      <c r="AH288" s="716" t="e">
        <f ca="1">_xll.BDP($T288,$AH$1)</f>
        <v>#NAME?</v>
      </c>
      <c r="AI288" s="716" t="e">
        <f ca="1">_xll.BDP($T288,$AI$1)</f>
        <v>#NAME?</v>
      </c>
      <c r="AJ288" s="716" t="e">
        <f ca="1">_xll.BDP($T288,$AJ$1)</f>
        <v>#NAME?</v>
      </c>
      <c r="AK288" s="721" t="e">
        <f ca="1">VLOOKUP(AJ288,Values!$E$2:$F$8,2,)</f>
        <v>#NAME?</v>
      </c>
      <c r="AL288" s="719" t="e">
        <f ca="1">_xll.BDP($T288,$AL$1)</f>
        <v>#NAME?</v>
      </c>
      <c r="AM288" s="719" t="e">
        <f ca="1">_xll.BDP($T288,$AM$1)</f>
        <v>#NAME?</v>
      </c>
      <c r="AN288" s="719" t="e">
        <f ca="1">_xll.BDP($T288,$AN$1)</f>
        <v>#NAME?</v>
      </c>
      <c r="AO288" s="719" t="str">
        <f t="shared" si="65"/>
        <v>10yr</v>
      </c>
      <c r="AP288" s="775" t="e">
        <f ca="1">_xll.BDP(T288,"YRS_TO_MTY_ISSUE")</f>
        <v>#NAME?</v>
      </c>
      <c r="AQ288" s="794">
        <f t="shared" si="66"/>
        <v>10</v>
      </c>
      <c r="AR288" s="795">
        <v>10</v>
      </c>
      <c r="AS288" s="719" t="e">
        <f ca="1">_xll.BDP($T288,AS$1)</f>
        <v>#NAME?</v>
      </c>
      <c r="AT288" s="719" t="e">
        <f ca="1">_xll.BDP(T288,$AT$1)</f>
        <v>#NAME?</v>
      </c>
      <c r="AU288" s="719" t="e">
        <f ca="1">_xll.BDP(T288,$AU$1)</f>
        <v>#NAME?</v>
      </c>
      <c r="AV288" s="719" t="e">
        <f ca="1">_xll.BDP($T288,AV$1)</f>
        <v>#NAME?</v>
      </c>
      <c r="AW288" s="719" t="e">
        <f t="shared" ca="1" si="67"/>
        <v>#NAME?</v>
      </c>
      <c r="AX288" s="719" t="e">
        <f ca="1">_xll.BDP(T288,$AX$1)</f>
        <v>#NAME?</v>
      </c>
      <c r="AY288" s="719" t="e">
        <f t="shared" ca="1" si="68"/>
        <v>#NAME?</v>
      </c>
      <c r="AZ288" s="719" t="e">
        <f t="shared" ca="1" si="69"/>
        <v>#NAME?</v>
      </c>
      <c r="BA288" s="719" t="e">
        <f ca="1">VLOOKUP(X288,Values!$H$2:$I$15,2,FALSE)</f>
        <v>#NAME?</v>
      </c>
    </row>
    <row r="289" spans="1:53" s="706" customFormat="1" ht="13.8" x14ac:dyDescent="0.3">
      <c r="A289" s="707">
        <v>41962</v>
      </c>
      <c r="B289" s="915" t="s">
        <v>8294</v>
      </c>
      <c r="C289" s="916" t="s">
        <v>949</v>
      </c>
      <c r="D289" s="709">
        <v>750</v>
      </c>
      <c r="E289" s="708" t="s">
        <v>149</v>
      </c>
      <c r="F289" s="710">
        <v>56584</v>
      </c>
      <c r="G289" s="711" t="s">
        <v>3919</v>
      </c>
      <c r="H289" s="712" t="s">
        <v>320</v>
      </c>
      <c r="I289" s="761" t="s">
        <v>264</v>
      </c>
      <c r="J289" s="761" t="s">
        <v>7591</v>
      </c>
      <c r="K289" s="712">
        <v>-15</v>
      </c>
      <c r="L289" s="714"/>
      <c r="M289" s="712"/>
      <c r="N289" s="706" t="s">
        <v>259</v>
      </c>
      <c r="O289" s="712">
        <v>2.2999999999999998</v>
      </c>
      <c r="P289" s="708" t="s">
        <v>2223</v>
      </c>
      <c r="Q289" s="714"/>
      <c r="R289" s="708">
        <v>12.5</v>
      </c>
      <c r="S289" s="708" t="s">
        <v>8361</v>
      </c>
      <c r="T289" s="715" t="str">
        <f t="shared" si="62"/>
        <v>EK6156435 Corp</v>
      </c>
      <c r="U289" s="716" t="e">
        <f ca="1">_xll.BDP($T289,$U$1)</f>
        <v>#NAME?</v>
      </c>
      <c r="V289" s="715">
        <f t="shared" si="63"/>
        <v>11</v>
      </c>
      <c r="W289" s="715">
        <f t="shared" si="64"/>
        <v>47</v>
      </c>
      <c r="X289" s="717" t="e">
        <f ca="1">_xll.BDP($T289,X$1)</f>
        <v>#NAME?</v>
      </c>
      <c r="Y289" s="717" t="e">
        <f ca="1">_xll.BDP($T289,$Y$1)</f>
        <v>#NAME?</v>
      </c>
      <c r="Z289" s="717" t="e">
        <f ca="1">_xll.BDP($T289,Z$1)</f>
        <v>#NAME?</v>
      </c>
      <c r="AA289" s="718" t="e">
        <f ca="1">IF(Z289="FLOATING",J289,(_xll.BDP($T289,AA$1)/100))</f>
        <v>#NAME?</v>
      </c>
      <c r="AB289" s="719" t="e">
        <f ca="1">_xll.BDP(T289,$AB$1)</f>
        <v>#NAME?</v>
      </c>
      <c r="AC289" s="720" t="e">
        <f ca="1">_xll.BDP($T289,AC$1)</f>
        <v>#NAME?</v>
      </c>
      <c r="AD289" s="719" t="e">
        <f ca="1">_xll.BDP($T289,AD$1)</f>
        <v>#NAME?</v>
      </c>
      <c r="AE289" s="715" t="e">
        <f ca="1">_xll.BDP($T289,AE$1)</f>
        <v>#NAME?</v>
      </c>
      <c r="AF289" s="719" t="e">
        <f ca="1">_xll.BDP($T289,AF$1)</f>
        <v>#NAME?</v>
      </c>
      <c r="AG289" s="719" t="e">
        <f ca="1">VLOOKUP(AE289,Values!$A$1:$C$12,2,FALSE)</f>
        <v>#NAME?</v>
      </c>
      <c r="AH289" s="716" t="e">
        <f ca="1">_xll.BDP($T289,$AH$1)</f>
        <v>#NAME?</v>
      </c>
      <c r="AI289" s="716" t="e">
        <f ca="1">_xll.BDP($T289,$AI$1)</f>
        <v>#NAME?</v>
      </c>
      <c r="AJ289" s="716" t="e">
        <f ca="1">_xll.BDP($T289,$AJ$1)</f>
        <v>#NAME?</v>
      </c>
      <c r="AK289" s="721" t="e">
        <f ca="1">VLOOKUP(AJ289,Values!$E$2:$F$8,2,)</f>
        <v>#NAME?</v>
      </c>
      <c r="AL289" s="719" t="e">
        <f ca="1">_xll.BDP($T289,$AL$1)</f>
        <v>#NAME?</v>
      </c>
      <c r="AM289" s="719" t="e">
        <f ca="1">_xll.BDP($T289,$AM$1)</f>
        <v>#NAME?</v>
      </c>
      <c r="AN289" s="719" t="e">
        <f ca="1">_xll.BDP($T289,$AN$1)</f>
        <v>#NAME?</v>
      </c>
      <c r="AO289" s="719" t="str">
        <f t="shared" si="65"/>
        <v>40yr</v>
      </c>
      <c r="AP289" s="775" t="e">
        <f ca="1">_xll.BDP(T289,"YRS_TO_MTY_ISSUE")</f>
        <v>#NAME?</v>
      </c>
      <c r="AQ289" s="794">
        <f t="shared" si="66"/>
        <v>40</v>
      </c>
      <c r="AR289" s="795">
        <v>40</v>
      </c>
      <c r="AS289" s="719" t="e">
        <f ca="1">_xll.BDP($T289,AS$1)</f>
        <v>#NAME?</v>
      </c>
      <c r="AT289" s="719" t="e">
        <f ca="1">_xll.BDP(T289,$AT$1)</f>
        <v>#NAME?</v>
      </c>
      <c r="AU289" s="719" t="e">
        <f ca="1">_xll.BDP(T289,$AU$1)</f>
        <v>#NAME?</v>
      </c>
      <c r="AV289" s="719" t="e">
        <f ca="1">_xll.BDP($T289,AV$1)</f>
        <v>#NAME?</v>
      </c>
      <c r="AW289" s="719" t="e">
        <f t="shared" ca="1" si="67"/>
        <v>#NAME?</v>
      </c>
      <c r="AX289" s="719" t="e">
        <f ca="1">_xll.BDP(T289,$AX$1)</f>
        <v>#NAME?</v>
      </c>
      <c r="AY289" s="719" t="e">
        <f t="shared" ca="1" si="68"/>
        <v>#NAME?</v>
      </c>
      <c r="AZ289" s="719" t="e">
        <f t="shared" ca="1" si="69"/>
        <v>#NAME?</v>
      </c>
      <c r="BA289" s="719" t="e">
        <f ca="1">VLOOKUP(X289,Values!$H$2:$I$15,2,FALSE)</f>
        <v>#NAME?</v>
      </c>
    </row>
    <row r="290" spans="1:53" s="706" customFormat="1" ht="13.8" x14ac:dyDescent="0.3">
      <c r="A290" s="707">
        <v>41961</v>
      </c>
      <c r="B290" s="915" t="s">
        <v>8307</v>
      </c>
      <c r="C290" s="916" t="s">
        <v>1808</v>
      </c>
      <c r="D290" s="709">
        <v>700</v>
      </c>
      <c r="E290" s="708" t="s">
        <v>12</v>
      </c>
      <c r="F290" s="710">
        <v>43060</v>
      </c>
      <c r="G290" s="711" t="s">
        <v>101</v>
      </c>
      <c r="H290" s="712" t="s">
        <v>2506</v>
      </c>
      <c r="I290" s="761" t="s">
        <v>8308</v>
      </c>
      <c r="J290" s="761" t="s">
        <v>3931</v>
      </c>
      <c r="K290" s="712">
        <v>-10</v>
      </c>
      <c r="L290" s="714"/>
      <c r="M290" s="712"/>
      <c r="N290" s="706" t="s">
        <v>692</v>
      </c>
      <c r="O290" s="712">
        <v>2.4300000000000002</v>
      </c>
      <c r="P290" s="708" t="s">
        <v>8309</v>
      </c>
      <c r="Q290" s="714"/>
      <c r="R290" s="708">
        <v>1.5</v>
      </c>
      <c r="S290" s="708" t="s">
        <v>8345</v>
      </c>
      <c r="T290" s="715" t="str">
        <f t="shared" si="62"/>
        <v>EK6129408 Corp</v>
      </c>
      <c r="U290" s="716" t="e">
        <f ca="1">_xll.BDP($T290,$U$1)</f>
        <v>#NAME?</v>
      </c>
      <c r="V290" s="715">
        <f t="shared" si="63"/>
        <v>11</v>
      </c>
      <c r="W290" s="715">
        <f t="shared" si="64"/>
        <v>47</v>
      </c>
      <c r="X290" s="717" t="e">
        <f ca="1">_xll.BDP($T290,X$1)</f>
        <v>#NAME?</v>
      </c>
      <c r="Y290" s="717" t="e">
        <f ca="1">_xll.BDP($T290,$Y$1)</f>
        <v>#NAME?</v>
      </c>
      <c r="Z290" s="717" t="e">
        <f ca="1">_xll.BDP($T290,Z$1)</f>
        <v>#NAME?</v>
      </c>
      <c r="AA290" s="718" t="e">
        <f ca="1">IF(Z290="FLOATING",J290,(_xll.BDP($T290,AA$1)/100))</f>
        <v>#NAME?</v>
      </c>
      <c r="AB290" s="719" t="e">
        <f ca="1">_xll.BDP(T290,$AB$1)</f>
        <v>#NAME?</v>
      </c>
      <c r="AC290" s="720" t="e">
        <f ca="1">_xll.BDP($T290,AC$1)</f>
        <v>#NAME?</v>
      </c>
      <c r="AD290" s="719" t="e">
        <f ca="1">_xll.BDP($T290,AD$1)</f>
        <v>#NAME?</v>
      </c>
      <c r="AE290" s="715" t="e">
        <f ca="1">_xll.BDP($T290,AE$1)</f>
        <v>#NAME?</v>
      </c>
      <c r="AF290" s="719" t="e">
        <f ca="1">_xll.BDP($T290,AF$1)</f>
        <v>#NAME?</v>
      </c>
      <c r="AG290" s="719" t="e">
        <f ca="1">VLOOKUP(AE290,Values!$A$1:$C$12,2,FALSE)</f>
        <v>#NAME?</v>
      </c>
      <c r="AH290" s="716" t="e">
        <f ca="1">_xll.BDP($T290,$AH$1)</f>
        <v>#NAME?</v>
      </c>
      <c r="AI290" s="716" t="e">
        <f ca="1">_xll.BDP($T290,$AI$1)</f>
        <v>#NAME?</v>
      </c>
      <c r="AJ290" s="716" t="e">
        <f ca="1">_xll.BDP($T290,$AJ$1)</f>
        <v>#NAME?</v>
      </c>
      <c r="AK290" s="721" t="e">
        <f ca="1">VLOOKUP(AJ290,Values!$E$2:$F$8,2,)</f>
        <v>#NAME?</v>
      </c>
      <c r="AL290" s="719" t="e">
        <f ca="1">_xll.BDP($T290,$AL$1)</f>
        <v>#NAME?</v>
      </c>
      <c r="AM290" s="719" t="e">
        <f ca="1">_xll.BDP($T290,$AM$1)</f>
        <v>#NAME?</v>
      </c>
      <c r="AN290" s="719" t="e">
        <f ca="1">_xll.BDP($T290,$AN$1)</f>
        <v>#NAME?</v>
      </c>
      <c r="AO290" s="719" t="str">
        <f t="shared" si="65"/>
        <v>3yr</v>
      </c>
      <c r="AP290" s="775" t="e">
        <f ca="1">_xll.BDP(T290,"YRS_TO_MTY_ISSUE")</f>
        <v>#NAME?</v>
      </c>
      <c r="AQ290" s="794">
        <f t="shared" si="66"/>
        <v>3</v>
      </c>
      <c r="AR290" s="795">
        <v>3</v>
      </c>
      <c r="AS290" s="719" t="e">
        <f ca="1">_xll.BDP($T290,AS$1)</f>
        <v>#NAME?</v>
      </c>
      <c r="AT290" s="719" t="e">
        <f ca="1">_xll.BDP(T290,$AT$1)</f>
        <v>#NAME?</v>
      </c>
      <c r="AU290" s="719" t="e">
        <f ca="1">_xll.BDP(T290,$AU$1)</f>
        <v>#NAME?</v>
      </c>
      <c r="AV290" s="719" t="e">
        <f ca="1">_xll.BDP($T290,AV$1)</f>
        <v>#NAME?</v>
      </c>
      <c r="AW290" s="719" t="e">
        <f t="shared" ca="1" si="67"/>
        <v>#NAME?</v>
      </c>
      <c r="AX290" s="719" t="e">
        <f ca="1">_xll.BDP(T290,$AX$1)</f>
        <v>#NAME?</v>
      </c>
      <c r="AY290" s="719" t="e">
        <f t="shared" ca="1" si="68"/>
        <v>#NAME?</v>
      </c>
      <c r="AZ290" s="719" t="e">
        <f t="shared" ca="1" si="69"/>
        <v>#NAME?</v>
      </c>
      <c r="BA290" s="719" t="e">
        <f ca="1">VLOOKUP(X290,Values!$H$2:$I$15,2,FALSE)</f>
        <v>#NAME?</v>
      </c>
    </row>
    <row r="291" spans="1:53" s="706" customFormat="1" ht="13.8" x14ac:dyDescent="0.3">
      <c r="A291" s="707">
        <v>41961</v>
      </c>
      <c r="B291" s="915" t="s">
        <v>8310</v>
      </c>
      <c r="C291" s="916" t="s">
        <v>1808</v>
      </c>
      <c r="D291" s="709">
        <v>500</v>
      </c>
      <c r="E291" s="708" t="s">
        <v>37</v>
      </c>
      <c r="F291" s="710">
        <v>43804</v>
      </c>
      <c r="G291" s="711" t="s">
        <v>101</v>
      </c>
      <c r="H291" s="712" t="s">
        <v>724</v>
      </c>
      <c r="I291" s="761" t="s">
        <v>8311</v>
      </c>
      <c r="J291" s="761" t="s">
        <v>5829</v>
      </c>
      <c r="K291" s="712">
        <v>-8</v>
      </c>
      <c r="L291" s="714"/>
      <c r="M291" s="712"/>
      <c r="N291" s="706" t="s">
        <v>4599</v>
      </c>
      <c r="O291" s="712">
        <v>1.85</v>
      </c>
      <c r="P291" s="708" t="s">
        <v>2042</v>
      </c>
      <c r="Q291" s="714"/>
      <c r="R291" s="708">
        <v>6</v>
      </c>
      <c r="S291" s="708" t="s">
        <v>8346</v>
      </c>
      <c r="T291" s="715" t="str">
        <f t="shared" si="62"/>
        <v>EK6129648 Corp</v>
      </c>
      <c r="U291" s="716" t="e">
        <f ca="1">_xll.BDP($T291,$U$1)</f>
        <v>#NAME?</v>
      </c>
      <c r="V291" s="715">
        <f t="shared" si="63"/>
        <v>11</v>
      </c>
      <c r="W291" s="715">
        <f t="shared" si="64"/>
        <v>47</v>
      </c>
      <c r="X291" s="717" t="e">
        <f ca="1">_xll.BDP($T291,X$1)</f>
        <v>#NAME?</v>
      </c>
      <c r="Y291" s="717" t="e">
        <f ca="1">_xll.BDP($T291,$Y$1)</f>
        <v>#NAME?</v>
      </c>
      <c r="Z291" s="717" t="e">
        <f ca="1">_xll.BDP($T291,Z$1)</f>
        <v>#NAME?</v>
      </c>
      <c r="AA291" s="718" t="e">
        <f ca="1">IF(Z291="FLOATING",J291,(_xll.BDP($T291,AA$1)/100))</f>
        <v>#NAME?</v>
      </c>
      <c r="AB291" s="719" t="e">
        <f ca="1">_xll.BDP(T291,$AB$1)</f>
        <v>#NAME?</v>
      </c>
      <c r="AC291" s="720" t="e">
        <f ca="1">_xll.BDP($T291,AC$1)</f>
        <v>#NAME?</v>
      </c>
      <c r="AD291" s="719" t="e">
        <f ca="1">_xll.BDP($T291,AD$1)</f>
        <v>#NAME?</v>
      </c>
      <c r="AE291" s="715" t="e">
        <f ca="1">_xll.BDP($T291,AE$1)</f>
        <v>#NAME?</v>
      </c>
      <c r="AF291" s="719" t="e">
        <f ca="1">_xll.BDP($T291,AF$1)</f>
        <v>#NAME?</v>
      </c>
      <c r="AG291" s="719" t="e">
        <f ca="1">VLOOKUP(AE291,Values!$A$1:$C$12,2,FALSE)</f>
        <v>#NAME?</v>
      </c>
      <c r="AH291" s="716" t="e">
        <f ca="1">_xll.BDP($T291,$AH$1)</f>
        <v>#NAME?</v>
      </c>
      <c r="AI291" s="716" t="e">
        <f ca="1">_xll.BDP($T291,$AI$1)</f>
        <v>#NAME?</v>
      </c>
      <c r="AJ291" s="716" t="e">
        <f ca="1">_xll.BDP($T291,$AJ$1)</f>
        <v>#NAME?</v>
      </c>
      <c r="AK291" s="721" t="e">
        <f ca="1">VLOOKUP(AJ291,Values!$E$2:$F$8,2,)</f>
        <v>#NAME?</v>
      </c>
      <c r="AL291" s="719" t="e">
        <f ca="1">_xll.BDP($T291,$AL$1)</f>
        <v>#NAME?</v>
      </c>
      <c r="AM291" s="719" t="e">
        <f ca="1">_xll.BDP($T291,$AM$1)</f>
        <v>#NAME?</v>
      </c>
      <c r="AN291" s="719" t="e">
        <f ca="1">_xll.BDP($T291,$AN$1)</f>
        <v>#NAME?</v>
      </c>
      <c r="AO291" s="719" t="str">
        <f t="shared" si="65"/>
        <v>5yr</v>
      </c>
      <c r="AP291" s="775" t="e">
        <f ca="1">_xll.BDP(T291,"YRS_TO_MTY_ISSUE")</f>
        <v>#NAME?</v>
      </c>
      <c r="AQ291" s="794">
        <f t="shared" si="66"/>
        <v>5</v>
      </c>
      <c r="AR291" s="795">
        <v>5</v>
      </c>
      <c r="AS291" s="719" t="e">
        <f ca="1">_xll.BDP($T291,AS$1)</f>
        <v>#NAME?</v>
      </c>
      <c r="AT291" s="719" t="e">
        <f ca="1">_xll.BDP(T291,$AT$1)</f>
        <v>#NAME?</v>
      </c>
      <c r="AU291" s="719" t="e">
        <f ca="1">_xll.BDP(T291,$AU$1)</f>
        <v>#NAME?</v>
      </c>
      <c r="AV291" s="719" t="e">
        <f ca="1">_xll.BDP($T291,AV$1)</f>
        <v>#NAME?</v>
      </c>
      <c r="AW291" s="719" t="e">
        <f t="shared" ca="1" si="67"/>
        <v>#NAME?</v>
      </c>
      <c r="AX291" s="719" t="e">
        <f ca="1">_xll.BDP(T291,$AX$1)</f>
        <v>#NAME?</v>
      </c>
      <c r="AY291" s="719" t="e">
        <f t="shared" ca="1" si="68"/>
        <v>#NAME?</v>
      </c>
      <c r="AZ291" s="719" t="e">
        <f t="shared" ca="1" si="69"/>
        <v>#NAME?</v>
      </c>
      <c r="BA291" s="719" t="e">
        <f ca="1">VLOOKUP(X291,Values!$H$2:$I$15,2,FALSE)</f>
        <v>#NAME?</v>
      </c>
    </row>
    <row r="292" spans="1:53" s="706" customFormat="1" ht="13.8" x14ac:dyDescent="0.3">
      <c r="A292" s="707">
        <v>41961</v>
      </c>
      <c r="B292" s="915" t="s">
        <v>8312</v>
      </c>
      <c r="C292" s="916" t="s">
        <v>1808</v>
      </c>
      <c r="D292" s="709">
        <v>350</v>
      </c>
      <c r="E292" s="708" t="s">
        <v>224</v>
      </c>
      <c r="F292" s="710">
        <v>44535</v>
      </c>
      <c r="G292" s="711" t="s">
        <v>101</v>
      </c>
      <c r="H292" s="712" t="s">
        <v>356</v>
      </c>
      <c r="I292" s="761" t="s">
        <v>8313</v>
      </c>
      <c r="J292" s="761" t="s">
        <v>34</v>
      </c>
      <c r="K292" s="712">
        <v>-5</v>
      </c>
      <c r="L292" s="714"/>
      <c r="M292" s="712"/>
      <c r="N292" s="706" t="s">
        <v>8314</v>
      </c>
      <c r="O292" s="712">
        <v>2.06</v>
      </c>
      <c r="P292" s="708" t="s">
        <v>2097</v>
      </c>
      <c r="Q292" s="714"/>
      <c r="R292" s="708">
        <v>9</v>
      </c>
      <c r="S292" s="708" t="s">
        <v>8347</v>
      </c>
      <c r="T292" s="715" t="str">
        <f t="shared" si="62"/>
        <v>EK6129762 Corp</v>
      </c>
      <c r="U292" s="716" t="e">
        <f ca="1">_xll.BDP($T292,$U$1)</f>
        <v>#NAME?</v>
      </c>
      <c r="V292" s="715">
        <f t="shared" si="63"/>
        <v>11</v>
      </c>
      <c r="W292" s="715">
        <f t="shared" si="64"/>
        <v>47</v>
      </c>
      <c r="X292" s="717" t="e">
        <f ca="1">_xll.BDP($T292,X$1)</f>
        <v>#NAME?</v>
      </c>
      <c r="Y292" s="717" t="e">
        <f ca="1">_xll.BDP($T292,$Y$1)</f>
        <v>#NAME?</v>
      </c>
      <c r="Z292" s="717" t="e">
        <f ca="1">_xll.BDP($T292,Z$1)</f>
        <v>#NAME?</v>
      </c>
      <c r="AA292" s="718" t="e">
        <f ca="1">IF(Z292="FLOATING",J292,(_xll.BDP($T292,AA$1)/100))</f>
        <v>#NAME?</v>
      </c>
      <c r="AB292" s="719" t="e">
        <f ca="1">_xll.BDP(T292,$AB$1)</f>
        <v>#NAME?</v>
      </c>
      <c r="AC292" s="720" t="e">
        <f ca="1">_xll.BDP($T292,AC$1)</f>
        <v>#NAME?</v>
      </c>
      <c r="AD292" s="719" t="e">
        <f ca="1">_xll.BDP($T292,AD$1)</f>
        <v>#NAME?</v>
      </c>
      <c r="AE292" s="715" t="e">
        <f ca="1">_xll.BDP($T292,AE$1)</f>
        <v>#NAME?</v>
      </c>
      <c r="AF292" s="719" t="e">
        <f ca="1">_xll.BDP($T292,AF$1)</f>
        <v>#NAME?</v>
      </c>
      <c r="AG292" s="719" t="e">
        <f ca="1">VLOOKUP(AE292,Values!$A$1:$C$12,2,FALSE)</f>
        <v>#NAME?</v>
      </c>
      <c r="AH292" s="716" t="e">
        <f ca="1">_xll.BDP($T292,$AH$1)</f>
        <v>#NAME?</v>
      </c>
      <c r="AI292" s="716" t="e">
        <f ca="1">_xll.BDP($T292,$AI$1)</f>
        <v>#NAME?</v>
      </c>
      <c r="AJ292" s="716" t="e">
        <f ca="1">_xll.BDP($T292,$AJ$1)</f>
        <v>#NAME?</v>
      </c>
      <c r="AK292" s="721" t="e">
        <f ca="1">VLOOKUP(AJ292,Values!$E$2:$F$8,2,)</f>
        <v>#NAME?</v>
      </c>
      <c r="AL292" s="719" t="e">
        <f ca="1">_xll.BDP($T292,$AL$1)</f>
        <v>#NAME?</v>
      </c>
      <c r="AM292" s="719" t="e">
        <f ca="1">_xll.BDP($T292,$AM$1)</f>
        <v>#NAME?</v>
      </c>
      <c r="AN292" s="719" t="e">
        <f ca="1">_xll.BDP($T292,$AN$1)</f>
        <v>#NAME?</v>
      </c>
      <c r="AO292" s="719" t="str">
        <f t="shared" si="65"/>
        <v>7yr</v>
      </c>
      <c r="AP292" s="775" t="e">
        <f ca="1">_xll.BDP(T292,"YRS_TO_MTY_ISSUE")</f>
        <v>#NAME?</v>
      </c>
      <c r="AQ292" s="794">
        <f t="shared" si="66"/>
        <v>7</v>
      </c>
      <c r="AR292" s="795">
        <v>7</v>
      </c>
      <c r="AS292" s="719" t="e">
        <f ca="1">_xll.BDP($T292,AS$1)</f>
        <v>#NAME?</v>
      </c>
      <c r="AT292" s="719" t="e">
        <f ca="1">_xll.BDP(T292,$AT$1)</f>
        <v>#NAME?</v>
      </c>
      <c r="AU292" s="719" t="e">
        <f ca="1">_xll.BDP(T292,$AU$1)</f>
        <v>#NAME?</v>
      </c>
      <c r="AV292" s="719" t="e">
        <f ca="1">_xll.BDP($T292,AV$1)</f>
        <v>#NAME?</v>
      </c>
      <c r="AW292" s="719" t="e">
        <f t="shared" ca="1" si="67"/>
        <v>#NAME?</v>
      </c>
      <c r="AX292" s="719" t="e">
        <f ca="1">_xll.BDP(T292,$AX$1)</f>
        <v>#NAME?</v>
      </c>
      <c r="AY292" s="719" t="e">
        <f t="shared" ca="1" si="68"/>
        <v>#NAME?</v>
      </c>
      <c r="AZ292" s="719" t="e">
        <f t="shared" ca="1" si="69"/>
        <v>#NAME?</v>
      </c>
      <c r="BA292" s="719" t="e">
        <f ca="1">VLOOKUP(X292,Values!$H$2:$I$15,2,FALSE)</f>
        <v>#NAME?</v>
      </c>
    </row>
    <row r="293" spans="1:53" s="706" customFormat="1" ht="13.8" x14ac:dyDescent="0.3">
      <c r="A293" s="707">
        <v>41961</v>
      </c>
      <c r="B293" s="915" t="s">
        <v>8315</v>
      </c>
      <c r="C293" s="916" t="s">
        <v>1808</v>
      </c>
      <c r="D293" s="709">
        <v>250</v>
      </c>
      <c r="E293" s="708" t="s">
        <v>8316</v>
      </c>
      <c r="F293" s="710">
        <v>45265</v>
      </c>
      <c r="G293" s="711" t="s">
        <v>101</v>
      </c>
      <c r="H293" s="712" t="s">
        <v>1949</v>
      </c>
      <c r="I293" s="761" t="s">
        <v>3448</v>
      </c>
      <c r="J293" s="761" t="s">
        <v>4107</v>
      </c>
      <c r="K293" s="712">
        <v>-5</v>
      </c>
      <c r="L293" s="714"/>
      <c r="M293" s="712"/>
      <c r="N293" s="706" t="s">
        <v>1317</v>
      </c>
      <c r="O293" s="712">
        <v>1.6</v>
      </c>
      <c r="P293" s="708" t="s">
        <v>1890</v>
      </c>
      <c r="Q293" s="714"/>
      <c r="R293" s="708">
        <v>5</v>
      </c>
      <c r="S293" s="708" t="s">
        <v>8348</v>
      </c>
      <c r="T293" s="715" t="str">
        <f t="shared" si="62"/>
        <v>EJ9701347 Corp</v>
      </c>
      <c r="U293" s="716" t="e">
        <f ca="1">_xll.BDP($T293,$U$1)</f>
        <v>#NAME?</v>
      </c>
      <c r="V293" s="715">
        <f t="shared" si="63"/>
        <v>11</v>
      </c>
      <c r="W293" s="715">
        <f t="shared" si="64"/>
        <v>47</v>
      </c>
      <c r="X293" s="717" t="e">
        <f ca="1">_xll.BDP($T293,X$1)</f>
        <v>#NAME?</v>
      </c>
      <c r="Y293" s="717" t="e">
        <f ca="1">_xll.BDP($T293,$Y$1)</f>
        <v>#NAME?</v>
      </c>
      <c r="Z293" s="717" t="e">
        <f ca="1">_xll.BDP($T293,Z$1)</f>
        <v>#NAME?</v>
      </c>
      <c r="AA293" s="718" t="e">
        <f ca="1">IF(Z293="FLOATING",J293,(_xll.BDP($T293,AA$1)/100))</f>
        <v>#NAME?</v>
      </c>
      <c r="AB293" s="719" t="e">
        <f ca="1">_xll.BDP(T293,$AB$1)</f>
        <v>#NAME?</v>
      </c>
      <c r="AC293" s="720" t="e">
        <f ca="1">_xll.BDP($T293,AC$1)</f>
        <v>#NAME?</v>
      </c>
      <c r="AD293" s="719" t="e">
        <f ca="1">_xll.BDP($T293,AD$1)</f>
        <v>#NAME?</v>
      </c>
      <c r="AE293" s="715" t="e">
        <f ca="1">_xll.BDP($T293,AE$1)</f>
        <v>#NAME?</v>
      </c>
      <c r="AF293" s="719" t="e">
        <f ca="1">_xll.BDP($T293,AF$1)</f>
        <v>#NAME?</v>
      </c>
      <c r="AG293" s="719" t="e">
        <f ca="1">VLOOKUP(AE293,Values!$A$1:$C$12,2,FALSE)</f>
        <v>#NAME?</v>
      </c>
      <c r="AH293" s="716" t="e">
        <f ca="1">_xll.BDP($T293,$AH$1)</f>
        <v>#NAME?</v>
      </c>
      <c r="AI293" s="716" t="e">
        <f ca="1">_xll.BDP($T293,$AI$1)</f>
        <v>#NAME?</v>
      </c>
      <c r="AJ293" s="716" t="e">
        <f ca="1">_xll.BDP($T293,$AJ$1)</f>
        <v>#NAME?</v>
      </c>
      <c r="AK293" s="721" t="e">
        <f ca="1">VLOOKUP(AJ293,Values!$E$2:$F$8,2,)</f>
        <v>#NAME?</v>
      </c>
      <c r="AL293" s="719" t="e">
        <f ca="1">_xll.BDP($T293,$AL$1)</f>
        <v>#NAME?</v>
      </c>
      <c r="AM293" s="719" t="e">
        <f ca="1">_xll.BDP($T293,$AM$1)</f>
        <v>#NAME?</v>
      </c>
      <c r="AN293" s="719" t="e">
        <f ca="1">_xll.BDP($T293,$AN$1)</f>
        <v>#NAME?</v>
      </c>
      <c r="AO293" s="719" t="str">
        <f t="shared" si="65"/>
        <v>9 yr tap</v>
      </c>
      <c r="AP293" s="775" t="e">
        <f ca="1">_xll.BDP(T293,"YRS_TO_MTY_ISSUE")</f>
        <v>#NAME?</v>
      </c>
      <c r="AQ293" s="794">
        <f t="shared" si="66"/>
        <v>9</v>
      </c>
      <c r="AR293" s="795">
        <v>10</v>
      </c>
      <c r="AS293" s="719" t="e">
        <f ca="1">_xll.BDP($T293,AS$1)</f>
        <v>#NAME?</v>
      </c>
      <c r="AT293" s="719" t="e">
        <f ca="1">_xll.BDP(T293,$AT$1)</f>
        <v>#NAME?</v>
      </c>
      <c r="AU293" s="719" t="e">
        <f ca="1">_xll.BDP(T293,$AU$1)</f>
        <v>#NAME?</v>
      </c>
      <c r="AV293" s="719" t="e">
        <f ca="1">_xll.BDP($T293,AV$1)</f>
        <v>#NAME?</v>
      </c>
      <c r="AW293" s="719" t="e">
        <f t="shared" ca="1" si="67"/>
        <v>#NAME?</v>
      </c>
      <c r="AX293" s="719" t="e">
        <f ca="1">_xll.BDP(T293,$AX$1)</f>
        <v>#NAME?</v>
      </c>
      <c r="AY293" s="719" t="e">
        <f t="shared" ca="1" si="68"/>
        <v>#NAME?</v>
      </c>
      <c r="AZ293" s="719" t="e">
        <f t="shared" ca="1" si="69"/>
        <v>#NAME?</v>
      </c>
      <c r="BA293" s="719" t="e">
        <f ca="1">VLOOKUP(X293,Values!$H$2:$I$15,2,FALSE)</f>
        <v>#NAME?</v>
      </c>
    </row>
    <row r="294" spans="1:53" s="706" customFormat="1" ht="13.8" x14ac:dyDescent="0.3">
      <c r="A294" s="707">
        <v>41961</v>
      </c>
      <c r="B294" s="915" t="s">
        <v>8317</v>
      </c>
      <c r="C294" s="916" t="s">
        <v>1808</v>
      </c>
      <c r="D294" s="709">
        <v>200</v>
      </c>
      <c r="E294" s="708" t="s">
        <v>8318</v>
      </c>
      <c r="F294" s="710">
        <v>48918</v>
      </c>
      <c r="G294" s="711" t="s">
        <v>101</v>
      </c>
      <c r="H294" s="712" t="s">
        <v>1432</v>
      </c>
      <c r="I294" s="761" t="s">
        <v>8319</v>
      </c>
      <c r="J294" s="761" t="s">
        <v>831</v>
      </c>
      <c r="K294" s="712">
        <v>-2</v>
      </c>
      <c r="L294" s="714"/>
      <c r="M294" s="712"/>
      <c r="N294" s="706" t="s">
        <v>1317</v>
      </c>
      <c r="O294" s="712">
        <v>2</v>
      </c>
      <c r="P294" s="708" t="s">
        <v>2097</v>
      </c>
      <c r="Q294" s="714"/>
      <c r="R294" s="708">
        <v>9</v>
      </c>
      <c r="S294" s="708" t="s">
        <v>8349</v>
      </c>
      <c r="T294" s="715" t="str">
        <f t="shared" si="62"/>
        <v>EJ9701461 Corp</v>
      </c>
      <c r="U294" s="716" t="e">
        <f ca="1">_xll.BDP($T294,$U$1)</f>
        <v>#NAME?</v>
      </c>
      <c r="V294" s="715">
        <f t="shared" si="63"/>
        <v>11</v>
      </c>
      <c r="W294" s="715">
        <f t="shared" si="64"/>
        <v>47</v>
      </c>
      <c r="X294" s="717" t="e">
        <f ca="1">_xll.BDP($T294,X$1)</f>
        <v>#NAME?</v>
      </c>
      <c r="Y294" s="717" t="e">
        <f ca="1">_xll.BDP($T294,$Y$1)</f>
        <v>#NAME?</v>
      </c>
      <c r="Z294" s="717" t="e">
        <f ca="1">_xll.BDP($T294,Z$1)</f>
        <v>#NAME?</v>
      </c>
      <c r="AA294" s="718" t="e">
        <f ca="1">IF(Z294="FLOATING",J294,(_xll.BDP($T294,AA$1)/100))</f>
        <v>#NAME?</v>
      </c>
      <c r="AB294" s="719" t="e">
        <f ca="1">_xll.BDP(T294,$AB$1)</f>
        <v>#NAME?</v>
      </c>
      <c r="AC294" s="720" t="e">
        <f ca="1">_xll.BDP($T294,AC$1)</f>
        <v>#NAME?</v>
      </c>
      <c r="AD294" s="719" t="e">
        <f ca="1">_xll.BDP($T294,AD$1)</f>
        <v>#NAME?</v>
      </c>
      <c r="AE294" s="715" t="e">
        <f ca="1">_xll.BDP($T294,AE$1)</f>
        <v>#NAME?</v>
      </c>
      <c r="AF294" s="719" t="e">
        <f ca="1">_xll.BDP($T294,AF$1)</f>
        <v>#NAME?</v>
      </c>
      <c r="AG294" s="719" t="e">
        <f ca="1">VLOOKUP(AE294,Values!$A$1:$C$12,2,FALSE)</f>
        <v>#NAME?</v>
      </c>
      <c r="AH294" s="716" t="e">
        <f ca="1">_xll.BDP($T294,$AH$1)</f>
        <v>#NAME?</v>
      </c>
      <c r="AI294" s="716" t="e">
        <f ca="1">_xll.BDP($T294,$AI$1)</f>
        <v>#NAME?</v>
      </c>
      <c r="AJ294" s="716" t="e">
        <f ca="1">_xll.BDP($T294,$AJ$1)</f>
        <v>#NAME?</v>
      </c>
      <c r="AK294" s="721" t="e">
        <f ca="1">VLOOKUP(AJ294,Values!$E$2:$F$8,2,)</f>
        <v>#NAME?</v>
      </c>
      <c r="AL294" s="719" t="e">
        <f ca="1">_xll.BDP($T294,$AL$1)</f>
        <v>#NAME?</v>
      </c>
      <c r="AM294" s="719" t="e">
        <f ca="1">_xll.BDP($T294,$AM$1)</f>
        <v>#NAME?</v>
      </c>
      <c r="AN294" s="719" t="e">
        <f ca="1">_xll.BDP($T294,$AN$1)</f>
        <v>#NAME?</v>
      </c>
      <c r="AO294" s="719" t="str">
        <f t="shared" si="65"/>
        <v>19yr tap</v>
      </c>
      <c r="AP294" s="775" t="e">
        <f ca="1">_xll.BDP(T294,"YRS_TO_MTY_ISSUE")</f>
        <v>#NAME?</v>
      </c>
      <c r="AQ294" s="794">
        <f t="shared" si="66"/>
        <v>19</v>
      </c>
      <c r="AR294" s="795">
        <v>20</v>
      </c>
      <c r="AS294" s="719" t="e">
        <f ca="1">_xll.BDP($T294,AS$1)</f>
        <v>#NAME?</v>
      </c>
      <c r="AT294" s="719" t="e">
        <f ca="1">_xll.BDP(T294,$AT$1)</f>
        <v>#NAME?</v>
      </c>
      <c r="AU294" s="719" t="e">
        <f ca="1">_xll.BDP(T294,$AU$1)</f>
        <v>#NAME?</v>
      </c>
      <c r="AV294" s="719" t="e">
        <f ca="1">_xll.BDP($T294,AV$1)</f>
        <v>#NAME?</v>
      </c>
      <c r="AW294" s="719" t="e">
        <f t="shared" ca="1" si="67"/>
        <v>#NAME?</v>
      </c>
      <c r="AX294" s="719" t="e">
        <f ca="1">_xll.BDP(T294,$AX$1)</f>
        <v>#NAME?</v>
      </c>
      <c r="AY294" s="719" t="e">
        <f t="shared" ca="1" si="68"/>
        <v>#NAME?</v>
      </c>
      <c r="AZ294" s="719" t="e">
        <f t="shared" ca="1" si="69"/>
        <v>#NAME?</v>
      </c>
      <c r="BA294" s="719" t="e">
        <f ca="1">VLOOKUP(X294,Values!$H$2:$I$15,2,FALSE)</f>
        <v>#NAME?</v>
      </c>
    </row>
    <row r="295" spans="1:53" s="706" customFormat="1" ht="13.8" x14ac:dyDescent="0.3">
      <c r="A295" s="707">
        <v>41961</v>
      </c>
      <c r="B295" s="915" t="s">
        <v>8320</v>
      </c>
      <c r="C295" s="916" t="s">
        <v>127</v>
      </c>
      <c r="D295" s="709">
        <v>500</v>
      </c>
      <c r="E295" s="708" t="s">
        <v>66</v>
      </c>
      <c r="F295" s="710">
        <v>45617</v>
      </c>
      <c r="G295" s="711" t="s">
        <v>8321</v>
      </c>
      <c r="H295" s="712" t="s">
        <v>226</v>
      </c>
      <c r="I295" s="761" t="s">
        <v>805</v>
      </c>
      <c r="J295" s="761" t="s">
        <v>152</v>
      </c>
      <c r="K295" s="712">
        <v>-15</v>
      </c>
      <c r="L295" s="714"/>
      <c r="M295" s="712"/>
      <c r="N295" s="706" t="s">
        <v>1609</v>
      </c>
      <c r="O295" s="712">
        <v>4.4000000000000004</v>
      </c>
      <c r="P295" s="708" t="s">
        <v>2217</v>
      </c>
      <c r="Q295" s="714"/>
      <c r="R295" s="708">
        <v>-4</v>
      </c>
      <c r="S295" s="708" t="s">
        <v>8350</v>
      </c>
      <c r="T295" s="715" t="str">
        <f t="shared" si="62"/>
        <v>EK6129887 Corp</v>
      </c>
      <c r="U295" s="716" t="e">
        <f ca="1">_xll.BDP($T295,$U$1)</f>
        <v>#NAME?</v>
      </c>
      <c r="V295" s="715">
        <f t="shared" si="63"/>
        <v>11</v>
      </c>
      <c r="W295" s="715">
        <f t="shared" si="64"/>
        <v>47</v>
      </c>
      <c r="X295" s="717" t="e">
        <f ca="1">_xll.BDP($T295,X$1)</f>
        <v>#NAME?</v>
      </c>
      <c r="Y295" s="717" t="e">
        <f ca="1">_xll.BDP($T295,$Y$1)</f>
        <v>#NAME?</v>
      </c>
      <c r="Z295" s="717" t="e">
        <f ca="1">_xll.BDP($T295,Z$1)</f>
        <v>#NAME?</v>
      </c>
      <c r="AA295" s="718" t="e">
        <f ca="1">IF(Z295="FLOATING",J295,(_xll.BDP($T295,AA$1)/100))</f>
        <v>#NAME?</v>
      </c>
      <c r="AB295" s="719" t="e">
        <f ca="1">_xll.BDP(T295,$AB$1)</f>
        <v>#NAME?</v>
      </c>
      <c r="AC295" s="720" t="e">
        <f ca="1">_xll.BDP($T295,AC$1)</f>
        <v>#NAME?</v>
      </c>
      <c r="AD295" s="719" t="e">
        <f ca="1">_xll.BDP($T295,AD$1)</f>
        <v>#NAME?</v>
      </c>
      <c r="AE295" s="715" t="e">
        <f ca="1">_xll.BDP($T295,AE$1)</f>
        <v>#NAME?</v>
      </c>
      <c r="AF295" s="719" t="e">
        <f ca="1">_xll.BDP($T295,AF$1)</f>
        <v>#NAME?</v>
      </c>
      <c r="AG295" s="719" t="e">
        <f ca="1">VLOOKUP(AE295,Values!$A$1:$C$12,2,FALSE)</f>
        <v>#NAME?</v>
      </c>
      <c r="AH295" s="716" t="e">
        <f ca="1">_xll.BDP($T295,$AH$1)</f>
        <v>#NAME?</v>
      </c>
      <c r="AI295" s="716" t="e">
        <f ca="1">_xll.BDP($T295,$AI$1)</f>
        <v>#NAME?</v>
      </c>
      <c r="AJ295" s="716" t="e">
        <f ca="1">_xll.BDP($T295,$AJ$1)</f>
        <v>#NAME?</v>
      </c>
      <c r="AK295" s="721" t="e">
        <f ca="1">VLOOKUP(AJ295,Values!$E$2:$F$8,2,)</f>
        <v>#NAME?</v>
      </c>
      <c r="AL295" s="719" t="e">
        <f ca="1">_xll.BDP($T295,$AL$1)</f>
        <v>#NAME?</v>
      </c>
      <c r="AM295" s="719" t="e">
        <f ca="1">_xll.BDP($T295,$AM$1)</f>
        <v>#NAME?</v>
      </c>
      <c r="AN295" s="719" t="e">
        <f ca="1">_xll.BDP($T295,$AN$1)</f>
        <v>#NAME?</v>
      </c>
      <c r="AO295" s="719" t="str">
        <f t="shared" si="65"/>
        <v>10yr</v>
      </c>
      <c r="AP295" s="775" t="e">
        <f ca="1">_xll.BDP(T295,"YRS_TO_MTY_ISSUE")</f>
        <v>#NAME?</v>
      </c>
      <c r="AQ295" s="794">
        <f t="shared" si="66"/>
        <v>10</v>
      </c>
      <c r="AR295" s="795">
        <v>10</v>
      </c>
      <c r="AS295" s="719" t="e">
        <f ca="1">_xll.BDP($T295,AS$1)</f>
        <v>#NAME?</v>
      </c>
      <c r="AT295" s="719" t="e">
        <f ca="1">_xll.BDP(T295,$AT$1)</f>
        <v>#NAME?</v>
      </c>
      <c r="AU295" s="719" t="e">
        <f ca="1">_xll.BDP(T295,$AU$1)</f>
        <v>#NAME?</v>
      </c>
      <c r="AV295" s="719" t="e">
        <f ca="1">_xll.BDP($T295,AV$1)</f>
        <v>#NAME?</v>
      </c>
      <c r="AW295" s="719" t="e">
        <f t="shared" ca="1" si="67"/>
        <v>#NAME?</v>
      </c>
      <c r="AX295" s="719" t="e">
        <f ca="1">_xll.BDP(T295,$AX$1)</f>
        <v>#NAME?</v>
      </c>
      <c r="AY295" s="719" t="e">
        <f t="shared" ca="1" si="68"/>
        <v>#NAME?</v>
      </c>
      <c r="AZ295" s="719" t="e">
        <f t="shared" ca="1" si="69"/>
        <v>#NAME?</v>
      </c>
      <c r="BA295" s="719" t="e">
        <f ca="1">VLOOKUP(X295,Values!$H$2:$I$15,2,FALSE)</f>
        <v>#NAME?</v>
      </c>
    </row>
    <row r="296" spans="1:53" s="706" customFormat="1" ht="13.8" x14ac:dyDescent="0.3">
      <c r="A296" s="707">
        <v>41961</v>
      </c>
      <c r="B296" s="915" t="s">
        <v>8322</v>
      </c>
      <c r="C296" s="916" t="s">
        <v>127</v>
      </c>
      <c r="D296" s="709">
        <v>500</v>
      </c>
      <c r="E296" s="708" t="s">
        <v>2331</v>
      </c>
      <c r="F296" s="710">
        <v>49269</v>
      </c>
      <c r="G296" s="711" t="s">
        <v>8321</v>
      </c>
      <c r="H296" s="712" t="s">
        <v>144</v>
      </c>
      <c r="I296" s="761" t="s">
        <v>946</v>
      </c>
      <c r="J296" s="761" t="s">
        <v>3627</v>
      </c>
      <c r="K296" s="712">
        <v>-10</v>
      </c>
      <c r="L296" s="714"/>
      <c r="M296" s="712"/>
      <c r="N296" s="706" t="s">
        <v>132</v>
      </c>
      <c r="O296" s="712">
        <v>2.6</v>
      </c>
      <c r="P296" s="708" t="s">
        <v>2042</v>
      </c>
      <c r="Q296" s="714"/>
      <c r="R296" s="708">
        <v>6</v>
      </c>
      <c r="S296" s="708" t="s">
        <v>8351</v>
      </c>
      <c r="T296" s="715" t="str">
        <f t="shared" si="62"/>
        <v>EK6129945 Corp</v>
      </c>
      <c r="U296" s="716" t="e">
        <f ca="1">_xll.BDP($T296,$U$1)</f>
        <v>#NAME?</v>
      </c>
      <c r="V296" s="715">
        <f t="shared" si="63"/>
        <v>11</v>
      </c>
      <c r="W296" s="715">
        <f t="shared" si="64"/>
        <v>47</v>
      </c>
      <c r="X296" s="717" t="e">
        <f ca="1">_xll.BDP($T296,X$1)</f>
        <v>#NAME?</v>
      </c>
      <c r="Y296" s="717" t="e">
        <f ca="1">_xll.BDP($T296,$Y$1)</f>
        <v>#NAME?</v>
      </c>
      <c r="Z296" s="717" t="e">
        <f ca="1">_xll.BDP($T296,Z$1)</f>
        <v>#NAME?</v>
      </c>
      <c r="AA296" s="718" t="e">
        <f ca="1">IF(Z296="FLOATING",J296,(_xll.BDP($T296,AA$1)/100))</f>
        <v>#NAME?</v>
      </c>
      <c r="AB296" s="719" t="e">
        <f ca="1">_xll.BDP(T296,$AB$1)</f>
        <v>#NAME?</v>
      </c>
      <c r="AC296" s="720" t="e">
        <f ca="1">_xll.BDP($T296,AC$1)</f>
        <v>#NAME?</v>
      </c>
      <c r="AD296" s="719" t="e">
        <f ca="1">_xll.BDP($T296,AD$1)</f>
        <v>#NAME?</v>
      </c>
      <c r="AE296" s="715" t="e">
        <f ca="1">_xll.BDP($T296,AE$1)</f>
        <v>#NAME?</v>
      </c>
      <c r="AF296" s="719" t="e">
        <f ca="1">_xll.BDP($T296,AF$1)</f>
        <v>#NAME?</v>
      </c>
      <c r="AG296" s="719" t="e">
        <f ca="1">VLOOKUP(AE296,Values!$A$1:$C$12,2,FALSE)</f>
        <v>#NAME?</v>
      </c>
      <c r="AH296" s="716" t="e">
        <f ca="1">_xll.BDP($T296,$AH$1)</f>
        <v>#NAME?</v>
      </c>
      <c r="AI296" s="716" t="e">
        <f ca="1">_xll.BDP($T296,$AI$1)</f>
        <v>#NAME?</v>
      </c>
      <c r="AJ296" s="716" t="e">
        <f ca="1">_xll.BDP($T296,$AJ$1)</f>
        <v>#NAME?</v>
      </c>
      <c r="AK296" s="721" t="e">
        <f ca="1">VLOOKUP(AJ296,Values!$E$2:$F$8,2,)</f>
        <v>#NAME?</v>
      </c>
      <c r="AL296" s="719" t="e">
        <f ca="1">_xll.BDP($T296,$AL$1)</f>
        <v>#NAME?</v>
      </c>
      <c r="AM296" s="719" t="e">
        <f ca="1">_xll.BDP($T296,$AM$1)</f>
        <v>#NAME?</v>
      </c>
      <c r="AN296" s="719" t="e">
        <f ca="1">_xll.BDP($T296,$AN$1)</f>
        <v>#NAME?</v>
      </c>
      <c r="AO296" s="719" t="str">
        <f t="shared" si="65"/>
        <v>20yr</v>
      </c>
      <c r="AP296" s="775" t="e">
        <f ca="1">_xll.BDP(T296,"YRS_TO_MTY_ISSUE")</f>
        <v>#NAME?</v>
      </c>
      <c r="AQ296" s="794">
        <f t="shared" si="66"/>
        <v>20</v>
      </c>
      <c r="AR296" s="795">
        <v>20</v>
      </c>
      <c r="AS296" s="719" t="e">
        <f ca="1">_xll.BDP($T296,AS$1)</f>
        <v>#NAME?</v>
      </c>
      <c r="AT296" s="719" t="e">
        <f ca="1">_xll.BDP(T296,$AT$1)</f>
        <v>#NAME?</v>
      </c>
      <c r="AU296" s="719" t="e">
        <f ca="1">_xll.BDP(T296,$AU$1)</f>
        <v>#NAME?</v>
      </c>
      <c r="AV296" s="719" t="e">
        <f ca="1">_xll.BDP($T296,AV$1)</f>
        <v>#NAME?</v>
      </c>
      <c r="AW296" s="719" t="e">
        <f t="shared" ca="1" si="67"/>
        <v>#NAME?</v>
      </c>
      <c r="AX296" s="719" t="e">
        <f ca="1">_xll.BDP(T296,$AX$1)</f>
        <v>#NAME?</v>
      </c>
      <c r="AY296" s="719" t="e">
        <f t="shared" ca="1" si="68"/>
        <v>#NAME?</v>
      </c>
      <c r="AZ296" s="719" t="e">
        <f t="shared" ca="1" si="69"/>
        <v>#NAME?</v>
      </c>
      <c r="BA296" s="719" t="e">
        <f ca="1">VLOOKUP(X296,Values!$H$2:$I$15,2,FALSE)</f>
        <v>#NAME?</v>
      </c>
    </row>
    <row r="297" spans="1:53" s="706" customFormat="1" ht="13.8" x14ac:dyDescent="0.3">
      <c r="A297" s="707">
        <v>41961</v>
      </c>
      <c r="B297" s="915" t="s">
        <v>8323</v>
      </c>
      <c r="C297" s="916" t="s">
        <v>127</v>
      </c>
      <c r="D297" s="709">
        <v>500</v>
      </c>
      <c r="E297" s="708" t="s">
        <v>836</v>
      </c>
      <c r="F297" s="710">
        <v>52922</v>
      </c>
      <c r="G297" s="711" t="s">
        <v>8321</v>
      </c>
      <c r="H297" s="712" t="s">
        <v>123</v>
      </c>
      <c r="I297" s="761" t="s">
        <v>467</v>
      </c>
      <c r="J297" s="761" t="s">
        <v>5577</v>
      </c>
      <c r="K297" s="712">
        <v>-10</v>
      </c>
      <c r="L297" s="714"/>
      <c r="M297" s="712"/>
      <c r="N297" s="706" t="s">
        <v>692</v>
      </c>
      <c r="O297" s="712">
        <v>3.4</v>
      </c>
      <c r="P297" s="708" t="s">
        <v>2042</v>
      </c>
      <c r="Q297" s="714"/>
      <c r="R297" s="708">
        <v>6</v>
      </c>
      <c r="S297" s="708" t="s">
        <v>8352</v>
      </c>
      <c r="T297" s="715" t="str">
        <f t="shared" si="62"/>
        <v>EK6130000 Corp</v>
      </c>
      <c r="U297" s="716" t="e">
        <f ca="1">_xll.BDP($T297,$U$1)</f>
        <v>#NAME?</v>
      </c>
      <c r="V297" s="715">
        <f t="shared" si="63"/>
        <v>11</v>
      </c>
      <c r="W297" s="715">
        <f t="shared" si="64"/>
        <v>47</v>
      </c>
      <c r="X297" s="717" t="e">
        <f ca="1">_xll.BDP($T297,X$1)</f>
        <v>#NAME?</v>
      </c>
      <c r="Y297" s="717" t="e">
        <f ca="1">_xll.BDP($T297,$Y$1)</f>
        <v>#NAME?</v>
      </c>
      <c r="Z297" s="717" t="e">
        <f ca="1">_xll.BDP($T297,Z$1)</f>
        <v>#NAME?</v>
      </c>
      <c r="AA297" s="718" t="e">
        <f ca="1">IF(Z297="FLOATING",J297,(_xll.BDP($T297,AA$1)/100))</f>
        <v>#NAME?</v>
      </c>
      <c r="AB297" s="719" t="e">
        <f ca="1">_xll.BDP(T297,$AB$1)</f>
        <v>#NAME?</v>
      </c>
      <c r="AC297" s="720" t="e">
        <f ca="1">_xll.BDP($T297,AC$1)</f>
        <v>#NAME?</v>
      </c>
      <c r="AD297" s="719" t="e">
        <f ca="1">_xll.BDP($T297,AD$1)</f>
        <v>#NAME?</v>
      </c>
      <c r="AE297" s="715" t="e">
        <f ca="1">_xll.BDP($T297,AE$1)</f>
        <v>#NAME?</v>
      </c>
      <c r="AF297" s="719" t="e">
        <f ca="1">_xll.BDP($T297,AF$1)</f>
        <v>#NAME?</v>
      </c>
      <c r="AG297" s="719" t="e">
        <f ca="1">VLOOKUP(AE297,Values!$A$1:$C$12,2,FALSE)</f>
        <v>#NAME?</v>
      </c>
      <c r="AH297" s="716" t="e">
        <f ca="1">_xll.BDP($T297,$AH$1)</f>
        <v>#NAME?</v>
      </c>
      <c r="AI297" s="716" t="e">
        <f ca="1">_xll.BDP($T297,$AI$1)</f>
        <v>#NAME?</v>
      </c>
      <c r="AJ297" s="716" t="e">
        <f ca="1">_xll.BDP($T297,$AJ$1)</f>
        <v>#NAME?</v>
      </c>
      <c r="AK297" s="721" t="e">
        <f ca="1">VLOOKUP(AJ297,Values!$E$2:$F$8,2,)</f>
        <v>#NAME?</v>
      </c>
      <c r="AL297" s="719" t="e">
        <f ca="1">_xll.BDP($T297,$AL$1)</f>
        <v>#NAME?</v>
      </c>
      <c r="AM297" s="719" t="e">
        <f ca="1">_xll.BDP($T297,$AM$1)</f>
        <v>#NAME?</v>
      </c>
      <c r="AN297" s="719" t="e">
        <f ca="1">_xll.BDP($T297,$AN$1)</f>
        <v>#NAME?</v>
      </c>
      <c r="AO297" s="719" t="str">
        <f t="shared" si="65"/>
        <v xml:space="preserve">30yr </v>
      </c>
      <c r="AP297" s="775" t="e">
        <f ca="1">_xll.BDP(T297,"YRS_TO_MTY_ISSUE")</f>
        <v>#NAME?</v>
      </c>
      <c r="AQ297" s="794">
        <f t="shared" si="66"/>
        <v>30</v>
      </c>
      <c r="AR297" s="795">
        <v>30</v>
      </c>
      <c r="AS297" s="719" t="e">
        <f ca="1">_xll.BDP($T297,AS$1)</f>
        <v>#NAME?</v>
      </c>
      <c r="AT297" s="719" t="e">
        <f ca="1">_xll.BDP(T297,$AT$1)</f>
        <v>#NAME?</v>
      </c>
      <c r="AU297" s="719" t="e">
        <f ca="1">_xll.BDP(T297,$AU$1)</f>
        <v>#NAME?</v>
      </c>
      <c r="AV297" s="719" t="e">
        <f ca="1">_xll.BDP($T297,AV$1)</f>
        <v>#NAME?</v>
      </c>
      <c r="AW297" s="719" t="e">
        <f t="shared" ca="1" si="67"/>
        <v>#NAME?</v>
      </c>
      <c r="AX297" s="719" t="e">
        <f ca="1">_xll.BDP(T297,$AX$1)</f>
        <v>#NAME?</v>
      </c>
      <c r="AY297" s="719" t="e">
        <f t="shared" ca="1" si="68"/>
        <v>#NAME?</v>
      </c>
      <c r="AZ297" s="719" t="e">
        <f t="shared" ca="1" si="69"/>
        <v>#NAME?</v>
      </c>
      <c r="BA297" s="719" t="e">
        <f ca="1">VLOOKUP(X297,Values!$H$2:$I$15,2,FALSE)</f>
        <v>#NAME?</v>
      </c>
    </row>
    <row r="298" spans="1:53" s="706" customFormat="1" ht="13.8" x14ac:dyDescent="0.3">
      <c r="A298" s="707">
        <v>41961</v>
      </c>
      <c r="B298" s="915" t="s">
        <v>916</v>
      </c>
      <c r="C298" s="916" t="s">
        <v>121</v>
      </c>
      <c r="D298" s="709">
        <v>400</v>
      </c>
      <c r="E298" s="708" t="s">
        <v>12</v>
      </c>
      <c r="F298" s="710">
        <v>43063</v>
      </c>
      <c r="G298" s="711" t="s">
        <v>384</v>
      </c>
      <c r="H298" s="712" t="s">
        <v>2299</v>
      </c>
      <c r="I298" s="761" t="s">
        <v>3656</v>
      </c>
      <c r="J298" s="761" t="s">
        <v>8324</v>
      </c>
      <c r="K298" s="712">
        <v>-7.5</v>
      </c>
      <c r="L298" s="714"/>
      <c r="M298" s="712"/>
      <c r="N298" s="706" t="s">
        <v>411</v>
      </c>
      <c r="O298" s="712">
        <v>1.5</v>
      </c>
      <c r="P298" s="708" t="s">
        <v>1933</v>
      </c>
      <c r="Q298" s="714"/>
      <c r="R298" s="708">
        <v>7</v>
      </c>
      <c r="S298" s="708" t="s">
        <v>8353</v>
      </c>
      <c r="T298" s="715" t="str">
        <f t="shared" si="62"/>
        <v>EK6128863 Corp</v>
      </c>
      <c r="U298" s="716" t="e">
        <f ca="1">_xll.BDP($T298,$U$1)</f>
        <v>#NAME?</v>
      </c>
      <c r="V298" s="715">
        <f t="shared" si="63"/>
        <v>11</v>
      </c>
      <c r="W298" s="715">
        <f t="shared" si="64"/>
        <v>47</v>
      </c>
      <c r="X298" s="717" t="e">
        <f ca="1">_xll.BDP($T298,X$1)</f>
        <v>#NAME?</v>
      </c>
      <c r="Y298" s="717" t="e">
        <f ca="1">_xll.BDP($T298,$Y$1)</f>
        <v>#NAME?</v>
      </c>
      <c r="Z298" s="717" t="e">
        <f ca="1">_xll.BDP($T298,Z$1)</f>
        <v>#NAME?</v>
      </c>
      <c r="AA298" s="718" t="e">
        <f ca="1">IF(Z298="FLOATING",J298,(_xll.BDP($T298,AA$1)/100))</f>
        <v>#NAME?</v>
      </c>
      <c r="AB298" s="719" t="e">
        <f ca="1">_xll.BDP(T298,$AB$1)</f>
        <v>#NAME?</v>
      </c>
      <c r="AC298" s="720" t="e">
        <f ca="1">_xll.BDP($T298,AC$1)</f>
        <v>#NAME?</v>
      </c>
      <c r="AD298" s="719" t="e">
        <f ca="1">_xll.BDP($T298,AD$1)</f>
        <v>#NAME?</v>
      </c>
      <c r="AE298" s="715" t="e">
        <f ca="1">_xll.BDP($T298,AE$1)</f>
        <v>#NAME?</v>
      </c>
      <c r="AF298" s="719" t="e">
        <f ca="1">_xll.BDP($T298,AF$1)</f>
        <v>#NAME?</v>
      </c>
      <c r="AG298" s="719" t="e">
        <f ca="1">VLOOKUP(AE298,Values!$A$1:$C$12,2,FALSE)</f>
        <v>#NAME?</v>
      </c>
      <c r="AH298" s="716" t="e">
        <f ca="1">_xll.BDP($T298,$AH$1)</f>
        <v>#NAME?</v>
      </c>
      <c r="AI298" s="716" t="e">
        <f ca="1">_xll.BDP($T298,$AI$1)</f>
        <v>#NAME?</v>
      </c>
      <c r="AJ298" s="716" t="e">
        <f ca="1">_xll.BDP($T298,$AJ$1)</f>
        <v>#NAME?</v>
      </c>
      <c r="AK298" s="721" t="e">
        <f ca="1">VLOOKUP(AJ298,Values!$E$2:$F$8,2,)</f>
        <v>#NAME?</v>
      </c>
      <c r="AL298" s="719" t="e">
        <f ca="1">_xll.BDP($T298,$AL$1)</f>
        <v>#NAME?</v>
      </c>
      <c r="AM298" s="719" t="e">
        <f ca="1">_xll.BDP($T298,$AM$1)</f>
        <v>#NAME?</v>
      </c>
      <c r="AN298" s="719" t="e">
        <f ca="1">_xll.BDP($T298,$AN$1)</f>
        <v>#NAME?</v>
      </c>
      <c r="AO298" s="719" t="str">
        <f t="shared" si="65"/>
        <v>3yr</v>
      </c>
      <c r="AP298" s="775" t="e">
        <f ca="1">_xll.BDP(T298,"YRS_TO_MTY_ISSUE")</f>
        <v>#NAME?</v>
      </c>
      <c r="AQ298" s="794">
        <f t="shared" si="66"/>
        <v>3</v>
      </c>
      <c r="AR298" s="795">
        <v>3</v>
      </c>
      <c r="AS298" s="719" t="e">
        <f ca="1">_xll.BDP($T298,AS$1)</f>
        <v>#NAME?</v>
      </c>
      <c r="AT298" s="719" t="e">
        <f ca="1">_xll.BDP(T298,$AT$1)</f>
        <v>#NAME?</v>
      </c>
      <c r="AU298" s="719" t="e">
        <f ca="1">_xll.BDP(T298,$AU$1)</f>
        <v>#NAME?</v>
      </c>
      <c r="AV298" s="719" t="e">
        <f ca="1">_xll.BDP($T298,AV$1)</f>
        <v>#NAME?</v>
      </c>
      <c r="AW298" s="719" t="e">
        <f t="shared" ca="1" si="67"/>
        <v>#NAME?</v>
      </c>
      <c r="AX298" s="719" t="e">
        <f ca="1">_xll.BDP(T298,$AX$1)</f>
        <v>#NAME?</v>
      </c>
      <c r="AY298" s="719" t="e">
        <f t="shared" ca="1" si="68"/>
        <v>#NAME?</v>
      </c>
      <c r="AZ298" s="719" t="e">
        <f t="shared" ca="1" si="69"/>
        <v>#NAME?</v>
      </c>
      <c r="BA298" s="719" t="e">
        <f ca="1">VLOOKUP(X298,Values!$H$2:$I$15,2,FALSE)</f>
        <v>#NAME?</v>
      </c>
    </row>
    <row r="299" spans="1:53" s="706" customFormat="1" ht="13.8" x14ac:dyDescent="0.3">
      <c r="A299" s="707">
        <v>41961</v>
      </c>
      <c r="B299" s="915" t="s">
        <v>8325</v>
      </c>
      <c r="C299" s="916" t="s">
        <v>121</v>
      </c>
      <c r="D299" s="709">
        <v>1600</v>
      </c>
      <c r="E299" s="708" t="s">
        <v>12</v>
      </c>
      <c r="F299" s="710">
        <v>43063</v>
      </c>
      <c r="G299" s="711" t="s">
        <v>384</v>
      </c>
      <c r="H299" s="712" t="s">
        <v>4667</v>
      </c>
      <c r="I299" s="761" t="s">
        <v>8326</v>
      </c>
      <c r="J299" s="761" t="s">
        <v>642</v>
      </c>
      <c r="K299" s="712">
        <v>-7.5</v>
      </c>
      <c r="L299" s="714"/>
      <c r="M299" s="712"/>
      <c r="N299" s="706" t="s">
        <v>71</v>
      </c>
      <c r="O299" s="712">
        <v>1.25</v>
      </c>
      <c r="P299" s="708" t="s">
        <v>1933</v>
      </c>
      <c r="Q299" s="714"/>
      <c r="R299" s="708">
        <v>7</v>
      </c>
      <c r="S299" s="708" t="s">
        <v>8354</v>
      </c>
      <c r="T299" s="715" t="str">
        <f t="shared" si="62"/>
        <v>EK6128749 Corp</v>
      </c>
      <c r="U299" s="716" t="e">
        <f ca="1">_xll.BDP($T299,$U$1)</f>
        <v>#NAME?</v>
      </c>
      <c r="V299" s="715">
        <f t="shared" si="63"/>
        <v>11</v>
      </c>
      <c r="W299" s="715">
        <f t="shared" si="64"/>
        <v>47</v>
      </c>
      <c r="X299" s="717" t="e">
        <f ca="1">_xll.BDP($T299,X$1)</f>
        <v>#NAME?</v>
      </c>
      <c r="Y299" s="717" t="e">
        <f ca="1">_xll.BDP($T299,$Y$1)</f>
        <v>#NAME?</v>
      </c>
      <c r="Z299" s="717" t="e">
        <f ca="1">_xll.BDP($T299,Z$1)</f>
        <v>#NAME?</v>
      </c>
      <c r="AA299" s="718" t="e">
        <f ca="1">IF(Z299="FLOATING",J299,(_xll.BDP($T299,AA$1)/100))</f>
        <v>#NAME?</v>
      </c>
      <c r="AB299" s="719" t="e">
        <f ca="1">_xll.BDP(T299,$AB$1)</f>
        <v>#NAME?</v>
      </c>
      <c r="AC299" s="720" t="e">
        <f ca="1">_xll.BDP($T299,AC$1)</f>
        <v>#NAME?</v>
      </c>
      <c r="AD299" s="719" t="e">
        <f ca="1">_xll.BDP($T299,AD$1)</f>
        <v>#NAME?</v>
      </c>
      <c r="AE299" s="715" t="e">
        <f ca="1">_xll.BDP($T299,AE$1)</f>
        <v>#NAME?</v>
      </c>
      <c r="AF299" s="719" t="e">
        <f ca="1">_xll.BDP($T299,AF$1)</f>
        <v>#NAME?</v>
      </c>
      <c r="AG299" s="719" t="e">
        <f ca="1">VLOOKUP(AE299,Values!$A$1:$C$12,2,FALSE)</f>
        <v>#NAME?</v>
      </c>
      <c r="AH299" s="716" t="e">
        <f ca="1">_xll.BDP($T299,$AH$1)</f>
        <v>#NAME?</v>
      </c>
      <c r="AI299" s="716" t="e">
        <f ca="1">_xll.BDP($T299,$AI$1)</f>
        <v>#NAME?</v>
      </c>
      <c r="AJ299" s="716" t="e">
        <f ca="1">_xll.BDP($T299,$AJ$1)</f>
        <v>#NAME?</v>
      </c>
      <c r="AK299" s="721" t="e">
        <f ca="1">VLOOKUP(AJ299,Values!$E$2:$F$8,2,)</f>
        <v>#NAME?</v>
      </c>
      <c r="AL299" s="719" t="e">
        <f ca="1">_xll.BDP($T299,$AL$1)</f>
        <v>#NAME?</v>
      </c>
      <c r="AM299" s="719" t="e">
        <f ca="1">_xll.BDP($T299,$AM$1)</f>
        <v>#NAME?</v>
      </c>
      <c r="AN299" s="719" t="e">
        <f ca="1">_xll.BDP($T299,$AN$1)</f>
        <v>#NAME?</v>
      </c>
      <c r="AO299" s="719" t="str">
        <f t="shared" si="65"/>
        <v>3yr</v>
      </c>
      <c r="AP299" s="775" t="e">
        <f ca="1">_xll.BDP(T299,"YRS_TO_MTY_ISSUE")</f>
        <v>#NAME?</v>
      </c>
      <c r="AQ299" s="794">
        <f t="shared" si="66"/>
        <v>3</v>
      </c>
      <c r="AR299" s="795">
        <v>3</v>
      </c>
      <c r="AS299" s="719" t="e">
        <f ca="1">_xll.BDP($T299,AS$1)</f>
        <v>#NAME?</v>
      </c>
      <c r="AT299" s="719" t="e">
        <f ca="1">_xll.BDP(T299,$AT$1)</f>
        <v>#NAME?</v>
      </c>
      <c r="AU299" s="719" t="e">
        <f ca="1">_xll.BDP(T299,$AU$1)</f>
        <v>#NAME?</v>
      </c>
      <c r="AV299" s="719" t="e">
        <f ca="1">_xll.BDP($T299,AV$1)</f>
        <v>#NAME?</v>
      </c>
      <c r="AW299" s="719" t="e">
        <f t="shared" ca="1" si="67"/>
        <v>#NAME?</v>
      </c>
      <c r="AX299" s="719" t="e">
        <f ca="1">_xll.BDP(T299,$AX$1)</f>
        <v>#NAME?</v>
      </c>
      <c r="AY299" s="719" t="e">
        <f t="shared" ca="1" si="68"/>
        <v>#NAME?</v>
      </c>
      <c r="AZ299" s="719" t="e">
        <f t="shared" ca="1" si="69"/>
        <v>#NAME?</v>
      </c>
      <c r="BA299" s="719" t="e">
        <f ca="1">VLOOKUP(X299,Values!$H$2:$I$15,2,FALSE)</f>
        <v>#NAME?</v>
      </c>
    </row>
    <row r="300" spans="1:53" s="706" customFormat="1" ht="13.8" x14ac:dyDescent="0.3">
      <c r="A300" s="707">
        <v>41961</v>
      </c>
      <c r="B300" s="915" t="s">
        <v>8328</v>
      </c>
      <c r="C300" s="916" t="s">
        <v>235</v>
      </c>
      <c r="D300" s="709">
        <v>250</v>
      </c>
      <c r="E300" s="708" t="s">
        <v>66</v>
      </c>
      <c r="F300" s="710">
        <v>45641</v>
      </c>
      <c r="G300" s="711" t="s">
        <v>8329</v>
      </c>
      <c r="H300" s="712" t="s">
        <v>8330</v>
      </c>
      <c r="I300" s="761"/>
      <c r="J300" s="761" t="s">
        <v>270</v>
      </c>
      <c r="K300" s="712">
        <v>-10</v>
      </c>
      <c r="L300" s="714"/>
      <c r="M300" s="712"/>
      <c r="N300" s="706" t="s">
        <v>4377</v>
      </c>
      <c r="O300" s="712">
        <v>3.2</v>
      </c>
      <c r="P300" s="708" t="s">
        <v>8331</v>
      </c>
      <c r="Q300" s="714"/>
      <c r="R300" s="708">
        <v>3</v>
      </c>
      <c r="S300" s="708" t="s">
        <v>8356</v>
      </c>
      <c r="T300" s="715" t="str">
        <f t="shared" si="62"/>
        <v>EK6129226 Corp</v>
      </c>
      <c r="U300" s="716" t="e">
        <f ca="1">_xll.BDP($T300,$U$1)</f>
        <v>#NAME?</v>
      </c>
      <c r="V300" s="715">
        <f t="shared" si="63"/>
        <v>11</v>
      </c>
      <c r="W300" s="715">
        <f t="shared" si="64"/>
        <v>47</v>
      </c>
      <c r="X300" s="717" t="e">
        <f ca="1">_xll.BDP($T300,X$1)</f>
        <v>#NAME?</v>
      </c>
      <c r="Y300" s="717" t="e">
        <f ca="1">_xll.BDP($T300,$Y$1)</f>
        <v>#NAME?</v>
      </c>
      <c r="Z300" s="717" t="e">
        <f ca="1">_xll.BDP($T300,Z$1)</f>
        <v>#NAME?</v>
      </c>
      <c r="AA300" s="718" t="e">
        <f ca="1">IF(Z300="FLOATING",J300,(_xll.BDP($T300,AA$1)/100))</f>
        <v>#NAME?</v>
      </c>
      <c r="AB300" s="719" t="e">
        <f ca="1">_xll.BDP(T300,$AB$1)</f>
        <v>#NAME?</v>
      </c>
      <c r="AC300" s="720" t="e">
        <f ca="1">_xll.BDP($T300,AC$1)</f>
        <v>#NAME?</v>
      </c>
      <c r="AD300" s="719" t="e">
        <f ca="1">_xll.BDP($T300,AD$1)</f>
        <v>#NAME?</v>
      </c>
      <c r="AE300" s="715" t="e">
        <f ca="1">_xll.BDP($T300,AE$1)</f>
        <v>#NAME?</v>
      </c>
      <c r="AF300" s="719" t="e">
        <f ca="1">_xll.BDP($T300,AF$1)</f>
        <v>#NAME?</v>
      </c>
      <c r="AG300" s="719" t="e">
        <f ca="1">VLOOKUP(AE300,Values!$A$1:$C$12,2,FALSE)</f>
        <v>#NAME?</v>
      </c>
      <c r="AH300" s="716" t="e">
        <f ca="1">_xll.BDP($T300,$AH$1)</f>
        <v>#NAME?</v>
      </c>
      <c r="AI300" s="716" t="e">
        <f ca="1">_xll.BDP($T300,$AI$1)</f>
        <v>#NAME?</v>
      </c>
      <c r="AJ300" s="716" t="e">
        <f ca="1">_xll.BDP($T300,$AJ$1)</f>
        <v>#NAME?</v>
      </c>
      <c r="AK300" s="721" t="e">
        <f ca="1">VLOOKUP(AJ300,Values!$E$2:$F$8,2,)</f>
        <v>#NAME?</v>
      </c>
      <c r="AL300" s="719" t="e">
        <f ca="1">_xll.BDP($T300,$AL$1)</f>
        <v>#NAME?</v>
      </c>
      <c r="AM300" s="719" t="e">
        <f ca="1">_xll.BDP($T300,$AM$1)</f>
        <v>#NAME?</v>
      </c>
      <c r="AN300" s="719" t="e">
        <f ca="1">_xll.BDP($T300,$AN$1)</f>
        <v>#NAME?</v>
      </c>
      <c r="AO300" s="719" t="str">
        <f t="shared" si="65"/>
        <v>10yr</v>
      </c>
      <c r="AP300" s="775" t="e">
        <f ca="1">_xll.BDP(T300,"YRS_TO_MTY_ISSUE")</f>
        <v>#NAME?</v>
      </c>
      <c r="AQ300" s="794">
        <f t="shared" si="66"/>
        <v>10</v>
      </c>
      <c r="AR300" s="795">
        <v>10</v>
      </c>
      <c r="AS300" s="719" t="e">
        <f ca="1">_xll.BDP($T300,AS$1)</f>
        <v>#NAME?</v>
      </c>
      <c r="AT300" s="719" t="e">
        <f ca="1">_xll.BDP(T300,$AT$1)</f>
        <v>#NAME?</v>
      </c>
      <c r="AU300" s="719" t="e">
        <f ca="1">_xll.BDP(T300,$AU$1)</f>
        <v>#NAME?</v>
      </c>
      <c r="AV300" s="719" t="e">
        <f ca="1">_xll.BDP($T300,AV$1)</f>
        <v>#NAME?</v>
      </c>
      <c r="AW300" s="719" t="e">
        <f t="shared" ca="1" si="67"/>
        <v>#NAME?</v>
      </c>
      <c r="AX300" s="719" t="e">
        <f ca="1">_xll.BDP(T300,$AX$1)</f>
        <v>#NAME?</v>
      </c>
      <c r="AY300" s="719" t="e">
        <f t="shared" ca="1" si="68"/>
        <v>#NAME?</v>
      </c>
      <c r="AZ300" s="719" t="e">
        <f t="shared" ca="1" si="69"/>
        <v>#NAME?</v>
      </c>
      <c r="BA300" s="719" t="e">
        <f ca="1">VLOOKUP(X300,Values!$H$2:$I$15,2,FALSE)</f>
        <v>#NAME?</v>
      </c>
    </row>
    <row r="301" spans="1:53" s="706" customFormat="1" ht="13.8" x14ac:dyDescent="0.3">
      <c r="A301" s="707">
        <v>41961</v>
      </c>
      <c r="B301" s="915" t="s">
        <v>8332</v>
      </c>
      <c r="C301" s="916" t="s">
        <v>3813</v>
      </c>
      <c r="D301" s="709">
        <v>250</v>
      </c>
      <c r="E301" s="708" t="s">
        <v>6118</v>
      </c>
      <c r="F301" s="710">
        <v>52977</v>
      </c>
      <c r="G301" s="711" t="s">
        <v>8333</v>
      </c>
      <c r="H301" s="712" t="s">
        <v>1632</v>
      </c>
      <c r="I301" s="761" t="s">
        <v>8334</v>
      </c>
      <c r="J301" s="761" t="s">
        <v>8335</v>
      </c>
      <c r="K301" s="712">
        <v>-20.5</v>
      </c>
      <c r="L301" s="714"/>
      <c r="M301" s="712"/>
      <c r="N301" s="706" t="s">
        <v>8336</v>
      </c>
      <c r="O301" s="712">
        <v>2.1</v>
      </c>
      <c r="P301" s="708" t="s">
        <v>1933</v>
      </c>
      <c r="Q301" s="714"/>
      <c r="R301" s="708">
        <v>7</v>
      </c>
      <c r="S301" s="708" t="s">
        <v>8357</v>
      </c>
      <c r="T301" s="715" t="str">
        <f t="shared" si="62"/>
        <v>EK6130364 Corp</v>
      </c>
      <c r="U301" s="716" t="e">
        <f ca="1">_xll.BDP($T301,$U$1)</f>
        <v>#NAME?</v>
      </c>
      <c r="V301" s="715">
        <f t="shared" si="63"/>
        <v>11</v>
      </c>
      <c r="W301" s="715">
        <f t="shared" si="64"/>
        <v>47</v>
      </c>
      <c r="X301" s="717" t="e">
        <f ca="1">_xll.BDP($T301,X$1)</f>
        <v>#NAME?</v>
      </c>
      <c r="Y301" s="717" t="e">
        <f ca="1">_xll.BDP($T301,$Y$1)</f>
        <v>#NAME?</v>
      </c>
      <c r="Z301" s="717" t="e">
        <f ca="1">_xll.BDP($T301,Z$1)</f>
        <v>#NAME?</v>
      </c>
      <c r="AA301" s="718" t="e">
        <f ca="1">IF(Z301="FLOATING",J301,(_xll.BDP($T301,AA$1)/100))</f>
        <v>#NAME?</v>
      </c>
      <c r="AB301" s="719" t="e">
        <f ca="1">_xll.BDP(T301,$AB$1)</f>
        <v>#NAME?</v>
      </c>
      <c r="AC301" s="720" t="e">
        <f ca="1">_xll.BDP($T301,AC$1)</f>
        <v>#NAME?</v>
      </c>
      <c r="AD301" s="719" t="e">
        <f ca="1">_xll.BDP($T301,AD$1)</f>
        <v>#NAME?</v>
      </c>
      <c r="AE301" s="715" t="e">
        <f ca="1">_xll.BDP($T301,AE$1)</f>
        <v>#NAME?</v>
      </c>
      <c r="AF301" s="719" t="e">
        <f ca="1">_xll.BDP($T301,AF$1)</f>
        <v>#NAME?</v>
      </c>
      <c r="AG301" s="719" t="e">
        <f ca="1">VLOOKUP(AE301,Values!$A$1:$C$12,2,FALSE)</f>
        <v>#NAME?</v>
      </c>
      <c r="AH301" s="716" t="e">
        <f ca="1">_xll.BDP($T301,$AH$1)</f>
        <v>#NAME?</v>
      </c>
      <c r="AI301" s="716" t="e">
        <f ca="1">_xll.BDP($T301,$AI$1)</f>
        <v>#NAME?</v>
      </c>
      <c r="AJ301" s="716" t="e">
        <f ca="1">_xll.BDP($T301,$AJ$1)</f>
        <v>#NAME?</v>
      </c>
      <c r="AK301" s="721" t="e">
        <f ca="1">VLOOKUP(AJ301,Values!$E$2:$F$8,2,)</f>
        <v>#NAME?</v>
      </c>
      <c r="AL301" s="719" t="e">
        <f ca="1">_xll.BDP($T301,$AL$1)</f>
        <v>#NAME?</v>
      </c>
      <c r="AM301" s="719" t="e">
        <f ca="1">_xll.BDP($T301,$AM$1)</f>
        <v>#NAME?</v>
      </c>
      <c r="AN301" s="719" t="e">
        <f ca="1">_xll.BDP($T301,$AN$1)</f>
        <v>#NAME?</v>
      </c>
      <c r="AO301" s="719" t="str">
        <f t="shared" si="65"/>
        <v>30nc10</v>
      </c>
      <c r="AP301" s="775" t="e">
        <f ca="1">_xll.BDP(T301,"YRS_TO_MTY_ISSUE")</f>
        <v>#NAME?</v>
      </c>
      <c r="AQ301" s="794">
        <f t="shared" si="66"/>
        <v>31</v>
      </c>
      <c r="AR301" s="795">
        <v>30</v>
      </c>
      <c r="AS301" s="719" t="e">
        <f ca="1">_xll.BDP($T301,AS$1)</f>
        <v>#NAME?</v>
      </c>
      <c r="AT301" s="719" t="e">
        <f ca="1">_xll.BDP(T301,$AT$1)</f>
        <v>#NAME?</v>
      </c>
      <c r="AU301" s="719" t="e">
        <f ca="1">_xll.BDP(T301,$AU$1)</f>
        <v>#NAME?</v>
      </c>
      <c r="AV301" s="719" t="e">
        <f ca="1">_xll.BDP($T301,AV$1)</f>
        <v>#NAME?</v>
      </c>
      <c r="AW301" s="719" t="e">
        <f t="shared" ca="1" si="67"/>
        <v>#NAME?</v>
      </c>
      <c r="AX301" s="719" t="e">
        <f ca="1">_xll.BDP(T301,$AX$1)</f>
        <v>#NAME?</v>
      </c>
      <c r="AY301" s="719" t="e">
        <f t="shared" ca="1" si="68"/>
        <v>#NAME?</v>
      </c>
      <c r="AZ301" s="719" t="e">
        <f t="shared" ca="1" si="69"/>
        <v>#NAME?</v>
      </c>
      <c r="BA301" s="719" t="e">
        <f ca="1">VLOOKUP(X301,Values!$H$2:$I$15,2,FALSE)</f>
        <v>#NAME?</v>
      </c>
    </row>
    <row r="302" spans="1:53" s="706" customFormat="1" ht="13.8" x14ac:dyDescent="0.3">
      <c r="A302" s="707">
        <v>41961</v>
      </c>
      <c r="B302" s="915" t="s">
        <v>8339</v>
      </c>
      <c r="C302" s="916" t="s">
        <v>8340</v>
      </c>
      <c r="D302" s="709">
        <v>400</v>
      </c>
      <c r="E302" s="708" t="s">
        <v>37</v>
      </c>
      <c r="F302" s="710">
        <v>43845</v>
      </c>
      <c r="G302" s="711" t="s">
        <v>950</v>
      </c>
      <c r="H302" s="712" t="s">
        <v>346</v>
      </c>
      <c r="I302" s="761" t="s">
        <v>6084</v>
      </c>
      <c r="J302" s="761" t="s">
        <v>8341</v>
      </c>
      <c r="K302" s="712">
        <v>-15</v>
      </c>
      <c r="L302" s="714"/>
      <c r="M302" s="712"/>
      <c r="N302" s="706" t="s">
        <v>3756</v>
      </c>
      <c r="O302" s="712">
        <v>2.25</v>
      </c>
      <c r="P302" s="708" t="s">
        <v>2049</v>
      </c>
      <c r="Q302" s="714"/>
      <c r="R302" s="708">
        <v>20</v>
      </c>
      <c r="S302" s="708" t="s">
        <v>8359</v>
      </c>
      <c r="T302" s="715" t="str">
        <f t="shared" si="62"/>
        <v>EK6130240 Corp</v>
      </c>
      <c r="U302" s="716" t="e">
        <f ca="1">_xll.BDP($T302,$U$1)</f>
        <v>#NAME?</v>
      </c>
      <c r="V302" s="715">
        <f t="shared" si="63"/>
        <v>11</v>
      </c>
      <c r="W302" s="715">
        <f t="shared" si="64"/>
        <v>47</v>
      </c>
      <c r="X302" s="717" t="e">
        <f ca="1">_xll.BDP($T302,X$1)</f>
        <v>#NAME?</v>
      </c>
      <c r="Y302" s="717" t="e">
        <f ca="1">_xll.BDP($T302,$Y$1)</f>
        <v>#NAME?</v>
      </c>
      <c r="Z302" s="717" t="e">
        <f ca="1">_xll.BDP($T302,Z$1)</f>
        <v>#NAME?</v>
      </c>
      <c r="AA302" s="718" t="e">
        <f ca="1">IF(Z302="FLOATING",J302,(_xll.BDP($T302,AA$1)/100))</f>
        <v>#NAME?</v>
      </c>
      <c r="AB302" s="719" t="e">
        <f ca="1">_xll.BDP(T302,$AB$1)</f>
        <v>#NAME?</v>
      </c>
      <c r="AC302" s="720" t="e">
        <f ca="1">_xll.BDP($T302,AC$1)</f>
        <v>#NAME?</v>
      </c>
      <c r="AD302" s="719" t="e">
        <f ca="1">_xll.BDP($T302,AD$1)</f>
        <v>#NAME?</v>
      </c>
      <c r="AE302" s="715" t="e">
        <f ca="1">_xll.BDP($T302,AE$1)</f>
        <v>#NAME?</v>
      </c>
      <c r="AF302" s="719" t="e">
        <f ca="1">_xll.BDP($T302,AF$1)</f>
        <v>#NAME?</v>
      </c>
      <c r="AG302" s="719" t="e">
        <f ca="1">VLOOKUP(AE302,Values!$A$1:$C$12,2,FALSE)</f>
        <v>#NAME?</v>
      </c>
      <c r="AH302" s="716" t="e">
        <f ca="1">_xll.BDP($T302,$AH$1)</f>
        <v>#NAME?</v>
      </c>
      <c r="AI302" s="716" t="e">
        <f ca="1">_xll.BDP($T302,$AI$1)</f>
        <v>#NAME?</v>
      </c>
      <c r="AJ302" s="716" t="e">
        <f ca="1">_xll.BDP($T302,$AJ$1)</f>
        <v>#NAME?</v>
      </c>
      <c r="AK302" s="721" t="e">
        <f ca="1">VLOOKUP(AJ302,Values!$E$2:$F$8,2,)</f>
        <v>#NAME?</v>
      </c>
      <c r="AL302" s="719" t="e">
        <f ca="1">_xll.BDP($T302,$AL$1)</f>
        <v>#NAME?</v>
      </c>
      <c r="AM302" s="719" t="e">
        <f ca="1">_xll.BDP($T302,$AM$1)</f>
        <v>#NAME?</v>
      </c>
      <c r="AN302" s="719" t="e">
        <f ca="1">_xll.BDP($T302,$AN$1)</f>
        <v>#NAME?</v>
      </c>
      <c r="AO302" s="719" t="str">
        <f t="shared" si="65"/>
        <v>5yr</v>
      </c>
      <c r="AP302" s="775" t="e">
        <f ca="1">_xll.BDP(T302,"YRS_TO_MTY_ISSUE")</f>
        <v>#NAME?</v>
      </c>
      <c r="AQ302" s="794">
        <f t="shared" si="66"/>
        <v>6</v>
      </c>
      <c r="AR302" s="795">
        <v>5</v>
      </c>
      <c r="AS302" s="719" t="e">
        <f ca="1">_xll.BDP($T302,AS$1)</f>
        <v>#NAME?</v>
      </c>
      <c r="AT302" s="719" t="e">
        <f ca="1">_xll.BDP(T302,$AT$1)</f>
        <v>#NAME?</v>
      </c>
      <c r="AU302" s="719" t="e">
        <f ca="1">_xll.BDP(T302,$AU$1)</f>
        <v>#NAME?</v>
      </c>
      <c r="AV302" s="719" t="e">
        <f ca="1">_xll.BDP($T302,AV$1)</f>
        <v>#NAME?</v>
      </c>
      <c r="AW302" s="719" t="e">
        <f t="shared" ca="1" si="67"/>
        <v>#NAME?</v>
      </c>
      <c r="AX302" s="719" t="e">
        <f ca="1">_xll.BDP(T302,$AX$1)</f>
        <v>#NAME?</v>
      </c>
      <c r="AY302" s="719" t="e">
        <f t="shared" ca="1" si="68"/>
        <v>#NAME?</v>
      </c>
      <c r="AZ302" s="719" t="e">
        <f t="shared" ca="1" si="69"/>
        <v>#NAME?</v>
      </c>
      <c r="BA302" s="719" t="e">
        <f ca="1">VLOOKUP(X302,Values!$H$2:$I$15,2,FALSE)</f>
        <v>#NAME?</v>
      </c>
    </row>
    <row r="303" spans="1:53" s="706" customFormat="1" ht="13.8" x14ac:dyDescent="0.3">
      <c r="A303" s="707">
        <v>41961</v>
      </c>
      <c r="B303" s="915" t="s">
        <v>8342</v>
      </c>
      <c r="C303" s="916" t="s">
        <v>403</v>
      </c>
      <c r="D303" s="709">
        <v>250</v>
      </c>
      <c r="E303" s="708" t="s">
        <v>6913</v>
      </c>
      <c r="F303" s="710">
        <v>46351</v>
      </c>
      <c r="G303" s="711" t="s">
        <v>8343</v>
      </c>
      <c r="H303" s="712" t="s">
        <v>2075</v>
      </c>
      <c r="I303" s="761" t="s">
        <v>3770</v>
      </c>
      <c r="J303" s="761" t="s">
        <v>860</v>
      </c>
      <c r="K303" s="712">
        <v>-17.5</v>
      </c>
      <c r="L303" s="714"/>
      <c r="M303" s="712"/>
      <c r="N303" s="706" t="s">
        <v>6495</v>
      </c>
      <c r="O303" s="712">
        <v>2.6</v>
      </c>
      <c r="P303" s="708"/>
      <c r="Q303" s="714" t="s">
        <v>8344</v>
      </c>
      <c r="R303" s="708">
        <v>9.5</v>
      </c>
      <c r="S303" s="708" t="s">
        <v>8360</v>
      </c>
      <c r="T303" s="715" t="str">
        <f t="shared" si="62"/>
        <v>EK6130422 Corp</v>
      </c>
      <c r="U303" s="716" t="e">
        <f ca="1">_xll.BDP($T303,$U$1)</f>
        <v>#NAME?</v>
      </c>
      <c r="V303" s="715">
        <f t="shared" si="63"/>
        <v>11</v>
      </c>
      <c r="W303" s="715">
        <f t="shared" si="64"/>
        <v>47</v>
      </c>
      <c r="X303" s="717" t="e">
        <f ca="1">_xll.BDP($T303,X$1)</f>
        <v>#NAME?</v>
      </c>
      <c r="Y303" s="717" t="e">
        <f ca="1">_xll.BDP($T303,$Y$1)</f>
        <v>#NAME?</v>
      </c>
      <c r="Z303" s="717" t="e">
        <f ca="1">_xll.BDP($T303,Z$1)</f>
        <v>#NAME?</v>
      </c>
      <c r="AA303" s="718" t="e">
        <f ca="1">IF(Z303="FLOATING",J303,(_xll.BDP($T303,AA$1)/100))</f>
        <v>#NAME?</v>
      </c>
      <c r="AB303" s="719" t="e">
        <f ca="1">_xll.BDP(T303,$AB$1)</f>
        <v>#NAME?</v>
      </c>
      <c r="AC303" s="720" t="e">
        <f ca="1">_xll.BDP($T303,AC$1)</f>
        <v>#NAME?</v>
      </c>
      <c r="AD303" s="719" t="e">
        <f ca="1">_xll.BDP($T303,AD$1)</f>
        <v>#NAME?</v>
      </c>
      <c r="AE303" s="715" t="e">
        <f ca="1">_xll.BDP($T303,AE$1)</f>
        <v>#NAME?</v>
      </c>
      <c r="AF303" s="719" t="e">
        <f ca="1">_xll.BDP($T303,AF$1)</f>
        <v>#NAME?</v>
      </c>
      <c r="AG303" s="719" t="e">
        <f ca="1">VLOOKUP(AE303,Values!$A$1:$C$12,2,FALSE)</f>
        <v>#NAME?</v>
      </c>
      <c r="AH303" s="716" t="e">
        <f ca="1">_xll.BDP($T303,$AH$1)</f>
        <v>#NAME?</v>
      </c>
      <c r="AI303" s="716" t="e">
        <f ca="1">_xll.BDP($T303,$AI$1)</f>
        <v>#NAME?</v>
      </c>
      <c r="AJ303" s="716" t="e">
        <f ca="1">_xll.BDP($T303,$AJ$1)</f>
        <v>#NAME?</v>
      </c>
      <c r="AK303" s="721" t="e">
        <f ca="1">VLOOKUP(AJ303,Values!$E$2:$F$8,2,)</f>
        <v>#NAME?</v>
      </c>
      <c r="AL303" s="719" t="e">
        <f ca="1">_xll.BDP($T303,$AL$1)</f>
        <v>#NAME?</v>
      </c>
      <c r="AM303" s="719" t="e">
        <f ca="1">_xll.BDP($T303,$AM$1)</f>
        <v>#NAME?</v>
      </c>
      <c r="AN303" s="719" t="e">
        <f ca="1">_xll.BDP($T303,$AN$1)</f>
        <v>#NAME?</v>
      </c>
      <c r="AO303" s="719" t="str">
        <f t="shared" si="65"/>
        <v>12yr sub</v>
      </c>
      <c r="AP303" s="775" t="e">
        <f ca="1">_xll.BDP(T303,"YRS_TO_MTY_ISSUE")</f>
        <v>#NAME?</v>
      </c>
      <c r="AQ303" s="794">
        <f t="shared" si="66"/>
        <v>12</v>
      </c>
      <c r="AR303" s="795">
        <v>12</v>
      </c>
      <c r="AS303" s="719" t="e">
        <f ca="1">_xll.BDP($T303,AS$1)</f>
        <v>#NAME?</v>
      </c>
      <c r="AT303" s="719" t="e">
        <f ca="1">_xll.BDP(T303,$AT$1)</f>
        <v>#NAME?</v>
      </c>
      <c r="AU303" s="719" t="e">
        <f ca="1">_xll.BDP(T303,$AU$1)</f>
        <v>#NAME?</v>
      </c>
      <c r="AV303" s="719" t="e">
        <f ca="1">_xll.BDP($T303,AV$1)</f>
        <v>#NAME?</v>
      </c>
      <c r="AW303" s="719" t="e">
        <f t="shared" ca="1" si="67"/>
        <v>#NAME?</v>
      </c>
      <c r="AX303" s="719" t="e">
        <f ca="1">_xll.BDP(T303,$AX$1)</f>
        <v>#NAME?</v>
      </c>
      <c r="AY303" s="719" t="e">
        <f t="shared" ca="1" si="68"/>
        <v>#NAME?</v>
      </c>
      <c r="AZ303" s="719" t="e">
        <f t="shared" ca="1" si="69"/>
        <v>#NAME?</v>
      </c>
      <c r="BA303" s="719" t="e">
        <f ca="1">VLOOKUP(X303,Values!$H$2:$I$15,2,FALSE)</f>
        <v>#NAME?</v>
      </c>
    </row>
    <row r="304" spans="1:53" s="706" customFormat="1" ht="13.8" x14ac:dyDescent="0.3">
      <c r="A304" s="707">
        <v>41960</v>
      </c>
      <c r="B304" s="915" t="s">
        <v>3800</v>
      </c>
      <c r="C304" s="916" t="s">
        <v>705</v>
      </c>
      <c r="D304" s="709">
        <v>650</v>
      </c>
      <c r="E304" s="708" t="s">
        <v>12</v>
      </c>
      <c r="F304" s="710">
        <v>43070</v>
      </c>
      <c r="G304" s="711" t="s">
        <v>561</v>
      </c>
      <c r="H304" s="712" t="s">
        <v>2299</v>
      </c>
      <c r="I304" s="761" t="s">
        <v>2299</v>
      </c>
      <c r="J304" s="761" t="s">
        <v>583</v>
      </c>
      <c r="K304" s="712">
        <v>-10</v>
      </c>
      <c r="L304" s="714"/>
      <c r="M304" s="712"/>
      <c r="N304" s="706" t="s">
        <v>584</v>
      </c>
      <c r="O304" s="712">
        <v>1.375</v>
      </c>
      <c r="P304" s="708" t="s">
        <v>1937</v>
      </c>
      <c r="Q304" s="714"/>
      <c r="R304" s="708">
        <v>0</v>
      </c>
      <c r="S304" s="708" t="s">
        <v>8272</v>
      </c>
      <c r="T304" s="715" t="str">
        <f t="shared" si="62"/>
        <v>EK6097100 Corp</v>
      </c>
      <c r="U304" s="716" t="e">
        <f ca="1">_xll.BDP($T304,$U$1)</f>
        <v>#NAME?</v>
      </c>
      <c r="V304" s="715">
        <f t="shared" si="63"/>
        <v>11</v>
      </c>
      <c r="W304" s="715">
        <f t="shared" si="64"/>
        <v>47</v>
      </c>
      <c r="X304" s="717" t="e">
        <f ca="1">_xll.BDP($T304,X$1)</f>
        <v>#NAME?</v>
      </c>
      <c r="Y304" s="717" t="e">
        <f ca="1">_xll.BDP($T304,$Y$1)</f>
        <v>#NAME?</v>
      </c>
      <c r="Z304" s="717" t="e">
        <f ca="1">_xll.BDP($T304,Z$1)</f>
        <v>#NAME?</v>
      </c>
      <c r="AA304" s="718" t="e">
        <f ca="1">IF(Z304="FLOATING",J304,(_xll.BDP($T304,AA$1)/100))</f>
        <v>#NAME?</v>
      </c>
      <c r="AB304" s="719" t="e">
        <f ca="1">_xll.BDP(T304,$AB$1)</f>
        <v>#NAME?</v>
      </c>
      <c r="AC304" s="720" t="e">
        <f ca="1">_xll.BDP($T304,AC$1)</f>
        <v>#NAME?</v>
      </c>
      <c r="AD304" s="719" t="e">
        <f ca="1">_xll.BDP($T304,AD$1)</f>
        <v>#NAME?</v>
      </c>
      <c r="AE304" s="715" t="e">
        <f ca="1">_xll.BDP($T304,AE$1)</f>
        <v>#NAME?</v>
      </c>
      <c r="AF304" s="719" t="e">
        <f ca="1">_xll.BDP($T304,AF$1)</f>
        <v>#NAME?</v>
      </c>
      <c r="AG304" s="719" t="e">
        <f ca="1">VLOOKUP(AE304,Values!$A$1:$C$12,2,FALSE)</f>
        <v>#NAME?</v>
      </c>
      <c r="AH304" s="716" t="e">
        <f ca="1">_xll.BDP($T304,$AH$1)</f>
        <v>#NAME?</v>
      </c>
      <c r="AI304" s="716" t="e">
        <f ca="1">_xll.BDP($T304,$AI$1)</f>
        <v>#NAME?</v>
      </c>
      <c r="AJ304" s="716" t="e">
        <f ca="1">_xll.BDP($T304,$AJ$1)</f>
        <v>#NAME?</v>
      </c>
      <c r="AK304" s="721" t="e">
        <f ca="1">VLOOKUP(AJ304,Values!$E$2:$F$8,2,)</f>
        <v>#NAME?</v>
      </c>
      <c r="AL304" s="719" t="e">
        <f ca="1">_xll.BDP($T304,$AL$1)</f>
        <v>#NAME?</v>
      </c>
      <c r="AM304" s="719" t="e">
        <f ca="1">_xll.BDP($T304,$AM$1)</f>
        <v>#NAME?</v>
      </c>
      <c r="AN304" s="719" t="e">
        <f ca="1">_xll.BDP($T304,$AN$1)</f>
        <v>#NAME?</v>
      </c>
      <c r="AO304" s="719" t="str">
        <f t="shared" si="65"/>
        <v>3yr</v>
      </c>
      <c r="AP304" s="775" t="e">
        <f ca="1">_xll.BDP(T304,"YRS_TO_MTY_ISSUE")</f>
        <v>#NAME?</v>
      </c>
      <c r="AQ304" s="794">
        <f t="shared" si="66"/>
        <v>3</v>
      </c>
      <c r="AR304" s="795">
        <v>3</v>
      </c>
      <c r="AS304" s="719" t="e">
        <f ca="1">_xll.BDP($T304,AS$1)</f>
        <v>#NAME?</v>
      </c>
      <c r="AT304" s="719" t="e">
        <f ca="1">_xll.BDP(T304,$AT$1)</f>
        <v>#NAME?</v>
      </c>
      <c r="AU304" s="719" t="e">
        <f ca="1">_xll.BDP(T304,$AU$1)</f>
        <v>#NAME?</v>
      </c>
      <c r="AV304" s="719" t="e">
        <f ca="1">_xll.BDP($T304,AV$1)</f>
        <v>#NAME?</v>
      </c>
      <c r="AW304" s="719" t="e">
        <f t="shared" ca="1" si="67"/>
        <v>#NAME?</v>
      </c>
      <c r="AX304" s="719" t="e">
        <f ca="1">_xll.BDP(T304,$AX$1)</f>
        <v>#NAME?</v>
      </c>
      <c r="AY304" s="719" t="e">
        <f t="shared" ca="1" si="68"/>
        <v>#NAME?</v>
      </c>
      <c r="AZ304" s="719" t="e">
        <f t="shared" ca="1" si="69"/>
        <v>#NAME?</v>
      </c>
      <c r="BA304" s="719" t="e">
        <f ca="1">VLOOKUP(X304,Values!$H$2:$I$15,2,FALSE)</f>
        <v>#NAME?</v>
      </c>
    </row>
    <row r="305" spans="1:53" s="706" customFormat="1" ht="13.8" x14ac:dyDescent="0.3">
      <c r="A305" s="707">
        <v>41960</v>
      </c>
      <c r="B305" s="915" t="s">
        <v>8234</v>
      </c>
      <c r="C305" s="916" t="s">
        <v>705</v>
      </c>
      <c r="D305" s="709">
        <v>1350</v>
      </c>
      <c r="E305" s="708" t="s">
        <v>12</v>
      </c>
      <c r="F305" s="710">
        <v>43070</v>
      </c>
      <c r="G305" s="711" t="s">
        <v>561</v>
      </c>
      <c r="H305" s="712" t="s">
        <v>8235</v>
      </c>
      <c r="I305" s="761" t="s">
        <v>19</v>
      </c>
      <c r="J305" s="761" t="s">
        <v>20</v>
      </c>
      <c r="K305" s="712">
        <v>-10</v>
      </c>
      <c r="L305" s="714"/>
      <c r="M305" s="712"/>
      <c r="N305" s="706" t="s">
        <v>584</v>
      </c>
      <c r="O305" s="712">
        <v>1.375</v>
      </c>
      <c r="P305" s="708" t="s">
        <v>1937</v>
      </c>
      <c r="Q305" s="714"/>
      <c r="R305" s="708">
        <v>0</v>
      </c>
      <c r="S305" s="708" t="s">
        <v>8273</v>
      </c>
      <c r="T305" s="715" t="str">
        <f t="shared" si="62"/>
        <v>EK6075684 Corp</v>
      </c>
      <c r="U305" s="716" t="e">
        <f ca="1">_xll.BDP($T305,$U$1)</f>
        <v>#NAME?</v>
      </c>
      <c r="V305" s="715">
        <f t="shared" si="63"/>
        <v>11</v>
      </c>
      <c r="W305" s="715">
        <f t="shared" si="64"/>
        <v>47</v>
      </c>
      <c r="X305" s="717" t="e">
        <f ca="1">_xll.BDP($T305,X$1)</f>
        <v>#NAME?</v>
      </c>
      <c r="Y305" s="717" t="e">
        <f ca="1">_xll.BDP($T305,$Y$1)</f>
        <v>#NAME?</v>
      </c>
      <c r="Z305" s="717" t="e">
        <f ca="1">_xll.BDP($T305,Z$1)</f>
        <v>#NAME?</v>
      </c>
      <c r="AA305" s="718" t="e">
        <f ca="1">IF(Z305="FLOATING",J305,(_xll.BDP($T305,AA$1)/100))</f>
        <v>#NAME?</v>
      </c>
      <c r="AB305" s="719" t="e">
        <f ca="1">_xll.BDP(T305,$AB$1)</f>
        <v>#NAME?</v>
      </c>
      <c r="AC305" s="720" t="e">
        <f ca="1">_xll.BDP($T305,AC$1)</f>
        <v>#NAME?</v>
      </c>
      <c r="AD305" s="719" t="e">
        <f ca="1">_xll.BDP($T305,AD$1)</f>
        <v>#NAME?</v>
      </c>
      <c r="AE305" s="715" t="e">
        <f ca="1">_xll.BDP($T305,AE$1)</f>
        <v>#NAME?</v>
      </c>
      <c r="AF305" s="719" t="e">
        <f ca="1">_xll.BDP($T305,AF$1)</f>
        <v>#NAME?</v>
      </c>
      <c r="AG305" s="719" t="e">
        <f ca="1">VLOOKUP(AE305,Values!$A$1:$C$12,2,FALSE)</f>
        <v>#NAME?</v>
      </c>
      <c r="AH305" s="716" t="e">
        <f ca="1">_xll.BDP($T305,$AH$1)</f>
        <v>#NAME?</v>
      </c>
      <c r="AI305" s="716" t="e">
        <f ca="1">_xll.BDP($T305,$AI$1)</f>
        <v>#NAME?</v>
      </c>
      <c r="AJ305" s="716" t="e">
        <f ca="1">_xll.BDP($T305,$AJ$1)</f>
        <v>#NAME?</v>
      </c>
      <c r="AK305" s="721" t="e">
        <f ca="1">VLOOKUP(AJ305,Values!$E$2:$F$8,2,)</f>
        <v>#NAME?</v>
      </c>
      <c r="AL305" s="719" t="e">
        <f ca="1">_xll.BDP($T305,$AL$1)</f>
        <v>#NAME?</v>
      </c>
      <c r="AM305" s="719" t="e">
        <f ca="1">_xll.BDP($T305,$AM$1)</f>
        <v>#NAME?</v>
      </c>
      <c r="AN305" s="719" t="e">
        <f ca="1">_xll.BDP($T305,$AN$1)</f>
        <v>#NAME?</v>
      </c>
      <c r="AO305" s="719" t="str">
        <f t="shared" si="65"/>
        <v>3yr</v>
      </c>
      <c r="AP305" s="775" t="e">
        <f ca="1">_xll.BDP(T305,"YRS_TO_MTY_ISSUE")</f>
        <v>#NAME?</v>
      </c>
      <c r="AQ305" s="794">
        <f t="shared" si="66"/>
        <v>3</v>
      </c>
      <c r="AR305" s="795">
        <v>3</v>
      </c>
      <c r="AS305" s="719" t="e">
        <f ca="1">_xll.BDP($T305,AS$1)</f>
        <v>#NAME?</v>
      </c>
      <c r="AT305" s="719" t="e">
        <f ca="1">_xll.BDP(T305,$AT$1)</f>
        <v>#NAME?</v>
      </c>
      <c r="AU305" s="719" t="e">
        <f ca="1">_xll.BDP(T305,$AU$1)</f>
        <v>#NAME?</v>
      </c>
      <c r="AV305" s="719" t="e">
        <f ca="1">_xll.BDP($T305,AV$1)</f>
        <v>#NAME?</v>
      </c>
      <c r="AW305" s="719" t="e">
        <f t="shared" ca="1" si="67"/>
        <v>#NAME?</v>
      </c>
      <c r="AX305" s="719" t="e">
        <f ca="1">_xll.BDP(T305,$AX$1)</f>
        <v>#NAME?</v>
      </c>
      <c r="AY305" s="719" t="e">
        <f t="shared" ca="1" si="68"/>
        <v>#NAME?</v>
      </c>
      <c r="AZ305" s="719" t="e">
        <f t="shared" ca="1" si="69"/>
        <v>#NAME?</v>
      </c>
      <c r="BA305" s="719" t="e">
        <f ca="1">VLOOKUP(X305,Values!$H$2:$I$15,2,FALSE)</f>
        <v>#NAME?</v>
      </c>
    </row>
    <row r="306" spans="1:53" s="706" customFormat="1" ht="13.8" x14ac:dyDescent="0.3">
      <c r="A306" s="707">
        <v>41960</v>
      </c>
      <c r="B306" s="915" t="s">
        <v>8244</v>
      </c>
      <c r="C306" s="916" t="s">
        <v>600</v>
      </c>
      <c r="D306" s="709">
        <v>700</v>
      </c>
      <c r="E306" s="708" t="s">
        <v>37</v>
      </c>
      <c r="F306" s="710">
        <v>43800</v>
      </c>
      <c r="G306" s="711" t="s">
        <v>8245</v>
      </c>
      <c r="H306" s="712" t="s">
        <v>151</v>
      </c>
      <c r="I306" s="761" t="s">
        <v>8246</v>
      </c>
      <c r="J306" s="761" t="s">
        <v>642</v>
      </c>
      <c r="K306" s="712">
        <v>-10</v>
      </c>
      <c r="L306" s="714"/>
      <c r="M306" s="712"/>
      <c r="N306" s="706" t="s">
        <v>192</v>
      </c>
      <c r="O306" s="712">
        <v>2.29</v>
      </c>
      <c r="P306" s="708" t="s">
        <v>3790</v>
      </c>
      <c r="Q306" s="714"/>
      <c r="R306" s="708">
        <v>16</v>
      </c>
      <c r="S306" s="708" t="s">
        <v>8287</v>
      </c>
      <c r="T306" s="715" t="str">
        <f t="shared" si="62"/>
        <v>EK6093562 Corp</v>
      </c>
      <c r="U306" s="716" t="e">
        <f ca="1">_xll.BDP($T306,$U$1)</f>
        <v>#NAME?</v>
      </c>
      <c r="V306" s="715">
        <f t="shared" si="63"/>
        <v>11</v>
      </c>
      <c r="W306" s="715">
        <f t="shared" si="64"/>
        <v>47</v>
      </c>
      <c r="X306" s="717" t="e">
        <f ca="1">_xll.BDP($T306,X$1)</f>
        <v>#NAME?</v>
      </c>
      <c r="Y306" s="717" t="e">
        <f ca="1">_xll.BDP($T306,$Y$1)</f>
        <v>#NAME?</v>
      </c>
      <c r="Z306" s="717" t="e">
        <f ca="1">_xll.BDP($T306,Z$1)</f>
        <v>#NAME?</v>
      </c>
      <c r="AA306" s="718" t="e">
        <f ca="1">IF(Z306="FLOATING",J306,(_xll.BDP($T306,AA$1)/100))</f>
        <v>#NAME?</v>
      </c>
      <c r="AB306" s="719" t="e">
        <f ca="1">_xll.BDP(T306,$AB$1)</f>
        <v>#NAME?</v>
      </c>
      <c r="AC306" s="720" t="e">
        <f ca="1">_xll.BDP($T306,AC$1)</f>
        <v>#NAME?</v>
      </c>
      <c r="AD306" s="719" t="e">
        <f ca="1">_xll.BDP($T306,AD$1)</f>
        <v>#NAME?</v>
      </c>
      <c r="AE306" s="715" t="e">
        <f ca="1">_xll.BDP($T306,AE$1)</f>
        <v>#NAME?</v>
      </c>
      <c r="AF306" s="719" t="e">
        <f ca="1">_xll.BDP($T306,AF$1)</f>
        <v>#NAME?</v>
      </c>
      <c r="AG306" s="719" t="e">
        <f ca="1">VLOOKUP(AE306,Values!$A$1:$C$12,2,FALSE)</f>
        <v>#NAME?</v>
      </c>
      <c r="AH306" s="716" t="e">
        <f ca="1">_xll.BDP($T306,$AH$1)</f>
        <v>#NAME?</v>
      </c>
      <c r="AI306" s="716" t="e">
        <f ca="1">_xll.BDP($T306,$AI$1)</f>
        <v>#NAME?</v>
      </c>
      <c r="AJ306" s="716" t="e">
        <f ca="1">_xll.BDP($T306,$AJ$1)</f>
        <v>#NAME?</v>
      </c>
      <c r="AK306" s="721" t="e">
        <f ca="1">VLOOKUP(AJ306,Values!$E$2:$F$8,2,)</f>
        <v>#NAME?</v>
      </c>
      <c r="AL306" s="719" t="e">
        <f ca="1">_xll.BDP($T306,$AL$1)</f>
        <v>#NAME?</v>
      </c>
      <c r="AM306" s="719" t="e">
        <f ca="1">_xll.BDP($T306,$AM$1)</f>
        <v>#NAME?</v>
      </c>
      <c r="AN306" s="719" t="e">
        <f ca="1">_xll.BDP($T306,$AN$1)</f>
        <v>#NAME?</v>
      </c>
      <c r="AO306" s="719" t="str">
        <f t="shared" si="65"/>
        <v>5yr</v>
      </c>
      <c r="AP306" s="775" t="e">
        <f ca="1">_xll.BDP(T306,"YRS_TO_MTY_ISSUE")</f>
        <v>#NAME?</v>
      </c>
      <c r="AQ306" s="794">
        <f t="shared" si="66"/>
        <v>5</v>
      </c>
      <c r="AR306" s="795">
        <v>5</v>
      </c>
      <c r="AS306" s="719" t="e">
        <f ca="1">_xll.BDP($T306,AS$1)</f>
        <v>#NAME?</v>
      </c>
      <c r="AT306" s="719" t="e">
        <f ca="1">_xll.BDP(T306,$AT$1)</f>
        <v>#NAME?</v>
      </c>
      <c r="AU306" s="719" t="e">
        <f ca="1">_xll.BDP(T306,$AU$1)</f>
        <v>#NAME?</v>
      </c>
      <c r="AV306" s="719" t="e">
        <f ca="1">_xll.BDP($T306,AV$1)</f>
        <v>#NAME?</v>
      </c>
      <c r="AW306" s="719" t="e">
        <f t="shared" ca="1" si="67"/>
        <v>#NAME?</v>
      </c>
      <c r="AX306" s="719" t="e">
        <f ca="1">_xll.BDP(T306,$AX$1)</f>
        <v>#NAME?</v>
      </c>
      <c r="AY306" s="719" t="e">
        <f t="shared" ca="1" si="68"/>
        <v>#NAME?</v>
      </c>
      <c r="AZ306" s="719" t="e">
        <f t="shared" ca="1" si="69"/>
        <v>#NAME?</v>
      </c>
      <c r="BA306" s="719" t="e">
        <f ca="1">VLOOKUP(X306,Values!$H$2:$I$15,2,FALSE)</f>
        <v>#NAME?</v>
      </c>
    </row>
    <row r="307" spans="1:53" s="706" customFormat="1" ht="13.8" x14ac:dyDescent="0.3">
      <c r="A307" s="707">
        <v>41960</v>
      </c>
      <c r="B307" s="915" t="s">
        <v>8247</v>
      </c>
      <c r="C307" s="916" t="s">
        <v>600</v>
      </c>
      <c r="D307" s="709">
        <v>500</v>
      </c>
      <c r="E307" s="708" t="s">
        <v>66</v>
      </c>
      <c r="F307" s="710">
        <v>45627</v>
      </c>
      <c r="G307" s="711" t="s">
        <v>8245</v>
      </c>
      <c r="H307" s="712" t="s">
        <v>579</v>
      </c>
      <c r="I307" s="761" t="s">
        <v>8248</v>
      </c>
      <c r="J307" s="761" t="s">
        <v>661</v>
      </c>
      <c r="K307" s="712">
        <v>-5</v>
      </c>
      <c r="L307" s="714"/>
      <c r="M307" s="712"/>
      <c r="N307" s="706" t="s">
        <v>169</v>
      </c>
      <c r="O307" s="712">
        <v>2.2000000000000002</v>
      </c>
      <c r="P307" s="708" t="s">
        <v>3790</v>
      </c>
      <c r="Q307" s="714"/>
      <c r="R307" s="708">
        <v>16</v>
      </c>
      <c r="S307" s="708" t="s">
        <v>8288</v>
      </c>
      <c r="T307" s="715" t="str">
        <f t="shared" si="62"/>
        <v>EK6093802 Corp</v>
      </c>
      <c r="U307" s="716" t="e">
        <f ca="1">_xll.BDP($T307,$U$1)</f>
        <v>#NAME?</v>
      </c>
      <c r="V307" s="715">
        <f t="shared" si="63"/>
        <v>11</v>
      </c>
      <c r="W307" s="715">
        <f t="shared" si="64"/>
        <v>47</v>
      </c>
      <c r="X307" s="717" t="e">
        <f ca="1">_xll.BDP($T307,X$1)</f>
        <v>#NAME?</v>
      </c>
      <c r="Y307" s="717" t="e">
        <f ca="1">_xll.BDP($T307,$Y$1)</f>
        <v>#NAME?</v>
      </c>
      <c r="Z307" s="717" t="e">
        <f ca="1">_xll.BDP($T307,Z$1)</f>
        <v>#NAME?</v>
      </c>
      <c r="AA307" s="718" t="e">
        <f ca="1">IF(Z307="FLOATING",J307,(_xll.BDP($T307,AA$1)/100))</f>
        <v>#NAME?</v>
      </c>
      <c r="AB307" s="719" t="e">
        <f ca="1">_xll.BDP(T307,$AB$1)</f>
        <v>#NAME?</v>
      </c>
      <c r="AC307" s="720" t="e">
        <f ca="1">_xll.BDP($T307,AC$1)</f>
        <v>#NAME?</v>
      </c>
      <c r="AD307" s="719" t="e">
        <f ca="1">_xll.BDP($T307,AD$1)</f>
        <v>#NAME?</v>
      </c>
      <c r="AE307" s="715" t="e">
        <f ca="1">_xll.BDP($T307,AE$1)</f>
        <v>#NAME?</v>
      </c>
      <c r="AF307" s="719" t="e">
        <f ca="1">_xll.BDP($T307,AF$1)</f>
        <v>#NAME?</v>
      </c>
      <c r="AG307" s="719" t="e">
        <f ca="1">VLOOKUP(AE307,Values!$A$1:$C$12,2,FALSE)</f>
        <v>#NAME?</v>
      </c>
      <c r="AH307" s="716" t="e">
        <f ca="1">_xll.BDP($T307,$AH$1)</f>
        <v>#NAME?</v>
      </c>
      <c r="AI307" s="716" t="e">
        <f ca="1">_xll.BDP($T307,$AI$1)</f>
        <v>#NAME?</v>
      </c>
      <c r="AJ307" s="716" t="e">
        <f ca="1">_xll.BDP($T307,$AJ$1)</f>
        <v>#NAME?</v>
      </c>
      <c r="AK307" s="721" t="e">
        <f ca="1">VLOOKUP(AJ307,Values!$E$2:$F$8,2,)</f>
        <v>#NAME?</v>
      </c>
      <c r="AL307" s="719" t="e">
        <f ca="1">_xll.BDP($T307,$AL$1)</f>
        <v>#NAME?</v>
      </c>
      <c r="AM307" s="719" t="e">
        <f ca="1">_xll.BDP($T307,$AM$1)</f>
        <v>#NAME?</v>
      </c>
      <c r="AN307" s="719" t="e">
        <f ca="1">_xll.BDP($T307,$AN$1)</f>
        <v>#NAME?</v>
      </c>
      <c r="AO307" s="719" t="str">
        <f t="shared" si="65"/>
        <v>10yr</v>
      </c>
      <c r="AP307" s="775" t="e">
        <f ca="1">_xll.BDP(T307,"YRS_TO_MTY_ISSUE")</f>
        <v>#NAME?</v>
      </c>
      <c r="AQ307" s="794">
        <f t="shared" si="66"/>
        <v>10</v>
      </c>
      <c r="AR307" s="795">
        <v>10</v>
      </c>
      <c r="AS307" s="719" t="e">
        <f ca="1">_xll.BDP($T307,AS$1)</f>
        <v>#NAME?</v>
      </c>
      <c r="AT307" s="719" t="e">
        <f ca="1">_xll.BDP(T307,$AT$1)</f>
        <v>#NAME?</v>
      </c>
      <c r="AU307" s="719" t="e">
        <f ca="1">_xll.BDP(T307,$AU$1)</f>
        <v>#NAME?</v>
      </c>
      <c r="AV307" s="719" t="e">
        <f ca="1">_xll.BDP($T307,AV$1)</f>
        <v>#NAME?</v>
      </c>
      <c r="AW307" s="719" t="e">
        <f t="shared" ca="1" si="67"/>
        <v>#NAME?</v>
      </c>
      <c r="AX307" s="719" t="e">
        <f ca="1">_xll.BDP(T307,$AX$1)</f>
        <v>#NAME?</v>
      </c>
      <c r="AY307" s="719" t="e">
        <f t="shared" ca="1" si="68"/>
        <v>#NAME?</v>
      </c>
      <c r="AZ307" s="719" t="e">
        <f t="shared" ca="1" si="69"/>
        <v>#NAME?</v>
      </c>
      <c r="BA307" s="719" t="e">
        <f ca="1">VLOOKUP(X307,Values!$H$2:$I$15,2,FALSE)</f>
        <v>#NAME?</v>
      </c>
    </row>
    <row r="308" spans="1:53" s="706" customFormat="1" ht="13.8" x14ac:dyDescent="0.3">
      <c r="A308" s="707">
        <v>41960</v>
      </c>
      <c r="B308" s="915" t="s">
        <v>8249</v>
      </c>
      <c r="C308" s="916" t="s">
        <v>600</v>
      </c>
      <c r="D308" s="709">
        <v>450</v>
      </c>
      <c r="E308" s="708" t="s">
        <v>117</v>
      </c>
      <c r="F308" s="710">
        <v>52932</v>
      </c>
      <c r="G308" s="711" t="s">
        <v>8245</v>
      </c>
      <c r="H308" s="712" t="s">
        <v>329</v>
      </c>
      <c r="I308" s="761" t="s">
        <v>8250</v>
      </c>
      <c r="J308" s="761" t="s">
        <v>321</v>
      </c>
      <c r="K308" s="712">
        <v>-5</v>
      </c>
      <c r="L308" s="714"/>
      <c r="M308" s="712"/>
      <c r="N308" s="706" t="s">
        <v>3808</v>
      </c>
      <c r="O308" s="712">
        <v>2.2200000000000002</v>
      </c>
      <c r="P308" s="708" t="s">
        <v>2077</v>
      </c>
      <c r="Q308" s="714"/>
      <c r="R308" s="708">
        <v>28</v>
      </c>
      <c r="S308" s="708" t="s">
        <v>8286</v>
      </c>
      <c r="T308" s="715" t="str">
        <f t="shared" si="62"/>
        <v>EK6093869 Corp</v>
      </c>
      <c r="U308" s="716" t="e">
        <f ca="1">_xll.BDP($T308,$U$1)</f>
        <v>#NAME?</v>
      </c>
      <c r="V308" s="715">
        <f t="shared" si="63"/>
        <v>11</v>
      </c>
      <c r="W308" s="715">
        <f t="shared" si="64"/>
        <v>47</v>
      </c>
      <c r="X308" s="717" t="e">
        <f ca="1">_xll.BDP($T308,X$1)</f>
        <v>#NAME?</v>
      </c>
      <c r="Y308" s="717" t="e">
        <f ca="1">_xll.BDP($T308,$Y$1)</f>
        <v>#NAME?</v>
      </c>
      <c r="Z308" s="717" t="e">
        <f ca="1">_xll.BDP($T308,Z$1)</f>
        <v>#NAME?</v>
      </c>
      <c r="AA308" s="718" t="e">
        <f ca="1">IF(Z308="FLOATING",J308,(_xll.BDP($T308,AA$1)/100))</f>
        <v>#NAME?</v>
      </c>
      <c r="AB308" s="719" t="e">
        <f ca="1">_xll.BDP(T308,$AB$1)</f>
        <v>#NAME?</v>
      </c>
      <c r="AC308" s="720" t="e">
        <f ca="1">_xll.BDP($T308,AC$1)</f>
        <v>#NAME?</v>
      </c>
      <c r="AD308" s="719" t="e">
        <f ca="1">_xll.BDP($T308,AD$1)</f>
        <v>#NAME?</v>
      </c>
      <c r="AE308" s="715" t="e">
        <f ca="1">_xll.BDP($T308,AE$1)</f>
        <v>#NAME?</v>
      </c>
      <c r="AF308" s="719" t="e">
        <f ca="1">_xll.BDP($T308,AF$1)</f>
        <v>#NAME?</v>
      </c>
      <c r="AG308" s="719" t="e">
        <f ca="1">VLOOKUP(AE308,Values!$A$1:$C$12,2,FALSE)</f>
        <v>#NAME?</v>
      </c>
      <c r="AH308" s="716" t="e">
        <f ca="1">_xll.BDP($T308,$AH$1)</f>
        <v>#NAME?</v>
      </c>
      <c r="AI308" s="716" t="e">
        <f ca="1">_xll.BDP($T308,$AI$1)</f>
        <v>#NAME?</v>
      </c>
      <c r="AJ308" s="716" t="e">
        <f ca="1">_xll.BDP($T308,$AJ$1)</f>
        <v>#NAME?</v>
      </c>
      <c r="AK308" s="721" t="e">
        <f ca="1">VLOOKUP(AJ308,Values!$E$2:$F$8,2,)</f>
        <v>#NAME?</v>
      </c>
      <c r="AL308" s="719" t="e">
        <f ca="1">_xll.BDP($T308,$AL$1)</f>
        <v>#NAME?</v>
      </c>
      <c r="AM308" s="719" t="e">
        <f ca="1">_xll.BDP($T308,$AM$1)</f>
        <v>#NAME?</v>
      </c>
      <c r="AN308" s="719" t="e">
        <f ca="1">_xll.BDP($T308,$AN$1)</f>
        <v>#NAME?</v>
      </c>
      <c r="AO308" s="719" t="str">
        <f t="shared" si="65"/>
        <v>30yr</v>
      </c>
      <c r="AP308" s="775" t="e">
        <f ca="1">_xll.BDP(T308,"YRS_TO_MTY_ISSUE")</f>
        <v>#NAME?</v>
      </c>
      <c r="AQ308" s="794">
        <f t="shared" si="66"/>
        <v>30</v>
      </c>
      <c r="AR308" s="795">
        <v>30</v>
      </c>
      <c r="AS308" s="719" t="e">
        <f ca="1">_xll.BDP($T308,AS$1)</f>
        <v>#NAME?</v>
      </c>
      <c r="AT308" s="719" t="e">
        <f ca="1">_xll.BDP(T308,$AT$1)</f>
        <v>#NAME?</v>
      </c>
      <c r="AU308" s="719" t="e">
        <f ca="1">_xll.BDP(T308,$AU$1)</f>
        <v>#NAME?</v>
      </c>
      <c r="AV308" s="719" t="e">
        <f ca="1">_xll.BDP($T308,AV$1)</f>
        <v>#NAME?</v>
      </c>
      <c r="AW308" s="719" t="e">
        <f t="shared" ca="1" si="67"/>
        <v>#NAME?</v>
      </c>
      <c r="AX308" s="719" t="e">
        <f ca="1">_xll.BDP(T308,$AX$1)</f>
        <v>#NAME?</v>
      </c>
      <c r="AY308" s="719" t="e">
        <f t="shared" ca="1" si="68"/>
        <v>#NAME?</v>
      </c>
      <c r="AZ308" s="719" t="e">
        <f t="shared" ca="1" si="69"/>
        <v>#NAME?</v>
      </c>
      <c r="BA308" s="719" t="e">
        <f ca="1">VLOOKUP(X308,Values!$H$2:$I$15,2,FALSE)</f>
        <v>#NAME?</v>
      </c>
    </row>
    <row r="309" spans="1:53" s="706" customFormat="1" ht="13.8" x14ac:dyDescent="0.3">
      <c r="A309" s="707">
        <v>41960</v>
      </c>
      <c r="B309" s="915" t="s">
        <v>4766</v>
      </c>
      <c r="C309" s="916" t="s">
        <v>4216</v>
      </c>
      <c r="D309" s="709">
        <v>200</v>
      </c>
      <c r="E309" s="708" t="s">
        <v>12</v>
      </c>
      <c r="F309" s="710">
        <v>43059</v>
      </c>
      <c r="G309" s="711" t="s">
        <v>8251</v>
      </c>
      <c r="H309" s="712" t="s">
        <v>2755</v>
      </c>
      <c r="I309" s="761" t="s">
        <v>8252</v>
      </c>
      <c r="J309" s="761" t="s">
        <v>3760</v>
      </c>
      <c r="K309" s="712">
        <v>-10</v>
      </c>
      <c r="L309" s="714"/>
      <c r="M309" s="712"/>
      <c r="N309" s="706" t="s">
        <v>391</v>
      </c>
      <c r="O309" s="712">
        <v>2.5</v>
      </c>
      <c r="P309" s="708" t="s">
        <v>2092</v>
      </c>
      <c r="Q309" s="714"/>
      <c r="R309" s="708">
        <v>3</v>
      </c>
      <c r="S309" s="708" t="s">
        <v>8284</v>
      </c>
      <c r="T309" s="715" t="str">
        <f t="shared" si="62"/>
        <v>EK6090741 Corp</v>
      </c>
      <c r="U309" s="716" t="e">
        <f ca="1">_xll.BDP($T309,$U$1)</f>
        <v>#NAME?</v>
      </c>
      <c r="V309" s="715">
        <f t="shared" si="63"/>
        <v>11</v>
      </c>
      <c r="W309" s="715">
        <f t="shared" si="64"/>
        <v>47</v>
      </c>
      <c r="X309" s="717" t="e">
        <f ca="1">_xll.BDP($T309,X$1)</f>
        <v>#NAME?</v>
      </c>
      <c r="Y309" s="717" t="e">
        <f ca="1">_xll.BDP($T309,$Y$1)</f>
        <v>#NAME?</v>
      </c>
      <c r="Z309" s="717" t="e">
        <f ca="1">_xll.BDP($T309,Z$1)</f>
        <v>#NAME?</v>
      </c>
      <c r="AA309" s="718" t="e">
        <f ca="1">IF(Z309="FLOATING",J309,(_xll.BDP($T309,AA$1)/100))</f>
        <v>#NAME?</v>
      </c>
      <c r="AB309" s="719" t="e">
        <f ca="1">_xll.BDP(T309,$AB$1)</f>
        <v>#NAME?</v>
      </c>
      <c r="AC309" s="720" t="e">
        <f ca="1">_xll.BDP($T309,AC$1)</f>
        <v>#NAME?</v>
      </c>
      <c r="AD309" s="719" t="e">
        <f ca="1">_xll.BDP($T309,AD$1)</f>
        <v>#NAME?</v>
      </c>
      <c r="AE309" s="715" t="e">
        <f ca="1">_xll.BDP($T309,AE$1)</f>
        <v>#NAME?</v>
      </c>
      <c r="AF309" s="719" t="e">
        <f ca="1">_xll.BDP($T309,AF$1)</f>
        <v>#NAME?</v>
      </c>
      <c r="AG309" s="719" t="e">
        <f ca="1">VLOOKUP(AE309,Values!$A$1:$C$12,2,FALSE)</f>
        <v>#NAME?</v>
      </c>
      <c r="AH309" s="716" t="e">
        <f ca="1">_xll.BDP($T309,$AH$1)</f>
        <v>#NAME?</v>
      </c>
      <c r="AI309" s="716" t="e">
        <f ca="1">_xll.BDP($T309,$AI$1)</f>
        <v>#NAME?</v>
      </c>
      <c r="AJ309" s="716" t="e">
        <f ca="1">_xll.BDP($T309,$AJ$1)</f>
        <v>#NAME?</v>
      </c>
      <c r="AK309" s="721" t="e">
        <f ca="1">VLOOKUP(AJ309,Values!$E$2:$F$8,2,)</f>
        <v>#NAME?</v>
      </c>
      <c r="AL309" s="719" t="e">
        <f ca="1">_xll.BDP($T309,$AL$1)</f>
        <v>#NAME?</v>
      </c>
      <c r="AM309" s="719" t="e">
        <f ca="1">_xll.BDP($T309,$AM$1)</f>
        <v>#NAME?</v>
      </c>
      <c r="AN309" s="719" t="e">
        <f ca="1">_xll.BDP($T309,$AN$1)</f>
        <v>#NAME?</v>
      </c>
      <c r="AO309" s="719" t="str">
        <f t="shared" si="65"/>
        <v>3yr</v>
      </c>
      <c r="AP309" s="775" t="e">
        <f ca="1">_xll.BDP(T309,"YRS_TO_MTY_ISSUE")</f>
        <v>#NAME?</v>
      </c>
      <c r="AQ309" s="794">
        <f t="shared" si="66"/>
        <v>3</v>
      </c>
      <c r="AR309" s="795">
        <v>3</v>
      </c>
      <c r="AS309" s="719" t="e">
        <f ca="1">_xll.BDP($T309,AS$1)</f>
        <v>#NAME?</v>
      </c>
      <c r="AT309" s="719" t="e">
        <f ca="1">_xll.BDP(T309,$AT$1)</f>
        <v>#NAME?</v>
      </c>
      <c r="AU309" s="719" t="e">
        <f ca="1">_xll.BDP(T309,$AU$1)</f>
        <v>#NAME?</v>
      </c>
      <c r="AV309" s="719" t="e">
        <f ca="1">_xll.BDP($T309,AV$1)</f>
        <v>#NAME?</v>
      </c>
      <c r="AW309" s="719" t="e">
        <f t="shared" ca="1" si="67"/>
        <v>#NAME?</v>
      </c>
      <c r="AX309" s="719" t="e">
        <f ca="1">_xll.BDP(T309,$AX$1)</f>
        <v>#NAME?</v>
      </c>
      <c r="AY309" s="719" t="e">
        <f t="shared" ca="1" si="68"/>
        <v>#NAME?</v>
      </c>
      <c r="AZ309" s="719" t="e">
        <f t="shared" ca="1" si="69"/>
        <v>#NAME?</v>
      </c>
      <c r="BA309" s="719" t="e">
        <f ca="1">VLOOKUP(X309,Values!$H$2:$I$15,2,FALSE)</f>
        <v>#NAME?</v>
      </c>
    </row>
    <row r="310" spans="1:53" s="706" customFormat="1" ht="13.8" x14ac:dyDescent="0.3">
      <c r="A310" s="707">
        <v>41960</v>
      </c>
      <c r="B310" s="915" t="s">
        <v>8253</v>
      </c>
      <c r="C310" s="916" t="s">
        <v>4216</v>
      </c>
      <c r="D310" s="709">
        <v>500</v>
      </c>
      <c r="E310" s="708" t="s">
        <v>117</v>
      </c>
      <c r="F310" s="710">
        <v>52932</v>
      </c>
      <c r="G310" s="711" t="s">
        <v>8251</v>
      </c>
      <c r="H310" s="712" t="s">
        <v>308</v>
      </c>
      <c r="I310" s="761" t="s">
        <v>8254</v>
      </c>
      <c r="J310" s="761" t="s">
        <v>370</v>
      </c>
      <c r="K310" s="712">
        <v>-12.5</v>
      </c>
      <c r="L310" s="714"/>
      <c r="M310" s="712"/>
      <c r="N310" s="706" t="s">
        <v>3748</v>
      </c>
      <c r="O310" s="712">
        <v>3.2</v>
      </c>
      <c r="P310" s="708" t="s">
        <v>1900</v>
      </c>
      <c r="Q310" s="714"/>
      <c r="R310" s="708">
        <v>10</v>
      </c>
      <c r="S310" s="708" t="s">
        <v>8285</v>
      </c>
      <c r="T310" s="715" t="str">
        <f t="shared" si="62"/>
        <v>EK6090980 Corp</v>
      </c>
      <c r="U310" s="716" t="e">
        <f ca="1">_xll.BDP($T310,$U$1)</f>
        <v>#NAME?</v>
      </c>
      <c r="V310" s="715">
        <f t="shared" si="63"/>
        <v>11</v>
      </c>
      <c r="W310" s="715">
        <f t="shared" si="64"/>
        <v>47</v>
      </c>
      <c r="X310" s="717" t="e">
        <f ca="1">_xll.BDP($T310,X$1)</f>
        <v>#NAME?</v>
      </c>
      <c r="Y310" s="717" t="e">
        <f ca="1">_xll.BDP($T310,$Y$1)</f>
        <v>#NAME?</v>
      </c>
      <c r="Z310" s="717" t="e">
        <f ca="1">_xll.BDP($T310,Z$1)</f>
        <v>#NAME?</v>
      </c>
      <c r="AA310" s="718" t="e">
        <f ca="1">IF(Z310="FLOATING",J310,(_xll.BDP($T310,AA$1)/100))</f>
        <v>#NAME?</v>
      </c>
      <c r="AB310" s="719" t="e">
        <f ca="1">_xll.BDP(T310,$AB$1)</f>
        <v>#NAME?</v>
      </c>
      <c r="AC310" s="720" t="e">
        <f ca="1">_xll.BDP($T310,AC$1)</f>
        <v>#NAME?</v>
      </c>
      <c r="AD310" s="719" t="e">
        <f ca="1">_xll.BDP($T310,AD$1)</f>
        <v>#NAME?</v>
      </c>
      <c r="AE310" s="715" t="e">
        <f ca="1">_xll.BDP($T310,AE$1)</f>
        <v>#NAME?</v>
      </c>
      <c r="AF310" s="719" t="e">
        <f ca="1">_xll.BDP($T310,AF$1)</f>
        <v>#NAME?</v>
      </c>
      <c r="AG310" s="719" t="e">
        <f ca="1">VLOOKUP(AE310,Values!$A$1:$C$12,2,FALSE)</f>
        <v>#NAME?</v>
      </c>
      <c r="AH310" s="716" t="e">
        <f ca="1">_xll.BDP($T310,$AH$1)</f>
        <v>#NAME?</v>
      </c>
      <c r="AI310" s="716" t="e">
        <f ca="1">_xll.BDP($T310,$AI$1)</f>
        <v>#NAME?</v>
      </c>
      <c r="AJ310" s="716" t="e">
        <f ca="1">_xll.BDP($T310,$AJ$1)</f>
        <v>#NAME?</v>
      </c>
      <c r="AK310" s="721" t="e">
        <f ca="1">VLOOKUP(AJ310,Values!$E$2:$F$8,2,)</f>
        <v>#NAME?</v>
      </c>
      <c r="AL310" s="719" t="e">
        <f ca="1">_xll.BDP($T310,$AL$1)</f>
        <v>#NAME?</v>
      </c>
      <c r="AM310" s="719" t="e">
        <f ca="1">_xll.BDP($T310,$AM$1)</f>
        <v>#NAME?</v>
      </c>
      <c r="AN310" s="719" t="e">
        <f ca="1">_xll.BDP($T310,$AN$1)</f>
        <v>#NAME?</v>
      </c>
      <c r="AO310" s="719" t="str">
        <f t="shared" si="65"/>
        <v>30yr</v>
      </c>
      <c r="AP310" s="775" t="e">
        <f ca="1">_xll.BDP(T310,"YRS_TO_MTY_ISSUE")</f>
        <v>#NAME?</v>
      </c>
      <c r="AQ310" s="794">
        <f t="shared" si="66"/>
        <v>30</v>
      </c>
      <c r="AR310" s="795">
        <v>30</v>
      </c>
      <c r="AS310" s="719" t="e">
        <f ca="1">_xll.BDP($T310,AS$1)</f>
        <v>#NAME?</v>
      </c>
      <c r="AT310" s="719" t="e">
        <f ca="1">_xll.BDP(T310,$AT$1)</f>
        <v>#NAME?</v>
      </c>
      <c r="AU310" s="719" t="e">
        <f ca="1">_xll.BDP(T310,$AU$1)</f>
        <v>#NAME?</v>
      </c>
      <c r="AV310" s="719" t="e">
        <f ca="1">_xll.BDP($T310,AV$1)</f>
        <v>#NAME?</v>
      </c>
      <c r="AW310" s="719" t="e">
        <f t="shared" ca="1" si="67"/>
        <v>#NAME?</v>
      </c>
      <c r="AX310" s="719" t="e">
        <f ca="1">_xll.BDP(T310,$AX$1)</f>
        <v>#NAME?</v>
      </c>
      <c r="AY310" s="719" t="e">
        <f t="shared" ca="1" si="68"/>
        <v>#NAME?</v>
      </c>
      <c r="AZ310" s="719" t="e">
        <f t="shared" ca="1" si="69"/>
        <v>#NAME?</v>
      </c>
      <c r="BA310" s="719" t="e">
        <f ca="1">VLOOKUP(X310,Values!$H$2:$I$15,2,FALSE)</f>
        <v>#NAME?</v>
      </c>
    </row>
    <row r="311" spans="1:53" s="706" customFormat="1" ht="13.8" x14ac:dyDescent="0.3">
      <c r="A311" s="707">
        <v>41960</v>
      </c>
      <c r="B311" s="915" t="s">
        <v>8255</v>
      </c>
      <c r="C311" s="916" t="s">
        <v>11</v>
      </c>
      <c r="D311" s="709">
        <v>250</v>
      </c>
      <c r="E311" s="708" t="s">
        <v>66</v>
      </c>
      <c r="F311" s="710">
        <v>45627</v>
      </c>
      <c r="G311" s="711" t="s">
        <v>8256</v>
      </c>
      <c r="H311" s="712" t="s">
        <v>160</v>
      </c>
      <c r="I311" s="761" t="s">
        <v>713</v>
      </c>
      <c r="J311" s="761" t="s">
        <v>152</v>
      </c>
      <c r="K311" s="712">
        <v>-12.5</v>
      </c>
      <c r="L311" s="714"/>
      <c r="M311" s="712"/>
      <c r="N311" s="706" t="s">
        <v>3645</v>
      </c>
      <c r="O311" s="712">
        <v>2</v>
      </c>
      <c r="P311" s="708" t="s">
        <v>1900</v>
      </c>
      <c r="Q311" s="714"/>
      <c r="R311" s="708">
        <v>10</v>
      </c>
      <c r="S311" s="708" t="s">
        <v>8283</v>
      </c>
      <c r="T311" s="715" t="str">
        <f t="shared" si="62"/>
        <v>EK6086368 Corp</v>
      </c>
      <c r="U311" s="716" t="e">
        <f ca="1">_xll.BDP($T311,$U$1)</f>
        <v>#NAME?</v>
      </c>
      <c r="V311" s="715">
        <f t="shared" si="63"/>
        <v>11</v>
      </c>
      <c r="W311" s="715">
        <f t="shared" si="64"/>
        <v>47</v>
      </c>
      <c r="X311" s="717" t="e">
        <f ca="1">_xll.BDP($T311,X$1)</f>
        <v>#NAME?</v>
      </c>
      <c r="Y311" s="717" t="e">
        <f ca="1">_xll.BDP($T311,$Y$1)</f>
        <v>#NAME?</v>
      </c>
      <c r="Z311" s="717" t="e">
        <f ca="1">_xll.BDP($T311,Z$1)</f>
        <v>#NAME?</v>
      </c>
      <c r="AA311" s="718" t="e">
        <f ca="1">IF(Z311="FLOATING",J311,(_xll.BDP($T311,AA$1)/100))</f>
        <v>#NAME?</v>
      </c>
      <c r="AB311" s="719" t="e">
        <f ca="1">_xll.BDP(T311,$AB$1)</f>
        <v>#NAME?</v>
      </c>
      <c r="AC311" s="720" t="e">
        <f ca="1">_xll.BDP($T311,AC$1)</f>
        <v>#NAME?</v>
      </c>
      <c r="AD311" s="719" t="e">
        <f ca="1">_xll.BDP($T311,AD$1)</f>
        <v>#NAME?</v>
      </c>
      <c r="AE311" s="715" t="e">
        <f ca="1">_xll.BDP($T311,AE$1)</f>
        <v>#NAME?</v>
      </c>
      <c r="AF311" s="719" t="e">
        <f ca="1">_xll.BDP($T311,AF$1)</f>
        <v>#NAME?</v>
      </c>
      <c r="AG311" s="719" t="e">
        <f ca="1">VLOOKUP(AE311,Values!$A$1:$C$12,2,FALSE)</f>
        <v>#NAME?</v>
      </c>
      <c r="AH311" s="716" t="e">
        <f ca="1">_xll.BDP($T311,$AH$1)</f>
        <v>#NAME?</v>
      </c>
      <c r="AI311" s="716" t="e">
        <f ca="1">_xll.BDP($T311,$AI$1)</f>
        <v>#NAME?</v>
      </c>
      <c r="AJ311" s="716" t="e">
        <f ca="1">_xll.BDP($T311,$AJ$1)</f>
        <v>#NAME?</v>
      </c>
      <c r="AK311" s="721" t="e">
        <f ca="1">VLOOKUP(AJ311,Values!$E$2:$F$8,2,)</f>
        <v>#NAME?</v>
      </c>
      <c r="AL311" s="719" t="e">
        <f ca="1">_xll.BDP($T311,$AL$1)</f>
        <v>#NAME?</v>
      </c>
      <c r="AM311" s="719" t="e">
        <f ca="1">_xll.BDP($T311,$AM$1)</f>
        <v>#NAME?</v>
      </c>
      <c r="AN311" s="719" t="e">
        <f ca="1">_xll.BDP($T311,$AN$1)</f>
        <v>#NAME?</v>
      </c>
      <c r="AO311" s="719" t="str">
        <f t="shared" si="65"/>
        <v>10yr</v>
      </c>
      <c r="AP311" s="775" t="e">
        <f ca="1">_xll.BDP(T311,"YRS_TO_MTY_ISSUE")</f>
        <v>#NAME?</v>
      </c>
      <c r="AQ311" s="794">
        <f t="shared" si="66"/>
        <v>10</v>
      </c>
      <c r="AR311" s="795">
        <v>10</v>
      </c>
      <c r="AS311" s="719" t="e">
        <f ca="1">_xll.BDP($T311,AS$1)</f>
        <v>#NAME?</v>
      </c>
      <c r="AT311" s="719" t="e">
        <f ca="1">_xll.BDP(T311,$AT$1)</f>
        <v>#NAME?</v>
      </c>
      <c r="AU311" s="719" t="e">
        <f ca="1">_xll.BDP(T311,$AU$1)</f>
        <v>#NAME?</v>
      </c>
      <c r="AV311" s="719" t="e">
        <f ca="1">_xll.BDP($T311,AV$1)</f>
        <v>#NAME?</v>
      </c>
      <c r="AW311" s="719" t="e">
        <f t="shared" ca="1" si="67"/>
        <v>#NAME?</v>
      </c>
      <c r="AX311" s="719" t="e">
        <f ca="1">_xll.BDP(T311,$AX$1)</f>
        <v>#NAME?</v>
      </c>
      <c r="AY311" s="719" t="e">
        <f t="shared" ca="1" si="68"/>
        <v>#NAME?</v>
      </c>
      <c r="AZ311" s="719" t="e">
        <f t="shared" ca="1" si="69"/>
        <v>#NAME?</v>
      </c>
      <c r="BA311" s="719" t="e">
        <f ca="1">VLOOKUP(X311,Values!$H$2:$I$15,2,FALSE)</f>
        <v>#NAME?</v>
      </c>
    </row>
    <row r="312" spans="1:53" s="706" customFormat="1" ht="13.8" x14ac:dyDescent="0.3">
      <c r="A312" s="707">
        <v>41960</v>
      </c>
      <c r="B312" s="915" t="s">
        <v>8257</v>
      </c>
      <c r="C312" s="916" t="s">
        <v>11</v>
      </c>
      <c r="D312" s="709">
        <v>750</v>
      </c>
      <c r="E312" s="708" t="s">
        <v>37</v>
      </c>
      <c r="F312" s="710">
        <v>43814</v>
      </c>
      <c r="G312" s="711" t="s">
        <v>8258</v>
      </c>
      <c r="H312" s="712" t="s">
        <v>573</v>
      </c>
      <c r="I312" s="761" t="s">
        <v>8259</v>
      </c>
      <c r="J312" s="761" t="s">
        <v>476</v>
      </c>
      <c r="K312" s="712">
        <v>-17</v>
      </c>
      <c r="L312" s="714"/>
      <c r="M312" s="712"/>
      <c r="N312" s="706" t="s">
        <v>3795</v>
      </c>
      <c r="O312" s="712">
        <v>3.66</v>
      </c>
      <c r="P312" s="708" t="s">
        <v>2958</v>
      </c>
      <c r="Q312" s="714"/>
      <c r="R312" s="708">
        <v>1</v>
      </c>
      <c r="S312" s="708" t="s">
        <v>8281</v>
      </c>
      <c r="T312" s="715" t="str">
        <f t="shared" si="62"/>
        <v>EK6090568 Corp</v>
      </c>
      <c r="U312" s="716" t="e">
        <f ca="1">_xll.BDP($T312,$U$1)</f>
        <v>#NAME?</v>
      </c>
      <c r="V312" s="715">
        <f t="shared" si="63"/>
        <v>11</v>
      </c>
      <c r="W312" s="715">
        <f t="shared" si="64"/>
        <v>47</v>
      </c>
      <c r="X312" s="717" t="e">
        <f ca="1">_xll.BDP($T312,X$1)</f>
        <v>#NAME?</v>
      </c>
      <c r="Y312" s="717" t="e">
        <f ca="1">_xll.BDP($T312,$Y$1)</f>
        <v>#NAME?</v>
      </c>
      <c r="Z312" s="717" t="e">
        <f ca="1">_xll.BDP($T312,Z$1)</f>
        <v>#NAME?</v>
      </c>
      <c r="AA312" s="718" t="e">
        <f ca="1">IF(Z312="FLOATING",J312,(_xll.BDP($T312,AA$1)/100))</f>
        <v>#NAME?</v>
      </c>
      <c r="AB312" s="719" t="e">
        <f ca="1">_xll.BDP(T312,$AB$1)</f>
        <v>#NAME?</v>
      </c>
      <c r="AC312" s="720" t="e">
        <f ca="1">_xll.BDP($T312,AC$1)</f>
        <v>#NAME?</v>
      </c>
      <c r="AD312" s="719" t="e">
        <f ca="1">_xll.BDP($T312,AD$1)</f>
        <v>#NAME?</v>
      </c>
      <c r="AE312" s="715" t="e">
        <f ca="1">_xll.BDP($T312,AE$1)</f>
        <v>#NAME?</v>
      </c>
      <c r="AF312" s="719" t="e">
        <f ca="1">_xll.BDP($T312,AF$1)</f>
        <v>#NAME?</v>
      </c>
      <c r="AG312" s="719" t="e">
        <f ca="1">VLOOKUP(AE312,Values!$A$1:$C$12,2,FALSE)</f>
        <v>#NAME?</v>
      </c>
      <c r="AH312" s="716" t="e">
        <f ca="1">_xll.BDP($T312,$AH$1)</f>
        <v>#NAME?</v>
      </c>
      <c r="AI312" s="716" t="e">
        <f ca="1">_xll.BDP($T312,$AI$1)</f>
        <v>#NAME?</v>
      </c>
      <c r="AJ312" s="716" t="e">
        <f ca="1">_xll.BDP($T312,$AJ$1)</f>
        <v>#NAME?</v>
      </c>
      <c r="AK312" s="721" t="e">
        <f ca="1">VLOOKUP(AJ312,Values!$E$2:$F$8,2,)</f>
        <v>#NAME?</v>
      </c>
      <c r="AL312" s="719" t="e">
        <f ca="1">_xll.BDP($T312,$AL$1)</f>
        <v>#NAME?</v>
      </c>
      <c r="AM312" s="719" t="e">
        <f ca="1">_xll.BDP($T312,$AM$1)</f>
        <v>#NAME?</v>
      </c>
      <c r="AN312" s="719" t="e">
        <f ca="1">_xll.BDP($T312,$AN$1)</f>
        <v>#NAME?</v>
      </c>
      <c r="AO312" s="719" t="str">
        <f t="shared" si="65"/>
        <v>5yr</v>
      </c>
      <c r="AP312" s="775" t="e">
        <f ca="1">_xll.BDP(T312,"YRS_TO_MTY_ISSUE")</f>
        <v>#NAME?</v>
      </c>
      <c r="AQ312" s="794">
        <f t="shared" si="66"/>
        <v>5</v>
      </c>
      <c r="AR312" s="795">
        <v>5</v>
      </c>
      <c r="AS312" s="719" t="e">
        <f ca="1">_xll.BDP($T312,AS$1)</f>
        <v>#NAME?</v>
      </c>
      <c r="AT312" s="719" t="e">
        <f ca="1">_xll.BDP(T312,$AT$1)</f>
        <v>#NAME?</v>
      </c>
      <c r="AU312" s="719" t="e">
        <f ca="1">_xll.BDP(T312,$AU$1)</f>
        <v>#NAME?</v>
      </c>
      <c r="AV312" s="719" t="e">
        <f ca="1">_xll.BDP($T312,AV$1)</f>
        <v>#NAME?</v>
      </c>
      <c r="AW312" s="719" t="e">
        <f t="shared" ca="1" si="67"/>
        <v>#NAME?</v>
      </c>
      <c r="AX312" s="719" t="e">
        <f ca="1">_xll.BDP(T312,$AX$1)</f>
        <v>#NAME?</v>
      </c>
      <c r="AY312" s="719" t="e">
        <f t="shared" ca="1" si="68"/>
        <v>#NAME?</v>
      </c>
      <c r="AZ312" s="719" t="e">
        <f t="shared" ca="1" si="69"/>
        <v>#NAME?</v>
      </c>
      <c r="BA312" s="719" t="e">
        <f ca="1">VLOOKUP(X312,Values!$H$2:$I$15,2,FALSE)</f>
        <v>#NAME?</v>
      </c>
    </row>
    <row r="313" spans="1:53" s="706" customFormat="1" ht="13.8" x14ac:dyDescent="0.3">
      <c r="A313" s="707">
        <v>41960</v>
      </c>
      <c r="B313" s="915" t="s">
        <v>8260</v>
      </c>
      <c r="C313" s="916" t="s">
        <v>2842</v>
      </c>
      <c r="D313" s="709">
        <v>300</v>
      </c>
      <c r="E313" s="708" t="s">
        <v>37</v>
      </c>
      <c r="F313" s="710">
        <v>43800</v>
      </c>
      <c r="G313" s="711" t="s">
        <v>8261</v>
      </c>
      <c r="H313" s="712" t="s">
        <v>220</v>
      </c>
      <c r="I313" s="761" t="s">
        <v>695</v>
      </c>
      <c r="J313" s="761" t="s">
        <v>305</v>
      </c>
      <c r="K313" s="712">
        <v>-15</v>
      </c>
      <c r="L313" s="714"/>
      <c r="M313" s="712"/>
      <c r="N313" s="706" t="s">
        <v>169</v>
      </c>
      <c r="O313" s="712">
        <v>3.66</v>
      </c>
      <c r="P313" s="708" t="s">
        <v>2042</v>
      </c>
      <c r="Q313" s="714"/>
      <c r="R313" s="708">
        <v>6</v>
      </c>
      <c r="S313" s="708" t="s">
        <v>8280</v>
      </c>
      <c r="T313" s="715" t="str">
        <f t="shared" si="62"/>
        <v>EK6087143 Corp</v>
      </c>
      <c r="U313" s="716" t="e">
        <f ca="1">_xll.BDP($T313,$U$1)</f>
        <v>#NAME?</v>
      </c>
      <c r="V313" s="715">
        <f t="shared" si="63"/>
        <v>11</v>
      </c>
      <c r="W313" s="715">
        <f t="shared" si="64"/>
        <v>47</v>
      </c>
      <c r="X313" s="717" t="e">
        <f ca="1">_xll.BDP($T313,X$1)</f>
        <v>#NAME?</v>
      </c>
      <c r="Y313" s="717" t="e">
        <f ca="1">_xll.BDP($T313,$Y$1)</f>
        <v>#NAME?</v>
      </c>
      <c r="Z313" s="717" t="e">
        <f ca="1">_xll.BDP($T313,Z$1)</f>
        <v>#NAME?</v>
      </c>
      <c r="AA313" s="718" t="e">
        <f ca="1">IF(Z313="FLOATING",J313,(_xll.BDP($T313,AA$1)/100))</f>
        <v>#NAME?</v>
      </c>
      <c r="AB313" s="719" t="e">
        <f ca="1">_xll.BDP(T313,$AB$1)</f>
        <v>#NAME?</v>
      </c>
      <c r="AC313" s="720" t="e">
        <f ca="1">_xll.BDP($T313,AC$1)</f>
        <v>#NAME?</v>
      </c>
      <c r="AD313" s="719" t="e">
        <f ca="1">_xll.BDP($T313,AD$1)</f>
        <v>#NAME?</v>
      </c>
      <c r="AE313" s="715" t="e">
        <f ca="1">_xll.BDP($T313,AE$1)</f>
        <v>#NAME?</v>
      </c>
      <c r="AF313" s="719" t="e">
        <f ca="1">_xll.BDP($T313,AF$1)</f>
        <v>#NAME?</v>
      </c>
      <c r="AG313" s="719" t="e">
        <f ca="1">VLOOKUP(AE313,Values!$A$1:$C$12,2,FALSE)</f>
        <v>#NAME?</v>
      </c>
      <c r="AH313" s="716" t="e">
        <f ca="1">_xll.BDP($T313,$AH$1)</f>
        <v>#NAME?</v>
      </c>
      <c r="AI313" s="716" t="e">
        <f ca="1">_xll.BDP($T313,$AI$1)</f>
        <v>#NAME?</v>
      </c>
      <c r="AJ313" s="716" t="e">
        <f ca="1">_xll.BDP($T313,$AJ$1)</f>
        <v>#NAME?</v>
      </c>
      <c r="AK313" s="721" t="e">
        <f ca="1">VLOOKUP(AJ313,Values!$E$2:$F$8,2,)</f>
        <v>#NAME?</v>
      </c>
      <c r="AL313" s="719" t="e">
        <f ca="1">_xll.BDP($T313,$AL$1)</f>
        <v>#NAME?</v>
      </c>
      <c r="AM313" s="719" t="e">
        <f ca="1">_xll.BDP($T313,$AM$1)</f>
        <v>#NAME?</v>
      </c>
      <c r="AN313" s="719" t="e">
        <f ca="1">_xll.BDP($T313,$AN$1)</f>
        <v>#NAME?</v>
      </c>
      <c r="AO313" s="719" t="str">
        <f t="shared" si="65"/>
        <v>5yr</v>
      </c>
      <c r="AP313" s="775" t="e">
        <f ca="1">_xll.BDP(T313,"YRS_TO_MTY_ISSUE")</f>
        <v>#NAME?</v>
      </c>
      <c r="AQ313" s="794">
        <f t="shared" si="66"/>
        <v>5</v>
      </c>
      <c r="AR313" s="795">
        <v>5</v>
      </c>
      <c r="AS313" s="719" t="e">
        <f ca="1">_xll.BDP($T313,AS$1)</f>
        <v>#NAME?</v>
      </c>
      <c r="AT313" s="719" t="e">
        <f ca="1">_xll.BDP(T313,$AT$1)</f>
        <v>#NAME?</v>
      </c>
      <c r="AU313" s="719" t="e">
        <f ca="1">_xll.BDP(T313,$AU$1)</f>
        <v>#NAME?</v>
      </c>
      <c r="AV313" s="719" t="e">
        <f ca="1">_xll.BDP($T313,AV$1)</f>
        <v>#NAME?</v>
      </c>
      <c r="AW313" s="719" t="e">
        <f t="shared" ca="1" si="67"/>
        <v>#NAME?</v>
      </c>
      <c r="AX313" s="719" t="e">
        <f ca="1">_xll.BDP(T313,$AX$1)</f>
        <v>#NAME?</v>
      </c>
      <c r="AY313" s="719" t="e">
        <f t="shared" ca="1" si="68"/>
        <v>#NAME?</v>
      </c>
      <c r="AZ313" s="719" t="e">
        <f t="shared" ca="1" si="69"/>
        <v>#NAME?</v>
      </c>
      <c r="BA313" s="719" t="e">
        <f ca="1">VLOOKUP(X313,Values!$H$2:$I$15,2,FALSE)</f>
        <v>#NAME?</v>
      </c>
    </row>
    <row r="314" spans="1:53" s="706" customFormat="1" ht="13.8" x14ac:dyDescent="0.3">
      <c r="A314" s="707">
        <v>41960</v>
      </c>
      <c r="B314" s="915" t="s">
        <v>8268</v>
      </c>
      <c r="C314" s="916" t="s">
        <v>208</v>
      </c>
      <c r="D314" s="709">
        <v>400</v>
      </c>
      <c r="E314" s="708" t="s">
        <v>117</v>
      </c>
      <c r="F314" s="710">
        <v>52919</v>
      </c>
      <c r="G314" s="711" t="s">
        <v>8269</v>
      </c>
      <c r="H314" s="712" t="s">
        <v>8270</v>
      </c>
      <c r="I314" s="761"/>
      <c r="J314" s="761" t="s">
        <v>174</v>
      </c>
      <c r="K314" s="712">
        <v>30</v>
      </c>
      <c r="L314" s="714"/>
      <c r="M314" s="712"/>
      <c r="N314" s="706" t="s">
        <v>4462</v>
      </c>
      <c r="O314" s="712">
        <v>1.75</v>
      </c>
      <c r="P314" s="708" t="s">
        <v>8271</v>
      </c>
      <c r="Q314" s="714"/>
      <c r="R314" s="708">
        <v>45</v>
      </c>
      <c r="S314" s="708" t="s">
        <v>8282</v>
      </c>
      <c r="T314" s="715" t="str">
        <f t="shared" si="62"/>
        <v>EK6087804 Corp</v>
      </c>
      <c r="U314" s="716" t="e">
        <f ca="1">_xll.BDP($T314,$U$1)</f>
        <v>#NAME?</v>
      </c>
      <c r="V314" s="715">
        <f t="shared" si="63"/>
        <v>11</v>
      </c>
      <c r="W314" s="715">
        <f t="shared" si="64"/>
        <v>47</v>
      </c>
      <c r="X314" s="717" t="e">
        <f ca="1">_xll.BDP($T314,X$1)</f>
        <v>#NAME?</v>
      </c>
      <c r="Y314" s="717" t="e">
        <f ca="1">_xll.BDP($T314,$Y$1)</f>
        <v>#NAME?</v>
      </c>
      <c r="Z314" s="717" t="e">
        <f ca="1">_xll.BDP($T314,Z$1)</f>
        <v>#NAME?</v>
      </c>
      <c r="AA314" s="718" t="e">
        <f ca="1">IF(Z314="FLOATING",J314,(_xll.BDP($T314,AA$1)/100))</f>
        <v>#NAME?</v>
      </c>
      <c r="AB314" s="719" t="e">
        <f ca="1">_xll.BDP(T314,$AB$1)</f>
        <v>#NAME?</v>
      </c>
      <c r="AC314" s="720" t="e">
        <f ca="1">_xll.BDP($T314,AC$1)</f>
        <v>#NAME?</v>
      </c>
      <c r="AD314" s="719" t="e">
        <f ca="1">_xll.BDP($T314,AD$1)</f>
        <v>#NAME?</v>
      </c>
      <c r="AE314" s="715" t="e">
        <f ca="1">_xll.BDP($T314,AE$1)</f>
        <v>#NAME?</v>
      </c>
      <c r="AF314" s="719" t="e">
        <f ca="1">_xll.BDP($T314,AF$1)</f>
        <v>#NAME?</v>
      </c>
      <c r="AG314" s="719" t="e">
        <f ca="1">VLOOKUP(AE314,Values!$A$1:$C$12,2,FALSE)</f>
        <v>#NAME?</v>
      </c>
      <c r="AH314" s="716" t="e">
        <f ca="1">_xll.BDP($T314,$AH$1)</f>
        <v>#NAME?</v>
      </c>
      <c r="AI314" s="716" t="e">
        <f ca="1">_xll.BDP($T314,$AI$1)</f>
        <v>#NAME?</v>
      </c>
      <c r="AJ314" s="716" t="e">
        <f ca="1">_xll.BDP($T314,$AJ$1)</f>
        <v>#NAME?</v>
      </c>
      <c r="AK314" s="721" t="e">
        <f ca="1">VLOOKUP(AJ314,Values!$E$2:$F$8,2,)</f>
        <v>#NAME?</v>
      </c>
      <c r="AL314" s="719" t="e">
        <f ca="1">_xll.BDP($T314,$AL$1)</f>
        <v>#NAME?</v>
      </c>
      <c r="AM314" s="719" t="e">
        <f ca="1">_xll.BDP($T314,$AM$1)</f>
        <v>#NAME?</v>
      </c>
      <c r="AN314" s="719" t="e">
        <f ca="1">_xll.BDP($T314,$AN$1)</f>
        <v>#NAME?</v>
      </c>
      <c r="AO314" s="719" t="str">
        <f t="shared" si="65"/>
        <v>30yr</v>
      </c>
      <c r="AP314" s="775" t="e">
        <f ca="1">_xll.BDP(T314,"YRS_TO_MTY_ISSUE")</f>
        <v>#NAME?</v>
      </c>
      <c r="AQ314" s="794">
        <f t="shared" si="66"/>
        <v>30</v>
      </c>
      <c r="AR314" s="795">
        <v>30</v>
      </c>
      <c r="AS314" s="719" t="e">
        <f ca="1">_xll.BDP($T314,AS$1)</f>
        <v>#NAME?</v>
      </c>
      <c r="AT314" s="719" t="e">
        <f ca="1">_xll.BDP(T314,$AT$1)</f>
        <v>#NAME?</v>
      </c>
      <c r="AU314" s="719" t="e">
        <f ca="1">_xll.BDP(T314,$AU$1)</f>
        <v>#NAME?</v>
      </c>
      <c r="AV314" s="719" t="e">
        <f ca="1">_xll.BDP($T314,AV$1)</f>
        <v>#NAME?</v>
      </c>
      <c r="AW314" s="719" t="e">
        <f t="shared" ca="1" si="67"/>
        <v>#NAME?</v>
      </c>
      <c r="AX314" s="719" t="e">
        <f ca="1">_xll.BDP(T314,$AX$1)</f>
        <v>#NAME?</v>
      </c>
      <c r="AY314" s="719" t="e">
        <f t="shared" ca="1" si="68"/>
        <v>#NAME?</v>
      </c>
      <c r="AZ314" s="719" t="e">
        <f t="shared" ca="1" si="69"/>
        <v>#NAME?</v>
      </c>
      <c r="BA314" s="719" t="e">
        <f ca="1">VLOOKUP(X314,Values!$H$2:$I$15,2,FALSE)</f>
        <v>#NAME?</v>
      </c>
    </row>
    <row r="315" spans="1:53" s="706" customFormat="1" ht="13.8" x14ac:dyDescent="0.3">
      <c r="A315" s="707">
        <v>41957</v>
      </c>
      <c r="B315" s="915" t="s">
        <v>8226</v>
      </c>
      <c r="C315" s="916" t="s">
        <v>235</v>
      </c>
      <c r="D315" s="709">
        <v>400</v>
      </c>
      <c r="E315" s="708" t="s">
        <v>37</v>
      </c>
      <c r="F315" s="710">
        <v>43800</v>
      </c>
      <c r="G315" s="711" t="s">
        <v>8222</v>
      </c>
      <c r="H315" s="712" t="s">
        <v>123</v>
      </c>
      <c r="I315" s="713" t="s">
        <v>1077</v>
      </c>
      <c r="J315" s="761" t="s">
        <v>1087</v>
      </c>
      <c r="K315" s="712">
        <v>-10</v>
      </c>
      <c r="L315" s="714"/>
      <c r="M315" s="712"/>
      <c r="N315" s="706" t="s">
        <v>105</v>
      </c>
      <c r="O315" s="712">
        <v>2</v>
      </c>
      <c r="P315" s="708" t="s">
        <v>1890</v>
      </c>
      <c r="Q315" s="714"/>
      <c r="R315" s="708">
        <v>5</v>
      </c>
      <c r="S315" s="708" t="s">
        <v>8230</v>
      </c>
      <c r="T315" s="715" t="str">
        <f t="shared" ref="T315:T355" si="70">CONCATENATE(S315," Corp")</f>
        <v>EK6060173 Corp</v>
      </c>
      <c r="U315" s="716" t="e">
        <f ca="1">_xll.BDP($T315,$U$1)</f>
        <v>#NAME?</v>
      </c>
      <c r="V315" s="715">
        <f t="shared" ref="V315:V355" si="71">MONTH(A315)</f>
        <v>11</v>
      </c>
      <c r="W315" s="715">
        <f t="shared" ref="W315:W355" si="72">WEEKNUM(A315,1)</f>
        <v>46</v>
      </c>
      <c r="X315" s="717" t="e">
        <f ca="1">_xll.BDP($T315,X$1)</f>
        <v>#NAME?</v>
      </c>
      <c r="Y315" s="717" t="e">
        <f ca="1">_xll.BDP($T315,$Y$1)</f>
        <v>#NAME?</v>
      </c>
      <c r="Z315" s="717" t="e">
        <f ca="1">_xll.BDP($T315,Z$1)</f>
        <v>#NAME?</v>
      </c>
      <c r="AA315" s="718" t="e">
        <f ca="1">IF(Z315="FLOATING",J315,(_xll.BDP($T315,AA$1)/100))</f>
        <v>#NAME?</v>
      </c>
      <c r="AB315" s="719" t="e">
        <f ca="1">_xll.BDP(T315,$AB$1)</f>
        <v>#NAME?</v>
      </c>
      <c r="AC315" s="720" t="e">
        <f ca="1">_xll.BDP($T315,AC$1)</f>
        <v>#NAME?</v>
      </c>
      <c r="AD315" s="719" t="e">
        <f ca="1">_xll.BDP($T315,AD$1)</f>
        <v>#NAME?</v>
      </c>
      <c r="AE315" s="715" t="e">
        <f ca="1">_xll.BDP($T315,AE$1)</f>
        <v>#NAME?</v>
      </c>
      <c r="AF315" s="719" t="e">
        <f ca="1">_xll.BDP($T315,AF$1)</f>
        <v>#NAME?</v>
      </c>
      <c r="AG315" s="719" t="e">
        <f ca="1">VLOOKUP(AE315,Values!$A$1:$C$12,2,FALSE)</f>
        <v>#NAME?</v>
      </c>
      <c r="AH315" s="716" t="e">
        <f ca="1">_xll.BDP($T315,$AH$1)</f>
        <v>#NAME?</v>
      </c>
      <c r="AI315" s="716" t="e">
        <f ca="1">_xll.BDP($T315,$AI$1)</f>
        <v>#NAME?</v>
      </c>
      <c r="AJ315" s="716" t="e">
        <f ca="1">_xll.BDP($T315,$AJ$1)</f>
        <v>#NAME?</v>
      </c>
      <c r="AK315" s="721" t="e">
        <f ca="1">VLOOKUP(AJ315,Values!$E$2:$F$8,2,)</f>
        <v>#NAME?</v>
      </c>
      <c r="AL315" s="719" t="e">
        <f ca="1">_xll.BDP($T315,$AL$1)</f>
        <v>#NAME?</v>
      </c>
      <c r="AM315" s="719" t="e">
        <f ca="1">_xll.BDP($T315,$AM$1)</f>
        <v>#NAME?</v>
      </c>
      <c r="AN315" s="719" t="e">
        <f ca="1">_xll.BDP($T315,$AN$1)</f>
        <v>#NAME?</v>
      </c>
      <c r="AO315" s="719" t="str">
        <f t="shared" ref="AO315:AO355" si="73">E315</f>
        <v>5yr</v>
      </c>
      <c r="AP315" s="775" t="e">
        <f ca="1">_xll.BDP(T315,"YRS_TO_MTY_ISSUE")</f>
        <v>#NAME?</v>
      </c>
      <c r="AQ315" s="775">
        <f t="shared" ref="AQ315:AQ355" si="74">YEAR(F315)-YEAR(A315)</f>
        <v>5</v>
      </c>
      <c r="AR315" s="775"/>
      <c r="AS315" s="719" t="e">
        <f ca="1">_xll.BDP($T315,AS$1)</f>
        <v>#NAME?</v>
      </c>
      <c r="AT315" s="719" t="e">
        <f ca="1">_xll.BDP(T315,$AT$1)</f>
        <v>#NAME?</v>
      </c>
      <c r="AU315" s="719" t="e">
        <f ca="1">_xll.BDP(T315,$AU$1)</f>
        <v>#NAME?</v>
      </c>
      <c r="AV315" s="719" t="e">
        <f ca="1">_xll.BDP($T315,AV$1)</f>
        <v>#NAME?</v>
      </c>
      <c r="AW315" s="719" t="e">
        <f t="shared" ref="AW315:AW355" ca="1" si="75">AV315-AS315</f>
        <v>#NAME?</v>
      </c>
      <c r="AX315" s="719" t="e">
        <f ca="1">_xll.BDP(T315,$AX$1)</f>
        <v>#NAME?</v>
      </c>
      <c r="AY315" s="719" t="e">
        <f t="shared" ref="AY315:AY355" ca="1" si="76">IF(Z315="FLOATING",CONCATENATE("3mL+",ROUND(AX315,0)),CONCATENATE("G+",ROUND(AT315,0)))</f>
        <v>#NAME?</v>
      </c>
      <c r="AZ315" s="719" t="e">
        <f t="shared" ref="AZ315:AZ355" ca="1" si="77">IF(Z315="FLOATING",CONCATENATE("3mL+",ROUND(AX315,0)),CONCATENATE("T+",ROUND(AV315,0)))</f>
        <v>#NAME?</v>
      </c>
      <c r="BA315" s="719" t="e">
        <f ca="1">VLOOKUP(X315,Values!$H$2:$I$15,2,FALSE)</f>
        <v>#NAME?</v>
      </c>
    </row>
    <row r="316" spans="1:53" s="706" customFormat="1" ht="13.8" x14ac:dyDescent="0.3">
      <c r="A316" s="707">
        <v>41957</v>
      </c>
      <c r="B316" s="915" t="s">
        <v>8227</v>
      </c>
      <c r="C316" s="916" t="s">
        <v>36</v>
      </c>
      <c r="D316" s="709">
        <v>350</v>
      </c>
      <c r="E316" s="708" t="s">
        <v>37</v>
      </c>
      <c r="F316" s="710">
        <v>43800</v>
      </c>
      <c r="G316" s="711" t="s">
        <v>8223</v>
      </c>
      <c r="H316" s="712" t="s">
        <v>652</v>
      </c>
      <c r="I316" s="713" t="s">
        <v>1331</v>
      </c>
      <c r="J316" s="761" t="s">
        <v>1016</v>
      </c>
      <c r="K316" s="712">
        <v>10</v>
      </c>
      <c r="L316" s="714"/>
      <c r="M316" s="712"/>
      <c r="N316" s="706" t="s">
        <v>8224</v>
      </c>
      <c r="O316" s="712">
        <v>2.86</v>
      </c>
      <c r="P316" s="708" t="s">
        <v>1890</v>
      </c>
      <c r="Q316" s="714"/>
      <c r="R316" s="708">
        <v>5</v>
      </c>
      <c r="S316" s="708" t="s">
        <v>8232</v>
      </c>
      <c r="T316" s="715" t="str">
        <f t="shared" si="70"/>
        <v>EK6062336 Corp</v>
      </c>
      <c r="U316" s="716" t="e">
        <f ca="1">_xll.BDP($T316,$U$1)</f>
        <v>#NAME?</v>
      </c>
      <c r="V316" s="715">
        <f t="shared" si="71"/>
        <v>11</v>
      </c>
      <c r="W316" s="715">
        <f t="shared" si="72"/>
        <v>46</v>
      </c>
      <c r="X316" s="717" t="e">
        <f ca="1">_xll.BDP($T316,X$1)</f>
        <v>#NAME?</v>
      </c>
      <c r="Y316" s="717" t="e">
        <f ca="1">_xll.BDP($T316,$Y$1)</f>
        <v>#NAME?</v>
      </c>
      <c r="Z316" s="717" t="e">
        <f ca="1">_xll.BDP($T316,Z$1)</f>
        <v>#NAME?</v>
      </c>
      <c r="AA316" s="718" t="e">
        <f ca="1">IF(Z316="FLOATING",J316,(_xll.BDP($T316,AA$1)/100))</f>
        <v>#NAME?</v>
      </c>
      <c r="AB316" s="719" t="e">
        <f ca="1">_xll.BDP(T316,$AB$1)</f>
        <v>#NAME?</v>
      </c>
      <c r="AC316" s="720" t="e">
        <f ca="1">_xll.BDP($T316,AC$1)</f>
        <v>#NAME?</v>
      </c>
      <c r="AD316" s="719" t="e">
        <f ca="1">_xll.BDP($T316,AD$1)</f>
        <v>#NAME?</v>
      </c>
      <c r="AE316" s="715" t="e">
        <f ca="1">_xll.BDP($T316,AE$1)</f>
        <v>#NAME?</v>
      </c>
      <c r="AF316" s="719" t="e">
        <f ca="1">_xll.BDP($T316,AF$1)</f>
        <v>#NAME?</v>
      </c>
      <c r="AG316" s="719" t="e">
        <f ca="1">VLOOKUP(AE316,Values!$A$1:$C$12,2,FALSE)</f>
        <v>#NAME?</v>
      </c>
      <c r="AH316" s="716" t="e">
        <f ca="1">_xll.BDP($T316,$AH$1)</f>
        <v>#NAME?</v>
      </c>
      <c r="AI316" s="716" t="e">
        <f ca="1">_xll.BDP($T316,$AI$1)</f>
        <v>#NAME?</v>
      </c>
      <c r="AJ316" s="716" t="e">
        <f ca="1">_xll.BDP($T316,$AJ$1)</f>
        <v>#NAME?</v>
      </c>
      <c r="AK316" s="721" t="e">
        <f ca="1">VLOOKUP(AJ316,Values!$E$2:$F$8,2,)</f>
        <v>#NAME?</v>
      </c>
      <c r="AL316" s="719" t="e">
        <f ca="1">_xll.BDP($T316,$AL$1)</f>
        <v>#NAME?</v>
      </c>
      <c r="AM316" s="719" t="e">
        <f ca="1">_xll.BDP($T316,$AM$1)</f>
        <v>#NAME?</v>
      </c>
      <c r="AN316" s="719" t="e">
        <f ca="1">_xll.BDP($T316,$AN$1)</f>
        <v>#NAME?</v>
      </c>
      <c r="AO316" s="719" t="str">
        <f t="shared" si="73"/>
        <v>5yr</v>
      </c>
      <c r="AP316" s="775" t="e">
        <f ca="1">_xll.BDP(T316,"YRS_TO_MTY_ISSUE")</f>
        <v>#NAME?</v>
      </c>
      <c r="AQ316" s="775">
        <f t="shared" si="74"/>
        <v>5</v>
      </c>
      <c r="AR316" s="775"/>
      <c r="AS316" s="719" t="e">
        <f ca="1">_xll.BDP($T316,AS$1)</f>
        <v>#NAME?</v>
      </c>
      <c r="AT316" s="719" t="e">
        <f ca="1">_xll.BDP(T316,$AT$1)</f>
        <v>#NAME?</v>
      </c>
      <c r="AU316" s="719" t="e">
        <f ca="1">_xll.BDP(T316,$AU$1)</f>
        <v>#NAME?</v>
      </c>
      <c r="AV316" s="719" t="e">
        <f ca="1">_xll.BDP($T316,AV$1)</f>
        <v>#NAME?</v>
      </c>
      <c r="AW316" s="719" t="e">
        <f t="shared" ca="1" si="75"/>
        <v>#NAME?</v>
      </c>
      <c r="AX316" s="719" t="e">
        <f ca="1">_xll.BDP(T316,$AX$1)</f>
        <v>#NAME?</v>
      </c>
      <c r="AY316" s="719" t="e">
        <f t="shared" ca="1" si="76"/>
        <v>#NAME?</v>
      </c>
      <c r="AZ316" s="719" t="e">
        <f t="shared" ca="1" si="77"/>
        <v>#NAME?</v>
      </c>
      <c r="BA316" s="719" t="e">
        <f ca="1">VLOOKUP(X316,Values!$H$2:$I$15,2,FALSE)</f>
        <v>#NAME?</v>
      </c>
    </row>
    <row r="317" spans="1:53" s="706" customFormat="1" ht="13.8" x14ac:dyDescent="0.3">
      <c r="A317" s="707">
        <v>41957</v>
      </c>
      <c r="B317" s="915" t="s">
        <v>8228</v>
      </c>
      <c r="C317" s="916" t="s">
        <v>36</v>
      </c>
      <c r="D317" s="709">
        <v>500</v>
      </c>
      <c r="E317" s="708" t="s">
        <v>66</v>
      </c>
      <c r="F317" s="710">
        <v>45627</v>
      </c>
      <c r="G317" s="711" t="s">
        <v>8223</v>
      </c>
      <c r="H317" s="712" t="s">
        <v>330</v>
      </c>
      <c r="I317" s="713" t="s">
        <v>1613</v>
      </c>
      <c r="J317" s="761" t="s">
        <v>1558</v>
      </c>
      <c r="K317" s="712">
        <v>15</v>
      </c>
      <c r="L317" s="714"/>
      <c r="M317" s="712"/>
      <c r="N317" s="706" t="s">
        <v>8224</v>
      </c>
      <c r="O317" s="712">
        <v>2</v>
      </c>
      <c r="P317" s="708" t="s">
        <v>1900</v>
      </c>
      <c r="Q317" s="714"/>
      <c r="R317" s="708">
        <v>10</v>
      </c>
      <c r="S317" s="708" t="s">
        <v>8231</v>
      </c>
      <c r="T317" s="715" t="str">
        <f t="shared" si="70"/>
        <v>EK6062575 Corp</v>
      </c>
      <c r="U317" s="716" t="e">
        <f ca="1">_xll.BDP($T317,$U$1)</f>
        <v>#NAME?</v>
      </c>
      <c r="V317" s="715">
        <f t="shared" si="71"/>
        <v>11</v>
      </c>
      <c r="W317" s="715">
        <f t="shared" si="72"/>
        <v>46</v>
      </c>
      <c r="X317" s="717" t="e">
        <f ca="1">_xll.BDP($T317,X$1)</f>
        <v>#NAME?</v>
      </c>
      <c r="Y317" s="717" t="e">
        <f ca="1">_xll.BDP($T317,$Y$1)</f>
        <v>#NAME?</v>
      </c>
      <c r="Z317" s="717" t="e">
        <f ca="1">_xll.BDP($T317,Z$1)</f>
        <v>#NAME?</v>
      </c>
      <c r="AA317" s="718" t="e">
        <f ca="1">IF(Z317="FLOATING",J317,(_xll.BDP($T317,AA$1)/100))</f>
        <v>#NAME?</v>
      </c>
      <c r="AB317" s="719" t="e">
        <f ca="1">_xll.BDP(T317,$AB$1)</f>
        <v>#NAME?</v>
      </c>
      <c r="AC317" s="720" t="e">
        <f ca="1">_xll.BDP($T317,AC$1)</f>
        <v>#NAME?</v>
      </c>
      <c r="AD317" s="719" t="e">
        <f ca="1">_xll.BDP($T317,AD$1)</f>
        <v>#NAME?</v>
      </c>
      <c r="AE317" s="715" t="e">
        <f ca="1">_xll.BDP($T317,AE$1)</f>
        <v>#NAME?</v>
      </c>
      <c r="AF317" s="719" t="e">
        <f ca="1">_xll.BDP($T317,AF$1)</f>
        <v>#NAME?</v>
      </c>
      <c r="AG317" s="719" t="e">
        <f ca="1">VLOOKUP(AE317,Values!$A$1:$C$12,2,FALSE)</f>
        <v>#NAME?</v>
      </c>
      <c r="AH317" s="716" t="e">
        <f ca="1">_xll.BDP($T317,$AH$1)</f>
        <v>#NAME?</v>
      </c>
      <c r="AI317" s="716" t="e">
        <f ca="1">_xll.BDP($T317,$AI$1)</f>
        <v>#NAME?</v>
      </c>
      <c r="AJ317" s="716" t="e">
        <f ca="1">_xll.BDP($T317,$AJ$1)</f>
        <v>#NAME?</v>
      </c>
      <c r="AK317" s="721" t="e">
        <f ca="1">VLOOKUP(AJ317,Values!$E$2:$F$8,2,)</f>
        <v>#NAME?</v>
      </c>
      <c r="AL317" s="719" t="e">
        <f ca="1">_xll.BDP($T317,$AL$1)</f>
        <v>#NAME?</v>
      </c>
      <c r="AM317" s="719" t="e">
        <f ca="1">_xll.BDP($T317,$AM$1)</f>
        <v>#NAME?</v>
      </c>
      <c r="AN317" s="719" t="e">
        <f ca="1">_xll.BDP($T317,$AN$1)</f>
        <v>#NAME?</v>
      </c>
      <c r="AO317" s="719" t="str">
        <f t="shared" si="73"/>
        <v>10yr</v>
      </c>
      <c r="AP317" s="775" t="e">
        <f ca="1">_xll.BDP(T317,"YRS_TO_MTY_ISSUE")</f>
        <v>#NAME?</v>
      </c>
      <c r="AQ317" s="775">
        <f t="shared" si="74"/>
        <v>10</v>
      </c>
      <c r="AR317" s="775"/>
      <c r="AS317" s="719" t="e">
        <f ca="1">_xll.BDP($T317,AS$1)</f>
        <v>#NAME?</v>
      </c>
      <c r="AT317" s="719" t="e">
        <f ca="1">_xll.BDP(T317,$AT$1)</f>
        <v>#NAME?</v>
      </c>
      <c r="AU317" s="719" t="e">
        <f ca="1">_xll.BDP(T317,$AU$1)</f>
        <v>#NAME?</v>
      </c>
      <c r="AV317" s="719" t="e">
        <f ca="1">_xll.BDP($T317,AV$1)</f>
        <v>#NAME?</v>
      </c>
      <c r="AW317" s="719" t="e">
        <f t="shared" ca="1" si="75"/>
        <v>#NAME?</v>
      </c>
      <c r="AX317" s="719" t="e">
        <f ca="1">_xll.BDP(T317,$AX$1)</f>
        <v>#NAME?</v>
      </c>
      <c r="AY317" s="719" t="e">
        <f t="shared" ca="1" si="76"/>
        <v>#NAME?</v>
      </c>
      <c r="AZ317" s="719" t="e">
        <f t="shared" ca="1" si="77"/>
        <v>#NAME?</v>
      </c>
      <c r="BA317" s="719" t="e">
        <f ca="1">VLOOKUP(X317,Values!$H$2:$I$15,2,FALSE)</f>
        <v>#NAME?</v>
      </c>
    </row>
    <row r="318" spans="1:53" s="706" customFormat="1" ht="13.8" x14ac:dyDescent="0.3">
      <c r="A318" s="707">
        <v>41956</v>
      </c>
      <c r="B318" s="915" t="s">
        <v>8106</v>
      </c>
      <c r="C318" s="916" t="s">
        <v>1005</v>
      </c>
      <c r="D318" s="709">
        <v>300</v>
      </c>
      <c r="E318" s="708" t="s">
        <v>66</v>
      </c>
      <c r="F318" s="710">
        <v>45627</v>
      </c>
      <c r="G318" s="711" t="s">
        <v>8107</v>
      </c>
      <c r="H318" s="712" t="s">
        <v>324</v>
      </c>
      <c r="I318" s="713" t="s">
        <v>8108</v>
      </c>
      <c r="J318" s="761" t="s">
        <v>2166</v>
      </c>
      <c r="K318" s="712">
        <v>0</v>
      </c>
      <c r="L318" s="714"/>
      <c r="M318" s="712"/>
      <c r="N318" s="706" t="s">
        <v>8109</v>
      </c>
      <c r="O318" s="712">
        <v>1.67</v>
      </c>
      <c r="P318" s="708" t="s">
        <v>1912</v>
      </c>
      <c r="Q318" s="714"/>
      <c r="R318" s="708">
        <v>11</v>
      </c>
      <c r="S318" s="708" t="s">
        <v>8182</v>
      </c>
      <c r="T318" s="715" t="str">
        <f t="shared" si="70"/>
        <v>EK6007638 Corp</v>
      </c>
      <c r="U318" s="716" t="e">
        <f ca="1">_xll.BDP($T318,$U$1)</f>
        <v>#NAME?</v>
      </c>
      <c r="V318" s="715">
        <f t="shared" si="71"/>
        <v>11</v>
      </c>
      <c r="W318" s="715">
        <f t="shared" si="72"/>
        <v>46</v>
      </c>
      <c r="X318" s="717" t="e">
        <f ca="1">_xll.BDP($T318,X$1)</f>
        <v>#NAME?</v>
      </c>
      <c r="Y318" s="717" t="e">
        <f ca="1">_xll.BDP($T318,$Y$1)</f>
        <v>#NAME?</v>
      </c>
      <c r="Z318" s="717" t="e">
        <f ca="1">_xll.BDP($T318,Z$1)</f>
        <v>#NAME?</v>
      </c>
      <c r="AA318" s="718" t="e">
        <f ca="1">IF(Z318="FLOATING",J318,(_xll.BDP($T318,AA$1)/100))</f>
        <v>#NAME?</v>
      </c>
      <c r="AB318" s="719" t="e">
        <f ca="1">_xll.BDP(T318,$AB$1)</f>
        <v>#NAME?</v>
      </c>
      <c r="AC318" s="720" t="e">
        <f ca="1">_xll.BDP($T318,AC$1)</f>
        <v>#NAME?</v>
      </c>
      <c r="AD318" s="719" t="e">
        <f ca="1">_xll.BDP($T318,AD$1)</f>
        <v>#NAME?</v>
      </c>
      <c r="AE318" s="715" t="e">
        <f ca="1">_xll.BDP($T318,AE$1)</f>
        <v>#NAME?</v>
      </c>
      <c r="AF318" s="719" t="e">
        <f ca="1">_xll.BDP($T318,AF$1)</f>
        <v>#NAME?</v>
      </c>
      <c r="AG318" s="719" t="e">
        <f ca="1">VLOOKUP(AE318,Values!$A$1:$C$12,2,FALSE)</f>
        <v>#NAME?</v>
      </c>
      <c r="AH318" s="716" t="e">
        <f ca="1">_xll.BDP($T318,$AH$1)</f>
        <v>#NAME?</v>
      </c>
      <c r="AI318" s="716" t="e">
        <f ca="1">_xll.BDP($T318,$AI$1)</f>
        <v>#NAME?</v>
      </c>
      <c r="AJ318" s="716" t="e">
        <f ca="1">_xll.BDP($T318,$AJ$1)</f>
        <v>#NAME?</v>
      </c>
      <c r="AK318" s="721" t="e">
        <f ca="1">VLOOKUP(AJ318,Values!$E$2:$F$8,2,)</f>
        <v>#NAME?</v>
      </c>
      <c r="AL318" s="719" t="e">
        <f ca="1">_xll.BDP($T318,$AL$1)</f>
        <v>#NAME?</v>
      </c>
      <c r="AM318" s="719" t="e">
        <f ca="1">_xll.BDP($T318,$AM$1)</f>
        <v>#NAME?</v>
      </c>
      <c r="AN318" s="719" t="e">
        <f ca="1">_xll.BDP($T318,$AN$1)</f>
        <v>#NAME?</v>
      </c>
      <c r="AO318" s="719" t="str">
        <f t="shared" si="73"/>
        <v>10yr</v>
      </c>
      <c r="AP318" s="775" t="e">
        <f ca="1">_xll.BDP(T318,"YRS_TO_MTY_ISSUE")</f>
        <v>#NAME?</v>
      </c>
      <c r="AQ318" s="775">
        <f t="shared" si="74"/>
        <v>10</v>
      </c>
      <c r="AR318" s="775"/>
      <c r="AS318" s="719" t="e">
        <f ca="1">_xll.BDP($T318,AS$1)</f>
        <v>#NAME?</v>
      </c>
      <c r="AT318" s="719" t="e">
        <f ca="1">_xll.BDP(T318,$AT$1)</f>
        <v>#NAME?</v>
      </c>
      <c r="AU318" s="719" t="e">
        <f ca="1">_xll.BDP(T318,$AU$1)</f>
        <v>#NAME?</v>
      </c>
      <c r="AV318" s="719" t="e">
        <f ca="1">_xll.BDP($T318,AV$1)</f>
        <v>#NAME?</v>
      </c>
      <c r="AW318" s="719" t="e">
        <f t="shared" ca="1" si="75"/>
        <v>#NAME?</v>
      </c>
      <c r="AX318" s="719" t="e">
        <f ca="1">_xll.BDP(T318,$AX$1)</f>
        <v>#NAME?</v>
      </c>
      <c r="AY318" s="719" t="e">
        <f t="shared" ca="1" si="76"/>
        <v>#NAME?</v>
      </c>
      <c r="AZ318" s="719" t="e">
        <f t="shared" ca="1" si="77"/>
        <v>#NAME?</v>
      </c>
      <c r="BA318" s="719" t="e">
        <f ca="1">VLOOKUP(X318,Values!$H$2:$I$15,2,FALSE)</f>
        <v>#NAME?</v>
      </c>
    </row>
    <row r="319" spans="1:53" s="706" customFormat="1" ht="13.8" x14ac:dyDescent="0.3">
      <c r="A319" s="707">
        <v>41956</v>
      </c>
      <c r="B319" s="915" t="s">
        <v>8112</v>
      </c>
      <c r="C319" s="916" t="s">
        <v>218</v>
      </c>
      <c r="D319" s="709">
        <v>500</v>
      </c>
      <c r="E319" s="708" t="s">
        <v>117</v>
      </c>
      <c r="F319" s="710">
        <v>16452</v>
      </c>
      <c r="G319" s="711" t="s">
        <v>8113</v>
      </c>
      <c r="H319" s="712" t="s">
        <v>338</v>
      </c>
      <c r="I319" s="713"/>
      <c r="J319" s="761" t="s">
        <v>1484</v>
      </c>
      <c r="K319" s="712">
        <f>220-200</f>
        <v>20</v>
      </c>
      <c r="L319" s="714"/>
      <c r="M319" s="712"/>
      <c r="N319" s="706" t="s">
        <v>618</v>
      </c>
      <c r="O319" s="712">
        <v>1.5</v>
      </c>
      <c r="P319" s="708" t="s">
        <v>8114</v>
      </c>
      <c r="Q319" s="714"/>
      <c r="R319" s="708">
        <v>42</v>
      </c>
      <c r="S319" s="708" t="s">
        <v>8184</v>
      </c>
      <c r="T319" s="715" t="str">
        <f t="shared" si="70"/>
        <v>EK6028188 Corp</v>
      </c>
      <c r="U319" s="716" t="e">
        <f ca="1">_xll.BDP($T319,$U$1)</f>
        <v>#NAME?</v>
      </c>
      <c r="V319" s="715">
        <f t="shared" si="71"/>
        <v>11</v>
      </c>
      <c r="W319" s="715">
        <f t="shared" si="72"/>
        <v>46</v>
      </c>
      <c r="X319" s="717" t="e">
        <f ca="1">_xll.BDP($T319,X$1)</f>
        <v>#NAME?</v>
      </c>
      <c r="Y319" s="717" t="e">
        <f ca="1">_xll.BDP($T319,$Y$1)</f>
        <v>#NAME?</v>
      </c>
      <c r="Z319" s="717" t="e">
        <f ca="1">_xll.BDP($T319,Z$1)</f>
        <v>#NAME?</v>
      </c>
      <c r="AA319" s="718" t="e">
        <f ca="1">IF(Z319="FLOATING",J319,(_xll.BDP($T319,AA$1)/100))</f>
        <v>#NAME?</v>
      </c>
      <c r="AB319" s="719" t="e">
        <f ca="1">_xll.BDP(T319,$AB$1)</f>
        <v>#NAME?</v>
      </c>
      <c r="AC319" s="720" t="e">
        <f ca="1">_xll.BDP($T319,AC$1)</f>
        <v>#NAME?</v>
      </c>
      <c r="AD319" s="719" t="e">
        <f ca="1">_xll.BDP($T319,AD$1)</f>
        <v>#NAME?</v>
      </c>
      <c r="AE319" s="715" t="e">
        <f ca="1">_xll.BDP($T319,AE$1)</f>
        <v>#NAME?</v>
      </c>
      <c r="AF319" s="719" t="e">
        <f ca="1">_xll.BDP($T319,AF$1)</f>
        <v>#NAME?</v>
      </c>
      <c r="AG319" s="719" t="e">
        <f ca="1">VLOOKUP(AE319,Values!$A$1:$C$12,2,FALSE)</f>
        <v>#NAME?</v>
      </c>
      <c r="AH319" s="716" t="e">
        <f ca="1">_xll.BDP($T319,$AH$1)</f>
        <v>#NAME?</v>
      </c>
      <c r="AI319" s="716" t="e">
        <f ca="1">_xll.BDP($T319,$AI$1)</f>
        <v>#NAME?</v>
      </c>
      <c r="AJ319" s="716" t="e">
        <f ca="1">_xll.BDP($T319,$AJ$1)</f>
        <v>#NAME?</v>
      </c>
      <c r="AK319" s="721" t="e">
        <f ca="1">VLOOKUP(AJ319,Values!$E$2:$F$8,2,)</f>
        <v>#NAME?</v>
      </c>
      <c r="AL319" s="719" t="e">
        <f ca="1">_xll.BDP($T319,$AL$1)</f>
        <v>#NAME?</v>
      </c>
      <c r="AM319" s="719" t="e">
        <f ca="1">_xll.BDP($T319,$AM$1)</f>
        <v>#NAME?</v>
      </c>
      <c r="AN319" s="719" t="e">
        <f ca="1">_xll.BDP($T319,$AN$1)</f>
        <v>#NAME?</v>
      </c>
      <c r="AO319" s="719" t="str">
        <f t="shared" si="73"/>
        <v>30yr</v>
      </c>
      <c r="AP319" s="775" t="e">
        <f ca="1">_xll.BDP(T319,"YRS_TO_MTY_ISSUE")</f>
        <v>#NAME?</v>
      </c>
      <c r="AQ319" s="775">
        <f t="shared" si="74"/>
        <v>-69</v>
      </c>
      <c r="AR319" s="775"/>
      <c r="AS319" s="719" t="e">
        <f ca="1">_xll.BDP($T319,AS$1)</f>
        <v>#NAME?</v>
      </c>
      <c r="AT319" s="719" t="e">
        <f ca="1">_xll.BDP(T319,$AT$1)</f>
        <v>#NAME?</v>
      </c>
      <c r="AU319" s="719" t="e">
        <f ca="1">_xll.BDP(T319,$AU$1)</f>
        <v>#NAME?</v>
      </c>
      <c r="AV319" s="719" t="e">
        <f ca="1">_xll.BDP($T319,AV$1)</f>
        <v>#NAME?</v>
      </c>
      <c r="AW319" s="719" t="e">
        <f t="shared" ca="1" si="75"/>
        <v>#NAME?</v>
      </c>
      <c r="AX319" s="719" t="e">
        <f ca="1">_xll.BDP(T319,$AX$1)</f>
        <v>#NAME?</v>
      </c>
      <c r="AY319" s="719" t="e">
        <f t="shared" ca="1" si="76"/>
        <v>#NAME?</v>
      </c>
      <c r="AZ319" s="719" t="e">
        <f t="shared" ca="1" si="77"/>
        <v>#NAME?</v>
      </c>
      <c r="BA319" s="719" t="e">
        <f ca="1">VLOOKUP(X319,Values!$H$2:$I$15,2,FALSE)</f>
        <v>#NAME?</v>
      </c>
    </row>
    <row r="320" spans="1:53" s="706" customFormat="1" ht="13.8" x14ac:dyDescent="0.3">
      <c r="A320" s="707">
        <v>41956</v>
      </c>
      <c r="B320" s="915" t="s">
        <v>8115</v>
      </c>
      <c r="C320" s="916" t="s">
        <v>1221</v>
      </c>
      <c r="D320" s="709">
        <v>400</v>
      </c>
      <c r="E320" s="708" t="s">
        <v>12</v>
      </c>
      <c r="F320" s="710">
        <v>43056</v>
      </c>
      <c r="G320" s="711" t="s">
        <v>8116</v>
      </c>
      <c r="H320" s="712" t="s">
        <v>1424</v>
      </c>
      <c r="I320" s="713" t="s">
        <v>2590</v>
      </c>
      <c r="J320" s="761" t="s">
        <v>1712</v>
      </c>
      <c r="K320" s="712">
        <f>65-72.5</f>
        <v>-7.5</v>
      </c>
      <c r="L320" s="714"/>
      <c r="M320" s="712"/>
      <c r="N320" s="706" t="s">
        <v>2576</v>
      </c>
      <c r="O320" s="712">
        <v>2.12</v>
      </c>
      <c r="P320" s="708" t="s">
        <v>1995</v>
      </c>
      <c r="Q320" s="714"/>
      <c r="R320" s="708">
        <v>-6</v>
      </c>
      <c r="S320" s="708" t="s">
        <v>8185</v>
      </c>
      <c r="T320" s="715" t="str">
        <f t="shared" si="70"/>
        <v>EK6029327 Corp</v>
      </c>
      <c r="U320" s="716" t="e">
        <f ca="1">_xll.BDP($T320,$U$1)</f>
        <v>#NAME?</v>
      </c>
      <c r="V320" s="715">
        <f t="shared" si="71"/>
        <v>11</v>
      </c>
      <c r="W320" s="715">
        <f t="shared" si="72"/>
        <v>46</v>
      </c>
      <c r="X320" s="717" t="e">
        <f ca="1">_xll.BDP($T320,X$1)</f>
        <v>#NAME?</v>
      </c>
      <c r="Y320" s="717" t="e">
        <f ca="1">_xll.BDP($T320,$Y$1)</f>
        <v>#NAME?</v>
      </c>
      <c r="Z320" s="717" t="e">
        <f ca="1">_xll.BDP($T320,Z$1)</f>
        <v>#NAME?</v>
      </c>
      <c r="AA320" s="718" t="e">
        <f ca="1">IF(Z320="FLOATING",J320,(_xll.BDP($T320,AA$1)/100))</f>
        <v>#NAME?</v>
      </c>
      <c r="AB320" s="719" t="e">
        <f ca="1">_xll.BDP(T320,$AB$1)</f>
        <v>#NAME?</v>
      </c>
      <c r="AC320" s="720" t="e">
        <f ca="1">_xll.BDP($T320,AC$1)</f>
        <v>#NAME?</v>
      </c>
      <c r="AD320" s="719" t="e">
        <f ca="1">_xll.BDP($T320,AD$1)</f>
        <v>#NAME?</v>
      </c>
      <c r="AE320" s="715" t="e">
        <f ca="1">_xll.BDP($T320,AE$1)</f>
        <v>#NAME?</v>
      </c>
      <c r="AF320" s="719" t="e">
        <f ca="1">_xll.BDP($T320,AF$1)</f>
        <v>#NAME?</v>
      </c>
      <c r="AG320" s="719" t="e">
        <f ca="1">VLOOKUP(AE320,Values!$A$1:$C$12,2,FALSE)</f>
        <v>#NAME?</v>
      </c>
      <c r="AH320" s="716" t="e">
        <f ca="1">_xll.BDP($T320,$AH$1)</f>
        <v>#NAME?</v>
      </c>
      <c r="AI320" s="716" t="e">
        <f ca="1">_xll.BDP($T320,$AI$1)</f>
        <v>#NAME?</v>
      </c>
      <c r="AJ320" s="716" t="e">
        <f ca="1">_xll.BDP($T320,$AJ$1)</f>
        <v>#NAME?</v>
      </c>
      <c r="AK320" s="721" t="e">
        <f ca="1">VLOOKUP(AJ320,Values!$E$2:$F$8,2,)</f>
        <v>#NAME?</v>
      </c>
      <c r="AL320" s="719" t="e">
        <f ca="1">_xll.BDP($T320,$AL$1)</f>
        <v>#NAME?</v>
      </c>
      <c r="AM320" s="719" t="e">
        <f ca="1">_xll.BDP($T320,$AM$1)</f>
        <v>#NAME?</v>
      </c>
      <c r="AN320" s="719" t="e">
        <f ca="1">_xll.BDP($T320,$AN$1)</f>
        <v>#NAME?</v>
      </c>
      <c r="AO320" s="719" t="str">
        <f t="shared" si="73"/>
        <v>3yr</v>
      </c>
      <c r="AP320" s="775" t="e">
        <f ca="1">_xll.BDP(T320,"YRS_TO_MTY_ISSUE")</f>
        <v>#NAME?</v>
      </c>
      <c r="AQ320" s="775">
        <f t="shared" si="74"/>
        <v>3</v>
      </c>
      <c r="AR320" s="775"/>
      <c r="AS320" s="719" t="e">
        <f ca="1">_xll.BDP($T320,AS$1)</f>
        <v>#NAME?</v>
      </c>
      <c r="AT320" s="719" t="e">
        <f ca="1">_xll.BDP(T320,$AT$1)</f>
        <v>#NAME?</v>
      </c>
      <c r="AU320" s="719" t="e">
        <f ca="1">_xll.BDP(T320,$AU$1)</f>
        <v>#NAME?</v>
      </c>
      <c r="AV320" s="719" t="e">
        <f ca="1">_xll.BDP($T320,AV$1)</f>
        <v>#NAME?</v>
      </c>
      <c r="AW320" s="719" t="e">
        <f t="shared" ca="1" si="75"/>
        <v>#NAME?</v>
      </c>
      <c r="AX320" s="719" t="e">
        <f ca="1">_xll.BDP(T320,$AX$1)</f>
        <v>#NAME?</v>
      </c>
      <c r="AY320" s="719" t="e">
        <f t="shared" ca="1" si="76"/>
        <v>#NAME?</v>
      </c>
      <c r="AZ320" s="719" t="e">
        <f t="shared" ca="1" si="77"/>
        <v>#NAME?</v>
      </c>
      <c r="BA320" s="719" t="e">
        <f ca="1">VLOOKUP(X320,Values!$H$2:$I$15,2,FALSE)</f>
        <v>#NAME?</v>
      </c>
    </row>
    <row r="321" spans="1:53" s="706" customFormat="1" ht="13.8" x14ac:dyDescent="0.3">
      <c r="A321" s="707">
        <v>41956</v>
      </c>
      <c r="B321" s="915" t="s">
        <v>8117</v>
      </c>
      <c r="C321" s="916" t="s">
        <v>1572</v>
      </c>
      <c r="D321" s="709">
        <v>1000</v>
      </c>
      <c r="E321" s="708" t="s">
        <v>1102</v>
      </c>
      <c r="F321" s="710">
        <v>46346</v>
      </c>
      <c r="G321" s="711" t="s">
        <v>2363</v>
      </c>
      <c r="H321" s="712" t="s">
        <v>342</v>
      </c>
      <c r="I321" s="713" t="s">
        <v>2391</v>
      </c>
      <c r="J321" s="761" t="s">
        <v>1260</v>
      </c>
      <c r="K321" s="712">
        <f>200-212.5</f>
        <v>-12.5</v>
      </c>
      <c r="L321" s="714"/>
      <c r="M321" s="712"/>
      <c r="N321" s="706" t="s">
        <v>7755</v>
      </c>
      <c r="O321" s="712">
        <v>1.7</v>
      </c>
      <c r="P321" s="708" t="s">
        <v>1890</v>
      </c>
      <c r="Q321" s="714"/>
      <c r="R321" s="708">
        <v>5</v>
      </c>
      <c r="S321" s="708" t="s">
        <v>8186</v>
      </c>
      <c r="T321" s="715" t="str">
        <f t="shared" si="70"/>
        <v>EK6028725 Corp</v>
      </c>
      <c r="U321" s="716" t="e">
        <f ca="1">_xll.BDP($T321,$U$1)</f>
        <v>#NAME?</v>
      </c>
      <c r="V321" s="715">
        <f t="shared" si="71"/>
        <v>11</v>
      </c>
      <c r="W321" s="715">
        <f t="shared" si="72"/>
        <v>46</v>
      </c>
      <c r="X321" s="717" t="e">
        <f ca="1">_xll.BDP($T321,X$1)</f>
        <v>#NAME?</v>
      </c>
      <c r="Y321" s="717" t="e">
        <f ca="1">_xll.BDP($T321,$Y$1)</f>
        <v>#NAME?</v>
      </c>
      <c r="Z321" s="717" t="e">
        <f ca="1">_xll.BDP($T321,Z$1)</f>
        <v>#NAME?</v>
      </c>
      <c r="AA321" s="718" t="e">
        <f ca="1">IF(Z321="FLOATING",J321,(_xll.BDP($T321,AA$1)/100))</f>
        <v>#NAME?</v>
      </c>
      <c r="AB321" s="719" t="e">
        <f ca="1">_xll.BDP(T321,$AB$1)</f>
        <v>#NAME?</v>
      </c>
      <c r="AC321" s="720" t="e">
        <f ca="1">_xll.BDP($T321,AC$1)</f>
        <v>#NAME?</v>
      </c>
      <c r="AD321" s="719" t="e">
        <f ca="1">_xll.BDP($T321,AD$1)</f>
        <v>#NAME?</v>
      </c>
      <c r="AE321" s="715" t="e">
        <f ca="1">_xll.BDP($T321,AE$1)</f>
        <v>#NAME?</v>
      </c>
      <c r="AF321" s="719" t="e">
        <f ca="1">_xll.BDP($T321,AF$1)</f>
        <v>#NAME?</v>
      </c>
      <c r="AG321" s="719" t="e">
        <f ca="1">VLOOKUP(AE321,Values!$A$1:$C$12,2,FALSE)</f>
        <v>#NAME?</v>
      </c>
      <c r="AH321" s="716" t="e">
        <f ca="1">_xll.BDP($T321,$AH$1)</f>
        <v>#NAME?</v>
      </c>
      <c r="AI321" s="716" t="e">
        <f ca="1">_xll.BDP($T321,$AI$1)</f>
        <v>#NAME?</v>
      </c>
      <c r="AJ321" s="716" t="e">
        <f ca="1">_xll.BDP($T321,$AJ$1)</f>
        <v>#NAME?</v>
      </c>
      <c r="AK321" s="721" t="e">
        <f ca="1">VLOOKUP(AJ321,Values!$E$2:$F$8,2,)</f>
        <v>#NAME?</v>
      </c>
      <c r="AL321" s="719" t="e">
        <f ca="1">_xll.BDP($T321,$AL$1)</f>
        <v>#NAME?</v>
      </c>
      <c r="AM321" s="719" t="e">
        <f ca="1">_xll.BDP($T321,$AM$1)</f>
        <v>#NAME?</v>
      </c>
      <c r="AN321" s="719" t="e">
        <f ca="1">_xll.BDP($T321,$AN$1)</f>
        <v>#NAME?</v>
      </c>
      <c r="AO321" s="719" t="str">
        <f t="shared" si="73"/>
        <v>12yr</v>
      </c>
      <c r="AP321" s="775" t="e">
        <f ca="1">_xll.BDP(T321,"YRS_TO_MTY_ISSUE")</f>
        <v>#NAME?</v>
      </c>
      <c r="AQ321" s="775">
        <f t="shared" si="74"/>
        <v>12</v>
      </c>
      <c r="AR321" s="775"/>
      <c r="AS321" s="719" t="e">
        <f ca="1">_xll.BDP($T321,AS$1)</f>
        <v>#NAME?</v>
      </c>
      <c r="AT321" s="719" t="e">
        <f ca="1">_xll.BDP(T321,$AT$1)</f>
        <v>#NAME?</v>
      </c>
      <c r="AU321" s="719" t="e">
        <f ca="1">_xll.BDP(T321,$AU$1)</f>
        <v>#NAME?</v>
      </c>
      <c r="AV321" s="719" t="e">
        <f ca="1">_xll.BDP($T321,AV$1)</f>
        <v>#NAME?</v>
      </c>
      <c r="AW321" s="719" t="e">
        <f t="shared" ca="1" si="75"/>
        <v>#NAME?</v>
      </c>
      <c r="AX321" s="719" t="e">
        <f ca="1">_xll.BDP(T321,$AX$1)</f>
        <v>#NAME?</v>
      </c>
      <c r="AY321" s="719" t="e">
        <f t="shared" ca="1" si="76"/>
        <v>#NAME?</v>
      </c>
      <c r="AZ321" s="719" t="e">
        <f t="shared" ca="1" si="77"/>
        <v>#NAME?</v>
      </c>
      <c r="BA321" s="719" t="e">
        <f ca="1">VLOOKUP(X321,Values!$H$2:$I$15,2,FALSE)</f>
        <v>#NAME?</v>
      </c>
    </row>
    <row r="322" spans="1:53" s="706" customFormat="1" ht="13.8" x14ac:dyDescent="0.3">
      <c r="A322" s="707">
        <v>41956</v>
      </c>
      <c r="B322" s="915" t="s">
        <v>8118</v>
      </c>
      <c r="C322" s="916" t="s">
        <v>8119</v>
      </c>
      <c r="D322" s="709">
        <v>300</v>
      </c>
      <c r="E322" s="708" t="s">
        <v>66</v>
      </c>
      <c r="F322" s="710">
        <v>45672</v>
      </c>
      <c r="G322" s="711" t="s">
        <v>1105</v>
      </c>
      <c r="H322" s="712" t="s">
        <v>123</v>
      </c>
      <c r="I322" s="713" t="s">
        <v>1517</v>
      </c>
      <c r="J322" s="761" t="s">
        <v>1044</v>
      </c>
      <c r="K322" s="712">
        <f>125-150</f>
        <v>-25</v>
      </c>
      <c r="L322" s="714"/>
      <c r="M322" s="712"/>
      <c r="N322" s="706" t="s">
        <v>2576</v>
      </c>
      <c r="O322" s="712">
        <v>2.83</v>
      </c>
      <c r="P322" s="708" t="s">
        <v>1900</v>
      </c>
      <c r="Q322" s="714"/>
      <c r="R322" s="708">
        <v>10</v>
      </c>
      <c r="S322" s="708" t="s">
        <v>8187</v>
      </c>
      <c r="T322" s="715" t="str">
        <f t="shared" si="70"/>
        <v>EK6034186 Corp</v>
      </c>
      <c r="U322" s="716" t="e">
        <f ca="1">_xll.BDP($T322,$U$1)</f>
        <v>#NAME?</v>
      </c>
      <c r="V322" s="715">
        <f t="shared" si="71"/>
        <v>11</v>
      </c>
      <c r="W322" s="715">
        <f t="shared" si="72"/>
        <v>46</v>
      </c>
      <c r="X322" s="717" t="e">
        <f ca="1">_xll.BDP($T322,X$1)</f>
        <v>#NAME?</v>
      </c>
      <c r="Y322" s="717" t="e">
        <f ca="1">_xll.BDP($T322,$Y$1)</f>
        <v>#NAME?</v>
      </c>
      <c r="Z322" s="717" t="e">
        <f ca="1">_xll.BDP($T322,Z$1)</f>
        <v>#NAME?</v>
      </c>
      <c r="AA322" s="718" t="e">
        <f ca="1">IF(Z322="FLOATING",J322,(_xll.BDP($T322,AA$1)/100))</f>
        <v>#NAME?</v>
      </c>
      <c r="AB322" s="719" t="e">
        <f ca="1">_xll.BDP(T322,$AB$1)</f>
        <v>#NAME?</v>
      </c>
      <c r="AC322" s="720" t="e">
        <f ca="1">_xll.BDP($T322,AC$1)</f>
        <v>#NAME?</v>
      </c>
      <c r="AD322" s="719" t="e">
        <f ca="1">_xll.BDP($T322,AD$1)</f>
        <v>#NAME?</v>
      </c>
      <c r="AE322" s="715" t="e">
        <f ca="1">_xll.BDP($T322,AE$1)</f>
        <v>#NAME?</v>
      </c>
      <c r="AF322" s="719" t="e">
        <f ca="1">_xll.BDP($T322,AF$1)</f>
        <v>#NAME?</v>
      </c>
      <c r="AG322" s="719" t="e">
        <f ca="1">VLOOKUP(AE322,Values!$A$1:$C$12,2,FALSE)</f>
        <v>#NAME?</v>
      </c>
      <c r="AH322" s="716" t="e">
        <f ca="1">_xll.BDP($T322,$AH$1)</f>
        <v>#NAME?</v>
      </c>
      <c r="AI322" s="716" t="e">
        <f ca="1">_xll.BDP($T322,$AI$1)</f>
        <v>#NAME?</v>
      </c>
      <c r="AJ322" s="716" t="e">
        <f ca="1">_xll.BDP($T322,$AJ$1)</f>
        <v>#NAME?</v>
      </c>
      <c r="AK322" s="721" t="e">
        <f ca="1">VLOOKUP(AJ322,Values!$E$2:$F$8,2,)</f>
        <v>#NAME?</v>
      </c>
      <c r="AL322" s="719" t="e">
        <f ca="1">_xll.BDP($T322,$AL$1)</f>
        <v>#NAME?</v>
      </c>
      <c r="AM322" s="719" t="e">
        <f ca="1">_xll.BDP($T322,$AM$1)</f>
        <v>#NAME?</v>
      </c>
      <c r="AN322" s="719" t="e">
        <f ca="1">_xll.BDP($T322,$AN$1)</f>
        <v>#NAME?</v>
      </c>
      <c r="AO322" s="719" t="str">
        <f t="shared" si="73"/>
        <v>10yr</v>
      </c>
      <c r="AP322" s="775" t="e">
        <f ca="1">_xll.BDP(T322,"YRS_TO_MTY_ISSUE")</f>
        <v>#NAME?</v>
      </c>
      <c r="AQ322" s="775">
        <f t="shared" si="74"/>
        <v>11</v>
      </c>
      <c r="AR322" s="775"/>
      <c r="AS322" s="719" t="e">
        <f ca="1">_xll.BDP($T322,AS$1)</f>
        <v>#NAME?</v>
      </c>
      <c r="AT322" s="719" t="e">
        <f ca="1">_xll.BDP(T322,$AT$1)</f>
        <v>#NAME?</v>
      </c>
      <c r="AU322" s="719" t="e">
        <f ca="1">_xll.BDP(T322,$AU$1)</f>
        <v>#NAME?</v>
      </c>
      <c r="AV322" s="719" t="e">
        <f ca="1">_xll.BDP($T322,AV$1)</f>
        <v>#NAME?</v>
      </c>
      <c r="AW322" s="719" t="e">
        <f t="shared" ca="1" si="75"/>
        <v>#NAME?</v>
      </c>
      <c r="AX322" s="719" t="e">
        <f ca="1">_xll.BDP(T322,$AX$1)</f>
        <v>#NAME?</v>
      </c>
      <c r="AY322" s="719" t="e">
        <f t="shared" ca="1" si="76"/>
        <v>#NAME?</v>
      </c>
      <c r="AZ322" s="719" t="e">
        <f t="shared" ca="1" si="77"/>
        <v>#NAME?</v>
      </c>
      <c r="BA322" s="719" t="e">
        <f ca="1">VLOOKUP(X322,Values!$H$2:$I$15,2,FALSE)</f>
        <v>#NAME?</v>
      </c>
    </row>
    <row r="323" spans="1:53" s="706" customFormat="1" ht="13.8" x14ac:dyDescent="0.3">
      <c r="A323" s="707">
        <v>41956</v>
      </c>
      <c r="B323" s="915" t="s">
        <v>8122</v>
      </c>
      <c r="C323" s="916" t="s">
        <v>2974</v>
      </c>
      <c r="D323" s="709">
        <v>650</v>
      </c>
      <c r="E323" s="708" t="s">
        <v>117</v>
      </c>
      <c r="F323" s="710">
        <v>16404</v>
      </c>
      <c r="G323" s="711" t="s">
        <v>2328</v>
      </c>
      <c r="H323" s="712" t="s">
        <v>226</v>
      </c>
      <c r="I323" s="713" t="s">
        <v>936</v>
      </c>
      <c r="J323" s="761" t="s">
        <v>1498</v>
      </c>
      <c r="K323" s="712">
        <f>102-115</f>
        <v>-13</v>
      </c>
      <c r="L323" s="714"/>
      <c r="M323" s="712"/>
      <c r="N323" s="706" t="s">
        <v>7755</v>
      </c>
      <c r="O323" s="712">
        <v>2.62</v>
      </c>
      <c r="P323" s="708" t="s">
        <v>2042</v>
      </c>
      <c r="Q323" s="714"/>
      <c r="R323" s="708">
        <v>6</v>
      </c>
      <c r="S323" s="708" t="s">
        <v>8188</v>
      </c>
      <c r="T323" s="715" t="str">
        <f t="shared" si="70"/>
        <v>EK6028964 Corp</v>
      </c>
      <c r="U323" s="716" t="e">
        <f ca="1">_xll.BDP($T323,$U$1)</f>
        <v>#NAME?</v>
      </c>
      <c r="V323" s="715">
        <f t="shared" si="71"/>
        <v>11</v>
      </c>
      <c r="W323" s="715">
        <f t="shared" si="72"/>
        <v>46</v>
      </c>
      <c r="X323" s="717" t="e">
        <f ca="1">_xll.BDP($T323,X$1)</f>
        <v>#NAME?</v>
      </c>
      <c r="Y323" s="717" t="e">
        <f ca="1">_xll.BDP($T323,$Y$1)</f>
        <v>#NAME?</v>
      </c>
      <c r="Z323" s="717" t="e">
        <f ca="1">_xll.BDP($T323,Z$1)</f>
        <v>#NAME?</v>
      </c>
      <c r="AA323" s="718" t="e">
        <f ca="1">IF(Z323="FLOATING",J323,(_xll.BDP($T323,AA$1)/100))</f>
        <v>#NAME?</v>
      </c>
      <c r="AB323" s="719" t="e">
        <f ca="1">_xll.BDP(T323,$AB$1)</f>
        <v>#NAME?</v>
      </c>
      <c r="AC323" s="720" t="e">
        <f ca="1">_xll.BDP($T323,AC$1)</f>
        <v>#NAME?</v>
      </c>
      <c r="AD323" s="719" t="e">
        <f ca="1">_xll.BDP($T323,AD$1)</f>
        <v>#NAME?</v>
      </c>
      <c r="AE323" s="715" t="e">
        <f ca="1">_xll.BDP($T323,AE$1)</f>
        <v>#NAME?</v>
      </c>
      <c r="AF323" s="719" t="e">
        <f ca="1">_xll.BDP($T323,AF$1)</f>
        <v>#NAME?</v>
      </c>
      <c r="AG323" s="719" t="e">
        <f ca="1">VLOOKUP(AE323,Values!$A$1:$C$12,2,FALSE)</f>
        <v>#NAME?</v>
      </c>
      <c r="AH323" s="716" t="e">
        <f ca="1">_xll.BDP($T323,$AH$1)</f>
        <v>#NAME?</v>
      </c>
      <c r="AI323" s="716" t="e">
        <f ca="1">_xll.BDP($T323,$AI$1)</f>
        <v>#NAME?</v>
      </c>
      <c r="AJ323" s="716" t="e">
        <f ca="1">_xll.BDP($T323,$AJ$1)</f>
        <v>#NAME?</v>
      </c>
      <c r="AK323" s="721" t="e">
        <f ca="1">VLOOKUP(AJ323,Values!$E$2:$F$8,2,)</f>
        <v>#NAME?</v>
      </c>
      <c r="AL323" s="719" t="e">
        <f ca="1">_xll.BDP($T323,$AL$1)</f>
        <v>#NAME?</v>
      </c>
      <c r="AM323" s="719" t="e">
        <f ca="1">_xll.BDP($T323,$AM$1)</f>
        <v>#NAME?</v>
      </c>
      <c r="AN323" s="719" t="e">
        <f ca="1">_xll.BDP($T323,$AN$1)</f>
        <v>#NAME?</v>
      </c>
      <c r="AO323" s="719" t="str">
        <f t="shared" si="73"/>
        <v>30yr</v>
      </c>
      <c r="AP323" s="775" t="e">
        <f ca="1">_xll.BDP(T323,"YRS_TO_MTY_ISSUE")</f>
        <v>#NAME?</v>
      </c>
      <c r="AQ323" s="775">
        <f t="shared" si="74"/>
        <v>-70</v>
      </c>
      <c r="AR323" s="775"/>
      <c r="AS323" s="719" t="e">
        <f ca="1">_xll.BDP($T323,AS$1)</f>
        <v>#NAME?</v>
      </c>
      <c r="AT323" s="719" t="e">
        <f ca="1">_xll.BDP(T323,$AT$1)</f>
        <v>#NAME?</v>
      </c>
      <c r="AU323" s="719" t="e">
        <f ca="1">_xll.BDP(T323,$AU$1)</f>
        <v>#NAME?</v>
      </c>
      <c r="AV323" s="719" t="e">
        <f ca="1">_xll.BDP($T323,AV$1)</f>
        <v>#NAME?</v>
      </c>
      <c r="AW323" s="719" t="e">
        <f t="shared" ca="1" si="75"/>
        <v>#NAME?</v>
      </c>
      <c r="AX323" s="719" t="e">
        <f ca="1">_xll.BDP(T323,$AX$1)</f>
        <v>#NAME?</v>
      </c>
      <c r="AY323" s="719" t="e">
        <f t="shared" ca="1" si="76"/>
        <v>#NAME?</v>
      </c>
      <c r="AZ323" s="719" t="e">
        <f t="shared" ca="1" si="77"/>
        <v>#NAME?</v>
      </c>
      <c r="BA323" s="719" t="e">
        <f ca="1">VLOOKUP(X323,Values!$H$2:$I$15,2,FALSE)</f>
        <v>#NAME?</v>
      </c>
    </row>
    <row r="324" spans="1:53" s="706" customFormat="1" ht="13.8" x14ac:dyDescent="0.3">
      <c r="A324" s="707">
        <v>41956</v>
      </c>
      <c r="B324" s="915" t="s">
        <v>8123</v>
      </c>
      <c r="C324" s="916" t="s">
        <v>4725</v>
      </c>
      <c r="D324" s="709">
        <v>550</v>
      </c>
      <c r="E324" s="708" t="s">
        <v>1729</v>
      </c>
      <c r="F324" s="710">
        <v>12768</v>
      </c>
      <c r="G324" s="711" t="s">
        <v>684</v>
      </c>
      <c r="H324" s="712" t="s">
        <v>95</v>
      </c>
      <c r="I324" s="713" t="s">
        <v>2281</v>
      </c>
      <c r="J324" s="761" t="s">
        <v>1076</v>
      </c>
      <c r="K324" s="712">
        <f>150-160</f>
        <v>-10</v>
      </c>
      <c r="L324" s="714"/>
      <c r="M324" s="712"/>
      <c r="N324" s="706" t="s">
        <v>8124</v>
      </c>
      <c r="O324" s="712">
        <v>2.5499999999999998</v>
      </c>
      <c r="P324" s="708" t="s">
        <v>1937</v>
      </c>
      <c r="Q324" s="714"/>
      <c r="R324" s="708">
        <v>0</v>
      </c>
      <c r="S324" s="708" t="s">
        <v>8189</v>
      </c>
      <c r="T324" s="715" t="str">
        <f t="shared" si="70"/>
        <v>EK6034723 Corp</v>
      </c>
      <c r="U324" s="716" t="e">
        <f ca="1">_xll.BDP($T324,$U$1)</f>
        <v>#NAME?</v>
      </c>
      <c r="V324" s="715">
        <f t="shared" si="71"/>
        <v>11</v>
      </c>
      <c r="W324" s="715">
        <f t="shared" si="72"/>
        <v>46</v>
      </c>
      <c r="X324" s="717" t="e">
        <f ca="1">_xll.BDP($T324,X$1)</f>
        <v>#NAME?</v>
      </c>
      <c r="Y324" s="717" t="e">
        <f ca="1">_xll.BDP($T324,$Y$1)</f>
        <v>#NAME?</v>
      </c>
      <c r="Z324" s="717" t="e">
        <f ca="1">_xll.BDP($T324,Z$1)</f>
        <v>#NAME?</v>
      </c>
      <c r="AA324" s="718" t="e">
        <f ca="1">IF(Z324="FLOATING",J324,(_xll.BDP($T324,AA$1)/100))</f>
        <v>#NAME?</v>
      </c>
      <c r="AB324" s="719" t="e">
        <f ca="1">_xll.BDP(T324,$AB$1)</f>
        <v>#NAME?</v>
      </c>
      <c r="AC324" s="720" t="e">
        <f ca="1">_xll.BDP($T324,AC$1)</f>
        <v>#NAME?</v>
      </c>
      <c r="AD324" s="719" t="e">
        <f ca="1">_xll.BDP($T324,AD$1)</f>
        <v>#NAME?</v>
      </c>
      <c r="AE324" s="715" t="e">
        <f ca="1">_xll.BDP($T324,AE$1)</f>
        <v>#NAME?</v>
      </c>
      <c r="AF324" s="719" t="e">
        <f ca="1">_xll.BDP($T324,AF$1)</f>
        <v>#NAME?</v>
      </c>
      <c r="AG324" s="719" t="e">
        <f ca="1">VLOOKUP(AE324,Values!$A$1:$C$12,2,FALSE)</f>
        <v>#NAME?</v>
      </c>
      <c r="AH324" s="716" t="e">
        <f ca="1">_xll.BDP($T324,$AH$1)</f>
        <v>#NAME?</v>
      </c>
      <c r="AI324" s="716" t="e">
        <f ca="1">_xll.BDP($T324,$AI$1)</f>
        <v>#NAME?</v>
      </c>
      <c r="AJ324" s="716" t="e">
        <f ca="1">_xll.BDP($T324,$AJ$1)</f>
        <v>#NAME?</v>
      </c>
      <c r="AK324" s="721" t="e">
        <f ca="1">VLOOKUP(AJ324,Values!$E$2:$F$8,2,)</f>
        <v>#NAME?</v>
      </c>
      <c r="AL324" s="719" t="e">
        <f ca="1">_xll.BDP($T324,$AL$1)</f>
        <v>#NAME?</v>
      </c>
      <c r="AM324" s="719" t="e">
        <f ca="1">_xll.BDP($T324,$AM$1)</f>
        <v>#NAME?</v>
      </c>
      <c r="AN324" s="719" t="e">
        <f ca="1">_xll.BDP($T324,$AN$1)</f>
        <v>#NAME?</v>
      </c>
      <c r="AO324" s="719" t="str">
        <f t="shared" si="73"/>
        <v>11yr</v>
      </c>
      <c r="AP324" s="775" t="e">
        <f ca="1">_xll.BDP(T324,"YRS_TO_MTY_ISSUE")</f>
        <v>#NAME?</v>
      </c>
      <c r="AQ324" s="775">
        <f t="shared" si="74"/>
        <v>-80</v>
      </c>
      <c r="AR324" s="775"/>
      <c r="AS324" s="719" t="e">
        <f ca="1">_xll.BDP($T324,AS$1)</f>
        <v>#NAME?</v>
      </c>
      <c r="AT324" s="719" t="e">
        <f ca="1">_xll.BDP(T324,$AT$1)</f>
        <v>#NAME?</v>
      </c>
      <c r="AU324" s="719" t="e">
        <f ca="1">_xll.BDP(T324,$AU$1)</f>
        <v>#NAME?</v>
      </c>
      <c r="AV324" s="719" t="e">
        <f ca="1">_xll.BDP($T324,AV$1)</f>
        <v>#NAME?</v>
      </c>
      <c r="AW324" s="719" t="e">
        <f t="shared" ca="1" si="75"/>
        <v>#NAME?</v>
      </c>
      <c r="AX324" s="719" t="e">
        <f ca="1">_xll.BDP(T324,$AX$1)</f>
        <v>#NAME?</v>
      </c>
      <c r="AY324" s="719" t="e">
        <f t="shared" ca="1" si="76"/>
        <v>#NAME?</v>
      </c>
      <c r="AZ324" s="719" t="e">
        <f t="shared" ca="1" si="77"/>
        <v>#NAME?</v>
      </c>
      <c r="BA324" s="719" t="e">
        <f ca="1">VLOOKUP(X324,Values!$H$2:$I$15,2,FALSE)</f>
        <v>#NAME?</v>
      </c>
    </row>
    <row r="325" spans="1:53" s="706" customFormat="1" ht="13.8" x14ac:dyDescent="0.3">
      <c r="A325" s="707">
        <v>41955</v>
      </c>
      <c r="B325" s="915" t="s">
        <v>8127</v>
      </c>
      <c r="C325" s="916" t="s">
        <v>87</v>
      </c>
      <c r="D325" s="709">
        <v>200</v>
      </c>
      <c r="E325" s="708" t="s">
        <v>59</v>
      </c>
      <c r="F325" s="710">
        <v>45383</v>
      </c>
      <c r="G325" s="711" t="s">
        <v>7875</v>
      </c>
      <c r="H325" s="712" t="s">
        <v>2769</v>
      </c>
      <c r="I325" s="713" t="s">
        <v>678</v>
      </c>
      <c r="J325" s="793" t="s">
        <v>321</v>
      </c>
      <c r="K325" s="712">
        <v>-12.5</v>
      </c>
      <c r="L325" s="714"/>
      <c r="M325" s="712"/>
      <c r="N325" s="706" t="s">
        <v>423</v>
      </c>
      <c r="O325" s="712">
        <v>5</v>
      </c>
      <c r="P325" s="708" t="s">
        <v>2092</v>
      </c>
      <c r="Q325" s="714"/>
      <c r="R325" s="708">
        <v>3</v>
      </c>
      <c r="S325" s="708" t="s">
        <v>4818</v>
      </c>
      <c r="T325" s="715" t="str">
        <f t="shared" si="70"/>
        <v>EK1561332 Corp</v>
      </c>
      <c r="U325" s="716" t="e">
        <f ca="1">_xll.BDP($T325,$U$1)</f>
        <v>#NAME?</v>
      </c>
      <c r="V325" s="715">
        <f t="shared" si="71"/>
        <v>11</v>
      </c>
      <c r="W325" s="715">
        <f t="shared" si="72"/>
        <v>46</v>
      </c>
      <c r="X325" s="717" t="e">
        <f ca="1">_xll.BDP($T325,X$1)</f>
        <v>#NAME?</v>
      </c>
      <c r="Y325" s="717" t="e">
        <f ca="1">_xll.BDP($T325,$Y$1)</f>
        <v>#NAME?</v>
      </c>
      <c r="Z325" s="717" t="e">
        <f ca="1">_xll.BDP($T325,Z$1)</f>
        <v>#NAME?</v>
      </c>
      <c r="AA325" s="718" t="e">
        <f ca="1">IF(Z325="FLOATING",J325,(_xll.BDP($T325,AA$1)/100))</f>
        <v>#NAME?</v>
      </c>
      <c r="AB325" s="719" t="e">
        <f ca="1">_xll.BDP(T325,$AB$1)</f>
        <v>#NAME?</v>
      </c>
      <c r="AC325" s="720" t="e">
        <f ca="1">_xll.BDP($T325,AC$1)</f>
        <v>#NAME?</v>
      </c>
      <c r="AD325" s="719" t="e">
        <f ca="1">_xll.BDP($T325,AD$1)</f>
        <v>#NAME?</v>
      </c>
      <c r="AE325" s="715" t="e">
        <f ca="1">_xll.BDP($T325,AE$1)</f>
        <v>#NAME?</v>
      </c>
      <c r="AF325" s="719" t="e">
        <f ca="1">_xll.BDP($T325,AF$1)</f>
        <v>#NAME?</v>
      </c>
      <c r="AG325" s="719" t="e">
        <f ca="1">VLOOKUP(AE325,Values!$A$1:$C$12,2,FALSE)</f>
        <v>#NAME?</v>
      </c>
      <c r="AH325" s="716" t="e">
        <f ca="1">_xll.BDP($T325,$AH$1)</f>
        <v>#NAME?</v>
      </c>
      <c r="AI325" s="716" t="e">
        <f ca="1">_xll.BDP($T325,$AI$1)</f>
        <v>#NAME?</v>
      </c>
      <c r="AJ325" s="716" t="e">
        <f ca="1">_xll.BDP($T325,$AJ$1)</f>
        <v>#NAME?</v>
      </c>
      <c r="AK325" s="721" t="e">
        <f ca="1">VLOOKUP(AJ325,Values!$E$2:$F$8,2,)</f>
        <v>#NAME?</v>
      </c>
      <c r="AL325" s="719" t="e">
        <f ca="1">_xll.BDP($T325,$AL$1)</f>
        <v>#NAME?</v>
      </c>
      <c r="AM325" s="719" t="e">
        <f ca="1">_xll.BDP($T325,$AM$1)</f>
        <v>#NAME?</v>
      </c>
      <c r="AN325" s="719" t="e">
        <f ca="1">_xll.BDP($T325,$AN$1)</f>
        <v>#NAME?</v>
      </c>
      <c r="AO325" s="719" t="str">
        <f t="shared" si="73"/>
        <v>10yr tap</v>
      </c>
      <c r="AP325" s="775" t="e">
        <f ca="1">_xll.BDP(T325,"YRS_TO_MTY_ISSUE")</f>
        <v>#NAME?</v>
      </c>
      <c r="AQ325" s="775">
        <f t="shared" si="74"/>
        <v>10</v>
      </c>
      <c r="AR325" s="775">
        <v>10</v>
      </c>
      <c r="AS325" s="719" t="e">
        <f ca="1">_xll.BDP($T325,AS$1)</f>
        <v>#NAME?</v>
      </c>
      <c r="AT325" s="719" t="e">
        <f ca="1">_xll.BDP(T325,$AT$1)</f>
        <v>#NAME?</v>
      </c>
      <c r="AU325" s="719" t="e">
        <f ca="1">_xll.BDP(T325,$AU$1)</f>
        <v>#NAME?</v>
      </c>
      <c r="AV325" s="719" t="e">
        <f ca="1">_xll.BDP($T325,AV$1)</f>
        <v>#NAME?</v>
      </c>
      <c r="AW325" s="719" t="e">
        <f t="shared" ca="1" si="75"/>
        <v>#NAME?</v>
      </c>
      <c r="AX325" s="719" t="e">
        <f ca="1">_xll.BDP(T325,$AX$1)</f>
        <v>#NAME?</v>
      </c>
      <c r="AY325" s="719" t="e">
        <f t="shared" ca="1" si="76"/>
        <v>#NAME?</v>
      </c>
      <c r="AZ325" s="719" t="e">
        <f t="shared" ca="1" si="77"/>
        <v>#NAME?</v>
      </c>
      <c r="BA325" s="719" t="e">
        <f ca="1">VLOOKUP(X325,Values!$H$2:$I$15,2,FALSE)</f>
        <v>#NAME?</v>
      </c>
    </row>
    <row r="326" spans="1:53" s="706" customFormat="1" ht="13.8" x14ac:dyDescent="0.3">
      <c r="A326" s="707">
        <v>41955</v>
      </c>
      <c r="B326" s="915" t="s">
        <v>8128</v>
      </c>
      <c r="C326" s="916" t="s">
        <v>87</v>
      </c>
      <c r="D326" s="709">
        <v>800</v>
      </c>
      <c r="E326" s="708" t="s">
        <v>6638</v>
      </c>
      <c r="F326" s="710">
        <v>53097</v>
      </c>
      <c r="G326" s="711" t="s">
        <v>7875</v>
      </c>
      <c r="H326" s="712" t="s">
        <v>2168</v>
      </c>
      <c r="I326" s="713" t="s">
        <v>8129</v>
      </c>
      <c r="J326" s="761" t="s">
        <v>7744</v>
      </c>
      <c r="K326" s="712">
        <v>-10</v>
      </c>
      <c r="L326" s="714"/>
      <c r="M326" s="712"/>
      <c r="N326" s="706" t="s">
        <v>266</v>
      </c>
      <c r="O326" s="712">
        <v>2.375</v>
      </c>
      <c r="P326" s="708" t="s">
        <v>8130</v>
      </c>
      <c r="Q326" s="714"/>
      <c r="R326" s="708">
        <v>22.5</v>
      </c>
      <c r="S326" s="708" t="s">
        <v>8191</v>
      </c>
      <c r="T326" s="715" t="str">
        <f t="shared" si="70"/>
        <v>EK6005772 Corp</v>
      </c>
      <c r="U326" s="716" t="e">
        <f ca="1">_xll.BDP($T326,$U$1)</f>
        <v>#NAME?</v>
      </c>
      <c r="V326" s="715">
        <f t="shared" si="71"/>
        <v>11</v>
      </c>
      <c r="W326" s="715">
        <f t="shared" si="72"/>
        <v>46</v>
      </c>
      <c r="X326" s="717" t="e">
        <f ca="1">_xll.BDP($T326,X$1)</f>
        <v>#NAME?</v>
      </c>
      <c r="Y326" s="717" t="e">
        <f ca="1">_xll.BDP($T326,$Y$1)</f>
        <v>#NAME?</v>
      </c>
      <c r="Z326" s="717" t="e">
        <f ca="1">_xll.BDP($T326,Z$1)</f>
        <v>#NAME?</v>
      </c>
      <c r="AA326" s="718" t="e">
        <f ca="1">IF(Z326="FLOATING",J326,(_xll.BDP($T326,AA$1)/100))</f>
        <v>#NAME?</v>
      </c>
      <c r="AB326" s="719" t="e">
        <f ca="1">_xll.BDP(T326,$AB$1)</f>
        <v>#NAME?</v>
      </c>
      <c r="AC326" s="720" t="e">
        <f ca="1">_xll.BDP($T326,AC$1)</f>
        <v>#NAME?</v>
      </c>
      <c r="AD326" s="719" t="e">
        <f ca="1">_xll.BDP($T326,AD$1)</f>
        <v>#NAME?</v>
      </c>
      <c r="AE326" s="715" t="e">
        <f ca="1">_xll.BDP($T326,AE$1)</f>
        <v>#NAME?</v>
      </c>
      <c r="AF326" s="719" t="e">
        <f ca="1">_xll.BDP($T326,AF$1)</f>
        <v>#NAME?</v>
      </c>
      <c r="AG326" s="719" t="e">
        <f ca="1">VLOOKUP(AE326,Values!$A$1:$C$12,2,FALSE)</f>
        <v>#NAME?</v>
      </c>
      <c r="AH326" s="716" t="e">
        <f ca="1">_xll.BDP($T326,$AH$1)</f>
        <v>#NAME?</v>
      </c>
      <c r="AI326" s="716" t="e">
        <f ca="1">_xll.BDP($T326,$AI$1)</f>
        <v>#NAME?</v>
      </c>
      <c r="AJ326" s="716" t="e">
        <f ca="1">_xll.BDP($T326,$AJ$1)</f>
        <v>#NAME?</v>
      </c>
      <c r="AK326" s="721" t="e">
        <f ca="1">VLOOKUP(AJ326,Values!$E$2:$F$8,2,)</f>
        <v>#NAME?</v>
      </c>
      <c r="AL326" s="719" t="e">
        <f ca="1">_xll.BDP($T326,$AL$1)</f>
        <v>#NAME?</v>
      </c>
      <c r="AM326" s="719" t="e">
        <f ca="1">_xll.BDP($T326,$AM$1)</f>
        <v>#NAME?</v>
      </c>
      <c r="AN326" s="719" t="e">
        <f ca="1">_xll.BDP($T326,$AN$1)</f>
        <v>#NAME?</v>
      </c>
      <c r="AO326" s="719" t="str">
        <f t="shared" si="73"/>
        <v>long 30yr</v>
      </c>
      <c r="AP326" s="775" t="e">
        <f ca="1">_xll.BDP(T326,"YRS_TO_MTY_ISSUE")</f>
        <v>#NAME?</v>
      </c>
      <c r="AQ326" s="775">
        <f t="shared" si="74"/>
        <v>31</v>
      </c>
      <c r="AR326" s="775">
        <v>30.5</v>
      </c>
      <c r="AS326" s="719" t="e">
        <f ca="1">_xll.BDP($T326,AS$1)</f>
        <v>#NAME?</v>
      </c>
      <c r="AT326" s="719" t="e">
        <f ca="1">_xll.BDP(T326,$AT$1)</f>
        <v>#NAME?</v>
      </c>
      <c r="AU326" s="719" t="e">
        <f ca="1">_xll.BDP(T326,$AU$1)</f>
        <v>#NAME?</v>
      </c>
      <c r="AV326" s="719" t="e">
        <f ca="1">_xll.BDP($T326,AV$1)</f>
        <v>#NAME?</v>
      </c>
      <c r="AW326" s="719" t="e">
        <f t="shared" ca="1" si="75"/>
        <v>#NAME?</v>
      </c>
      <c r="AX326" s="719" t="e">
        <f ca="1">_xll.BDP(T326,$AX$1)</f>
        <v>#NAME?</v>
      </c>
      <c r="AY326" s="719" t="e">
        <f t="shared" ca="1" si="76"/>
        <v>#NAME?</v>
      </c>
      <c r="AZ326" s="719" t="e">
        <f t="shared" ca="1" si="77"/>
        <v>#NAME?</v>
      </c>
      <c r="BA326" s="719" t="e">
        <f ca="1">VLOOKUP(X326,Values!$H$2:$I$15,2,FALSE)</f>
        <v>#NAME?</v>
      </c>
    </row>
    <row r="327" spans="1:53" s="706" customFormat="1" ht="13.8" x14ac:dyDescent="0.3">
      <c r="A327" s="707">
        <v>41955</v>
      </c>
      <c r="B327" s="915" t="s">
        <v>8131</v>
      </c>
      <c r="C327" s="916" t="s">
        <v>2842</v>
      </c>
      <c r="D327" s="709">
        <v>1000</v>
      </c>
      <c r="E327" s="708" t="s">
        <v>2331</v>
      </c>
      <c r="F327" s="710">
        <v>49263</v>
      </c>
      <c r="G327" s="711" t="s">
        <v>8132</v>
      </c>
      <c r="H327" s="712" t="s">
        <v>333</v>
      </c>
      <c r="I327" s="713" t="s">
        <v>678</v>
      </c>
      <c r="J327" s="761" t="s">
        <v>321</v>
      </c>
      <c r="K327" s="712">
        <v>-10</v>
      </c>
      <c r="L327" s="714"/>
      <c r="M327" s="712"/>
      <c r="N327" s="706" t="s">
        <v>934</v>
      </c>
      <c r="O327" s="712">
        <v>3.3</v>
      </c>
      <c r="P327" s="708" t="s">
        <v>4381</v>
      </c>
      <c r="Q327" s="714"/>
      <c r="R327" s="708">
        <v>17.5</v>
      </c>
      <c r="S327" s="708" t="s">
        <v>8194</v>
      </c>
      <c r="T327" s="715" t="str">
        <f t="shared" si="70"/>
        <v>EK6006259 Corp</v>
      </c>
      <c r="U327" s="716" t="e">
        <f ca="1">_xll.BDP($T327,$U$1)</f>
        <v>#NAME?</v>
      </c>
      <c r="V327" s="715">
        <f t="shared" si="71"/>
        <v>11</v>
      </c>
      <c r="W327" s="715">
        <f t="shared" si="72"/>
        <v>46</v>
      </c>
      <c r="X327" s="717" t="e">
        <f ca="1">_xll.BDP($T327,X$1)</f>
        <v>#NAME?</v>
      </c>
      <c r="Y327" s="717" t="e">
        <f ca="1">_xll.BDP($T327,$Y$1)</f>
        <v>#NAME?</v>
      </c>
      <c r="Z327" s="717" t="e">
        <f ca="1">_xll.BDP($T327,Z$1)</f>
        <v>#NAME?</v>
      </c>
      <c r="AA327" s="718" t="e">
        <f ca="1">IF(Z327="FLOATING",J327,(_xll.BDP($T327,AA$1)/100))</f>
        <v>#NAME?</v>
      </c>
      <c r="AB327" s="719" t="e">
        <f ca="1">_xll.BDP(T327,$AB$1)</f>
        <v>#NAME?</v>
      </c>
      <c r="AC327" s="720" t="e">
        <f ca="1">_xll.BDP($T327,AC$1)</f>
        <v>#NAME?</v>
      </c>
      <c r="AD327" s="719" t="e">
        <f ca="1">_xll.BDP($T327,AD$1)</f>
        <v>#NAME?</v>
      </c>
      <c r="AE327" s="715" t="e">
        <f ca="1">_xll.BDP($T327,AE$1)</f>
        <v>#NAME?</v>
      </c>
      <c r="AF327" s="719" t="e">
        <f ca="1">_xll.BDP($T327,AF$1)</f>
        <v>#NAME?</v>
      </c>
      <c r="AG327" s="719" t="e">
        <f ca="1">VLOOKUP(AE327,Values!$A$1:$C$12,2,FALSE)</f>
        <v>#NAME?</v>
      </c>
      <c r="AH327" s="716" t="e">
        <f ca="1">_xll.BDP($T327,$AH$1)</f>
        <v>#NAME?</v>
      </c>
      <c r="AI327" s="716" t="e">
        <f ca="1">_xll.BDP($T327,$AI$1)</f>
        <v>#NAME?</v>
      </c>
      <c r="AJ327" s="716" t="e">
        <f ca="1">_xll.BDP($T327,$AJ$1)</f>
        <v>#NAME?</v>
      </c>
      <c r="AK327" s="721" t="e">
        <f ca="1">VLOOKUP(AJ327,Values!$E$2:$F$8,2,)</f>
        <v>#NAME?</v>
      </c>
      <c r="AL327" s="719" t="e">
        <f ca="1">_xll.BDP($T327,$AL$1)</f>
        <v>#NAME?</v>
      </c>
      <c r="AM327" s="719" t="e">
        <f ca="1">_xll.BDP($T327,$AM$1)</f>
        <v>#NAME?</v>
      </c>
      <c r="AN327" s="719" t="e">
        <f ca="1">_xll.BDP($T327,$AN$1)</f>
        <v>#NAME?</v>
      </c>
      <c r="AO327" s="719" t="str">
        <f t="shared" si="73"/>
        <v>20yr</v>
      </c>
      <c r="AP327" s="775" t="e">
        <f ca="1">_xll.BDP(T327,"YRS_TO_MTY_ISSUE")</f>
        <v>#NAME?</v>
      </c>
      <c r="AQ327" s="775">
        <f t="shared" si="74"/>
        <v>20</v>
      </c>
      <c r="AR327" s="775">
        <v>20</v>
      </c>
      <c r="AS327" s="719" t="e">
        <f ca="1">_xll.BDP($T327,AS$1)</f>
        <v>#NAME?</v>
      </c>
      <c r="AT327" s="719" t="e">
        <f ca="1">_xll.BDP(T327,$AT$1)</f>
        <v>#NAME?</v>
      </c>
      <c r="AU327" s="719" t="e">
        <f ca="1">_xll.BDP(T327,$AU$1)</f>
        <v>#NAME?</v>
      </c>
      <c r="AV327" s="719" t="e">
        <f ca="1">_xll.BDP($T327,AV$1)</f>
        <v>#NAME?</v>
      </c>
      <c r="AW327" s="719" t="e">
        <f t="shared" ca="1" si="75"/>
        <v>#NAME?</v>
      </c>
      <c r="AX327" s="719" t="e">
        <f ca="1">_xll.BDP(T327,$AX$1)</f>
        <v>#NAME?</v>
      </c>
      <c r="AY327" s="719" t="e">
        <f t="shared" ca="1" si="76"/>
        <v>#NAME?</v>
      </c>
      <c r="AZ327" s="719" t="e">
        <f t="shared" ca="1" si="77"/>
        <v>#NAME?</v>
      </c>
      <c r="BA327" s="719" t="e">
        <f ca="1">VLOOKUP(X327,Values!$H$2:$I$15,2,FALSE)</f>
        <v>#NAME?</v>
      </c>
    </row>
    <row r="328" spans="1:53" s="706" customFormat="1" ht="13.8" x14ac:dyDescent="0.3">
      <c r="A328" s="707">
        <v>41955</v>
      </c>
      <c r="B328" s="915" t="s">
        <v>8133</v>
      </c>
      <c r="C328" s="916" t="s">
        <v>2842</v>
      </c>
      <c r="D328" s="709">
        <v>1500</v>
      </c>
      <c r="E328" s="708" t="s">
        <v>117</v>
      </c>
      <c r="F328" s="710">
        <v>52916</v>
      </c>
      <c r="G328" s="711" t="s">
        <v>8132</v>
      </c>
      <c r="H328" s="712" t="s">
        <v>338</v>
      </c>
      <c r="I328" s="713" t="s">
        <v>6672</v>
      </c>
      <c r="J328" s="761" t="s">
        <v>6673</v>
      </c>
      <c r="K328" s="712">
        <v>-10</v>
      </c>
      <c r="L328" s="714"/>
      <c r="M328" s="712"/>
      <c r="N328" s="706" t="s">
        <v>92</v>
      </c>
      <c r="O328" s="712">
        <v>2.33</v>
      </c>
      <c r="P328" s="708" t="s">
        <v>2049</v>
      </c>
      <c r="Q328" s="714"/>
      <c r="R328" s="708">
        <v>20</v>
      </c>
      <c r="S328" s="708" t="s">
        <v>8193</v>
      </c>
      <c r="T328" s="715" t="str">
        <f t="shared" si="70"/>
        <v>EK6006432 Corp</v>
      </c>
      <c r="U328" s="716" t="e">
        <f ca="1">_xll.BDP($T328,$U$1)</f>
        <v>#NAME?</v>
      </c>
      <c r="V328" s="715">
        <f t="shared" si="71"/>
        <v>11</v>
      </c>
      <c r="W328" s="715">
        <f t="shared" si="72"/>
        <v>46</v>
      </c>
      <c r="X328" s="717" t="e">
        <f ca="1">_xll.BDP($T328,X$1)</f>
        <v>#NAME?</v>
      </c>
      <c r="Y328" s="717" t="e">
        <f ca="1">_xll.BDP($T328,$Y$1)</f>
        <v>#NAME?</v>
      </c>
      <c r="Z328" s="717" t="e">
        <f ca="1">_xll.BDP($T328,Z$1)</f>
        <v>#NAME?</v>
      </c>
      <c r="AA328" s="718" t="e">
        <f ca="1">IF(Z328="FLOATING",J328,(_xll.BDP($T328,AA$1)/100))</f>
        <v>#NAME?</v>
      </c>
      <c r="AB328" s="719" t="e">
        <f ca="1">_xll.BDP(T328,$AB$1)</f>
        <v>#NAME?</v>
      </c>
      <c r="AC328" s="720" t="e">
        <f ca="1">_xll.BDP($T328,AC$1)</f>
        <v>#NAME?</v>
      </c>
      <c r="AD328" s="719" t="e">
        <f ca="1">_xll.BDP($T328,AD$1)</f>
        <v>#NAME?</v>
      </c>
      <c r="AE328" s="715" t="e">
        <f ca="1">_xll.BDP($T328,AE$1)</f>
        <v>#NAME?</v>
      </c>
      <c r="AF328" s="719" t="e">
        <f ca="1">_xll.BDP($T328,AF$1)</f>
        <v>#NAME?</v>
      </c>
      <c r="AG328" s="719" t="e">
        <f ca="1">VLOOKUP(AE328,Values!$A$1:$C$12,2,FALSE)</f>
        <v>#NAME?</v>
      </c>
      <c r="AH328" s="716" t="e">
        <f ca="1">_xll.BDP($T328,$AH$1)</f>
        <v>#NAME?</v>
      </c>
      <c r="AI328" s="716" t="e">
        <f ca="1">_xll.BDP($T328,$AI$1)</f>
        <v>#NAME?</v>
      </c>
      <c r="AJ328" s="716" t="e">
        <f ca="1">_xll.BDP($T328,$AJ$1)</f>
        <v>#NAME?</v>
      </c>
      <c r="AK328" s="721" t="e">
        <f ca="1">VLOOKUP(AJ328,Values!$E$2:$F$8,2,)</f>
        <v>#NAME?</v>
      </c>
      <c r="AL328" s="719" t="e">
        <f ca="1">_xll.BDP($T328,$AL$1)</f>
        <v>#NAME?</v>
      </c>
      <c r="AM328" s="719" t="e">
        <f ca="1">_xll.BDP($T328,$AM$1)</f>
        <v>#NAME?</v>
      </c>
      <c r="AN328" s="719" t="e">
        <f ca="1">_xll.BDP($T328,$AN$1)</f>
        <v>#NAME?</v>
      </c>
      <c r="AO328" s="719" t="str">
        <f t="shared" si="73"/>
        <v>30yr</v>
      </c>
      <c r="AP328" s="775" t="e">
        <f ca="1">_xll.BDP(T328,"YRS_TO_MTY_ISSUE")</f>
        <v>#NAME?</v>
      </c>
      <c r="AQ328" s="775">
        <f t="shared" si="74"/>
        <v>30</v>
      </c>
      <c r="AR328" s="775">
        <v>30</v>
      </c>
      <c r="AS328" s="719" t="e">
        <f ca="1">_xll.BDP($T328,AS$1)</f>
        <v>#NAME?</v>
      </c>
      <c r="AT328" s="719" t="e">
        <f ca="1">_xll.BDP(T328,$AT$1)</f>
        <v>#NAME?</v>
      </c>
      <c r="AU328" s="719" t="e">
        <f ca="1">_xll.BDP(T328,$AU$1)</f>
        <v>#NAME?</v>
      </c>
      <c r="AV328" s="719" t="e">
        <f ca="1">_xll.BDP($T328,AV$1)</f>
        <v>#NAME?</v>
      </c>
      <c r="AW328" s="719" t="e">
        <f t="shared" ca="1" si="75"/>
        <v>#NAME?</v>
      </c>
      <c r="AX328" s="719" t="e">
        <f ca="1">_xll.BDP(T328,$AX$1)</f>
        <v>#NAME?</v>
      </c>
      <c r="AY328" s="719" t="e">
        <f t="shared" ca="1" si="76"/>
        <v>#NAME?</v>
      </c>
      <c r="AZ328" s="719" t="e">
        <f t="shared" ca="1" si="77"/>
        <v>#NAME?</v>
      </c>
      <c r="BA328" s="719" t="e">
        <f ca="1">VLOOKUP(X328,Values!$H$2:$I$15,2,FALSE)</f>
        <v>#NAME?</v>
      </c>
    </row>
    <row r="329" spans="1:53" s="706" customFormat="1" ht="13.8" x14ac:dyDescent="0.3">
      <c r="A329" s="707">
        <v>41955</v>
      </c>
      <c r="B329" s="915" t="s">
        <v>8134</v>
      </c>
      <c r="C329" s="916" t="s">
        <v>218</v>
      </c>
      <c r="D329" s="709">
        <v>300</v>
      </c>
      <c r="E329" s="708" t="s">
        <v>834</v>
      </c>
      <c r="F329" s="710">
        <v>45628</v>
      </c>
      <c r="G329" s="711" t="s">
        <v>8135</v>
      </c>
      <c r="H329" s="712" t="s">
        <v>320</v>
      </c>
      <c r="I329" s="713" t="s">
        <v>6915</v>
      </c>
      <c r="J329" s="761" t="s">
        <v>6916</v>
      </c>
      <c r="K329" s="712">
        <v>-17</v>
      </c>
      <c r="L329" s="714"/>
      <c r="M329" s="712"/>
      <c r="N329" s="706" t="s">
        <v>3636</v>
      </c>
      <c r="O329" s="712">
        <v>4</v>
      </c>
      <c r="P329" s="708" t="s">
        <v>2092</v>
      </c>
      <c r="Q329" s="714"/>
      <c r="R329" s="708">
        <v>3</v>
      </c>
      <c r="S329" s="708" t="s">
        <v>8195</v>
      </c>
      <c r="T329" s="715" t="str">
        <f t="shared" si="70"/>
        <v>EK6006135 Corp</v>
      </c>
      <c r="U329" s="716" t="e">
        <f ca="1">_xll.BDP($T329,$U$1)</f>
        <v>#NAME?</v>
      </c>
      <c r="V329" s="715">
        <f t="shared" si="71"/>
        <v>11</v>
      </c>
      <c r="W329" s="715">
        <f t="shared" si="72"/>
        <v>46</v>
      </c>
      <c r="X329" s="717" t="e">
        <f ca="1">_xll.BDP($T329,X$1)</f>
        <v>#NAME?</v>
      </c>
      <c r="Y329" s="717" t="e">
        <f ca="1">_xll.BDP($T329,$Y$1)</f>
        <v>#NAME?</v>
      </c>
      <c r="Z329" s="717" t="e">
        <f ca="1">_xll.BDP($T329,Z$1)</f>
        <v>#NAME?</v>
      </c>
      <c r="AA329" s="718" t="e">
        <f ca="1">IF(Z329="FLOATING",J329,(_xll.BDP($T329,AA$1)/100))</f>
        <v>#NAME?</v>
      </c>
      <c r="AB329" s="719" t="e">
        <f ca="1">_xll.BDP(T329,$AB$1)</f>
        <v>#NAME?</v>
      </c>
      <c r="AC329" s="720" t="e">
        <f ca="1">_xll.BDP($T329,AC$1)</f>
        <v>#NAME?</v>
      </c>
      <c r="AD329" s="719" t="e">
        <f ca="1">_xll.BDP($T329,AD$1)</f>
        <v>#NAME?</v>
      </c>
      <c r="AE329" s="715" t="e">
        <f ca="1">_xll.BDP($T329,AE$1)</f>
        <v>#NAME?</v>
      </c>
      <c r="AF329" s="719" t="e">
        <f ca="1">_xll.BDP($T329,AF$1)</f>
        <v>#NAME?</v>
      </c>
      <c r="AG329" s="719" t="e">
        <f ca="1">VLOOKUP(AE329,Values!$A$1:$C$12,2,FALSE)</f>
        <v>#NAME?</v>
      </c>
      <c r="AH329" s="716" t="e">
        <f ca="1">_xll.BDP($T329,$AH$1)</f>
        <v>#NAME?</v>
      </c>
      <c r="AI329" s="716" t="e">
        <f ca="1">_xll.BDP($T329,$AI$1)</f>
        <v>#NAME?</v>
      </c>
      <c r="AJ329" s="716" t="e">
        <f ca="1">_xll.BDP($T329,$AJ$1)</f>
        <v>#NAME?</v>
      </c>
      <c r="AK329" s="721" t="e">
        <f ca="1">VLOOKUP(AJ329,Values!$E$2:$F$8,2,)</f>
        <v>#NAME?</v>
      </c>
      <c r="AL329" s="719" t="e">
        <f ca="1">_xll.BDP($T329,$AL$1)</f>
        <v>#NAME?</v>
      </c>
      <c r="AM329" s="719" t="e">
        <f ca="1">_xll.BDP($T329,$AM$1)</f>
        <v>#NAME?</v>
      </c>
      <c r="AN329" s="719" t="e">
        <f ca="1">_xll.BDP($T329,$AN$1)</f>
        <v>#NAME?</v>
      </c>
      <c r="AO329" s="719" t="str">
        <f t="shared" si="73"/>
        <v xml:space="preserve">10yr  </v>
      </c>
      <c r="AP329" s="775" t="e">
        <f ca="1">_xll.BDP(T329,"YRS_TO_MTY_ISSUE")</f>
        <v>#NAME?</v>
      </c>
      <c r="AQ329" s="775">
        <f t="shared" si="74"/>
        <v>10</v>
      </c>
      <c r="AR329" s="775">
        <v>10</v>
      </c>
      <c r="AS329" s="719" t="e">
        <f ca="1">_xll.BDP($T329,AS$1)</f>
        <v>#NAME?</v>
      </c>
      <c r="AT329" s="719" t="e">
        <f ca="1">_xll.BDP(T329,$AT$1)</f>
        <v>#NAME?</v>
      </c>
      <c r="AU329" s="719" t="e">
        <f ca="1">_xll.BDP(T329,$AU$1)</f>
        <v>#NAME?</v>
      </c>
      <c r="AV329" s="719" t="e">
        <f ca="1">_xll.BDP($T329,AV$1)</f>
        <v>#NAME?</v>
      </c>
      <c r="AW329" s="719" t="e">
        <f t="shared" ca="1" si="75"/>
        <v>#NAME?</v>
      </c>
      <c r="AX329" s="719" t="e">
        <f ca="1">_xll.BDP(T329,$AX$1)</f>
        <v>#NAME?</v>
      </c>
      <c r="AY329" s="719" t="e">
        <f t="shared" ca="1" si="76"/>
        <v>#NAME?</v>
      </c>
      <c r="AZ329" s="719" t="e">
        <f t="shared" ca="1" si="77"/>
        <v>#NAME?</v>
      </c>
      <c r="BA329" s="719" t="e">
        <f ca="1">VLOOKUP(X329,Values!$H$2:$I$15,2,FALSE)</f>
        <v>#NAME?</v>
      </c>
    </row>
    <row r="330" spans="1:53" s="706" customFormat="1" ht="13.8" x14ac:dyDescent="0.3">
      <c r="A330" s="707">
        <v>41955</v>
      </c>
      <c r="B330" s="915" t="s">
        <v>8136</v>
      </c>
      <c r="C330" s="916" t="s">
        <v>208</v>
      </c>
      <c r="D330" s="709">
        <v>600</v>
      </c>
      <c r="E330" s="708" t="s">
        <v>3956</v>
      </c>
      <c r="F330" s="710">
        <v>43115</v>
      </c>
      <c r="G330" s="711" t="s">
        <v>8137</v>
      </c>
      <c r="H330" s="712" t="s">
        <v>151</v>
      </c>
      <c r="I330" s="713" t="s">
        <v>3849</v>
      </c>
      <c r="J330" s="761" t="s">
        <v>305</v>
      </c>
      <c r="K330" s="712">
        <v>-20</v>
      </c>
      <c r="L330" s="714"/>
      <c r="M330" s="712"/>
      <c r="N330" s="706" t="s">
        <v>8138</v>
      </c>
      <c r="O330" s="712">
        <v>3.16</v>
      </c>
      <c r="P330" s="708" t="s">
        <v>1993</v>
      </c>
      <c r="Q330" s="714"/>
      <c r="R330" s="708">
        <v>-5</v>
      </c>
      <c r="S330" s="708" t="s">
        <v>8197</v>
      </c>
      <c r="T330" s="715" t="str">
        <f t="shared" si="70"/>
        <v>EK6006614 Corp</v>
      </c>
      <c r="U330" s="716" t="e">
        <f ca="1">_xll.BDP($T330,$U$1)</f>
        <v>#NAME?</v>
      </c>
      <c r="V330" s="715">
        <f t="shared" si="71"/>
        <v>11</v>
      </c>
      <c r="W330" s="715">
        <f t="shared" si="72"/>
        <v>46</v>
      </c>
      <c r="X330" s="717" t="e">
        <f ca="1">_xll.BDP($T330,X$1)</f>
        <v>#NAME?</v>
      </c>
      <c r="Y330" s="717" t="e">
        <f ca="1">_xll.BDP($T330,$Y$1)</f>
        <v>#NAME?</v>
      </c>
      <c r="Z330" s="717" t="e">
        <f ca="1">_xll.BDP($T330,Z$1)</f>
        <v>#NAME?</v>
      </c>
      <c r="AA330" s="718" t="e">
        <f ca="1">IF(Z330="FLOATING",J330,(_xll.BDP($T330,AA$1)/100))</f>
        <v>#NAME?</v>
      </c>
      <c r="AB330" s="719" t="e">
        <f ca="1">_xll.BDP(T330,$AB$1)</f>
        <v>#NAME?</v>
      </c>
      <c r="AC330" s="720" t="e">
        <f ca="1">_xll.BDP($T330,AC$1)</f>
        <v>#NAME?</v>
      </c>
      <c r="AD330" s="719" t="e">
        <f ca="1">_xll.BDP($T330,AD$1)</f>
        <v>#NAME?</v>
      </c>
      <c r="AE330" s="715" t="e">
        <f ca="1">_xll.BDP($T330,AE$1)</f>
        <v>#NAME?</v>
      </c>
      <c r="AF330" s="719" t="e">
        <f ca="1">_xll.BDP($T330,AF$1)</f>
        <v>#NAME?</v>
      </c>
      <c r="AG330" s="719" t="e">
        <f ca="1">VLOOKUP(AE330,Values!$A$1:$C$12,2,FALSE)</f>
        <v>#NAME?</v>
      </c>
      <c r="AH330" s="716" t="e">
        <f ca="1">_xll.BDP($T330,$AH$1)</f>
        <v>#NAME?</v>
      </c>
      <c r="AI330" s="716" t="e">
        <f ca="1">_xll.BDP($T330,$AI$1)</f>
        <v>#NAME?</v>
      </c>
      <c r="AJ330" s="716" t="e">
        <f ca="1">_xll.BDP($T330,$AJ$1)</f>
        <v>#NAME?</v>
      </c>
      <c r="AK330" s="721" t="e">
        <f ca="1">VLOOKUP(AJ330,Values!$E$2:$F$8,2,)</f>
        <v>#NAME?</v>
      </c>
      <c r="AL330" s="719" t="e">
        <f ca="1">_xll.BDP($T330,$AL$1)</f>
        <v>#NAME?</v>
      </c>
      <c r="AM330" s="719" t="e">
        <f ca="1">_xll.BDP($T330,$AM$1)</f>
        <v>#NAME?</v>
      </c>
      <c r="AN330" s="719" t="e">
        <f ca="1">_xll.BDP($T330,$AN$1)</f>
        <v>#NAME?</v>
      </c>
      <c r="AO330" s="719" t="str">
        <f t="shared" si="73"/>
        <v xml:space="preserve">long 3yr </v>
      </c>
      <c r="AP330" s="775" t="e">
        <f ca="1">_xll.BDP(T330,"YRS_TO_MTY_ISSUE")</f>
        <v>#NAME?</v>
      </c>
      <c r="AQ330" s="775">
        <f t="shared" si="74"/>
        <v>4</v>
      </c>
      <c r="AR330" s="775">
        <v>3.5</v>
      </c>
      <c r="AS330" s="719" t="e">
        <f ca="1">_xll.BDP($T330,AS$1)</f>
        <v>#NAME?</v>
      </c>
      <c r="AT330" s="719" t="e">
        <f ca="1">_xll.BDP(T330,$AT$1)</f>
        <v>#NAME?</v>
      </c>
      <c r="AU330" s="719" t="e">
        <f ca="1">_xll.BDP(T330,$AU$1)</f>
        <v>#NAME?</v>
      </c>
      <c r="AV330" s="719" t="e">
        <f ca="1">_xll.BDP($T330,AV$1)</f>
        <v>#NAME?</v>
      </c>
      <c r="AW330" s="719" t="e">
        <f t="shared" ca="1" si="75"/>
        <v>#NAME?</v>
      </c>
      <c r="AX330" s="719" t="e">
        <f ca="1">_xll.BDP(T330,$AX$1)</f>
        <v>#NAME?</v>
      </c>
      <c r="AY330" s="719" t="e">
        <f t="shared" ca="1" si="76"/>
        <v>#NAME?</v>
      </c>
      <c r="AZ330" s="719" t="e">
        <f t="shared" ca="1" si="77"/>
        <v>#NAME?</v>
      </c>
      <c r="BA330" s="719" t="e">
        <f ca="1">VLOOKUP(X330,Values!$H$2:$I$15,2,FALSE)</f>
        <v>#NAME?</v>
      </c>
    </row>
    <row r="331" spans="1:53" s="706" customFormat="1" ht="13.8" x14ac:dyDescent="0.3">
      <c r="A331" s="707">
        <v>41955</v>
      </c>
      <c r="B331" s="915" t="s">
        <v>8139</v>
      </c>
      <c r="C331" s="916" t="s">
        <v>208</v>
      </c>
      <c r="D331" s="709">
        <v>600</v>
      </c>
      <c r="E331" s="708" t="s">
        <v>66</v>
      </c>
      <c r="F331" s="710">
        <v>45689</v>
      </c>
      <c r="G331" s="711" t="s">
        <v>8140</v>
      </c>
      <c r="H331" s="712" t="s">
        <v>6140</v>
      </c>
      <c r="I331" s="713" t="s">
        <v>948</v>
      </c>
      <c r="J331" s="761" t="s">
        <v>7591</v>
      </c>
      <c r="K331" s="712">
        <v>-10</v>
      </c>
      <c r="L331" s="714"/>
      <c r="M331" s="712"/>
      <c r="N331" s="706" t="s">
        <v>192</v>
      </c>
      <c r="O331" s="712">
        <v>2.67</v>
      </c>
      <c r="P331" s="708" t="s">
        <v>1933</v>
      </c>
      <c r="Q331" s="714"/>
      <c r="R331" s="708">
        <v>7</v>
      </c>
      <c r="S331" s="708" t="s">
        <v>8196</v>
      </c>
      <c r="T331" s="715" t="str">
        <f t="shared" si="70"/>
        <v>EK6006671 Corp</v>
      </c>
      <c r="U331" s="716" t="e">
        <f ca="1">_xll.BDP($T331,$U$1)</f>
        <v>#NAME?</v>
      </c>
      <c r="V331" s="715">
        <f t="shared" si="71"/>
        <v>11</v>
      </c>
      <c r="W331" s="715">
        <f t="shared" si="72"/>
        <v>46</v>
      </c>
      <c r="X331" s="717" t="e">
        <f ca="1">_xll.BDP($T331,X$1)</f>
        <v>#NAME?</v>
      </c>
      <c r="Y331" s="717" t="e">
        <f ca="1">_xll.BDP($T331,$Y$1)</f>
        <v>#NAME?</v>
      </c>
      <c r="Z331" s="717" t="e">
        <f ca="1">_xll.BDP($T331,Z$1)</f>
        <v>#NAME?</v>
      </c>
      <c r="AA331" s="718" t="e">
        <f ca="1">IF(Z331="FLOATING",J331,(_xll.BDP($T331,AA$1)/100))</f>
        <v>#NAME?</v>
      </c>
      <c r="AB331" s="719" t="e">
        <f ca="1">_xll.BDP(T331,$AB$1)</f>
        <v>#NAME?</v>
      </c>
      <c r="AC331" s="720" t="e">
        <f ca="1">_xll.BDP($T331,AC$1)</f>
        <v>#NAME?</v>
      </c>
      <c r="AD331" s="719" t="e">
        <f ca="1">_xll.BDP($T331,AD$1)</f>
        <v>#NAME?</v>
      </c>
      <c r="AE331" s="715" t="e">
        <f ca="1">_xll.BDP($T331,AE$1)</f>
        <v>#NAME?</v>
      </c>
      <c r="AF331" s="719" t="e">
        <f ca="1">_xll.BDP($T331,AF$1)</f>
        <v>#NAME?</v>
      </c>
      <c r="AG331" s="719" t="e">
        <f ca="1">VLOOKUP(AE331,Values!$A$1:$C$12,2,FALSE)</f>
        <v>#NAME?</v>
      </c>
      <c r="AH331" s="716" t="e">
        <f ca="1">_xll.BDP($T331,$AH$1)</f>
        <v>#NAME?</v>
      </c>
      <c r="AI331" s="716" t="e">
        <f ca="1">_xll.BDP($T331,$AI$1)</f>
        <v>#NAME?</v>
      </c>
      <c r="AJ331" s="716" t="e">
        <f ca="1">_xll.BDP($T331,$AJ$1)</f>
        <v>#NAME?</v>
      </c>
      <c r="AK331" s="721" t="e">
        <f ca="1">VLOOKUP(AJ331,Values!$E$2:$F$8,2,)</f>
        <v>#NAME?</v>
      </c>
      <c r="AL331" s="719" t="e">
        <f ca="1">_xll.BDP($T331,$AL$1)</f>
        <v>#NAME?</v>
      </c>
      <c r="AM331" s="719" t="e">
        <f ca="1">_xll.BDP($T331,$AM$1)</f>
        <v>#NAME?</v>
      </c>
      <c r="AN331" s="719" t="e">
        <f ca="1">_xll.BDP($T331,$AN$1)</f>
        <v>#NAME?</v>
      </c>
      <c r="AO331" s="719" t="str">
        <f t="shared" si="73"/>
        <v>10yr</v>
      </c>
      <c r="AP331" s="775" t="e">
        <f ca="1">_xll.BDP(T331,"YRS_TO_MTY_ISSUE")</f>
        <v>#NAME?</v>
      </c>
      <c r="AQ331" s="775">
        <f t="shared" si="74"/>
        <v>11</v>
      </c>
      <c r="AR331" s="775">
        <v>10.5</v>
      </c>
      <c r="AS331" s="719" t="e">
        <f ca="1">_xll.BDP($T331,AS$1)</f>
        <v>#NAME?</v>
      </c>
      <c r="AT331" s="719" t="e">
        <f ca="1">_xll.BDP(T331,$AT$1)</f>
        <v>#NAME?</v>
      </c>
      <c r="AU331" s="719" t="e">
        <f ca="1">_xll.BDP(T331,$AU$1)</f>
        <v>#NAME?</v>
      </c>
      <c r="AV331" s="719" t="e">
        <f ca="1">_xll.BDP($T331,AV$1)</f>
        <v>#NAME?</v>
      </c>
      <c r="AW331" s="719" t="e">
        <f t="shared" ca="1" si="75"/>
        <v>#NAME?</v>
      </c>
      <c r="AX331" s="719" t="e">
        <f ca="1">_xll.BDP(T331,$AX$1)</f>
        <v>#NAME?</v>
      </c>
      <c r="AY331" s="719" t="e">
        <f t="shared" ca="1" si="76"/>
        <v>#NAME?</v>
      </c>
      <c r="AZ331" s="719" t="e">
        <f t="shared" ca="1" si="77"/>
        <v>#NAME?</v>
      </c>
      <c r="BA331" s="719" t="e">
        <f ca="1">VLOOKUP(X331,Values!$H$2:$I$15,2,FALSE)</f>
        <v>#NAME?</v>
      </c>
    </row>
    <row r="332" spans="1:53" s="706" customFormat="1" ht="13.8" x14ac:dyDescent="0.3">
      <c r="A332" s="707">
        <v>41955</v>
      </c>
      <c r="B332" s="915" t="s">
        <v>5580</v>
      </c>
      <c r="C332" s="916" t="s">
        <v>22</v>
      </c>
      <c r="D332" s="709">
        <v>500</v>
      </c>
      <c r="E332" s="708" t="s">
        <v>12</v>
      </c>
      <c r="F332" s="710">
        <v>43059</v>
      </c>
      <c r="G332" s="711" t="s">
        <v>8141</v>
      </c>
      <c r="H332" s="712" t="s">
        <v>2299</v>
      </c>
      <c r="I332" s="713" t="s">
        <v>2299</v>
      </c>
      <c r="J332" s="761" t="s">
        <v>8142</v>
      </c>
      <c r="K332" s="712">
        <v>-15</v>
      </c>
      <c r="L332" s="714"/>
      <c r="M332" s="712"/>
      <c r="N332" s="706" t="s">
        <v>4057</v>
      </c>
      <c r="O332" s="712">
        <v>2.6</v>
      </c>
      <c r="P332" s="708" t="s">
        <v>8143</v>
      </c>
      <c r="Q332" s="714"/>
      <c r="R332" s="708">
        <v>2.5</v>
      </c>
      <c r="S332" s="708" t="s">
        <v>8198</v>
      </c>
      <c r="T332" s="715" t="str">
        <f t="shared" si="70"/>
        <v>EK6007034 Corp</v>
      </c>
      <c r="U332" s="716" t="e">
        <f ca="1">_xll.BDP($T332,$U$1)</f>
        <v>#NAME?</v>
      </c>
      <c r="V332" s="715">
        <f t="shared" si="71"/>
        <v>11</v>
      </c>
      <c r="W332" s="715">
        <f t="shared" si="72"/>
        <v>46</v>
      </c>
      <c r="X332" s="717" t="e">
        <f ca="1">_xll.BDP($T332,X$1)</f>
        <v>#NAME?</v>
      </c>
      <c r="Y332" s="717" t="e">
        <f ca="1">_xll.BDP($T332,$Y$1)</f>
        <v>#NAME?</v>
      </c>
      <c r="Z332" s="717" t="e">
        <f ca="1">_xll.BDP($T332,Z$1)</f>
        <v>#NAME?</v>
      </c>
      <c r="AA332" s="718" t="e">
        <f ca="1">IF(Z332="FLOATING",J332,(_xll.BDP($T332,AA$1)/100))</f>
        <v>#NAME?</v>
      </c>
      <c r="AB332" s="719" t="e">
        <f ca="1">_xll.BDP(T332,$AB$1)</f>
        <v>#NAME?</v>
      </c>
      <c r="AC332" s="720" t="e">
        <f ca="1">_xll.BDP($T332,AC$1)</f>
        <v>#NAME?</v>
      </c>
      <c r="AD332" s="719" t="e">
        <f ca="1">_xll.BDP($T332,AD$1)</f>
        <v>#NAME?</v>
      </c>
      <c r="AE332" s="715" t="e">
        <f ca="1">_xll.BDP($T332,AE$1)</f>
        <v>#NAME?</v>
      </c>
      <c r="AF332" s="719" t="e">
        <f ca="1">_xll.BDP($T332,AF$1)</f>
        <v>#NAME?</v>
      </c>
      <c r="AG332" s="719" t="e">
        <f ca="1">VLOOKUP(AE332,Values!$A$1:$C$12,2,FALSE)</f>
        <v>#NAME?</v>
      </c>
      <c r="AH332" s="716" t="e">
        <f ca="1">_xll.BDP($T332,$AH$1)</f>
        <v>#NAME?</v>
      </c>
      <c r="AI332" s="716" t="e">
        <f ca="1">_xll.BDP($T332,$AI$1)</f>
        <v>#NAME?</v>
      </c>
      <c r="AJ332" s="716" t="e">
        <f ca="1">_xll.BDP($T332,$AJ$1)</f>
        <v>#NAME?</v>
      </c>
      <c r="AK332" s="721" t="e">
        <f ca="1">VLOOKUP(AJ332,Values!$E$2:$F$8,2,)</f>
        <v>#NAME?</v>
      </c>
      <c r="AL332" s="719" t="e">
        <f ca="1">_xll.BDP($T332,$AL$1)</f>
        <v>#NAME?</v>
      </c>
      <c r="AM332" s="719" t="e">
        <f ca="1">_xll.BDP($T332,$AM$1)</f>
        <v>#NAME?</v>
      </c>
      <c r="AN332" s="719" t="e">
        <f ca="1">_xll.BDP($T332,$AN$1)</f>
        <v>#NAME?</v>
      </c>
      <c r="AO332" s="719" t="str">
        <f t="shared" si="73"/>
        <v>3yr</v>
      </c>
      <c r="AP332" s="775" t="e">
        <f ca="1">_xll.BDP(T332,"YRS_TO_MTY_ISSUE")</f>
        <v>#NAME?</v>
      </c>
      <c r="AQ332" s="775">
        <f t="shared" si="74"/>
        <v>3</v>
      </c>
      <c r="AR332" s="775">
        <v>3</v>
      </c>
      <c r="AS332" s="719" t="e">
        <f ca="1">_xll.BDP($T332,AS$1)</f>
        <v>#NAME?</v>
      </c>
      <c r="AT332" s="719" t="e">
        <f ca="1">_xll.BDP(T332,$AT$1)</f>
        <v>#NAME?</v>
      </c>
      <c r="AU332" s="719" t="e">
        <f ca="1">_xll.BDP(T332,$AU$1)</f>
        <v>#NAME?</v>
      </c>
      <c r="AV332" s="719" t="e">
        <f ca="1">_xll.BDP($T332,AV$1)</f>
        <v>#NAME?</v>
      </c>
      <c r="AW332" s="719" t="e">
        <f t="shared" ca="1" si="75"/>
        <v>#NAME?</v>
      </c>
      <c r="AX332" s="719" t="e">
        <f ca="1">_xll.BDP(T332,$AX$1)</f>
        <v>#NAME?</v>
      </c>
      <c r="AY332" s="719" t="e">
        <f t="shared" ca="1" si="76"/>
        <v>#NAME?</v>
      </c>
      <c r="AZ332" s="719" t="e">
        <f t="shared" ca="1" si="77"/>
        <v>#NAME?</v>
      </c>
      <c r="BA332" s="719" t="e">
        <f ca="1">VLOOKUP(X332,Values!$H$2:$I$15,2,FALSE)</f>
        <v>#NAME?</v>
      </c>
    </row>
    <row r="333" spans="1:53" s="706" customFormat="1" ht="13.8" x14ac:dyDescent="0.3">
      <c r="A333" s="707">
        <v>41955</v>
      </c>
      <c r="B333" s="915" t="s">
        <v>8144</v>
      </c>
      <c r="C333" s="916" t="s">
        <v>22</v>
      </c>
      <c r="D333" s="709">
        <v>750</v>
      </c>
      <c r="E333" s="708" t="s">
        <v>12</v>
      </c>
      <c r="F333" s="710">
        <v>43059</v>
      </c>
      <c r="G333" s="711" t="s">
        <v>8141</v>
      </c>
      <c r="H333" s="712" t="s">
        <v>189</v>
      </c>
      <c r="I333" s="713" t="s">
        <v>669</v>
      </c>
      <c r="J333" s="761" t="s">
        <v>670</v>
      </c>
      <c r="K333" s="712">
        <v>-15</v>
      </c>
      <c r="L333" s="714"/>
      <c r="M333" s="712"/>
      <c r="N333" s="706" t="s">
        <v>1138</v>
      </c>
      <c r="O333" s="712">
        <v>3.07</v>
      </c>
      <c r="P333" s="708" t="s">
        <v>8143</v>
      </c>
      <c r="Q333" s="714"/>
      <c r="R333" s="708">
        <v>2.5</v>
      </c>
      <c r="S333" s="708" t="s">
        <v>8199</v>
      </c>
      <c r="T333" s="715" t="str">
        <f t="shared" si="70"/>
        <v>EK6006796 Corp</v>
      </c>
      <c r="U333" s="716" t="e">
        <f ca="1">_xll.BDP($T333,$U$1)</f>
        <v>#NAME?</v>
      </c>
      <c r="V333" s="715">
        <f t="shared" si="71"/>
        <v>11</v>
      </c>
      <c r="W333" s="715">
        <f t="shared" si="72"/>
        <v>46</v>
      </c>
      <c r="X333" s="717" t="e">
        <f ca="1">_xll.BDP($T333,X$1)</f>
        <v>#NAME?</v>
      </c>
      <c r="Y333" s="717" t="e">
        <f ca="1">_xll.BDP($T333,$Y$1)</f>
        <v>#NAME?</v>
      </c>
      <c r="Z333" s="717" t="e">
        <f ca="1">_xll.BDP($T333,Z$1)</f>
        <v>#NAME?</v>
      </c>
      <c r="AA333" s="718" t="e">
        <f ca="1">IF(Z333="FLOATING",J333,(_xll.BDP($T333,AA$1)/100))</f>
        <v>#NAME?</v>
      </c>
      <c r="AB333" s="719" t="e">
        <f ca="1">_xll.BDP(T333,$AB$1)</f>
        <v>#NAME?</v>
      </c>
      <c r="AC333" s="720" t="e">
        <f ca="1">_xll.BDP($T333,AC$1)</f>
        <v>#NAME?</v>
      </c>
      <c r="AD333" s="719" t="e">
        <f ca="1">_xll.BDP($T333,AD$1)</f>
        <v>#NAME?</v>
      </c>
      <c r="AE333" s="715" t="e">
        <f ca="1">_xll.BDP($T333,AE$1)</f>
        <v>#NAME?</v>
      </c>
      <c r="AF333" s="719" t="e">
        <f ca="1">_xll.BDP($T333,AF$1)</f>
        <v>#NAME?</v>
      </c>
      <c r="AG333" s="719" t="e">
        <f ca="1">VLOOKUP(AE333,Values!$A$1:$C$12,2,FALSE)</f>
        <v>#NAME?</v>
      </c>
      <c r="AH333" s="716" t="e">
        <f ca="1">_xll.BDP($T333,$AH$1)</f>
        <v>#NAME?</v>
      </c>
      <c r="AI333" s="716" t="e">
        <f ca="1">_xll.BDP($T333,$AI$1)</f>
        <v>#NAME?</v>
      </c>
      <c r="AJ333" s="716" t="e">
        <f ca="1">_xll.BDP($T333,$AJ$1)</f>
        <v>#NAME?</v>
      </c>
      <c r="AK333" s="721" t="e">
        <f ca="1">VLOOKUP(AJ333,Values!$E$2:$F$8,2,)</f>
        <v>#NAME?</v>
      </c>
      <c r="AL333" s="719" t="e">
        <f ca="1">_xll.BDP($T333,$AL$1)</f>
        <v>#NAME?</v>
      </c>
      <c r="AM333" s="719" t="e">
        <f ca="1">_xll.BDP($T333,$AM$1)</f>
        <v>#NAME?</v>
      </c>
      <c r="AN333" s="719" t="e">
        <f ca="1">_xll.BDP($T333,$AN$1)</f>
        <v>#NAME?</v>
      </c>
      <c r="AO333" s="719" t="str">
        <f t="shared" si="73"/>
        <v>3yr</v>
      </c>
      <c r="AP333" s="775" t="e">
        <f ca="1">_xll.BDP(T333,"YRS_TO_MTY_ISSUE")</f>
        <v>#NAME?</v>
      </c>
      <c r="AQ333" s="775">
        <f t="shared" si="74"/>
        <v>3</v>
      </c>
      <c r="AR333" s="775">
        <v>3</v>
      </c>
      <c r="AS333" s="719" t="e">
        <f ca="1">_xll.BDP($T333,AS$1)</f>
        <v>#NAME?</v>
      </c>
      <c r="AT333" s="719" t="e">
        <f ca="1">_xll.BDP(T333,$AT$1)</f>
        <v>#NAME?</v>
      </c>
      <c r="AU333" s="719" t="e">
        <f ca="1">_xll.BDP(T333,$AU$1)</f>
        <v>#NAME?</v>
      </c>
      <c r="AV333" s="719" t="e">
        <f ca="1">_xll.BDP($T333,AV$1)</f>
        <v>#NAME?</v>
      </c>
      <c r="AW333" s="719" t="e">
        <f t="shared" ca="1" si="75"/>
        <v>#NAME?</v>
      </c>
      <c r="AX333" s="719" t="e">
        <f ca="1">_xll.BDP(T333,$AX$1)</f>
        <v>#NAME?</v>
      </c>
      <c r="AY333" s="719" t="e">
        <f t="shared" ca="1" si="76"/>
        <v>#NAME?</v>
      </c>
      <c r="AZ333" s="719" t="e">
        <f t="shared" ca="1" si="77"/>
        <v>#NAME?</v>
      </c>
      <c r="BA333" s="719" t="e">
        <f ca="1">VLOOKUP(X333,Values!$H$2:$I$15,2,FALSE)</f>
        <v>#NAME?</v>
      </c>
    </row>
    <row r="334" spans="1:53" s="706" customFormat="1" ht="13.8" x14ac:dyDescent="0.3">
      <c r="A334" s="707">
        <v>41955</v>
      </c>
      <c r="B334" s="915" t="s">
        <v>8145</v>
      </c>
      <c r="C334" s="916" t="s">
        <v>22</v>
      </c>
      <c r="D334" s="709">
        <v>750</v>
      </c>
      <c r="E334" s="708" t="s">
        <v>37</v>
      </c>
      <c r="F334" s="710">
        <v>43789</v>
      </c>
      <c r="G334" s="711" t="s">
        <v>8141</v>
      </c>
      <c r="H334" s="712" t="s">
        <v>220</v>
      </c>
      <c r="I334" s="713" t="s">
        <v>791</v>
      </c>
      <c r="J334" s="761" t="s">
        <v>3803</v>
      </c>
      <c r="K334" s="712">
        <v>-10</v>
      </c>
      <c r="L334" s="714"/>
      <c r="M334" s="712"/>
      <c r="N334" s="706" t="s">
        <v>763</v>
      </c>
      <c r="O334" s="712">
        <v>2.5299999999999998</v>
      </c>
      <c r="P334" s="708" t="s">
        <v>2042</v>
      </c>
      <c r="Q334" s="714"/>
      <c r="R334" s="708">
        <v>6</v>
      </c>
      <c r="S334" s="708" t="s">
        <v>8200</v>
      </c>
      <c r="T334" s="715" t="str">
        <f t="shared" si="70"/>
        <v>EK6006911 Corp</v>
      </c>
      <c r="U334" s="716" t="e">
        <f ca="1">_xll.BDP($T334,$U$1)</f>
        <v>#NAME?</v>
      </c>
      <c r="V334" s="715">
        <f t="shared" si="71"/>
        <v>11</v>
      </c>
      <c r="W334" s="715">
        <f t="shared" si="72"/>
        <v>46</v>
      </c>
      <c r="X334" s="717" t="e">
        <f ca="1">_xll.BDP($T334,X$1)</f>
        <v>#NAME?</v>
      </c>
      <c r="Y334" s="717" t="e">
        <f ca="1">_xll.BDP($T334,$Y$1)</f>
        <v>#NAME?</v>
      </c>
      <c r="Z334" s="717" t="e">
        <f ca="1">_xll.BDP($T334,Z$1)</f>
        <v>#NAME?</v>
      </c>
      <c r="AA334" s="718" t="e">
        <f ca="1">IF(Z334="FLOATING",J334,(_xll.BDP($T334,AA$1)/100))</f>
        <v>#NAME?</v>
      </c>
      <c r="AB334" s="719" t="e">
        <f ca="1">_xll.BDP(T334,$AB$1)</f>
        <v>#NAME?</v>
      </c>
      <c r="AC334" s="720" t="e">
        <f ca="1">_xll.BDP($T334,AC$1)</f>
        <v>#NAME?</v>
      </c>
      <c r="AD334" s="719" t="e">
        <f ca="1">_xll.BDP($T334,AD$1)</f>
        <v>#NAME?</v>
      </c>
      <c r="AE334" s="715" t="e">
        <f ca="1">_xll.BDP($T334,AE$1)</f>
        <v>#NAME?</v>
      </c>
      <c r="AF334" s="719" t="e">
        <f ca="1">_xll.BDP($T334,AF$1)</f>
        <v>#NAME?</v>
      </c>
      <c r="AG334" s="719" t="e">
        <f ca="1">VLOOKUP(AE334,Values!$A$1:$C$12,2,FALSE)</f>
        <v>#NAME?</v>
      </c>
      <c r="AH334" s="716" t="e">
        <f ca="1">_xll.BDP($T334,$AH$1)</f>
        <v>#NAME?</v>
      </c>
      <c r="AI334" s="716" t="e">
        <f ca="1">_xll.BDP($T334,$AI$1)</f>
        <v>#NAME?</v>
      </c>
      <c r="AJ334" s="716" t="e">
        <f ca="1">_xll.BDP($T334,$AJ$1)</f>
        <v>#NAME?</v>
      </c>
      <c r="AK334" s="721" t="e">
        <f ca="1">VLOOKUP(AJ334,Values!$E$2:$F$8,2,)</f>
        <v>#NAME?</v>
      </c>
      <c r="AL334" s="719" t="e">
        <f ca="1">_xll.BDP($T334,$AL$1)</f>
        <v>#NAME?</v>
      </c>
      <c r="AM334" s="719" t="e">
        <f ca="1">_xll.BDP($T334,$AM$1)</f>
        <v>#NAME?</v>
      </c>
      <c r="AN334" s="719" t="e">
        <f ca="1">_xll.BDP($T334,$AN$1)</f>
        <v>#NAME?</v>
      </c>
      <c r="AO334" s="719" t="str">
        <f t="shared" si="73"/>
        <v>5yr</v>
      </c>
      <c r="AP334" s="775" t="e">
        <f ca="1">_xll.BDP(T334,"YRS_TO_MTY_ISSUE")</f>
        <v>#NAME?</v>
      </c>
      <c r="AQ334" s="775">
        <f t="shared" si="74"/>
        <v>5</v>
      </c>
      <c r="AR334" s="775">
        <v>5</v>
      </c>
      <c r="AS334" s="719" t="e">
        <f ca="1">_xll.BDP($T334,AS$1)</f>
        <v>#NAME?</v>
      </c>
      <c r="AT334" s="719" t="e">
        <f ca="1">_xll.BDP(T334,$AT$1)</f>
        <v>#NAME?</v>
      </c>
      <c r="AU334" s="719" t="e">
        <f ca="1">_xll.BDP(T334,$AU$1)</f>
        <v>#NAME?</v>
      </c>
      <c r="AV334" s="719" t="e">
        <f ca="1">_xll.BDP($T334,AV$1)</f>
        <v>#NAME?</v>
      </c>
      <c r="AW334" s="719" t="e">
        <f t="shared" ca="1" si="75"/>
        <v>#NAME?</v>
      </c>
      <c r="AX334" s="719" t="e">
        <f ca="1">_xll.BDP(T334,$AX$1)</f>
        <v>#NAME?</v>
      </c>
      <c r="AY334" s="719" t="e">
        <f t="shared" ca="1" si="76"/>
        <v>#NAME?</v>
      </c>
      <c r="AZ334" s="719" t="e">
        <f t="shared" ca="1" si="77"/>
        <v>#NAME?</v>
      </c>
      <c r="BA334" s="719" t="e">
        <f ca="1">VLOOKUP(X334,Values!$H$2:$I$15,2,FALSE)</f>
        <v>#NAME?</v>
      </c>
    </row>
    <row r="335" spans="1:53" s="706" customFormat="1" ht="13.8" x14ac:dyDescent="0.3">
      <c r="A335" s="707">
        <v>41955</v>
      </c>
      <c r="B335" s="915" t="s">
        <v>8146</v>
      </c>
      <c r="C335" s="916" t="s">
        <v>208</v>
      </c>
      <c r="D335" s="709">
        <v>300</v>
      </c>
      <c r="E335" s="708" t="s">
        <v>66</v>
      </c>
      <c r="F335" s="710">
        <v>45611</v>
      </c>
      <c r="G335" s="711" t="s">
        <v>8147</v>
      </c>
      <c r="H335" s="712" t="s">
        <v>579</v>
      </c>
      <c r="I335" s="713" t="s">
        <v>7851</v>
      </c>
      <c r="J335" s="761" t="s">
        <v>8148</v>
      </c>
      <c r="K335" s="712">
        <v>-12</v>
      </c>
      <c r="L335" s="714"/>
      <c r="M335" s="712"/>
      <c r="N335" s="706" t="s">
        <v>618</v>
      </c>
      <c r="O335" s="712">
        <v>2.5</v>
      </c>
      <c r="P335" s="708" t="s">
        <v>2042</v>
      </c>
      <c r="Q335" s="714"/>
      <c r="R335" s="708">
        <v>6</v>
      </c>
      <c r="S335" s="708" t="s">
        <v>8201</v>
      </c>
      <c r="T335" s="715" t="str">
        <f t="shared" si="70"/>
        <v>EK6007158 Corp</v>
      </c>
      <c r="U335" s="716" t="e">
        <f ca="1">_xll.BDP($T335,$U$1)</f>
        <v>#NAME?</v>
      </c>
      <c r="V335" s="715">
        <f t="shared" si="71"/>
        <v>11</v>
      </c>
      <c r="W335" s="715">
        <f t="shared" si="72"/>
        <v>46</v>
      </c>
      <c r="X335" s="717" t="e">
        <f ca="1">_xll.BDP($T335,X$1)</f>
        <v>#NAME?</v>
      </c>
      <c r="Y335" s="717" t="e">
        <f ca="1">_xll.BDP($T335,$Y$1)</f>
        <v>#NAME?</v>
      </c>
      <c r="Z335" s="717" t="e">
        <f ca="1">_xll.BDP($T335,Z$1)</f>
        <v>#NAME?</v>
      </c>
      <c r="AA335" s="718" t="e">
        <f ca="1">IF(Z335="FLOATING",J335,(_xll.BDP($T335,AA$1)/100))</f>
        <v>#NAME?</v>
      </c>
      <c r="AB335" s="719" t="e">
        <f ca="1">_xll.BDP(T335,$AB$1)</f>
        <v>#NAME?</v>
      </c>
      <c r="AC335" s="720" t="e">
        <f ca="1">_xll.BDP($T335,AC$1)</f>
        <v>#NAME?</v>
      </c>
      <c r="AD335" s="719" t="e">
        <f ca="1">_xll.BDP($T335,AD$1)</f>
        <v>#NAME?</v>
      </c>
      <c r="AE335" s="715" t="e">
        <f ca="1">_xll.BDP($T335,AE$1)</f>
        <v>#NAME?</v>
      </c>
      <c r="AF335" s="719" t="e">
        <f ca="1">_xll.BDP($T335,AF$1)</f>
        <v>#NAME?</v>
      </c>
      <c r="AG335" s="719" t="e">
        <f ca="1">VLOOKUP(AE335,Values!$A$1:$C$12,2,FALSE)</f>
        <v>#NAME?</v>
      </c>
      <c r="AH335" s="716" t="e">
        <f ca="1">_xll.BDP($T335,$AH$1)</f>
        <v>#NAME?</v>
      </c>
      <c r="AI335" s="716" t="e">
        <f ca="1">_xll.BDP($T335,$AI$1)</f>
        <v>#NAME?</v>
      </c>
      <c r="AJ335" s="716" t="e">
        <f ca="1">_xll.BDP($T335,$AJ$1)</f>
        <v>#NAME?</v>
      </c>
      <c r="AK335" s="721" t="e">
        <f ca="1">VLOOKUP(AJ335,Values!$E$2:$F$8,2,)</f>
        <v>#NAME?</v>
      </c>
      <c r="AL335" s="719" t="e">
        <f ca="1">_xll.BDP($T335,$AL$1)</f>
        <v>#NAME?</v>
      </c>
      <c r="AM335" s="719" t="e">
        <f ca="1">_xll.BDP($T335,$AM$1)</f>
        <v>#NAME?</v>
      </c>
      <c r="AN335" s="719" t="e">
        <f ca="1">_xll.BDP($T335,$AN$1)</f>
        <v>#NAME?</v>
      </c>
      <c r="AO335" s="719" t="str">
        <f t="shared" si="73"/>
        <v>10yr</v>
      </c>
      <c r="AP335" s="775" t="e">
        <f ca="1">_xll.BDP(T335,"YRS_TO_MTY_ISSUE")</f>
        <v>#NAME?</v>
      </c>
      <c r="AQ335" s="775">
        <f t="shared" si="74"/>
        <v>10</v>
      </c>
      <c r="AR335" s="775">
        <v>10</v>
      </c>
      <c r="AS335" s="719" t="e">
        <f ca="1">_xll.BDP($T335,AS$1)</f>
        <v>#NAME?</v>
      </c>
      <c r="AT335" s="719" t="e">
        <f ca="1">_xll.BDP(T335,$AT$1)</f>
        <v>#NAME?</v>
      </c>
      <c r="AU335" s="719" t="e">
        <f ca="1">_xll.BDP(T335,$AU$1)</f>
        <v>#NAME?</v>
      </c>
      <c r="AV335" s="719" t="e">
        <f ca="1">_xll.BDP($T335,AV$1)</f>
        <v>#NAME?</v>
      </c>
      <c r="AW335" s="719" t="e">
        <f t="shared" ca="1" si="75"/>
        <v>#NAME?</v>
      </c>
      <c r="AX335" s="719" t="e">
        <f ca="1">_xll.BDP(T335,$AX$1)</f>
        <v>#NAME?</v>
      </c>
      <c r="AY335" s="719" t="e">
        <f t="shared" ca="1" si="76"/>
        <v>#NAME?</v>
      </c>
      <c r="AZ335" s="719" t="e">
        <f t="shared" ca="1" si="77"/>
        <v>#NAME?</v>
      </c>
      <c r="BA335" s="719" t="e">
        <f ca="1">VLOOKUP(X335,Values!$H$2:$I$15,2,FALSE)</f>
        <v>#NAME?</v>
      </c>
    </row>
    <row r="336" spans="1:53" s="706" customFormat="1" ht="13.8" x14ac:dyDescent="0.3">
      <c r="A336" s="707">
        <v>41955</v>
      </c>
      <c r="B336" s="915" t="s">
        <v>8149</v>
      </c>
      <c r="C336" s="916" t="s">
        <v>100</v>
      </c>
      <c r="D336" s="709">
        <v>300</v>
      </c>
      <c r="E336" s="708" t="s">
        <v>404</v>
      </c>
      <c r="F336" s="710">
        <v>43056</v>
      </c>
      <c r="G336" s="711" t="s">
        <v>8150</v>
      </c>
      <c r="H336" s="712" t="s">
        <v>1770</v>
      </c>
      <c r="I336" s="713" t="s">
        <v>3820</v>
      </c>
      <c r="J336" s="761" t="s">
        <v>5406</v>
      </c>
      <c r="K336" s="712">
        <v>-10</v>
      </c>
      <c r="L336" s="714"/>
      <c r="M336" s="712"/>
      <c r="N336" s="706" t="s">
        <v>79</v>
      </c>
      <c r="O336" s="712">
        <v>4.16</v>
      </c>
      <c r="P336" s="708" t="s">
        <v>2274</v>
      </c>
      <c r="Q336" s="714"/>
      <c r="R336" s="708">
        <v>4</v>
      </c>
      <c r="S336" s="708" t="s">
        <v>8192</v>
      </c>
      <c r="T336" s="715" t="str">
        <f t="shared" si="70"/>
        <v>EK6007091 Corp</v>
      </c>
      <c r="U336" s="716" t="e">
        <f ca="1">_xll.BDP($T336,$U$1)</f>
        <v>#NAME?</v>
      </c>
      <c r="V336" s="715">
        <f t="shared" si="71"/>
        <v>11</v>
      </c>
      <c r="W336" s="715">
        <f t="shared" si="72"/>
        <v>46</v>
      </c>
      <c r="X336" s="717" t="e">
        <f ca="1">_xll.BDP($T336,X$1)</f>
        <v>#NAME?</v>
      </c>
      <c r="Y336" s="717" t="e">
        <f ca="1">_xll.BDP($T336,$Y$1)</f>
        <v>#NAME?</v>
      </c>
      <c r="Z336" s="717" t="e">
        <f ca="1">_xll.BDP($T336,Z$1)</f>
        <v>#NAME?</v>
      </c>
      <c r="AA336" s="718" t="e">
        <f ca="1">IF(Z336="FLOATING",J336,(_xll.BDP($T336,AA$1)/100))</f>
        <v>#NAME?</v>
      </c>
      <c r="AB336" s="719" t="e">
        <f ca="1">_xll.BDP(T336,$AB$1)</f>
        <v>#NAME?</v>
      </c>
      <c r="AC336" s="720" t="e">
        <f ca="1">_xll.BDP($T336,AC$1)</f>
        <v>#NAME?</v>
      </c>
      <c r="AD336" s="719" t="e">
        <f ca="1">_xll.BDP($T336,AD$1)</f>
        <v>#NAME?</v>
      </c>
      <c r="AE336" s="715" t="e">
        <f ca="1">_xll.BDP($T336,AE$1)</f>
        <v>#NAME?</v>
      </c>
      <c r="AF336" s="719" t="e">
        <f ca="1">_xll.BDP($T336,AF$1)</f>
        <v>#NAME?</v>
      </c>
      <c r="AG336" s="719" t="e">
        <f ca="1">VLOOKUP(AE336,Values!$A$1:$C$12,2,FALSE)</f>
        <v>#NAME?</v>
      </c>
      <c r="AH336" s="716" t="e">
        <f ca="1">_xll.BDP($T336,$AH$1)</f>
        <v>#NAME?</v>
      </c>
      <c r="AI336" s="716" t="e">
        <f ca="1">_xll.BDP($T336,$AI$1)</f>
        <v>#NAME?</v>
      </c>
      <c r="AJ336" s="716" t="e">
        <f ca="1">_xll.BDP($T336,$AJ$1)</f>
        <v>#NAME?</v>
      </c>
      <c r="AK336" s="721" t="e">
        <f ca="1">VLOOKUP(AJ336,Values!$E$2:$F$8,2,)</f>
        <v>#NAME?</v>
      </c>
      <c r="AL336" s="719" t="e">
        <f ca="1">_xll.BDP($T336,$AL$1)</f>
        <v>#NAME?</v>
      </c>
      <c r="AM336" s="719" t="e">
        <f ca="1">_xll.BDP($T336,$AM$1)</f>
        <v>#NAME?</v>
      </c>
      <c r="AN336" s="719" t="e">
        <f ca="1">_xll.BDP($T336,$AN$1)</f>
        <v>#NAME?</v>
      </c>
      <c r="AO336" s="719" t="str">
        <f t="shared" si="73"/>
        <v xml:space="preserve">3yr </v>
      </c>
      <c r="AP336" s="775" t="e">
        <f ca="1">_xll.BDP(T336,"YRS_TO_MTY_ISSUE")</f>
        <v>#NAME?</v>
      </c>
      <c r="AQ336" s="775">
        <f t="shared" si="74"/>
        <v>3</v>
      </c>
      <c r="AR336" s="775">
        <v>3</v>
      </c>
      <c r="AS336" s="719" t="e">
        <f ca="1">_xll.BDP($T336,AS$1)</f>
        <v>#NAME?</v>
      </c>
      <c r="AT336" s="719" t="e">
        <f ca="1">_xll.BDP(T336,$AT$1)</f>
        <v>#NAME?</v>
      </c>
      <c r="AU336" s="719" t="e">
        <f ca="1">_xll.BDP(T336,$AU$1)</f>
        <v>#NAME?</v>
      </c>
      <c r="AV336" s="719" t="e">
        <f ca="1">_xll.BDP($T336,AV$1)</f>
        <v>#NAME?</v>
      </c>
      <c r="AW336" s="719" t="e">
        <f t="shared" ca="1" si="75"/>
        <v>#NAME?</v>
      </c>
      <c r="AX336" s="719" t="e">
        <f ca="1">_xll.BDP(T336,$AX$1)</f>
        <v>#NAME?</v>
      </c>
      <c r="AY336" s="719" t="e">
        <f t="shared" ca="1" si="76"/>
        <v>#NAME?</v>
      </c>
      <c r="AZ336" s="719" t="e">
        <f t="shared" ca="1" si="77"/>
        <v>#NAME?</v>
      </c>
      <c r="BA336" s="719" t="e">
        <f ca="1">VLOOKUP(X336,Values!$H$2:$I$15,2,FALSE)</f>
        <v>#NAME?</v>
      </c>
    </row>
    <row r="337" spans="1:53" s="706" customFormat="1" ht="13.8" x14ac:dyDescent="0.3">
      <c r="A337" s="707">
        <v>41955</v>
      </c>
      <c r="B337" s="915" t="s">
        <v>8151</v>
      </c>
      <c r="C337" s="916" t="s">
        <v>208</v>
      </c>
      <c r="D337" s="709">
        <v>250</v>
      </c>
      <c r="E337" s="708" t="s">
        <v>66</v>
      </c>
      <c r="F337" s="710">
        <v>45627</v>
      </c>
      <c r="G337" s="711" t="s">
        <v>8152</v>
      </c>
      <c r="H337" s="712" t="s">
        <v>95</v>
      </c>
      <c r="I337" s="713" t="s">
        <v>3653</v>
      </c>
      <c r="J337" s="761" t="s">
        <v>462</v>
      </c>
      <c r="K337" s="712">
        <v>-15</v>
      </c>
      <c r="L337" s="714"/>
      <c r="M337" s="712"/>
      <c r="N337" s="706" t="s">
        <v>3756</v>
      </c>
      <c r="O337" s="712">
        <v>3.6</v>
      </c>
      <c r="P337" s="708" t="s">
        <v>2958</v>
      </c>
      <c r="Q337" s="714"/>
      <c r="R337" s="708">
        <v>1</v>
      </c>
      <c r="S337" s="708" t="s">
        <v>8202</v>
      </c>
      <c r="T337" s="715" t="str">
        <f t="shared" si="70"/>
        <v>EK6007752 Corp</v>
      </c>
      <c r="U337" s="716" t="e">
        <f ca="1">_xll.BDP($T337,$U$1)</f>
        <v>#NAME?</v>
      </c>
      <c r="V337" s="715">
        <f t="shared" si="71"/>
        <v>11</v>
      </c>
      <c r="W337" s="715">
        <f t="shared" si="72"/>
        <v>46</v>
      </c>
      <c r="X337" s="717" t="e">
        <f ca="1">_xll.BDP($T337,X$1)</f>
        <v>#NAME?</v>
      </c>
      <c r="Y337" s="717" t="e">
        <f ca="1">_xll.BDP($T337,$Y$1)</f>
        <v>#NAME?</v>
      </c>
      <c r="Z337" s="717" t="e">
        <f ca="1">_xll.BDP($T337,Z$1)</f>
        <v>#NAME?</v>
      </c>
      <c r="AA337" s="718" t="e">
        <f ca="1">IF(Z337="FLOATING",J337,(_xll.BDP($T337,AA$1)/100))</f>
        <v>#NAME?</v>
      </c>
      <c r="AB337" s="719" t="e">
        <f ca="1">_xll.BDP(T337,$AB$1)</f>
        <v>#NAME?</v>
      </c>
      <c r="AC337" s="720" t="e">
        <f ca="1">_xll.BDP($T337,AC$1)</f>
        <v>#NAME?</v>
      </c>
      <c r="AD337" s="719" t="e">
        <f ca="1">_xll.BDP($T337,AD$1)</f>
        <v>#NAME?</v>
      </c>
      <c r="AE337" s="715" t="e">
        <f ca="1">_xll.BDP($T337,AE$1)</f>
        <v>#NAME?</v>
      </c>
      <c r="AF337" s="719" t="e">
        <f ca="1">_xll.BDP($T337,AF$1)</f>
        <v>#NAME?</v>
      </c>
      <c r="AG337" s="719" t="e">
        <f ca="1">VLOOKUP(AE337,Values!$A$1:$C$12,2,FALSE)</f>
        <v>#NAME?</v>
      </c>
      <c r="AH337" s="716" t="e">
        <f ca="1">_xll.BDP($T337,$AH$1)</f>
        <v>#NAME?</v>
      </c>
      <c r="AI337" s="716" t="e">
        <f ca="1">_xll.BDP($T337,$AI$1)</f>
        <v>#NAME?</v>
      </c>
      <c r="AJ337" s="716" t="e">
        <f ca="1">_xll.BDP($T337,$AJ$1)</f>
        <v>#NAME?</v>
      </c>
      <c r="AK337" s="721" t="e">
        <f ca="1">VLOOKUP(AJ337,Values!$E$2:$F$8,2,)</f>
        <v>#NAME?</v>
      </c>
      <c r="AL337" s="719" t="e">
        <f ca="1">_xll.BDP($T337,$AL$1)</f>
        <v>#NAME?</v>
      </c>
      <c r="AM337" s="719" t="e">
        <f ca="1">_xll.BDP($T337,$AM$1)</f>
        <v>#NAME?</v>
      </c>
      <c r="AN337" s="719" t="e">
        <f ca="1">_xll.BDP($T337,$AN$1)</f>
        <v>#NAME?</v>
      </c>
      <c r="AO337" s="719" t="str">
        <f t="shared" si="73"/>
        <v>10yr</v>
      </c>
      <c r="AP337" s="775" t="e">
        <f ca="1">_xll.BDP(T337,"YRS_TO_MTY_ISSUE")</f>
        <v>#NAME?</v>
      </c>
      <c r="AQ337" s="775">
        <f t="shared" si="74"/>
        <v>10</v>
      </c>
      <c r="AR337" s="775">
        <v>10</v>
      </c>
      <c r="AS337" s="719" t="e">
        <f ca="1">_xll.BDP($T337,AS$1)</f>
        <v>#NAME?</v>
      </c>
      <c r="AT337" s="719" t="e">
        <f ca="1">_xll.BDP(T337,$AT$1)</f>
        <v>#NAME?</v>
      </c>
      <c r="AU337" s="719" t="e">
        <f ca="1">_xll.BDP(T337,$AU$1)</f>
        <v>#NAME?</v>
      </c>
      <c r="AV337" s="719" t="e">
        <f ca="1">_xll.BDP($T337,AV$1)</f>
        <v>#NAME?</v>
      </c>
      <c r="AW337" s="719" t="e">
        <f t="shared" ca="1" si="75"/>
        <v>#NAME?</v>
      </c>
      <c r="AX337" s="719" t="e">
        <f ca="1">_xll.BDP(T337,$AX$1)</f>
        <v>#NAME?</v>
      </c>
      <c r="AY337" s="719" t="e">
        <f t="shared" ca="1" si="76"/>
        <v>#NAME?</v>
      </c>
      <c r="AZ337" s="719" t="e">
        <f t="shared" ca="1" si="77"/>
        <v>#NAME?</v>
      </c>
      <c r="BA337" s="719" t="e">
        <f ca="1">VLOOKUP(X337,Values!$H$2:$I$15,2,FALSE)</f>
        <v>#NAME?</v>
      </c>
    </row>
    <row r="338" spans="1:53" s="706" customFormat="1" ht="13.8" x14ac:dyDescent="0.3">
      <c r="A338" s="707">
        <v>41955</v>
      </c>
      <c r="B338" s="915" t="s">
        <v>8153</v>
      </c>
      <c r="C338" s="916" t="s">
        <v>11</v>
      </c>
      <c r="D338" s="709">
        <v>500</v>
      </c>
      <c r="E338" s="708" t="s">
        <v>37</v>
      </c>
      <c r="F338" s="710">
        <v>43862</v>
      </c>
      <c r="G338" s="711" t="s">
        <v>171</v>
      </c>
      <c r="H338" s="712" t="s">
        <v>220</v>
      </c>
      <c r="I338" s="713" t="s">
        <v>952</v>
      </c>
      <c r="J338" s="761" t="s">
        <v>191</v>
      </c>
      <c r="K338" s="712">
        <v>-20</v>
      </c>
      <c r="L338" s="714"/>
      <c r="M338" s="712"/>
      <c r="N338" s="706" t="s">
        <v>2368</v>
      </c>
      <c r="O338" s="712">
        <v>10.8</v>
      </c>
      <c r="P338" s="708" t="s">
        <v>2958</v>
      </c>
      <c r="Q338" s="714"/>
      <c r="R338" s="708">
        <v>1</v>
      </c>
      <c r="S338" s="708" t="s">
        <v>8203</v>
      </c>
      <c r="T338" s="715" t="str">
        <f t="shared" si="70"/>
        <v>EK6007513 Corp</v>
      </c>
      <c r="U338" s="716" t="e">
        <f ca="1">_xll.BDP($T338,$U$1)</f>
        <v>#NAME?</v>
      </c>
      <c r="V338" s="715">
        <f t="shared" si="71"/>
        <v>11</v>
      </c>
      <c r="W338" s="715">
        <f t="shared" si="72"/>
        <v>46</v>
      </c>
      <c r="X338" s="717" t="e">
        <f ca="1">_xll.BDP($T338,X$1)</f>
        <v>#NAME?</v>
      </c>
      <c r="Y338" s="717" t="e">
        <f ca="1">_xll.BDP($T338,$Y$1)</f>
        <v>#NAME?</v>
      </c>
      <c r="Z338" s="717" t="e">
        <f ca="1">_xll.BDP($T338,Z$1)</f>
        <v>#NAME?</v>
      </c>
      <c r="AA338" s="718" t="e">
        <f ca="1">IF(Z338="FLOATING",J338,(_xll.BDP($T338,AA$1)/100))</f>
        <v>#NAME?</v>
      </c>
      <c r="AB338" s="719" t="e">
        <f ca="1">_xll.BDP(T338,$AB$1)</f>
        <v>#NAME?</v>
      </c>
      <c r="AC338" s="720" t="e">
        <f ca="1">_xll.BDP($T338,AC$1)</f>
        <v>#NAME?</v>
      </c>
      <c r="AD338" s="719" t="e">
        <f ca="1">_xll.BDP($T338,AD$1)</f>
        <v>#NAME?</v>
      </c>
      <c r="AE338" s="715" t="e">
        <f ca="1">_xll.BDP($T338,AE$1)</f>
        <v>#NAME?</v>
      </c>
      <c r="AF338" s="719" t="e">
        <f ca="1">_xll.BDP($T338,AF$1)</f>
        <v>#NAME?</v>
      </c>
      <c r="AG338" s="719" t="e">
        <f ca="1">VLOOKUP(AE338,Values!$A$1:$C$12,2,FALSE)</f>
        <v>#NAME?</v>
      </c>
      <c r="AH338" s="716" t="e">
        <f ca="1">_xll.BDP($T338,$AH$1)</f>
        <v>#NAME?</v>
      </c>
      <c r="AI338" s="716" t="e">
        <f ca="1">_xll.BDP($T338,$AI$1)</f>
        <v>#NAME?</v>
      </c>
      <c r="AJ338" s="716" t="e">
        <f ca="1">_xll.BDP($T338,$AJ$1)</f>
        <v>#NAME?</v>
      </c>
      <c r="AK338" s="721" t="e">
        <f ca="1">VLOOKUP(AJ338,Values!$E$2:$F$8,2,)</f>
        <v>#NAME?</v>
      </c>
      <c r="AL338" s="719" t="e">
        <f ca="1">_xll.BDP($T338,$AL$1)</f>
        <v>#NAME?</v>
      </c>
      <c r="AM338" s="719" t="e">
        <f ca="1">_xll.BDP($T338,$AM$1)</f>
        <v>#NAME?</v>
      </c>
      <c r="AN338" s="719" t="e">
        <f ca="1">_xll.BDP($T338,$AN$1)</f>
        <v>#NAME?</v>
      </c>
      <c r="AO338" s="719" t="str">
        <f t="shared" si="73"/>
        <v>5yr</v>
      </c>
      <c r="AP338" s="775" t="e">
        <f ca="1">_xll.BDP(T338,"YRS_TO_MTY_ISSUE")</f>
        <v>#NAME?</v>
      </c>
      <c r="AQ338" s="775">
        <f t="shared" si="74"/>
        <v>6</v>
      </c>
      <c r="AR338" s="775">
        <v>5</v>
      </c>
      <c r="AS338" s="719" t="e">
        <f ca="1">_xll.BDP($T338,AS$1)</f>
        <v>#NAME?</v>
      </c>
      <c r="AT338" s="719" t="e">
        <f ca="1">_xll.BDP(T338,$AT$1)</f>
        <v>#NAME?</v>
      </c>
      <c r="AU338" s="719" t="e">
        <f ca="1">_xll.BDP(T338,$AU$1)</f>
        <v>#NAME?</v>
      </c>
      <c r="AV338" s="719" t="e">
        <f ca="1">_xll.BDP($T338,AV$1)</f>
        <v>#NAME?</v>
      </c>
      <c r="AW338" s="719" t="e">
        <f t="shared" ca="1" si="75"/>
        <v>#NAME?</v>
      </c>
      <c r="AX338" s="719" t="e">
        <f ca="1">_xll.BDP(T338,$AX$1)</f>
        <v>#NAME?</v>
      </c>
      <c r="AY338" s="719" t="e">
        <f t="shared" ca="1" si="76"/>
        <v>#NAME?</v>
      </c>
      <c r="AZ338" s="719" t="e">
        <f t="shared" ca="1" si="77"/>
        <v>#NAME?</v>
      </c>
      <c r="BA338" s="719" t="e">
        <f ca="1">VLOOKUP(X338,Values!$H$2:$I$15,2,FALSE)</f>
        <v>#NAME?</v>
      </c>
    </row>
    <row r="339" spans="1:53" s="706" customFormat="1" ht="13.8" x14ac:dyDescent="0.3">
      <c r="A339" s="707">
        <v>41955</v>
      </c>
      <c r="B339" s="915" t="s">
        <v>8154</v>
      </c>
      <c r="C339" s="916" t="s">
        <v>11</v>
      </c>
      <c r="D339" s="709">
        <v>1750</v>
      </c>
      <c r="E339" s="708" t="s">
        <v>66</v>
      </c>
      <c r="F339" s="710">
        <v>45689</v>
      </c>
      <c r="G339" s="711" t="s">
        <v>171</v>
      </c>
      <c r="H339" s="712" t="s">
        <v>446</v>
      </c>
      <c r="I339" s="713" t="s">
        <v>946</v>
      </c>
      <c r="J339" s="761" t="s">
        <v>3627</v>
      </c>
      <c r="K339" s="712">
        <v>-12.5</v>
      </c>
      <c r="L339" s="714"/>
      <c r="M339" s="712"/>
      <c r="N339" s="706" t="s">
        <v>8061</v>
      </c>
      <c r="O339" s="712">
        <v>3.29</v>
      </c>
      <c r="P339" s="708" t="s">
        <v>2150</v>
      </c>
      <c r="Q339" s="714"/>
      <c r="R339" s="708">
        <v>8</v>
      </c>
      <c r="S339" s="708" t="s">
        <v>8204</v>
      </c>
      <c r="T339" s="715" t="str">
        <f t="shared" si="70"/>
        <v>EK6007455 Corp</v>
      </c>
      <c r="U339" s="716" t="e">
        <f ca="1">_xll.BDP($T339,$U$1)</f>
        <v>#NAME?</v>
      </c>
      <c r="V339" s="715">
        <f t="shared" si="71"/>
        <v>11</v>
      </c>
      <c r="W339" s="715">
        <f t="shared" si="72"/>
        <v>46</v>
      </c>
      <c r="X339" s="717" t="e">
        <f ca="1">_xll.BDP($T339,X$1)</f>
        <v>#NAME?</v>
      </c>
      <c r="Y339" s="717" t="e">
        <f ca="1">_xll.BDP($T339,$Y$1)</f>
        <v>#NAME?</v>
      </c>
      <c r="Z339" s="717" t="e">
        <f ca="1">_xll.BDP($T339,Z$1)</f>
        <v>#NAME?</v>
      </c>
      <c r="AA339" s="718" t="e">
        <f ca="1">IF(Z339="FLOATING",J339,(_xll.BDP($T339,AA$1)/100))</f>
        <v>#NAME?</v>
      </c>
      <c r="AB339" s="719" t="e">
        <f ca="1">_xll.BDP(T339,$AB$1)</f>
        <v>#NAME?</v>
      </c>
      <c r="AC339" s="720" t="e">
        <f ca="1">_xll.BDP($T339,AC$1)</f>
        <v>#NAME?</v>
      </c>
      <c r="AD339" s="719" t="e">
        <f ca="1">_xll.BDP($T339,AD$1)</f>
        <v>#NAME?</v>
      </c>
      <c r="AE339" s="715" t="e">
        <f ca="1">_xll.BDP($T339,AE$1)</f>
        <v>#NAME?</v>
      </c>
      <c r="AF339" s="719" t="e">
        <f ca="1">_xll.BDP($T339,AF$1)</f>
        <v>#NAME?</v>
      </c>
      <c r="AG339" s="719" t="e">
        <f ca="1">VLOOKUP(AE339,Values!$A$1:$C$12,2,FALSE)</f>
        <v>#NAME?</v>
      </c>
      <c r="AH339" s="716" t="e">
        <f ca="1">_xll.BDP($T339,$AH$1)</f>
        <v>#NAME?</v>
      </c>
      <c r="AI339" s="716" t="e">
        <f ca="1">_xll.BDP($T339,$AI$1)</f>
        <v>#NAME?</v>
      </c>
      <c r="AJ339" s="716" t="e">
        <f ca="1">_xll.BDP($T339,$AJ$1)</f>
        <v>#NAME?</v>
      </c>
      <c r="AK339" s="721" t="e">
        <f ca="1">VLOOKUP(AJ339,Values!$E$2:$F$8,2,)</f>
        <v>#NAME?</v>
      </c>
      <c r="AL339" s="719" t="e">
        <f ca="1">_xll.BDP($T339,$AL$1)</f>
        <v>#NAME?</v>
      </c>
      <c r="AM339" s="719" t="e">
        <f ca="1">_xll.BDP($T339,$AM$1)</f>
        <v>#NAME?</v>
      </c>
      <c r="AN339" s="719" t="e">
        <f ca="1">_xll.BDP($T339,$AN$1)</f>
        <v>#NAME?</v>
      </c>
      <c r="AO339" s="719" t="str">
        <f t="shared" si="73"/>
        <v>10yr</v>
      </c>
      <c r="AP339" s="775" t="e">
        <f ca="1">_xll.BDP(T339,"YRS_TO_MTY_ISSUE")</f>
        <v>#NAME?</v>
      </c>
      <c r="AQ339" s="775">
        <f t="shared" si="74"/>
        <v>11</v>
      </c>
      <c r="AR339" s="775">
        <v>10</v>
      </c>
      <c r="AS339" s="719" t="e">
        <f ca="1">_xll.BDP($T339,AS$1)</f>
        <v>#NAME?</v>
      </c>
      <c r="AT339" s="719" t="e">
        <f ca="1">_xll.BDP(T339,$AT$1)</f>
        <v>#NAME?</v>
      </c>
      <c r="AU339" s="719" t="e">
        <f ca="1">_xll.BDP(T339,$AU$1)</f>
        <v>#NAME?</v>
      </c>
      <c r="AV339" s="719" t="e">
        <f ca="1">_xll.BDP($T339,AV$1)</f>
        <v>#NAME?</v>
      </c>
      <c r="AW339" s="719" t="e">
        <f t="shared" ca="1" si="75"/>
        <v>#NAME?</v>
      </c>
      <c r="AX339" s="719" t="e">
        <f ca="1">_xll.BDP(T339,$AX$1)</f>
        <v>#NAME?</v>
      </c>
      <c r="AY339" s="719" t="e">
        <f t="shared" ca="1" si="76"/>
        <v>#NAME?</v>
      </c>
      <c r="AZ339" s="719" t="e">
        <f t="shared" ca="1" si="77"/>
        <v>#NAME?</v>
      </c>
      <c r="BA339" s="719" t="e">
        <f ca="1">VLOOKUP(X339,Values!$H$2:$I$15,2,FALSE)</f>
        <v>#NAME?</v>
      </c>
    </row>
    <row r="340" spans="1:53" s="706" customFormat="1" ht="13.8" x14ac:dyDescent="0.3">
      <c r="A340" s="707">
        <v>41955</v>
      </c>
      <c r="B340" s="915" t="s">
        <v>8155</v>
      </c>
      <c r="C340" s="916" t="s">
        <v>11</v>
      </c>
      <c r="D340" s="709">
        <v>1750</v>
      </c>
      <c r="E340" s="708" t="s">
        <v>836</v>
      </c>
      <c r="F340" s="710">
        <v>52994</v>
      </c>
      <c r="G340" s="711" t="s">
        <v>171</v>
      </c>
      <c r="H340" s="712" t="s">
        <v>330</v>
      </c>
      <c r="I340" s="713" t="s">
        <v>3653</v>
      </c>
      <c r="J340" s="761" t="s">
        <v>368</v>
      </c>
      <c r="K340" s="712">
        <v>-10</v>
      </c>
      <c r="L340" s="714"/>
      <c r="M340" s="712"/>
      <c r="N340" s="706" t="s">
        <v>8156</v>
      </c>
      <c r="O340" s="712">
        <v>2.97</v>
      </c>
      <c r="P340" s="708" t="s">
        <v>2251</v>
      </c>
      <c r="Q340" s="714"/>
      <c r="R340" s="708">
        <v>23</v>
      </c>
      <c r="S340" s="708" t="s">
        <v>8205</v>
      </c>
      <c r="T340" s="715" t="str">
        <f t="shared" si="70"/>
        <v>EK6007398 Corp</v>
      </c>
      <c r="U340" s="716" t="e">
        <f ca="1">_xll.BDP($T340,$U$1)</f>
        <v>#NAME?</v>
      </c>
      <c r="V340" s="715">
        <f t="shared" si="71"/>
        <v>11</v>
      </c>
      <c r="W340" s="715">
        <f t="shared" si="72"/>
        <v>46</v>
      </c>
      <c r="X340" s="717" t="e">
        <f ca="1">_xll.BDP($T340,X$1)</f>
        <v>#NAME?</v>
      </c>
      <c r="Y340" s="717" t="e">
        <f ca="1">_xll.BDP($T340,$Y$1)</f>
        <v>#NAME?</v>
      </c>
      <c r="Z340" s="717" t="e">
        <f ca="1">_xll.BDP($T340,Z$1)</f>
        <v>#NAME?</v>
      </c>
      <c r="AA340" s="718" t="e">
        <f ca="1">IF(Z340="FLOATING",J340,(_xll.BDP($T340,AA$1)/100))</f>
        <v>#NAME?</v>
      </c>
      <c r="AB340" s="719" t="e">
        <f ca="1">_xll.BDP(T340,$AB$1)</f>
        <v>#NAME?</v>
      </c>
      <c r="AC340" s="720" t="e">
        <f ca="1">_xll.BDP($T340,AC$1)</f>
        <v>#NAME?</v>
      </c>
      <c r="AD340" s="719" t="e">
        <f ca="1">_xll.BDP($T340,AD$1)</f>
        <v>#NAME?</v>
      </c>
      <c r="AE340" s="715" t="e">
        <f ca="1">_xll.BDP($T340,AE$1)</f>
        <v>#NAME?</v>
      </c>
      <c r="AF340" s="719" t="e">
        <f ca="1">_xll.BDP($T340,AF$1)</f>
        <v>#NAME?</v>
      </c>
      <c r="AG340" s="719" t="e">
        <f ca="1">VLOOKUP(AE340,Values!$A$1:$C$12,2,FALSE)</f>
        <v>#NAME?</v>
      </c>
      <c r="AH340" s="716" t="e">
        <f ca="1">_xll.BDP($T340,$AH$1)</f>
        <v>#NAME?</v>
      </c>
      <c r="AI340" s="716" t="e">
        <f ca="1">_xll.BDP($T340,$AI$1)</f>
        <v>#NAME?</v>
      </c>
      <c r="AJ340" s="716" t="e">
        <f ca="1">_xll.BDP($T340,$AJ$1)</f>
        <v>#NAME?</v>
      </c>
      <c r="AK340" s="721" t="e">
        <f ca="1">VLOOKUP(AJ340,Values!$E$2:$F$8,2,)</f>
        <v>#NAME?</v>
      </c>
      <c r="AL340" s="719" t="e">
        <f ca="1">_xll.BDP($T340,$AL$1)</f>
        <v>#NAME?</v>
      </c>
      <c r="AM340" s="719" t="e">
        <f ca="1">_xll.BDP($T340,$AM$1)</f>
        <v>#NAME?</v>
      </c>
      <c r="AN340" s="719" t="e">
        <f ca="1">_xll.BDP($T340,$AN$1)</f>
        <v>#NAME?</v>
      </c>
      <c r="AO340" s="719" t="str">
        <f t="shared" si="73"/>
        <v xml:space="preserve">30yr </v>
      </c>
      <c r="AP340" s="775" t="e">
        <f ca="1">_xll.BDP(T340,"YRS_TO_MTY_ISSUE")</f>
        <v>#NAME?</v>
      </c>
      <c r="AQ340" s="775">
        <f t="shared" si="74"/>
        <v>31</v>
      </c>
      <c r="AR340" s="775">
        <v>30</v>
      </c>
      <c r="AS340" s="719" t="e">
        <f ca="1">_xll.BDP($T340,AS$1)</f>
        <v>#NAME?</v>
      </c>
      <c r="AT340" s="719" t="e">
        <f ca="1">_xll.BDP(T340,$AT$1)</f>
        <v>#NAME?</v>
      </c>
      <c r="AU340" s="719" t="e">
        <f ca="1">_xll.BDP(T340,$AU$1)</f>
        <v>#NAME?</v>
      </c>
      <c r="AV340" s="719" t="e">
        <f ca="1">_xll.BDP($T340,AV$1)</f>
        <v>#NAME?</v>
      </c>
      <c r="AW340" s="719" t="e">
        <f t="shared" ca="1" si="75"/>
        <v>#NAME?</v>
      </c>
      <c r="AX340" s="719" t="e">
        <f ca="1">_xll.BDP(T340,$AX$1)</f>
        <v>#NAME?</v>
      </c>
      <c r="AY340" s="719" t="e">
        <f t="shared" ca="1" si="76"/>
        <v>#NAME?</v>
      </c>
      <c r="AZ340" s="719" t="e">
        <f t="shared" ca="1" si="77"/>
        <v>#NAME?</v>
      </c>
      <c r="BA340" s="719" t="e">
        <f ca="1">VLOOKUP(X340,Values!$H$2:$I$15,2,FALSE)</f>
        <v>#NAME?</v>
      </c>
    </row>
    <row r="341" spans="1:53" s="706" customFormat="1" ht="13.8" x14ac:dyDescent="0.3">
      <c r="A341" s="707">
        <v>41953</v>
      </c>
      <c r="B341" s="915" t="s">
        <v>8157</v>
      </c>
      <c r="C341" s="916" t="s">
        <v>1709</v>
      </c>
      <c r="D341" s="709">
        <v>700</v>
      </c>
      <c r="E341" s="708" t="s">
        <v>164</v>
      </c>
      <c r="F341" s="710">
        <v>42684</v>
      </c>
      <c r="G341" s="711" t="s">
        <v>561</v>
      </c>
      <c r="H341" s="712" t="s">
        <v>7103</v>
      </c>
      <c r="I341" s="713" t="s">
        <v>8158</v>
      </c>
      <c r="J341" s="761" t="s">
        <v>4085</v>
      </c>
      <c r="K341" s="712">
        <v>-2.5</v>
      </c>
      <c r="L341" s="714"/>
      <c r="M341" s="712"/>
      <c r="N341" s="706" t="s">
        <v>5850</v>
      </c>
      <c r="O341" s="712">
        <v>1.18</v>
      </c>
      <c r="P341" s="708" t="s">
        <v>1937</v>
      </c>
      <c r="Q341" s="714"/>
      <c r="R341" s="708">
        <v>0</v>
      </c>
      <c r="S341" s="708" t="s">
        <v>8208</v>
      </c>
      <c r="T341" s="715" t="str">
        <f t="shared" si="70"/>
        <v>EK5952958 Corp</v>
      </c>
      <c r="U341" s="716" t="e">
        <f ca="1">_xll.BDP($T341,$U$1)</f>
        <v>#NAME?</v>
      </c>
      <c r="V341" s="715">
        <f t="shared" si="71"/>
        <v>11</v>
      </c>
      <c r="W341" s="715">
        <f t="shared" si="72"/>
        <v>46</v>
      </c>
      <c r="X341" s="717" t="e">
        <f ca="1">_xll.BDP($T341,X$1)</f>
        <v>#NAME?</v>
      </c>
      <c r="Y341" s="717" t="e">
        <f ca="1">_xll.BDP($T341,$Y$1)</f>
        <v>#NAME?</v>
      </c>
      <c r="Z341" s="717" t="e">
        <f ca="1">_xll.BDP($T341,Z$1)</f>
        <v>#NAME?</v>
      </c>
      <c r="AA341" s="718" t="e">
        <f ca="1">IF(Z341="FLOATING",J341,(_xll.BDP($T341,AA$1)/100))</f>
        <v>#NAME?</v>
      </c>
      <c r="AB341" s="719" t="e">
        <f ca="1">_xll.BDP(T341,$AB$1)</f>
        <v>#NAME?</v>
      </c>
      <c r="AC341" s="720" t="e">
        <f ca="1">_xll.BDP($T341,AC$1)</f>
        <v>#NAME?</v>
      </c>
      <c r="AD341" s="719" t="e">
        <f ca="1">_xll.BDP($T341,AD$1)</f>
        <v>#NAME?</v>
      </c>
      <c r="AE341" s="715" t="e">
        <f ca="1">_xll.BDP($T341,AE$1)</f>
        <v>#NAME?</v>
      </c>
      <c r="AF341" s="719" t="e">
        <f ca="1">_xll.BDP($T341,AF$1)</f>
        <v>#NAME?</v>
      </c>
      <c r="AG341" s="719" t="e">
        <f ca="1">VLOOKUP(AE341,Values!$A$1:$C$12,2,FALSE)</f>
        <v>#NAME?</v>
      </c>
      <c r="AH341" s="716" t="e">
        <f ca="1">_xll.BDP($T341,$AH$1)</f>
        <v>#NAME?</v>
      </c>
      <c r="AI341" s="716" t="e">
        <f ca="1">_xll.BDP($T341,$AI$1)</f>
        <v>#NAME?</v>
      </c>
      <c r="AJ341" s="716" t="e">
        <f ca="1">_xll.BDP($T341,$AJ$1)</f>
        <v>#NAME?</v>
      </c>
      <c r="AK341" s="721" t="e">
        <f ca="1">VLOOKUP(AJ341,Values!$E$2:$F$8,2,)</f>
        <v>#NAME?</v>
      </c>
      <c r="AL341" s="719" t="e">
        <f ca="1">_xll.BDP($T341,$AL$1)</f>
        <v>#NAME?</v>
      </c>
      <c r="AM341" s="719" t="e">
        <f ca="1">_xll.BDP($T341,$AM$1)</f>
        <v>#NAME?</v>
      </c>
      <c r="AN341" s="719" t="e">
        <f ca="1">_xll.BDP($T341,$AN$1)</f>
        <v>#NAME?</v>
      </c>
      <c r="AO341" s="719" t="str">
        <f t="shared" si="73"/>
        <v>2yr</v>
      </c>
      <c r="AP341" s="775" t="e">
        <f ca="1">_xll.BDP(T341,"YRS_TO_MTY_ISSUE")</f>
        <v>#NAME?</v>
      </c>
      <c r="AQ341" s="775">
        <f t="shared" si="74"/>
        <v>2</v>
      </c>
      <c r="AR341" s="775">
        <v>2</v>
      </c>
      <c r="AS341" s="719" t="e">
        <f ca="1">_xll.BDP($T341,AS$1)</f>
        <v>#NAME?</v>
      </c>
      <c r="AT341" s="719" t="e">
        <f ca="1">_xll.BDP(T341,$AT$1)</f>
        <v>#NAME?</v>
      </c>
      <c r="AU341" s="719" t="e">
        <f ca="1">_xll.BDP(T341,$AU$1)</f>
        <v>#NAME?</v>
      </c>
      <c r="AV341" s="719" t="e">
        <f ca="1">_xll.BDP($T341,AV$1)</f>
        <v>#NAME?</v>
      </c>
      <c r="AW341" s="719" t="e">
        <f t="shared" ca="1" si="75"/>
        <v>#NAME?</v>
      </c>
      <c r="AX341" s="719" t="e">
        <f ca="1">_xll.BDP(T341,$AX$1)</f>
        <v>#NAME?</v>
      </c>
      <c r="AY341" s="719" t="e">
        <f t="shared" ca="1" si="76"/>
        <v>#NAME?</v>
      </c>
      <c r="AZ341" s="719" t="e">
        <f t="shared" ca="1" si="77"/>
        <v>#NAME?</v>
      </c>
      <c r="BA341" s="719" t="e">
        <f ca="1">VLOOKUP(X341,Values!$H$2:$I$15,2,FALSE)</f>
        <v>#NAME?</v>
      </c>
    </row>
    <row r="342" spans="1:53" s="706" customFormat="1" ht="13.8" x14ac:dyDescent="0.3">
      <c r="A342" s="707">
        <v>41953</v>
      </c>
      <c r="B342" s="915" t="s">
        <v>8159</v>
      </c>
      <c r="C342" s="916" t="s">
        <v>1709</v>
      </c>
      <c r="D342" s="709">
        <v>650</v>
      </c>
      <c r="E342" s="708" t="s">
        <v>12</v>
      </c>
      <c r="F342" s="710">
        <v>43054</v>
      </c>
      <c r="G342" s="711" t="s">
        <v>561</v>
      </c>
      <c r="H342" s="712" t="s">
        <v>2299</v>
      </c>
      <c r="I342" s="713" t="s">
        <v>2299</v>
      </c>
      <c r="J342" s="761" t="s">
        <v>5582</v>
      </c>
      <c r="K342" s="712">
        <v>-7.5</v>
      </c>
      <c r="L342" s="714"/>
      <c r="M342" s="712"/>
      <c r="N342" s="706" t="s">
        <v>1472</v>
      </c>
      <c r="O342" s="712">
        <v>1.46</v>
      </c>
      <c r="P342" s="708" t="s">
        <v>8160</v>
      </c>
      <c r="Q342" s="714"/>
      <c r="R342" s="708">
        <v>3.5</v>
      </c>
      <c r="S342" s="708" t="s">
        <v>8210</v>
      </c>
      <c r="T342" s="715" t="str">
        <f t="shared" si="70"/>
        <v>EK5953493 Corp</v>
      </c>
      <c r="U342" s="716" t="e">
        <f ca="1">_xll.BDP($T342,$U$1)</f>
        <v>#NAME?</v>
      </c>
      <c r="V342" s="715">
        <f t="shared" si="71"/>
        <v>11</v>
      </c>
      <c r="W342" s="715">
        <f t="shared" si="72"/>
        <v>46</v>
      </c>
      <c r="X342" s="717" t="e">
        <f ca="1">_xll.BDP($T342,X$1)</f>
        <v>#NAME?</v>
      </c>
      <c r="Y342" s="717" t="e">
        <f ca="1">_xll.BDP($T342,$Y$1)</f>
        <v>#NAME?</v>
      </c>
      <c r="Z342" s="717" t="e">
        <f ca="1">_xll.BDP($T342,Z$1)</f>
        <v>#NAME?</v>
      </c>
      <c r="AA342" s="718" t="e">
        <f ca="1">IF(Z342="FLOATING",J342,(_xll.BDP($T342,AA$1)/100))</f>
        <v>#NAME?</v>
      </c>
      <c r="AB342" s="719" t="e">
        <f ca="1">_xll.BDP(T342,$AB$1)</f>
        <v>#NAME?</v>
      </c>
      <c r="AC342" s="720" t="e">
        <f ca="1">_xll.BDP($T342,AC$1)</f>
        <v>#NAME?</v>
      </c>
      <c r="AD342" s="719" t="e">
        <f ca="1">_xll.BDP($T342,AD$1)</f>
        <v>#NAME?</v>
      </c>
      <c r="AE342" s="715" t="e">
        <f ca="1">_xll.BDP($T342,AE$1)</f>
        <v>#NAME?</v>
      </c>
      <c r="AF342" s="719" t="e">
        <f ca="1">_xll.BDP($T342,AF$1)</f>
        <v>#NAME?</v>
      </c>
      <c r="AG342" s="719" t="e">
        <f ca="1">VLOOKUP(AE342,Values!$A$1:$C$12,2,FALSE)</f>
        <v>#NAME?</v>
      </c>
      <c r="AH342" s="716" t="e">
        <f ca="1">_xll.BDP($T342,$AH$1)</f>
        <v>#NAME?</v>
      </c>
      <c r="AI342" s="716" t="e">
        <f ca="1">_xll.BDP($T342,$AI$1)</f>
        <v>#NAME?</v>
      </c>
      <c r="AJ342" s="716" t="e">
        <f ca="1">_xll.BDP($T342,$AJ$1)</f>
        <v>#NAME?</v>
      </c>
      <c r="AK342" s="721" t="e">
        <f ca="1">VLOOKUP(AJ342,Values!$E$2:$F$8,2,)</f>
        <v>#NAME?</v>
      </c>
      <c r="AL342" s="719" t="e">
        <f ca="1">_xll.BDP($T342,$AL$1)</f>
        <v>#NAME?</v>
      </c>
      <c r="AM342" s="719" t="e">
        <f ca="1">_xll.BDP($T342,$AM$1)</f>
        <v>#NAME?</v>
      </c>
      <c r="AN342" s="719" t="e">
        <f ca="1">_xll.BDP($T342,$AN$1)</f>
        <v>#NAME?</v>
      </c>
      <c r="AO342" s="719" t="str">
        <f t="shared" si="73"/>
        <v>3yr</v>
      </c>
      <c r="AP342" s="775" t="e">
        <f ca="1">_xll.BDP(T342,"YRS_TO_MTY_ISSUE")</f>
        <v>#NAME?</v>
      </c>
      <c r="AQ342" s="775">
        <f t="shared" si="74"/>
        <v>3</v>
      </c>
      <c r="AR342" s="775">
        <v>3</v>
      </c>
      <c r="AS342" s="719" t="e">
        <f ca="1">_xll.BDP($T342,AS$1)</f>
        <v>#NAME?</v>
      </c>
      <c r="AT342" s="719" t="e">
        <f ca="1">_xll.BDP(T342,$AT$1)</f>
        <v>#NAME?</v>
      </c>
      <c r="AU342" s="719" t="e">
        <f ca="1">_xll.BDP(T342,$AU$1)</f>
        <v>#NAME?</v>
      </c>
      <c r="AV342" s="719" t="e">
        <f ca="1">_xll.BDP($T342,AV$1)</f>
        <v>#NAME?</v>
      </c>
      <c r="AW342" s="719" t="e">
        <f t="shared" ca="1" si="75"/>
        <v>#NAME?</v>
      </c>
      <c r="AX342" s="719" t="e">
        <f ca="1">_xll.BDP(T342,$AX$1)</f>
        <v>#NAME?</v>
      </c>
      <c r="AY342" s="719" t="e">
        <f t="shared" ca="1" si="76"/>
        <v>#NAME?</v>
      </c>
      <c r="AZ342" s="719" t="e">
        <f t="shared" ca="1" si="77"/>
        <v>#NAME?</v>
      </c>
      <c r="BA342" s="719" t="e">
        <f ca="1">VLOOKUP(X342,Values!$H$2:$I$15,2,FALSE)</f>
        <v>#NAME?</v>
      </c>
    </row>
    <row r="343" spans="1:53" s="706" customFormat="1" ht="13.8" x14ac:dyDescent="0.3">
      <c r="A343" s="707">
        <v>41953</v>
      </c>
      <c r="B343" s="915" t="s">
        <v>8161</v>
      </c>
      <c r="C343" s="916" t="s">
        <v>1709</v>
      </c>
      <c r="D343" s="709">
        <v>1100</v>
      </c>
      <c r="E343" s="708" t="s">
        <v>12</v>
      </c>
      <c r="F343" s="710">
        <v>43054</v>
      </c>
      <c r="G343" s="711" t="s">
        <v>561</v>
      </c>
      <c r="H343" s="712" t="s">
        <v>1949</v>
      </c>
      <c r="I343" s="713" t="s">
        <v>5217</v>
      </c>
      <c r="J343" s="761" t="s">
        <v>5218</v>
      </c>
      <c r="K343" s="712">
        <v>-7.5</v>
      </c>
      <c r="L343" s="714"/>
      <c r="M343" s="712"/>
      <c r="N343" s="706" t="s">
        <v>8162</v>
      </c>
      <c r="O343" s="712">
        <v>2.1800000000000002</v>
      </c>
      <c r="P343" s="708" t="s">
        <v>8160</v>
      </c>
      <c r="Q343" s="714"/>
      <c r="R343" s="708">
        <v>3.5</v>
      </c>
      <c r="S343" s="708" t="s">
        <v>8207</v>
      </c>
      <c r="T343" s="715" t="str">
        <f t="shared" si="70"/>
        <v>EK5953550 Corp</v>
      </c>
      <c r="U343" s="716" t="e">
        <f ca="1">_xll.BDP($T343,$U$1)</f>
        <v>#NAME?</v>
      </c>
      <c r="V343" s="715">
        <f t="shared" si="71"/>
        <v>11</v>
      </c>
      <c r="W343" s="715">
        <f t="shared" si="72"/>
        <v>46</v>
      </c>
      <c r="X343" s="717" t="e">
        <f ca="1">_xll.BDP($T343,X$1)</f>
        <v>#NAME?</v>
      </c>
      <c r="Y343" s="717" t="e">
        <f ca="1">_xll.BDP($T343,$Y$1)</f>
        <v>#NAME?</v>
      </c>
      <c r="Z343" s="717" t="e">
        <f ca="1">_xll.BDP($T343,Z$1)</f>
        <v>#NAME?</v>
      </c>
      <c r="AA343" s="718" t="e">
        <f ca="1">IF(Z343="FLOATING",J343,(_xll.BDP($T343,AA$1)/100))</f>
        <v>#NAME?</v>
      </c>
      <c r="AB343" s="719" t="e">
        <f ca="1">_xll.BDP(T343,$AB$1)</f>
        <v>#NAME?</v>
      </c>
      <c r="AC343" s="720" t="e">
        <f ca="1">_xll.BDP($T343,AC$1)</f>
        <v>#NAME?</v>
      </c>
      <c r="AD343" s="719" t="e">
        <f ca="1">_xll.BDP($T343,AD$1)</f>
        <v>#NAME?</v>
      </c>
      <c r="AE343" s="715" t="e">
        <f ca="1">_xll.BDP($T343,AE$1)</f>
        <v>#NAME?</v>
      </c>
      <c r="AF343" s="719" t="e">
        <f ca="1">_xll.BDP($T343,AF$1)</f>
        <v>#NAME?</v>
      </c>
      <c r="AG343" s="719" t="e">
        <f ca="1">VLOOKUP(AE343,Values!$A$1:$C$12,2,FALSE)</f>
        <v>#NAME?</v>
      </c>
      <c r="AH343" s="716" t="e">
        <f ca="1">_xll.BDP($T343,$AH$1)</f>
        <v>#NAME?</v>
      </c>
      <c r="AI343" s="716" t="e">
        <f ca="1">_xll.BDP($T343,$AI$1)</f>
        <v>#NAME?</v>
      </c>
      <c r="AJ343" s="716" t="e">
        <f ca="1">_xll.BDP($T343,$AJ$1)</f>
        <v>#NAME?</v>
      </c>
      <c r="AK343" s="721" t="e">
        <f ca="1">VLOOKUP(AJ343,Values!$E$2:$F$8,2,)</f>
        <v>#NAME?</v>
      </c>
      <c r="AL343" s="719" t="e">
        <f ca="1">_xll.BDP($T343,$AL$1)</f>
        <v>#NAME?</v>
      </c>
      <c r="AM343" s="719" t="e">
        <f ca="1">_xll.BDP($T343,$AM$1)</f>
        <v>#NAME?</v>
      </c>
      <c r="AN343" s="719" t="e">
        <f ca="1">_xll.BDP($T343,$AN$1)</f>
        <v>#NAME?</v>
      </c>
      <c r="AO343" s="719" t="str">
        <f t="shared" si="73"/>
        <v>3yr</v>
      </c>
      <c r="AP343" s="775" t="e">
        <f ca="1">_xll.BDP(T343,"YRS_TO_MTY_ISSUE")</f>
        <v>#NAME?</v>
      </c>
      <c r="AQ343" s="775">
        <f t="shared" si="74"/>
        <v>3</v>
      </c>
      <c r="AR343" s="775">
        <v>3</v>
      </c>
      <c r="AS343" s="719" t="e">
        <f ca="1">_xll.BDP($T343,AS$1)</f>
        <v>#NAME?</v>
      </c>
      <c r="AT343" s="719" t="e">
        <f ca="1">_xll.BDP(T343,$AT$1)</f>
        <v>#NAME?</v>
      </c>
      <c r="AU343" s="719" t="e">
        <f ca="1">_xll.BDP(T343,$AU$1)</f>
        <v>#NAME?</v>
      </c>
      <c r="AV343" s="719" t="e">
        <f ca="1">_xll.BDP($T343,AV$1)</f>
        <v>#NAME?</v>
      </c>
      <c r="AW343" s="719" t="e">
        <f t="shared" ca="1" si="75"/>
        <v>#NAME?</v>
      </c>
      <c r="AX343" s="719" t="e">
        <f ca="1">_xll.BDP(T343,$AX$1)</f>
        <v>#NAME?</v>
      </c>
      <c r="AY343" s="719" t="e">
        <f t="shared" ca="1" si="76"/>
        <v>#NAME?</v>
      </c>
      <c r="AZ343" s="719" t="e">
        <f t="shared" ca="1" si="77"/>
        <v>#NAME?</v>
      </c>
      <c r="BA343" s="719" t="e">
        <f ca="1">VLOOKUP(X343,Values!$H$2:$I$15,2,FALSE)</f>
        <v>#NAME?</v>
      </c>
    </row>
    <row r="344" spans="1:53" s="706" customFormat="1" ht="13.8" x14ac:dyDescent="0.3">
      <c r="A344" s="707">
        <v>41953</v>
      </c>
      <c r="B344" s="915" t="s">
        <v>8157</v>
      </c>
      <c r="C344" s="916" t="s">
        <v>1709</v>
      </c>
      <c r="D344" s="709">
        <v>400</v>
      </c>
      <c r="E344" s="708" t="s">
        <v>81</v>
      </c>
      <c r="F344" s="710">
        <v>43784</v>
      </c>
      <c r="G344" s="711" t="s">
        <v>561</v>
      </c>
      <c r="H344" s="712" t="s">
        <v>2299</v>
      </c>
      <c r="I344" s="713" t="s">
        <v>2299</v>
      </c>
      <c r="J344" s="761" t="s">
        <v>8163</v>
      </c>
      <c r="K344" s="712">
        <v>-12.5</v>
      </c>
      <c r="L344" s="714"/>
      <c r="M344" s="712"/>
      <c r="N344" s="706" t="s">
        <v>8164</v>
      </c>
      <c r="O344" s="712">
        <v>1.81</v>
      </c>
      <c r="P344" s="708" t="s">
        <v>2092</v>
      </c>
      <c r="Q344" s="714"/>
      <c r="R344" s="708">
        <v>3</v>
      </c>
      <c r="S344" s="708" t="s">
        <v>8211</v>
      </c>
      <c r="T344" s="715" t="str">
        <f t="shared" si="70"/>
        <v>EK5953675 Corp</v>
      </c>
      <c r="U344" s="716" t="e">
        <f ca="1">_xll.BDP($T344,$U$1)</f>
        <v>#NAME?</v>
      </c>
      <c r="V344" s="715">
        <f t="shared" si="71"/>
        <v>11</v>
      </c>
      <c r="W344" s="715">
        <f t="shared" si="72"/>
        <v>46</v>
      </c>
      <c r="X344" s="717" t="e">
        <f ca="1">_xll.BDP($T344,X$1)</f>
        <v>#NAME?</v>
      </c>
      <c r="Y344" s="717" t="e">
        <f ca="1">_xll.BDP($T344,$Y$1)</f>
        <v>#NAME?</v>
      </c>
      <c r="Z344" s="717" t="e">
        <f ca="1">_xll.BDP($T344,Z$1)</f>
        <v>#NAME?</v>
      </c>
      <c r="AA344" s="718" t="e">
        <f ca="1">IF(Z344="FLOATING",J344,(_xll.BDP($T344,AA$1)/100))</f>
        <v>#NAME?</v>
      </c>
      <c r="AB344" s="719" t="e">
        <f ca="1">_xll.BDP(T344,$AB$1)</f>
        <v>#NAME?</v>
      </c>
      <c r="AC344" s="720" t="e">
        <f ca="1">_xll.BDP($T344,AC$1)</f>
        <v>#NAME?</v>
      </c>
      <c r="AD344" s="719" t="e">
        <f ca="1">_xll.BDP($T344,AD$1)</f>
        <v>#NAME?</v>
      </c>
      <c r="AE344" s="715" t="e">
        <f ca="1">_xll.BDP($T344,AE$1)</f>
        <v>#NAME?</v>
      </c>
      <c r="AF344" s="719" t="e">
        <f ca="1">_xll.BDP($T344,AF$1)</f>
        <v>#NAME?</v>
      </c>
      <c r="AG344" s="719" t="e">
        <f ca="1">VLOOKUP(AE344,Values!$A$1:$C$12,2,FALSE)</f>
        <v>#NAME?</v>
      </c>
      <c r="AH344" s="716" t="e">
        <f ca="1">_xll.BDP($T344,$AH$1)</f>
        <v>#NAME?</v>
      </c>
      <c r="AI344" s="716" t="e">
        <f ca="1">_xll.BDP($T344,$AI$1)</f>
        <v>#NAME?</v>
      </c>
      <c r="AJ344" s="716" t="e">
        <f ca="1">_xll.BDP($T344,$AJ$1)</f>
        <v>#NAME?</v>
      </c>
      <c r="AK344" s="721" t="e">
        <f ca="1">VLOOKUP(AJ344,Values!$E$2:$F$8,2,)</f>
        <v>#NAME?</v>
      </c>
      <c r="AL344" s="719" t="e">
        <f ca="1">_xll.BDP($T344,$AL$1)</f>
        <v>#NAME?</v>
      </c>
      <c r="AM344" s="719" t="e">
        <f ca="1">_xll.BDP($T344,$AM$1)</f>
        <v>#NAME?</v>
      </c>
      <c r="AN344" s="719" t="e">
        <f ca="1">_xll.BDP($T344,$AN$1)</f>
        <v>#NAME?</v>
      </c>
      <c r="AO344" s="719" t="str">
        <f t="shared" si="73"/>
        <v xml:space="preserve">5yr </v>
      </c>
      <c r="AP344" s="775" t="e">
        <f ca="1">_xll.BDP(T344,"YRS_TO_MTY_ISSUE")</f>
        <v>#NAME?</v>
      </c>
      <c r="AQ344" s="775">
        <f t="shared" si="74"/>
        <v>5</v>
      </c>
      <c r="AR344" s="775">
        <v>5</v>
      </c>
      <c r="AS344" s="719" t="e">
        <f ca="1">_xll.BDP($T344,AS$1)</f>
        <v>#NAME?</v>
      </c>
      <c r="AT344" s="719" t="e">
        <f ca="1">_xll.BDP(T344,$AT$1)</f>
        <v>#NAME?</v>
      </c>
      <c r="AU344" s="719" t="e">
        <f ca="1">_xll.BDP(T344,$AU$1)</f>
        <v>#NAME?</v>
      </c>
      <c r="AV344" s="719" t="e">
        <f ca="1">_xll.BDP($T344,AV$1)</f>
        <v>#NAME?</v>
      </c>
      <c r="AW344" s="719" t="e">
        <f t="shared" ca="1" si="75"/>
        <v>#NAME?</v>
      </c>
      <c r="AX344" s="719" t="e">
        <f ca="1">_xll.BDP(T344,$AX$1)</f>
        <v>#NAME?</v>
      </c>
      <c r="AY344" s="719" t="e">
        <f t="shared" ca="1" si="76"/>
        <v>#NAME?</v>
      </c>
      <c r="AZ344" s="719" t="e">
        <f t="shared" ca="1" si="77"/>
        <v>#NAME?</v>
      </c>
      <c r="BA344" s="719" t="e">
        <f ca="1">VLOOKUP(X344,Values!$H$2:$I$15,2,FALSE)</f>
        <v>#NAME?</v>
      </c>
    </row>
    <row r="345" spans="1:53" s="706" customFormat="1" ht="13.8" x14ac:dyDescent="0.3">
      <c r="A345" s="707">
        <v>41953</v>
      </c>
      <c r="B345" s="915" t="s">
        <v>8165</v>
      </c>
      <c r="C345" s="916" t="s">
        <v>1709</v>
      </c>
      <c r="D345" s="709">
        <v>750</v>
      </c>
      <c r="E345" s="708" t="s">
        <v>37</v>
      </c>
      <c r="F345" s="710">
        <v>43784</v>
      </c>
      <c r="G345" s="711" t="s">
        <v>561</v>
      </c>
      <c r="H345" s="712" t="s">
        <v>1465</v>
      </c>
      <c r="I345" s="713" t="s">
        <v>8166</v>
      </c>
      <c r="J345" s="761" t="s">
        <v>20</v>
      </c>
      <c r="K345" s="712">
        <v>-12.5</v>
      </c>
      <c r="L345" s="714"/>
      <c r="M345" s="712"/>
      <c r="N345" s="706" t="s">
        <v>8167</v>
      </c>
      <c r="O345" s="712">
        <v>3.73</v>
      </c>
      <c r="P345" s="708" t="s">
        <v>2092</v>
      </c>
      <c r="Q345" s="714"/>
      <c r="R345" s="708">
        <v>3</v>
      </c>
      <c r="S345" s="708" t="s">
        <v>8209</v>
      </c>
      <c r="T345" s="715" t="str">
        <f t="shared" si="70"/>
        <v>EK5953618 Corp</v>
      </c>
      <c r="U345" s="716" t="e">
        <f ca="1">_xll.BDP($T345,$U$1)</f>
        <v>#NAME?</v>
      </c>
      <c r="V345" s="715">
        <f t="shared" si="71"/>
        <v>11</v>
      </c>
      <c r="W345" s="715">
        <f t="shared" si="72"/>
        <v>46</v>
      </c>
      <c r="X345" s="717" t="e">
        <f ca="1">_xll.BDP($T345,X$1)</f>
        <v>#NAME?</v>
      </c>
      <c r="Y345" s="717" t="e">
        <f ca="1">_xll.BDP($T345,$Y$1)</f>
        <v>#NAME?</v>
      </c>
      <c r="Z345" s="717" t="e">
        <f ca="1">_xll.BDP($T345,Z$1)</f>
        <v>#NAME?</v>
      </c>
      <c r="AA345" s="718" t="e">
        <f ca="1">IF(Z345="FLOATING",J345,(_xll.BDP($T345,AA$1)/100))</f>
        <v>#NAME?</v>
      </c>
      <c r="AB345" s="719" t="e">
        <f ca="1">_xll.BDP(T345,$AB$1)</f>
        <v>#NAME?</v>
      </c>
      <c r="AC345" s="720" t="e">
        <f ca="1">_xll.BDP($T345,AC$1)</f>
        <v>#NAME?</v>
      </c>
      <c r="AD345" s="719" t="e">
        <f ca="1">_xll.BDP($T345,AD$1)</f>
        <v>#NAME?</v>
      </c>
      <c r="AE345" s="715" t="e">
        <f ca="1">_xll.BDP($T345,AE$1)</f>
        <v>#NAME?</v>
      </c>
      <c r="AF345" s="719" t="e">
        <f ca="1">_xll.BDP($T345,AF$1)</f>
        <v>#NAME?</v>
      </c>
      <c r="AG345" s="719" t="e">
        <f ca="1">VLOOKUP(AE345,Values!$A$1:$C$12,2,FALSE)</f>
        <v>#NAME?</v>
      </c>
      <c r="AH345" s="716" t="e">
        <f ca="1">_xll.BDP($T345,$AH$1)</f>
        <v>#NAME?</v>
      </c>
      <c r="AI345" s="716" t="e">
        <f ca="1">_xll.BDP($T345,$AI$1)</f>
        <v>#NAME?</v>
      </c>
      <c r="AJ345" s="716" t="e">
        <f ca="1">_xll.BDP($T345,$AJ$1)</f>
        <v>#NAME?</v>
      </c>
      <c r="AK345" s="721" t="e">
        <f ca="1">VLOOKUP(AJ345,Values!$E$2:$F$8,2,)</f>
        <v>#NAME?</v>
      </c>
      <c r="AL345" s="719" t="e">
        <f ca="1">_xll.BDP($T345,$AL$1)</f>
        <v>#NAME?</v>
      </c>
      <c r="AM345" s="719" t="e">
        <f ca="1">_xll.BDP($T345,$AM$1)</f>
        <v>#NAME?</v>
      </c>
      <c r="AN345" s="719" t="e">
        <f ca="1">_xll.BDP($T345,$AN$1)</f>
        <v>#NAME?</v>
      </c>
      <c r="AO345" s="719" t="str">
        <f t="shared" si="73"/>
        <v>5yr</v>
      </c>
      <c r="AP345" s="775" t="e">
        <f ca="1">_xll.BDP(T345,"YRS_TO_MTY_ISSUE")</f>
        <v>#NAME?</v>
      </c>
      <c r="AQ345" s="775">
        <f t="shared" si="74"/>
        <v>5</v>
      </c>
      <c r="AR345" s="775">
        <v>5</v>
      </c>
      <c r="AS345" s="719" t="e">
        <f ca="1">_xll.BDP($T345,AS$1)</f>
        <v>#NAME?</v>
      </c>
      <c r="AT345" s="719" t="e">
        <f ca="1">_xll.BDP(T345,$AT$1)</f>
        <v>#NAME?</v>
      </c>
      <c r="AU345" s="719" t="e">
        <f ca="1">_xll.BDP(T345,$AU$1)</f>
        <v>#NAME?</v>
      </c>
      <c r="AV345" s="719" t="e">
        <f ca="1">_xll.BDP($T345,AV$1)</f>
        <v>#NAME?</v>
      </c>
      <c r="AW345" s="719" t="e">
        <f t="shared" ca="1" si="75"/>
        <v>#NAME?</v>
      </c>
      <c r="AX345" s="719" t="e">
        <f ca="1">_xll.BDP(T345,$AX$1)</f>
        <v>#NAME?</v>
      </c>
      <c r="AY345" s="719" t="e">
        <f t="shared" ca="1" si="76"/>
        <v>#NAME?</v>
      </c>
      <c r="AZ345" s="719" t="e">
        <f t="shared" ca="1" si="77"/>
        <v>#NAME?</v>
      </c>
      <c r="BA345" s="719" t="e">
        <f ca="1">VLOOKUP(X345,Values!$H$2:$I$15,2,FALSE)</f>
        <v>#NAME?</v>
      </c>
    </row>
    <row r="346" spans="1:53" s="706" customFormat="1" ht="13.8" x14ac:dyDescent="0.3">
      <c r="A346" s="707">
        <v>41953</v>
      </c>
      <c r="B346" s="915" t="s">
        <v>8157</v>
      </c>
      <c r="C346" s="916" t="s">
        <v>1709</v>
      </c>
      <c r="D346" s="709">
        <v>400</v>
      </c>
      <c r="E346" s="708" t="s">
        <v>224</v>
      </c>
      <c r="F346" s="710">
        <v>44515</v>
      </c>
      <c r="G346" s="711" t="s">
        <v>561</v>
      </c>
      <c r="H346" s="712" t="s">
        <v>8168</v>
      </c>
      <c r="I346" s="713" t="s">
        <v>8169</v>
      </c>
      <c r="J346" s="761" t="s">
        <v>4266</v>
      </c>
      <c r="K346" s="712">
        <v>0</v>
      </c>
      <c r="L346" s="714"/>
      <c r="M346" s="712"/>
      <c r="N346" s="706" t="s">
        <v>411</v>
      </c>
      <c r="O346" s="712">
        <v>1.5</v>
      </c>
      <c r="P346" s="708" t="s">
        <v>5497</v>
      </c>
      <c r="Q346" s="714"/>
      <c r="R346" s="708">
        <v>-1</v>
      </c>
      <c r="S346" s="708" t="s">
        <v>8206</v>
      </c>
      <c r="T346" s="715" t="str">
        <f t="shared" si="70"/>
        <v>EK5953733 Corp</v>
      </c>
      <c r="U346" s="716" t="e">
        <f ca="1">_xll.BDP($T346,$U$1)</f>
        <v>#NAME?</v>
      </c>
      <c r="V346" s="715">
        <f t="shared" si="71"/>
        <v>11</v>
      </c>
      <c r="W346" s="715">
        <f t="shared" si="72"/>
        <v>46</v>
      </c>
      <c r="X346" s="717" t="e">
        <f ca="1">_xll.BDP($T346,X$1)</f>
        <v>#NAME?</v>
      </c>
      <c r="Y346" s="717" t="e">
        <f ca="1">_xll.BDP($T346,$Y$1)</f>
        <v>#NAME?</v>
      </c>
      <c r="Z346" s="717" t="e">
        <f ca="1">_xll.BDP($T346,Z$1)</f>
        <v>#NAME?</v>
      </c>
      <c r="AA346" s="718" t="e">
        <f ca="1">IF(Z346="FLOATING",J346,(_xll.BDP($T346,AA$1)/100))</f>
        <v>#NAME?</v>
      </c>
      <c r="AB346" s="719" t="e">
        <f ca="1">_xll.BDP(T346,$AB$1)</f>
        <v>#NAME?</v>
      </c>
      <c r="AC346" s="720" t="e">
        <f ca="1">_xll.BDP($T346,AC$1)</f>
        <v>#NAME?</v>
      </c>
      <c r="AD346" s="719" t="e">
        <f ca="1">_xll.BDP($T346,AD$1)</f>
        <v>#NAME?</v>
      </c>
      <c r="AE346" s="715" t="e">
        <f ca="1">_xll.BDP($T346,AE$1)</f>
        <v>#NAME?</v>
      </c>
      <c r="AF346" s="719" t="e">
        <f ca="1">_xll.BDP($T346,AF$1)</f>
        <v>#NAME?</v>
      </c>
      <c r="AG346" s="719" t="e">
        <f ca="1">VLOOKUP(AE346,Values!$A$1:$C$12,2,FALSE)</f>
        <v>#NAME?</v>
      </c>
      <c r="AH346" s="716" t="e">
        <f ca="1">_xll.BDP($T346,$AH$1)</f>
        <v>#NAME?</v>
      </c>
      <c r="AI346" s="716" t="e">
        <f ca="1">_xll.BDP($T346,$AI$1)</f>
        <v>#NAME?</v>
      </c>
      <c r="AJ346" s="716" t="e">
        <f ca="1">_xll.BDP($T346,$AJ$1)</f>
        <v>#NAME?</v>
      </c>
      <c r="AK346" s="721" t="e">
        <f ca="1">VLOOKUP(AJ346,Values!$E$2:$F$8,2,)</f>
        <v>#NAME?</v>
      </c>
      <c r="AL346" s="719" t="e">
        <f ca="1">_xll.BDP($T346,$AL$1)</f>
        <v>#NAME?</v>
      </c>
      <c r="AM346" s="719" t="e">
        <f ca="1">_xll.BDP($T346,$AM$1)</f>
        <v>#NAME?</v>
      </c>
      <c r="AN346" s="719" t="e">
        <f ca="1">_xll.BDP($T346,$AN$1)</f>
        <v>#NAME?</v>
      </c>
      <c r="AO346" s="719" t="str">
        <f t="shared" si="73"/>
        <v>7yr</v>
      </c>
      <c r="AP346" s="775" t="e">
        <f ca="1">_xll.BDP(T346,"YRS_TO_MTY_ISSUE")</f>
        <v>#NAME?</v>
      </c>
      <c r="AQ346" s="775">
        <f t="shared" si="74"/>
        <v>7</v>
      </c>
      <c r="AR346" s="775">
        <v>7</v>
      </c>
      <c r="AS346" s="719" t="e">
        <f ca="1">_xll.BDP($T346,AS$1)</f>
        <v>#NAME?</v>
      </c>
      <c r="AT346" s="719" t="e">
        <f ca="1">_xll.BDP(T346,$AT$1)</f>
        <v>#NAME?</v>
      </c>
      <c r="AU346" s="719" t="e">
        <f ca="1">_xll.BDP(T346,$AU$1)</f>
        <v>#NAME?</v>
      </c>
      <c r="AV346" s="719" t="e">
        <f ca="1">_xll.BDP($T346,AV$1)</f>
        <v>#NAME?</v>
      </c>
      <c r="AW346" s="719" t="e">
        <f t="shared" ca="1" si="75"/>
        <v>#NAME?</v>
      </c>
      <c r="AX346" s="719" t="e">
        <f ca="1">_xll.BDP(T346,$AX$1)</f>
        <v>#NAME?</v>
      </c>
      <c r="AY346" s="719" t="e">
        <f t="shared" ca="1" si="76"/>
        <v>#NAME?</v>
      </c>
      <c r="AZ346" s="719" t="e">
        <f t="shared" ca="1" si="77"/>
        <v>#NAME?</v>
      </c>
      <c r="BA346" s="719" t="e">
        <f ca="1">VLOOKUP(X346,Values!$H$2:$I$15,2,FALSE)</f>
        <v>#NAME?</v>
      </c>
    </row>
    <row r="347" spans="1:53" s="706" customFormat="1" ht="13.8" x14ac:dyDescent="0.3">
      <c r="A347" s="707">
        <v>41953</v>
      </c>
      <c r="B347" s="915" t="s">
        <v>8170</v>
      </c>
      <c r="C347" s="916" t="s">
        <v>208</v>
      </c>
      <c r="D347" s="709">
        <v>1000</v>
      </c>
      <c r="E347" s="708" t="s">
        <v>7847</v>
      </c>
      <c r="F347" s="710">
        <v>43844</v>
      </c>
      <c r="G347" s="711" t="s">
        <v>8171</v>
      </c>
      <c r="H347" s="712" t="s">
        <v>597</v>
      </c>
      <c r="I347" s="713" t="s">
        <v>805</v>
      </c>
      <c r="J347" s="761" t="s">
        <v>152</v>
      </c>
      <c r="K347" s="712">
        <v>-12.5</v>
      </c>
      <c r="L347" s="714"/>
      <c r="M347" s="712"/>
      <c r="N347" s="706" t="s">
        <v>71</v>
      </c>
      <c r="O347" s="712">
        <v>2</v>
      </c>
      <c r="P347" s="708" t="s">
        <v>1937</v>
      </c>
      <c r="Q347" s="714"/>
      <c r="R347" s="708">
        <v>0</v>
      </c>
      <c r="S347" s="708" t="s">
        <v>8219</v>
      </c>
      <c r="T347" s="715" t="str">
        <f t="shared" si="70"/>
        <v>EK5953857 Corp</v>
      </c>
      <c r="U347" s="716" t="e">
        <f ca="1">_xll.BDP($T347,$U$1)</f>
        <v>#NAME?</v>
      </c>
      <c r="V347" s="715">
        <f t="shared" si="71"/>
        <v>11</v>
      </c>
      <c r="W347" s="715">
        <f t="shared" si="72"/>
        <v>46</v>
      </c>
      <c r="X347" s="717" t="e">
        <f ca="1">_xll.BDP($T347,X$1)</f>
        <v>#NAME?</v>
      </c>
      <c r="Y347" s="717" t="e">
        <f ca="1">_xll.BDP($T347,$Y$1)</f>
        <v>#NAME?</v>
      </c>
      <c r="Z347" s="717" t="e">
        <f ca="1">_xll.BDP($T347,Z$1)</f>
        <v>#NAME?</v>
      </c>
      <c r="AA347" s="718" t="e">
        <f ca="1">IF(Z347="FLOATING",J347,(_xll.BDP($T347,AA$1)/100))</f>
        <v>#NAME?</v>
      </c>
      <c r="AB347" s="719" t="e">
        <f ca="1">_xll.BDP(T347,$AB$1)</f>
        <v>#NAME?</v>
      </c>
      <c r="AC347" s="720" t="e">
        <f ca="1">_xll.BDP($T347,AC$1)</f>
        <v>#NAME?</v>
      </c>
      <c r="AD347" s="719" t="e">
        <f ca="1">_xll.BDP($T347,AD$1)</f>
        <v>#NAME?</v>
      </c>
      <c r="AE347" s="715" t="e">
        <f ca="1">_xll.BDP($T347,AE$1)</f>
        <v>#NAME?</v>
      </c>
      <c r="AF347" s="719" t="e">
        <f ca="1">_xll.BDP($T347,AF$1)</f>
        <v>#NAME?</v>
      </c>
      <c r="AG347" s="719" t="e">
        <f ca="1">VLOOKUP(AE347,Values!$A$1:$C$12,2,FALSE)</f>
        <v>#NAME?</v>
      </c>
      <c r="AH347" s="716" t="e">
        <f ca="1">_xll.BDP($T347,$AH$1)</f>
        <v>#NAME?</v>
      </c>
      <c r="AI347" s="716" t="e">
        <f ca="1">_xll.BDP($T347,$AI$1)</f>
        <v>#NAME?</v>
      </c>
      <c r="AJ347" s="716" t="e">
        <f ca="1">_xll.BDP($T347,$AJ$1)</f>
        <v>#NAME?</v>
      </c>
      <c r="AK347" s="721" t="e">
        <f ca="1">VLOOKUP(AJ347,Values!$E$2:$F$8,2,)</f>
        <v>#NAME?</v>
      </c>
      <c r="AL347" s="719" t="e">
        <f ca="1">_xll.BDP($T347,$AL$1)</f>
        <v>#NAME?</v>
      </c>
      <c r="AM347" s="719" t="e">
        <f ca="1">_xll.BDP($T347,$AM$1)</f>
        <v>#NAME?</v>
      </c>
      <c r="AN347" s="719" t="e">
        <f ca="1">_xll.BDP($T347,$AN$1)</f>
        <v>#NAME?</v>
      </c>
      <c r="AO347" s="719" t="str">
        <f t="shared" si="73"/>
        <v>long 5yr</v>
      </c>
      <c r="AP347" s="775" t="e">
        <f ca="1">_xll.BDP(T347,"YRS_TO_MTY_ISSUE")</f>
        <v>#NAME?</v>
      </c>
      <c r="AQ347" s="775">
        <f t="shared" si="74"/>
        <v>6</v>
      </c>
      <c r="AR347" s="775">
        <v>5.5</v>
      </c>
      <c r="AS347" s="719" t="e">
        <f ca="1">_xll.BDP($T347,AS$1)</f>
        <v>#NAME?</v>
      </c>
      <c r="AT347" s="719" t="e">
        <f ca="1">_xll.BDP(T347,$AT$1)</f>
        <v>#NAME?</v>
      </c>
      <c r="AU347" s="719" t="e">
        <f ca="1">_xll.BDP(T347,$AU$1)</f>
        <v>#NAME?</v>
      </c>
      <c r="AV347" s="719" t="e">
        <f ca="1">_xll.BDP($T347,AV$1)</f>
        <v>#NAME?</v>
      </c>
      <c r="AW347" s="719" t="e">
        <f t="shared" ca="1" si="75"/>
        <v>#NAME?</v>
      </c>
      <c r="AX347" s="719" t="e">
        <f ca="1">_xll.BDP(T347,$AX$1)</f>
        <v>#NAME?</v>
      </c>
      <c r="AY347" s="719" t="e">
        <f t="shared" ca="1" si="76"/>
        <v>#NAME?</v>
      </c>
      <c r="AZ347" s="719" t="e">
        <f t="shared" ca="1" si="77"/>
        <v>#NAME?</v>
      </c>
      <c r="BA347" s="719" t="e">
        <f ca="1">VLOOKUP(X347,Values!$H$2:$I$15,2,FALSE)</f>
        <v>#NAME?</v>
      </c>
    </row>
    <row r="348" spans="1:53" s="706" customFormat="1" ht="13.8" x14ac:dyDescent="0.3">
      <c r="A348" s="707">
        <v>41953</v>
      </c>
      <c r="B348" s="915" t="s">
        <v>8172</v>
      </c>
      <c r="C348" s="916" t="s">
        <v>218</v>
      </c>
      <c r="D348" s="709">
        <v>800</v>
      </c>
      <c r="E348" s="708" t="s">
        <v>7847</v>
      </c>
      <c r="F348" s="710">
        <v>43845</v>
      </c>
      <c r="G348" s="711" t="s">
        <v>3710</v>
      </c>
      <c r="H348" s="712" t="s">
        <v>144</v>
      </c>
      <c r="I348" s="713" t="s">
        <v>653</v>
      </c>
      <c r="J348" s="761" t="s">
        <v>370</v>
      </c>
      <c r="K348" s="712">
        <v>-15</v>
      </c>
      <c r="L348" s="714"/>
      <c r="M348" s="712"/>
      <c r="N348" s="706" t="s">
        <v>551</v>
      </c>
      <c r="O348" s="712">
        <v>3.125</v>
      </c>
      <c r="P348" s="708" t="s">
        <v>2958</v>
      </c>
      <c r="Q348" s="714"/>
      <c r="R348" s="708">
        <v>1</v>
      </c>
      <c r="S348" s="708" t="s">
        <v>8213</v>
      </c>
      <c r="T348" s="715" t="str">
        <f t="shared" si="70"/>
        <v>EK5956736 Corp</v>
      </c>
      <c r="U348" s="716" t="e">
        <f ca="1">_xll.BDP($T348,$U$1)</f>
        <v>#NAME?</v>
      </c>
      <c r="V348" s="715">
        <f t="shared" si="71"/>
        <v>11</v>
      </c>
      <c r="W348" s="715">
        <f t="shared" si="72"/>
        <v>46</v>
      </c>
      <c r="X348" s="717" t="e">
        <f ca="1">_xll.BDP($T348,X$1)</f>
        <v>#NAME?</v>
      </c>
      <c r="Y348" s="717" t="e">
        <f ca="1">_xll.BDP($T348,$Y$1)</f>
        <v>#NAME?</v>
      </c>
      <c r="Z348" s="717" t="e">
        <f ca="1">_xll.BDP($T348,Z$1)</f>
        <v>#NAME?</v>
      </c>
      <c r="AA348" s="718" t="e">
        <f ca="1">IF(Z348="FLOATING",J348,(_xll.BDP($T348,AA$1)/100))</f>
        <v>#NAME?</v>
      </c>
      <c r="AB348" s="719" t="e">
        <f ca="1">_xll.BDP(T348,$AB$1)</f>
        <v>#NAME?</v>
      </c>
      <c r="AC348" s="720" t="e">
        <f ca="1">_xll.BDP($T348,AC$1)</f>
        <v>#NAME?</v>
      </c>
      <c r="AD348" s="719" t="e">
        <f ca="1">_xll.BDP($T348,AD$1)</f>
        <v>#NAME?</v>
      </c>
      <c r="AE348" s="715" t="e">
        <f ca="1">_xll.BDP($T348,AE$1)</f>
        <v>#NAME?</v>
      </c>
      <c r="AF348" s="719" t="e">
        <f ca="1">_xll.BDP($T348,AF$1)</f>
        <v>#NAME?</v>
      </c>
      <c r="AG348" s="719" t="e">
        <f ca="1">VLOOKUP(AE348,Values!$A$1:$C$12,2,FALSE)</f>
        <v>#NAME?</v>
      </c>
      <c r="AH348" s="716" t="e">
        <f ca="1">_xll.BDP($T348,$AH$1)</f>
        <v>#NAME?</v>
      </c>
      <c r="AI348" s="716" t="e">
        <f ca="1">_xll.BDP($T348,$AI$1)</f>
        <v>#NAME?</v>
      </c>
      <c r="AJ348" s="716" t="e">
        <f ca="1">_xll.BDP($T348,$AJ$1)</f>
        <v>#NAME?</v>
      </c>
      <c r="AK348" s="721" t="e">
        <f ca="1">VLOOKUP(AJ348,Values!$E$2:$F$8,2,)</f>
        <v>#NAME?</v>
      </c>
      <c r="AL348" s="719" t="e">
        <f ca="1">_xll.BDP($T348,$AL$1)</f>
        <v>#NAME?</v>
      </c>
      <c r="AM348" s="719" t="e">
        <f ca="1">_xll.BDP($T348,$AM$1)</f>
        <v>#NAME?</v>
      </c>
      <c r="AN348" s="719" t="e">
        <f ca="1">_xll.BDP($T348,$AN$1)</f>
        <v>#NAME?</v>
      </c>
      <c r="AO348" s="719" t="str">
        <f t="shared" si="73"/>
        <v>long 5yr</v>
      </c>
      <c r="AP348" s="775" t="e">
        <f ca="1">_xll.BDP(T348,"YRS_TO_MTY_ISSUE")</f>
        <v>#NAME?</v>
      </c>
      <c r="AQ348" s="775">
        <f t="shared" si="74"/>
        <v>6</v>
      </c>
      <c r="AR348" s="775">
        <v>5.5</v>
      </c>
      <c r="AS348" s="719" t="e">
        <f ca="1">_xll.BDP($T348,AS$1)</f>
        <v>#NAME?</v>
      </c>
      <c r="AT348" s="719" t="e">
        <f ca="1">_xll.BDP(T348,$AT$1)</f>
        <v>#NAME?</v>
      </c>
      <c r="AU348" s="719" t="e">
        <f ca="1">_xll.BDP(T348,$AU$1)</f>
        <v>#NAME?</v>
      </c>
      <c r="AV348" s="719" t="e">
        <f ca="1">_xll.BDP($T348,AV$1)</f>
        <v>#NAME?</v>
      </c>
      <c r="AW348" s="719" t="e">
        <f t="shared" ca="1" si="75"/>
        <v>#NAME?</v>
      </c>
      <c r="AX348" s="719" t="e">
        <f ca="1">_xll.BDP(T348,$AX$1)</f>
        <v>#NAME?</v>
      </c>
      <c r="AY348" s="719" t="e">
        <f t="shared" ca="1" si="76"/>
        <v>#NAME?</v>
      </c>
      <c r="AZ348" s="719" t="e">
        <f t="shared" ca="1" si="77"/>
        <v>#NAME?</v>
      </c>
      <c r="BA348" s="719" t="e">
        <f ca="1">VLOOKUP(X348,Values!$H$2:$I$15,2,FALSE)</f>
        <v>#NAME?</v>
      </c>
    </row>
    <row r="349" spans="1:53" s="706" customFormat="1" ht="13.8" x14ac:dyDescent="0.3">
      <c r="A349" s="707">
        <v>41953</v>
      </c>
      <c r="B349" s="915" t="s">
        <v>8173</v>
      </c>
      <c r="C349" s="916" t="s">
        <v>218</v>
      </c>
      <c r="D349" s="709">
        <v>800</v>
      </c>
      <c r="E349" s="708" t="s">
        <v>853</v>
      </c>
      <c r="F349" s="710">
        <v>45731</v>
      </c>
      <c r="G349" s="711" t="s">
        <v>3710</v>
      </c>
      <c r="H349" s="712" t="s">
        <v>329</v>
      </c>
      <c r="I349" s="713" t="s">
        <v>26</v>
      </c>
      <c r="J349" s="761" t="s">
        <v>27</v>
      </c>
      <c r="K349" s="712">
        <v>-15</v>
      </c>
      <c r="L349" s="714"/>
      <c r="M349" s="712"/>
      <c r="N349" s="706" t="s">
        <v>1196</v>
      </c>
      <c r="O349" s="712">
        <v>3</v>
      </c>
      <c r="P349" s="708" t="s">
        <v>2092</v>
      </c>
      <c r="Q349" s="714"/>
      <c r="R349" s="708">
        <v>3</v>
      </c>
      <c r="S349" s="708" t="s">
        <v>8212</v>
      </c>
      <c r="T349" s="715" t="str">
        <f t="shared" si="70"/>
        <v>EK5956975 Corp</v>
      </c>
      <c r="U349" s="716" t="e">
        <f ca="1">_xll.BDP($T349,$U$1)</f>
        <v>#NAME?</v>
      </c>
      <c r="V349" s="715">
        <f t="shared" si="71"/>
        <v>11</v>
      </c>
      <c r="W349" s="715">
        <f t="shared" si="72"/>
        <v>46</v>
      </c>
      <c r="X349" s="717" t="e">
        <f ca="1">_xll.BDP($T349,X$1)</f>
        <v>#NAME?</v>
      </c>
      <c r="Y349" s="717" t="e">
        <f ca="1">_xll.BDP($T349,$Y$1)</f>
        <v>#NAME?</v>
      </c>
      <c r="Z349" s="717" t="e">
        <f ca="1">_xll.BDP($T349,Z$1)</f>
        <v>#NAME?</v>
      </c>
      <c r="AA349" s="718" t="e">
        <f ca="1">IF(Z349="FLOATING",J349,(_xll.BDP($T349,AA$1)/100))</f>
        <v>#NAME?</v>
      </c>
      <c r="AB349" s="719" t="e">
        <f ca="1">_xll.BDP(T349,$AB$1)</f>
        <v>#NAME?</v>
      </c>
      <c r="AC349" s="720" t="e">
        <f ca="1">_xll.BDP($T349,AC$1)</f>
        <v>#NAME?</v>
      </c>
      <c r="AD349" s="719" t="e">
        <f ca="1">_xll.BDP($T349,AD$1)</f>
        <v>#NAME?</v>
      </c>
      <c r="AE349" s="715" t="e">
        <f ca="1">_xll.BDP($T349,AE$1)</f>
        <v>#NAME?</v>
      </c>
      <c r="AF349" s="719" t="e">
        <f ca="1">_xll.BDP($T349,AF$1)</f>
        <v>#NAME?</v>
      </c>
      <c r="AG349" s="719" t="e">
        <f ca="1">VLOOKUP(AE349,Values!$A$1:$C$12,2,FALSE)</f>
        <v>#NAME?</v>
      </c>
      <c r="AH349" s="716" t="e">
        <f ca="1">_xll.BDP($T349,$AH$1)</f>
        <v>#NAME?</v>
      </c>
      <c r="AI349" s="716" t="e">
        <f ca="1">_xll.BDP($T349,$AI$1)</f>
        <v>#NAME?</v>
      </c>
      <c r="AJ349" s="716" t="e">
        <f ca="1">_xll.BDP($T349,$AJ$1)</f>
        <v>#NAME?</v>
      </c>
      <c r="AK349" s="721" t="e">
        <f ca="1">VLOOKUP(AJ349,Values!$E$2:$F$8,2,)</f>
        <v>#NAME?</v>
      </c>
      <c r="AL349" s="719" t="e">
        <f ca="1">_xll.BDP($T349,$AL$1)</f>
        <v>#NAME?</v>
      </c>
      <c r="AM349" s="719" t="e">
        <f ca="1">_xll.BDP($T349,$AM$1)</f>
        <v>#NAME?</v>
      </c>
      <c r="AN349" s="719" t="e">
        <f ca="1">_xll.BDP($T349,$AN$1)</f>
        <v>#NAME?</v>
      </c>
      <c r="AO349" s="719" t="str">
        <f t="shared" si="73"/>
        <v>long 10yr</v>
      </c>
      <c r="AP349" s="775" t="e">
        <f ca="1">_xll.BDP(T349,"YRS_TO_MTY_ISSUE")</f>
        <v>#NAME?</v>
      </c>
      <c r="AQ349" s="775">
        <f t="shared" si="74"/>
        <v>11</v>
      </c>
      <c r="AR349" s="775">
        <v>10.25</v>
      </c>
      <c r="AS349" s="719" t="e">
        <f ca="1">_xll.BDP($T349,AS$1)</f>
        <v>#NAME?</v>
      </c>
      <c r="AT349" s="719" t="e">
        <f ca="1">_xll.BDP(T349,$AT$1)</f>
        <v>#NAME?</v>
      </c>
      <c r="AU349" s="719" t="e">
        <f ca="1">_xll.BDP(T349,$AU$1)</f>
        <v>#NAME?</v>
      </c>
      <c r="AV349" s="719" t="e">
        <f ca="1">_xll.BDP($T349,AV$1)</f>
        <v>#NAME?</v>
      </c>
      <c r="AW349" s="719" t="e">
        <f t="shared" ca="1" si="75"/>
        <v>#NAME?</v>
      </c>
      <c r="AX349" s="719" t="e">
        <f ca="1">_xll.BDP(T349,$AX$1)</f>
        <v>#NAME?</v>
      </c>
      <c r="AY349" s="719" t="e">
        <f t="shared" ca="1" si="76"/>
        <v>#NAME?</v>
      </c>
      <c r="AZ349" s="719" t="e">
        <f t="shared" ca="1" si="77"/>
        <v>#NAME?</v>
      </c>
      <c r="BA349" s="719" t="e">
        <f ca="1">VLOOKUP(X349,Values!$H$2:$I$15,2,FALSE)</f>
        <v>#NAME?</v>
      </c>
    </row>
    <row r="350" spans="1:53" s="706" customFormat="1" ht="13.8" x14ac:dyDescent="0.3">
      <c r="A350" s="707">
        <v>41953</v>
      </c>
      <c r="B350" s="915" t="s">
        <v>5369</v>
      </c>
      <c r="C350" s="916" t="s">
        <v>218</v>
      </c>
      <c r="D350" s="709">
        <v>400</v>
      </c>
      <c r="E350" s="708" t="s">
        <v>601</v>
      </c>
      <c r="F350" s="710">
        <v>52885</v>
      </c>
      <c r="G350" s="711" t="s">
        <v>3710</v>
      </c>
      <c r="H350" s="712" t="s">
        <v>1756</v>
      </c>
      <c r="I350" s="713" t="s">
        <v>5755</v>
      </c>
      <c r="J350" s="761" t="s">
        <v>270</v>
      </c>
      <c r="K350" s="712">
        <v>-12.5</v>
      </c>
      <c r="L350" s="714"/>
      <c r="M350" s="712"/>
      <c r="N350" s="706" t="s">
        <v>71</v>
      </c>
      <c r="O350" s="712">
        <v>5</v>
      </c>
      <c r="P350" s="708" t="s">
        <v>1890</v>
      </c>
      <c r="Q350" s="714"/>
      <c r="R350" s="708">
        <v>5</v>
      </c>
      <c r="S350" s="708" t="s">
        <v>5442</v>
      </c>
      <c r="T350" s="715" t="str">
        <f t="shared" si="70"/>
        <v>EK2593060 Corp</v>
      </c>
      <c r="U350" s="716" t="e">
        <f ca="1">_xll.BDP($T350,$U$1)</f>
        <v>#NAME?</v>
      </c>
      <c r="V350" s="715">
        <f t="shared" si="71"/>
        <v>11</v>
      </c>
      <c r="W350" s="715">
        <f t="shared" si="72"/>
        <v>46</v>
      </c>
      <c r="X350" s="717" t="e">
        <f ca="1">_xll.BDP($T350,X$1)</f>
        <v>#NAME?</v>
      </c>
      <c r="Y350" s="717" t="e">
        <f ca="1">_xll.BDP($T350,$Y$1)</f>
        <v>#NAME?</v>
      </c>
      <c r="Z350" s="717" t="e">
        <f ca="1">_xll.BDP($T350,Z$1)</f>
        <v>#NAME?</v>
      </c>
      <c r="AA350" s="718" t="e">
        <f ca="1">IF(Z350="FLOATING",J350,(_xll.BDP($T350,AA$1)/100))</f>
        <v>#NAME?</v>
      </c>
      <c r="AB350" s="719" t="e">
        <f ca="1">_xll.BDP(T350,$AB$1)</f>
        <v>#NAME?</v>
      </c>
      <c r="AC350" s="720" t="e">
        <f ca="1">_xll.BDP($T350,AC$1)</f>
        <v>#NAME?</v>
      </c>
      <c r="AD350" s="719" t="e">
        <f ca="1">_xll.BDP($T350,AD$1)</f>
        <v>#NAME?</v>
      </c>
      <c r="AE350" s="715" t="e">
        <f ca="1">_xll.BDP($T350,AE$1)</f>
        <v>#NAME?</v>
      </c>
      <c r="AF350" s="719" t="e">
        <f ca="1">_xll.BDP($T350,AF$1)</f>
        <v>#NAME?</v>
      </c>
      <c r="AG350" s="719" t="e">
        <f ca="1">VLOOKUP(AE350,Values!$A$1:$C$12,2,FALSE)</f>
        <v>#NAME?</v>
      </c>
      <c r="AH350" s="716" t="e">
        <f ca="1">_xll.BDP($T350,$AH$1)</f>
        <v>#NAME?</v>
      </c>
      <c r="AI350" s="716" t="e">
        <f ca="1">_xll.BDP($T350,$AI$1)</f>
        <v>#NAME?</v>
      </c>
      <c r="AJ350" s="716" t="e">
        <f ca="1">_xll.BDP($T350,$AJ$1)</f>
        <v>#NAME?</v>
      </c>
      <c r="AK350" s="721" t="e">
        <f ca="1">VLOOKUP(AJ350,Values!$E$2:$F$8,2,)</f>
        <v>#NAME?</v>
      </c>
      <c r="AL350" s="719" t="e">
        <f ca="1">_xll.BDP($T350,$AL$1)</f>
        <v>#NAME?</v>
      </c>
      <c r="AM350" s="719" t="e">
        <f ca="1">_xll.BDP($T350,$AM$1)</f>
        <v>#NAME?</v>
      </c>
      <c r="AN350" s="719" t="e">
        <f ca="1">_xll.BDP($T350,$AN$1)</f>
        <v>#NAME?</v>
      </c>
      <c r="AO350" s="719" t="str">
        <f t="shared" si="73"/>
        <v>30yr tap</v>
      </c>
      <c r="AP350" s="775" t="e">
        <f ca="1">_xll.BDP(T350,"YRS_TO_MTY_ISSUE")</f>
        <v>#NAME?</v>
      </c>
      <c r="AQ350" s="775">
        <f t="shared" si="74"/>
        <v>30</v>
      </c>
      <c r="AR350" s="775">
        <v>30</v>
      </c>
      <c r="AS350" s="719" t="e">
        <f ca="1">_xll.BDP($T350,AS$1)</f>
        <v>#NAME?</v>
      </c>
      <c r="AT350" s="719" t="e">
        <f ca="1">_xll.BDP(T350,$AT$1)</f>
        <v>#NAME?</v>
      </c>
      <c r="AU350" s="719" t="e">
        <f ca="1">_xll.BDP(T350,$AU$1)</f>
        <v>#NAME?</v>
      </c>
      <c r="AV350" s="719" t="e">
        <f ca="1">_xll.BDP($T350,AV$1)</f>
        <v>#NAME?</v>
      </c>
      <c r="AW350" s="719" t="e">
        <f t="shared" ca="1" si="75"/>
        <v>#NAME?</v>
      </c>
      <c r="AX350" s="719" t="e">
        <f ca="1">_xll.BDP(T350,$AX$1)</f>
        <v>#NAME?</v>
      </c>
      <c r="AY350" s="719" t="e">
        <f t="shared" ca="1" si="76"/>
        <v>#NAME?</v>
      </c>
      <c r="AZ350" s="719" t="e">
        <f t="shared" ca="1" si="77"/>
        <v>#NAME?</v>
      </c>
      <c r="BA350" s="719" t="e">
        <f ca="1">VLOOKUP(X350,Values!$H$2:$I$15,2,FALSE)</f>
        <v>#NAME?</v>
      </c>
    </row>
    <row r="351" spans="1:53" s="706" customFormat="1" ht="13.8" x14ac:dyDescent="0.3">
      <c r="A351" s="707">
        <v>41953</v>
      </c>
      <c r="B351" s="915" t="s">
        <v>8174</v>
      </c>
      <c r="C351" s="916" t="s">
        <v>87</v>
      </c>
      <c r="D351" s="709">
        <v>750</v>
      </c>
      <c r="E351" s="708" t="s">
        <v>12</v>
      </c>
      <c r="F351" s="710">
        <v>43053</v>
      </c>
      <c r="G351" s="711" t="s">
        <v>3710</v>
      </c>
      <c r="H351" s="712" t="s">
        <v>123</v>
      </c>
      <c r="I351" s="713" t="s">
        <v>4257</v>
      </c>
      <c r="J351" s="761" t="s">
        <v>718</v>
      </c>
      <c r="K351" s="712">
        <v>-15</v>
      </c>
      <c r="L351" s="714"/>
      <c r="M351" s="712"/>
      <c r="N351" s="706" t="s">
        <v>1196</v>
      </c>
      <c r="O351" s="712">
        <v>3.2</v>
      </c>
      <c r="P351" s="708" t="s">
        <v>1953</v>
      </c>
      <c r="Q351" s="714"/>
      <c r="R351" s="708">
        <v>25</v>
      </c>
      <c r="S351" s="708" t="s">
        <v>8217</v>
      </c>
      <c r="T351" s="715" t="str">
        <f t="shared" si="70"/>
        <v>EK5954871 Corp</v>
      </c>
      <c r="U351" s="716" t="e">
        <f ca="1">_xll.BDP($T351,$U$1)</f>
        <v>#NAME?</v>
      </c>
      <c r="V351" s="715">
        <f t="shared" si="71"/>
        <v>11</v>
      </c>
      <c r="W351" s="715">
        <f t="shared" si="72"/>
        <v>46</v>
      </c>
      <c r="X351" s="717" t="e">
        <f ca="1">_xll.BDP($T351,X$1)</f>
        <v>#NAME?</v>
      </c>
      <c r="Y351" s="717" t="e">
        <f ca="1">_xll.BDP($T351,$Y$1)</f>
        <v>#NAME?</v>
      </c>
      <c r="Z351" s="717" t="e">
        <f ca="1">_xll.BDP($T351,Z$1)</f>
        <v>#NAME?</v>
      </c>
      <c r="AA351" s="718" t="e">
        <f ca="1">IF(Z351="FLOATING",J351,(_xll.BDP($T351,AA$1)/100))</f>
        <v>#NAME?</v>
      </c>
      <c r="AB351" s="719" t="e">
        <f ca="1">_xll.BDP(T351,$AB$1)</f>
        <v>#NAME?</v>
      </c>
      <c r="AC351" s="720" t="e">
        <f ca="1">_xll.BDP($T351,AC$1)</f>
        <v>#NAME?</v>
      </c>
      <c r="AD351" s="719" t="e">
        <f ca="1">_xll.BDP($T351,AD$1)</f>
        <v>#NAME?</v>
      </c>
      <c r="AE351" s="715" t="e">
        <f ca="1">_xll.BDP($T351,AE$1)</f>
        <v>#NAME?</v>
      </c>
      <c r="AF351" s="719" t="e">
        <f ca="1">_xll.BDP($T351,AF$1)</f>
        <v>#NAME?</v>
      </c>
      <c r="AG351" s="719" t="e">
        <f ca="1">VLOOKUP(AE351,Values!$A$1:$C$12,2,FALSE)</f>
        <v>#NAME?</v>
      </c>
      <c r="AH351" s="716" t="e">
        <f ca="1">_xll.BDP($T351,$AH$1)</f>
        <v>#NAME?</v>
      </c>
      <c r="AI351" s="716" t="e">
        <f ca="1">_xll.BDP($T351,$AI$1)</f>
        <v>#NAME?</v>
      </c>
      <c r="AJ351" s="716" t="e">
        <f ca="1">_xll.BDP($T351,$AJ$1)</f>
        <v>#NAME?</v>
      </c>
      <c r="AK351" s="721" t="e">
        <f ca="1">VLOOKUP(AJ351,Values!$E$2:$F$8,2,)</f>
        <v>#NAME?</v>
      </c>
      <c r="AL351" s="719" t="e">
        <f ca="1">_xll.BDP($T351,$AL$1)</f>
        <v>#NAME?</v>
      </c>
      <c r="AM351" s="719" t="e">
        <f ca="1">_xll.BDP($T351,$AM$1)</f>
        <v>#NAME?</v>
      </c>
      <c r="AN351" s="719" t="e">
        <f ca="1">_xll.BDP($T351,$AN$1)</f>
        <v>#NAME?</v>
      </c>
      <c r="AO351" s="719" t="str">
        <f t="shared" si="73"/>
        <v>3yr</v>
      </c>
      <c r="AP351" s="775" t="e">
        <f ca="1">_xll.BDP(T351,"YRS_TO_MTY_ISSUE")</f>
        <v>#NAME?</v>
      </c>
      <c r="AQ351" s="775">
        <f t="shared" si="74"/>
        <v>3</v>
      </c>
      <c r="AR351" s="775">
        <v>3</v>
      </c>
      <c r="AS351" s="719" t="e">
        <f ca="1">_xll.BDP($T351,AS$1)</f>
        <v>#NAME?</v>
      </c>
      <c r="AT351" s="719" t="e">
        <f ca="1">_xll.BDP(T351,$AT$1)</f>
        <v>#NAME?</v>
      </c>
      <c r="AU351" s="719" t="e">
        <f ca="1">_xll.BDP(T351,$AU$1)</f>
        <v>#NAME?</v>
      </c>
      <c r="AV351" s="719" t="e">
        <f ca="1">_xll.BDP($T351,AV$1)</f>
        <v>#NAME?</v>
      </c>
      <c r="AW351" s="719" t="e">
        <f t="shared" ca="1" si="75"/>
        <v>#NAME?</v>
      </c>
      <c r="AX351" s="719" t="e">
        <f ca="1">_xll.BDP(T351,$AX$1)</f>
        <v>#NAME?</v>
      </c>
      <c r="AY351" s="719" t="e">
        <f t="shared" ca="1" si="76"/>
        <v>#NAME?</v>
      </c>
      <c r="AZ351" s="719" t="e">
        <f t="shared" ca="1" si="77"/>
        <v>#NAME?</v>
      </c>
      <c r="BA351" s="719" t="e">
        <f ca="1">VLOOKUP(X351,Values!$H$2:$I$15,2,FALSE)</f>
        <v>#NAME?</v>
      </c>
    </row>
    <row r="352" spans="1:53" s="706" customFormat="1" ht="13.8" x14ac:dyDescent="0.3">
      <c r="A352" s="707">
        <v>41953</v>
      </c>
      <c r="B352" s="915" t="s">
        <v>8175</v>
      </c>
      <c r="C352" s="916" t="s">
        <v>87</v>
      </c>
      <c r="D352" s="709">
        <v>600</v>
      </c>
      <c r="E352" s="708" t="s">
        <v>224</v>
      </c>
      <c r="F352" s="710">
        <v>44514</v>
      </c>
      <c r="G352" s="711" t="s">
        <v>3710</v>
      </c>
      <c r="H352" s="712" t="s">
        <v>248</v>
      </c>
      <c r="I352" s="713" t="s">
        <v>2325</v>
      </c>
      <c r="J352" s="761" t="s">
        <v>249</v>
      </c>
      <c r="K352" s="712">
        <v>-5</v>
      </c>
      <c r="L352" s="714"/>
      <c r="M352" s="712"/>
      <c r="N352" s="706" t="s">
        <v>382</v>
      </c>
      <c r="O352" s="712">
        <v>2.5</v>
      </c>
      <c r="P352" s="708" t="s">
        <v>1973</v>
      </c>
      <c r="Q352" s="714"/>
      <c r="R352" s="708">
        <v>22</v>
      </c>
      <c r="S352" s="708" t="s">
        <v>8216</v>
      </c>
      <c r="T352" s="715" t="str">
        <f t="shared" si="70"/>
        <v>EK5955530 Corp</v>
      </c>
      <c r="U352" s="716" t="e">
        <f ca="1">_xll.BDP($T352,$U$1)</f>
        <v>#NAME?</v>
      </c>
      <c r="V352" s="715">
        <f t="shared" si="71"/>
        <v>11</v>
      </c>
      <c r="W352" s="715">
        <f t="shared" si="72"/>
        <v>46</v>
      </c>
      <c r="X352" s="717" t="e">
        <f ca="1">_xll.BDP($T352,X$1)</f>
        <v>#NAME?</v>
      </c>
      <c r="Y352" s="717" t="e">
        <f ca="1">_xll.BDP($T352,$Y$1)</f>
        <v>#NAME?</v>
      </c>
      <c r="Z352" s="717" t="e">
        <f ca="1">_xll.BDP($T352,Z$1)</f>
        <v>#NAME?</v>
      </c>
      <c r="AA352" s="718" t="e">
        <f ca="1">IF(Z352="FLOATING",J352,(_xll.BDP($T352,AA$1)/100))</f>
        <v>#NAME?</v>
      </c>
      <c r="AB352" s="719" t="e">
        <f ca="1">_xll.BDP(T352,$AB$1)</f>
        <v>#NAME?</v>
      </c>
      <c r="AC352" s="720" t="e">
        <f ca="1">_xll.BDP($T352,AC$1)</f>
        <v>#NAME?</v>
      </c>
      <c r="AD352" s="719" t="e">
        <f ca="1">_xll.BDP($T352,AD$1)</f>
        <v>#NAME?</v>
      </c>
      <c r="AE352" s="715" t="e">
        <f ca="1">_xll.BDP($T352,AE$1)</f>
        <v>#NAME?</v>
      </c>
      <c r="AF352" s="719" t="e">
        <f ca="1">_xll.BDP($T352,AF$1)</f>
        <v>#NAME?</v>
      </c>
      <c r="AG352" s="719" t="e">
        <f ca="1">VLOOKUP(AE352,Values!$A$1:$C$12,2,FALSE)</f>
        <v>#NAME?</v>
      </c>
      <c r="AH352" s="716" t="e">
        <f ca="1">_xll.BDP($T352,$AH$1)</f>
        <v>#NAME?</v>
      </c>
      <c r="AI352" s="716" t="e">
        <f ca="1">_xll.BDP($T352,$AI$1)</f>
        <v>#NAME?</v>
      </c>
      <c r="AJ352" s="716" t="e">
        <f ca="1">_xll.BDP($T352,$AJ$1)</f>
        <v>#NAME?</v>
      </c>
      <c r="AK352" s="721" t="e">
        <f ca="1">VLOOKUP(AJ352,Values!$E$2:$F$8,2,)</f>
        <v>#NAME?</v>
      </c>
      <c r="AL352" s="719" t="e">
        <f ca="1">_xll.BDP($T352,$AL$1)</f>
        <v>#NAME?</v>
      </c>
      <c r="AM352" s="719" t="e">
        <f ca="1">_xll.BDP($T352,$AM$1)</f>
        <v>#NAME?</v>
      </c>
      <c r="AN352" s="719" t="e">
        <f ca="1">_xll.BDP($T352,$AN$1)</f>
        <v>#NAME?</v>
      </c>
      <c r="AO352" s="719" t="str">
        <f t="shared" si="73"/>
        <v>7yr</v>
      </c>
      <c r="AP352" s="775" t="e">
        <f ca="1">_xll.BDP(T352,"YRS_TO_MTY_ISSUE")</f>
        <v>#NAME?</v>
      </c>
      <c r="AQ352" s="775">
        <f t="shared" si="74"/>
        <v>7</v>
      </c>
      <c r="AR352" s="775">
        <v>7</v>
      </c>
      <c r="AS352" s="719" t="e">
        <f ca="1">_xll.BDP($T352,AS$1)</f>
        <v>#NAME?</v>
      </c>
      <c r="AT352" s="719" t="e">
        <f ca="1">_xll.BDP(T352,$AT$1)</f>
        <v>#NAME?</v>
      </c>
      <c r="AU352" s="719" t="e">
        <f ca="1">_xll.BDP(T352,$AU$1)</f>
        <v>#NAME?</v>
      </c>
      <c r="AV352" s="719" t="e">
        <f ca="1">_xll.BDP($T352,AV$1)</f>
        <v>#NAME?</v>
      </c>
      <c r="AW352" s="719" t="e">
        <f t="shared" ca="1" si="75"/>
        <v>#NAME?</v>
      </c>
      <c r="AX352" s="719" t="e">
        <f ca="1">_xll.BDP(T352,$AX$1)</f>
        <v>#NAME?</v>
      </c>
      <c r="AY352" s="719" t="e">
        <f t="shared" ca="1" si="76"/>
        <v>#NAME?</v>
      </c>
      <c r="AZ352" s="719" t="e">
        <f t="shared" ca="1" si="77"/>
        <v>#NAME?</v>
      </c>
      <c r="BA352" s="719" t="e">
        <f ca="1">VLOOKUP(X352,Values!$H$2:$I$15,2,FALSE)</f>
        <v>#NAME?</v>
      </c>
    </row>
    <row r="353" spans="1:53" s="706" customFormat="1" ht="13.8" x14ac:dyDescent="0.3">
      <c r="A353" s="707">
        <v>41953</v>
      </c>
      <c r="B353" s="915" t="s">
        <v>8176</v>
      </c>
      <c r="C353" s="916" t="s">
        <v>87</v>
      </c>
      <c r="D353" s="709">
        <v>850</v>
      </c>
      <c r="E353" s="708" t="s">
        <v>66</v>
      </c>
      <c r="F353" s="710">
        <v>45610</v>
      </c>
      <c r="G353" s="711" t="s">
        <v>3710</v>
      </c>
      <c r="H353" s="712" t="s">
        <v>1460</v>
      </c>
      <c r="I353" s="713" t="s">
        <v>883</v>
      </c>
      <c r="J353" s="761" t="s">
        <v>884</v>
      </c>
      <c r="K353" s="712">
        <v>-7.5</v>
      </c>
      <c r="L353" s="714"/>
      <c r="M353" s="712"/>
      <c r="N353" s="706" t="s">
        <v>1420</v>
      </c>
      <c r="O353" s="712">
        <v>2.4700000000000002</v>
      </c>
      <c r="P353" s="708" t="s">
        <v>1973</v>
      </c>
      <c r="Q353" s="714"/>
      <c r="R353" s="708">
        <v>22</v>
      </c>
      <c r="S353" s="708" t="s">
        <v>8214</v>
      </c>
      <c r="T353" s="715" t="str">
        <f t="shared" si="70"/>
        <v>EK5955597 Corp</v>
      </c>
      <c r="U353" s="716" t="e">
        <f ca="1">_xll.BDP($T353,$U$1)</f>
        <v>#NAME?</v>
      </c>
      <c r="V353" s="715">
        <f t="shared" si="71"/>
        <v>11</v>
      </c>
      <c r="W353" s="715">
        <f t="shared" si="72"/>
        <v>46</v>
      </c>
      <c r="X353" s="717" t="e">
        <f ca="1">_xll.BDP($T353,X$1)</f>
        <v>#NAME?</v>
      </c>
      <c r="Y353" s="717" t="e">
        <f ca="1">_xll.BDP($T353,$Y$1)</f>
        <v>#NAME?</v>
      </c>
      <c r="Z353" s="717" t="e">
        <f ca="1">_xll.BDP($T353,Z$1)</f>
        <v>#NAME?</v>
      </c>
      <c r="AA353" s="718" t="e">
        <f ca="1">IF(Z353="FLOATING",J353,(_xll.BDP($T353,AA$1)/100))</f>
        <v>#NAME?</v>
      </c>
      <c r="AB353" s="719" t="e">
        <f ca="1">_xll.BDP(T353,$AB$1)</f>
        <v>#NAME?</v>
      </c>
      <c r="AC353" s="720" t="e">
        <f ca="1">_xll.BDP($T353,AC$1)</f>
        <v>#NAME?</v>
      </c>
      <c r="AD353" s="719" t="e">
        <f ca="1">_xll.BDP($T353,AD$1)</f>
        <v>#NAME?</v>
      </c>
      <c r="AE353" s="715" t="e">
        <f ca="1">_xll.BDP($T353,AE$1)</f>
        <v>#NAME?</v>
      </c>
      <c r="AF353" s="719" t="e">
        <f ca="1">_xll.BDP($T353,AF$1)</f>
        <v>#NAME?</v>
      </c>
      <c r="AG353" s="719" t="e">
        <f ca="1">VLOOKUP(AE353,Values!$A$1:$C$12,2,FALSE)</f>
        <v>#NAME?</v>
      </c>
      <c r="AH353" s="716" t="e">
        <f ca="1">_xll.BDP($T353,$AH$1)</f>
        <v>#NAME?</v>
      </c>
      <c r="AI353" s="716" t="e">
        <f ca="1">_xll.BDP($T353,$AI$1)</f>
        <v>#NAME?</v>
      </c>
      <c r="AJ353" s="716" t="e">
        <f ca="1">_xll.BDP($T353,$AJ$1)</f>
        <v>#NAME?</v>
      </c>
      <c r="AK353" s="721" t="e">
        <f ca="1">VLOOKUP(AJ353,Values!$E$2:$F$8,2,)</f>
        <v>#NAME?</v>
      </c>
      <c r="AL353" s="719" t="e">
        <f ca="1">_xll.BDP($T353,$AL$1)</f>
        <v>#NAME?</v>
      </c>
      <c r="AM353" s="719" t="e">
        <f ca="1">_xll.BDP($T353,$AM$1)</f>
        <v>#NAME?</v>
      </c>
      <c r="AN353" s="719" t="e">
        <f ca="1">_xll.BDP($T353,$AN$1)</f>
        <v>#NAME?</v>
      </c>
      <c r="AO353" s="719" t="str">
        <f t="shared" si="73"/>
        <v>10yr</v>
      </c>
      <c r="AP353" s="775" t="e">
        <f ca="1">_xll.BDP(T353,"YRS_TO_MTY_ISSUE")</f>
        <v>#NAME?</v>
      </c>
      <c r="AQ353" s="775">
        <f t="shared" si="74"/>
        <v>10</v>
      </c>
      <c r="AR353" s="775">
        <v>10</v>
      </c>
      <c r="AS353" s="719" t="e">
        <f ca="1">_xll.BDP($T353,AS$1)</f>
        <v>#NAME?</v>
      </c>
      <c r="AT353" s="719" t="e">
        <f ca="1">_xll.BDP(T353,$AT$1)</f>
        <v>#NAME?</v>
      </c>
      <c r="AU353" s="719" t="e">
        <f ca="1">_xll.BDP(T353,$AU$1)</f>
        <v>#NAME?</v>
      </c>
      <c r="AV353" s="719" t="e">
        <f ca="1">_xll.BDP($T353,AV$1)</f>
        <v>#NAME?</v>
      </c>
      <c r="AW353" s="719" t="e">
        <f t="shared" ca="1" si="75"/>
        <v>#NAME?</v>
      </c>
      <c r="AX353" s="719" t="e">
        <f ca="1">_xll.BDP(T353,$AX$1)</f>
        <v>#NAME?</v>
      </c>
      <c r="AY353" s="719" t="e">
        <f t="shared" ca="1" si="76"/>
        <v>#NAME?</v>
      </c>
      <c r="AZ353" s="719" t="e">
        <f t="shared" ca="1" si="77"/>
        <v>#NAME?</v>
      </c>
      <c r="BA353" s="719" t="e">
        <f ca="1">VLOOKUP(X353,Values!$H$2:$I$15,2,FALSE)</f>
        <v>#NAME?</v>
      </c>
    </row>
    <row r="354" spans="1:53" s="706" customFormat="1" ht="13.8" x14ac:dyDescent="0.3">
      <c r="A354" s="707">
        <v>41953</v>
      </c>
      <c r="B354" s="915" t="s">
        <v>8177</v>
      </c>
      <c r="C354" s="916" t="s">
        <v>87</v>
      </c>
      <c r="D354" s="709">
        <v>800</v>
      </c>
      <c r="E354" s="708" t="s">
        <v>2331</v>
      </c>
      <c r="F354" s="710">
        <v>49262</v>
      </c>
      <c r="G354" s="711" t="s">
        <v>3710</v>
      </c>
      <c r="H354" s="712" t="s">
        <v>1747</v>
      </c>
      <c r="I354" s="713" t="s">
        <v>3798</v>
      </c>
      <c r="J354" s="761" t="s">
        <v>3799</v>
      </c>
      <c r="K354" s="712">
        <v>-10</v>
      </c>
      <c r="L354" s="714"/>
      <c r="M354" s="712"/>
      <c r="N354" s="706" t="s">
        <v>85</v>
      </c>
      <c r="O354" s="712">
        <v>2.25</v>
      </c>
      <c r="P354" s="708" t="s">
        <v>8178</v>
      </c>
      <c r="Q354" s="714"/>
      <c r="R354" s="708">
        <v>22.5</v>
      </c>
      <c r="S354" s="708" t="s">
        <v>8215</v>
      </c>
      <c r="T354" s="715" t="str">
        <f t="shared" si="70"/>
        <v>EK5956074 Corp</v>
      </c>
      <c r="U354" s="716" t="e">
        <f ca="1">_xll.BDP($T354,$U$1)</f>
        <v>#NAME?</v>
      </c>
      <c r="V354" s="715">
        <f t="shared" si="71"/>
        <v>11</v>
      </c>
      <c r="W354" s="715">
        <f t="shared" si="72"/>
        <v>46</v>
      </c>
      <c r="X354" s="717" t="e">
        <f ca="1">_xll.BDP($T354,X$1)</f>
        <v>#NAME?</v>
      </c>
      <c r="Y354" s="717" t="e">
        <f ca="1">_xll.BDP($T354,$Y$1)</f>
        <v>#NAME?</v>
      </c>
      <c r="Z354" s="717" t="e">
        <f ca="1">_xll.BDP($T354,Z$1)</f>
        <v>#NAME?</v>
      </c>
      <c r="AA354" s="718" t="e">
        <f ca="1">IF(Z354="FLOATING",J354,(_xll.BDP($T354,AA$1)/100))</f>
        <v>#NAME?</v>
      </c>
      <c r="AB354" s="719" t="e">
        <f ca="1">_xll.BDP(T354,$AB$1)</f>
        <v>#NAME?</v>
      </c>
      <c r="AC354" s="720" t="e">
        <f ca="1">_xll.BDP($T354,AC$1)</f>
        <v>#NAME?</v>
      </c>
      <c r="AD354" s="719" t="e">
        <f ca="1">_xll.BDP($T354,AD$1)</f>
        <v>#NAME?</v>
      </c>
      <c r="AE354" s="715" t="e">
        <f ca="1">_xll.BDP($T354,AE$1)</f>
        <v>#NAME?</v>
      </c>
      <c r="AF354" s="719" t="e">
        <f ca="1">_xll.BDP($T354,AF$1)</f>
        <v>#NAME?</v>
      </c>
      <c r="AG354" s="719" t="e">
        <f ca="1">VLOOKUP(AE354,Values!$A$1:$C$12,2,FALSE)</f>
        <v>#NAME?</v>
      </c>
      <c r="AH354" s="716" t="e">
        <f ca="1">_xll.BDP($T354,$AH$1)</f>
        <v>#NAME?</v>
      </c>
      <c r="AI354" s="716" t="e">
        <f ca="1">_xll.BDP($T354,$AI$1)</f>
        <v>#NAME?</v>
      </c>
      <c r="AJ354" s="716" t="e">
        <f ca="1">_xll.BDP($T354,$AJ$1)</f>
        <v>#NAME?</v>
      </c>
      <c r="AK354" s="721" t="e">
        <f ca="1">VLOOKUP(AJ354,Values!$E$2:$F$8,2,)</f>
        <v>#NAME?</v>
      </c>
      <c r="AL354" s="719" t="e">
        <f ca="1">_xll.BDP($T354,$AL$1)</f>
        <v>#NAME?</v>
      </c>
      <c r="AM354" s="719" t="e">
        <f ca="1">_xll.BDP($T354,$AM$1)</f>
        <v>#NAME?</v>
      </c>
      <c r="AN354" s="719" t="e">
        <f ca="1">_xll.BDP($T354,$AN$1)</f>
        <v>#NAME?</v>
      </c>
      <c r="AO354" s="719" t="str">
        <f t="shared" si="73"/>
        <v>20yr</v>
      </c>
      <c r="AP354" s="775" t="e">
        <f ca="1">_xll.BDP(T354,"YRS_TO_MTY_ISSUE")</f>
        <v>#NAME?</v>
      </c>
      <c r="AQ354" s="775">
        <f t="shared" si="74"/>
        <v>20</v>
      </c>
      <c r="AR354" s="775">
        <v>20</v>
      </c>
      <c r="AS354" s="719" t="e">
        <f ca="1">_xll.BDP($T354,AS$1)</f>
        <v>#NAME?</v>
      </c>
      <c r="AT354" s="719" t="e">
        <f ca="1">_xll.BDP(T354,$AT$1)</f>
        <v>#NAME?</v>
      </c>
      <c r="AU354" s="719" t="e">
        <f ca="1">_xll.BDP(T354,$AU$1)</f>
        <v>#NAME?</v>
      </c>
      <c r="AV354" s="719" t="e">
        <f ca="1">_xll.BDP($T354,AV$1)</f>
        <v>#NAME?</v>
      </c>
      <c r="AW354" s="719" t="e">
        <f t="shared" ca="1" si="75"/>
        <v>#NAME?</v>
      </c>
      <c r="AX354" s="719" t="e">
        <f ca="1">_xll.BDP(T354,$AX$1)</f>
        <v>#NAME?</v>
      </c>
      <c r="AY354" s="719" t="e">
        <f t="shared" ca="1" si="76"/>
        <v>#NAME?</v>
      </c>
      <c r="AZ354" s="719" t="e">
        <f t="shared" ca="1" si="77"/>
        <v>#NAME?</v>
      </c>
      <c r="BA354" s="719" t="e">
        <f ca="1">VLOOKUP(X354,Values!$H$2:$I$15,2,FALSE)</f>
        <v>#NAME?</v>
      </c>
    </row>
    <row r="355" spans="1:53" s="706" customFormat="1" ht="13.8" x14ac:dyDescent="0.3">
      <c r="A355" s="707">
        <v>41953</v>
      </c>
      <c r="B355" s="915" t="s">
        <v>8179</v>
      </c>
      <c r="C355" s="916" t="s">
        <v>11</v>
      </c>
      <c r="D355" s="709">
        <v>250</v>
      </c>
      <c r="E355" s="708" t="s">
        <v>501</v>
      </c>
      <c r="F355" s="710">
        <v>52932</v>
      </c>
      <c r="G355" s="711" t="s">
        <v>6853</v>
      </c>
      <c r="H355" s="712" t="s">
        <v>8180</v>
      </c>
      <c r="I355" s="713" t="s">
        <v>3902</v>
      </c>
      <c r="J355" s="761" t="s">
        <v>3903</v>
      </c>
      <c r="K355" s="712">
        <v>-9.5</v>
      </c>
      <c r="L355" s="714"/>
      <c r="M355" s="712"/>
      <c r="N355" s="706" t="s">
        <v>391</v>
      </c>
      <c r="O355" s="712">
        <v>2</v>
      </c>
      <c r="P355" s="708" t="s">
        <v>8181</v>
      </c>
      <c r="Q355" s="714"/>
      <c r="R355" s="708">
        <v>3.5</v>
      </c>
      <c r="S355" s="708" t="s">
        <v>8218</v>
      </c>
      <c r="T355" s="715" t="str">
        <f t="shared" si="70"/>
        <v>EK5956132 Corp</v>
      </c>
      <c r="U355" s="716" t="e">
        <f ca="1">_xll.BDP($T355,$U$1)</f>
        <v>#NAME?</v>
      </c>
      <c r="V355" s="715">
        <f t="shared" si="71"/>
        <v>11</v>
      </c>
      <c r="W355" s="715">
        <f t="shared" si="72"/>
        <v>46</v>
      </c>
      <c r="X355" s="717" t="e">
        <f ca="1">_xll.BDP($T355,X$1)</f>
        <v>#NAME?</v>
      </c>
      <c r="Y355" s="717" t="e">
        <f ca="1">_xll.BDP($T355,$Y$1)</f>
        <v>#NAME?</v>
      </c>
      <c r="Z355" s="717" t="e">
        <f ca="1">_xll.BDP($T355,Z$1)</f>
        <v>#NAME?</v>
      </c>
      <c r="AA355" s="718" t="e">
        <f ca="1">IF(Z355="FLOATING",J355,(_xll.BDP($T355,AA$1)/100))</f>
        <v>#NAME?</v>
      </c>
      <c r="AB355" s="719" t="e">
        <f ca="1">_xll.BDP(T355,$AB$1)</f>
        <v>#NAME?</v>
      </c>
      <c r="AC355" s="720" t="e">
        <f ca="1">_xll.BDP($T355,AC$1)</f>
        <v>#NAME?</v>
      </c>
      <c r="AD355" s="719" t="e">
        <f ca="1">_xll.BDP($T355,AD$1)</f>
        <v>#NAME?</v>
      </c>
      <c r="AE355" s="715" t="e">
        <f ca="1">_xll.BDP($T355,AE$1)</f>
        <v>#NAME?</v>
      </c>
      <c r="AF355" s="719" t="e">
        <f ca="1">_xll.BDP($T355,AF$1)</f>
        <v>#NAME?</v>
      </c>
      <c r="AG355" s="719" t="e">
        <f ca="1">VLOOKUP(AE355,Values!$A$1:$C$12,2,FALSE)</f>
        <v>#NAME?</v>
      </c>
      <c r="AH355" s="716" t="e">
        <f ca="1">_xll.BDP($T355,$AH$1)</f>
        <v>#NAME?</v>
      </c>
      <c r="AI355" s="716" t="e">
        <f ca="1">_xll.BDP($T355,$AI$1)</f>
        <v>#NAME?</v>
      </c>
      <c r="AJ355" s="716" t="e">
        <f ca="1">_xll.BDP($T355,$AJ$1)</f>
        <v>#NAME?</v>
      </c>
      <c r="AK355" s="721" t="e">
        <f ca="1">VLOOKUP(AJ355,Values!$E$2:$F$8,2,)</f>
        <v>#NAME?</v>
      </c>
      <c r="AL355" s="719" t="e">
        <f ca="1">_xll.BDP($T355,$AL$1)</f>
        <v>#NAME?</v>
      </c>
      <c r="AM355" s="719" t="e">
        <f ca="1">_xll.BDP($T355,$AM$1)</f>
        <v>#NAME?</v>
      </c>
      <c r="AN355" s="719" t="e">
        <f ca="1">_xll.BDP($T355,$AN$1)</f>
        <v>#NAME?</v>
      </c>
      <c r="AO355" s="719" t="str">
        <f t="shared" si="73"/>
        <v xml:space="preserve">30yr  </v>
      </c>
      <c r="AP355" s="775" t="e">
        <f ca="1">_xll.BDP(T355,"YRS_TO_MTY_ISSUE")</f>
        <v>#NAME?</v>
      </c>
      <c r="AQ355" s="775">
        <f t="shared" si="74"/>
        <v>30</v>
      </c>
      <c r="AR355" s="775">
        <v>30</v>
      </c>
      <c r="AS355" s="719" t="e">
        <f ca="1">_xll.BDP($T355,AS$1)</f>
        <v>#NAME?</v>
      </c>
      <c r="AT355" s="719" t="e">
        <f ca="1">_xll.BDP(T355,$AT$1)</f>
        <v>#NAME?</v>
      </c>
      <c r="AU355" s="719" t="e">
        <f ca="1">_xll.BDP(T355,$AU$1)</f>
        <v>#NAME?</v>
      </c>
      <c r="AV355" s="719" t="e">
        <f ca="1">_xll.BDP($T355,AV$1)</f>
        <v>#NAME?</v>
      </c>
      <c r="AW355" s="719" t="e">
        <f t="shared" ca="1" si="75"/>
        <v>#NAME?</v>
      </c>
      <c r="AX355" s="719" t="e">
        <f ca="1">_xll.BDP(T355,$AX$1)</f>
        <v>#NAME?</v>
      </c>
      <c r="AY355" s="719" t="e">
        <f t="shared" ca="1" si="76"/>
        <v>#NAME?</v>
      </c>
      <c r="AZ355" s="719" t="e">
        <f t="shared" ca="1" si="77"/>
        <v>#NAME?</v>
      </c>
      <c r="BA355" s="719" t="e">
        <f ca="1">VLOOKUP(X355,Values!$H$2:$I$15,2,FALSE)</f>
        <v>#NAME?</v>
      </c>
    </row>
    <row r="356" spans="1:53" s="706" customFormat="1" ht="13.8" x14ac:dyDescent="0.3">
      <c r="A356" s="707">
        <v>41950</v>
      </c>
      <c r="B356" s="915" t="s">
        <v>8100</v>
      </c>
      <c r="C356" s="916" t="s">
        <v>1969</v>
      </c>
      <c r="D356" s="709">
        <v>450</v>
      </c>
      <c r="E356" s="708" t="s">
        <v>37</v>
      </c>
      <c r="F356" s="710">
        <v>43784</v>
      </c>
      <c r="G356" s="711" t="s">
        <v>7235</v>
      </c>
      <c r="H356" s="712" t="s">
        <v>151</v>
      </c>
      <c r="I356" s="713" t="s">
        <v>1991</v>
      </c>
      <c r="J356" s="761" t="s">
        <v>1254</v>
      </c>
      <c r="K356" s="712">
        <v>-15</v>
      </c>
      <c r="L356" s="714"/>
      <c r="M356" s="712"/>
      <c r="N356" s="706" t="s">
        <v>7768</v>
      </c>
      <c r="O356" s="712">
        <v>2.78</v>
      </c>
      <c r="P356" s="708" t="s">
        <v>1890</v>
      </c>
      <c r="Q356" s="714"/>
      <c r="R356" s="708">
        <v>5</v>
      </c>
      <c r="S356" s="708" t="s">
        <v>8105</v>
      </c>
      <c r="T356" s="573">
        <f>MONTH(A356)</f>
        <v>11</v>
      </c>
      <c r="U356" s="716" t="e">
        <f ca="1">_xll.BDP($T356,$U$1)</f>
        <v>#NAME?</v>
      </c>
      <c r="V356" s="715">
        <f>MONTH(A356)</f>
        <v>11</v>
      </c>
      <c r="W356" s="715">
        <f>WEEKNUM(A356,1)</f>
        <v>45</v>
      </c>
      <c r="X356" s="717" t="e">
        <f ca="1">_xll.BDP($T356,X$1)</f>
        <v>#NAME?</v>
      </c>
      <c r="Y356" s="717" t="e">
        <f ca="1">_xll.BDP($T356,$Y$1)</f>
        <v>#NAME?</v>
      </c>
      <c r="Z356" s="717" t="e">
        <f ca="1">_xll.BDP($T356,Z$1)</f>
        <v>#NAME?</v>
      </c>
      <c r="AA356" s="718" t="e">
        <f ca="1">IF(Z356="FLOATING",J356,(_xll.BDP($T356,AA$1)/100))</f>
        <v>#NAME?</v>
      </c>
      <c r="AB356" s="719" t="e">
        <f ca="1">_xll.BDP(T356,$AB$1)</f>
        <v>#NAME?</v>
      </c>
      <c r="AC356" s="720" t="e">
        <f ca="1">_xll.BDP($T356,AC$1)</f>
        <v>#NAME?</v>
      </c>
      <c r="AD356" s="719" t="e">
        <f ca="1">_xll.BDP($T356,AD$1)</f>
        <v>#NAME?</v>
      </c>
      <c r="AE356" s="715" t="e">
        <f ca="1">_xll.BDP($T356,AE$1)</f>
        <v>#NAME?</v>
      </c>
      <c r="AF356" s="719" t="e">
        <f ca="1">_xll.BDP($T356,AF$1)</f>
        <v>#NAME?</v>
      </c>
      <c r="AG356" s="719" t="e">
        <f ca="1">VLOOKUP(AE356,Values!$A$1:$C$12,2,FALSE)</f>
        <v>#NAME?</v>
      </c>
      <c r="AH356" s="716" t="e">
        <f ca="1">_xll.BDP($T356,$AH$1)</f>
        <v>#NAME?</v>
      </c>
      <c r="AI356" s="716" t="e">
        <f ca="1">_xll.BDP($T356,$AI$1)</f>
        <v>#NAME?</v>
      </c>
      <c r="AJ356" s="716" t="e">
        <f ca="1">_xll.BDP($T356,$AJ$1)</f>
        <v>#NAME?</v>
      </c>
      <c r="AK356" s="721" t="e">
        <f ca="1">VLOOKUP(AJ356,Values!$E$2:$F$8,2,)</f>
        <v>#NAME?</v>
      </c>
      <c r="AL356" s="719" t="e">
        <f ca="1">_xll.BDP($T356,$AL$1)</f>
        <v>#NAME?</v>
      </c>
      <c r="AM356" s="719" t="e">
        <f ca="1">_xll.BDP($T356,$AM$1)</f>
        <v>#NAME?</v>
      </c>
      <c r="AN356" s="719" t="e">
        <f ca="1">_xll.BDP($T356,$AN$1)</f>
        <v>#NAME?</v>
      </c>
      <c r="AO356" s="719" t="str">
        <f>E356</f>
        <v>5yr</v>
      </c>
      <c r="AP356" s="775" t="e">
        <f ca="1">_xll.BDP(T356,"YRS_TO_MTY_ISSUE")</f>
        <v>#NAME?</v>
      </c>
      <c r="AQ356" s="775">
        <f>YEAR(F356)-YEAR(A356)</f>
        <v>5</v>
      </c>
      <c r="AR356" s="775">
        <v>5</v>
      </c>
      <c r="AS356" s="719" t="e">
        <f ca="1">_xll.BDP($T356,AS$1)</f>
        <v>#NAME?</v>
      </c>
      <c r="AT356" s="719" t="e">
        <f ca="1">_xll.BDP(T356,$AT$1)</f>
        <v>#NAME?</v>
      </c>
      <c r="AU356" s="719" t="e">
        <f ca="1">_xll.BDP(T356,$AU$1)</f>
        <v>#NAME?</v>
      </c>
      <c r="AV356" s="719" t="e">
        <f ca="1">_xll.BDP($T356,AV$1)</f>
        <v>#NAME?</v>
      </c>
      <c r="AW356" s="719" t="e">
        <f ca="1">AV356-AS356</f>
        <v>#NAME?</v>
      </c>
      <c r="AX356" s="719" t="e">
        <f ca="1">_xll.BDP(T356,$AX$1)</f>
        <v>#NAME?</v>
      </c>
      <c r="AY356" s="719" t="e">
        <f ca="1">IF(Z356="FLOATING",CONCATENATE("3mL+",ROUND(AX356,0)),CONCATENATE("G+",ROUND(AT356,0)))</f>
        <v>#NAME?</v>
      </c>
      <c r="AZ356" s="719" t="e">
        <f ca="1">IF(Z356="FLOATING",CONCATENATE("3mL+",ROUND(AX356,0)),CONCATENATE("T+",ROUND(AV356,0)))</f>
        <v>#NAME?</v>
      </c>
      <c r="BA356" s="719" t="e">
        <f ca="1">VLOOKUP(X356,Values!$H$2:$I$15,2,FALSE)</f>
        <v>#NAME?</v>
      </c>
    </row>
    <row r="357" spans="1:53" s="706" customFormat="1" ht="13.8" x14ac:dyDescent="0.3">
      <c r="A357" s="707">
        <v>41950</v>
      </c>
      <c r="B357" s="915" t="s">
        <v>8101</v>
      </c>
      <c r="C357" s="916" t="s">
        <v>1969</v>
      </c>
      <c r="D357" s="709">
        <v>400</v>
      </c>
      <c r="E357" s="708" t="s">
        <v>66</v>
      </c>
      <c r="F357" s="710">
        <v>45611</v>
      </c>
      <c r="G357" s="711" t="s">
        <v>7235</v>
      </c>
      <c r="H357" s="712" t="s">
        <v>578</v>
      </c>
      <c r="I357" s="713" t="s">
        <v>1517</v>
      </c>
      <c r="J357" s="761" t="s">
        <v>1044</v>
      </c>
      <c r="K357" s="712">
        <v>-15</v>
      </c>
      <c r="L357" s="714"/>
      <c r="M357" s="712"/>
      <c r="N357" s="706" t="s">
        <v>8098</v>
      </c>
      <c r="O357" s="712">
        <v>3.75</v>
      </c>
      <c r="P357" s="708" t="s">
        <v>1890</v>
      </c>
      <c r="Q357" s="714"/>
      <c r="R357" s="708">
        <v>5</v>
      </c>
      <c r="S357" s="708" t="s">
        <v>8104</v>
      </c>
      <c r="T357" s="573">
        <f>MONTH(A357)</f>
        <v>11</v>
      </c>
      <c r="U357" s="716" t="e">
        <f ca="1">_xll.BDP($T357,$U$1)</f>
        <v>#NAME?</v>
      </c>
      <c r="V357" s="715">
        <f>MONTH(A357)</f>
        <v>11</v>
      </c>
      <c r="W357" s="715">
        <f>WEEKNUM(A357,1)</f>
        <v>45</v>
      </c>
      <c r="X357" s="717" t="e">
        <f ca="1">_xll.BDP($T357,X$1)</f>
        <v>#NAME?</v>
      </c>
      <c r="Y357" s="717" t="e">
        <f ca="1">_xll.BDP($T357,$Y$1)</f>
        <v>#NAME?</v>
      </c>
      <c r="Z357" s="717" t="e">
        <f ca="1">_xll.BDP($T357,Z$1)</f>
        <v>#NAME?</v>
      </c>
      <c r="AA357" s="718" t="e">
        <f ca="1">IF(Z357="FLOATING",J357,(_xll.BDP($T357,AA$1)/100))</f>
        <v>#NAME?</v>
      </c>
      <c r="AB357" s="719" t="e">
        <f ca="1">_xll.BDP(T357,$AB$1)</f>
        <v>#NAME?</v>
      </c>
      <c r="AC357" s="720" t="e">
        <f ca="1">_xll.BDP($T357,AC$1)</f>
        <v>#NAME?</v>
      </c>
      <c r="AD357" s="719" t="e">
        <f ca="1">_xll.BDP($T357,AD$1)</f>
        <v>#NAME?</v>
      </c>
      <c r="AE357" s="715" t="e">
        <f ca="1">_xll.BDP($T357,AE$1)</f>
        <v>#NAME?</v>
      </c>
      <c r="AF357" s="719" t="e">
        <f ca="1">_xll.BDP($T357,AF$1)</f>
        <v>#NAME?</v>
      </c>
      <c r="AG357" s="719" t="e">
        <f ca="1">VLOOKUP(AE357,Values!$A$1:$C$12,2,FALSE)</f>
        <v>#NAME?</v>
      </c>
      <c r="AH357" s="716" t="e">
        <f ca="1">_xll.BDP($T357,$AH$1)</f>
        <v>#NAME?</v>
      </c>
      <c r="AI357" s="716" t="e">
        <f ca="1">_xll.BDP($T357,$AI$1)</f>
        <v>#NAME?</v>
      </c>
      <c r="AJ357" s="716" t="e">
        <f ca="1">_xll.BDP($T357,$AJ$1)</f>
        <v>#NAME?</v>
      </c>
      <c r="AK357" s="721" t="e">
        <f ca="1">VLOOKUP(AJ357,Values!$E$2:$F$8,2,)</f>
        <v>#NAME?</v>
      </c>
      <c r="AL357" s="719" t="e">
        <f ca="1">_xll.BDP($T357,$AL$1)</f>
        <v>#NAME?</v>
      </c>
      <c r="AM357" s="719" t="e">
        <f ca="1">_xll.BDP($T357,$AM$1)</f>
        <v>#NAME?</v>
      </c>
      <c r="AN357" s="719" t="e">
        <f ca="1">_xll.BDP($T357,$AN$1)</f>
        <v>#NAME?</v>
      </c>
      <c r="AO357" s="719" t="str">
        <f>E357</f>
        <v>10yr</v>
      </c>
      <c r="AP357" s="775" t="e">
        <f ca="1">_xll.BDP(T357,"YRS_TO_MTY_ISSUE")</f>
        <v>#NAME?</v>
      </c>
      <c r="AQ357" s="775">
        <f>YEAR(F357)-YEAR(A357)</f>
        <v>10</v>
      </c>
      <c r="AR357" s="775">
        <v>10</v>
      </c>
      <c r="AS357" s="719" t="e">
        <f ca="1">_xll.BDP($T357,AS$1)</f>
        <v>#NAME?</v>
      </c>
      <c r="AT357" s="719" t="e">
        <f ca="1">_xll.BDP(T357,$AT$1)</f>
        <v>#NAME?</v>
      </c>
      <c r="AU357" s="719" t="e">
        <f ca="1">_xll.BDP(T357,$AU$1)</f>
        <v>#NAME?</v>
      </c>
      <c r="AV357" s="719" t="e">
        <f ca="1">_xll.BDP($T357,AV$1)</f>
        <v>#NAME?</v>
      </c>
      <c r="AW357" s="719" t="e">
        <f ca="1">AV357-AS357</f>
        <v>#NAME?</v>
      </c>
      <c r="AX357" s="719" t="e">
        <f ca="1">_xll.BDP(T357,$AX$1)</f>
        <v>#NAME?</v>
      </c>
      <c r="AY357" s="719" t="e">
        <f ca="1">IF(Z357="FLOATING",CONCATENATE("3mL+",ROUND(AX357,0)),CONCATENATE("G+",ROUND(AT357,0)))</f>
        <v>#NAME?</v>
      </c>
      <c r="AZ357" s="719" t="e">
        <f ca="1">IF(Z357="FLOATING",CONCATENATE("3mL+",ROUND(AX357,0)),CONCATENATE("T+",ROUND(AV357,0)))</f>
        <v>#NAME?</v>
      </c>
      <c r="BA357" s="719" t="e">
        <f ca="1">VLOOKUP(X357,Values!$H$2:$I$15,2,FALSE)</f>
        <v>#NAME?</v>
      </c>
    </row>
    <row r="358" spans="1:53" s="706" customFormat="1" ht="13.8" x14ac:dyDescent="0.3">
      <c r="A358" s="707">
        <v>41950</v>
      </c>
      <c r="B358" s="915" t="s">
        <v>8102</v>
      </c>
      <c r="C358" s="916" t="s">
        <v>1969</v>
      </c>
      <c r="D358" s="709">
        <v>350</v>
      </c>
      <c r="E358" s="708" t="s">
        <v>117</v>
      </c>
      <c r="F358" s="710">
        <v>52916</v>
      </c>
      <c r="G358" s="711" t="s">
        <v>7235</v>
      </c>
      <c r="H358" s="712" t="s">
        <v>774</v>
      </c>
      <c r="I358" s="713" t="s">
        <v>8099</v>
      </c>
      <c r="J358" s="761" t="s">
        <v>996</v>
      </c>
      <c r="K358" s="712">
        <f>155-167.5</f>
        <v>-12.5</v>
      </c>
      <c r="L358" s="714"/>
      <c r="M358" s="712"/>
      <c r="N358" s="706" t="s">
        <v>7768</v>
      </c>
      <c r="O358" s="712">
        <v>3.57</v>
      </c>
      <c r="P358" s="708" t="s">
        <v>1900</v>
      </c>
      <c r="Q358" s="714"/>
      <c r="R358" s="708">
        <v>10</v>
      </c>
      <c r="S358" s="708" t="s">
        <v>8103</v>
      </c>
      <c r="T358" s="573">
        <f>MONTH(A358)</f>
        <v>11</v>
      </c>
      <c r="U358" s="716" t="e">
        <f ca="1">_xll.BDP($T358,$U$1)</f>
        <v>#NAME?</v>
      </c>
      <c r="V358" s="715">
        <f>MONTH(A358)</f>
        <v>11</v>
      </c>
      <c r="W358" s="715">
        <f>WEEKNUM(A358,1)</f>
        <v>45</v>
      </c>
      <c r="X358" s="717" t="e">
        <f ca="1">_xll.BDP($T358,X$1)</f>
        <v>#NAME?</v>
      </c>
      <c r="Y358" s="717" t="e">
        <f ca="1">_xll.BDP($T358,$Y$1)</f>
        <v>#NAME?</v>
      </c>
      <c r="Z358" s="717" t="e">
        <f ca="1">_xll.BDP($T358,Z$1)</f>
        <v>#NAME?</v>
      </c>
      <c r="AA358" s="718" t="e">
        <f ca="1">IF(Z358="FLOATING",J358,(_xll.BDP($T358,AA$1)/100))</f>
        <v>#NAME?</v>
      </c>
      <c r="AB358" s="719" t="e">
        <f ca="1">_xll.BDP(T358,$AB$1)</f>
        <v>#NAME?</v>
      </c>
      <c r="AC358" s="720" t="e">
        <f ca="1">_xll.BDP($T358,AC$1)</f>
        <v>#NAME?</v>
      </c>
      <c r="AD358" s="719" t="e">
        <f ca="1">_xll.BDP($T358,AD$1)</f>
        <v>#NAME?</v>
      </c>
      <c r="AE358" s="715" t="e">
        <f ca="1">_xll.BDP($T358,AE$1)</f>
        <v>#NAME?</v>
      </c>
      <c r="AF358" s="719" t="e">
        <f ca="1">_xll.BDP($T358,AF$1)</f>
        <v>#NAME?</v>
      </c>
      <c r="AG358" s="719" t="e">
        <f ca="1">VLOOKUP(AE358,Values!$A$1:$C$12,2,FALSE)</f>
        <v>#NAME?</v>
      </c>
      <c r="AH358" s="716" t="e">
        <f ca="1">_xll.BDP($T358,$AH$1)</f>
        <v>#NAME?</v>
      </c>
      <c r="AI358" s="716" t="e">
        <f ca="1">_xll.BDP($T358,$AI$1)</f>
        <v>#NAME?</v>
      </c>
      <c r="AJ358" s="716" t="e">
        <f ca="1">_xll.BDP($T358,$AJ$1)</f>
        <v>#NAME?</v>
      </c>
      <c r="AK358" s="721" t="e">
        <f ca="1">VLOOKUP(AJ358,Values!$E$2:$F$8,2,)</f>
        <v>#NAME?</v>
      </c>
      <c r="AL358" s="719" t="e">
        <f ca="1">_xll.BDP($T358,$AL$1)</f>
        <v>#NAME?</v>
      </c>
      <c r="AM358" s="719" t="e">
        <f ca="1">_xll.BDP($T358,$AM$1)</f>
        <v>#NAME?</v>
      </c>
      <c r="AN358" s="719" t="e">
        <f ca="1">_xll.BDP($T358,$AN$1)</f>
        <v>#NAME?</v>
      </c>
      <c r="AO358" s="719" t="str">
        <f>E358</f>
        <v>30yr</v>
      </c>
      <c r="AP358" s="775" t="e">
        <f ca="1">_xll.BDP(T358,"YRS_TO_MTY_ISSUE")</f>
        <v>#NAME?</v>
      </c>
      <c r="AQ358" s="775">
        <f>YEAR(F358)-YEAR(A358)</f>
        <v>30</v>
      </c>
      <c r="AR358" s="775">
        <v>30</v>
      </c>
      <c r="AS358" s="719" t="e">
        <f ca="1">_xll.BDP($T358,AS$1)</f>
        <v>#NAME?</v>
      </c>
      <c r="AT358" s="719" t="e">
        <f ca="1">_xll.BDP(T358,$AT$1)</f>
        <v>#NAME?</v>
      </c>
      <c r="AU358" s="719" t="e">
        <f ca="1">_xll.BDP(T358,$AU$1)</f>
        <v>#NAME?</v>
      </c>
      <c r="AV358" s="719" t="e">
        <f ca="1">_xll.BDP($T358,AV$1)</f>
        <v>#NAME?</v>
      </c>
      <c r="AW358" s="719" t="e">
        <f ca="1">AV358-AS358</f>
        <v>#NAME?</v>
      </c>
      <c r="AX358" s="719" t="e">
        <f ca="1">_xll.BDP(T358,$AX$1)</f>
        <v>#NAME?</v>
      </c>
      <c r="AY358" s="719" t="e">
        <f ca="1">IF(Z358="FLOATING",CONCATENATE("3mL+",ROUND(AX358,0)),CONCATENATE("G+",ROUND(AT358,0)))</f>
        <v>#NAME?</v>
      </c>
      <c r="AZ358" s="719" t="e">
        <f ca="1">IF(Z358="FLOATING",CONCATENATE("3mL+",ROUND(AX358,0)),CONCATENATE("T+",ROUND(AV358,0)))</f>
        <v>#NAME?</v>
      </c>
      <c r="BA358" s="719" t="e">
        <f ca="1">VLOOKUP(X358,Values!$H$2:$I$15,2,FALSE)</f>
        <v>#NAME?</v>
      </c>
    </row>
    <row r="359" spans="1:53" s="706" customFormat="1" ht="13.8" x14ac:dyDescent="0.3">
      <c r="A359" s="707">
        <v>41949</v>
      </c>
      <c r="B359" s="915" t="s">
        <v>8056</v>
      </c>
      <c r="C359" s="916" t="s">
        <v>218</v>
      </c>
      <c r="D359" s="709">
        <v>750</v>
      </c>
      <c r="E359" s="708" t="s">
        <v>8057</v>
      </c>
      <c r="F359" s="710">
        <v>42508</v>
      </c>
      <c r="G359" s="711" t="s">
        <v>8058</v>
      </c>
      <c r="H359" s="712" t="s">
        <v>2378</v>
      </c>
      <c r="I359" s="713" t="s">
        <v>6130</v>
      </c>
      <c r="J359" s="761" t="s">
        <v>5772</v>
      </c>
      <c r="K359" s="712">
        <v>-5</v>
      </c>
      <c r="L359" s="714"/>
      <c r="M359" s="712"/>
      <c r="N359" s="706" t="s">
        <v>3748</v>
      </c>
      <c r="O359" s="712">
        <v>2.13</v>
      </c>
      <c r="P359" s="708" t="s">
        <v>2288</v>
      </c>
      <c r="Q359" s="714"/>
      <c r="R359" s="708">
        <v>-2</v>
      </c>
      <c r="S359" s="708" t="s">
        <v>8083</v>
      </c>
      <c r="T359" s="573">
        <f t="shared" ref="T359:T422" si="78">MONTH(A359)</f>
        <v>11</v>
      </c>
      <c r="U359" s="716" t="e">
        <f ca="1">_xll.BDP($T359,$U$1)</f>
        <v>#NAME?</v>
      </c>
      <c r="V359" s="715">
        <f t="shared" ref="V359:V414" si="79">MONTH(A359)</f>
        <v>11</v>
      </c>
      <c r="W359" s="715">
        <f t="shared" ref="W359:W414" si="80">WEEKNUM(A359,1)</f>
        <v>45</v>
      </c>
      <c r="X359" s="717" t="e">
        <f ca="1">_xll.BDP($T359,X$1)</f>
        <v>#NAME?</v>
      </c>
      <c r="Y359" s="717" t="e">
        <f ca="1">_xll.BDP($T359,$Y$1)</f>
        <v>#NAME?</v>
      </c>
      <c r="Z359" s="717" t="e">
        <f ca="1">_xll.BDP($T359,Z$1)</f>
        <v>#NAME?</v>
      </c>
      <c r="AA359" s="718" t="e">
        <f ca="1">IF(Z359="FLOATING",J359,(_xll.BDP($T359,AA$1)/100))</f>
        <v>#NAME?</v>
      </c>
      <c r="AB359" s="719" t="e">
        <f ca="1">_xll.BDP(T359,$AB$1)</f>
        <v>#NAME?</v>
      </c>
      <c r="AC359" s="720" t="e">
        <f ca="1">_xll.BDP($T359,AC$1)</f>
        <v>#NAME?</v>
      </c>
      <c r="AD359" s="719" t="e">
        <f ca="1">_xll.BDP($T359,AD$1)</f>
        <v>#NAME?</v>
      </c>
      <c r="AE359" s="715" t="e">
        <f ca="1">_xll.BDP($T359,AE$1)</f>
        <v>#NAME?</v>
      </c>
      <c r="AF359" s="719" t="e">
        <f ca="1">_xll.BDP($T359,AF$1)</f>
        <v>#NAME?</v>
      </c>
      <c r="AG359" s="719" t="e">
        <f ca="1">VLOOKUP(AE359,Values!$A$1:$C$12,2,FALSE)</f>
        <v>#NAME?</v>
      </c>
      <c r="AH359" s="716" t="e">
        <f ca="1">_xll.BDP($T359,$AH$1)</f>
        <v>#NAME?</v>
      </c>
      <c r="AI359" s="716" t="e">
        <f ca="1">_xll.BDP($T359,$AI$1)</f>
        <v>#NAME?</v>
      </c>
      <c r="AJ359" s="716" t="e">
        <f ca="1">_xll.BDP($T359,$AJ$1)</f>
        <v>#NAME?</v>
      </c>
      <c r="AK359" s="721" t="e">
        <f ca="1">VLOOKUP(AJ359,Values!$E$2:$F$8,2,)</f>
        <v>#NAME?</v>
      </c>
      <c r="AL359" s="719" t="e">
        <f ca="1">_xll.BDP($T359,$AL$1)</f>
        <v>#NAME?</v>
      </c>
      <c r="AM359" s="719" t="e">
        <f ca="1">_xll.BDP($T359,$AM$1)</f>
        <v>#NAME?</v>
      </c>
      <c r="AN359" s="719" t="e">
        <f ca="1">_xll.BDP($T359,$AN$1)</f>
        <v>#NAME?</v>
      </c>
      <c r="AO359" s="719" t="str">
        <f t="shared" ref="AO359:AO414" si="81">E359</f>
        <v>18mos</v>
      </c>
      <c r="AP359" s="775" t="e">
        <f ca="1">_xll.BDP(T359,"YRS_TO_MTY_ISSUE")</f>
        <v>#NAME?</v>
      </c>
      <c r="AQ359" s="775">
        <f t="shared" ref="AQ359:AQ414" si="82">YEAR(F359)-YEAR(A359)</f>
        <v>2</v>
      </c>
      <c r="AR359" s="775">
        <v>1.5</v>
      </c>
      <c r="AS359" s="719" t="e">
        <f ca="1">_xll.BDP($T359,AS$1)</f>
        <v>#NAME?</v>
      </c>
      <c r="AT359" s="719" t="e">
        <f ca="1">_xll.BDP(T359,$AT$1)</f>
        <v>#NAME?</v>
      </c>
      <c r="AU359" s="719" t="e">
        <f ca="1">_xll.BDP(T359,$AU$1)</f>
        <v>#NAME?</v>
      </c>
      <c r="AV359" s="719" t="e">
        <f ca="1">_xll.BDP($T359,AV$1)</f>
        <v>#NAME?</v>
      </c>
      <c r="AW359" s="719" t="e">
        <f t="shared" ref="AW359:AW414" ca="1" si="83">AV359-AS359</f>
        <v>#NAME?</v>
      </c>
      <c r="AX359" s="719" t="e">
        <f ca="1">_xll.BDP(T359,$AX$1)</f>
        <v>#NAME?</v>
      </c>
      <c r="AY359" s="719" t="e">
        <f t="shared" ref="AY359:AY414" ca="1" si="84">IF(Z359="FLOATING",CONCATENATE("3mL+",ROUND(AX359,0)),CONCATENATE("G+",ROUND(AT359,0)))</f>
        <v>#NAME?</v>
      </c>
      <c r="AZ359" s="719" t="e">
        <f t="shared" ref="AZ359:AZ414" ca="1" si="85">IF(Z359="FLOATING",CONCATENATE("3mL+",ROUND(AX359,0)),CONCATENATE("T+",ROUND(AV359,0)))</f>
        <v>#NAME?</v>
      </c>
      <c r="BA359" s="719" t="e">
        <f ca="1">VLOOKUP(X359,Values!$H$2:$I$15,2,FALSE)</f>
        <v>#NAME?</v>
      </c>
    </row>
    <row r="360" spans="1:53" s="706" customFormat="1" ht="13.8" x14ac:dyDescent="0.3">
      <c r="A360" s="707">
        <v>41949</v>
      </c>
      <c r="B360" s="915" t="s">
        <v>8059</v>
      </c>
      <c r="C360" s="916" t="s">
        <v>218</v>
      </c>
      <c r="D360" s="709">
        <v>750</v>
      </c>
      <c r="E360" s="708" t="s">
        <v>404</v>
      </c>
      <c r="F360" s="710">
        <v>43056</v>
      </c>
      <c r="G360" s="711" t="s">
        <v>8058</v>
      </c>
      <c r="H360" s="712" t="s">
        <v>151</v>
      </c>
      <c r="I360" s="713" t="s">
        <v>695</v>
      </c>
      <c r="J360" s="761" t="s">
        <v>305</v>
      </c>
      <c r="K360" s="712">
        <v>-20</v>
      </c>
      <c r="L360" s="714"/>
      <c r="M360" s="712"/>
      <c r="N360" s="706" t="s">
        <v>4860</v>
      </c>
      <c r="O360" s="712">
        <v>6.4</v>
      </c>
      <c r="P360" s="708" t="s">
        <v>2288</v>
      </c>
      <c r="Q360" s="714"/>
      <c r="R360" s="708">
        <v>-2</v>
      </c>
      <c r="S360" s="708" t="s">
        <v>8084</v>
      </c>
      <c r="T360" s="573">
        <f t="shared" si="78"/>
        <v>11</v>
      </c>
      <c r="U360" s="716" t="e">
        <f ca="1">_xll.BDP($T360,$U$1)</f>
        <v>#NAME?</v>
      </c>
      <c r="V360" s="715">
        <f t="shared" si="79"/>
        <v>11</v>
      </c>
      <c r="W360" s="715">
        <f t="shared" si="80"/>
        <v>45</v>
      </c>
      <c r="X360" s="717" t="e">
        <f ca="1">_xll.BDP($T360,X$1)</f>
        <v>#NAME?</v>
      </c>
      <c r="Y360" s="717" t="e">
        <f ca="1">_xll.BDP($T360,$Y$1)</f>
        <v>#NAME?</v>
      </c>
      <c r="Z360" s="717" t="e">
        <f ca="1">_xll.BDP($T360,Z$1)</f>
        <v>#NAME?</v>
      </c>
      <c r="AA360" s="718" t="e">
        <f ca="1">IF(Z360="FLOATING",J360,(_xll.BDP($T360,AA$1)/100))</f>
        <v>#NAME?</v>
      </c>
      <c r="AB360" s="719" t="e">
        <f ca="1">_xll.BDP(T360,$AB$1)</f>
        <v>#NAME?</v>
      </c>
      <c r="AC360" s="720" t="e">
        <f ca="1">_xll.BDP($T360,AC$1)</f>
        <v>#NAME?</v>
      </c>
      <c r="AD360" s="719" t="e">
        <f ca="1">_xll.BDP($T360,AD$1)</f>
        <v>#NAME?</v>
      </c>
      <c r="AE360" s="715" t="e">
        <f ca="1">_xll.BDP($T360,AE$1)</f>
        <v>#NAME?</v>
      </c>
      <c r="AF360" s="719" t="e">
        <f ca="1">_xll.BDP($T360,AF$1)</f>
        <v>#NAME?</v>
      </c>
      <c r="AG360" s="719" t="e">
        <f ca="1">VLOOKUP(AE360,Values!$A$1:$C$12,2,FALSE)</f>
        <v>#NAME?</v>
      </c>
      <c r="AH360" s="716" t="e">
        <f ca="1">_xll.BDP($T360,$AH$1)</f>
        <v>#NAME?</v>
      </c>
      <c r="AI360" s="716" t="e">
        <f ca="1">_xll.BDP($T360,$AI$1)</f>
        <v>#NAME?</v>
      </c>
      <c r="AJ360" s="716" t="e">
        <f ca="1">_xll.BDP($T360,$AJ$1)</f>
        <v>#NAME?</v>
      </c>
      <c r="AK360" s="721" t="e">
        <f ca="1">VLOOKUP(AJ360,Values!$E$2:$F$8,2,)</f>
        <v>#NAME?</v>
      </c>
      <c r="AL360" s="719" t="e">
        <f ca="1">_xll.BDP($T360,$AL$1)</f>
        <v>#NAME?</v>
      </c>
      <c r="AM360" s="719" t="e">
        <f ca="1">_xll.BDP($T360,$AM$1)</f>
        <v>#NAME?</v>
      </c>
      <c r="AN360" s="719" t="e">
        <f ca="1">_xll.BDP($T360,$AN$1)</f>
        <v>#NAME?</v>
      </c>
      <c r="AO360" s="719" t="str">
        <f t="shared" si="81"/>
        <v xml:space="preserve">3yr </v>
      </c>
      <c r="AP360" s="775" t="e">
        <f ca="1">_xll.BDP(T360,"YRS_TO_MTY_ISSUE")</f>
        <v>#NAME?</v>
      </c>
      <c r="AQ360" s="775">
        <f t="shared" si="82"/>
        <v>3</v>
      </c>
      <c r="AR360" s="775">
        <v>3</v>
      </c>
      <c r="AS360" s="719" t="e">
        <f ca="1">_xll.BDP($T360,AS$1)</f>
        <v>#NAME?</v>
      </c>
      <c r="AT360" s="719" t="e">
        <f ca="1">_xll.BDP(T360,$AT$1)</f>
        <v>#NAME?</v>
      </c>
      <c r="AU360" s="719" t="e">
        <f ca="1">_xll.BDP(T360,$AU$1)</f>
        <v>#NAME?</v>
      </c>
      <c r="AV360" s="719" t="e">
        <f ca="1">_xll.BDP($T360,AV$1)</f>
        <v>#NAME?</v>
      </c>
      <c r="AW360" s="719" t="e">
        <f t="shared" ca="1" si="83"/>
        <v>#NAME?</v>
      </c>
      <c r="AX360" s="719" t="e">
        <f ca="1">_xll.BDP(T360,$AX$1)</f>
        <v>#NAME?</v>
      </c>
      <c r="AY360" s="719" t="e">
        <f t="shared" ca="1" si="84"/>
        <v>#NAME?</v>
      </c>
      <c r="AZ360" s="719" t="e">
        <f t="shared" ca="1" si="85"/>
        <v>#NAME?</v>
      </c>
      <c r="BA360" s="719" t="e">
        <f ca="1">VLOOKUP(X360,Values!$H$2:$I$15,2,FALSE)</f>
        <v>#NAME?</v>
      </c>
    </row>
    <row r="361" spans="1:53" s="706" customFormat="1" ht="13.8" x14ac:dyDescent="0.3">
      <c r="A361" s="707">
        <v>41949</v>
      </c>
      <c r="B361" s="915" t="s">
        <v>8060</v>
      </c>
      <c r="C361" s="916" t="s">
        <v>218</v>
      </c>
      <c r="D361" s="709">
        <v>1250</v>
      </c>
      <c r="E361" s="708" t="s">
        <v>37</v>
      </c>
      <c r="F361" s="710">
        <v>43787</v>
      </c>
      <c r="G361" s="711" t="s">
        <v>8058</v>
      </c>
      <c r="H361" s="712" t="s">
        <v>144</v>
      </c>
      <c r="I361" s="713" t="s">
        <v>444</v>
      </c>
      <c r="J361" s="761" t="s">
        <v>202</v>
      </c>
      <c r="K361" s="712">
        <v>-20</v>
      </c>
      <c r="L361" s="714"/>
      <c r="M361" s="712"/>
      <c r="N361" s="706" t="s">
        <v>8061</v>
      </c>
      <c r="O361" s="712">
        <v>4.5999999999999996</v>
      </c>
      <c r="P361" s="708" t="s">
        <v>4180</v>
      </c>
      <c r="Q361" s="714"/>
      <c r="R361" s="708">
        <v>-1</v>
      </c>
      <c r="S361" s="708" t="s">
        <v>8085</v>
      </c>
      <c r="T361" s="573">
        <f t="shared" si="78"/>
        <v>11</v>
      </c>
      <c r="U361" s="716" t="e">
        <f ca="1">_xll.BDP($T361,$U$1)</f>
        <v>#NAME?</v>
      </c>
      <c r="V361" s="715">
        <f t="shared" si="79"/>
        <v>11</v>
      </c>
      <c r="W361" s="715">
        <f t="shared" si="80"/>
        <v>45</v>
      </c>
      <c r="X361" s="717" t="e">
        <f ca="1">_xll.BDP($T361,X$1)</f>
        <v>#NAME?</v>
      </c>
      <c r="Y361" s="717" t="e">
        <f ca="1">_xll.BDP($T361,$Y$1)</f>
        <v>#NAME?</v>
      </c>
      <c r="Z361" s="717" t="e">
        <f ca="1">_xll.BDP($T361,Z$1)</f>
        <v>#NAME?</v>
      </c>
      <c r="AA361" s="718" t="e">
        <f ca="1">IF(Z361="FLOATING",J361,(_xll.BDP($T361,AA$1)/100))</f>
        <v>#NAME?</v>
      </c>
      <c r="AB361" s="719" t="e">
        <f ca="1">_xll.BDP(T361,$AB$1)</f>
        <v>#NAME?</v>
      </c>
      <c r="AC361" s="720" t="e">
        <f ca="1">_xll.BDP($T361,AC$1)</f>
        <v>#NAME?</v>
      </c>
      <c r="AD361" s="719" t="e">
        <f ca="1">_xll.BDP($T361,AD$1)</f>
        <v>#NAME?</v>
      </c>
      <c r="AE361" s="715" t="e">
        <f ca="1">_xll.BDP($T361,AE$1)</f>
        <v>#NAME?</v>
      </c>
      <c r="AF361" s="719" t="e">
        <f ca="1">_xll.BDP($T361,AF$1)</f>
        <v>#NAME?</v>
      </c>
      <c r="AG361" s="719" t="e">
        <f ca="1">VLOOKUP(AE361,Values!$A$1:$C$12,2,FALSE)</f>
        <v>#NAME?</v>
      </c>
      <c r="AH361" s="716" t="e">
        <f ca="1">_xll.BDP($T361,$AH$1)</f>
        <v>#NAME?</v>
      </c>
      <c r="AI361" s="716" t="e">
        <f ca="1">_xll.BDP($T361,$AI$1)</f>
        <v>#NAME?</v>
      </c>
      <c r="AJ361" s="716" t="e">
        <f ca="1">_xll.BDP($T361,$AJ$1)</f>
        <v>#NAME?</v>
      </c>
      <c r="AK361" s="721" t="e">
        <f ca="1">VLOOKUP(AJ361,Values!$E$2:$F$8,2,)</f>
        <v>#NAME?</v>
      </c>
      <c r="AL361" s="719" t="e">
        <f ca="1">_xll.BDP($T361,$AL$1)</f>
        <v>#NAME?</v>
      </c>
      <c r="AM361" s="719" t="e">
        <f ca="1">_xll.BDP($T361,$AM$1)</f>
        <v>#NAME?</v>
      </c>
      <c r="AN361" s="719" t="e">
        <f ca="1">_xll.BDP($T361,$AN$1)</f>
        <v>#NAME?</v>
      </c>
      <c r="AO361" s="719" t="str">
        <f t="shared" si="81"/>
        <v>5yr</v>
      </c>
      <c r="AP361" s="775" t="e">
        <f ca="1">_xll.BDP(T361,"YRS_TO_MTY_ISSUE")</f>
        <v>#NAME?</v>
      </c>
      <c r="AQ361" s="775">
        <f t="shared" si="82"/>
        <v>5</v>
      </c>
      <c r="AR361" s="775">
        <v>5</v>
      </c>
      <c r="AS361" s="719" t="e">
        <f ca="1">_xll.BDP($T361,AS$1)</f>
        <v>#NAME?</v>
      </c>
      <c r="AT361" s="719" t="e">
        <f ca="1">_xll.BDP(T361,$AT$1)</f>
        <v>#NAME?</v>
      </c>
      <c r="AU361" s="719" t="e">
        <f ca="1">_xll.BDP(T361,$AU$1)</f>
        <v>#NAME?</v>
      </c>
      <c r="AV361" s="719" t="e">
        <f ca="1">_xll.BDP($T361,AV$1)</f>
        <v>#NAME?</v>
      </c>
      <c r="AW361" s="719" t="e">
        <f t="shared" ca="1" si="83"/>
        <v>#NAME?</v>
      </c>
      <c r="AX361" s="719" t="e">
        <f ca="1">_xll.BDP(T361,$AX$1)</f>
        <v>#NAME?</v>
      </c>
      <c r="AY361" s="719" t="e">
        <f t="shared" ca="1" si="84"/>
        <v>#NAME?</v>
      </c>
      <c r="AZ361" s="719" t="e">
        <f t="shared" ca="1" si="85"/>
        <v>#NAME?</v>
      </c>
      <c r="BA361" s="719" t="e">
        <f ca="1">VLOOKUP(X361,Values!$H$2:$I$15,2,FALSE)</f>
        <v>#NAME?</v>
      </c>
    </row>
    <row r="362" spans="1:53" s="706" customFormat="1" ht="13.8" x14ac:dyDescent="0.3">
      <c r="A362" s="707">
        <v>41949</v>
      </c>
      <c r="B362" s="915" t="s">
        <v>8062</v>
      </c>
      <c r="C362" s="916" t="s">
        <v>218</v>
      </c>
      <c r="D362" s="709">
        <v>1250</v>
      </c>
      <c r="E362" s="708" t="s">
        <v>224</v>
      </c>
      <c r="F362" s="710">
        <v>44518</v>
      </c>
      <c r="G362" s="711" t="s">
        <v>8058</v>
      </c>
      <c r="H362" s="712" t="s">
        <v>124</v>
      </c>
      <c r="I362" s="713" t="s">
        <v>446</v>
      </c>
      <c r="J362" s="761" t="s">
        <v>447</v>
      </c>
      <c r="K362" s="712">
        <v>-20</v>
      </c>
      <c r="L362" s="714"/>
      <c r="M362" s="712"/>
      <c r="N362" s="706" t="s">
        <v>8063</v>
      </c>
      <c r="O362" s="712">
        <v>4.5199999999999996</v>
      </c>
      <c r="P362" s="708" t="s">
        <v>1937</v>
      </c>
      <c r="Q362" s="714"/>
      <c r="R362" s="708">
        <v>0</v>
      </c>
      <c r="S362" s="708" t="s">
        <v>8086</v>
      </c>
      <c r="T362" s="573">
        <f t="shared" si="78"/>
        <v>11</v>
      </c>
      <c r="U362" s="716" t="e">
        <f ca="1">_xll.BDP($T362,$U$1)</f>
        <v>#NAME?</v>
      </c>
      <c r="V362" s="715">
        <f t="shared" si="79"/>
        <v>11</v>
      </c>
      <c r="W362" s="715">
        <f t="shared" si="80"/>
        <v>45</v>
      </c>
      <c r="X362" s="717" t="e">
        <f ca="1">_xll.BDP($T362,X$1)</f>
        <v>#NAME?</v>
      </c>
      <c r="Y362" s="717" t="e">
        <f ca="1">_xll.BDP($T362,$Y$1)</f>
        <v>#NAME?</v>
      </c>
      <c r="Z362" s="717" t="e">
        <f ca="1">_xll.BDP($T362,Z$1)</f>
        <v>#NAME?</v>
      </c>
      <c r="AA362" s="718" t="e">
        <f ca="1">IF(Z362="FLOATING",J362,(_xll.BDP($T362,AA$1)/100))</f>
        <v>#NAME?</v>
      </c>
      <c r="AB362" s="719" t="e">
        <f ca="1">_xll.BDP(T362,$AB$1)</f>
        <v>#NAME?</v>
      </c>
      <c r="AC362" s="720" t="e">
        <f ca="1">_xll.BDP($T362,AC$1)</f>
        <v>#NAME?</v>
      </c>
      <c r="AD362" s="719" t="e">
        <f ca="1">_xll.BDP($T362,AD$1)</f>
        <v>#NAME?</v>
      </c>
      <c r="AE362" s="715" t="e">
        <f ca="1">_xll.BDP($T362,AE$1)</f>
        <v>#NAME?</v>
      </c>
      <c r="AF362" s="719" t="e">
        <f ca="1">_xll.BDP($T362,AF$1)</f>
        <v>#NAME?</v>
      </c>
      <c r="AG362" s="719" t="e">
        <f ca="1">VLOOKUP(AE362,Values!$A$1:$C$12,2,FALSE)</f>
        <v>#NAME?</v>
      </c>
      <c r="AH362" s="716" t="e">
        <f ca="1">_xll.BDP($T362,$AH$1)</f>
        <v>#NAME?</v>
      </c>
      <c r="AI362" s="716" t="e">
        <f ca="1">_xll.BDP($T362,$AI$1)</f>
        <v>#NAME?</v>
      </c>
      <c r="AJ362" s="716" t="e">
        <f ca="1">_xll.BDP($T362,$AJ$1)</f>
        <v>#NAME?</v>
      </c>
      <c r="AK362" s="721" t="e">
        <f ca="1">VLOOKUP(AJ362,Values!$E$2:$F$8,2,)</f>
        <v>#NAME?</v>
      </c>
      <c r="AL362" s="719" t="e">
        <f ca="1">_xll.BDP($T362,$AL$1)</f>
        <v>#NAME?</v>
      </c>
      <c r="AM362" s="719" t="e">
        <f ca="1">_xll.BDP($T362,$AM$1)</f>
        <v>#NAME?</v>
      </c>
      <c r="AN362" s="719" t="e">
        <f ca="1">_xll.BDP($T362,$AN$1)</f>
        <v>#NAME?</v>
      </c>
      <c r="AO362" s="719" t="str">
        <f t="shared" si="81"/>
        <v>7yr</v>
      </c>
      <c r="AP362" s="775" t="e">
        <f ca="1">_xll.BDP(T362,"YRS_TO_MTY_ISSUE")</f>
        <v>#NAME?</v>
      </c>
      <c r="AQ362" s="775">
        <f t="shared" si="82"/>
        <v>7</v>
      </c>
      <c r="AR362" s="775">
        <v>7</v>
      </c>
      <c r="AS362" s="719" t="e">
        <f ca="1">_xll.BDP($T362,AS$1)</f>
        <v>#NAME?</v>
      </c>
      <c r="AT362" s="719" t="e">
        <f ca="1">_xll.BDP(T362,$AT$1)</f>
        <v>#NAME?</v>
      </c>
      <c r="AU362" s="719" t="e">
        <f ca="1">_xll.BDP(T362,$AU$1)</f>
        <v>#NAME?</v>
      </c>
      <c r="AV362" s="719" t="e">
        <f ca="1">_xll.BDP($T362,AV$1)</f>
        <v>#NAME?</v>
      </c>
      <c r="AW362" s="719" t="e">
        <f t="shared" ca="1" si="83"/>
        <v>#NAME?</v>
      </c>
      <c r="AX362" s="719" t="e">
        <f ca="1">_xll.BDP(T362,$AX$1)</f>
        <v>#NAME?</v>
      </c>
      <c r="AY362" s="719" t="e">
        <f t="shared" ca="1" si="84"/>
        <v>#NAME?</v>
      </c>
      <c r="AZ362" s="719" t="e">
        <f t="shared" ca="1" si="85"/>
        <v>#NAME?</v>
      </c>
      <c r="BA362" s="719" t="e">
        <f ca="1">VLOOKUP(X362,Values!$H$2:$I$15,2,FALSE)</f>
        <v>#NAME?</v>
      </c>
    </row>
    <row r="363" spans="1:53" s="706" customFormat="1" ht="13.8" x14ac:dyDescent="0.3">
      <c r="A363" s="707">
        <v>41949</v>
      </c>
      <c r="B363" s="915" t="s">
        <v>8064</v>
      </c>
      <c r="C363" s="916" t="s">
        <v>218</v>
      </c>
      <c r="D363" s="709">
        <v>2000</v>
      </c>
      <c r="E363" s="708" t="s">
        <v>66</v>
      </c>
      <c r="F363" s="710">
        <v>45614</v>
      </c>
      <c r="G363" s="711" t="s">
        <v>8058</v>
      </c>
      <c r="H363" s="712" t="s">
        <v>95</v>
      </c>
      <c r="I363" s="713" t="s">
        <v>367</v>
      </c>
      <c r="J363" s="761" t="s">
        <v>462</v>
      </c>
      <c r="K363" s="712">
        <v>-15</v>
      </c>
      <c r="L363" s="714"/>
      <c r="M363" s="712"/>
      <c r="N363" s="706" t="s">
        <v>8065</v>
      </c>
      <c r="O363" s="712">
        <v>4.0999999999999996</v>
      </c>
      <c r="P363" s="708" t="s">
        <v>1890</v>
      </c>
      <c r="Q363" s="714"/>
      <c r="R363" s="708">
        <v>5</v>
      </c>
      <c r="S363" s="708" t="s">
        <v>8088</v>
      </c>
      <c r="T363" s="573">
        <f t="shared" si="78"/>
        <v>11</v>
      </c>
      <c r="U363" s="716" t="e">
        <f ca="1">_xll.BDP($T363,$U$1)</f>
        <v>#NAME?</v>
      </c>
      <c r="V363" s="715">
        <f t="shared" si="79"/>
        <v>11</v>
      </c>
      <c r="W363" s="715">
        <f t="shared" si="80"/>
        <v>45</v>
      </c>
      <c r="X363" s="717" t="e">
        <f ca="1">_xll.BDP($T363,X$1)</f>
        <v>#NAME?</v>
      </c>
      <c r="Y363" s="717" t="e">
        <f ca="1">_xll.BDP($T363,$Y$1)</f>
        <v>#NAME?</v>
      </c>
      <c r="Z363" s="717" t="e">
        <f ca="1">_xll.BDP($T363,Z$1)</f>
        <v>#NAME?</v>
      </c>
      <c r="AA363" s="718" t="e">
        <f ca="1">IF(Z363="FLOATING",J363,(_xll.BDP($T363,AA$1)/100))</f>
        <v>#NAME?</v>
      </c>
      <c r="AB363" s="719" t="e">
        <f ca="1">_xll.BDP(T363,$AB$1)</f>
        <v>#NAME?</v>
      </c>
      <c r="AC363" s="720" t="e">
        <f ca="1">_xll.BDP($T363,AC$1)</f>
        <v>#NAME?</v>
      </c>
      <c r="AD363" s="719" t="e">
        <f ca="1">_xll.BDP($T363,AD$1)</f>
        <v>#NAME?</v>
      </c>
      <c r="AE363" s="715" t="e">
        <f ca="1">_xll.BDP($T363,AE$1)</f>
        <v>#NAME?</v>
      </c>
      <c r="AF363" s="719" t="e">
        <f ca="1">_xll.BDP($T363,AF$1)</f>
        <v>#NAME?</v>
      </c>
      <c r="AG363" s="719" t="e">
        <f ca="1">VLOOKUP(AE363,Values!$A$1:$C$12,2,FALSE)</f>
        <v>#NAME?</v>
      </c>
      <c r="AH363" s="716" t="e">
        <f ca="1">_xll.BDP($T363,$AH$1)</f>
        <v>#NAME?</v>
      </c>
      <c r="AI363" s="716" t="e">
        <f ca="1">_xll.BDP($T363,$AI$1)</f>
        <v>#NAME?</v>
      </c>
      <c r="AJ363" s="716" t="e">
        <f ca="1">_xll.BDP($T363,$AJ$1)</f>
        <v>#NAME?</v>
      </c>
      <c r="AK363" s="721" t="e">
        <f ca="1">VLOOKUP(AJ363,Values!$E$2:$F$8,2,)</f>
        <v>#NAME?</v>
      </c>
      <c r="AL363" s="719" t="e">
        <f ca="1">_xll.BDP($T363,$AL$1)</f>
        <v>#NAME?</v>
      </c>
      <c r="AM363" s="719" t="e">
        <f ca="1">_xll.BDP($T363,$AM$1)</f>
        <v>#NAME?</v>
      </c>
      <c r="AN363" s="719" t="e">
        <f ca="1">_xll.BDP($T363,$AN$1)</f>
        <v>#NAME?</v>
      </c>
      <c r="AO363" s="719" t="str">
        <f t="shared" si="81"/>
        <v>10yr</v>
      </c>
      <c r="AP363" s="775" t="e">
        <f ca="1">_xll.BDP(T363,"YRS_TO_MTY_ISSUE")</f>
        <v>#NAME?</v>
      </c>
      <c r="AQ363" s="775">
        <f t="shared" si="82"/>
        <v>10</v>
      </c>
      <c r="AR363" s="775">
        <v>10</v>
      </c>
      <c r="AS363" s="719" t="e">
        <f ca="1">_xll.BDP($T363,AS$1)</f>
        <v>#NAME?</v>
      </c>
      <c r="AT363" s="719" t="e">
        <f ca="1">_xll.BDP(T363,$AT$1)</f>
        <v>#NAME?</v>
      </c>
      <c r="AU363" s="719" t="e">
        <f ca="1">_xll.BDP(T363,$AU$1)</f>
        <v>#NAME?</v>
      </c>
      <c r="AV363" s="719" t="e">
        <f ca="1">_xll.BDP($T363,AV$1)</f>
        <v>#NAME?</v>
      </c>
      <c r="AW363" s="719" t="e">
        <f t="shared" ca="1" si="83"/>
        <v>#NAME?</v>
      </c>
      <c r="AX363" s="719" t="e">
        <f ca="1">_xll.BDP(T363,$AX$1)</f>
        <v>#NAME?</v>
      </c>
      <c r="AY363" s="719" t="e">
        <f t="shared" ca="1" si="84"/>
        <v>#NAME?</v>
      </c>
      <c r="AZ363" s="719" t="e">
        <f t="shared" ca="1" si="85"/>
        <v>#NAME?</v>
      </c>
      <c r="BA363" s="719" t="e">
        <f ca="1">VLOOKUP(X363,Values!$H$2:$I$15,2,FALSE)</f>
        <v>#NAME?</v>
      </c>
    </row>
    <row r="364" spans="1:53" s="706" customFormat="1" ht="13.8" x14ac:dyDescent="0.3">
      <c r="A364" s="707">
        <v>41949</v>
      </c>
      <c r="B364" s="915" t="s">
        <v>8066</v>
      </c>
      <c r="C364" s="916" t="s">
        <v>218</v>
      </c>
      <c r="D364" s="709">
        <v>500</v>
      </c>
      <c r="E364" s="708" t="s">
        <v>2331</v>
      </c>
      <c r="F364" s="710">
        <v>49266</v>
      </c>
      <c r="G364" s="711" t="s">
        <v>8058</v>
      </c>
      <c r="H364" s="712" t="s">
        <v>320</v>
      </c>
      <c r="I364" s="713" t="s">
        <v>367</v>
      </c>
      <c r="J364" s="761" t="s">
        <v>462</v>
      </c>
      <c r="K364" s="712">
        <v>-25</v>
      </c>
      <c r="L364" s="714"/>
      <c r="M364" s="712"/>
      <c r="N364" s="706" t="s">
        <v>8067</v>
      </c>
      <c r="O364" s="712">
        <v>9.25</v>
      </c>
      <c r="P364" s="708" t="s">
        <v>2288</v>
      </c>
      <c r="Q364" s="714"/>
      <c r="R364" s="708">
        <v>-2</v>
      </c>
      <c r="S364" s="708" t="s">
        <v>8089</v>
      </c>
      <c r="T364" s="573">
        <f t="shared" si="78"/>
        <v>11</v>
      </c>
      <c r="U364" s="716" t="e">
        <f ca="1">_xll.BDP($T364,$U$1)</f>
        <v>#NAME?</v>
      </c>
      <c r="V364" s="715">
        <f t="shared" si="79"/>
        <v>11</v>
      </c>
      <c r="W364" s="715">
        <f t="shared" si="80"/>
        <v>45</v>
      </c>
      <c r="X364" s="717" t="e">
        <f ca="1">_xll.BDP($T364,X$1)</f>
        <v>#NAME?</v>
      </c>
      <c r="Y364" s="717" t="e">
        <f ca="1">_xll.BDP($T364,$Y$1)</f>
        <v>#NAME?</v>
      </c>
      <c r="Z364" s="717" t="e">
        <f ca="1">_xll.BDP($T364,Z$1)</f>
        <v>#NAME?</v>
      </c>
      <c r="AA364" s="718" t="e">
        <f ca="1">IF(Z364="FLOATING",J364,(_xll.BDP($T364,AA$1)/100))</f>
        <v>#NAME?</v>
      </c>
      <c r="AB364" s="719" t="e">
        <f ca="1">_xll.BDP(T364,$AB$1)</f>
        <v>#NAME?</v>
      </c>
      <c r="AC364" s="720" t="e">
        <f ca="1">_xll.BDP($T364,AC$1)</f>
        <v>#NAME?</v>
      </c>
      <c r="AD364" s="719" t="e">
        <f ca="1">_xll.BDP($T364,AD$1)</f>
        <v>#NAME?</v>
      </c>
      <c r="AE364" s="715" t="e">
        <f ca="1">_xll.BDP($T364,AE$1)</f>
        <v>#NAME?</v>
      </c>
      <c r="AF364" s="719" t="e">
        <f ca="1">_xll.BDP($T364,AF$1)</f>
        <v>#NAME?</v>
      </c>
      <c r="AG364" s="719" t="e">
        <f ca="1">VLOOKUP(AE364,Values!$A$1:$C$12,2,FALSE)</f>
        <v>#NAME?</v>
      </c>
      <c r="AH364" s="716" t="e">
        <f ca="1">_xll.BDP($T364,$AH$1)</f>
        <v>#NAME?</v>
      </c>
      <c r="AI364" s="716" t="e">
        <f ca="1">_xll.BDP($T364,$AI$1)</f>
        <v>#NAME?</v>
      </c>
      <c r="AJ364" s="716" t="e">
        <f ca="1">_xll.BDP($T364,$AJ$1)</f>
        <v>#NAME?</v>
      </c>
      <c r="AK364" s="721" t="e">
        <f ca="1">VLOOKUP(AJ364,Values!$E$2:$F$8,2,)</f>
        <v>#NAME?</v>
      </c>
      <c r="AL364" s="719" t="e">
        <f ca="1">_xll.BDP($T364,$AL$1)</f>
        <v>#NAME?</v>
      </c>
      <c r="AM364" s="719" t="e">
        <f ca="1">_xll.BDP($T364,$AM$1)</f>
        <v>#NAME?</v>
      </c>
      <c r="AN364" s="719" t="e">
        <f ca="1">_xll.BDP($T364,$AN$1)</f>
        <v>#NAME?</v>
      </c>
      <c r="AO364" s="719" t="str">
        <f t="shared" si="81"/>
        <v>20yr</v>
      </c>
      <c r="AP364" s="775" t="e">
        <f ca="1">_xll.BDP(T364,"YRS_TO_MTY_ISSUE")</f>
        <v>#NAME?</v>
      </c>
      <c r="AQ364" s="775">
        <f t="shared" si="82"/>
        <v>20</v>
      </c>
      <c r="AR364" s="775">
        <v>20</v>
      </c>
      <c r="AS364" s="719" t="e">
        <f ca="1">_xll.BDP($T364,AS$1)</f>
        <v>#NAME?</v>
      </c>
      <c r="AT364" s="719" t="e">
        <f ca="1">_xll.BDP(T364,$AT$1)</f>
        <v>#NAME?</v>
      </c>
      <c r="AU364" s="719" t="e">
        <f ca="1">_xll.BDP(T364,$AU$1)</f>
        <v>#NAME?</v>
      </c>
      <c r="AV364" s="719" t="e">
        <f ca="1">_xll.BDP($T364,AV$1)</f>
        <v>#NAME?</v>
      </c>
      <c r="AW364" s="719" t="e">
        <f t="shared" ca="1" si="83"/>
        <v>#NAME?</v>
      </c>
      <c r="AX364" s="719" t="e">
        <f ca="1">_xll.BDP(T364,$AX$1)</f>
        <v>#NAME?</v>
      </c>
      <c r="AY364" s="719" t="e">
        <f t="shared" ca="1" si="84"/>
        <v>#NAME?</v>
      </c>
      <c r="AZ364" s="719" t="e">
        <f t="shared" ca="1" si="85"/>
        <v>#NAME?</v>
      </c>
      <c r="BA364" s="719" t="e">
        <f ca="1">VLOOKUP(X364,Values!$H$2:$I$15,2,FALSE)</f>
        <v>#NAME?</v>
      </c>
    </row>
    <row r="365" spans="1:53" s="706" customFormat="1" ht="13.8" x14ac:dyDescent="0.3">
      <c r="A365" s="707">
        <v>41949</v>
      </c>
      <c r="B365" s="915" t="s">
        <v>8068</v>
      </c>
      <c r="C365" s="916" t="s">
        <v>218</v>
      </c>
      <c r="D365" s="709">
        <v>1500</v>
      </c>
      <c r="E365" s="708" t="s">
        <v>117</v>
      </c>
      <c r="F365" s="710">
        <v>52919</v>
      </c>
      <c r="G365" s="711" t="s">
        <v>8058</v>
      </c>
      <c r="H365" s="712" t="s">
        <v>2046</v>
      </c>
      <c r="I365" s="713" t="s">
        <v>1118</v>
      </c>
      <c r="J365" s="761" t="s">
        <v>398</v>
      </c>
      <c r="K365" s="712">
        <v>-17.5</v>
      </c>
      <c r="L365" s="714"/>
      <c r="M365" s="712"/>
      <c r="N365" s="706" t="s">
        <v>8069</v>
      </c>
      <c r="O365" s="712">
        <v>4.33</v>
      </c>
      <c r="P365" s="708" t="s">
        <v>2092</v>
      </c>
      <c r="Q365" s="714"/>
      <c r="R365" s="708">
        <v>3</v>
      </c>
      <c r="S365" s="708" t="s">
        <v>8087</v>
      </c>
      <c r="T365" s="573">
        <f t="shared" si="78"/>
        <v>11</v>
      </c>
      <c r="U365" s="716" t="e">
        <f ca="1">_xll.BDP($T365,$U$1)</f>
        <v>#NAME?</v>
      </c>
      <c r="V365" s="715">
        <f t="shared" si="79"/>
        <v>11</v>
      </c>
      <c r="W365" s="715">
        <f t="shared" si="80"/>
        <v>45</v>
      </c>
      <c r="X365" s="717" t="e">
        <f ca="1">_xll.BDP($T365,X$1)</f>
        <v>#NAME?</v>
      </c>
      <c r="Y365" s="717" t="e">
        <f ca="1">_xll.BDP($T365,$Y$1)</f>
        <v>#NAME?</v>
      </c>
      <c r="Z365" s="717" t="e">
        <f ca="1">_xll.BDP($T365,Z$1)</f>
        <v>#NAME?</v>
      </c>
      <c r="AA365" s="718" t="e">
        <f ca="1">IF(Z365="FLOATING",J365,(_xll.BDP($T365,AA$1)/100))</f>
        <v>#NAME?</v>
      </c>
      <c r="AB365" s="719" t="e">
        <f ca="1">_xll.BDP(T365,$AB$1)</f>
        <v>#NAME?</v>
      </c>
      <c r="AC365" s="720" t="e">
        <f ca="1">_xll.BDP($T365,AC$1)</f>
        <v>#NAME?</v>
      </c>
      <c r="AD365" s="719" t="e">
        <f ca="1">_xll.BDP($T365,AD$1)</f>
        <v>#NAME?</v>
      </c>
      <c r="AE365" s="715" t="e">
        <f ca="1">_xll.BDP($T365,AE$1)</f>
        <v>#NAME?</v>
      </c>
      <c r="AF365" s="719" t="e">
        <f ca="1">_xll.BDP($T365,AF$1)</f>
        <v>#NAME?</v>
      </c>
      <c r="AG365" s="719" t="e">
        <f ca="1">VLOOKUP(AE365,Values!$A$1:$C$12,2,FALSE)</f>
        <v>#NAME?</v>
      </c>
      <c r="AH365" s="716" t="e">
        <f ca="1">_xll.BDP($T365,$AH$1)</f>
        <v>#NAME?</v>
      </c>
      <c r="AI365" s="716" t="e">
        <f ca="1">_xll.BDP($T365,$AI$1)</f>
        <v>#NAME?</v>
      </c>
      <c r="AJ365" s="716" t="e">
        <f ca="1">_xll.BDP($T365,$AJ$1)</f>
        <v>#NAME?</v>
      </c>
      <c r="AK365" s="721" t="e">
        <f ca="1">VLOOKUP(AJ365,Values!$E$2:$F$8,2,)</f>
        <v>#NAME?</v>
      </c>
      <c r="AL365" s="719" t="e">
        <f ca="1">_xll.BDP($T365,$AL$1)</f>
        <v>#NAME?</v>
      </c>
      <c r="AM365" s="719" t="e">
        <f ca="1">_xll.BDP($T365,$AM$1)</f>
        <v>#NAME?</v>
      </c>
      <c r="AN365" s="719" t="e">
        <f ca="1">_xll.BDP($T365,$AN$1)</f>
        <v>#NAME?</v>
      </c>
      <c r="AO365" s="719" t="str">
        <f t="shared" si="81"/>
        <v>30yr</v>
      </c>
      <c r="AP365" s="775" t="e">
        <f ca="1">_xll.BDP(T365,"YRS_TO_MTY_ISSUE")</f>
        <v>#NAME?</v>
      </c>
      <c r="AQ365" s="775">
        <f t="shared" si="82"/>
        <v>30</v>
      </c>
      <c r="AR365" s="775">
        <v>30</v>
      </c>
      <c r="AS365" s="719" t="e">
        <f ca="1">_xll.BDP($T365,AS$1)</f>
        <v>#NAME?</v>
      </c>
      <c r="AT365" s="719" t="e">
        <f ca="1">_xll.BDP(T365,$AT$1)</f>
        <v>#NAME?</v>
      </c>
      <c r="AU365" s="719" t="e">
        <f ca="1">_xll.BDP(T365,$AU$1)</f>
        <v>#NAME?</v>
      </c>
      <c r="AV365" s="719" t="e">
        <f ca="1">_xll.BDP($T365,AV$1)</f>
        <v>#NAME?</v>
      </c>
      <c r="AW365" s="719" t="e">
        <f t="shared" ca="1" si="83"/>
        <v>#NAME?</v>
      </c>
      <c r="AX365" s="719" t="e">
        <f ca="1">_xll.BDP(T365,$AX$1)</f>
        <v>#NAME?</v>
      </c>
      <c r="AY365" s="719" t="e">
        <f t="shared" ca="1" si="84"/>
        <v>#NAME?</v>
      </c>
      <c r="AZ365" s="719" t="e">
        <f t="shared" ca="1" si="85"/>
        <v>#NAME?</v>
      </c>
      <c r="BA365" s="719" t="e">
        <f ca="1">VLOOKUP(X365,Values!$H$2:$I$15,2,FALSE)</f>
        <v>#NAME?</v>
      </c>
    </row>
    <row r="366" spans="1:53" s="706" customFormat="1" ht="13.8" x14ac:dyDescent="0.3">
      <c r="A366" s="707">
        <v>41949</v>
      </c>
      <c r="B366" s="915" t="s">
        <v>8070</v>
      </c>
      <c r="C366" s="916" t="s">
        <v>65</v>
      </c>
      <c r="D366" s="709">
        <v>750</v>
      </c>
      <c r="E366" s="708" t="s">
        <v>224</v>
      </c>
      <c r="F366" s="710">
        <v>44515</v>
      </c>
      <c r="G366" s="711" t="s">
        <v>8071</v>
      </c>
      <c r="H366" s="712" t="s">
        <v>220</v>
      </c>
      <c r="I366" s="713" t="s">
        <v>3810</v>
      </c>
      <c r="J366" s="761" t="s">
        <v>3811</v>
      </c>
      <c r="K366" s="712">
        <v>-17</v>
      </c>
      <c r="L366" s="714"/>
      <c r="M366" s="712"/>
      <c r="N366" s="706" t="s">
        <v>49</v>
      </c>
      <c r="O366" s="712">
        <v>3.47</v>
      </c>
      <c r="P366" s="708" t="s">
        <v>6521</v>
      </c>
      <c r="Q366" s="714"/>
      <c r="R366" s="708">
        <v>6.5</v>
      </c>
      <c r="S366" s="708" t="s">
        <v>8090</v>
      </c>
      <c r="T366" s="573">
        <f t="shared" si="78"/>
        <v>11</v>
      </c>
      <c r="U366" s="716" t="e">
        <f ca="1">_xll.BDP($T366,$U$1)</f>
        <v>#NAME?</v>
      </c>
      <c r="V366" s="715">
        <f t="shared" si="79"/>
        <v>11</v>
      </c>
      <c r="W366" s="715">
        <f t="shared" si="80"/>
        <v>45</v>
      </c>
      <c r="X366" s="717" t="e">
        <f ca="1">_xll.BDP($T366,X$1)</f>
        <v>#NAME?</v>
      </c>
      <c r="Y366" s="717" t="e">
        <f ca="1">_xll.BDP($T366,$Y$1)</f>
        <v>#NAME?</v>
      </c>
      <c r="Z366" s="717" t="e">
        <f ca="1">_xll.BDP($T366,Z$1)</f>
        <v>#NAME?</v>
      </c>
      <c r="AA366" s="718" t="e">
        <f ca="1">IF(Z366="FLOATING",J366,(_xll.BDP($T366,AA$1)/100))</f>
        <v>#NAME?</v>
      </c>
      <c r="AB366" s="719" t="e">
        <f ca="1">_xll.BDP(T366,$AB$1)</f>
        <v>#NAME?</v>
      </c>
      <c r="AC366" s="720" t="e">
        <f ca="1">_xll.BDP($T366,AC$1)</f>
        <v>#NAME?</v>
      </c>
      <c r="AD366" s="719" t="e">
        <f ca="1">_xll.BDP($T366,AD$1)</f>
        <v>#NAME?</v>
      </c>
      <c r="AE366" s="715" t="e">
        <f ca="1">_xll.BDP($T366,AE$1)</f>
        <v>#NAME?</v>
      </c>
      <c r="AF366" s="719" t="e">
        <f ca="1">_xll.BDP($T366,AF$1)</f>
        <v>#NAME?</v>
      </c>
      <c r="AG366" s="719" t="e">
        <f ca="1">VLOOKUP(AE366,Values!$A$1:$C$12,2,FALSE)</f>
        <v>#NAME?</v>
      </c>
      <c r="AH366" s="716" t="e">
        <f ca="1">_xll.BDP($T366,$AH$1)</f>
        <v>#NAME?</v>
      </c>
      <c r="AI366" s="716" t="e">
        <f ca="1">_xll.BDP($T366,$AI$1)</f>
        <v>#NAME?</v>
      </c>
      <c r="AJ366" s="716" t="e">
        <f ca="1">_xll.BDP($T366,$AJ$1)</f>
        <v>#NAME?</v>
      </c>
      <c r="AK366" s="721" t="e">
        <f ca="1">VLOOKUP(AJ366,Values!$E$2:$F$8,2,)</f>
        <v>#NAME?</v>
      </c>
      <c r="AL366" s="719" t="e">
        <f ca="1">_xll.BDP($T366,$AL$1)</f>
        <v>#NAME?</v>
      </c>
      <c r="AM366" s="719" t="e">
        <f ca="1">_xll.BDP($T366,$AM$1)</f>
        <v>#NAME?</v>
      </c>
      <c r="AN366" s="719" t="e">
        <f ca="1">_xll.BDP($T366,$AN$1)</f>
        <v>#NAME?</v>
      </c>
      <c r="AO366" s="719" t="str">
        <f t="shared" si="81"/>
        <v>7yr</v>
      </c>
      <c r="AP366" s="775" t="e">
        <f ca="1">_xll.BDP(T366,"YRS_TO_MTY_ISSUE")</f>
        <v>#NAME?</v>
      </c>
      <c r="AQ366" s="775">
        <f t="shared" si="82"/>
        <v>7</v>
      </c>
      <c r="AR366" s="775">
        <v>7</v>
      </c>
      <c r="AS366" s="719" t="e">
        <f ca="1">_xll.BDP($T366,AS$1)</f>
        <v>#NAME?</v>
      </c>
      <c r="AT366" s="719" t="e">
        <f ca="1">_xll.BDP(T366,$AT$1)</f>
        <v>#NAME?</v>
      </c>
      <c r="AU366" s="719" t="e">
        <f ca="1">_xll.BDP(T366,$AU$1)</f>
        <v>#NAME?</v>
      </c>
      <c r="AV366" s="719" t="e">
        <f ca="1">_xll.BDP($T366,AV$1)</f>
        <v>#NAME?</v>
      </c>
      <c r="AW366" s="719" t="e">
        <f t="shared" ca="1" si="83"/>
        <v>#NAME?</v>
      </c>
      <c r="AX366" s="719" t="e">
        <f ca="1">_xll.BDP(T366,$AX$1)</f>
        <v>#NAME?</v>
      </c>
      <c r="AY366" s="719" t="e">
        <f t="shared" ca="1" si="84"/>
        <v>#NAME?</v>
      </c>
      <c r="AZ366" s="719" t="e">
        <f t="shared" ca="1" si="85"/>
        <v>#NAME?</v>
      </c>
      <c r="BA366" s="719" t="e">
        <f ca="1">VLOOKUP(X366,Values!$H$2:$I$15,2,FALSE)</f>
        <v>#NAME?</v>
      </c>
    </row>
    <row r="367" spans="1:53" s="706" customFormat="1" ht="13.8" x14ac:dyDescent="0.3">
      <c r="A367" s="707">
        <v>41949</v>
      </c>
      <c r="B367" s="915" t="s">
        <v>8072</v>
      </c>
      <c r="C367" s="916" t="s">
        <v>65</v>
      </c>
      <c r="D367" s="709">
        <v>1000</v>
      </c>
      <c r="E367" s="708" t="s">
        <v>66</v>
      </c>
      <c r="F367" s="710">
        <v>45611</v>
      </c>
      <c r="G367" s="711" t="s">
        <v>8071</v>
      </c>
      <c r="H367" s="712" t="s">
        <v>145</v>
      </c>
      <c r="I367" s="713" t="s">
        <v>837</v>
      </c>
      <c r="J367" s="761" t="s">
        <v>838</v>
      </c>
      <c r="K367" s="712">
        <v>-12</v>
      </c>
      <c r="L367" s="714"/>
      <c r="M367" s="712"/>
      <c r="N367" s="706" t="s">
        <v>98</v>
      </c>
      <c r="O367" s="712">
        <v>3.1</v>
      </c>
      <c r="P367" s="708" t="s">
        <v>1933</v>
      </c>
      <c r="Q367" s="714"/>
      <c r="R367" s="708">
        <v>7</v>
      </c>
      <c r="S367" s="708" t="s">
        <v>8091</v>
      </c>
      <c r="T367" s="573">
        <f t="shared" si="78"/>
        <v>11</v>
      </c>
      <c r="U367" s="716" t="e">
        <f ca="1">_xll.BDP($T367,$U$1)</f>
        <v>#NAME?</v>
      </c>
      <c r="V367" s="715">
        <f t="shared" si="79"/>
        <v>11</v>
      </c>
      <c r="W367" s="715">
        <f t="shared" si="80"/>
        <v>45</v>
      </c>
      <c r="X367" s="717" t="e">
        <f ca="1">_xll.BDP($T367,X$1)</f>
        <v>#NAME?</v>
      </c>
      <c r="Y367" s="717" t="e">
        <f ca="1">_xll.BDP($T367,$Y$1)</f>
        <v>#NAME?</v>
      </c>
      <c r="Z367" s="717" t="e">
        <f ca="1">_xll.BDP($T367,Z$1)</f>
        <v>#NAME?</v>
      </c>
      <c r="AA367" s="718" t="e">
        <f ca="1">IF(Z367="FLOATING",J367,(_xll.BDP($T367,AA$1)/100))</f>
        <v>#NAME?</v>
      </c>
      <c r="AB367" s="719" t="e">
        <f ca="1">_xll.BDP(T367,$AB$1)</f>
        <v>#NAME?</v>
      </c>
      <c r="AC367" s="720" t="e">
        <f ca="1">_xll.BDP($T367,AC$1)</f>
        <v>#NAME?</v>
      </c>
      <c r="AD367" s="719" t="e">
        <f ca="1">_xll.BDP($T367,AD$1)</f>
        <v>#NAME?</v>
      </c>
      <c r="AE367" s="715" t="e">
        <f ca="1">_xll.BDP($T367,AE$1)</f>
        <v>#NAME?</v>
      </c>
      <c r="AF367" s="719" t="e">
        <f ca="1">_xll.BDP($T367,AF$1)</f>
        <v>#NAME?</v>
      </c>
      <c r="AG367" s="719" t="e">
        <f ca="1">VLOOKUP(AE367,Values!$A$1:$C$12,2,FALSE)</f>
        <v>#NAME?</v>
      </c>
      <c r="AH367" s="716" t="e">
        <f ca="1">_xll.BDP($T367,$AH$1)</f>
        <v>#NAME?</v>
      </c>
      <c r="AI367" s="716" t="e">
        <f ca="1">_xll.BDP($T367,$AI$1)</f>
        <v>#NAME?</v>
      </c>
      <c r="AJ367" s="716" t="e">
        <f ca="1">_xll.BDP($T367,$AJ$1)</f>
        <v>#NAME?</v>
      </c>
      <c r="AK367" s="721" t="e">
        <f ca="1">VLOOKUP(AJ367,Values!$E$2:$F$8,2,)</f>
        <v>#NAME?</v>
      </c>
      <c r="AL367" s="719" t="e">
        <f ca="1">_xll.BDP($T367,$AL$1)</f>
        <v>#NAME?</v>
      </c>
      <c r="AM367" s="719" t="e">
        <f ca="1">_xll.BDP($T367,$AM$1)</f>
        <v>#NAME?</v>
      </c>
      <c r="AN367" s="719" t="e">
        <f ca="1">_xll.BDP($T367,$AN$1)</f>
        <v>#NAME?</v>
      </c>
      <c r="AO367" s="719" t="str">
        <f t="shared" si="81"/>
        <v>10yr</v>
      </c>
      <c r="AP367" s="775" t="e">
        <f ca="1">_xll.BDP(T367,"YRS_TO_MTY_ISSUE")</f>
        <v>#NAME?</v>
      </c>
      <c r="AQ367" s="775">
        <f t="shared" si="82"/>
        <v>10</v>
      </c>
      <c r="AR367" s="775">
        <v>10</v>
      </c>
      <c r="AS367" s="719" t="e">
        <f ca="1">_xll.BDP($T367,AS$1)</f>
        <v>#NAME?</v>
      </c>
      <c r="AT367" s="719" t="e">
        <f ca="1">_xll.BDP(T367,$AT$1)</f>
        <v>#NAME?</v>
      </c>
      <c r="AU367" s="719" t="e">
        <f ca="1">_xll.BDP(T367,$AU$1)</f>
        <v>#NAME?</v>
      </c>
      <c r="AV367" s="719" t="e">
        <f ca="1">_xll.BDP($T367,AV$1)</f>
        <v>#NAME?</v>
      </c>
      <c r="AW367" s="719" t="e">
        <f t="shared" ca="1" si="83"/>
        <v>#NAME?</v>
      </c>
      <c r="AX367" s="719" t="e">
        <f ca="1">_xll.BDP(T367,$AX$1)</f>
        <v>#NAME?</v>
      </c>
      <c r="AY367" s="719" t="e">
        <f t="shared" ca="1" si="84"/>
        <v>#NAME?</v>
      </c>
      <c r="AZ367" s="719" t="e">
        <f t="shared" ca="1" si="85"/>
        <v>#NAME?</v>
      </c>
      <c r="BA367" s="719" t="e">
        <f ca="1">VLOOKUP(X367,Values!$H$2:$I$15,2,FALSE)</f>
        <v>#NAME?</v>
      </c>
    </row>
    <row r="368" spans="1:53" s="706" customFormat="1" ht="13.8" x14ac:dyDescent="0.3">
      <c r="A368" s="707">
        <v>41949</v>
      </c>
      <c r="B368" s="915" t="s">
        <v>8073</v>
      </c>
      <c r="C368" s="916" t="s">
        <v>65</v>
      </c>
      <c r="D368" s="709">
        <v>500</v>
      </c>
      <c r="E368" s="708" t="s">
        <v>2331</v>
      </c>
      <c r="F368" s="710">
        <v>49263</v>
      </c>
      <c r="G368" s="711" t="s">
        <v>8071</v>
      </c>
      <c r="H368" s="712" t="s">
        <v>145</v>
      </c>
      <c r="I368" s="713" t="s">
        <v>444</v>
      </c>
      <c r="J368" s="761" t="s">
        <v>202</v>
      </c>
      <c r="K368" s="712">
        <v>-5</v>
      </c>
      <c r="L368" s="714"/>
      <c r="M368" s="712"/>
      <c r="N368" s="706" t="s">
        <v>57</v>
      </c>
      <c r="O368" s="712">
        <v>3.5</v>
      </c>
      <c r="P368" s="708" t="s">
        <v>1890</v>
      </c>
      <c r="Q368" s="714"/>
      <c r="R368" s="708">
        <v>5</v>
      </c>
      <c r="S368" s="708" t="s">
        <v>8092</v>
      </c>
      <c r="T368" s="573">
        <f t="shared" si="78"/>
        <v>11</v>
      </c>
      <c r="U368" s="716" t="e">
        <f ca="1">_xll.BDP($T368,$U$1)</f>
        <v>#NAME?</v>
      </c>
      <c r="V368" s="715">
        <f t="shared" si="79"/>
        <v>11</v>
      </c>
      <c r="W368" s="715">
        <f t="shared" si="80"/>
        <v>45</v>
      </c>
      <c r="X368" s="717" t="e">
        <f ca="1">_xll.BDP($T368,X$1)</f>
        <v>#NAME?</v>
      </c>
      <c r="Y368" s="717" t="e">
        <f ca="1">_xll.BDP($T368,$Y$1)</f>
        <v>#NAME?</v>
      </c>
      <c r="Z368" s="717" t="e">
        <f ca="1">_xll.BDP($T368,Z$1)</f>
        <v>#NAME?</v>
      </c>
      <c r="AA368" s="718" t="e">
        <f ca="1">IF(Z368="FLOATING",J368,(_xll.BDP($T368,AA$1)/100))</f>
        <v>#NAME?</v>
      </c>
      <c r="AB368" s="719" t="e">
        <f ca="1">_xll.BDP(T368,$AB$1)</f>
        <v>#NAME?</v>
      </c>
      <c r="AC368" s="720" t="e">
        <f ca="1">_xll.BDP($T368,AC$1)</f>
        <v>#NAME?</v>
      </c>
      <c r="AD368" s="719" t="e">
        <f ca="1">_xll.BDP($T368,AD$1)</f>
        <v>#NAME?</v>
      </c>
      <c r="AE368" s="715" t="e">
        <f ca="1">_xll.BDP($T368,AE$1)</f>
        <v>#NAME?</v>
      </c>
      <c r="AF368" s="719" t="e">
        <f ca="1">_xll.BDP($T368,AF$1)</f>
        <v>#NAME?</v>
      </c>
      <c r="AG368" s="719" t="e">
        <f ca="1">VLOOKUP(AE368,Values!$A$1:$C$12,2,FALSE)</f>
        <v>#NAME?</v>
      </c>
      <c r="AH368" s="716" t="e">
        <f ca="1">_xll.BDP($T368,$AH$1)</f>
        <v>#NAME?</v>
      </c>
      <c r="AI368" s="716" t="e">
        <f ca="1">_xll.BDP($T368,$AI$1)</f>
        <v>#NAME?</v>
      </c>
      <c r="AJ368" s="716" t="e">
        <f ca="1">_xll.BDP($T368,$AJ$1)</f>
        <v>#NAME?</v>
      </c>
      <c r="AK368" s="721" t="e">
        <f ca="1">VLOOKUP(AJ368,Values!$E$2:$F$8,2,)</f>
        <v>#NAME?</v>
      </c>
      <c r="AL368" s="719" t="e">
        <f ca="1">_xll.BDP($T368,$AL$1)</f>
        <v>#NAME?</v>
      </c>
      <c r="AM368" s="719" t="e">
        <f ca="1">_xll.BDP($T368,$AM$1)</f>
        <v>#NAME?</v>
      </c>
      <c r="AN368" s="719" t="e">
        <f ca="1">_xll.BDP($T368,$AN$1)</f>
        <v>#NAME?</v>
      </c>
      <c r="AO368" s="719" t="str">
        <f t="shared" si="81"/>
        <v>20yr</v>
      </c>
      <c r="AP368" s="775" t="e">
        <f ca="1">_xll.BDP(T368,"YRS_TO_MTY_ISSUE")</f>
        <v>#NAME?</v>
      </c>
      <c r="AQ368" s="775">
        <f t="shared" si="82"/>
        <v>20</v>
      </c>
      <c r="AR368" s="775">
        <v>20</v>
      </c>
      <c r="AS368" s="719" t="e">
        <f ca="1">_xll.BDP($T368,AS$1)</f>
        <v>#NAME?</v>
      </c>
      <c r="AT368" s="719" t="e">
        <f ca="1">_xll.BDP(T368,$AT$1)</f>
        <v>#NAME?</v>
      </c>
      <c r="AU368" s="719" t="e">
        <f ca="1">_xll.BDP(T368,$AU$1)</f>
        <v>#NAME?</v>
      </c>
      <c r="AV368" s="719" t="e">
        <f ca="1">_xll.BDP($T368,AV$1)</f>
        <v>#NAME?</v>
      </c>
      <c r="AW368" s="719" t="e">
        <f t="shared" ca="1" si="83"/>
        <v>#NAME?</v>
      </c>
      <c r="AX368" s="719" t="e">
        <f ca="1">_xll.BDP(T368,$AX$1)</f>
        <v>#NAME?</v>
      </c>
      <c r="AY368" s="719" t="e">
        <f t="shared" ca="1" si="84"/>
        <v>#NAME?</v>
      </c>
      <c r="AZ368" s="719" t="e">
        <f t="shared" ca="1" si="85"/>
        <v>#NAME?</v>
      </c>
      <c r="BA368" s="719" t="e">
        <f ca="1">VLOOKUP(X368,Values!$H$2:$I$15,2,FALSE)</f>
        <v>#NAME?</v>
      </c>
    </row>
    <row r="369" spans="1:53" s="706" customFormat="1" ht="13.8" x14ac:dyDescent="0.3">
      <c r="A369" s="707">
        <v>41949</v>
      </c>
      <c r="B369" s="915" t="s">
        <v>8074</v>
      </c>
      <c r="C369" s="916" t="s">
        <v>65</v>
      </c>
      <c r="D369" s="709">
        <v>750</v>
      </c>
      <c r="E369" s="708" t="s">
        <v>117</v>
      </c>
      <c r="F369" s="710">
        <v>52916</v>
      </c>
      <c r="G369" s="711" t="s">
        <v>8071</v>
      </c>
      <c r="H369" s="712" t="s">
        <v>7850</v>
      </c>
      <c r="I369" s="713" t="s">
        <v>7851</v>
      </c>
      <c r="J369" s="761" t="s">
        <v>7852</v>
      </c>
      <c r="K369" s="712">
        <v>-12</v>
      </c>
      <c r="L369" s="714"/>
      <c r="M369" s="712"/>
      <c r="N369" s="706" t="s">
        <v>3856</v>
      </c>
      <c r="O369" s="712">
        <v>3.13</v>
      </c>
      <c r="P369" s="708" t="s">
        <v>2092</v>
      </c>
      <c r="Q369" s="714"/>
      <c r="R369" s="708">
        <v>3</v>
      </c>
      <c r="S369" s="708" t="s">
        <v>8093</v>
      </c>
      <c r="T369" s="573">
        <f t="shared" si="78"/>
        <v>11</v>
      </c>
      <c r="U369" s="716" t="e">
        <f ca="1">_xll.BDP($T369,$U$1)</f>
        <v>#NAME?</v>
      </c>
      <c r="V369" s="715">
        <f t="shared" si="79"/>
        <v>11</v>
      </c>
      <c r="W369" s="715">
        <f t="shared" si="80"/>
        <v>45</v>
      </c>
      <c r="X369" s="717" t="e">
        <f ca="1">_xll.BDP($T369,X$1)</f>
        <v>#NAME?</v>
      </c>
      <c r="Y369" s="717" t="e">
        <f ca="1">_xll.BDP($T369,$Y$1)</f>
        <v>#NAME?</v>
      </c>
      <c r="Z369" s="717" t="e">
        <f ca="1">_xll.BDP($T369,Z$1)</f>
        <v>#NAME?</v>
      </c>
      <c r="AA369" s="718" t="e">
        <f ca="1">IF(Z369="FLOATING",J369,(_xll.BDP($T369,AA$1)/100))</f>
        <v>#NAME?</v>
      </c>
      <c r="AB369" s="719" t="e">
        <f ca="1">_xll.BDP(T369,$AB$1)</f>
        <v>#NAME?</v>
      </c>
      <c r="AC369" s="720" t="e">
        <f ca="1">_xll.BDP($T369,AC$1)</f>
        <v>#NAME?</v>
      </c>
      <c r="AD369" s="719" t="e">
        <f ca="1">_xll.BDP($T369,AD$1)</f>
        <v>#NAME?</v>
      </c>
      <c r="AE369" s="715" t="e">
        <f ca="1">_xll.BDP($T369,AE$1)</f>
        <v>#NAME?</v>
      </c>
      <c r="AF369" s="719" t="e">
        <f ca="1">_xll.BDP($T369,AF$1)</f>
        <v>#NAME?</v>
      </c>
      <c r="AG369" s="719" t="e">
        <f ca="1">VLOOKUP(AE369,Values!$A$1:$C$12,2,FALSE)</f>
        <v>#NAME?</v>
      </c>
      <c r="AH369" s="716" t="e">
        <f ca="1">_xll.BDP($T369,$AH$1)</f>
        <v>#NAME?</v>
      </c>
      <c r="AI369" s="716" t="e">
        <f ca="1">_xll.BDP($T369,$AI$1)</f>
        <v>#NAME?</v>
      </c>
      <c r="AJ369" s="716" t="e">
        <f ca="1">_xll.BDP($T369,$AJ$1)</f>
        <v>#NAME?</v>
      </c>
      <c r="AK369" s="721" t="e">
        <f ca="1">VLOOKUP(AJ369,Values!$E$2:$F$8,2,)</f>
        <v>#NAME?</v>
      </c>
      <c r="AL369" s="719" t="e">
        <f ca="1">_xll.BDP($T369,$AL$1)</f>
        <v>#NAME?</v>
      </c>
      <c r="AM369" s="719" t="e">
        <f ca="1">_xll.BDP($T369,$AM$1)</f>
        <v>#NAME?</v>
      </c>
      <c r="AN369" s="719" t="e">
        <f ca="1">_xll.BDP($T369,$AN$1)</f>
        <v>#NAME?</v>
      </c>
      <c r="AO369" s="719" t="str">
        <f t="shared" si="81"/>
        <v>30yr</v>
      </c>
      <c r="AP369" s="775" t="e">
        <f ca="1">_xll.BDP(T369,"YRS_TO_MTY_ISSUE")</f>
        <v>#NAME?</v>
      </c>
      <c r="AQ369" s="775">
        <f t="shared" si="82"/>
        <v>30</v>
      </c>
      <c r="AR369" s="775">
        <v>30</v>
      </c>
      <c r="AS369" s="719" t="e">
        <f ca="1">_xll.BDP($T369,AS$1)</f>
        <v>#NAME?</v>
      </c>
      <c r="AT369" s="719" t="e">
        <f ca="1">_xll.BDP(T369,$AT$1)</f>
        <v>#NAME?</v>
      </c>
      <c r="AU369" s="719" t="e">
        <f ca="1">_xll.BDP(T369,$AU$1)</f>
        <v>#NAME?</v>
      </c>
      <c r="AV369" s="719" t="e">
        <f ca="1">_xll.BDP($T369,AV$1)</f>
        <v>#NAME?</v>
      </c>
      <c r="AW369" s="719" t="e">
        <f t="shared" ca="1" si="83"/>
        <v>#NAME?</v>
      </c>
      <c r="AX369" s="719" t="e">
        <f ca="1">_xll.BDP(T369,$AX$1)</f>
        <v>#NAME?</v>
      </c>
      <c r="AY369" s="719" t="e">
        <f t="shared" ca="1" si="84"/>
        <v>#NAME?</v>
      </c>
      <c r="AZ369" s="719" t="e">
        <f t="shared" ca="1" si="85"/>
        <v>#NAME?</v>
      </c>
      <c r="BA369" s="719" t="e">
        <f ca="1">VLOOKUP(X369,Values!$H$2:$I$15,2,FALSE)</f>
        <v>#NAME?</v>
      </c>
    </row>
    <row r="370" spans="1:53" s="706" customFormat="1" ht="13.8" x14ac:dyDescent="0.3">
      <c r="A370" s="707">
        <v>41949</v>
      </c>
      <c r="B370" s="915" t="s">
        <v>8075</v>
      </c>
      <c r="C370" s="916" t="s">
        <v>65</v>
      </c>
      <c r="D370" s="709">
        <v>600</v>
      </c>
      <c r="E370" s="708" t="s">
        <v>853</v>
      </c>
      <c r="F370" s="710">
        <v>45700</v>
      </c>
      <c r="G370" s="711" t="s">
        <v>4299</v>
      </c>
      <c r="H370" s="712" t="s">
        <v>1516</v>
      </c>
      <c r="I370" s="713" t="s">
        <v>446</v>
      </c>
      <c r="J370" s="761" t="s">
        <v>447</v>
      </c>
      <c r="K370" s="712">
        <v>-12.5</v>
      </c>
      <c r="L370" s="714"/>
      <c r="M370" s="712"/>
      <c r="N370" s="706" t="s">
        <v>868</v>
      </c>
      <c r="O370" s="712">
        <v>2.33</v>
      </c>
      <c r="P370" s="708" t="s">
        <v>2092</v>
      </c>
      <c r="Q370" s="714"/>
      <c r="R370" s="708">
        <v>3</v>
      </c>
      <c r="S370" s="708" t="s">
        <v>8094</v>
      </c>
      <c r="T370" s="573">
        <f t="shared" si="78"/>
        <v>11</v>
      </c>
      <c r="U370" s="716" t="e">
        <f ca="1">_xll.BDP($T370,$U$1)</f>
        <v>#NAME?</v>
      </c>
      <c r="V370" s="715">
        <f t="shared" si="79"/>
        <v>11</v>
      </c>
      <c r="W370" s="715">
        <f t="shared" si="80"/>
        <v>45</v>
      </c>
      <c r="X370" s="717" t="e">
        <f ca="1">_xll.BDP($T370,X$1)</f>
        <v>#NAME?</v>
      </c>
      <c r="Y370" s="717" t="e">
        <f ca="1">_xll.BDP($T370,$Y$1)</f>
        <v>#NAME?</v>
      </c>
      <c r="Z370" s="717" t="e">
        <f ca="1">_xll.BDP($T370,Z$1)</f>
        <v>#NAME?</v>
      </c>
      <c r="AA370" s="718" t="e">
        <f ca="1">IF(Z370="FLOATING",J370,(_xll.BDP($T370,AA$1)/100))</f>
        <v>#NAME?</v>
      </c>
      <c r="AB370" s="719" t="e">
        <f ca="1">_xll.BDP(T370,$AB$1)</f>
        <v>#NAME?</v>
      </c>
      <c r="AC370" s="720" t="e">
        <f ca="1">_xll.BDP($T370,AC$1)</f>
        <v>#NAME?</v>
      </c>
      <c r="AD370" s="719" t="e">
        <f ca="1">_xll.BDP($T370,AD$1)</f>
        <v>#NAME?</v>
      </c>
      <c r="AE370" s="715" t="e">
        <f ca="1">_xll.BDP($T370,AE$1)</f>
        <v>#NAME?</v>
      </c>
      <c r="AF370" s="719" t="e">
        <f ca="1">_xll.BDP($T370,AF$1)</f>
        <v>#NAME?</v>
      </c>
      <c r="AG370" s="719" t="e">
        <f ca="1">VLOOKUP(AE370,Values!$A$1:$C$12,2,FALSE)</f>
        <v>#NAME?</v>
      </c>
      <c r="AH370" s="716" t="e">
        <f ca="1">_xll.BDP($T370,$AH$1)</f>
        <v>#NAME?</v>
      </c>
      <c r="AI370" s="716" t="e">
        <f ca="1">_xll.BDP($T370,$AI$1)</f>
        <v>#NAME?</v>
      </c>
      <c r="AJ370" s="716" t="e">
        <f ca="1">_xll.BDP($T370,$AJ$1)</f>
        <v>#NAME?</v>
      </c>
      <c r="AK370" s="721" t="e">
        <f ca="1">VLOOKUP(AJ370,Values!$E$2:$F$8,2,)</f>
        <v>#NAME?</v>
      </c>
      <c r="AL370" s="719" t="e">
        <f ca="1">_xll.BDP($T370,$AL$1)</f>
        <v>#NAME?</v>
      </c>
      <c r="AM370" s="719" t="e">
        <f ca="1">_xll.BDP($T370,$AM$1)</f>
        <v>#NAME?</v>
      </c>
      <c r="AN370" s="719" t="e">
        <f ca="1">_xll.BDP($T370,$AN$1)</f>
        <v>#NAME?</v>
      </c>
      <c r="AO370" s="719" t="str">
        <f t="shared" si="81"/>
        <v>long 10yr</v>
      </c>
      <c r="AP370" s="775" t="e">
        <f ca="1">_xll.BDP(T370,"YRS_TO_MTY_ISSUE")</f>
        <v>#NAME?</v>
      </c>
      <c r="AQ370" s="775">
        <f t="shared" si="82"/>
        <v>11</v>
      </c>
      <c r="AR370" s="775">
        <v>10.25</v>
      </c>
      <c r="AS370" s="719" t="e">
        <f ca="1">_xll.BDP($T370,AS$1)</f>
        <v>#NAME?</v>
      </c>
      <c r="AT370" s="719" t="e">
        <f ca="1">_xll.BDP(T370,$AT$1)</f>
        <v>#NAME?</v>
      </c>
      <c r="AU370" s="719" t="e">
        <f ca="1">_xll.BDP(T370,$AU$1)</f>
        <v>#NAME?</v>
      </c>
      <c r="AV370" s="719" t="e">
        <f ca="1">_xll.BDP($T370,AV$1)</f>
        <v>#NAME?</v>
      </c>
      <c r="AW370" s="719" t="e">
        <f t="shared" ca="1" si="83"/>
        <v>#NAME?</v>
      </c>
      <c r="AX370" s="719" t="e">
        <f ca="1">_xll.BDP(T370,$AX$1)</f>
        <v>#NAME?</v>
      </c>
      <c r="AY370" s="719" t="e">
        <f t="shared" ca="1" si="84"/>
        <v>#NAME?</v>
      </c>
      <c r="AZ370" s="719" t="e">
        <f t="shared" ca="1" si="85"/>
        <v>#NAME?</v>
      </c>
      <c r="BA370" s="719" t="e">
        <f ca="1">VLOOKUP(X370,Values!$H$2:$I$15,2,FALSE)</f>
        <v>#NAME?</v>
      </c>
    </row>
    <row r="371" spans="1:53" s="706" customFormat="1" ht="13.8" x14ac:dyDescent="0.3">
      <c r="A371" s="707">
        <v>41949</v>
      </c>
      <c r="B371" s="915" t="s">
        <v>8076</v>
      </c>
      <c r="C371" s="916" t="s">
        <v>87</v>
      </c>
      <c r="D371" s="709">
        <v>800</v>
      </c>
      <c r="E371" s="708" t="s">
        <v>8077</v>
      </c>
      <c r="F371" s="710">
        <v>44607</v>
      </c>
      <c r="G371" s="711" t="s">
        <v>8078</v>
      </c>
      <c r="H371" s="712" t="s">
        <v>578</v>
      </c>
      <c r="I371" s="713" t="s">
        <v>7202</v>
      </c>
      <c r="J371" s="761" t="s">
        <v>816</v>
      </c>
      <c r="K371" s="712">
        <v>-18</v>
      </c>
      <c r="L371" s="714"/>
      <c r="M371" s="712"/>
      <c r="N371" s="706" t="s">
        <v>1942</v>
      </c>
      <c r="O371" s="712">
        <v>4.5</v>
      </c>
      <c r="P371" s="708" t="s">
        <v>2042</v>
      </c>
      <c r="Q371" s="714"/>
      <c r="R371" s="708">
        <v>6</v>
      </c>
      <c r="S371" s="708" t="s">
        <v>8095</v>
      </c>
      <c r="T371" s="573">
        <f t="shared" si="78"/>
        <v>11</v>
      </c>
      <c r="U371" s="716" t="e">
        <f ca="1">_xll.BDP($T371,$U$1)</f>
        <v>#NAME?</v>
      </c>
      <c r="V371" s="715">
        <f t="shared" si="79"/>
        <v>11</v>
      </c>
      <c r="W371" s="715">
        <f t="shared" si="80"/>
        <v>45</v>
      </c>
      <c r="X371" s="717" t="e">
        <f ca="1">_xll.BDP($T371,X$1)</f>
        <v>#NAME?</v>
      </c>
      <c r="Y371" s="717" t="e">
        <f ca="1">_xll.BDP($T371,$Y$1)</f>
        <v>#NAME?</v>
      </c>
      <c r="Z371" s="717" t="e">
        <f ca="1">_xll.BDP($T371,Z$1)</f>
        <v>#NAME?</v>
      </c>
      <c r="AA371" s="718" t="e">
        <f ca="1">IF(Z371="FLOATING",J371,(_xll.BDP($T371,AA$1)/100))</f>
        <v>#NAME?</v>
      </c>
      <c r="AB371" s="719" t="e">
        <f ca="1">_xll.BDP(T371,$AB$1)</f>
        <v>#NAME?</v>
      </c>
      <c r="AC371" s="720" t="e">
        <f ca="1">_xll.BDP($T371,AC$1)</f>
        <v>#NAME?</v>
      </c>
      <c r="AD371" s="719" t="e">
        <f ca="1">_xll.BDP($T371,AD$1)</f>
        <v>#NAME?</v>
      </c>
      <c r="AE371" s="715" t="e">
        <f ca="1">_xll.BDP($T371,AE$1)</f>
        <v>#NAME?</v>
      </c>
      <c r="AF371" s="719" t="e">
        <f ca="1">_xll.BDP($T371,AF$1)</f>
        <v>#NAME?</v>
      </c>
      <c r="AG371" s="719" t="e">
        <f ca="1">VLOOKUP(AE371,Values!$A$1:$C$12,2,FALSE)</f>
        <v>#NAME?</v>
      </c>
      <c r="AH371" s="716" t="e">
        <f ca="1">_xll.BDP($T371,$AH$1)</f>
        <v>#NAME?</v>
      </c>
      <c r="AI371" s="716" t="e">
        <f ca="1">_xll.BDP($T371,$AI$1)</f>
        <v>#NAME?</v>
      </c>
      <c r="AJ371" s="716" t="e">
        <f ca="1">_xll.BDP($T371,$AJ$1)</f>
        <v>#NAME?</v>
      </c>
      <c r="AK371" s="721" t="e">
        <f ca="1">VLOOKUP(AJ371,Values!$E$2:$F$8,2,)</f>
        <v>#NAME?</v>
      </c>
      <c r="AL371" s="719" t="e">
        <f ca="1">_xll.BDP($T371,$AL$1)</f>
        <v>#NAME?</v>
      </c>
      <c r="AM371" s="719" t="e">
        <f ca="1">_xll.BDP($T371,$AM$1)</f>
        <v>#NAME?</v>
      </c>
      <c r="AN371" s="719" t="e">
        <f ca="1">_xll.BDP($T371,$AN$1)</f>
        <v>#NAME?</v>
      </c>
      <c r="AO371" s="719" t="str">
        <f t="shared" si="81"/>
        <v>long 7yr</v>
      </c>
      <c r="AP371" s="775" t="e">
        <f ca="1">_xll.BDP(T371,"YRS_TO_MTY_ISSUE")</f>
        <v>#NAME?</v>
      </c>
      <c r="AQ371" s="775">
        <f t="shared" si="82"/>
        <v>8</v>
      </c>
      <c r="AR371" s="775">
        <v>7.25</v>
      </c>
      <c r="AS371" s="719" t="e">
        <f ca="1">_xll.BDP($T371,AS$1)</f>
        <v>#NAME?</v>
      </c>
      <c r="AT371" s="719" t="e">
        <f ca="1">_xll.BDP(T371,$AT$1)</f>
        <v>#NAME?</v>
      </c>
      <c r="AU371" s="719" t="e">
        <f ca="1">_xll.BDP(T371,$AU$1)</f>
        <v>#NAME?</v>
      </c>
      <c r="AV371" s="719" t="e">
        <f ca="1">_xll.BDP($T371,AV$1)</f>
        <v>#NAME?</v>
      </c>
      <c r="AW371" s="719" t="e">
        <f t="shared" ca="1" si="83"/>
        <v>#NAME?</v>
      </c>
      <c r="AX371" s="719" t="e">
        <f ca="1">_xll.BDP(T371,$AX$1)</f>
        <v>#NAME?</v>
      </c>
      <c r="AY371" s="719" t="e">
        <f t="shared" ca="1" si="84"/>
        <v>#NAME?</v>
      </c>
      <c r="AZ371" s="719" t="e">
        <f t="shared" ca="1" si="85"/>
        <v>#NAME?</v>
      </c>
      <c r="BA371" s="719" t="e">
        <f ca="1">VLOOKUP(X371,Values!$H$2:$I$15,2,FALSE)</f>
        <v>#NAME?</v>
      </c>
    </row>
    <row r="372" spans="1:53" s="706" customFormat="1" ht="13.8" x14ac:dyDescent="0.3">
      <c r="A372" s="707">
        <v>41949</v>
      </c>
      <c r="B372" s="915" t="s">
        <v>4597</v>
      </c>
      <c r="C372" s="916" t="s">
        <v>87</v>
      </c>
      <c r="D372" s="709">
        <v>100</v>
      </c>
      <c r="E372" s="708" t="s">
        <v>59</v>
      </c>
      <c r="F372" s="710">
        <v>45383</v>
      </c>
      <c r="G372" s="711" t="s">
        <v>8079</v>
      </c>
      <c r="H372" s="712" t="s">
        <v>6588</v>
      </c>
      <c r="I372" s="713" t="s">
        <v>96</v>
      </c>
      <c r="J372" s="761" t="s">
        <v>27</v>
      </c>
      <c r="K372" s="712">
        <v>-17.5</v>
      </c>
      <c r="L372" s="714"/>
      <c r="M372" s="712"/>
      <c r="N372" s="706" t="s">
        <v>5876</v>
      </c>
      <c r="O372" s="712">
        <v>6</v>
      </c>
      <c r="P372" s="708" t="s">
        <v>1937</v>
      </c>
      <c r="Q372" s="714"/>
      <c r="R372" s="708">
        <v>0</v>
      </c>
      <c r="S372" s="708" t="s">
        <v>4614</v>
      </c>
      <c r="T372" s="573">
        <f t="shared" si="78"/>
        <v>11</v>
      </c>
      <c r="U372" s="716" t="e">
        <f ca="1">_xll.BDP($T372,$U$1)</f>
        <v>#NAME?</v>
      </c>
      <c r="V372" s="715">
        <f t="shared" si="79"/>
        <v>11</v>
      </c>
      <c r="W372" s="715">
        <f t="shared" si="80"/>
        <v>45</v>
      </c>
      <c r="X372" s="717" t="e">
        <f ca="1">_xll.BDP($T372,X$1)</f>
        <v>#NAME?</v>
      </c>
      <c r="Y372" s="717" t="e">
        <f ca="1">_xll.BDP($T372,$Y$1)</f>
        <v>#NAME?</v>
      </c>
      <c r="Z372" s="717" t="e">
        <f ca="1">_xll.BDP($T372,Z$1)</f>
        <v>#NAME?</v>
      </c>
      <c r="AA372" s="718" t="e">
        <f ca="1">IF(Z372="FLOATING",J372,(_xll.BDP($T372,AA$1)/100))</f>
        <v>#NAME?</v>
      </c>
      <c r="AB372" s="719" t="e">
        <f ca="1">_xll.BDP(T372,$AB$1)</f>
        <v>#NAME?</v>
      </c>
      <c r="AC372" s="720" t="e">
        <f ca="1">_xll.BDP($T372,AC$1)</f>
        <v>#NAME?</v>
      </c>
      <c r="AD372" s="719" t="e">
        <f ca="1">_xll.BDP($T372,AD$1)</f>
        <v>#NAME?</v>
      </c>
      <c r="AE372" s="715" t="e">
        <f ca="1">_xll.BDP($T372,AE$1)</f>
        <v>#NAME?</v>
      </c>
      <c r="AF372" s="719" t="e">
        <f ca="1">_xll.BDP($T372,AF$1)</f>
        <v>#NAME?</v>
      </c>
      <c r="AG372" s="719" t="e">
        <f ca="1">VLOOKUP(AE372,Values!$A$1:$C$12,2,FALSE)</f>
        <v>#NAME?</v>
      </c>
      <c r="AH372" s="716" t="e">
        <f ca="1">_xll.BDP($T372,$AH$1)</f>
        <v>#NAME?</v>
      </c>
      <c r="AI372" s="716" t="e">
        <f ca="1">_xll.BDP($T372,$AI$1)</f>
        <v>#NAME?</v>
      </c>
      <c r="AJ372" s="716" t="e">
        <f ca="1">_xll.BDP($T372,$AJ$1)</f>
        <v>#NAME?</v>
      </c>
      <c r="AK372" s="721" t="e">
        <f ca="1">VLOOKUP(AJ372,Values!$E$2:$F$8,2,)</f>
        <v>#NAME?</v>
      </c>
      <c r="AL372" s="719" t="e">
        <f ca="1">_xll.BDP($T372,$AL$1)</f>
        <v>#NAME?</v>
      </c>
      <c r="AM372" s="719" t="e">
        <f ca="1">_xll.BDP($T372,$AM$1)</f>
        <v>#NAME?</v>
      </c>
      <c r="AN372" s="719" t="e">
        <f ca="1">_xll.BDP($T372,$AN$1)</f>
        <v>#NAME?</v>
      </c>
      <c r="AO372" s="719" t="str">
        <f t="shared" si="81"/>
        <v>10yr tap</v>
      </c>
      <c r="AP372" s="775" t="e">
        <f ca="1">_xll.BDP(T372,"YRS_TO_MTY_ISSUE")</f>
        <v>#NAME?</v>
      </c>
      <c r="AQ372" s="775">
        <f t="shared" si="82"/>
        <v>10</v>
      </c>
      <c r="AR372" s="775">
        <v>10</v>
      </c>
      <c r="AS372" s="719" t="e">
        <f ca="1">_xll.BDP($T372,AS$1)</f>
        <v>#NAME?</v>
      </c>
      <c r="AT372" s="719" t="e">
        <f ca="1">_xll.BDP(T372,$AT$1)</f>
        <v>#NAME?</v>
      </c>
      <c r="AU372" s="719" t="e">
        <f ca="1">_xll.BDP(T372,$AU$1)</f>
        <v>#NAME?</v>
      </c>
      <c r="AV372" s="719" t="e">
        <f ca="1">_xll.BDP($T372,AV$1)</f>
        <v>#NAME?</v>
      </c>
      <c r="AW372" s="719" t="e">
        <f t="shared" ca="1" si="83"/>
        <v>#NAME?</v>
      </c>
      <c r="AX372" s="719" t="e">
        <f ca="1">_xll.BDP(T372,$AX$1)</f>
        <v>#NAME?</v>
      </c>
      <c r="AY372" s="719" t="e">
        <f t="shared" ca="1" si="84"/>
        <v>#NAME?</v>
      </c>
      <c r="AZ372" s="719" t="e">
        <f t="shared" ca="1" si="85"/>
        <v>#NAME?</v>
      </c>
      <c r="BA372" s="719" t="e">
        <f ca="1">VLOOKUP(X372,Values!$H$2:$I$15,2,FALSE)</f>
        <v>#NAME?</v>
      </c>
    </row>
    <row r="373" spans="1:53" s="706" customFormat="1" ht="13.8" x14ac:dyDescent="0.3">
      <c r="A373" s="707">
        <v>41949</v>
      </c>
      <c r="B373" s="915" t="s">
        <v>8080</v>
      </c>
      <c r="C373" s="916" t="s">
        <v>87</v>
      </c>
      <c r="D373" s="709">
        <v>300</v>
      </c>
      <c r="E373" s="708" t="s">
        <v>6638</v>
      </c>
      <c r="F373" s="710">
        <v>53053</v>
      </c>
      <c r="G373" s="711" t="s">
        <v>8079</v>
      </c>
      <c r="H373" s="712" t="s">
        <v>8081</v>
      </c>
      <c r="I373" s="713" t="s">
        <v>6914</v>
      </c>
      <c r="J373" s="761" t="s">
        <v>249</v>
      </c>
      <c r="K373" s="712">
        <v>-12.5</v>
      </c>
      <c r="L373" s="714"/>
      <c r="M373" s="712"/>
      <c r="N373" s="706" t="s">
        <v>504</v>
      </c>
      <c r="O373" s="712">
        <v>2.33</v>
      </c>
      <c r="P373" s="708" t="s">
        <v>1917</v>
      </c>
      <c r="Q373" s="714"/>
      <c r="R373" s="708">
        <v>13</v>
      </c>
      <c r="S373" s="708" t="s">
        <v>8096</v>
      </c>
      <c r="T373" s="573">
        <f t="shared" si="78"/>
        <v>11</v>
      </c>
      <c r="U373" s="716" t="e">
        <f ca="1">_xll.BDP($T373,$U$1)</f>
        <v>#NAME?</v>
      </c>
      <c r="V373" s="715">
        <f t="shared" si="79"/>
        <v>11</v>
      </c>
      <c r="W373" s="715">
        <f t="shared" si="80"/>
        <v>45</v>
      </c>
      <c r="X373" s="717" t="e">
        <f ca="1">_xll.BDP($T373,X$1)</f>
        <v>#NAME?</v>
      </c>
      <c r="Y373" s="717" t="e">
        <f ca="1">_xll.BDP($T373,$Y$1)</f>
        <v>#NAME?</v>
      </c>
      <c r="Z373" s="717" t="e">
        <f ca="1">_xll.BDP($T373,Z$1)</f>
        <v>#NAME?</v>
      </c>
      <c r="AA373" s="718" t="e">
        <f ca="1">IF(Z373="FLOATING",J373,(_xll.BDP($T373,AA$1)/100))</f>
        <v>#NAME?</v>
      </c>
      <c r="AB373" s="719" t="e">
        <f ca="1">_xll.BDP(T373,$AB$1)</f>
        <v>#NAME?</v>
      </c>
      <c r="AC373" s="720" t="e">
        <f ca="1">_xll.BDP($T373,AC$1)</f>
        <v>#NAME?</v>
      </c>
      <c r="AD373" s="719" t="e">
        <f ca="1">_xll.BDP($T373,AD$1)</f>
        <v>#NAME?</v>
      </c>
      <c r="AE373" s="715" t="e">
        <f ca="1">_xll.BDP($T373,AE$1)</f>
        <v>#NAME?</v>
      </c>
      <c r="AF373" s="719" t="e">
        <f ca="1">_xll.BDP($T373,AF$1)</f>
        <v>#NAME?</v>
      </c>
      <c r="AG373" s="719" t="e">
        <f ca="1">VLOOKUP(AE373,Values!$A$1:$C$12,2,FALSE)</f>
        <v>#NAME?</v>
      </c>
      <c r="AH373" s="716" t="e">
        <f ca="1">_xll.BDP($T373,$AH$1)</f>
        <v>#NAME?</v>
      </c>
      <c r="AI373" s="716" t="e">
        <f ca="1">_xll.BDP($T373,$AI$1)</f>
        <v>#NAME?</v>
      </c>
      <c r="AJ373" s="716" t="e">
        <f ca="1">_xll.BDP($T373,$AJ$1)</f>
        <v>#NAME?</v>
      </c>
      <c r="AK373" s="721" t="e">
        <f ca="1">VLOOKUP(AJ373,Values!$E$2:$F$8,2,)</f>
        <v>#NAME?</v>
      </c>
      <c r="AL373" s="719" t="e">
        <f ca="1">_xll.BDP($T373,$AL$1)</f>
        <v>#NAME?</v>
      </c>
      <c r="AM373" s="719" t="e">
        <f ca="1">_xll.BDP($T373,$AM$1)</f>
        <v>#NAME?</v>
      </c>
      <c r="AN373" s="719" t="e">
        <f ca="1">_xll.BDP($T373,$AN$1)</f>
        <v>#NAME?</v>
      </c>
      <c r="AO373" s="719" t="str">
        <f t="shared" si="81"/>
        <v>long 30yr</v>
      </c>
      <c r="AP373" s="775" t="e">
        <f ca="1">_xll.BDP(T373,"YRS_TO_MTY_ISSUE")</f>
        <v>#NAME?</v>
      </c>
      <c r="AQ373" s="775">
        <f t="shared" si="82"/>
        <v>31</v>
      </c>
      <c r="AR373" s="775">
        <v>30.4</v>
      </c>
      <c r="AS373" s="719" t="e">
        <f ca="1">_xll.BDP($T373,AS$1)</f>
        <v>#NAME?</v>
      </c>
      <c r="AT373" s="719" t="e">
        <f ca="1">_xll.BDP(T373,$AT$1)</f>
        <v>#NAME?</v>
      </c>
      <c r="AU373" s="719" t="e">
        <f ca="1">_xll.BDP(T373,$AU$1)</f>
        <v>#NAME?</v>
      </c>
      <c r="AV373" s="719" t="e">
        <f ca="1">_xll.BDP($T373,AV$1)</f>
        <v>#NAME?</v>
      </c>
      <c r="AW373" s="719" t="e">
        <f t="shared" ca="1" si="83"/>
        <v>#NAME?</v>
      </c>
      <c r="AX373" s="719" t="e">
        <f ca="1">_xll.BDP(T373,$AX$1)</f>
        <v>#NAME?</v>
      </c>
      <c r="AY373" s="719" t="e">
        <f t="shared" ca="1" si="84"/>
        <v>#NAME?</v>
      </c>
      <c r="AZ373" s="719" t="e">
        <f t="shared" ca="1" si="85"/>
        <v>#NAME?</v>
      </c>
      <c r="BA373" s="719" t="e">
        <f ca="1">VLOOKUP(X373,Values!$H$2:$I$15,2,FALSE)</f>
        <v>#NAME?</v>
      </c>
    </row>
    <row r="374" spans="1:53" s="706" customFormat="1" ht="13.8" x14ac:dyDescent="0.3">
      <c r="A374" s="707">
        <v>41949</v>
      </c>
      <c r="B374" s="915" t="s">
        <v>8082</v>
      </c>
      <c r="C374" s="916" t="s">
        <v>276</v>
      </c>
      <c r="D374" s="709">
        <v>300</v>
      </c>
      <c r="E374" s="708" t="s">
        <v>37</v>
      </c>
      <c r="F374" s="710">
        <v>43784</v>
      </c>
      <c r="G374" s="711" t="s">
        <v>780</v>
      </c>
      <c r="H374" s="712" t="s">
        <v>1604</v>
      </c>
      <c r="I374" s="713"/>
      <c r="J374" s="761" t="s">
        <v>4893</v>
      </c>
      <c r="K374" s="712">
        <v>-14.5</v>
      </c>
      <c r="L374" s="714"/>
      <c r="M374" s="712"/>
      <c r="O374" s="712"/>
      <c r="P374" s="708" t="s">
        <v>2058</v>
      </c>
      <c r="Q374" s="714"/>
      <c r="R374" s="708">
        <v>-3</v>
      </c>
      <c r="S374" s="708" t="s">
        <v>8096</v>
      </c>
      <c r="T374" s="573">
        <f t="shared" si="78"/>
        <v>11</v>
      </c>
      <c r="U374" s="716" t="e">
        <f ca="1">_xll.BDP($T374,$U$1)</f>
        <v>#NAME?</v>
      </c>
      <c r="V374" s="715">
        <f t="shared" si="79"/>
        <v>11</v>
      </c>
      <c r="W374" s="715">
        <f t="shared" si="80"/>
        <v>45</v>
      </c>
      <c r="X374" s="717" t="e">
        <f ca="1">_xll.BDP($T374,X$1)</f>
        <v>#NAME?</v>
      </c>
      <c r="Y374" s="717" t="e">
        <f ca="1">_xll.BDP($T374,$Y$1)</f>
        <v>#NAME?</v>
      </c>
      <c r="Z374" s="717" t="e">
        <f ca="1">_xll.BDP($T374,Z$1)</f>
        <v>#NAME?</v>
      </c>
      <c r="AA374" s="718" t="e">
        <f ca="1">IF(Z374="FLOATING",J374,(_xll.BDP($T374,AA$1)/100))</f>
        <v>#NAME?</v>
      </c>
      <c r="AB374" s="719" t="e">
        <f ca="1">_xll.BDP(T374,$AB$1)</f>
        <v>#NAME?</v>
      </c>
      <c r="AC374" s="720" t="e">
        <f ca="1">_xll.BDP($T374,AC$1)</f>
        <v>#NAME?</v>
      </c>
      <c r="AD374" s="719" t="e">
        <f ca="1">_xll.BDP($T374,AD$1)</f>
        <v>#NAME?</v>
      </c>
      <c r="AE374" s="715" t="e">
        <f ca="1">_xll.BDP($T374,AE$1)</f>
        <v>#NAME?</v>
      </c>
      <c r="AF374" s="719" t="e">
        <f ca="1">_xll.BDP($T374,AF$1)</f>
        <v>#NAME?</v>
      </c>
      <c r="AG374" s="719" t="e">
        <f ca="1">VLOOKUP(AE374,Values!$A$1:$C$12,2,FALSE)</f>
        <v>#NAME?</v>
      </c>
      <c r="AH374" s="716" t="e">
        <f ca="1">_xll.BDP($T374,$AH$1)</f>
        <v>#NAME?</v>
      </c>
      <c r="AI374" s="716" t="e">
        <f ca="1">_xll.BDP($T374,$AI$1)</f>
        <v>#NAME?</v>
      </c>
      <c r="AJ374" s="716" t="e">
        <f ca="1">_xll.BDP($T374,$AJ$1)</f>
        <v>#NAME?</v>
      </c>
      <c r="AK374" s="721" t="e">
        <f ca="1">VLOOKUP(AJ374,Values!$E$2:$F$8,2,)</f>
        <v>#NAME?</v>
      </c>
      <c r="AL374" s="719" t="e">
        <f ca="1">_xll.BDP($T374,$AL$1)</f>
        <v>#NAME?</v>
      </c>
      <c r="AM374" s="719" t="e">
        <f ca="1">_xll.BDP($T374,$AM$1)</f>
        <v>#NAME?</v>
      </c>
      <c r="AN374" s="719" t="e">
        <f ca="1">_xll.BDP($T374,$AN$1)</f>
        <v>#NAME?</v>
      </c>
      <c r="AO374" s="719" t="str">
        <f t="shared" si="81"/>
        <v>5yr</v>
      </c>
      <c r="AP374" s="775" t="e">
        <f ca="1">_xll.BDP(T374,"YRS_TO_MTY_ISSUE")</f>
        <v>#NAME?</v>
      </c>
      <c r="AQ374" s="775">
        <f t="shared" si="82"/>
        <v>5</v>
      </c>
      <c r="AR374" s="775">
        <v>30.4</v>
      </c>
      <c r="AS374" s="719" t="e">
        <f ca="1">_xll.BDP($T374,AS$1)</f>
        <v>#NAME?</v>
      </c>
      <c r="AT374" s="719" t="e">
        <f ca="1">_xll.BDP(T374,$AT$1)</f>
        <v>#NAME?</v>
      </c>
      <c r="AU374" s="719" t="e">
        <f ca="1">_xll.BDP(T374,$AU$1)</f>
        <v>#NAME?</v>
      </c>
      <c r="AV374" s="719" t="e">
        <f ca="1">_xll.BDP($T374,AV$1)</f>
        <v>#NAME?</v>
      </c>
      <c r="AW374" s="719" t="e">
        <f t="shared" ca="1" si="83"/>
        <v>#NAME?</v>
      </c>
      <c r="AX374" s="719" t="e">
        <f ca="1">_xll.BDP(T374,$AX$1)</f>
        <v>#NAME?</v>
      </c>
      <c r="AY374" s="719" t="e">
        <f t="shared" ca="1" si="84"/>
        <v>#NAME?</v>
      </c>
      <c r="AZ374" s="719" t="e">
        <f t="shared" ca="1" si="85"/>
        <v>#NAME?</v>
      </c>
      <c r="BA374" s="719" t="e">
        <f ca="1">VLOOKUP(X374,Values!$H$2:$I$15,2,FALSE)</f>
        <v>#NAME?</v>
      </c>
    </row>
    <row r="375" spans="1:53" s="706" customFormat="1" ht="13.8" x14ac:dyDescent="0.3">
      <c r="A375" s="707">
        <v>41948</v>
      </c>
      <c r="B375" s="915" t="s">
        <v>7970</v>
      </c>
      <c r="C375" s="916" t="s">
        <v>36</v>
      </c>
      <c r="D375" s="709">
        <v>1250</v>
      </c>
      <c r="E375" s="708" t="s">
        <v>66</v>
      </c>
      <c r="F375" s="710">
        <v>45608</v>
      </c>
      <c r="G375" s="711" t="s">
        <v>3629</v>
      </c>
      <c r="H375" s="712" t="s">
        <v>7971</v>
      </c>
      <c r="I375" s="713" t="s">
        <v>7972</v>
      </c>
      <c r="J375" s="761" t="s">
        <v>7973</v>
      </c>
      <c r="K375" s="712">
        <v>-12.5</v>
      </c>
      <c r="L375" s="714"/>
      <c r="M375" s="712"/>
      <c r="N375" s="706" t="s">
        <v>463</v>
      </c>
      <c r="O375" s="712">
        <v>2.4</v>
      </c>
      <c r="P375" s="708" t="s">
        <v>1900</v>
      </c>
      <c r="Q375" s="714"/>
      <c r="R375" s="708">
        <v>10</v>
      </c>
      <c r="S375" s="708" t="s">
        <v>8038</v>
      </c>
      <c r="T375" s="573">
        <f t="shared" si="78"/>
        <v>11</v>
      </c>
      <c r="U375" s="716" t="e">
        <f ca="1">_xll.BDP($T375,$U$1)</f>
        <v>#NAME?</v>
      </c>
      <c r="V375" s="715">
        <f t="shared" si="79"/>
        <v>11</v>
      </c>
      <c r="W375" s="715">
        <f t="shared" si="80"/>
        <v>45</v>
      </c>
      <c r="X375" s="717" t="e">
        <f ca="1">_xll.BDP($T375,X$1)</f>
        <v>#NAME?</v>
      </c>
      <c r="Y375" s="717" t="e">
        <f ca="1">_xll.BDP($T375,$Y$1)</f>
        <v>#NAME?</v>
      </c>
      <c r="Z375" s="717" t="e">
        <f ca="1">_xll.BDP($T375,Z$1)</f>
        <v>#NAME?</v>
      </c>
      <c r="AA375" s="718" t="e">
        <f ca="1">IF(Z375="FLOATING",J375,(_xll.BDP($T375,AA$1)/100))</f>
        <v>#NAME?</v>
      </c>
      <c r="AB375" s="719" t="e">
        <f ca="1">_xll.BDP(T375,$AB$1)</f>
        <v>#NAME?</v>
      </c>
      <c r="AC375" s="720" t="e">
        <f ca="1">_xll.BDP($T375,AC$1)</f>
        <v>#NAME?</v>
      </c>
      <c r="AD375" s="719" t="e">
        <f ca="1">_xll.BDP($T375,AD$1)</f>
        <v>#NAME?</v>
      </c>
      <c r="AE375" s="715" t="e">
        <f ca="1">_xll.BDP($T375,AE$1)</f>
        <v>#NAME?</v>
      </c>
      <c r="AF375" s="719" t="e">
        <f ca="1">_xll.BDP($T375,AF$1)</f>
        <v>#NAME?</v>
      </c>
      <c r="AG375" s="719" t="e">
        <f ca="1">VLOOKUP(AE375,Values!$A$1:$C$12,2,FALSE)</f>
        <v>#NAME?</v>
      </c>
      <c r="AH375" s="716" t="e">
        <f ca="1">_xll.BDP($T375,$AH$1)</f>
        <v>#NAME?</v>
      </c>
      <c r="AI375" s="716" t="e">
        <f ca="1">_xll.BDP($T375,$AI$1)</f>
        <v>#NAME?</v>
      </c>
      <c r="AJ375" s="716" t="e">
        <f ca="1">_xll.BDP($T375,$AJ$1)</f>
        <v>#NAME?</v>
      </c>
      <c r="AK375" s="721" t="e">
        <f ca="1">VLOOKUP(AJ375,Values!$E$2:$F$8,2,)</f>
        <v>#NAME?</v>
      </c>
      <c r="AL375" s="719" t="e">
        <f ca="1">_xll.BDP($T375,$AL$1)</f>
        <v>#NAME?</v>
      </c>
      <c r="AM375" s="719" t="e">
        <f ca="1">_xll.BDP($T375,$AM$1)</f>
        <v>#NAME?</v>
      </c>
      <c r="AN375" s="719" t="e">
        <f ca="1">_xll.BDP($T375,$AN$1)</f>
        <v>#NAME?</v>
      </c>
      <c r="AO375" s="719" t="str">
        <f t="shared" si="81"/>
        <v>10yr</v>
      </c>
      <c r="AP375" s="775" t="e">
        <f ca="1">_xll.BDP(T375,"YRS_TO_MTY_ISSUE")</f>
        <v>#NAME?</v>
      </c>
      <c r="AQ375" s="775">
        <f t="shared" si="82"/>
        <v>10</v>
      </c>
      <c r="AR375" s="775">
        <v>10</v>
      </c>
      <c r="AS375" s="719" t="e">
        <f ca="1">_xll.BDP($T375,AS$1)</f>
        <v>#NAME?</v>
      </c>
      <c r="AT375" s="719" t="e">
        <f ca="1">_xll.BDP(T375,$AT$1)</f>
        <v>#NAME?</v>
      </c>
      <c r="AU375" s="719" t="e">
        <f ca="1">_xll.BDP(T375,$AU$1)</f>
        <v>#NAME?</v>
      </c>
      <c r="AV375" s="719" t="e">
        <f ca="1">_xll.BDP($T375,AV$1)</f>
        <v>#NAME?</v>
      </c>
      <c r="AW375" s="719" t="e">
        <f t="shared" ca="1" si="83"/>
        <v>#NAME?</v>
      </c>
      <c r="AX375" s="719" t="e">
        <f ca="1">_xll.BDP(T375,$AX$1)</f>
        <v>#NAME?</v>
      </c>
      <c r="AY375" s="719" t="e">
        <f t="shared" ca="1" si="84"/>
        <v>#NAME?</v>
      </c>
      <c r="AZ375" s="719" t="e">
        <f t="shared" ca="1" si="85"/>
        <v>#NAME?</v>
      </c>
      <c r="BA375" s="719" t="e">
        <f ca="1">VLOOKUP(X375,Values!$H$2:$I$15,2,FALSE)</f>
        <v>#NAME?</v>
      </c>
    </row>
    <row r="376" spans="1:53" s="706" customFormat="1" ht="13.8" x14ac:dyDescent="0.3">
      <c r="A376" s="707">
        <v>41948</v>
      </c>
      <c r="B376" s="915" t="s">
        <v>7974</v>
      </c>
      <c r="C376" s="916" t="s">
        <v>65</v>
      </c>
      <c r="D376" s="709">
        <v>500</v>
      </c>
      <c r="E376" s="708" t="s">
        <v>12</v>
      </c>
      <c r="F376" s="710">
        <v>43052</v>
      </c>
      <c r="G376" s="711" t="s">
        <v>4163</v>
      </c>
      <c r="H376" s="712" t="s">
        <v>2299</v>
      </c>
      <c r="I376" s="713" t="s">
        <v>2299</v>
      </c>
      <c r="J376" s="761" t="s">
        <v>7975</v>
      </c>
      <c r="K376" s="712">
        <v>-20</v>
      </c>
      <c r="L376" s="714"/>
      <c r="M376" s="712"/>
      <c r="N376" s="706" t="s">
        <v>7976</v>
      </c>
      <c r="O376" s="712">
        <v>3.42</v>
      </c>
      <c r="P376" s="708" t="s">
        <v>1890</v>
      </c>
      <c r="Q376" s="714"/>
      <c r="R376" s="708">
        <v>5</v>
      </c>
      <c r="S376" s="708" t="s">
        <v>8037</v>
      </c>
      <c r="T376" s="573">
        <f t="shared" si="78"/>
        <v>11</v>
      </c>
      <c r="U376" s="716" t="e">
        <f ca="1">_xll.BDP($T376,$U$1)</f>
        <v>#NAME?</v>
      </c>
      <c r="V376" s="715">
        <f t="shared" si="79"/>
        <v>11</v>
      </c>
      <c r="W376" s="715">
        <f t="shared" si="80"/>
        <v>45</v>
      </c>
      <c r="X376" s="717" t="e">
        <f ca="1">_xll.BDP($T376,X$1)</f>
        <v>#NAME?</v>
      </c>
      <c r="Y376" s="717" t="e">
        <f ca="1">_xll.BDP($T376,$Y$1)</f>
        <v>#NAME?</v>
      </c>
      <c r="Z376" s="717" t="e">
        <f ca="1">_xll.BDP($T376,Z$1)</f>
        <v>#NAME?</v>
      </c>
      <c r="AA376" s="718" t="e">
        <f ca="1">IF(Z376="FLOATING",J376,(_xll.BDP($T376,AA$1)/100))</f>
        <v>#NAME?</v>
      </c>
      <c r="AB376" s="719" t="e">
        <f ca="1">_xll.BDP(T376,$AB$1)</f>
        <v>#NAME?</v>
      </c>
      <c r="AC376" s="720" t="e">
        <f ca="1">_xll.BDP($T376,AC$1)</f>
        <v>#NAME?</v>
      </c>
      <c r="AD376" s="719" t="e">
        <f ca="1">_xll.BDP($T376,AD$1)</f>
        <v>#NAME?</v>
      </c>
      <c r="AE376" s="715" t="e">
        <f ca="1">_xll.BDP($T376,AE$1)</f>
        <v>#NAME?</v>
      </c>
      <c r="AF376" s="719" t="e">
        <f ca="1">_xll.BDP($T376,AF$1)</f>
        <v>#NAME?</v>
      </c>
      <c r="AG376" s="719" t="e">
        <f ca="1">VLOOKUP(AE376,Values!$A$1:$C$12,2,FALSE)</f>
        <v>#NAME?</v>
      </c>
      <c r="AH376" s="716" t="e">
        <f ca="1">_xll.BDP($T376,$AH$1)</f>
        <v>#NAME?</v>
      </c>
      <c r="AI376" s="716" t="e">
        <f ca="1">_xll.BDP($T376,$AI$1)</f>
        <v>#NAME?</v>
      </c>
      <c r="AJ376" s="716" t="e">
        <f ca="1">_xll.BDP($T376,$AJ$1)</f>
        <v>#NAME?</v>
      </c>
      <c r="AK376" s="721" t="e">
        <f ca="1">VLOOKUP(AJ376,Values!$E$2:$F$8,2,)</f>
        <v>#NAME?</v>
      </c>
      <c r="AL376" s="719" t="e">
        <f ca="1">_xll.BDP($T376,$AL$1)</f>
        <v>#NAME?</v>
      </c>
      <c r="AM376" s="719" t="e">
        <f ca="1">_xll.BDP($T376,$AM$1)</f>
        <v>#NAME?</v>
      </c>
      <c r="AN376" s="719" t="e">
        <f ca="1">_xll.BDP($T376,$AN$1)</f>
        <v>#NAME?</v>
      </c>
      <c r="AO376" s="719" t="str">
        <f t="shared" si="81"/>
        <v>3yr</v>
      </c>
      <c r="AP376" s="775" t="e">
        <f ca="1">_xll.BDP(T376,"YRS_TO_MTY_ISSUE")</f>
        <v>#NAME?</v>
      </c>
      <c r="AQ376" s="775">
        <f t="shared" si="82"/>
        <v>3</v>
      </c>
      <c r="AR376" s="775">
        <v>3</v>
      </c>
      <c r="AS376" s="719" t="e">
        <f ca="1">_xll.BDP($T376,AS$1)</f>
        <v>#NAME?</v>
      </c>
      <c r="AT376" s="719" t="e">
        <f ca="1">_xll.BDP(T376,$AT$1)</f>
        <v>#NAME?</v>
      </c>
      <c r="AU376" s="719" t="e">
        <f ca="1">_xll.BDP(T376,$AU$1)</f>
        <v>#NAME?</v>
      </c>
      <c r="AV376" s="719" t="e">
        <f ca="1">_xll.BDP($T376,AV$1)</f>
        <v>#NAME?</v>
      </c>
      <c r="AW376" s="719" t="e">
        <f t="shared" ca="1" si="83"/>
        <v>#NAME?</v>
      </c>
      <c r="AX376" s="719" t="e">
        <f ca="1">_xll.BDP(T376,$AX$1)</f>
        <v>#NAME?</v>
      </c>
      <c r="AY376" s="719" t="e">
        <f t="shared" ca="1" si="84"/>
        <v>#NAME?</v>
      </c>
      <c r="AZ376" s="719" t="e">
        <f t="shared" ca="1" si="85"/>
        <v>#NAME?</v>
      </c>
      <c r="BA376" s="719" t="e">
        <f ca="1">VLOOKUP(X376,Values!$H$2:$I$15,2,FALSE)</f>
        <v>#NAME?</v>
      </c>
    </row>
    <row r="377" spans="1:53" s="706" customFormat="1" ht="13.8" x14ac:dyDescent="0.3">
      <c r="A377" s="707">
        <v>41948</v>
      </c>
      <c r="B377" s="915" t="s">
        <v>7977</v>
      </c>
      <c r="C377" s="916" t="s">
        <v>65</v>
      </c>
      <c r="D377" s="709">
        <v>750</v>
      </c>
      <c r="E377" s="708" t="s">
        <v>12</v>
      </c>
      <c r="F377" s="710">
        <v>43052</v>
      </c>
      <c r="G377" s="711" t="s">
        <v>4163</v>
      </c>
      <c r="H377" s="712" t="s">
        <v>95</v>
      </c>
      <c r="I377" s="713" t="s">
        <v>124</v>
      </c>
      <c r="J377" s="761" t="s">
        <v>283</v>
      </c>
      <c r="K377" s="712">
        <v>-20</v>
      </c>
      <c r="L377" s="714"/>
      <c r="M377" s="712"/>
      <c r="N377" s="706" t="s">
        <v>7976</v>
      </c>
      <c r="O377" s="712">
        <v>3.42</v>
      </c>
      <c r="P377" s="708" t="s">
        <v>1890</v>
      </c>
      <c r="Q377" s="714"/>
      <c r="R377" s="708">
        <v>5</v>
      </c>
      <c r="S377" s="708" t="s">
        <v>8039</v>
      </c>
      <c r="T377" s="573">
        <f t="shared" si="78"/>
        <v>11</v>
      </c>
      <c r="U377" s="716" t="e">
        <f ca="1">_xll.BDP($T377,$U$1)</f>
        <v>#NAME?</v>
      </c>
      <c r="V377" s="715">
        <f t="shared" si="79"/>
        <v>11</v>
      </c>
      <c r="W377" s="715">
        <f t="shared" si="80"/>
        <v>45</v>
      </c>
      <c r="X377" s="717" t="e">
        <f ca="1">_xll.BDP($T377,X$1)</f>
        <v>#NAME?</v>
      </c>
      <c r="Y377" s="717" t="e">
        <f ca="1">_xll.BDP($T377,$Y$1)</f>
        <v>#NAME?</v>
      </c>
      <c r="Z377" s="717" t="e">
        <f ca="1">_xll.BDP($T377,Z$1)</f>
        <v>#NAME?</v>
      </c>
      <c r="AA377" s="718" t="e">
        <f ca="1">IF(Z377="FLOATING",J377,(_xll.BDP($T377,AA$1)/100))</f>
        <v>#NAME?</v>
      </c>
      <c r="AB377" s="719" t="e">
        <f ca="1">_xll.BDP(T377,$AB$1)</f>
        <v>#NAME?</v>
      </c>
      <c r="AC377" s="720" t="e">
        <f ca="1">_xll.BDP($T377,AC$1)</f>
        <v>#NAME?</v>
      </c>
      <c r="AD377" s="719" t="e">
        <f ca="1">_xll.BDP($T377,AD$1)</f>
        <v>#NAME?</v>
      </c>
      <c r="AE377" s="715" t="e">
        <f ca="1">_xll.BDP($T377,AE$1)</f>
        <v>#NAME?</v>
      </c>
      <c r="AF377" s="719" t="e">
        <f ca="1">_xll.BDP($T377,AF$1)</f>
        <v>#NAME?</v>
      </c>
      <c r="AG377" s="719" t="e">
        <f ca="1">VLOOKUP(AE377,Values!$A$1:$C$12,2,FALSE)</f>
        <v>#NAME?</v>
      </c>
      <c r="AH377" s="716" t="e">
        <f ca="1">_xll.BDP($T377,$AH$1)</f>
        <v>#NAME?</v>
      </c>
      <c r="AI377" s="716" t="e">
        <f ca="1">_xll.BDP($T377,$AI$1)</f>
        <v>#NAME?</v>
      </c>
      <c r="AJ377" s="716" t="e">
        <f ca="1">_xll.BDP($T377,$AJ$1)</f>
        <v>#NAME?</v>
      </c>
      <c r="AK377" s="721" t="e">
        <f ca="1">VLOOKUP(AJ377,Values!$E$2:$F$8,2,)</f>
        <v>#NAME?</v>
      </c>
      <c r="AL377" s="719" t="e">
        <f ca="1">_xll.BDP($T377,$AL$1)</f>
        <v>#NAME?</v>
      </c>
      <c r="AM377" s="719" t="e">
        <f ca="1">_xll.BDP($T377,$AM$1)</f>
        <v>#NAME?</v>
      </c>
      <c r="AN377" s="719" t="e">
        <f ca="1">_xll.BDP($T377,$AN$1)</f>
        <v>#NAME?</v>
      </c>
      <c r="AO377" s="719" t="str">
        <f t="shared" si="81"/>
        <v>3yr</v>
      </c>
      <c r="AP377" s="775" t="e">
        <f ca="1">_xll.BDP(T377,"YRS_TO_MTY_ISSUE")</f>
        <v>#NAME?</v>
      </c>
      <c r="AQ377" s="775">
        <f t="shared" si="82"/>
        <v>3</v>
      </c>
      <c r="AR377" s="775">
        <v>3</v>
      </c>
      <c r="AS377" s="719" t="e">
        <f ca="1">_xll.BDP($T377,AS$1)</f>
        <v>#NAME?</v>
      </c>
      <c r="AT377" s="719" t="e">
        <f ca="1">_xll.BDP(T377,$AT$1)</f>
        <v>#NAME?</v>
      </c>
      <c r="AU377" s="719" t="e">
        <f ca="1">_xll.BDP(T377,$AU$1)</f>
        <v>#NAME?</v>
      </c>
      <c r="AV377" s="719" t="e">
        <f ca="1">_xll.BDP($T377,AV$1)</f>
        <v>#NAME?</v>
      </c>
      <c r="AW377" s="719" t="e">
        <f t="shared" ca="1" si="83"/>
        <v>#NAME?</v>
      </c>
      <c r="AX377" s="719" t="e">
        <f ca="1">_xll.BDP(T377,$AX$1)</f>
        <v>#NAME?</v>
      </c>
      <c r="AY377" s="719" t="e">
        <f t="shared" ca="1" si="84"/>
        <v>#NAME?</v>
      </c>
      <c r="AZ377" s="719" t="e">
        <f t="shared" ca="1" si="85"/>
        <v>#NAME?</v>
      </c>
      <c r="BA377" s="719" t="e">
        <f ca="1">VLOOKUP(X377,Values!$H$2:$I$15,2,FALSE)</f>
        <v>#NAME?</v>
      </c>
    </row>
    <row r="378" spans="1:53" s="706" customFormat="1" ht="13.8" x14ac:dyDescent="0.3">
      <c r="A378" s="707">
        <v>41948</v>
      </c>
      <c r="B378" s="915" t="s">
        <v>7978</v>
      </c>
      <c r="C378" s="916" t="s">
        <v>65</v>
      </c>
      <c r="D378" s="709">
        <v>1000</v>
      </c>
      <c r="E378" s="708" t="s">
        <v>37</v>
      </c>
      <c r="F378" s="710">
        <v>43782</v>
      </c>
      <c r="G378" s="711" t="s">
        <v>4163</v>
      </c>
      <c r="H378" s="712" t="s">
        <v>244</v>
      </c>
      <c r="I378" s="713" t="s">
        <v>6140</v>
      </c>
      <c r="J378" s="761" t="s">
        <v>4170</v>
      </c>
      <c r="K378" s="712">
        <v>-20</v>
      </c>
      <c r="L378" s="714"/>
      <c r="M378" s="712"/>
      <c r="N378" s="706" t="s">
        <v>7976</v>
      </c>
      <c r="O378" s="712">
        <v>3.42</v>
      </c>
      <c r="P378" s="708" t="s">
        <v>1890</v>
      </c>
      <c r="Q378" s="714"/>
      <c r="R378" s="708">
        <v>5</v>
      </c>
      <c r="S378" s="708" t="s">
        <v>8040</v>
      </c>
      <c r="T378" s="573">
        <f t="shared" si="78"/>
        <v>11</v>
      </c>
      <c r="U378" s="716" t="e">
        <f ca="1">_xll.BDP($T378,$U$1)</f>
        <v>#NAME?</v>
      </c>
      <c r="V378" s="715">
        <f t="shared" si="79"/>
        <v>11</v>
      </c>
      <c r="W378" s="715">
        <f t="shared" si="80"/>
        <v>45</v>
      </c>
      <c r="X378" s="717" t="e">
        <f ca="1">_xll.BDP($T378,X$1)</f>
        <v>#NAME?</v>
      </c>
      <c r="Y378" s="717" t="e">
        <f ca="1">_xll.BDP($T378,$Y$1)</f>
        <v>#NAME?</v>
      </c>
      <c r="Z378" s="717" t="e">
        <f ca="1">_xll.BDP($T378,Z$1)</f>
        <v>#NAME?</v>
      </c>
      <c r="AA378" s="718" t="e">
        <f ca="1">IF(Z378="FLOATING",J378,(_xll.BDP($T378,AA$1)/100))</f>
        <v>#NAME?</v>
      </c>
      <c r="AB378" s="719" t="e">
        <f ca="1">_xll.BDP(T378,$AB$1)</f>
        <v>#NAME?</v>
      </c>
      <c r="AC378" s="720" t="e">
        <f ca="1">_xll.BDP($T378,AC$1)</f>
        <v>#NAME?</v>
      </c>
      <c r="AD378" s="719" t="e">
        <f ca="1">_xll.BDP($T378,AD$1)</f>
        <v>#NAME?</v>
      </c>
      <c r="AE378" s="715" t="e">
        <f ca="1">_xll.BDP($T378,AE$1)</f>
        <v>#NAME?</v>
      </c>
      <c r="AF378" s="719" t="e">
        <f ca="1">_xll.BDP($T378,AF$1)</f>
        <v>#NAME?</v>
      </c>
      <c r="AG378" s="719" t="e">
        <f ca="1">VLOOKUP(AE378,Values!$A$1:$C$12,2,FALSE)</f>
        <v>#NAME?</v>
      </c>
      <c r="AH378" s="716" t="e">
        <f ca="1">_xll.BDP($T378,$AH$1)</f>
        <v>#NAME?</v>
      </c>
      <c r="AI378" s="716" t="e">
        <f ca="1">_xll.BDP($T378,$AI$1)</f>
        <v>#NAME?</v>
      </c>
      <c r="AJ378" s="716" t="e">
        <f ca="1">_xll.BDP($T378,$AJ$1)</f>
        <v>#NAME?</v>
      </c>
      <c r="AK378" s="721" t="e">
        <f ca="1">VLOOKUP(AJ378,Values!$E$2:$F$8,2,)</f>
        <v>#NAME?</v>
      </c>
      <c r="AL378" s="719" t="e">
        <f ca="1">_xll.BDP($T378,$AL$1)</f>
        <v>#NAME?</v>
      </c>
      <c r="AM378" s="719" t="e">
        <f ca="1">_xll.BDP($T378,$AM$1)</f>
        <v>#NAME?</v>
      </c>
      <c r="AN378" s="719" t="e">
        <f ca="1">_xll.BDP($T378,$AN$1)</f>
        <v>#NAME?</v>
      </c>
      <c r="AO378" s="719" t="str">
        <f t="shared" si="81"/>
        <v>5yr</v>
      </c>
      <c r="AP378" s="775" t="e">
        <f ca="1">_xll.BDP(T378,"YRS_TO_MTY_ISSUE")</f>
        <v>#NAME?</v>
      </c>
      <c r="AQ378" s="775">
        <f t="shared" si="82"/>
        <v>5</v>
      </c>
      <c r="AR378" s="775">
        <v>5</v>
      </c>
      <c r="AS378" s="719" t="e">
        <f ca="1">_xll.BDP($T378,AS$1)</f>
        <v>#NAME?</v>
      </c>
      <c r="AT378" s="719" t="e">
        <f ca="1">_xll.BDP(T378,$AT$1)</f>
        <v>#NAME?</v>
      </c>
      <c r="AU378" s="719" t="e">
        <f ca="1">_xll.BDP(T378,$AU$1)</f>
        <v>#NAME?</v>
      </c>
      <c r="AV378" s="719" t="e">
        <f ca="1">_xll.BDP($T378,AV$1)</f>
        <v>#NAME?</v>
      </c>
      <c r="AW378" s="719" t="e">
        <f t="shared" ca="1" si="83"/>
        <v>#NAME?</v>
      </c>
      <c r="AX378" s="719" t="e">
        <f ca="1">_xll.BDP(T378,$AX$1)</f>
        <v>#NAME?</v>
      </c>
      <c r="AY378" s="719" t="e">
        <f t="shared" ca="1" si="84"/>
        <v>#NAME?</v>
      </c>
      <c r="AZ378" s="719" t="e">
        <f t="shared" ca="1" si="85"/>
        <v>#NAME?</v>
      </c>
      <c r="BA378" s="719" t="e">
        <f ca="1">VLOOKUP(X378,Values!$H$2:$I$15,2,FALSE)</f>
        <v>#NAME?</v>
      </c>
    </row>
    <row r="379" spans="1:53" s="706" customFormat="1" ht="13.8" x14ac:dyDescent="0.3">
      <c r="A379" s="707">
        <v>41948</v>
      </c>
      <c r="B379" s="915" t="s">
        <v>7979</v>
      </c>
      <c r="C379" s="916" t="s">
        <v>110</v>
      </c>
      <c r="D379" s="709">
        <v>3000</v>
      </c>
      <c r="E379" s="708" t="s">
        <v>66</v>
      </c>
      <c r="F379" s="710">
        <v>45609</v>
      </c>
      <c r="G379" s="711" t="s">
        <v>7980</v>
      </c>
      <c r="H379" s="712" t="s">
        <v>3835</v>
      </c>
      <c r="I379" s="713" t="s">
        <v>5527</v>
      </c>
      <c r="J379" s="761" t="s">
        <v>7061</v>
      </c>
      <c r="K379" s="712">
        <v>-30</v>
      </c>
      <c r="L379" s="714"/>
      <c r="M379" s="712"/>
      <c r="N379" s="706" t="s">
        <v>7981</v>
      </c>
      <c r="O379" s="712">
        <v>6</v>
      </c>
      <c r="P379" s="708" t="s">
        <v>3411</v>
      </c>
      <c r="Q379" s="714"/>
      <c r="R379" s="708">
        <v>2.5</v>
      </c>
      <c r="S379" s="708" t="s">
        <v>8041</v>
      </c>
      <c r="T379" s="573">
        <f t="shared" si="78"/>
        <v>11</v>
      </c>
      <c r="U379" s="716" t="e">
        <f ca="1">_xll.BDP($T379,$U$1)</f>
        <v>#NAME?</v>
      </c>
      <c r="V379" s="715">
        <f t="shared" si="79"/>
        <v>11</v>
      </c>
      <c r="W379" s="715">
        <f t="shared" si="80"/>
        <v>45</v>
      </c>
      <c r="X379" s="717" t="e">
        <f ca="1">_xll.BDP($T379,X$1)</f>
        <v>#NAME?</v>
      </c>
      <c r="Y379" s="717" t="e">
        <f ca="1">_xll.BDP($T379,$Y$1)</f>
        <v>#NAME?</v>
      </c>
      <c r="Z379" s="717" t="e">
        <f ca="1">_xll.BDP($T379,Z$1)</f>
        <v>#NAME?</v>
      </c>
      <c r="AA379" s="718" t="e">
        <f ca="1">IF(Z379="FLOATING",J379,(_xll.BDP($T379,AA$1)/100))</f>
        <v>#NAME?</v>
      </c>
      <c r="AB379" s="719" t="e">
        <f ca="1">_xll.BDP(T379,$AB$1)</f>
        <v>#NAME?</v>
      </c>
      <c r="AC379" s="720" t="e">
        <f ca="1">_xll.BDP($T379,AC$1)</f>
        <v>#NAME?</v>
      </c>
      <c r="AD379" s="719" t="e">
        <f ca="1">_xll.BDP($T379,AD$1)</f>
        <v>#NAME?</v>
      </c>
      <c r="AE379" s="715" t="e">
        <f ca="1">_xll.BDP($T379,AE$1)</f>
        <v>#NAME?</v>
      </c>
      <c r="AF379" s="719" t="e">
        <f ca="1">_xll.BDP($T379,AF$1)</f>
        <v>#NAME?</v>
      </c>
      <c r="AG379" s="719" t="e">
        <f ca="1">VLOOKUP(AE379,Values!$A$1:$C$12,2,FALSE)</f>
        <v>#NAME?</v>
      </c>
      <c r="AH379" s="716" t="e">
        <f ca="1">_xll.BDP($T379,$AH$1)</f>
        <v>#NAME?</v>
      </c>
      <c r="AI379" s="716" t="e">
        <f ca="1">_xll.BDP($T379,$AI$1)</f>
        <v>#NAME?</v>
      </c>
      <c r="AJ379" s="716" t="e">
        <f ca="1">_xll.BDP($T379,$AJ$1)</f>
        <v>#NAME?</v>
      </c>
      <c r="AK379" s="721" t="e">
        <f ca="1">VLOOKUP(AJ379,Values!$E$2:$F$8,2,)</f>
        <v>#NAME?</v>
      </c>
      <c r="AL379" s="719" t="e">
        <f ca="1">_xll.BDP($T379,$AL$1)</f>
        <v>#NAME?</v>
      </c>
      <c r="AM379" s="719" t="e">
        <f ca="1">_xll.BDP($T379,$AM$1)</f>
        <v>#NAME?</v>
      </c>
      <c r="AN379" s="719" t="e">
        <f ca="1">_xll.BDP($T379,$AN$1)</f>
        <v>#NAME?</v>
      </c>
      <c r="AO379" s="719" t="str">
        <f t="shared" si="81"/>
        <v>10yr</v>
      </c>
      <c r="AP379" s="775" t="e">
        <f ca="1">_xll.BDP(T379,"YRS_TO_MTY_ISSUE")</f>
        <v>#NAME?</v>
      </c>
      <c r="AQ379" s="775">
        <f t="shared" si="82"/>
        <v>10</v>
      </c>
      <c r="AR379" s="775">
        <v>10</v>
      </c>
      <c r="AS379" s="719" t="e">
        <f ca="1">_xll.BDP($T379,AS$1)</f>
        <v>#NAME?</v>
      </c>
      <c r="AT379" s="719" t="e">
        <f ca="1">_xll.BDP(T379,$AT$1)</f>
        <v>#NAME?</v>
      </c>
      <c r="AU379" s="719" t="e">
        <f ca="1">_xll.BDP(T379,$AU$1)</f>
        <v>#NAME?</v>
      </c>
      <c r="AV379" s="719" t="e">
        <f ca="1">_xll.BDP($T379,AV$1)</f>
        <v>#NAME?</v>
      </c>
      <c r="AW379" s="719" t="e">
        <f t="shared" ca="1" si="83"/>
        <v>#NAME?</v>
      </c>
      <c r="AX379" s="719" t="e">
        <f ca="1">_xll.BDP(T379,$AX$1)</f>
        <v>#NAME?</v>
      </c>
      <c r="AY379" s="719" t="e">
        <f t="shared" ca="1" si="84"/>
        <v>#NAME?</v>
      </c>
      <c r="AZ379" s="719" t="e">
        <f t="shared" ca="1" si="85"/>
        <v>#NAME?</v>
      </c>
      <c r="BA379" s="719" t="e">
        <f ca="1">VLOOKUP(X379,Values!$H$2:$I$15,2,FALSE)</f>
        <v>#NAME?</v>
      </c>
    </row>
    <row r="380" spans="1:53" s="706" customFormat="1" ht="13.8" x14ac:dyDescent="0.3">
      <c r="A380" s="707">
        <v>41948</v>
      </c>
      <c r="B380" s="915" t="s">
        <v>6120</v>
      </c>
      <c r="C380" s="916" t="s">
        <v>369</v>
      </c>
      <c r="D380" s="709">
        <v>350</v>
      </c>
      <c r="E380" s="708" t="s">
        <v>12</v>
      </c>
      <c r="F380" s="710">
        <v>43052</v>
      </c>
      <c r="G380" s="711" t="s">
        <v>1378</v>
      </c>
      <c r="H380" s="712" t="s">
        <v>2299</v>
      </c>
      <c r="I380" s="713"/>
      <c r="J380" s="761" t="s">
        <v>6554</v>
      </c>
      <c r="K380" s="712">
        <v>-10</v>
      </c>
      <c r="L380" s="714"/>
      <c r="M380" s="712"/>
      <c r="N380" s="706" t="s">
        <v>7982</v>
      </c>
      <c r="O380" s="712">
        <v>1.94</v>
      </c>
      <c r="P380" s="708" t="s">
        <v>1912</v>
      </c>
      <c r="Q380" s="714"/>
      <c r="R380" s="708">
        <v>11</v>
      </c>
      <c r="S380" s="708" t="s">
        <v>8032</v>
      </c>
      <c r="T380" s="573">
        <f t="shared" si="78"/>
        <v>11</v>
      </c>
      <c r="U380" s="716" t="e">
        <f ca="1">_xll.BDP($T380,$U$1)</f>
        <v>#NAME?</v>
      </c>
      <c r="V380" s="715">
        <f t="shared" si="79"/>
        <v>11</v>
      </c>
      <c r="W380" s="715">
        <f t="shared" si="80"/>
        <v>45</v>
      </c>
      <c r="X380" s="717" t="e">
        <f ca="1">_xll.BDP($T380,X$1)</f>
        <v>#NAME?</v>
      </c>
      <c r="Y380" s="717" t="e">
        <f ca="1">_xll.BDP($T380,$Y$1)</f>
        <v>#NAME?</v>
      </c>
      <c r="Z380" s="717" t="e">
        <f ca="1">_xll.BDP($T380,Z$1)</f>
        <v>#NAME?</v>
      </c>
      <c r="AA380" s="718" t="e">
        <f ca="1">IF(Z380="FLOATING",J380,(_xll.BDP($T380,AA$1)/100))</f>
        <v>#NAME?</v>
      </c>
      <c r="AB380" s="719" t="e">
        <f ca="1">_xll.BDP(T380,$AB$1)</f>
        <v>#NAME?</v>
      </c>
      <c r="AC380" s="720" t="e">
        <f ca="1">_xll.BDP($T380,AC$1)</f>
        <v>#NAME?</v>
      </c>
      <c r="AD380" s="719" t="e">
        <f ca="1">_xll.BDP($T380,AD$1)</f>
        <v>#NAME?</v>
      </c>
      <c r="AE380" s="715" t="e">
        <f ca="1">_xll.BDP($T380,AE$1)</f>
        <v>#NAME?</v>
      </c>
      <c r="AF380" s="719" t="e">
        <f ca="1">_xll.BDP($T380,AF$1)</f>
        <v>#NAME?</v>
      </c>
      <c r="AG380" s="719" t="e">
        <f ca="1">VLOOKUP(AE380,Values!$A$1:$C$12,2,FALSE)</f>
        <v>#NAME?</v>
      </c>
      <c r="AH380" s="716" t="e">
        <f ca="1">_xll.BDP($T380,$AH$1)</f>
        <v>#NAME?</v>
      </c>
      <c r="AI380" s="716" t="e">
        <f ca="1">_xll.BDP($T380,$AI$1)</f>
        <v>#NAME?</v>
      </c>
      <c r="AJ380" s="716" t="e">
        <f ca="1">_xll.BDP($T380,$AJ$1)</f>
        <v>#NAME?</v>
      </c>
      <c r="AK380" s="721" t="e">
        <f ca="1">VLOOKUP(AJ380,Values!$E$2:$F$8,2,)</f>
        <v>#NAME?</v>
      </c>
      <c r="AL380" s="719" t="e">
        <f ca="1">_xll.BDP($T380,$AL$1)</f>
        <v>#NAME?</v>
      </c>
      <c r="AM380" s="719" t="e">
        <f ca="1">_xll.BDP($T380,$AM$1)</f>
        <v>#NAME?</v>
      </c>
      <c r="AN380" s="719" t="e">
        <f ca="1">_xll.BDP($T380,$AN$1)</f>
        <v>#NAME?</v>
      </c>
      <c r="AO380" s="719" t="str">
        <f t="shared" si="81"/>
        <v>3yr</v>
      </c>
      <c r="AP380" s="775" t="e">
        <f ca="1">_xll.BDP(T380,"YRS_TO_MTY_ISSUE")</f>
        <v>#NAME?</v>
      </c>
      <c r="AQ380" s="775">
        <f t="shared" si="82"/>
        <v>3</v>
      </c>
      <c r="AR380" s="775">
        <v>3</v>
      </c>
      <c r="AS380" s="719" t="e">
        <f ca="1">_xll.BDP($T380,AS$1)</f>
        <v>#NAME?</v>
      </c>
      <c r="AT380" s="719" t="e">
        <f ca="1">_xll.BDP(T380,$AT$1)</f>
        <v>#NAME?</v>
      </c>
      <c r="AU380" s="719" t="e">
        <f ca="1">_xll.BDP(T380,$AU$1)</f>
        <v>#NAME?</v>
      </c>
      <c r="AV380" s="719" t="e">
        <f ca="1">_xll.BDP($T380,AV$1)</f>
        <v>#NAME?</v>
      </c>
      <c r="AW380" s="719" t="e">
        <f t="shared" ca="1" si="83"/>
        <v>#NAME?</v>
      </c>
      <c r="AX380" s="719" t="e">
        <f ca="1">_xll.BDP(T380,$AX$1)</f>
        <v>#NAME?</v>
      </c>
      <c r="AY380" s="719" t="e">
        <f t="shared" ca="1" si="84"/>
        <v>#NAME?</v>
      </c>
      <c r="AZ380" s="719" t="e">
        <f t="shared" ca="1" si="85"/>
        <v>#NAME?</v>
      </c>
      <c r="BA380" s="719" t="e">
        <f ca="1">VLOOKUP(X380,Values!$H$2:$I$15,2,FALSE)</f>
        <v>#NAME?</v>
      </c>
    </row>
    <row r="381" spans="1:53" s="706" customFormat="1" ht="13.8" x14ac:dyDescent="0.3">
      <c r="A381" s="707">
        <v>41948</v>
      </c>
      <c r="B381" s="915" t="s">
        <v>7983</v>
      </c>
      <c r="C381" s="916" t="s">
        <v>369</v>
      </c>
      <c r="D381" s="709">
        <v>750</v>
      </c>
      <c r="E381" s="708" t="s">
        <v>12</v>
      </c>
      <c r="F381" s="710">
        <v>43052</v>
      </c>
      <c r="G381" s="711" t="s">
        <v>1378</v>
      </c>
      <c r="H381" s="712" t="s">
        <v>1432</v>
      </c>
      <c r="I381" s="713" t="s">
        <v>3838</v>
      </c>
      <c r="J381" s="761" t="s">
        <v>20</v>
      </c>
      <c r="K381" s="712">
        <v>-10</v>
      </c>
      <c r="L381" s="714"/>
      <c r="M381" s="712"/>
      <c r="N381" s="706" t="s">
        <v>7982</v>
      </c>
      <c r="O381" s="712">
        <v>1.94</v>
      </c>
      <c r="P381" s="708" t="s">
        <v>1912</v>
      </c>
      <c r="Q381" s="714"/>
      <c r="R381" s="708">
        <v>11</v>
      </c>
      <c r="S381" s="708" t="s">
        <v>8034</v>
      </c>
      <c r="T381" s="573">
        <f t="shared" si="78"/>
        <v>11</v>
      </c>
      <c r="U381" s="716" t="e">
        <f ca="1">_xll.BDP($T381,$U$1)</f>
        <v>#NAME?</v>
      </c>
      <c r="V381" s="715">
        <f t="shared" si="79"/>
        <v>11</v>
      </c>
      <c r="W381" s="715">
        <f t="shared" si="80"/>
        <v>45</v>
      </c>
      <c r="X381" s="717" t="e">
        <f ca="1">_xll.BDP($T381,X$1)</f>
        <v>#NAME?</v>
      </c>
      <c r="Y381" s="717" t="e">
        <f ca="1">_xll.BDP($T381,$Y$1)</f>
        <v>#NAME?</v>
      </c>
      <c r="Z381" s="717" t="e">
        <f ca="1">_xll.BDP($T381,Z$1)</f>
        <v>#NAME?</v>
      </c>
      <c r="AA381" s="718" t="e">
        <f ca="1">IF(Z381="FLOATING",J381,(_xll.BDP($T381,AA$1)/100))</f>
        <v>#NAME?</v>
      </c>
      <c r="AB381" s="719" t="e">
        <f ca="1">_xll.BDP(T381,$AB$1)</f>
        <v>#NAME?</v>
      </c>
      <c r="AC381" s="720" t="e">
        <f ca="1">_xll.BDP($T381,AC$1)</f>
        <v>#NAME?</v>
      </c>
      <c r="AD381" s="719" t="e">
        <f ca="1">_xll.BDP($T381,AD$1)</f>
        <v>#NAME?</v>
      </c>
      <c r="AE381" s="715" t="e">
        <f ca="1">_xll.BDP($T381,AE$1)</f>
        <v>#NAME?</v>
      </c>
      <c r="AF381" s="719" t="e">
        <f ca="1">_xll.BDP($T381,AF$1)</f>
        <v>#NAME?</v>
      </c>
      <c r="AG381" s="719" t="e">
        <f ca="1">VLOOKUP(AE381,Values!$A$1:$C$12,2,FALSE)</f>
        <v>#NAME?</v>
      </c>
      <c r="AH381" s="716" t="e">
        <f ca="1">_xll.BDP($T381,$AH$1)</f>
        <v>#NAME?</v>
      </c>
      <c r="AI381" s="716" t="e">
        <f ca="1">_xll.BDP($T381,$AI$1)</f>
        <v>#NAME?</v>
      </c>
      <c r="AJ381" s="716" t="e">
        <f ca="1">_xll.BDP($T381,$AJ$1)</f>
        <v>#NAME?</v>
      </c>
      <c r="AK381" s="721" t="e">
        <f ca="1">VLOOKUP(AJ381,Values!$E$2:$F$8,2,)</f>
        <v>#NAME?</v>
      </c>
      <c r="AL381" s="719" t="e">
        <f ca="1">_xll.BDP($T381,$AL$1)</f>
        <v>#NAME?</v>
      </c>
      <c r="AM381" s="719" t="e">
        <f ca="1">_xll.BDP($T381,$AM$1)</f>
        <v>#NAME?</v>
      </c>
      <c r="AN381" s="719" t="e">
        <f ca="1">_xll.BDP($T381,$AN$1)</f>
        <v>#NAME?</v>
      </c>
      <c r="AO381" s="719" t="str">
        <f t="shared" si="81"/>
        <v>3yr</v>
      </c>
      <c r="AP381" s="775" t="e">
        <f ca="1">_xll.BDP(T381,"YRS_TO_MTY_ISSUE")</f>
        <v>#NAME?</v>
      </c>
      <c r="AQ381" s="775">
        <f t="shared" si="82"/>
        <v>3</v>
      </c>
      <c r="AR381" s="775">
        <v>3</v>
      </c>
      <c r="AS381" s="719" t="e">
        <f ca="1">_xll.BDP($T381,AS$1)</f>
        <v>#NAME?</v>
      </c>
      <c r="AT381" s="719" t="e">
        <f ca="1">_xll.BDP(T381,$AT$1)</f>
        <v>#NAME?</v>
      </c>
      <c r="AU381" s="719" t="e">
        <f ca="1">_xll.BDP(T381,$AU$1)</f>
        <v>#NAME?</v>
      </c>
      <c r="AV381" s="719" t="e">
        <f ca="1">_xll.BDP($T381,AV$1)</f>
        <v>#NAME?</v>
      </c>
      <c r="AW381" s="719" t="e">
        <f t="shared" ca="1" si="83"/>
        <v>#NAME?</v>
      </c>
      <c r="AX381" s="719" t="e">
        <f ca="1">_xll.BDP(T381,$AX$1)</f>
        <v>#NAME?</v>
      </c>
      <c r="AY381" s="719" t="e">
        <f t="shared" ca="1" si="84"/>
        <v>#NAME?</v>
      </c>
      <c r="AZ381" s="719" t="e">
        <f t="shared" ca="1" si="85"/>
        <v>#NAME?</v>
      </c>
      <c r="BA381" s="719" t="e">
        <f ca="1">VLOOKUP(X381,Values!$H$2:$I$15,2,FALSE)</f>
        <v>#NAME?</v>
      </c>
    </row>
    <row r="382" spans="1:53" s="706" customFormat="1" ht="13.8" x14ac:dyDescent="0.3">
      <c r="A382" s="707">
        <v>41948</v>
      </c>
      <c r="B382" s="915" t="s">
        <v>6120</v>
      </c>
      <c r="C382" s="916" t="s">
        <v>369</v>
      </c>
      <c r="D382" s="709">
        <v>350</v>
      </c>
      <c r="E382" s="708" t="s">
        <v>37</v>
      </c>
      <c r="F382" s="710">
        <v>43782</v>
      </c>
      <c r="G382" s="711" t="s">
        <v>1378</v>
      </c>
      <c r="H382" s="712" t="s">
        <v>2299</v>
      </c>
      <c r="I382" s="713"/>
      <c r="J382" s="761" t="s">
        <v>6808</v>
      </c>
      <c r="K382" s="712">
        <v>-10</v>
      </c>
      <c r="L382" s="714"/>
      <c r="M382" s="712"/>
      <c r="N382" s="706" t="s">
        <v>7982</v>
      </c>
      <c r="O382" s="712">
        <v>1.94</v>
      </c>
      <c r="P382" s="708" t="s">
        <v>2097</v>
      </c>
      <c r="Q382" s="714"/>
      <c r="R382" s="708">
        <v>9</v>
      </c>
      <c r="S382" s="708" t="s">
        <v>8033</v>
      </c>
      <c r="T382" s="573">
        <f t="shared" si="78"/>
        <v>11</v>
      </c>
      <c r="U382" s="716" t="e">
        <f ca="1">_xll.BDP($T382,$U$1)</f>
        <v>#NAME?</v>
      </c>
      <c r="V382" s="715">
        <f t="shared" si="79"/>
        <v>11</v>
      </c>
      <c r="W382" s="715">
        <f t="shared" si="80"/>
        <v>45</v>
      </c>
      <c r="X382" s="717" t="e">
        <f ca="1">_xll.BDP($T382,X$1)</f>
        <v>#NAME?</v>
      </c>
      <c r="Y382" s="717" t="e">
        <f ca="1">_xll.BDP($T382,$Y$1)</f>
        <v>#NAME?</v>
      </c>
      <c r="Z382" s="717" t="e">
        <f ca="1">_xll.BDP($T382,Z$1)</f>
        <v>#NAME?</v>
      </c>
      <c r="AA382" s="718" t="e">
        <f ca="1">IF(Z382="FLOATING",J382,(_xll.BDP($T382,AA$1)/100))</f>
        <v>#NAME?</v>
      </c>
      <c r="AB382" s="719" t="e">
        <f ca="1">_xll.BDP(T382,$AB$1)</f>
        <v>#NAME?</v>
      </c>
      <c r="AC382" s="720" t="e">
        <f ca="1">_xll.BDP($T382,AC$1)</f>
        <v>#NAME?</v>
      </c>
      <c r="AD382" s="719" t="e">
        <f ca="1">_xll.BDP($T382,AD$1)</f>
        <v>#NAME?</v>
      </c>
      <c r="AE382" s="715" t="e">
        <f ca="1">_xll.BDP($T382,AE$1)</f>
        <v>#NAME?</v>
      </c>
      <c r="AF382" s="719" t="e">
        <f ca="1">_xll.BDP($T382,AF$1)</f>
        <v>#NAME?</v>
      </c>
      <c r="AG382" s="719" t="e">
        <f ca="1">VLOOKUP(AE382,Values!$A$1:$C$12,2,FALSE)</f>
        <v>#NAME?</v>
      </c>
      <c r="AH382" s="716" t="e">
        <f ca="1">_xll.BDP($T382,$AH$1)</f>
        <v>#NAME?</v>
      </c>
      <c r="AI382" s="716" t="e">
        <f ca="1">_xll.BDP($T382,$AI$1)</f>
        <v>#NAME?</v>
      </c>
      <c r="AJ382" s="716" t="e">
        <f ca="1">_xll.BDP($T382,$AJ$1)</f>
        <v>#NAME?</v>
      </c>
      <c r="AK382" s="721" t="e">
        <f ca="1">VLOOKUP(AJ382,Values!$E$2:$F$8,2,)</f>
        <v>#NAME?</v>
      </c>
      <c r="AL382" s="719" t="e">
        <f ca="1">_xll.BDP($T382,$AL$1)</f>
        <v>#NAME?</v>
      </c>
      <c r="AM382" s="719" t="e">
        <f ca="1">_xll.BDP($T382,$AM$1)</f>
        <v>#NAME?</v>
      </c>
      <c r="AN382" s="719" t="e">
        <f ca="1">_xll.BDP($T382,$AN$1)</f>
        <v>#NAME?</v>
      </c>
      <c r="AO382" s="719" t="str">
        <f t="shared" si="81"/>
        <v>5yr</v>
      </c>
      <c r="AP382" s="775" t="e">
        <f ca="1">_xll.BDP(T382,"YRS_TO_MTY_ISSUE")</f>
        <v>#NAME?</v>
      </c>
      <c r="AQ382" s="775">
        <f t="shared" si="82"/>
        <v>5</v>
      </c>
      <c r="AR382" s="775">
        <v>5</v>
      </c>
      <c r="AS382" s="719" t="e">
        <f ca="1">_xll.BDP($T382,AS$1)</f>
        <v>#NAME?</v>
      </c>
      <c r="AT382" s="719" t="e">
        <f ca="1">_xll.BDP(T382,$AT$1)</f>
        <v>#NAME?</v>
      </c>
      <c r="AU382" s="719" t="e">
        <f ca="1">_xll.BDP(T382,$AU$1)</f>
        <v>#NAME?</v>
      </c>
      <c r="AV382" s="719" t="e">
        <f ca="1">_xll.BDP($T382,AV$1)</f>
        <v>#NAME?</v>
      </c>
      <c r="AW382" s="719" t="e">
        <f t="shared" ca="1" si="83"/>
        <v>#NAME?</v>
      </c>
      <c r="AX382" s="719" t="e">
        <f ca="1">_xll.BDP(T382,$AX$1)</f>
        <v>#NAME?</v>
      </c>
      <c r="AY382" s="719" t="e">
        <f t="shared" ca="1" si="84"/>
        <v>#NAME?</v>
      </c>
      <c r="AZ382" s="719" t="e">
        <f t="shared" ca="1" si="85"/>
        <v>#NAME?</v>
      </c>
      <c r="BA382" s="719" t="e">
        <f ca="1">VLOOKUP(X382,Values!$H$2:$I$15,2,FALSE)</f>
        <v>#NAME?</v>
      </c>
    </row>
    <row r="383" spans="1:53" s="706" customFormat="1" ht="13.8" x14ac:dyDescent="0.3">
      <c r="A383" s="707">
        <v>41948</v>
      </c>
      <c r="B383" s="915" t="s">
        <v>7984</v>
      </c>
      <c r="C383" s="916" t="s">
        <v>369</v>
      </c>
      <c r="D383" s="709">
        <v>1000</v>
      </c>
      <c r="E383" s="708" t="s">
        <v>37</v>
      </c>
      <c r="F383" s="710">
        <v>43782</v>
      </c>
      <c r="G383" s="711" t="s">
        <v>1378</v>
      </c>
      <c r="H383" s="712" t="s">
        <v>668</v>
      </c>
      <c r="I383" s="713" t="s">
        <v>952</v>
      </c>
      <c r="J383" s="761" t="s">
        <v>191</v>
      </c>
      <c r="K383" s="712">
        <v>-10</v>
      </c>
      <c r="L383" s="714"/>
      <c r="M383" s="712"/>
      <c r="N383" s="706" t="s">
        <v>7985</v>
      </c>
      <c r="O383" s="712">
        <v>1.94</v>
      </c>
      <c r="P383" s="708" t="s">
        <v>2097</v>
      </c>
      <c r="Q383" s="714"/>
      <c r="R383" s="708">
        <v>9</v>
      </c>
      <c r="S383" s="708" t="s">
        <v>8031</v>
      </c>
      <c r="T383" s="573">
        <f t="shared" si="78"/>
        <v>11</v>
      </c>
      <c r="U383" s="716" t="e">
        <f ca="1">_xll.BDP($T383,$U$1)</f>
        <v>#NAME?</v>
      </c>
      <c r="V383" s="715">
        <f t="shared" si="79"/>
        <v>11</v>
      </c>
      <c r="W383" s="715">
        <f t="shared" si="80"/>
        <v>45</v>
      </c>
      <c r="X383" s="717" t="e">
        <f ca="1">_xll.BDP($T383,X$1)</f>
        <v>#NAME?</v>
      </c>
      <c r="Y383" s="717" t="e">
        <f ca="1">_xll.BDP($T383,$Y$1)</f>
        <v>#NAME?</v>
      </c>
      <c r="Z383" s="717" t="e">
        <f ca="1">_xll.BDP($T383,Z$1)</f>
        <v>#NAME?</v>
      </c>
      <c r="AA383" s="718" t="e">
        <f ca="1">IF(Z383="FLOATING",J383,(_xll.BDP($T383,AA$1)/100))</f>
        <v>#NAME?</v>
      </c>
      <c r="AB383" s="719" t="e">
        <f ca="1">_xll.BDP(T383,$AB$1)</f>
        <v>#NAME?</v>
      </c>
      <c r="AC383" s="720" t="e">
        <f ca="1">_xll.BDP($T383,AC$1)</f>
        <v>#NAME?</v>
      </c>
      <c r="AD383" s="719" t="e">
        <f ca="1">_xll.BDP($T383,AD$1)</f>
        <v>#NAME?</v>
      </c>
      <c r="AE383" s="715" t="e">
        <f ca="1">_xll.BDP($T383,AE$1)</f>
        <v>#NAME?</v>
      </c>
      <c r="AF383" s="719" t="e">
        <f ca="1">_xll.BDP($T383,AF$1)</f>
        <v>#NAME?</v>
      </c>
      <c r="AG383" s="719" t="e">
        <f ca="1">VLOOKUP(AE383,Values!$A$1:$C$12,2,FALSE)</f>
        <v>#NAME?</v>
      </c>
      <c r="AH383" s="716" t="e">
        <f ca="1">_xll.BDP($T383,$AH$1)</f>
        <v>#NAME?</v>
      </c>
      <c r="AI383" s="716" t="e">
        <f ca="1">_xll.BDP($T383,$AI$1)</f>
        <v>#NAME?</v>
      </c>
      <c r="AJ383" s="716" t="e">
        <f ca="1">_xll.BDP($T383,$AJ$1)</f>
        <v>#NAME?</v>
      </c>
      <c r="AK383" s="721" t="e">
        <f ca="1">VLOOKUP(AJ383,Values!$E$2:$F$8,2,)</f>
        <v>#NAME?</v>
      </c>
      <c r="AL383" s="719" t="e">
        <f ca="1">_xll.BDP($T383,$AL$1)</f>
        <v>#NAME?</v>
      </c>
      <c r="AM383" s="719" t="e">
        <f ca="1">_xll.BDP($T383,$AM$1)</f>
        <v>#NAME?</v>
      </c>
      <c r="AN383" s="719" t="e">
        <f ca="1">_xll.BDP($T383,$AN$1)</f>
        <v>#NAME?</v>
      </c>
      <c r="AO383" s="719" t="str">
        <f t="shared" si="81"/>
        <v>5yr</v>
      </c>
      <c r="AP383" s="775" t="e">
        <f ca="1">_xll.BDP(T383,"YRS_TO_MTY_ISSUE")</f>
        <v>#NAME?</v>
      </c>
      <c r="AQ383" s="775">
        <f t="shared" si="82"/>
        <v>5</v>
      </c>
      <c r="AR383" s="775">
        <v>5</v>
      </c>
      <c r="AS383" s="719" t="e">
        <f ca="1">_xll.BDP($T383,AS$1)</f>
        <v>#NAME?</v>
      </c>
      <c r="AT383" s="719" t="e">
        <f ca="1">_xll.BDP(T383,$AT$1)</f>
        <v>#NAME?</v>
      </c>
      <c r="AU383" s="719" t="e">
        <f ca="1">_xll.BDP(T383,$AU$1)</f>
        <v>#NAME?</v>
      </c>
      <c r="AV383" s="719" t="e">
        <f ca="1">_xll.BDP($T383,AV$1)</f>
        <v>#NAME?</v>
      </c>
      <c r="AW383" s="719" t="e">
        <f t="shared" ca="1" si="83"/>
        <v>#NAME?</v>
      </c>
      <c r="AX383" s="719" t="e">
        <f ca="1">_xll.BDP(T383,$AX$1)</f>
        <v>#NAME?</v>
      </c>
      <c r="AY383" s="719" t="e">
        <f t="shared" ca="1" si="84"/>
        <v>#NAME?</v>
      </c>
      <c r="AZ383" s="719" t="e">
        <f t="shared" ca="1" si="85"/>
        <v>#NAME?</v>
      </c>
      <c r="BA383" s="719" t="e">
        <f ca="1">VLOOKUP(X383,Values!$H$2:$I$15,2,FALSE)</f>
        <v>#NAME?</v>
      </c>
    </row>
    <row r="384" spans="1:53" s="706" customFormat="1" ht="13.8" x14ac:dyDescent="0.3">
      <c r="A384" s="707">
        <v>41948</v>
      </c>
      <c r="B384" s="915" t="s">
        <v>7986</v>
      </c>
      <c r="C384" s="916" t="s">
        <v>208</v>
      </c>
      <c r="D384" s="709">
        <v>300</v>
      </c>
      <c r="E384" s="708" t="s">
        <v>66</v>
      </c>
      <c r="F384" s="710">
        <v>45611</v>
      </c>
      <c r="G384" s="711" t="s">
        <v>183</v>
      </c>
      <c r="H384" s="712" t="s">
        <v>264</v>
      </c>
      <c r="I384" s="713" t="s">
        <v>3902</v>
      </c>
      <c r="J384" s="761" t="s">
        <v>3903</v>
      </c>
      <c r="K384" s="712">
        <v>-9.5</v>
      </c>
      <c r="L384" s="714"/>
      <c r="M384" s="712"/>
      <c r="N384" s="706" t="s">
        <v>423</v>
      </c>
      <c r="O384" s="712">
        <v>3.33</v>
      </c>
      <c r="P384" s="708" t="s">
        <v>2097</v>
      </c>
      <c r="Q384" s="714"/>
      <c r="R384" s="708">
        <v>9</v>
      </c>
      <c r="S384" s="708" t="s">
        <v>8041</v>
      </c>
      <c r="T384" s="573">
        <f t="shared" si="78"/>
        <v>11</v>
      </c>
      <c r="U384" s="716" t="e">
        <f ca="1">_xll.BDP($T384,$U$1)</f>
        <v>#NAME?</v>
      </c>
      <c r="V384" s="715">
        <f t="shared" si="79"/>
        <v>11</v>
      </c>
      <c r="W384" s="715">
        <f t="shared" si="80"/>
        <v>45</v>
      </c>
      <c r="X384" s="717" t="e">
        <f ca="1">_xll.BDP($T384,X$1)</f>
        <v>#NAME?</v>
      </c>
      <c r="Y384" s="717" t="e">
        <f ca="1">_xll.BDP($T384,$Y$1)</f>
        <v>#NAME?</v>
      </c>
      <c r="Z384" s="717" t="e">
        <f ca="1">_xll.BDP($T384,Z$1)</f>
        <v>#NAME?</v>
      </c>
      <c r="AA384" s="718" t="e">
        <f ca="1">IF(Z384="FLOATING",J384,(_xll.BDP($T384,AA$1)/100))</f>
        <v>#NAME?</v>
      </c>
      <c r="AB384" s="719" t="e">
        <f ca="1">_xll.BDP(T384,$AB$1)</f>
        <v>#NAME?</v>
      </c>
      <c r="AC384" s="720" t="e">
        <f ca="1">_xll.BDP($T384,AC$1)</f>
        <v>#NAME?</v>
      </c>
      <c r="AD384" s="719" t="e">
        <f ca="1">_xll.BDP($T384,AD$1)</f>
        <v>#NAME?</v>
      </c>
      <c r="AE384" s="715" t="e">
        <f ca="1">_xll.BDP($T384,AE$1)</f>
        <v>#NAME?</v>
      </c>
      <c r="AF384" s="719" t="e">
        <f ca="1">_xll.BDP($T384,AF$1)</f>
        <v>#NAME?</v>
      </c>
      <c r="AG384" s="719" t="e">
        <f ca="1">VLOOKUP(AE384,Values!$A$1:$C$12,2,FALSE)</f>
        <v>#NAME?</v>
      </c>
      <c r="AH384" s="716" t="e">
        <f ca="1">_xll.BDP($T384,$AH$1)</f>
        <v>#NAME?</v>
      </c>
      <c r="AI384" s="716" t="e">
        <f ca="1">_xll.BDP($T384,$AI$1)</f>
        <v>#NAME?</v>
      </c>
      <c r="AJ384" s="716" t="e">
        <f ca="1">_xll.BDP($T384,$AJ$1)</f>
        <v>#NAME?</v>
      </c>
      <c r="AK384" s="721" t="e">
        <f ca="1">VLOOKUP(AJ384,Values!$E$2:$F$8,2,)</f>
        <v>#NAME?</v>
      </c>
      <c r="AL384" s="719" t="e">
        <f ca="1">_xll.BDP($T384,$AL$1)</f>
        <v>#NAME?</v>
      </c>
      <c r="AM384" s="719" t="e">
        <f ca="1">_xll.BDP($T384,$AM$1)</f>
        <v>#NAME?</v>
      </c>
      <c r="AN384" s="719" t="e">
        <f ca="1">_xll.BDP($T384,$AN$1)</f>
        <v>#NAME?</v>
      </c>
      <c r="AO384" s="719" t="str">
        <f t="shared" si="81"/>
        <v>10yr</v>
      </c>
      <c r="AP384" s="775" t="e">
        <f ca="1">_xll.BDP(T384,"YRS_TO_MTY_ISSUE")</f>
        <v>#NAME?</v>
      </c>
      <c r="AQ384" s="775">
        <f t="shared" si="82"/>
        <v>10</v>
      </c>
      <c r="AR384" s="775">
        <v>10</v>
      </c>
      <c r="AS384" s="719" t="e">
        <f ca="1">_xll.BDP($T384,AS$1)</f>
        <v>#NAME?</v>
      </c>
      <c r="AT384" s="719" t="e">
        <f ca="1">_xll.BDP(T384,$AT$1)</f>
        <v>#NAME?</v>
      </c>
      <c r="AU384" s="719" t="e">
        <f ca="1">_xll.BDP(T384,$AU$1)</f>
        <v>#NAME?</v>
      </c>
      <c r="AV384" s="719" t="e">
        <f ca="1">_xll.BDP($T384,AV$1)</f>
        <v>#NAME?</v>
      </c>
      <c r="AW384" s="719" t="e">
        <f t="shared" ca="1" si="83"/>
        <v>#NAME?</v>
      </c>
      <c r="AX384" s="719" t="e">
        <f ca="1">_xll.BDP(T384,$AX$1)</f>
        <v>#NAME?</v>
      </c>
      <c r="AY384" s="719" t="e">
        <f t="shared" ca="1" si="84"/>
        <v>#NAME?</v>
      </c>
      <c r="AZ384" s="719" t="e">
        <f t="shared" ca="1" si="85"/>
        <v>#NAME?</v>
      </c>
      <c r="BA384" s="719" t="e">
        <f ca="1">VLOOKUP(X384,Values!$H$2:$I$15,2,FALSE)</f>
        <v>#NAME?</v>
      </c>
    </row>
    <row r="385" spans="1:53" s="706" customFormat="1" ht="13.8" x14ac:dyDescent="0.3">
      <c r="A385" s="707">
        <v>41948</v>
      </c>
      <c r="B385" s="915" t="s">
        <v>7987</v>
      </c>
      <c r="C385" s="916" t="s">
        <v>36</v>
      </c>
      <c r="D385" s="709">
        <v>300</v>
      </c>
      <c r="E385" s="708" t="s">
        <v>66</v>
      </c>
      <c r="F385" s="710">
        <v>45611</v>
      </c>
      <c r="G385" s="711" t="s">
        <v>7988</v>
      </c>
      <c r="H385" s="712" t="s">
        <v>373</v>
      </c>
      <c r="I385" s="713" t="s">
        <v>1665</v>
      </c>
      <c r="J385" s="761" t="s">
        <v>174</v>
      </c>
      <c r="K385" s="712">
        <v>-25</v>
      </c>
      <c r="L385" s="714"/>
      <c r="M385" s="712"/>
      <c r="N385" s="706" t="s">
        <v>432</v>
      </c>
      <c r="O385" s="712">
        <v>5</v>
      </c>
      <c r="P385" s="708"/>
      <c r="Q385" s="714" t="s">
        <v>2430</v>
      </c>
      <c r="R385" s="708">
        <v>-7.5</v>
      </c>
      <c r="S385" s="708" t="s">
        <v>8042</v>
      </c>
      <c r="T385" s="573">
        <f t="shared" si="78"/>
        <v>11</v>
      </c>
      <c r="U385" s="716" t="e">
        <f ca="1">_xll.BDP($T385,$U$1)</f>
        <v>#NAME?</v>
      </c>
      <c r="V385" s="715">
        <f t="shared" si="79"/>
        <v>11</v>
      </c>
      <c r="W385" s="715">
        <f t="shared" si="80"/>
        <v>45</v>
      </c>
      <c r="X385" s="717" t="e">
        <f ca="1">_xll.BDP($T385,X$1)</f>
        <v>#NAME?</v>
      </c>
      <c r="Y385" s="717" t="e">
        <f ca="1">_xll.BDP($T385,$Y$1)</f>
        <v>#NAME?</v>
      </c>
      <c r="Z385" s="717" t="e">
        <f ca="1">_xll.BDP($T385,Z$1)</f>
        <v>#NAME?</v>
      </c>
      <c r="AA385" s="718" t="e">
        <f ca="1">IF(Z385="FLOATING",J385,(_xll.BDP($T385,AA$1)/100))</f>
        <v>#NAME?</v>
      </c>
      <c r="AB385" s="719" t="e">
        <f ca="1">_xll.BDP(T385,$AB$1)</f>
        <v>#NAME?</v>
      </c>
      <c r="AC385" s="720" t="e">
        <f ca="1">_xll.BDP($T385,AC$1)</f>
        <v>#NAME?</v>
      </c>
      <c r="AD385" s="719" t="e">
        <f ca="1">_xll.BDP($T385,AD$1)</f>
        <v>#NAME?</v>
      </c>
      <c r="AE385" s="715" t="e">
        <f ca="1">_xll.BDP($T385,AE$1)</f>
        <v>#NAME?</v>
      </c>
      <c r="AF385" s="719" t="e">
        <f ca="1">_xll.BDP($T385,AF$1)</f>
        <v>#NAME?</v>
      </c>
      <c r="AG385" s="719" t="e">
        <f ca="1">VLOOKUP(AE385,Values!$A$1:$C$12,2,FALSE)</f>
        <v>#NAME?</v>
      </c>
      <c r="AH385" s="716" t="e">
        <f ca="1">_xll.BDP($T385,$AH$1)</f>
        <v>#NAME?</v>
      </c>
      <c r="AI385" s="716" t="e">
        <f ca="1">_xll.BDP($T385,$AI$1)</f>
        <v>#NAME?</v>
      </c>
      <c r="AJ385" s="716" t="e">
        <f ca="1">_xll.BDP($T385,$AJ$1)</f>
        <v>#NAME?</v>
      </c>
      <c r="AK385" s="721" t="e">
        <f ca="1">VLOOKUP(AJ385,Values!$E$2:$F$8,2,)</f>
        <v>#NAME?</v>
      </c>
      <c r="AL385" s="719" t="e">
        <f ca="1">_xll.BDP($T385,$AL$1)</f>
        <v>#NAME?</v>
      </c>
      <c r="AM385" s="719" t="e">
        <f ca="1">_xll.BDP($T385,$AM$1)</f>
        <v>#NAME?</v>
      </c>
      <c r="AN385" s="719" t="e">
        <f ca="1">_xll.BDP($T385,$AN$1)</f>
        <v>#NAME?</v>
      </c>
      <c r="AO385" s="719" t="str">
        <f t="shared" si="81"/>
        <v>10yr</v>
      </c>
      <c r="AP385" s="775" t="e">
        <f ca="1">_xll.BDP(T385,"YRS_TO_MTY_ISSUE")</f>
        <v>#NAME?</v>
      </c>
      <c r="AQ385" s="775">
        <f t="shared" si="82"/>
        <v>10</v>
      </c>
      <c r="AR385" s="775">
        <v>10</v>
      </c>
      <c r="AS385" s="719" t="e">
        <f ca="1">_xll.BDP($T385,AS$1)</f>
        <v>#NAME?</v>
      </c>
      <c r="AT385" s="719" t="e">
        <f ca="1">_xll.BDP(T385,$AT$1)</f>
        <v>#NAME?</v>
      </c>
      <c r="AU385" s="719" t="e">
        <f ca="1">_xll.BDP(T385,$AU$1)</f>
        <v>#NAME?</v>
      </c>
      <c r="AV385" s="719" t="e">
        <f ca="1">_xll.BDP($T385,AV$1)</f>
        <v>#NAME?</v>
      </c>
      <c r="AW385" s="719" t="e">
        <f t="shared" ca="1" si="83"/>
        <v>#NAME?</v>
      </c>
      <c r="AX385" s="719" t="e">
        <f ca="1">_xll.BDP(T385,$AX$1)</f>
        <v>#NAME?</v>
      </c>
      <c r="AY385" s="719" t="e">
        <f t="shared" ca="1" si="84"/>
        <v>#NAME?</v>
      </c>
      <c r="AZ385" s="719" t="e">
        <f t="shared" ca="1" si="85"/>
        <v>#NAME?</v>
      </c>
      <c r="BA385" s="719" t="e">
        <f ca="1">VLOOKUP(X385,Values!$H$2:$I$15,2,FALSE)</f>
        <v>#NAME?</v>
      </c>
    </row>
    <row r="386" spans="1:53" s="706" customFormat="1" ht="13.8" x14ac:dyDescent="0.3">
      <c r="A386" s="707">
        <v>41948</v>
      </c>
      <c r="B386" s="915" t="s">
        <v>7989</v>
      </c>
      <c r="C386" s="916" t="s">
        <v>235</v>
      </c>
      <c r="D386" s="709">
        <v>250</v>
      </c>
      <c r="E386" s="708" t="s">
        <v>261</v>
      </c>
      <c r="F386" s="710">
        <v>45778</v>
      </c>
      <c r="G386" s="711" t="s">
        <v>396</v>
      </c>
      <c r="H386" s="712" t="s">
        <v>320</v>
      </c>
      <c r="I386" s="713" t="s">
        <v>25</v>
      </c>
      <c r="J386" s="761" t="s">
        <v>4170</v>
      </c>
      <c r="K386" s="712">
        <v>-10</v>
      </c>
      <c r="L386" s="714"/>
      <c r="M386" s="712"/>
      <c r="N386" s="706" t="s">
        <v>7225</v>
      </c>
      <c r="O386" s="712">
        <v>3.8</v>
      </c>
      <c r="P386" s="708" t="s">
        <v>1917</v>
      </c>
      <c r="Q386" s="714"/>
      <c r="R386" s="708">
        <v>13</v>
      </c>
      <c r="S386" s="708" t="s">
        <v>8043</v>
      </c>
      <c r="T386" s="573">
        <f t="shared" si="78"/>
        <v>11</v>
      </c>
      <c r="U386" s="716" t="e">
        <f ca="1">_xll.BDP($T386,$U$1)</f>
        <v>#NAME?</v>
      </c>
      <c r="V386" s="715">
        <f t="shared" si="79"/>
        <v>11</v>
      </c>
      <c r="W386" s="715">
        <f t="shared" si="80"/>
        <v>45</v>
      </c>
      <c r="X386" s="717" t="e">
        <f ca="1">_xll.BDP($T386,X$1)</f>
        <v>#NAME?</v>
      </c>
      <c r="Y386" s="717" t="e">
        <f ca="1">_xll.BDP($T386,$Y$1)</f>
        <v>#NAME?</v>
      </c>
      <c r="Z386" s="717" t="e">
        <f ca="1">_xll.BDP($T386,Z$1)</f>
        <v>#NAME?</v>
      </c>
      <c r="AA386" s="718" t="e">
        <f ca="1">IF(Z386="FLOATING",J386,(_xll.BDP($T386,AA$1)/100))</f>
        <v>#NAME?</v>
      </c>
      <c r="AB386" s="719" t="e">
        <f ca="1">_xll.BDP(T386,$AB$1)</f>
        <v>#NAME?</v>
      </c>
      <c r="AC386" s="720" t="e">
        <f ca="1">_xll.BDP($T386,AC$1)</f>
        <v>#NAME?</v>
      </c>
      <c r="AD386" s="719" t="e">
        <f ca="1">_xll.BDP($T386,AD$1)</f>
        <v>#NAME?</v>
      </c>
      <c r="AE386" s="715" t="e">
        <f ca="1">_xll.BDP($T386,AE$1)</f>
        <v>#NAME?</v>
      </c>
      <c r="AF386" s="719" t="e">
        <f ca="1">_xll.BDP($T386,AF$1)</f>
        <v>#NAME?</v>
      </c>
      <c r="AG386" s="719" t="e">
        <f ca="1">VLOOKUP(AE386,Values!$A$1:$C$12,2,FALSE)</f>
        <v>#NAME?</v>
      </c>
      <c r="AH386" s="716" t="e">
        <f ca="1">_xll.BDP($T386,$AH$1)</f>
        <v>#NAME?</v>
      </c>
      <c r="AI386" s="716" t="e">
        <f ca="1">_xll.BDP($T386,$AI$1)</f>
        <v>#NAME?</v>
      </c>
      <c r="AJ386" s="716" t="e">
        <f ca="1">_xll.BDP($T386,$AJ$1)</f>
        <v>#NAME?</v>
      </c>
      <c r="AK386" s="721" t="e">
        <f ca="1">VLOOKUP(AJ386,Values!$E$2:$F$8,2,)</f>
        <v>#NAME?</v>
      </c>
      <c r="AL386" s="719" t="e">
        <f ca="1">_xll.BDP($T386,$AL$1)</f>
        <v>#NAME?</v>
      </c>
      <c r="AM386" s="719" t="e">
        <f ca="1">_xll.BDP($T386,$AM$1)</f>
        <v>#NAME?</v>
      </c>
      <c r="AN386" s="719" t="e">
        <f ca="1">_xll.BDP($T386,$AN$1)</f>
        <v>#NAME?</v>
      </c>
      <c r="AO386" s="719" t="str">
        <f t="shared" si="81"/>
        <v>10.5yr</v>
      </c>
      <c r="AP386" s="775" t="e">
        <f ca="1">_xll.BDP(T386,"YRS_TO_MTY_ISSUE")</f>
        <v>#NAME?</v>
      </c>
      <c r="AQ386" s="775">
        <f t="shared" si="82"/>
        <v>11</v>
      </c>
      <c r="AR386" s="775">
        <v>10.5</v>
      </c>
      <c r="AS386" s="719" t="e">
        <f ca="1">_xll.BDP($T386,AS$1)</f>
        <v>#NAME?</v>
      </c>
      <c r="AT386" s="719" t="e">
        <f ca="1">_xll.BDP(T386,$AT$1)</f>
        <v>#NAME?</v>
      </c>
      <c r="AU386" s="719" t="e">
        <f ca="1">_xll.BDP(T386,$AU$1)</f>
        <v>#NAME?</v>
      </c>
      <c r="AV386" s="719" t="e">
        <f ca="1">_xll.BDP($T386,AV$1)</f>
        <v>#NAME?</v>
      </c>
      <c r="AW386" s="719" t="e">
        <f t="shared" ca="1" si="83"/>
        <v>#NAME?</v>
      </c>
      <c r="AX386" s="719" t="e">
        <f ca="1">_xll.BDP(T386,$AX$1)</f>
        <v>#NAME?</v>
      </c>
      <c r="AY386" s="719" t="e">
        <f t="shared" ca="1" si="84"/>
        <v>#NAME?</v>
      </c>
      <c r="AZ386" s="719" t="e">
        <f t="shared" ca="1" si="85"/>
        <v>#NAME?</v>
      </c>
      <c r="BA386" s="719" t="e">
        <f ca="1">VLOOKUP(X386,Values!$H$2:$I$15,2,FALSE)</f>
        <v>#NAME?</v>
      </c>
    </row>
    <row r="387" spans="1:53" s="723" customFormat="1" ht="13.8" x14ac:dyDescent="0.3">
      <c r="A387" s="722">
        <v>41947</v>
      </c>
      <c r="B387" s="923" t="s">
        <v>8004</v>
      </c>
      <c r="C387" s="924" t="s">
        <v>2062</v>
      </c>
      <c r="D387" s="725">
        <v>500</v>
      </c>
      <c r="E387" s="724" t="s">
        <v>853</v>
      </c>
      <c r="F387" s="726">
        <v>45748</v>
      </c>
      <c r="G387" s="727" t="s">
        <v>2063</v>
      </c>
      <c r="H387" s="728" t="s">
        <v>338</v>
      </c>
      <c r="I387" s="729" t="s">
        <v>880</v>
      </c>
      <c r="J387" s="782" t="s">
        <v>245</v>
      </c>
      <c r="K387" s="728">
        <v>-25</v>
      </c>
      <c r="L387" s="730"/>
      <c r="M387" s="728"/>
      <c r="N387" s="723" t="s">
        <v>274</v>
      </c>
      <c r="O387" s="728">
        <v>4.5</v>
      </c>
      <c r="P387" s="724" t="s">
        <v>1993</v>
      </c>
      <c r="Q387" s="730"/>
      <c r="R387" s="724">
        <v>-5</v>
      </c>
      <c r="S387" s="724" t="s">
        <v>8044</v>
      </c>
      <c r="T387" s="573">
        <f t="shared" si="78"/>
        <v>11</v>
      </c>
      <c r="U387" s="732" t="e">
        <f ca="1">_xll.BDP($T387,$U$1)</f>
        <v>#NAME?</v>
      </c>
      <c r="V387" s="731">
        <f t="shared" si="79"/>
        <v>11</v>
      </c>
      <c r="W387" s="731">
        <f t="shared" si="80"/>
        <v>45</v>
      </c>
      <c r="X387" s="733" t="e">
        <f ca="1">_xll.BDP($T387,X$1)</f>
        <v>#NAME?</v>
      </c>
      <c r="Y387" s="733" t="e">
        <f ca="1">_xll.BDP($T387,$Y$1)</f>
        <v>#NAME?</v>
      </c>
      <c r="Z387" s="733" t="e">
        <f ca="1">_xll.BDP($T387,Z$1)</f>
        <v>#NAME?</v>
      </c>
      <c r="AA387" s="783" t="e">
        <f ca="1">IF(Z387="FLOATING",J387,(_xll.BDP($T387,AA$1)/100))</f>
        <v>#NAME?</v>
      </c>
      <c r="AB387" s="734" t="e">
        <f ca="1">_xll.BDP(T387,$AB$1)</f>
        <v>#NAME?</v>
      </c>
      <c r="AC387" s="731" t="e">
        <f ca="1">_xll.BDP($T387,AC$1)</f>
        <v>#NAME?</v>
      </c>
      <c r="AD387" s="734" t="e">
        <f ca="1">_xll.BDP($T387,AD$1)</f>
        <v>#NAME?</v>
      </c>
      <c r="AE387" s="731" t="e">
        <f ca="1">_xll.BDP($T387,AE$1)</f>
        <v>#NAME?</v>
      </c>
      <c r="AF387" s="734" t="e">
        <f ca="1">_xll.BDP($T387,AF$1)</f>
        <v>#NAME?</v>
      </c>
      <c r="AG387" s="734" t="e">
        <f ca="1">VLOOKUP(AE387,Values!$A$1:$C$12,2,FALSE)</f>
        <v>#NAME?</v>
      </c>
      <c r="AH387" s="732" t="e">
        <f ca="1">_xll.BDP($T387,$AH$1)</f>
        <v>#NAME?</v>
      </c>
      <c r="AI387" s="732" t="e">
        <f ca="1">_xll.BDP($T387,$AI$1)</f>
        <v>#NAME?</v>
      </c>
      <c r="AJ387" s="732" t="e">
        <f ca="1">_xll.BDP($T387,$AJ$1)</f>
        <v>#NAME?</v>
      </c>
      <c r="AK387" s="724" t="e">
        <f ca="1">VLOOKUP(AJ387,Values!$E$2:$F$8,2,)</f>
        <v>#NAME?</v>
      </c>
      <c r="AL387" s="734" t="e">
        <f ca="1">_xll.BDP($T387,$AL$1)</f>
        <v>#NAME?</v>
      </c>
      <c r="AM387" s="734" t="e">
        <f ca="1">_xll.BDP($T387,$AM$1)</f>
        <v>#NAME?</v>
      </c>
      <c r="AN387" s="734" t="e">
        <f ca="1">_xll.BDP($T387,$AN$1)</f>
        <v>#NAME?</v>
      </c>
      <c r="AO387" s="734" t="str">
        <f t="shared" si="81"/>
        <v>long 10yr</v>
      </c>
      <c r="AP387" s="777" t="e">
        <f ca="1">_xll.BDP(T387,"YRS_TO_MTY_ISSUE")</f>
        <v>#NAME?</v>
      </c>
      <c r="AQ387" s="777">
        <f t="shared" si="82"/>
        <v>11</v>
      </c>
      <c r="AR387" s="777">
        <v>10.5</v>
      </c>
      <c r="AS387" s="734" t="e">
        <f ca="1">_xll.BDP($T387,AS$1)</f>
        <v>#NAME?</v>
      </c>
      <c r="AT387" s="734" t="e">
        <f ca="1">_xll.BDP(T387,$AT$1)</f>
        <v>#NAME?</v>
      </c>
      <c r="AU387" s="734" t="e">
        <f ca="1">_xll.BDP(T387,$AU$1)</f>
        <v>#NAME?</v>
      </c>
      <c r="AV387" s="734" t="e">
        <f ca="1">_xll.BDP($T387,AV$1)</f>
        <v>#NAME?</v>
      </c>
      <c r="AW387" s="734" t="e">
        <f t="shared" ca="1" si="83"/>
        <v>#NAME?</v>
      </c>
      <c r="AX387" s="734" t="e">
        <f ca="1">_xll.BDP(T387,$AX$1)</f>
        <v>#NAME?</v>
      </c>
      <c r="AY387" s="734" t="e">
        <f t="shared" ca="1" si="84"/>
        <v>#NAME?</v>
      </c>
      <c r="AZ387" s="734" t="e">
        <f t="shared" ca="1" si="85"/>
        <v>#NAME?</v>
      </c>
      <c r="BA387" s="734" t="e">
        <f ca="1">VLOOKUP(X387,Values!$H$2:$I$15,2,FALSE)</f>
        <v>#NAME?</v>
      </c>
    </row>
    <row r="388" spans="1:53" s="723" customFormat="1" ht="13.8" x14ac:dyDescent="0.3">
      <c r="A388" s="722">
        <v>41947</v>
      </c>
      <c r="B388" s="923" t="s">
        <v>8005</v>
      </c>
      <c r="C388" s="924" t="s">
        <v>2062</v>
      </c>
      <c r="D388" s="725">
        <v>750</v>
      </c>
      <c r="E388" s="724" t="s">
        <v>8006</v>
      </c>
      <c r="F388" s="726">
        <v>49400</v>
      </c>
      <c r="G388" s="727" t="s">
        <v>2063</v>
      </c>
      <c r="H388" s="728" t="s">
        <v>591</v>
      </c>
      <c r="I388" s="729" t="s">
        <v>3778</v>
      </c>
      <c r="J388" s="782" t="s">
        <v>3779</v>
      </c>
      <c r="K388" s="728">
        <v>-5</v>
      </c>
      <c r="L388" s="730"/>
      <c r="M388" s="728"/>
      <c r="N388" s="723" t="s">
        <v>57</v>
      </c>
      <c r="O388" s="728">
        <v>2.33</v>
      </c>
      <c r="P388" s="724" t="s">
        <v>4492</v>
      </c>
      <c r="Q388" s="730"/>
      <c r="R388" s="724">
        <v>21</v>
      </c>
      <c r="S388" s="724" t="s">
        <v>8045</v>
      </c>
      <c r="T388" s="573">
        <f t="shared" si="78"/>
        <v>11</v>
      </c>
      <c r="U388" s="732" t="e">
        <f ca="1">_xll.BDP($T388,$U$1)</f>
        <v>#NAME?</v>
      </c>
      <c r="V388" s="731">
        <f t="shared" si="79"/>
        <v>11</v>
      </c>
      <c r="W388" s="731">
        <f t="shared" si="80"/>
        <v>45</v>
      </c>
      <c r="X388" s="733" t="e">
        <f ca="1">_xll.BDP($T388,X$1)</f>
        <v>#NAME?</v>
      </c>
      <c r="Y388" s="733" t="e">
        <f ca="1">_xll.BDP($T388,$Y$1)</f>
        <v>#NAME?</v>
      </c>
      <c r="Z388" s="733" t="e">
        <f ca="1">_xll.BDP($T388,Z$1)</f>
        <v>#NAME?</v>
      </c>
      <c r="AA388" s="783" t="e">
        <f ca="1">IF(Z388="FLOATING",J388,(_xll.BDP($T388,AA$1)/100))</f>
        <v>#NAME?</v>
      </c>
      <c r="AB388" s="734" t="e">
        <f ca="1">_xll.BDP(T388,$AB$1)</f>
        <v>#NAME?</v>
      </c>
      <c r="AC388" s="731" t="e">
        <f ca="1">_xll.BDP($T388,AC$1)</f>
        <v>#NAME?</v>
      </c>
      <c r="AD388" s="734" t="e">
        <f ca="1">_xll.BDP($T388,AD$1)</f>
        <v>#NAME?</v>
      </c>
      <c r="AE388" s="731" t="e">
        <f ca="1">_xll.BDP($T388,AE$1)</f>
        <v>#NAME?</v>
      </c>
      <c r="AF388" s="734" t="e">
        <f ca="1">_xll.BDP($T388,AF$1)</f>
        <v>#NAME?</v>
      </c>
      <c r="AG388" s="734" t="e">
        <f ca="1">VLOOKUP(AE388,Values!$A$1:$C$12,2,FALSE)</f>
        <v>#NAME?</v>
      </c>
      <c r="AH388" s="732" t="e">
        <f ca="1">_xll.BDP($T388,$AH$1)</f>
        <v>#NAME?</v>
      </c>
      <c r="AI388" s="732" t="e">
        <f ca="1">_xll.BDP($T388,$AI$1)</f>
        <v>#NAME?</v>
      </c>
      <c r="AJ388" s="732" t="e">
        <f ca="1">_xll.BDP($T388,$AJ$1)</f>
        <v>#NAME?</v>
      </c>
      <c r="AK388" s="724" t="e">
        <f ca="1">VLOOKUP(AJ388,Values!$E$2:$F$8,2,)</f>
        <v>#NAME?</v>
      </c>
      <c r="AL388" s="734" t="e">
        <f ca="1">_xll.BDP($T388,$AL$1)</f>
        <v>#NAME?</v>
      </c>
      <c r="AM388" s="734" t="e">
        <f ca="1">_xll.BDP($T388,$AM$1)</f>
        <v>#NAME?</v>
      </c>
      <c r="AN388" s="734" t="e">
        <f ca="1">_xll.BDP($T388,$AN$1)</f>
        <v>#NAME?</v>
      </c>
      <c r="AO388" s="734" t="str">
        <f t="shared" si="81"/>
        <v>long 20yr</v>
      </c>
      <c r="AP388" s="777" t="e">
        <f ca="1">_xll.BDP(T388,"YRS_TO_MTY_ISSUE")</f>
        <v>#NAME?</v>
      </c>
      <c r="AQ388" s="777">
        <f t="shared" si="82"/>
        <v>21</v>
      </c>
      <c r="AR388" s="777">
        <v>20.5</v>
      </c>
      <c r="AS388" s="734" t="e">
        <f ca="1">_xll.BDP($T388,AS$1)</f>
        <v>#NAME?</v>
      </c>
      <c r="AT388" s="734" t="e">
        <f ca="1">_xll.BDP(T388,$AT$1)</f>
        <v>#NAME?</v>
      </c>
      <c r="AU388" s="734" t="e">
        <f ca="1">_xll.BDP(T388,$AU$1)</f>
        <v>#NAME?</v>
      </c>
      <c r="AV388" s="734" t="e">
        <f ca="1">_xll.BDP($T388,AV$1)</f>
        <v>#NAME?</v>
      </c>
      <c r="AW388" s="734" t="e">
        <f t="shared" ca="1" si="83"/>
        <v>#NAME?</v>
      </c>
      <c r="AX388" s="734" t="e">
        <f ca="1">_xll.BDP(T388,$AX$1)</f>
        <v>#NAME?</v>
      </c>
      <c r="AY388" s="734" t="e">
        <f t="shared" ca="1" si="84"/>
        <v>#NAME?</v>
      </c>
      <c r="AZ388" s="734" t="e">
        <f t="shared" ca="1" si="85"/>
        <v>#NAME?</v>
      </c>
      <c r="BA388" s="734" t="e">
        <f ca="1">VLOOKUP(X388,Values!$H$2:$I$15,2,FALSE)</f>
        <v>#NAME?</v>
      </c>
    </row>
    <row r="389" spans="1:53" s="723" customFormat="1" ht="13.8" x14ac:dyDescent="0.3">
      <c r="A389" s="722">
        <v>41947</v>
      </c>
      <c r="B389" s="923" t="s">
        <v>8007</v>
      </c>
      <c r="C389" s="924" t="s">
        <v>2062</v>
      </c>
      <c r="D389" s="725">
        <v>1250</v>
      </c>
      <c r="E389" s="724" t="s">
        <v>6638</v>
      </c>
      <c r="F389" s="726">
        <v>53053</v>
      </c>
      <c r="G389" s="727" t="s">
        <v>2063</v>
      </c>
      <c r="H389" s="728" t="s">
        <v>559</v>
      </c>
      <c r="I389" s="729" t="s">
        <v>1145</v>
      </c>
      <c r="J389" s="782" t="s">
        <v>884</v>
      </c>
      <c r="K389" s="728">
        <v>-10</v>
      </c>
      <c r="L389" s="730"/>
      <c r="M389" s="728"/>
      <c r="N389" s="723" t="s">
        <v>240</v>
      </c>
      <c r="O389" s="728">
        <v>2.72</v>
      </c>
      <c r="P389" s="724" t="s">
        <v>3790</v>
      </c>
      <c r="Q389" s="730"/>
      <c r="R389" s="724">
        <v>16</v>
      </c>
      <c r="S389" s="724" t="s">
        <v>8046</v>
      </c>
      <c r="T389" s="573">
        <f t="shared" si="78"/>
        <v>11</v>
      </c>
      <c r="U389" s="732" t="e">
        <f ca="1">_xll.BDP($T389,$U$1)</f>
        <v>#NAME?</v>
      </c>
      <c r="V389" s="731">
        <f t="shared" si="79"/>
        <v>11</v>
      </c>
      <c r="W389" s="731">
        <f t="shared" si="80"/>
        <v>45</v>
      </c>
      <c r="X389" s="733" t="e">
        <f ca="1">_xll.BDP($T389,X$1)</f>
        <v>#NAME?</v>
      </c>
      <c r="Y389" s="733" t="e">
        <f ca="1">_xll.BDP($T389,$Y$1)</f>
        <v>#NAME?</v>
      </c>
      <c r="Z389" s="733" t="e">
        <f ca="1">_xll.BDP($T389,Z$1)</f>
        <v>#NAME?</v>
      </c>
      <c r="AA389" s="783" t="e">
        <f ca="1">IF(Z389="FLOATING",J389,(_xll.BDP($T389,AA$1)/100))</f>
        <v>#NAME?</v>
      </c>
      <c r="AB389" s="734" t="e">
        <f ca="1">_xll.BDP(T389,$AB$1)</f>
        <v>#NAME?</v>
      </c>
      <c r="AC389" s="731" t="e">
        <f ca="1">_xll.BDP($T389,AC$1)</f>
        <v>#NAME?</v>
      </c>
      <c r="AD389" s="734" t="e">
        <f ca="1">_xll.BDP($T389,AD$1)</f>
        <v>#NAME?</v>
      </c>
      <c r="AE389" s="731" t="e">
        <f ca="1">_xll.BDP($T389,AE$1)</f>
        <v>#NAME?</v>
      </c>
      <c r="AF389" s="734" t="e">
        <f ca="1">_xll.BDP($T389,AF$1)</f>
        <v>#NAME?</v>
      </c>
      <c r="AG389" s="734" t="e">
        <f ca="1">VLOOKUP(AE389,Values!$A$1:$C$12,2,FALSE)</f>
        <v>#NAME?</v>
      </c>
      <c r="AH389" s="732" t="e">
        <f ca="1">_xll.BDP($T389,$AH$1)</f>
        <v>#NAME?</v>
      </c>
      <c r="AI389" s="732" t="e">
        <f ca="1">_xll.BDP($T389,$AI$1)</f>
        <v>#NAME?</v>
      </c>
      <c r="AJ389" s="732" t="e">
        <f ca="1">_xll.BDP($T389,$AJ$1)</f>
        <v>#NAME?</v>
      </c>
      <c r="AK389" s="724" t="e">
        <f ca="1">VLOOKUP(AJ389,Values!$E$2:$F$8,2,)</f>
        <v>#NAME?</v>
      </c>
      <c r="AL389" s="734" t="e">
        <f ca="1">_xll.BDP($T389,$AL$1)</f>
        <v>#NAME?</v>
      </c>
      <c r="AM389" s="734" t="e">
        <f ca="1">_xll.BDP($T389,$AM$1)</f>
        <v>#NAME?</v>
      </c>
      <c r="AN389" s="734" t="e">
        <f ca="1">_xll.BDP($T389,$AN$1)</f>
        <v>#NAME?</v>
      </c>
      <c r="AO389" s="734" t="str">
        <f t="shared" si="81"/>
        <v>long 30yr</v>
      </c>
      <c r="AP389" s="777" t="e">
        <f ca="1">_xll.BDP(T389,"YRS_TO_MTY_ISSUE")</f>
        <v>#NAME?</v>
      </c>
      <c r="AQ389" s="777">
        <f t="shared" si="82"/>
        <v>31</v>
      </c>
      <c r="AR389" s="777">
        <v>30.5</v>
      </c>
      <c r="AS389" s="734" t="e">
        <f ca="1">_xll.BDP($T389,AS$1)</f>
        <v>#NAME?</v>
      </c>
      <c r="AT389" s="734" t="e">
        <f ca="1">_xll.BDP(T389,$AT$1)</f>
        <v>#NAME?</v>
      </c>
      <c r="AU389" s="734" t="e">
        <f ca="1">_xll.BDP(T389,$AU$1)</f>
        <v>#NAME?</v>
      </c>
      <c r="AV389" s="734" t="e">
        <f ca="1">_xll.BDP($T389,AV$1)</f>
        <v>#NAME?</v>
      </c>
      <c r="AW389" s="734" t="e">
        <f t="shared" ca="1" si="83"/>
        <v>#NAME?</v>
      </c>
      <c r="AX389" s="734" t="e">
        <f ca="1">_xll.BDP(T389,$AX$1)</f>
        <v>#NAME?</v>
      </c>
      <c r="AY389" s="734" t="e">
        <f t="shared" ca="1" si="84"/>
        <v>#NAME?</v>
      </c>
      <c r="AZ389" s="734" t="e">
        <f t="shared" ca="1" si="85"/>
        <v>#NAME?</v>
      </c>
      <c r="BA389" s="734" t="e">
        <f ca="1">VLOOKUP(X389,Values!$H$2:$I$15,2,FALSE)</f>
        <v>#NAME?</v>
      </c>
    </row>
    <row r="390" spans="1:53" s="706" customFormat="1" ht="13.8" x14ac:dyDescent="0.3">
      <c r="A390" s="707">
        <v>41947</v>
      </c>
      <c r="B390" s="915" t="s">
        <v>8008</v>
      </c>
      <c r="C390" s="916" t="s">
        <v>22</v>
      </c>
      <c r="D390" s="709">
        <v>750</v>
      </c>
      <c r="E390" s="708" t="s">
        <v>66</v>
      </c>
      <c r="F390" s="710">
        <v>45611</v>
      </c>
      <c r="G390" s="711" t="s">
        <v>8009</v>
      </c>
      <c r="H390" s="712" t="s">
        <v>1516</v>
      </c>
      <c r="I390" s="713" t="s">
        <v>205</v>
      </c>
      <c r="J390" s="761" t="s">
        <v>661</v>
      </c>
      <c r="K390" s="712">
        <v>-7.5</v>
      </c>
      <c r="L390" s="714"/>
      <c r="M390" s="712"/>
      <c r="N390" s="706" t="s">
        <v>8010</v>
      </c>
      <c r="O390" s="712">
        <v>2.4900000000000002</v>
      </c>
      <c r="P390" s="708" t="s">
        <v>1917</v>
      </c>
      <c r="Q390" s="714"/>
      <c r="R390" s="708">
        <v>13</v>
      </c>
      <c r="S390" s="708" t="s">
        <v>8047</v>
      </c>
      <c r="T390" s="573">
        <f t="shared" si="78"/>
        <v>11</v>
      </c>
      <c r="U390" s="716" t="e">
        <f ca="1">_xll.BDP($T390,$U$1)</f>
        <v>#NAME?</v>
      </c>
      <c r="V390" s="715">
        <f t="shared" si="79"/>
        <v>11</v>
      </c>
      <c r="W390" s="715">
        <f t="shared" si="80"/>
        <v>45</v>
      </c>
      <c r="X390" s="717" t="e">
        <f ca="1">_xll.BDP($T390,X$1)</f>
        <v>#NAME?</v>
      </c>
      <c r="Y390" s="717" t="e">
        <f ca="1">_xll.BDP($T390,$Y$1)</f>
        <v>#NAME?</v>
      </c>
      <c r="Z390" s="717" t="e">
        <f ca="1">_xll.BDP($T390,Z$1)</f>
        <v>#NAME?</v>
      </c>
      <c r="AA390" s="718" t="e">
        <f ca="1">IF(Z390="FLOATING",J390,(_xll.BDP($T390,AA$1)/100))</f>
        <v>#NAME?</v>
      </c>
      <c r="AB390" s="719" t="e">
        <f ca="1">_xll.BDP(T390,$AB$1)</f>
        <v>#NAME?</v>
      </c>
      <c r="AC390" s="720" t="e">
        <f ca="1">_xll.BDP($T390,AC$1)</f>
        <v>#NAME?</v>
      </c>
      <c r="AD390" s="719" t="e">
        <f ca="1">_xll.BDP($T390,AD$1)</f>
        <v>#NAME?</v>
      </c>
      <c r="AE390" s="715" t="e">
        <f ca="1">_xll.BDP($T390,AE$1)</f>
        <v>#NAME?</v>
      </c>
      <c r="AF390" s="719" t="e">
        <f ca="1">_xll.BDP($T390,AF$1)</f>
        <v>#NAME?</v>
      </c>
      <c r="AG390" s="719" t="e">
        <f ca="1">VLOOKUP(AE390,Values!$A$1:$C$12,2,FALSE)</f>
        <v>#NAME?</v>
      </c>
      <c r="AH390" s="716" t="e">
        <f ca="1">_xll.BDP($T390,$AH$1)</f>
        <v>#NAME?</v>
      </c>
      <c r="AI390" s="716" t="e">
        <f ca="1">_xll.BDP($T390,$AI$1)</f>
        <v>#NAME?</v>
      </c>
      <c r="AJ390" s="716" t="e">
        <f ca="1">_xll.BDP($T390,$AJ$1)</f>
        <v>#NAME?</v>
      </c>
      <c r="AK390" s="721" t="e">
        <f ca="1">VLOOKUP(AJ390,Values!$E$2:$F$8,2,)</f>
        <v>#NAME?</v>
      </c>
      <c r="AL390" s="719" t="e">
        <f ca="1">_xll.BDP($T390,$AL$1)</f>
        <v>#NAME?</v>
      </c>
      <c r="AM390" s="719" t="e">
        <f ca="1">_xll.BDP($T390,$AM$1)</f>
        <v>#NAME?</v>
      </c>
      <c r="AN390" s="719" t="e">
        <f ca="1">_xll.BDP($T390,$AN$1)</f>
        <v>#NAME?</v>
      </c>
      <c r="AO390" s="719" t="str">
        <f t="shared" si="81"/>
        <v>10yr</v>
      </c>
      <c r="AP390" s="775" t="e">
        <f ca="1">_xll.BDP(T390,"YRS_TO_MTY_ISSUE")</f>
        <v>#NAME?</v>
      </c>
      <c r="AQ390" s="775">
        <f t="shared" si="82"/>
        <v>10</v>
      </c>
      <c r="AR390" s="775">
        <v>10</v>
      </c>
      <c r="AS390" s="719" t="e">
        <f ca="1">_xll.BDP($T390,AS$1)</f>
        <v>#NAME?</v>
      </c>
      <c r="AT390" s="719" t="e">
        <f ca="1">_xll.BDP(T390,$AT$1)</f>
        <v>#NAME?</v>
      </c>
      <c r="AU390" s="719" t="e">
        <f ca="1">_xll.BDP(T390,$AU$1)</f>
        <v>#NAME?</v>
      </c>
      <c r="AV390" s="719" t="e">
        <f ca="1">_xll.BDP($T390,AV$1)</f>
        <v>#NAME?</v>
      </c>
      <c r="AW390" s="719" t="e">
        <f t="shared" ca="1" si="83"/>
        <v>#NAME?</v>
      </c>
      <c r="AX390" s="719" t="e">
        <f ca="1">_xll.BDP(T390,$AX$1)</f>
        <v>#NAME?</v>
      </c>
      <c r="AY390" s="719" t="e">
        <f t="shared" ca="1" si="84"/>
        <v>#NAME?</v>
      </c>
      <c r="AZ390" s="719" t="e">
        <f t="shared" ca="1" si="85"/>
        <v>#NAME?</v>
      </c>
      <c r="BA390" s="719" t="e">
        <f ca="1">VLOOKUP(X390,Values!$H$2:$I$15,2,FALSE)</f>
        <v>#NAME?</v>
      </c>
    </row>
    <row r="391" spans="1:53" s="706" customFormat="1" ht="13.8" x14ac:dyDescent="0.3">
      <c r="A391" s="707">
        <v>41947</v>
      </c>
      <c r="B391" s="915" t="s">
        <v>8011</v>
      </c>
      <c r="C391" s="916" t="s">
        <v>100</v>
      </c>
      <c r="D391" s="709">
        <v>300</v>
      </c>
      <c r="E391" s="708" t="s">
        <v>37</v>
      </c>
      <c r="F391" s="710">
        <v>43784</v>
      </c>
      <c r="G391" s="711" t="s">
        <v>8012</v>
      </c>
      <c r="H391" s="712" t="s">
        <v>189</v>
      </c>
      <c r="I391" s="713" t="s">
        <v>1135</v>
      </c>
      <c r="J391" s="761" t="s">
        <v>131</v>
      </c>
      <c r="K391" s="712">
        <v>-10</v>
      </c>
      <c r="L391" s="714"/>
      <c r="M391" s="712"/>
      <c r="N391" s="706" t="s">
        <v>799</v>
      </c>
      <c r="O391" s="712">
        <v>4.17</v>
      </c>
      <c r="P391" s="708" t="s">
        <v>1937</v>
      </c>
      <c r="Q391" s="714"/>
      <c r="R391" s="708">
        <v>0</v>
      </c>
      <c r="S391" s="708" t="s">
        <v>8048</v>
      </c>
      <c r="T391" s="573">
        <f t="shared" si="78"/>
        <v>11</v>
      </c>
      <c r="U391" s="716" t="e">
        <f ca="1">_xll.BDP($T391,$U$1)</f>
        <v>#NAME?</v>
      </c>
      <c r="V391" s="715">
        <f t="shared" si="79"/>
        <v>11</v>
      </c>
      <c r="W391" s="715">
        <f t="shared" si="80"/>
        <v>45</v>
      </c>
      <c r="X391" s="717" t="e">
        <f ca="1">_xll.BDP($T391,X$1)</f>
        <v>#NAME?</v>
      </c>
      <c r="Y391" s="717" t="e">
        <f ca="1">_xll.BDP($T391,$Y$1)</f>
        <v>#NAME?</v>
      </c>
      <c r="Z391" s="717" t="e">
        <f ca="1">_xll.BDP($T391,Z$1)</f>
        <v>#NAME?</v>
      </c>
      <c r="AA391" s="718" t="e">
        <f ca="1">IF(Z391="FLOATING",J391,(_xll.BDP($T391,AA$1)/100))</f>
        <v>#NAME?</v>
      </c>
      <c r="AB391" s="719" t="e">
        <f ca="1">_xll.BDP(T391,$AB$1)</f>
        <v>#NAME?</v>
      </c>
      <c r="AC391" s="720" t="e">
        <f ca="1">_xll.BDP($T391,AC$1)</f>
        <v>#NAME?</v>
      </c>
      <c r="AD391" s="719" t="e">
        <f ca="1">_xll.BDP($T391,AD$1)</f>
        <v>#NAME?</v>
      </c>
      <c r="AE391" s="715" t="e">
        <f ca="1">_xll.BDP($T391,AE$1)</f>
        <v>#NAME?</v>
      </c>
      <c r="AF391" s="719" t="e">
        <f ca="1">_xll.BDP($T391,AF$1)</f>
        <v>#NAME?</v>
      </c>
      <c r="AG391" s="719" t="e">
        <f ca="1">VLOOKUP(AE391,Values!$A$1:$C$12,2,FALSE)</f>
        <v>#NAME?</v>
      </c>
      <c r="AH391" s="716" t="e">
        <f ca="1">_xll.BDP($T391,$AH$1)</f>
        <v>#NAME?</v>
      </c>
      <c r="AI391" s="716" t="e">
        <f ca="1">_xll.BDP($T391,$AI$1)</f>
        <v>#NAME?</v>
      </c>
      <c r="AJ391" s="716" t="e">
        <f ca="1">_xll.BDP($T391,$AJ$1)</f>
        <v>#NAME?</v>
      </c>
      <c r="AK391" s="721" t="e">
        <f ca="1">VLOOKUP(AJ391,Values!$E$2:$F$8,2,)</f>
        <v>#NAME?</v>
      </c>
      <c r="AL391" s="719" t="e">
        <f ca="1">_xll.BDP($T391,$AL$1)</f>
        <v>#NAME?</v>
      </c>
      <c r="AM391" s="719" t="e">
        <f ca="1">_xll.BDP($T391,$AM$1)</f>
        <v>#NAME?</v>
      </c>
      <c r="AN391" s="719" t="e">
        <f ca="1">_xll.BDP($T391,$AN$1)</f>
        <v>#NAME?</v>
      </c>
      <c r="AO391" s="719" t="str">
        <f t="shared" si="81"/>
        <v>5yr</v>
      </c>
      <c r="AP391" s="775" t="e">
        <f ca="1">_xll.BDP(T391,"YRS_TO_MTY_ISSUE")</f>
        <v>#NAME?</v>
      </c>
      <c r="AQ391" s="775">
        <f t="shared" si="82"/>
        <v>5</v>
      </c>
      <c r="AR391" s="775">
        <v>5</v>
      </c>
      <c r="AS391" s="719" t="e">
        <f ca="1">_xll.BDP($T391,AS$1)</f>
        <v>#NAME?</v>
      </c>
      <c r="AT391" s="719" t="e">
        <f ca="1">_xll.BDP(T391,$AT$1)</f>
        <v>#NAME?</v>
      </c>
      <c r="AU391" s="719" t="e">
        <f ca="1">_xll.BDP(T391,$AU$1)</f>
        <v>#NAME?</v>
      </c>
      <c r="AV391" s="719" t="e">
        <f ca="1">_xll.BDP($T391,AV$1)</f>
        <v>#NAME?</v>
      </c>
      <c r="AW391" s="719" t="e">
        <f t="shared" ca="1" si="83"/>
        <v>#NAME?</v>
      </c>
      <c r="AX391" s="719" t="e">
        <f ca="1">_xll.BDP(T391,$AX$1)</f>
        <v>#NAME?</v>
      </c>
      <c r="AY391" s="719" t="e">
        <f t="shared" ca="1" si="84"/>
        <v>#NAME?</v>
      </c>
      <c r="AZ391" s="719" t="e">
        <f t="shared" ca="1" si="85"/>
        <v>#NAME?</v>
      </c>
      <c r="BA391" s="719" t="e">
        <f ca="1">VLOOKUP(X391,Values!$H$2:$I$15,2,FALSE)</f>
        <v>#NAME?</v>
      </c>
    </row>
    <row r="392" spans="1:53" s="706" customFormat="1" ht="13.8" x14ac:dyDescent="0.3">
      <c r="A392" s="707">
        <v>41947</v>
      </c>
      <c r="B392" s="915" t="s">
        <v>8013</v>
      </c>
      <c r="C392" s="916" t="s">
        <v>218</v>
      </c>
      <c r="D392" s="709">
        <v>650</v>
      </c>
      <c r="E392" s="708" t="s">
        <v>66</v>
      </c>
      <c r="F392" s="710">
        <v>45611</v>
      </c>
      <c r="G392" s="711" t="s">
        <v>3116</v>
      </c>
      <c r="H392" s="712" t="s">
        <v>333</v>
      </c>
      <c r="I392" s="713" t="s">
        <v>4169</v>
      </c>
      <c r="J392" s="761" t="s">
        <v>665</v>
      </c>
      <c r="K392" s="712">
        <v>-15</v>
      </c>
      <c r="L392" s="714"/>
      <c r="M392" s="712"/>
      <c r="N392" s="706" t="s">
        <v>463</v>
      </c>
      <c r="O392" s="712">
        <v>4.62</v>
      </c>
      <c r="P392" s="708" t="s">
        <v>1973</v>
      </c>
      <c r="Q392" s="714"/>
      <c r="R392" s="708">
        <v>22</v>
      </c>
      <c r="S392" s="708" t="s">
        <v>8049</v>
      </c>
      <c r="T392" s="573">
        <f t="shared" si="78"/>
        <v>11</v>
      </c>
      <c r="U392" s="716" t="e">
        <f ca="1">_xll.BDP($T392,$U$1)</f>
        <v>#NAME?</v>
      </c>
      <c r="V392" s="715">
        <f t="shared" si="79"/>
        <v>11</v>
      </c>
      <c r="W392" s="715">
        <f t="shared" si="80"/>
        <v>45</v>
      </c>
      <c r="X392" s="717" t="e">
        <f ca="1">_xll.BDP($T392,X$1)</f>
        <v>#NAME?</v>
      </c>
      <c r="Y392" s="717" t="e">
        <f ca="1">_xll.BDP($T392,$Y$1)</f>
        <v>#NAME?</v>
      </c>
      <c r="Z392" s="717" t="e">
        <f ca="1">_xll.BDP($T392,Z$1)</f>
        <v>#NAME?</v>
      </c>
      <c r="AA392" s="718" t="e">
        <f ca="1">IF(Z392="FLOATING",J392,(_xll.BDP($T392,AA$1)/100))</f>
        <v>#NAME?</v>
      </c>
      <c r="AB392" s="719" t="e">
        <f ca="1">_xll.BDP(T392,$AB$1)</f>
        <v>#NAME?</v>
      </c>
      <c r="AC392" s="720" t="e">
        <f ca="1">_xll.BDP($T392,AC$1)</f>
        <v>#NAME?</v>
      </c>
      <c r="AD392" s="719" t="e">
        <f ca="1">_xll.BDP($T392,AD$1)</f>
        <v>#NAME?</v>
      </c>
      <c r="AE392" s="715" t="e">
        <f ca="1">_xll.BDP($T392,AE$1)</f>
        <v>#NAME?</v>
      </c>
      <c r="AF392" s="719" t="e">
        <f ca="1">_xll.BDP($T392,AF$1)</f>
        <v>#NAME?</v>
      </c>
      <c r="AG392" s="719" t="e">
        <f ca="1">VLOOKUP(AE392,Values!$A$1:$C$12,2,FALSE)</f>
        <v>#NAME?</v>
      </c>
      <c r="AH392" s="716" t="e">
        <f ca="1">_xll.BDP($T392,$AH$1)</f>
        <v>#NAME?</v>
      </c>
      <c r="AI392" s="716" t="e">
        <f ca="1">_xll.BDP($T392,$AI$1)</f>
        <v>#NAME?</v>
      </c>
      <c r="AJ392" s="716" t="e">
        <f ca="1">_xll.BDP($T392,$AJ$1)</f>
        <v>#NAME?</v>
      </c>
      <c r="AK392" s="721" t="e">
        <f ca="1">VLOOKUP(AJ392,Values!$E$2:$F$8,2,)</f>
        <v>#NAME?</v>
      </c>
      <c r="AL392" s="719" t="e">
        <f ca="1">_xll.BDP($T392,$AL$1)</f>
        <v>#NAME?</v>
      </c>
      <c r="AM392" s="719" t="e">
        <f ca="1">_xll.BDP($T392,$AM$1)</f>
        <v>#NAME?</v>
      </c>
      <c r="AN392" s="719" t="e">
        <f ca="1">_xll.BDP($T392,$AN$1)</f>
        <v>#NAME?</v>
      </c>
      <c r="AO392" s="719" t="str">
        <f t="shared" si="81"/>
        <v>10yr</v>
      </c>
      <c r="AP392" s="775" t="e">
        <f ca="1">_xll.BDP(T392,"YRS_TO_MTY_ISSUE")</f>
        <v>#NAME?</v>
      </c>
      <c r="AQ392" s="775">
        <f t="shared" si="82"/>
        <v>10</v>
      </c>
      <c r="AR392" s="775">
        <v>10</v>
      </c>
      <c r="AS392" s="719" t="e">
        <f ca="1">_xll.BDP($T392,AS$1)</f>
        <v>#NAME?</v>
      </c>
      <c r="AT392" s="719" t="e">
        <f ca="1">_xll.BDP(T392,$AT$1)</f>
        <v>#NAME?</v>
      </c>
      <c r="AU392" s="719" t="e">
        <f ca="1">_xll.BDP(T392,$AU$1)</f>
        <v>#NAME?</v>
      </c>
      <c r="AV392" s="719" t="e">
        <f ca="1">_xll.BDP($T392,AV$1)</f>
        <v>#NAME?</v>
      </c>
      <c r="AW392" s="719" t="e">
        <f t="shared" ca="1" si="83"/>
        <v>#NAME?</v>
      </c>
      <c r="AX392" s="719" t="e">
        <f ca="1">_xll.BDP(T392,$AX$1)</f>
        <v>#NAME?</v>
      </c>
      <c r="AY392" s="719" t="e">
        <f t="shared" ca="1" si="84"/>
        <v>#NAME?</v>
      </c>
      <c r="AZ392" s="719" t="e">
        <f t="shared" ca="1" si="85"/>
        <v>#NAME?</v>
      </c>
      <c r="BA392" s="719" t="e">
        <f ca="1">VLOOKUP(X392,Values!$H$2:$I$15,2,FALSE)</f>
        <v>#NAME?</v>
      </c>
    </row>
    <row r="393" spans="1:53" s="706" customFormat="1" ht="13.8" x14ac:dyDescent="0.3">
      <c r="A393" s="707">
        <v>41947</v>
      </c>
      <c r="B393" s="915" t="s">
        <v>8014</v>
      </c>
      <c r="C393" s="916" t="s">
        <v>218</v>
      </c>
      <c r="D393" s="709">
        <v>850</v>
      </c>
      <c r="E393" s="708" t="s">
        <v>117</v>
      </c>
      <c r="F393" s="710">
        <v>52916</v>
      </c>
      <c r="G393" s="711" t="s">
        <v>3116</v>
      </c>
      <c r="H393" s="712" t="s">
        <v>8015</v>
      </c>
      <c r="I393" s="713" t="s">
        <v>3778</v>
      </c>
      <c r="J393" s="761" t="s">
        <v>3779</v>
      </c>
      <c r="K393" s="712">
        <v>-10</v>
      </c>
      <c r="L393" s="714"/>
      <c r="M393" s="712"/>
      <c r="N393" s="706" t="s">
        <v>49</v>
      </c>
      <c r="O393" s="712">
        <v>3.06</v>
      </c>
      <c r="P393" s="708" t="s">
        <v>2049</v>
      </c>
      <c r="Q393" s="714"/>
      <c r="R393" s="708">
        <v>20</v>
      </c>
      <c r="S393" s="708" t="s">
        <v>8050</v>
      </c>
      <c r="T393" s="573">
        <f t="shared" si="78"/>
        <v>11</v>
      </c>
      <c r="U393" s="716" t="e">
        <f ca="1">_xll.BDP($T393,$U$1)</f>
        <v>#NAME?</v>
      </c>
      <c r="V393" s="715">
        <f t="shared" si="79"/>
        <v>11</v>
      </c>
      <c r="W393" s="715">
        <f t="shared" si="80"/>
        <v>45</v>
      </c>
      <c r="X393" s="717" t="e">
        <f ca="1">_xll.BDP($T393,X$1)</f>
        <v>#NAME?</v>
      </c>
      <c r="Y393" s="717" t="e">
        <f ca="1">_xll.BDP($T393,$Y$1)</f>
        <v>#NAME?</v>
      </c>
      <c r="Z393" s="717" t="e">
        <f ca="1">_xll.BDP($T393,Z$1)</f>
        <v>#NAME?</v>
      </c>
      <c r="AA393" s="718" t="e">
        <f ca="1">IF(Z393="FLOATING",J393,(_xll.BDP($T393,AA$1)/100))</f>
        <v>#NAME?</v>
      </c>
      <c r="AB393" s="719" t="e">
        <f ca="1">_xll.BDP(T393,$AB$1)</f>
        <v>#NAME?</v>
      </c>
      <c r="AC393" s="720" t="e">
        <f ca="1">_xll.BDP($T393,AC$1)</f>
        <v>#NAME?</v>
      </c>
      <c r="AD393" s="719" t="e">
        <f ca="1">_xll.BDP($T393,AD$1)</f>
        <v>#NAME?</v>
      </c>
      <c r="AE393" s="715" t="e">
        <f ca="1">_xll.BDP($T393,AE$1)</f>
        <v>#NAME?</v>
      </c>
      <c r="AF393" s="719" t="e">
        <f ca="1">_xll.BDP($T393,AF$1)</f>
        <v>#NAME?</v>
      </c>
      <c r="AG393" s="719" t="e">
        <f ca="1">VLOOKUP(AE393,Values!$A$1:$C$12,2,FALSE)</f>
        <v>#NAME?</v>
      </c>
      <c r="AH393" s="716" t="e">
        <f ca="1">_xll.BDP($T393,$AH$1)</f>
        <v>#NAME?</v>
      </c>
      <c r="AI393" s="716" t="e">
        <f ca="1">_xll.BDP($T393,$AI$1)</f>
        <v>#NAME?</v>
      </c>
      <c r="AJ393" s="716" t="e">
        <f ca="1">_xll.BDP($T393,$AJ$1)</f>
        <v>#NAME?</v>
      </c>
      <c r="AK393" s="721" t="e">
        <f ca="1">VLOOKUP(AJ393,Values!$E$2:$F$8,2,)</f>
        <v>#NAME?</v>
      </c>
      <c r="AL393" s="719" t="e">
        <f ca="1">_xll.BDP($T393,$AL$1)</f>
        <v>#NAME?</v>
      </c>
      <c r="AM393" s="719" t="e">
        <f ca="1">_xll.BDP($T393,$AM$1)</f>
        <v>#NAME?</v>
      </c>
      <c r="AN393" s="719" t="e">
        <f ca="1">_xll.BDP($T393,$AN$1)</f>
        <v>#NAME?</v>
      </c>
      <c r="AO393" s="719" t="str">
        <f t="shared" si="81"/>
        <v>30yr</v>
      </c>
      <c r="AP393" s="775" t="e">
        <f ca="1">_xll.BDP(T393,"YRS_TO_MTY_ISSUE")</f>
        <v>#NAME?</v>
      </c>
      <c r="AQ393" s="775">
        <f t="shared" si="82"/>
        <v>30</v>
      </c>
      <c r="AR393" s="775">
        <v>30</v>
      </c>
      <c r="AS393" s="719" t="e">
        <f ca="1">_xll.BDP($T393,AS$1)</f>
        <v>#NAME?</v>
      </c>
      <c r="AT393" s="719" t="e">
        <f ca="1">_xll.BDP(T393,$AT$1)</f>
        <v>#NAME?</v>
      </c>
      <c r="AU393" s="719" t="e">
        <f ca="1">_xll.BDP(T393,$AU$1)</f>
        <v>#NAME?</v>
      </c>
      <c r="AV393" s="719" t="e">
        <f ca="1">_xll.BDP($T393,AV$1)</f>
        <v>#NAME?</v>
      </c>
      <c r="AW393" s="719" t="e">
        <f t="shared" ca="1" si="83"/>
        <v>#NAME?</v>
      </c>
      <c r="AX393" s="719" t="e">
        <f ca="1">_xll.BDP(T393,$AX$1)</f>
        <v>#NAME?</v>
      </c>
      <c r="AY393" s="719" t="e">
        <f t="shared" ca="1" si="84"/>
        <v>#NAME?</v>
      </c>
      <c r="AZ393" s="719" t="e">
        <f t="shared" ca="1" si="85"/>
        <v>#NAME?</v>
      </c>
      <c r="BA393" s="719" t="e">
        <f ca="1">VLOOKUP(X393,Values!$H$2:$I$15,2,FALSE)</f>
        <v>#NAME?</v>
      </c>
    </row>
    <row r="394" spans="1:53" s="706" customFormat="1" ht="13.8" x14ac:dyDescent="0.3">
      <c r="A394" s="707">
        <v>41947</v>
      </c>
      <c r="B394" s="915" t="s">
        <v>8016</v>
      </c>
      <c r="C394" s="916" t="s">
        <v>2062</v>
      </c>
      <c r="D394" s="709">
        <v>400</v>
      </c>
      <c r="E394" s="708" t="s">
        <v>66</v>
      </c>
      <c r="F394" s="710">
        <v>45627</v>
      </c>
      <c r="G394" s="711" t="s">
        <v>3901</v>
      </c>
      <c r="H394" s="712" t="s">
        <v>646</v>
      </c>
      <c r="I394" s="713" t="s">
        <v>1718</v>
      </c>
      <c r="J394" s="761" t="s">
        <v>3860</v>
      </c>
      <c r="K394" s="712">
        <v>-15</v>
      </c>
      <c r="L394" s="714"/>
      <c r="M394" s="712"/>
      <c r="N394" s="706" t="s">
        <v>6821</v>
      </c>
      <c r="O394" s="712">
        <v>4.125</v>
      </c>
      <c r="P394" s="708" t="s">
        <v>2097</v>
      </c>
      <c r="Q394" s="714"/>
      <c r="R394" s="708">
        <v>9</v>
      </c>
      <c r="S394" s="708" t="s">
        <v>8051</v>
      </c>
      <c r="T394" s="573">
        <f t="shared" si="78"/>
        <v>11</v>
      </c>
      <c r="U394" s="716" t="e">
        <f ca="1">_xll.BDP($T394,$U$1)</f>
        <v>#NAME?</v>
      </c>
      <c r="V394" s="715">
        <f t="shared" si="79"/>
        <v>11</v>
      </c>
      <c r="W394" s="715">
        <f t="shared" si="80"/>
        <v>45</v>
      </c>
      <c r="X394" s="717" t="e">
        <f ca="1">_xll.BDP($T394,X$1)</f>
        <v>#NAME?</v>
      </c>
      <c r="Y394" s="717" t="e">
        <f ca="1">_xll.BDP($T394,$Y$1)</f>
        <v>#NAME?</v>
      </c>
      <c r="Z394" s="717" t="e">
        <f ca="1">_xll.BDP($T394,Z$1)</f>
        <v>#NAME?</v>
      </c>
      <c r="AA394" s="718" t="e">
        <f ca="1">IF(Z394="FLOATING",J394,(_xll.BDP($T394,AA$1)/100))</f>
        <v>#NAME?</v>
      </c>
      <c r="AB394" s="719" t="e">
        <f ca="1">_xll.BDP(T394,$AB$1)</f>
        <v>#NAME?</v>
      </c>
      <c r="AC394" s="720" t="e">
        <f ca="1">_xll.BDP($T394,AC$1)</f>
        <v>#NAME?</v>
      </c>
      <c r="AD394" s="719" t="e">
        <f ca="1">_xll.BDP($T394,AD$1)</f>
        <v>#NAME?</v>
      </c>
      <c r="AE394" s="715" t="e">
        <f ca="1">_xll.BDP($T394,AE$1)</f>
        <v>#NAME?</v>
      </c>
      <c r="AF394" s="719" t="e">
        <f ca="1">_xll.BDP($T394,AF$1)</f>
        <v>#NAME?</v>
      </c>
      <c r="AG394" s="719" t="e">
        <f ca="1">VLOOKUP(AE394,Values!$A$1:$C$12,2,FALSE)</f>
        <v>#NAME?</v>
      </c>
      <c r="AH394" s="716" t="e">
        <f ca="1">_xll.BDP($T394,$AH$1)</f>
        <v>#NAME?</v>
      </c>
      <c r="AI394" s="716" t="e">
        <f ca="1">_xll.BDP($T394,$AI$1)</f>
        <v>#NAME?</v>
      </c>
      <c r="AJ394" s="716" t="e">
        <f ca="1">_xll.BDP($T394,$AJ$1)</f>
        <v>#NAME?</v>
      </c>
      <c r="AK394" s="721" t="e">
        <f ca="1">VLOOKUP(AJ394,Values!$E$2:$F$8,2,)</f>
        <v>#NAME?</v>
      </c>
      <c r="AL394" s="719" t="e">
        <f ca="1">_xll.BDP($T394,$AL$1)</f>
        <v>#NAME?</v>
      </c>
      <c r="AM394" s="719" t="e">
        <f ca="1">_xll.BDP($T394,$AM$1)</f>
        <v>#NAME?</v>
      </c>
      <c r="AN394" s="719" t="e">
        <f ca="1">_xll.BDP($T394,$AN$1)</f>
        <v>#NAME?</v>
      </c>
      <c r="AO394" s="719" t="str">
        <f t="shared" si="81"/>
        <v>10yr</v>
      </c>
      <c r="AP394" s="775" t="e">
        <f ca="1">_xll.BDP(T394,"YRS_TO_MTY_ISSUE")</f>
        <v>#NAME?</v>
      </c>
      <c r="AQ394" s="775">
        <f t="shared" si="82"/>
        <v>10</v>
      </c>
      <c r="AR394" s="775">
        <v>10</v>
      </c>
      <c r="AS394" s="719" t="e">
        <f ca="1">_xll.BDP($T394,AS$1)</f>
        <v>#NAME?</v>
      </c>
      <c r="AT394" s="719" t="e">
        <f ca="1">_xll.BDP(T394,$AT$1)</f>
        <v>#NAME?</v>
      </c>
      <c r="AU394" s="719" t="e">
        <f ca="1">_xll.BDP(T394,$AU$1)</f>
        <v>#NAME?</v>
      </c>
      <c r="AV394" s="719" t="e">
        <f ca="1">_xll.BDP($T394,AV$1)</f>
        <v>#NAME?</v>
      </c>
      <c r="AW394" s="719" t="e">
        <f t="shared" ca="1" si="83"/>
        <v>#NAME?</v>
      </c>
      <c r="AX394" s="719" t="e">
        <f ca="1">_xll.BDP(T394,$AX$1)</f>
        <v>#NAME?</v>
      </c>
      <c r="AY394" s="719" t="e">
        <f t="shared" ca="1" si="84"/>
        <v>#NAME?</v>
      </c>
      <c r="AZ394" s="719" t="e">
        <f t="shared" ca="1" si="85"/>
        <v>#NAME?</v>
      </c>
      <c r="BA394" s="719" t="e">
        <f ca="1">VLOOKUP(X394,Values!$H$2:$I$15,2,FALSE)</f>
        <v>#NAME?</v>
      </c>
    </row>
    <row r="395" spans="1:53" s="706" customFormat="1" ht="13.8" x14ac:dyDescent="0.3">
      <c r="A395" s="707">
        <v>41947</v>
      </c>
      <c r="B395" s="915" t="s">
        <v>8017</v>
      </c>
      <c r="C395" s="916" t="s">
        <v>2940</v>
      </c>
      <c r="D395" s="709">
        <v>250</v>
      </c>
      <c r="E395" s="708" t="s">
        <v>66</v>
      </c>
      <c r="F395" s="710">
        <v>45611</v>
      </c>
      <c r="G395" s="711" t="s">
        <v>4185</v>
      </c>
      <c r="H395" s="712" t="s">
        <v>631</v>
      </c>
      <c r="I395" s="713" t="s">
        <v>3810</v>
      </c>
      <c r="J395" s="761" t="s">
        <v>3869</v>
      </c>
      <c r="K395" s="712">
        <v>-12</v>
      </c>
      <c r="L395" s="714"/>
      <c r="M395" s="712"/>
      <c r="N395" s="706" t="s">
        <v>2576</v>
      </c>
      <c r="O395" s="712">
        <v>3.6</v>
      </c>
      <c r="P395" s="708" t="s">
        <v>1994</v>
      </c>
      <c r="Q395" s="714"/>
      <c r="R395" s="708">
        <v>2</v>
      </c>
      <c r="S395" s="708" t="s">
        <v>8052</v>
      </c>
      <c r="T395" s="573">
        <f t="shared" si="78"/>
        <v>11</v>
      </c>
      <c r="U395" s="716" t="e">
        <f ca="1">_xll.BDP($T395,$U$1)</f>
        <v>#NAME?</v>
      </c>
      <c r="V395" s="715">
        <f t="shared" si="79"/>
        <v>11</v>
      </c>
      <c r="W395" s="715">
        <f t="shared" si="80"/>
        <v>45</v>
      </c>
      <c r="X395" s="717" t="e">
        <f ca="1">_xll.BDP($T395,X$1)</f>
        <v>#NAME?</v>
      </c>
      <c r="Y395" s="717" t="e">
        <f ca="1">_xll.BDP($T395,$Y$1)</f>
        <v>#NAME?</v>
      </c>
      <c r="Z395" s="717" t="e">
        <f ca="1">_xll.BDP($T395,Z$1)</f>
        <v>#NAME?</v>
      </c>
      <c r="AA395" s="718" t="e">
        <f ca="1">IF(Z395="FLOATING",J395,(_xll.BDP($T395,AA$1)/100))</f>
        <v>#NAME?</v>
      </c>
      <c r="AB395" s="719" t="e">
        <f ca="1">_xll.BDP(T395,$AB$1)</f>
        <v>#NAME?</v>
      </c>
      <c r="AC395" s="720" t="e">
        <f ca="1">_xll.BDP($T395,AC$1)</f>
        <v>#NAME?</v>
      </c>
      <c r="AD395" s="719" t="e">
        <f ca="1">_xll.BDP($T395,AD$1)</f>
        <v>#NAME?</v>
      </c>
      <c r="AE395" s="715" t="e">
        <f ca="1">_xll.BDP($T395,AE$1)</f>
        <v>#NAME?</v>
      </c>
      <c r="AF395" s="719" t="e">
        <f ca="1">_xll.BDP($T395,AF$1)</f>
        <v>#NAME?</v>
      </c>
      <c r="AG395" s="719" t="e">
        <f ca="1">VLOOKUP(AE395,Values!$A$1:$C$12,2,FALSE)</f>
        <v>#NAME?</v>
      </c>
      <c r="AH395" s="716" t="e">
        <f ca="1">_xll.BDP($T395,$AH$1)</f>
        <v>#NAME?</v>
      </c>
      <c r="AI395" s="716" t="e">
        <f ca="1">_xll.BDP($T395,$AI$1)</f>
        <v>#NAME?</v>
      </c>
      <c r="AJ395" s="716" t="e">
        <f ca="1">_xll.BDP($T395,$AJ$1)</f>
        <v>#NAME?</v>
      </c>
      <c r="AK395" s="721" t="e">
        <f ca="1">VLOOKUP(AJ395,Values!$E$2:$F$8,2,)</f>
        <v>#NAME?</v>
      </c>
      <c r="AL395" s="719" t="e">
        <f ca="1">_xll.BDP($T395,$AL$1)</f>
        <v>#NAME?</v>
      </c>
      <c r="AM395" s="719" t="e">
        <f ca="1">_xll.BDP($T395,$AM$1)</f>
        <v>#NAME?</v>
      </c>
      <c r="AN395" s="719" t="e">
        <f ca="1">_xll.BDP($T395,$AN$1)</f>
        <v>#NAME?</v>
      </c>
      <c r="AO395" s="719" t="str">
        <f t="shared" si="81"/>
        <v>10yr</v>
      </c>
      <c r="AP395" s="775" t="e">
        <f ca="1">_xll.BDP(T395,"YRS_TO_MTY_ISSUE")</f>
        <v>#NAME?</v>
      </c>
      <c r="AQ395" s="775">
        <f t="shared" si="82"/>
        <v>10</v>
      </c>
      <c r="AR395" s="775">
        <v>10</v>
      </c>
      <c r="AS395" s="719" t="e">
        <f ca="1">_xll.BDP($T395,AS$1)</f>
        <v>#NAME?</v>
      </c>
      <c r="AT395" s="719" t="e">
        <f ca="1">_xll.BDP(T395,$AT$1)</f>
        <v>#NAME?</v>
      </c>
      <c r="AU395" s="719" t="e">
        <f ca="1">_xll.BDP(T395,$AU$1)</f>
        <v>#NAME?</v>
      </c>
      <c r="AV395" s="719" t="e">
        <f ca="1">_xll.BDP($T395,AV$1)</f>
        <v>#NAME?</v>
      </c>
      <c r="AW395" s="719" t="e">
        <f t="shared" ca="1" si="83"/>
        <v>#NAME?</v>
      </c>
      <c r="AX395" s="719" t="e">
        <f ca="1">_xll.BDP(T395,$AX$1)</f>
        <v>#NAME?</v>
      </c>
      <c r="AY395" s="719" t="e">
        <f t="shared" ca="1" si="84"/>
        <v>#NAME?</v>
      </c>
      <c r="AZ395" s="719" t="e">
        <f t="shared" ca="1" si="85"/>
        <v>#NAME?</v>
      </c>
      <c r="BA395" s="719" t="e">
        <f ca="1">VLOOKUP(X395,Values!$H$2:$I$15,2,FALSE)</f>
        <v>#NAME?</v>
      </c>
    </row>
    <row r="396" spans="1:53" s="706" customFormat="1" ht="13.8" x14ac:dyDescent="0.3">
      <c r="A396" s="707">
        <v>41947</v>
      </c>
      <c r="B396" s="915" t="s">
        <v>8018</v>
      </c>
      <c r="C396" s="916" t="s">
        <v>127</v>
      </c>
      <c r="D396" s="709">
        <v>250</v>
      </c>
      <c r="E396" s="708" t="s">
        <v>12</v>
      </c>
      <c r="F396" s="710">
        <v>43053</v>
      </c>
      <c r="G396" s="711" t="s">
        <v>8019</v>
      </c>
      <c r="H396" s="712" t="s">
        <v>8020</v>
      </c>
      <c r="I396" s="713" t="s">
        <v>2069</v>
      </c>
      <c r="J396" s="761" t="s">
        <v>6411</v>
      </c>
      <c r="K396" s="712">
        <v>-3</v>
      </c>
      <c r="L396" s="714"/>
      <c r="M396" s="712"/>
      <c r="N396" s="706" t="s">
        <v>391</v>
      </c>
      <c r="O396" s="712">
        <v>2</v>
      </c>
      <c r="P396" s="708" t="s">
        <v>2958</v>
      </c>
      <c r="Q396" s="714"/>
      <c r="R396" s="708">
        <v>1</v>
      </c>
      <c r="S396" s="708" t="s">
        <v>8053</v>
      </c>
      <c r="T396" s="573">
        <f t="shared" si="78"/>
        <v>11</v>
      </c>
      <c r="U396" s="716" t="e">
        <f ca="1">_xll.BDP($T396,$U$1)</f>
        <v>#NAME?</v>
      </c>
      <c r="V396" s="715">
        <f t="shared" si="79"/>
        <v>11</v>
      </c>
      <c r="W396" s="715">
        <f t="shared" si="80"/>
        <v>45</v>
      </c>
      <c r="X396" s="717" t="e">
        <f ca="1">_xll.BDP($T396,X$1)</f>
        <v>#NAME?</v>
      </c>
      <c r="Y396" s="717" t="e">
        <f ca="1">_xll.BDP($T396,$Y$1)</f>
        <v>#NAME?</v>
      </c>
      <c r="Z396" s="717" t="e">
        <f ca="1">_xll.BDP($T396,Z$1)</f>
        <v>#NAME?</v>
      </c>
      <c r="AA396" s="718" t="e">
        <f ca="1">IF(Z396="FLOATING",J396,(_xll.BDP($T396,AA$1)/100))</f>
        <v>#NAME?</v>
      </c>
      <c r="AB396" s="719" t="e">
        <f ca="1">_xll.BDP(T396,$AB$1)</f>
        <v>#NAME?</v>
      </c>
      <c r="AC396" s="720" t="e">
        <f ca="1">_xll.BDP($T396,AC$1)</f>
        <v>#NAME?</v>
      </c>
      <c r="AD396" s="719" t="e">
        <f ca="1">_xll.BDP($T396,AD$1)</f>
        <v>#NAME?</v>
      </c>
      <c r="AE396" s="715" t="e">
        <f ca="1">_xll.BDP($T396,AE$1)</f>
        <v>#NAME?</v>
      </c>
      <c r="AF396" s="719" t="e">
        <f ca="1">_xll.BDP($T396,AF$1)</f>
        <v>#NAME?</v>
      </c>
      <c r="AG396" s="719" t="e">
        <f ca="1">VLOOKUP(AE396,Values!$A$1:$C$12,2,FALSE)</f>
        <v>#NAME?</v>
      </c>
      <c r="AH396" s="716" t="e">
        <f ca="1">_xll.BDP($T396,$AH$1)</f>
        <v>#NAME?</v>
      </c>
      <c r="AI396" s="716" t="e">
        <f ca="1">_xll.BDP($T396,$AI$1)</f>
        <v>#NAME?</v>
      </c>
      <c r="AJ396" s="716" t="e">
        <f ca="1">_xll.BDP($T396,$AJ$1)</f>
        <v>#NAME?</v>
      </c>
      <c r="AK396" s="721" t="e">
        <f ca="1">VLOOKUP(AJ396,Values!$E$2:$F$8,2,)</f>
        <v>#NAME?</v>
      </c>
      <c r="AL396" s="719" t="e">
        <f ca="1">_xll.BDP($T396,$AL$1)</f>
        <v>#NAME?</v>
      </c>
      <c r="AM396" s="719" t="e">
        <f ca="1">_xll.BDP($T396,$AM$1)</f>
        <v>#NAME?</v>
      </c>
      <c r="AN396" s="719" t="e">
        <f ca="1">_xll.BDP($T396,$AN$1)</f>
        <v>#NAME?</v>
      </c>
      <c r="AO396" s="719" t="str">
        <f t="shared" si="81"/>
        <v>3yr</v>
      </c>
      <c r="AP396" s="775" t="e">
        <f ca="1">_xll.BDP(T396,"YRS_TO_MTY_ISSUE")</f>
        <v>#NAME?</v>
      </c>
      <c r="AQ396" s="775">
        <f t="shared" si="82"/>
        <v>3</v>
      </c>
      <c r="AR396" s="775">
        <v>3</v>
      </c>
      <c r="AS396" s="719" t="e">
        <f ca="1">_xll.BDP($T396,AS$1)</f>
        <v>#NAME?</v>
      </c>
      <c r="AT396" s="719" t="e">
        <f ca="1">_xll.BDP(T396,$AT$1)</f>
        <v>#NAME?</v>
      </c>
      <c r="AU396" s="719" t="e">
        <f ca="1">_xll.BDP(T396,$AU$1)</f>
        <v>#NAME?</v>
      </c>
      <c r="AV396" s="719" t="e">
        <f ca="1">_xll.BDP($T396,AV$1)</f>
        <v>#NAME?</v>
      </c>
      <c r="AW396" s="719" t="e">
        <f t="shared" ca="1" si="83"/>
        <v>#NAME?</v>
      </c>
      <c r="AX396" s="719" t="e">
        <f ca="1">_xll.BDP(T396,$AX$1)</f>
        <v>#NAME?</v>
      </c>
      <c r="AY396" s="719" t="e">
        <f t="shared" ca="1" si="84"/>
        <v>#NAME?</v>
      </c>
      <c r="AZ396" s="719" t="e">
        <f t="shared" ca="1" si="85"/>
        <v>#NAME?</v>
      </c>
      <c r="BA396" s="719" t="e">
        <f ca="1">VLOOKUP(X396,Values!$H$2:$I$15,2,FALSE)</f>
        <v>#NAME?</v>
      </c>
    </row>
    <row r="397" spans="1:53" s="706" customFormat="1" ht="13.8" x14ac:dyDescent="0.3">
      <c r="A397" s="707">
        <v>41947</v>
      </c>
      <c r="B397" s="915" t="s">
        <v>8021</v>
      </c>
      <c r="C397" s="916" t="s">
        <v>127</v>
      </c>
      <c r="D397" s="709">
        <v>350</v>
      </c>
      <c r="E397" s="708" t="s">
        <v>66</v>
      </c>
      <c r="F397" s="710">
        <v>45617</v>
      </c>
      <c r="G397" s="711" t="s">
        <v>8019</v>
      </c>
      <c r="H397" s="712" t="s">
        <v>668</v>
      </c>
      <c r="I397" s="713"/>
      <c r="J397" s="761" t="s">
        <v>191</v>
      </c>
      <c r="K397" s="712">
        <v>-10</v>
      </c>
      <c r="L397" s="714"/>
      <c r="M397" s="712"/>
      <c r="N397" s="706" t="s">
        <v>3808</v>
      </c>
      <c r="O397" s="712">
        <v>2.86</v>
      </c>
      <c r="P397" s="708" t="s">
        <v>1937</v>
      </c>
      <c r="Q397" s="714"/>
      <c r="R397" s="708">
        <v>0</v>
      </c>
      <c r="S397" s="708" t="s">
        <v>8054</v>
      </c>
      <c r="T397" s="573">
        <f t="shared" si="78"/>
        <v>11</v>
      </c>
      <c r="U397" s="716" t="e">
        <f ca="1">_xll.BDP($T397,$U$1)</f>
        <v>#NAME?</v>
      </c>
      <c r="V397" s="715">
        <f t="shared" si="79"/>
        <v>11</v>
      </c>
      <c r="W397" s="715">
        <f t="shared" si="80"/>
        <v>45</v>
      </c>
      <c r="X397" s="717" t="e">
        <f ca="1">_xll.BDP($T397,X$1)</f>
        <v>#NAME?</v>
      </c>
      <c r="Y397" s="717" t="e">
        <f ca="1">_xll.BDP($T397,$Y$1)</f>
        <v>#NAME?</v>
      </c>
      <c r="Z397" s="717" t="e">
        <f ca="1">_xll.BDP($T397,Z$1)</f>
        <v>#NAME?</v>
      </c>
      <c r="AA397" s="718" t="e">
        <f ca="1">IF(Z397="FLOATING",J397,(_xll.BDP($T397,AA$1)/100))</f>
        <v>#NAME?</v>
      </c>
      <c r="AB397" s="719" t="e">
        <f ca="1">_xll.BDP(T397,$AB$1)</f>
        <v>#NAME?</v>
      </c>
      <c r="AC397" s="720" t="e">
        <f ca="1">_xll.BDP($T397,AC$1)</f>
        <v>#NAME?</v>
      </c>
      <c r="AD397" s="719" t="e">
        <f ca="1">_xll.BDP($T397,AD$1)</f>
        <v>#NAME?</v>
      </c>
      <c r="AE397" s="715" t="e">
        <f ca="1">_xll.BDP($T397,AE$1)</f>
        <v>#NAME?</v>
      </c>
      <c r="AF397" s="719" t="e">
        <f ca="1">_xll.BDP($T397,AF$1)</f>
        <v>#NAME?</v>
      </c>
      <c r="AG397" s="719" t="e">
        <f ca="1">VLOOKUP(AE397,Values!$A$1:$C$12,2,FALSE)</f>
        <v>#NAME?</v>
      </c>
      <c r="AH397" s="716" t="e">
        <f ca="1">_xll.BDP($T397,$AH$1)</f>
        <v>#NAME?</v>
      </c>
      <c r="AI397" s="716" t="e">
        <f ca="1">_xll.BDP($T397,$AI$1)</f>
        <v>#NAME?</v>
      </c>
      <c r="AJ397" s="716" t="e">
        <f ca="1">_xll.BDP($T397,$AJ$1)</f>
        <v>#NAME?</v>
      </c>
      <c r="AK397" s="721" t="e">
        <f ca="1">VLOOKUP(AJ397,Values!$E$2:$F$8,2,)</f>
        <v>#NAME?</v>
      </c>
      <c r="AL397" s="719" t="e">
        <f ca="1">_xll.BDP($T397,$AL$1)</f>
        <v>#NAME?</v>
      </c>
      <c r="AM397" s="719" t="e">
        <f ca="1">_xll.BDP($T397,$AM$1)</f>
        <v>#NAME?</v>
      </c>
      <c r="AN397" s="719" t="e">
        <f ca="1">_xll.BDP($T397,$AN$1)</f>
        <v>#NAME?</v>
      </c>
      <c r="AO397" s="719" t="str">
        <f t="shared" si="81"/>
        <v>10yr</v>
      </c>
      <c r="AP397" s="775" t="e">
        <f ca="1">_xll.BDP(T397,"YRS_TO_MTY_ISSUE")</f>
        <v>#NAME?</v>
      </c>
      <c r="AQ397" s="775">
        <f t="shared" si="82"/>
        <v>10</v>
      </c>
      <c r="AR397" s="775">
        <v>10</v>
      </c>
      <c r="AS397" s="719" t="e">
        <f ca="1">_xll.BDP($T397,AS$1)</f>
        <v>#NAME?</v>
      </c>
      <c r="AT397" s="719" t="e">
        <f ca="1">_xll.BDP(T397,$AT$1)</f>
        <v>#NAME?</v>
      </c>
      <c r="AU397" s="719" t="e">
        <f ca="1">_xll.BDP(T397,$AU$1)</f>
        <v>#NAME?</v>
      </c>
      <c r="AV397" s="719" t="e">
        <f ca="1">_xll.BDP($T397,AV$1)</f>
        <v>#NAME?</v>
      </c>
      <c r="AW397" s="719" t="e">
        <f t="shared" ca="1" si="83"/>
        <v>#NAME?</v>
      </c>
      <c r="AX397" s="719" t="e">
        <f ca="1">_xll.BDP(T397,$AX$1)</f>
        <v>#NAME?</v>
      </c>
      <c r="AY397" s="719" t="e">
        <f t="shared" ca="1" si="84"/>
        <v>#NAME?</v>
      </c>
      <c r="AZ397" s="719" t="e">
        <f t="shared" ca="1" si="85"/>
        <v>#NAME?</v>
      </c>
      <c r="BA397" s="719" t="e">
        <f ca="1">VLOOKUP(X397,Values!$H$2:$I$15,2,FALSE)</f>
        <v>#NAME?</v>
      </c>
    </row>
    <row r="398" spans="1:53" s="706" customFormat="1" ht="13.8" x14ac:dyDescent="0.3">
      <c r="A398" s="707">
        <v>41947</v>
      </c>
      <c r="B398" s="915" t="s">
        <v>8022</v>
      </c>
      <c r="C398" s="916" t="s">
        <v>2940</v>
      </c>
      <c r="D398" s="709">
        <v>100</v>
      </c>
      <c r="E398" s="708" t="s">
        <v>8023</v>
      </c>
      <c r="F398" s="710">
        <v>43040</v>
      </c>
      <c r="G398" s="711" t="s">
        <v>8024</v>
      </c>
      <c r="H398" s="712" t="s">
        <v>356</v>
      </c>
      <c r="I398" s="713" t="s">
        <v>5217</v>
      </c>
      <c r="J398" s="761" t="s">
        <v>5218</v>
      </c>
      <c r="K398" s="712">
        <v>-12.5</v>
      </c>
      <c r="L398" s="714"/>
      <c r="M398" s="712"/>
      <c r="N398" s="706" t="s">
        <v>8025</v>
      </c>
      <c r="O398" s="712">
        <v>2.1</v>
      </c>
      <c r="P398" s="708" t="s">
        <v>8026</v>
      </c>
      <c r="Q398" s="714"/>
      <c r="R398" s="708">
        <v>14.5</v>
      </c>
      <c r="S398" s="708" t="s">
        <v>8055</v>
      </c>
      <c r="T398" s="573">
        <f t="shared" si="78"/>
        <v>11</v>
      </c>
      <c r="U398" s="716" t="e">
        <f ca="1">_xll.BDP($T398,$U$1)</f>
        <v>#NAME?</v>
      </c>
      <c r="V398" s="715">
        <f t="shared" si="79"/>
        <v>11</v>
      </c>
      <c r="W398" s="715">
        <f t="shared" si="80"/>
        <v>45</v>
      </c>
      <c r="X398" s="717" t="e">
        <f ca="1">_xll.BDP($T398,X$1)</f>
        <v>#NAME?</v>
      </c>
      <c r="Y398" s="717" t="e">
        <f ca="1">_xll.BDP($T398,$Y$1)</f>
        <v>#NAME?</v>
      </c>
      <c r="Z398" s="717" t="e">
        <f ca="1">_xll.BDP($T398,Z$1)</f>
        <v>#NAME?</v>
      </c>
      <c r="AA398" s="718" t="e">
        <f ca="1">IF(Z398="FLOATING",J398,(_xll.BDP($T398,AA$1)/100))</f>
        <v>#NAME?</v>
      </c>
      <c r="AB398" s="719" t="e">
        <f ca="1">_xll.BDP(T398,$AB$1)</f>
        <v>#NAME?</v>
      </c>
      <c r="AC398" s="720" t="e">
        <f ca="1">_xll.BDP($T398,AC$1)</f>
        <v>#NAME?</v>
      </c>
      <c r="AD398" s="719" t="e">
        <f ca="1">_xll.BDP($T398,AD$1)</f>
        <v>#NAME?</v>
      </c>
      <c r="AE398" s="715" t="e">
        <f ca="1">_xll.BDP($T398,AE$1)</f>
        <v>#NAME?</v>
      </c>
      <c r="AF398" s="719" t="e">
        <f ca="1">_xll.BDP($T398,AF$1)</f>
        <v>#NAME?</v>
      </c>
      <c r="AG398" s="719" t="e">
        <f ca="1">VLOOKUP(AE398,Values!$A$1:$C$12,2,FALSE)</f>
        <v>#NAME?</v>
      </c>
      <c r="AH398" s="716" t="e">
        <f ca="1">_xll.BDP($T398,$AH$1)</f>
        <v>#NAME?</v>
      </c>
      <c r="AI398" s="716" t="e">
        <f ca="1">_xll.BDP($T398,$AI$1)</f>
        <v>#NAME?</v>
      </c>
      <c r="AJ398" s="716" t="e">
        <f ca="1">_xll.BDP($T398,$AJ$1)</f>
        <v>#NAME?</v>
      </c>
      <c r="AK398" s="721" t="e">
        <f ca="1">VLOOKUP(AJ398,Values!$E$2:$F$8,2,)</f>
        <v>#NAME?</v>
      </c>
      <c r="AL398" s="719" t="e">
        <f ca="1">_xll.BDP($T398,$AL$1)</f>
        <v>#NAME?</v>
      </c>
      <c r="AM398" s="719" t="e">
        <f ca="1">_xll.BDP($T398,$AM$1)</f>
        <v>#NAME?</v>
      </c>
      <c r="AN398" s="719" t="e">
        <f ca="1">_xll.BDP($T398,$AN$1)</f>
        <v>#NAME?</v>
      </c>
      <c r="AO398" s="719" t="str">
        <f t="shared" si="81"/>
        <v>3yr FMB</v>
      </c>
      <c r="AP398" s="775" t="e">
        <f ca="1">_xll.BDP(T398,"YRS_TO_MTY_ISSUE")</f>
        <v>#NAME?</v>
      </c>
      <c r="AQ398" s="775">
        <f t="shared" si="82"/>
        <v>3</v>
      </c>
      <c r="AR398" s="775">
        <v>3</v>
      </c>
      <c r="AS398" s="719" t="e">
        <f ca="1">_xll.BDP($T398,AS$1)</f>
        <v>#NAME?</v>
      </c>
      <c r="AT398" s="719" t="e">
        <f ca="1">_xll.BDP(T398,$AT$1)</f>
        <v>#NAME?</v>
      </c>
      <c r="AU398" s="719" t="e">
        <f ca="1">_xll.BDP(T398,$AU$1)</f>
        <v>#NAME?</v>
      </c>
      <c r="AV398" s="719" t="e">
        <f ca="1">_xll.BDP($T398,AV$1)</f>
        <v>#NAME?</v>
      </c>
      <c r="AW398" s="719" t="e">
        <f t="shared" ca="1" si="83"/>
        <v>#NAME?</v>
      </c>
      <c r="AX398" s="719" t="e">
        <f ca="1">_xll.BDP(T398,$AX$1)</f>
        <v>#NAME?</v>
      </c>
      <c r="AY398" s="719" t="e">
        <f t="shared" ca="1" si="84"/>
        <v>#NAME?</v>
      </c>
      <c r="AZ398" s="719" t="e">
        <f t="shared" ca="1" si="85"/>
        <v>#NAME?</v>
      </c>
      <c r="BA398" s="719" t="e">
        <f ca="1">VLOOKUP(X398,Values!$H$2:$I$15,2,FALSE)</f>
        <v>#NAME?</v>
      </c>
    </row>
    <row r="399" spans="1:53" s="706" customFormat="1" ht="13.8" x14ac:dyDescent="0.3">
      <c r="A399" s="707">
        <v>41946</v>
      </c>
      <c r="B399" s="915" t="s">
        <v>7874</v>
      </c>
      <c r="C399" s="916" t="s">
        <v>949</v>
      </c>
      <c r="D399" s="709">
        <v>250</v>
      </c>
      <c r="E399" s="708" t="s">
        <v>66</v>
      </c>
      <c r="F399" s="710">
        <v>45597</v>
      </c>
      <c r="G399" s="711" t="s">
        <v>7875</v>
      </c>
      <c r="H399" s="712" t="s">
        <v>5252</v>
      </c>
      <c r="I399" s="713" t="s">
        <v>952</v>
      </c>
      <c r="J399" s="761" t="s">
        <v>191</v>
      </c>
      <c r="K399" s="712">
        <v>-20</v>
      </c>
      <c r="L399" s="714"/>
      <c r="M399" s="712"/>
      <c r="N399" s="706" t="s">
        <v>423</v>
      </c>
      <c r="O399" s="712">
        <v>4</v>
      </c>
      <c r="P399" s="708" t="s">
        <v>7876</v>
      </c>
      <c r="Q399" s="714" t="s">
        <v>6271</v>
      </c>
      <c r="R399" s="708">
        <v>-3.75</v>
      </c>
      <c r="S399" s="708" t="s">
        <v>7920</v>
      </c>
      <c r="T399" s="573">
        <f t="shared" si="78"/>
        <v>11</v>
      </c>
      <c r="U399" s="716" t="e">
        <f ca="1">_xll.BDP($T399,$U$1)</f>
        <v>#NAME?</v>
      </c>
      <c r="V399" s="715">
        <f t="shared" si="79"/>
        <v>11</v>
      </c>
      <c r="W399" s="715">
        <f t="shared" si="80"/>
        <v>45</v>
      </c>
      <c r="X399" s="717" t="e">
        <f ca="1">_xll.BDP($T399,X$1)</f>
        <v>#NAME?</v>
      </c>
      <c r="Y399" s="717" t="e">
        <f ca="1">_xll.BDP($T399,$Y$1)</f>
        <v>#NAME?</v>
      </c>
      <c r="Z399" s="717" t="e">
        <f ca="1">_xll.BDP($T399,Z$1)</f>
        <v>#NAME?</v>
      </c>
      <c r="AA399" s="718" t="e">
        <f ca="1">IF(Z399="FLOATING",J399,(_xll.BDP($T399,AA$1)/100))</f>
        <v>#NAME?</v>
      </c>
      <c r="AB399" s="719" t="e">
        <f ca="1">_xll.BDP(T399,$AB$1)</f>
        <v>#NAME?</v>
      </c>
      <c r="AC399" s="720" t="e">
        <f ca="1">_xll.BDP($T399,AC$1)</f>
        <v>#NAME?</v>
      </c>
      <c r="AD399" s="719" t="e">
        <f ca="1">_xll.BDP($T399,AD$1)</f>
        <v>#NAME?</v>
      </c>
      <c r="AE399" s="715" t="e">
        <f ca="1">_xll.BDP($T399,AE$1)</f>
        <v>#NAME?</v>
      </c>
      <c r="AF399" s="719" t="e">
        <f ca="1">_xll.BDP($T399,AF$1)</f>
        <v>#NAME?</v>
      </c>
      <c r="AG399" s="719" t="e">
        <f ca="1">VLOOKUP(AE399,Values!$A$1:$C$12,2,FALSE)</f>
        <v>#NAME?</v>
      </c>
      <c r="AH399" s="716" t="e">
        <f ca="1">_xll.BDP($T399,$AH$1)</f>
        <v>#NAME?</v>
      </c>
      <c r="AI399" s="716" t="e">
        <f ca="1">_xll.BDP($T399,$AI$1)</f>
        <v>#NAME?</v>
      </c>
      <c r="AJ399" s="716" t="e">
        <f ca="1">_xll.BDP($T399,$AJ$1)</f>
        <v>#NAME?</v>
      </c>
      <c r="AK399" s="721" t="e">
        <f ca="1">VLOOKUP(AJ399,Values!$E$2:$F$8,2,)</f>
        <v>#NAME?</v>
      </c>
      <c r="AL399" s="719" t="e">
        <f ca="1">_xll.BDP($T399,$AL$1)</f>
        <v>#NAME?</v>
      </c>
      <c r="AM399" s="719" t="e">
        <f ca="1">_xll.BDP($T399,$AM$1)</f>
        <v>#NAME?</v>
      </c>
      <c r="AN399" s="719" t="e">
        <f ca="1">_xll.BDP($T399,$AN$1)</f>
        <v>#NAME?</v>
      </c>
      <c r="AO399" s="719" t="str">
        <f t="shared" si="81"/>
        <v>10yr</v>
      </c>
      <c r="AP399" s="775" t="e">
        <f ca="1">_xll.BDP(T399,"YRS_TO_MTY_ISSUE")</f>
        <v>#NAME?</v>
      </c>
      <c r="AQ399" s="775">
        <f t="shared" si="82"/>
        <v>10</v>
      </c>
      <c r="AR399" s="775">
        <v>10</v>
      </c>
      <c r="AS399" s="719" t="e">
        <f ca="1">_xll.BDP($T399,AS$1)</f>
        <v>#NAME?</v>
      </c>
      <c r="AT399" s="719" t="e">
        <f ca="1">_xll.BDP(T399,$AT$1)</f>
        <v>#NAME?</v>
      </c>
      <c r="AU399" s="719" t="e">
        <f ca="1">_xll.BDP(T399,$AU$1)</f>
        <v>#NAME?</v>
      </c>
      <c r="AV399" s="719" t="e">
        <f ca="1">_xll.BDP($T399,AV$1)</f>
        <v>#NAME?</v>
      </c>
      <c r="AW399" s="719" t="e">
        <f t="shared" ca="1" si="83"/>
        <v>#NAME?</v>
      </c>
      <c r="AX399" s="719" t="e">
        <f ca="1">_xll.BDP(T399,$AX$1)</f>
        <v>#NAME?</v>
      </c>
      <c r="AY399" s="719" t="e">
        <f t="shared" ca="1" si="84"/>
        <v>#NAME?</v>
      </c>
      <c r="AZ399" s="719" t="e">
        <f t="shared" ca="1" si="85"/>
        <v>#NAME?</v>
      </c>
      <c r="BA399" s="719" t="e">
        <f ca="1">VLOOKUP(X399,Values!$H$2:$I$15,2,FALSE)</f>
        <v>#NAME?</v>
      </c>
    </row>
    <row r="400" spans="1:53" s="706" customFormat="1" ht="13.8" x14ac:dyDescent="0.3">
      <c r="A400" s="707">
        <v>41946</v>
      </c>
      <c r="B400" s="915" t="s">
        <v>7877</v>
      </c>
      <c r="C400" s="916" t="s">
        <v>847</v>
      </c>
      <c r="D400" s="709">
        <v>500</v>
      </c>
      <c r="E400" s="708" t="s">
        <v>12</v>
      </c>
      <c r="F400" s="710">
        <v>43048</v>
      </c>
      <c r="G400" s="711" t="s">
        <v>67</v>
      </c>
      <c r="H400" s="712" t="s">
        <v>1770</v>
      </c>
      <c r="I400" s="713" t="s">
        <v>723</v>
      </c>
      <c r="J400" s="761" t="s">
        <v>4107</v>
      </c>
      <c r="K400" s="712">
        <v>-15</v>
      </c>
      <c r="L400" s="714"/>
      <c r="M400" s="712"/>
      <c r="N400" s="706" t="s">
        <v>85</v>
      </c>
      <c r="O400" s="712">
        <v>3.6</v>
      </c>
      <c r="P400" s="708" t="s">
        <v>2042</v>
      </c>
      <c r="Q400" s="714"/>
      <c r="R400" s="708">
        <v>6</v>
      </c>
      <c r="S400" s="708" t="s">
        <v>7921</v>
      </c>
      <c r="T400" s="573">
        <f t="shared" si="78"/>
        <v>11</v>
      </c>
      <c r="U400" s="716" t="e">
        <f ca="1">_xll.BDP($T400,$U$1)</f>
        <v>#NAME?</v>
      </c>
      <c r="V400" s="715">
        <f t="shared" si="79"/>
        <v>11</v>
      </c>
      <c r="W400" s="715">
        <f t="shared" si="80"/>
        <v>45</v>
      </c>
      <c r="X400" s="717" t="e">
        <f ca="1">_xll.BDP($T400,X$1)</f>
        <v>#NAME?</v>
      </c>
      <c r="Y400" s="717" t="e">
        <f ca="1">_xll.BDP($T400,$Y$1)</f>
        <v>#NAME?</v>
      </c>
      <c r="Z400" s="717" t="e">
        <f ca="1">_xll.BDP($T400,Z$1)</f>
        <v>#NAME?</v>
      </c>
      <c r="AA400" s="718" t="e">
        <f ca="1">IF(Z400="FLOATING",J400,(_xll.BDP($T400,AA$1)/100))</f>
        <v>#NAME?</v>
      </c>
      <c r="AB400" s="719" t="e">
        <f ca="1">_xll.BDP(T400,$AB$1)</f>
        <v>#NAME?</v>
      </c>
      <c r="AC400" s="720" t="e">
        <f ca="1">_xll.BDP($T400,AC$1)</f>
        <v>#NAME?</v>
      </c>
      <c r="AD400" s="719" t="e">
        <f ca="1">_xll.BDP($T400,AD$1)</f>
        <v>#NAME?</v>
      </c>
      <c r="AE400" s="715" t="e">
        <f ca="1">_xll.BDP($T400,AE$1)</f>
        <v>#NAME?</v>
      </c>
      <c r="AF400" s="719" t="e">
        <f ca="1">_xll.BDP($T400,AF$1)</f>
        <v>#NAME?</v>
      </c>
      <c r="AG400" s="719" t="e">
        <f ca="1">VLOOKUP(AE400,Values!$A$1:$C$12,2,FALSE)</f>
        <v>#NAME?</v>
      </c>
      <c r="AH400" s="716" t="e">
        <f ca="1">_xll.BDP($T400,$AH$1)</f>
        <v>#NAME?</v>
      </c>
      <c r="AI400" s="716" t="e">
        <f ca="1">_xll.BDP($T400,$AI$1)</f>
        <v>#NAME?</v>
      </c>
      <c r="AJ400" s="716" t="e">
        <f ca="1">_xll.BDP($T400,$AJ$1)</f>
        <v>#NAME?</v>
      </c>
      <c r="AK400" s="721" t="e">
        <f ca="1">VLOOKUP(AJ400,Values!$E$2:$F$8,2,)</f>
        <v>#NAME?</v>
      </c>
      <c r="AL400" s="719" t="e">
        <f ca="1">_xll.BDP($T400,$AL$1)</f>
        <v>#NAME?</v>
      </c>
      <c r="AM400" s="719" t="e">
        <f ca="1">_xll.BDP($T400,$AM$1)</f>
        <v>#NAME?</v>
      </c>
      <c r="AN400" s="719" t="e">
        <f ca="1">_xll.BDP($T400,$AN$1)</f>
        <v>#NAME?</v>
      </c>
      <c r="AO400" s="719" t="str">
        <f t="shared" si="81"/>
        <v>3yr</v>
      </c>
      <c r="AP400" s="775" t="e">
        <f ca="1">_xll.BDP(T400,"YRS_TO_MTY_ISSUE")</f>
        <v>#NAME?</v>
      </c>
      <c r="AQ400" s="775">
        <f t="shared" si="82"/>
        <v>3</v>
      </c>
      <c r="AR400" s="775">
        <v>3</v>
      </c>
      <c r="AS400" s="719" t="e">
        <f ca="1">_xll.BDP($T400,AS$1)</f>
        <v>#NAME?</v>
      </c>
      <c r="AT400" s="719" t="e">
        <f ca="1">_xll.BDP(T400,$AT$1)</f>
        <v>#NAME?</v>
      </c>
      <c r="AU400" s="719" t="e">
        <f ca="1">_xll.BDP(T400,$AU$1)</f>
        <v>#NAME?</v>
      </c>
      <c r="AV400" s="719" t="e">
        <f ca="1">_xll.BDP($T400,AV$1)</f>
        <v>#NAME?</v>
      </c>
      <c r="AW400" s="719" t="e">
        <f t="shared" ca="1" si="83"/>
        <v>#NAME?</v>
      </c>
      <c r="AX400" s="719" t="e">
        <f ca="1">_xll.BDP(T400,$AX$1)</f>
        <v>#NAME?</v>
      </c>
      <c r="AY400" s="719" t="e">
        <f t="shared" ca="1" si="84"/>
        <v>#NAME?</v>
      </c>
      <c r="AZ400" s="719" t="e">
        <f t="shared" ca="1" si="85"/>
        <v>#NAME?</v>
      </c>
      <c r="BA400" s="719" t="e">
        <f ca="1">VLOOKUP(X400,Values!$H$2:$I$15,2,FALSE)</f>
        <v>#NAME?</v>
      </c>
    </row>
    <row r="401" spans="1:53" s="706" customFormat="1" ht="13.8" x14ac:dyDescent="0.3">
      <c r="A401" s="707">
        <v>41946</v>
      </c>
      <c r="B401" s="915" t="s">
        <v>7878</v>
      </c>
      <c r="C401" s="916" t="s">
        <v>127</v>
      </c>
      <c r="D401" s="709">
        <v>750</v>
      </c>
      <c r="E401" s="708" t="s">
        <v>201</v>
      </c>
      <c r="F401" s="710">
        <v>45606</v>
      </c>
      <c r="G401" s="711" t="s">
        <v>67</v>
      </c>
      <c r="H401" s="712" t="s">
        <v>652</v>
      </c>
      <c r="I401" s="713" t="s">
        <v>871</v>
      </c>
      <c r="J401" s="761" t="s">
        <v>202</v>
      </c>
      <c r="K401" s="712">
        <v>-15</v>
      </c>
      <c r="L401" s="714"/>
      <c r="M401" s="712"/>
      <c r="N401" s="706" t="s">
        <v>1196</v>
      </c>
      <c r="O401" s="712">
        <v>3.2</v>
      </c>
      <c r="P401" s="708" t="s">
        <v>1933</v>
      </c>
      <c r="Q401" s="714"/>
      <c r="R401" s="708">
        <v>7</v>
      </c>
      <c r="S401" s="708" t="s">
        <v>7922</v>
      </c>
      <c r="T401" s="573">
        <f t="shared" si="78"/>
        <v>11</v>
      </c>
      <c r="U401" s="716" t="e">
        <f ca="1">_xll.BDP($T401,$U$1)</f>
        <v>#NAME?</v>
      </c>
      <c r="V401" s="715">
        <f t="shared" si="79"/>
        <v>11</v>
      </c>
      <c r="W401" s="715">
        <f t="shared" si="80"/>
        <v>45</v>
      </c>
      <c r="X401" s="717" t="e">
        <f ca="1">_xll.BDP($T401,X$1)</f>
        <v>#NAME?</v>
      </c>
      <c r="Y401" s="717" t="e">
        <f ca="1">_xll.BDP($T401,$Y$1)</f>
        <v>#NAME?</v>
      </c>
      <c r="Z401" s="717" t="e">
        <f ca="1">_xll.BDP($T401,Z$1)</f>
        <v>#NAME?</v>
      </c>
      <c r="AA401" s="718" t="e">
        <f ca="1">IF(Z401="FLOATING",J401,(_xll.BDP($T401,AA$1)/100))</f>
        <v>#NAME?</v>
      </c>
      <c r="AB401" s="719" t="e">
        <f ca="1">_xll.BDP(T401,$AB$1)</f>
        <v>#NAME?</v>
      </c>
      <c r="AC401" s="720" t="e">
        <f ca="1">_xll.BDP($T401,AC$1)</f>
        <v>#NAME?</v>
      </c>
      <c r="AD401" s="719" t="e">
        <f ca="1">_xll.BDP($T401,AD$1)</f>
        <v>#NAME?</v>
      </c>
      <c r="AE401" s="715" t="e">
        <f ca="1">_xll.BDP($T401,AE$1)</f>
        <v>#NAME?</v>
      </c>
      <c r="AF401" s="719" t="e">
        <f ca="1">_xll.BDP($T401,AF$1)</f>
        <v>#NAME?</v>
      </c>
      <c r="AG401" s="719" t="e">
        <f ca="1">VLOOKUP(AE401,Values!$A$1:$C$12,2,FALSE)</f>
        <v>#NAME?</v>
      </c>
      <c r="AH401" s="716" t="e">
        <f ca="1">_xll.BDP($T401,$AH$1)</f>
        <v>#NAME?</v>
      </c>
      <c r="AI401" s="716" t="e">
        <f ca="1">_xll.BDP($T401,$AI$1)</f>
        <v>#NAME?</v>
      </c>
      <c r="AJ401" s="716" t="e">
        <f ca="1">_xll.BDP($T401,$AJ$1)</f>
        <v>#NAME?</v>
      </c>
      <c r="AK401" s="721" t="e">
        <f ca="1">VLOOKUP(AJ401,Values!$E$2:$F$8,2,)</f>
        <v>#NAME?</v>
      </c>
      <c r="AL401" s="719" t="e">
        <f ca="1">_xll.BDP($T401,$AL$1)</f>
        <v>#NAME?</v>
      </c>
      <c r="AM401" s="719" t="e">
        <f ca="1">_xll.BDP($T401,$AM$1)</f>
        <v>#NAME?</v>
      </c>
      <c r="AN401" s="719" t="e">
        <f ca="1">_xll.BDP($T401,$AN$1)</f>
        <v>#NAME?</v>
      </c>
      <c r="AO401" s="719" t="str">
        <f t="shared" si="81"/>
        <v xml:space="preserve">10yr </v>
      </c>
      <c r="AP401" s="775" t="e">
        <f ca="1">_xll.BDP(T401,"YRS_TO_MTY_ISSUE")</f>
        <v>#NAME?</v>
      </c>
      <c r="AQ401" s="775">
        <f t="shared" si="82"/>
        <v>10</v>
      </c>
      <c r="AR401" s="775">
        <v>10</v>
      </c>
      <c r="AS401" s="719" t="e">
        <f ca="1">_xll.BDP($T401,AS$1)</f>
        <v>#NAME?</v>
      </c>
      <c r="AT401" s="719" t="e">
        <f ca="1">_xll.BDP(T401,$AT$1)</f>
        <v>#NAME?</v>
      </c>
      <c r="AU401" s="719" t="e">
        <f ca="1">_xll.BDP(T401,$AU$1)</f>
        <v>#NAME?</v>
      </c>
      <c r="AV401" s="719" t="e">
        <f ca="1">_xll.BDP($T401,AV$1)</f>
        <v>#NAME?</v>
      </c>
      <c r="AW401" s="719" t="e">
        <f t="shared" ca="1" si="83"/>
        <v>#NAME?</v>
      </c>
      <c r="AX401" s="719" t="e">
        <f ca="1">_xll.BDP(T401,$AX$1)</f>
        <v>#NAME?</v>
      </c>
      <c r="AY401" s="719" t="e">
        <f t="shared" ca="1" si="84"/>
        <v>#NAME?</v>
      </c>
      <c r="AZ401" s="719" t="e">
        <f t="shared" ca="1" si="85"/>
        <v>#NAME?</v>
      </c>
      <c r="BA401" s="719" t="e">
        <f ca="1">VLOOKUP(X401,Values!$H$2:$I$15,2,FALSE)</f>
        <v>#NAME?</v>
      </c>
    </row>
    <row r="402" spans="1:53" s="706" customFormat="1" ht="13.8" x14ac:dyDescent="0.3">
      <c r="A402" s="707">
        <v>41946</v>
      </c>
      <c r="B402" s="915" t="s">
        <v>7879</v>
      </c>
      <c r="C402" s="916" t="s">
        <v>127</v>
      </c>
      <c r="D402" s="709">
        <v>750</v>
      </c>
      <c r="E402" s="708" t="s">
        <v>117</v>
      </c>
      <c r="F402" s="710">
        <v>52911</v>
      </c>
      <c r="G402" s="711" t="s">
        <v>67</v>
      </c>
      <c r="H402" s="712" t="s">
        <v>123</v>
      </c>
      <c r="I402" s="713" t="s">
        <v>4257</v>
      </c>
      <c r="J402" s="761" t="s">
        <v>718</v>
      </c>
      <c r="K402" s="712">
        <v>-15</v>
      </c>
      <c r="L402" s="714"/>
      <c r="M402" s="712"/>
      <c r="N402" s="706" t="s">
        <v>85</v>
      </c>
      <c r="O402" s="712">
        <v>2.4</v>
      </c>
      <c r="P402" s="708" t="s">
        <v>2274</v>
      </c>
      <c r="Q402" s="714"/>
      <c r="R402" s="708">
        <v>4</v>
      </c>
      <c r="S402" s="708" t="s">
        <v>7923</v>
      </c>
      <c r="T402" s="573">
        <f t="shared" si="78"/>
        <v>11</v>
      </c>
      <c r="U402" s="716" t="e">
        <f ca="1">_xll.BDP($T402,$U$1)</f>
        <v>#NAME?</v>
      </c>
      <c r="V402" s="715">
        <f t="shared" si="79"/>
        <v>11</v>
      </c>
      <c r="W402" s="715">
        <f t="shared" si="80"/>
        <v>45</v>
      </c>
      <c r="X402" s="717" t="e">
        <f ca="1">_xll.BDP($T402,X$1)</f>
        <v>#NAME?</v>
      </c>
      <c r="Y402" s="717" t="e">
        <f ca="1">_xll.BDP($T402,$Y$1)</f>
        <v>#NAME?</v>
      </c>
      <c r="Z402" s="717" t="e">
        <f ca="1">_xll.BDP($T402,Z$1)</f>
        <v>#NAME?</v>
      </c>
      <c r="AA402" s="718" t="e">
        <f ca="1">IF(Z402="FLOATING",J402,(_xll.BDP($T402,AA$1)/100))</f>
        <v>#NAME?</v>
      </c>
      <c r="AB402" s="719" t="e">
        <f ca="1">_xll.BDP(T402,$AB$1)</f>
        <v>#NAME?</v>
      </c>
      <c r="AC402" s="720" t="e">
        <f ca="1">_xll.BDP($T402,AC$1)</f>
        <v>#NAME?</v>
      </c>
      <c r="AD402" s="719" t="e">
        <f ca="1">_xll.BDP($T402,AD$1)</f>
        <v>#NAME?</v>
      </c>
      <c r="AE402" s="715" t="e">
        <f ca="1">_xll.BDP($T402,AE$1)</f>
        <v>#NAME?</v>
      </c>
      <c r="AF402" s="719" t="e">
        <f ca="1">_xll.BDP($T402,AF$1)</f>
        <v>#NAME?</v>
      </c>
      <c r="AG402" s="719" t="e">
        <f ca="1">VLOOKUP(AE402,Values!$A$1:$C$12,2,FALSE)</f>
        <v>#NAME?</v>
      </c>
      <c r="AH402" s="716" t="e">
        <f ca="1">_xll.BDP($T402,$AH$1)</f>
        <v>#NAME?</v>
      </c>
      <c r="AI402" s="716" t="e">
        <f ca="1">_xll.BDP($T402,$AI$1)</f>
        <v>#NAME?</v>
      </c>
      <c r="AJ402" s="716" t="e">
        <f ca="1">_xll.BDP($T402,$AJ$1)</f>
        <v>#NAME?</v>
      </c>
      <c r="AK402" s="721" t="e">
        <f ca="1">VLOOKUP(AJ402,Values!$E$2:$F$8,2,)</f>
        <v>#NAME?</v>
      </c>
      <c r="AL402" s="719" t="e">
        <f ca="1">_xll.BDP($T402,$AL$1)</f>
        <v>#NAME?</v>
      </c>
      <c r="AM402" s="719" t="e">
        <f ca="1">_xll.BDP($T402,$AM$1)</f>
        <v>#NAME?</v>
      </c>
      <c r="AN402" s="719" t="e">
        <f ca="1">_xll.BDP($T402,$AN$1)</f>
        <v>#NAME?</v>
      </c>
      <c r="AO402" s="719" t="str">
        <f t="shared" si="81"/>
        <v>30yr</v>
      </c>
      <c r="AP402" s="775" t="e">
        <f ca="1">_xll.BDP(T402,"YRS_TO_MTY_ISSUE")</f>
        <v>#NAME?</v>
      </c>
      <c r="AQ402" s="775">
        <f t="shared" si="82"/>
        <v>30</v>
      </c>
      <c r="AR402" s="775">
        <v>30</v>
      </c>
      <c r="AS402" s="719" t="e">
        <f ca="1">_xll.BDP($T402,AS$1)</f>
        <v>#NAME?</v>
      </c>
      <c r="AT402" s="719" t="e">
        <f ca="1">_xll.BDP(T402,$AT$1)</f>
        <v>#NAME?</v>
      </c>
      <c r="AU402" s="719" t="e">
        <f ca="1">_xll.BDP(T402,$AU$1)</f>
        <v>#NAME?</v>
      </c>
      <c r="AV402" s="719" t="e">
        <f ca="1">_xll.BDP($T402,AV$1)</f>
        <v>#NAME?</v>
      </c>
      <c r="AW402" s="719" t="e">
        <f t="shared" ca="1" si="83"/>
        <v>#NAME?</v>
      </c>
      <c r="AX402" s="719" t="e">
        <f ca="1">_xll.BDP(T402,$AX$1)</f>
        <v>#NAME?</v>
      </c>
      <c r="AY402" s="719" t="e">
        <f t="shared" ca="1" si="84"/>
        <v>#NAME?</v>
      </c>
      <c r="AZ402" s="719" t="e">
        <f t="shared" ca="1" si="85"/>
        <v>#NAME?</v>
      </c>
      <c r="BA402" s="719" t="e">
        <f ca="1">VLOOKUP(X402,Values!$H$2:$I$15,2,FALSE)</f>
        <v>#NAME?</v>
      </c>
    </row>
    <row r="403" spans="1:53" s="706" customFormat="1" ht="13.8" x14ac:dyDescent="0.3">
      <c r="A403" s="707">
        <v>41946</v>
      </c>
      <c r="B403" s="915" t="s">
        <v>7880</v>
      </c>
      <c r="C403" s="916" t="s">
        <v>2062</v>
      </c>
      <c r="D403" s="709">
        <v>500</v>
      </c>
      <c r="E403" s="708" t="s">
        <v>66</v>
      </c>
      <c r="F403" s="710">
        <v>45602</v>
      </c>
      <c r="G403" s="711" t="s">
        <v>7881</v>
      </c>
      <c r="H403" s="712" t="s">
        <v>7882</v>
      </c>
      <c r="I403" s="713" t="s">
        <v>4169</v>
      </c>
      <c r="J403" s="761" t="s">
        <v>665</v>
      </c>
      <c r="K403" s="712">
        <v>-22.5</v>
      </c>
      <c r="L403" s="714"/>
      <c r="M403" s="712"/>
      <c r="N403" s="706" t="s">
        <v>4612</v>
      </c>
      <c r="O403" s="712">
        <v>5</v>
      </c>
      <c r="P403" s="708" t="s">
        <v>1993</v>
      </c>
      <c r="Q403" s="714"/>
      <c r="R403" s="708">
        <v>-5</v>
      </c>
      <c r="S403" s="708" t="s">
        <v>7919</v>
      </c>
      <c r="T403" s="573">
        <f t="shared" si="78"/>
        <v>11</v>
      </c>
      <c r="U403" s="716" t="e">
        <f ca="1">_xll.BDP($T403,$U$1)</f>
        <v>#NAME?</v>
      </c>
      <c r="V403" s="715">
        <f t="shared" si="79"/>
        <v>11</v>
      </c>
      <c r="W403" s="715">
        <f t="shared" si="80"/>
        <v>45</v>
      </c>
      <c r="X403" s="717" t="e">
        <f ca="1">_xll.BDP($T403,X$1)</f>
        <v>#NAME?</v>
      </c>
      <c r="Y403" s="717" t="e">
        <f ca="1">_xll.BDP($T403,$Y$1)</f>
        <v>#NAME?</v>
      </c>
      <c r="Z403" s="717" t="e">
        <f ca="1">_xll.BDP($T403,Z$1)</f>
        <v>#NAME?</v>
      </c>
      <c r="AA403" s="718" t="e">
        <f ca="1">IF(Z403="FLOATING",J403,(_xll.BDP($T403,AA$1)/100))</f>
        <v>#NAME?</v>
      </c>
      <c r="AB403" s="719" t="e">
        <f ca="1">_xll.BDP(T403,$AB$1)</f>
        <v>#NAME?</v>
      </c>
      <c r="AC403" s="720" t="e">
        <f ca="1">_xll.BDP($T403,AC$1)</f>
        <v>#NAME?</v>
      </c>
      <c r="AD403" s="719" t="e">
        <f ca="1">_xll.BDP($T403,AD$1)</f>
        <v>#NAME?</v>
      </c>
      <c r="AE403" s="715" t="e">
        <f ca="1">_xll.BDP($T403,AE$1)</f>
        <v>#NAME?</v>
      </c>
      <c r="AF403" s="719" t="e">
        <f ca="1">_xll.BDP($T403,AF$1)</f>
        <v>#NAME?</v>
      </c>
      <c r="AG403" s="719" t="e">
        <f ca="1">VLOOKUP(AE403,Values!$A$1:$C$12,2,FALSE)</f>
        <v>#NAME?</v>
      </c>
      <c r="AH403" s="716" t="e">
        <f ca="1">_xll.BDP($T403,$AH$1)</f>
        <v>#NAME?</v>
      </c>
      <c r="AI403" s="716" t="e">
        <f ca="1">_xll.BDP($T403,$AI$1)</f>
        <v>#NAME?</v>
      </c>
      <c r="AJ403" s="716" t="e">
        <f ca="1">_xll.BDP($T403,$AJ$1)</f>
        <v>#NAME?</v>
      </c>
      <c r="AK403" s="721" t="e">
        <f ca="1">VLOOKUP(AJ403,Values!$E$2:$F$8,2,)</f>
        <v>#NAME?</v>
      </c>
      <c r="AL403" s="719" t="e">
        <f ca="1">_xll.BDP($T403,$AL$1)</f>
        <v>#NAME?</v>
      </c>
      <c r="AM403" s="719" t="e">
        <f ca="1">_xll.BDP($T403,$AM$1)</f>
        <v>#NAME?</v>
      </c>
      <c r="AN403" s="719" t="e">
        <f ca="1">_xll.BDP($T403,$AN$1)</f>
        <v>#NAME?</v>
      </c>
      <c r="AO403" s="719" t="str">
        <f t="shared" si="81"/>
        <v>10yr</v>
      </c>
      <c r="AP403" s="775" t="e">
        <f ca="1">_xll.BDP(T403,"YRS_TO_MTY_ISSUE")</f>
        <v>#NAME?</v>
      </c>
      <c r="AQ403" s="775">
        <f t="shared" si="82"/>
        <v>10</v>
      </c>
      <c r="AR403" s="775">
        <v>10</v>
      </c>
      <c r="AS403" s="719" t="e">
        <f ca="1">_xll.BDP($T403,AS$1)</f>
        <v>#NAME?</v>
      </c>
      <c r="AT403" s="719" t="e">
        <f ca="1">_xll.BDP(T403,$AT$1)</f>
        <v>#NAME?</v>
      </c>
      <c r="AU403" s="719" t="e">
        <f ca="1">_xll.BDP(T403,$AU$1)</f>
        <v>#NAME?</v>
      </c>
      <c r="AV403" s="719" t="e">
        <f ca="1">_xll.BDP($T403,AV$1)</f>
        <v>#NAME?</v>
      </c>
      <c r="AW403" s="719" t="e">
        <f t="shared" ca="1" si="83"/>
        <v>#NAME?</v>
      </c>
      <c r="AX403" s="719" t="e">
        <f ca="1">_xll.BDP(T403,$AX$1)</f>
        <v>#NAME?</v>
      </c>
      <c r="AY403" s="719" t="e">
        <f t="shared" ca="1" si="84"/>
        <v>#NAME?</v>
      </c>
      <c r="AZ403" s="719" t="e">
        <f t="shared" ca="1" si="85"/>
        <v>#NAME?</v>
      </c>
      <c r="BA403" s="719" t="e">
        <f ca="1">VLOOKUP(X403,Values!$H$2:$I$15,2,FALSE)</f>
        <v>#NAME?</v>
      </c>
    </row>
    <row r="404" spans="1:53" s="706" customFormat="1" ht="13.8" x14ac:dyDescent="0.3">
      <c r="A404" s="707">
        <v>41946</v>
      </c>
      <c r="B404" s="915" t="s">
        <v>7883</v>
      </c>
      <c r="C404" s="916" t="s">
        <v>705</v>
      </c>
      <c r="D404" s="709">
        <v>500</v>
      </c>
      <c r="E404" s="708" t="s">
        <v>12</v>
      </c>
      <c r="F404" s="710">
        <v>43048</v>
      </c>
      <c r="G404" s="711" t="s">
        <v>561</v>
      </c>
      <c r="H404" s="712" t="s">
        <v>3656</v>
      </c>
      <c r="I404" s="713" t="s">
        <v>2299</v>
      </c>
      <c r="J404" s="761" t="s">
        <v>3760</v>
      </c>
      <c r="K404" s="712">
        <v>-7.5</v>
      </c>
      <c r="L404" s="714"/>
      <c r="M404" s="712"/>
      <c r="N404" s="706" t="s">
        <v>504</v>
      </c>
      <c r="O404" s="712">
        <v>1.4</v>
      </c>
      <c r="P404" s="708" t="s">
        <v>1890</v>
      </c>
      <c r="Q404" s="714"/>
      <c r="R404" s="708">
        <v>5</v>
      </c>
      <c r="S404" s="708" t="s">
        <v>7915</v>
      </c>
      <c r="T404" s="573">
        <f t="shared" si="78"/>
        <v>11</v>
      </c>
      <c r="U404" s="716" t="e">
        <f ca="1">_xll.BDP($T404,$U$1)</f>
        <v>#NAME?</v>
      </c>
      <c r="V404" s="715">
        <f t="shared" si="79"/>
        <v>11</v>
      </c>
      <c r="W404" s="715">
        <f t="shared" si="80"/>
        <v>45</v>
      </c>
      <c r="X404" s="717" t="e">
        <f ca="1">_xll.BDP($T404,X$1)</f>
        <v>#NAME?</v>
      </c>
      <c r="Y404" s="717" t="e">
        <f ca="1">_xll.BDP($T404,$Y$1)</f>
        <v>#NAME?</v>
      </c>
      <c r="Z404" s="717" t="e">
        <f ca="1">_xll.BDP($T404,Z$1)</f>
        <v>#NAME?</v>
      </c>
      <c r="AA404" s="718" t="e">
        <f ca="1">IF(Z404="FLOATING",J404,(_xll.BDP($T404,AA$1)/100))</f>
        <v>#NAME?</v>
      </c>
      <c r="AB404" s="719" t="e">
        <f ca="1">_xll.BDP(T404,$AB$1)</f>
        <v>#NAME?</v>
      </c>
      <c r="AC404" s="720" t="e">
        <f ca="1">_xll.BDP($T404,AC$1)</f>
        <v>#NAME?</v>
      </c>
      <c r="AD404" s="719" t="e">
        <f ca="1">_xll.BDP($T404,AD$1)</f>
        <v>#NAME?</v>
      </c>
      <c r="AE404" s="715" t="e">
        <f ca="1">_xll.BDP($T404,AE$1)</f>
        <v>#NAME?</v>
      </c>
      <c r="AF404" s="719" t="e">
        <f ca="1">_xll.BDP($T404,AF$1)</f>
        <v>#NAME?</v>
      </c>
      <c r="AG404" s="719" t="e">
        <f ca="1">VLOOKUP(AE404,Values!$A$1:$C$12,2,FALSE)</f>
        <v>#NAME?</v>
      </c>
      <c r="AH404" s="716" t="e">
        <f ca="1">_xll.BDP($T404,$AH$1)</f>
        <v>#NAME?</v>
      </c>
      <c r="AI404" s="716" t="e">
        <f ca="1">_xll.BDP($T404,$AI$1)</f>
        <v>#NAME?</v>
      </c>
      <c r="AJ404" s="716" t="e">
        <f ca="1">_xll.BDP($T404,$AJ$1)</f>
        <v>#NAME?</v>
      </c>
      <c r="AK404" s="721" t="e">
        <f ca="1">VLOOKUP(AJ404,Values!$E$2:$F$8,2,)</f>
        <v>#NAME?</v>
      </c>
      <c r="AL404" s="719" t="e">
        <f ca="1">_xll.BDP($T404,$AL$1)</f>
        <v>#NAME?</v>
      </c>
      <c r="AM404" s="719" t="e">
        <f ca="1">_xll.BDP($T404,$AM$1)</f>
        <v>#NAME?</v>
      </c>
      <c r="AN404" s="719" t="e">
        <f ca="1">_xll.BDP($T404,$AN$1)</f>
        <v>#NAME?</v>
      </c>
      <c r="AO404" s="719" t="str">
        <f t="shared" si="81"/>
        <v>3yr</v>
      </c>
      <c r="AP404" s="775" t="e">
        <f ca="1">_xll.BDP(T404,"YRS_TO_MTY_ISSUE")</f>
        <v>#NAME?</v>
      </c>
      <c r="AQ404" s="775">
        <f t="shared" si="82"/>
        <v>3</v>
      </c>
      <c r="AR404" s="775">
        <v>3</v>
      </c>
      <c r="AS404" s="719" t="e">
        <f ca="1">_xll.BDP($T404,AS$1)</f>
        <v>#NAME?</v>
      </c>
      <c r="AT404" s="719" t="e">
        <f ca="1">_xll.BDP(T404,$AT$1)</f>
        <v>#NAME?</v>
      </c>
      <c r="AU404" s="719" t="e">
        <f ca="1">_xll.BDP(T404,$AU$1)</f>
        <v>#NAME?</v>
      </c>
      <c r="AV404" s="719" t="e">
        <f ca="1">_xll.BDP($T404,AV$1)</f>
        <v>#NAME?</v>
      </c>
      <c r="AW404" s="719" t="e">
        <f t="shared" ca="1" si="83"/>
        <v>#NAME?</v>
      </c>
      <c r="AX404" s="719" t="e">
        <f ca="1">_xll.BDP(T404,$AX$1)</f>
        <v>#NAME?</v>
      </c>
      <c r="AY404" s="719" t="e">
        <f t="shared" ca="1" si="84"/>
        <v>#NAME?</v>
      </c>
      <c r="AZ404" s="719" t="e">
        <f t="shared" ca="1" si="85"/>
        <v>#NAME?</v>
      </c>
      <c r="BA404" s="719" t="e">
        <f ca="1">VLOOKUP(X404,Values!$H$2:$I$15,2,FALSE)</f>
        <v>#NAME?</v>
      </c>
    </row>
    <row r="405" spans="1:53" s="706" customFormat="1" ht="13.8" x14ac:dyDescent="0.3">
      <c r="A405" s="707">
        <v>41946</v>
      </c>
      <c r="B405" s="915" t="s">
        <v>7884</v>
      </c>
      <c r="C405" s="916" t="s">
        <v>705</v>
      </c>
      <c r="D405" s="709">
        <v>750</v>
      </c>
      <c r="E405" s="708" t="s">
        <v>12</v>
      </c>
      <c r="F405" s="710">
        <v>43048</v>
      </c>
      <c r="G405" s="711" t="s">
        <v>561</v>
      </c>
      <c r="H405" s="712" t="s">
        <v>1372</v>
      </c>
      <c r="I405" s="713" t="s">
        <v>723</v>
      </c>
      <c r="J405" s="761" t="s">
        <v>4107</v>
      </c>
      <c r="K405" s="712">
        <v>-7.5</v>
      </c>
      <c r="L405" s="714"/>
      <c r="M405" s="712"/>
      <c r="N405" s="706" t="s">
        <v>382</v>
      </c>
      <c r="O405" s="712">
        <v>2</v>
      </c>
      <c r="P405" s="708" t="s">
        <v>1890</v>
      </c>
      <c r="Q405" s="714"/>
      <c r="R405" s="708">
        <v>5</v>
      </c>
      <c r="S405" s="708" t="s">
        <v>7916</v>
      </c>
      <c r="T405" s="573">
        <f t="shared" si="78"/>
        <v>11</v>
      </c>
      <c r="U405" s="716" t="e">
        <f ca="1">_xll.BDP($T405,$U$1)</f>
        <v>#NAME?</v>
      </c>
      <c r="V405" s="715">
        <f t="shared" si="79"/>
        <v>11</v>
      </c>
      <c r="W405" s="715">
        <f t="shared" si="80"/>
        <v>45</v>
      </c>
      <c r="X405" s="717" t="e">
        <f ca="1">_xll.BDP($T405,X$1)</f>
        <v>#NAME?</v>
      </c>
      <c r="Y405" s="717" t="e">
        <f ca="1">_xll.BDP($T405,$Y$1)</f>
        <v>#NAME?</v>
      </c>
      <c r="Z405" s="717" t="e">
        <f ca="1">_xll.BDP($T405,Z$1)</f>
        <v>#NAME?</v>
      </c>
      <c r="AA405" s="718" t="e">
        <f ca="1">IF(Z405="FLOATING",J405,(_xll.BDP($T405,AA$1)/100))</f>
        <v>#NAME?</v>
      </c>
      <c r="AB405" s="719" t="e">
        <f ca="1">_xll.BDP(T405,$AB$1)</f>
        <v>#NAME?</v>
      </c>
      <c r="AC405" s="720" t="e">
        <f ca="1">_xll.BDP($T405,AC$1)</f>
        <v>#NAME?</v>
      </c>
      <c r="AD405" s="719" t="e">
        <f ca="1">_xll.BDP($T405,AD$1)</f>
        <v>#NAME?</v>
      </c>
      <c r="AE405" s="715" t="e">
        <f ca="1">_xll.BDP($T405,AE$1)</f>
        <v>#NAME?</v>
      </c>
      <c r="AF405" s="719" t="e">
        <f ca="1">_xll.BDP($T405,AF$1)</f>
        <v>#NAME?</v>
      </c>
      <c r="AG405" s="719" t="e">
        <f ca="1">VLOOKUP(AE405,Values!$A$1:$C$12,2,FALSE)</f>
        <v>#NAME?</v>
      </c>
      <c r="AH405" s="716" t="e">
        <f ca="1">_xll.BDP($T405,$AH$1)</f>
        <v>#NAME?</v>
      </c>
      <c r="AI405" s="716" t="e">
        <f ca="1">_xll.BDP($T405,$AI$1)</f>
        <v>#NAME?</v>
      </c>
      <c r="AJ405" s="716" t="e">
        <f ca="1">_xll.BDP($T405,$AJ$1)</f>
        <v>#NAME?</v>
      </c>
      <c r="AK405" s="721" t="e">
        <f ca="1">VLOOKUP(AJ405,Values!$E$2:$F$8,2,)</f>
        <v>#NAME?</v>
      </c>
      <c r="AL405" s="719" t="e">
        <f ca="1">_xll.BDP($T405,$AL$1)</f>
        <v>#NAME?</v>
      </c>
      <c r="AM405" s="719" t="e">
        <f ca="1">_xll.BDP($T405,$AM$1)</f>
        <v>#NAME?</v>
      </c>
      <c r="AN405" s="719" t="e">
        <f ca="1">_xll.BDP($T405,$AN$1)</f>
        <v>#NAME?</v>
      </c>
      <c r="AO405" s="719" t="str">
        <f t="shared" si="81"/>
        <v>3yr</v>
      </c>
      <c r="AP405" s="775" t="e">
        <f ca="1">_xll.BDP(T405,"YRS_TO_MTY_ISSUE")</f>
        <v>#NAME?</v>
      </c>
      <c r="AQ405" s="775">
        <f t="shared" si="82"/>
        <v>3</v>
      </c>
      <c r="AR405" s="775">
        <v>3</v>
      </c>
      <c r="AS405" s="719" t="e">
        <f ca="1">_xll.BDP($T405,AS$1)</f>
        <v>#NAME?</v>
      </c>
      <c r="AT405" s="719" t="e">
        <f ca="1">_xll.BDP(T405,$AT$1)</f>
        <v>#NAME?</v>
      </c>
      <c r="AU405" s="719" t="e">
        <f ca="1">_xll.BDP(T405,$AU$1)</f>
        <v>#NAME?</v>
      </c>
      <c r="AV405" s="719" t="e">
        <f ca="1">_xll.BDP($T405,AV$1)</f>
        <v>#NAME?</v>
      </c>
      <c r="AW405" s="719" t="e">
        <f t="shared" ca="1" si="83"/>
        <v>#NAME?</v>
      </c>
      <c r="AX405" s="719" t="e">
        <f ca="1">_xll.BDP(T405,$AX$1)</f>
        <v>#NAME?</v>
      </c>
      <c r="AY405" s="719" t="e">
        <f t="shared" ca="1" si="84"/>
        <v>#NAME?</v>
      </c>
      <c r="AZ405" s="719" t="e">
        <f t="shared" ca="1" si="85"/>
        <v>#NAME?</v>
      </c>
      <c r="BA405" s="719" t="e">
        <f ca="1">VLOOKUP(X405,Values!$H$2:$I$15,2,FALSE)</f>
        <v>#NAME?</v>
      </c>
    </row>
    <row r="406" spans="1:53" s="706" customFormat="1" ht="13.8" x14ac:dyDescent="0.3">
      <c r="A406" s="707">
        <v>41946</v>
      </c>
      <c r="B406" s="915" t="s">
        <v>7885</v>
      </c>
      <c r="C406" s="916" t="s">
        <v>705</v>
      </c>
      <c r="D406" s="709">
        <v>750</v>
      </c>
      <c r="E406" s="708" t="s">
        <v>37</v>
      </c>
      <c r="F406" s="710">
        <v>43777</v>
      </c>
      <c r="G406" s="711" t="s">
        <v>561</v>
      </c>
      <c r="H406" s="712" t="s">
        <v>570</v>
      </c>
      <c r="I406" s="713" t="s">
        <v>830</v>
      </c>
      <c r="J406" s="761" t="s">
        <v>831</v>
      </c>
      <c r="K406" s="712">
        <v>-7</v>
      </c>
      <c r="L406" s="714"/>
      <c r="M406" s="712"/>
      <c r="N406" s="706" t="s">
        <v>1609</v>
      </c>
      <c r="O406" s="712">
        <v>2.93</v>
      </c>
      <c r="P406" s="708" t="s">
        <v>2150</v>
      </c>
      <c r="Q406" s="714"/>
      <c r="R406" s="708">
        <v>8</v>
      </c>
      <c r="S406" s="708" t="s">
        <v>7914</v>
      </c>
      <c r="T406" s="573">
        <f t="shared" si="78"/>
        <v>11</v>
      </c>
      <c r="U406" s="716" t="e">
        <f ca="1">_xll.BDP($T406,$U$1)</f>
        <v>#NAME?</v>
      </c>
      <c r="V406" s="715">
        <f t="shared" si="79"/>
        <v>11</v>
      </c>
      <c r="W406" s="715">
        <f t="shared" si="80"/>
        <v>45</v>
      </c>
      <c r="X406" s="717" t="e">
        <f ca="1">_xll.BDP($T406,X$1)</f>
        <v>#NAME?</v>
      </c>
      <c r="Y406" s="717" t="e">
        <f ca="1">_xll.BDP($T406,$Y$1)</f>
        <v>#NAME?</v>
      </c>
      <c r="Z406" s="717" t="e">
        <f ca="1">_xll.BDP($T406,Z$1)</f>
        <v>#NAME?</v>
      </c>
      <c r="AA406" s="718" t="e">
        <f ca="1">IF(Z406="FLOATING",J406,(_xll.BDP($T406,AA$1)/100))</f>
        <v>#NAME?</v>
      </c>
      <c r="AB406" s="719" t="e">
        <f ca="1">_xll.BDP(T406,$AB$1)</f>
        <v>#NAME?</v>
      </c>
      <c r="AC406" s="720" t="e">
        <f ca="1">_xll.BDP($T406,AC$1)</f>
        <v>#NAME?</v>
      </c>
      <c r="AD406" s="719" t="e">
        <f ca="1">_xll.BDP($T406,AD$1)</f>
        <v>#NAME?</v>
      </c>
      <c r="AE406" s="715" t="e">
        <f ca="1">_xll.BDP($T406,AE$1)</f>
        <v>#NAME?</v>
      </c>
      <c r="AF406" s="719" t="e">
        <f ca="1">_xll.BDP($T406,AF$1)</f>
        <v>#NAME?</v>
      </c>
      <c r="AG406" s="719" t="e">
        <f ca="1">VLOOKUP(AE406,Values!$A$1:$C$12,2,FALSE)</f>
        <v>#NAME?</v>
      </c>
      <c r="AH406" s="716" t="e">
        <f ca="1">_xll.BDP($T406,$AH$1)</f>
        <v>#NAME?</v>
      </c>
      <c r="AI406" s="716" t="e">
        <f ca="1">_xll.BDP($T406,$AI$1)</f>
        <v>#NAME?</v>
      </c>
      <c r="AJ406" s="716" t="e">
        <f ca="1">_xll.BDP($T406,$AJ$1)</f>
        <v>#NAME?</v>
      </c>
      <c r="AK406" s="721" t="e">
        <f ca="1">VLOOKUP(AJ406,Values!$E$2:$F$8,2,)</f>
        <v>#NAME?</v>
      </c>
      <c r="AL406" s="719" t="e">
        <f ca="1">_xll.BDP($T406,$AL$1)</f>
        <v>#NAME?</v>
      </c>
      <c r="AM406" s="719" t="e">
        <f ca="1">_xll.BDP($T406,$AM$1)</f>
        <v>#NAME?</v>
      </c>
      <c r="AN406" s="719" t="e">
        <f ca="1">_xll.BDP($T406,$AN$1)</f>
        <v>#NAME?</v>
      </c>
      <c r="AO406" s="719" t="str">
        <f t="shared" si="81"/>
        <v>5yr</v>
      </c>
      <c r="AP406" s="775" t="e">
        <f ca="1">_xll.BDP(T406,"YRS_TO_MTY_ISSUE")</f>
        <v>#NAME?</v>
      </c>
      <c r="AQ406" s="775">
        <f t="shared" si="82"/>
        <v>5</v>
      </c>
      <c r="AR406" s="775">
        <v>5</v>
      </c>
      <c r="AS406" s="719" t="e">
        <f ca="1">_xll.BDP($T406,AS$1)</f>
        <v>#NAME?</v>
      </c>
      <c r="AT406" s="719" t="e">
        <f ca="1">_xll.BDP(T406,$AT$1)</f>
        <v>#NAME?</v>
      </c>
      <c r="AU406" s="719" t="e">
        <f ca="1">_xll.BDP(T406,$AU$1)</f>
        <v>#NAME?</v>
      </c>
      <c r="AV406" s="719" t="e">
        <f ca="1">_xll.BDP($T406,AV$1)</f>
        <v>#NAME?</v>
      </c>
      <c r="AW406" s="719" t="e">
        <f t="shared" ca="1" si="83"/>
        <v>#NAME?</v>
      </c>
      <c r="AX406" s="719" t="e">
        <f ca="1">_xll.BDP(T406,$AX$1)</f>
        <v>#NAME?</v>
      </c>
      <c r="AY406" s="719" t="e">
        <f t="shared" ca="1" si="84"/>
        <v>#NAME?</v>
      </c>
      <c r="AZ406" s="719" t="e">
        <f t="shared" ca="1" si="85"/>
        <v>#NAME?</v>
      </c>
      <c r="BA406" s="719" t="e">
        <f ca="1">VLOOKUP(X406,Values!$H$2:$I$15,2,FALSE)</f>
        <v>#NAME?</v>
      </c>
    </row>
    <row r="407" spans="1:53" s="706" customFormat="1" ht="13.8" x14ac:dyDescent="0.3">
      <c r="A407" s="707">
        <v>41946</v>
      </c>
      <c r="B407" s="915" t="s">
        <v>7886</v>
      </c>
      <c r="C407" s="916" t="s">
        <v>705</v>
      </c>
      <c r="D407" s="709">
        <v>500</v>
      </c>
      <c r="E407" s="708" t="s">
        <v>224</v>
      </c>
      <c r="F407" s="710">
        <v>44510</v>
      </c>
      <c r="G407" s="711" t="s">
        <v>561</v>
      </c>
      <c r="H407" s="712" t="s">
        <v>1604</v>
      </c>
      <c r="I407" s="713" t="s">
        <v>695</v>
      </c>
      <c r="J407" s="761" t="s">
        <v>305</v>
      </c>
      <c r="K407" s="712">
        <v>-7.5</v>
      </c>
      <c r="L407" s="714"/>
      <c r="M407" s="712"/>
      <c r="N407" s="706" t="s">
        <v>192</v>
      </c>
      <c r="O407" s="712">
        <v>3.2</v>
      </c>
      <c r="P407" s="708" t="s">
        <v>1937</v>
      </c>
      <c r="Q407" s="714"/>
      <c r="R407" s="708">
        <v>0</v>
      </c>
      <c r="S407" s="708" t="s">
        <v>7917</v>
      </c>
      <c r="T407" s="573">
        <f t="shared" si="78"/>
        <v>11</v>
      </c>
      <c r="U407" s="716" t="e">
        <f ca="1">_xll.BDP($T407,$U$1)</f>
        <v>#NAME?</v>
      </c>
      <c r="V407" s="715">
        <f t="shared" si="79"/>
        <v>11</v>
      </c>
      <c r="W407" s="715">
        <f t="shared" si="80"/>
        <v>45</v>
      </c>
      <c r="X407" s="717" t="e">
        <f ca="1">_xll.BDP($T407,X$1)</f>
        <v>#NAME?</v>
      </c>
      <c r="Y407" s="717" t="e">
        <f ca="1">_xll.BDP($T407,$Y$1)</f>
        <v>#NAME?</v>
      </c>
      <c r="Z407" s="717" t="e">
        <f ca="1">_xll.BDP($T407,Z$1)</f>
        <v>#NAME?</v>
      </c>
      <c r="AA407" s="718" t="e">
        <f ca="1">IF(Z407="FLOATING",J407,(_xll.BDP($T407,AA$1)/100))</f>
        <v>#NAME?</v>
      </c>
      <c r="AB407" s="719" t="e">
        <f ca="1">_xll.BDP(T407,$AB$1)</f>
        <v>#NAME?</v>
      </c>
      <c r="AC407" s="720" t="e">
        <f ca="1">_xll.BDP($T407,AC$1)</f>
        <v>#NAME?</v>
      </c>
      <c r="AD407" s="719" t="e">
        <f ca="1">_xll.BDP($T407,AD$1)</f>
        <v>#NAME?</v>
      </c>
      <c r="AE407" s="715" t="e">
        <f ca="1">_xll.BDP($T407,AE$1)</f>
        <v>#NAME?</v>
      </c>
      <c r="AF407" s="719" t="e">
        <f ca="1">_xll.BDP($T407,AF$1)</f>
        <v>#NAME?</v>
      </c>
      <c r="AG407" s="719" t="e">
        <f ca="1">VLOOKUP(AE407,Values!$A$1:$C$12,2,FALSE)</f>
        <v>#NAME?</v>
      </c>
      <c r="AH407" s="716" t="e">
        <f ca="1">_xll.BDP($T407,$AH$1)</f>
        <v>#NAME?</v>
      </c>
      <c r="AI407" s="716" t="e">
        <f ca="1">_xll.BDP($T407,$AI$1)</f>
        <v>#NAME?</v>
      </c>
      <c r="AJ407" s="716" t="e">
        <f ca="1">_xll.BDP($T407,$AJ$1)</f>
        <v>#NAME?</v>
      </c>
      <c r="AK407" s="721" t="e">
        <f ca="1">VLOOKUP(AJ407,Values!$E$2:$F$8,2,)</f>
        <v>#NAME?</v>
      </c>
      <c r="AL407" s="719" t="e">
        <f ca="1">_xll.BDP($T407,$AL$1)</f>
        <v>#NAME?</v>
      </c>
      <c r="AM407" s="719" t="e">
        <f ca="1">_xll.BDP($T407,$AM$1)</f>
        <v>#NAME?</v>
      </c>
      <c r="AN407" s="719" t="e">
        <f ca="1">_xll.BDP($T407,$AN$1)</f>
        <v>#NAME?</v>
      </c>
      <c r="AO407" s="719" t="str">
        <f t="shared" si="81"/>
        <v>7yr</v>
      </c>
      <c r="AP407" s="775" t="e">
        <f ca="1">_xll.BDP(T407,"YRS_TO_MTY_ISSUE")</f>
        <v>#NAME?</v>
      </c>
      <c r="AQ407" s="775">
        <f t="shared" si="82"/>
        <v>7</v>
      </c>
      <c r="AR407" s="775">
        <v>7</v>
      </c>
      <c r="AS407" s="719" t="e">
        <f ca="1">_xll.BDP($T407,AS$1)</f>
        <v>#NAME?</v>
      </c>
      <c r="AT407" s="719" t="e">
        <f ca="1">_xll.BDP(T407,$AT$1)</f>
        <v>#NAME?</v>
      </c>
      <c r="AU407" s="719" t="e">
        <f ca="1">_xll.BDP(T407,$AU$1)</f>
        <v>#NAME?</v>
      </c>
      <c r="AV407" s="719" t="e">
        <f ca="1">_xll.BDP($T407,AV$1)</f>
        <v>#NAME?</v>
      </c>
      <c r="AW407" s="719" t="e">
        <f t="shared" ca="1" si="83"/>
        <v>#NAME?</v>
      </c>
      <c r="AX407" s="719" t="e">
        <f ca="1">_xll.BDP(T407,$AX$1)</f>
        <v>#NAME?</v>
      </c>
      <c r="AY407" s="719" t="e">
        <f t="shared" ca="1" si="84"/>
        <v>#NAME?</v>
      </c>
      <c r="AZ407" s="719" t="e">
        <f t="shared" ca="1" si="85"/>
        <v>#NAME?</v>
      </c>
      <c r="BA407" s="719" t="e">
        <f ca="1">VLOOKUP(X407,Values!$H$2:$I$15,2,FALSE)</f>
        <v>#NAME?</v>
      </c>
    </row>
    <row r="408" spans="1:53" s="706" customFormat="1" ht="13.8" x14ac:dyDescent="0.3">
      <c r="A408" s="707">
        <v>41946</v>
      </c>
      <c r="B408" s="915" t="s">
        <v>7887</v>
      </c>
      <c r="C408" s="916" t="s">
        <v>705</v>
      </c>
      <c r="D408" s="709">
        <v>500</v>
      </c>
      <c r="E408" s="708" t="s">
        <v>66</v>
      </c>
      <c r="F408" s="710">
        <v>45606</v>
      </c>
      <c r="G408" s="711" t="s">
        <v>561</v>
      </c>
      <c r="H408" s="712" t="s">
        <v>145</v>
      </c>
      <c r="I408" s="713" t="s">
        <v>837</v>
      </c>
      <c r="J408" s="761" t="s">
        <v>6816</v>
      </c>
      <c r="K408" s="712">
        <v>-12</v>
      </c>
      <c r="L408" s="714"/>
      <c r="M408" s="712"/>
      <c r="N408" s="706" t="s">
        <v>565</v>
      </c>
      <c r="O408" s="712">
        <v>4.4000000000000004</v>
      </c>
      <c r="P408" s="708" t="s">
        <v>3827</v>
      </c>
      <c r="Q408" s="714"/>
      <c r="R408" s="708">
        <v>-2</v>
      </c>
      <c r="S408" s="708" t="s">
        <v>7918</v>
      </c>
      <c r="T408" s="573">
        <f t="shared" si="78"/>
        <v>11</v>
      </c>
      <c r="U408" s="716" t="e">
        <f ca="1">_xll.BDP($T408,$U$1)</f>
        <v>#NAME?</v>
      </c>
      <c r="V408" s="715">
        <f t="shared" si="79"/>
        <v>11</v>
      </c>
      <c r="W408" s="715">
        <f t="shared" si="80"/>
        <v>45</v>
      </c>
      <c r="X408" s="717" t="e">
        <f ca="1">_xll.BDP($T408,X$1)</f>
        <v>#NAME?</v>
      </c>
      <c r="Y408" s="717" t="e">
        <f ca="1">_xll.BDP($T408,$Y$1)</f>
        <v>#NAME?</v>
      </c>
      <c r="Z408" s="717" t="e">
        <f ca="1">_xll.BDP($T408,Z$1)</f>
        <v>#NAME?</v>
      </c>
      <c r="AA408" s="718" t="e">
        <f ca="1">IF(Z408="FLOATING",J408,(_xll.BDP($T408,AA$1)/100))</f>
        <v>#NAME?</v>
      </c>
      <c r="AB408" s="719" t="e">
        <f ca="1">_xll.BDP(T408,$AB$1)</f>
        <v>#NAME?</v>
      </c>
      <c r="AC408" s="720" t="e">
        <f ca="1">_xll.BDP($T408,AC$1)</f>
        <v>#NAME?</v>
      </c>
      <c r="AD408" s="719" t="e">
        <f ca="1">_xll.BDP($T408,AD$1)</f>
        <v>#NAME?</v>
      </c>
      <c r="AE408" s="715" t="e">
        <f ca="1">_xll.BDP($T408,AE$1)</f>
        <v>#NAME?</v>
      </c>
      <c r="AF408" s="719" t="e">
        <f ca="1">_xll.BDP($T408,AF$1)</f>
        <v>#NAME?</v>
      </c>
      <c r="AG408" s="719" t="e">
        <f ca="1">VLOOKUP(AE408,Values!$A$1:$C$12,2,FALSE)</f>
        <v>#NAME?</v>
      </c>
      <c r="AH408" s="716" t="e">
        <f ca="1">_xll.BDP($T408,$AH$1)</f>
        <v>#NAME?</v>
      </c>
      <c r="AI408" s="716" t="e">
        <f ca="1">_xll.BDP($T408,$AI$1)</f>
        <v>#NAME?</v>
      </c>
      <c r="AJ408" s="716" t="e">
        <f ca="1">_xll.BDP($T408,$AJ$1)</f>
        <v>#NAME?</v>
      </c>
      <c r="AK408" s="721" t="e">
        <f ca="1">VLOOKUP(AJ408,Values!$E$2:$F$8,2,)</f>
        <v>#NAME?</v>
      </c>
      <c r="AL408" s="719" t="e">
        <f ca="1">_xll.BDP($T408,$AL$1)</f>
        <v>#NAME?</v>
      </c>
      <c r="AM408" s="719" t="e">
        <f ca="1">_xll.BDP($T408,$AM$1)</f>
        <v>#NAME?</v>
      </c>
      <c r="AN408" s="719" t="e">
        <f ca="1">_xll.BDP($T408,$AN$1)</f>
        <v>#NAME?</v>
      </c>
      <c r="AO408" s="719" t="str">
        <f t="shared" si="81"/>
        <v>10yr</v>
      </c>
      <c r="AP408" s="775" t="e">
        <f ca="1">_xll.BDP(T408,"YRS_TO_MTY_ISSUE")</f>
        <v>#NAME?</v>
      </c>
      <c r="AQ408" s="775">
        <f t="shared" si="82"/>
        <v>10</v>
      </c>
      <c r="AR408" s="775">
        <v>10</v>
      </c>
      <c r="AS408" s="719" t="e">
        <f ca="1">_xll.BDP($T408,AS$1)</f>
        <v>#NAME?</v>
      </c>
      <c r="AT408" s="719" t="e">
        <f ca="1">_xll.BDP(T408,$AT$1)</f>
        <v>#NAME?</v>
      </c>
      <c r="AU408" s="719" t="e">
        <f ca="1">_xll.BDP(T408,$AU$1)</f>
        <v>#NAME?</v>
      </c>
      <c r="AV408" s="719" t="e">
        <f ca="1">_xll.BDP($T408,AV$1)</f>
        <v>#NAME?</v>
      </c>
      <c r="AW408" s="719" t="e">
        <f t="shared" ca="1" si="83"/>
        <v>#NAME?</v>
      </c>
      <c r="AX408" s="719" t="e">
        <f ca="1">_xll.BDP(T408,$AX$1)</f>
        <v>#NAME?</v>
      </c>
      <c r="AY408" s="719" t="e">
        <f t="shared" ca="1" si="84"/>
        <v>#NAME?</v>
      </c>
      <c r="AZ408" s="719" t="e">
        <f t="shared" ca="1" si="85"/>
        <v>#NAME?</v>
      </c>
      <c r="BA408" s="719" t="e">
        <f ca="1">VLOOKUP(X408,Values!$H$2:$I$15,2,FALSE)</f>
        <v>#NAME?</v>
      </c>
    </row>
    <row r="409" spans="1:53" s="706" customFormat="1" ht="13.8" x14ac:dyDescent="0.3">
      <c r="A409" s="707">
        <v>41946</v>
      </c>
      <c r="B409" s="915" t="s">
        <v>7888</v>
      </c>
      <c r="C409" s="916" t="s">
        <v>11</v>
      </c>
      <c r="D409" s="709">
        <v>2000</v>
      </c>
      <c r="E409" s="708" t="s">
        <v>37</v>
      </c>
      <c r="F409" s="710">
        <v>43777</v>
      </c>
      <c r="G409" s="711" t="s">
        <v>7889</v>
      </c>
      <c r="H409" s="712" t="s">
        <v>205</v>
      </c>
      <c r="I409" s="713" t="s">
        <v>794</v>
      </c>
      <c r="J409" s="761" t="s">
        <v>7890</v>
      </c>
      <c r="K409" s="712">
        <v>-12.5</v>
      </c>
      <c r="L409" s="714"/>
      <c r="M409" s="712"/>
      <c r="N409" s="706" t="s">
        <v>344</v>
      </c>
      <c r="O409" s="712">
        <v>2.8</v>
      </c>
      <c r="P409" s="708" t="s">
        <v>7891</v>
      </c>
      <c r="Q409" s="714"/>
      <c r="R409" s="708">
        <v>9.5</v>
      </c>
      <c r="S409" s="708" t="s">
        <v>7913</v>
      </c>
      <c r="T409" s="573">
        <f t="shared" si="78"/>
        <v>11</v>
      </c>
      <c r="U409" s="716" t="e">
        <f ca="1">_xll.BDP($T409,$U$1)</f>
        <v>#NAME?</v>
      </c>
      <c r="V409" s="715">
        <f t="shared" si="79"/>
        <v>11</v>
      </c>
      <c r="W409" s="715">
        <f t="shared" si="80"/>
        <v>45</v>
      </c>
      <c r="X409" s="717" t="e">
        <f ca="1">_xll.BDP($T409,X$1)</f>
        <v>#NAME?</v>
      </c>
      <c r="Y409" s="717" t="e">
        <f ca="1">_xll.BDP($T409,$Y$1)</f>
        <v>#NAME?</v>
      </c>
      <c r="Z409" s="717" t="e">
        <f ca="1">_xll.BDP($T409,Z$1)</f>
        <v>#NAME?</v>
      </c>
      <c r="AA409" s="718" t="e">
        <f ca="1">IF(Z409="FLOATING",J409,(_xll.BDP($T409,AA$1)/100))</f>
        <v>#NAME?</v>
      </c>
      <c r="AB409" s="719" t="e">
        <f ca="1">_xll.BDP(T409,$AB$1)</f>
        <v>#NAME?</v>
      </c>
      <c r="AC409" s="720" t="e">
        <f ca="1">_xll.BDP($T409,AC$1)</f>
        <v>#NAME?</v>
      </c>
      <c r="AD409" s="719" t="e">
        <f ca="1">_xll.BDP($T409,AD$1)</f>
        <v>#NAME?</v>
      </c>
      <c r="AE409" s="715" t="e">
        <f ca="1">_xll.BDP($T409,AE$1)</f>
        <v>#NAME?</v>
      </c>
      <c r="AF409" s="719" t="e">
        <f ca="1">_xll.BDP($T409,AF$1)</f>
        <v>#NAME?</v>
      </c>
      <c r="AG409" s="719" t="e">
        <f ca="1">VLOOKUP(AE409,Values!$A$1:$C$12,2,FALSE)</f>
        <v>#NAME?</v>
      </c>
      <c r="AH409" s="716" t="e">
        <f ca="1">_xll.BDP($T409,$AH$1)</f>
        <v>#NAME?</v>
      </c>
      <c r="AI409" s="716" t="e">
        <f ca="1">_xll.BDP($T409,$AI$1)</f>
        <v>#NAME?</v>
      </c>
      <c r="AJ409" s="716" t="e">
        <f ca="1">_xll.BDP($T409,$AJ$1)</f>
        <v>#NAME?</v>
      </c>
      <c r="AK409" s="721" t="e">
        <f ca="1">VLOOKUP(AJ409,Values!$E$2:$F$8,2,)</f>
        <v>#NAME?</v>
      </c>
      <c r="AL409" s="719" t="e">
        <f ca="1">_xll.BDP($T409,$AL$1)</f>
        <v>#NAME?</v>
      </c>
      <c r="AM409" s="719" t="e">
        <f ca="1">_xll.BDP($T409,$AM$1)</f>
        <v>#NAME?</v>
      </c>
      <c r="AN409" s="719" t="e">
        <f ca="1">_xll.BDP($T409,$AN$1)</f>
        <v>#NAME?</v>
      </c>
      <c r="AO409" s="719" t="str">
        <f t="shared" si="81"/>
        <v>5yr</v>
      </c>
      <c r="AP409" s="775" t="e">
        <f ca="1">_xll.BDP(T409,"YRS_TO_MTY_ISSUE")</f>
        <v>#NAME?</v>
      </c>
      <c r="AQ409" s="775">
        <f t="shared" si="82"/>
        <v>5</v>
      </c>
      <c r="AR409" s="775">
        <v>5</v>
      </c>
      <c r="AS409" s="719" t="e">
        <f ca="1">_xll.BDP($T409,AS$1)</f>
        <v>#NAME?</v>
      </c>
      <c r="AT409" s="719" t="e">
        <f ca="1">_xll.BDP(T409,$AT$1)</f>
        <v>#NAME?</v>
      </c>
      <c r="AU409" s="719" t="e">
        <f ca="1">_xll.BDP(T409,$AU$1)</f>
        <v>#NAME?</v>
      </c>
      <c r="AV409" s="719" t="e">
        <f ca="1">_xll.BDP($T409,AV$1)</f>
        <v>#NAME?</v>
      </c>
      <c r="AW409" s="719" t="e">
        <f t="shared" ca="1" si="83"/>
        <v>#NAME?</v>
      </c>
      <c r="AX409" s="719" t="e">
        <f ca="1">_xll.BDP(T409,$AX$1)</f>
        <v>#NAME?</v>
      </c>
      <c r="AY409" s="719" t="e">
        <f t="shared" ca="1" si="84"/>
        <v>#NAME?</v>
      </c>
      <c r="AZ409" s="719" t="e">
        <f t="shared" ca="1" si="85"/>
        <v>#NAME?</v>
      </c>
      <c r="BA409" s="719" t="e">
        <f ca="1">VLOOKUP(X409,Values!$H$2:$I$15,2,FALSE)</f>
        <v>#NAME?</v>
      </c>
    </row>
    <row r="410" spans="1:53" s="706" customFormat="1" ht="13.8" x14ac:dyDescent="0.3">
      <c r="A410" s="707">
        <v>41946</v>
      </c>
      <c r="B410" s="915" t="s">
        <v>7892</v>
      </c>
      <c r="C410" s="916" t="s">
        <v>1701</v>
      </c>
      <c r="D410" s="709">
        <v>750</v>
      </c>
      <c r="E410" s="708" t="s">
        <v>66</v>
      </c>
      <c r="F410" s="710">
        <v>45611</v>
      </c>
      <c r="G410" s="711" t="s">
        <v>7893</v>
      </c>
      <c r="H410" s="712" t="s">
        <v>579</v>
      </c>
      <c r="I410" s="713" t="s">
        <v>794</v>
      </c>
      <c r="J410" s="761" t="s">
        <v>91</v>
      </c>
      <c r="K410" s="712">
        <v>-15</v>
      </c>
      <c r="L410" s="714"/>
      <c r="M410" s="712"/>
      <c r="N410" s="706" t="s">
        <v>463</v>
      </c>
      <c r="O410" s="712">
        <v>4</v>
      </c>
      <c r="P410" s="708" t="s">
        <v>1937</v>
      </c>
      <c r="Q410" s="714"/>
      <c r="R410" s="708">
        <v>0</v>
      </c>
      <c r="S410" s="708" t="s">
        <v>7912</v>
      </c>
      <c r="T410" s="573">
        <f t="shared" si="78"/>
        <v>11</v>
      </c>
      <c r="U410" s="716" t="e">
        <f ca="1">_xll.BDP($T410,$U$1)</f>
        <v>#NAME?</v>
      </c>
      <c r="V410" s="715">
        <f t="shared" si="79"/>
        <v>11</v>
      </c>
      <c r="W410" s="715">
        <f t="shared" si="80"/>
        <v>45</v>
      </c>
      <c r="X410" s="717" t="e">
        <f ca="1">_xll.BDP($T410,X$1)</f>
        <v>#NAME?</v>
      </c>
      <c r="Y410" s="717" t="e">
        <f ca="1">_xll.BDP($T410,$Y$1)</f>
        <v>#NAME?</v>
      </c>
      <c r="Z410" s="717" t="e">
        <f ca="1">_xll.BDP($T410,Z$1)</f>
        <v>#NAME?</v>
      </c>
      <c r="AA410" s="718" t="e">
        <f ca="1">IF(Z410="FLOATING",J410,(_xll.BDP($T410,AA$1)/100))</f>
        <v>#NAME?</v>
      </c>
      <c r="AB410" s="719" t="e">
        <f ca="1">_xll.BDP(T410,$AB$1)</f>
        <v>#NAME?</v>
      </c>
      <c r="AC410" s="720" t="e">
        <f ca="1">_xll.BDP($T410,AC$1)</f>
        <v>#NAME?</v>
      </c>
      <c r="AD410" s="719" t="e">
        <f ca="1">_xll.BDP($T410,AD$1)</f>
        <v>#NAME?</v>
      </c>
      <c r="AE410" s="715" t="e">
        <f ca="1">_xll.BDP($T410,AE$1)</f>
        <v>#NAME?</v>
      </c>
      <c r="AF410" s="719" t="e">
        <f ca="1">_xll.BDP($T410,AF$1)</f>
        <v>#NAME?</v>
      </c>
      <c r="AG410" s="719" t="e">
        <f ca="1">VLOOKUP(AE410,Values!$A$1:$C$12,2,FALSE)</f>
        <v>#NAME?</v>
      </c>
      <c r="AH410" s="716" t="e">
        <f ca="1">_xll.BDP($T410,$AH$1)</f>
        <v>#NAME?</v>
      </c>
      <c r="AI410" s="716" t="e">
        <f ca="1">_xll.BDP($T410,$AI$1)</f>
        <v>#NAME?</v>
      </c>
      <c r="AJ410" s="716" t="e">
        <f ca="1">_xll.BDP($T410,$AJ$1)</f>
        <v>#NAME?</v>
      </c>
      <c r="AK410" s="721" t="e">
        <f ca="1">VLOOKUP(AJ410,Values!$E$2:$F$8,2,)</f>
        <v>#NAME?</v>
      </c>
      <c r="AL410" s="719" t="e">
        <f ca="1">_xll.BDP($T410,$AL$1)</f>
        <v>#NAME?</v>
      </c>
      <c r="AM410" s="719" t="e">
        <f ca="1">_xll.BDP($T410,$AM$1)</f>
        <v>#NAME?</v>
      </c>
      <c r="AN410" s="719" t="e">
        <f ca="1">_xll.BDP($T410,$AN$1)</f>
        <v>#NAME?</v>
      </c>
      <c r="AO410" s="719" t="str">
        <f t="shared" si="81"/>
        <v>10yr</v>
      </c>
      <c r="AP410" s="775" t="e">
        <f ca="1">_xll.BDP(T410,"YRS_TO_MTY_ISSUE")</f>
        <v>#NAME?</v>
      </c>
      <c r="AQ410" s="775">
        <f t="shared" si="82"/>
        <v>10</v>
      </c>
      <c r="AR410" s="775">
        <v>10</v>
      </c>
      <c r="AS410" s="719" t="e">
        <f ca="1">_xll.BDP($T410,AS$1)</f>
        <v>#NAME?</v>
      </c>
      <c r="AT410" s="719" t="e">
        <f ca="1">_xll.BDP(T410,$AT$1)</f>
        <v>#NAME?</v>
      </c>
      <c r="AU410" s="719" t="e">
        <f ca="1">_xll.BDP(T410,$AU$1)</f>
        <v>#NAME?</v>
      </c>
      <c r="AV410" s="719" t="e">
        <f ca="1">_xll.BDP($T410,AV$1)</f>
        <v>#NAME?</v>
      </c>
      <c r="AW410" s="719" t="e">
        <f t="shared" ca="1" si="83"/>
        <v>#NAME?</v>
      </c>
      <c r="AX410" s="719" t="e">
        <f ca="1">_xll.BDP(T410,$AX$1)</f>
        <v>#NAME?</v>
      </c>
      <c r="AY410" s="719" t="e">
        <f t="shared" ca="1" si="84"/>
        <v>#NAME?</v>
      </c>
      <c r="AZ410" s="719" t="e">
        <f t="shared" ca="1" si="85"/>
        <v>#NAME?</v>
      </c>
      <c r="BA410" s="719" t="e">
        <f ca="1">VLOOKUP(X410,Values!$H$2:$I$15,2,FALSE)</f>
        <v>#NAME?</v>
      </c>
    </row>
    <row r="411" spans="1:53" s="706" customFormat="1" ht="13.8" x14ac:dyDescent="0.3">
      <c r="A411" s="707">
        <v>41946</v>
      </c>
      <c r="B411" s="915" t="s">
        <v>7894</v>
      </c>
      <c r="C411" s="916" t="s">
        <v>218</v>
      </c>
      <c r="D411" s="709">
        <v>300</v>
      </c>
      <c r="E411" s="708" t="s">
        <v>37</v>
      </c>
      <c r="F411" s="710">
        <v>43775</v>
      </c>
      <c r="G411" s="711" t="s">
        <v>780</v>
      </c>
      <c r="H411" s="712" t="s">
        <v>578</v>
      </c>
      <c r="I411" s="713" t="s">
        <v>946</v>
      </c>
      <c r="J411" s="761" t="s">
        <v>3627</v>
      </c>
      <c r="K411" s="712">
        <v>-25</v>
      </c>
      <c r="L411" s="714"/>
      <c r="M411" s="712"/>
      <c r="N411" s="706" t="s">
        <v>565</v>
      </c>
      <c r="O411" s="712">
        <v>7.3</v>
      </c>
      <c r="P411" s="708" t="s">
        <v>2867</v>
      </c>
      <c r="Q411" s="714"/>
      <c r="R411" s="708">
        <v>-15</v>
      </c>
      <c r="S411" s="708" t="s">
        <v>7911</v>
      </c>
      <c r="T411" s="573">
        <f t="shared" si="78"/>
        <v>11</v>
      </c>
      <c r="U411" s="716" t="e">
        <f ca="1">_xll.BDP($T411,$U$1)</f>
        <v>#NAME?</v>
      </c>
      <c r="V411" s="715">
        <f t="shared" si="79"/>
        <v>11</v>
      </c>
      <c r="W411" s="715">
        <f t="shared" si="80"/>
        <v>45</v>
      </c>
      <c r="X411" s="717" t="e">
        <f ca="1">_xll.BDP($T411,X$1)</f>
        <v>#NAME?</v>
      </c>
      <c r="Y411" s="717" t="e">
        <f ca="1">_xll.BDP($T411,$Y$1)</f>
        <v>#NAME?</v>
      </c>
      <c r="Z411" s="717" t="e">
        <f ca="1">_xll.BDP($T411,Z$1)</f>
        <v>#NAME?</v>
      </c>
      <c r="AA411" s="718" t="e">
        <f ca="1">IF(Z411="FLOATING",J411,(_xll.BDP($T411,AA$1)/100))</f>
        <v>#NAME?</v>
      </c>
      <c r="AB411" s="719" t="e">
        <f ca="1">_xll.BDP(T411,$AB$1)</f>
        <v>#NAME?</v>
      </c>
      <c r="AC411" s="720" t="e">
        <f ca="1">_xll.BDP($T411,AC$1)</f>
        <v>#NAME?</v>
      </c>
      <c r="AD411" s="719" t="e">
        <f ca="1">_xll.BDP($T411,AD$1)</f>
        <v>#NAME?</v>
      </c>
      <c r="AE411" s="715" t="e">
        <f ca="1">_xll.BDP($T411,AE$1)</f>
        <v>#NAME?</v>
      </c>
      <c r="AF411" s="719" t="e">
        <f ca="1">_xll.BDP($T411,AF$1)</f>
        <v>#NAME?</v>
      </c>
      <c r="AG411" s="719" t="e">
        <f ca="1">VLOOKUP(AE411,Values!$A$1:$C$12,2,FALSE)</f>
        <v>#NAME?</v>
      </c>
      <c r="AH411" s="716" t="e">
        <f ca="1">_xll.BDP($T411,$AH$1)</f>
        <v>#NAME?</v>
      </c>
      <c r="AI411" s="716" t="e">
        <f ca="1">_xll.BDP($T411,$AI$1)</f>
        <v>#NAME?</v>
      </c>
      <c r="AJ411" s="716" t="e">
        <f ca="1">_xll.BDP($T411,$AJ$1)</f>
        <v>#NAME?</v>
      </c>
      <c r="AK411" s="721" t="e">
        <f ca="1">VLOOKUP(AJ411,Values!$E$2:$F$8,2,)</f>
        <v>#NAME?</v>
      </c>
      <c r="AL411" s="719" t="e">
        <f ca="1">_xll.BDP($T411,$AL$1)</f>
        <v>#NAME?</v>
      </c>
      <c r="AM411" s="719" t="e">
        <f ca="1">_xll.BDP($T411,$AM$1)</f>
        <v>#NAME?</v>
      </c>
      <c r="AN411" s="719" t="e">
        <f ca="1">_xll.BDP($T411,$AN$1)</f>
        <v>#NAME?</v>
      </c>
      <c r="AO411" s="719" t="str">
        <f t="shared" si="81"/>
        <v>5yr</v>
      </c>
      <c r="AP411" s="775" t="e">
        <f ca="1">_xll.BDP(T411,"YRS_TO_MTY_ISSUE")</f>
        <v>#NAME?</v>
      </c>
      <c r="AQ411" s="775">
        <f t="shared" si="82"/>
        <v>5</v>
      </c>
      <c r="AR411" s="775">
        <v>5</v>
      </c>
      <c r="AS411" s="719" t="e">
        <f ca="1">_xll.BDP($T411,AS$1)</f>
        <v>#NAME?</v>
      </c>
      <c r="AT411" s="719" t="e">
        <f ca="1">_xll.BDP(T411,$AT$1)</f>
        <v>#NAME?</v>
      </c>
      <c r="AU411" s="719" t="e">
        <f ca="1">_xll.BDP(T411,$AU$1)</f>
        <v>#NAME?</v>
      </c>
      <c r="AV411" s="719" t="e">
        <f ca="1">_xll.BDP($T411,AV$1)</f>
        <v>#NAME?</v>
      </c>
      <c r="AW411" s="719" t="e">
        <f t="shared" ca="1" si="83"/>
        <v>#NAME?</v>
      </c>
      <c r="AX411" s="719" t="e">
        <f ca="1">_xll.BDP(T411,$AX$1)</f>
        <v>#NAME?</v>
      </c>
      <c r="AY411" s="719" t="e">
        <f t="shared" ca="1" si="84"/>
        <v>#NAME?</v>
      </c>
      <c r="AZ411" s="719" t="e">
        <f t="shared" ca="1" si="85"/>
        <v>#NAME?</v>
      </c>
      <c r="BA411" s="719" t="e">
        <f ca="1">VLOOKUP(X411,Values!$H$2:$I$15,2,FALSE)</f>
        <v>#NAME?</v>
      </c>
    </row>
    <row r="412" spans="1:53" s="706" customFormat="1" ht="13.8" x14ac:dyDescent="0.3">
      <c r="A412" s="707">
        <v>41946</v>
      </c>
      <c r="B412" s="915" t="s">
        <v>7895</v>
      </c>
      <c r="C412" s="916" t="s">
        <v>2842</v>
      </c>
      <c r="D412" s="709">
        <v>500</v>
      </c>
      <c r="E412" s="708" t="s">
        <v>6638</v>
      </c>
      <c r="F412" s="710">
        <v>53036</v>
      </c>
      <c r="G412" s="711" t="s">
        <v>7896</v>
      </c>
      <c r="H412" s="712" t="s">
        <v>7897</v>
      </c>
      <c r="I412" s="713" t="s">
        <v>205</v>
      </c>
      <c r="J412" s="761" t="s">
        <v>661</v>
      </c>
      <c r="K412" s="712">
        <v>-12.5</v>
      </c>
      <c r="L412" s="714"/>
      <c r="M412" s="712"/>
      <c r="N412" s="706" t="s">
        <v>432</v>
      </c>
      <c r="O412" s="712">
        <v>3</v>
      </c>
      <c r="P412" s="708" t="s">
        <v>2042</v>
      </c>
      <c r="Q412" s="714"/>
      <c r="R412" s="708">
        <v>6</v>
      </c>
      <c r="S412" s="708" t="s">
        <v>7924</v>
      </c>
      <c r="T412" s="573">
        <f t="shared" si="78"/>
        <v>11</v>
      </c>
      <c r="U412" s="716" t="e">
        <f ca="1">_xll.BDP($T412,$U$1)</f>
        <v>#NAME?</v>
      </c>
      <c r="V412" s="715">
        <f t="shared" si="79"/>
        <v>11</v>
      </c>
      <c r="W412" s="715">
        <f t="shared" si="80"/>
        <v>45</v>
      </c>
      <c r="X412" s="717" t="e">
        <f ca="1">_xll.BDP($T412,X$1)</f>
        <v>#NAME?</v>
      </c>
      <c r="Y412" s="717" t="e">
        <f ca="1">_xll.BDP($T412,$Y$1)</f>
        <v>#NAME?</v>
      </c>
      <c r="Z412" s="717" t="e">
        <f ca="1">_xll.BDP($T412,Z$1)</f>
        <v>#NAME?</v>
      </c>
      <c r="AA412" s="718" t="e">
        <f ca="1">IF(Z412="FLOATING",J412,(_xll.BDP($T412,AA$1)/100))</f>
        <v>#NAME?</v>
      </c>
      <c r="AB412" s="719" t="e">
        <f ca="1">_xll.BDP(T412,$AB$1)</f>
        <v>#NAME?</v>
      </c>
      <c r="AC412" s="720" t="e">
        <f ca="1">_xll.BDP($T412,AC$1)</f>
        <v>#NAME?</v>
      </c>
      <c r="AD412" s="719" t="e">
        <f ca="1">_xll.BDP($T412,AD$1)</f>
        <v>#NAME?</v>
      </c>
      <c r="AE412" s="715" t="e">
        <f ca="1">_xll.BDP($T412,AE$1)</f>
        <v>#NAME?</v>
      </c>
      <c r="AF412" s="719" t="e">
        <f ca="1">_xll.BDP($T412,AF$1)</f>
        <v>#NAME?</v>
      </c>
      <c r="AG412" s="719" t="e">
        <f ca="1">VLOOKUP(AE412,Values!$A$1:$C$12,2,FALSE)</f>
        <v>#NAME?</v>
      </c>
      <c r="AH412" s="716" t="e">
        <f ca="1">_xll.BDP($T412,$AH$1)</f>
        <v>#NAME?</v>
      </c>
      <c r="AI412" s="716" t="e">
        <f ca="1">_xll.BDP($T412,$AI$1)</f>
        <v>#NAME?</v>
      </c>
      <c r="AJ412" s="716" t="e">
        <f ca="1">_xll.BDP($T412,$AJ$1)</f>
        <v>#NAME?</v>
      </c>
      <c r="AK412" s="721" t="e">
        <f ca="1">VLOOKUP(AJ412,Values!$E$2:$F$8,2,)</f>
        <v>#NAME?</v>
      </c>
      <c r="AL412" s="719" t="e">
        <f ca="1">_xll.BDP($T412,$AL$1)</f>
        <v>#NAME?</v>
      </c>
      <c r="AM412" s="719" t="e">
        <f ca="1">_xll.BDP($T412,$AM$1)</f>
        <v>#NAME?</v>
      </c>
      <c r="AN412" s="719" t="e">
        <f ca="1">_xll.BDP($T412,$AN$1)</f>
        <v>#NAME?</v>
      </c>
      <c r="AO412" s="719" t="str">
        <f t="shared" si="81"/>
        <v>long 30yr</v>
      </c>
      <c r="AP412" s="775" t="e">
        <f ca="1">_xll.BDP(T412,"YRS_TO_MTY_ISSUE")</f>
        <v>#NAME?</v>
      </c>
      <c r="AQ412" s="775">
        <f t="shared" si="82"/>
        <v>31</v>
      </c>
      <c r="AR412" s="775">
        <v>30</v>
      </c>
      <c r="AS412" s="719" t="e">
        <f ca="1">_xll.BDP($T412,AS$1)</f>
        <v>#NAME?</v>
      </c>
      <c r="AT412" s="719" t="e">
        <f ca="1">_xll.BDP(T412,$AT$1)</f>
        <v>#NAME?</v>
      </c>
      <c r="AU412" s="719" t="e">
        <f ca="1">_xll.BDP(T412,$AU$1)</f>
        <v>#NAME?</v>
      </c>
      <c r="AV412" s="719" t="e">
        <f ca="1">_xll.BDP($T412,AV$1)</f>
        <v>#NAME?</v>
      </c>
      <c r="AW412" s="719" t="e">
        <f t="shared" ca="1" si="83"/>
        <v>#NAME?</v>
      </c>
      <c r="AX412" s="719" t="e">
        <f ca="1">_xll.BDP(T412,$AX$1)</f>
        <v>#NAME?</v>
      </c>
      <c r="AY412" s="719" t="e">
        <f t="shared" ca="1" si="84"/>
        <v>#NAME?</v>
      </c>
      <c r="AZ412" s="719" t="e">
        <f t="shared" ca="1" si="85"/>
        <v>#NAME?</v>
      </c>
      <c r="BA412" s="719" t="e">
        <f ca="1">VLOOKUP(X412,Values!$H$2:$I$15,2,FALSE)</f>
        <v>#NAME?</v>
      </c>
    </row>
    <row r="413" spans="1:53" s="706" customFormat="1" ht="13.8" x14ac:dyDescent="0.3">
      <c r="A413" s="707">
        <v>41946</v>
      </c>
      <c r="B413" s="915" t="s">
        <v>7898</v>
      </c>
      <c r="C413" s="916" t="s">
        <v>2401</v>
      </c>
      <c r="D413" s="709">
        <v>850</v>
      </c>
      <c r="E413" s="708" t="s">
        <v>37</v>
      </c>
      <c r="F413" s="710">
        <v>43784</v>
      </c>
      <c r="G413" s="711" t="s">
        <v>7899</v>
      </c>
      <c r="H413" s="712" t="s">
        <v>151</v>
      </c>
      <c r="I413" s="713" t="s">
        <v>626</v>
      </c>
      <c r="J413" s="761" t="s">
        <v>642</v>
      </c>
      <c r="K413" s="712">
        <v>-10</v>
      </c>
      <c r="L413" s="714"/>
      <c r="M413" s="712"/>
      <c r="N413" s="706" t="s">
        <v>192</v>
      </c>
      <c r="O413" s="712">
        <v>1.88</v>
      </c>
      <c r="P413" s="708" t="s">
        <v>1912</v>
      </c>
      <c r="Q413" s="714"/>
      <c r="R413" s="708">
        <v>11</v>
      </c>
      <c r="S413" s="708" t="s">
        <v>7908</v>
      </c>
      <c r="T413" s="573">
        <f t="shared" si="78"/>
        <v>11</v>
      </c>
      <c r="U413" s="716" t="e">
        <f ca="1">_xll.BDP($T413,$U$1)</f>
        <v>#NAME?</v>
      </c>
      <c r="V413" s="715">
        <f t="shared" si="79"/>
        <v>11</v>
      </c>
      <c r="W413" s="715">
        <f t="shared" si="80"/>
        <v>45</v>
      </c>
      <c r="X413" s="717" t="e">
        <f ca="1">_xll.BDP($T413,X$1)</f>
        <v>#NAME?</v>
      </c>
      <c r="Y413" s="717" t="e">
        <f ca="1">_xll.BDP($T413,$Y$1)</f>
        <v>#NAME?</v>
      </c>
      <c r="Z413" s="717" t="e">
        <f ca="1">_xll.BDP($T413,Z$1)</f>
        <v>#NAME?</v>
      </c>
      <c r="AA413" s="718" t="e">
        <f ca="1">IF(Z413="FLOATING",J413,(_xll.BDP($T413,AA$1)/100))</f>
        <v>#NAME?</v>
      </c>
      <c r="AB413" s="719" t="e">
        <f ca="1">_xll.BDP(T413,$AB$1)</f>
        <v>#NAME?</v>
      </c>
      <c r="AC413" s="720" t="e">
        <f ca="1">_xll.BDP($T413,AC$1)</f>
        <v>#NAME?</v>
      </c>
      <c r="AD413" s="719" t="e">
        <f ca="1">_xll.BDP($T413,AD$1)</f>
        <v>#NAME?</v>
      </c>
      <c r="AE413" s="715" t="e">
        <f ca="1">_xll.BDP($T413,AE$1)</f>
        <v>#NAME?</v>
      </c>
      <c r="AF413" s="719" t="e">
        <f ca="1">_xll.BDP($T413,AF$1)</f>
        <v>#NAME?</v>
      </c>
      <c r="AG413" s="719" t="e">
        <f ca="1">VLOOKUP(AE413,Values!$A$1:$C$12,2,FALSE)</f>
        <v>#NAME?</v>
      </c>
      <c r="AH413" s="716" t="e">
        <f ca="1">_xll.BDP($T413,$AH$1)</f>
        <v>#NAME?</v>
      </c>
      <c r="AI413" s="716" t="e">
        <f ca="1">_xll.BDP($T413,$AI$1)</f>
        <v>#NAME?</v>
      </c>
      <c r="AJ413" s="716" t="e">
        <f ca="1">_xll.BDP($T413,$AJ$1)</f>
        <v>#NAME?</v>
      </c>
      <c r="AK413" s="721" t="e">
        <f ca="1">VLOOKUP(AJ413,Values!$E$2:$F$8,2,)</f>
        <v>#NAME?</v>
      </c>
      <c r="AL413" s="719" t="e">
        <f ca="1">_xll.BDP($T413,$AL$1)</f>
        <v>#NAME?</v>
      </c>
      <c r="AM413" s="719" t="e">
        <f ca="1">_xll.BDP($T413,$AM$1)</f>
        <v>#NAME?</v>
      </c>
      <c r="AN413" s="719" t="e">
        <f ca="1">_xll.BDP($T413,$AN$1)</f>
        <v>#NAME?</v>
      </c>
      <c r="AO413" s="719" t="str">
        <f t="shared" si="81"/>
        <v>5yr</v>
      </c>
      <c r="AP413" s="775" t="e">
        <f ca="1">_xll.BDP(T413,"YRS_TO_MTY_ISSUE")</f>
        <v>#NAME?</v>
      </c>
      <c r="AQ413" s="775">
        <f t="shared" si="82"/>
        <v>5</v>
      </c>
      <c r="AR413" s="775">
        <v>5</v>
      </c>
      <c r="AS413" s="719" t="e">
        <f ca="1">_xll.BDP($T413,AS$1)</f>
        <v>#NAME?</v>
      </c>
      <c r="AT413" s="719" t="e">
        <f ca="1">_xll.BDP(T413,$AT$1)</f>
        <v>#NAME?</v>
      </c>
      <c r="AU413" s="719" t="e">
        <f ca="1">_xll.BDP(T413,$AU$1)</f>
        <v>#NAME?</v>
      </c>
      <c r="AV413" s="719" t="e">
        <f ca="1">_xll.BDP($T413,AV$1)</f>
        <v>#NAME?</v>
      </c>
      <c r="AW413" s="719" t="e">
        <f t="shared" ca="1" si="83"/>
        <v>#NAME?</v>
      </c>
      <c r="AX413" s="719" t="e">
        <f ca="1">_xll.BDP(T413,$AX$1)</f>
        <v>#NAME?</v>
      </c>
      <c r="AY413" s="719" t="e">
        <f t="shared" ca="1" si="84"/>
        <v>#NAME?</v>
      </c>
      <c r="AZ413" s="719" t="e">
        <f t="shared" ca="1" si="85"/>
        <v>#NAME?</v>
      </c>
      <c r="BA413" s="719" t="e">
        <f ca="1">VLOOKUP(X413,Values!$H$2:$I$15,2,FALSE)</f>
        <v>#NAME?</v>
      </c>
    </row>
    <row r="414" spans="1:53" s="706" customFormat="1" ht="13.8" x14ac:dyDescent="0.3">
      <c r="A414" s="707">
        <v>41946</v>
      </c>
      <c r="B414" s="915" t="s">
        <v>7900</v>
      </c>
      <c r="C414" s="916" t="s">
        <v>2401</v>
      </c>
      <c r="D414" s="709">
        <v>400</v>
      </c>
      <c r="E414" s="708" t="s">
        <v>224</v>
      </c>
      <c r="F414" s="710">
        <v>44515</v>
      </c>
      <c r="G414" s="711" t="s">
        <v>7899</v>
      </c>
      <c r="H414" s="712" t="s">
        <v>226</v>
      </c>
      <c r="I414" s="713" t="s">
        <v>653</v>
      </c>
      <c r="J414" s="761" t="s">
        <v>370</v>
      </c>
      <c r="K414" s="712">
        <v>-5</v>
      </c>
      <c r="L414" s="714"/>
      <c r="M414" s="712"/>
      <c r="N414" s="706" t="s">
        <v>416</v>
      </c>
      <c r="O414" s="712">
        <v>2.25</v>
      </c>
      <c r="P414" s="708" t="s">
        <v>1912</v>
      </c>
      <c r="Q414" s="714"/>
      <c r="R414" s="708">
        <v>11</v>
      </c>
      <c r="S414" s="708" t="s">
        <v>7909</v>
      </c>
      <c r="T414" s="573">
        <f t="shared" si="78"/>
        <v>11</v>
      </c>
      <c r="U414" s="716" t="e">
        <f ca="1">_xll.BDP($T414,$U$1)</f>
        <v>#NAME?</v>
      </c>
      <c r="V414" s="715">
        <f t="shared" si="79"/>
        <v>11</v>
      </c>
      <c r="W414" s="715">
        <f t="shared" si="80"/>
        <v>45</v>
      </c>
      <c r="X414" s="717" t="e">
        <f ca="1">_xll.BDP($T414,X$1)</f>
        <v>#NAME?</v>
      </c>
      <c r="Y414" s="717" t="e">
        <f ca="1">_xll.BDP($T414,$Y$1)</f>
        <v>#NAME?</v>
      </c>
      <c r="Z414" s="717" t="e">
        <f ca="1">_xll.BDP($T414,Z$1)</f>
        <v>#NAME?</v>
      </c>
      <c r="AA414" s="718" t="e">
        <f ca="1">IF(Z414="FLOATING",J414,(_xll.BDP($T414,AA$1)/100))</f>
        <v>#NAME?</v>
      </c>
      <c r="AB414" s="719" t="e">
        <f ca="1">_xll.BDP(T414,$AB$1)</f>
        <v>#NAME?</v>
      </c>
      <c r="AC414" s="720" t="e">
        <f ca="1">_xll.BDP($T414,AC$1)</f>
        <v>#NAME?</v>
      </c>
      <c r="AD414" s="719" t="e">
        <f ca="1">_xll.BDP($T414,AD$1)</f>
        <v>#NAME?</v>
      </c>
      <c r="AE414" s="715" t="e">
        <f ca="1">_xll.BDP($T414,AE$1)</f>
        <v>#NAME?</v>
      </c>
      <c r="AF414" s="719" t="e">
        <f ca="1">_xll.BDP($T414,AF$1)</f>
        <v>#NAME?</v>
      </c>
      <c r="AG414" s="719" t="e">
        <f ca="1">VLOOKUP(AE414,Values!$A$1:$C$12,2,FALSE)</f>
        <v>#NAME?</v>
      </c>
      <c r="AH414" s="716" t="e">
        <f ca="1">_xll.BDP($T414,$AH$1)</f>
        <v>#NAME?</v>
      </c>
      <c r="AI414" s="716" t="e">
        <f ca="1">_xll.BDP($T414,$AI$1)</f>
        <v>#NAME?</v>
      </c>
      <c r="AJ414" s="716" t="e">
        <f ca="1">_xll.BDP($T414,$AJ$1)</f>
        <v>#NAME?</v>
      </c>
      <c r="AK414" s="721" t="e">
        <f ca="1">VLOOKUP(AJ414,Values!$E$2:$F$8,2,)</f>
        <v>#NAME?</v>
      </c>
      <c r="AL414" s="719" t="e">
        <f ca="1">_xll.BDP($T414,$AL$1)</f>
        <v>#NAME?</v>
      </c>
      <c r="AM414" s="719" t="e">
        <f ca="1">_xll.BDP($T414,$AM$1)</f>
        <v>#NAME?</v>
      </c>
      <c r="AN414" s="719" t="e">
        <f ca="1">_xll.BDP($T414,$AN$1)</f>
        <v>#NAME?</v>
      </c>
      <c r="AO414" s="719" t="str">
        <f t="shared" si="81"/>
        <v>7yr</v>
      </c>
      <c r="AP414" s="775" t="e">
        <f ca="1">_xll.BDP(T414,"YRS_TO_MTY_ISSUE")</f>
        <v>#NAME?</v>
      </c>
      <c r="AQ414" s="775">
        <f t="shared" si="82"/>
        <v>7</v>
      </c>
      <c r="AR414" s="775">
        <v>7</v>
      </c>
      <c r="AS414" s="719" t="e">
        <f ca="1">_xll.BDP($T414,AS$1)</f>
        <v>#NAME?</v>
      </c>
      <c r="AT414" s="719" t="e">
        <f ca="1">_xll.BDP(T414,$AT$1)</f>
        <v>#NAME?</v>
      </c>
      <c r="AU414" s="719" t="e">
        <f ca="1">_xll.BDP(T414,$AU$1)</f>
        <v>#NAME?</v>
      </c>
      <c r="AV414" s="719" t="e">
        <f ca="1">_xll.BDP($T414,AV$1)</f>
        <v>#NAME?</v>
      </c>
      <c r="AW414" s="719" t="e">
        <f t="shared" ca="1" si="83"/>
        <v>#NAME?</v>
      </c>
      <c r="AX414" s="719" t="e">
        <f ca="1">_xll.BDP(T414,$AX$1)</f>
        <v>#NAME?</v>
      </c>
      <c r="AY414" s="719" t="e">
        <f t="shared" ca="1" si="84"/>
        <v>#NAME?</v>
      </c>
      <c r="AZ414" s="719" t="e">
        <f t="shared" ca="1" si="85"/>
        <v>#NAME?</v>
      </c>
      <c r="BA414" s="719" t="e">
        <f ca="1">VLOOKUP(X414,Values!$H$2:$I$15,2,FALSE)</f>
        <v>#NAME?</v>
      </c>
    </row>
    <row r="415" spans="1:53" s="807" customFormat="1" ht="13.8" x14ac:dyDescent="0.3">
      <c r="A415" s="806">
        <v>41946</v>
      </c>
      <c r="B415" s="921" t="s">
        <v>7901</v>
      </c>
      <c r="C415" s="922" t="s">
        <v>2401</v>
      </c>
      <c r="D415" s="809">
        <v>850</v>
      </c>
      <c r="E415" s="808" t="s">
        <v>853</v>
      </c>
      <c r="F415" s="810">
        <v>45352</v>
      </c>
      <c r="G415" s="811" t="s">
        <v>7899</v>
      </c>
      <c r="H415" s="812" t="s">
        <v>7850</v>
      </c>
      <c r="I415" s="813" t="s">
        <v>628</v>
      </c>
      <c r="J415" s="814" t="s">
        <v>3924</v>
      </c>
      <c r="K415" s="812">
        <v>-10</v>
      </c>
      <c r="L415" s="815"/>
      <c r="M415" s="812"/>
      <c r="N415" s="807" t="s">
        <v>266</v>
      </c>
      <c r="O415" s="812">
        <v>2.2400000000000002</v>
      </c>
      <c r="P415" s="808" t="s">
        <v>1912</v>
      </c>
      <c r="Q415" s="815"/>
      <c r="R415" s="808">
        <v>11</v>
      </c>
      <c r="S415" s="808" t="s">
        <v>7910</v>
      </c>
      <c r="T415" s="816">
        <f t="shared" si="78"/>
        <v>11</v>
      </c>
      <c r="U415" s="817" t="e">
        <f ca="1">_xll.BDP($T415,$U$1)</f>
        <v>#NAME?</v>
      </c>
      <c r="V415" s="818">
        <f>MONTH(A415)</f>
        <v>11</v>
      </c>
      <c r="W415" s="818">
        <f>WEEKNUM(A415,1)</f>
        <v>45</v>
      </c>
      <c r="X415" s="819" t="e">
        <f ca="1">_xll.BDP($T415,X$1)</f>
        <v>#NAME?</v>
      </c>
      <c r="Y415" s="819" t="e">
        <f ca="1">_xll.BDP($T415,$Y$1)</f>
        <v>#NAME?</v>
      </c>
      <c r="Z415" s="819" t="e">
        <f ca="1">_xll.BDP($T415,Z$1)</f>
        <v>#NAME?</v>
      </c>
      <c r="AA415" s="820" t="e">
        <f ca="1">IF(Z415="FLOATING",J415,(_xll.BDP($T415,AA$1)/100))</f>
        <v>#NAME?</v>
      </c>
      <c r="AB415" s="821" t="e">
        <f ca="1">_xll.BDP(T415,$AB$1)</f>
        <v>#NAME?</v>
      </c>
      <c r="AC415" s="822" t="e">
        <f ca="1">_xll.BDP($T415,AC$1)</f>
        <v>#NAME?</v>
      </c>
      <c r="AD415" s="821" t="e">
        <f ca="1">_xll.BDP($T415,AD$1)</f>
        <v>#NAME?</v>
      </c>
      <c r="AE415" s="818" t="e">
        <f ca="1">_xll.BDP($T415,AE$1)</f>
        <v>#NAME?</v>
      </c>
      <c r="AF415" s="821" t="e">
        <f ca="1">_xll.BDP($T415,AF$1)</f>
        <v>#NAME?</v>
      </c>
      <c r="AG415" s="821" t="e">
        <f ca="1">VLOOKUP(AE415,Values!$A$1:$C$12,2,FALSE)</f>
        <v>#NAME?</v>
      </c>
      <c r="AH415" s="817" t="e">
        <f ca="1">_xll.BDP($T415,$AH$1)</f>
        <v>#NAME?</v>
      </c>
      <c r="AI415" s="817" t="e">
        <f ca="1">_xll.BDP($T415,$AI$1)</f>
        <v>#NAME?</v>
      </c>
      <c r="AJ415" s="817" t="e">
        <f ca="1">_xll.BDP($T415,$AJ$1)</f>
        <v>#NAME?</v>
      </c>
      <c r="AK415" s="823" t="e">
        <f ca="1">VLOOKUP(AJ415,Values!$E$2:$F$8,2,)</f>
        <v>#NAME?</v>
      </c>
      <c r="AL415" s="821" t="e">
        <f ca="1">_xll.BDP($T415,$AL$1)</f>
        <v>#NAME?</v>
      </c>
      <c r="AM415" s="821" t="e">
        <f ca="1">_xll.BDP($T415,$AM$1)</f>
        <v>#NAME?</v>
      </c>
      <c r="AN415" s="821" t="e">
        <f ca="1">_xll.BDP($T415,$AN$1)</f>
        <v>#NAME?</v>
      </c>
      <c r="AO415" s="821" t="str">
        <f>E415</f>
        <v>long 10yr</v>
      </c>
      <c r="AP415" s="824" t="e">
        <f ca="1">_xll.BDP(T415,"YRS_TO_MTY_ISSUE")</f>
        <v>#NAME?</v>
      </c>
      <c r="AQ415" s="824">
        <f>YEAR(F415)-YEAR(A415)</f>
        <v>10</v>
      </c>
      <c r="AR415" s="824">
        <v>10</v>
      </c>
      <c r="AS415" s="821" t="e">
        <f ca="1">_xll.BDP($T415,AS$1)</f>
        <v>#NAME?</v>
      </c>
      <c r="AT415" s="821" t="e">
        <f ca="1">_xll.BDP(T415,$AT$1)</f>
        <v>#NAME?</v>
      </c>
      <c r="AU415" s="821" t="e">
        <f ca="1">_xll.BDP(T415,$AU$1)</f>
        <v>#NAME?</v>
      </c>
      <c r="AV415" s="821" t="e">
        <f ca="1">_xll.BDP($T415,AV$1)</f>
        <v>#NAME?</v>
      </c>
      <c r="AW415" s="821" t="e">
        <f ca="1">AV415-AS415</f>
        <v>#NAME?</v>
      </c>
      <c r="AX415" s="821" t="e">
        <f ca="1">_xll.BDP(T415,$AX$1)</f>
        <v>#NAME?</v>
      </c>
      <c r="AY415" s="821" t="e">
        <f ca="1">IF(Z415="FLOATING",CONCATENATE("3mL+",ROUND(AX415,0)),CONCATENATE("G+",ROUND(AT415,0)))</f>
        <v>#NAME?</v>
      </c>
      <c r="AZ415" s="821" t="e">
        <f ca="1">IF(Z415="FLOATING",CONCATENATE("3mL+",ROUND(AX415,0)),CONCATENATE("T+",ROUND(AV415,0)))</f>
        <v>#NAME?</v>
      </c>
      <c r="BA415" s="821" t="e">
        <f ca="1">VLOOKUP(X415,Values!$H$2:$I$15,2,FALSE)</f>
        <v>#NAME?</v>
      </c>
    </row>
    <row r="416" spans="1:53" s="706" customFormat="1" ht="13.8" x14ac:dyDescent="0.3">
      <c r="A416" s="707">
        <v>41942</v>
      </c>
      <c r="B416" s="915" t="s">
        <v>7834</v>
      </c>
      <c r="C416" s="916" t="s">
        <v>218</v>
      </c>
      <c r="D416" s="709">
        <v>250</v>
      </c>
      <c r="E416" s="708" t="s">
        <v>12</v>
      </c>
      <c r="F416" s="710">
        <v>43040</v>
      </c>
      <c r="G416" s="711" t="s">
        <v>656</v>
      </c>
      <c r="H416" s="712" t="s">
        <v>320</v>
      </c>
      <c r="I416" s="713" t="s">
        <v>5022</v>
      </c>
      <c r="J416" s="714" t="s">
        <v>27</v>
      </c>
      <c r="K416" s="712">
        <v>-20</v>
      </c>
      <c r="L416" s="714"/>
      <c r="M416" s="712"/>
      <c r="N416" s="706" t="s">
        <v>71</v>
      </c>
      <c r="O416" s="712">
        <v>8</v>
      </c>
      <c r="P416" s="708" t="s">
        <v>3746</v>
      </c>
      <c r="Q416" s="714"/>
      <c r="R416" s="708">
        <v>5</v>
      </c>
      <c r="S416" s="708" t="s">
        <v>7853</v>
      </c>
      <c r="T416" s="573">
        <f t="shared" si="78"/>
        <v>10</v>
      </c>
      <c r="U416" s="716"/>
      <c r="V416" s="715">
        <f>T416</f>
        <v>10</v>
      </c>
      <c r="W416" s="715"/>
      <c r="X416" s="717"/>
      <c r="Y416" s="717"/>
      <c r="Z416" s="717"/>
      <c r="AA416" s="718"/>
      <c r="AB416" s="719"/>
      <c r="AC416" s="720"/>
      <c r="AD416" s="719"/>
      <c r="AE416" s="715"/>
      <c r="AF416" s="719"/>
      <c r="AG416" s="719"/>
      <c r="AH416" s="716"/>
      <c r="AI416" s="716"/>
      <c r="AJ416" s="716"/>
      <c r="AK416" s="721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</row>
    <row r="417" spans="1:53" s="706" customFormat="1" ht="13.8" x14ac:dyDescent="0.3">
      <c r="A417" s="707">
        <v>41942</v>
      </c>
      <c r="B417" s="915" t="s">
        <v>7835</v>
      </c>
      <c r="C417" s="916" t="s">
        <v>218</v>
      </c>
      <c r="D417" s="709">
        <v>250</v>
      </c>
      <c r="E417" s="708" t="s">
        <v>37</v>
      </c>
      <c r="F417" s="710">
        <v>43770</v>
      </c>
      <c r="G417" s="711" t="s">
        <v>656</v>
      </c>
      <c r="H417" s="712" t="s">
        <v>338</v>
      </c>
      <c r="I417" s="713" t="s">
        <v>7836</v>
      </c>
      <c r="J417" s="714" t="s">
        <v>186</v>
      </c>
      <c r="K417" s="712">
        <v>-20</v>
      </c>
      <c r="L417" s="714"/>
      <c r="M417" s="712"/>
      <c r="N417" s="706" t="s">
        <v>71</v>
      </c>
      <c r="O417" s="712">
        <v>8</v>
      </c>
      <c r="P417" s="708" t="s">
        <v>3746</v>
      </c>
      <c r="Q417" s="714"/>
      <c r="R417" s="708">
        <v>5</v>
      </c>
      <c r="S417" s="708" t="s">
        <v>7856</v>
      </c>
      <c r="T417" s="573">
        <f t="shared" si="78"/>
        <v>10</v>
      </c>
      <c r="U417" s="716"/>
      <c r="V417" s="715">
        <f t="shared" ref="V417:V480" si="86">T417</f>
        <v>10</v>
      </c>
      <c r="W417" s="715"/>
      <c r="X417" s="717"/>
      <c r="Y417" s="717"/>
      <c r="Z417" s="717"/>
      <c r="AA417" s="718"/>
      <c r="AB417" s="719"/>
      <c r="AC417" s="720"/>
      <c r="AD417" s="719"/>
      <c r="AE417" s="715"/>
      <c r="AF417" s="719"/>
      <c r="AG417" s="719"/>
      <c r="AH417" s="716"/>
      <c r="AI417" s="716"/>
      <c r="AJ417" s="716"/>
      <c r="AK417" s="721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</row>
    <row r="418" spans="1:53" s="706" customFormat="1" ht="13.8" x14ac:dyDescent="0.3">
      <c r="A418" s="707">
        <v>41942</v>
      </c>
      <c r="B418" s="915" t="s">
        <v>7837</v>
      </c>
      <c r="C418" s="916" t="s">
        <v>218</v>
      </c>
      <c r="D418" s="709">
        <v>500</v>
      </c>
      <c r="E418" s="708" t="s">
        <v>224</v>
      </c>
      <c r="F418" s="710">
        <v>44501</v>
      </c>
      <c r="G418" s="711" t="s">
        <v>656</v>
      </c>
      <c r="H418" s="712" t="s">
        <v>646</v>
      </c>
      <c r="I418" s="713" t="s">
        <v>6734</v>
      </c>
      <c r="J418" s="714" t="s">
        <v>70</v>
      </c>
      <c r="K418" s="712">
        <v>-12.5</v>
      </c>
      <c r="L418" s="714"/>
      <c r="M418" s="712"/>
      <c r="N418" s="706" t="s">
        <v>71</v>
      </c>
      <c r="O418" s="712">
        <v>4</v>
      </c>
      <c r="P418" s="708" t="s">
        <v>3746</v>
      </c>
      <c r="Q418" s="714"/>
      <c r="R418" s="708">
        <v>12.5</v>
      </c>
      <c r="S418" s="708" t="s">
        <v>7855</v>
      </c>
      <c r="T418" s="573">
        <f t="shared" si="78"/>
        <v>10</v>
      </c>
      <c r="U418" s="716"/>
      <c r="V418" s="715">
        <f t="shared" si="86"/>
        <v>10</v>
      </c>
      <c r="W418" s="715"/>
      <c r="X418" s="717"/>
      <c r="Y418" s="717"/>
      <c r="Z418" s="717"/>
      <c r="AA418" s="718"/>
      <c r="AB418" s="719"/>
      <c r="AC418" s="720"/>
      <c r="AD418" s="719"/>
      <c r="AE418" s="715"/>
      <c r="AF418" s="719"/>
      <c r="AG418" s="719"/>
      <c r="AH418" s="716"/>
      <c r="AI418" s="716"/>
      <c r="AJ418" s="716"/>
      <c r="AK418" s="721"/>
      <c r="AL418" s="719"/>
      <c r="AM418" s="719"/>
      <c r="AN418" s="719"/>
      <c r="AO418" s="719"/>
      <c r="AP418" s="719"/>
      <c r="AQ418" s="719"/>
      <c r="AR418" s="719"/>
      <c r="AS418" s="719"/>
      <c r="AT418" s="719"/>
      <c r="AU418" s="719"/>
      <c r="AV418" s="719"/>
      <c r="AW418" s="719"/>
      <c r="AX418" s="719"/>
      <c r="AY418" s="719"/>
      <c r="AZ418" s="719"/>
      <c r="BA418" s="719"/>
    </row>
    <row r="419" spans="1:53" s="706" customFormat="1" ht="13.8" x14ac:dyDescent="0.3">
      <c r="A419" s="707">
        <v>41942</v>
      </c>
      <c r="B419" s="915" t="s">
        <v>7838</v>
      </c>
      <c r="C419" s="916" t="s">
        <v>218</v>
      </c>
      <c r="D419" s="709">
        <v>1250</v>
      </c>
      <c r="E419" s="708" t="s">
        <v>66</v>
      </c>
      <c r="F419" s="710">
        <v>45597</v>
      </c>
      <c r="G419" s="711" t="s">
        <v>656</v>
      </c>
      <c r="H419" s="712" t="s">
        <v>346</v>
      </c>
      <c r="I419" s="713" t="s">
        <v>6116</v>
      </c>
      <c r="J419" s="714" t="s">
        <v>348</v>
      </c>
      <c r="K419" s="712">
        <v>-12.5</v>
      </c>
      <c r="L419" s="714"/>
      <c r="M419" s="712"/>
      <c r="N419" s="706" t="s">
        <v>463</v>
      </c>
      <c r="O419" s="712">
        <v>2.4</v>
      </c>
      <c r="P419" s="708" t="s">
        <v>3746</v>
      </c>
      <c r="Q419" s="714"/>
      <c r="R419" s="708">
        <v>12.5</v>
      </c>
      <c r="S419" s="708" t="s">
        <v>7854</v>
      </c>
      <c r="T419" s="573">
        <f t="shared" si="78"/>
        <v>10</v>
      </c>
      <c r="U419" s="716"/>
      <c r="V419" s="715">
        <f t="shared" si="86"/>
        <v>10</v>
      </c>
      <c r="W419" s="715"/>
      <c r="X419" s="717"/>
      <c r="Y419" s="717"/>
      <c r="Z419" s="717"/>
      <c r="AA419" s="718"/>
      <c r="AB419" s="719"/>
      <c r="AC419" s="720"/>
      <c r="AD419" s="719"/>
      <c r="AE419" s="715"/>
      <c r="AF419" s="719"/>
      <c r="AG419" s="719"/>
      <c r="AH419" s="716"/>
      <c r="AI419" s="716"/>
      <c r="AJ419" s="716"/>
      <c r="AK419" s="721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</row>
    <row r="420" spans="1:53" s="706" customFormat="1" ht="13.8" x14ac:dyDescent="0.3">
      <c r="A420" s="707">
        <v>41942</v>
      </c>
      <c r="B420" s="915" t="s">
        <v>7839</v>
      </c>
      <c r="C420" s="916" t="s">
        <v>218</v>
      </c>
      <c r="D420" s="709">
        <v>250</v>
      </c>
      <c r="E420" s="708" t="s">
        <v>2331</v>
      </c>
      <c r="F420" s="710">
        <v>49249</v>
      </c>
      <c r="G420" s="711" t="s">
        <v>656</v>
      </c>
      <c r="H420" s="712" t="s">
        <v>5320</v>
      </c>
      <c r="I420" s="713" t="s">
        <v>7840</v>
      </c>
      <c r="J420" s="714" t="s">
        <v>7841</v>
      </c>
      <c r="K420" s="712">
        <v>-17.5</v>
      </c>
      <c r="L420" s="714"/>
      <c r="M420" s="712"/>
      <c r="N420" s="706" t="s">
        <v>71</v>
      </c>
      <c r="O420" s="712">
        <v>4</v>
      </c>
      <c r="P420" s="708" t="s">
        <v>3746</v>
      </c>
      <c r="Q420" s="714"/>
      <c r="R420" s="708">
        <v>12.5</v>
      </c>
      <c r="S420" s="708" t="s">
        <v>7857</v>
      </c>
      <c r="T420" s="573">
        <f t="shared" si="78"/>
        <v>10</v>
      </c>
      <c r="U420" s="716"/>
      <c r="V420" s="715">
        <f t="shared" si="86"/>
        <v>10</v>
      </c>
      <c r="W420" s="715"/>
      <c r="X420" s="717"/>
      <c r="Y420" s="717"/>
      <c r="Z420" s="717"/>
      <c r="AA420" s="718"/>
      <c r="AB420" s="719"/>
      <c r="AC420" s="720"/>
      <c r="AD420" s="719"/>
      <c r="AE420" s="715"/>
      <c r="AF420" s="719"/>
      <c r="AG420" s="719"/>
      <c r="AH420" s="716"/>
      <c r="AI420" s="716"/>
      <c r="AJ420" s="716"/>
      <c r="AK420" s="721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</row>
    <row r="421" spans="1:53" s="706" customFormat="1" ht="13.8" x14ac:dyDescent="0.3">
      <c r="A421" s="707">
        <v>41942</v>
      </c>
      <c r="B421" s="915" t="s">
        <v>5253</v>
      </c>
      <c r="C421" s="916" t="s">
        <v>705</v>
      </c>
      <c r="D421" s="709">
        <v>500</v>
      </c>
      <c r="E421" s="708" t="s">
        <v>37</v>
      </c>
      <c r="F421" s="710">
        <v>43774</v>
      </c>
      <c r="G421" s="711" t="s">
        <v>7842</v>
      </c>
      <c r="H421" s="712" t="s">
        <v>2299</v>
      </c>
      <c r="I421" s="713" t="s">
        <v>2299</v>
      </c>
      <c r="J421" s="714" t="s">
        <v>7843</v>
      </c>
      <c r="K421" s="712">
        <v>-8</v>
      </c>
      <c r="L421" s="714"/>
      <c r="M421" s="712"/>
      <c r="N421" s="706" t="s">
        <v>105</v>
      </c>
      <c r="O421" s="712">
        <v>1.6</v>
      </c>
      <c r="P421" s="708" t="s">
        <v>2274</v>
      </c>
      <c r="Q421" s="714"/>
      <c r="R421" s="708">
        <v>4</v>
      </c>
      <c r="S421" s="708" t="s">
        <v>7859</v>
      </c>
      <c r="T421" s="573">
        <f t="shared" si="78"/>
        <v>10</v>
      </c>
      <c r="U421" s="716"/>
      <c r="V421" s="715">
        <f t="shared" si="86"/>
        <v>10</v>
      </c>
      <c r="W421" s="715"/>
      <c r="X421" s="717"/>
      <c r="Y421" s="717"/>
      <c r="Z421" s="717"/>
      <c r="AA421" s="718"/>
      <c r="AB421" s="719"/>
      <c r="AC421" s="720"/>
      <c r="AD421" s="719"/>
      <c r="AE421" s="715"/>
      <c r="AF421" s="719"/>
      <c r="AG421" s="719"/>
      <c r="AH421" s="716"/>
      <c r="AI421" s="716"/>
      <c r="AJ421" s="716"/>
      <c r="AK421" s="721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</row>
    <row r="422" spans="1:53" s="706" customFormat="1" ht="13.8" x14ac:dyDescent="0.3">
      <c r="A422" s="707">
        <v>41942</v>
      </c>
      <c r="B422" s="915" t="s">
        <v>7844</v>
      </c>
      <c r="C422" s="916" t="s">
        <v>705</v>
      </c>
      <c r="D422" s="709">
        <v>1250</v>
      </c>
      <c r="E422" s="708" t="s">
        <v>37</v>
      </c>
      <c r="F422" s="710">
        <v>43774</v>
      </c>
      <c r="G422" s="711" t="s">
        <v>7842</v>
      </c>
      <c r="H422" s="712" t="s">
        <v>189</v>
      </c>
      <c r="I422" s="713" t="s">
        <v>5193</v>
      </c>
      <c r="J422" s="714" t="s">
        <v>141</v>
      </c>
      <c r="K422" s="712">
        <v>-8</v>
      </c>
      <c r="L422" s="714"/>
      <c r="M422" s="712"/>
      <c r="N422" s="706" t="s">
        <v>3830</v>
      </c>
      <c r="O422" s="712">
        <v>2.3199999999999998</v>
      </c>
      <c r="P422" s="708" t="s">
        <v>2274</v>
      </c>
      <c r="Q422" s="714"/>
      <c r="R422" s="708">
        <v>4</v>
      </c>
      <c r="S422" s="708" t="s">
        <v>7858</v>
      </c>
      <c r="T422" s="573">
        <f t="shared" si="78"/>
        <v>10</v>
      </c>
      <c r="U422" s="716"/>
      <c r="V422" s="715">
        <f t="shared" si="86"/>
        <v>10</v>
      </c>
      <c r="W422" s="715"/>
      <c r="X422" s="717"/>
      <c r="Y422" s="717"/>
      <c r="Z422" s="717"/>
      <c r="AA422" s="718"/>
      <c r="AB422" s="719"/>
      <c r="AC422" s="720"/>
      <c r="AD422" s="719"/>
      <c r="AE422" s="715"/>
      <c r="AF422" s="719"/>
      <c r="AG422" s="719"/>
      <c r="AH422" s="716"/>
      <c r="AI422" s="716"/>
      <c r="AJ422" s="716"/>
      <c r="AK422" s="721"/>
      <c r="AL422" s="719"/>
      <c r="AM422" s="719"/>
      <c r="AN422" s="719"/>
      <c r="AO422" s="719"/>
      <c r="AP422" s="719"/>
      <c r="AQ422" s="719"/>
      <c r="AR422" s="719"/>
      <c r="AS422" s="719"/>
      <c r="AT422" s="719"/>
      <c r="AU422" s="719"/>
      <c r="AV422" s="719"/>
      <c r="AW422" s="719"/>
      <c r="AX422" s="719"/>
      <c r="AY422" s="719"/>
      <c r="AZ422" s="719"/>
      <c r="BA422" s="719"/>
    </row>
    <row r="423" spans="1:53" s="706" customFormat="1" ht="13.8" x14ac:dyDescent="0.3">
      <c r="A423" s="707">
        <v>41942</v>
      </c>
      <c r="B423" s="915" t="s">
        <v>7845</v>
      </c>
      <c r="C423" s="916" t="s">
        <v>218</v>
      </c>
      <c r="D423" s="709">
        <v>300</v>
      </c>
      <c r="E423" s="708" t="s">
        <v>12</v>
      </c>
      <c r="F423" s="710">
        <v>43040</v>
      </c>
      <c r="G423" s="711" t="s">
        <v>378</v>
      </c>
      <c r="H423" s="712" t="s">
        <v>151</v>
      </c>
      <c r="I423" s="713" t="s">
        <v>952</v>
      </c>
      <c r="J423" s="714" t="s">
        <v>191</v>
      </c>
      <c r="K423" s="712">
        <v>-25</v>
      </c>
      <c r="L423" s="714"/>
      <c r="M423" s="712"/>
      <c r="N423" s="706" t="s">
        <v>1138</v>
      </c>
      <c r="O423" s="712">
        <v>7.67</v>
      </c>
      <c r="P423" s="708" t="s">
        <v>1993</v>
      </c>
      <c r="Q423" s="714"/>
      <c r="R423" s="708">
        <v>-5</v>
      </c>
      <c r="S423" s="708" t="s">
        <v>7860</v>
      </c>
      <c r="T423" s="573">
        <f t="shared" ref="T423:T469" si="87">MONTH(A423)</f>
        <v>10</v>
      </c>
      <c r="U423" s="716"/>
      <c r="V423" s="715">
        <f t="shared" si="86"/>
        <v>10</v>
      </c>
      <c r="W423" s="715"/>
      <c r="X423" s="717"/>
      <c r="Y423" s="717"/>
      <c r="Z423" s="717"/>
      <c r="AA423" s="718"/>
      <c r="AB423" s="719"/>
      <c r="AC423" s="720"/>
      <c r="AD423" s="719"/>
      <c r="AE423" s="715"/>
      <c r="AF423" s="719"/>
      <c r="AG423" s="719"/>
      <c r="AH423" s="716"/>
      <c r="AI423" s="716"/>
      <c r="AJ423" s="716"/>
      <c r="AK423" s="721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</row>
    <row r="424" spans="1:53" s="706" customFormat="1" ht="13.8" x14ac:dyDescent="0.3">
      <c r="A424" s="707">
        <v>41942</v>
      </c>
      <c r="B424" s="915" t="s">
        <v>241</v>
      </c>
      <c r="C424" s="916" t="s">
        <v>218</v>
      </c>
      <c r="D424" s="709">
        <v>350</v>
      </c>
      <c r="E424" s="708" t="s">
        <v>261</v>
      </c>
      <c r="F424" s="710">
        <v>45778</v>
      </c>
      <c r="G424" s="711" t="s">
        <v>378</v>
      </c>
      <c r="H424" s="712" t="s">
        <v>6140</v>
      </c>
      <c r="I424" s="713" t="s">
        <v>1077</v>
      </c>
      <c r="J424" s="714" t="s">
        <v>5577</v>
      </c>
      <c r="K424" s="712">
        <v>-25</v>
      </c>
      <c r="L424" s="714"/>
      <c r="M424" s="712"/>
      <c r="N424" s="706" t="s">
        <v>432</v>
      </c>
      <c r="O424" s="712">
        <v>4.29</v>
      </c>
      <c r="P424" s="708" t="s">
        <v>2217</v>
      </c>
      <c r="Q424" s="714"/>
      <c r="R424" s="708">
        <v>-4</v>
      </c>
      <c r="S424" s="708" t="s">
        <v>7861</v>
      </c>
      <c r="T424" s="573">
        <f t="shared" si="87"/>
        <v>10</v>
      </c>
      <c r="U424" s="716"/>
      <c r="V424" s="715">
        <f t="shared" si="86"/>
        <v>10</v>
      </c>
      <c r="W424" s="715"/>
      <c r="X424" s="717"/>
      <c r="Y424" s="717"/>
      <c r="Z424" s="717"/>
      <c r="AA424" s="718"/>
      <c r="AB424" s="719"/>
      <c r="AC424" s="720"/>
      <c r="AD424" s="719"/>
      <c r="AE424" s="715"/>
      <c r="AF424" s="719"/>
      <c r="AG424" s="719"/>
      <c r="AH424" s="716"/>
      <c r="AI424" s="716"/>
      <c r="AJ424" s="716"/>
      <c r="AK424" s="721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</row>
    <row r="425" spans="1:53" s="706" customFormat="1" ht="13.8" x14ac:dyDescent="0.3">
      <c r="A425" s="707">
        <v>41942</v>
      </c>
      <c r="B425" s="915" t="s">
        <v>7846</v>
      </c>
      <c r="C425" s="916" t="s">
        <v>127</v>
      </c>
      <c r="D425" s="709">
        <v>1250</v>
      </c>
      <c r="E425" s="708" t="s">
        <v>7847</v>
      </c>
      <c r="F425" s="710">
        <v>43845</v>
      </c>
      <c r="G425" s="711" t="s">
        <v>7848</v>
      </c>
      <c r="H425" s="712" t="s">
        <v>573</v>
      </c>
      <c r="I425" s="713" t="s">
        <v>292</v>
      </c>
      <c r="J425" s="714" t="s">
        <v>3754</v>
      </c>
      <c r="K425" s="712">
        <v>-10</v>
      </c>
      <c r="L425" s="714"/>
      <c r="M425" s="712"/>
      <c r="N425" s="706" t="s">
        <v>1344</v>
      </c>
      <c r="O425" s="712">
        <v>3.6</v>
      </c>
      <c r="P425" s="708" t="s">
        <v>1890</v>
      </c>
      <c r="Q425" s="714"/>
      <c r="R425" s="708">
        <v>5</v>
      </c>
      <c r="S425" s="708" t="s">
        <v>7862</v>
      </c>
      <c r="T425" s="573">
        <f t="shared" si="87"/>
        <v>10</v>
      </c>
      <c r="U425" s="716"/>
      <c r="V425" s="715">
        <f t="shared" si="86"/>
        <v>10</v>
      </c>
      <c r="W425" s="715"/>
      <c r="X425" s="717"/>
      <c r="Y425" s="717"/>
      <c r="Z425" s="717"/>
      <c r="AA425" s="718"/>
      <c r="AB425" s="719"/>
      <c r="AC425" s="720"/>
      <c r="AD425" s="719"/>
      <c r="AE425" s="715"/>
      <c r="AF425" s="719"/>
      <c r="AG425" s="719"/>
      <c r="AH425" s="716"/>
      <c r="AI425" s="716"/>
      <c r="AJ425" s="716"/>
      <c r="AK425" s="721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</row>
    <row r="426" spans="1:53" s="706" customFormat="1" ht="13.8" x14ac:dyDescent="0.3">
      <c r="A426" s="707">
        <v>41942</v>
      </c>
      <c r="B426" s="915" t="s">
        <v>7849</v>
      </c>
      <c r="C426" s="916" t="s">
        <v>127</v>
      </c>
      <c r="D426" s="709">
        <v>750</v>
      </c>
      <c r="E426" s="708" t="s">
        <v>66</v>
      </c>
      <c r="F426" s="710">
        <v>45600</v>
      </c>
      <c r="G426" s="711" t="s">
        <v>7848</v>
      </c>
      <c r="H426" s="712" t="s">
        <v>7850</v>
      </c>
      <c r="I426" s="713" t="s">
        <v>7851</v>
      </c>
      <c r="J426" s="714" t="s">
        <v>7852</v>
      </c>
      <c r="K426" s="712">
        <v>-12</v>
      </c>
      <c r="L426" s="714"/>
      <c r="M426" s="712"/>
      <c r="N426" s="706" t="s">
        <v>1138</v>
      </c>
      <c r="O426" s="712">
        <v>3.07</v>
      </c>
      <c r="P426" s="708" t="s">
        <v>1994</v>
      </c>
      <c r="Q426" s="714"/>
      <c r="R426" s="708">
        <v>2</v>
      </c>
      <c r="S426" s="708" t="s">
        <v>7863</v>
      </c>
      <c r="T426" s="573">
        <f t="shared" si="87"/>
        <v>10</v>
      </c>
      <c r="U426" s="716"/>
      <c r="V426" s="715">
        <f t="shared" si="86"/>
        <v>10</v>
      </c>
      <c r="W426" s="715"/>
      <c r="X426" s="717"/>
      <c r="Y426" s="717"/>
      <c r="Z426" s="717"/>
      <c r="AA426" s="718"/>
      <c r="AB426" s="719"/>
      <c r="AC426" s="720"/>
      <c r="AD426" s="719"/>
      <c r="AE426" s="715"/>
      <c r="AF426" s="719"/>
      <c r="AG426" s="719"/>
      <c r="AH426" s="716"/>
      <c r="AI426" s="716"/>
      <c r="AJ426" s="716"/>
      <c r="AK426" s="721"/>
      <c r="AL426" s="719"/>
      <c r="AM426" s="719"/>
      <c r="AN426" s="719"/>
      <c r="AO426" s="719"/>
      <c r="AP426" s="719"/>
      <c r="AQ426" s="719"/>
      <c r="AR426" s="719"/>
      <c r="AS426" s="719"/>
      <c r="AT426" s="719"/>
      <c r="AU426" s="719"/>
      <c r="AV426" s="719"/>
      <c r="AW426" s="719"/>
      <c r="AX426" s="719"/>
      <c r="AY426" s="719"/>
      <c r="AZ426" s="719"/>
      <c r="BA426" s="719"/>
    </row>
    <row r="427" spans="1:53" s="706" customFormat="1" ht="13.8" x14ac:dyDescent="0.3">
      <c r="A427" s="707">
        <v>41941</v>
      </c>
      <c r="B427" s="915" t="s">
        <v>7828</v>
      </c>
      <c r="C427" s="916" t="s">
        <v>44</v>
      </c>
      <c r="D427" s="709">
        <v>1000</v>
      </c>
      <c r="E427" s="708" t="s">
        <v>3793</v>
      </c>
      <c r="F427" s="710">
        <v>45600</v>
      </c>
      <c r="G427" s="711" t="s">
        <v>7829</v>
      </c>
      <c r="H427" s="712" t="s">
        <v>7830</v>
      </c>
      <c r="I427" s="713">
        <v>225</v>
      </c>
      <c r="J427" s="714" t="s">
        <v>174</v>
      </c>
      <c r="K427" s="712">
        <v>10</v>
      </c>
      <c r="L427" s="714"/>
      <c r="M427" s="712"/>
      <c r="N427" s="706" t="s">
        <v>4833</v>
      </c>
      <c r="O427" s="712">
        <v>3.5</v>
      </c>
      <c r="P427" s="708" t="s">
        <v>7831</v>
      </c>
      <c r="Q427" s="714"/>
      <c r="R427" s="708">
        <v>12.5</v>
      </c>
      <c r="S427" s="708" t="s">
        <v>7832</v>
      </c>
      <c r="T427" s="573">
        <f t="shared" si="87"/>
        <v>10</v>
      </c>
      <c r="U427" s="716"/>
      <c r="V427" s="715">
        <f t="shared" si="86"/>
        <v>10</v>
      </c>
      <c r="W427" s="715"/>
      <c r="X427" s="717"/>
      <c r="Y427" s="717"/>
      <c r="Z427" s="717"/>
      <c r="AA427" s="718"/>
      <c r="AB427" s="719"/>
      <c r="AC427" s="720"/>
      <c r="AD427" s="719"/>
      <c r="AE427" s="715"/>
      <c r="AF427" s="719"/>
      <c r="AG427" s="719"/>
      <c r="AH427" s="716"/>
      <c r="AI427" s="716"/>
      <c r="AJ427" s="716"/>
      <c r="AK427" s="721"/>
      <c r="AL427" s="719"/>
      <c r="AM427" s="719"/>
      <c r="AN427" s="719"/>
      <c r="AO427" s="719"/>
      <c r="AP427" s="719"/>
      <c r="AQ427" s="719"/>
      <c r="AR427" s="719"/>
      <c r="AS427" s="719"/>
      <c r="AT427" s="719"/>
      <c r="AU427" s="719"/>
      <c r="AV427" s="719"/>
      <c r="AW427" s="719"/>
      <c r="AX427" s="719"/>
      <c r="AY427" s="719"/>
      <c r="AZ427" s="719"/>
      <c r="BA427" s="719"/>
    </row>
    <row r="428" spans="1:53" s="706" customFormat="1" ht="13.8" x14ac:dyDescent="0.3">
      <c r="A428" s="707">
        <v>41940</v>
      </c>
      <c r="B428" s="915" t="s">
        <v>7778</v>
      </c>
      <c r="C428" s="916" t="s">
        <v>11</v>
      </c>
      <c r="D428" s="709">
        <v>2000</v>
      </c>
      <c r="E428" s="708" t="s">
        <v>12</v>
      </c>
      <c r="F428" s="710">
        <v>43039</v>
      </c>
      <c r="G428" s="711" t="s">
        <v>7779</v>
      </c>
      <c r="H428" s="712" t="s">
        <v>7780</v>
      </c>
      <c r="I428" s="713" t="s">
        <v>475</v>
      </c>
      <c r="J428" s="714" t="s">
        <v>476</v>
      </c>
      <c r="K428" s="712">
        <v>-22</v>
      </c>
      <c r="L428" s="714"/>
      <c r="M428" s="712"/>
      <c r="N428" s="706" t="s">
        <v>4907</v>
      </c>
      <c r="O428" s="712">
        <v>2.95</v>
      </c>
      <c r="P428" s="708" t="s">
        <v>2958</v>
      </c>
      <c r="Q428" s="714"/>
      <c r="R428" s="708">
        <v>1</v>
      </c>
      <c r="S428" s="708" t="s">
        <v>7822</v>
      </c>
      <c r="T428" s="573">
        <f t="shared" si="87"/>
        <v>10</v>
      </c>
      <c r="U428" s="716"/>
      <c r="V428" s="715">
        <f t="shared" si="86"/>
        <v>10</v>
      </c>
      <c r="W428" s="715"/>
      <c r="X428" s="717"/>
      <c r="Y428" s="717"/>
      <c r="Z428" s="717"/>
      <c r="AA428" s="718"/>
      <c r="AB428" s="719"/>
      <c r="AC428" s="720"/>
      <c r="AD428" s="719"/>
      <c r="AE428" s="715"/>
      <c r="AF428" s="719"/>
      <c r="AG428" s="719"/>
      <c r="AH428" s="716"/>
      <c r="AI428" s="716"/>
      <c r="AJ428" s="716"/>
      <c r="AK428" s="721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</row>
    <row r="429" spans="1:53" s="706" customFormat="1" ht="13.8" x14ac:dyDescent="0.3">
      <c r="A429" s="707">
        <v>41940</v>
      </c>
      <c r="B429" s="915" t="s">
        <v>7781</v>
      </c>
      <c r="C429" s="916" t="s">
        <v>11</v>
      </c>
      <c r="D429" s="709">
        <v>1500</v>
      </c>
      <c r="E429" s="708" t="s">
        <v>66</v>
      </c>
      <c r="F429" s="710">
        <v>45596</v>
      </c>
      <c r="G429" s="711" t="s">
        <v>7779</v>
      </c>
      <c r="H429" s="712" t="s">
        <v>1850</v>
      </c>
      <c r="I429" s="713" t="s">
        <v>1480</v>
      </c>
      <c r="J429" s="714" t="s">
        <v>602</v>
      </c>
      <c r="K429" s="712">
        <v>-15</v>
      </c>
      <c r="L429" s="714"/>
      <c r="M429" s="712"/>
      <c r="N429" s="706" t="s">
        <v>7782</v>
      </c>
      <c r="O429" s="712">
        <v>3.43</v>
      </c>
      <c r="P429" s="708" t="s">
        <v>2958</v>
      </c>
      <c r="Q429" s="714"/>
      <c r="R429" s="708">
        <v>1</v>
      </c>
      <c r="S429" s="708" t="s">
        <v>7823</v>
      </c>
      <c r="T429" s="573">
        <f t="shared" si="87"/>
        <v>10</v>
      </c>
      <c r="U429" s="716"/>
      <c r="V429" s="715">
        <f t="shared" si="86"/>
        <v>10</v>
      </c>
      <c r="W429" s="715"/>
      <c r="X429" s="717"/>
      <c r="Y429" s="717"/>
      <c r="Z429" s="717"/>
      <c r="AA429" s="718"/>
      <c r="AB429" s="719"/>
      <c r="AC429" s="720"/>
      <c r="AD429" s="719"/>
      <c r="AE429" s="715"/>
      <c r="AF429" s="719"/>
      <c r="AG429" s="719"/>
      <c r="AH429" s="716"/>
      <c r="AI429" s="716"/>
      <c r="AJ429" s="716"/>
      <c r="AK429" s="721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</row>
    <row r="430" spans="1:53" s="706" customFormat="1" ht="13.8" x14ac:dyDescent="0.3">
      <c r="A430" s="707">
        <v>41940</v>
      </c>
      <c r="B430" s="915" t="s">
        <v>7783</v>
      </c>
      <c r="C430" s="916" t="s">
        <v>959</v>
      </c>
      <c r="D430" s="709">
        <v>980</v>
      </c>
      <c r="E430" s="708" t="s">
        <v>117</v>
      </c>
      <c r="F430" s="710">
        <v>52905</v>
      </c>
      <c r="G430" s="711" t="s">
        <v>7784</v>
      </c>
      <c r="H430" s="712" t="s">
        <v>7785</v>
      </c>
      <c r="I430" s="713" t="s">
        <v>7786</v>
      </c>
      <c r="J430" s="714" t="s">
        <v>6673</v>
      </c>
      <c r="K430" s="712">
        <v>-15</v>
      </c>
      <c r="L430" s="714"/>
      <c r="M430" s="712"/>
      <c r="N430" s="706" t="s">
        <v>7039</v>
      </c>
      <c r="O430" s="712">
        <v>4.6900000000000004</v>
      </c>
      <c r="P430" s="708" t="s">
        <v>1903</v>
      </c>
      <c r="Q430" s="714"/>
      <c r="R430" s="708">
        <v>12</v>
      </c>
      <c r="S430" s="708" t="s">
        <v>7821</v>
      </c>
      <c r="T430" s="573">
        <f t="shared" si="87"/>
        <v>10</v>
      </c>
      <c r="U430" s="716"/>
      <c r="V430" s="715">
        <f t="shared" si="86"/>
        <v>10</v>
      </c>
      <c r="W430" s="715"/>
      <c r="X430" s="717"/>
      <c r="Y430" s="717"/>
      <c r="Z430" s="717"/>
      <c r="AA430" s="718"/>
      <c r="AB430" s="719"/>
      <c r="AC430" s="720"/>
      <c r="AD430" s="719"/>
      <c r="AE430" s="715"/>
      <c r="AF430" s="719"/>
      <c r="AG430" s="719"/>
      <c r="AH430" s="716"/>
      <c r="AI430" s="716"/>
      <c r="AJ430" s="716"/>
      <c r="AK430" s="721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</row>
    <row r="431" spans="1:53" s="706" customFormat="1" ht="13.8" x14ac:dyDescent="0.3">
      <c r="A431" s="707">
        <v>41940</v>
      </c>
      <c r="B431" s="915" t="s">
        <v>7787</v>
      </c>
      <c r="C431" s="916" t="s">
        <v>127</v>
      </c>
      <c r="D431" s="709">
        <v>250</v>
      </c>
      <c r="E431" s="708" t="s">
        <v>12</v>
      </c>
      <c r="F431" s="710">
        <v>43039</v>
      </c>
      <c r="G431" s="711" t="s">
        <v>7788</v>
      </c>
      <c r="H431" s="712" t="s">
        <v>1264</v>
      </c>
      <c r="I431" s="713" t="s">
        <v>7789</v>
      </c>
      <c r="J431" s="714" t="s">
        <v>6625</v>
      </c>
      <c r="K431" s="712">
        <v>-7.5</v>
      </c>
      <c r="L431" s="714"/>
      <c r="M431" s="712"/>
      <c r="N431" s="706" t="s">
        <v>618</v>
      </c>
      <c r="O431" s="712">
        <v>3</v>
      </c>
      <c r="P431" s="708" t="s">
        <v>1993</v>
      </c>
      <c r="Q431" s="714"/>
      <c r="R431" s="708">
        <v>-5</v>
      </c>
      <c r="S431" s="708" t="s">
        <v>7816</v>
      </c>
      <c r="T431" s="573">
        <f t="shared" si="87"/>
        <v>10</v>
      </c>
      <c r="U431" s="716"/>
      <c r="V431" s="715">
        <f t="shared" si="86"/>
        <v>10</v>
      </c>
      <c r="W431" s="715"/>
      <c r="X431" s="717"/>
      <c r="Y431" s="717"/>
      <c r="Z431" s="717"/>
      <c r="AA431" s="718"/>
      <c r="AB431" s="719"/>
      <c r="AC431" s="720"/>
      <c r="AD431" s="719"/>
      <c r="AE431" s="715"/>
      <c r="AF431" s="719"/>
      <c r="AG431" s="719"/>
      <c r="AH431" s="716"/>
      <c r="AI431" s="716"/>
      <c r="AJ431" s="716"/>
      <c r="AK431" s="721"/>
      <c r="AL431" s="719"/>
      <c r="AM431" s="719"/>
      <c r="AN431" s="719"/>
      <c r="AO431" s="719"/>
      <c r="AP431" s="719"/>
      <c r="AQ431" s="719"/>
      <c r="AR431" s="719"/>
      <c r="AS431" s="719"/>
      <c r="AT431" s="719"/>
      <c r="AU431" s="719"/>
      <c r="AV431" s="719"/>
      <c r="AW431" s="719"/>
      <c r="AX431" s="719"/>
      <c r="AY431" s="719"/>
      <c r="AZ431" s="719"/>
      <c r="BA431" s="719"/>
    </row>
    <row r="432" spans="1:53" s="706" customFormat="1" ht="13.8" x14ac:dyDescent="0.3">
      <c r="A432" s="707">
        <v>41940</v>
      </c>
      <c r="B432" s="915" t="s">
        <v>7790</v>
      </c>
      <c r="C432" s="916" t="s">
        <v>127</v>
      </c>
      <c r="D432" s="709">
        <v>300</v>
      </c>
      <c r="E432" s="708" t="s">
        <v>224</v>
      </c>
      <c r="F432" s="710">
        <v>44500</v>
      </c>
      <c r="G432" s="711" t="s">
        <v>7791</v>
      </c>
      <c r="H432" s="712" t="s">
        <v>7792</v>
      </c>
      <c r="I432" s="713" t="s">
        <v>802</v>
      </c>
      <c r="J432" s="714" t="s">
        <v>301</v>
      </c>
      <c r="K432" s="712">
        <v>-10</v>
      </c>
      <c r="L432" s="714"/>
      <c r="M432" s="712"/>
      <c r="N432" s="706" t="s">
        <v>192</v>
      </c>
      <c r="O432" s="712">
        <v>5.33</v>
      </c>
      <c r="P432" s="708" t="s">
        <v>1993</v>
      </c>
      <c r="Q432" s="714"/>
      <c r="R432" s="708">
        <v>-5</v>
      </c>
      <c r="S432" s="708" t="s">
        <v>7817</v>
      </c>
      <c r="T432" s="573">
        <f t="shared" si="87"/>
        <v>10</v>
      </c>
      <c r="U432" s="716"/>
      <c r="V432" s="715">
        <f t="shared" si="86"/>
        <v>10</v>
      </c>
      <c r="W432" s="715"/>
      <c r="X432" s="717"/>
      <c r="Y432" s="717"/>
      <c r="Z432" s="717"/>
      <c r="AA432" s="718"/>
      <c r="AB432" s="719"/>
      <c r="AC432" s="720"/>
      <c r="AD432" s="719"/>
      <c r="AE432" s="715"/>
      <c r="AF432" s="719"/>
      <c r="AG432" s="719"/>
      <c r="AH432" s="716"/>
      <c r="AI432" s="716"/>
      <c r="AJ432" s="716"/>
      <c r="AK432" s="721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/>
    </row>
    <row r="433" spans="1:53" s="706" customFormat="1" ht="13.8" x14ac:dyDescent="0.3">
      <c r="A433" s="707">
        <v>41940</v>
      </c>
      <c r="B433" s="915" t="s">
        <v>7793</v>
      </c>
      <c r="C433" s="916" t="s">
        <v>127</v>
      </c>
      <c r="D433" s="709">
        <v>300</v>
      </c>
      <c r="E433" s="708" t="s">
        <v>66</v>
      </c>
      <c r="F433" s="710">
        <v>45596</v>
      </c>
      <c r="G433" s="711" t="s">
        <v>128</v>
      </c>
      <c r="H433" s="712" t="s">
        <v>7794</v>
      </c>
      <c r="I433" s="713" t="s">
        <v>952</v>
      </c>
      <c r="J433" s="714" t="s">
        <v>191</v>
      </c>
      <c r="K433" s="712">
        <v>-12.5</v>
      </c>
      <c r="L433" s="714"/>
      <c r="M433" s="712"/>
      <c r="N433" s="706" t="s">
        <v>3761</v>
      </c>
      <c r="O433" s="712">
        <v>7</v>
      </c>
      <c r="P433" s="708" t="s">
        <v>1993</v>
      </c>
      <c r="Q433" s="714"/>
      <c r="R433" s="708">
        <v>-5</v>
      </c>
      <c r="S433" s="708" t="s">
        <v>7818</v>
      </c>
      <c r="T433" s="573">
        <f t="shared" si="87"/>
        <v>10</v>
      </c>
      <c r="U433" s="716"/>
      <c r="V433" s="715">
        <f t="shared" si="86"/>
        <v>10</v>
      </c>
      <c r="W433" s="715"/>
      <c r="X433" s="717"/>
      <c r="Y433" s="717"/>
      <c r="Z433" s="717"/>
      <c r="AA433" s="718"/>
      <c r="AB433" s="719"/>
      <c r="AC433" s="720"/>
      <c r="AD433" s="719"/>
      <c r="AE433" s="715"/>
      <c r="AF433" s="719"/>
      <c r="AG433" s="719"/>
      <c r="AH433" s="716"/>
      <c r="AI433" s="716"/>
      <c r="AJ433" s="716"/>
      <c r="AK433" s="721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</row>
    <row r="434" spans="1:53" s="706" customFormat="1" ht="13.8" x14ac:dyDescent="0.3">
      <c r="A434" s="707">
        <v>41940</v>
      </c>
      <c r="B434" s="915" t="s">
        <v>7795</v>
      </c>
      <c r="C434" s="916" t="s">
        <v>127</v>
      </c>
      <c r="D434" s="709">
        <v>2000</v>
      </c>
      <c r="E434" s="708" t="s">
        <v>117</v>
      </c>
      <c r="F434" s="710">
        <v>52905</v>
      </c>
      <c r="G434" s="711" t="s">
        <v>24</v>
      </c>
      <c r="H434" s="712" t="s">
        <v>6737</v>
      </c>
      <c r="I434" s="713" t="s">
        <v>678</v>
      </c>
      <c r="J434" s="714" t="s">
        <v>775</v>
      </c>
      <c r="K434" s="712">
        <v>-10</v>
      </c>
      <c r="L434" s="714"/>
      <c r="M434" s="712"/>
      <c r="N434" s="706" t="s">
        <v>3707</v>
      </c>
      <c r="O434" s="712">
        <v>2.5</v>
      </c>
      <c r="P434" s="708" t="s">
        <v>1900</v>
      </c>
      <c r="Q434" s="714"/>
      <c r="R434" s="708">
        <v>10</v>
      </c>
      <c r="S434" s="708" t="s">
        <v>7819</v>
      </c>
      <c r="T434" s="573">
        <f t="shared" si="87"/>
        <v>10</v>
      </c>
      <c r="U434" s="716"/>
      <c r="V434" s="715">
        <f t="shared" si="86"/>
        <v>10</v>
      </c>
      <c r="W434" s="715"/>
      <c r="X434" s="717"/>
      <c r="Y434" s="717"/>
      <c r="Z434" s="717"/>
      <c r="AA434" s="718"/>
      <c r="AB434" s="719"/>
      <c r="AC434" s="720"/>
      <c r="AD434" s="719"/>
      <c r="AE434" s="715"/>
      <c r="AF434" s="719"/>
      <c r="AG434" s="719"/>
      <c r="AH434" s="716"/>
      <c r="AI434" s="716"/>
      <c r="AJ434" s="716"/>
      <c r="AK434" s="721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</row>
    <row r="435" spans="1:53" s="706" customFormat="1" ht="13.8" x14ac:dyDescent="0.3">
      <c r="A435" s="707">
        <v>41940</v>
      </c>
      <c r="B435" s="915" t="s">
        <v>7796</v>
      </c>
      <c r="C435" s="916" t="s">
        <v>218</v>
      </c>
      <c r="D435" s="709">
        <v>250</v>
      </c>
      <c r="E435" s="708" t="s">
        <v>746</v>
      </c>
      <c r="F435" s="710">
        <v>43920</v>
      </c>
      <c r="G435" s="711" t="s">
        <v>4849</v>
      </c>
      <c r="H435" s="712" t="s">
        <v>7797</v>
      </c>
      <c r="I435" s="713" t="s">
        <v>7798</v>
      </c>
      <c r="J435" s="714" t="s">
        <v>3784</v>
      </c>
      <c r="K435" s="712">
        <v>0</v>
      </c>
      <c r="L435" s="714"/>
      <c r="M435" s="712"/>
      <c r="N435" s="706" t="s">
        <v>5747</v>
      </c>
      <c r="O435" s="712">
        <v>2.2000000000000002</v>
      </c>
      <c r="P435" s="708" t="s">
        <v>1900</v>
      </c>
      <c r="Q435" s="714"/>
      <c r="R435" s="708">
        <v>10</v>
      </c>
      <c r="S435" s="708" t="s">
        <v>7820</v>
      </c>
      <c r="T435" s="573">
        <f t="shared" si="87"/>
        <v>10</v>
      </c>
      <c r="U435" s="716"/>
      <c r="V435" s="715">
        <f t="shared" si="86"/>
        <v>10</v>
      </c>
      <c r="W435" s="715"/>
      <c r="X435" s="717"/>
      <c r="Y435" s="717"/>
      <c r="Z435" s="717"/>
      <c r="AA435" s="718"/>
      <c r="AB435" s="719"/>
      <c r="AC435" s="720"/>
      <c r="AD435" s="719"/>
      <c r="AE435" s="715"/>
      <c r="AF435" s="719"/>
      <c r="AG435" s="719"/>
      <c r="AH435" s="716"/>
      <c r="AI435" s="716"/>
      <c r="AJ435" s="716"/>
      <c r="AK435" s="721"/>
      <c r="AL435" s="719"/>
      <c r="AM435" s="719"/>
      <c r="AN435" s="719"/>
      <c r="AO435" s="719"/>
      <c r="AP435" s="719"/>
      <c r="AQ435" s="719"/>
      <c r="AR435" s="719"/>
      <c r="AS435" s="719"/>
      <c r="AT435" s="719"/>
      <c r="AU435" s="719"/>
      <c r="AV435" s="719"/>
      <c r="AW435" s="719"/>
      <c r="AX435" s="719"/>
      <c r="AY435" s="719"/>
      <c r="AZ435" s="719"/>
      <c r="BA435" s="719"/>
    </row>
    <row r="436" spans="1:53" s="706" customFormat="1" ht="13.8" x14ac:dyDescent="0.3">
      <c r="A436" s="707">
        <v>41940</v>
      </c>
      <c r="B436" s="915" t="s">
        <v>4353</v>
      </c>
      <c r="C436" s="916" t="s">
        <v>36</v>
      </c>
      <c r="D436" s="709">
        <v>400</v>
      </c>
      <c r="E436" s="708" t="s">
        <v>37</v>
      </c>
      <c r="F436" s="710">
        <v>43773</v>
      </c>
      <c r="G436" s="711" t="s">
        <v>7799</v>
      </c>
      <c r="H436" s="712" t="s">
        <v>2299</v>
      </c>
      <c r="I436" s="713" t="s">
        <v>7800</v>
      </c>
      <c r="J436" s="714" t="s">
        <v>7801</v>
      </c>
      <c r="K436" s="712">
        <v>-10</v>
      </c>
      <c r="L436" s="714"/>
      <c r="M436" s="712"/>
      <c r="N436" s="706" t="s">
        <v>391</v>
      </c>
      <c r="O436" s="712">
        <v>1.25</v>
      </c>
      <c r="P436" s="708" t="s">
        <v>2042</v>
      </c>
      <c r="Q436" s="714"/>
      <c r="R436" s="708">
        <v>6</v>
      </c>
      <c r="S436" s="708" t="s">
        <v>7824</v>
      </c>
      <c r="T436" s="573">
        <f t="shared" si="87"/>
        <v>10</v>
      </c>
      <c r="U436" s="716"/>
      <c r="V436" s="715">
        <f t="shared" si="86"/>
        <v>10</v>
      </c>
      <c r="W436" s="715"/>
      <c r="X436" s="717"/>
      <c r="Y436" s="717"/>
      <c r="Z436" s="717"/>
      <c r="AA436" s="718"/>
      <c r="AB436" s="719"/>
      <c r="AC436" s="720"/>
      <c r="AD436" s="719"/>
      <c r="AE436" s="715"/>
      <c r="AF436" s="719"/>
      <c r="AG436" s="719"/>
      <c r="AH436" s="716"/>
      <c r="AI436" s="716"/>
      <c r="AJ436" s="716"/>
      <c r="AK436" s="721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</row>
    <row r="437" spans="1:53" s="706" customFormat="1" ht="13.8" x14ac:dyDescent="0.3">
      <c r="A437" s="707">
        <v>41940</v>
      </c>
      <c r="B437" s="915" t="s">
        <v>7802</v>
      </c>
      <c r="C437" s="916" t="s">
        <v>36</v>
      </c>
      <c r="D437" s="709">
        <v>1250</v>
      </c>
      <c r="E437" s="708" t="s">
        <v>37</v>
      </c>
      <c r="F437" s="710">
        <v>43773</v>
      </c>
      <c r="G437" s="711" t="s">
        <v>7799</v>
      </c>
      <c r="H437" s="712" t="s">
        <v>7797</v>
      </c>
      <c r="I437" s="713" t="s">
        <v>7803</v>
      </c>
      <c r="J437" s="714" t="s">
        <v>146</v>
      </c>
      <c r="K437" s="712">
        <v>-10</v>
      </c>
      <c r="L437" s="714"/>
      <c r="M437" s="712"/>
      <c r="N437" s="706" t="s">
        <v>1196</v>
      </c>
      <c r="O437" s="712">
        <v>1.92</v>
      </c>
      <c r="P437" s="708" t="s">
        <v>2042</v>
      </c>
      <c r="Q437" s="714"/>
      <c r="R437" s="708">
        <v>6</v>
      </c>
      <c r="S437" s="708" t="s">
        <v>7825</v>
      </c>
      <c r="T437" s="573">
        <f t="shared" si="87"/>
        <v>10</v>
      </c>
      <c r="U437" s="716"/>
      <c r="V437" s="715">
        <f t="shared" si="86"/>
        <v>10</v>
      </c>
      <c r="W437" s="715"/>
      <c r="X437" s="717"/>
      <c r="Y437" s="717"/>
      <c r="Z437" s="717"/>
      <c r="AA437" s="718"/>
      <c r="AB437" s="719"/>
      <c r="AC437" s="720"/>
      <c r="AD437" s="719"/>
      <c r="AE437" s="715"/>
      <c r="AF437" s="719"/>
      <c r="AG437" s="719"/>
      <c r="AH437" s="716"/>
      <c r="AI437" s="716"/>
      <c r="AJ437" s="716"/>
      <c r="AK437" s="721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</row>
    <row r="438" spans="1:53" s="706" customFormat="1" ht="13.8" x14ac:dyDescent="0.3">
      <c r="A438" s="707">
        <v>41940</v>
      </c>
      <c r="B438" s="915" t="s">
        <v>6537</v>
      </c>
      <c r="C438" s="916" t="s">
        <v>218</v>
      </c>
      <c r="D438" s="709">
        <v>300</v>
      </c>
      <c r="E438" s="708" t="s">
        <v>117</v>
      </c>
      <c r="F438" s="710">
        <v>52810</v>
      </c>
      <c r="G438" s="711" t="s">
        <v>7804</v>
      </c>
      <c r="H438" s="712" t="s">
        <v>7805</v>
      </c>
      <c r="I438" s="713" t="s">
        <v>887</v>
      </c>
      <c r="J438" s="714" t="s">
        <v>4604</v>
      </c>
      <c r="K438" s="712">
        <v>-20</v>
      </c>
      <c r="L438" s="714"/>
      <c r="M438" s="712"/>
      <c r="N438" s="706" t="s">
        <v>423</v>
      </c>
      <c r="O438" s="712">
        <v>3.33</v>
      </c>
      <c r="P438" s="708" t="s">
        <v>2092</v>
      </c>
      <c r="Q438" s="714"/>
      <c r="R438" s="708">
        <v>3</v>
      </c>
      <c r="S438" s="708" t="s">
        <v>6551</v>
      </c>
      <c r="T438" s="573">
        <f t="shared" si="87"/>
        <v>10</v>
      </c>
      <c r="U438" s="716"/>
      <c r="V438" s="715">
        <f t="shared" si="86"/>
        <v>10</v>
      </c>
      <c r="W438" s="715"/>
      <c r="X438" s="717"/>
      <c r="Y438" s="717"/>
      <c r="Z438" s="717"/>
      <c r="AA438" s="718"/>
      <c r="AB438" s="719"/>
      <c r="AC438" s="720"/>
      <c r="AD438" s="719"/>
      <c r="AE438" s="715"/>
      <c r="AF438" s="719"/>
      <c r="AG438" s="719"/>
      <c r="AH438" s="716"/>
      <c r="AI438" s="716"/>
      <c r="AJ438" s="716"/>
      <c r="AK438" s="721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</row>
    <row r="439" spans="1:53" s="706" customFormat="1" ht="13.8" x14ac:dyDescent="0.3">
      <c r="A439" s="707">
        <v>41940</v>
      </c>
      <c r="B439" s="915" t="s">
        <v>7806</v>
      </c>
      <c r="C439" s="916" t="s">
        <v>486</v>
      </c>
      <c r="D439" s="709">
        <v>100</v>
      </c>
      <c r="E439" s="708" t="s">
        <v>224</v>
      </c>
      <c r="F439" s="710">
        <v>44409</v>
      </c>
      <c r="G439" s="711" t="s">
        <v>7807</v>
      </c>
      <c r="H439" s="712" t="s">
        <v>7808</v>
      </c>
      <c r="I439" s="713"/>
      <c r="J439" s="714" t="s">
        <v>7809</v>
      </c>
      <c r="K439" s="712">
        <v>0</v>
      </c>
      <c r="L439" s="714"/>
      <c r="M439" s="712"/>
      <c r="N439" s="706" t="s">
        <v>7810</v>
      </c>
      <c r="O439" s="712">
        <v>1.4</v>
      </c>
      <c r="P439" s="708" t="s">
        <v>1900</v>
      </c>
      <c r="Q439" s="714"/>
      <c r="R439" s="708">
        <v>10</v>
      </c>
      <c r="S439" s="708" t="s">
        <v>6441</v>
      </c>
      <c r="T439" s="573">
        <f t="shared" si="87"/>
        <v>10</v>
      </c>
      <c r="U439" s="716"/>
      <c r="V439" s="715">
        <f t="shared" si="86"/>
        <v>10</v>
      </c>
      <c r="W439" s="715"/>
      <c r="X439" s="717"/>
      <c r="Y439" s="717"/>
      <c r="Z439" s="717"/>
      <c r="AA439" s="718"/>
      <c r="AB439" s="719"/>
      <c r="AC439" s="720"/>
      <c r="AD439" s="719"/>
      <c r="AE439" s="715"/>
      <c r="AF439" s="719"/>
      <c r="AG439" s="719"/>
      <c r="AH439" s="716"/>
      <c r="AI439" s="716"/>
      <c r="AJ439" s="716"/>
      <c r="AK439" s="721"/>
      <c r="AL439" s="719"/>
      <c r="AM439" s="719"/>
      <c r="AN439" s="719"/>
      <c r="AO439" s="719"/>
      <c r="AP439" s="719"/>
      <c r="AQ439" s="719"/>
      <c r="AR439" s="719"/>
      <c r="AS439" s="719"/>
      <c r="AT439" s="719"/>
      <c r="AU439" s="719"/>
      <c r="AV439" s="719"/>
      <c r="AW439" s="719"/>
      <c r="AX439" s="719"/>
      <c r="AY439" s="719"/>
      <c r="AZ439" s="719"/>
      <c r="BA439" s="719"/>
    </row>
    <row r="440" spans="1:53" s="706" customFormat="1" ht="13.8" x14ac:dyDescent="0.3">
      <c r="A440" s="707">
        <v>41939</v>
      </c>
      <c r="B440" s="915" t="s">
        <v>7753</v>
      </c>
      <c r="C440" s="916" t="s">
        <v>7754</v>
      </c>
      <c r="D440" s="709">
        <v>600</v>
      </c>
      <c r="E440" s="708" t="s">
        <v>66</v>
      </c>
      <c r="F440" s="710">
        <v>45595</v>
      </c>
      <c r="G440" s="711" t="s">
        <v>1452</v>
      </c>
      <c r="H440" s="712" t="s">
        <v>559</v>
      </c>
      <c r="I440" s="713" t="s">
        <v>1145</v>
      </c>
      <c r="J440" s="714" t="s">
        <v>1484</v>
      </c>
      <c r="K440" s="712">
        <f>220-230</f>
        <v>-10</v>
      </c>
      <c r="L440" s="714"/>
      <c r="M440" s="712"/>
      <c r="N440" s="706" t="s">
        <v>7755</v>
      </c>
      <c r="O440" s="712">
        <v>2.83</v>
      </c>
      <c r="P440" s="708" t="s">
        <v>6775</v>
      </c>
      <c r="Q440" s="714"/>
      <c r="R440" s="708">
        <v>6.5</v>
      </c>
      <c r="S440" s="708" t="s">
        <v>7773</v>
      </c>
      <c r="T440" s="573">
        <f t="shared" si="87"/>
        <v>10</v>
      </c>
      <c r="U440" s="716"/>
      <c r="V440" s="715">
        <f t="shared" si="86"/>
        <v>10</v>
      </c>
      <c r="W440" s="715"/>
      <c r="X440" s="717"/>
      <c r="Y440" s="717"/>
      <c r="Z440" s="717"/>
      <c r="AA440" s="718"/>
      <c r="AB440" s="719"/>
      <c r="AC440" s="720"/>
      <c r="AD440" s="719"/>
      <c r="AE440" s="715"/>
      <c r="AF440" s="719"/>
      <c r="AG440" s="719"/>
      <c r="AH440" s="716"/>
      <c r="AI440" s="716"/>
      <c r="AJ440" s="716"/>
      <c r="AK440" s="721"/>
      <c r="AL440" s="719"/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/>
    </row>
    <row r="441" spans="1:53" s="706" customFormat="1" ht="13.8" x14ac:dyDescent="0.3">
      <c r="A441" s="707">
        <v>41939</v>
      </c>
      <c r="B441" s="915" t="s">
        <v>2236</v>
      </c>
      <c r="C441" s="916" t="s">
        <v>73</v>
      </c>
      <c r="D441" s="709">
        <v>550</v>
      </c>
      <c r="E441" s="708" t="s">
        <v>37</v>
      </c>
      <c r="F441" s="710">
        <v>43770</v>
      </c>
      <c r="G441" s="711" t="s">
        <v>7756</v>
      </c>
      <c r="H441" s="712" t="s">
        <v>19</v>
      </c>
      <c r="I441" s="713" t="s">
        <v>3039</v>
      </c>
      <c r="J441" s="714" t="s">
        <v>1373</v>
      </c>
      <c r="K441" s="712">
        <f>45-57.5</f>
        <v>-12.5</v>
      </c>
      <c r="L441" s="714"/>
      <c r="M441" s="712"/>
      <c r="N441" s="706" t="s">
        <v>7757</v>
      </c>
      <c r="O441" s="712">
        <v>6.67</v>
      </c>
      <c r="P441" s="708" t="s">
        <v>1890</v>
      </c>
      <c r="Q441" s="714"/>
      <c r="R441" s="708">
        <v>5</v>
      </c>
      <c r="S441" s="708" t="s">
        <v>7772</v>
      </c>
      <c r="T441" s="573">
        <f t="shared" si="87"/>
        <v>10</v>
      </c>
      <c r="U441" s="716"/>
      <c r="V441" s="715">
        <f t="shared" si="86"/>
        <v>10</v>
      </c>
      <c r="W441" s="715"/>
      <c r="X441" s="717"/>
      <c r="Y441" s="717"/>
      <c r="Z441" s="717"/>
      <c r="AA441" s="718"/>
      <c r="AB441" s="719"/>
      <c r="AC441" s="720"/>
      <c r="AD441" s="719"/>
      <c r="AE441" s="715"/>
      <c r="AF441" s="719"/>
      <c r="AG441" s="719"/>
      <c r="AH441" s="716"/>
      <c r="AI441" s="716"/>
      <c r="AJ441" s="716"/>
      <c r="AK441" s="721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</row>
    <row r="442" spans="1:53" s="706" customFormat="1" ht="13.8" x14ac:dyDescent="0.3">
      <c r="A442" s="707">
        <v>41939</v>
      </c>
      <c r="B442" s="915" t="s">
        <v>7764</v>
      </c>
      <c r="C442" s="916" t="s">
        <v>1013</v>
      </c>
      <c r="D442" s="709">
        <v>750</v>
      </c>
      <c r="E442" s="708" t="s">
        <v>7777</v>
      </c>
      <c r="F442" s="710">
        <v>43756</v>
      </c>
      <c r="G442" s="711" t="s">
        <v>7765</v>
      </c>
      <c r="H442" s="712" t="s">
        <v>668</v>
      </c>
      <c r="I442" s="713" t="s">
        <v>1276</v>
      </c>
      <c r="J442" s="730" t="s">
        <v>989</v>
      </c>
      <c r="K442" s="712">
        <f>75-85</f>
        <v>-10</v>
      </c>
      <c r="L442" s="714"/>
      <c r="M442" s="712"/>
      <c r="N442" s="706" t="s">
        <v>7766</v>
      </c>
      <c r="O442" s="712">
        <v>2</v>
      </c>
      <c r="P442" s="708" t="s">
        <v>2274</v>
      </c>
      <c r="Q442" s="714"/>
      <c r="R442" s="708">
        <v>4</v>
      </c>
      <c r="S442" s="708" t="s">
        <v>7250</v>
      </c>
      <c r="T442" s="573">
        <f t="shared" si="87"/>
        <v>10</v>
      </c>
      <c r="U442" s="716"/>
      <c r="V442" s="715">
        <f t="shared" si="86"/>
        <v>10</v>
      </c>
      <c r="W442" s="715"/>
      <c r="X442" s="717"/>
      <c r="Y442" s="717"/>
      <c r="Z442" s="717"/>
      <c r="AA442" s="718"/>
      <c r="AB442" s="719"/>
      <c r="AC442" s="720"/>
      <c r="AD442" s="719"/>
      <c r="AE442" s="715"/>
      <c r="AF442" s="719"/>
      <c r="AG442" s="719"/>
      <c r="AH442" s="716"/>
      <c r="AI442" s="716"/>
      <c r="AJ442" s="716"/>
      <c r="AK442" s="721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</row>
    <row r="443" spans="1:53" s="706" customFormat="1" ht="13.8" x14ac:dyDescent="0.3">
      <c r="A443" s="707">
        <v>41939</v>
      </c>
      <c r="B443" s="915" t="s">
        <v>1244</v>
      </c>
      <c r="C443" s="916" t="s">
        <v>1013</v>
      </c>
      <c r="D443" s="709">
        <v>500</v>
      </c>
      <c r="E443" s="708" t="s">
        <v>66</v>
      </c>
      <c r="F443" s="710">
        <v>45595</v>
      </c>
      <c r="G443" s="711" t="s">
        <v>7765</v>
      </c>
      <c r="H443" s="712" t="s">
        <v>226</v>
      </c>
      <c r="I443" s="713" t="s">
        <v>1177</v>
      </c>
      <c r="J443" s="714" t="s">
        <v>1112</v>
      </c>
      <c r="K443" s="712">
        <f>105-115</f>
        <v>-10</v>
      </c>
      <c r="L443" s="714"/>
      <c r="M443" s="712"/>
      <c r="N443" s="706" t="s">
        <v>7766</v>
      </c>
      <c r="O443" s="712">
        <v>3</v>
      </c>
      <c r="P443" s="708" t="s">
        <v>2274</v>
      </c>
      <c r="Q443" s="714"/>
      <c r="R443" s="708">
        <v>4</v>
      </c>
      <c r="S443" s="708" t="s">
        <v>7774</v>
      </c>
      <c r="T443" s="573">
        <f t="shared" si="87"/>
        <v>10</v>
      </c>
      <c r="U443" s="716"/>
      <c r="V443" s="715">
        <f t="shared" si="86"/>
        <v>10</v>
      </c>
      <c r="W443" s="715"/>
      <c r="X443" s="717"/>
      <c r="Y443" s="717"/>
      <c r="Z443" s="717"/>
      <c r="AA443" s="718"/>
      <c r="AB443" s="719"/>
      <c r="AC443" s="720"/>
      <c r="AD443" s="719"/>
      <c r="AE443" s="715"/>
      <c r="AF443" s="719"/>
      <c r="AG443" s="719"/>
      <c r="AH443" s="716"/>
      <c r="AI443" s="716"/>
      <c r="AJ443" s="716"/>
      <c r="AK443" s="721"/>
      <c r="AL443" s="719"/>
      <c r="AM443" s="719"/>
      <c r="AN443" s="719"/>
      <c r="AO443" s="719"/>
      <c r="AP443" s="719"/>
      <c r="AQ443" s="719"/>
      <c r="AR443" s="719"/>
      <c r="AS443" s="719"/>
      <c r="AT443" s="719"/>
      <c r="AU443" s="719"/>
      <c r="AV443" s="719"/>
      <c r="AW443" s="719"/>
      <c r="AX443" s="719"/>
      <c r="AY443" s="719"/>
      <c r="AZ443" s="719"/>
      <c r="BA443" s="719"/>
    </row>
    <row r="444" spans="1:53" s="680" customFormat="1" ht="13.8" x14ac:dyDescent="0.3">
      <c r="A444" s="701">
        <v>41936</v>
      </c>
      <c r="B444" s="925" t="s">
        <v>7740</v>
      </c>
      <c r="C444" s="926" t="s">
        <v>65</v>
      </c>
      <c r="D444" s="683">
        <v>2000</v>
      </c>
      <c r="E444" s="682" t="s">
        <v>224</v>
      </c>
      <c r="F444" s="681">
        <v>44498</v>
      </c>
      <c r="G444" s="684" t="s">
        <v>1982</v>
      </c>
      <c r="H444" s="697" t="s">
        <v>144</v>
      </c>
      <c r="I444" s="698" t="s">
        <v>7741</v>
      </c>
      <c r="J444" s="699" t="s">
        <v>4296</v>
      </c>
      <c r="K444" s="697">
        <v>-8</v>
      </c>
      <c r="L444" s="699"/>
      <c r="M444" s="697"/>
      <c r="N444" s="680" t="s">
        <v>116</v>
      </c>
      <c r="O444" s="697">
        <v>2.5</v>
      </c>
      <c r="P444" s="682" t="s">
        <v>1912</v>
      </c>
      <c r="Q444" s="699"/>
      <c r="R444" s="682">
        <v>11</v>
      </c>
      <c r="S444" s="682" t="s">
        <v>7749</v>
      </c>
      <c r="T444" s="573">
        <f t="shared" si="87"/>
        <v>10</v>
      </c>
      <c r="U444" s="696"/>
      <c r="V444" s="715">
        <f t="shared" si="86"/>
        <v>10</v>
      </c>
      <c r="W444" s="685"/>
      <c r="X444" s="686"/>
      <c r="Y444" s="686"/>
      <c r="Z444" s="686"/>
      <c r="AA444" s="703"/>
      <c r="AB444" s="687"/>
      <c r="AC444" s="688"/>
      <c r="AD444" s="687"/>
      <c r="AE444" s="685"/>
      <c r="AF444" s="687"/>
      <c r="AG444" s="687"/>
      <c r="AH444" s="696"/>
      <c r="AI444" s="696"/>
      <c r="AJ444" s="696"/>
      <c r="AK444" s="689"/>
      <c r="AL444" s="687"/>
      <c r="AM444" s="687"/>
      <c r="AN444" s="687"/>
      <c r="AO444" s="687"/>
      <c r="AP444" s="687"/>
      <c r="AQ444" s="687"/>
      <c r="AR444" s="687"/>
      <c r="AS444" s="687"/>
      <c r="AT444" s="687"/>
      <c r="AU444" s="687"/>
      <c r="AV444" s="687"/>
      <c r="AW444" s="687"/>
      <c r="AX444" s="687"/>
      <c r="AY444" s="687"/>
      <c r="AZ444" s="687"/>
    </row>
    <row r="445" spans="1:53" s="680" customFormat="1" ht="13.8" x14ac:dyDescent="0.3">
      <c r="A445" s="701">
        <v>41936</v>
      </c>
      <c r="B445" s="925" t="s">
        <v>7742</v>
      </c>
      <c r="C445" s="926" t="s">
        <v>486</v>
      </c>
      <c r="D445" s="683">
        <v>350</v>
      </c>
      <c r="E445" s="682" t="s">
        <v>853</v>
      </c>
      <c r="F445" s="681">
        <v>45686</v>
      </c>
      <c r="G445" s="684" t="s">
        <v>7743</v>
      </c>
      <c r="H445" s="697" t="s">
        <v>346</v>
      </c>
      <c r="I445" s="698" t="s">
        <v>6084</v>
      </c>
      <c r="J445" s="699" t="s">
        <v>7744</v>
      </c>
      <c r="K445" s="697">
        <v>-20</v>
      </c>
      <c r="L445" s="699"/>
      <c r="M445" s="697"/>
      <c r="N445" s="680" t="s">
        <v>7745</v>
      </c>
      <c r="O445" s="697">
        <v>6.43</v>
      </c>
      <c r="P445" s="682" t="s">
        <v>2355</v>
      </c>
      <c r="Q445" s="699"/>
      <c r="R445" s="682">
        <v>-11</v>
      </c>
      <c r="S445" s="682" t="s">
        <v>7750</v>
      </c>
      <c r="T445" s="573">
        <f t="shared" si="87"/>
        <v>10</v>
      </c>
      <c r="U445" s="696"/>
      <c r="V445" s="715">
        <f t="shared" si="86"/>
        <v>10</v>
      </c>
      <c r="W445" s="685"/>
      <c r="X445" s="686"/>
      <c r="Y445" s="686"/>
      <c r="Z445" s="686"/>
      <c r="AA445" s="703"/>
      <c r="AB445" s="687"/>
      <c r="AC445" s="688"/>
      <c r="AD445" s="687"/>
      <c r="AE445" s="685"/>
      <c r="AF445" s="687"/>
      <c r="AG445" s="687"/>
      <c r="AH445" s="696"/>
      <c r="AI445" s="696"/>
      <c r="AJ445" s="696"/>
      <c r="AK445" s="689"/>
      <c r="AL445" s="687"/>
      <c r="AM445" s="687"/>
      <c r="AN445" s="687"/>
      <c r="AO445" s="687"/>
      <c r="AP445" s="687"/>
      <c r="AQ445" s="687"/>
      <c r="AR445" s="687"/>
      <c r="AS445" s="687"/>
      <c r="AT445" s="687"/>
      <c r="AU445" s="687"/>
      <c r="AV445" s="687"/>
      <c r="AW445" s="687"/>
      <c r="AX445" s="687"/>
      <c r="AY445" s="687"/>
      <c r="AZ445" s="687"/>
    </row>
    <row r="446" spans="1:53" s="680" customFormat="1" ht="13.8" x14ac:dyDescent="0.3">
      <c r="A446" s="701">
        <v>41935</v>
      </c>
      <c r="B446" s="925" t="s">
        <v>7707</v>
      </c>
      <c r="C446" s="926" t="s">
        <v>218</v>
      </c>
      <c r="D446" s="683">
        <v>300</v>
      </c>
      <c r="E446" s="682" t="s">
        <v>7708</v>
      </c>
      <c r="F446" s="681">
        <v>43952</v>
      </c>
      <c r="G446" s="684" t="s">
        <v>101</v>
      </c>
      <c r="H446" s="697" t="s">
        <v>579</v>
      </c>
      <c r="I446" s="698" t="s">
        <v>946</v>
      </c>
      <c r="J446" s="699" t="s">
        <v>3627</v>
      </c>
      <c r="K446" s="697">
        <v>-20</v>
      </c>
      <c r="L446" s="699"/>
      <c r="M446" s="697"/>
      <c r="N446" s="680" t="s">
        <v>71</v>
      </c>
      <c r="O446" s="697">
        <v>6.67</v>
      </c>
      <c r="P446" s="682" t="s">
        <v>1890</v>
      </c>
      <c r="Q446" s="699"/>
      <c r="R446" s="682">
        <v>5</v>
      </c>
      <c r="S446" s="682" t="s">
        <v>7748</v>
      </c>
      <c r="T446" s="573">
        <f t="shared" si="87"/>
        <v>10</v>
      </c>
      <c r="U446" s="696"/>
      <c r="V446" s="715">
        <f t="shared" si="86"/>
        <v>10</v>
      </c>
      <c r="W446" s="685"/>
      <c r="X446" s="686"/>
      <c r="Y446" s="686"/>
      <c r="Z446" s="686"/>
      <c r="AA446" s="703"/>
      <c r="AB446" s="687"/>
      <c r="AC446" s="688"/>
      <c r="AD446" s="687"/>
      <c r="AE446" s="685"/>
      <c r="AF446" s="687"/>
      <c r="AG446" s="687"/>
      <c r="AH446" s="696"/>
      <c r="AI446" s="696"/>
      <c r="AJ446" s="696"/>
      <c r="AK446" s="689"/>
      <c r="AL446" s="687"/>
      <c r="AM446" s="687"/>
      <c r="AN446" s="687"/>
      <c r="AO446" s="687"/>
      <c r="AP446" s="687"/>
      <c r="AQ446" s="687"/>
      <c r="AR446" s="687"/>
      <c r="AS446" s="687"/>
      <c r="AT446" s="687"/>
      <c r="AU446" s="687"/>
      <c r="AV446" s="687"/>
      <c r="AW446" s="687"/>
      <c r="AX446" s="687"/>
      <c r="AY446" s="687"/>
      <c r="AZ446" s="687"/>
    </row>
    <row r="447" spans="1:53" s="680" customFormat="1" ht="13.8" x14ac:dyDescent="0.3">
      <c r="A447" s="701">
        <v>41935</v>
      </c>
      <c r="B447" s="925" t="s">
        <v>7709</v>
      </c>
      <c r="C447" s="926" t="s">
        <v>218</v>
      </c>
      <c r="D447" s="683">
        <v>500</v>
      </c>
      <c r="E447" s="682" t="s">
        <v>66</v>
      </c>
      <c r="F447" s="681">
        <v>45597</v>
      </c>
      <c r="G447" s="684" t="s">
        <v>101</v>
      </c>
      <c r="H447" s="697" t="s">
        <v>7710</v>
      </c>
      <c r="I447" s="698" t="s">
        <v>4257</v>
      </c>
      <c r="J447" s="699" t="s">
        <v>718</v>
      </c>
      <c r="K447" s="697">
        <v>-20</v>
      </c>
      <c r="L447" s="699"/>
      <c r="M447" s="697"/>
      <c r="N447" s="680" t="s">
        <v>1609</v>
      </c>
      <c r="O447" s="697">
        <v>4.4000000000000004</v>
      </c>
      <c r="P447" s="682" t="s">
        <v>2274</v>
      </c>
      <c r="Q447" s="699"/>
      <c r="R447" s="682">
        <v>4</v>
      </c>
      <c r="S447" s="682" t="s">
        <v>7747</v>
      </c>
      <c r="T447" s="573">
        <f t="shared" si="87"/>
        <v>10</v>
      </c>
      <c r="U447" s="696"/>
      <c r="V447" s="715">
        <f t="shared" si="86"/>
        <v>10</v>
      </c>
      <c r="W447" s="685"/>
      <c r="X447" s="686"/>
      <c r="Y447" s="686"/>
      <c r="Z447" s="686"/>
      <c r="AA447" s="703"/>
      <c r="AB447" s="687"/>
      <c r="AC447" s="688"/>
      <c r="AD447" s="687"/>
      <c r="AE447" s="685"/>
      <c r="AF447" s="687"/>
      <c r="AG447" s="687"/>
      <c r="AH447" s="696"/>
      <c r="AI447" s="696"/>
      <c r="AJ447" s="696"/>
      <c r="AK447" s="689"/>
      <c r="AL447" s="687"/>
      <c r="AM447" s="687"/>
      <c r="AN447" s="687"/>
      <c r="AO447" s="687"/>
      <c r="AP447" s="687"/>
      <c r="AQ447" s="687"/>
      <c r="AR447" s="687"/>
      <c r="AS447" s="687"/>
      <c r="AT447" s="687"/>
      <c r="AU447" s="687"/>
      <c r="AV447" s="687"/>
      <c r="AW447" s="687"/>
      <c r="AX447" s="687"/>
      <c r="AY447" s="687"/>
      <c r="AZ447" s="687"/>
    </row>
    <row r="448" spans="1:53" s="680" customFormat="1" ht="13.8" x14ac:dyDescent="0.3">
      <c r="A448" s="701">
        <v>41935</v>
      </c>
      <c r="B448" s="925" t="s">
        <v>7711</v>
      </c>
      <c r="C448" s="926" t="s">
        <v>218</v>
      </c>
      <c r="D448" s="683">
        <v>300</v>
      </c>
      <c r="E448" s="682" t="s">
        <v>117</v>
      </c>
      <c r="F448" s="681">
        <v>52902</v>
      </c>
      <c r="G448" s="684" t="s">
        <v>101</v>
      </c>
      <c r="H448" s="697" t="s">
        <v>185</v>
      </c>
      <c r="I448" s="698" t="s">
        <v>678</v>
      </c>
      <c r="J448" s="699" t="s">
        <v>775</v>
      </c>
      <c r="K448" s="697">
        <v>-20</v>
      </c>
      <c r="L448" s="699"/>
      <c r="M448" s="697"/>
      <c r="N448" s="680" t="s">
        <v>7712</v>
      </c>
      <c r="O448" s="697">
        <v>7.83</v>
      </c>
      <c r="P448" s="682" t="s">
        <v>2150</v>
      </c>
      <c r="Q448" s="699"/>
      <c r="R448" s="682">
        <v>8</v>
      </c>
      <c r="S448" s="682" t="s">
        <v>7746</v>
      </c>
      <c r="T448" s="573">
        <f t="shared" si="87"/>
        <v>10</v>
      </c>
      <c r="U448" s="696"/>
      <c r="V448" s="715">
        <f t="shared" si="86"/>
        <v>10</v>
      </c>
      <c r="W448" s="685"/>
      <c r="X448" s="686"/>
      <c r="Y448" s="686"/>
      <c r="Z448" s="686"/>
      <c r="AA448" s="703"/>
      <c r="AB448" s="687"/>
      <c r="AC448" s="688"/>
      <c r="AD448" s="687"/>
      <c r="AE448" s="685"/>
      <c r="AF448" s="687"/>
      <c r="AG448" s="687"/>
      <c r="AH448" s="696"/>
      <c r="AI448" s="696"/>
      <c r="AJ448" s="696"/>
      <c r="AK448" s="689"/>
      <c r="AL448" s="687"/>
      <c r="AM448" s="687"/>
      <c r="AN448" s="687"/>
      <c r="AO448" s="687"/>
      <c r="AP448" s="687"/>
      <c r="AQ448" s="687"/>
      <c r="AR448" s="687"/>
      <c r="AS448" s="687"/>
      <c r="AT448" s="687"/>
      <c r="AU448" s="687"/>
      <c r="AV448" s="687"/>
      <c r="AW448" s="687"/>
      <c r="AX448" s="687"/>
      <c r="AY448" s="687"/>
      <c r="AZ448" s="687"/>
    </row>
    <row r="449" spans="1:52" s="680" customFormat="1" ht="13.8" x14ac:dyDescent="0.3">
      <c r="A449" s="701">
        <v>41935</v>
      </c>
      <c r="B449" s="925" t="s">
        <v>7713</v>
      </c>
      <c r="C449" s="926" t="s">
        <v>36</v>
      </c>
      <c r="D449" s="683">
        <v>350</v>
      </c>
      <c r="E449" s="682" t="s">
        <v>4696</v>
      </c>
      <c r="F449" s="681">
        <v>45717</v>
      </c>
      <c r="G449" s="684" t="s">
        <v>2353</v>
      </c>
      <c r="H449" s="697" t="s">
        <v>7714</v>
      </c>
      <c r="I449" s="698" t="s">
        <v>4169</v>
      </c>
      <c r="J449" s="699" t="s">
        <v>665</v>
      </c>
      <c r="K449" s="697">
        <v>-27.5</v>
      </c>
      <c r="L449" s="699"/>
      <c r="M449" s="697"/>
      <c r="N449" s="680" t="s">
        <v>4612</v>
      </c>
      <c r="O449" s="697">
        <v>7.14</v>
      </c>
      <c r="P449" s="682" t="s">
        <v>2150</v>
      </c>
      <c r="Q449" s="699"/>
      <c r="R449" s="682">
        <v>8</v>
      </c>
      <c r="S449" s="682" t="s">
        <v>7739</v>
      </c>
      <c r="T449" s="573">
        <f t="shared" si="87"/>
        <v>10</v>
      </c>
      <c r="U449" s="696"/>
      <c r="V449" s="715">
        <f t="shared" si="86"/>
        <v>10</v>
      </c>
      <c r="W449" s="685"/>
      <c r="X449" s="686"/>
      <c r="Y449" s="686"/>
      <c r="Z449" s="686"/>
      <c r="AA449" s="703"/>
      <c r="AB449" s="687"/>
      <c r="AC449" s="688"/>
      <c r="AD449" s="687"/>
      <c r="AE449" s="685"/>
      <c r="AF449" s="687"/>
      <c r="AG449" s="687"/>
      <c r="AH449" s="696"/>
      <c r="AI449" s="696"/>
      <c r="AJ449" s="696"/>
      <c r="AK449" s="689"/>
      <c r="AL449" s="687"/>
      <c r="AM449" s="687"/>
      <c r="AN449" s="687"/>
      <c r="AO449" s="687"/>
      <c r="AP449" s="687"/>
      <c r="AQ449" s="687"/>
      <c r="AR449" s="687"/>
      <c r="AS449" s="687"/>
      <c r="AT449" s="687"/>
      <c r="AU449" s="687"/>
      <c r="AV449" s="687"/>
      <c r="AW449" s="687"/>
      <c r="AX449" s="687"/>
      <c r="AY449" s="687"/>
      <c r="AZ449" s="687"/>
    </row>
    <row r="450" spans="1:52" s="680" customFormat="1" ht="13.8" x14ac:dyDescent="0.3">
      <c r="A450" s="701">
        <v>41935</v>
      </c>
      <c r="B450" s="925" t="s">
        <v>7715</v>
      </c>
      <c r="C450" s="926" t="s">
        <v>73</v>
      </c>
      <c r="D450" s="683">
        <v>350</v>
      </c>
      <c r="E450" s="682" t="s">
        <v>37</v>
      </c>
      <c r="F450" s="681">
        <v>43766</v>
      </c>
      <c r="G450" s="684" t="s">
        <v>7716</v>
      </c>
      <c r="H450" s="697" t="s">
        <v>2299</v>
      </c>
      <c r="I450" s="698" t="s">
        <v>7717</v>
      </c>
      <c r="J450" s="699" t="s">
        <v>6522</v>
      </c>
      <c r="K450" s="697">
        <v>-12.5</v>
      </c>
      <c r="L450" s="699"/>
      <c r="M450" s="697"/>
      <c r="N450" s="680" t="s">
        <v>1317</v>
      </c>
      <c r="O450" s="697">
        <v>1.1399999999999999</v>
      </c>
      <c r="P450" s="682" t="s">
        <v>2161</v>
      </c>
      <c r="Q450" s="699"/>
      <c r="R450" s="682">
        <v>2.5</v>
      </c>
      <c r="S450" s="682" t="s">
        <v>7738</v>
      </c>
      <c r="T450" s="573">
        <f t="shared" si="87"/>
        <v>10</v>
      </c>
      <c r="U450" s="696"/>
      <c r="V450" s="715">
        <f t="shared" si="86"/>
        <v>10</v>
      </c>
      <c r="W450" s="685"/>
      <c r="X450" s="686"/>
      <c r="Y450" s="686"/>
      <c r="Z450" s="686"/>
      <c r="AA450" s="703"/>
      <c r="AB450" s="687"/>
      <c r="AC450" s="688"/>
      <c r="AD450" s="687"/>
      <c r="AE450" s="685"/>
      <c r="AF450" s="687"/>
      <c r="AG450" s="687"/>
      <c r="AH450" s="696"/>
      <c r="AI450" s="696"/>
      <c r="AJ450" s="696"/>
      <c r="AK450" s="689"/>
      <c r="AL450" s="687"/>
      <c r="AM450" s="687"/>
      <c r="AN450" s="687"/>
      <c r="AO450" s="687"/>
      <c r="AP450" s="687"/>
      <c r="AQ450" s="687"/>
      <c r="AR450" s="687"/>
      <c r="AS450" s="687"/>
      <c r="AT450" s="687"/>
      <c r="AU450" s="687"/>
      <c r="AV450" s="687"/>
      <c r="AW450" s="687"/>
      <c r="AX450" s="687"/>
      <c r="AY450" s="687"/>
      <c r="AZ450" s="687"/>
    </row>
    <row r="451" spans="1:52" s="680" customFormat="1" ht="13.8" x14ac:dyDescent="0.3">
      <c r="A451" s="701">
        <v>41935</v>
      </c>
      <c r="B451" s="925" t="s">
        <v>7718</v>
      </c>
      <c r="C451" s="926" t="s">
        <v>73</v>
      </c>
      <c r="D451" s="683">
        <v>1650</v>
      </c>
      <c r="E451" s="682" t="s">
        <v>37</v>
      </c>
      <c r="F451" s="681">
        <v>43766</v>
      </c>
      <c r="G451" s="684" t="s">
        <v>7716</v>
      </c>
      <c r="H451" s="697" t="s">
        <v>1752</v>
      </c>
      <c r="I451" s="698" t="s">
        <v>7719</v>
      </c>
      <c r="J451" s="699" t="s">
        <v>3740</v>
      </c>
      <c r="K451" s="697">
        <v>-12.5</v>
      </c>
      <c r="L451" s="699"/>
      <c r="M451" s="697"/>
      <c r="N451" s="680" t="s">
        <v>98</v>
      </c>
      <c r="O451" s="697">
        <v>1.88</v>
      </c>
      <c r="P451" s="682" t="s">
        <v>2161</v>
      </c>
      <c r="Q451" s="699"/>
      <c r="R451" s="682">
        <v>2.5</v>
      </c>
      <c r="S451" s="682" t="s">
        <v>7737</v>
      </c>
      <c r="T451" s="573">
        <f t="shared" si="87"/>
        <v>10</v>
      </c>
      <c r="U451" s="696"/>
      <c r="V451" s="715">
        <f t="shared" si="86"/>
        <v>10</v>
      </c>
      <c r="W451" s="685"/>
      <c r="X451" s="686"/>
      <c r="Y451" s="686"/>
      <c r="Z451" s="686"/>
      <c r="AA451" s="703"/>
      <c r="AB451" s="687"/>
      <c r="AC451" s="688"/>
      <c r="AD451" s="687"/>
      <c r="AE451" s="685"/>
      <c r="AF451" s="687"/>
      <c r="AG451" s="687"/>
      <c r="AH451" s="696"/>
      <c r="AI451" s="696"/>
      <c r="AJ451" s="696"/>
      <c r="AK451" s="689"/>
      <c r="AL451" s="687"/>
      <c r="AM451" s="687"/>
      <c r="AN451" s="687"/>
      <c r="AO451" s="687"/>
      <c r="AP451" s="687"/>
      <c r="AQ451" s="687"/>
      <c r="AR451" s="687"/>
      <c r="AS451" s="687"/>
      <c r="AT451" s="687"/>
      <c r="AU451" s="687"/>
      <c r="AV451" s="687"/>
      <c r="AW451" s="687"/>
      <c r="AX451" s="687"/>
      <c r="AY451" s="687"/>
      <c r="AZ451" s="687"/>
    </row>
    <row r="452" spans="1:52" s="680" customFormat="1" ht="13.8" x14ac:dyDescent="0.3">
      <c r="A452" s="701">
        <v>41935</v>
      </c>
      <c r="B452" s="925" t="s">
        <v>7720</v>
      </c>
      <c r="C452" s="926" t="s">
        <v>182</v>
      </c>
      <c r="D452" s="683">
        <v>250</v>
      </c>
      <c r="E452" s="682" t="s">
        <v>853</v>
      </c>
      <c r="F452" s="681">
        <v>45685</v>
      </c>
      <c r="G452" s="684" t="s">
        <v>7721</v>
      </c>
      <c r="H452" s="697" t="s">
        <v>7722</v>
      </c>
      <c r="I452" s="698" t="s">
        <v>6977</v>
      </c>
      <c r="J452" s="699" t="s">
        <v>6735</v>
      </c>
      <c r="K452" s="697">
        <v>-20</v>
      </c>
      <c r="L452" s="699"/>
      <c r="M452" s="697"/>
      <c r="N452" s="680" t="s">
        <v>7723</v>
      </c>
      <c r="O452" s="697">
        <v>4.5</v>
      </c>
      <c r="P452" s="682" t="s">
        <v>5497</v>
      </c>
      <c r="Q452" s="699"/>
      <c r="R452" s="682">
        <v>-1</v>
      </c>
      <c r="S452" s="682" t="s">
        <v>7736</v>
      </c>
      <c r="T452" s="573">
        <f t="shared" si="87"/>
        <v>10</v>
      </c>
      <c r="U452" s="696"/>
      <c r="V452" s="715">
        <f t="shared" si="86"/>
        <v>10</v>
      </c>
      <c r="W452" s="685"/>
      <c r="X452" s="686"/>
      <c r="Y452" s="686"/>
      <c r="Z452" s="686"/>
      <c r="AA452" s="703"/>
      <c r="AB452" s="687"/>
      <c r="AC452" s="688"/>
      <c r="AD452" s="687"/>
      <c r="AE452" s="685"/>
      <c r="AF452" s="687"/>
      <c r="AG452" s="687"/>
      <c r="AH452" s="696"/>
      <c r="AI452" s="696"/>
      <c r="AJ452" s="696"/>
      <c r="AK452" s="689"/>
      <c r="AL452" s="687"/>
      <c r="AM452" s="687"/>
      <c r="AN452" s="687"/>
      <c r="AO452" s="687"/>
      <c r="AP452" s="687"/>
      <c r="AQ452" s="687"/>
      <c r="AR452" s="687"/>
      <c r="AS452" s="687"/>
      <c r="AT452" s="687"/>
      <c r="AU452" s="687"/>
      <c r="AV452" s="687"/>
      <c r="AW452" s="687"/>
      <c r="AX452" s="687"/>
      <c r="AY452" s="687"/>
      <c r="AZ452" s="687"/>
    </row>
    <row r="453" spans="1:52" s="680" customFormat="1" ht="13.8" x14ac:dyDescent="0.3">
      <c r="A453" s="701">
        <v>41935</v>
      </c>
      <c r="B453" s="925" t="s">
        <v>6100</v>
      </c>
      <c r="C453" s="926" t="s">
        <v>1723</v>
      </c>
      <c r="D453" s="683">
        <v>750</v>
      </c>
      <c r="E453" s="682" t="s">
        <v>746</v>
      </c>
      <c r="F453" s="681">
        <v>43951</v>
      </c>
      <c r="G453" s="684" t="s">
        <v>7724</v>
      </c>
      <c r="H453" s="697" t="s">
        <v>7725</v>
      </c>
      <c r="I453" s="698" t="s">
        <v>7726</v>
      </c>
      <c r="J453" s="699" t="s">
        <v>7727</v>
      </c>
      <c r="K453" s="697">
        <v>-25</v>
      </c>
      <c r="L453" s="699"/>
      <c r="M453" s="697"/>
      <c r="N453" s="680" t="s">
        <v>158</v>
      </c>
      <c r="O453" s="697">
        <v>5.3</v>
      </c>
      <c r="P453" s="682" t="s">
        <v>1900</v>
      </c>
      <c r="Q453" s="699"/>
      <c r="R453" s="682">
        <v>10</v>
      </c>
      <c r="S453" s="682" t="s">
        <v>7735</v>
      </c>
      <c r="T453" s="573">
        <f t="shared" si="87"/>
        <v>10</v>
      </c>
      <c r="U453" s="696"/>
      <c r="V453" s="715">
        <f t="shared" si="86"/>
        <v>10</v>
      </c>
      <c r="W453" s="685"/>
      <c r="X453" s="686"/>
      <c r="Y453" s="686"/>
      <c r="Z453" s="686"/>
      <c r="AA453" s="703"/>
      <c r="AB453" s="687"/>
      <c r="AC453" s="688"/>
      <c r="AD453" s="687"/>
      <c r="AE453" s="685"/>
      <c r="AF453" s="687"/>
      <c r="AG453" s="687"/>
      <c r="AH453" s="696"/>
      <c r="AI453" s="696"/>
      <c r="AJ453" s="696"/>
      <c r="AK453" s="689"/>
      <c r="AL453" s="687"/>
      <c r="AM453" s="687"/>
      <c r="AN453" s="687"/>
      <c r="AO453" s="687"/>
      <c r="AP453" s="687"/>
      <c r="AQ453" s="687"/>
      <c r="AR453" s="687"/>
      <c r="AS453" s="687"/>
      <c r="AT453" s="687"/>
      <c r="AU453" s="687"/>
      <c r="AV453" s="687"/>
      <c r="AW453" s="687"/>
      <c r="AX453" s="687"/>
      <c r="AY453" s="687"/>
      <c r="AZ453" s="687"/>
    </row>
    <row r="454" spans="1:52" s="680" customFormat="1" ht="13.8" x14ac:dyDescent="0.3">
      <c r="A454" s="701">
        <v>41935</v>
      </c>
      <c r="B454" s="925" t="s">
        <v>7728</v>
      </c>
      <c r="C454" s="926" t="s">
        <v>403</v>
      </c>
      <c r="D454" s="683">
        <v>1000</v>
      </c>
      <c r="E454" s="682" t="s">
        <v>3787</v>
      </c>
      <c r="F454" s="681" t="s">
        <v>3458</v>
      </c>
      <c r="G454" s="684" t="s">
        <v>7729</v>
      </c>
      <c r="H454" s="697" t="s">
        <v>7730</v>
      </c>
      <c r="I454" s="698" t="s">
        <v>7731</v>
      </c>
      <c r="J454" s="699" t="s">
        <v>7732</v>
      </c>
      <c r="K454" s="697">
        <v>-34</v>
      </c>
      <c r="L454" s="699"/>
      <c r="M454" s="697"/>
      <c r="N454" s="680" t="s">
        <v>1163</v>
      </c>
      <c r="O454" s="697">
        <v>13.5</v>
      </c>
      <c r="P454" s="682" t="s">
        <v>7733</v>
      </c>
      <c r="Q454" s="699"/>
      <c r="R454" s="682">
        <v>-9.5</v>
      </c>
      <c r="S454" s="682" t="s">
        <v>7734</v>
      </c>
      <c r="T454" s="573">
        <f t="shared" si="87"/>
        <v>10</v>
      </c>
      <c r="U454" s="696"/>
      <c r="V454" s="715">
        <f t="shared" si="86"/>
        <v>10</v>
      </c>
      <c r="W454" s="685"/>
      <c r="X454" s="686"/>
      <c r="Y454" s="686"/>
      <c r="Z454" s="686"/>
      <c r="AA454" s="703"/>
      <c r="AB454" s="687"/>
      <c r="AC454" s="688"/>
      <c r="AD454" s="687"/>
      <c r="AE454" s="685"/>
      <c r="AF454" s="687"/>
      <c r="AG454" s="687"/>
      <c r="AH454" s="696"/>
      <c r="AI454" s="696"/>
      <c r="AJ454" s="696"/>
      <c r="AK454" s="689"/>
      <c r="AL454" s="687"/>
      <c r="AM454" s="687"/>
      <c r="AN454" s="687"/>
      <c r="AO454" s="687"/>
      <c r="AP454" s="687"/>
      <c r="AQ454" s="687"/>
      <c r="AR454" s="687"/>
      <c r="AS454" s="687"/>
      <c r="AT454" s="687"/>
      <c r="AU454" s="687"/>
      <c r="AV454" s="687"/>
      <c r="AW454" s="687"/>
      <c r="AX454" s="687"/>
      <c r="AY454" s="687"/>
      <c r="AZ454" s="687"/>
    </row>
    <row r="455" spans="1:52" s="680" customFormat="1" ht="13.8" x14ac:dyDescent="0.3">
      <c r="A455" s="701">
        <v>41934</v>
      </c>
      <c r="B455" s="925" t="s">
        <v>7663</v>
      </c>
      <c r="C455" s="926" t="s">
        <v>208</v>
      </c>
      <c r="D455" s="683">
        <v>1500</v>
      </c>
      <c r="E455" s="682" t="s">
        <v>224</v>
      </c>
      <c r="F455" s="681">
        <v>44501</v>
      </c>
      <c r="G455" s="684" t="s">
        <v>575</v>
      </c>
      <c r="H455" s="697" t="s">
        <v>205</v>
      </c>
      <c r="I455" s="698" t="s">
        <v>946</v>
      </c>
      <c r="J455" s="699" t="s">
        <v>3627</v>
      </c>
      <c r="K455" s="697">
        <v>-17.5</v>
      </c>
      <c r="L455" s="699"/>
      <c r="M455" s="697"/>
      <c r="N455" s="680" t="s">
        <v>1899</v>
      </c>
      <c r="O455" s="697">
        <v>4.67</v>
      </c>
      <c r="P455" s="682" t="s">
        <v>2042</v>
      </c>
      <c r="Q455" s="699"/>
      <c r="R455" s="682">
        <v>6</v>
      </c>
      <c r="S455" s="682" t="s">
        <v>7696</v>
      </c>
      <c r="T455" s="573">
        <f t="shared" si="87"/>
        <v>10</v>
      </c>
      <c r="U455" s="696"/>
      <c r="V455" s="715">
        <f t="shared" si="86"/>
        <v>10</v>
      </c>
      <c r="W455" s="685"/>
      <c r="X455" s="686"/>
      <c r="Y455" s="686"/>
      <c r="Z455" s="686"/>
      <c r="AA455" s="703"/>
      <c r="AB455" s="687"/>
      <c r="AC455" s="688"/>
      <c r="AD455" s="687"/>
      <c r="AE455" s="685"/>
      <c r="AF455" s="687"/>
      <c r="AG455" s="687"/>
      <c r="AH455" s="696"/>
      <c r="AI455" s="696"/>
      <c r="AJ455" s="696"/>
      <c r="AK455" s="689"/>
      <c r="AL455" s="687"/>
      <c r="AM455" s="687"/>
      <c r="AN455" s="687"/>
      <c r="AO455" s="687"/>
      <c r="AP455" s="687"/>
      <c r="AQ455" s="687"/>
      <c r="AR455" s="687"/>
      <c r="AS455" s="687"/>
      <c r="AT455" s="687"/>
      <c r="AU455" s="687"/>
      <c r="AV455" s="687"/>
      <c r="AW455" s="687"/>
      <c r="AX455" s="687"/>
      <c r="AY455" s="687"/>
      <c r="AZ455" s="687"/>
    </row>
    <row r="456" spans="1:52" s="680" customFormat="1" ht="19.5" customHeight="1" x14ac:dyDescent="0.3">
      <c r="A456" s="701">
        <v>41934</v>
      </c>
      <c r="B456" s="925" t="s">
        <v>7664</v>
      </c>
      <c r="C456" s="926" t="s">
        <v>208</v>
      </c>
      <c r="D456" s="683">
        <v>2500</v>
      </c>
      <c r="E456" s="682" t="s">
        <v>66</v>
      </c>
      <c r="F456" s="681">
        <v>45597</v>
      </c>
      <c r="G456" s="684" t="s">
        <v>575</v>
      </c>
      <c r="H456" s="697" t="s">
        <v>96</v>
      </c>
      <c r="I456" s="698" t="s">
        <v>4257</v>
      </c>
      <c r="J456" s="699" t="s">
        <v>718</v>
      </c>
      <c r="K456" s="697">
        <v>-17.5</v>
      </c>
      <c r="L456" s="699"/>
      <c r="M456" s="697"/>
      <c r="N456" s="680" t="s">
        <v>7665</v>
      </c>
      <c r="O456" s="697">
        <v>2.96</v>
      </c>
      <c r="P456" s="682" t="s">
        <v>1890</v>
      </c>
      <c r="Q456" s="699"/>
      <c r="R456" s="682">
        <v>5</v>
      </c>
      <c r="S456" s="682" t="s">
        <v>7695</v>
      </c>
      <c r="T456" s="573">
        <f t="shared" si="87"/>
        <v>10</v>
      </c>
      <c r="U456" s="696"/>
      <c r="V456" s="715">
        <f t="shared" si="86"/>
        <v>10</v>
      </c>
      <c r="W456" s="685"/>
      <c r="X456" s="686"/>
      <c r="Y456" s="686"/>
      <c r="Z456" s="686"/>
      <c r="AA456" s="703"/>
      <c r="AB456" s="687"/>
      <c r="AC456" s="688"/>
      <c r="AD456" s="687"/>
      <c r="AE456" s="685"/>
      <c r="AF456" s="687"/>
      <c r="AG456" s="687"/>
      <c r="AH456" s="696"/>
      <c r="AI456" s="696"/>
      <c r="AJ456" s="696"/>
      <c r="AK456" s="689"/>
      <c r="AL456" s="687"/>
      <c r="AM456" s="687"/>
      <c r="AN456" s="687"/>
      <c r="AO456" s="687"/>
      <c r="AP456" s="687"/>
      <c r="AQ456" s="687"/>
      <c r="AR456" s="687"/>
      <c r="AS456" s="687"/>
      <c r="AT456" s="687"/>
      <c r="AU456" s="687"/>
      <c r="AV456" s="687"/>
      <c r="AW456" s="687"/>
      <c r="AX456" s="687"/>
      <c r="AY456" s="687"/>
      <c r="AZ456" s="687"/>
    </row>
    <row r="457" spans="1:52" s="680" customFormat="1" ht="19.5" customHeight="1" x14ac:dyDescent="0.3">
      <c r="A457" s="701">
        <v>41934</v>
      </c>
      <c r="B457" s="925" t="s">
        <v>7666</v>
      </c>
      <c r="C457" s="926" t="s">
        <v>208</v>
      </c>
      <c r="D457" s="683">
        <v>2500</v>
      </c>
      <c r="E457" s="682" t="s">
        <v>2331</v>
      </c>
      <c r="F457" s="681">
        <v>49249</v>
      </c>
      <c r="G457" s="684" t="s">
        <v>575</v>
      </c>
      <c r="H457" s="697" t="s">
        <v>25</v>
      </c>
      <c r="I457" s="698" t="s">
        <v>3653</v>
      </c>
      <c r="J457" s="699" t="s">
        <v>368</v>
      </c>
      <c r="K457" s="697">
        <v>-17.5</v>
      </c>
      <c r="L457" s="699"/>
      <c r="M457" s="697"/>
      <c r="N457" s="680" t="s">
        <v>6092</v>
      </c>
      <c r="O457" s="697">
        <v>2.64</v>
      </c>
      <c r="P457" s="682" t="s">
        <v>2042</v>
      </c>
      <c r="Q457" s="699"/>
      <c r="R457" s="682">
        <v>6</v>
      </c>
      <c r="S457" s="682" t="s">
        <v>7694</v>
      </c>
      <c r="T457" s="573">
        <f t="shared" si="87"/>
        <v>10</v>
      </c>
      <c r="U457" s="696"/>
      <c r="V457" s="715">
        <f t="shared" si="86"/>
        <v>10</v>
      </c>
      <c r="W457" s="685"/>
      <c r="X457" s="686"/>
      <c r="Y457" s="686"/>
      <c r="Z457" s="686"/>
      <c r="AA457" s="703"/>
      <c r="AB457" s="687"/>
      <c r="AC457" s="688"/>
      <c r="AD457" s="687"/>
      <c r="AE457" s="685"/>
      <c r="AF457" s="687"/>
      <c r="AG457" s="687"/>
      <c r="AH457" s="696"/>
      <c r="AI457" s="696"/>
      <c r="AJ457" s="696"/>
      <c r="AK457" s="689"/>
      <c r="AL457" s="687"/>
      <c r="AM457" s="687"/>
      <c r="AN457" s="687"/>
      <c r="AO457" s="687"/>
      <c r="AP457" s="687"/>
      <c r="AQ457" s="687"/>
      <c r="AR457" s="687"/>
      <c r="AS457" s="687"/>
      <c r="AT457" s="687"/>
      <c r="AU457" s="687"/>
      <c r="AV457" s="687"/>
      <c r="AW457" s="687"/>
      <c r="AX457" s="687"/>
      <c r="AY457" s="687"/>
      <c r="AZ457" s="687"/>
    </row>
    <row r="458" spans="1:52" s="680" customFormat="1" ht="19.5" customHeight="1" x14ac:dyDescent="0.3">
      <c r="A458" s="701">
        <v>41934</v>
      </c>
      <c r="B458" s="925" t="s">
        <v>7667</v>
      </c>
      <c r="C458" s="926" t="s">
        <v>208</v>
      </c>
      <c r="D458" s="683">
        <v>750</v>
      </c>
      <c r="E458" s="682" t="s">
        <v>66</v>
      </c>
      <c r="F458" s="681">
        <v>45597</v>
      </c>
      <c r="G458" s="684" t="s">
        <v>7668</v>
      </c>
      <c r="H458" s="697" t="s">
        <v>7669</v>
      </c>
      <c r="I458" s="698" t="s">
        <v>3653</v>
      </c>
      <c r="J458" s="699" t="s">
        <v>368</v>
      </c>
      <c r="K458" s="697">
        <v>-15</v>
      </c>
      <c r="L458" s="699"/>
      <c r="M458" s="697"/>
      <c r="N458" s="680" t="s">
        <v>1972</v>
      </c>
      <c r="O458" s="697">
        <v>4.93</v>
      </c>
      <c r="P458" s="682" t="s">
        <v>7670</v>
      </c>
      <c r="Q458" s="699"/>
      <c r="R458" s="682">
        <v>6.5</v>
      </c>
      <c r="S458" s="682" t="s">
        <v>7697</v>
      </c>
      <c r="T458" s="573">
        <f t="shared" si="87"/>
        <v>10</v>
      </c>
      <c r="U458" s="696"/>
      <c r="V458" s="715">
        <f t="shared" si="86"/>
        <v>10</v>
      </c>
      <c r="W458" s="685"/>
      <c r="X458" s="686"/>
      <c r="Y458" s="686"/>
      <c r="Z458" s="686"/>
      <c r="AA458" s="703"/>
      <c r="AB458" s="687"/>
      <c r="AC458" s="688"/>
      <c r="AD458" s="687"/>
      <c r="AE458" s="685"/>
      <c r="AF458" s="687"/>
      <c r="AG458" s="687"/>
      <c r="AH458" s="696"/>
      <c r="AI458" s="696"/>
      <c r="AJ458" s="696"/>
      <c r="AK458" s="689"/>
      <c r="AL458" s="687"/>
      <c r="AM458" s="687"/>
      <c r="AN458" s="687"/>
      <c r="AO458" s="687"/>
      <c r="AP458" s="687"/>
      <c r="AQ458" s="687"/>
      <c r="AR458" s="687"/>
      <c r="AS458" s="687"/>
      <c r="AT458" s="687"/>
      <c r="AU458" s="687"/>
      <c r="AV458" s="687"/>
      <c r="AW458" s="687"/>
      <c r="AX458" s="687"/>
      <c r="AY458" s="687"/>
      <c r="AZ458" s="687"/>
    </row>
    <row r="459" spans="1:52" s="680" customFormat="1" ht="19.5" customHeight="1" x14ac:dyDescent="0.3">
      <c r="A459" s="701">
        <v>41934</v>
      </c>
      <c r="B459" s="925" t="s">
        <v>4663</v>
      </c>
      <c r="C459" s="926" t="s">
        <v>127</v>
      </c>
      <c r="D459" s="683">
        <v>750</v>
      </c>
      <c r="E459" s="682" t="s">
        <v>12</v>
      </c>
      <c r="F459" s="681">
        <v>43035</v>
      </c>
      <c r="G459" s="684" t="s">
        <v>7671</v>
      </c>
      <c r="H459" s="697" t="s">
        <v>2299</v>
      </c>
      <c r="I459" s="698" t="s">
        <v>2299</v>
      </c>
      <c r="J459" s="699" t="s">
        <v>7672</v>
      </c>
      <c r="K459" s="697">
        <v>-12.5</v>
      </c>
      <c r="L459" s="699"/>
      <c r="M459" s="697"/>
      <c r="N459" s="680" t="s">
        <v>331</v>
      </c>
      <c r="O459" s="697">
        <v>1.6</v>
      </c>
      <c r="P459" s="682" t="s">
        <v>7496</v>
      </c>
      <c r="Q459" s="699"/>
      <c r="R459" s="682">
        <v>4</v>
      </c>
      <c r="S459" s="682" t="s">
        <v>7698</v>
      </c>
      <c r="T459" s="573">
        <f t="shared" si="87"/>
        <v>10</v>
      </c>
      <c r="U459" s="696"/>
      <c r="V459" s="715">
        <f t="shared" si="86"/>
        <v>10</v>
      </c>
      <c r="W459" s="685"/>
      <c r="X459" s="686"/>
      <c r="Y459" s="686"/>
      <c r="Z459" s="686"/>
      <c r="AA459" s="703"/>
      <c r="AB459" s="687"/>
      <c r="AC459" s="688"/>
      <c r="AD459" s="687"/>
      <c r="AE459" s="685"/>
      <c r="AF459" s="687"/>
      <c r="AG459" s="687"/>
      <c r="AH459" s="696"/>
      <c r="AI459" s="696"/>
      <c r="AJ459" s="696"/>
      <c r="AK459" s="689"/>
      <c r="AL459" s="687"/>
      <c r="AM459" s="687"/>
      <c r="AN459" s="687"/>
      <c r="AO459" s="687"/>
      <c r="AP459" s="687"/>
      <c r="AQ459" s="687"/>
      <c r="AR459" s="687"/>
      <c r="AS459" s="687"/>
      <c r="AT459" s="687"/>
      <c r="AU459" s="687"/>
      <c r="AV459" s="687"/>
      <c r="AW459" s="687"/>
      <c r="AX459" s="687"/>
      <c r="AY459" s="687"/>
      <c r="AZ459" s="687"/>
    </row>
    <row r="460" spans="1:52" s="680" customFormat="1" ht="19.5" customHeight="1" x14ac:dyDescent="0.3">
      <c r="A460" s="701">
        <v>41934</v>
      </c>
      <c r="B460" s="925" t="s">
        <v>7673</v>
      </c>
      <c r="C460" s="926" t="s">
        <v>127</v>
      </c>
      <c r="D460" s="683">
        <v>1000</v>
      </c>
      <c r="E460" s="682" t="s">
        <v>12</v>
      </c>
      <c r="F460" s="681">
        <v>43035</v>
      </c>
      <c r="G460" s="684" t="s">
        <v>7671</v>
      </c>
      <c r="H460" s="697" t="s">
        <v>7674</v>
      </c>
      <c r="I460" s="698" t="s">
        <v>791</v>
      </c>
      <c r="J460" s="699" t="s">
        <v>3803</v>
      </c>
      <c r="K460" s="697">
        <v>-12.5</v>
      </c>
      <c r="L460" s="699"/>
      <c r="M460" s="697"/>
      <c r="N460" s="680" t="s">
        <v>1609</v>
      </c>
      <c r="O460" s="697">
        <v>2.2000000000000002</v>
      </c>
      <c r="P460" s="682" t="s">
        <v>7496</v>
      </c>
      <c r="Q460" s="699"/>
      <c r="R460" s="682">
        <v>4</v>
      </c>
      <c r="S460" s="682" t="s">
        <v>7699</v>
      </c>
      <c r="T460" s="573">
        <f t="shared" si="87"/>
        <v>10</v>
      </c>
      <c r="U460" s="696"/>
      <c r="V460" s="715">
        <f t="shared" si="86"/>
        <v>10</v>
      </c>
      <c r="W460" s="685"/>
      <c r="X460" s="686"/>
      <c r="Y460" s="686"/>
      <c r="Z460" s="686"/>
      <c r="AA460" s="703"/>
      <c r="AB460" s="687"/>
      <c r="AC460" s="688"/>
      <c r="AD460" s="687"/>
      <c r="AE460" s="685"/>
      <c r="AF460" s="687"/>
      <c r="AG460" s="687"/>
      <c r="AH460" s="696"/>
      <c r="AI460" s="696"/>
      <c r="AJ460" s="696"/>
      <c r="AK460" s="689"/>
      <c r="AL460" s="687"/>
      <c r="AM460" s="687"/>
      <c r="AN460" s="687"/>
      <c r="AO460" s="687"/>
      <c r="AP460" s="687"/>
      <c r="AQ460" s="687"/>
      <c r="AR460" s="687"/>
      <c r="AS460" s="687"/>
      <c r="AT460" s="687"/>
      <c r="AU460" s="687"/>
      <c r="AV460" s="687"/>
      <c r="AW460" s="687"/>
      <c r="AX460" s="687"/>
      <c r="AY460" s="687"/>
      <c r="AZ460" s="687"/>
    </row>
    <row r="461" spans="1:52" s="680" customFormat="1" ht="19.5" customHeight="1" x14ac:dyDescent="0.3">
      <c r="A461" s="701">
        <v>41934</v>
      </c>
      <c r="B461" s="925" t="s">
        <v>7675</v>
      </c>
      <c r="C461" s="926" t="s">
        <v>7676</v>
      </c>
      <c r="D461" s="683">
        <v>400</v>
      </c>
      <c r="E461" s="682" t="s">
        <v>7677</v>
      </c>
      <c r="F461" s="681">
        <v>45684</v>
      </c>
      <c r="G461" s="684" t="s">
        <v>7678</v>
      </c>
      <c r="H461" s="697" t="s">
        <v>559</v>
      </c>
      <c r="I461" s="698" t="s">
        <v>7679</v>
      </c>
      <c r="J461" s="699" t="s">
        <v>6735</v>
      </c>
      <c r="K461" s="697">
        <v>-15</v>
      </c>
      <c r="L461" s="699"/>
      <c r="M461" s="697"/>
      <c r="N461" s="680" t="s">
        <v>3691</v>
      </c>
      <c r="O461" s="697">
        <v>6</v>
      </c>
      <c r="P461" s="682" t="s">
        <v>2150</v>
      </c>
      <c r="Q461" s="699"/>
      <c r="R461" s="682">
        <v>8</v>
      </c>
      <c r="S461" s="682" t="s">
        <v>7703</v>
      </c>
      <c r="T461" s="573">
        <f t="shared" si="87"/>
        <v>10</v>
      </c>
      <c r="U461" s="696"/>
      <c r="V461" s="715">
        <f t="shared" si="86"/>
        <v>10</v>
      </c>
      <c r="W461" s="685"/>
      <c r="X461" s="686"/>
      <c r="Y461" s="686"/>
      <c r="Z461" s="686"/>
      <c r="AA461" s="703"/>
      <c r="AB461" s="687"/>
      <c r="AC461" s="688"/>
      <c r="AD461" s="687"/>
      <c r="AE461" s="685"/>
      <c r="AF461" s="687"/>
      <c r="AG461" s="687"/>
      <c r="AH461" s="696"/>
      <c r="AI461" s="696"/>
      <c r="AJ461" s="696"/>
      <c r="AK461" s="689"/>
      <c r="AL461" s="687"/>
      <c r="AM461" s="687"/>
      <c r="AN461" s="687"/>
      <c r="AO461" s="687"/>
      <c r="AP461" s="687"/>
      <c r="AQ461" s="687"/>
      <c r="AR461" s="687"/>
      <c r="AS461" s="687"/>
      <c r="AT461" s="687"/>
      <c r="AU461" s="687"/>
      <c r="AV461" s="687"/>
      <c r="AW461" s="687"/>
      <c r="AX461" s="687"/>
      <c r="AY461" s="687"/>
      <c r="AZ461" s="687"/>
    </row>
    <row r="462" spans="1:52" s="680" customFormat="1" ht="19.5" customHeight="1" x14ac:dyDescent="0.3">
      <c r="A462" s="701">
        <v>41934</v>
      </c>
      <c r="B462" s="925" t="s">
        <v>7684</v>
      </c>
      <c r="C462" s="926" t="s">
        <v>7685</v>
      </c>
      <c r="D462" s="683">
        <v>1500</v>
      </c>
      <c r="E462" s="682" t="s">
        <v>5182</v>
      </c>
      <c r="F462" s="681" t="s">
        <v>3458</v>
      </c>
      <c r="G462" s="684" t="s">
        <v>7686</v>
      </c>
      <c r="H462" s="697" t="s">
        <v>1164</v>
      </c>
      <c r="I462" s="698" t="s">
        <v>7687</v>
      </c>
      <c r="J462" s="699" t="s">
        <v>7693</v>
      </c>
      <c r="K462" s="697">
        <v>-20</v>
      </c>
      <c r="L462" s="699"/>
      <c r="M462" s="697"/>
      <c r="N462" s="680" t="s">
        <v>7688</v>
      </c>
      <c r="O462" s="697">
        <v>2.67</v>
      </c>
      <c r="P462" s="682" t="s">
        <v>1994</v>
      </c>
      <c r="Q462" s="699"/>
      <c r="R462" s="682">
        <v>2</v>
      </c>
      <c r="S462" s="682" t="s">
        <v>7702</v>
      </c>
      <c r="T462" s="573">
        <f t="shared" si="87"/>
        <v>10</v>
      </c>
      <c r="U462" s="696"/>
      <c r="V462" s="715">
        <f t="shared" si="86"/>
        <v>10</v>
      </c>
      <c r="W462" s="685"/>
      <c r="X462" s="686"/>
      <c r="Y462" s="686"/>
      <c r="Z462" s="686"/>
      <c r="AA462" s="703"/>
      <c r="AB462" s="687"/>
      <c r="AC462" s="688"/>
      <c r="AD462" s="687"/>
      <c r="AE462" s="685"/>
      <c r="AF462" s="687"/>
      <c r="AG462" s="687"/>
      <c r="AH462" s="696"/>
      <c r="AI462" s="696"/>
      <c r="AJ462" s="696"/>
      <c r="AK462" s="689"/>
      <c r="AL462" s="687"/>
      <c r="AM462" s="687"/>
      <c r="AN462" s="687"/>
      <c r="AO462" s="687"/>
      <c r="AP462" s="687"/>
      <c r="AQ462" s="687"/>
      <c r="AR462" s="687"/>
      <c r="AS462" s="687"/>
      <c r="AT462" s="687"/>
      <c r="AU462" s="687"/>
      <c r="AV462" s="687"/>
      <c r="AW462" s="687"/>
      <c r="AX462" s="687"/>
      <c r="AY462" s="687"/>
      <c r="AZ462" s="687"/>
    </row>
    <row r="463" spans="1:52" s="680" customFormat="1" ht="19.5" customHeight="1" x14ac:dyDescent="0.3">
      <c r="A463" s="701">
        <v>41933</v>
      </c>
      <c r="B463" s="925" t="s">
        <v>7689</v>
      </c>
      <c r="C463" s="926" t="s">
        <v>218</v>
      </c>
      <c r="D463" s="683">
        <v>500</v>
      </c>
      <c r="E463" s="682" t="s">
        <v>224</v>
      </c>
      <c r="F463" s="681">
        <v>44501</v>
      </c>
      <c r="G463" s="684" t="s">
        <v>7690</v>
      </c>
      <c r="H463" s="697" t="s">
        <v>225</v>
      </c>
      <c r="I463" s="698" t="s">
        <v>653</v>
      </c>
      <c r="J463" s="699" t="s">
        <v>146</v>
      </c>
      <c r="K463" s="697">
        <v>-20</v>
      </c>
      <c r="L463" s="699"/>
      <c r="M463" s="697"/>
      <c r="N463" s="680" t="s">
        <v>158</v>
      </c>
      <c r="O463" s="697">
        <v>8</v>
      </c>
      <c r="P463" s="682" t="s">
        <v>1890</v>
      </c>
      <c r="Q463" s="699"/>
      <c r="R463" s="682">
        <v>5</v>
      </c>
      <c r="S463" s="682" t="s">
        <v>7704</v>
      </c>
      <c r="T463" s="573">
        <f t="shared" si="87"/>
        <v>10</v>
      </c>
      <c r="U463" s="696"/>
      <c r="V463" s="715">
        <f t="shared" si="86"/>
        <v>10</v>
      </c>
      <c r="W463" s="685"/>
      <c r="X463" s="686"/>
      <c r="Y463" s="686"/>
      <c r="Z463" s="686"/>
      <c r="AA463" s="703"/>
      <c r="AB463" s="687"/>
      <c r="AC463" s="688"/>
      <c r="AD463" s="687"/>
      <c r="AE463" s="685"/>
      <c r="AF463" s="687"/>
      <c r="AG463" s="687"/>
      <c r="AH463" s="696"/>
      <c r="AI463" s="696"/>
      <c r="AJ463" s="696"/>
      <c r="AK463" s="689"/>
      <c r="AL463" s="687"/>
      <c r="AM463" s="687"/>
      <c r="AN463" s="687"/>
      <c r="AO463" s="687"/>
      <c r="AP463" s="687"/>
      <c r="AQ463" s="687"/>
      <c r="AR463" s="687"/>
      <c r="AS463" s="687"/>
      <c r="AT463" s="687"/>
      <c r="AU463" s="687"/>
      <c r="AV463" s="687"/>
      <c r="AW463" s="687"/>
      <c r="AX463" s="687"/>
      <c r="AY463" s="687"/>
      <c r="AZ463" s="687"/>
    </row>
    <row r="464" spans="1:52" s="680" customFormat="1" ht="19.5" customHeight="1" x14ac:dyDescent="0.3">
      <c r="A464" s="701">
        <v>41933</v>
      </c>
      <c r="B464" s="925" t="s">
        <v>7691</v>
      </c>
      <c r="C464" s="926" t="s">
        <v>288</v>
      </c>
      <c r="D464" s="683">
        <v>300</v>
      </c>
      <c r="E464" s="682" t="s">
        <v>37</v>
      </c>
      <c r="F464" s="681">
        <v>43766</v>
      </c>
      <c r="G464" s="684" t="s">
        <v>7692</v>
      </c>
      <c r="H464" s="697">
        <v>120</v>
      </c>
      <c r="I464" s="698" t="s">
        <v>5225</v>
      </c>
      <c r="J464" s="699" t="s">
        <v>152</v>
      </c>
      <c r="K464" s="697">
        <v>-20</v>
      </c>
      <c r="L464" s="699"/>
      <c r="M464" s="697"/>
      <c r="N464" s="680" t="s">
        <v>3748</v>
      </c>
      <c r="O464" s="697">
        <v>5.3</v>
      </c>
      <c r="P464" s="682" t="s">
        <v>2058</v>
      </c>
      <c r="Q464" s="699"/>
      <c r="R464" s="682">
        <v>-3</v>
      </c>
      <c r="S464" s="682" t="s">
        <v>7705</v>
      </c>
      <c r="T464" s="573">
        <f t="shared" si="87"/>
        <v>10</v>
      </c>
      <c r="U464" s="696"/>
      <c r="V464" s="715">
        <f t="shared" si="86"/>
        <v>10</v>
      </c>
      <c r="W464" s="685"/>
      <c r="X464" s="686"/>
      <c r="Y464" s="686"/>
      <c r="Z464" s="686"/>
      <c r="AA464" s="703"/>
      <c r="AB464" s="687"/>
      <c r="AC464" s="688"/>
      <c r="AD464" s="687"/>
      <c r="AE464" s="685"/>
      <c r="AF464" s="687"/>
      <c r="AG464" s="687"/>
      <c r="AH464" s="696"/>
      <c r="AI464" s="696"/>
      <c r="AJ464" s="696"/>
      <c r="AK464" s="689"/>
      <c r="AL464" s="687"/>
      <c r="AM464" s="687"/>
      <c r="AN464" s="687"/>
      <c r="AO464" s="687"/>
      <c r="AP464" s="687"/>
      <c r="AQ464" s="687"/>
      <c r="AR464" s="687"/>
      <c r="AS464" s="687"/>
      <c r="AT464" s="687"/>
      <c r="AU464" s="687"/>
      <c r="AV464" s="687"/>
      <c r="AW464" s="687"/>
      <c r="AX464" s="687"/>
      <c r="AY464" s="687"/>
      <c r="AZ464" s="687"/>
    </row>
    <row r="465" spans="1:52" s="680" customFormat="1" ht="19.5" customHeight="1" x14ac:dyDescent="0.3">
      <c r="A465" s="701">
        <v>41932</v>
      </c>
      <c r="B465" s="925" t="s">
        <v>7584</v>
      </c>
      <c r="C465" s="926" t="s">
        <v>276</v>
      </c>
      <c r="D465" s="683">
        <v>2500</v>
      </c>
      <c r="E465" s="682" t="s">
        <v>37</v>
      </c>
      <c r="F465" s="681">
        <v>43761</v>
      </c>
      <c r="G465" s="684" t="s">
        <v>1154</v>
      </c>
      <c r="H465" s="697" t="s">
        <v>446</v>
      </c>
      <c r="I465" s="698" t="s">
        <v>7585</v>
      </c>
      <c r="J465" s="699" t="s">
        <v>91</v>
      </c>
      <c r="K465" s="697">
        <v>-7.5</v>
      </c>
      <c r="L465" s="699"/>
      <c r="M465" s="697"/>
      <c r="N465" s="680" t="s">
        <v>7039</v>
      </c>
      <c r="O465" s="697">
        <v>1.84</v>
      </c>
      <c r="P465" s="682" t="s">
        <v>1900</v>
      </c>
      <c r="Q465" s="699"/>
      <c r="R465" s="682">
        <v>10</v>
      </c>
      <c r="S465" s="682" t="s">
        <v>7601</v>
      </c>
      <c r="T465" s="573">
        <f t="shared" si="87"/>
        <v>10</v>
      </c>
      <c r="U465" s="696"/>
      <c r="V465" s="715">
        <f t="shared" si="86"/>
        <v>10</v>
      </c>
      <c r="W465" s="685"/>
      <c r="X465" s="686"/>
      <c r="Y465" s="686"/>
      <c r="Z465" s="686"/>
      <c r="AA465" s="703"/>
      <c r="AB465" s="687"/>
      <c r="AC465" s="688"/>
      <c r="AD465" s="687"/>
      <c r="AE465" s="685"/>
      <c r="AF465" s="687"/>
      <c r="AG465" s="687"/>
      <c r="AH465" s="696"/>
      <c r="AI465" s="696"/>
      <c r="AJ465" s="696"/>
      <c r="AK465" s="689"/>
      <c r="AL465" s="687"/>
      <c r="AM465" s="687"/>
      <c r="AN465" s="687"/>
      <c r="AO465" s="687"/>
      <c r="AP465" s="687"/>
      <c r="AQ465" s="687"/>
      <c r="AR465" s="687"/>
      <c r="AS465" s="687"/>
      <c r="AT465" s="687"/>
      <c r="AU465" s="687"/>
      <c r="AV465" s="687"/>
      <c r="AW465" s="687"/>
      <c r="AX465" s="687"/>
      <c r="AY465" s="687"/>
      <c r="AZ465" s="687"/>
    </row>
    <row r="466" spans="1:52" s="680" customFormat="1" ht="19.5" customHeight="1" x14ac:dyDescent="0.3">
      <c r="A466" s="701">
        <v>41932</v>
      </c>
      <c r="B466" s="925" t="s">
        <v>5793</v>
      </c>
      <c r="C466" s="926" t="s">
        <v>276</v>
      </c>
      <c r="D466" s="683">
        <v>500</v>
      </c>
      <c r="E466" s="682" t="s">
        <v>37</v>
      </c>
      <c r="F466" s="681">
        <v>43761</v>
      </c>
      <c r="G466" s="684" t="s">
        <v>1154</v>
      </c>
      <c r="H466" s="697"/>
      <c r="I466" s="698" t="s">
        <v>7586</v>
      </c>
      <c r="J466" s="699" t="s">
        <v>7587</v>
      </c>
      <c r="K466" s="697">
        <v>-7.5</v>
      </c>
      <c r="L466" s="699"/>
      <c r="M466" s="697"/>
      <c r="N466" s="680" t="s">
        <v>411</v>
      </c>
      <c r="O466" s="697">
        <v>1.2</v>
      </c>
      <c r="P466" s="682" t="s">
        <v>7588</v>
      </c>
      <c r="Q466" s="699"/>
      <c r="R466" s="682">
        <v>10</v>
      </c>
      <c r="S466" s="682" t="s">
        <v>7600</v>
      </c>
      <c r="T466" s="573">
        <f t="shared" si="87"/>
        <v>10</v>
      </c>
      <c r="U466" s="696"/>
      <c r="V466" s="715">
        <f t="shared" si="86"/>
        <v>10</v>
      </c>
      <c r="W466" s="685"/>
      <c r="X466" s="686"/>
      <c r="Y466" s="686"/>
      <c r="Z466" s="686"/>
      <c r="AA466" s="703"/>
      <c r="AB466" s="687"/>
      <c r="AC466" s="688"/>
      <c r="AD466" s="687"/>
      <c r="AE466" s="685"/>
      <c r="AF466" s="687"/>
      <c r="AG466" s="687"/>
      <c r="AH466" s="696"/>
      <c r="AI466" s="696"/>
      <c r="AJ466" s="696"/>
      <c r="AK466" s="689"/>
      <c r="AL466" s="687"/>
      <c r="AM466" s="687"/>
      <c r="AN466" s="687"/>
      <c r="AO466" s="687"/>
      <c r="AP466" s="687"/>
      <c r="AQ466" s="687"/>
      <c r="AR466" s="687"/>
      <c r="AS466" s="687"/>
      <c r="AT466" s="687"/>
      <c r="AU466" s="687"/>
      <c r="AV466" s="687"/>
      <c r="AW466" s="687"/>
      <c r="AX466" s="687"/>
      <c r="AY466" s="687"/>
      <c r="AZ466" s="687"/>
    </row>
    <row r="467" spans="1:52" s="680" customFormat="1" ht="19.5" customHeight="1" x14ac:dyDescent="0.3">
      <c r="A467" s="701">
        <v>41932</v>
      </c>
      <c r="B467" s="925" t="s">
        <v>7589</v>
      </c>
      <c r="C467" s="926" t="s">
        <v>121</v>
      </c>
      <c r="D467" s="683">
        <v>3000</v>
      </c>
      <c r="E467" s="682" t="s">
        <v>66</v>
      </c>
      <c r="F467" s="681">
        <v>45588</v>
      </c>
      <c r="G467" s="684" t="s">
        <v>988</v>
      </c>
      <c r="H467" s="697" t="s">
        <v>7590</v>
      </c>
      <c r="I467" s="698"/>
      <c r="J467" s="699" t="s">
        <v>7591</v>
      </c>
      <c r="K467" s="697">
        <v>-7.5</v>
      </c>
      <c r="L467" s="699"/>
      <c r="M467" s="697"/>
      <c r="N467" s="680" t="s">
        <v>1374</v>
      </c>
      <c r="O467" s="697">
        <v>2.17</v>
      </c>
      <c r="P467" s="682" t="s">
        <v>1903</v>
      </c>
      <c r="Q467" s="699"/>
      <c r="R467" s="682">
        <v>12</v>
      </c>
      <c r="S467" s="682" t="s">
        <v>7599</v>
      </c>
      <c r="T467" s="573">
        <f t="shared" si="87"/>
        <v>10</v>
      </c>
      <c r="U467" s="696"/>
      <c r="V467" s="715">
        <f t="shared" si="86"/>
        <v>10</v>
      </c>
      <c r="W467" s="685"/>
      <c r="X467" s="686"/>
      <c r="Y467" s="686"/>
      <c r="Z467" s="686"/>
      <c r="AA467" s="703"/>
      <c r="AB467" s="687"/>
      <c r="AC467" s="688"/>
      <c r="AD467" s="687"/>
      <c r="AE467" s="685"/>
      <c r="AF467" s="687"/>
      <c r="AG467" s="687"/>
      <c r="AH467" s="696"/>
      <c r="AI467" s="696"/>
      <c r="AJ467" s="696"/>
      <c r="AK467" s="689"/>
      <c r="AL467" s="687"/>
      <c r="AM467" s="687"/>
      <c r="AN467" s="687"/>
      <c r="AO467" s="687"/>
      <c r="AP467" s="687"/>
      <c r="AQ467" s="687"/>
      <c r="AR467" s="687"/>
      <c r="AS467" s="687"/>
      <c r="AT467" s="687"/>
      <c r="AU467" s="687"/>
      <c r="AV467" s="687"/>
      <c r="AW467" s="687"/>
      <c r="AX467" s="687"/>
      <c r="AY467" s="687"/>
      <c r="AZ467" s="687"/>
    </row>
    <row r="468" spans="1:52" s="680" customFormat="1" ht="19.5" customHeight="1" x14ac:dyDescent="0.3">
      <c r="A468" s="701">
        <v>41932</v>
      </c>
      <c r="B468" s="925" t="s">
        <v>3641</v>
      </c>
      <c r="C468" s="926" t="s">
        <v>949</v>
      </c>
      <c r="D468" s="683">
        <v>200</v>
      </c>
      <c r="E468" s="682" t="s">
        <v>117</v>
      </c>
      <c r="F468" s="681">
        <v>52642</v>
      </c>
      <c r="G468" s="684" t="s">
        <v>7592</v>
      </c>
      <c r="H468" s="697" t="s">
        <v>7593</v>
      </c>
      <c r="I468" s="698" t="s">
        <v>871</v>
      </c>
      <c r="J468" s="699" t="s">
        <v>5843</v>
      </c>
      <c r="K468" s="697">
        <v>-17.5</v>
      </c>
      <c r="L468" s="699"/>
      <c r="M468" s="697"/>
      <c r="N468" s="680" t="s">
        <v>799</v>
      </c>
      <c r="O468" s="697">
        <v>6.25</v>
      </c>
      <c r="P468" s="682" t="s">
        <v>1994</v>
      </c>
      <c r="Q468" s="699"/>
      <c r="R468" s="682">
        <v>2</v>
      </c>
      <c r="S468" s="682" t="s">
        <v>3616</v>
      </c>
      <c r="T468" s="573">
        <f t="shared" si="87"/>
        <v>10</v>
      </c>
      <c r="U468" s="696"/>
      <c r="V468" s="715">
        <f t="shared" si="86"/>
        <v>10</v>
      </c>
      <c r="W468" s="685"/>
      <c r="X468" s="686"/>
      <c r="Y468" s="686"/>
      <c r="Z468" s="686"/>
      <c r="AA468" s="703"/>
      <c r="AB468" s="687"/>
      <c r="AC468" s="688"/>
      <c r="AD468" s="687"/>
      <c r="AE468" s="685"/>
      <c r="AF468" s="687"/>
      <c r="AG468" s="687"/>
      <c r="AH468" s="696"/>
      <c r="AI468" s="696"/>
      <c r="AJ468" s="696"/>
      <c r="AK468" s="689"/>
      <c r="AL468" s="687"/>
      <c r="AM468" s="687"/>
      <c r="AN468" s="687"/>
      <c r="AO468" s="687"/>
      <c r="AP468" s="687"/>
      <c r="AQ468" s="687"/>
      <c r="AR468" s="687"/>
      <c r="AS468" s="687"/>
      <c r="AT468" s="687"/>
      <c r="AU468" s="687"/>
      <c r="AV468" s="687"/>
      <c r="AW468" s="687"/>
      <c r="AX468" s="687"/>
      <c r="AY468" s="687"/>
      <c r="AZ468" s="687"/>
    </row>
    <row r="469" spans="1:52" s="680" customFormat="1" ht="19.5" customHeight="1" x14ac:dyDescent="0.3">
      <c r="A469" s="701">
        <v>41932</v>
      </c>
      <c r="B469" s="925" t="s">
        <v>7594</v>
      </c>
      <c r="C469" s="926" t="s">
        <v>7595</v>
      </c>
      <c r="D469" s="683">
        <v>1400</v>
      </c>
      <c r="E469" s="682" t="s">
        <v>3787</v>
      </c>
      <c r="F469" s="681" t="s">
        <v>3458</v>
      </c>
      <c r="G469" s="684" t="s">
        <v>567</v>
      </c>
      <c r="H469" s="697" t="s">
        <v>3612</v>
      </c>
      <c r="I469" s="698"/>
      <c r="J469" s="699" t="s">
        <v>1986</v>
      </c>
      <c r="K469" s="697"/>
      <c r="L469" s="699"/>
      <c r="M469" s="697"/>
      <c r="N469" s="680" t="s">
        <v>7596</v>
      </c>
      <c r="O469" s="697">
        <v>1.96</v>
      </c>
      <c r="P469" s="682" t="s">
        <v>7597</v>
      </c>
      <c r="Q469" s="699"/>
      <c r="R469" s="682">
        <v>32</v>
      </c>
      <c r="S469" s="682" t="s">
        <v>7598</v>
      </c>
      <c r="T469" s="573">
        <f t="shared" si="87"/>
        <v>10</v>
      </c>
      <c r="U469" s="696"/>
      <c r="V469" s="715">
        <f t="shared" si="86"/>
        <v>10</v>
      </c>
      <c r="W469" s="685"/>
      <c r="X469" s="686"/>
      <c r="Y469" s="686"/>
      <c r="Z469" s="686"/>
      <c r="AA469" s="703"/>
      <c r="AB469" s="687"/>
      <c r="AC469" s="688"/>
      <c r="AD469" s="687"/>
      <c r="AE469" s="685"/>
      <c r="AF469" s="687"/>
      <c r="AG469" s="687"/>
      <c r="AH469" s="696"/>
      <c r="AI469" s="696"/>
      <c r="AJ469" s="696"/>
      <c r="AK469" s="689"/>
      <c r="AL469" s="687"/>
      <c r="AM469" s="687"/>
      <c r="AN469" s="687"/>
      <c r="AO469" s="687"/>
      <c r="AP469" s="687"/>
      <c r="AQ469" s="687"/>
      <c r="AR469" s="687"/>
      <c r="AS469" s="687"/>
      <c r="AT469" s="687"/>
      <c r="AU469" s="687"/>
      <c r="AV469" s="687"/>
      <c r="AW469" s="687"/>
      <c r="AX469" s="687"/>
      <c r="AY469" s="687"/>
      <c r="AZ469" s="687"/>
    </row>
    <row r="470" spans="1:52" s="580" customFormat="1" ht="13.8" x14ac:dyDescent="0.25">
      <c r="A470" s="600">
        <v>41929</v>
      </c>
      <c r="B470" s="927" t="s">
        <v>7573</v>
      </c>
      <c r="C470" s="928" t="s">
        <v>7574</v>
      </c>
      <c r="D470" s="581">
        <v>2000</v>
      </c>
      <c r="E470" s="602" t="s">
        <v>1102</v>
      </c>
      <c r="F470" s="582">
        <v>46317</v>
      </c>
      <c r="G470" s="583" t="s">
        <v>567</v>
      </c>
      <c r="H470" s="583" t="s">
        <v>646</v>
      </c>
      <c r="I470" s="584" t="s">
        <v>1633</v>
      </c>
      <c r="J470" s="585" t="s">
        <v>1560</v>
      </c>
      <c r="K470" s="583">
        <v>-15</v>
      </c>
      <c r="L470" s="585"/>
      <c r="M470" s="583"/>
      <c r="N470" s="580" t="s">
        <v>7575</v>
      </c>
      <c r="O470" s="583">
        <v>3</v>
      </c>
      <c r="P470" s="580" t="s">
        <v>1900</v>
      </c>
      <c r="Q470" s="585"/>
      <c r="R470" s="580">
        <v>10</v>
      </c>
      <c r="S470" s="580" t="s">
        <v>7580</v>
      </c>
      <c r="T470" s="573">
        <f t="shared" ref="T470:T476" si="88">MONTH(A470)</f>
        <v>10</v>
      </c>
      <c r="U470" s="574"/>
      <c r="V470" s="715">
        <f t="shared" si="86"/>
        <v>10</v>
      </c>
      <c r="W470" s="573"/>
      <c r="X470" s="573"/>
      <c r="Y470" s="575"/>
      <c r="Z470" s="576"/>
      <c r="AA470" s="577"/>
      <c r="AB470" s="577"/>
      <c r="AC470" s="577"/>
      <c r="AD470" s="577"/>
      <c r="AE470" s="577"/>
      <c r="AF470" s="577"/>
      <c r="AG470" s="577"/>
      <c r="AH470" s="577"/>
      <c r="AI470" s="577"/>
      <c r="AJ470" s="577"/>
      <c r="AK470" s="577"/>
      <c r="AL470" s="577"/>
      <c r="AM470" s="577"/>
      <c r="AN470" s="577"/>
      <c r="AO470" s="577"/>
      <c r="AP470" s="577"/>
      <c r="AQ470" s="578"/>
      <c r="AR470" s="577"/>
      <c r="AS470" s="578"/>
      <c r="AT470" s="578"/>
      <c r="AU470" s="578"/>
      <c r="AV470" s="579"/>
      <c r="AW470" s="578"/>
      <c r="AX470" s="579"/>
    </row>
    <row r="471" spans="1:52" s="580" customFormat="1" ht="13.8" x14ac:dyDescent="0.25">
      <c r="A471" s="600">
        <v>41929</v>
      </c>
      <c r="B471" s="927" t="s">
        <v>1925</v>
      </c>
      <c r="C471" s="928" t="s">
        <v>1926</v>
      </c>
      <c r="D471" s="581">
        <v>500</v>
      </c>
      <c r="E471" s="602" t="s">
        <v>117</v>
      </c>
      <c r="F471" s="582">
        <v>52892</v>
      </c>
      <c r="G471" s="583" t="s">
        <v>101</v>
      </c>
      <c r="H471" s="583" t="s">
        <v>7355</v>
      </c>
      <c r="I471" s="584" t="s">
        <v>1331</v>
      </c>
      <c r="J471" s="585" t="s">
        <v>1016</v>
      </c>
      <c r="K471" s="583">
        <v>-15</v>
      </c>
      <c r="L471" s="585"/>
      <c r="M471" s="583"/>
      <c r="N471" s="580" t="s">
        <v>7576</v>
      </c>
      <c r="O471" s="583">
        <v>7</v>
      </c>
      <c r="P471" s="580" t="s">
        <v>1903</v>
      </c>
      <c r="Q471" s="585"/>
      <c r="R471" s="580">
        <v>12</v>
      </c>
      <c r="S471" s="580" t="s">
        <v>7581</v>
      </c>
      <c r="T471" s="573">
        <f t="shared" si="88"/>
        <v>10</v>
      </c>
      <c r="U471" s="574"/>
      <c r="V471" s="715">
        <f t="shared" si="86"/>
        <v>10</v>
      </c>
      <c r="W471" s="573"/>
      <c r="X471" s="573"/>
      <c r="Y471" s="575"/>
      <c r="Z471" s="576"/>
      <c r="AA471" s="577"/>
      <c r="AB471" s="577"/>
      <c r="AC471" s="577"/>
      <c r="AD471" s="577"/>
      <c r="AE471" s="577"/>
      <c r="AF471" s="577"/>
      <c r="AG471" s="577"/>
      <c r="AH471" s="577"/>
      <c r="AI471" s="577"/>
      <c r="AJ471" s="577"/>
      <c r="AK471" s="577"/>
      <c r="AL471" s="577"/>
      <c r="AM471" s="577"/>
      <c r="AN471" s="577"/>
      <c r="AO471" s="577"/>
      <c r="AP471" s="577"/>
      <c r="AQ471" s="578"/>
      <c r="AR471" s="577"/>
      <c r="AS471" s="578"/>
      <c r="AT471" s="578"/>
      <c r="AU471" s="578"/>
      <c r="AV471" s="579"/>
      <c r="AW471" s="578"/>
      <c r="AX471" s="579"/>
    </row>
    <row r="472" spans="1:52" s="580" customFormat="1" ht="13.8" x14ac:dyDescent="0.25">
      <c r="A472" s="600">
        <v>41929</v>
      </c>
      <c r="B472" s="927" t="s">
        <v>7577</v>
      </c>
      <c r="C472" s="928" t="s">
        <v>22</v>
      </c>
      <c r="D472" s="581">
        <v>500</v>
      </c>
      <c r="E472" s="602" t="s">
        <v>261</v>
      </c>
      <c r="F472" s="582">
        <v>45748</v>
      </c>
      <c r="G472" s="583" t="s">
        <v>7578</v>
      </c>
      <c r="H472" s="583" t="s">
        <v>446</v>
      </c>
      <c r="I472" s="584"/>
      <c r="J472" s="585" t="s">
        <v>657</v>
      </c>
      <c r="K472" s="583">
        <v>15</v>
      </c>
      <c r="L472" s="585"/>
      <c r="M472" s="583"/>
      <c r="N472" s="580" t="s">
        <v>504</v>
      </c>
      <c r="O472" s="583">
        <v>1.4</v>
      </c>
      <c r="P472" s="580" t="s">
        <v>7579</v>
      </c>
      <c r="Q472" s="585"/>
      <c r="R472" s="580">
        <v>40</v>
      </c>
      <c r="S472" s="580" t="s">
        <v>7582</v>
      </c>
      <c r="T472" s="573">
        <f t="shared" si="88"/>
        <v>10</v>
      </c>
      <c r="U472" s="574"/>
      <c r="V472" s="715">
        <f t="shared" si="86"/>
        <v>10</v>
      </c>
      <c r="W472" s="573"/>
      <c r="X472" s="573"/>
      <c r="Y472" s="575"/>
      <c r="Z472" s="576"/>
      <c r="AA472" s="577"/>
      <c r="AB472" s="577"/>
      <c r="AC472" s="577"/>
      <c r="AD472" s="577"/>
      <c r="AE472" s="577"/>
      <c r="AF472" s="577"/>
      <c r="AG472" s="577"/>
      <c r="AH472" s="577"/>
      <c r="AI472" s="577"/>
      <c r="AJ472" s="577"/>
      <c r="AK472" s="577"/>
      <c r="AL472" s="577"/>
      <c r="AM472" s="577"/>
      <c r="AN472" s="577"/>
      <c r="AO472" s="577"/>
      <c r="AP472" s="577"/>
      <c r="AQ472" s="578"/>
      <c r="AR472" s="577"/>
      <c r="AS472" s="578"/>
      <c r="AT472" s="578"/>
      <c r="AU472" s="578"/>
      <c r="AV472" s="579"/>
      <c r="AW472" s="578"/>
      <c r="AX472" s="579"/>
    </row>
    <row r="473" spans="1:52" s="580" customFormat="1" ht="13.8" x14ac:dyDescent="0.25">
      <c r="A473" s="600">
        <v>41927</v>
      </c>
      <c r="B473" s="927" t="s">
        <v>7554</v>
      </c>
      <c r="C473" s="928" t="s">
        <v>22</v>
      </c>
      <c r="D473" s="581">
        <v>2000</v>
      </c>
      <c r="E473" s="602" t="s">
        <v>37</v>
      </c>
      <c r="F473" s="582">
        <v>43760</v>
      </c>
      <c r="G473" s="583" t="s">
        <v>251</v>
      </c>
      <c r="H473" s="583" t="s">
        <v>7555</v>
      </c>
      <c r="I473" s="584" t="s">
        <v>837</v>
      </c>
      <c r="J473" s="585" t="s">
        <v>152</v>
      </c>
      <c r="K473" s="583">
        <v>0</v>
      </c>
      <c r="L473" s="585"/>
      <c r="M473" s="583"/>
      <c r="N473" s="580" t="s">
        <v>7556</v>
      </c>
      <c r="O473" s="583">
        <v>1.25</v>
      </c>
      <c r="P473" s="580" t="s">
        <v>7557</v>
      </c>
      <c r="Q473" s="585"/>
      <c r="R473" s="580">
        <v>16.5</v>
      </c>
      <c r="S473" s="580" t="s">
        <v>7571</v>
      </c>
      <c r="T473" s="573">
        <f t="shared" si="88"/>
        <v>10</v>
      </c>
      <c r="U473" s="574"/>
      <c r="V473" s="715">
        <f t="shared" si="86"/>
        <v>10</v>
      </c>
      <c r="W473" s="573"/>
      <c r="X473" s="573"/>
      <c r="Y473" s="575"/>
      <c r="Z473" s="576"/>
      <c r="AA473" s="577"/>
      <c r="AB473" s="577"/>
      <c r="AC473" s="577"/>
      <c r="AD473" s="577"/>
      <c r="AE473" s="577"/>
      <c r="AF473" s="577"/>
      <c r="AG473" s="577"/>
      <c r="AH473" s="577"/>
      <c r="AI473" s="577"/>
      <c r="AJ473" s="577"/>
      <c r="AK473" s="577"/>
      <c r="AL473" s="577"/>
      <c r="AM473" s="577"/>
      <c r="AN473" s="577"/>
      <c r="AO473" s="577"/>
      <c r="AP473" s="577"/>
      <c r="AQ473" s="578"/>
      <c r="AR473" s="577"/>
      <c r="AS473" s="578"/>
      <c r="AT473" s="578"/>
      <c r="AU473" s="578"/>
      <c r="AV473" s="579"/>
      <c r="AW473" s="578"/>
      <c r="AX473" s="579"/>
    </row>
    <row r="474" spans="1:52" s="580" customFormat="1" ht="13.8" x14ac:dyDescent="0.25">
      <c r="A474" s="600">
        <v>41927</v>
      </c>
      <c r="B474" s="927" t="s">
        <v>7558</v>
      </c>
      <c r="C474" s="928" t="s">
        <v>1723</v>
      </c>
      <c r="D474" s="581">
        <v>500</v>
      </c>
      <c r="E474" s="602" t="s">
        <v>37</v>
      </c>
      <c r="F474" s="582">
        <v>43760</v>
      </c>
      <c r="G474" s="583" t="s">
        <v>7559</v>
      </c>
      <c r="H474" s="583" t="s">
        <v>7560</v>
      </c>
      <c r="I474" s="584" t="s">
        <v>7561</v>
      </c>
      <c r="J474" s="585" t="s">
        <v>7562</v>
      </c>
      <c r="K474" s="583">
        <v>-5</v>
      </c>
      <c r="L474" s="585"/>
      <c r="M474" s="583"/>
      <c r="N474" s="580" t="s">
        <v>105</v>
      </c>
      <c r="O474" s="583">
        <v>1.6</v>
      </c>
      <c r="P474" s="580" t="s">
        <v>1988</v>
      </c>
      <c r="Q474" s="585"/>
      <c r="R474" s="580">
        <v>24</v>
      </c>
      <c r="S474" s="580" t="s">
        <v>7572</v>
      </c>
      <c r="T474" s="573">
        <f t="shared" si="88"/>
        <v>10</v>
      </c>
      <c r="U474" s="574"/>
      <c r="V474" s="715">
        <f t="shared" si="86"/>
        <v>10</v>
      </c>
      <c r="W474" s="573"/>
      <c r="X474" s="573"/>
      <c r="Y474" s="575"/>
      <c r="Z474" s="576"/>
      <c r="AA474" s="577"/>
      <c r="AB474" s="577"/>
      <c r="AC474" s="577"/>
      <c r="AD474" s="577"/>
      <c r="AE474" s="577"/>
      <c r="AF474" s="577"/>
      <c r="AG474" s="577"/>
      <c r="AH474" s="577"/>
      <c r="AI474" s="577"/>
      <c r="AJ474" s="577"/>
      <c r="AK474" s="577"/>
      <c r="AL474" s="577"/>
      <c r="AM474" s="577"/>
      <c r="AN474" s="577"/>
      <c r="AO474" s="577"/>
      <c r="AP474" s="577"/>
      <c r="AQ474" s="578"/>
      <c r="AR474" s="577"/>
      <c r="AS474" s="578"/>
      <c r="AT474" s="578"/>
      <c r="AU474" s="578"/>
      <c r="AV474" s="579"/>
      <c r="AW474" s="578"/>
      <c r="AX474" s="579"/>
    </row>
    <row r="475" spans="1:52" s="580" customFormat="1" ht="13.8" x14ac:dyDescent="0.25">
      <c r="A475" s="600">
        <v>41926</v>
      </c>
      <c r="B475" s="927" t="s">
        <v>7563</v>
      </c>
      <c r="C475" s="928" t="s">
        <v>403</v>
      </c>
      <c r="D475" s="581">
        <v>500</v>
      </c>
      <c r="E475" s="602" t="s">
        <v>12</v>
      </c>
      <c r="F475" s="582">
        <v>43028</v>
      </c>
      <c r="G475" s="583" t="s">
        <v>7564</v>
      </c>
      <c r="H475" s="583" t="s">
        <v>2298</v>
      </c>
      <c r="I475" s="584" t="s">
        <v>7565</v>
      </c>
      <c r="J475" s="585" t="s">
        <v>301</v>
      </c>
      <c r="K475" s="583">
        <v>-7.5</v>
      </c>
      <c r="L475" s="585"/>
      <c r="M475" s="583"/>
      <c r="N475" s="580" t="s">
        <v>1295</v>
      </c>
      <c r="O475" s="583">
        <v>2.2999999999999998</v>
      </c>
      <c r="P475" s="580" t="s">
        <v>1890</v>
      </c>
      <c r="Q475" s="585" t="s">
        <v>7566</v>
      </c>
      <c r="R475" s="580">
        <v>5</v>
      </c>
      <c r="S475" s="580" t="s">
        <v>7570</v>
      </c>
      <c r="T475" s="573">
        <f t="shared" si="88"/>
        <v>10</v>
      </c>
      <c r="U475" s="574"/>
      <c r="V475" s="715">
        <f t="shared" si="86"/>
        <v>10</v>
      </c>
      <c r="W475" s="573"/>
      <c r="X475" s="573"/>
      <c r="Y475" s="575"/>
      <c r="Z475" s="576"/>
      <c r="AA475" s="577"/>
      <c r="AB475" s="577"/>
      <c r="AC475" s="577"/>
      <c r="AD475" s="577"/>
      <c r="AE475" s="577"/>
      <c r="AF475" s="577"/>
      <c r="AG475" s="577"/>
      <c r="AH475" s="577"/>
      <c r="AI475" s="577"/>
      <c r="AJ475" s="577"/>
      <c r="AK475" s="577"/>
      <c r="AL475" s="577"/>
      <c r="AM475" s="577"/>
      <c r="AN475" s="577"/>
      <c r="AO475" s="577"/>
      <c r="AP475" s="577"/>
      <c r="AQ475" s="578"/>
      <c r="AR475" s="577"/>
      <c r="AS475" s="578"/>
      <c r="AT475" s="578"/>
      <c r="AU475" s="578"/>
      <c r="AV475" s="579"/>
      <c r="AW475" s="578"/>
      <c r="AX475" s="579"/>
    </row>
    <row r="476" spans="1:52" s="580" customFormat="1" ht="13.8" x14ac:dyDescent="0.25">
      <c r="A476" s="600">
        <v>41926</v>
      </c>
      <c r="B476" s="927" t="s">
        <v>7567</v>
      </c>
      <c r="C476" s="928" t="s">
        <v>403</v>
      </c>
      <c r="D476" s="581">
        <v>500</v>
      </c>
      <c r="E476" s="602" t="s">
        <v>37</v>
      </c>
      <c r="F476" s="582">
        <v>43759</v>
      </c>
      <c r="G476" s="583" t="s">
        <v>7564</v>
      </c>
      <c r="H476" s="583" t="s">
        <v>2301</v>
      </c>
      <c r="I476" s="584" t="s">
        <v>1945</v>
      </c>
      <c r="J476" s="585" t="s">
        <v>305</v>
      </c>
      <c r="K476" s="583">
        <v>-7.5</v>
      </c>
      <c r="L476" s="585"/>
      <c r="M476" s="583"/>
      <c r="N476" s="580" t="s">
        <v>7568</v>
      </c>
      <c r="O476" s="583">
        <v>2.9</v>
      </c>
      <c r="P476" s="580" t="s">
        <v>2150</v>
      </c>
      <c r="Q476" s="585"/>
      <c r="R476" s="580">
        <v>8</v>
      </c>
      <c r="S476" s="580" t="s">
        <v>7569</v>
      </c>
      <c r="T476" s="573">
        <f t="shared" si="88"/>
        <v>10</v>
      </c>
      <c r="U476" s="574"/>
      <c r="V476" s="715">
        <f t="shared" si="86"/>
        <v>10</v>
      </c>
      <c r="W476" s="573"/>
      <c r="X476" s="573"/>
      <c r="Y476" s="575"/>
      <c r="Z476" s="576"/>
      <c r="AA476" s="577"/>
      <c r="AB476" s="577"/>
      <c r="AC476" s="577"/>
      <c r="AD476" s="577"/>
      <c r="AE476" s="577"/>
      <c r="AF476" s="577"/>
      <c r="AG476" s="577"/>
      <c r="AH476" s="577"/>
      <c r="AI476" s="577"/>
      <c r="AJ476" s="577"/>
      <c r="AK476" s="577"/>
      <c r="AL476" s="577"/>
      <c r="AM476" s="577"/>
      <c r="AN476" s="577"/>
      <c r="AO476" s="577"/>
      <c r="AP476" s="577"/>
      <c r="AQ476" s="578"/>
      <c r="AR476" s="577"/>
      <c r="AS476" s="578"/>
      <c r="AT476" s="578"/>
      <c r="AU476" s="578"/>
      <c r="AV476" s="579"/>
      <c r="AW476" s="578"/>
      <c r="AX476" s="579"/>
    </row>
    <row r="477" spans="1:52" s="580" customFormat="1" ht="13.8" x14ac:dyDescent="0.25">
      <c r="A477" s="600">
        <v>41921</v>
      </c>
      <c r="B477" s="927" t="s">
        <v>7528</v>
      </c>
      <c r="C477" s="928" t="s">
        <v>949</v>
      </c>
      <c r="D477" s="581">
        <v>2250</v>
      </c>
      <c r="E477" s="602" t="s">
        <v>6118</v>
      </c>
      <c r="F477" s="582">
        <v>52886</v>
      </c>
      <c r="G477" s="583" t="s">
        <v>3743</v>
      </c>
      <c r="H477" s="583" t="s">
        <v>7529</v>
      </c>
      <c r="I477" s="584" t="s">
        <v>7530</v>
      </c>
      <c r="J477" s="585" t="s">
        <v>1838</v>
      </c>
      <c r="K477" s="583">
        <v>-21.25</v>
      </c>
      <c r="L477" s="585"/>
      <c r="M477" s="583"/>
      <c r="N477" s="580" t="s">
        <v>7531</v>
      </c>
      <c r="O477" s="583">
        <v>3.96</v>
      </c>
      <c r="P477" s="580" t="s">
        <v>1900</v>
      </c>
      <c r="Q477" s="585"/>
      <c r="R477" s="580">
        <v>10</v>
      </c>
      <c r="S477" s="580" t="s">
        <v>7547</v>
      </c>
      <c r="T477" s="573">
        <f t="shared" ref="T477:T490" si="89">MONTH(A477)</f>
        <v>10</v>
      </c>
      <c r="U477" s="574"/>
      <c r="V477" s="715">
        <f t="shared" si="86"/>
        <v>10</v>
      </c>
      <c r="W477" s="573"/>
      <c r="X477" s="573"/>
      <c r="Y477" s="575"/>
      <c r="Z477" s="576"/>
      <c r="AA477" s="577"/>
      <c r="AB477" s="577"/>
      <c r="AC477" s="577"/>
      <c r="AD477" s="577"/>
      <c r="AE477" s="577"/>
      <c r="AF477" s="577"/>
      <c r="AG477" s="577"/>
      <c r="AH477" s="577"/>
      <c r="AI477" s="577"/>
      <c r="AJ477" s="577"/>
      <c r="AK477" s="577"/>
      <c r="AL477" s="577"/>
      <c r="AM477" s="577"/>
      <c r="AN477" s="577"/>
      <c r="AO477" s="577"/>
      <c r="AP477" s="577"/>
      <c r="AQ477" s="578"/>
      <c r="AR477" s="577"/>
      <c r="AS477" s="578"/>
      <c r="AT477" s="578"/>
      <c r="AU477" s="578"/>
      <c r="AV477" s="579"/>
      <c r="AW477" s="578"/>
      <c r="AX477" s="579"/>
    </row>
    <row r="478" spans="1:52" s="580" customFormat="1" ht="13.8" x14ac:dyDescent="0.25">
      <c r="A478" s="600">
        <v>41921</v>
      </c>
      <c r="B478" s="927" t="s">
        <v>7532</v>
      </c>
      <c r="C478" s="928" t="s">
        <v>288</v>
      </c>
      <c r="D478" s="581">
        <v>750</v>
      </c>
      <c r="E478" s="602" t="s">
        <v>12</v>
      </c>
      <c r="F478" s="582">
        <v>43024</v>
      </c>
      <c r="G478" s="583" t="s">
        <v>7533</v>
      </c>
      <c r="H478" s="583" t="s">
        <v>695</v>
      </c>
      <c r="I478" s="584" t="s">
        <v>952</v>
      </c>
      <c r="J478" s="585" t="s">
        <v>191</v>
      </c>
      <c r="K478" s="583">
        <v>-7.5</v>
      </c>
      <c r="L478" s="585"/>
      <c r="M478" s="583"/>
      <c r="N478" s="580" t="s">
        <v>71</v>
      </c>
      <c r="O478" s="583">
        <v>2.67</v>
      </c>
      <c r="P478" s="580" t="s">
        <v>1900</v>
      </c>
      <c r="Q478" s="585"/>
      <c r="R478" s="580">
        <v>10</v>
      </c>
      <c r="S478" s="580" t="s">
        <v>7549</v>
      </c>
      <c r="T478" s="573">
        <f t="shared" si="89"/>
        <v>10</v>
      </c>
      <c r="U478" s="574"/>
      <c r="V478" s="715">
        <f t="shared" si="86"/>
        <v>10</v>
      </c>
      <c r="W478" s="573"/>
      <c r="X478" s="573"/>
      <c r="Y478" s="575"/>
      <c r="Z478" s="576"/>
      <c r="AA478" s="577"/>
      <c r="AB478" s="577"/>
      <c r="AC478" s="577"/>
      <c r="AD478" s="577"/>
      <c r="AE478" s="577"/>
      <c r="AF478" s="577"/>
      <c r="AG478" s="577"/>
      <c r="AH478" s="577"/>
      <c r="AI478" s="577"/>
      <c r="AJ478" s="577"/>
      <c r="AK478" s="577"/>
      <c r="AL478" s="577"/>
      <c r="AM478" s="577"/>
      <c r="AN478" s="577"/>
      <c r="AO478" s="577"/>
      <c r="AP478" s="577"/>
      <c r="AQ478" s="578"/>
      <c r="AR478" s="577"/>
      <c r="AS478" s="578"/>
      <c r="AT478" s="578"/>
      <c r="AU478" s="578"/>
      <c r="AV478" s="579"/>
      <c r="AW478" s="578"/>
      <c r="AX478" s="579"/>
    </row>
    <row r="479" spans="1:52" s="580" customFormat="1" ht="13.8" x14ac:dyDescent="0.25">
      <c r="A479" s="600">
        <v>41921</v>
      </c>
      <c r="B479" s="927" t="s">
        <v>7534</v>
      </c>
      <c r="C479" s="928" t="s">
        <v>288</v>
      </c>
      <c r="D479" s="581">
        <v>750</v>
      </c>
      <c r="E479" s="602" t="s">
        <v>37</v>
      </c>
      <c r="F479" s="582">
        <v>43754</v>
      </c>
      <c r="G479" s="583" t="s">
        <v>7533</v>
      </c>
      <c r="H479" s="583" t="s">
        <v>151</v>
      </c>
      <c r="I479" s="584" t="s">
        <v>626</v>
      </c>
      <c r="J479" s="585" t="s">
        <v>4115</v>
      </c>
      <c r="K479" s="583">
        <v>-10</v>
      </c>
      <c r="L479" s="585"/>
      <c r="M479" s="583"/>
      <c r="N479" s="580" t="s">
        <v>4850</v>
      </c>
      <c r="O479" s="583">
        <v>2.27</v>
      </c>
      <c r="P479" s="580" t="s">
        <v>2150</v>
      </c>
      <c r="Q479" s="585"/>
      <c r="R479" s="580">
        <v>8</v>
      </c>
      <c r="S479" s="580" t="s">
        <v>7548</v>
      </c>
      <c r="T479" s="573">
        <f t="shared" si="89"/>
        <v>10</v>
      </c>
      <c r="U479" s="574"/>
      <c r="V479" s="715">
        <f t="shared" si="86"/>
        <v>10</v>
      </c>
      <c r="W479" s="573"/>
      <c r="X479" s="573"/>
      <c r="Y479" s="575"/>
      <c r="Z479" s="576"/>
      <c r="AA479" s="577"/>
      <c r="AB479" s="577"/>
      <c r="AC479" s="577"/>
      <c r="AD479" s="577"/>
      <c r="AE479" s="577"/>
      <c r="AF479" s="577"/>
      <c r="AG479" s="577"/>
      <c r="AH479" s="577"/>
      <c r="AI479" s="577"/>
      <c r="AJ479" s="577"/>
      <c r="AK479" s="577"/>
      <c r="AL479" s="577"/>
      <c r="AM479" s="577"/>
      <c r="AN479" s="577"/>
      <c r="AO479" s="577"/>
      <c r="AP479" s="577"/>
      <c r="AQ479" s="578"/>
      <c r="AR479" s="577"/>
      <c r="AS479" s="578"/>
      <c r="AT479" s="578"/>
      <c r="AU479" s="578"/>
      <c r="AV479" s="579"/>
      <c r="AW479" s="578"/>
      <c r="AX479" s="579"/>
    </row>
    <row r="480" spans="1:52" s="580" customFormat="1" ht="13.8" x14ac:dyDescent="0.25">
      <c r="A480" s="600">
        <v>41921</v>
      </c>
      <c r="B480" s="927" t="s">
        <v>7535</v>
      </c>
      <c r="C480" s="928" t="s">
        <v>73</v>
      </c>
      <c r="D480" s="581">
        <v>300</v>
      </c>
      <c r="E480" s="602" t="s">
        <v>12</v>
      </c>
      <c r="F480" s="582">
        <v>43021</v>
      </c>
      <c r="G480" s="583" t="s">
        <v>7536</v>
      </c>
      <c r="H480" s="583" t="s">
        <v>2299</v>
      </c>
      <c r="I480" s="584" t="s">
        <v>3656</v>
      </c>
      <c r="J480" s="585" t="s">
        <v>5956</v>
      </c>
      <c r="K480" s="583">
        <v>-5.5</v>
      </c>
      <c r="L480" s="585"/>
      <c r="M480" s="583"/>
      <c r="N480" s="580" t="s">
        <v>2153</v>
      </c>
      <c r="O480" s="583">
        <v>1.58</v>
      </c>
      <c r="P480" s="580" t="s">
        <v>1903</v>
      </c>
      <c r="Q480" s="585" t="s">
        <v>7537</v>
      </c>
      <c r="R480" s="580">
        <v>8</v>
      </c>
      <c r="S480" s="580" t="s">
        <v>7550</v>
      </c>
      <c r="T480" s="573">
        <f t="shared" si="89"/>
        <v>10</v>
      </c>
      <c r="U480" s="574"/>
      <c r="V480" s="715">
        <f t="shared" si="86"/>
        <v>10</v>
      </c>
      <c r="W480" s="573"/>
      <c r="X480" s="573"/>
      <c r="Y480" s="575"/>
      <c r="Z480" s="576"/>
      <c r="AA480" s="577"/>
      <c r="AB480" s="577"/>
      <c r="AC480" s="577"/>
      <c r="AD480" s="577"/>
      <c r="AE480" s="577"/>
      <c r="AF480" s="577"/>
      <c r="AG480" s="577"/>
      <c r="AH480" s="577"/>
      <c r="AI480" s="577"/>
      <c r="AJ480" s="577"/>
      <c r="AK480" s="577"/>
      <c r="AL480" s="577"/>
      <c r="AM480" s="577"/>
      <c r="AN480" s="577"/>
      <c r="AO480" s="577"/>
      <c r="AP480" s="577"/>
      <c r="AQ480" s="578"/>
      <c r="AR480" s="577"/>
      <c r="AS480" s="578"/>
      <c r="AT480" s="578"/>
      <c r="AU480" s="578"/>
      <c r="AV480" s="579"/>
      <c r="AW480" s="578"/>
      <c r="AX480" s="579"/>
    </row>
    <row r="481" spans="1:50" s="580" customFormat="1" ht="13.8" x14ac:dyDescent="0.25">
      <c r="A481" s="600">
        <v>41921</v>
      </c>
      <c r="B481" s="927" t="s">
        <v>7538</v>
      </c>
      <c r="C481" s="928" t="s">
        <v>73</v>
      </c>
      <c r="D481" s="581">
        <v>1000</v>
      </c>
      <c r="E481" s="602" t="s">
        <v>12</v>
      </c>
      <c r="F481" s="582">
        <v>43021</v>
      </c>
      <c r="G481" s="583" t="s">
        <v>7536</v>
      </c>
      <c r="H481" s="583" t="s">
        <v>7539</v>
      </c>
      <c r="I481" s="584" t="s">
        <v>7540</v>
      </c>
      <c r="J481" s="585" t="s">
        <v>6226</v>
      </c>
      <c r="K481" s="583">
        <v>-5.5</v>
      </c>
      <c r="L481" s="585"/>
      <c r="M481" s="583"/>
      <c r="N481" s="580" t="s">
        <v>868</v>
      </c>
      <c r="O481" s="583">
        <v>1.4</v>
      </c>
      <c r="P481" s="580" t="s">
        <v>1903</v>
      </c>
      <c r="Q481" s="585" t="s">
        <v>7537</v>
      </c>
      <c r="R481" s="580">
        <v>8</v>
      </c>
      <c r="S481" s="580" t="s">
        <v>7551</v>
      </c>
      <c r="T481" s="573">
        <f t="shared" si="89"/>
        <v>10</v>
      </c>
      <c r="U481" s="574"/>
      <c r="V481" s="715">
        <f t="shared" ref="V481:V544" si="90">T481</f>
        <v>10</v>
      </c>
      <c r="W481" s="573"/>
      <c r="X481" s="573"/>
      <c r="Y481" s="575"/>
      <c r="Z481" s="576"/>
      <c r="AA481" s="577"/>
      <c r="AB481" s="577"/>
      <c r="AC481" s="577"/>
      <c r="AD481" s="577"/>
      <c r="AE481" s="577"/>
      <c r="AF481" s="577"/>
      <c r="AG481" s="577"/>
      <c r="AH481" s="577"/>
      <c r="AI481" s="577"/>
      <c r="AJ481" s="577"/>
      <c r="AK481" s="577"/>
      <c r="AL481" s="577"/>
      <c r="AM481" s="577"/>
      <c r="AN481" s="577"/>
      <c r="AO481" s="577"/>
      <c r="AP481" s="577"/>
      <c r="AQ481" s="578"/>
      <c r="AR481" s="577"/>
      <c r="AS481" s="578"/>
      <c r="AT481" s="578"/>
      <c r="AU481" s="578"/>
      <c r="AV481" s="579"/>
      <c r="AW481" s="578"/>
      <c r="AX481" s="579"/>
    </row>
    <row r="482" spans="1:50" s="580" customFormat="1" ht="13.8" x14ac:dyDescent="0.25">
      <c r="A482" s="600">
        <v>41921</v>
      </c>
      <c r="B482" s="927" t="s">
        <v>6370</v>
      </c>
      <c r="C482" s="928" t="s">
        <v>276</v>
      </c>
      <c r="D482" s="581">
        <v>750</v>
      </c>
      <c r="E482" s="602" t="s">
        <v>601</v>
      </c>
      <c r="F482" s="582">
        <v>52794</v>
      </c>
      <c r="G482" s="583" t="s">
        <v>7541</v>
      </c>
      <c r="H482" s="583" t="s">
        <v>7542</v>
      </c>
      <c r="I482" s="584" t="s">
        <v>5822</v>
      </c>
      <c r="J482" s="585" t="s">
        <v>7543</v>
      </c>
      <c r="K482" s="583">
        <v>-11.75</v>
      </c>
      <c r="L482" s="585"/>
      <c r="M482" s="583"/>
      <c r="N482" s="580" t="s">
        <v>71</v>
      </c>
      <c r="O482" s="583">
        <v>2.67</v>
      </c>
      <c r="P482" s="580" t="s">
        <v>1890</v>
      </c>
      <c r="Q482" s="585"/>
      <c r="R482" s="580">
        <v>5</v>
      </c>
      <c r="S482" s="580" t="s">
        <v>6442</v>
      </c>
      <c r="T482" s="573">
        <f t="shared" si="89"/>
        <v>10</v>
      </c>
      <c r="U482" s="574"/>
      <c r="V482" s="715">
        <f t="shared" si="90"/>
        <v>10</v>
      </c>
      <c r="W482" s="573"/>
      <c r="X482" s="573"/>
      <c r="Y482" s="575"/>
      <c r="Z482" s="576"/>
      <c r="AA482" s="577"/>
      <c r="AB482" s="577"/>
      <c r="AC482" s="577"/>
      <c r="AD482" s="577"/>
      <c r="AE482" s="577"/>
      <c r="AF482" s="577"/>
      <c r="AG482" s="577"/>
      <c r="AH482" s="577"/>
      <c r="AI482" s="577"/>
      <c r="AJ482" s="577"/>
      <c r="AK482" s="577"/>
      <c r="AL482" s="577"/>
      <c r="AM482" s="577"/>
      <c r="AN482" s="577"/>
      <c r="AO482" s="577"/>
      <c r="AP482" s="577"/>
      <c r="AQ482" s="578"/>
      <c r="AR482" s="577"/>
      <c r="AS482" s="578"/>
      <c r="AT482" s="578"/>
      <c r="AU482" s="578"/>
      <c r="AV482" s="579"/>
      <c r="AW482" s="578"/>
      <c r="AX482" s="579"/>
    </row>
    <row r="483" spans="1:50" s="580" customFormat="1" ht="13.8" x14ac:dyDescent="0.25">
      <c r="A483" s="600">
        <v>41919</v>
      </c>
      <c r="B483" s="927" t="s">
        <v>5034</v>
      </c>
      <c r="C483" s="928" t="s">
        <v>148</v>
      </c>
      <c r="D483" s="581">
        <v>500</v>
      </c>
      <c r="E483" s="602" t="s">
        <v>59</v>
      </c>
      <c r="F483" s="582">
        <v>45404</v>
      </c>
      <c r="G483" s="583" t="s">
        <v>4078</v>
      </c>
      <c r="H483" s="583" t="s">
        <v>569</v>
      </c>
      <c r="I483" s="584" t="s">
        <v>4088</v>
      </c>
      <c r="J483" s="585" t="s">
        <v>4089</v>
      </c>
      <c r="K483" s="583">
        <v>-7</v>
      </c>
      <c r="L483" s="585"/>
      <c r="M483" s="583"/>
      <c r="N483" s="580" t="s">
        <v>169</v>
      </c>
      <c r="O483" s="583">
        <v>2.2000000000000002</v>
      </c>
      <c r="P483" s="580" t="s">
        <v>2042</v>
      </c>
      <c r="Q483" s="585"/>
      <c r="R483" s="580">
        <v>6</v>
      </c>
      <c r="S483" s="580" t="s">
        <v>5071</v>
      </c>
      <c r="T483" s="573">
        <f t="shared" si="89"/>
        <v>10</v>
      </c>
      <c r="U483" s="574"/>
      <c r="V483" s="715">
        <f t="shared" si="90"/>
        <v>10</v>
      </c>
      <c r="W483" s="573"/>
      <c r="X483" s="573"/>
      <c r="Y483" s="575"/>
      <c r="Z483" s="576"/>
      <c r="AA483" s="577"/>
      <c r="AB483" s="577"/>
      <c r="AC483" s="577"/>
      <c r="AD483" s="577"/>
      <c r="AE483" s="577"/>
      <c r="AF483" s="577"/>
      <c r="AG483" s="577"/>
      <c r="AH483" s="577"/>
      <c r="AI483" s="577"/>
      <c r="AJ483" s="577"/>
      <c r="AK483" s="577"/>
      <c r="AL483" s="577"/>
      <c r="AM483" s="577"/>
      <c r="AN483" s="577"/>
      <c r="AO483" s="577"/>
      <c r="AP483" s="577"/>
      <c r="AQ483" s="578"/>
      <c r="AR483" s="577"/>
      <c r="AS483" s="578"/>
      <c r="AT483" s="578"/>
      <c r="AU483" s="578"/>
      <c r="AV483" s="579"/>
      <c r="AW483" s="578"/>
      <c r="AX483" s="579"/>
    </row>
    <row r="484" spans="1:50" s="580" customFormat="1" ht="13.8" x14ac:dyDescent="0.25">
      <c r="A484" s="600">
        <v>41918</v>
      </c>
      <c r="B484" s="927" t="s">
        <v>7487</v>
      </c>
      <c r="C484" s="928" t="s">
        <v>65</v>
      </c>
      <c r="D484" s="581">
        <v>250</v>
      </c>
      <c r="E484" s="602" t="s">
        <v>836</v>
      </c>
      <c r="F484" s="582">
        <v>52885</v>
      </c>
      <c r="G484" s="583" t="s">
        <v>7488</v>
      </c>
      <c r="H484" s="583" t="s">
        <v>597</v>
      </c>
      <c r="I484" s="584" t="s">
        <v>837</v>
      </c>
      <c r="J484" s="585" t="s">
        <v>6816</v>
      </c>
      <c r="K484" s="583">
        <v>-14.5</v>
      </c>
      <c r="L484" s="585"/>
      <c r="M484" s="583"/>
      <c r="N484" s="580" t="s">
        <v>3636</v>
      </c>
      <c r="O484" s="583">
        <v>4.8</v>
      </c>
      <c r="P484" s="580" t="s">
        <v>4228</v>
      </c>
      <c r="Q484" s="585"/>
      <c r="R484" s="580">
        <v>2</v>
      </c>
      <c r="S484" s="580" t="s">
        <v>7521</v>
      </c>
      <c r="T484" s="573">
        <f t="shared" si="89"/>
        <v>10</v>
      </c>
      <c r="U484" s="574"/>
      <c r="V484" s="715">
        <f t="shared" si="90"/>
        <v>10</v>
      </c>
      <c r="W484" s="573"/>
      <c r="X484" s="573"/>
      <c r="Y484" s="575"/>
      <c r="Z484" s="576"/>
      <c r="AA484" s="577"/>
      <c r="AB484" s="577"/>
      <c r="AC484" s="577"/>
      <c r="AD484" s="577"/>
      <c r="AE484" s="577"/>
      <c r="AF484" s="577"/>
      <c r="AG484" s="577"/>
      <c r="AH484" s="577"/>
      <c r="AI484" s="577"/>
      <c r="AJ484" s="577"/>
      <c r="AK484" s="577"/>
      <c r="AL484" s="577"/>
      <c r="AM484" s="577"/>
      <c r="AN484" s="577"/>
      <c r="AO484" s="577"/>
      <c r="AP484" s="577"/>
      <c r="AQ484" s="578"/>
      <c r="AR484" s="577"/>
      <c r="AS484" s="578"/>
      <c r="AT484" s="578"/>
      <c r="AU484" s="578"/>
      <c r="AV484" s="579"/>
      <c r="AW484" s="578"/>
      <c r="AX484" s="579"/>
    </row>
    <row r="485" spans="1:50" s="580" customFormat="1" ht="13.8" x14ac:dyDescent="0.25">
      <c r="A485" s="600">
        <v>41918</v>
      </c>
      <c r="B485" s="927" t="s">
        <v>7489</v>
      </c>
      <c r="C485" s="928" t="s">
        <v>949</v>
      </c>
      <c r="D485" s="581">
        <v>500</v>
      </c>
      <c r="E485" s="602" t="s">
        <v>836</v>
      </c>
      <c r="F485" s="582">
        <v>52885</v>
      </c>
      <c r="G485" s="583" t="s">
        <v>7490</v>
      </c>
      <c r="H485" s="583" t="s">
        <v>7242</v>
      </c>
      <c r="I485" s="584" t="s">
        <v>6564</v>
      </c>
      <c r="J485" s="585" t="s">
        <v>7491</v>
      </c>
      <c r="K485" s="583">
        <v>-12</v>
      </c>
      <c r="L485" s="585"/>
      <c r="M485" s="583"/>
      <c r="N485" s="580" t="s">
        <v>79</v>
      </c>
      <c r="O485" s="583">
        <v>2.5</v>
      </c>
      <c r="P485" s="580" t="s">
        <v>2092</v>
      </c>
      <c r="Q485" s="585"/>
      <c r="R485" s="580">
        <v>3</v>
      </c>
      <c r="S485" s="580" t="s">
        <v>7519</v>
      </c>
      <c r="T485" s="573">
        <f t="shared" si="89"/>
        <v>10</v>
      </c>
      <c r="U485" s="574"/>
      <c r="V485" s="715">
        <f t="shared" si="90"/>
        <v>10</v>
      </c>
      <c r="W485" s="573"/>
      <c r="X485" s="573"/>
      <c r="Y485" s="575"/>
      <c r="Z485" s="576"/>
      <c r="AA485" s="577"/>
      <c r="AB485" s="577"/>
      <c r="AC485" s="577"/>
      <c r="AD485" s="577"/>
      <c r="AE485" s="577"/>
      <c r="AF485" s="577"/>
      <c r="AG485" s="577"/>
      <c r="AH485" s="577"/>
      <c r="AI485" s="577"/>
      <c r="AJ485" s="577"/>
      <c r="AK485" s="577"/>
      <c r="AL485" s="577"/>
      <c r="AM485" s="577"/>
      <c r="AN485" s="577"/>
      <c r="AO485" s="577"/>
      <c r="AP485" s="577"/>
      <c r="AQ485" s="578"/>
      <c r="AR485" s="577"/>
      <c r="AS485" s="578"/>
      <c r="AT485" s="578"/>
      <c r="AU485" s="578"/>
      <c r="AV485" s="579"/>
      <c r="AW485" s="578"/>
      <c r="AX485" s="579"/>
    </row>
    <row r="486" spans="1:50" s="580" customFormat="1" ht="13.8" x14ac:dyDescent="0.25">
      <c r="A486" s="600">
        <v>41918</v>
      </c>
      <c r="B486" s="927" t="s">
        <v>7492</v>
      </c>
      <c r="C486" s="928" t="s">
        <v>218</v>
      </c>
      <c r="D486" s="581">
        <v>400</v>
      </c>
      <c r="E486" s="602" t="s">
        <v>224</v>
      </c>
      <c r="F486" s="582">
        <v>44484</v>
      </c>
      <c r="G486" s="583" t="s">
        <v>908</v>
      </c>
      <c r="H486" s="583" t="s">
        <v>90</v>
      </c>
      <c r="I486" s="584" t="s">
        <v>653</v>
      </c>
      <c r="J486" s="585" t="s">
        <v>370</v>
      </c>
      <c r="K486" s="583">
        <v>-12.5</v>
      </c>
      <c r="L486" s="585"/>
      <c r="M486" s="583"/>
      <c r="N486" s="580" t="s">
        <v>3756</v>
      </c>
      <c r="O486" s="583">
        <v>2.25</v>
      </c>
      <c r="P486" s="580" t="s">
        <v>2042</v>
      </c>
      <c r="Q486" s="585"/>
      <c r="R486" s="580">
        <v>6</v>
      </c>
      <c r="S486" s="580" t="s">
        <v>7520</v>
      </c>
      <c r="T486" s="573">
        <f t="shared" si="89"/>
        <v>10</v>
      </c>
      <c r="U486" s="574"/>
      <c r="V486" s="715">
        <f t="shared" si="90"/>
        <v>10</v>
      </c>
      <c r="W486" s="573"/>
      <c r="X486" s="573"/>
      <c r="Y486" s="575"/>
      <c r="Z486" s="576"/>
      <c r="AA486" s="577"/>
      <c r="AB486" s="577"/>
      <c r="AC486" s="577"/>
      <c r="AD486" s="577"/>
      <c r="AE486" s="577"/>
      <c r="AF486" s="577"/>
      <c r="AG486" s="577"/>
      <c r="AH486" s="577"/>
      <c r="AI486" s="577"/>
      <c r="AJ486" s="577"/>
      <c r="AK486" s="577"/>
      <c r="AL486" s="577"/>
      <c r="AM486" s="577"/>
      <c r="AN486" s="577"/>
      <c r="AO486" s="577"/>
      <c r="AP486" s="577"/>
      <c r="AQ486" s="578"/>
      <c r="AR486" s="577"/>
      <c r="AS486" s="578"/>
      <c r="AT486" s="578"/>
      <c r="AU486" s="578"/>
      <c r="AV486" s="579"/>
      <c r="AW486" s="578"/>
      <c r="AX486" s="579"/>
    </row>
    <row r="487" spans="1:50" s="580" customFormat="1" ht="13.8" x14ac:dyDescent="0.25">
      <c r="A487" s="600">
        <v>41918</v>
      </c>
      <c r="B487" s="927" t="s">
        <v>7493</v>
      </c>
      <c r="C487" s="928" t="s">
        <v>403</v>
      </c>
      <c r="D487" s="581">
        <v>1000</v>
      </c>
      <c r="E487" s="602" t="s">
        <v>853</v>
      </c>
      <c r="F487" s="582">
        <v>45658</v>
      </c>
      <c r="G487" s="583" t="s">
        <v>7494</v>
      </c>
      <c r="H487" s="583" t="s">
        <v>591</v>
      </c>
      <c r="I487" s="584" t="s">
        <v>4182</v>
      </c>
      <c r="J487" s="585" t="s">
        <v>325</v>
      </c>
      <c r="K487" s="583">
        <v>-20</v>
      </c>
      <c r="L487" s="585"/>
      <c r="M487" s="583"/>
      <c r="N487" s="580" t="s">
        <v>7495</v>
      </c>
      <c r="O487" s="583">
        <v>7.75</v>
      </c>
      <c r="P487" s="580" t="s">
        <v>7496</v>
      </c>
      <c r="Q487" s="585"/>
      <c r="R487" s="580">
        <v>4</v>
      </c>
      <c r="S487" s="580" t="s">
        <v>7512</v>
      </c>
      <c r="T487" s="573">
        <f t="shared" si="89"/>
        <v>10</v>
      </c>
      <c r="U487" s="574"/>
      <c r="V487" s="715">
        <f t="shared" si="90"/>
        <v>10</v>
      </c>
      <c r="W487" s="573"/>
      <c r="X487" s="573"/>
      <c r="Y487" s="575"/>
      <c r="Z487" s="576"/>
      <c r="AA487" s="577"/>
      <c r="AB487" s="577"/>
      <c r="AC487" s="577"/>
      <c r="AD487" s="577"/>
      <c r="AE487" s="577"/>
      <c r="AF487" s="577"/>
      <c r="AG487" s="577"/>
      <c r="AH487" s="577"/>
      <c r="AI487" s="577"/>
      <c r="AJ487" s="577"/>
      <c r="AK487" s="577"/>
      <c r="AL487" s="577"/>
      <c r="AM487" s="577"/>
      <c r="AN487" s="577"/>
      <c r="AO487" s="577"/>
      <c r="AP487" s="577"/>
      <c r="AQ487" s="578"/>
      <c r="AR487" s="577"/>
      <c r="AS487" s="578"/>
      <c r="AT487" s="578"/>
      <c r="AU487" s="578"/>
      <c r="AV487" s="579"/>
      <c r="AW487" s="578"/>
      <c r="AX487" s="579"/>
    </row>
    <row r="488" spans="1:50" s="580" customFormat="1" ht="13.8" x14ac:dyDescent="0.25">
      <c r="A488" s="600">
        <v>41918</v>
      </c>
      <c r="B488" s="927" t="s">
        <v>7497</v>
      </c>
      <c r="C488" s="928" t="s">
        <v>403</v>
      </c>
      <c r="D488" s="581">
        <v>1500</v>
      </c>
      <c r="E488" s="602" t="s">
        <v>601</v>
      </c>
      <c r="F488" s="582">
        <v>52775</v>
      </c>
      <c r="G488" s="583" t="s">
        <v>7494</v>
      </c>
      <c r="H488" s="583" t="s">
        <v>2168</v>
      </c>
      <c r="I488" s="584" t="s">
        <v>7498</v>
      </c>
      <c r="J488" s="585" t="s">
        <v>6001</v>
      </c>
      <c r="K488" s="583">
        <v>-15</v>
      </c>
      <c r="L488" s="585"/>
      <c r="M488" s="583"/>
      <c r="N488" s="580" t="s">
        <v>7499</v>
      </c>
      <c r="O488" s="583">
        <v>3.03</v>
      </c>
      <c r="P488" s="580" t="s">
        <v>1900</v>
      </c>
      <c r="Q488" s="585"/>
      <c r="R488" s="580">
        <v>10</v>
      </c>
      <c r="S488" s="580" t="s">
        <v>7513</v>
      </c>
      <c r="T488" s="573">
        <f t="shared" si="89"/>
        <v>10</v>
      </c>
      <c r="U488" s="574"/>
      <c r="V488" s="715">
        <f t="shared" si="90"/>
        <v>10</v>
      </c>
      <c r="W488" s="573"/>
      <c r="X488" s="573"/>
      <c r="Y488" s="575"/>
      <c r="Z488" s="576"/>
      <c r="AA488" s="577"/>
      <c r="AB488" s="577"/>
      <c r="AC488" s="577"/>
      <c r="AD488" s="577"/>
      <c r="AE488" s="577"/>
      <c r="AF488" s="577"/>
      <c r="AG488" s="577"/>
      <c r="AH488" s="577"/>
      <c r="AI488" s="577"/>
      <c r="AJ488" s="577"/>
      <c r="AK488" s="577"/>
      <c r="AL488" s="577"/>
      <c r="AM488" s="577"/>
      <c r="AN488" s="577"/>
      <c r="AO488" s="577"/>
      <c r="AP488" s="577"/>
      <c r="AQ488" s="578"/>
      <c r="AR488" s="577"/>
      <c r="AS488" s="578"/>
      <c r="AT488" s="578"/>
      <c r="AU488" s="578"/>
      <c r="AV488" s="579"/>
      <c r="AW488" s="578"/>
      <c r="AX488" s="579"/>
    </row>
    <row r="489" spans="1:50" s="580" customFormat="1" ht="13.8" x14ac:dyDescent="0.25">
      <c r="A489" s="600">
        <v>41918</v>
      </c>
      <c r="B489" s="927" t="s">
        <v>7505</v>
      </c>
      <c r="C489" s="928" t="s">
        <v>949</v>
      </c>
      <c r="D489" s="581">
        <v>75</v>
      </c>
      <c r="E489" s="602" t="s">
        <v>7506</v>
      </c>
      <c r="F489" s="582">
        <v>45231</v>
      </c>
      <c r="G489" s="583" t="s">
        <v>7507</v>
      </c>
      <c r="H489" s="583" t="s">
        <v>189</v>
      </c>
      <c r="I489" s="584" t="s">
        <v>414</v>
      </c>
      <c r="J489" s="585" t="s">
        <v>415</v>
      </c>
      <c r="K489" s="583">
        <v>-7</v>
      </c>
      <c r="L489" s="585"/>
      <c r="M489" s="583"/>
      <c r="N489" s="580" t="s">
        <v>6275</v>
      </c>
      <c r="O489" s="583">
        <v>2</v>
      </c>
      <c r="P489" s="580" t="s">
        <v>1937</v>
      </c>
      <c r="Q489" s="585"/>
      <c r="R489" s="580">
        <v>0</v>
      </c>
      <c r="S489" s="580" t="s">
        <v>7516</v>
      </c>
      <c r="T489" s="573">
        <f t="shared" si="89"/>
        <v>10</v>
      </c>
      <c r="U489" s="574"/>
      <c r="V489" s="715">
        <f t="shared" si="90"/>
        <v>10</v>
      </c>
      <c r="W489" s="573"/>
      <c r="X489" s="573"/>
      <c r="Y489" s="575"/>
      <c r="Z489" s="576"/>
      <c r="AA489" s="577"/>
      <c r="AB489" s="577"/>
      <c r="AC489" s="577"/>
      <c r="AD489" s="577"/>
      <c r="AE489" s="577"/>
      <c r="AF489" s="577"/>
      <c r="AG489" s="577"/>
      <c r="AH489" s="577"/>
      <c r="AI489" s="577"/>
      <c r="AJ489" s="577"/>
      <c r="AK489" s="577"/>
      <c r="AL489" s="577"/>
      <c r="AM489" s="577"/>
      <c r="AN489" s="577"/>
      <c r="AO489" s="577"/>
      <c r="AP489" s="577"/>
      <c r="AQ489" s="578"/>
      <c r="AR489" s="577"/>
      <c r="AS489" s="578"/>
      <c r="AT489" s="578"/>
      <c r="AU489" s="578"/>
      <c r="AV489" s="579"/>
      <c r="AW489" s="578"/>
      <c r="AX489" s="579"/>
    </row>
    <row r="490" spans="1:50" s="586" customFormat="1" ht="13.8" x14ac:dyDescent="0.25">
      <c r="A490" s="601">
        <v>41918</v>
      </c>
      <c r="B490" s="929" t="s">
        <v>7510</v>
      </c>
      <c r="C490" s="930" t="s">
        <v>218</v>
      </c>
      <c r="D490" s="587">
        <v>1000</v>
      </c>
      <c r="E490" s="603" t="s">
        <v>3793</v>
      </c>
      <c r="F490" s="588">
        <v>45579</v>
      </c>
      <c r="G490" s="589" t="s">
        <v>7511</v>
      </c>
      <c r="H490" s="589" t="s">
        <v>7439</v>
      </c>
      <c r="I490" s="590" t="s">
        <v>3770</v>
      </c>
      <c r="J490" s="591" t="s">
        <v>860</v>
      </c>
      <c r="K490" s="589">
        <v>-25</v>
      </c>
      <c r="L490" s="591"/>
      <c r="M490" s="589"/>
      <c r="N490" s="586" t="s">
        <v>885</v>
      </c>
      <c r="O490" s="589">
        <v>3.25</v>
      </c>
      <c r="P490" s="586" t="s">
        <v>2217</v>
      </c>
      <c r="Q490" s="591"/>
      <c r="R490" s="586">
        <v>-4</v>
      </c>
      <c r="S490" s="586" t="s">
        <v>7518</v>
      </c>
      <c r="T490" s="592">
        <f t="shared" si="89"/>
        <v>10</v>
      </c>
      <c r="U490" s="593"/>
      <c r="V490" s="715">
        <f t="shared" si="90"/>
        <v>10</v>
      </c>
      <c r="W490" s="592"/>
      <c r="X490" s="592"/>
      <c r="Y490" s="594"/>
      <c r="Z490" s="595"/>
      <c r="AA490" s="596"/>
      <c r="AB490" s="596"/>
      <c r="AC490" s="596"/>
      <c r="AD490" s="596"/>
      <c r="AE490" s="596"/>
      <c r="AF490" s="596"/>
      <c r="AG490" s="596"/>
      <c r="AH490" s="596"/>
      <c r="AI490" s="596"/>
      <c r="AJ490" s="596"/>
      <c r="AK490" s="596"/>
      <c r="AL490" s="596"/>
      <c r="AM490" s="596"/>
      <c r="AN490" s="596"/>
      <c r="AO490" s="596"/>
      <c r="AP490" s="596"/>
      <c r="AQ490" s="597"/>
      <c r="AR490" s="596"/>
      <c r="AS490" s="597"/>
      <c r="AT490" s="597"/>
      <c r="AU490" s="597"/>
      <c r="AV490" s="598"/>
      <c r="AW490" s="597"/>
      <c r="AX490" s="598"/>
    </row>
    <row r="491" spans="1:50" s="487" customFormat="1" x14ac:dyDescent="0.3">
      <c r="A491" s="534">
        <v>41914</v>
      </c>
      <c r="B491" s="931" t="s">
        <v>7413</v>
      </c>
      <c r="C491" s="931" t="s">
        <v>208</v>
      </c>
      <c r="D491" s="488">
        <v>800</v>
      </c>
      <c r="E491" s="487" t="s">
        <v>37</v>
      </c>
      <c r="F491" s="553">
        <v>43753</v>
      </c>
      <c r="G491" s="487" t="s">
        <v>3710</v>
      </c>
      <c r="H491" s="487" t="s">
        <v>151</v>
      </c>
      <c r="I491" s="535" t="s">
        <v>7209</v>
      </c>
      <c r="J491" s="536" t="s">
        <v>221</v>
      </c>
      <c r="K491" s="537">
        <v>-15</v>
      </c>
      <c r="L491" s="536"/>
      <c r="M491" s="537"/>
      <c r="N491" s="487" t="s">
        <v>4833</v>
      </c>
      <c r="O491" s="537">
        <v>4.375</v>
      </c>
      <c r="P491" s="487" t="s">
        <v>2274</v>
      </c>
      <c r="Q491" s="536"/>
      <c r="R491" s="487">
        <v>4</v>
      </c>
      <c r="S491" s="487" t="s">
        <v>7466</v>
      </c>
      <c r="T491" s="138">
        <f t="shared" ref="T491:T500" si="91">MONTH(A491)</f>
        <v>10</v>
      </c>
      <c r="U491" s="139"/>
      <c r="V491" s="715">
        <f t="shared" si="90"/>
        <v>10</v>
      </c>
      <c r="W491" s="138"/>
      <c r="X491" s="138"/>
      <c r="Y491" s="141"/>
      <c r="Z491" s="226"/>
      <c r="AA491" s="179"/>
      <c r="AB491" s="179"/>
      <c r="AC491" s="179"/>
      <c r="AD491" s="179"/>
      <c r="AE491" s="179"/>
      <c r="AF491" s="179"/>
      <c r="AG491" s="179"/>
      <c r="AH491" s="179"/>
      <c r="AI491" s="179"/>
      <c r="AJ491" s="179"/>
      <c r="AK491" s="179"/>
      <c r="AL491" s="179"/>
      <c r="AM491" s="179"/>
      <c r="AN491" s="179"/>
      <c r="AO491" s="179"/>
      <c r="AP491" s="179"/>
      <c r="AQ491" s="467"/>
      <c r="AR491" s="179"/>
      <c r="AS491" s="467"/>
      <c r="AT491" s="467"/>
      <c r="AU491" s="467"/>
      <c r="AV491" s="347"/>
      <c r="AW491" s="467"/>
      <c r="AX491" s="347"/>
    </row>
    <row r="492" spans="1:50" s="487" customFormat="1" x14ac:dyDescent="0.3">
      <c r="A492" s="534">
        <v>41914</v>
      </c>
      <c r="B492" s="931" t="s">
        <v>7414</v>
      </c>
      <c r="C492" s="931" t="s">
        <v>208</v>
      </c>
      <c r="D492" s="488">
        <v>1150</v>
      </c>
      <c r="E492" s="487" t="s">
        <v>853</v>
      </c>
      <c r="F492" s="553">
        <v>45703</v>
      </c>
      <c r="G492" s="487" t="s">
        <v>3710</v>
      </c>
      <c r="H492" s="487" t="s">
        <v>123</v>
      </c>
      <c r="I492" s="535" t="s">
        <v>7415</v>
      </c>
      <c r="J492" s="536" t="s">
        <v>718</v>
      </c>
      <c r="K492" s="537">
        <v>-15</v>
      </c>
      <c r="L492" s="536"/>
      <c r="M492" s="537"/>
      <c r="N492" s="487" t="s">
        <v>42</v>
      </c>
      <c r="O492" s="537">
        <v>3.39</v>
      </c>
      <c r="P492" s="487" t="s">
        <v>1937</v>
      </c>
      <c r="Q492" s="536"/>
      <c r="R492" s="487">
        <v>0</v>
      </c>
      <c r="S492" s="487" t="s">
        <v>7467</v>
      </c>
      <c r="T492" s="138">
        <f t="shared" si="91"/>
        <v>10</v>
      </c>
      <c r="U492" s="139"/>
      <c r="V492" s="715">
        <f t="shared" si="90"/>
        <v>10</v>
      </c>
      <c r="W492" s="138"/>
      <c r="X492" s="138"/>
      <c r="Y492" s="141"/>
      <c r="Z492" s="226"/>
      <c r="AA492" s="179"/>
      <c r="AB492" s="179"/>
      <c r="AC492" s="179"/>
      <c r="AD492" s="179"/>
      <c r="AE492" s="179"/>
      <c r="AF492" s="179"/>
      <c r="AG492" s="179"/>
      <c r="AH492" s="179"/>
      <c r="AI492" s="179"/>
      <c r="AJ492" s="179"/>
      <c r="AK492" s="179"/>
      <c r="AL492" s="179"/>
      <c r="AM492" s="179"/>
      <c r="AN492" s="179"/>
      <c r="AO492" s="179"/>
      <c r="AP492" s="179"/>
      <c r="AQ492" s="467"/>
      <c r="AR492" s="179"/>
      <c r="AS492" s="467"/>
      <c r="AT492" s="467"/>
      <c r="AU492" s="467"/>
      <c r="AV492" s="347"/>
      <c r="AW492" s="467"/>
      <c r="AX492" s="347"/>
    </row>
    <row r="493" spans="1:50" s="487" customFormat="1" x14ac:dyDescent="0.3">
      <c r="A493" s="534">
        <v>41914</v>
      </c>
      <c r="B493" s="931" t="s">
        <v>663</v>
      </c>
      <c r="C493" s="931" t="s">
        <v>208</v>
      </c>
      <c r="D493" s="488">
        <v>400</v>
      </c>
      <c r="E493" s="487" t="s">
        <v>601</v>
      </c>
      <c r="F493" s="553">
        <v>52671</v>
      </c>
      <c r="G493" s="487" t="s">
        <v>3710</v>
      </c>
      <c r="H493" s="487" t="s">
        <v>333</v>
      </c>
      <c r="I493" s="535" t="s">
        <v>7416</v>
      </c>
      <c r="J493" s="536" t="s">
        <v>321</v>
      </c>
      <c r="K493" s="537">
        <v>-10</v>
      </c>
      <c r="L493" s="536"/>
      <c r="M493" s="537"/>
      <c r="N493" s="487" t="s">
        <v>551</v>
      </c>
      <c r="O493" s="537">
        <v>6.25</v>
      </c>
      <c r="P493" s="487" t="s">
        <v>2092</v>
      </c>
      <c r="Q493" s="536"/>
      <c r="R493" s="487">
        <v>3</v>
      </c>
      <c r="S493" s="487" t="s">
        <v>7468</v>
      </c>
      <c r="T493" s="138">
        <f t="shared" si="91"/>
        <v>10</v>
      </c>
      <c r="U493" s="139"/>
      <c r="V493" s="715">
        <f t="shared" si="90"/>
        <v>10</v>
      </c>
      <c r="W493" s="138"/>
      <c r="X493" s="138"/>
      <c r="Y493" s="141"/>
      <c r="Z493" s="226"/>
      <c r="AA493" s="179"/>
      <c r="AB493" s="179"/>
      <c r="AC493" s="179"/>
      <c r="AD493" s="179"/>
      <c r="AE493" s="179"/>
      <c r="AF493" s="179"/>
      <c r="AG493" s="179"/>
      <c r="AH493" s="179"/>
      <c r="AI493" s="179"/>
      <c r="AJ493" s="179"/>
      <c r="AK493" s="179"/>
      <c r="AL493" s="179"/>
      <c r="AM493" s="179"/>
      <c r="AN493" s="179"/>
      <c r="AO493" s="179"/>
      <c r="AP493" s="179"/>
      <c r="AQ493" s="467"/>
      <c r="AR493" s="179"/>
      <c r="AS493" s="467"/>
      <c r="AT493" s="467"/>
      <c r="AU493" s="467"/>
      <c r="AV493" s="347"/>
      <c r="AW493" s="467"/>
      <c r="AX493" s="347"/>
    </row>
    <row r="494" spans="1:50" s="487" customFormat="1" x14ac:dyDescent="0.3">
      <c r="A494" s="534">
        <v>41914</v>
      </c>
      <c r="B494" s="931" t="s">
        <v>7417</v>
      </c>
      <c r="C494" s="931" t="s">
        <v>208</v>
      </c>
      <c r="D494" s="488">
        <v>400</v>
      </c>
      <c r="E494" s="487" t="s">
        <v>149</v>
      </c>
      <c r="F494" s="553">
        <v>56323</v>
      </c>
      <c r="G494" s="487" t="s">
        <v>3710</v>
      </c>
      <c r="H494" s="487" t="s">
        <v>825</v>
      </c>
      <c r="I494" s="535" t="s">
        <v>7418</v>
      </c>
      <c r="J494" s="536" t="s">
        <v>325</v>
      </c>
      <c r="K494" s="537"/>
      <c r="L494" s="536"/>
      <c r="M494" s="537"/>
      <c r="N494" s="487" t="s">
        <v>3748</v>
      </c>
      <c r="O494" s="537">
        <v>4</v>
      </c>
      <c r="P494" s="487" t="s">
        <v>7419</v>
      </c>
      <c r="Q494" s="536"/>
      <c r="R494" s="487">
        <v>0.5</v>
      </c>
      <c r="S494" s="487" t="s">
        <v>7469</v>
      </c>
      <c r="T494" s="138">
        <f t="shared" si="91"/>
        <v>10</v>
      </c>
      <c r="U494" s="139"/>
      <c r="V494" s="715">
        <f t="shared" si="90"/>
        <v>10</v>
      </c>
      <c r="W494" s="138"/>
      <c r="X494" s="138"/>
      <c r="Y494" s="141"/>
      <c r="Z494" s="226"/>
      <c r="AA494" s="179"/>
      <c r="AB494" s="179"/>
      <c r="AC494" s="179"/>
      <c r="AD494" s="179"/>
      <c r="AE494" s="179"/>
      <c r="AF494" s="179"/>
      <c r="AG494" s="179"/>
      <c r="AH494" s="179"/>
      <c r="AI494" s="179"/>
      <c r="AJ494" s="179"/>
      <c r="AK494" s="179"/>
      <c r="AL494" s="179"/>
      <c r="AM494" s="179"/>
      <c r="AN494" s="179"/>
      <c r="AO494" s="179"/>
      <c r="AP494" s="179"/>
      <c r="AQ494" s="467"/>
      <c r="AR494" s="179"/>
      <c r="AS494" s="467"/>
      <c r="AT494" s="467"/>
      <c r="AU494" s="467"/>
      <c r="AV494" s="347"/>
      <c r="AW494" s="467"/>
      <c r="AX494" s="347"/>
    </row>
    <row r="495" spans="1:50" s="487" customFormat="1" x14ac:dyDescent="0.3">
      <c r="A495" s="534">
        <v>41913</v>
      </c>
      <c r="B495" s="931" t="s">
        <v>7433</v>
      </c>
      <c r="C495" s="931" t="s">
        <v>121</v>
      </c>
      <c r="D495" s="488">
        <v>500</v>
      </c>
      <c r="E495" s="487" t="s">
        <v>7434</v>
      </c>
      <c r="F495" s="553">
        <v>20012</v>
      </c>
      <c r="G495" s="487" t="s">
        <v>7435</v>
      </c>
      <c r="H495" s="487" t="s">
        <v>7436</v>
      </c>
      <c r="I495" s="535" t="s">
        <v>2076</v>
      </c>
      <c r="J495" s="536" t="s">
        <v>1749</v>
      </c>
      <c r="K495" s="537">
        <v>-2.5</v>
      </c>
      <c r="L495" s="536"/>
      <c r="M495" s="537"/>
      <c r="N495" s="487" t="s">
        <v>7437</v>
      </c>
      <c r="O495" s="537">
        <v>3.33</v>
      </c>
      <c r="P495" s="487" t="s">
        <v>3405</v>
      </c>
      <c r="Q495" s="536"/>
      <c r="R495" s="487">
        <v>33</v>
      </c>
      <c r="S495" s="487" t="s">
        <v>7457</v>
      </c>
      <c r="T495" s="138">
        <f t="shared" si="91"/>
        <v>10</v>
      </c>
      <c r="U495" s="139"/>
      <c r="V495" s="715">
        <f t="shared" si="90"/>
        <v>10</v>
      </c>
      <c r="W495" s="138"/>
      <c r="X495" s="138"/>
      <c r="Y495" s="141"/>
      <c r="Z495" s="226"/>
      <c r="AA495" s="179"/>
      <c r="AB495" s="179"/>
      <c r="AC495" s="179"/>
      <c r="AD495" s="179"/>
      <c r="AE495" s="179"/>
      <c r="AF495" s="179"/>
      <c r="AG495" s="179"/>
      <c r="AH495" s="179"/>
      <c r="AI495" s="179"/>
      <c r="AJ495" s="179"/>
      <c r="AK495" s="179"/>
      <c r="AL495" s="179"/>
      <c r="AM495" s="179"/>
      <c r="AN495" s="179"/>
      <c r="AO495" s="179"/>
      <c r="AP495" s="179"/>
      <c r="AQ495" s="467"/>
      <c r="AR495" s="179"/>
      <c r="AS495" s="467"/>
      <c r="AT495" s="467"/>
      <c r="AU495" s="467"/>
      <c r="AV495" s="347"/>
      <c r="AW495" s="467"/>
      <c r="AX495" s="347"/>
    </row>
    <row r="496" spans="1:50" s="372" customFormat="1" ht="15" thickBot="1" x14ac:dyDescent="0.35">
      <c r="A496" s="371">
        <v>41913</v>
      </c>
      <c r="B496" s="419" t="s">
        <v>3048</v>
      </c>
      <c r="C496" s="419" t="s">
        <v>36</v>
      </c>
      <c r="D496" s="373">
        <v>300</v>
      </c>
      <c r="E496" s="372" t="s">
        <v>66</v>
      </c>
      <c r="F496" s="554">
        <v>45580</v>
      </c>
      <c r="G496" s="372" t="s">
        <v>7438</v>
      </c>
      <c r="H496" s="372" t="s">
        <v>7439</v>
      </c>
      <c r="I496" s="376" t="s">
        <v>7440</v>
      </c>
      <c r="J496" s="377" t="s">
        <v>7075</v>
      </c>
      <c r="K496" s="375">
        <v>0</v>
      </c>
      <c r="L496" s="377"/>
      <c r="M496" s="375"/>
      <c r="N496" s="372" t="s">
        <v>926</v>
      </c>
      <c r="O496" s="375">
        <v>1.5</v>
      </c>
      <c r="P496" s="372" t="s">
        <v>2336</v>
      </c>
      <c r="Q496" s="377"/>
      <c r="R496" s="372">
        <v>30</v>
      </c>
      <c r="S496" s="372" t="s">
        <v>7456</v>
      </c>
      <c r="T496" s="244">
        <f t="shared" si="91"/>
        <v>10</v>
      </c>
      <c r="U496" s="245"/>
      <c r="V496" s="715">
        <f t="shared" si="90"/>
        <v>10</v>
      </c>
      <c r="W496" s="244"/>
      <c r="X496" s="244"/>
      <c r="Y496" s="247"/>
      <c r="Z496" s="248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538"/>
      <c r="AR496" s="249"/>
      <c r="AS496" s="538"/>
      <c r="AT496" s="538"/>
      <c r="AU496" s="538"/>
      <c r="AV496" s="346"/>
      <c r="AW496" s="538"/>
      <c r="AX496" s="346"/>
    </row>
    <row r="497" spans="1:50" s="487" customFormat="1" x14ac:dyDescent="0.3">
      <c r="A497" s="534">
        <v>41912</v>
      </c>
      <c r="B497" s="931" t="s">
        <v>7441</v>
      </c>
      <c r="C497" s="931" t="s">
        <v>7442</v>
      </c>
      <c r="D497" s="488">
        <v>250</v>
      </c>
      <c r="E497" s="487" t="s">
        <v>66</v>
      </c>
      <c r="F497" s="553">
        <v>45565</v>
      </c>
      <c r="G497" s="537" t="s">
        <v>7443</v>
      </c>
      <c r="H497" s="537" t="s">
        <v>160</v>
      </c>
      <c r="I497" s="535" t="s">
        <v>3764</v>
      </c>
      <c r="J497" s="536" t="s">
        <v>216</v>
      </c>
      <c r="K497" s="537">
        <v>-25</v>
      </c>
      <c r="L497" s="536"/>
      <c r="M497" s="537"/>
      <c r="N497" s="487" t="s">
        <v>382</v>
      </c>
      <c r="O497" s="537">
        <v>6</v>
      </c>
      <c r="P497" s="487" t="s">
        <v>2107</v>
      </c>
      <c r="Q497" s="536"/>
      <c r="R497" s="487">
        <v>15</v>
      </c>
      <c r="S497" s="487" t="s">
        <v>7455</v>
      </c>
      <c r="T497" s="138">
        <f t="shared" si="91"/>
        <v>9</v>
      </c>
      <c r="U497" s="139"/>
      <c r="V497" s="715">
        <f t="shared" si="90"/>
        <v>9</v>
      </c>
      <c r="W497" s="138"/>
      <c r="X497" s="138"/>
      <c r="Y497" s="141"/>
      <c r="Z497" s="226"/>
      <c r="AA497" s="179"/>
      <c r="AB497" s="179"/>
      <c r="AC497" s="179"/>
      <c r="AD497" s="179"/>
      <c r="AE497" s="179"/>
      <c r="AF497" s="179"/>
      <c r="AG497" s="179"/>
      <c r="AH497" s="179"/>
      <c r="AI497" s="179"/>
      <c r="AJ497" s="179"/>
      <c r="AK497" s="179"/>
      <c r="AL497" s="179"/>
      <c r="AM497" s="179"/>
      <c r="AN497" s="179"/>
      <c r="AO497" s="179"/>
      <c r="AP497" s="179"/>
      <c r="AQ497" s="467"/>
      <c r="AR497" s="179"/>
      <c r="AS497" s="467"/>
      <c r="AT497" s="467"/>
      <c r="AU497" s="467"/>
      <c r="AV497" s="347"/>
      <c r="AW497" s="467"/>
      <c r="AX497" s="347"/>
    </row>
    <row r="498" spans="1:50" s="487" customFormat="1" x14ac:dyDescent="0.3">
      <c r="A498" s="534">
        <v>41912</v>
      </c>
      <c r="B498" s="931" t="s">
        <v>7444</v>
      </c>
      <c r="C498" s="931" t="s">
        <v>7442</v>
      </c>
      <c r="D498" s="488">
        <v>250</v>
      </c>
      <c r="E498" s="487" t="s">
        <v>117</v>
      </c>
      <c r="F498" s="553">
        <v>52870</v>
      </c>
      <c r="G498" s="537" t="s">
        <v>7443</v>
      </c>
      <c r="H498" s="537" t="s">
        <v>204</v>
      </c>
      <c r="I498" s="535" t="s">
        <v>7445</v>
      </c>
      <c r="J498" s="536" t="s">
        <v>3784</v>
      </c>
      <c r="K498" s="537">
        <v>-17.5</v>
      </c>
      <c r="L498" s="536"/>
      <c r="M498" s="537"/>
      <c r="N498" s="487" t="s">
        <v>3808</v>
      </c>
      <c r="O498" s="537">
        <v>4</v>
      </c>
      <c r="P498" s="487" t="s">
        <v>2107</v>
      </c>
      <c r="Q498" s="536"/>
      <c r="R498" s="487">
        <v>15</v>
      </c>
      <c r="S498" s="487" t="s">
        <v>7455</v>
      </c>
      <c r="T498" s="138">
        <f t="shared" si="91"/>
        <v>9</v>
      </c>
      <c r="U498" s="139"/>
      <c r="V498" s="715">
        <f t="shared" si="90"/>
        <v>9</v>
      </c>
      <c r="W498" s="138"/>
      <c r="X498" s="138"/>
      <c r="Y498" s="141"/>
      <c r="Z498" s="226"/>
      <c r="AA498" s="179"/>
      <c r="AB498" s="179"/>
      <c r="AC498" s="179"/>
      <c r="AD498" s="179"/>
      <c r="AE498" s="179"/>
      <c r="AF498" s="179"/>
      <c r="AG498" s="179"/>
      <c r="AH498" s="179"/>
      <c r="AI498" s="179"/>
      <c r="AJ498" s="179"/>
      <c r="AK498" s="179"/>
      <c r="AL498" s="179"/>
      <c r="AM498" s="179"/>
      <c r="AN498" s="179"/>
      <c r="AO498" s="179"/>
      <c r="AP498" s="179"/>
      <c r="AQ498" s="467"/>
      <c r="AR498" s="179"/>
      <c r="AS498" s="467"/>
      <c r="AT498" s="467"/>
      <c r="AU498" s="467"/>
      <c r="AV498" s="347"/>
      <c r="AW498" s="467"/>
      <c r="AX498" s="347"/>
    </row>
    <row r="499" spans="1:50" s="487" customFormat="1" x14ac:dyDescent="0.3">
      <c r="A499" s="534">
        <v>41912</v>
      </c>
      <c r="B499" s="931" t="s">
        <v>7446</v>
      </c>
      <c r="C499" s="931" t="s">
        <v>600</v>
      </c>
      <c r="D499" s="488">
        <v>800</v>
      </c>
      <c r="E499" s="487" t="s">
        <v>66</v>
      </c>
      <c r="F499" s="553">
        <v>45572</v>
      </c>
      <c r="G499" s="537" t="s">
        <v>7101</v>
      </c>
      <c r="H499" s="537" t="s">
        <v>123</v>
      </c>
      <c r="I499" s="535" t="s">
        <v>4257</v>
      </c>
      <c r="J499" s="536" t="s">
        <v>718</v>
      </c>
      <c r="K499" s="537">
        <v>-15</v>
      </c>
      <c r="L499" s="536"/>
      <c r="M499" s="537"/>
      <c r="N499" s="487" t="s">
        <v>714</v>
      </c>
      <c r="O499" s="537">
        <v>3.5</v>
      </c>
      <c r="P499" s="487" t="s">
        <v>1912</v>
      </c>
      <c r="Q499" s="536"/>
      <c r="R499" s="487">
        <v>11</v>
      </c>
      <c r="S499" s="487" t="s">
        <v>7453</v>
      </c>
      <c r="T499" s="138">
        <f t="shared" si="91"/>
        <v>9</v>
      </c>
      <c r="U499" s="139"/>
      <c r="V499" s="715">
        <f t="shared" si="90"/>
        <v>9</v>
      </c>
      <c r="W499" s="138"/>
      <c r="X499" s="138"/>
      <c r="Y499" s="141"/>
      <c r="Z499" s="226"/>
      <c r="AA499" s="179"/>
      <c r="AB499" s="179"/>
      <c r="AC499" s="179"/>
      <c r="AD499" s="179"/>
      <c r="AE499" s="179"/>
      <c r="AF499" s="179"/>
      <c r="AG499" s="179"/>
      <c r="AH499" s="179"/>
      <c r="AI499" s="179"/>
      <c r="AJ499" s="179"/>
      <c r="AK499" s="179"/>
      <c r="AL499" s="179"/>
      <c r="AM499" s="179"/>
      <c r="AN499" s="179"/>
      <c r="AO499" s="179"/>
      <c r="AP499" s="179"/>
      <c r="AQ499" s="467"/>
      <c r="AR499" s="179"/>
      <c r="AS499" s="467"/>
      <c r="AT499" s="467"/>
      <c r="AU499" s="467"/>
      <c r="AV499" s="347"/>
      <c r="AW499" s="467"/>
      <c r="AX499" s="347"/>
    </row>
    <row r="500" spans="1:50" s="487" customFormat="1" x14ac:dyDescent="0.3">
      <c r="A500" s="534">
        <v>41912</v>
      </c>
      <c r="B500" s="931" t="s">
        <v>7446</v>
      </c>
      <c r="C500" s="931" t="s">
        <v>600</v>
      </c>
      <c r="D500" s="488">
        <v>300</v>
      </c>
      <c r="E500" s="487" t="s">
        <v>117</v>
      </c>
      <c r="F500" s="553">
        <v>52877</v>
      </c>
      <c r="G500" s="537" t="s">
        <v>7101</v>
      </c>
      <c r="H500" s="537" t="s">
        <v>244</v>
      </c>
      <c r="I500" s="535" t="s">
        <v>4169</v>
      </c>
      <c r="J500" s="536" t="s">
        <v>665</v>
      </c>
      <c r="K500" s="537">
        <v>-20</v>
      </c>
      <c r="L500" s="536"/>
      <c r="M500" s="537"/>
      <c r="N500" s="487" t="s">
        <v>4057</v>
      </c>
      <c r="O500" s="537">
        <v>4.3</v>
      </c>
      <c r="P500" s="487" t="s">
        <v>7447</v>
      </c>
      <c r="Q500" s="536"/>
      <c r="R500" s="487">
        <v>8.5</v>
      </c>
      <c r="S500" s="487" t="s">
        <v>7454</v>
      </c>
      <c r="T500" s="138">
        <f t="shared" si="91"/>
        <v>9</v>
      </c>
      <c r="U500" s="139"/>
      <c r="V500" s="715">
        <f t="shared" si="90"/>
        <v>9</v>
      </c>
      <c r="W500" s="138"/>
      <c r="X500" s="138"/>
      <c r="Y500" s="141"/>
      <c r="Z500" s="226"/>
      <c r="AA500" s="179"/>
      <c r="AB500" s="179"/>
      <c r="AC500" s="179"/>
      <c r="AD500" s="179"/>
      <c r="AE500" s="179"/>
      <c r="AF500" s="179"/>
      <c r="AG500" s="179"/>
      <c r="AH500" s="179"/>
      <c r="AI500" s="179"/>
      <c r="AJ500" s="179"/>
      <c r="AK500" s="179"/>
      <c r="AL500" s="179"/>
      <c r="AM500" s="179"/>
      <c r="AN500" s="179"/>
      <c r="AO500" s="179"/>
      <c r="AP500" s="179"/>
      <c r="AQ500" s="467"/>
      <c r="AR500" s="179"/>
      <c r="AS500" s="467"/>
      <c r="AT500" s="467"/>
      <c r="AU500" s="467"/>
      <c r="AV500" s="347"/>
      <c r="AW500" s="467"/>
      <c r="AX500" s="347"/>
    </row>
    <row r="501" spans="1:50" s="347" customFormat="1" x14ac:dyDescent="0.3">
      <c r="A501" s="438">
        <v>41906</v>
      </c>
      <c r="B501" s="932" t="s">
        <v>7309</v>
      </c>
      <c r="C501" s="933" t="s">
        <v>218</v>
      </c>
      <c r="D501" s="350">
        <v>500</v>
      </c>
      <c r="E501" s="347" t="s">
        <v>12</v>
      </c>
      <c r="F501" s="439">
        <v>43007</v>
      </c>
      <c r="G501" s="347" t="s">
        <v>7310</v>
      </c>
      <c r="H501" s="352" t="s">
        <v>189</v>
      </c>
      <c r="I501" s="353" t="s">
        <v>802</v>
      </c>
      <c r="J501" s="354" t="s">
        <v>301</v>
      </c>
      <c r="K501" s="355">
        <v>-20</v>
      </c>
      <c r="L501" s="354"/>
      <c r="M501" s="355"/>
      <c r="N501" s="354" t="s">
        <v>2531</v>
      </c>
      <c r="O501" s="355">
        <v>3.7</v>
      </c>
      <c r="P501" s="440" t="s">
        <v>3843</v>
      </c>
      <c r="Q501" s="441" t="s">
        <v>3411</v>
      </c>
      <c r="R501" s="352">
        <v>-2.25</v>
      </c>
      <c r="S501" s="184" t="s">
        <v>7378</v>
      </c>
      <c r="T501" s="138">
        <f t="shared" ref="T501:T530" si="92">MONTH(A501)</f>
        <v>9</v>
      </c>
      <c r="U501" s="139"/>
      <c r="V501" s="715">
        <f t="shared" si="90"/>
        <v>9</v>
      </c>
      <c r="W501" s="138"/>
      <c r="X501" s="138"/>
      <c r="Y501" s="141"/>
      <c r="Z501" s="226"/>
      <c r="AA501" s="179"/>
      <c r="AB501" s="179"/>
      <c r="AC501" s="179"/>
      <c r="AD501" s="179"/>
      <c r="AE501" s="179"/>
      <c r="AF501" s="179"/>
      <c r="AG501" s="179"/>
      <c r="AH501" s="179"/>
      <c r="AI501" s="179"/>
      <c r="AJ501" s="179"/>
      <c r="AK501" s="179"/>
      <c r="AL501" s="179"/>
      <c r="AM501" s="179"/>
      <c r="AN501" s="179"/>
      <c r="AO501" s="179"/>
      <c r="AP501" s="179"/>
      <c r="AQ501" s="467"/>
      <c r="AR501" s="179"/>
      <c r="AS501" s="467"/>
      <c r="AT501" s="467"/>
      <c r="AU501" s="467"/>
      <c r="AW501" s="467"/>
    </row>
    <row r="502" spans="1:50" s="347" customFormat="1" x14ac:dyDescent="0.3">
      <c r="A502" s="438">
        <v>41906</v>
      </c>
      <c r="B502" s="932" t="s">
        <v>7311</v>
      </c>
      <c r="C502" s="933" t="s">
        <v>218</v>
      </c>
      <c r="D502" s="350">
        <v>500</v>
      </c>
      <c r="E502" s="347" t="s">
        <v>37</v>
      </c>
      <c r="F502" s="439">
        <v>43007</v>
      </c>
      <c r="G502" s="347" t="s">
        <v>7310</v>
      </c>
      <c r="H502" s="352" t="s">
        <v>7312</v>
      </c>
      <c r="I502" s="353" t="s">
        <v>3849</v>
      </c>
      <c r="J502" s="354" t="s">
        <v>4247</v>
      </c>
      <c r="K502" s="355">
        <v>-20</v>
      </c>
      <c r="L502" s="354"/>
      <c r="M502" s="355"/>
      <c r="N502" s="354" t="s">
        <v>4612</v>
      </c>
      <c r="O502" s="355">
        <v>5</v>
      </c>
      <c r="P502" s="440" t="s">
        <v>3843</v>
      </c>
      <c r="Q502" s="441" t="s">
        <v>3411</v>
      </c>
      <c r="R502" s="352">
        <v>-2.25</v>
      </c>
      <c r="S502" s="184" t="s">
        <v>7379</v>
      </c>
      <c r="T502" s="138">
        <f t="shared" si="92"/>
        <v>9</v>
      </c>
      <c r="U502" s="139"/>
      <c r="V502" s="715">
        <f t="shared" si="90"/>
        <v>9</v>
      </c>
      <c r="W502" s="138"/>
      <c r="X502" s="138"/>
      <c r="Y502" s="141"/>
      <c r="Z502" s="226"/>
      <c r="AA502" s="179"/>
      <c r="AB502" s="179"/>
      <c r="AC502" s="179"/>
      <c r="AD502" s="179"/>
      <c r="AE502" s="179"/>
      <c r="AF502" s="179"/>
      <c r="AG502" s="179"/>
      <c r="AH502" s="179"/>
      <c r="AI502" s="179"/>
      <c r="AJ502" s="179"/>
      <c r="AK502" s="179"/>
      <c r="AL502" s="179"/>
      <c r="AM502" s="179"/>
      <c r="AN502" s="179"/>
      <c r="AO502" s="179"/>
      <c r="AP502" s="179"/>
      <c r="AQ502" s="467"/>
      <c r="AR502" s="179"/>
      <c r="AS502" s="467"/>
      <c r="AT502" s="467"/>
      <c r="AU502" s="467"/>
      <c r="AW502" s="467"/>
    </row>
    <row r="503" spans="1:50" s="347" customFormat="1" x14ac:dyDescent="0.3">
      <c r="A503" s="438">
        <v>41906</v>
      </c>
      <c r="B503" s="932" t="s">
        <v>4541</v>
      </c>
      <c r="C503" s="933" t="s">
        <v>127</v>
      </c>
      <c r="D503" s="350">
        <v>250</v>
      </c>
      <c r="E503" s="347" t="s">
        <v>12</v>
      </c>
      <c r="F503" s="439">
        <v>43007</v>
      </c>
      <c r="G503" s="347" t="s">
        <v>7313</v>
      </c>
      <c r="H503" s="352" t="s">
        <v>2299</v>
      </c>
      <c r="I503" s="353" t="s">
        <v>3656</v>
      </c>
      <c r="J503" s="354" t="s">
        <v>406</v>
      </c>
      <c r="K503" s="355">
        <v>-2.5</v>
      </c>
      <c r="L503" s="354"/>
      <c r="M503" s="355"/>
      <c r="N503" s="354" t="s">
        <v>3744</v>
      </c>
      <c r="O503" s="355">
        <v>1.4</v>
      </c>
      <c r="P503" s="440" t="s">
        <v>1933</v>
      </c>
      <c r="Q503" s="441"/>
      <c r="R503" s="352">
        <v>7</v>
      </c>
      <c r="S503" s="184" t="s">
        <v>7380</v>
      </c>
      <c r="T503" s="138">
        <f t="shared" si="92"/>
        <v>9</v>
      </c>
      <c r="U503" s="139"/>
      <c r="V503" s="715">
        <f t="shared" si="90"/>
        <v>9</v>
      </c>
      <c r="W503" s="138"/>
      <c r="X503" s="138"/>
      <c r="Y503" s="141"/>
      <c r="Z503" s="226"/>
      <c r="AA503" s="179"/>
      <c r="AB503" s="179"/>
      <c r="AC503" s="179"/>
      <c r="AD503" s="179"/>
      <c r="AE503" s="179"/>
      <c r="AF503" s="179"/>
      <c r="AG503" s="179"/>
      <c r="AH503" s="179"/>
      <c r="AI503" s="179"/>
      <c r="AJ503" s="179"/>
      <c r="AK503" s="179"/>
      <c r="AL503" s="179"/>
      <c r="AM503" s="179"/>
      <c r="AN503" s="179"/>
      <c r="AO503" s="179"/>
      <c r="AP503" s="179"/>
      <c r="AQ503" s="467"/>
      <c r="AR503" s="179"/>
      <c r="AS503" s="467"/>
      <c r="AT503" s="467"/>
      <c r="AU503" s="467"/>
      <c r="AW503" s="467"/>
    </row>
    <row r="504" spans="1:50" s="347" customFormat="1" x14ac:dyDescent="0.3">
      <c r="A504" s="438">
        <v>41906</v>
      </c>
      <c r="B504" s="932" t="s">
        <v>7314</v>
      </c>
      <c r="C504" s="933" t="s">
        <v>127</v>
      </c>
      <c r="D504" s="350">
        <v>500</v>
      </c>
      <c r="E504" s="347" t="s">
        <v>12</v>
      </c>
      <c r="F504" s="439">
        <v>43007</v>
      </c>
      <c r="G504" s="347" t="s">
        <v>7313</v>
      </c>
      <c r="H504" s="352" t="s">
        <v>2298</v>
      </c>
      <c r="I504" s="353" t="s">
        <v>802</v>
      </c>
      <c r="J504" s="354" t="s">
        <v>7224</v>
      </c>
      <c r="K504" s="355">
        <v>-2.5</v>
      </c>
      <c r="L504" s="354"/>
      <c r="M504" s="355"/>
      <c r="N504" s="354" t="s">
        <v>618</v>
      </c>
      <c r="O504" s="355">
        <v>1.5</v>
      </c>
      <c r="P504" s="440" t="s">
        <v>1933</v>
      </c>
      <c r="Q504" s="441"/>
      <c r="R504" s="352">
        <v>7</v>
      </c>
      <c r="S504" s="184" t="s">
        <v>7381</v>
      </c>
      <c r="T504" s="138">
        <f t="shared" si="92"/>
        <v>9</v>
      </c>
      <c r="U504" s="139"/>
      <c r="V504" s="715">
        <f t="shared" si="90"/>
        <v>9</v>
      </c>
      <c r="W504" s="138"/>
      <c r="X504" s="138"/>
      <c r="Y504" s="141"/>
      <c r="Z504" s="226"/>
      <c r="AA504" s="179"/>
      <c r="AB504" s="179"/>
      <c r="AC504" s="179"/>
      <c r="AD504" s="179"/>
      <c r="AE504" s="179"/>
      <c r="AF504" s="179"/>
      <c r="AG504" s="179"/>
      <c r="AH504" s="179"/>
      <c r="AI504" s="179"/>
      <c r="AJ504" s="179"/>
      <c r="AK504" s="179"/>
      <c r="AL504" s="179"/>
      <c r="AM504" s="179"/>
      <c r="AN504" s="179"/>
      <c r="AO504" s="179"/>
      <c r="AP504" s="179"/>
      <c r="AQ504" s="467"/>
      <c r="AR504" s="179"/>
      <c r="AS504" s="467"/>
      <c r="AT504" s="467"/>
      <c r="AU504" s="467"/>
      <c r="AW504" s="467"/>
    </row>
    <row r="505" spans="1:50" s="347" customFormat="1" x14ac:dyDescent="0.3">
      <c r="A505" s="438">
        <v>41906</v>
      </c>
      <c r="B505" s="932" t="s">
        <v>7320</v>
      </c>
      <c r="C505" s="933" t="s">
        <v>218</v>
      </c>
      <c r="D505" s="350">
        <v>400</v>
      </c>
      <c r="E505" s="347" t="s">
        <v>12</v>
      </c>
      <c r="F505" s="439">
        <v>43007</v>
      </c>
      <c r="G505" s="347" t="s">
        <v>7321</v>
      </c>
      <c r="H505" s="352" t="s">
        <v>7221</v>
      </c>
      <c r="I505" s="353" t="s">
        <v>3849</v>
      </c>
      <c r="J505" s="354" t="s">
        <v>4247</v>
      </c>
      <c r="K505" s="355">
        <v>-12.5</v>
      </c>
      <c r="L505" s="354"/>
      <c r="M505" s="355"/>
      <c r="N505" s="354" t="s">
        <v>382</v>
      </c>
      <c r="O505" s="355">
        <v>3.75</v>
      </c>
      <c r="P505" s="440" t="s">
        <v>2150</v>
      </c>
      <c r="Q505" s="441"/>
      <c r="R505" s="352">
        <v>8</v>
      </c>
      <c r="S505" s="184" t="s">
        <v>7383</v>
      </c>
      <c r="T505" s="138">
        <f t="shared" si="92"/>
        <v>9</v>
      </c>
      <c r="U505" s="139"/>
      <c r="V505" s="715">
        <f t="shared" si="90"/>
        <v>9</v>
      </c>
      <c r="W505" s="138"/>
      <c r="X505" s="138"/>
      <c r="Y505" s="141"/>
      <c r="Z505" s="226"/>
      <c r="AA505" s="179"/>
      <c r="AB505" s="179"/>
      <c r="AC505" s="179"/>
      <c r="AD505" s="179"/>
      <c r="AE505" s="179"/>
      <c r="AF505" s="179"/>
      <c r="AG505" s="179"/>
      <c r="AH505" s="179"/>
      <c r="AI505" s="179"/>
      <c r="AJ505" s="179"/>
      <c r="AK505" s="179"/>
      <c r="AL505" s="179"/>
      <c r="AM505" s="179"/>
      <c r="AN505" s="179"/>
      <c r="AO505" s="179"/>
      <c r="AP505" s="179"/>
      <c r="AQ505" s="467"/>
      <c r="AR505" s="179"/>
      <c r="AS505" s="467"/>
      <c r="AT505" s="467"/>
      <c r="AU505" s="467"/>
      <c r="AW505" s="467"/>
    </row>
    <row r="506" spans="1:50" s="347" customFormat="1" x14ac:dyDescent="0.3">
      <c r="A506" s="438">
        <v>41906</v>
      </c>
      <c r="B506" s="932" t="s">
        <v>7322</v>
      </c>
      <c r="C506" s="933" t="s">
        <v>218</v>
      </c>
      <c r="D506" s="350">
        <v>600</v>
      </c>
      <c r="E506" s="347" t="s">
        <v>37</v>
      </c>
      <c r="F506" s="439">
        <v>43737</v>
      </c>
      <c r="G506" s="347" t="s">
        <v>7321</v>
      </c>
      <c r="H506" s="352" t="s">
        <v>160</v>
      </c>
      <c r="I506" s="353" t="s">
        <v>805</v>
      </c>
      <c r="J506" s="354" t="s">
        <v>152</v>
      </c>
      <c r="K506" s="355">
        <v>-12.5</v>
      </c>
      <c r="L506" s="354"/>
      <c r="M506" s="355"/>
      <c r="N506" s="354" t="s">
        <v>1609</v>
      </c>
      <c r="O506" s="355">
        <v>3.67</v>
      </c>
      <c r="P506" s="440" t="s">
        <v>2150</v>
      </c>
      <c r="Q506" s="441"/>
      <c r="R506" s="352">
        <v>8</v>
      </c>
      <c r="S506" s="184" t="s">
        <v>7384</v>
      </c>
      <c r="T506" s="138">
        <f t="shared" si="92"/>
        <v>9</v>
      </c>
      <c r="U506" s="139"/>
      <c r="V506" s="715">
        <f t="shared" si="90"/>
        <v>9</v>
      </c>
      <c r="W506" s="138"/>
      <c r="X506" s="138"/>
      <c r="Y506" s="141"/>
      <c r="Z506" s="226"/>
      <c r="AA506" s="179"/>
      <c r="AB506" s="179"/>
      <c r="AC506" s="179"/>
      <c r="AD506" s="179"/>
      <c r="AE506" s="179"/>
      <c r="AF506" s="179"/>
      <c r="AG506" s="179"/>
      <c r="AH506" s="179"/>
      <c r="AI506" s="179"/>
      <c r="AJ506" s="179"/>
      <c r="AK506" s="179"/>
      <c r="AL506" s="179"/>
      <c r="AM506" s="179"/>
      <c r="AN506" s="179"/>
      <c r="AO506" s="179"/>
      <c r="AP506" s="179"/>
      <c r="AQ506" s="467"/>
      <c r="AR506" s="179"/>
      <c r="AS506" s="467"/>
      <c r="AT506" s="467"/>
      <c r="AU506" s="467"/>
      <c r="AW506" s="467"/>
    </row>
    <row r="507" spans="1:50" s="347" customFormat="1" x14ac:dyDescent="0.3">
      <c r="A507" s="438">
        <v>41906</v>
      </c>
      <c r="B507" s="932" t="s">
        <v>7323</v>
      </c>
      <c r="C507" s="933" t="s">
        <v>208</v>
      </c>
      <c r="D507" s="350">
        <v>625</v>
      </c>
      <c r="E507" s="347" t="s">
        <v>66</v>
      </c>
      <c r="F507" s="439">
        <v>45566</v>
      </c>
      <c r="G507" s="347" t="s">
        <v>7324</v>
      </c>
      <c r="H507" s="352" t="s">
        <v>2075</v>
      </c>
      <c r="I507" s="353" t="s">
        <v>3770</v>
      </c>
      <c r="J507" s="354" t="s">
        <v>860</v>
      </c>
      <c r="K507" s="355">
        <v>-17.5</v>
      </c>
      <c r="L507" s="354"/>
      <c r="M507" s="355"/>
      <c r="N507" s="354" t="s">
        <v>1609</v>
      </c>
      <c r="O507" s="355">
        <v>3.52</v>
      </c>
      <c r="P507" s="440" t="s">
        <v>2274</v>
      </c>
      <c r="Q507" s="441"/>
      <c r="R507" s="352">
        <v>4</v>
      </c>
      <c r="S507" s="184" t="s">
        <v>7385</v>
      </c>
      <c r="T507" s="138">
        <f t="shared" si="92"/>
        <v>9</v>
      </c>
      <c r="U507" s="139"/>
      <c r="V507" s="715">
        <f t="shared" si="90"/>
        <v>9</v>
      </c>
      <c r="W507" s="138"/>
      <c r="X507" s="138"/>
      <c r="Y507" s="141"/>
      <c r="Z507" s="226"/>
      <c r="AA507" s="179"/>
      <c r="AB507" s="179"/>
      <c r="AC507" s="179"/>
      <c r="AD507" s="179"/>
      <c r="AE507" s="179"/>
      <c r="AF507" s="179"/>
      <c r="AG507" s="179"/>
      <c r="AH507" s="179"/>
      <c r="AI507" s="179"/>
      <c r="AJ507" s="179"/>
      <c r="AK507" s="179"/>
      <c r="AL507" s="179"/>
      <c r="AM507" s="179"/>
      <c r="AN507" s="179"/>
      <c r="AO507" s="179"/>
      <c r="AP507" s="179"/>
      <c r="AQ507" s="467"/>
      <c r="AR507" s="179"/>
      <c r="AS507" s="467"/>
      <c r="AT507" s="467"/>
      <c r="AU507" s="467"/>
      <c r="AW507" s="467"/>
    </row>
    <row r="508" spans="1:50" s="347" customFormat="1" x14ac:dyDescent="0.3">
      <c r="A508" s="438">
        <v>41906</v>
      </c>
      <c r="B508" s="932" t="s">
        <v>7325</v>
      </c>
      <c r="C508" s="933" t="s">
        <v>208</v>
      </c>
      <c r="D508" s="350">
        <v>625</v>
      </c>
      <c r="E508" s="347" t="s">
        <v>117</v>
      </c>
      <c r="F508" s="439">
        <v>52871</v>
      </c>
      <c r="G508" s="347" t="s">
        <v>7324</v>
      </c>
      <c r="H508" s="352" t="s">
        <v>7326</v>
      </c>
      <c r="I508" s="353" t="s">
        <v>5347</v>
      </c>
      <c r="J508" s="354" t="s">
        <v>273</v>
      </c>
      <c r="K508" s="355">
        <v>-17.5</v>
      </c>
      <c r="L508" s="354"/>
      <c r="M508" s="355"/>
      <c r="N508" s="354" t="s">
        <v>3792</v>
      </c>
      <c r="O508" s="355">
        <v>2.88</v>
      </c>
      <c r="P508" s="440" t="s">
        <v>2274</v>
      </c>
      <c r="Q508" s="441"/>
      <c r="R508" s="352">
        <v>4</v>
      </c>
      <c r="S508" s="184" t="s">
        <v>7386</v>
      </c>
      <c r="T508" s="138">
        <f t="shared" si="92"/>
        <v>9</v>
      </c>
      <c r="U508" s="139"/>
      <c r="V508" s="715">
        <f t="shared" si="90"/>
        <v>9</v>
      </c>
      <c r="W508" s="138"/>
      <c r="X508" s="138"/>
      <c r="Y508" s="141"/>
      <c r="Z508" s="226"/>
      <c r="AA508" s="179"/>
      <c r="AB508" s="179"/>
      <c r="AC508" s="179"/>
      <c r="AD508" s="179"/>
      <c r="AE508" s="179"/>
      <c r="AF508" s="179"/>
      <c r="AG508" s="179"/>
      <c r="AH508" s="179"/>
      <c r="AI508" s="179"/>
      <c r="AJ508" s="179"/>
      <c r="AK508" s="179"/>
      <c r="AL508" s="179"/>
      <c r="AM508" s="179"/>
      <c r="AN508" s="179"/>
      <c r="AO508" s="179"/>
      <c r="AP508" s="179"/>
      <c r="AQ508" s="467"/>
      <c r="AR508" s="179"/>
      <c r="AS508" s="467"/>
      <c r="AT508" s="467"/>
      <c r="AU508" s="467"/>
      <c r="AW508" s="467"/>
    </row>
    <row r="509" spans="1:50" s="347" customFormat="1" x14ac:dyDescent="0.3">
      <c r="A509" s="438">
        <v>41905</v>
      </c>
      <c r="B509" s="932" t="s">
        <v>7327</v>
      </c>
      <c r="C509" s="933" t="s">
        <v>11</v>
      </c>
      <c r="D509" s="350">
        <v>500</v>
      </c>
      <c r="E509" s="347" t="s">
        <v>12</v>
      </c>
      <c r="F509" s="439">
        <v>43010</v>
      </c>
      <c r="G509" s="347" t="s">
        <v>7328</v>
      </c>
      <c r="H509" s="352" t="s">
        <v>19</v>
      </c>
      <c r="I509" s="353" t="s">
        <v>3737</v>
      </c>
      <c r="J509" s="354" t="s">
        <v>3738</v>
      </c>
      <c r="K509" s="355">
        <v>-15.5</v>
      </c>
      <c r="L509" s="354"/>
      <c r="M509" s="355"/>
      <c r="N509" s="354" t="s">
        <v>463</v>
      </c>
      <c r="O509" s="355">
        <v>6</v>
      </c>
      <c r="P509" s="440" t="s">
        <v>2097</v>
      </c>
      <c r="Q509" s="441" t="s">
        <v>4631</v>
      </c>
      <c r="R509" s="352">
        <v>1.75</v>
      </c>
      <c r="S509" s="184" t="s">
        <v>7392</v>
      </c>
      <c r="T509" s="138">
        <f t="shared" si="92"/>
        <v>9</v>
      </c>
      <c r="U509" s="139"/>
      <c r="V509" s="715">
        <f t="shared" si="90"/>
        <v>9</v>
      </c>
      <c r="W509" s="138"/>
      <c r="X509" s="138"/>
      <c r="Y509" s="141"/>
      <c r="Z509" s="226"/>
      <c r="AA509" s="179"/>
      <c r="AB509" s="179"/>
      <c r="AC509" s="179"/>
      <c r="AD509" s="179"/>
      <c r="AE509" s="179"/>
      <c r="AF509" s="179"/>
      <c r="AG509" s="179"/>
      <c r="AH509" s="179"/>
      <c r="AI509" s="179"/>
      <c r="AJ509" s="179"/>
      <c r="AK509" s="179"/>
      <c r="AL509" s="179"/>
      <c r="AM509" s="179"/>
      <c r="AN509" s="179"/>
      <c r="AO509" s="179"/>
      <c r="AP509" s="179"/>
      <c r="AQ509" s="467"/>
      <c r="AR509" s="179"/>
      <c r="AS509" s="467"/>
      <c r="AT509" s="467"/>
      <c r="AU509" s="467"/>
      <c r="AW509" s="467"/>
    </row>
    <row r="510" spans="1:50" s="347" customFormat="1" x14ac:dyDescent="0.3">
      <c r="A510" s="438">
        <v>41905</v>
      </c>
      <c r="B510" s="932" t="s">
        <v>7329</v>
      </c>
      <c r="C510" s="933" t="s">
        <v>11</v>
      </c>
      <c r="D510" s="350">
        <v>750</v>
      </c>
      <c r="E510" s="347" t="s">
        <v>37</v>
      </c>
      <c r="F510" s="439">
        <v>43740</v>
      </c>
      <c r="G510" s="347" t="s">
        <v>7328</v>
      </c>
      <c r="H510" s="352" t="s">
        <v>1210</v>
      </c>
      <c r="I510" s="353" t="s">
        <v>961</v>
      </c>
      <c r="J510" s="354" t="s">
        <v>962</v>
      </c>
      <c r="K510" s="355">
        <v>-15.5</v>
      </c>
      <c r="L510" s="354"/>
      <c r="M510" s="355"/>
      <c r="N510" s="354" t="s">
        <v>92</v>
      </c>
      <c r="O510" s="355">
        <v>4.5999999999999996</v>
      </c>
      <c r="P510" s="440" t="s">
        <v>2097</v>
      </c>
      <c r="Q510" s="441" t="s">
        <v>4631</v>
      </c>
      <c r="R510" s="352">
        <v>1.75</v>
      </c>
      <c r="S510" s="184" t="s">
        <v>7391</v>
      </c>
      <c r="T510" s="138">
        <f t="shared" si="92"/>
        <v>9</v>
      </c>
      <c r="U510" s="139"/>
      <c r="V510" s="715">
        <f t="shared" si="90"/>
        <v>9</v>
      </c>
      <c r="W510" s="138"/>
      <c r="X510" s="138"/>
      <c r="Y510" s="141"/>
      <c r="Z510" s="226"/>
      <c r="AA510" s="179"/>
      <c r="AB510" s="179"/>
      <c r="AC510" s="179"/>
      <c r="AD510" s="179"/>
      <c r="AE510" s="179"/>
      <c r="AF510" s="179"/>
      <c r="AG510" s="179"/>
      <c r="AH510" s="179"/>
      <c r="AI510" s="179"/>
      <c r="AJ510" s="179"/>
      <c r="AK510" s="179"/>
      <c r="AL510" s="179"/>
      <c r="AM510" s="179"/>
      <c r="AN510" s="179"/>
      <c r="AO510" s="179"/>
      <c r="AP510" s="179"/>
      <c r="AQ510" s="467"/>
      <c r="AR510" s="179"/>
      <c r="AS510" s="467"/>
      <c r="AT510" s="467"/>
      <c r="AU510" s="467"/>
      <c r="AW510" s="467"/>
    </row>
    <row r="511" spans="1:50" s="347" customFormat="1" x14ac:dyDescent="0.3">
      <c r="A511" s="438">
        <v>41905</v>
      </c>
      <c r="B511" s="932" t="s">
        <v>7330</v>
      </c>
      <c r="C511" s="933" t="s">
        <v>11</v>
      </c>
      <c r="D511" s="350">
        <v>750</v>
      </c>
      <c r="E511" s="347" t="s">
        <v>224</v>
      </c>
      <c r="F511" s="439">
        <v>44471</v>
      </c>
      <c r="G511" s="347" t="s">
        <v>7328</v>
      </c>
      <c r="H511" s="352" t="s">
        <v>292</v>
      </c>
      <c r="I511" s="353" t="s">
        <v>4066</v>
      </c>
      <c r="J511" s="354" t="s">
        <v>157</v>
      </c>
      <c r="K511" s="355">
        <v>-15.5</v>
      </c>
      <c r="L511" s="354"/>
      <c r="M511" s="355"/>
      <c r="N511" s="354" t="s">
        <v>1344</v>
      </c>
      <c r="O511" s="355">
        <v>6</v>
      </c>
      <c r="P511" s="440" t="s">
        <v>2097</v>
      </c>
      <c r="Q511" s="441"/>
      <c r="R511" s="352">
        <v>9</v>
      </c>
      <c r="S511" s="184" t="s">
        <v>7387</v>
      </c>
      <c r="T511" s="138">
        <f t="shared" si="92"/>
        <v>9</v>
      </c>
      <c r="U511" s="139"/>
      <c r="V511" s="715">
        <f t="shared" si="90"/>
        <v>9</v>
      </c>
      <c r="W511" s="138"/>
      <c r="X511" s="138"/>
      <c r="Y511" s="141"/>
      <c r="Z511" s="226"/>
      <c r="AA511" s="179"/>
      <c r="AB511" s="179"/>
      <c r="AC511" s="179"/>
      <c r="AD511" s="179"/>
      <c r="AE511" s="179"/>
      <c r="AF511" s="179"/>
      <c r="AG511" s="179"/>
      <c r="AH511" s="179"/>
      <c r="AI511" s="179"/>
      <c r="AJ511" s="179"/>
      <c r="AK511" s="179"/>
      <c r="AL511" s="179"/>
      <c r="AM511" s="179"/>
      <c r="AN511" s="179"/>
      <c r="AO511" s="179"/>
      <c r="AP511" s="179"/>
      <c r="AQ511" s="467"/>
      <c r="AR511" s="179"/>
      <c r="AS511" s="467"/>
      <c r="AT511" s="467"/>
      <c r="AU511" s="467"/>
      <c r="AW511" s="467"/>
    </row>
    <row r="512" spans="1:50" s="347" customFormat="1" x14ac:dyDescent="0.3">
      <c r="A512" s="438">
        <v>41905</v>
      </c>
      <c r="B512" s="932" t="s">
        <v>7331</v>
      </c>
      <c r="C512" s="933" t="s">
        <v>11</v>
      </c>
      <c r="D512" s="350">
        <v>1250</v>
      </c>
      <c r="E512" s="347" t="s">
        <v>66</v>
      </c>
      <c r="F512" s="439">
        <v>45567</v>
      </c>
      <c r="G512" s="347" t="s">
        <v>7328</v>
      </c>
      <c r="H512" s="352" t="s">
        <v>1050</v>
      </c>
      <c r="I512" s="353" t="s">
        <v>4293</v>
      </c>
      <c r="J512" s="354" t="s">
        <v>937</v>
      </c>
      <c r="K512" s="355">
        <v>-15.5</v>
      </c>
      <c r="L512" s="354"/>
      <c r="M512" s="355"/>
      <c r="N512" s="354" t="s">
        <v>1374</v>
      </c>
      <c r="O512" s="355">
        <v>5.2</v>
      </c>
      <c r="P512" s="440" t="s">
        <v>2097</v>
      </c>
      <c r="Q512" s="441"/>
      <c r="R512" s="352">
        <v>9</v>
      </c>
      <c r="S512" s="184" t="s">
        <v>7388</v>
      </c>
      <c r="T512" s="138">
        <f t="shared" si="92"/>
        <v>9</v>
      </c>
      <c r="U512" s="139"/>
      <c r="V512" s="715">
        <f t="shared" si="90"/>
        <v>9</v>
      </c>
      <c r="W512" s="138"/>
      <c r="X512" s="138"/>
      <c r="Y512" s="141"/>
      <c r="Z512" s="226"/>
      <c r="AA512" s="179"/>
      <c r="AB512" s="179"/>
      <c r="AC512" s="179"/>
      <c r="AD512" s="179"/>
      <c r="AE512" s="179"/>
      <c r="AF512" s="179"/>
      <c r="AG512" s="179"/>
      <c r="AH512" s="179"/>
      <c r="AI512" s="179"/>
      <c r="AJ512" s="179"/>
      <c r="AK512" s="179"/>
      <c r="AL512" s="179"/>
      <c r="AM512" s="179"/>
      <c r="AN512" s="179"/>
      <c r="AO512" s="179"/>
      <c r="AP512" s="179"/>
      <c r="AQ512" s="467"/>
      <c r="AR512" s="179"/>
      <c r="AS512" s="467"/>
      <c r="AT512" s="467"/>
      <c r="AU512" s="467"/>
      <c r="AW512" s="467"/>
    </row>
    <row r="513" spans="1:49" s="347" customFormat="1" x14ac:dyDescent="0.3">
      <c r="A513" s="438">
        <v>41905</v>
      </c>
      <c r="B513" s="932" t="s">
        <v>7332</v>
      </c>
      <c r="C513" s="933" t="s">
        <v>11</v>
      </c>
      <c r="D513" s="350">
        <v>750</v>
      </c>
      <c r="E513" s="347" t="s">
        <v>2331</v>
      </c>
      <c r="F513" s="439">
        <v>49219</v>
      </c>
      <c r="G513" s="347" t="s">
        <v>7328</v>
      </c>
      <c r="H513" s="352" t="s">
        <v>446</v>
      </c>
      <c r="I513" s="353" t="s">
        <v>6923</v>
      </c>
      <c r="J513" s="354" t="s">
        <v>7333</v>
      </c>
      <c r="K513" s="355">
        <v>-15.5</v>
      </c>
      <c r="L513" s="354"/>
      <c r="M513" s="355"/>
      <c r="N513" s="354" t="s">
        <v>1972</v>
      </c>
      <c r="O513" s="355">
        <v>4.9000000000000004</v>
      </c>
      <c r="P513" s="440" t="s">
        <v>2107</v>
      </c>
      <c r="Q513" s="441" t="s">
        <v>1988</v>
      </c>
      <c r="R513" s="352">
        <v>19.5</v>
      </c>
      <c r="S513" s="184" t="s">
        <v>7389</v>
      </c>
      <c r="T513" s="138">
        <f t="shared" si="92"/>
        <v>9</v>
      </c>
      <c r="U513" s="139"/>
      <c r="V513" s="715">
        <f t="shared" si="90"/>
        <v>9</v>
      </c>
      <c r="W513" s="138"/>
      <c r="X513" s="138"/>
      <c r="Y513" s="141"/>
      <c r="Z513" s="226"/>
      <c r="AA513" s="179"/>
      <c r="AB513" s="179"/>
      <c r="AC513" s="179"/>
      <c r="AD513" s="179"/>
      <c r="AE513" s="179"/>
      <c r="AF513" s="179"/>
      <c r="AG513" s="179"/>
      <c r="AH513" s="179"/>
      <c r="AI513" s="179"/>
      <c r="AJ513" s="179"/>
      <c r="AK513" s="179"/>
      <c r="AL513" s="179"/>
      <c r="AM513" s="179"/>
      <c r="AN513" s="179"/>
      <c r="AO513" s="179"/>
      <c r="AP513" s="179"/>
      <c r="AQ513" s="467"/>
      <c r="AR513" s="179"/>
      <c r="AS513" s="467"/>
      <c r="AT513" s="467"/>
      <c r="AU513" s="467"/>
      <c r="AW513" s="467"/>
    </row>
    <row r="514" spans="1:49" s="347" customFormat="1" x14ac:dyDescent="0.3">
      <c r="A514" s="438">
        <v>41905</v>
      </c>
      <c r="B514" s="932" t="s">
        <v>7334</v>
      </c>
      <c r="C514" s="933" t="s">
        <v>11</v>
      </c>
      <c r="D514" s="350">
        <v>1000</v>
      </c>
      <c r="E514" s="347" t="s">
        <v>117</v>
      </c>
      <c r="F514" s="439">
        <v>52872</v>
      </c>
      <c r="G514" s="347" t="s">
        <v>7328</v>
      </c>
      <c r="H514" s="352" t="s">
        <v>367</v>
      </c>
      <c r="I514" s="353" t="s">
        <v>739</v>
      </c>
      <c r="J514" s="354" t="s">
        <v>740</v>
      </c>
      <c r="K514" s="355">
        <v>-15.5</v>
      </c>
      <c r="L514" s="354"/>
      <c r="M514" s="355"/>
      <c r="N514" s="354" t="s">
        <v>3767</v>
      </c>
      <c r="O514" s="355">
        <v>5.5</v>
      </c>
      <c r="P514" s="440" t="s">
        <v>2107</v>
      </c>
      <c r="Q514" s="441" t="s">
        <v>1988</v>
      </c>
      <c r="R514" s="352">
        <v>19.5</v>
      </c>
      <c r="S514" s="184" t="s">
        <v>7390</v>
      </c>
      <c r="T514" s="138">
        <f t="shared" si="92"/>
        <v>9</v>
      </c>
      <c r="U514" s="139"/>
      <c r="V514" s="715">
        <f t="shared" si="90"/>
        <v>9</v>
      </c>
      <c r="W514" s="138"/>
      <c r="X514" s="138"/>
      <c r="Y514" s="141"/>
      <c r="Z514" s="226"/>
      <c r="AA514" s="179"/>
      <c r="AB514" s="179"/>
      <c r="AC514" s="179"/>
      <c r="AD514" s="179"/>
      <c r="AE514" s="179"/>
      <c r="AF514" s="179"/>
      <c r="AG514" s="179"/>
      <c r="AH514" s="179"/>
      <c r="AI514" s="179"/>
      <c r="AJ514" s="179"/>
      <c r="AK514" s="179"/>
      <c r="AL514" s="179"/>
      <c r="AM514" s="179"/>
      <c r="AN514" s="179"/>
      <c r="AO514" s="179"/>
      <c r="AP514" s="179"/>
      <c r="AQ514" s="467"/>
      <c r="AR514" s="179"/>
      <c r="AS514" s="467"/>
      <c r="AT514" s="467"/>
      <c r="AU514" s="467"/>
      <c r="AW514" s="467"/>
    </row>
    <row r="515" spans="1:49" s="347" customFormat="1" x14ac:dyDescent="0.3">
      <c r="A515" s="438">
        <v>41905</v>
      </c>
      <c r="B515" s="932" t="s">
        <v>7335</v>
      </c>
      <c r="C515" s="933" t="s">
        <v>127</v>
      </c>
      <c r="D515" s="350">
        <v>350</v>
      </c>
      <c r="E515" s="347" t="s">
        <v>81</v>
      </c>
      <c r="F515" s="439">
        <v>43739</v>
      </c>
      <c r="G515" s="347" t="s">
        <v>7336</v>
      </c>
      <c r="H515" s="352" t="s">
        <v>2299</v>
      </c>
      <c r="I515" s="353" t="s">
        <v>2299</v>
      </c>
      <c r="J515" s="354" t="s">
        <v>7337</v>
      </c>
      <c r="K515" s="355">
        <v>-7.5</v>
      </c>
      <c r="L515" s="354"/>
      <c r="M515" s="355"/>
      <c r="N515" s="354" t="s">
        <v>213</v>
      </c>
      <c r="O515" s="355">
        <v>1.6</v>
      </c>
      <c r="P515" s="440" t="s">
        <v>4180</v>
      </c>
      <c r="Q515" s="441" t="s">
        <v>1890</v>
      </c>
      <c r="R515" s="352">
        <v>2</v>
      </c>
      <c r="S515" s="184" t="s">
        <v>7394</v>
      </c>
      <c r="T515" s="138">
        <f t="shared" si="92"/>
        <v>9</v>
      </c>
      <c r="U515" s="139"/>
      <c r="V515" s="715">
        <f t="shared" si="90"/>
        <v>9</v>
      </c>
      <c r="W515" s="138"/>
      <c r="X515" s="138"/>
      <c r="Y515" s="141"/>
      <c r="Z515" s="226"/>
      <c r="AA515" s="179"/>
      <c r="AB515" s="179"/>
      <c r="AC515" s="179"/>
      <c r="AD515" s="179"/>
      <c r="AE515" s="179"/>
      <c r="AF515" s="179"/>
      <c r="AG515" s="179"/>
      <c r="AH515" s="179"/>
      <c r="AI515" s="179"/>
      <c r="AJ515" s="179"/>
      <c r="AK515" s="179"/>
      <c r="AL515" s="179"/>
      <c r="AM515" s="179"/>
      <c r="AN515" s="179"/>
      <c r="AO515" s="179"/>
      <c r="AP515" s="179"/>
      <c r="AQ515" s="467"/>
      <c r="AR515" s="179"/>
      <c r="AS515" s="467"/>
      <c r="AT515" s="467"/>
      <c r="AU515" s="467"/>
      <c r="AW515" s="467"/>
    </row>
    <row r="516" spans="1:49" s="347" customFormat="1" x14ac:dyDescent="0.3">
      <c r="A516" s="438">
        <v>41905</v>
      </c>
      <c r="B516" s="932" t="s">
        <v>7338</v>
      </c>
      <c r="C516" s="933" t="s">
        <v>127</v>
      </c>
      <c r="D516" s="350">
        <v>1150</v>
      </c>
      <c r="E516" s="347" t="s">
        <v>81</v>
      </c>
      <c r="F516" s="439">
        <v>43739</v>
      </c>
      <c r="G516" s="347" t="s">
        <v>7336</v>
      </c>
      <c r="H516" s="352" t="s">
        <v>155</v>
      </c>
      <c r="I516" s="353" t="s">
        <v>972</v>
      </c>
      <c r="J516" s="354" t="s">
        <v>3803</v>
      </c>
      <c r="K516" s="355">
        <v>-7.5</v>
      </c>
      <c r="L516" s="354"/>
      <c r="M516" s="355"/>
      <c r="N516" s="354" t="s">
        <v>213</v>
      </c>
      <c r="O516" s="355">
        <v>1.6</v>
      </c>
      <c r="P516" s="440" t="s">
        <v>4180</v>
      </c>
      <c r="Q516" s="441" t="s">
        <v>1890</v>
      </c>
      <c r="R516" s="352">
        <v>2</v>
      </c>
      <c r="S516" s="184" t="s">
        <v>7393</v>
      </c>
      <c r="T516" s="138">
        <f t="shared" si="92"/>
        <v>9</v>
      </c>
      <c r="U516" s="139"/>
      <c r="V516" s="715">
        <f t="shared" si="90"/>
        <v>9</v>
      </c>
      <c r="W516" s="138"/>
      <c r="X516" s="138"/>
      <c r="Y516" s="141"/>
      <c r="Z516" s="226"/>
      <c r="AA516" s="179"/>
      <c r="AB516" s="179"/>
      <c r="AC516" s="179"/>
      <c r="AD516" s="179"/>
      <c r="AE516" s="179"/>
      <c r="AF516" s="179"/>
      <c r="AG516" s="179"/>
      <c r="AH516" s="179"/>
      <c r="AI516" s="179"/>
      <c r="AJ516" s="179"/>
      <c r="AK516" s="179"/>
      <c r="AL516" s="179"/>
      <c r="AM516" s="179"/>
      <c r="AN516" s="179"/>
      <c r="AO516" s="179"/>
      <c r="AP516" s="179"/>
      <c r="AQ516" s="467"/>
      <c r="AR516" s="179"/>
      <c r="AS516" s="467"/>
      <c r="AT516" s="467"/>
      <c r="AU516" s="467"/>
      <c r="AW516" s="467"/>
    </row>
    <row r="517" spans="1:49" s="347" customFormat="1" x14ac:dyDescent="0.3">
      <c r="A517" s="438">
        <v>41905</v>
      </c>
      <c r="B517" s="932" t="s">
        <v>7339</v>
      </c>
      <c r="C517" s="933" t="s">
        <v>5989</v>
      </c>
      <c r="D517" s="350">
        <v>500</v>
      </c>
      <c r="E517" s="347" t="s">
        <v>66</v>
      </c>
      <c r="F517" s="439">
        <v>45561</v>
      </c>
      <c r="G517" s="347" t="s">
        <v>7340</v>
      </c>
      <c r="H517" s="352" t="s">
        <v>7341</v>
      </c>
      <c r="I517" s="353" t="s">
        <v>7342</v>
      </c>
      <c r="J517" s="354" t="s">
        <v>7343</v>
      </c>
      <c r="K517" s="355">
        <v>-15</v>
      </c>
      <c r="L517" s="354"/>
      <c r="M517" s="355"/>
      <c r="N517" s="354" t="s">
        <v>266</v>
      </c>
      <c r="O517" s="355">
        <v>3.8</v>
      </c>
      <c r="P517" s="440" t="s">
        <v>4381</v>
      </c>
      <c r="Q517" s="441"/>
      <c r="R517" s="352">
        <v>17.5</v>
      </c>
      <c r="S517" s="184" t="s">
        <v>7395</v>
      </c>
      <c r="T517" s="138">
        <f t="shared" si="92"/>
        <v>9</v>
      </c>
      <c r="U517" s="139"/>
      <c r="V517" s="715">
        <f t="shared" si="90"/>
        <v>9</v>
      </c>
      <c r="W517" s="138"/>
      <c r="X517" s="138"/>
      <c r="Y517" s="141"/>
      <c r="Z517" s="226"/>
      <c r="AA517" s="179"/>
      <c r="AB517" s="179"/>
      <c r="AC517" s="179"/>
      <c r="AD517" s="179"/>
      <c r="AE517" s="179"/>
      <c r="AF517" s="179"/>
      <c r="AG517" s="179"/>
      <c r="AH517" s="179"/>
      <c r="AI517" s="179"/>
      <c r="AJ517" s="179"/>
      <c r="AK517" s="179"/>
      <c r="AL517" s="179"/>
      <c r="AM517" s="179"/>
      <c r="AN517" s="179"/>
      <c r="AO517" s="179"/>
      <c r="AP517" s="179"/>
      <c r="AQ517" s="467"/>
      <c r="AR517" s="179"/>
      <c r="AS517" s="467"/>
      <c r="AT517" s="467"/>
      <c r="AU517" s="467"/>
      <c r="AW517" s="467"/>
    </row>
    <row r="518" spans="1:49" s="347" customFormat="1" x14ac:dyDescent="0.3">
      <c r="A518" s="438">
        <v>41904</v>
      </c>
      <c r="B518" s="932" t="s">
        <v>7344</v>
      </c>
      <c r="C518" s="933" t="s">
        <v>2974</v>
      </c>
      <c r="D518" s="350">
        <v>300</v>
      </c>
      <c r="E518" s="347" t="s">
        <v>12</v>
      </c>
      <c r="F518" s="439">
        <v>43007</v>
      </c>
      <c r="G518" s="347" t="s">
        <v>7345</v>
      </c>
      <c r="H518" s="352" t="s">
        <v>7346</v>
      </c>
      <c r="I518" s="353" t="s">
        <v>2299</v>
      </c>
      <c r="J518" s="354" t="s">
        <v>3928</v>
      </c>
      <c r="K518" s="355">
        <v>-7.5</v>
      </c>
      <c r="L518" s="354"/>
      <c r="M518" s="355"/>
      <c r="N518" s="354" t="s">
        <v>926</v>
      </c>
      <c r="O518" s="355">
        <v>1.5</v>
      </c>
      <c r="P518" s="440" t="s">
        <v>1937</v>
      </c>
      <c r="Q518" s="441"/>
      <c r="R518" s="352">
        <v>0</v>
      </c>
      <c r="S518" s="184" t="s">
        <v>7396</v>
      </c>
      <c r="T518" s="138">
        <f t="shared" si="92"/>
        <v>9</v>
      </c>
      <c r="U518" s="139"/>
      <c r="V518" s="715">
        <f t="shared" si="90"/>
        <v>9</v>
      </c>
      <c r="W518" s="138"/>
      <c r="X518" s="138"/>
      <c r="Y518" s="141"/>
      <c r="Z518" s="226"/>
      <c r="AA518" s="179"/>
      <c r="AB518" s="179"/>
      <c r="AC518" s="179"/>
      <c r="AD518" s="179"/>
      <c r="AE518" s="179"/>
      <c r="AF518" s="179"/>
      <c r="AG518" s="179"/>
      <c r="AH518" s="179"/>
      <c r="AI518" s="179"/>
      <c r="AJ518" s="179"/>
      <c r="AK518" s="179"/>
      <c r="AL518" s="179"/>
      <c r="AM518" s="179"/>
      <c r="AN518" s="179"/>
      <c r="AO518" s="179"/>
      <c r="AP518" s="179"/>
      <c r="AQ518" s="467"/>
      <c r="AR518" s="179"/>
      <c r="AS518" s="467"/>
      <c r="AT518" s="467"/>
      <c r="AU518" s="467"/>
      <c r="AW518" s="467"/>
    </row>
    <row r="519" spans="1:49" s="347" customFormat="1" x14ac:dyDescent="0.3">
      <c r="A519" s="438">
        <v>41904</v>
      </c>
      <c r="B519" s="932" t="s">
        <v>7347</v>
      </c>
      <c r="C519" s="933" t="s">
        <v>2974</v>
      </c>
      <c r="D519" s="350">
        <v>850</v>
      </c>
      <c r="E519" s="347" t="s">
        <v>12</v>
      </c>
      <c r="F519" s="439">
        <v>43007</v>
      </c>
      <c r="G519" s="347" t="s">
        <v>7345</v>
      </c>
      <c r="H519" s="352" t="s">
        <v>3551</v>
      </c>
      <c r="I519" s="353" t="s">
        <v>3237</v>
      </c>
      <c r="J519" s="354" t="s">
        <v>940</v>
      </c>
      <c r="K519" s="355">
        <v>-7.5</v>
      </c>
      <c r="L519" s="354"/>
      <c r="M519" s="355"/>
      <c r="N519" s="354" t="s">
        <v>4057</v>
      </c>
      <c r="O519" s="355">
        <v>1.53</v>
      </c>
      <c r="P519" s="440" t="s">
        <v>1937</v>
      </c>
      <c r="Q519" s="441"/>
      <c r="R519" s="352">
        <v>0</v>
      </c>
      <c r="S519" s="184" t="s">
        <v>7397</v>
      </c>
      <c r="T519" s="138">
        <f t="shared" si="92"/>
        <v>9</v>
      </c>
      <c r="U519" s="139"/>
      <c r="V519" s="715">
        <f t="shared" si="90"/>
        <v>9</v>
      </c>
      <c r="W519" s="138"/>
      <c r="X519" s="138"/>
      <c r="Y519" s="141"/>
      <c r="Z519" s="226"/>
      <c r="AA519" s="179"/>
      <c r="AB519" s="179"/>
      <c r="AC519" s="179"/>
      <c r="AD519" s="179"/>
      <c r="AE519" s="179"/>
      <c r="AF519" s="179"/>
      <c r="AG519" s="179"/>
      <c r="AH519" s="179"/>
      <c r="AI519" s="179"/>
      <c r="AJ519" s="179"/>
      <c r="AK519" s="179"/>
      <c r="AL519" s="179"/>
      <c r="AM519" s="179"/>
      <c r="AN519" s="179"/>
      <c r="AO519" s="179"/>
      <c r="AP519" s="179"/>
      <c r="AQ519" s="467"/>
      <c r="AR519" s="179"/>
      <c r="AS519" s="467"/>
      <c r="AT519" s="467"/>
      <c r="AU519" s="467"/>
      <c r="AW519" s="467"/>
    </row>
    <row r="520" spans="1:49" s="347" customFormat="1" x14ac:dyDescent="0.3">
      <c r="A520" s="438">
        <v>41904</v>
      </c>
      <c r="B520" s="932" t="s">
        <v>7344</v>
      </c>
      <c r="C520" s="933" t="s">
        <v>2974</v>
      </c>
      <c r="D520" s="350">
        <v>500</v>
      </c>
      <c r="E520" s="347" t="s">
        <v>37</v>
      </c>
      <c r="F520" s="439">
        <v>43738</v>
      </c>
      <c r="G520" s="347" t="s">
        <v>7345</v>
      </c>
      <c r="H520" s="352" t="s">
        <v>7348</v>
      </c>
      <c r="I520" s="353" t="s">
        <v>2299</v>
      </c>
      <c r="J520" s="354" t="s">
        <v>6554</v>
      </c>
      <c r="K520" s="355">
        <v>-10</v>
      </c>
      <c r="L520" s="354"/>
      <c r="M520" s="355"/>
      <c r="N520" s="354" t="s">
        <v>416</v>
      </c>
      <c r="O520" s="355">
        <v>1.8</v>
      </c>
      <c r="P520" s="440" t="s">
        <v>1890</v>
      </c>
      <c r="Q520" s="441"/>
      <c r="R520" s="352">
        <v>5</v>
      </c>
      <c r="S520" s="184" t="s">
        <v>7398</v>
      </c>
      <c r="T520" s="138">
        <f t="shared" si="92"/>
        <v>9</v>
      </c>
      <c r="U520" s="139"/>
      <c r="V520" s="715">
        <f t="shared" si="90"/>
        <v>9</v>
      </c>
      <c r="W520" s="138"/>
      <c r="X520" s="138"/>
      <c r="Y520" s="141"/>
      <c r="Z520" s="226"/>
      <c r="AA520" s="179"/>
      <c r="AB520" s="179"/>
      <c r="AC520" s="179"/>
      <c r="AD520" s="179"/>
      <c r="AE520" s="179"/>
      <c r="AF520" s="179"/>
      <c r="AG520" s="179"/>
      <c r="AH520" s="179"/>
      <c r="AI520" s="179"/>
      <c r="AJ520" s="179"/>
      <c r="AK520" s="179"/>
      <c r="AL520" s="179"/>
      <c r="AM520" s="179"/>
      <c r="AN520" s="179"/>
      <c r="AO520" s="179"/>
      <c r="AP520" s="179"/>
      <c r="AQ520" s="467"/>
      <c r="AR520" s="179"/>
      <c r="AS520" s="467"/>
      <c r="AT520" s="467"/>
      <c r="AU520" s="467"/>
      <c r="AW520" s="467"/>
    </row>
    <row r="521" spans="1:49" s="347" customFormat="1" x14ac:dyDescent="0.3">
      <c r="A521" s="438">
        <v>41904</v>
      </c>
      <c r="B521" s="932" t="s">
        <v>7349</v>
      </c>
      <c r="C521" s="933" t="s">
        <v>2974</v>
      </c>
      <c r="D521" s="350">
        <v>1500</v>
      </c>
      <c r="E521" s="347" t="s">
        <v>37</v>
      </c>
      <c r="F521" s="439">
        <v>43738</v>
      </c>
      <c r="G521" s="347" t="s">
        <v>7345</v>
      </c>
      <c r="H521" s="352" t="s">
        <v>55</v>
      </c>
      <c r="I521" s="353" t="s">
        <v>1601</v>
      </c>
      <c r="J521" s="354" t="s">
        <v>3241</v>
      </c>
      <c r="K521" s="355">
        <v>-10</v>
      </c>
      <c r="L521" s="354"/>
      <c r="M521" s="355"/>
      <c r="N521" s="354" t="s">
        <v>49</v>
      </c>
      <c r="O521" s="355">
        <v>1.73</v>
      </c>
      <c r="P521" s="440" t="s">
        <v>1890</v>
      </c>
      <c r="Q521" s="441"/>
      <c r="R521" s="352">
        <v>5</v>
      </c>
      <c r="S521" s="184" t="s">
        <v>7399</v>
      </c>
      <c r="T521" s="138">
        <f t="shared" si="92"/>
        <v>9</v>
      </c>
      <c r="U521" s="139"/>
      <c r="V521" s="715">
        <f t="shared" si="90"/>
        <v>9</v>
      </c>
      <c r="W521" s="138"/>
      <c r="X521" s="138"/>
      <c r="Y521" s="141"/>
      <c r="Z521" s="226"/>
      <c r="AA521" s="179"/>
      <c r="AB521" s="179"/>
      <c r="AC521" s="179"/>
      <c r="AD521" s="179"/>
      <c r="AE521" s="179"/>
      <c r="AF521" s="179"/>
      <c r="AG521" s="179"/>
      <c r="AH521" s="179"/>
      <c r="AI521" s="179"/>
      <c r="AJ521" s="179"/>
      <c r="AK521" s="179"/>
      <c r="AL521" s="179"/>
      <c r="AM521" s="179"/>
      <c r="AN521" s="179"/>
      <c r="AO521" s="179"/>
      <c r="AP521" s="179"/>
      <c r="AQ521" s="467"/>
      <c r="AR521" s="179"/>
      <c r="AS521" s="467"/>
      <c r="AT521" s="467"/>
      <c r="AU521" s="467"/>
      <c r="AW521" s="467"/>
    </row>
    <row r="522" spans="1:49" s="347" customFormat="1" x14ac:dyDescent="0.3">
      <c r="A522" s="438">
        <v>41904</v>
      </c>
      <c r="B522" s="932" t="s">
        <v>7350</v>
      </c>
      <c r="C522" s="933" t="s">
        <v>2974</v>
      </c>
      <c r="D522" s="350">
        <v>1300</v>
      </c>
      <c r="E522" s="347" t="s">
        <v>224</v>
      </c>
      <c r="F522" s="439">
        <v>44468</v>
      </c>
      <c r="G522" s="347" t="s">
        <v>7345</v>
      </c>
      <c r="H522" s="352" t="s">
        <v>189</v>
      </c>
      <c r="I522" s="353" t="s">
        <v>3859</v>
      </c>
      <c r="J522" s="354" t="s">
        <v>361</v>
      </c>
      <c r="K522" s="355">
        <v>-13</v>
      </c>
      <c r="L522" s="354"/>
      <c r="M522" s="355"/>
      <c r="N522" s="354" t="s">
        <v>934</v>
      </c>
      <c r="O522" s="355">
        <v>2.54</v>
      </c>
      <c r="P522" s="440" t="s">
        <v>6521</v>
      </c>
      <c r="Q522" s="441"/>
      <c r="R522" s="352">
        <v>6.5</v>
      </c>
      <c r="S522" s="184" t="s">
        <v>7401</v>
      </c>
      <c r="T522" s="138">
        <f t="shared" si="92"/>
        <v>9</v>
      </c>
      <c r="U522" s="139"/>
      <c r="V522" s="715">
        <f t="shared" si="90"/>
        <v>9</v>
      </c>
      <c r="W522" s="138"/>
      <c r="X522" s="138"/>
      <c r="Y522" s="141"/>
      <c r="Z522" s="226"/>
      <c r="AA522" s="179"/>
      <c r="AB522" s="179"/>
      <c r="AC522" s="179"/>
      <c r="AD522" s="179"/>
      <c r="AE522" s="179"/>
      <c r="AF522" s="179"/>
      <c r="AG522" s="179"/>
      <c r="AH522" s="179"/>
      <c r="AI522" s="179"/>
      <c r="AJ522" s="179"/>
      <c r="AK522" s="179"/>
      <c r="AL522" s="179"/>
      <c r="AM522" s="179"/>
      <c r="AN522" s="179"/>
      <c r="AO522" s="179"/>
      <c r="AP522" s="179"/>
      <c r="AQ522" s="467"/>
      <c r="AR522" s="179"/>
      <c r="AS522" s="467"/>
      <c r="AT522" s="467"/>
      <c r="AU522" s="467"/>
      <c r="AW522" s="467"/>
    </row>
    <row r="523" spans="1:49" s="347" customFormat="1" x14ac:dyDescent="0.3">
      <c r="A523" s="438">
        <v>41904</v>
      </c>
      <c r="B523" s="932" t="s">
        <v>7351</v>
      </c>
      <c r="C523" s="933" t="s">
        <v>2974</v>
      </c>
      <c r="D523" s="350">
        <v>1300</v>
      </c>
      <c r="E523" s="347" t="s">
        <v>66</v>
      </c>
      <c r="F523" s="439">
        <v>45565</v>
      </c>
      <c r="G523" s="347" t="s">
        <v>7345</v>
      </c>
      <c r="H523" s="352" t="s">
        <v>220</v>
      </c>
      <c r="I523" s="353" t="s">
        <v>4066</v>
      </c>
      <c r="J523" s="354" t="s">
        <v>5607</v>
      </c>
      <c r="K523" s="355">
        <v>-13</v>
      </c>
      <c r="L523" s="354"/>
      <c r="M523" s="355"/>
      <c r="N523" s="354" t="s">
        <v>7352</v>
      </c>
      <c r="O523" s="355">
        <v>5.0599999999999996</v>
      </c>
      <c r="P523" s="440" t="s">
        <v>2150</v>
      </c>
      <c r="Q523" s="441"/>
      <c r="R523" s="352">
        <v>8</v>
      </c>
      <c r="S523" s="184" t="s">
        <v>7400</v>
      </c>
      <c r="T523" s="138">
        <f t="shared" si="92"/>
        <v>9</v>
      </c>
      <c r="U523" s="139"/>
      <c r="V523" s="715">
        <f t="shared" si="90"/>
        <v>9</v>
      </c>
      <c r="W523" s="138"/>
      <c r="X523" s="138"/>
      <c r="Y523" s="141"/>
      <c r="Z523" s="226"/>
      <c r="AA523" s="179"/>
      <c r="AB523" s="179"/>
      <c r="AC523" s="179"/>
      <c r="AD523" s="179"/>
      <c r="AE523" s="179"/>
      <c r="AF523" s="179"/>
      <c r="AG523" s="179"/>
      <c r="AH523" s="179"/>
      <c r="AI523" s="179"/>
      <c r="AJ523" s="179"/>
      <c r="AK523" s="179"/>
      <c r="AL523" s="179"/>
      <c r="AM523" s="179"/>
      <c r="AN523" s="179"/>
      <c r="AO523" s="179"/>
      <c r="AP523" s="179"/>
      <c r="AQ523" s="467"/>
      <c r="AR523" s="179"/>
      <c r="AS523" s="467"/>
      <c r="AT523" s="467"/>
      <c r="AU523" s="467"/>
      <c r="AW523" s="467"/>
    </row>
    <row r="524" spans="1:49" s="347" customFormat="1" x14ac:dyDescent="0.3">
      <c r="A524" s="438">
        <v>41904</v>
      </c>
      <c r="B524" s="932" t="s">
        <v>7353</v>
      </c>
      <c r="C524" s="933" t="s">
        <v>949</v>
      </c>
      <c r="D524" s="350">
        <v>850</v>
      </c>
      <c r="E524" s="347" t="s">
        <v>7354</v>
      </c>
      <c r="F524" s="439">
        <v>46325</v>
      </c>
      <c r="G524" s="347" t="s">
        <v>4189</v>
      </c>
      <c r="H524" s="352" t="s">
        <v>7355</v>
      </c>
      <c r="I524" s="353" t="s">
        <v>4548</v>
      </c>
      <c r="J524" s="354" t="s">
        <v>4282</v>
      </c>
      <c r="K524" s="355">
        <v>-18</v>
      </c>
      <c r="L524" s="354"/>
      <c r="M524" s="355"/>
      <c r="N524" s="354" t="s">
        <v>3938</v>
      </c>
      <c r="O524" s="355">
        <v>2.65</v>
      </c>
      <c r="P524" s="440" t="s">
        <v>7356</v>
      </c>
      <c r="Q524" s="441"/>
      <c r="R524" s="352">
        <v>-1</v>
      </c>
      <c r="S524" s="184" t="s">
        <v>7402</v>
      </c>
      <c r="T524" s="138">
        <f t="shared" si="92"/>
        <v>9</v>
      </c>
      <c r="U524" s="139"/>
      <c r="V524" s="715">
        <f t="shared" si="90"/>
        <v>9</v>
      </c>
      <c r="W524" s="138"/>
      <c r="X524" s="138"/>
      <c r="Y524" s="141"/>
      <c r="Z524" s="226"/>
      <c r="AA524" s="179"/>
      <c r="AB524" s="179"/>
      <c r="AC524" s="179"/>
      <c r="AD524" s="179"/>
      <c r="AE524" s="179"/>
      <c r="AF524" s="179"/>
      <c r="AG524" s="179"/>
      <c r="AH524" s="179"/>
      <c r="AI524" s="179"/>
      <c r="AJ524" s="179"/>
      <c r="AK524" s="179"/>
      <c r="AL524" s="179"/>
      <c r="AM524" s="179"/>
      <c r="AN524" s="179"/>
      <c r="AO524" s="179"/>
      <c r="AP524" s="179"/>
      <c r="AQ524" s="467"/>
      <c r="AR524" s="179"/>
      <c r="AS524" s="467"/>
      <c r="AT524" s="467"/>
      <c r="AU524" s="467"/>
      <c r="AW524" s="467"/>
    </row>
    <row r="525" spans="1:49" s="347" customFormat="1" x14ac:dyDescent="0.3">
      <c r="A525" s="438">
        <v>41904</v>
      </c>
      <c r="B525" s="932" t="s">
        <v>7358</v>
      </c>
      <c r="C525" s="933" t="s">
        <v>949</v>
      </c>
      <c r="D525" s="350">
        <v>500</v>
      </c>
      <c r="E525" s="347" t="s">
        <v>66</v>
      </c>
      <c r="F525" s="439">
        <v>45566</v>
      </c>
      <c r="G525" s="347" t="s">
        <v>7359</v>
      </c>
      <c r="H525" s="352" t="s">
        <v>145</v>
      </c>
      <c r="I525" s="353" t="s">
        <v>673</v>
      </c>
      <c r="J525" s="354" t="s">
        <v>293</v>
      </c>
      <c r="K525" s="355">
        <v>-15</v>
      </c>
      <c r="L525" s="354"/>
      <c r="M525" s="355"/>
      <c r="N525" s="354" t="s">
        <v>57</v>
      </c>
      <c r="O525" s="355">
        <v>3.5</v>
      </c>
      <c r="P525" s="440" t="s">
        <v>1994</v>
      </c>
      <c r="Q525" s="441"/>
      <c r="R525" s="352">
        <v>2</v>
      </c>
      <c r="S525" s="184" t="s">
        <v>7404</v>
      </c>
      <c r="T525" s="138">
        <f t="shared" si="92"/>
        <v>9</v>
      </c>
      <c r="U525" s="139"/>
      <c r="V525" s="715">
        <f t="shared" si="90"/>
        <v>9</v>
      </c>
      <c r="W525" s="138"/>
      <c r="X525" s="138"/>
      <c r="Y525" s="141"/>
      <c r="Z525" s="226"/>
      <c r="AA525" s="179"/>
      <c r="AB525" s="179"/>
      <c r="AC525" s="179"/>
      <c r="AD525" s="179"/>
      <c r="AE525" s="179"/>
      <c r="AF525" s="179"/>
      <c r="AG525" s="179"/>
      <c r="AH525" s="179"/>
      <c r="AI525" s="179"/>
      <c r="AJ525" s="179"/>
      <c r="AK525" s="179"/>
      <c r="AL525" s="179"/>
      <c r="AM525" s="179"/>
      <c r="AN525" s="179"/>
      <c r="AO525" s="179"/>
      <c r="AP525" s="179"/>
      <c r="AQ525" s="467"/>
      <c r="AR525" s="179"/>
      <c r="AS525" s="467"/>
      <c r="AT525" s="467"/>
      <c r="AU525" s="467"/>
      <c r="AW525" s="467"/>
    </row>
    <row r="526" spans="1:49" s="347" customFormat="1" x14ac:dyDescent="0.3">
      <c r="A526" s="438">
        <v>41904</v>
      </c>
      <c r="B526" s="932" t="s">
        <v>7360</v>
      </c>
      <c r="C526" s="933" t="s">
        <v>949</v>
      </c>
      <c r="D526" s="350">
        <v>400</v>
      </c>
      <c r="E526" s="347" t="s">
        <v>2331</v>
      </c>
      <c r="F526" s="439">
        <v>49218</v>
      </c>
      <c r="G526" s="347" t="s">
        <v>7359</v>
      </c>
      <c r="H526" s="352" t="s">
        <v>226</v>
      </c>
      <c r="I526" s="353" t="s">
        <v>805</v>
      </c>
      <c r="J526" s="354" t="s">
        <v>3742</v>
      </c>
      <c r="K526" s="355">
        <v>-15</v>
      </c>
      <c r="L526" s="354"/>
      <c r="M526" s="355"/>
      <c r="N526" s="354" t="s">
        <v>799</v>
      </c>
      <c r="O526" s="355">
        <v>3.125</v>
      </c>
      <c r="P526" s="440" t="s">
        <v>1994</v>
      </c>
      <c r="Q526" s="441"/>
      <c r="R526" s="352">
        <v>2</v>
      </c>
      <c r="S526" s="184" t="s">
        <v>7405</v>
      </c>
      <c r="T526" s="138">
        <f t="shared" si="92"/>
        <v>9</v>
      </c>
      <c r="U526" s="139"/>
      <c r="V526" s="715">
        <f t="shared" si="90"/>
        <v>9</v>
      </c>
      <c r="W526" s="138"/>
      <c r="X526" s="138"/>
      <c r="Y526" s="141"/>
      <c r="Z526" s="226"/>
      <c r="AA526" s="179"/>
      <c r="AB526" s="179"/>
      <c r="AC526" s="179"/>
      <c r="AD526" s="179"/>
      <c r="AE526" s="179"/>
      <c r="AF526" s="179"/>
      <c r="AG526" s="179"/>
      <c r="AH526" s="179"/>
      <c r="AI526" s="179"/>
      <c r="AJ526" s="179"/>
      <c r="AK526" s="179"/>
      <c r="AL526" s="179"/>
      <c r="AM526" s="179"/>
      <c r="AN526" s="179"/>
      <c r="AO526" s="179"/>
      <c r="AP526" s="179"/>
      <c r="AQ526" s="467"/>
      <c r="AR526" s="179"/>
      <c r="AS526" s="467"/>
      <c r="AT526" s="467"/>
      <c r="AU526" s="467"/>
      <c r="AW526" s="467"/>
    </row>
    <row r="527" spans="1:49" s="347" customFormat="1" x14ac:dyDescent="0.3">
      <c r="A527" s="438">
        <v>41904</v>
      </c>
      <c r="B527" s="932" t="s">
        <v>7366</v>
      </c>
      <c r="C527" s="933" t="s">
        <v>600</v>
      </c>
      <c r="D527" s="350">
        <v>550</v>
      </c>
      <c r="E527" s="347" t="s">
        <v>12</v>
      </c>
      <c r="F527" s="439">
        <v>43007</v>
      </c>
      <c r="G527" s="347" t="s">
        <v>7367</v>
      </c>
      <c r="H527" s="352" t="s">
        <v>1210</v>
      </c>
      <c r="I527" s="353" t="s">
        <v>7368</v>
      </c>
      <c r="J527" s="354" t="s">
        <v>670</v>
      </c>
      <c r="K527" s="355">
        <v>-12.5</v>
      </c>
      <c r="L527" s="354"/>
      <c r="M527" s="355"/>
      <c r="N527" s="354" t="s">
        <v>382</v>
      </c>
      <c r="O527" s="355">
        <v>2.73</v>
      </c>
      <c r="P527" s="440" t="s">
        <v>4180</v>
      </c>
      <c r="Q527" s="441"/>
      <c r="R527" s="352">
        <v>-1</v>
      </c>
      <c r="S527" s="184" t="s">
        <v>7409</v>
      </c>
      <c r="T527" s="138">
        <f t="shared" si="92"/>
        <v>9</v>
      </c>
      <c r="U527" s="139"/>
      <c r="V527" s="715">
        <f t="shared" si="90"/>
        <v>9</v>
      </c>
      <c r="W527" s="138"/>
      <c r="X527" s="138"/>
      <c r="Y527" s="141"/>
      <c r="Z527" s="226"/>
      <c r="AA527" s="179"/>
      <c r="AB527" s="179"/>
      <c r="AC527" s="179"/>
      <c r="AD527" s="179"/>
      <c r="AE527" s="179"/>
      <c r="AF527" s="179"/>
      <c r="AG527" s="179"/>
      <c r="AH527" s="179"/>
      <c r="AI527" s="179"/>
      <c r="AJ527" s="179"/>
      <c r="AK527" s="179"/>
      <c r="AL527" s="179"/>
      <c r="AM527" s="179"/>
      <c r="AN527" s="179"/>
      <c r="AO527" s="179"/>
      <c r="AP527" s="179"/>
      <c r="AQ527" s="467"/>
      <c r="AR527" s="179"/>
      <c r="AS527" s="467"/>
      <c r="AT527" s="467"/>
      <c r="AU527" s="467"/>
      <c r="AW527" s="467"/>
    </row>
    <row r="528" spans="1:49" s="347" customFormat="1" x14ac:dyDescent="0.3">
      <c r="A528" s="438">
        <v>41904</v>
      </c>
      <c r="B528" s="932" t="s">
        <v>7369</v>
      </c>
      <c r="C528" s="933" t="s">
        <v>600</v>
      </c>
      <c r="D528" s="350">
        <v>450</v>
      </c>
      <c r="E528" s="347" t="s">
        <v>201</v>
      </c>
      <c r="F528" s="439">
        <v>45564</v>
      </c>
      <c r="G528" s="347" t="s">
        <v>7367</v>
      </c>
      <c r="H528" s="352" t="s">
        <v>123</v>
      </c>
      <c r="I528" s="353" t="s">
        <v>1480</v>
      </c>
      <c r="J528" s="354" t="s">
        <v>602</v>
      </c>
      <c r="K528" s="355">
        <v>-15</v>
      </c>
      <c r="L528" s="354"/>
      <c r="M528" s="355"/>
      <c r="N528" s="354" t="s">
        <v>432</v>
      </c>
      <c r="O528" s="355">
        <v>3.33</v>
      </c>
      <c r="P528" s="440" t="s">
        <v>1890</v>
      </c>
      <c r="Q528" s="441"/>
      <c r="R528" s="352">
        <v>5</v>
      </c>
      <c r="S528" s="184" t="s">
        <v>7410</v>
      </c>
      <c r="T528" s="138">
        <f t="shared" si="92"/>
        <v>9</v>
      </c>
      <c r="U528" s="139"/>
      <c r="V528" s="715">
        <f t="shared" si="90"/>
        <v>9</v>
      </c>
      <c r="W528" s="138"/>
      <c r="X528" s="138"/>
      <c r="Y528" s="141"/>
      <c r="Z528" s="226"/>
      <c r="AA528" s="179"/>
      <c r="AB528" s="179"/>
      <c r="AC528" s="179"/>
      <c r="AD528" s="179"/>
      <c r="AE528" s="179"/>
      <c r="AF528" s="179"/>
      <c r="AG528" s="179"/>
      <c r="AH528" s="179"/>
      <c r="AI528" s="179"/>
      <c r="AJ528" s="179"/>
      <c r="AK528" s="179"/>
      <c r="AL528" s="179"/>
      <c r="AM528" s="179"/>
      <c r="AN528" s="179"/>
      <c r="AO528" s="179"/>
      <c r="AP528" s="179"/>
      <c r="AQ528" s="467"/>
      <c r="AR528" s="179"/>
      <c r="AS528" s="467"/>
      <c r="AT528" s="467"/>
      <c r="AU528" s="467"/>
      <c r="AW528" s="467"/>
    </row>
    <row r="529" spans="1:50" s="347" customFormat="1" x14ac:dyDescent="0.3">
      <c r="A529" s="438">
        <v>41904</v>
      </c>
      <c r="B529" s="932" t="s">
        <v>7370</v>
      </c>
      <c r="C529" s="933" t="s">
        <v>235</v>
      </c>
      <c r="D529" s="350">
        <v>400</v>
      </c>
      <c r="E529" s="347" t="s">
        <v>117</v>
      </c>
      <c r="F529" s="439">
        <v>52841</v>
      </c>
      <c r="G529" s="347" t="s">
        <v>7371</v>
      </c>
      <c r="H529" s="352" t="s">
        <v>1469</v>
      </c>
      <c r="I529" s="353" t="s">
        <v>4097</v>
      </c>
      <c r="J529" s="354" t="s">
        <v>1413</v>
      </c>
      <c r="K529" s="355">
        <v>-7.5</v>
      </c>
      <c r="L529" s="354"/>
      <c r="M529" s="355"/>
      <c r="N529" s="354" t="s">
        <v>4462</v>
      </c>
      <c r="O529" s="355">
        <v>1.75</v>
      </c>
      <c r="P529" s="440" t="s">
        <v>3650</v>
      </c>
      <c r="Q529" s="441"/>
      <c r="R529" s="352">
        <v>7.5</v>
      </c>
      <c r="S529" s="184" t="s">
        <v>7411</v>
      </c>
      <c r="T529" s="138">
        <f t="shared" si="92"/>
        <v>9</v>
      </c>
      <c r="U529" s="139"/>
      <c r="V529" s="715">
        <f t="shared" si="90"/>
        <v>9</v>
      </c>
      <c r="W529" s="138"/>
      <c r="X529" s="138"/>
      <c r="Y529" s="141"/>
      <c r="Z529" s="226"/>
      <c r="AA529" s="179"/>
      <c r="AB529" s="179"/>
      <c r="AC529" s="179"/>
      <c r="AD529" s="179"/>
      <c r="AE529" s="179"/>
      <c r="AF529" s="179"/>
      <c r="AG529" s="179"/>
      <c r="AH529" s="179"/>
      <c r="AI529" s="179"/>
      <c r="AJ529" s="179"/>
      <c r="AK529" s="179"/>
      <c r="AL529" s="179"/>
      <c r="AM529" s="179"/>
      <c r="AN529" s="179"/>
      <c r="AO529" s="179"/>
      <c r="AP529" s="179"/>
      <c r="AQ529" s="467"/>
      <c r="AR529" s="179"/>
      <c r="AS529" s="467"/>
      <c r="AT529" s="467"/>
      <c r="AU529" s="467"/>
      <c r="AW529" s="467"/>
    </row>
    <row r="530" spans="1:50" s="347" customFormat="1" x14ac:dyDescent="0.3">
      <c r="A530" s="438">
        <v>41904</v>
      </c>
      <c r="B530" s="932" t="s">
        <v>7372</v>
      </c>
      <c r="C530" s="933" t="s">
        <v>65</v>
      </c>
      <c r="D530" s="350">
        <v>300</v>
      </c>
      <c r="E530" s="347" t="s">
        <v>37</v>
      </c>
      <c r="F530" s="439">
        <v>43737</v>
      </c>
      <c r="G530" s="347" t="s">
        <v>7373</v>
      </c>
      <c r="H530" s="352" t="s">
        <v>226</v>
      </c>
      <c r="I530" s="353" t="s">
        <v>805</v>
      </c>
      <c r="J530" s="354" t="s">
        <v>3742</v>
      </c>
      <c r="K530" s="355">
        <v>-15</v>
      </c>
      <c r="L530" s="354"/>
      <c r="M530" s="355"/>
      <c r="N530" s="354" t="s">
        <v>799</v>
      </c>
      <c r="O530" s="355">
        <v>4.17</v>
      </c>
      <c r="P530" s="440" t="s">
        <v>2092</v>
      </c>
      <c r="Q530" s="441"/>
      <c r="R530" s="352">
        <v>3</v>
      </c>
      <c r="S530" s="184" t="s">
        <v>7412</v>
      </c>
      <c r="T530" s="138">
        <f t="shared" si="92"/>
        <v>9</v>
      </c>
      <c r="U530" s="139"/>
      <c r="V530" s="715">
        <f t="shared" si="90"/>
        <v>9</v>
      </c>
      <c r="W530" s="138"/>
      <c r="X530" s="138"/>
      <c r="Y530" s="141"/>
      <c r="Z530" s="226"/>
      <c r="AA530" s="179"/>
      <c r="AB530" s="179"/>
      <c r="AC530" s="179"/>
      <c r="AD530" s="179"/>
      <c r="AE530" s="179"/>
      <c r="AF530" s="179"/>
      <c r="AG530" s="179"/>
      <c r="AH530" s="179"/>
      <c r="AI530" s="179"/>
      <c r="AJ530" s="179"/>
      <c r="AK530" s="179"/>
      <c r="AL530" s="179"/>
      <c r="AM530" s="179"/>
      <c r="AN530" s="179"/>
      <c r="AO530" s="179"/>
      <c r="AP530" s="179"/>
      <c r="AQ530" s="467"/>
      <c r="AR530" s="179"/>
      <c r="AS530" s="467"/>
      <c r="AT530" s="467"/>
      <c r="AU530" s="467"/>
      <c r="AW530" s="467"/>
    </row>
    <row r="531" spans="1:50" s="347" customFormat="1" x14ac:dyDescent="0.3">
      <c r="A531" s="438">
        <v>41900</v>
      </c>
      <c r="B531" s="932" t="s">
        <v>4901</v>
      </c>
      <c r="C531" s="933" t="s">
        <v>100</v>
      </c>
      <c r="D531" s="350">
        <v>500</v>
      </c>
      <c r="E531" s="347" t="s">
        <v>12</v>
      </c>
      <c r="F531" s="439">
        <v>43003</v>
      </c>
      <c r="G531" s="347" t="s">
        <v>7165</v>
      </c>
      <c r="H531" s="352" t="s">
        <v>2299</v>
      </c>
      <c r="I531" s="353" t="s">
        <v>2299</v>
      </c>
      <c r="J531" s="354" t="s">
        <v>5772</v>
      </c>
      <c r="K531" s="355">
        <v>-10</v>
      </c>
      <c r="L531" s="354"/>
      <c r="M531" s="355"/>
      <c r="N531" s="354" t="s">
        <v>192</v>
      </c>
      <c r="O531" s="355">
        <v>3.2</v>
      </c>
      <c r="P531" s="440" t="s">
        <v>2274</v>
      </c>
      <c r="Q531" s="441"/>
      <c r="R531" s="352">
        <v>4</v>
      </c>
      <c r="S531" s="184" t="s">
        <v>7278</v>
      </c>
      <c r="T531" s="138">
        <f t="shared" ref="T531:T557" si="93">MONTH(A531)</f>
        <v>9</v>
      </c>
      <c r="U531" s="139"/>
      <c r="V531" s="715">
        <f t="shared" si="90"/>
        <v>9</v>
      </c>
      <c r="W531" s="138"/>
      <c r="X531" s="138"/>
      <c r="Y531" s="141"/>
      <c r="Z531" s="226"/>
      <c r="AA531" s="179"/>
      <c r="AB531" s="179"/>
      <c r="AC531" s="179"/>
      <c r="AD531" s="179"/>
      <c r="AE531" s="179"/>
      <c r="AF531" s="179"/>
      <c r="AG531" s="179"/>
      <c r="AH531" s="179"/>
      <c r="AI531" s="179"/>
      <c r="AJ531" s="179"/>
      <c r="AK531" s="179"/>
      <c r="AL531" s="179"/>
      <c r="AM531" s="179"/>
      <c r="AN531" s="179"/>
      <c r="AO531" s="179"/>
      <c r="AP531" s="179"/>
      <c r="AQ531" s="467"/>
      <c r="AR531" s="179"/>
      <c r="AS531" s="467"/>
      <c r="AT531" s="467"/>
      <c r="AU531" s="467"/>
      <c r="AW531" s="467"/>
    </row>
    <row r="532" spans="1:50" s="347" customFormat="1" x14ac:dyDescent="0.3">
      <c r="A532" s="438">
        <v>41900</v>
      </c>
      <c r="B532" s="932" t="s">
        <v>7166</v>
      </c>
      <c r="C532" s="933" t="s">
        <v>100</v>
      </c>
      <c r="D532" s="350">
        <v>500</v>
      </c>
      <c r="E532" s="347" t="s">
        <v>12</v>
      </c>
      <c r="F532" s="439">
        <v>43003</v>
      </c>
      <c r="G532" s="347" t="s">
        <v>7165</v>
      </c>
      <c r="H532" s="352" t="s">
        <v>569</v>
      </c>
      <c r="I532" s="353" t="s">
        <v>669</v>
      </c>
      <c r="J532" s="354" t="s">
        <v>670</v>
      </c>
      <c r="K532" s="355">
        <v>-10</v>
      </c>
      <c r="L532" s="354"/>
      <c r="M532" s="355"/>
      <c r="N532" s="354" t="s">
        <v>692</v>
      </c>
      <c r="O532" s="355">
        <v>3.4</v>
      </c>
      <c r="P532" s="440" t="s">
        <v>2274</v>
      </c>
      <c r="Q532" s="441"/>
      <c r="R532" s="352">
        <v>4</v>
      </c>
      <c r="S532" s="184" t="s">
        <v>7277</v>
      </c>
      <c r="T532" s="138">
        <f t="shared" si="93"/>
        <v>9</v>
      </c>
      <c r="U532" s="139"/>
      <c r="V532" s="715">
        <f t="shared" si="90"/>
        <v>9</v>
      </c>
      <c r="W532" s="138"/>
      <c r="X532" s="138"/>
      <c r="Y532" s="141"/>
      <c r="Z532" s="226"/>
      <c r="AA532" s="179"/>
      <c r="AB532" s="179"/>
      <c r="AC532" s="179"/>
      <c r="AD532" s="179"/>
      <c r="AE532" s="179"/>
      <c r="AF532" s="179"/>
      <c r="AG532" s="179"/>
      <c r="AH532" s="179"/>
      <c r="AI532" s="179"/>
      <c r="AJ532" s="179"/>
      <c r="AK532" s="179"/>
      <c r="AL532" s="179"/>
      <c r="AM532" s="179"/>
      <c r="AN532" s="179"/>
      <c r="AO532" s="179"/>
      <c r="AP532" s="179"/>
      <c r="AQ532" s="467"/>
      <c r="AR532" s="179"/>
      <c r="AS532" s="467"/>
      <c r="AT532" s="467"/>
      <c r="AU532" s="467"/>
      <c r="AW532" s="467"/>
    </row>
    <row r="533" spans="1:50" s="347" customFormat="1" x14ac:dyDescent="0.3">
      <c r="A533" s="438">
        <v>41900</v>
      </c>
      <c r="B533" s="932" t="s">
        <v>7167</v>
      </c>
      <c r="C533" s="933" t="s">
        <v>100</v>
      </c>
      <c r="D533" s="350">
        <v>1000</v>
      </c>
      <c r="E533" s="347" t="s">
        <v>37</v>
      </c>
      <c r="F533" s="439">
        <v>43733</v>
      </c>
      <c r="G533" s="347" t="s">
        <v>7165</v>
      </c>
      <c r="H533" s="352" t="s">
        <v>220</v>
      </c>
      <c r="I533" s="353" t="s">
        <v>791</v>
      </c>
      <c r="J533" s="354" t="s">
        <v>221</v>
      </c>
      <c r="K533" s="355">
        <v>-10</v>
      </c>
      <c r="L533" s="354"/>
      <c r="M533" s="355"/>
      <c r="N533" s="354" t="s">
        <v>7168</v>
      </c>
      <c r="O533" s="355">
        <v>3.35</v>
      </c>
      <c r="P533" s="440" t="s">
        <v>2274</v>
      </c>
      <c r="Q533" s="441"/>
      <c r="R533" s="352">
        <v>4</v>
      </c>
      <c r="S533" s="184" t="s">
        <v>7276</v>
      </c>
      <c r="T533" s="138">
        <f t="shared" si="93"/>
        <v>9</v>
      </c>
      <c r="U533" s="139"/>
      <c r="V533" s="715">
        <f t="shared" si="90"/>
        <v>9</v>
      </c>
      <c r="W533" s="138"/>
      <c r="X533" s="138"/>
      <c r="Y533" s="141"/>
      <c r="Z533" s="226"/>
      <c r="AA533" s="179"/>
      <c r="AB533" s="179"/>
      <c r="AC533" s="179"/>
      <c r="AD533" s="179"/>
      <c r="AE533" s="179"/>
      <c r="AF533" s="179"/>
      <c r="AG533" s="179"/>
      <c r="AH533" s="179"/>
      <c r="AI533" s="179"/>
      <c r="AJ533" s="179"/>
      <c r="AK533" s="179"/>
      <c r="AL533" s="179"/>
      <c r="AM533" s="179"/>
      <c r="AN533" s="179"/>
      <c r="AO533" s="179"/>
      <c r="AP533" s="179"/>
      <c r="AQ533" s="467"/>
      <c r="AR533" s="179"/>
      <c r="AS533" s="467"/>
      <c r="AT533" s="467"/>
      <c r="AU533" s="467"/>
      <c r="AW533" s="467"/>
    </row>
    <row r="534" spans="1:50" s="347" customFormat="1" x14ac:dyDescent="0.3">
      <c r="A534" s="438">
        <v>41900</v>
      </c>
      <c r="B534" s="932" t="s">
        <v>7169</v>
      </c>
      <c r="C534" s="933" t="s">
        <v>100</v>
      </c>
      <c r="D534" s="350">
        <v>500</v>
      </c>
      <c r="E534" s="347" t="s">
        <v>66</v>
      </c>
      <c r="F534" s="439">
        <v>45560</v>
      </c>
      <c r="G534" s="347" t="s">
        <v>7165</v>
      </c>
      <c r="H534" s="352" t="s">
        <v>226</v>
      </c>
      <c r="I534" s="353" t="s">
        <v>805</v>
      </c>
      <c r="J534" s="354" t="s">
        <v>152</v>
      </c>
      <c r="K534" s="355">
        <v>-15</v>
      </c>
      <c r="L534" s="354"/>
      <c r="M534" s="355"/>
      <c r="N534" s="354" t="s">
        <v>551</v>
      </c>
      <c r="O534" s="355">
        <v>5</v>
      </c>
      <c r="P534" s="440" t="s">
        <v>2274</v>
      </c>
      <c r="Q534" s="441"/>
      <c r="R534" s="352">
        <v>4</v>
      </c>
      <c r="S534" s="184" t="s">
        <v>7275</v>
      </c>
      <c r="T534" s="138">
        <f t="shared" si="93"/>
        <v>9</v>
      </c>
      <c r="U534" s="139"/>
      <c r="V534" s="715">
        <f t="shared" si="90"/>
        <v>9</v>
      </c>
      <c r="W534" s="138"/>
      <c r="X534" s="138"/>
      <c r="Y534" s="141"/>
      <c r="Z534" s="226"/>
      <c r="AA534" s="179"/>
      <c r="AB534" s="179"/>
      <c r="AC534" s="179"/>
      <c r="AD534" s="179"/>
      <c r="AE534" s="179"/>
      <c r="AF534" s="179"/>
      <c r="AG534" s="179"/>
      <c r="AH534" s="179"/>
      <c r="AI534" s="179"/>
      <c r="AJ534" s="179"/>
      <c r="AK534" s="179"/>
      <c r="AL534" s="179"/>
      <c r="AM534" s="179"/>
      <c r="AN534" s="179"/>
      <c r="AO534" s="179"/>
      <c r="AP534" s="179"/>
      <c r="AQ534" s="467"/>
      <c r="AR534" s="179"/>
      <c r="AS534" s="467"/>
      <c r="AT534" s="467"/>
      <c r="AU534" s="467"/>
      <c r="AW534" s="467"/>
    </row>
    <row r="535" spans="1:50" s="347" customFormat="1" x14ac:dyDescent="0.3">
      <c r="A535" s="438">
        <v>41900</v>
      </c>
      <c r="B535" s="932" t="s">
        <v>6746</v>
      </c>
      <c r="C535" s="933" t="s">
        <v>949</v>
      </c>
      <c r="D535" s="350">
        <v>300</v>
      </c>
      <c r="E535" s="347" t="s">
        <v>12</v>
      </c>
      <c r="F535" s="439">
        <v>43000</v>
      </c>
      <c r="G535" s="347" t="s">
        <v>7170</v>
      </c>
      <c r="H535" s="352" t="s">
        <v>14</v>
      </c>
      <c r="I535" s="353" t="s">
        <v>2299</v>
      </c>
      <c r="J535" s="354" t="s">
        <v>637</v>
      </c>
      <c r="K535" s="355">
        <v>-12.5</v>
      </c>
      <c r="L535" s="354"/>
      <c r="M535" s="355"/>
      <c r="N535" s="354" t="s">
        <v>423</v>
      </c>
      <c r="O535" s="355">
        <v>3.33</v>
      </c>
      <c r="P535" s="440" t="s">
        <v>2958</v>
      </c>
      <c r="Q535" s="441"/>
      <c r="R535" s="352">
        <v>1</v>
      </c>
      <c r="S535" s="184" t="s">
        <v>7273</v>
      </c>
      <c r="T535" s="138">
        <f t="shared" si="93"/>
        <v>9</v>
      </c>
      <c r="U535" s="139"/>
      <c r="V535" s="715">
        <f t="shared" si="90"/>
        <v>9</v>
      </c>
      <c r="W535" s="138"/>
      <c r="X535" s="138"/>
      <c r="Y535" s="141"/>
      <c r="Z535" s="226"/>
      <c r="AA535" s="179"/>
      <c r="AB535" s="179"/>
      <c r="AC535" s="179"/>
      <c r="AD535" s="179"/>
      <c r="AE535" s="179"/>
      <c r="AF535" s="179"/>
      <c r="AG535" s="179"/>
      <c r="AH535" s="179"/>
      <c r="AI535" s="179"/>
      <c r="AJ535" s="179"/>
      <c r="AK535" s="179"/>
      <c r="AL535" s="179"/>
      <c r="AM535" s="179"/>
      <c r="AN535" s="179"/>
      <c r="AO535" s="179"/>
      <c r="AP535" s="179"/>
      <c r="AQ535" s="467"/>
      <c r="AR535" s="179"/>
      <c r="AS535" s="467"/>
      <c r="AT535" s="467"/>
      <c r="AU535" s="467"/>
      <c r="AW535" s="467"/>
    </row>
    <row r="536" spans="1:50" s="347" customFormat="1" x14ac:dyDescent="0.3">
      <c r="A536" s="438">
        <v>41900</v>
      </c>
      <c r="B536" s="932" t="s">
        <v>7171</v>
      </c>
      <c r="C536" s="933" t="s">
        <v>949</v>
      </c>
      <c r="D536" s="350">
        <v>700</v>
      </c>
      <c r="E536" s="347" t="s">
        <v>12</v>
      </c>
      <c r="F536" s="439">
        <v>43000</v>
      </c>
      <c r="G536" s="347" t="s">
        <v>7170</v>
      </c>
      <c r="H536" s="352" t="s">
        <v>7172</v>
      </c>
      <c r="I536" s="353" t="s">
        <v>3747</v>
      </c>
      <c r="J536" s="354" t="s">
        <v>3750</v>
      </c>
      <c r="K536" s="355">
        <v>-12.5</v>
      </c>
      <c r="L536" s="354"/>
      <c r="M536" s="355"/>
      <c r="N536" s="354" t="s">
        <v>1196</v>
      </c>
      <c r="O536" s="355">
        <v>3.43</v>
      </c>
      <c r="P536" s="440" t="s">
        <v>2958</v>
      </c>
      <c r="Q536" s="441"/>
      <c r="R536" s="352">
        <v>1</v>
      </c>
      <c r="S536" s="184" t="s">
        <v>7274</v>
      </c>
      <c r="T536" s="138">
        <f t="shared" si="93"/>
        <v>9</v>
      </c>
      <c r="U536" s="139"/>
      <c r="V536" s="715">
        <f t="shared" si="90"/>
        <v>9</v>
      </c>
      <c r="W536" s="138"/>
      <c r="X536" s="138"/>
      <c r="Y536" s="141"/>
      <c r="Z536" s="226"/>
      <c r="AA536" s="179"/>
      <c r="AB536" s="179"/>
      <c r="AC536" s="179"/>
      <c r="AD536" s="179"/>
      <c r="AE536" s="179"/>
      <c r="AF536" s="179"/>
      <c r="AG536" s="179"/>
      <c r="AH536" s="179"/>
      <c r="AI536" s="179"/>
      <c r="AJ536" s="179"/>
      <c r="AK536" s="179"/>
      <c r="AL536" s="179"/>
      <c r="AM536" s="179"/>
      <c r="AN536" s="179"/>
      <c r="AO536" s="179"/>
      <c r="AP536" s="179"/>
      <c r="AQ536" s="467"/>
      <c r="AR536" s="179"/>
      <c r="AS536" s="467"/>
      <c r="AT536" s="467"/>
      <c r="AU536" s="467"/>
      <c r="AW536" s="467"/>
    </row>
    <row r="537" spans="1:50" s="347" customFormat="1" x14ac:dyDescent="0.3">
      <c r="A537" s="438">
        <v>41900</v>
      </c>
      <c r="B537" s="932" t="s">
        <v>7173</v>
      </c>
      <c r="C537" s="933" t="s">
        <v>73</v>
      </c>
      <c r="D537" s="350">
        <v>350</v>
      </c>
      <c r="E537" s="347" t="s">
        <v>164</v>
      </c>
      <c r="F537" s="439">
        <v>42636</v>
      </c>
      <c r="G537" s="347" t="s">
        <v>7174</v>
      </c>
      <c r="H537" s="352" t="s">
        <v>7175</v>
      </c>
      <c r="I537" s="353" t="s">
        <v>7176</v>
      </c>
      <c r="J537" s="354" t="s">
        <v>4085</v>
      </c>
      <c r="K537" s="355">
        <v>-2.5</v>
      </c>
      <c r="L537" s="354"/>
      <c r="M537" s="355"/>
      <c r="N537" s="354" t="s">
        <v>411</v>
      </c>
      <c r="O537" s="355">
        <v>1.71</v>
      </c>
      <c r="P537" s="440" t="s">
        <v>1937</v>
      </c>
      <c r="Q537" s="441"/>
      <c r="R537" s="352">
        <v>0</v>
      </c>
      <c r="S537" s="184" t="s">
        <v>7272</v>
      </c>
      <c r="T537" s="138">
        <f t="shared" si="93"/>
        <v>9</v>
      </c>
      <c r="U537" s="139"/>
      <c r="V537" s="715">
        <f t="shared" si="90"/>
        <v>9</v>
      </c>
      <c r="W537" s="138"/>
      <c r="X537" s="138"/>
      <c r="Y537" s="141"/>
      <c r="Z537" s="226"/>
      <c r="AA537" s="179"/>
      <c r="AB537" s="179"/>
      <c r="AC537" s="179"/>
      <c r="AD537" s="179"/>
      <c r="AE537" s="179"/>
      <c r="AF537" s="179"/>
      <c r="AG537" s="179"/>
      <c r="AH537" s="179"/>
      <c r="AI537" s="179"/>
      <c r="AJ537" s="179"/>
      <c r="AK537" s="179"/>
      <c r="AL537" s="179"/>
      <c r="AM537" s="179"/>
      <c r="AN537" s="179"/>
      <c r="AO537" s="179"/>
      <c r="AP537" s="179"/>
      <c r="AQ537" s="467"/>
      <c r="AR537" s="179"/>
      <c r="AS537" s="467"/>
      <c r="AT537" s="467"/>
      <c r="AU537" s="467"/>
      <c r="AW537" s="467"/>
    </row>
    <row r="538" spans="1:50" s="347" customFormat="1" x14ac:dyDescent="0.3">
      <c r="A538" s="438">
        <v>41900</v>
      </c>
      <c r="B538" s="932" t="s">
        <v>7177</v>
      </c>
      <c r="C538" s="933" t="s">
        <v>1854</v>
      </c>
      <c r="D538" s="350">
        <v>1600</v>
      </c>
      <c r="E538" s="347" t="s">
        <v>1212</v>
      </c>
      <c r="F538" s="439" t="s">
        <v>1212</v>
      </c>
      <c r="G538" s="347" t="s">
        <v>656</v>
      </c>
      <c r="H538" s="352" t="s">
        <v>7178</v>
      </c>
      <c r="I538" s="353" t="s">
        <v>7179</v>
      </c>
      <c r="J538" s="354" t="s">
        <v>7180</v>
      </c>
      <c r="K538" s="355">
        <v>-2.5</v>
      </c>
      <c r="L538" s="354"/>
      <c r="M538" s="355"/>
      <c r="N538" s="354" t="s">
        <v>3661</v>
      </c>
      <c r="O538" s="355">
        <v>1.875</v>
      </c>
      <c r="P538" s="440" t="s">
        <v>1988</v>
      </c>
      <c r="Q538" s="441"/>
      <c r="R538" s="352">
        <v>24</v>
      </c>
      <c r="S538" s="184" t="s">
        <v>7271</v>
      </c>
      <c r="T538" s="138">
        <f t="shared" si="93"/>
        <v>9</v>
      </c>
      <c r="U538" s="139"/>
      <c r="V538" s="715">
        <f t="shared" si="90"/>
        <v>9</v>
      </c>
      <c r="W538" s="138"/>
      <c r="X538" s="138"/>
      <c r="Y538" s="141"/>
      <c r="Z538" s="226"/>
      <c r="AA538" s="179"/>
      <c r="AB538" s="179"/>
      <c r="AC538" s="179"/>
      <c r="AD538" s="179"/>
      <c r="AE538" s="179"/>
      <c r="AF538" s="179"/>
      <c r="AG538" s="179"/>
      <c r="AH538" s="179"/>
      <c r="AI538" s="179"/>
      <c r="AJ538" s="179"/>
      <c r="AK538" s="179"/>
      <c r="AL538" s="179"/>
      <c r="AM538" s="179"/>
      <c r="AN538" s="179"/>
      <c r="AO538" s="179"/>
      <c r="AP538" s="179"/>
      <c r="AQ538" s="467"/>
      <c r="AR538" s="179"/>
      <c r="AS538" s="467"/>
      <c r="AT538" s="467"/>
      <c r="AU538" s="467"/>
      <c r="AW538" s="467"/>
    </row>
    <row r="539" spans="1:50" s="421" customFormat="1" x14ac:dyDescent="0.3">
      <c r="A539" s="542">
        <v>41900</v>
      </c>
      <c r="B539" s="934" t="s">
        <v>7279</v>
      </c>
      <c r="C539" s="934" t="s">
        <v>7280</v>
      </c>
      <c r="D539" s="544">
        <v>1750</v>
      </c>
      <c r="E539" s="545" t="s">
        <v>37</v>
      </c>
      <c r="F539" s="545">
        <v>43733</v>
      </c>
      <c r="G539" s="543" t="s">
        <v>7281</v>
      </c>
      <c r="H539" s="543" t="s">
        <v>7282</v>
      </c>
      <c r="I539" s="546" t="s">
        <v>7283</v>
      </c>
      <c r="J539" s="547" t="s">
        <v>7284</v>
      </c>
      <c r="K539" s="548"/>
      <c r="L539" s="543" t="s">
        <v>7285</v>
      </c>
      <c r="M539" s="543" t="s">
        <v>1937</v>
      </c>
      <c r="N539" s="543" t="s">
        <v>7285</v>
      </c>
      <c r="O539" s="421">
        <f>2050/D539</f>
        <v>1.1714285714285715</v>
      </c>
      <c r="R539" s="421">
        <v>0</v>
      </c>
      <c r="S539" s="421" t="s">
        <v>7286</v>
      </c>
      <c r="T539" s="138">
        <f t="shared" si="93"/>
        <v>9</v>
      </c>
      <c r="U539" s="139"/>
      <c r="V539" s="715">
        <f t="shared" si="90"/>
        <v>9</v>
      </c>
      <c r="W539" s="138"/>
      <c r="X539" s="138"/>
      <c r="Y539" s="141"/>
      <c r="Z539" s="226"/>
      <c r="AA539" s="179"/>
      <c r="AB539" s="179"/>
      <c r="AC539" s="179"/>
      <c r="AD539" s="179"/>
      <c r="AE539" s="179"/>
      <c r="AF539" s="179"/>
      <c r="AG539" s="179"/>
      <c r="AH539" s="179"/>
      <c r="AI539" s="179"/>
      <c r="AJ539" s="179"/>
      <c r="AK539" s="179"/>
      <c r="AL539" s="179"/>
      <c r="AM539" s="179"/>
      <c r="AN539" s="179"/>
      <c r="AO539" s="179"/>
      <c r="AP539" s="179"/>
      <c r="AQ539" s="467"/>
      <c r="AR539" s="179"/>
      <c r="AS539" s="467"/>
      <c r="AT539" s="467"/>
      <c r="AU539" s="467"/>
      <c r="AV539" s="347"/>
      <c r="AW539" s="467"/>
      <c r="AX539" s="347"/>
    </row>
    <row r="540" spans="1:50" s="347" customFormat="1" x14ac:dyDescent="0.3">
      <c r="A540" s="438">
        <v>41899</v>
      </c>
      <c r="B540" s="932" t="s">
        <v>7181</v>
      </c>
      <c r="C540" s="933" t="s">
        <v>2062</v>
      </c>
      <c r="D540" s="350">
        <v>1250</v>
      </c>
      <c r="E540" s="347" t="s">
        <v>201</v>
      </c>
      <c r="F540" s="439">
        <v>45567</v>
      </c>
      <c r="G540" s="347" t="s">
        <v>7182</v>
      </c>
      <c r="H540" s="352" t="s">
        <v>3253</v>
      </c>
      <c r="I540" s="353"/>
      <c r="J540" s="354" t="s">
        <v>7183</v>
      </c>
      <c r="K540" s="355">
        <v>-37.5</v>
      </c>
      <c r="L540" s="354"/>
      <c r="M540" s="355"/>
      <c r="N540" s="354" t="s">
        <v>1717</v>
      </c>
      <c r="O540" s="355">
        <v>6.8</v>
      </c>
      <c r="P540" s="440" t="s">
        <v>7184</v>
      </c>
      <c r="Q540" s="441"/>
      <c r="R540" s="352">
        <v>13.5</v>
      </c>
      <c r="S540" s="184" t="s">
        <v>7270</v>
      </c>
      <c r="T540" s="138">
        <f t="shared" si="93"/>
        <v>9</v>
      </c>
      <c r="U540" s="139"/>
      <c r="V540" s="715">
        <f t="shared" si="90"/>
        <v>9</v>
      </c>
      <c r="W540" s="138"/>
      <c r="X540" s="138"/>
      <c r="Y540" s="141"/>
      <c r="Z540" s="226"/>
      <c r="AA540" s="179"/>
      <c r="AB540" s="179"/>
      <c r="AC540" s="179"/>
      <c r="AD540" s="179"/>
      <c r="AE540" s="179"/>
      <c r="AF540" s="179"/>
      <c r="AG540" s="179"/>
      <c r="AH540" s="179"/>
      <c r="AI540" s="179"/>
      <c r="AJ540" s="179"/>
      <c r="AK540" s="179"/>
      <c r="AL540" s="179"/>
      <c r="AM540" s="179"/>
      <c r="AN540" s="179"/>
      <c r="AO540" s="179"/>
      <c r="AP540" s="179"/>
      <c r="AQ540" s="467"/>
      <c r="AR540" s="179"/>
      <c r="AS540" s="467"/>
      <c r="AT540" s="467"/>
      <c r="AU540" s="467"/>
      <c r="AW540" s="467"/>
    </row>
    <row r="541" spans="1:50" s="347" customFormat="1" x14ac:dyDescent="0.3">
      <c r="A541" s="438">
        <v>41898</v>
      </c>
      <c r="B541" s="932" t="s">
        <v>7193</v>
      </c>
      <c r="C541" s="933" t="s">
        <v>73</v>
      </c>
      <c r="D541" s="350">
        <v>500</v>
      </c>
      <c r="E541" s="347" t="s">
        <v>37</v>
      </c>
      <c r="F541" s="439">
        <v>43731</v>
      </c>
      <c r="G541" s="347" t="s">
        <v>7194</v>
      </c>
      <c r="H541" s="352" t="s">
        <v>631</v>
      </c>
      <c r="I541" s="353" t="s">
        <v>972</v>
      </c>
      <c r="J541" s="354" t="s">
        <v>221</v>
      </c>
      <c r="K541" s="355">
        <v>-5</v>
      </c>
      <c r="L541" s="354"/>
      <c r="M541" s="355"/>
      <c r="N541" s="354" t="s">
        <v>169</v>
      </c>
      <c r="O541" s="355">
        <v>2.2000000000000002</v>
      </c>
      <c r="P541" s="440" t="s">
        <v>2042</v>
      </c>
      <c r="Q541" s="441" t="s">
        <v>7195</v>
      </c>
      <c r="R541" s="352">
        <v>3</v>
      </c>
      <c r="S541" s="184" t="s">
        <v>7266</v>
      </c>
      <c r="T541" s="138">
        <f t="shared" si="93"/>
        <v>9</v>
      </c>
      <c r="U541" s="139"/>
      <c r="V541" s="715">
        <f t="shared" si="90"/>
        <v>9</v>
      </c>
      <c r="W541" s="138"/>
      <c r="X541" s="138"/>
      <c r="Y541" s="141"/>
      <c r="Z541" s="226"/>
      <c r="AA541" s="179"/>
      <c r="AB541" s="179"/>
      <c r="AC541" s="179"/>
      <c r="AD541" s="179"/>
      <c r="AE541" s="179"/>
      <c r="AF541" s="179"/>
      <c r="AG541" s="179"/>
      <c r="AH541" s="179"/>
      <c r="AI541" s="179"/>
      <c r="AJ541" s="179"/>
      <c r="AK541" s="179"/>
      <c r="AL541" s="179"/>
      <c r="AM541" s="179"/>
      <c r="AN541" s="179"/>
      <c r="AO541" s="179"/>
      <c r="AP541" s="179"/>
      <c r="AQ541" s="467"/>
      <c r="AR541" s="179"/>
      <c r="AS541" s="467"/>
      <c r="AT541" s="467"/>
      <c r="AU541" s="467"/>
      <c r="AW541" s="467"/>
    </row>
    <row r="542" spans="1:50" s="347" customFormat="1" x14ac:dyDescent="0.3">
      <c r="A542" s="438">
        <v>41898</v>
      </c>
      <c r="B542" s="932" t="s">
        <v>7196</v>
      </c>
      <c r="C542" s="933" t="s">
        <v>44</v>
      </c>
      <c r="D542" s="350">
        <v>500</v>
      </c>
      <c r="E542" s="347" t="s">
        <v>224</v>
      </c>
      <c r="F542" s="439">
        <v>44462</v>
      </c>
      <c r="G542" s="347" t="s">
        <v>7197</v>
      </c>
      <c r="H542" s="352" t="s">
        <v>6231</v>
      </c>
      <c r="I542" s="353"/>
      <c r="J542" s="354" t="s">
        <v>7198</v>
      </c>
      <c r="K542" s="355">
        <v>-18.75</v>
      </c>
      <c r="L542" s="354"/>
      <c r="M542" s="355"/>
      <c r="N542" s="354" t="s">
        <v>4850</v>
      </c>
      <c r="O542" s="355">
        <v>3.4</v>
      </c>
      <c r="P542" s="440" t="s">
        <v>7199</v>
      </c>
      <c r="Q542" s="441"/>
      <c r="R542" s="352">
        <v>17.5</v>
      </c>
      <c r="S542" s="184" t="s">
        <v>7267</v>
      </c>
      <c r="T542" s="138">
        <f t="shared" si="93"/>
        <v>9</v>
      </c>
      <c r="U542" s="139"/>
      <c r="V542" s="715">
        <f t="shared" si="90"/>
        <v>9</v>
      </c>
      <c r="W542" s="138"/>
      <c r="X542" s="138"/>
      <c r="Y542" s="141"/>
      <c r="Z542" s="226"/>
      <c r="AA542" s="179"/>
      <c r="AB542" s="179"/>
      <c r="AC542" s="179"/>
      <c r="AD542" s="179"/>
      <c r="AE542" s="179"/>
      <c r="AF542" s="179"/>
      <c r="AG542" s="179"/>
      <c r="AH542" s="179"/>
      <c r="AI542" s="179"/>
      <c r="AJ542" s="179"/>
      <c r="AK542" s="179"/>
      <c r="AL542" s="179"/>
      <c r="AM542" s="179"/>
      <c r="AN542" s="179"/>
      <c r="AO542" s="179"/>
      <c r="AP542" s="179"/>
      <c r="AQ542" s="467"/>
      <c r="AR542" s="179"/>
      <c r="AS542" s="467"/>
      <c r="AT542" s="467"/>
      <c r="AU542" s="467"/>
      <c r="AW542" s="467"/>
    </row>
    <row r="543" spans="1:50" s="347" customFormat="1" x14ac:dyDescent="0.3">
      <c r="A543" s="438">
        <v>41898</v>
      </c>
      <c r="B543" s="932" t="s">
        <v>7200</v>
      </c>
      <c r="C543" s="933" t="s">
        <v>127</v>
      </c>
      <c r="D543" s="350">
        <v>200</v>
      </c>
      <c r="E543" s="347" t="s">
        <v>117</v>
      </c>
      <c r="F543" s="439">
        <v>52871</v>
      </c>
      <c r="G543" s="347" t="s">
        <v>7201</v>
      </c>
      <c r="H543" s="352" t="s">
        <v>4607</v>
      </c>
      <c r="I543" s="353" t="s">
        <v>7202</v>
      </c>
      <c r="J543" s="354" t="s">
        <v>816</v>
      </c>
      <c r="K543" s="355">
        <v>-10.5</v>
      </c>
      <c r="L543" s="354"/>
      <c r="M543" s="355"/>
      <c r="N543" s="354" t="s">
        <v>3755</v>
      </c>
      <c r="O543" s="355">
        <v>2</v>
      </c>
      <c r="P543" s="440" t="s">
        <v>1994</v>
      </c>
      <c r="Q543" s="441"/>
      <c r="R543" s="352">
        <v>2</v>
      </c>
      <c r="S543" s="184" t="s">
        <v>7265</v>
      </c>
      <c r="T543" s="138">
        <f t="shared" si="93"/>
        <v>9</v>
      </c>
      <c r="U543" s="139"/>
      <c r="V543" s="715">
        <f t="shared" si="90"/>
        <v>9</v>
      </c>
      <c r="W543" s="138"/>
      <c r="X543" s="138"/>
      <c r="Y543" s="141"/>
      <c r="Z543" s="226"/>
      <c r="AA543" s="179"/>
      <c r="AB543" s="179"/>
      <c r="AC543" s="179"/>
      <c r="AD543" s="179"/>
      <c r="AE543" s="179"/>
      <c r="AF543" s="179"/>
      <c r="AG543" s="179"/>
      <c r="AH543" s="179"/>
      <c r="AI543" s="179"/>
      <c r="AJ543" s="179"/>
      <c r="AK543" s="179"/>
      <c r="AL543" s="179"/>
      <c r="AM543" s="179"/>
      <c r="AN543" s="179"/>
      <c r="AO543" s="179"/>
      <c r="AP543" s="179"/>
      <c r="AQ543" s="467"/>
      <c r="AR543" s="179"/>
      <c r="AS543" s="467"/>
      <c r="AT543" s="467"/>
      <c r="AU543" s="467"/>
      <c r="AW543" s="467"/>
    </row>
    <row r="544" spans="1:50" s="347" customFormat="1" x14ac:dyDescent="0.3">
      <c r="A544" s="438">
        <v>41898</v>
      </c>
      <c r="B544" s="932" t="s">
        <v>7203</v>
      </c>
      <c r="C544" s="933" t="s">
        <v>218</v>
      </c>
      <c r="D544" s="350">
        <v>750</v>
      </c>
      <c r="E544" s="347" t="s">
        <v>66</v>
      </c>
      <c r="F544" s="439">
        <v>45554</v>
      </c>
      <c r="G544" s="347" t="s">
        <v>7204</v>
      </c>
      <c r="H544" s="352" t="s">
        <v>5089</v>
      </c>
      <c r="I544" s="353" t="s">
        <v>4257</v>
      </c>
      <c r="J544" s="354" t="s">
        <v>5577</v>
      </c>
      <c r="K544" s="355">
        <v>-5</v>
      </c>
      <c r="L544" s="354"/>
      <c r="M544" s="355"/>
      <c r="N544" s="354" t="s">
        <v>3792</v>
      </c>
      <c r="O544" s="355">
        <v>2.4</v>
      </c>
      <c r="P544" s="440" t="s">
        <v>1912</v>
      </c>
      <c r="Q544" s="441"/>
      <c r="R544" s="352">
        <v>11</v>
      </c>
      <c r="S544" s="184" t="s">
        <v>7264</v>
      </c>
      <c r="T544" s="138">
        <f t="shared" si="93"/>
        <v>9</v>
      </c>
      <c r="U544" s="139"/>
      <c r="V544" s="715">
        <f t="shared" si="90"/>
        <v>9</v>
      </c>
      <c r="W544" s="138"/>
      <c r="X544" s="138"/>
      <c r="Y544" s="141"/>
      <c r="Z544" s="226"/>
      <c r="AA544" s="179"/>
      <c r="AB544" s="179"/>
      <c r="AC544" s="179"/>
      <c r="AD544" s="179"/>
      <c r="AE544" s="179"/>
      <c r="AF544" s="179"/>
      <c r="AG544" s="179"/>
      <c r="AH544" s="179"/>
      <c r="AI544" s="179"/>
      <c r="AJ544" s="179"/>
      <c r="AK544" s="179"/>
      <c r="AL544" s="179"/>
      <c r="AM544" s="179"/>
      <c r="AN544" s="179"/>
      <c r="AO544" s="179"/>
      <c r="AP544" s="179"/>
      <c r="AQ544" s="467"/>
      <c r="AR544" s="179"/>
      <c r="AS544" s="467"/>
      <c r="AT544" s="467"/>
      <c r="AU544" s="467"/>
      <c r="AW544" s="467"/>
    </row>
    <row r="545" spans="1:50" s="347" customFormat="1" x14ac:dyDescent="0.3">
      <c r="A545" s="438">
        <v>41898</v>
      </c>
      <c r="B545" s="932" t="s">
        <v>7205</v>
      </c>
      <c r="C545" s="933" t="s">
        <v>208</v>
      </c>
      <c r="D545" s="350">
        <v>250</v>
      </c>
      <c r="E545" s="347" t="s">
        <v>1102</v>
      </c>
      <c r="F545" s="439">
        <v>45488</v>
      </c>
      <c r="G545" s="347" t="s">
        <v>7206</v>
      </c>
      <c r="H545" s="352" t="s">
        <v>2769</v>
      </c>
      <c r="I545" s="353" t="s">
        <v>4169</v>
      </c>
      <c r="J545" s="354" t="s">
        <v>665</v>
      </c>
      <c r="K545" s="355">
        <v>-17.5</v>
      </c>
      <c r="L545" s="354"/>
      <c r="M545" s="355"/>
      <c r="N545" s="354" t="s">
        <v>3808</v>
      </c>
      <c r="O545" s="355">
        <v>2.5</v>
      </c>
      <c r="P545" s="440" t="s">
        <v>2092</v>
      </c>
      <c r="Q545" s="441"/>
      <c r="R545" s="352">
        <v>3</v>
      </c>
      <c r="S545" s="184" t="s">
        <v>7263</v>
      </c>
      <c r="T545" s="138">
        <f t="shared" si="93"/>
        <v>9</v>
      </c>
      <c r="U545" s="139"/>
      <c r="V545" s="715">
        <f t="shared" ref="V545:V608" si="94">T545</f>
        <v>9</v>
      </c>
      <c r="W545" s="138"/>
      <c r="X545" s="138"/>
      <c r="Y545" s="141"/>
      <c r="Z545" s="226"/>
      <c r="AA545" s="179"/>
      <c r="AB545" s="179"/>
      <c r="AC545" s="179"/>
      <c r="AD545" s="179"/>
      <c r="AE545" s="179"/>
      <c r="AF545" s="179"/>
      <c r="AG545" s="179"/>
      <c r="AH545" s="179"/>
      <c r="AI545" s="179"/>
      <c r="AJ545" s="179"/>
      <c r="AK545" s="179"/>
      <c r="AL545" s="179"/>
      <c r="AM545" s="179"/>
      <c r="AN545" s="179"/>
      <c r="AO545" s="179"/>
      <c r="AP545" s="179"/>
      <c r="AQ545" s="467"/>
      <c r="AR545" s="179"/>
      <c r="AS545" s="467"/>
      <c r="AT545" s="467"/>
      <c r="AU545" s="467"/>
      <c r="AW545" s="467"/>
    </row>
    <row r="546" spans="1:50" s="347" customFormat="1" x14ac:dyDescent="0.3">
      <c r="A546" s="438">
        <v>41898</v>
      </c>
      <c r="B546" s="932" t="s">
        <v>7207</v>
      </c>
      <c r="C546" s="933" t="s">
        <v>110</v>
      </c>
      <c r="D546" s="350">
        <v>400</v>
      </c>
      <c r="E546" s="347" t="s">
        <v>37</v>
      </c>
      <c r="F546" s="439">
        <v>43739</v>
      </c>
      <c r="G546" s="347" t="s">
        <v>7208</v>
      </c>
      <c r="H546" s="352" t="s">
        <v>151</v>
      </c>
      <c r="I546" s="353" t="s">
        <v>7209</v>
      </c>
      <c r="J546" s="354" t="s">
        <v>221</v>
      </c>
      <c r="K546" s="355">
        <v>-15</v>
      </c>
      <c r="L546" s="354"/>
      <c r="M546" s="355"/>
      <c r="N546" s="354" t="s">
        <v>1138</v>
      </c>
      <c r="O546" s="355">
        <v>5.75</v>
      </c>
      <c r="P546" s="440" t="s">
        <v>1912</v>
      </c>
      <c r="Q546" s="441"/>
      <c r="R546" s="352">
        <v>11</v>
      </c>
      <c r="S546" s="184" t="s">
        <v>7261</v>
      </c>
      <c r="T546" s="138">
        <f t="shared" si="93"/>
        <v>9</v>
      </c>
      <c r="U546" s="139"/>
      <c r="V546" s="715">
        <f t="shared" si="94"/>
        <v>9</v>
      </c>
      <c r="W546" s="138"/>
      <c r="X546" s="138"/>
      <c r="Y546" s="141"/>
      <c r="Z546" s="226"/>
      <c r="AA546" s="179"/>
      <c r="AB546" s="179"/>
      <c r="AC546" s="179"/>
      <c r="AD546" s="179"/>
      <c r="AE546" s="179"/>
      <c r="AF546" s="179"/>
      <c r="AG546" s="179"/>
      <c r="AH546" s="179"/>
      <c r="AI546" s="179"/>
      <c r="AJ546" s="179"/>
      <c r="AK546" s="179"/>
      <c r="AL546" s="179"/>
      <c r="AM546" s="179"/>
      <c r="AN546" s="179"/>
      <c r="AO546" s="179"/>
      <c r="AP546" s="179"/>
      <c r="AQ546" s="467"/>
      <c r="AR546" s="179"/>
      <c r="AS546" s="467"/>
      <c r="AT546" s="467"/>
      <c r="AU546" s="467"/>
      <c r="AW546" s="467"/>
    </row>
    <row r="547" spans="1:50" s="347" customFormat="1" x14ac:dyDescent="0.3">
      <c r="A547" s="438">
        <v>41898</v>
      </c>
      <c r="B547" s="932" t="s">
        <v>7210</v>
      </c>
      <c r="C547" s="933" t="s">
        <v>110</v>
      </c>
      <c r="D547" s="350">
        <v>600</v>
      </c>
      <c r="E547" s="347" t="s">
        <v>66</v>
      </c>
      <c r="F547" s="439">
        <v>45566</v>
      </c>
      <c r="G547" s="347" t="s">
        <v>7208</v>
      </c>
      <c r="H547" s="352" t="s">
        <v>579</v>
      </c>
      <c r="I547" s="353" t="s">
        <v>4548</v>
      </c>
      <c r="J547" s="354" t="s">
        <v>5039</v>
      </c>
      <c r="K547" s="355">
        <v>-8</v>
      </c>
      <c r="L547" s="354"/>
      <c r="M547" s="355"/>
      <c r="N547" s="354" t="s">
        <v>1437</v>
      </c>
      <c r="O547" s="355">
        <v>2.33</v>
      </c>
      <c r="P547" s="440" t="s">
        <v>2150</v>
      </c>
      <c r="Q547" s="441"/>
      <c r="R547" s="352">
        <v>8</v>
      </c>
      <c r="S547" s="184" t="s">
        <v>7260</v>
      </c>
      <c r="T547" s="138">
        <f t="shared" si="93"/>
        <v>9</v>
      </c>
      <c r="U547" s="139"/>
      <c r="V547" s="715">
        <f t="shared" si="94"/>
        <v>9</v>
      </c>
      <c r="W547" s="138"/>
      <c r="X547" s="138"/>
      <c r="Y547" s="141"/>
      <c r="Z547" s="226"/>
      <c r="AA547" s="179"/>
      <c r="AB547" s="179"/>
      <c r="AC547" s="179"/>
      <c r="AD547" s="179"/>
      <c r="AE547" s="179"/>
      <c r="AF547" s="179"/>
      <c r="AG547" s="179"/>
      <c r="AH547" s="179"/>
      <c r="AI547" s="179"/>
      <c r="AJ547" s="179"/>
      <c r="AK547" s="179"/>
      <c r="AL547" s="179"/>
      <c r="AM547" s="179"/>
      <c r="AN547" s="179"/>
      <c r="AO547" s="179"/>
      <c r="AP547" s="179"/>
      <c r="AQ547" s="467"/>
      <c r="AR547" s="179"/>
      <c r="AS547" s="467"/>
      <c r="AT547" s="467"/>
      <c r="AU547" s="467"/>
      <c r="AW547" s="467"/>
    </row>
    <row r="548" spans="1:50" s="347" customFormat="1" x14ac:dyDescent="0.3">
      <c r="A548" s="438">
        <v>41898</v>
      </c>
      <c r="B548" s="932" t="s">
        <v>7211</v>
      </c>
      <c r="C548" s="933" t="s">
        <v>110</v>
      </c>
      <c r="D548" s="350">
        <v>750</v>
      </c>
      <c r="E548" s="347" t="s">
        <v>117</v>
      </c>
      <c r="F548" s="439">
        <v>52871</v>
      </c>
      <c r="G548" s="347" t="s">
        <v>7208</v>
      </c>
      <c r="H548" s="352" t="s">
        <v>320</v>
      </c>
      <c r="I548" s="353" t="s">
        <v>7212</v>
      </c>
      <c r="J548" s="354" t="s">
        <v>7213</v>
      </c>
      <c r="K548" s="355">
        <v>-8</v>
      </c>
      <c r="L548" s="354"/>
      <c r="M548" s="355"/>
      <c r="N548" s="354" t="s">
        <v>7214</v>
      </c>
      <c r="O548" s="355">
        <v>2.2000000000000002</v>
      </c>
      <c r="P548" s="440" t="s">
        <v>1903</v>
      </c>
      <c r="Q548" s="441"/>
      <c r="R548" s="352">
        <v>12</v>
      </c>
      <c r="S548" s="184" t="s">
        <v>7259</v>
      </c>
      <c r="T548" s="138">
        <f t="shared" si="93"/>
        <v>9</v>
      </c>
      <c r="U548" s="139"/>
      <c r="V548" s="715">
        <f t="shared" si="94"/>
        <v>9</v>
      </c>
      <c r="W548" s="138"/>
      <c r="X548" s="138"/>
      <c r="Y548" s="141"/>
      <c r="Z548" s="226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467"/>
      <c r="AR548" s="179"/>
      <c r="AS548" s="467"/>
      <c r="AT548" s="467"/>
      <c r="AU548" s="467"/>
      <c r="AW548" s="467"/>
    </row>
    <row r="549" spans="1:50" s="347" customFormat="1" x14ac:dyDescent="0.3">
      <c r="A549" s="438">
        <v>41898</v>
      </c>
      <c r="B549" s="932" t="s">
        <v>7215</v>
      </c>
      <c r="C549" s="933" t="s">
        <v>87</v>
      </c>
      <c r="D549" s="350">
        <v>750</v>
      </c>
      <c r="E549" s="347" t="s">
        <v>37</v>
      </c>
      <c r="F549" s="439">
        <v>43730</v>
      </c>
      <c r="G549" s="347" t="s">
        <v>7216</v>
      </c>
      <c r="H549" s="352" t="s">
        <v>593</v>
      </c>
      <c r="I549" s="353" t="s">
        <v>883</v>
      </c>
      <c r="J549" s="354" t="s">
        <v>174</v>
      </c>
      <c r="K549" s="355">
        <v>-10</v>
      </c>
      <c r="L549" s="354"/>
      <c r="M549" s="355"/>
      <c r="N549" s="354" t="s">
        <v>4211</v>
      </c>
      <c r="O549" s="355">
        <v>3.47</v>
      </c>
      <c r="P549" s="440" t="s">
        <v>2504</v>
      </c>
      <c r="Q549" s="441"/>
      <c r="R549" s="352">
        <v>37</v>
      </c>
      <c r="S549" s="184" t="s">
        <v>7262</v>
      </c>
      <c r="T549" s="138">
        <f t="shared" si="93"/>
        <v>9</v>
      </c>
      <c r="U549" s="139"/>
      <c r="V549" s="715">
        <f t="shared" si="94"/>
        <v>9</v>
      </c>
      <c r="W549" s="138"/>
      <c r="X549" s="138"/>
      <c r="Y549" s="141"/>
      <c r="Z549" s="226"/>
      <c r="AA549" s="179"/>
      <c r="AB549" s="179"/>
      <c r="AC549" s="179"/>
      <c r="AD549" s="179"/>
      <c r="AE549" s="179"/>
      <c r="AF549" s="179"/>
      <c r="AG549" s="179"/>
      <c r="AH549" s="179"/>
      <c r="AI549" s="179"/>
      <c r="AJ549" s="179"/>
      <c r="AK549" s="179"/>
      <c r="AL549" s="179"/>
      <c r="AM549" s="179"/>
      <c r="AN549" s="179"/>
      <c r="AO549" s="179"/>
      <c r="AP549" s="179"/>
      <c r="AQ549" s="467"/>
      <c r="AR549" s="179"/>
      <c r="AS549" s="467"/>
      <c r="AT549" s="467"/>
      <c r="AU549" s="467"/>
      <c r="AW549" s="467"/>
    </row>
    <row r="550" spans="1:50" s="421" customFormat="1" x14ac:dyDescent="0.3">
      <c r="A550" s="542">
        <v>41898</v>
      </c>
      <c r="B550" s="934" t="s">
        <v>7287</v>
      </c>
      <c r="C550" s="934" t="s">
        <v>7288</v>
      </c>
      <c r="D550" s="544">
        <v>1750</v>
      </c>
      <c r="E550" s="543" t="s">
        <v>37</v>
      </c>
      <c r="F550" s="550">
        <v>43731</v>
      </c>
      <c r="G550" s="543" t="s">
        <v>7289</v>
      </c>
      <c r="H550" s="543" t="s">
        <v>7290</v>
      </c>
      <c r="I550" s="546" t="s">
        <v>7291</v>
      </c>
      <c r="J550" s="549" t="s">
        <v>7292</v>
      </c>
      <c r="K550" s="463">
        <f>27.5-27</f>
        <v>0.5</v>
      </c>
      <c r="L550" s="543"/>
      <c r="M550" s="543"/>
      <c r="N550" s="543" t="s">
        <v>7293</v>
      </c>
      <c r="O550" s="421">
        <f>2000/D550</f>
        <v>1.1428571428571428</v>
      </c>
      <c r="P550" s="543" t="s">
        <v>2288</v>
      </c>
      <c r="R550" s="421">
        <v>-2</v>
      </c>
      <c r="T550" s="138">
        <f t="shared" si="93"/>
        <v>9</v>
      </c>
      <c r="U550" s="139"/>
      <c r="V550" s="715">
        <f t="shared" si="94"/>
        <v>9</v>
      </c>
      <c r="W550" s="138"/>
      <c r="X550" s="138"/>
      <c r="Y550" s="141"/>
      <c r="Z550" s="226"/>
      <c r="AA550" s="179"/>
      <c r="AB550" s="179"/>
      <c r="AC550" s="179"/>
      <c r="AD550" s="179"/>
      <c r="AE550" s="179"/>
      <c r="AF550" s="179"/>
      <c r="AG550" s="179"/>
      <c r="AH550" s="179"/>
      <c r="AI550" s="179"/>
      <c r="AJ550" s="179"/>
      <c r="AK550" s="179"/>
      <c r="AL550" s="179"/>
      <c r="AM550" s="179"/>
      <c r="AN550" s="179"/>
      <c r="AO550" s="179"/>
      <c r="AP550" s="179"/>
      <c r="AQ550" s="467"/>
      <c r="AR550" s="179"/>
      <c r="AS550" s="467"/>
      <c r="AT550" s="467"/>
      <c r="AU550" s="467"/>
      <c r="AV550" s="347"/>
      <c r="AW550" s="467"/>
      <c r="AX550" s="347"/>
    </row>
    <row r="551" spans="1:50" s="347" customFormat="1" x14ac:dyDescent="0.3">
      <c r="A551" s="438">
        <v>41897</v>
      </c>
      <c r="B551" s="932" t="s">
        <v>7219</v>
      </c>
      <c r="C551" s="933" t="s">
        <v>127</v>
      </c>
      <c r="D551" s="350">
        <v>500</v>
      </c>
      <c r="E551" s="347" t="s">
        <v>12</v>
      </c>
      <c r="F551" s="439">
        <v>43026</v>
      </c>
      <c r="G551" s="347" t="s">
        <v>7220</v>
      </c>
      <c r="H551" s="352" t="s">
        <v>7221</v>
      </c>
      <c r="I551" s="353" t="s">
        <v>7222</v>
      </c>
      <c r="J551" s="354" t="s">
        <v>34</v>
      </c>
      <c r="K551" s="355">
        <v>-10</v>
      </c>
      <c r="L551" s="354"/>
      <c r="M551" s="355"/>
      <c r="N551" s="354" t="s">
        <v>1690</v>
      </c>
      <c r="O551" s="355">
        <v>1.3</v>
      </c>
      <c r="P551" s="440" t="s">
        <v>3753</v>
      </c>
      <c r="Q551" s="441"/>
      <c r="R551" s="352">
        <v>4.5</v>
      </c>
      <c r="S551" s="184" t="s">
        <v>7251</v>
      </c>
      <c r="T551" s="138">
        <f t="shared" si="93"/>
        <v>9</v>
      </c>
      <c r="U551" s="139"/>
      <c r="V551" s="715">
        <f t="shared" si="94"/>
        <v>9</v>
      </c>
      <c r="W551" s="138"/>
      <c r="X551" s="138"/>
      <c r="Y551" s="141"/>
      <c r="Z551" s="226"/>
      <c r="AA551" s="179"/>
      <c r="AB551" s="179"/>
      <c r="AC551" s="179"/>
      <c r="AD551" s="179"/>
      <c r="AE551" s="179"/>
      <c r="AF551" s="179"/>
      <c r="AG551" s="179"/>
      <c r="AH551" s="179"/>
      <c r="AI551" s="179"/>
      <c r="AJ551" s="179"/>
      <c r="AK551" s="179"/>
      <c r="AL551" s="179"/>
      <c r="AM551" s="179"/>
      <c r="AN551" s="179"/>
      <c r="AO551" s="179"/>
      <c r="AP551" s="179"/>
      <c r="AQ551" s="467"/>
      <c r="AR551" s="179"/>
      <c r="AS551" s="467"/>
      <c r="AT551" s="467"/>
      <c r="AU551" s="467"/>
      <c r="AW551" s="467"/>
    </row>
    <row r="552" spans="1:50" s="347" customFormat="1" x14ac:dyDescent="0.3">
      <c r="A552" s="438">
        <v>41897</v>
      </c>
      <c r="B552" s="932" t="s">
        <v>7223</v>
      </c>
      <c r="C552" s="933" t="s">
        <v>127</v>
      </c>
      <c r="D552" s="350">
        <v>500</v>
      </c>
      <c r="E552" s="347" t="s">
        <v>37</v>
      </c>
      <c r="F552" s="439">
        <v>43756</v>
      </c>
      <c r="G552" s="347" t="s">
        <v>7220</v>
      </c>
      <c r="H552" s="352" t="s">
        <v>569</v>
      </c>
      <c r="I552" s="353" t="s">
        <v>961</v>
      </c>
      <c r="J552" s="354" t="s">
        <v>7224</v>
      </c>
      <c r="K552" s="355">
        <v>-12.5</v>
      </c>
      <c r="L552" s="354"/>
      <c r="M552" s="355"/>
      <c r="N552" s="354" t="s">
        <v>7225</v>
      </c>
      <c r="O552" s="355">
        <v>1.9</v>
      </c>
      <c r="P552" s="440" t="s">
        <v>3753</v>
      </c>
      <c r="Q552" s="441"/>
      <c r="R552" s="352">
        <v>4.5</v>
      </c>
      <c r="S552" s="184" t="s">
        <v>7250</v>
      </c>
      <c r="T552" s="138">
        <f t="shared" si="93"/>
        <v>9</v>
      </c>
      <c r="U552" s="139"/>
      <c r="V552" s="715">
        <f t="shared" si="94"/>
        <v>9</v>
      </c>
      <c r="W552" s="138"/>
      <c r="X552" s="138"/>
      <c r="Y552" s="141"/>
      <c r="Z552" s="226"/>
      <c r="AA552" s="179"/>
      <c r="AB552" s="179"/>
      <c r="AC552" s="179"/>
      <c r="AD552" s="179"/>
      <c r="AE552" s="179"/>
      <c r="AF552" s="179"/>
      <c r="AG552" s="179"/>
      <c r="AH552" s="179"/>
      <c r="AI552" s="179"/>
      <c r="AJ552" s="179"/>
      <c r="AK552" s="179"/>
      <c r="AL552" s="179"/>
      <c r="AM552" s="179"/>
      <c r="AN552" s="179"/>
      <c r="AO552" s="179"/>
      <c r="AP552" s="179"/>
      <c r="AQ552" s="467"/>
      <c r="AR552" s="179"/>
      <c r="AS552" s="467"/>
      <c r="AT552" s="467"/>
      <c r="AU552" s="467"/>
      <c r="AW552" s="467"/>
    </row>
    <row r="553" spans="1:50" s="347" customFormat="1" x14ac:dyDescent="0.3">
      <c r="A553" s="438">
        <v>41897</v>
      </c>
      <c r="B553" s="932" t="s">
        <v>7226</v>
      </c>
      <c r="C553" s="933" t="s">
        <v>127</v>
      </c>
      <c r="D553" s="350">
        <v>250</v>
      </c>
      <c r="E553" s="347" t="s">
        <v>2331</v>
      </c>
      <c r="F553" s="439">
        <v>49205</v>
      </c>
      <c r="G553" s="347" t="s">
        <v>582</v>
      </c>
      <c r="H553" s="352" t="s">
        <v>631</v>
      </c>
      <c r="I553" s="353" t="s">
        <v>3810</v>
      </c>
      <c r="J553" s="354" t="s">
        <v>3811</v>
      </c>
      <c r="K553" s="355">
        <v>-12</v>
      </c>
      <c r="L553" s="354"/>
      <c r="M553" s="355"/>
      <c r="N553" s="354" t="s">
        <v>4377</v>
      </c>
      <c r="O553" s="355">
        <v>3.2</v>
      </c>
      <c r="P553" s="440" t="s">
        <v>2092</v>
      </c>
      <c r="Q553" s="441"/>
      <c r="R553" s="352">
        <v>3</v>
      </c>
      <c r="S553" s="184" t="s">
        <v>7253</v>
      </c>
      <c r="T553" s="138">
        <f t="shared" si="93"/>
        <v>9</v>
      </c>
      <c r="U553" s="139"/>
      <c r="V553" s="715">
        <f t="shared" si="94"/>
        <v>9</v>
      </c>
      <c r="W553" s="138"/>
      <c r="X553" s="138"/>
      <c r="Y553" s="141"/>
      <c r="Z553" s="226"/>
      <c r="AA553" s="179"/>
      <c r="AB553" s="179"/>
      <c r="AC553" s="179"/>
      <c r="AD553" s="179"/>
      <c r="AE553" s="179"/>
      <c r="AF553" s="179"/>
      <c r="AG553" s="179"/>
      <c r="AH553" s="179"/>
      <c r="AI553" s="179"/>
      <c r="AJ553" s="179"/>
      <c r="AK553" s="179"/>
      <c r="AL553" s="179"/>
      <c r="AM553" s="179"/>
      <c r="AN553" s="179"/>
      <c r="AO553" s="179"/>
      <c r="AP553" s="179"/>
      <c r="AQ553" s="467"/>
      <c r="AR553" s="179"/>
      <c r="AS553" s="467"/>
      <c r="AT553" s="467"/>
      <c r="AU553" s="467"/>
      <c r="AW553" s="467"/>
    </row>
    <row r="554" spans="1:50" s="347" customFormat="1" x14ac:dyDescent="0.3">
      <c r="A554" s="438">
        <v>41897</v>
      </c>
      <c r="B554" s="932" t="s">
        <v>7234</v>
      </c>
      <c r="C554" s="933" t="s">
        <v>705</v>
      </c>
      <c r="D554" s="350">
        <v>1650</v>
      </c>
      <c r="E554" s="347" t="s">
        <v>117</v>
      </c>
      <c r="F554" s="439">
        <v>52855</v>
      </c>
      <c r="G554" s="347" t="s">
        <v>7235</v>
      </c>
      <c r="H554" s="352" t="s">
        <v>329</v>
      </c>
      <c r="I554" s="353"/>
      <c r="J554" s="354" t="s">
        <v>265</v>
      </c>
      <c r="K554" s="355">
        <v>-10</v>
      </c>
      <c r="L554" s="354"/>
      <c r="M554" s="355"/>
      <c r="N554" s="354" t="s">
        <v>1344</v>
      </c>
      <c r="O554" s="355">
        <v>2.73</v>
      </c>
      <c r="P554" s="440" t="s">
        <v>2107</v>
      </c>
      <c r="Q554" s="441"/>
      <c r="R554" s="352">
        <v>15</v>
      </c>
      <c r="S554" s="184" t="s">
        <v>7256</v>
      </c>
      <c r="T554" s="138">
        <f t="shared" si="93"/>
        <v>9</v>
      </c>
      <c r="U554" s="139"/>
      <c r="V554" s="715">
        <f t="shared" si="94"/>
        <v>9</v>
      </c>
      <c r="W554" s="138"/>
      <c r="X554" s="138"/>
      <c r="Y554" s="141"/>
      <c r="Z554" s="226"/>
      <c r="AA554" s="179"/>
      <c r="AB554" s="179"/>
      <c r="AC554" s="179"/>
      <c r="AD554" s="179"/>
      <c r="AE554" s="179"/>
      <c r="AF554" s="179"/>
      <c r="AG554" s="179"/>
      <c r="AH554" s="179"/>
      <c r="AI554" s="179"/>
      <c r="AJ554" s="179"/>
      <c r="AK554" s="179"/>
      <c r="AL554" s="179"/>
      <c r="AM554" s="179"/>
      <c r="AN554" s="179"/>
      <c r="AO554" s="179"/>
      <c r="AP554" s="179"/>
      <c r="AQ554" s="467"/>
      <c r="AR554" s="179"/>
      <c r="AS554" s="467"/>
      <c r="AT554" s="467"/>
      <c r="AU554" s="467"/>
      <c r="AW554" s="467"/>
    </row>
    <row r="555" spans="1:50" s="347" customFormat="1" x14ac:dyDescent="0.3">
      <c r="A555" s="438">
        <v>41897</v>
      </c>
      <c r="B555" s="932" t="s">
        <v>7236</v>
      </c>
      <c r="C555" s="933" t="s">
        <v>705</v>
      </c>
      <c r="D555" s="350">
        <v>350</v>
      </c>
      <c r="E555" s="347" t="s">
        <v>7237</v>
      </c>
      <c r="F555" s="439">
        <v>56507</v>
      </c>
      <c r="G555" s="347" t="s">
        <v>7235</v>
      </c>
      <c r="H555" s="352" t="s">
        <v>1444</v>
      </c>
      <c r="I555" s="353"/>
      <c r="J555" s="354" t="s">
        <v>4604</v>
      </c>
      <c r="K555" s="355">
        <v>-10</v>
      </c>
      <c r="L555" s="354"/>
      <c r="M555" s="355"/>
      <c r="N555" s="354" t="s">
        <v>4377</v>
      </c>
      <c r="O555" s="355">
        <v>2.29</v>
      </c>
      <c r="P555" s="440" t="s">
        <v>7238</v>
      </c>
      <c r="Q555" s="441"/>
      <c r="R555" s="352">
        <v>18.75</v>
      </c>
      <c r="S555" s="184" t="s">
        <v>7255</v>
      </c>
      <c r="T555" s="138">
        <f t="shared" si="93"/>
        <v>9</v>
      </c>
      <c r="U555" s="139"/>
      <c r="V555" s="715">
        <f t="shared" si="94"/>
        <v>9</v>
      </c>
      <c r="W555" s="138"/>
      <c r="X555" s="138"/>
      <c r="Y555" s="141"/>
      <c r="Z555" s="226"/>
      <c r="AA555" s="179"/>
      <c r="AB555" s="179"/>
      <c r="AC555" s="179"/>
      <c r="AD555" s="179"/>
      <c r="AE555" s="179"/>
      <c r="AF555" s="179"/>
      <c r="AG555" s="179"/>
      <c r="AH555" s="179"/>
      <c r="AI555" s="179"/>
      <c r="AJ555" s="179"/>
      <c r="AK555" s="179"/>
      <c r="AL555" s="179"/>
      <c r="AM555" s="179"/>
      <c r="AN555" s="179"/>
      <c r="AO555" s="179"/>
      <c r="AP555" s="179"/>
      <c r="AQ555" s="467"/>
      <c r="AR555" s="179"/>
      <c r="AS555" s="467"/>
      <c r="AT555" s="467"/>
      <c r="AU555" s="467"/>
      <c r="AW555" s="467"/>
    </row>
    <row r="556" spans="1:50" s="347" customFormat="1" x14ac:dyDescent="0.3">
      <c r="A556" s="438">
        <v>41897</v>
      </c>
      <c r="B556" s="932" t="s">
        <v>7239</v>
      </c>
      <c r="C556" s="933" t="s">
        <v>7240</v>
      </c>
      <c r="D556" s="350">
        <v>550</v>
      </c>
      <c r="E556" s="347" t="s">
        <v>201</v>
      </c>
      <c r="F556" s="439">
        <v>45580</v>
      </c>
      <c r="G556" s="347" t="s">
        <v>7241</v>
      </c>
      <c r="H556" s="352" t="s">
        <v>7242</v>
      </c>
      <c r="I556" s="353" t="s">
        <v>7243</v>
      </c>
      <c r="J556" s="354" t="s">
        <v>3627</v>
      </c>
      <c r="K556" s="355">
        <v>0</v>
      </c>
      <c r="L556" s="354"/>
      <c r="M556" s="355"/>
      <c r="N556" s="354" t="s">
        <v>4377</v>
      </c>
      <c r="O556" s="355">
        <v>1.45</v>
      </c>
      <c r="P556" s="440" t="s">
        <v>2303</v>
      </c>
      <c r="Q556" s="441"/>
      <c r="R556" s="352">
        <v>14</v>
      </c>
      <c r="S556" s="184" t="s">
        <v>7257</v>
      </c>
      <c r="T556" s="138">
        <f t="shared" si="93"/>
        <v>9</v>
      </c>
      <c r="U556" s="139"/>
      <c r="V556" s="715">
        <f t="shared" si="94"/>
        <v>9</v>
      </c>
      <c r="W556" s="138"/>
      <c r="X556" s="138"/>
      <c r="Y556" s="141"/>
      <c r="Z556" s="226"/>
      <c r="AA556" s="179"/>
      <c r="AB556" s="179"/>
      <c r="AC556" s="179"/>
      <c r="AD556" s="179"/>
      <c r="AE556" s="179"/>
      <c r="AF556" s="179"/>
      <c r="AG556" s="179"/>
      <c r="AH556" s="179"/>
      <c r="AI556" s="179"/>
      <c r="AJ556" s="179"/>
      <c r="AK556" s="179"/>
      <c r="AL556" s="179"/>
      <c r="AM556" s="179"/>
      <c r="AN556" s="179"/>
      <c r="AO556" s="179"/>
      <c r="AP556" s="179"/>
      <c r="AQ556" s="467"/>
      <c r="AR556" s="179"/>
      <c r="AS556" s="467"/>
      <c r="AT556" s="467"/>
      <c r="AU556" s="467"/>
      <c r="AW556" s="467"/>
    </row>
    <row r="557" spans="1:50" s="428" customFormat="1" x14ac:dyDescent="0.3">
      <c r="A557" s="427">
        <v>41897</v>
      </c>
      <c r="B557" s="935" t="s">
        <v>7244</v>
      </c>
      <c r="C557" s="936" t="s">
        <v>954</v>
      </c>
      <c r="D557" s="429">
        <v>300</v>
      </c>
      <c r="E557" s="428" t="s">
        <v>7245</v>
      </c>
      <c r="F557" s="430">
        <v>47383</v>
      </c>
      <c r="G557" s="428" t="s">
        <v>7246</v>
      </c>
      <c r="H557" s="431" t="s">
        <v>7247</v>
      </c>
      <c r="I557" s="432" t="s">
        <v>7248</v>
      </c>
      <c r="J557" s="433" t="s">
        <v>5357</v>
      </c>
      <c r="K557" s="434">
        <v>-30</v>
      </c>
      <c r="L557" s="433"/>
      <c r="M557" s="434"/>
      <c r="N557" s="433" t="s">
        <v>3691</v>
      </c>
      <c r="O557" s="434">
        <v>8</v>
      </c>
      <c r="P557" s="435"/>
      <c r="Q557" s="436" t="s">
        <v>1890</v>
      </c>
      <c r="R557" s="431">
        <v>5</v>
      </c>
      <c r="S557" s="185" t="s">
        <v>7258</v>
      </c>
      <c r="T557" s="170">
        <f t="shared" si="93"/>
        <v>9</v>
      </c>
      <c r="U557" s="171"/>
      <c r="V557" s="715">
        <f t="shared" si="94"/>
        <v>9</v>
      </c>
      <c r="W557" s="170"/>
      <c r="X557" s="170"/>
      <c r="Y557" s="169"/>
      <c r="Z557" s="437"/>
      <c r="AA557" s="215"/>
      <c r="AB557" s="215"/>
      <c r="AC557" s="215"/>
      <c r="AD557" s="215"/>
      <c r="AE557" s="215"/>
      <c r="AF557" s="215"/>
      <c r="AG557" s="215"/>
      <c r="AH557" s="215"/>
      <c r="AI557" s="215"/>
      <c r="AJ557" s="215"/>
      <c r="AK557" s="215"/>
      <c r="AL557" s="215"/>
      <c r="AM557" s="215"/>
      <c r="AN557" s="215"/>
      <c r="AO557" s="215"/>
      <c r="AP557" s="215"/>
      <c r="AQ557" s="470"/>
      <c r="AR557" s="215"/>
      <c r="AS557" s="470"/>
      <c r="AT557" s="470"/>
      <c r="AU557" s="470"/>
      <c r="AW557" s="470"/>
    </row>
    <row r="558" spans="1:50" s="347" customFormat="1" x14ac:dyDescent="0.3">
      <c r="A558" s="438">
        <v>41893</v>
      </c>
      <c r="B558" s="932" t="s">
        <v>7152</v>
      </c>
      <c r="C558" s="933" t="s">
        <v>235</v>
      </c>
      <c r="D558" s="350">
        <v>500</v>
      </c>
      <c r="E558" s="347" t="s">
        <v>746</v>
      </c>
      <c r="F558" s="439">
        <v>43723</v>
      </c>
      <c r="G558" s="347" t="s">
        <v>7153</v>
      </c>
      <c r="H558" s="352" t="s">
        <v>338</v>
      </c>
      <c r="I558" s="353" t="s">
        <v>1469</v>
      </c>
      <c r="J558" s="354" t="s">
        <v>4604</v>
      </c>
      <c r="K558" s="355">
        <v>-20</v>
      </c>
      <c r="L558" s="354"/>
      <c r="M558" s="355"/>
      <c r="N558" s="354" t="s">
        <v>71</v>
      </c>
      <c r="O558" s="355">
        <v>4</v>
      </c>
      <c r="P558" s="440" t="s">
        <v>4180</v>
      </c>
      <c r="Q558" s="441"/>
      <c r="R558" s="352">
        <v>-1</v>
      </c>
      <c r="S558" s="184" t="s">
        <v>7161</v>
      </c>
      <c r="T558" s="138">
        <f t="shared" ref="T558:T599" si="95">MONTH(A558)</f>
        <v>9</v>
      </c>
      <c r="U558" s="139"/>
      <c r="V558" s="715">
        <f t="shared" si="94"/>
        <v>9</v>
      </c>
      <c r="W558" s="138"/>
      <c r="X558" s="138"/>
      <c r="Y558" s="141"/>
      <c r="Z558" s="226"/>
      <c r="AA558" s="179"/>
      <c r="AB558" s="179"/>
      <c r="AC558" s="179"/>
      <c r="AD558" s="179"/>
      <c r="AE558" s="179"/>
      <c r="AF558" s="179"/>
      <c r="AG558" s="179"/>
      <c r="AH558" s="179"/>
      <c r="AI558" s="179"/>
      <c r="AJ558" s="179"/>
      <c r="AK558" s="179"/>
      <c r="AL558" s="179"/>
      <c r="AM558" s="179"/>
      <c r="AN558" s="179"/>
      <c r="AO558" s="179"/>
      <c r="AP558" s="179"/>
      <c r="AQ558" s="467"/>
      <c r="AR558" s="179"/>
      <c r="AS558" s="467"/>
      <c r="AT558" s="467"/>
      <c r="AU558" s="467"/>
      <c r="AW558" s="467"/>
    </row>
    <row r="559" spans="1:50" s="347" customFormat="1" x14ac:dyDescent="0.3">
      <c r="A559" s="438">
        <v>41893</v>
      </c>
      <c r="B559" s="932" t="s">
        <v>7154</v>
      </c>
      <c r="C559" s="933" t="s">
        <v>276</v>
      </c>
      <c r="D559" s="350">
        <v>600</v>
      </c>
      <c r="E559" s="347" t="s">
        <v>37</v>
      </c>
      <c r="F559" s="439">
        <v>43723</v>
      </c>
      <c r="G559" s="347" t="s">
        <v>7155</v>
      </c>
      <c r="H559" s="352" t="s">
        <v>189</v>
      </c>
      <c r="I559" s="353" t="s">
        <v>3859</v>
      </c>
      <c r="J559" s="354" t="s">
        <v>131</v>
      </c>
      <c r="K559" s="355">
        <v>-10</v>
      </c>
      <c r="L559" s="354"/>
      <c r="M559" s="355"/>
      <c r="N559" s="354" t="s">
        <v>192</v>
      </c>
      <c r="O559" s="355">
        <v>2.67</v>
      </c>
      <c r="P559" s="440" t="s">
        <v>4165</v>
      </c>
      <c r="Q559" s="441"/>
      <c r="R559" s="352">
        <v>-12</v>
      </c>
      <c r="S559" s="184" t="s">
        <v>7162</v>
      </c>
      <c r="T559" s="138">
        <f t="shared" si="95"/>
        <v>9</v>
      </c>
      <c r="U559" s="139"/>
      <c r="V559" s="715">
        <f t="shared" si="94"/>
        <v>9</v>
      </c>
      <c r="W559" s="138"/>
      <c r="X559" s="138"/>
      <c r="Y559" s="141"/>
      <c r="Z559" s="226"/>
      <c r="AA559" s="179"/>
      <c r="AB559" s="179"/>
      <c r="AC559" s="179"/>
      <c r="AD559" s="179"/>
      <c r="AE559" s="179"/>
      <c r="AF559" s="179"/>
      <c r="AG559" s="179"/>
      <c r="AH559" s="179"/>
      <c r="AI559" s="179"/>
      <c r="AJ559" s="179"/>
      <c r="AK559" s="179"/>
      <c r="AL559" s="179"/>
      <c r="AM559" s="179"/>
      <c r="AN559" s="179"/>
      <c r="AO559" s="179"/>
      <c r="AP559" s="179"/>
      <c r="AQ559" s="467"/>
      <c r="AR559" s="179"/>
      <c r="AS559" s="467"/>
      <c r="AT559" s="467"/>
      <c r="AU559" s="467"/>
      <c r="AW559" s="467"/>
    </row>
    <row r="560" spans="1:50" s="347" customFormat="1" x14ac:dyDescent="0.3">
      <c r="A560" s="438">
        <v>41892</v>
      </c>
      <c r="B560" s="932" t="s">
        <v>7020</v>
      </c>
      <c r="C560" s="933" t="s">
        <v>403</v>
      </c>
      <c r="D560" s="350">
        <v>750</v>
      </c>
      <c r="E560" s="347" t="s">
        <v>12</v>
      </c>
      <c r="F560" s="439">
        <v>42995</v>
      </c>
      <c r="G560" s="347" t="s">
        <v>7021</v>
      </c>
      <c r="H560" s="352" t="s">
        <v>668</v>
      </c>
      <c r="I560" s="353" t="s">
        <v>569</v>
      </c>
      <c r="J560" s="354" t="s">
        <v>131</v>
      </c>
      <c r="K560" s="355">
        <v>-15</v>
      </c>
      <c r="L560" s="354"/>
      <c r="M560" s="355"/>
      <c r="N560" s="354" t="s">
        <v>463</v>
      </c>
      <c r="O560" s="355">
        <v>4</v>
      </c>
      <c r="P560" s="440"/>
      <c r="Q560" s="441" t="s">
        <v>1900</v>
      </c>
      <c r="R560" s="352">
        <v>10</v>
      </c>
      <c r="S560" s="184" t="s">
        <v>7147</v>
      </c>
      <c r="T560" s="138">
        <f t="shared" si="95"/>
        <v>9</v>
      </c>
      <c r="U560" s="139"/>
      <c r="V560" s="715">
        <f t="shared" si="94"/>
        <v>9</v>
      </c>
      <c r="W560" s="138"/>
      <c r="X560" s="138"/>
      <c r="Y560" s="141"/>
      <c r="Z560" s="226"/>
      <c r="AA560" s="179"/>
      <c r="AB560" s="179"/>
      <c r="AC560" s="179"/>
      <c r="AD560" s="179"/>
      <c r="AE560" s="179"/>
      <c r="AF560" s="179"/>
      <c r="AG560" s="179"/>
      <c r="AH560" s="179"/>
      <c r="AI560" s="179"/>
      <c r="AJ560" s="179"/>
      <c r="AK560" s="179"/>
      <c r="AL560" s="179"/>
      <c r="AM560" s="179"/>
      <c r="AN560" s="179"/>
      <c r="AO560" s="179"/>
      <c r="AP560" s="179"/>
      <c r="AQ560" s="467"/>
      <c r="AR560" s="179"/>
      <c r="AS560" s="467"/>
      <c r="AT560" s="467"/>
      <c r="AU560" s="467"/>
      <c r="AW560" s="467"/>
    </row>
    <row r="561" spans="1:49" s="347" customFormat="1" x14ac:dyDescent="0.3">
      <c r="A561" s="438">
        <v>41892</v>
      </c>
      <c r="B561" s="932" t="s">
        <v>7022</v>
      </c>
      <c r="C561" s="933" t="s">
        <v>403</v>
      </c>
      <c r="D561" s="350">
        <v>1250</v>
      </c>
      <c r="E561" s="347" t="s">
        <v>37</v>
      </c>
      <c r="F561" s="439">
        <v>43725</v>
      </c>
      <c r="G561" s="347" t="s">
        <v>7021</v>
      </c>
      <c r="H561" s="352" t="s">
        <v>145</v>
      </c>
      <c r="I561" s="353" t="s">
        <v>151</v>
      </c>
      <c r="J561" s="354" t="s">
        <v>293</v>
      </c>
      <c r="K561" s="355">
        <v>-15</v>
      </c>
      <c r="L561" s="354"/>
      <c r="M561" s="355"/>
      <c r="N561" s="354" t="s">
        <v>5126</v>
      </c>
      <c r="O561" s="355">
        <v>3.28</v>
      </c>
      <c r="P561" s="440"/>
      <c r="Q561" s="441" t="s">
        <v>1900</v>
      </c>
      <c r="R561" s="352">
        <v>10</v>
      </c>
      <c r="S561" s="184" t="s">
        <v>7148</v>
      </c>
      <c r="T561" s="138">
        <f t="shared" si="95"/>
        <v>9</v>
      </c>
      <c r="U561" s="139"/>
      <c r="V561" s="715">
        <f t="shared" si="94"/>
        <v>9</v>
      </c>
      <c r="W561" s="138"/>
      <c r="X561" s="138"/>
      <c r="Y561" s="141"/>
      <c r="Z561" s="226"/>
      <c r="AA561" s="179"/>
      <c r="AB561" s="179"/>
      <c r="AC561" s="179"/>
      <c r="AD561" s="179"/>
      <c r="AE561" s="179"/>
      <c r="AF561" s="179"/>
      <c r="AG561" s="179"/>
      <c r="AH561" s="179"/>
      <c r="AI561" s="179"/>
      <c r="AJ561" s="179"/>
      <c r="AK561" s="179"/>
      <c r="AL561" s="179"/>
      <c r="AM561" s="179"/>
      <c r="AN561" s="179"/>
      <c r="AO561" s="179"/>
      <c r="AP561" s="179"/>
      <c r="AQ561" s="467"/>
      <c r="AR561" s="179"/>
      <c r="AS561" s="467"/>
      <c r="AT561" s="467"/>
      <c r="AU561" s="467"/>
      <c r="AW561" s="467"/>
    </row>
    <row r="562" spans="1:49" s="347" customFormat="1" x14ac:dyDescent="0.3">
      <c r="A562" s="438">
        <v>41892</v>
      </c>
      <c r="B562" s="932" t="s">
        <v>7023</v>
      </c>
      <c r="C562" s="933" t="s">
        <v>403</v>
      </c>
      <c r="D562" s="350">
        <v>1000</v>
      </c>
      <c r="E562" s="347" t="s">
        <v>66</v>
      </c>
      <c r="F562" s="439">
        <v>45552</v>
      </c>
      <c r="G562" s="347" t="s">
        <v>7021</v>
      </c>
      <c r="H562" s="352" t="s">
        <v>282</v>
      </c>
      <c r="I562" s="353" t="s">
        <v>225</v>
      </c>
      <c r="J562" s="354" t="s">
        <v>447</v>
      </c>
      <c r="K562" s="355">
        <v>-17.5</v>
      </c>
      <c r="L562" s="354"/>
      <c r="M562" s="355"/>
      <c r="N562" s="354" t="s">
        <v>240</v>
      </c>
      <c r="O562" s="355">
        <v>3.4</v>
      </c>
      <c r="P562" s="440"/>
      <c r="Q562" s="441" t="s">
        <v>1937</v>
      </c>
      <c r="R562" s="352">
        <v>0</v>
      </c>
      <c r="S562" s="184" t="s">
        <v>7146</v>
      </c>
      <c r="T562" s="138">
        <f t="shared" si="95"/>
        <v>9</v>
      </c>
      <c r="U562" s="139"/>
      <c r="V562" s="715">
        <f t="shared" si="94"/>
        <v>9</v>
      </c>
      <c r="W562" s="138"/>
      <c r="X562" s="138"/>
      <c r="Y562" s="141"/>
      <c r="Z562" s="226"/>
      <c r="AA562" s="179"/>
      <c r="AB562" s="179"/>
      <c r="AC562" s="179"/>
      <c r="AD562" s="179"/>
      <c r="AE562" s="179"/>
      <c r="AF562" s="179"/>
      <c r="AG562" s="179"/>
      <c r="AH562" s="179"/>
      <c r="AI562" s="179"/>
      <c r="AJ562" s="179"/>
      <c r="AK562" s="179"/>
      <c r="AL562" s="179"/>
      <c r="AM562" s="179"/>
      <c r="AN562" s="179"/>
      <c r="AO562" s="179"/>
      <c r="AP562" s="179"/>
      <c r="AQ562" s="467"/>
      <c r="AR562" s="179"/>
      <c r="AS562" s="467"/>
      <c r="AT562" s="467"/>
      <c r="AU562" s="467"/>
      <c r="AW562" s="467"/>
    </row>
    <row r="563" spans="1:49" s="347" customFormat="1" x14ac:dyDescent="0.3">
      <c r="A563" s="438">
        <v>41892</v>
      </c>
      <c r="B563" s="932" t="s">
        <v>7024</v>
      </c>
      <c r="C563" s="933" t="s">
        <v>403</v>
      </c>
      <c r="D563" s="350">
        <v>500</v>
      </c>
      <c r="E563" s="347" t="s">
        <v>501</v>
      </c>
      <c r="F563" s="439">
        <v>52857</v>
      </c>
      <c r="G563" s="347" t="s">
        <v>7021</v>
      </c>
      <c r="H563" s="352" t="s">
        <v>329</v>
      </c>
      <c r="I563" s="353" t="s">
        <v>330</v>
      </c>
      <c r="J563" s="354" t="s">
        <v>97</v>
      </c>
      <c r="K563" s="355">
        <v>-15</v>
      </c>
      <c r="L563" s="354"/>
      <c r="M563" s="355"/>
      <c r="N563" s="354" t="s">
        <v>865</v>
      </c>
      <c r="O563" s="355">
        <v>4.5999999999999996</v>
      </c>
      <c r="P563" s="440"/>
      <c r="Q563" s="441" t="s">
        <v>2150</v>
      </c>
      <c r="R563" s="352">
        <v>8</v>
      </c>
      <c r="S563" s="184" t="s">
        <v>7149</v>
      </c>
      <c r="T563" s="138">
        <f t="shared" si="95"/>
        <v>9</v>
      </c>
      <c r="U563" s="139"/>
      <c r="V563" s="715">
        <f t="shared" si="94"/>
        <v>9</v>
      </c>
      <c r="W563" s="138"/>
      <c r="X563" s="138"/>
      <c r="Y563" s="141"/>
      <c r="Z563" s="226"/>
      <c r="AA563" s="179"/>
      <c r="AB563" s="179"/>
      <c r="AC563" s="179"/>
      <c r="AD563" s="179"/>
      <c r="AE563" s="179"/>
      <c r="AF563" s="179"/>
      <c r="AG563" s="179"/>
      <c r="AH563" s="179"/>
      <c r="AI563" s="179"/>
      <c r="AJ563" s="179"/>
      <c r="AK563" s="179"/>
      <c r="AL563" s="179"/>
      <c r="AM563" s="179"/>
      <c r="AN563" s="179"/>
      <c r="AO563" s="179"/>
      <c r="AP563" s="179"/>
      <c r="AQ563" s="467"/>
      <c r="AR563" s="179"/>
      <c r="AS563" s="467"/>
      <c r="AT563" s="467"/>
      <c r="AU563" s="467"/>
      <c r="AW563" s="467"/>
    </row>
    <row r="564" spans="1:49" s="347" customFormat="1" x14ac:dyDescent="0.3">
      <c r="A564" s="438">
        <v>41892</v>
      </c>
      <c r="B564" s="932" t="s">
        <v>7025</v>
      </c>
      <c r="C564" s="933" t="s">
        <v>36</v>
      </c>
      <c r="D564" s="350">
        <v>500</v>
      </c>
      <c r="E564" s="347" t="s">
        <v>66</v>
      </c>
      <c r="F564" s="439">
        <v>45550</v>
      </c>
      <c r="G564" s="347" t="s">
        <v>7026</v>
      </c>
      <c r="H564" s="352" t="s">
        <v>593</v>
      </c>
      <c r="I564" s="353" t="s">
        <v>883</v>
      </c>
      <c r="J564" s="354" t="s">
        <v>6001</v>
      </c>
      <c r="K564" s="355">
        <v>-10</v>
      </c>
      <c r="L564" s="354"/>
      <c r="M564" s="355"/>
      <c r="N564" s="354" t="s">
        <v>259</v>
      </c>
      <c r="O564" s="355">
        <v>3.5</v>
      </c>
      <c r="P564" s="440" t="s">
        <v>1967</v>
      </c>
      <c r="Q564" s="441"/>
      <c r="R564" s="352">
        <v>19</v>
      </c>
      <c r="S564" s="184" t="s">
        <v>7145</v>
      </c>
      <c r="T564" s="138">
        <f t="shared" si="95"/>
        <v>9</v>
      </c>
      <c r="U564" s="139"/>
      <c r="V564" s="715">
        <f t="shared" si="94"/>
        <v>9</v>
      </c>
      <c r="W564" s="138"/>
      <c r="X564" s="138"/>
      <c r="Y564" s="141"/>
      <c r="Z564" s="226"/>
      <c r="AA564" s="179"/>
      <c r="AB564" s="179"/>
      <c r="AC564" s="179"/>
      <c r="AD564" s="179"/>
      <c r="AE564" s="179"/>
      <c r="AF564" s="179"/>
      <c r="AG564" s="179"/>
      <c r="AH564" s="179"/>
      <c r="AI564" s="179"/>
      <c r="AJ564" s="179"/>
      <c r="AK564" s="179"/>
      <c r="AL564" s="179"/>
      <c r="AM564" s="179"/>
      <c r="AN564" s="179"/>
      <c r="AO564" s="179"/>
      <c r="AP564" s="179"/>
      <c r="AQ564" s="467"/>
      <c r="AR564" s="179"/>
      <c r="AS564" s="467"/>
      <c r="AT564" s="467"/>
      <c r="AU564" s="467"/>
      <c r="AW564" s="467"/>
    </row>
    <row r="565" spans="1:49" s="347" customFormat="1" x14ac:dyDescent="0.3">
      <c r="A565" s="438">
        <v>41892</v>
      </c>
      <c r="B565" s="932" t="s">
        <v>546</v>
      </c>
      <c r="C565" s="933" t="s">
        <v>127</v>
      </c>
      <c r="D565" s="350">
        <v>250</v>
      </c>
      <c r="E565" s="347" t="s">
        <v>6015</v>
      </c>
      <c r="F565" s="439">
        <v>43084</v>
      </c>
      <c r="G565" s="347" t="s">
        <v>7027</v>
      </c>
      <c r="H565" s="352" t="s">
        <v>2299</v>
      </c>
      <c r="I565" s="353" t="s">
        <v>2299</v>
      </c>
      <c r="J565" s="354" t="s">
        <v>5585</v>
      </c>
      <c r="K565" s="355">
        <v>-10</v>
      </c>
      <c r="L565" s="354"/>
      <c r="M565" s="355"/>
      <c r="N565" s="354" t="s">
        <v>1317</v>
      </c>
      <c r="O565" s="355">
        <v>1.6</v>
      </c>
      <c r="P565" s="440" t="s">
        <v>1933</v>
      </c>
      <c r="Q565" s="441"/>
      <c r="R565" s="352">
        <v>7</v>
      </c>
      <c r="S565" s="184" t="s">
        <v>7143</v>
      </c>
      <c r="T565" s="138">
        <f t="shared" si="95"/>
        <v>9</v>
      </c>
      <c r="U565" s="139"/>
      <c r="V565" s="715">
        <f t="shared" si="94"/>
        <v>9</v>
      </c>
      <c r="W565" s="138"/>
      <c r="X565" s="138"/>
      <c r="Y565" s="141"/>
      <c r="Z565" s="226"/>
      <c r="AA565" s="179"/>
      <c r="AB565" s="179"/>
      <c r="AC565" s="179"/>
      <c r="AD565" s="179"/>
      <c r="AE565" s="179"/>
      <c r="AF565" s="179"/>
      <c r="AG565" s="179"/>
      <c r="AH565" s="179"/>
      <c r="AI565" s="179"/>
      <c r="AJ565" s="179"/>
      <c r="AK565" s="179"/>
      <c r="AL565" s="179"/>
      <c r="AM565" s="179"/>
      <c r="AN565" s="179"/>
      <c r="AO565" s="179"/>
      <c r="AP565" s="179"/>
      <c r="AQ565" s="467"/>
      <c r="AR565" s="179"/>
      <c r="AS565" s="467"/>
      <c r="AT565" s="467"/>
      <c r="AU565" s="467"/>
      <c r="AW565" s="467"/>
    </row>
    <row r="566" spans="1:49" s="347" customFormat="1" x14ac:dyDescent="0.3">
      <c r="A566" s="438">
        <v>41892</v>
      </c>
      <c r="B566" s="932" t="s">
        <v>7028</v>
      </c>
      <c r="C566" s="933" t="s">
        <v>127</v>
      </c>
      <c r="D566" s="350">
        <v>500</v>
      </c>
      <c r="E566" s="347" t="s">
        <v>6015</v>
      </c>
      <c r="F566" s="439">
        <v>43084</v>
      </c>
      <c r="G566" s="347" t="s">
        <v>7027</v>
      </c>
      <c r="H566" s="352" t="s">
        <v>55</v>
      </c>
      <c r="I566" s="353" t="s">
        <v>7029</v>
      </c>
      <c r="J566" s="354" t="s">
        <v>3241</v>
      </c>
      <c r="K566" s="355">
        <v>-10</v>
      </c>
      <c r="L566" s="354"/>
      <c r="M566" s="355"/>
      <c r="N566" s="354" t="s">
        <v>423</v>
      </c>
      <c r="O566" s="355">
        <v>2</v>
      </c>
      <c r="P566" s="440" t="s">
        <v>1933</v>
      </c>
      <c r="Q566" s="441"/>
      <c r="R566" s="352">
        <v>7</v>
      </c>
      <c r="S566" s="184" t="s">
        <v>7142</v>
      </c>
      <c r="T566" s="138">
        <f t="shared" si="95"/>
        <v>9</v>
      </c>
      <c r="U566" s="139"/>
      <c r="V566" s="715">
        <f t="shared" si="94"/>
        <v>9</v>
      </c>
      <c r="W566" s="138"/>
      <c r="X566" s="138"/>
      <c r="Y566" s="141"/>
      <c r="Z566" s="226"/>
      <c r="AA566" s="179"/>
      <c r="AB566" s="179"/>
      <c r="AC566" s="179"/>
      <c r="AD566" s="179"/>
      <c r="AE566" s="179"/>
      <c r="AF566" s="179"/>
      <c r="AG566" s="179"/>
      <c r="AH566" s="179"/>
      <c r="AI566" s="179"/>
      <c r="AJ566" s="179"/>
      <c r="AK566" s="179"/>
      <c r="AL566" s="179"/>
      <c r="AM566" s="179"/>
      <c r="AN566" s="179"/>
      <c r="AO566" s="179"/>
      <c r="AP566" s="179"/>
      <c r="AQ566" s="467"/>
      <c r="AR566" s="179"/>
      <c r="AS566" s="467"/>
      <c r="AT566" s="467"/>
      <c r="AU566" s="467"/>
      <c r="AW566" s="467"/>
    </row>
    <row r="567" spans="1:49" s="347" customFormat="1" x14ac:dyDescent="0.3">
      <c r="A567" s="438">
        <v>41892</v>
      </c>
      <c r="B567" s="932" t="s">
        <v>7030</v>
      </c>
      <c r="C567" s="933" t="s">
        <v>127</v>
      </c>
      <c r="D567" s="350">
        <v>500</v>
      </c>
      <c r="E567" s="347" t="s">
        <v>37</v>
      </c>
      <c r="F567" s="439">
        <v>43724</v>
      </c>
      <c r="G567" s="347" t="s">
        <v>7027</v>
      </c>
      <c r="H567" s="352" t="s">
        <v>1432</v>
      </c>
      <c r="I567" s="353" t="s">
        <v>410</v>
      </c>
      <c r="J567" s="354" t="s">
        <v>6226</v>
      </c>
      <c r="K567" s="355">
        <v>-12</v>
      </c>
      <c r="L567" s="354"/>
      <c r="M567" s="355"/>
      <c r="N567" s="354" t="s">
        <v>423</v>
      </c>
      <c r="O567" s="355">
        <v>2</v>
      </c>
      <c r="P567" s="440" t="s">
        <v>2042</v>
      </c>
      <c r="Q567" s="441"/>
      <c r="R567" s="352">
        <v>6</v>
      </c>
      <c r="S567" s="184" t="s">
        <v>7144</v>
      </c>
      <c r="T567" s="138">
        <f t="shared" si="95"/>
        <v>9</v>
      </c>
      <c r="U567" s="139"/>
      <c r="V567" s="715">
        <f t="shared" si="94"/>
        <v>9</v>
      </c>
      <c r="W567" s="138"/>
      <c r="X567" s="138"/>
      <c r="Y567" s="141"/>
      <c r="Z567" s="226"/>
      <c r="AA567" s="179"/>
      <c r="AB567" s="179"/>
      <c r="AC567" s="179"/>
      <c r="AD567" s="179"/>
      <c r="AE567" s="179"/>
      <c r="AF567" s="179"/>
      <c r="AG567" s="179"/>
      <c r="AH567" s="179"/>
      <c r="AI567" s="179"/>
      <c r="AJ567" s="179"/>
      <c r="AK567" s="179"/>
      <c r="AL567" s="179"/>
      <c r="AM567" s="179"/>
      <c r="AN567" s="179"/>
      <c r="AO567" s="179"/>
      <c r="AP567" s="179"/>
      <c r="AQ567" s="467"/>
      <c r="AR567" s="179"/>
      <c r="AS567" s="467"/>
      <c r="AT567" s="467"/>
      <c r="AU567" s="467"/>
      <c r="AW567" s="467"/>
    </row>
    <row r="568" spans="1:49" s="347" customFormat="1" x14ac:dyDescent="0.3">
      <c r="A568" s="438">
        <v>41892</v>
      </c>
      <c r="B568" s="932" t="s">
        <v>7031</v>
      </c>
      <c r="C568" s="933" t="s">
        <v>208</v>
      </c>
      <c r="D568" s="350">
        <v>600</v>
      </c>
      <c r="E568" s="347" t="s">
        <v>66</v>
      </c>
      <c r="F568" s="439">
        <v>45550</v>
      </c>
      <c r="G568" s="347" t="s">
        <v>656</v>
      </c>
      <c r="H568" s="352" t="s">
        <v>144</v>
      </c>
      <c r="I568" s="353"/>
      <c r="J568" s="354" t="s">
        <v>947</v>
      </c>
      <c r="K568" s="355">
        <v>-7</v>
      </c>
      <c r="L568" s="354"/>
      <c r="M568" s="355"/>
      <c r="N568" s="354"/>
      <c r="O568" s="355"/>
      <c r="P568" s="440" t="s">
        <v>1933</v>
      </c>
      <c r="Q568" s="441"/>
      <c r="R568" s="352">
        <v>7</v>
      </c>
      <c r="S568" s="184" t="s">
        <v>7140</v>
      </c>
      <c r="T568" s="138">
        <f t="shared" si="95"/>
        <v>9</v>
      </c>
      <c r="U568" s="139"/>
      <c r="V568" s="715">
        <f t="shared" si="94"/>
        <v>9</v>
      </c>
      <c r="W568" s="138"/>
      <c r="X568" s="138"/>
      <c r="Y568" s="141"/>
      <c r="Z568" s="226"/>
      <c r="AA568" s="179"/>
      <c r="AB568" s="179"/>
      <c r="AC568" s="179"/>
      <c r="AD568" s="179"/>
      <c r="AE568" s="179"/>
      <c r="AF568" s="179"/>
      <c r="AG568" s="179"/>
      <c r="AH568" s="179"/>
      <c r="AI568" s="179"/>
      <c r="AJ568" s="179"/>
      <c r="AK568" s="179"/>
      <c r="AL568" s="179"/>
      <c r="AM568" s="179"/>
      <c r="AN568" s="179"/>
      <c r="AO568" s="179"/>
      <c r="AP568" s="179"/>
      <c r="AQ568" s="467"/>
      <c r="AR568" s="179"/>
      <c r="AS568" s="467"/>
      <c r="AT568" s="467"/>
      <c r="AU568" s="467"/>
      <c r="AW568" s="467"/>
    </row>
    <row r="569" spans="1:49" s="347" customFormat="1" x14ac:dyDescent="0.3">
      <c r="A569" s="438">
        <v>41892</v>
      </c>
      <c r="B569" s="932" t="s">
        <v>7032</v>
      </c>
      <c r="C569" s="933" t="s">
        <v>208</v>
      </c>
      <c r="D569" s="350">
        <v>600</v>
      </c>
      <c r="E569" s="347" t="s">
        <v>501</v>
      </c>
      <c r="F569" s="439">
        <v>52855</v>
      </c>
      <c r="G569" s="347" t="s">
        <v>656</v>
      </c>
      <c r="H569" s="352" t="s">
        <v>264</v>
      </c>
      <c r="I569" s="353"/>
      <c r="J569" s="354" t="s">
        <v>97</v>
      </c>
      <c r="K569" s="355">
        <v>-7.5</v>
      </c>
      <c r="L569" s="354"/>
      <c r="M569" s="355"/>
      <c r="N569" s="354"/>
      <c r="O569" s="355"/>
      <c r="P569" s="440" t="s">
        <v>1890</v>
      </c>
      <c r="Q569" s="441"/>
      <c r="R569" s="352">
        <v>5</v>
      </c>
      <c r="S569" s="184" t="s">
        <v>7141</v>
      </c>
      <c r="T569" s="138">
        <f t="shared" si="95"/>
        <v>9</v>
      </c>
      <c r="U569" s="139"/>
      <c r="V569" s="715">
        <f t="shared" si="94"/>
        <v>9</v>
      </c>
      <c r="W569" s="138"/>
      <c r="X569" s="138"/>
      <c r="Y569" s="141"/>
      <c r="Z569" s="226"/>
      <c r="AA569" s="179"/>
      <c r="AB569" s="179"/>
      <c r="AC569" s="179"/>
      <c r="AD569" s="179"/>
      <c r="AE569" s="179"/>
      <c r="AF569" s="179"/>
      <c r="AG569" s="179"/>
      <c r="AH569" s="179"/>
      <c r="AI569" s="179"/>
      <c r="AJ569" s="179"/>
      <c r="AK569" s="179"/>
      <c r="AL569" s="179"/>
      <c r="AM569" s="179"/>
      <c r="AN569" s="179"/>
      <c r="AO569" s="179"/>
      <c r="AP569" s="179"/>
      <c r="AQ569" s="467"/>
      <c r="AR569" s="179"/>
      <c r="AS569" s="467"/>
      <c r="AT569" s="467"/>
      <c r="AU569" s="467"/>
      <c r="AW569" s="467"/>
    </row>
    <row r="570" spans="1:49" s="347" customFormat="1" x14ac:dyDescent="0.3">
      <c r="A570" s="438">
        <v>41891</v>
      </c>
      <c r="B570" s="932" t="s">
        <v>7033</v>
      </c>
      <c r="C570" s="933" t="s">
        <v>5618</v>
      </c>
      <c r="D570" s="350">
        <v>900</v>
      </c>
      <c r="E570" s="347" t="s">
        <v>201</v>
      </c>
      <c r="F570" s="439">
        <v>45566</v>
      </c>
      <c r="G570" s="347" t="s">
        <v>7034</v>
      </c>
      <c r="H570" s="352" t="s">
        <v>144</v>
      </c>
      <c r="I570" s="353" t="s">
        <v>946</v>
      </c>
      <c r="J570" s="354" t="s">
        <v>3627</v>
      </c>
      <c r="K570" s="355">
        <v>-10</v>
      </c>
      <c r="L570" s="354"/>
      <c r="M570" s="355"/>
      <c r="N570" s="354" t="s">
        <v>1609</v>
      </c>
      <c r="O570" s="355">
        <v>2.44</v>
      </c>
      <c r="P570" s="440" t="s">
        <v>2958</v>
      </c>
      <c r="Q570" s="441"/>
      <c r="R570" s="352">
        <v>1</v>
      </c>
      <c r="S570" s="184" t="s">
        <v>7136</v>
      </c>
      <c r="T570" s="138">
        <f t="shared" si="95"/>
        <v>9</v>
      </c>
      <c r="U570" s="139"/>
      <c r="V570" s="715">
        <f t="shared" si="94"/>
        <v>9</v>
      </c>
      <c r="W570" s="138"/>
      <c r="X570" s="138"/>
      <c r="Y570" s="141"/>
      <c r="Z570" s="226"/>
      <c r="AA570" s="179"/>
      <c r="AB570" s="179"/>
      <c r="AC570" s="179"/>
      <c r="AD570" s="179"/>
      <c r="AE570" s="179"/>
      <c r="AF570" s="179"/>
      <c r="AG570" s="179"/>
      <c r="AH570" s="179"/>
      <c r="AI570" s="179"/>
      <c r="AJ570" s="179"/>
      <c r="AK570" s="179"/>
      <c r="AL570" s="179"/>
      <c r="AM570" s="179"/>
      <c r="AN570" s="179"/>
      <c r="AO570" s="179"/>
      <c r="AP570" s="179"/>
      <c r="AQ570" s="467"/>
      <c r="AR570" s="179"/>
      <c r="AS570" s="467"/>
      <c r="AT570" s="467"/>
      <c r="AU570" s="467"/>
      <c r="AW570" s="467"/>
    </row>
    <row r="571" spans="1:49" s="347" customFormat="1" x14ac:dyDescent="0.3">
      <c r="A571" s="438">
        <v>41891</v>
      </c>
      <c r="B571" s="932" t="s">
        <v>7035</v>
      </c>
      <c r="C571" s="933" t="s">
        <v>5618</v>
      </c>
      <c r="D571" s="350">
        <v>600</v>
      </c>
      <c r="E571" s="347" t="s">
        <v>2331</v>
      </c>
      <c r="F571" s="439">
        <v>49218</v>
      </c>
      <c r="G571" s="347" t="s">
        <v>7034</v>
      </c>
      <c r="H571" s="352" t="s">
        <v>1480</v>
      </c>
      <c r="I571" s="353" t="s">
        <v>794</v>
      </c>
      <c r="J571" s="354" t="s">
        <v>91</v>
      </c>
      <c r="K571" s="355">
        <v>-17.5</v>
      </c>
      <c r="L571" s="354"/>
      <c r="M571" s="355"/>
      <c r="N571" s="354" t="s">
        <v>3792</v>
      </c>
      <c r="O571" s="355">
        <v>3</v>
      </c>
      <c r="P571" s="440" t="s">
        <v>2430</v>
      </c>
      <c r="Q571" s="441"/>
      <c r="R571" s="352">
        <v>-7.5</v>
      </c>
      <c r="S571" s="184" t="s">
        <v>7138</v>
      </c>
      <c r="T571" s="138">
        <f t="shared" si="95"/>
        <v>9</v>
      </c>
      <c r="U571" s="139"/>
      <c r="V571" s="715">
        <f t="shared" si="94"/>
        <v>9</v>
      </c>
      <c r="W571" s="138"/>
      <c r="X571" s="138"/>
      <c r="Y571" s="141"/>
      <c r="Z571" s="226"/>
      <c r="AA571" s="179"/>
      <c r="AB571" s="179"/>
      <c r="AC571" s="179"/>
      <c r="AD571" s="179"/>
      <c r="AE571" s="179"/>
      <c r="AF571" s="179"/>
      <c r="AG571" s="179"/>
      <c r="AH571" s="179"/>
      <c r="AI571" s="179"/>
      <c r="AJ571" s="179"/>
      <c r="AK571" s="179"/>
      <c r="AL571" s="179"/>
      <c r="AM571" s="179"/>
      <c r="AN571" s="179"/>
      <c r="AO571" s="179"/>
      <c r="AP571" s="179"/>
      <c r="AQ571" s="467"/>
      <c r="AR571" s="179"/>
      <c r="AS571" s="467"/>
      <c r="AT571" s="467"/>
      <c r="AU571" s="467"/>
      <c r="AW571" s="467"/>
    </row>
    <row r="572" spans="1:49" s="347" customFormat="1" x14ac:dyDescent="0.3">
      <c r="A572" s="438">
        <v>41891</v>
      </c>
      <c r="B572" s="932" t="s">
        <v>7036</v>
      </c>
      <c r="C572" s="933" t="s">
        <v>5618</v>
      </c>
      <c r="D572" s="350">
        <v>500</v>
      </c>
      <c r="E572" s="347" t="s">
        <v>117</v>
      </c>
      <c r="F572" s="439">
        <v>52871</v>
      </c>
      <c r="G572" s="347" t="s">
        <v>7034</v>
      </c>
      <c r="H572" s="352" t="s">
        <v>264</v>
      </c>
      <c r="I572" s="353" t="s">
        <v>3653</v>
      </c>
      <c r="J572" s="354" t="s">
        <v>27</v>
      </c>
      <c r="K572" s="355">
        <v>-7.5</v>
      </c>
      <c r="L572" s="354"/>
      <c r="M572" s="355"/>
      <c r="N572" s="354" t="s">
        <v>4057</v>
      </c>
      <c r="O572" s="355">
        <v>2.6</v>
      </c>
      <c r="P572" s="440" t="s">
        <v>2097</v>
      </c>
      <c r="Q572" s="441"/>
      <c r="R572" s="352">
        <v>9</v>
      </c>
      <c r="S572" s="184" t="s">
        <v>7137</v>
      </c>
      <c r="T572" s="138">
        <f t="shared" si="95"/>
        <v>9</v>
      </c>
      <c r="U572" s="139"/>
      <c r="V572" s="715">
        <f t="shared" si="94"/>
        <v>9</v>
      </c>
      <c r="W572" s="138"/>
      <c r="X572" s="138"/>
      <c r="Y572" s="141"/>
      <c r="Z572" s="226"/>
      <c r="AA572" s="179"/>
      <c r="AB572" s="179"/>
      <c r="AC572" s="179"/>
      <c r="AD572" s="179"/>
      <c r="AE572" s="179"/>
      <c r="AF572" s="179"/>
      <c r="AG572" s="179"/>
      <c r="AH572" s="179"/>
      <c r="AI572" s="179"/>
      <c r="AJ572" s="179"/>
      <c r="AK572" s="179"/>
      <c r="AL572" s="179"/>
      <c r="AM572" s="179"/>
      <c r="AN572" s="179"/>
      <c r="AO572" s="179"/>
      <c r="AP572" s="179"/>
      <c r="AQ572" s="467"/>
      <c r="AR572" s="179"/>
      <c r="AS572" s="467"/>
      <c r="AT572" s="467"/>
      <c r="AU572" s="467"/>
      <c r="AW572" s="467"/>
    </row>
    <row r="573" spans="1:49" s="347" customFormat="1" x14ac:dyDescent="0.3">
      <c r="A573" s="438">
        <v>41891</v>
      </c>
      <c r="B573" s="932" t="s">
        <v>7037</v>
      </c>
      <c r="C573" s="933" t="s">
        <v>208</v>
      </c>
      <c r="D573" s="350">
        <v>750</v>
      </c>
      <c r="E573" s="347" t="s">
        <v>37</v>
      </c>
      <c r="F573" s="439">
        <v>43724</v>
      </c>
      <c r="G573" s="347" t="s">
        <v>7038</v>
      </c>
      <c r="H573" s="352" t="s">
        <v>573</v>
      </c>
      <c r="I573" s="353" t="s">
        <v>951</v>
      </c>
      <c r="J573" s="354" t="s">
        <v>642</v>
      </c>
      <c r="K573" s="355">
        <v>-15</v>
      </c>
      <c r="L573" s="354"/>
      <c r="M573" s="355"/>
      <c r="N573" s="354" t="s">
        <v>7039</v>
      </c>
      <c r="O573" s="355">
        <v>6.13</v>
      </c>
      <c r="P573" s="440" t="s">
        <v>2020</v>
      </c>
      <c r="Q573" s="441"/>
      <c r="R573" s="352">
        <v>-7</v>
      </c>
      <c r="S573" s="184" t="s">
        <v>7134</v>
      </c>
      <c r="T573" s="138">
        <f t="shared" si="95"/>
        <v>9</v>
      </c>
      <c r="U573" s="139"/>
      <c r="V573" s="715">
        <f t="shared" si="94"/>
        <v>9</v>
      </c>
      <c r="W573" s="138"/>
      <c r="X573" s="138"/>
      <c r="Y573" s="141"/>
      <c r="Z573" s="226"/>
      <c r="AA573" s="179"/>
      <c r="AB573" s="179"/>
      <c r="AC573" s="179"/>
      <c r="AD573" s="179"/>
      <c r="AE573" s="179"/>
      <c r="AF573" s="179"/>
      <c r="AG573" s="179"/>
      <c r="AH573" s="179"/>
      <c r="AI573" s="179"/>
      <c r="AJ573" s="179"/>
      <c r="AK573" s="179"/>
      <c r="AL573" s="179"/>
      <c r="AM573" s="179"/>
      <c r="AN573" s="179"/>
      <c r="AO573" s="179"/>
      <c r="AP573" s="179"/>
      <c r="AQ573" s="467"/>
      <c r="AR573" s="179"/>
      <c r="AS573" s="467"/>
      <c r="AT573" s="467"/>
      <c r="AU573" s="467"/>
      <c r="AW573" s="467"/>
    </row>
    <row r="574" spans="1:49" s="347" customFormat="1" x14ac:dyDescent="0.3">
      <c r="A574" s="438">
        <v>41891</v>
      </c>
      <c r="B574" s="932" t="s">
        <v>7040</v>
      </c>
      <c r="C574" s="933" t="s">
        <v>208</v>
      </c>
      <c r="D574" s="350">
        <v>1250</v>
      </c>
      <c r="E574" s="347" t="s">
        <v>201</v>
      </c>
      <c r="F574" s="439">
        <v>45551</v>
      </c>
      <c r="G574" s="347" t="s">
        <v>7038</v>
      </c>
      <c r="H574" s="352" t="s">
        <v>124</v>
      </c>
      <c r="I574" s="353" t="s">
        <v>205</v>
      </c>
      <c r="J574" s="354" t="s">
        <v>206</v>
      </c>
      <c r="K574" s="355">
        <v>-15</v>
      </c>
      <c r="L574" s="354"/>
      <c r="M574" s="355"/>
      <c r="N574" s="354" t="s">
        <v>5504</v>
      </c>
      <c r="O574" s="355">
        <v>3.92</v>
      </c>
      <c r="P574" s="440" t="s">
        <v>2020</v>
      </c>
      <c r="Q574" s="441"/>
      <c r="R574" s="352">
        <v>-7</v>
      </c>
      <c r="S574" s="184" t="s">
        <v>7135</v>
      </c>
      <c r="T574" s="138">
        <f t="shared" si="95"/>
        <v>9</v>
      </c>
      <c r="U574" s="139"/>
      <c r="V574" s="715">
        <f t="shared" si="94"/>
        <v>9</v>
      </c>
      <c r="W574" s="138"/>
      <c r="X574" s="138"/>
      <c r="Y574" s="141"/>
      <c r="Z574" s="226"/>
      <c r="AA574" s="179"/>
      <c r="AB574" s="179"/>
      <c r="AC574" s="179"/>
      <c r="AD574" s="179"/>
      <c r="AE574" s="179"/>
      <c r="AF574" s="179"/>
      <c r="AG574" s="179"/>
      <c r="AH574" s="179"/>
      <c r="AI574" s="179"/>
      <c r="AJ574" s="179"/>
      <c r="AK574" s="179"/>
      <c r="AL574" s="179"/>
      <c r="AM574" s="179"/>
      <c r="AN574" s="179"/>
      <c r="AO574" s="179"/>
      <c r="AP574" s="179"/>
      <c r="AQ574" s="467"/>
      <c r="AR574" s="179"/>
      <c r="AS574" s="467"/>
      <c r="AT574" s="467"/>
      <c r="AU574" s="467"/>
      <c r="AW574" s="467"/>
    </row>
    <row r="575" spans="1:49" s="347" customFormat="1" x14ac:dyDescent="0.3">
      <c r="A575" s="438">
        <v>41891</v>
      </c>
      <c r="B575" s="932" t="s">
        <v>7041</v>
      </c>
      <c r="C575" s="933" t="s">
        <v>5618</v>
      </c>
      <c r="D575" s="350">
        <v>1200</v>
      </c>
      <c r="E575" s="347" t="s">
        <v>853</v>
      </c>
      <c r="F575" s="439">
        <v>45673</v>
      </c>
      <c r="G575" s="347" t="s">
        <v>3743</v>
      </c>
      <c r="H575" s="352" t="s">
        <v>244</v>
      </c>
      <c r="I575" s="353" t="s">
        <v>880</v>
      </c>
      <c r="J575" s="354" t="s">
        <v>245</v>
      </c>
      <c r="K575" s="355">
        <v>-5</v>
      </c>
      <c r="L575" s="354"/>
      <c r="M575" s="355"/>
      <c r="N575" s="354" t="s">
        <v>254</v>
      </c>
      <c r="O575" s="355">
        <v>2.25</v>
      </c>
      <c r="P575" s="440" t="s">
        <v>2509</v>
      </c>
      <c r="Q575" s="441"/>
      <c r="R575" s="352">
        <v>17</v>
      </c>
      <c r="S575" s="184" t="s">
        <v>7133</v>
      </c>
      <c r="T575" s="138">
        <f t="shared" si="95"/>
        <v>9</v>
      </c>
      <c r="U575" s="139"/>
      <c r="V575" s="715">
        <f t="shared" si="94"/>
        <v>9</v>
      </c>
      <c r="W575" s="138"/>
      <c r="X575" s="138"/>
      <c r="Y575" s="141"/>
      <c r="Z575" s="226"/>
      <c r="AA575" s="179"/>
      <c r="AB575" s="179"/>
      <c r="AC575" s="179"/>
      <c r="AD575" s="179"/>
      <c r="AE575" s="179"/>
      <c r="AF575" s="179"/>
      <c r="AG575" s="179"/>
      <c r="AH575" s="179"/>
      <c r="AI575" s="179"/>
      <c r="AJ575" s="179"/>
      <c r="AK575" s="179"/>
      <c r="AL575" s="179"/>
      <c r="AM575" s="179"/>
      <c r="AN575" s="179"/>
      <c r="AO575" s="179"/>
      <c r="AP575" s="179"/>
      <c r="AQ575" s="467"/>
      <c r="AR575" s="179"/>
      <c r="AS575" s="467"/>
      <c r="AT575" s="467"/>
      <c r="AU575" s="467"/>
      <c r="AW575" s="467"/>
    </row>
    <row r="576" spans="1:49" s="347" customFormat="1" x14ac:dyDescent="0.3">
      <c r="A576" s="438">
        <v>41891</v>
      </c>
      <c r="B576" s="932" t="s">
        <v>7042</v>
      </c>
      <c r="C576" s="933" t="s">
        <v>208</v>
      </c>
      <c r="D576" s="350">
        <v>375</v>
      </c>
      <c r="E576" s="347" t="s">
        <v>12</v>
      </c>
      <c r="F576" s="439">
        <v>42993</v>
      </c>
      <c r="G576" s="347" t="s">
        <v>7043</v>
      </c>
      <c r="H576" s="352" t="s">
        <v>512</v>
      </c>
      <c r="I576" s="353" t="s">
        <v>3838</v>
      </c>
      <c r="J576" s="354" t="s">
        <v>554</v>
      </c>
      <c r="K576" s="355">
        <v>-17.5</v>
      </c>
      <c r="L576" s="354"/>
      <c r="M576" s="355"/>
      <c r="N576" s="354" t="s">
        <v>7044</v>
      </c>
      <c r="O576" s="355">
        <v>3.33</v>
      </c>
      <c r="P576" s="440" t="s">
        <v>7045</v>
      </c>
      <c r="Q576" s="441"/>
      <c r="R576" s="352">
        <v>-11</v>
      </c>
      <c r="S576" s="184" t="s">
        <v>7124</v>
      </c>
      <c r="T576" s="138">
        <f t="shared" si="95"/>
        <v>9</v>
      </c>
      <c r="U576" s="139"/>
      <c r="V576" s="715">
        <f t="shared" si="94"/>
        <v>9</v>
      </c>
      <c r="W576" s="138"/>
      <c r="X576" s="138"/>
      <c r="Y576" s="141"/>
      <c r="Z576" s="226"/>
      <c r="AA576" s="179"/>
      <c r="AB576" s="179"/>
      <c r="AC576" s="179"/>
      <c r="AD576" s="179"/>
      <c r="AE576" s="179"/>
      <c r="AF576" s="179"/>
      <c r="AG576" s="179"/>
      <c r="AH576" s="179"/>
      <c r="AI576" s="179"/>
      <c r="AJ576" s="179"/>
      <c r="AK576" s="179"/>
      <c r="AL576" s="179"/>
      <c r="AM576" s="179"/>
      <c r="AN576" s="179"/>
      <c r="AO576" s="179"/>
      <c r="AP576" s="179"/>
      <c r="AQ576" s="467"/>
      <c r="AR576" s="179"/>
      <c r="AS576" s="467"/>
      <c r="AT576" s="467"/>
      <c r="AU576" s="467"/>
      <c r="AW576" s="467"/>
    </row>
    <row r="577" spans="1:49" s="347" customFormat="1" x14ac:dyDescent="0.3">
      <c r="A577" s="438">
        <v>41891</v>
      </c>
      <c r="B577" s="932" t="s">
        <v>7046</v>
      </c>
      <c r="C577" s="933" t="s">
        <v>208</v>
      </c>
      <c r="D577" s="350">
        <v>375</v>
      </c>
      <c r="E577" s="347" t="s">
        <v>224</v>
      </c>
      <c r="F577" s="439">
        <v>44454</v>
      </c>
      <c r="G577" s="347" t="s">
        <v>7043</v>
      </c>
      <c r="H577" s="352" t="s">
        <v>226</v>
      </c>
      <c r="I577" s="353" t="s">
        <v>673</v>
      </c>
      <c r="J577" s="354" t="s">
        <v>3754</v>
      </c>
      <c r="K577" s="355">
        <v>-20</v>
      </c>
      <c r="L577" s="354"/>
      <c r="M577" s="355"/>
      <c r="N577" s="354" t="s">
        <v>7047</v>
      </c>
      <c r="O577" s="355">
        <v>3.33</v>
      </c>
      <c r="P577" s="440" t="s">
        <v>5482</v>
      </c>
      <c r="Q577" s="441"/>
      <c r="R577" s="352">
        <v>-16</v>
      </c>
      <c r="S577" s="184" t="s">
        <v>7132</v>
      </c>
      <c r="T577" s="138">
        <f t="shared" si="95"/>
        <v>9</v>
      </c>
      <c r="U577" s="139"/>
      <c r="V577" s="715">
        <f t="shared" si="94"/>
        <v>9</v>
      </c>
      <c r="W577" s="138"/>
      <c r="X577" s="138"/>
      <c r="Y577" s="141"/>
      <c r="Z577" s="226"/>
      <c r="AA577" s="179"/>
      <c r="AB577" s="179"/>
      <c r="AC577" s="179"/>
      <c r="AD577" s="179"/>
      <c r="AE577" s="179"/>
      <c r="AF577" s="179"/>
      <c r="AG577" s="179"/>
      <c r="AH577" s="179"/>
      <c r="AI577" s="179"/>
      <c r="AJ577" s="179"/>
      <c r="AK577" s="179"/>
      <c r="AL577" s="179"/>
      <c r="AM577" s="179"/>
      <c r="AN577" s="179"/>
      <c r="AO577" s="179"/>
      <c r="AP577" s="179"/>
      <c r="AQ577" s="467"/>
      <c r="AR577" s="179"/>
      <c r="AS577" s="467"/>
      <c r="AT577" s="467"/>
      <c r="AU577" s="467"/>
      <c r="AW577" s="467"/>
    </row>
    <row r="578" spans="1:49" s="347" customFormat="1" x14ac:dyDescent="0.3">
      <c r="A578" s="438">
        <v>41891</v>
      </c>
      <c r="B578" s="932" t="s">
        <v>7048</v>
      </c>
      <c r="C578" s="933" t="s">
        <v>36</v>
      </c>
      <c r="D578" s="350">
        <v>300</v>
      </c>
      <c r="E578" s="347" t="s">
        <v>201</v>
      </c>
      <c r="F578" s="439">
        <v>45580</v>
      </c>
      <c r="G578" s="347" t="s">
        <v>7049</v>
      </c>
      <c r="H578" s="352" t="s">
        <v>2046</v>
      </c>
      <c r="I578" s="353" t="s">
        <v>7050</v>
      </c>
      <c r="J578" s="354" t="s">
        <v>340</v>
      </c>
      <c r="K578" s="355">
        <v>0</v>
      </c>
      <c r="L578" s="354"/>
      <c r="M578" s="355"/>
      <c r="N578" s="354" t="s">
        <v>7051</v>
      </c>
      <c r="O578" s="355">
        <v>1.67</v>
      </c>
      <c r="P578" s="440" t="s">
        <v>7052</v>
      </c>
      <c r="Q578" s="441"/>
      <c r="R578" s="352">
        <v>30.5</v>
      </c>
      <c r="S578" s="184" t="s">
        <v>7131</v>
      </c>
      <c r="T578" s="138">
        <f t="shared" si="95"/>
        <v>9</v>
      </c>
      <c r="U578" s="139"/>
      <c r="V578" s="715">
        <f t="shared" si="94"/>
        <v>9</v>
      </c>
      <c r="W578" s="138"/>
      <c r="X578" s="138"/>
      <c r="Y578" s="141"/>
      <c r="Z578" s="226"/>
      <c r="AA578" s="179"/>
      <c r="AB578" s="179"/>
      <c r="AC578" s="179"/>
      <c r="AD578" s="179"/>
      <c r="AE578" s="179"/>
      <c r="AF578" s="179"/>
      <c r="AG578" s="179"/>
      <c r="AH578" s="179"/>
      <c r="AI578" s="179"/>
      <c r="AJ578" s="179"/>
      <c r="AK578" s="179"/>
      <c r="AL578" s="179"/>
      <c r="AM578" s="179"/>
      <c r="AN578" s="179"/>
      <c r="AO578" s="179"/>
      <c r="AP578" s="179"/>
      <c r="AQ578" s="467"/>
      <c r="AR578" s="179"/>
      <c r="AS578" s="467"/>
      <c r="AT578" s="467"/>
      <c r="AU578" s="467"/>
      <c r="AW578" s="467"/>
    </row>
    <row r="579" spans="1:49" s="347" customFormat="1" x14ac:dyDescent="0.3">
      <c r="A579" s="438">
        <v>41891</v>
      </c>
      <c r="B579" s="932" t="s">
        <v>7053</v>
      </c>
      <c r="C579" s="933" t="s">
        <v>36</v>
      </c>
      <c r="D579" s="350">
        <v>300</v>
      </c>
      <c r="E579" s="347" t="s">
        <v>117</v>
      </c>
      <c r="F579" s="439">
        <v>52885</v>
      </c>
      <c r="G579" s="347" t="s">
        <v>7049</v>
      </c>
      <c r="H579" s="352" t="s">
        <v>173</v>
      </c>
      <c r="I579" s="353" t="s">
        <v>7054</v>
      </c>
      <c r="J579" s="354" t="s">
        <v>7055</v>
      </c>
      <c r="K579" s="355">
        <v>0</v>
      </c>
      <c r="L579" s="354"/>
      <c r="M579" s="355"/>
      <c r="N579" s="354" t="s">
        <v>7056</v>
      </c>
      <c r="O579" s="355">
        <v>1.67</v>
      </c>
      <c r="P579" s="440" t="s">
        <v>7057</v>
      </c>
      <c r="Q579" s="441"/>
      <c r="R579" s="352">
        <v>35.5</v>
      </c>
      <c r="S579" s="184" t="s">
        <v>7130</v>
      </c>
      <c r="T579" s="138">
        <f t="shared" si="95"/>
        <v>9</v>
      </c>
      <c r="U579" s="139"/>
      <c r="V579" s="715">
        <f t="shared" si="94"/>
        <v>9</v>
      </c>
      <c r="W579" s="138"/>
      <c r="X579" s="138"/>
      <c r="Y579" s="141"/>
      <c r="Z579" s="226"/>
      <c r="AA579" s="179"/>
      <c r="AB579" s="179"/>
      <c r="AC579" s="179"/>
      <c r="AD579" s="179"/>
      <c r="AE579" s="179"/>
      <c r="AF579" s="179"/>
      <c r="AG579" s="179"/>
      <c r="AH579" s="179"/>
      <c r="AI579" s="179"/>
      <c r="AJ579" s="179"/>
      <c r="AK579" s="179"/>
      <c r="AL579" s="179"/>
      <c r="AM579" s="179"/>
      <c r="AN579" s="179"/>
      <c r="AO579" s="179"/>
      <c r="AP579" s="179"/>
      <c r="AQ579" s="467"/>
      <c r="AR579" s="179"/>
      <c r="AS579" s="467"/>
      <c r="AT579" s="467"/>
      <c r="AU579" s="467"/>
      <c r="AW579" s="467"/>
    </row>
    <row r="580" spans="1:49" s="347" customFormat="1" x14ac:dyDescent="0.3">
      <c r="A580" s="438">
        <v>41891</v>
      </c>
      <c r="B580" s="932" t="s">
        <v>7058</v>
      </c>
      <c r="C580" s="933" t="s">
        <v>36</v>
      </c>
      <c r="D580" s="350">
        <v>750</v>
      </c>
      <c r="E580" s="347" t="s">
        <v>117</v>
      </c>
      <c r="F580" s="439">
        <v>52857</v>
      </c>
      <c r="G580" s="347" t="s">
        <v>7059</v>
      </c>
      <c r="H580" s="352" t="s">
        <v>7060</v>
      </c>
      <c r="I580" s="353" t="s">
        <v>5527</v>
      </c>
      <c r="J580" s="354" t="s">
        <v>7061</v>
      </c>
      <c r="K580" s="355">
        <v>-10</v>
      </c>
      <c r="L580" s="354"/>
      <c r="M580" s="355"/>
      <c r="N580" s="354" t="s">
        <v>4211</v>
      </c>
      <c r="O580" s="355">
        <v>3.47</v>
      </c>
      <c r="P580" s="440" t="s">
        <v>7062</v>
      </c>
      <c r="Q580" s="441"/>
      <c r="R580" s="352">
        <v>4</v>
      </c>
      <c r="S580" s="184" t="s">
        <v>7129</v>
      </c>
      <c r="T580" s="138">
        <f t="shared" si="95"/>
        <v>9</v>
      </c>
      <c r="U580" s="139"/>
      <c r="V580" s="715">
        <f t="shared" si="94"/>
        <v>9</v>
      </c>
      <c r="W580" s="138"/>
      <c r="X580" s="138"/>
      <c r="Y580" s="141"/>
      <c r="Z580" s="226"/>
      <c r="AA580" s="179"/>
      <c r="AB580" s="179"/>
      <c r="AC580" s="179"/>
      <c r="AD580" s="179"/>
      <c r="AE580" s="179"/>
      <c r="AF580" s="179"/>
      <c r="AG580" s="179"/>
      <c r="AH580" s="179"/>
      <c r="AI580" s="179"/>
      <c r="AJ580" s="179"/>
      <c r="AK580" s="179"/>
      <c r="AL580" s="179"/>
      <c r="AM580" s="179"/>
      <c r="AN580" s="179"/>
      <c r="AO580" s="179"/>
      <c r="AP580" s="179"/>
      <c r="AQ580" s="467"/>
      <c r="AR580" s="179"/>
      <c r="AS580" s="467"/>
      <c r="AT580" s="467"/>
      <c r="AU580" s="467"/>
      <c r="AW580" s="467"/>
    </row>
    <row r="581" spans="1:49" s="347" customFormat="1" x14ac:dyDescent="0.3">
      <c r="A581" s="438">
        <v>41891</v>
      </c>
      <c r="B581" s="932" t="s">
        <v>7063</v>
      </c>
      <c r="C581" s="933" t="s">
        <v>228</v>
      </c>
      <c r="D581" s="350">
        <v>500</v>
      </c>
      <c r="E581" s="347" t="s">
        <v>6015</v>
      </c>
      <c r="F581" s="439">
        <v>43115</v>
      </c>
      <c r="G581" s="347" t="s">
        <v>7064</v>
      </c>
      <c r="H581" s="352" t="s">
        <v>123</v>
      </c>
      <c r="I581" s="353" t="s">
        <v>794</v>
      </c>
      <c r="J581" s="354" t="s">
        <v>91</v>
      </c>
      <c r="K581" s="355">
        <v>-30</v>
      </c>
      <c r="L581" s="354"/>
      <c r="M581" s="355"/>
      <c r="N581" s="354" t="s">
        <v>57</v>
      </c>
      <c r="O581" s="355">
        <v>3.5</v>
      </c>
      <c r="P581" s="440" t="s">
        <v>1993</v>
      </c>
      <c r="Q581" s="441"/>
      <c r="R581" s="352">
        <v>-5</v>
      </c>
      <c r="S581" s="184" t="s">
        <v>7128</v>
      </c>
      <c r="T581" s="138">
        <f t="shared" si="95"/>
        <v>9</v>
      </c>
      <c r="U581" s="139"/>
      <c r="V581" s="715">
        <f t="shared" si="94"/>
        <v>9</v>
      </c>
      <c r="W581" s="138"/>
      <c r="X581" s="138"/>
      <c r="Y581" s="141"/>
      <c r="Z581" s="226"/>
      <c r="AA581" s="179"/>
      <c r="AB581" s="179"/>
      <c r="AC581" s="179"/>
      <c r="AD581" s="179"/>
      <c r="AE581" s="179"/>
      <c r="AF581" s="179"/>
      <c r="AG581" s="179"/>
      <c r="AH581" s="179"/>
      <c r="AI581" s="179"/>
      <c r="AJ581" s="179"/>
      <c r="AK581" s="179"/>
      <c r="AL581" s="179"/>
      <c r="AM581" s="179"/>
      <c r="AN581" s="179"/>
      <c r="AO581" s="179"/>
      <c r="AP581" s="179"/>
      <c r="AQ581" s="467"/>
      <c r="AR581" s="179"/>
      <c r="AS581" s="467"/>
      <c r="AT581" s="467"/>
      <c r="AU581" s="467"/>
      <c r="AW581" s="467"/>
    </row>
    <row r="582" spans="1:49" s="347" customFormat="1" x14ac:dyDescent="0.3">
      <c r="A582" s="438">
        <v>41891</v>
      </c>
      <c r="B582" s="932" t="s">
        <v>7065</v>
      </c>
      <c r="C582" s="933" t="s">
        <v>228</v>
      </c>
      <c r="D582" s="350">
        <v>500</v>
      </c>
      <c r="E582" s="347" t="s">
        <v>201</v>
      </c>
      <c r="F582" s="439">
        <v>45550</v>
      </c>
      <c r="G582" s="347" t="s">
        <v>7064</v>
      </c>
      <c r="H582" s="352" t="s">
        <v>338</v>
      </c>
      <c r="I582" s="353" t="s">
        <v>5755</v>
      </c>
      <c r="J582" s="354" t="s">
        <v>4468</v>
      </c>
      <c r="K582" s="355">
        <v>-15</v>
      </c>
      <c r="L582" s="354"/>
      <c r="M582" s="355"/>
      <c r="N582" s="354" t="s">
        <v>799</v>
      </c>
      <c r="O582" s="355">
        <v>2.5</v>
      </c>
      <c r="P582" s="440" t="s">
        <v>4167</v>
      </c>
      <c r="Q582" s="441"/>
      <c r="R582" s="352">
        <v>-7.5</v>
      </c>
      <c r="S582" s="184" t="s">
        <v>7127</v>
      </c>
      <c r="T582" s="138">
        <f t="shared" si="95"/>
        <v>9</v>
      </c>
      <c r="U582" s="139"/>
      <c r="V582" s="715">
        <f t="shared" si="94"/>
        <v>9</v>
      </c>
      <c r="W582" s="138"/>
      <c r="X582" s="138"/>
      <c r="Y582" s="141"/>
      <c r="Z582" s="226"/>
      <c r="AA582" s="179"/>
      <c r="AB582" s="179"/>
      <c r="AC582" s="179"/>
      <c r="AD582" s="179"/>
      <c r="AE582" s="179"/>
      <c r="AF582" s="179"/>
      <c r="AG582" s="179"/>
      <c r="AH582" s="179"/>
      <c r="AI582" s="179"/>
      <c r="AJ582" s="179"/>
      <c r="AK582" s="179"/>
      <c r="AL582" s="179"/>
      <c r="AM582" s="179"/>
      <c r="AN582" s="179"/>
      <c r="AO582" s="179"/>
      <c r="AP582" s="179"/>
      <c r="AQ582" s="467"/>
      <c r="AR582" s="179"/>
      <c r="AS582" s="467"/>
      <c r="AT582" s="467"/>
      <c r="AU582" s="467"/>
      <c r="AW582" s="467"/>
    </row>
    <row r="583" spans="1:49" s="347" customFormat="1" x14ac:dyDescent="0.3">
      <c r="A583" s="438">
        <v>41891</v>
      </c>
      <c r="B583" s="932" t="s">
        <v>7066</v>
      </c>
      <c r="C583" s="933" t="s">
        <v>235</v>
      </c>
      <c r="D583" s="350">
        <v>350</v>
      </c>
      <c r="E583" s="347" t="s">
        <v>261</v>
      </c>
      <c r="F583" s="439">
        <v>45731</v>
      </c>
      <c r="G583" s="347" t="s">
        <v>7067</v>
      </c>
      <c r="H583" s="352" t="s">
        <v>1559</v>
      </c>
      <c r="I583" s="353" t="s">
        <v>2322</v>
      </c>
      <c r="J583" s="354" t="s">
        <v>6978</v>
      </c>
      <c r="K583" s="355">
        <v>-5</v>
      </c>
      <c r="L583" s="354"/>
      <c r="M583" s="355"/>
      <c r="N583" s="354" t="s">
        <v>3756</v>
      </c>
      <c r="O583" s="355">
        <v>2.57</v>
      </c>
      <c r="P583" s="440" t="s">
        <v>7068</v>
      </c>
      <c r="Q583" s="441"/>
      <c r="R583" s="352">
        <v>17</v>
      </c>
      <c r="S583" s="184" t="s">
        <v>7126</v>
      </c>
      <c r="T583" s="138">
        <f t="shared" si="95"/>
        <v>9</v>
      </c>
      <c r="U583" s="139"/>
      <c r="V583" s="715">
        <f t="shared" si="94"/>
        <v>9</v>
      </c>
      <c r="W583" s="138"/>
      <c r="X583" s="138"/>
      <c r="Y583" s="141"/>
      <c r="Z583" s="226"/>
      <c r="AA583" s="179"/>
      <c r="AB583" s="179"/>
      <c r="AC583" s="179"/>
      <c r="AD583" s="179"/>
      <c r="AE583" s="179"/>
      <c r="AF583" s="179"/>
      <c r="AG583" s="179"/>
      <c r="AH583" s="179"/>
      <c r="AI583" s="179"/>
      <c r="AJ583" s="179"/>
      <c r="AK583" s="179"/>
      <c r="AL583" s="179"/>
      <c r="AM583" s="179"/>
      <c r="AN583" s="179"/>
      <c r="AO583" s="179"/>
      <c r="AP583" s="179"/>
      <c r="AQ583" s="467"/>
      <c r="AR583" s="179"/>
      <c r="AS583" s="467"/>
      <c r="AT583" s="467"/>
      <c r="AU583" s="467"/>
      <c r="AW583" s="467"/>
    </row>
    <row r="584" spans="1:49" s="347" customFormat="1" x14ac:dyDescent="0.3">
      <c r="A584" s="438">
        <v>41891</v>
      </c>
      <c r="B584" s="932" t="s">
        <v>7069</v>
      </c>
      <c r="C584" s="933" t="s">
        <v>478</v>
      </c>
      <c r="D584" s="350">
        <v>250</v>
      </c>
      <c r="E584" s="347" t="s">
        <v>12</v>
      </c>
      <c r="F584" s="439">
        <v>42990</v>
      </c>
      <c r="G584" s="347" t="s">
        <v>7070</v>
      </c>
      <c r="H584" s="352"/>
      <c r="I584" s="353"/>
      <c r="J584" s="354" t="s">
        <v>1794</v>
      </c>
      <c r="K584" s="355"/>
      <c r="L584" s="354"/>
      <c r="M584" s="355"/>
      <c r="N584" s="354" t="s">
        <v>1291</v>
      </c>
      <c r="O584" s="355">
        <v>1.4</v>
      </c>
      <c r="P584" s="440" t="s">
        <v>1890</v>
      </c>
      <c r="Q584" s="441"/>
      <c r="R584" s="352">
        <v>5</v>
      </c>
      <c r="S584" s="184" t="s">
        <v>7125</v>
      </c>
      <c r="T584" s="138">
        <f t="shared" si="95"/>
        <v>9</v>
      </c>
      <c r="U584" s="139"/>
      <c r="V584" s="715">
        <f t="shared" si="94"/>
        <v>9</v>
      </c>
      <c r="W584" s="138"/>
      <c r="X584" s="138"/>
      <c r="Y584" s="141"/>
      <c r="Z584" s="226"/>
      <c r="AA584" s="179"/>
      <c r="AB584" s="179"/>
      <c r="AC584" s="179"/>
      <c r="AD584" s="179"/>
      <c r="AE584" s="179"/>
      <c r="AF584" s="179"/>
      <c r="AG584" s="179"/>
      <c r="AH584" s="179"/>
      <c r="AI584" s="179"/>
      <c r="AJ584" s="179"/>
      <c r="AK584" s="179"/>
      <c r="AL584" s="179"/>
      <c r="AM584" s="179"/>
      <c r="AN584" s="179"/>
      <c r="AO584" s="179"/>
      <c r="AP584" s="179"/>
      <c r="AQ584" s="467"/>
      <c r="AR584" s="179"/>
      <c r="AS584" s="467"/>
      <c r="AT584" s="467"/>
      <c r="AU584" s="467"/>
      <c r="AW584" s="467"/>
    </row>
    <row r="585" spans="1:49" s="347" customFormat="1" x14ac:dyDescent="0.3">
      <c r="A585" s="438">
        <v>41891</v>
      </c>
      <c r="B585" s="932" t="s">
        <v>7071</v>
      </c>
      <c r="C585" s="933" t="s">
        <v>478</v>
      </c>
      <c r="D585" s="350">
        <v>1000</v>
      </c>
      <c r="E585" s="347" t="s">
        <v>404</v>
      </c>
      <c r="F585" s="439">
        <v>42990</v>
      </c>
      <c r="G585" s="347" t="s">
        <v>7070</v>
      </c>
      <c r="H585" s="352"/>
      <c r="I585" s="353"/>
      <c r="J585" s="354" t="s">
        <v>554</v>
      </c>
      <c r="K585" s="355"/>
      <c r="L585" s="354"/>
      <c r="M585" s="355"/>
      <c r="N585" s="354" t="s">
        <v>432</v>
      </c>
      <c r="O585" s="355">
        <v>1.5</v>
      </c>
      <c r="P585" s="440" t="s">
        <v>1890</v>
      </c>
      <c r="Q585" s="441"/>
      <c r="R585" s="352">
        <v>5</v>
      </c>
      <c r="S585" s="184" t="s">
        <v>7139</v>
      </c>
      <c r="T585" s="138">
        <f t="shared" si="95"/>
        <v>9</v>
      </c>
      <c r="U585" s="139"/>
      <c r="V585" s="715">
        <f t="shared" si="94"/>
        <v>9</v>
      </c>
      <c r="W585" s="138"/>
      <c r="X585" s="138"/>
      <c r="Y585" s="141"/>
      <c r="Z585" s="226"/>
      <c r="AA585" s="179"/>
      <c r="AB585" s="179"/>
      <c r="AC585" s="179"/>
      <c r="AD585" s="179"/>
      <c r="AE585" s="179"/>
      <c r="AF585" s="179"/>
      <c r="AG585" s="179"/>
      <c r="AH585" s="179"/>
      <c r="AI585" s="179"/>
      <c r="AJ585" s="179"/>
      <c r="AK585" s="179"/>
      <c r="AL585" s="179"/>
      <c r="AM585" s="179"/>
      <c r="AN585" s="179"/>
      <c r="AO585" s="179"/>
      <c r="AP585" s="179"/>
      <c r="AQ585" s="467"/>
      <c r="AR585" s="179"/>
      <c r="AS585" s="467"/>
      <c r="AT585" s="467"/>
      <c r="AU585" s="467"/>
      <c r="AW585" s="467"/>
    </row>
    <row r="586" spans="1:49" s="347" customFormat="1" x14ac:dyDescent="0.3">
      <c r="A586" s="438">
        <v>41890</v>
      </c>
      <c r="B586" s="932" t="s">
        <v>7072</v>
      </c>
      <c r="C586" s="933" t="s">
        <v>7073</v>
      </c>
      <c r="D586" s="350">
        <v>1250</v>
      </c>
      <c r="E586" s="347" t="s">
        <v>261</v>
      </c>
      <c r="F586" s="439">
        <v>45731</v>
      </c>
      <c r="G586" s="347" t="s">
        <v>7074</v>
      </c>
      <c r="H586" s="352" t="s">
        <v>559</v>
      </c>
      <c r="I586" s="353" t="s">
        <v>883</v>
      </c>
      <c r="J586" s="354" t="s">
        <v>7075</v>
      </c>
      <c r="K586" s="355">
        <v>-10</v>
      </c>
      <c r="L586" s="354"/>
      <c r="M586" s="355"/>
      <c r="N586" s="354" t="s">
        <v>714</v>
      </c>
      <c r="O586" s="355">
        <v>2.2400000000000002</v>
      </c>
      <c r="P586" s="440" t="s">
        <v>2324</v>
      </c>
      <c r="Q586" s="441"/>
      <c r="R586" s="352">
        <v>18</v>
      </c>
      <c r="S586" s="184" t="s">
        <v>7123</v>
      </c>
      <c r="T586" s="138">
        <f t="shared" si="95"/>
        <v>9</v>
      </c>
      <c r="U586" s="139"/>
      <c r="V586" s="715">
        <f t="shared" si="94"/>
        <v>9</v>
      </c>
      <c r="W586" s="138"/>
      <c r="X586" s="138"/>
      <c r="Y586" s="141"/>
      <c r="Z586" s="226"/>
      <c r="AA586" s="179"/>
      <c r="AB586" s="179"/>
      <c r="AC586" s="179"/>
      <c r="AD586" s="179"/>
      <c r="AE586" s="179"/>
      <c r="AF586" s="179"/>
      <c r="AG586" s="179"/>
      <c r="AH586" s="179"/>
      <c r="AI586" s="179"/>
      <c r="AJ586" s="179"/>
      <c r="AK586" s="179"/>
      <c r="AL586" s="179"/>
      <c r="AM586" s="179"/>
      <c r="AN586" s="179"/>
      <c r="AO586" s="179"/>
      <c r="AP586" s="179"/>
      <c r="AQ586" s="467"/>
      <c r="AR586" s="179"/>
      <c r="AS586" s="467"/>
      <c r="AT586" s="467"/>
      <c r="AU586" s="467"/>
      <c r="AW586" s="467"/>
    </row>
    <row r="587" spans="1:49" s="347" customFormat="1" x14ac:dyDescent="0.3">
      <c r="A587" s="438">
        <v>41890</v>
      </c>
      <c r="B587" s="932" t="s">
        <v>7076</v>
      </c>
      <c r="C587" s="933" t="s">
        <v>449</v>
      </c>
      <c r="D587" s="350">
        <v>300</v>
      </c>
      <c r="E587" s="347" t="s">
        <v>117</v>
      </c>
      <c r="F587" s="439">
        <v>52871</v>
      </c>
      <c r="G587" s="347" t="s">
        <v>7077</v>
      </c>
      <c r="H587" s="352" t="s">
        <v>7078</v>
      </c>
      <c r="I587" s="353" t="s">
        <v>5373</v>
      </c>
      <c r="J587" s="354" t="s">
        <v>293</v>
      </c>
      <c r="K587" s="355">
        <v>-7.5</v>
      </c>
      <c r="L587" s="354"/>
      <c r="M587" s="355"/>
      <c r="N587" s="354" t="s">
        <v>7079</v>
      </c>
      <c r="O587" s="355">
        <v>2.25</v>
      </c>
      <c r="P587" s="440" t="s">
        <v>1890</v>
      </c>
      <c r="Q587" s="441"/>
      <c r="R587" s="352">
        <v>5</v>
      </c>
      <c r="S587" s="184" t="s">
        <v>7122</v>
      </c>
      <c r="T587" s="138">
        <f t="shared" si="95"/>
        <v>9</v>
      </c>
      <c r="U587" s="139"/>
      <c r="V587" s="715">
        <f t="shared" si="94"/>
        <v>9</v>
      </c>
      <c r="W587" s="138"/>
      <c r="X587" s="138"/>
      <c r="Y587" s="141"/>
      <c r="Z587" s="226"/>
      <c r="AA587" s="179"/>
      <c r="AB587" s="179"/>
      <c r="AC587" s="179"/>
      <c r="AD587" s="179"/>
      <c r="AE587" s="179"/>
      <c r="AF587" s="179"/>
      <c r="AG587" s="179"/>
      <c r="AH587" s="179"/>
      <c r="AI587" s="179"/>
      <c r="AJ587" s="179"/>
      <c r="AK587" s="179"/>
      <c r="AL587" s="179"/>
      <c r="AM587" s="179"/>
      <c r="AN587" s="179"/>
      <c r="AO587" s="179"/>
      <c r="AP587" s="179"/>
      <c r="AQ587" s="467"/>
      <c r="AR587" s="179"/>
      <c r="AS587" s="467"/>
      <c r="AT587" s="467"/>
      <c r="AU587" s="467"/>
      <c r="AW587" s="467"/>
    </row>
    <row r="588" spans="1:49" s="347" customFormat="1" x14ac:dyDescent="0.3">
      <c r="A588" s="438">
        <v>41890</v>
      </c>
      <c r="B588" s="932" t="s">
        <v>7080</v>
      </c>
      <c r="C588" s="933" t="s">
        <v>478</v>
      </c>
      <c r="D588" s="350">
        <v>500</v>
      </c>
      <c r="E588" s="347" t="s">
        <v>848</v>
      </c>
      <c r="F588" s="439">
        <v>45550</v>
      </c>
      <c r="G588" s="347" t="s">
        <v>7081</v>
      </c>
      <c r="H588" s="352" t="s">
        <v>668</v>
      </c>
      <c r="I588" s="353" t="s">
        <v>5193</v>
      </c>
      <c r="J588" s="354" t="s">
        <v>141</v>
      </c>
      <c r="K588" s="355">
        <v>-13</v>
      </c>
      <c r="L588" s="354"/>
      <c r="M588" s="355"/>
      <c r="N588" s="354" t="s">
        <v>259</v>
      </c>
      <c r="O588" s="355">
        <v>3.5</v>
      </c>
      <c r="P588" s="440" t="s">
        <v>1994</v>
      </c>
      <c r="Q588" s="441"/>
      <c r="R588" s="352">
        <v>2</v>
      </c>
      <c r="S588" s="184" t="s">
        <v>7121</v>
      </c>
      <c r="T588" s="138">
        <f t="shared" si="95"/>
        <v>9</v>
      </c>
      <c r="U588" s="139"/>
      <c r="V588" s="715">
        <f t="shared" si="94"/>
        <v>9</v>
      </c>
      <c r="W588" s="138"/>
      <c r="X588" s="138"/>
      <c r="Y588" s="141"/>
      <c r="Z588" s="226"/>
      <c r="AA588" s="179"/>
      <c r="AB588" s="179"/>
      <c r="AC588" s="179"/>
      <c r="AD588" s="179"/>
      <c r="AE588" s="179"/>
      <c r="AF588" s="179"/>
      <c r="AG588" s="179"/>
      <c r="AH588" s="179"/>
      <c r="AI588" s="179"/>
      <c r="AJ588" s="179"/>
      <c r="AK588" s="179"/>
      <c r="AL588" s="179"/>
      <c r="AM588" s="179"/>
      <c r="AN588" s="179"/>
      <c r="AO588" s="179"/>
      <c r="AP588" s="179"/>
      <c r="AQ588" s="467"/>
      <c r="AR588" s="179"/>
      <c r="AS588" s="467"/>
      <c r="AT588" s="467"/>
      <c r="AU588" s="467"/>
      <c r="AW588" s="467"/>
    </row>
    <row r="589" spans="1:49" s="347" customFormat="1" x14ac:dyDescent="0.3">
      <c r="A589" s="438">
        <v>41890</v>
      </c>
      <c r="B589" s="932" t="s">
        <v>7082</v>
      </c>
      <c r="C589" s="933" t="s">
        <v>100</v>
      </c>
      <c r="D589" s="350">
        <v>300</v>
      </c>
      <c r="E589" s="347" t="s">
        <v>37</v>
      </c>
      <c r="F589" s="439">
        <v>43723</v>
      </c>
      <c r="G589" s="347" t="s">
        <v>7083</v>
      </c>
      <c r="H589" s="352" t="s">
        <v>1432</v>
      </c>
      <c r="I589" s="353" t="s">
        <v>1601</v>
      </c>
      <c r="J589" s="354" t="s">
        <v>3241</v>
      </c>
      <c r="K589" s="355">
        <v>-15</v>
      </c>
      <c r="L589" s="354"/>
      <c r="M589" s="355"/>
      <c r="N589" s="354" t="s">
        <v>7084</v>
      </c>
      <c r="O589" s="355">
        <v>2.5</v>
      </c>
      <c r="P589" s="440" t="s">
        <v>2274</v>
      </c>
      <c r="Q589" s="441"/>
      <c r="R589" s="352">
        <v>4</v>
      </c>
      <c r="S589" s="184" t="s">
        <v>7120</v>
      </c>
      <c r="T589" s="138">
        <f t="shared" si="95"/>
        <v>9</v>
      </c>
      <c r="U589" s="139"/>
      <c r="V589" s="715">
        <f t="shared" si="94"/>
        <v>9</v>
      </c>
      <c r="W589" s="138"/>
      <c r="X589" s="138"/>
      <c r="Y589" s="141"/>
      <c r="Z589" s="226"/>
      <c r="AA589" s="179"/>
      <c r="AB589" s="179"/>
      <c r="AC589" s="179"/>
      <c r="AD589" s="179"/>
      <c r="AE589" s="179"/>
      <c r="AF589" s="179"/>
      <c r="AG589" s="179"/>
      <c r="AH589" s="179"/>
      <c r="AI589" s="179"/>
      <c r="AJ589" s="179"/>
      <c r="AK589" s="179"/>
      <c r="AL589" s="179"/>
      <c r="AM589" s="179"/>
      <c r="AN589" s="179"/>
      <c r="AO589" s="179"/>
      <c r="AP589" s="179"/>
      <c r="AQ589" s="467"/>
      <c r="AR589" s="179"/>
      <c r="AS589" s="467"/>
      <c r="AT589" s="467"/>
      <c r="AU589" s="467"/>
      <c r="AW589" s="467"/>
    </row>
    <row r="590" spans="1:49" s="347" customFormat="1" x14ac:dyDescent="0.3">
      <c r="A590" s="438">
        <v>41890</v>
      </c>
      <c r="B590" s="932" t="s">
        <v>7089</v>
      </c>
      <c r="C590" s="933" t="s">
        <v>5618</v>
      </c>
      <c r="D590" s="350">
        <v>650</v>
      </c>
      <c r="E590" s="347" t="s">
        <v>834</v>
      </c>
      <c r="F590" s="439">
        <v>52841</v>
      </c>
      <c r="G590" s="347" t="s">
        <v>3864</v>
      </c>
      <c r="H590" s="352" t="s">
        <v>338</v>
      </c>
      <c r="I590" s="353" t="s">
        <v>887</v>
      </c>
      <c r="J590" s="354" t="s">
        <v>186</v>
      </c>
      <c r="K590" s="355">
        <v>-20</v>
      </c>
      <c r="L590" s="354"/>
      <c r="M590" s="355"/>
      <c r="N590" s="354" t="s">
        <v>98</v>
      </c>
      <c r="O590" s="355">
        <v>4.7699999999999996</v>
      </c>
      <c r="P590" s="440" t="s">
        <v>2274</v>
      </c>
      <c r="Q590" s="441"/>
      <c r="R590" s="352">
        <v>4</v>
      </c>
      <c r="S590" s="184" t="s">
        <v>7117</v>
      </c>
      <c r="T590" s="138">
        <f t="shared" si="95"/>
        <v>9</v>
      </c>
      <c r="U590" s="139"/>
      <c r="V590" s="715">
        <f t="shared" si="94"/>
        <v>9</v>
      </c>
      <c r="W590" s="138"/>
      <c r="X590" s="138"/>
      <c r="Y590" s="141"/>
      <c r="Z590" s="226"/>
      <c r="AA590" s="179"/>
      <c r="AB590" s="179"/>
      <c r="AC590" s="179"/>
      <c r="AD590" s="179"/>
      <c r="AE590" s="179"/>
      <c r="AF590" s="179"/>
      <c r="AG590" s="179"/>
      <c r="AH590" s="179"/>
      <c r="AI590" s="179"/>
      <c r="AJ590" s="179"/>
      <c r="AK590" s="179"/>
      <c r="AL590" s="179"/>
      <c r="AM590" s="179"/>
      <c r="AN590" s="179"/>
      <c r="AO590" s="179"/>
      <c r="AP590" s="179"/>
      <c r="AQ590" s="467"/>
      <c r="AR590" s="179"/>
      <c r="AS590" s="467"/>
      <c r="AT590" s="467"/>
      <c r="AU590" s="467"/>
      <c r="AW590" s="467"/>
    </row>
    <row r="591" spans="1:49" s="347" customFormat="1" x14ac:dyDescent="0.3">
      <c r="A591" s="438">
        <v>41890</v>
      </c>
      <c r="B591" s="932" t="s">
        <v>7090</v>
      </c>
      <c r="C591" s="933" t="s">
        <v>218</v>
      </c>
      <c r="D591" s="350">
        <v>550</v>
      </c>
      <c r="E591" s="347" t="s">
        <v>117</v>
      </c>
      <c r="F591" s="439">
        <v>56493</v>
      </c>
      <c r="G591" s="347" t="s">
        <v>3864</v>
      </c>
      <c r="H591" s="352" t="s">
        <v>2168</v>
      </c>
      <c r="I591" s="353" t="s">
        <v>883</v>
      </c>
      <c r="J591" s="354" t="s">
        <v>7075</v>
      </c>
      <c r="K591" s="355">
        <v>-20</v>
      </c>
      <c r="L591" s="354"/>
      <c r="M591" s="355"/>
      <c r="N591" s="354" t="s">
        <v>266</v>
      </c>
      <c r="O591" s="355">
        <v>3.45</v>
      </c>
      <c r="P591" s="440" t="s">
        <v>2150</v>
      </c>
      <c r="Q591" s="441"/>
      <c r="R591" s="352">
        <v>8</v>
      </c>
      <c r="S591" s="184" t="s">
        <v>7116</v>
      </c>
      <c r="T591" s="138">
        <f t="shared" si="95"/>
        <v>9</v>
      </c>
      <c r="U591" s="139"/>
      <c r="V591" s="715">
        <f t="shared" si="94"/>
        <v>9</v>
      </c>
      <c r="W591" s="138"/>
      <c r="X591" s="138"/>
      <c r="Y591" s="141"/>
      <c r="Z591" s="226"/>
      <c r="AA591" s="179"/>
      <c r="AB591" s="179"/>
      <c r="AC591" s="179"/>
      <c r="AD591" s="179"/>
      <c r="AE591" s="179"/>
      <c r="AF591" s="179"/>
      <c r="AG591" s="179"/>
      <c r="AH591" s="179"/>
      <c r="AI591" s="179"/>
      <c r="AJ591" s="179"/>
      <c r="AK591" s="179"/>
      <c r="AL591" s="179"/>
      <c r="AM591" s="179"/>
      <c r="AN591" s="179"/>
      <c r="AO591" s="179"/>
      <c r="AP591" s="179"/>
      <c r="AQ591" s="467"/>
      <c r="AR591" s="179"/>
      <c r="AS591" s="467"/>
      <c r="AT591" s="467"/>
      <c r="AU591" s="467"/>
      <c r="AW591" s="467"/>
    </row>
    <row r="592" spans="1:49" s="347" customFormat="1" x14ac:dyDescent="0.3">
      <c r="A592" s="438">
        <v>41890</v>
      </c>
      <c r="B592" s="932" t="s">
        <v>3861</v>
      </c>
      <c r="C592" s="933" t="s">
        <v>73</v>
      </c>
      <c r="D592" s="350">
        <v>500</v>
      </c>
      <c r="E592" s="347" t="s">
        <v>755</v>
      </c>
      <c r="F592" s="439">
        <v>42989</v>
      </c>
      <c r="G592" s="347" t="s">
        <v>7091</v>
      </c>
      <c r="H592" s="352" t="s">
        <v>2299</v>
      </c>
      <c r="I592" s="353" t="s">
        <v>7092</v>
      </c>
      <c r="J592" s="354" t="s">
        <v>3760</v>
      </c>
      <c r="K592" s="355">
        <v>-7.5</v>
      </c>
      <c r="L592" s="354"/>
      <c r="M592" s="355"/>
      <c r="N592" s="354" t="s">
        <v>411</v>
      </c>
      <c r="O592" s="355">
        <v>1.2</v>
      </c>
      <c r="P592" s="440" t="s">
        <v>1937</v>
      </c>
      <c r="Q592" s="441"/>
      <c r="R592" s="352">
        <v>0</v>
      </c>
      <c r="S592" s="184" t="s">
        <v>7115</v>
      </c>
      <c r="T592" s="138">
        <f t="shared" si="95"/>
        <v>9</v>
      </c>
      <c r="U592" s="139"/>
      <c r="V592" s="715">
        <f t="shared" si="94"/>
        <v>9</v>
      </c>
      <c r="W592" s="138"/>
      <c r="X592" s="138"/>
      <c r="Y592" s="141"/>
      <c r="Z592" s="226"/>
      <c r="AA592" s="179"/>
      <c r="AB592" s="179"/>
      <c r="AC592" s="179"/>
      <c r="AD592" s="179"/>
      <c r="AE592" s="179"/>
      <c r="AF592" s="179"/>
      <c r="AG592" s="179"/>
      <c r="AH592" s="179"/>
      <c r="AI592" s="179"/>
      <c r="AJ592" s="179"/>
      <c r="AK592" s="179"/>
      <c r="AL592" s="179"/>
      <c r="AM592" s="179"/>
      <c r="AN592" s="179"/>
      <c r="AO592" s="179"/>
      <c r="AP592" s="179"/>
      <c r="AQ592" s="467"/>
      <c r="AR592" s="179"/>
      <c r="AS592" s="467"/>
      <c r="AT592" s="467"/>
      <c r="AU592" s="467"/>
      <c r="AW592" s="467"/>
    </row>
    <row r="593" spans="1:49" s="347" customFormat="1" x14ac:dyDescent="0.3">
      <c r="A593" s="438">
        <v>41890</v>
      </c>
      <c r="B593" s="932" t="s">
        <v>7093</v>
      </c>
      <c r="C593" s="933" t="s">
        <v>73</v>
      </c>
      <c r="D593" s="350">
        <v>1100</v>
      </c>
      <c r="E593" s="347" t="s">
        <v>52</v>
      </c>
      <c r="F593" s="439">
        <v>42989</v>
      </c>
      <c r="G593" s="347" t="s">
        <v>7091</v>
      </c>
      <c r="H593" s="352" t="s">
        <v>1372</v>
      </c>
      <c r="I593" s="353" t="s">
        <v>4736</v>
      </c>
      <c r="J593" s="354" t="s">
        <v>4107</v>
      </c>
      <c r="K593" s="355">
        <v>-7.5</v>
      </c>
      <c r="L593" s="354"/>
      <c r="M593" s="355"/>
      <c r="N593" s="354" t="s">
        <v>382</v>
      </c>
      <c r="O593" s="355">
        <v>1.36</v>
      </c>
      <c r="P593" s="440" t="s">
        <v>1937</v>
      </c>
      <c r="Q593" s="441"/>
      <c r="R593" s="352">
        <v>0</v>
      </c>
      <c r="S593" s="184" t="s">
        <v>7113</v>
      </c>
      <c r="T593" s="138">
        <f t="shared" si="95"/>
        <v>9</v>
      </c>
      <c r="U593" s="139"/>
      <c r="V593" s="715">
        <f t="shared" si="94"/>
        <v>9</v>
      </c>
      <c r="W593" s="138"/>
      <c r="X593" s="138"/>
      <c r="Y593" s="141"/>
      <c r="Z593" s="226"/>
      <c r="AA593" s="179"/>
      <c r="AB593" s="179"/>
      <c r="AC593" s="179"/>
      <c r="AD593" s="179"/>
      <c r="AE593" s="179"/>
      <c r="AF593" s="179"/>
      <c r="AG593" s="179"/>
      <c r="AH593" s="179"/>
      <c r="AI593" s="179"/>
      <c r="AJ593" s="179"/>
      <c r="AK593" s="179"/>
      <c r="AL593" s="179"/>
      <c r="AM593" s="179"/>
      <c r="AN593" s="179"/>
      <c r="AO593" s="179"/>
      <c r="AP593" s="179"/>
      <c r="AQ593" s="467"/>
      <c r="AR593" s="179"/>
      <c r="AS593" s="467"/>
      <c r="AT593" s="467"/>
      <c r="AU593" s="467"/>
      <c r="AW593" s="467"/>
    </row>
    <row r="594" spans="1:49" s="347" customFormat="1" x14ac:dyDescent="0.3">
      <c r="A594" s="438">
        <v>41890</v>
      </c>
      <c r="B594" s="932" t="s">
        <v>7094</v>
      </c>
      <c r="C594" s="933" t="s">
        <v>127</v>
      </c>
      <c r="D594" s="350">
        <v>1000</v>
      </c>
      <c r="E594" s="347" t="s">
        <v>848</v>
      </c>
      <c r="F594" s="439">
        <v>45546</v>
      </c>
      <c r="G594" s="347" t="s">
        <v>7091</v>
      </c>
      <c r="H594" s="352" t="s">
        <v>225</v>
      </c>
      <c r="I594" s="353" t="s">
        <v>5117</v>
      </c>
      <c r="J594" s="354" t="s">
        <v>3627</v>
      </c>
      <c r="K594" s="355">
        <v>-15</v>
      </c>
      <c r="L594" s="354"/>
      <c r="M594" s="355"/>
      <c r="N594" s="354" t="s">
        <v>1138</v>
      </c>
      <c r="O594" s="355">
        <v>2.2999999999999998</v>
      </c>
      <c r="P594" s="440" t="s">
        <v>1937</v>
      </c>
      <c r="Q594" s="441"/>
      <c r="R594" s="352">
        <v>0</v>
      </c>
      <c r="S594" s="184" t="s">
        <v>7114</v>
      </c>
      <c r="T594" s="138">
        <f t="shared" si="95"/>
        <v>9</v>
      </c>
      <c r="U594" s="139"/>
      <c r="V594" s="715">
        <f t="shared" si="94"/>
        <v>9</v>
      </c>
      <c r="W594" s="138"/>
      <c r="X594" s="138"/>
      <c r="Y594" s="141"/>
      <c r="Z594" s="226"/>
      <c r="AA594" s="179"/>
      <c r="AB594" s="179"/>
      <c r="AC594" s="179"/>
      <c r="AD594" s="179"/>
      <c r="AE594" s="179"/>
      <c r="AF594" s="179"/>
      <c r="AG594" s="179"/>
      <c r="AH594" s="179"/>
      <c r="AI594" s="179"/>
      <c r="AJ594" s="179"/>
      <c r="AK594" s="179"/>
      <c r="AL594" s="179"/>
      <c r="AM594" s="179"/>
      <c r="AN594" s="179"/>
      <c r="AO594" s="179"/>
      <c r="AP594" s="179"/>
      <c r="AQ594" s="467"/>
      <c r="AR594" s="179"/>
      <c r="AS594" s="467"/>
      <c r="AT594" s="467"/>
      <c r="AU594" s="467"/>
      <c r="AW594" s="467"/>
    </row>
    <row r="595" spans="1:49" s="347" customFormat="1" x14ac:dyDescent="0.3">
      <c r="A595" s="438">
        <v>41890</v>
      </c>
      <c r="B595" s="932" t="s">
        <v>7095</v>
      </c>
      <c r="C595" s="933" t="s">
        <v>36</v>
      </c>
      <c r="D595" s="350">
        <v>250</v>
      </c>
      <c r="E595" s="347" t="s">
        <v>66</v>
      </c>
      <c r="F595" s="439">
        <v>45566</v>
      </c>
      <c r="G595" s="347" t="s">
        <v>7096</v>
      </c>
      <c r="H595" s="352" t="s">
        <v>320</v>
      </c>
      <c r="I595" s="353" t="s">
        <v>678</v>
      </c>
      <c r="J595" s="354" t="s">
        <v>398</v>
      </c>
      <c r="K595" s="355">
        <v>0</v>
      </c>
      <c r="L595" s="354"/>
      <c r="M595" s="355"/>
      <c r="N595" s="354" t="s">
        <v>7097</v>
      </c>
      <c r="O595" s="355">
        <v>1.8</v>
      </c>
      <c r="P595" s="440" t="s">
        <v>1903</v>
      </c>
      <c r="Q595" s="441"/>
      <c r="R595" s="352">
        <v>12</v>
      </c>
      <c r="S595" s="184" t="s">
        <v>7111</v>
      </c>
      <c r="T595" s="138">
        <f t="shared" si="95"/>
        <v>9</v>
      </c>
      <c r="U595" s="139"/>
      <c r="V595" s="715">
        <f t="shared" si="94"/>
        <v>9</v>
      </c>
      <c r="W595" s="138"/>
      <c r="X595" s="138"/>
      <c r="Y595" s="141"/>
      <c r="Z595" s="226"/>
      <c r="AA595" s="179"/>
      <c r="AB595" s="179"/>
      <c r="AC595" s="179"/>
      <c r="AD595" s="179"/>
      <c r="AE595" s="179"/>
      <c r="AF595" s="179"/>
      <c r="AG595" s="179"/>
      <c r="AH595" s="179"/>
      <c r="AI595" s="179"/>
      <c r="AJ595" s="179"/>
      <c r="AK595" s="179"/>
      <c r="AL595" s="179"/>
      <c r="AM595" s="179"/>
      <c r="AN595" s="179"/>
      <c r="AO595" s="179"/>
      <c r="AP595" s="179"/>
      <c r="AQ595" s="467"/>
      <c r="AR595" s="179"/>
      <c r="AS595" s="467"/>
      <c r="AT595" s="467"/>
      <c r="AU595" s="467"/>
      <c r="AW595" s="467"/>
    </row>
    <row r="596" spans="1:49" s="347" customFormat="1" x14ac:dyDescent="0.3">
      <c r="A596" s="438">
        <v>41890</v>
      </c>
      <c r="B596" s="932" t="s">
        <v>7098</v>
      </c>
      <c r="C596" s="933" t="s">
        <v>36</v>
      </c>
      <c r="D596" s="350">
        <v>250</v>
      </c>
      <c r="E596" s="347" t="s">
        <v>1199</v>
      </c>
      <c r="F596" s="439">
        <v>47392</v>
      </c>
      <c r="G596" s="347" t="s">
        <v>7096</v>
      </c>
      <c r="H596" s="352" t="s">
        <v>7099</v>
      </c>
      <c r="I596" s="353" t="s">
        <v>4453</v>
      </c>
      <c r="J596" s="354" t="s">
        <v>6735</v>
      </c>
      <c r="K596" s="355">
        <v>0</v>
      </c>
      <c r="L596" s="354"/>
      <c r="M596" s="355"/>
      <c r="N596" s="354" t="s">
        <v>7097</v>
      </c>
      <c r="O596" s="355">
        <v>1.8</v>
      </c>
      <c r="P596" s="440" t="s">
        <v>2107</v>
      </c>
      <c r="Q596" s="441"/>
      <c r="R596" s="352">
        <v>15</v>
      </c>
      <c r="S596" s="184" t="s">
        <v>7112</v>
      </c>
      <c r="T596" s="138">
        <f t="shared" si="95"/>
        <v>9</v>
      </c>
      <c r="U596" s="139"/>
      <c r="V596" s="715">
        <f t="shared" si="94"/>
        <v>9</v>
      </c>
      <c r="W596" s="138"/>
      <c r="X596" s="138"/>
      <c r="Y596" s="141"/>
      <c r="Z596" s="226"/>
      <c r="AA596" s="179"/>
      <c r="AB596" s="179"/>
      <c r="AC596" s="179"/>
      <c r="AD596" s="179"/>
      <c r="AE596" s="179"/>
      <c r="AF596" s="179"/>
      <c r="AG596" s="179"/>
      <c r="AH596" s="179"/>
      <c r="AI596" s="179"/>
      <c r="AJ596" s="179"/>
      <c r="AK596" s="179"/>
      <c r="AL596" s="179"/>
      <c r="AM596" s="179"/>
      <c r="AN596" s="179"/>
      <c r="AO596" s="179"/>
      <c r="AP596" s="179"/>
      <c r="AQ596" s="467"/>
      <c r="AR596" s="179"/>
      <c r="AS596" s="467"/>
      <c r="AT596" s="467"/>
      <c r="AU596" s="467"/>
      <c r="AW596" s="467"/>
    </row>
    <row r="597" spans="1:49" s="347" customFormat="1" x14ac:dyDescent="0.3">
      <c r="A597" s="438">
        <v>41890</v>
      </c>
      <c r="B597" s="932" t="s">
        <v>4779</v>
      </c>
      <c r="C597" s="933" t="s">
        <v>29</v>
      </c>
      <c r="D597" s="350">
        <v>350</v>
      </c>
      <c r="E597" s="347" t="s">
        <v>7100</v>
      </c>
      <c r="F597" s="439">
        <v>42619</v>
      </c>
      <c r="G597" s="347" t="s">
        <v>7101</v>
      </c>
      <c r="H597" s="352" t="s">
        <v>7102</v>
      </c>
      <c r="I597" s="353" t="s">
        <v>7103</v>
      </c>
      <c r="J597" s="354" t="s">
        <v>1677</v>
      </c>
      <c r="K597" s="355">
        <v>-5</v>
      </c>
      <c r="L597" s="354"/>
      <c r="M597" s="355"/>
      <c r="N597" s="354" t="s">
        <v>3789</v>
      </c>
      <c r="O597" s="355">
        <v>1.43</v>
      </c>
      <c r="P597" s="440"/>
      <c r="Q597" s="441" t="s">
        <v>1937</v>
      </c>
      <c r="R597" s="352">
        <v>0</v>
      </c>
      <c r="S597" s="184" t="s">
        <v>7110</v>
      </c>
      <c r="T597" s="138">
        <f t="shared" si="95"/>
        <v>9</v>
      </c>
      <c r="U597" s="139"/>
      <c r="V597" s="715">
        <f t="shared" si="94"/>
        <v>9</v>
      </c>
      <c r="W597" s="138"/>
      <c r="X597" s="138"/>
      <c r="Y597" s="141"/>
      <c r="Z597" s="226"/>
      <c r="AA597" s="179"/>
      <c r="AB597" s="179"/>
      <c r="AC597" s="179"/>
      <c r="AD597" s="179"/>
      <c r="AE597" s="179"/>
      <c r="AF597" s="179"/>
      <c r="AG597" s="179"/>
      <c r="AH597" s="179"/>
      <c r="AI597" s="179"/>
      <c r="AJ597" s="179"/>
      <c r="AK597" s="179"/>
      <c r="AL597" s="179"/>
      <c r="AM597" s="179"/>
      <c r="AN597" s="179"/>
      <c r="AO597" s="179"/>
      <c r="AP597" s="179"/>
      <c r="AQ597" s="467"/>
      <c r="AR597" s="179"/>
      <c r="AS597" s="467"/>
      <c r="AT597" s="467"/>
      <c r="AU597" s="467"/>
      <c r="AW597" s="467"/>
    </row>
    <row r="598" spans="1:49" s="347" customFormat="1" x14ac:dyDescent="0.3">
      <c r="A598" s="438">
        <v>41890</v>
      </c>
      <c r="B598" s="932" t="s">
        <v>7104</v>
      </c>
      <c r="C598" s="933" t="s">
        <v>218</v>
      </c>
      <c r="D598" s="350">
        <v>350</v>
      </c>
      <c r="E598" s="347" t="s">
        <v>261</v>
      </c>
      <c r="F598" s="439">
        <v>45731</v>
      </c>
      <c r="G598" s="347" t="s">
        <v>7105</v>
      </c>
      <c r="H598" s="352" t="s">
        <v>578</v>
      </c>
      <c r="I598" s="353" t="s">
        <v>4257</v>
      </c>
      <c r="J598" s="354" t="s">
        <v>283</v>
      </c>
      <c r="K598" s="355">
        <v>0</v>
      </c>
      <c r="L598" s="354"/>
      <c r="M598" s="355"/>
      <c r="N598" s="354" t="s">
        <v>7106</v>
      </c>
      <c r="O598" s="355">
        <v>1.69</v>
      </c>
      <c r="P598" s="440" t="s">
        <v>2274</v>
      </c>
      <c r="Q598" s="441"/>
      <c r="R598" s="352">
        <v>4</v>
      </c>
      <c r="S598" s="184" t="s">
        <v>7109</v>
      </c>
      <c r="T598" s="138">
        <f t="shared" si="95"/>
        <v>9</v>
      </c>
      <c r="U598" s="139"/>
      <c r="V598" s="715">
        <f t="shared" si="94"/>
        <v>9</v>
      </c>
      <c r="W598" s="138"/>
      <c r="X598" s="138"/>
      <c r="Y598" s="141"/>
      <c r="Z598" s="226"/>
      <c r="AA598" s="179"/>
      <c r="AB598" s="179"/>
      <c r="AC598" s="179"/>
      <c r="AD598" s="179"/>
      <c r="AE598" s="179"/>
      <c r="AF598" s="179"/>
      <c r="AG598" s="179"/>
      <c r="AH598" s="179"/>
      <c r="AI598" s="179"/>
      <c r="AJ598" s="179"/>
      <c r="AK598" s="179"/>
      <c r="AL598" s="179"/>
      <c r="AM598" s="179"/>
      <c r="AN598" s="179"/>
      <c r="AO598" s="179"/>
      <c r="AP598" s="179"/>
      <c r="AQ598" s="467"/>
      <c r="AR598" s="179"/>
      <c r="AS598" s="467"/>
      <c r="AT598" s="467"/>
      <c r="AU598" s="467"/>
      <c r="AW598" s="467"/>
    </row>
    <row r="599" spans="1:49" s="347" customFormat="1" x14ac:dyDescent="0.3">
      <c r="A599" s="438">
        <v>41890</v>
      </c>
      <c r="B599" s="932" t="s">
        <v>7107</v>
      </c>
      <c r="C599" s="933" t="s">
        <v>218</v>
      </c>
      <c r="D599" s="350">
        <v>300</v>
      </c>
      <c r="E599" s="347" t="s">
        <v>2331</v>
      </c>
      <c r="F599" s="439">
        <v>49218</v>
      </c>
      <c r="G599" s="347" t="s">
        <v>3743</v>
      </c>
      <c r="H599" s="352" t="s">
        <v>123</v>
      </c>
      <c r="I599" s="353" t="s">
        <v>3653</v>
      </c>
      <c r="J599" s="354" t="s">
        <v>97</v>
      </c>
      <c r="K599" s="355">
        <v>0</v>
      </c>
      <c r="L599" s="354"/>
      <c r="M599" s="355"/>
      <c r="N599" s="354" t="s">
        <v>7106</v>
      </c>
      <c r="O599" s="355">
        <v>1.69</v>
      </c>
      <c r="P599" s="440" t="s">
        <v>2274</v>
      </c>
      <c r="Q599" s="441"/>
      <c r="R599" s="352">
        <v>4</v>
      </c>
      <c r="S599" s="184" t="s">
        <v>7108</v>
      </c>
      <c r="T599" s="138">
        <f t="shared" si="95"/>
        <v>9</v>
      </c>
      <c r="U599" s="139"/>
      <c r="V599" s="715">
        <f t="shared" si="94"/>
        <v>9</v>
      </c>
      <c r="W599" s="138"/>
      <c r="X599" s="138"/>
      <c r="Y599" s="141"/>
      <c r="Z599" s="226"/>
      <c r="AA599" s="179"/>
      <c r="AB599" s="179"/>
      <c r="AC599" s="179"/>
      <c r="AD599" s="179"/>
      <c r="AE599" s="179"/>
      <c r="AF599" s="179"/>
      <c r="AG599" s="179"/>
      <c r="AH599" s="179"/>
      <c r="AI599" s="179"/>
      <c r="AJ599" s="179"/>
      <c r="AK599" s="179"/>
      <c r="AL599" s="179"/>
      <c r="AM599" s="179"/>
      <c r="AN599" s="179"/>
      <c r="AO599" s="179"/>
      <c r="AP599" s="179"/>
      <c r="AQ599" s="467"/>
      <c r="AR599" s="179"/>
      <c r="AS599" s="467"/>
      <c r="AT599" s="467"/>
      <c r="AU599" s="467"/>
      <c r="AW599" s="467"/>
    </row>
    <row r="600" spans="1:49" s="347" customFormat="1" x14ac:dyDescent="0.3">
      <c r="A600" s="438">
        <v>41886</v>
      </c>
      <c r="B600" s="932" t="s">
        <v>6959</v>
      </c>
      <c r="C600" s="933" t="s">
        <v>6960</v>
      </c>
      <c r="D600" s="350">
        <v>1250</v>
      </c>
      <c r="E600" s="347" t="s">
        <v>23</v>
      </c>
      <c r="F600" s="439">
        <v>45546</v>
      </c>
      <c r="G600" s="347" t="s">
        <v>487</v>
      </c>
      <c r="H600" s="352" t="s">
        <v>1632</v>
      </c>
      <c r="I600" s="353" t="s">
        <v>6961</v>
      </c>
      <c r="J600" s="354" t="s">
        <v>860</v>
      </c>
      <c r="K600" s="355">
        <v>-17.5</v>
      </c>
      <c r="L600" s="354"/>
      <c r="M600" s="355"/>
      <c r="N600" s="354"/>
      <c r="O600" s="355"/>
      <c r="P600" s="440" t="s">
        <v>1890</v>
      </c>
      <c r="Q600" s="441" t="s">
        <v>1890</v>
      </c>
      <c r="R600" s="352">
        <v>5</v>
      </c>
      <c r="S600" s="184" t="s">
        <v>6995</v>
      </c>
      <c r="T600" s="138">
        <f t="shared" ref="T600:T651" si="96">MONTH(A600)</f>
        <v>9</v>
      </c>
      <c r="U600" s="139"/>
      <c r="V600" s="715">
        <f t="shared" si="94"/>
        <v>9</v>
      </c>
      <c r="W600" s="138"/>
      <c r="X600" s="138"/>
      <c r="Y600" s="141"/>
      <c r="Z600" s="226"/>
      <c r="AA600" s="179"/>
      <c r="AB600" s="179"/>
      <c r="AC600" s="179"/>
      <c r="AD600" s="179"/>
      <c r="AE600" s="179"/>
      <c r="AF600" s="179"/>
      <c r="AG600" s="179"/>
      <c r="AH600" s="179"/>
      <c r="AI600" s="179"/>
      <c r="AJ600" s="179"/>
      <c r="AK600" s="179"/>
      <c r="AL600" s="179"/>
      <c r="AM600" s="179"/>
      <c r="AN600" s="179"/>
      <c r="AO600" s="179"/>
      <c r="AP600" s="179"/>
      <c r="AQ600" s="467"/>
      <c r="AR600" s="179"/>
      <c r="AS600" s="467"/>
      <c r="AT600" s="467"/>
      <c r="AU600" s="467"/>
      <c r="AW600" s="467"/>
    </row>
    <row r="601" spans="1:49" s="347" customFormat="1" x14ac:dyDescent="0.3">
      <c r="A601" s="438">
        <v>41886</v>
      </c>
      <c r="B601" s="932" t="s">
        <v>6962</v>
      </c>
      <c r="C601" s="933" t="s">
        <v>65</v>
      </c>
      <c r="D601" s="350">
        <v>3000</v>
      </c>
      <c r="E601" s="347" t="s">
        <v>6963</v>
      </c>
      <c r="F601" s="439">
        <v>45544</v>
      </c>
      <c r="G601" s="347" t="s">
        <v>6964</v>
      </c>
      <c r="H601" s="352" t="s">
        <v>3626</v>
      </c>
      <c r="I601" s="353" t="s">
        <v>6965</v>
      </c>
      <c r="J601" s="354" t="s">
        <v>447</v>
      </c>
      <c r="K601" s="355">
        <v>-5</v>
      </c>
      <c r="L601" s="354"/>
      <c r="M601" s="355"/>
      <c r="N601" s="354" t="s">
        <v>5327</v>
      </c>
      <c r="O601" s="355">
        <v>2.5</v>
      </c>
      <c r="P601" s="440" t="s">
        <v>2042</v>
      </c>
      <c r="Q601" s="441"/>
      <c r="R601" s="352">
        <v>6</v>
      </c>
      <c r="S601" s="184" t="s">
        <v>6994</v>
      </c>
      <c r="T601" s="138">
        <f t="shared" si="96"/>
        <v>9</v>
      </c>
      <c r="U601" s="139"/>
      <c r="V601" s="715">
        <f t="shared" si="94"/>
        <v>9</v>
      </c>
      <c r="W601" s="138"/>
      <c r="X601" s="138"/>
      <c r="Y601" s="141"/>
      <c r="Z601" s="226"/>
      <c r="AA601" s="179"/>
      <c r="AB601" s="179"/>
      <c r="AC601" s="179"/>
      <c r="AD601" s="179"/>
      <c r="AE601" s="179"/>
      <c r="AF601" s="179"/>
      <c r="AG601" s="179"/>
      <c r="AH601" s="179"/>
      <c r="AI601" s="179"/>
      <c r="AJ601" s="179"/>
      <c r="AK601" s="179"/>
      <c r="AL601" s="179"/>
      <c r="AM601" s="179"/>
      <c r="AN601" s="179"/>
      <c r="AO601" s="179"/>
      <c r="AP601" s="179"/>
      <c r="AQ601" s="467"/>
      <c r="AR601" s="179"/>
      <c r="AS601" s="467"/>
      <c r="AT601" s="467"/>
      <c r="AU601" s="467"/>
      <c r="AW601" s="467"/>
    </row>
    <row r="602" spans="1:49" s="347" customFormat="1" x14ac:dyDescent="0.3">
      <c r="A602" s="438">
        <v>41886</v>
      </c>
      <c r="B602" s="932" t="s">
        <v>6966</v>
      </c>
      <c r="C602" s="933" t="s">
        <v>100</v>
      </c>
      <c r="D602" s="350">
        <v>500</v>
      </c>
      <c r="E602" s="347" t="s">
        <v>164</v>
      </c>
      <c r="F602" s="439">
        <v>42622</v>
      </c>
      <c r="G602" s="347" t="s">
        <v>6967</v>
      </c>
      <c r="H602" s="352" t="s">
        <v>6968</v>
      </c>
      <c r="I602" s="353" t="s">
        <v>6969</v>
      </c>
      <c r="J602" s="354" t="s">
        <v>6970</v>
      </c>
      <c r="K602" s="355">
        <v>-2.5</v>
      </c>
      <c r="L602" s="354"/>
      <c r="M602" s="355"/>
      <c r="N602" s="354" t="s">
        <v>411</v>
      </c>
      <c r="O602" s="355">
        <v>1.2</v>
      </c>
      <c r="P602" s="440" t="s">
        <v>1937</v>
      </c>
      <c r="Q602" s="441"/>
      <c r="R602" s="352">
        <v>0</v>
      </c>
      <c r="S602" s="184" t="s">
        <v>6989</v>
      </c>
      <c r="T602" s="138">
        <f t="shared" si="96"/>
        <v>9</v>
      </c>
      <c r="U602" s="139"/>
      <c r="V602" s="715">
        <f t="shared" si="94"/>
        <v>9</v>
      </c>
      <c r="W602" s="138"/>
      <c r="X602" s="138"/>
      <c r="Y602" s="141"/>
      <c r="Z602" s="226"/>
      <c r="AA602" s="179"/>
      <c r="AB602" s="179"/>
      <c r="AC602" s="179"/>
      <c r="AD602" s="179"/>
      <c r="AE602" s="179"/>
      <c r="AF602" s="179"/>
      <c r="AG602" s="179"/>
      <c r="AH602" s="179"/>
      <c r="AI602" s="179"/>
      <c r="AJ602" s="179"/>
      <c r="AK602" s="179"/>
      <c r="AL602" s="179"/>
      <c r="AM602" s="179"/>
      <c r="AN602" s="179"/>
      <c r="AO602" s="179"/>
      <c r="AP602" s="179"/>
      <c r="AQ602" s="467"/>
      <c r="AR602" s="179"/>
      <c r="AS602" s="467"/>
      <c r="AT602" s="467"/>
      <c r="AU602" s="467"/>
      <c r="AW602" s="467"/>
    </row>
    <row r="603" spans="1:49" s="347" customFormat="1" x14ac:dyDescent="0.3">
      <c r="A603" s="438">
        <v>41886</v>
      </c>
      <c r="B603" s="932" t="s">
        <v>6971</v>
      </c>
      <c r="C603" s="933" t="s">
        <v>100</v>
      </c>
      <c r="D603" s="350">
        <v>1000</v>
      </c>
      <c r="E603" s="347" t="s">
        <v>81</v>
      </c>
      <c r="F603" s="439">
        <v>43692</v>
      </c>
      <c r="G603" s="347" t="s">
        <v>6967</v>
      </c>
      <c r="H603" s="352" t="s">
        <v>2080</v>
      </c>
      <c r="I603" s="353" t="s">
        <v>426</v>
      </c>
      <c r="J603" s="354" t="s">
        <v>6972</v>
      </c>
      <c r="K603" s="355">
        <v>-4.5</v>
      </c>
      <c r="L603" s="354"/>
      <c r="M603" s="355"/>
      <c r="N603" s="354" t="s">
        <v>1437</v>
      </c>
      <c r="O603" s="355">
        <v>1.4</v>
      </c>
      <c r="P603" s="440" t="s">
        <v>2150</v>
      </c>
      <c r="Q603" s="441"/>
      <c r="R603" s="352">
        <v>8</v>
      </c>
      <c r="S603" s="184" t="s">
        <v>6993</v>
      </c>
      <c r="T603" s="138">
        <f t="shared" si="96"/>
        <v>9</v>
      </c>
      <c r="U603" s="139"/>
      <c r="V603" s="715">
        <f t="shared" si="94"/>
        <v>9</v>
      </c>
      <c r="W603" s="138"/>
      <c r="X603" s="138"/>
      <c r="Y603" s="141"/>
      <c r="Z603" s="226"/>
      <c r="AA603" s="179"/>
      <c r="AB603" s="179"/>
      <c r="AC603" s="179"/>
      <c r="AD603" s="179"/>
      <c r="AE603" s="179"/>
      <c r="AF603" s="179"/>
      <c r="AG603" s="179"/>
      <c r="AH603" s="179"/>
      <c r="AI603" s="179"/>
      <c r="AJ603" s="179"/>
      <c r="AK603" s="179"/>
      <c r="AL603" s="179"/>
      <c r="AM603" s="179"/>
      <c r="AN603" s="179"/>
      <c r="AO603" s="179"/>
      <c r="AP603" s="179"/>
      <c r="AQ603" s="467"/>
      <c r="AR603" s="179"/>
      <c r="AS603" s="467"/>
      <c r="AT603" s="467"/>
      <c r="AU603" s="467"/>
      <c r="AW603" s="467"/>
    </row>
    <row r="604" spans="1:49" s="347" customFormat="1" x14ac:dyDescent="0.3">
      <c r="A604" s="438">
        <v>41886</v>
      </c>
      <c r="B604" s="932" t="s">
        <v>6973</v>
      </c>
      <c r="C604" s="933" t="s">
        <v>6974</v>
      </c>
      <c r="D604" s="350">
        <v>250</v>
      </c>
      <c r="E604" s="347" t="s">
        <v>853</v>
      </c>
      <c r="F604" s="439">
        <v>45672</v>
      </c>
      <c r="G604" s="347" t="s">
        <v>6975</v>
      </c>
      <c r="H604" s="352" t="s">
        <v>6976</v>
      </c>
      <c r="I604" s="353" t="s">
        <v>6977</v>
      </c>
      <c r="J604" s="354" t="s">
        <v>6978</v>
      </c>
      <c r="K604" s="355">
        <v>-15</v>
      </c>
      <c r="L604" s="354"/>
      <c r="M604" s="355"/>
      <c r="N604" s="354" t="s">
        <v>2576</v>
      </c>
      <c r="O604" s="355">
        <v>3.4</v>
      </c>
      <c r="P604" s="440" t="s">
        <v>2133</v>
      </c>
      <c r="Q604" s="441"/>
      <c r="R604" s="352">
        <v>-9</v>
      </c>
      <c r="S604" s="184" t="s">
        <v>6996</v>
      </c>
      <c r="T604" s="138">
        <f t="shared" si="96"/>
        <v>9</v>
      </c>
      <c r="U604" s="139"/>
      <c r="V604" s="715">
        <f t="shared" si="94"/>
        <v>9</v>
      </c>
      <c r="W604" s="138"/>
      <c r="X604" s="138"/>
      <c r="Y604" s="141"/>
      <c r="Z604" s="226"/>
      <c r="AA604" s="179"/>
      <c r="AB604" s="179"/>
      <c r="AC604" s="179"/>
      <c r="AD604" s="179"/>
      <c r="AE604" s="179"/>
      <c r="AF604" s="179"/>
      <c r="AG604" s="179"/>
      <c r="AH604" s="179"/>
      <c r="AI604" s="179"/>
      <c r="AJ604" s="179"/>
      <c r="AK604" s="179"/>
      <c r="AL604" s="179"/>
      <c r="AM604" s="179"/>
      <c r="AN604" s="179"/>
      <c r="AO604" s="179"/>
      <c r="AP604" s="179"/>
      <c r="AQ604" s="467"/>
      <c r="AR604" s="179"/>
      <c r="AS604" s="467"/>
      <c r="AT604" s="467"/>
      <c r="AU604" s="467"/>
      <c r="AW604" s="467"/>
    </row>
    <row r="605" spans="1:49" s="347" customFormat="1" x14ac:dyDescent="0.3">
      <c r="A605" s="438">
        <v>41886</v>
      </c>
      <c r="B605" s="932" t="s">
        <v>613</v>
      </c>
      <c r="C605" s="933" t="s">
        <v>100</v>
      </c>
      <c r="D605" s="350">
        <v>350</v>
      </c>
      <c r="E605" s="347" t="s">
        <v>37</v>
      </c>
      <c r="F605" s="439">
        <v>43719</v>
      </c>
      <c r="G605" s="347" t="s">
        <v>6979</v>
      </c>
      <c r="H605" s="352"/>
      <c r="I605" s="353" t="s">
        <v>2299</v>
      </c>
      <c r="J605" s="354" t="s">
        <v>6522</v>
      </c>
      <c r="K605" s="355">
        <v>-12.5</v>
      </c>
      <c r="L605" s="354"/>
      <c r="M605" s="355"/>
      <c r="N605" s="354" t="s">
        <v>391</v>
      </c>
      <c r="O605" s="355">
        <v>1.43</v>
      </c>
      <c r="P605" s="440" t="s">
        <v>1994</v>
      </c>
      <c r="Q605" s="441"/>
      <c r="R605" s="352">
        <v>2</v>
      </c>
      <c r="S605" s="184" t="s">
        <v>6990</v>
      </c>
      <c r="T605" s="138">
        <f t="shared" si="96"/>
        <v>9</v>
      </c>
      <c r="U605" s="139"/>
      <c r="V605" s="715">
        <f t="shared" si="94"/>
        <v>9</v>
      </c>
      <c r="W605" s="138"/>
      <c r="X605" s="138"/>
      <c r="Y605" s="141"/>
      <c r="Z605" s="226"/>
      <c r="AA605" s="179"/>
      <c r="AB605" s="179"/>
      <c r="AC605" s="179"/>
      <c r="AD605" s="179"/>
      <c r="AE605" s="179"/>
      <c r="AF605" s="179"/>
      <c r="AG605" s="179"/>
      <c r="AH605" s="179"/>
      <c r="AI605" s="179"/>
      <c r="AJ605" s="179"/>
      <c r="AK605" s="179"/>
      <c r="AL605" s="179"/>
      <c r="AM605" s="179"/>
      <c r="AN605" s="179"/>
      <c r="AO605" s="179"/>
      <c r="AP605" s="179"/>
      <c r="AQ605" s="467"/>
      <c r="AR605" s="179"/>
      <c r="AS605" s="467"/>
      <c r="AT605" s="467"/>
      <c r="AU605" s="467"/>
      <c r="AW605" s="467"/>
    </row>
    <row r="606" spans="1:49" s="347" customFormat="1" x14ac:dyDescent="0.3">
      <c r="A606" s="438">
        <v>41886</v>
      </c>
      <c r="B606" s="932" t="s">
        <v>6980</v>
      </c>
      <c r="C606" s="933" t="s">
        <v>100</v>
      </c>
      <c r="D606" s="350">
        <v>1150</v>
      </c>
      <c r="E606" s="347" t="s">
        <v>81</v>
      </c>
      <c r="F606" s="439">
        <v>43719</v>
      </c>
      <c r="G606" s="347" t="s">
        <v>6979</v>
      </c>
      <c r="H606" s="352" t="s">
        <v>6981</v>
      </c>
      <c r="I606" s="353" t="s">
        <v>874</v>
      </c>
      <c r="J606" s="354" t="s">
        <v>301</v>
      </c>
      <c r="K606" s="355">
        <v>-12.5</v>
      </c>
      <c r="L606" s="354"/>
      <c r="M606" s="355"/>
      <c r="N606" s="354" t="s">
        <v>551</v>
      </c>
      <c r="O606" s="355">
        <v>2.17</v>
      </c>
      <c r="P606" s="440" t="s">
        <v>1994</v>
      </c>
      <c r="Q606" s="441"/>
      <c r="R606" s="352">
        <v>2</v>
      </c>
      <c r="S606" s="184" t="s">
        <v>6991</v>
      </c>
      <c r="T606" s="138">
        <f t="shared" si="96"/>
        <v>9</v>
      </c>
      <c r="U606" s="139"/>
      <c r="V606" s="715">
        <f t="shared" si="94"/>
        <v>9</v>
      </c>
      <c r="W606" s="138"/>
      <c r="X606" s="138"/>
      <c r="Y606" s="141"/>
      <c r="Z606" s="226"/>
      <c r="AA606" s="179"/>
      <c r="AB606" s="179"/>
      <c r="AC606" s="179"/>
      <c r="AD606" s="179"/>
      <c r="AE606" s="179"/>
      <c r="AF606" s="179"/>
      <c r="AG606" s="179"/>
      <c r="AH606" s="179"/>
      <c r="AI606" s="179"/>
      <c r="AJ606" s="179"/>
      <c r="AK606" s="179"/>
      <c r="AL606" s="179"/>
      <c r="AM606" s="179"/>
      <c r="AN606" s="179"/>
      <c r="AO606" s="179"/>
      <c r="AP606" s="179"/>
      <c r="AQ606" s="467"/>
      <c r="AR606" s="179"/>
      <c r="AS606" s="467"/>
      <c r="AT606" s="467"/>
      <c r="AU606" s="467"/>
      <c r="AW606" s="467"/>
    </row>
    <row r="607" spans="1:49" s="347" customFormat="1" x14ac:dyDescent="0.3">
      <c r="A607" s="438">
        <v>41886</v>
      </c>
      <c r="B607" s="932" t="s">
        <v>6982</v>
      </c>
      <c r="C607" s="933" t="s">
        <v>100</v>
      </c>
      <c r="D607" s="350">
        <v>500</v>
      </c>
      <c r="E607" s="347" t="s">
        <v>66</v>
      </c>
      <c r="F607" s="439">
        <v>45546</v>
      </c>
      <c r="G607" s="347" t="s">
        <v>6979</v>
      </c>
      <c r="H607" s="352" t="s">
        <v>151</v>
      </c>
      <c r="I607" s="353" t="s">
        <v>972</v>
      </c>
      <c r="J607" s="354" t="s">
        <v>221</v>
      </c>
      <c r="K607" s="355">
        <v>-15</v>
      </c>
      <c r="L607" s="354"/>
      <c r="M607" s="355"/>
      <c r="N607" s="354" t="s">
        <v>432</v>
      </c>
      <c r="O607" s="355">
        <v>3</v>
      </c>
      <c r="P607" s="440" t="s">
        <v>2958</v>
      </c>
      <c r="Q607" s="441"/>
      <c r="R607" s="352">
        <v>1</v>
      </c>
      <c r="S607" s="184" t="s">
        <v>6992</v>
      </c>
      <c r="T607" s="138">
        <f t="shared" si="96"/>
        <v>9</v>
      </c>
      <c r="U607" s="139"/>
      <c r="V607" s="715">
        <f t="shared" si="94"/>
        <v>9</v>
      </c>
      <c r="W607" s="138"/>
      <c r="X607" s="138"/>
      <c r="Y607" s="141"/>
      <c r="Z607" s="226"/>
      <c r="AA607" s="179"/>
      <c r="AB607" s="179"/>
      <c r="AC607" s="179"/>
      <c r="AD607" s="179"/>
      <c r="AE607" s="179"/>
      <c r="AF607" s="179"/>
      <c r="AG607" s="179"/>
      <c r="AH607" s="179"/>
      <c r="AI607" s="179"/>
      <c r="AJ607" s="179"/>
      <c r="AK607" s="179"/>
      <c r="AL607" s="179"/>
      <c r="AM607" s="179"/>
      <c r="AN607" s="179"/>
      <c r="AO607" s="179"/>
      <c r="AP607" s="179"/>
      <c r="AQ607" s="467"/>
      <c r="AR607" s="179"/>
      <c r="AS607" s="467"/>
      <c r="AT607" s="467"/>
      <c r="AU607" s="467"/>
      <c r="AW607" s="467"/>
    </row>
    <row r="608" spans="1:49" s="347" customFormat="1" x14ac:dyDescent="0.3">
      <c r="A608" s="438">
        <v>41886</v>
      </c>
      <c r="B608" s="932" t="s">
        <v>6983</v>
      </c>
      <c r="C608" s="933" t="s">
        <v>100</v>
      </c>
      <c r="D608" s="350">
        <v>250</v>
      </c>
      <c r="E608" s="347" t="s">
        <v>30</v>
      </c>
      <c r="F608" s="439">
        <v>42989</v>
      </c>
      <c r="G608" s="347" t="s">
        <v>1263</v>
      </c>
      <c r="H608" s="352" t="s">
        <v>586</v>
      </c>
      <c r="I608" s="353" t="s">
        <v>6984</v>
      </c>
      <c r="J608" s="354" t="s">
        <v>3763</v>
      </c>
      <c r="K608" s="355">
        <v>0</v>
      </c>
      <c r="L608" s="354"/>
      <c r="M608" s="355"/>
      <c r="N608" s="354" t="s">
        <v>6985</v>
      </c>
      <c r="O608" s="355">
        <v>1.5</v>
      </c>
      <c r="P608" s="440"/>
      <c r="Q608" s="441" t="s">
        <v>1890</v>
      </c>
      <c r="R608" s="352">
        <v>5</v>
      </c>
      <c r="S608" s="184" t="s">
        <v>6997</v>
      </c>
      <c r="T608" s="138">
        <f t="shared" si="96"/>
        <v>9</v>
      </c>
      <c r="U608" s="139"/>
      <c r="V608" s="715">
        <f t="shared" si="94"/>
        <v>9</v>
      </c>
      <c r="W608" s="138"/>
      <c r="X608" s="138"/>
      <c r="Y608" s="141"/>
      <c r="Z608" s="226"/>
      <c r="AA608" s="179"/>
      <c r="AB608" s="179"/>
      <c r="AC608" s="179"/>
      <c r="AD608" s="179"/>
      <c r="AE608" s="179"/>
      <c r="AF608" s="179"/>
      <c r="AG608" s="179"/>
      <c r="AH608" s="179"/>
      <c r="AI608" s="179"/>
      <c r="AJ608" s="179"/>
      <c r="AK608" s="179"/>
      <c r="AL608" s="179"/>
      <c r="AM608" s="179"/>
      <c r="AN608" s="179"/>
      <c r="AO608" s="179"/>
      <c r="AP608" s="179"/>
      <c r="AQ608" s="467"/>
      <c r="AR608" s="179"/>
      <c r="AS608" s="467"/>
      <c r="AT608" s="467"/>
      <c r="AU608" s="467"/>
      <c r="AW608" s="467"/>
    </row>
    <row r="609" spans="1:49" s="347" customFormat="1" x14ac:dyDescent="0.3">
      <c r="A609" s="438">
        <v>41886</v>
      </c>
      <c r="B609" s="932" t="s">
        <v>6986</v>
      </c>
      <c r="C609" s="933" t="s">
        <v>100</v>
      </c>
      <c r="D609" s="350">
        <v>250</v>
      </c>
      <c r="E609" s="347" t="s">
        <v>4841</v>
      </c>
      <c r="F609" s="439">
        <v>43719</v>
      </c>
      <c r="G609" s="347" t="s">
        <v>1263</v>
      </c>
      <c r="H609" s="352" t="s">
        <v>359</v>
      </c>
      <c r="I609" s="353" t="s">
        <v>6987</v>
      </c>
      <c r="J609" s="354" t="s">
        <v>3833</v>
      </c>
      <c r="K609" s="355">
        <v>-2.5</v>
      </c>
      <c r="L609" s="354"/>
      <c r="M609" s="355"/>
      <c r="N609" s="354" t="s">
        <v>6988</v>
      </c>
      <c r="O609" s="355">
        <v>1.5</v>
      </c>
      <c r="P609" s="440"/>
      <c r="Q609" s="441" t="s">
        <v>1890</v>
      </c>
      <c r="R609" s="352">
        <v>5</v>
      </c>
      <c r="S609" s="184" t="s">
        <v>6998</v>
      </c>
      <c r="T609" s="138">
        <f t="shared" si="96"/>
        <v>9</v>
      </c>
      <c r="U609" s="139"/>
      <c r="V609" s="715">
        <f t="shared" ref="V609:V672" si="97">T609</f>
        <v>9</v>
      </c>
      <c r="W609" s="138"/>
      <c r="X609" s="138"/>
      <c r="Y609" s="141"/>
      <c r="Z609" s="226"/>
      <c r="AA609" s="179"/>
      <c r="AB609" s="179"/>
      <c r="AC609" s="179"/>
      <c r="AD609" s="179"/>
      <c r="AE609" s="179"/>
      <c r="AF609" s="179"/>
      <c r="AG609" s="179"/>
      <c r="AH609" s="179"/>
      <c r="AI609" s="179"/>
      <c r="AJ609" s="179"/>
      <c r="AK609" s="179"/>
      <c r="AL609" s="179"/>
      <c r="AM609" s="179"/>
      <c r="AN609" s="179"/>
      <c r="AO609" s="179"/>
      <c r="AP609" s="179"/>
      <c r="AQ609" s="467"/>
      <c r="AR609" s="179"/>
      <c r="AS609" s="467"/>
      <c r="AT609" s="467"/>
      <c r="AU609" s="467"/>
      <c r="AW609" s="467"/>
    </row>
    <row r="610" spans="1:49" s="347" customFormat="1" x14ac:dyDescent="0.3">
      <c r="A610" s="438">
        <v>41885</v>
      </c>
      <c r="B610" s="932" t="s">
        <v>6902</v>
      </c>
      <c r="C610" s="933" t="s">
        <v>705</v>
      </c>
      <c r="D610" s="350">
        <v>500</v>
      </c>
      <c r="E610" s="347" t="s">
        <v>12</v>
      </c>
      <c r="F610" s="439">
        <v>42986</v>
      </c>
      <c r="G610" s="347" t="s">
        <v>6903</v>
      </c>
      <c r="H610" s="352" t="s">
        <v>2299</v>
      </c>
      <c r="I610" s="353" t="s">
        <v>2299</v>
      </c>
      <c r="J610" s="354" t="s">
        <v>104</v>
      </c>
      <c r="K610" s="355">
        <v>-8</v>
      </c>
      <c r="L610" s="354"/>
      <c r="M610" s="355"/>
      <c r="N610" s="354" t="s">
        <v>2576</v>
      </c>
      <c r="O610" s="355">
        <v>1.7</v>
      </c>
      <c r="P610" s="440" t="s">
        <v>1890</v>
      </c>
      <c r="Q610" s="441"/>
      <c r="R610" s="352">
        <v>5</v>
      </c>
      <c r="S610" s="184" t="s">
        <v>6957</v>
      </c>
      <c r="T610" s="138">
        <f t="shared" si="96"/>
        <v>9</v>
      </c>
      <c r="U610" s="139"/>
      <c r="V610" s="715">
        <f t="shared" si="97"/>
        <v>9</v>
      </c>
      <c r="W610" s="138"/>
      <c r="X610" s="138"/>
      <c r="Y610" s="141"/>
      <c r="Z610" s="226"/>
      <c r="AA610" s="179"/>
      <c r="AB610" s="179"/>
      <c r="AC610" s="179"/>
      <c r="AD610" s="179"/>
      <c r="AE610" s="179"/>
      <c r="AF610" s="179"/>
      <c r="AG610" s="179"/>
      <c r="AH610" s="179"/>
      <c r="AI610" s="179"/>
      <c r="AJ610" s="179"/>
      <c r="AK610" s="179"/>
      <c r="AL610" s="179"/>
      <c r="AM610" s="179"/>
      <c r="AN610" s="179"/>
      <c r="AO610" s="179"/>
      <c r="AP610" s="179"/>
      <c r="AQ610" s="467"/>
      <c r="AR610" s="179"/>
      <c r="AS610" s="467"/>
      <c r="AT610" s="467"/>
      <c r="AU610" s="467"/>
      <c r="AW610" s="467"/>
    </row>
    <row r="611" spans="1:49" s="347" customFormat="1" x14ac:dyDescent="0.3">
      <c r="A611" s="438">
        <v>41885</v>
      </c>
      <c r="B611" s="932" t="s">
        <v>6904</v>
      </c>
      <c r="C611" s="933" t="s">
        <v>705</v>
      </c>
      <c r="D611" s="350">
        <v>1000</v>
      </c>
      <c r="E611" s="347" t="s">
        <v>12</v>
      </c>
      <c r="F611" s="439">
        <v>42986</v>
      </c>
      <c r="G611" s="347" t="s">
        <v>6903</v>
      </c>
      <c r="H611" s="352" t="s">
        <v>409</v>
      </c>
      <c r="I611" s="353" t="s">
        <v>4808</v>
      </c>
      <c r="J611" s="354" t="s">
        <v>84</v>
      </c>
      <c r="K611" s="355">
        <v>-8</v>
      </c>
      <c r="L611" s="354"/>
      <c r="M611" s="355"/>
      <c r="N611" s="354" t="s">
        <v>192</v>
      </c>
      <c r="O611" s="355">
        <v>1.6</v>
      </c>
      <c r="P611" s="440" t="s">
        <v>1890</v>
      </c>
      <c r="Q611" s="441"/>
      <c r="R611" s="352">
        <v>5</v>
      </c>
      <c r="S611" s="184" t="s">
        <v>6956</v>
      </c>
      <c r="T611" s="138">
        <f t="shared" si="96"/>
        <v>9</v>
      </c>
      <c r="U611" s="139"/>
      <c r="V611" s="715">
        <f t="shared" si="97"/>
        <v>9</v>
      </c>
      <c r="W611" s="138"/>
      <c r="X611" s="138"/>
      <c r="Y611" s="141"/>
      <c r="Z611" s="226"/>
      <c r="AA611" s="179"/>
      <c r="AB611" s="179"/>
      <c r="AC611" s="179"/>
      <c r="AD611" s="179"/>
      <c r="AE611" s="179"/>
      <c r="AF611" s="179"/>
      <c r="AG611" s="179"/>
      <c r="AH611" s="179"/>
      <c r="AI611" s="179"/>
      <c r="AJ611" s="179"/>
      <c r="AK611" s="179"/>
      <c r="AL611" s="179"/>
      <c r="AM611" s="179"/>
      <c r="AN611" s="179"/>
      <c r="AO611" s="179"/>
      <c r="AP611" s="179"/>
      <c r="AQ611" s="467"/>
      <c r="AR611" s="179"/>
      <c r="AS611" s="467"/>
      <c r="AT611" s="467"/>
      <c r="AU611" s="467"/>
      <c r="AW611" s="467"/>
    </row>
    <row r="612" spans="1:49" s="347" customFormat="1" x14ac:dyDescent="0.3">
      <c r="A612" s="438">
        <v>41885</v>
      </c>
      <c r="B612" s="932" t="s">
        <v>6902</v>
      </c>
      <c r="C612" s="933" t="s">
        <v>705</v>
      </c>
      <c r="D612" s="350">
        <v>250</v>
      </c>
      <c r="E612" s="347" t="s">
        <v>37</v>
      </c>
      <c r="F612" s="439">
        <v>43714</v>
      </c>
      <c r="G612" s="347" t="s">
        <v>6903</v>
      </c>
      <c r="H612" s="352" t="s">
        <v>2299</v>
      </c>
      <c r="I612" s="353" t="s">
        <v>2299</v>
      </c>
      <c r="J612" s="354" t="s">
        <v>4101</v>
      </c>
      <c r="K612" s="355">
        <v>-8</v>
      </c>
      <c r="L612" s="354"/>
      <c r="M612" s="355"/>
      <c r="N612" s="354" t="s">
        <v>391</v>
      </c>
      <c r="O612" s="355">
        <v>2</v>
      </c>
      <c r="P612" s="440" t="s">
        <v>1912</v>
      </c>
      <c r="Q612" s="441"/>
      <c r="R612" s="352">
        <v>11</v>
      </c>
      <c r="S612" s="184" t="s">
        <v>6958</v>
      </c>
      <c r="T612" s="138">
        <f t="shared" si="96"/>
        <v>9</v>
      </c>
      <c r="U612" s="139"/>
      <c r="V612" s="715">
        <f t="shared" si="97"/>
        <v>9</v>
      </c>
      <c r="W612" s="138"/>
      <c r="X612" s="138"/>
      <c r="Y612" s="141"/>
      <c r="Z612" s="226"/>
      <c r="AA612" s="179"/>
      <c r="AB612" s="179"/>
      <c r="AC612" s="179"/>
      <c r="AD612" s="179"/>
      <c r="AE612" s="179"/>
      <c r="AF612" s="179"/>
      <c r="AG612" s="179"/>
      <c r="AH612" s="179"/>
      <c r="AI612" s="179"/>
      <c r="AJ612" s="179"/>
      <c r="AK612" s="179"/>
      <c r="AL612" s="179"/>
      <c r="AM612" s="179"/>
      <c r="AN612" s="179"/>
      <c r="AO612" s="179"/>
      <c r="AP612" s="179"/>
      <c r="AQ612" s="467"/>
      <c r="AR612" s="179"/>
      <c r="AS612" s="467"/>
      <c r="AT612" s="467"/>
      <c r="AU612" s="467"/>
      <c r="AW612" s="467"/>
    </row>
    <row r="613" spans="1:49" s="347" customFormat="1" x14ac:dyDescent="0.3">
      <c r="A613" s="438">
        <v>41885</v>
      </c>
      <c r="B613" s="932" t="s">
        <v>6905</v>
      </c>
      <c r="C613" s="933" t="s">
        <v>705</v>
      </c>
      <c r="D613" s="350">
        <v>1250</v>
      </c>
      <c r="E613" s="347" t="s">
        <v>37</v>
      </c>
      <c r="F613" s="439">
        <v>43714</v>
      </c>
      <c r="G613" s="347" t="s">
        <v>6903</v>
      </c>
      <c r="H613" s="352" t="s">
        <v>413</v>
      </c>
      <c r="I613" s="353" t="s">
        <v>3859</v>
      </c>
      <c r="J613" s="354" t="s">
        <v>6906</v>
      </c>
      <c r="K613" s="355">
        <v>-8</v>
      </c>
      <c r="L613" s="354"/>
      <c r="M613" s="355"/>
      <c r="N613" s="354" t="s">
        <v>254</v>
      </c>
      <c r="O613" s="355">
        <v>2.16</v>
      </c>
      <c r="P613" s="440" t="s">
        <v>1912</v>
      </c>
      <c r="Q613" s="441"/>
      <c r="R613" s="352">
        <v>11</v>
      </c>
      <c r="S613" s="184" t="s">
        <v>6955</v>
      </c>
      <c r="T613" s="138">
        <f t="shared" si="96"/>
        <v>9</v>
      </c>
      <c r="U613" s="139"/>
      <c r="V613" s="715">
        <f t="shared" si="97"/>
        <v>9</v>
      </c>
      <c r="W613" s="138"/>
      <c r="X613" s="138"/>
      <c r="Y613" s="141"/>
      <c r="Z613" s="226"/>
      <c r="AA613" s="179"/>
      <c r="AB613" s="179"/>
      <c r="AC613" s="179"/>
      <c r="AD613" s="179"/>
      <c r="AE613" s="179"/>
      <c r="AF613" s="179"/>
      <c r="AG613" s="179"/>
      <c r="AH613" s="179"/>
      <c r="AI613" s="179"/>
      <c r="AJ613" s="179"/>
      <c r="AK613" s="179"/>
      <c r="AL613" s="179"/>
      <c r="AM613" s="179"/>
      <c r="AN613" s="179"/>
      <c r="AO613" s="179"/>
      <c r="AP613" s="179"/>
      <c r="AQ613" s="467"/>
      <c r="AR613" s="179"/>
      <c r="AS613" s="467"/>
      <c r="AT613" s="467"/>
      <c r="AU613" s="467"/>
      <c r="AW613" s="467"/>
    </row>
    <row r="614" spans="1:49" s="347" customFormat="1" x14ac:dyDescent="0.3">
      <c r="A614" s="438">
        <v>41885</v>
      </c>
      <c r="B614" s="932" t="s">
        <v>6907</v>
      </c>
      <c r="C614" s="933" t="s">
        <v>6908</v>
      </c>
      <c r="D614" s="350">
        <v>500</v>
      </c>
      <c r="E614" s="347" t="s">
        <v>12</v>
      </c>
      <c r="F614" s="439">
        <v>42986</v>
      </c>
      <c r="G614" s="347" t="s">
        <v>6909</v>
      </c>
      <c r="H614" s="352" t="s">
        <v>2299</v>
      </c>
      <c r="I614" s="353" t="s">
        <v>2299</v>
      </c>
      <c r="J614" s="354" t="s">
        <v>6554</v>
      </c>
      <c r="K614" s="355">
        <v>-10</v>
      </c>
      <c r="L614" s="354"/>
      <c r="M614" s="355"/>
      <c r="N614" s="354" t="s">
        <v>504</v>
      </c>
      <c r="O614" s="355">
        <v>1.4</v>
      </c>
      <c r="P614" s="440" t="s">
        <v>5909</v>
      </c>
      <c r="Q614" s="441"/>
      <c r="R614" s="352">
        <v>0</v>
      </c>
      <c r="S614" s="184" t="s">
        <v>6944</v>
      </c>
      <c r="T614" s="138">
        <f t="shared" si="96"/>
        <v>9</v>
      </c>
      <c r="U614" s="139"/>
      <c r="V614" s="715">
        <f t="shared" si="97"/>
        <v>9</v>
      </c>
      <c r="W614" s="138"/>
      <c r="X614" s="138"/>
      <c r="Y614" s="141"/>
      <c r="Z614" s="226"/>
      <c r="AA614" s="179"/>
      <c r="AB614" s="179"/>
      <c r="AC614" s="179"/>
      <c r="AD614" s="179"/>
      <c r="AE614" s="179"/>
      <c r="AF614" s="179"/>
      <c r="AG614" s="179"/>
      <c r="AH614" s="179"/>
      <c r="AI614" s="179"/>
      <c r="AJ614" s="179"/>
      <c r="AK614" s="179"/>
      <c r="AL614" s="179"/>
      <c r="AM614" s="179"/>
      <c r="AN614" s="179"/>
      <c r="AO614" s="179"/>
      <c r="AP614" s="179"/>
      <c r="AQ614" s="467"/>
      <c r="AR614" s="179"/>
      <c r="AS614" s="467"/>
      <c r="AT614" s="467"/>
      <c r="AU614" s="467"/>
      <c r="AW614" s="467"/>
    </row>
    <row r="615" spans="1:49" s="347" customFormat="1" x14ac:dyDescent="0.3">
      <c r="A615" s="438">
        <v>41885</v>
      </c>
      <c r="B615" s="932" t="s">
        <v>6910</v>
      </c>
      <c r="C615" s="933" t="s">
        <v>6908</v>
      </c>
      <c r="D615" s="350">
        <v>1000</v>
      </c>
      <c r="E615" s="347" t="s">
        <v>12</v>
      </c>
      <c r="F615" s="439">
        <v>42986</v>
      </c>
      <c r="G615" s="347" t="s">
        <v>6909</v>
      </c>
      <c r="H615" s="352" t="s">
        <v>1432</v>
      </c>
      <c r="I615" s="353" t="s">
        <v>3838</v>
      </c>
      <c r="J615" s="354" t="s">
        <v>20</v>
      </c>
      <c r="K615" s="355">
        <v>-10</v>
      </c>
      <c r="L615" s="354"/>
      <c r="M615" s="355"/>
      <c r="N615" s="354" t="s">
        <v>382</v>
      </c>
      <c r="O615" s="355">
        <v>1.5</v>
      </c>
      <c r="P615" s="440" t="s">
        <v>5909</v>
      </c>
      <c r="Q615" s="441"/>
      <c r="R615" s="352">
        <v>0</v>
      </c>
      <c r="S615" s="184" t="s">
        <v>6945</v>
      </c>
      <c r="T615" s="138">
        <f t="shared" si="96"/>
        <v>9</v>
      </c>
      <c r="U615" s="139"/>
      <c r="V615" s="715">
        <f t="shared" si="97"/>
        <v>9</v>
      </c>
      <c r="W615" s="138"/>
      <c r="X615" s="138"/>
      <c r="Y615" s="141"/>
      <c r="Z615" s="226"/>
      <c r="AA615" s="179"/>
      <c r="AB615" s="179"/>
      <c r="AC615" s="179"/>
      <c r="AD615" s="179"/>
      <c r="AE615" s="179"/>
      <c r="AF615" s="179"/>
      <c r="AG615" s="179"/>
      <c r="AH615" s="179"/>
      <c r="AI615" s="179"/>
      <c r="AJ615" s="179"/>
      <c r="AK615" s="179"/>
      <c r="AL615" s="179"/>
      <c r="AM615" s="179"/>
      <c r="AN615" s="179"/>
      <c r="AO615" s="179"/>
      <c r="AP615" s="179"/>
      <c r="AQ615" s="467"/>
      <c r="AR615" s="179"/>
      <c r="AS615" s="467"/>
      <c r="AT615" s="467"/>
      <c r="AU615" s="467"/>
      <c r="AW615" s="467"/>
    </row>
    <row r="616" spans="1:49" s="347" customFormat="1" x14ac:dyDescent="0.3">
      <c r="A616" s="438">
        <v>41885</v>
      </c>
      <c r="B616" s="932" t="s">
        <v>6911</v>
      </c>
      <c r="C616" s="933" t="s">
        <v>6908</v>
      </c>
      <c r="D616" s="350">
        <v>1000</v>
      </c>
      <c r="E616" s="347" t="s">
        <v>37</v>
      </c>
      <c r="F616" s="439">
        <v>43716</v>
      </c>
      <c r="G616" s="347" t="s">
        <v>6909</v>
      </c>
      <c r="H616" s="352" t="s">
        <v>668</v>
      </c>
      <c r="I616" s="353" t="s">
        <v>952</v>
      </c>
      <c r="J616" s="354" t="s">
        <v>4051</v>
      </c>
      <c r="K616" s="355">
        <v>-10</v>
      </c>
      <c r="L616" s="354"/>
      <c r="M616" s="355"/>
      <c r="N616" s="354" t="s">
        <v>763</v>
      </c>
      <c r="O616" s="355">
        <v>1.9</v>
      </c>
      <c r="P616" s="440" t="s">
        <v>5909</v>
      </c>
      <c r="Q616" s="441"/>
      <c r="R616" s="352">
        <v>0</v>
      </c>
      <c r="S616" s="184" t="s">
        <v>6946</v>
      </c>
      <c r="T616" s="138">
        <f t="shared" si="96"/>
        <v>9</v>
      </c>
      <c r="U616" s="139"/>
      <c r="V616" s="715">
        <f t="shared" si="97"/>
        <v>9</v>
      </c>
      <c r="W616" s="138"/>
      <c r="X616" s="138"/>
      <c r="Y616" s="141"/>
      <c r="Z616" s="226"/>
      <c r="AA616" s="179"/>
      <c r="AB616" s="179"/>
      <c r="AC616" s="179"/>
      <c r="AD616" s="179"/>
      <c r="AE616" s="179"/>
      <c r="AF616" s="179"/>
      <c r="AG616" s="179"/>
      <c r="AH616" s="179"/>
      <c r="AI616" s="179"/>
      <c r="AJ616" s="179"/>
      <c r="AK616" s="179"/>
      <c r="AL616" s="179"/>
      <c r="AM616" s="179"/>
      <c r="AN616" s="179"/>
      <c r="AO616" s="179"/>
      <c r="AP616" s="179"/>
      <c r="AQ616" s="467"/>
      <c r="AR616" s="179"/>
      <c r="AS616" s="467"/>
      <c r="AT616" s="467"/>
      <c r="AU616" s="467"/>
      <c r="AW616" s="467"/>
    </row>
    <row r="617" spans="1:49" s="347" customFormat="1" x14ac:dyDescent="0.3">
      <c r="A617" s="438">
        <v>41885</v>
      </c>
      <c r="B617" s="932" t="s">
        <v>6912</v>
      </c>
      <c r="C617" s="933" t="s">
        <v>110</v>
      </c>
      <c r="D617" s="350">
        <v>2250</v>
      </c>
      <c r="E617" s="347" t="s">
        <v>6913</v>
      </c>
      <c r="F617" s="439">
        <v>46273</v>
      </c>
      <c r="G617" s="347" t="s">
        <v>988</v>
      </c>
      <c r="H617" s="352" t="s">
        <v>6914</v>
      </c>
      <c r="I617" s="353"/>
      <c r="J617" s="354" t="s">
        <v>860</v>
      </c>
      <c r="K617" s="355">
        <v>-7.5</v>
      </c>
      <c r="L617" s="354"/>
      <c r="M617" s="355"/>
      <c r="N617" s="354" t="s">
        <v>1045</v>
      </c>
      <c r="O617" s="355">
        <v>2.98</v>
      </c>
      <c r="P617" s="440" t="s">
        <v>2042</v>
      </c>
      <c r="Q617" s="441"/>
      <c r="R617" s="352">
        <v>6</v>
      </c>
      <c r="S617" s="184" t="s">
        <v>6948</v>
      </c>
      <c r="T617" s="138">
        <f t="shared" si="96"/>
        <v>9</v>
      </c>
      <c r="U617" s="139"/>
      <c r="V617" s="715">
        <f t="shared" si="97"/>
        <v>9</v>
      </c>
      <c r="W617" s="138"/>
      <c r="X617" s="138"/>
      <c r="Y617" s="141"/>
      <c r="Z617" s="226"/>
      <c r="AA617" s="179"/>
      <c r="AB617" s="179"/>
      <c r="AC617" s="179"/>
      <c r="AD617" s="179"/>
      <c r="AE617" s="179"/>
      <c r="AF617" s="179"/>
      <c r="AG617" s="179"/>
      <c r="AH617" s="179"/>
      <c r="AI617" s="179"/>
      <c r="AJ617" s="179"/>
      <c r="AK617" s="179"/>
      <c r="AL617" s="179"/>
      <c r="AM617" s="179"/>
      <c r="AN617" s="179"/>
      <c r="AO617" s="179"/>
      <c r="AP617" s="179"/>
      <c r="AQ617" s="467"/>
      <c r="AR617" s="179"/>
      <c r="AS617" s="467"/>
      <c r="AT617" s="467"/>
      <c r="AU617" s="467"/>
      <c r="AW617" s="467"/>
    </row>
    <row r="618" spans="1:49" s="347" customFormat="1" x14ac:dyDescent="0.3">
      <c r="A618" s="438">
        <v>41885</v>
      </c>
      <c r="B618" s="932" t="s">
        <v>3751</v>
      </c>
      <c r="C618" s="933" t="s">
        <v>276</v>
      </c>
      <c r="D618" s="350">
        <v>3000</v>
      </c>
      <c r="E618" s="347" t="s">
        <v>23</v>
      </c>
      <c r="F618" s="439">
        <v>45545</v>
      </c>
      <c r="G618" s="347" t="s">
        <v>656</v>
      </c>
      <c r="H618" s="352" t="s">
        <v>95</v>
      </c>
      <c r="I618" s="353" t="s">
        <v>6915</v>
      </c>
      <c r="J618" s="354" t="s">
        <v>6916</v>
      </c>
      <c r="K618" s="355">
        <v>-7</v>
      </c>
      <c r="L618" s="354"/>
      <c r="M618" s="355"/>
      <c r="N618" s="354"/>
      <c r="O618" s="355"/>
      <c r="P618" s="440" t="s">
        <v>2509</v>
      </c>
      <c r="Q618" s="441"/>
      <c r="R618" s="352">
        <v>17</v>
      </c>
      <c r="S618" s="184" t="s">
        <v>6947</v>
      </c>
      <c r="T618" s="138">
        <f t="shared" si="96"/>
        <v>9</v>
      </c>
      <c r="U618" s="139"/>
      <c r="V618" s="715">
        <f t="shared" si="97"/>
        <v>9</v>
      </c>
      <c r="W618" s="138"/>
      <c r="X618" s="138"/>
      <c r="Y618" s="141"/>
      <c r="Z618" s="226"/>
      <c r="AA618" s="179"/>
      <c r="AB618" s="179"/>
      <c r="AC618" s="179"/>
      <c r="AD618" s="179"/>
      <c r="AE618" s="179"/>
      <c r="AF618" s="179"/>
      <c r="AG618" s="179"/>
      <c r="AH618" s="179"/>
      <c r="AI618" s="179"/>
      <c r="AJ618" s="179"/>
      <c r="AK618" s="179"/>
      <c r="AL618" s="179"/>
      <c r="AM618" s="179"/>
      <c r="AN618" s="179"/>
      <c r="AO618" s="179"/>
      <c r="AP618" s="179"/>
      <c r="AQ618" s="467"/>
      <c r="AR618" s="179"/>
      <c r="AS618" s="467"/>
      <c r="AT618" s="467"/>
      <c r="AU618" s="467"/>
      <c r="AW618" s="467"/>
    </row>
    <row r="619" spans="1:49" s="347" customFormat="1" x14ac:dyDescent="0.3">
      <c r="A619" s="438">
        <v>41885</v>
      </c>
      <c r="B619" s="932" t="s">
        <v>6917</v>
      </c>
      <c r="C619" s="933" t="s">
        <v>847</v>
      </c>
      <c r="D619" s="350">
        <v>1000</v>
      </c>
      <c r="E619" s="347" t="s">
        <v>37</v>
      </c>
      <c r="F619" s="439">
        <v>43718</v>
      </c>
      <c r="G619" s="347" t="s">
        <v>6918</v>
      </c>
      <c r="H619" s="352" t="s">
        <v>6919</v>
      </c>
      <c r="I619" s="353" t="s">
        <v>952</v>
      </c>
      <c r="J619" s="354" t="s">
        <v>4051</v>
      </c>
      <c r="K619" s="355">
        <v>-7.5</v>
      </c>
      <c r="L619" s="354"/>
      <c r="M619" s="355"/>
      <c r="N619" s="354" t="s">
        <v>565</v>
      </c>
      <c r="O619" s="355">
        <v>2.2000000000000002</v>
      </c>
      <c r="P619" s="440" t="s">
        <v>1912</v>
      </c>
      <c r="Q619" s="441"/>
      <c r="R619" s="352">
        <v>11</v>
      </c>
      <c r="S619" s="184" t="s">
        <v>6954</v>
      </c>
      <c r="T619" s="138">
        <f t="shared" si="96"/>
        <v>9</v>
      </c>
      <c r="U619" s="139"/>
      <c r="V619" s="715">
        <f t="shared" si="97"/>
        <v>9</v>
      </c>
      <c r="W619" s="138"/>
      <c r="X619" s="138"/>
      <c r="Y619" s="141"/>
      <c r="Z619" s="226"/>
      <c r="AA619" s="179"/>
      <c r="AB619" s="179"/>
      <c r="AC619" s="179"/>
      <c r="AD619" s="179"/>
      <c r="AE619" s="179"/>
      <c r="AF619" s="179"/>
      <c r="AG619" s="179"/>
      <c r="AH619" s="179"/>
      <c r="AI619" s="179"/>
      <c r="AJ619" s="179"/>
      <c r="AK619" s="179"/>
      <c r="AL619" s="179"/>
      <c r="AM619" s="179"/>
      <c r="AN619" s="179"/>
      <c r="AO619" s="179"/>
      <c r="AP619" s="179"/>
      <c r="AQ619" s="467"/>
      <c r="AR619" s="179"/>
      <c r="AS619" s="467"/>
      <c r="AT619" s="467"/>
      <c r="AU619" s="467"/>
      <c r="AW619" s="467"/>
    </row>
    <row r="620" spans="1:49" s="347" customFormat="1" x14ac:dyDescent="0.3">
      <c r="A620" s="438">
        <v>41885</v>
      </c>
      <c r="B620" s="932" t="s">
        <v>6920</v>
      </c>
      <c r="C620" s="933" t="s">
        <v>127</v>
      </c>
      <c r="D620" s="350">
        <v>900</v>
      </c>
      <c r="E620" s="347" t="s">
        <v>834</v>
      </c>
      <c r="F620" s="439">
        <v>45566</v>
      </c>
      <c r="G620" s="347" t="s">
        <v>143</v>
      </c>
      <c r="H620" s="352" t="s">
        <v>597</v>
      </c>
      <c r="I620" s="353" t="s">
        <v>6921</v>
      </c>
      <c r="J620" s="354" t="s">
        <v>152</v>
      </c>
      <c r="K620" s="355">
        <v>-12.5</v>
      </c>
      <c r="L620" s="354"/>
      <c r="M620" s="355"/>
      <c r="N620" s="354" t="s">
        <v>57</v>
      </c>
      <c r="O620" s="355">
        <v>1.94</v>
      </c>
      <c r="P620" s="440" t="s">
        <v>2042</v>
      </c>
      <c r="Q620" s="441"/>
      <c r="R620" s="352">
        <v>6</v>
      </c>
      <c r="S620" s="184" t="s">
        <v>6951</v>
      </c>
      <c r="T620" s="138">
        <f t="shared" si="96"/>
        <v>9</v>
      </c>
      <c r="U620" s="139"/>
      <c r="V620" s="715">
        <f t="shared" si="97"/>
        <v>9</v>
      </c>
      <c r="W620" s="138"/>
      <c r="X620" s="138"/>
      <c r="Y620" s="141"/>
      <c r="Z620" s="226"/>
      <c r="AA620" s="179"/>
      <c r="AB620" s="179"/>
      <c r="AC620" s="179"/>
      <c r="AD620" s="179"/>
      <c r="AE620" s="179"/>
      <c r="AF620" s="179"/>
      <c r="AG620" s="179"/>
      <c r="AH620" s="179"/>
      <c r="AI620" s="179"/>
      <c r="AJ620" s="179"/>
      <c r="AK620" s="179"/>
      <c r="AL620" s="179"/>
      <c r="AM620" s="179"/>
      <c r="AN620" s="179"/>
      <c r="AO620" s="179"/>
      <c r="AP620" s="179"/>
      <c r="AQ620" s="467"/>
      <c r="AR620" s="179"/>
      <c r="AS620" s="467"/>
      <c r="AT620" s="467"/>
      <c r="AU620" s="467"/>
      <c r="AW620" s="467"/>
    </row>
    <row r="621" spans="1:49" s="347" customFormat="1" x14ac:dyDescent="0.3">
      <c r="A621" s="438">
        <v>41885</v>
      </c>
      <c r="B621" s="932" t="s">
        <v>6922</v>
      </c>
      <c r="C621" s="933" t="s">
        <v>127</v>
      </c>
      <c r="D621" s="350">
        <v>400</v>
      </c>
      <c r="E621" s="347" t="s">
        <v>117</v>
      </c>
      <c r="F621" s="439">
        <v>52871</v>
      </c>
      <c r="G621" s="347" t="s">
        <v>143</v>
      </c>
      <c r="H621" s="352" t="s">
        <v>205</v>
      </c>
      <c r="I621" s="353" t="s">
        <v>6923</v>
      </c>
      <c r="J621" s="354" t="s">
        <v>119</v>
      </c>
      <c r="K621" s="355">
        <v>-17.5</v>
      </c>
      <c r="L621" s="354"/>
      <c r="M621" s="355"/>
      <c r="N621" s="354" t="s">
        <v>799</v>
      </c>
      <c r="O621" s="355">
        <v>3.125</v>
      </c>
      <c r="P621" s="440" t="s">
        <v>1890</v>
      </c>
      <c r="Q621" s="441"/>
      <c r="R621" s="352">
        <v>5</v>
      </c>
      <c r="S621" s="184" t="s">
        <v>6952</v>
      </c>
      <c r="T621" s="138">
        <f t="shared" si="96"/>
        <v>9</v>
      </c>
      <c r="U621" s="139"/>
      <c r="V621" s="715">
        <f t="shared" si="97"/>
        <v>9</v>
      </c>
      <c r="W621" s="138"/>
      <c r="X621" s="138"/>
      <c r="Y621" s="141"/>
      <c r="Z621" s="226"/>
      <c r="AA621" s="179"/>
      <c r="AB621" s="179"/>
      <c r="AC621" s="179"/>
      <c r="AD621" s="179"/>
      <c r="AE621" s="179"/>
      <c r="AF621" s="179"/>
      <c r="AG621" s="179"/>
      <c r="AH621" s="179"/>
      <c r="AI621" s="179"/>
      <c r="AJ621" s="179"/>
      <c r="AK621" s="179"/>
      <c r="AL621" s="179"/>
      <c r="AM621" s="179"/>
      <c r="AN621" s="179"/>
      <c r="AO621" s="179"/>
      <c r="AP621" s="179"/>
      <c r="AQ621" s="467"/>
      <c r="AR621" s="179"/>
      <c r="AS621" s="467"/>
      <c r="AT621" s="467"/>
      <c r="AU621" s="467"/>
      <c r="AW621" s="467"/>
    </row>
    <row r="622" spans="1:49" s="347" customFormat="1" x14ac:dyDescent="0.3">
      <c r="A622" s="438">
        <v>41885</v>
      </c>
      <c r="B622" s="932" t="s">
        <v>6924</v>
      </c>
      <c r="C622" s="933" t="s">
        <v>276</v>
      </c>
      <c r="D622" s="350">
        <v>300</v>
      </c>
      <c r="E622" s="347" t="s">
        <v>37</v>
      </c>
      <c r="F622" s="439">
        <v>43718</v>
      </c>
      <c r="G622" s="347" t="s">
        <v>2651</v>
      </c>
      <c r="H622" s="352" t="s">
        <v>189</v>
      </c>
      <c r="I622" s="353" t="s">
        <v>4088</v>
      </c>
      <c r="J622" s="354" t="s">
        <v>4179</v>
      </c>
      <c r="K622" s="355">
        <v>-12</v>
      </c>
      <c r="L622" s="354"/>
      <c r="M622" s="355"/>
      <c r="N622" s="354" t="s">
        <v>423</v>
      </c>
      <c r="O622" s="355">
        <v>3.33</v>
      </c>
      <c r="P622" s="440" t="s">
        <v>2958</v>
      </c>
      <c r="Q622" s="441"/>
      <c r="R622" s="352">
        <v>1</v>
      </c>
      <c r="S622" s="184" t="s">
        <v>6949</v>
      </c>
      <c r="T622" s="138">
        <f t="shared" si="96"/>
        <v>9</v>
      </c>
      <c r="U622" s="139"/>
      <c r="V622" s="715">
        <f t="shared" si="97"/>
        <v>9</v>
      </c>
      <c r="W622" s="138"/>
      <c r="X622" s="138"/>
      <c r="Y622" s="141"/>
      <c r="Z622" s="226"/>
      <c r="AA622" s="179"/>
      <c r="AB622" s="179"/>
      <c r="AC622" s="179"/>
      <c r="AD622" s="179"/>
      <c r="AE622" s="179"/>
      <c r="AF622" s="179"/>
      <c r="AG622" s="179"/>
      <c r="AH622" s="179"/>
      <c r="AI622" s="179"/>
      <c r="AJ622" s="179"/>
      <c r="AK622" s="179"/>
      <c r="AL622" s="179"/>
      <c r="AM622" s="179"/>
      <c r="AN622" s="179"/>
      <c r="AO622" s="179"/>
      <c r="AP622" s="179"/>
      <c r="AQ622" s="467"/>
      <c r="AR622" s="179"/>
      <c r="AS622" s="467"/>
      <c r="AT622" s="467"/>
      <c r="AU622" s="467"/>
      <c r="AW622" s="467"/>
    </row>
    <row r="623" spans="1:49" s="347" customFormat="1" x14ac:dyDescent="0.3">
      <c r="A623" s="438">
        <v>41885</v>
      </c>
      <c r="B623" s="932" t="s">
        <v>6925</v>
      </c>
      <c r="C623" s="933" t="s">
        <v>276</v>
      </c>
      <c r="D623" s="350">
        <v>500</v>
      </c>
      <c r="E623" s="347" t="s">
        <v>6926</v>
      </c>
      <c r="F623" s="439">
        <v>45726</v>
      </c>
      <c r="G623" s="347" t="s">
        <v>2651</v>
      </c>
      <c r="H623" s="352" t="s">
        <v>144</v>
      </c>
      <c r="I623" s="353" t="s">
        <v>3857</v>
      </c>
      <c r="J623" s="354" t="s">
        <v>4429</v>
      </c>
      <c r="K623" s="355">
        <v>-12</v>
      </c>
      <c r="L623" s="354"/>
      <c r="M623" s="355"/>
      <c r="N623" s="354" t="s">
        <v>266</v>
      </c>
      <c r="O623" s="355">
        <v>3.8</v>
      </c>
      <c r="P623" s="440" t="s">
        <v>2092</v>
      </c>
      <c r="Q623" s="441"/>
      <c r="R623" s="352">
        <v>3</v>
      </c>
      <c r="S623" s="184" t="s">
        <v>6950</v>
      </c>
      <c r="T623" s="138">
        <f t="shared" si="96"/>
        <v>9</v>
      </c>
      <c r="U623" s="139"/>
      <c r="V623" s="715">
        <f t="shared" si="97"/>
        <v>9</v>
      </c>
      <c r="W623" s="138"/>
      <c r="X623" s="138"/>
      <c r="Y623" s="141"/>
      <c r="Z623" s="226"/>
      <c r="AA623" s="179"/>
      <c r="AB623" s="179"/>
      <c r="AC623" s="179"/>
      <c r="AD623" s="179"/>
      <c r="AE623" s="179"/>
      <c r="AF623" s="179"/>
      <c r="AG623" s="179"/>
      <c r="AH623" s="179"/>
      <c r="AI623" s="179"/>
      <c r="AJ623" s="381"/>
      <c r="AK623" s="179"/>
      <c r="AL623" s="179"/>
      <c r="AM623" s="179"/>
      <c r="AN623" s="179"/>
      <c r="AO623" s="179"/>
      <c r="AP623" s="179"/>
      <c r="AQ623" s="467"/>
      <c r="AR623" s="179"/>
      <c r="AS623" s="467"/>
      <c r="AT623" s="467"/>
      <c r="AU623" s="467"/>
      <c r="AW623" s="467"/>
    </row>
    <row r="624" spans="1:49" s="347" customFormat="1" x14ac:dyDescent="0.3">
      <c r="A624" s="438">
        <v>41885</v>
      </c>
      <c r="B624" s="932" t="s">
        <v>4353</v>
      </c>
      <c r="C624" s="933" t="s">
        <v>36</v>
      </c>
      <c r="D624" s="350">
        <v>650</v>
      </c>
      <c r="E624" s="347" t="s">
        <v>12</v>
      </c>
      <c r="F624" s="439">
        <v>42986</v>
      </c>
      <c r="G624" s="347" t="s">
        <v>6927</v>
      </c>
      <c r="H624" s="352" t="s">
        <v>2299</v>
      </c>
      <c r="I624" s="353" t="s">
        <v>2299</v>
      </c>
      <c r="J624" s="354" t="s">
        <v>3905</v>
      </c>
      <c r="K624" s="355">
        <v>-13</v>
      </c>
      <c r="L624" s="354"/>
      <c r="M624" s="355"/>
      <c r="N624" s="354" t="s">
        <v>416</v>
      </c>
      <c r="O624" s="355">
        <v>1.38</v>
      </c>
      <c r="P624" s="440" t="s">
        <v>3804</v>
      </c>
      <c r="Q624" s="441"/>
      <c r="R624" s="352">
        <v>0</v>
      </c>
      <c r="S624" s="184" t="s">
        <v>6938</v>
      </c>
      <c r="T624" s="138">
        <f t="shared" si="96"/>
        <v>9</v>
      </c>
      <c r="U624" s="139"/>
      <c r="V624" s="715">
        <f t="shared" si="97"/>
        <v>9</v>
      </c>
      <c r="W624" s="138"/>
      <c r="X624" s="138"/>
      <c r="Y624" s="141"/>
      <c r="Z624" s="226"/>
      <c r="AA624" s="179"/>
      <c r="AB624" s="179"/>
      <c r="AC624" s="179"/>
      <c r="AD624" s="179"/>
      <c r="AE624" s="179"/>
      <c r="AF624" s="179"/>
      <c r="AG624" s="179"/>
      <c r="AH624" s="179"/>
      <c r="AI624" s="179"/>
      <c r="AJ624" s="179"/>
      <c r="AK624" s="179"/>
      <c r="AL624" s="179"/>
      <c r="AM624" s="179"/>
      <c r="AN624" s="179"/>
      <c r="AO624" s="179"/>
      <c r="AP624" s="179"/>
      <c r="AQ624" s="467"/>
      <c r="AR624" s="179"/>
      <c r="AS624" s="467"/>
      <c r="AT624" s="467"/>
      <c r="AU624" s="467"/>
      <c r="AW624" s="467"/>
    </row>
    <row r="625" spans="1:49" s="347" customFormat="1" x14ac:dyDescent="0.3">
      <c r="A625" s="438">
        <v>41885</v>
      </c>
      <c r="B625" s="932" t="s">
        <v>6928</v>
      </c>
      <c r="C625" s="933" t="s">
        <v>36</v>
      </c>
      <c r="D625" s="350">
        <v>1000</v>
      </c>
      <c r="E625" s="347" t="s">
        <v>12</v>
      </c>
      <c r="F625" s="439">
        <v>42986</v>
      </c>
      <c r="G625" s="347" t="s">
        <v>6927</v>
      </c>
      <c r="H625" s="352" t="s">
        <v>668</v>
      </c>
      <c r="I625" s="353" t="s">
        <v>5193</v>
      </c>
      <c r="J625" s="354" t="s">
        <v>141</v>
      </c>
      <c r="K625" s="355">
        <v>-13</v>
      </c>
      <c r="L625" s="354"/>
      <c r="M625" s="355"/>
      <c r="N625" s="354" t="s">
        <v>85</v>
      </c>
      <c r="O625" s="355">
        <v>1.8</v>
      </c>
      <c r="P625" s="440" t="s">
        <v>1937</v>
      </c>
      <c r="Q625" s="441"/>
      <c r="R625" s="352">
        <v>0</v>
      </c>
      <c r="S625" s="184" t="s">
        <v>6939</v>
      </c>
      <c r="T625" s="138">
        <f t="shared" si="96"/>
        <v>9</v>
      </c>
      <c r="U625" s="139"/>
      <c r="V625" s="715">
        <f t="shared" si="97"/>
        <v>9</v>
      </c>
      <c r="W625" s="138"/>
      <c r="X625" s="138"/>
      <c r="Y625" s="141"/>
      <c r="Z625" s="226"/>
      <c r="AA625" s="179"/>
      <c r="AB625" s="179"/>
      <c r="AC625" s="179"/>
      <c r="AD625" s="179"/>
      <c r="AE625" s="179"/>
      <c r="AF625" s="179"/>
      <c r="AG625" s="179"/>
      <c r="AH625" s="179"/>
      <c r="AI625" s="179"/>
      <c r="AJ625" s="179"/>
      <c r="AK625" s="179"/>
      <c r="AL625" s="179"/>
      <c r="AM625" s="179"/>
      <c r="AN625" s="179"/>
      <c r="AO625" s="179"/>
      <c r="AP625" s="179"/>
      <c r="AQ625" s="467"/>
      <c r="AR625" s="179"/>
      <c r="AS625" s="467"/>
      <c r="AT625" s="467"/>
      <c r="AU625" s="467"/>
      <c r="AW625" s="467"/>
    </row>
    <row r="626" spans="1:49" s="347" customFormat="1" x14ac:dyDescent="0.3">
      <c r="A626" s="438">
        <v>41885</v>
      </c>
      <c r="B626" s="932" t="s">
        <v>6929</v>
      </c>
      <c r="C626" s="933" t="s">
        <v>36</v>
      </c>
      <c r="D626" s="350">
        <v>750</v>
      </c>
      <c r="E626" s="347" t="s">
        <v>201</v>
      </c>
      <c r="F626" s="439">
        <v>45543</v>
      </c>
      <c r="G626" s="347" t="s">
        <v>6927</v>
      </c>
      <c r="H626" s="352" t="s">
        <v>1554</v>
      </c>
      <c r="I626" s="353" t="s">
        <v>4548</v>
      </c>
      <c r="J626" s="354" t="s">
        <v>5039</v>
      </c>
      <c r="K626" s="355">
        <v>-10.5</v>
      </c>
      <c r="L626" s="354"/>
      <c r="M626" s="355"/>
      <c r="N626" s="354" t="s">
        <v>3748</v>
      </c>
      <c r="O626" s="355">
        <v>2.13</v>
      </c>
      <c r="P626" s="440" t="s">
        <v>2042</v>
      </c>
      <c r="Q626" s="441"/>
      <c r="R626" s="352">
        <v>6</v>
      </c>
      <c r="S626" s="184" t="s">
        <v>6940</v>
      </c>
      <c r="T626" s="138">
        <f t="shared" si="96"/>
        <v>9</v>
      </c>
      <c r="U626" s="139"/>
      <c r="V626" s="715">
        <f t="shared" si="97"/>
        <v>9</v>
      </c>
      <c r="W626" s="138"/>
      <c r="X626" s="138"/>
      <c r="Y626" s="141"/>
      <c r="Z626" s="226"/>
      <c r="AA626" s="179"/>
      <c r="AB626" s="179"/>
      <c r="AC626" s="179"/>
      <c r="AD626" s="179"/>
      <c r="AE626" s="179"/>
      <c r="AF626" s="179"/>
      <c r="AG626" s="179"/>
      <c r="AH626" s="179"/>
      <c r="AI626" s="179"/>
      <c r="AJ626" s="179"/>
      <c r="AK626" s="179"/>
      <c r="AL626" s="179"/>
      <c r="AM626" s="179"/>
      <c r="AN626" s="179"/>
      <c r="AO626" s="179"/>
      <c r="AP626" s="179"/>
      <c r="AQ626" s="467"/>
      <c r="AR626" s="179"/>
      <c r="AS626" s="467"/>
      <c r="AT626" s="467"/>
      <c r="AU626" s="467"/>
      <c r="AW626" s="467"/>
    </row>
    <row r="627" spans="1:49" s="347" customFormat="1" x14ac:dyDescent="0.3">
      <c r="A627" s="438">
        <v>41885</v>
      </c>
      <c r="B627" s="932" t="s">
        <v>6930</v>
      </c>
      <c r="C627" s="933" t="s">
        <v>11</v>
      </c>
      <c r="D627" s="350">
        <v>450</v>
      </c>
      <c r="E627" s="347" t="s">
        <v>37</v>
      </c>
      <c r="F627" s="439">
        <v>43718</v>
      </c>
      <c r="G627" s="347" t="s">
        <v>6931</v>
      </c>
      <c r="H627" s="352" t="s">
        <v>2378</v>
      </c>
      <c r="I627" s="353" t="s">
        <v>6932</v>
      </c>
      <c r="J627" s="354" t="s">
        <v>6933</v>
      </c>
      <c r="K627" s="355">
        <v>-8</v>
      </c>
      <c r="L627" s="354"/>
      <c r="M627" s="355"/>
      <c r="N627" s="354" t="s">
        <v>331</v>
      </c>
      <c r="O627" s="355">
        <v>2.67</v>
      </c>
      <c r="P627" s="440" t="s">
        <v>1995</v>
      </c>
      <c r="Q627" s="441"/>
      <c r="R627" s="352">
        <v>-6</v>
      </c>
      <c r="S627" s="184" t="s">
        <v>6943</v>
      </c>
      <c r="T627" s="138">
        <f t="shared" si="96"/>
        <v>9</v>
      </c>
      <c r="U627" s="139"/>
      <c r="V627" s="715">
        <f t="shared" si="97"/>
        <v>9</v>
      </c>
      <c r="W627" s="138"/>
      <c r="X627" s="138"/>
      <c r="Y627" s="141"/>
      <c r="Z627" s="226"/>
      <c r="AA627" s="179"/>
      <c r="AB627" s="179"/>
      <c r="AC627" s="179"/>
      <c r="AD627" s="179"/>
      <c r="AE627" s="179"/>
      <c r="AF627" s="179"/>
      <c r="AG627" s="179"/>
      <c r="AH627" s="179"/>
      <c r="AI627" s="179"/>
      <c r="AJ627" s="179"/>
      <c r="AK627" s="179"/>
      <c r="AL627" s="179"/>
      <c r="AM627" s="179"/>
      <c r="AN627" s="179"/>
      <c r="AO627" s="179"/>
      <c r="AP627" s="179"/>
      <c r="AQ627" s="467"/>
      <c r="AR627" s="179"/>
      <c r="AS627" s="467"/>
      <c r="AT627" s="467"/>
      <c r="AU627" s="467"/>
      <c r="AW627" s="467"/>
    </row>
    <row r="628" spans="1:49" s="347" customFormat="1" x14ac:dyDescent="0.3">
      <c r="A628" s="438">
        <v>41885</v>
      </c>
      <c r="B628" s="932" t="s">
        <v>6934</v>
      </c>
      <c r="C628" s="933" t="s">
        <v>11</v>
      </c>
      <c r="D628" s="350">
        <v>450</v>
      </c>
      <c r="E628" s="347" t="s">
        <v>66</v>
      </c>
      <c r="F628" s="439">
        <v>45550</v>
      </c>
      <c r="G628" s="347" t="s">
        <v>6931</v>
      </c>
      <c r="H628" s="352" t="s">
        <v>292</v>
      </c>
      <c r="I628" s="353" t="s">
        <v>4066</v>
      </c>
      <c r="J628" s="354" t="s">
        <v>157</v>
      </c>
      <c r="K628" s="355">
        <v>-15.5</v>
      </c>
      <c r="L628" s="354"/>
      <c r="M628" s="355"/>
      <c r="N628" s="354" t="s">
        <v>1437</v>
      </c>
      <c r="O628" s="355">
        <v>3.11</v>
      </c>
      <c r="P628" s="440" t="s">
        <v>2958</v>
      </c>
      <c r="Q628" s="441"/>
      <c r="R628" s="352">
        <v>1</v>
      </c>
      <c r="S628" s="184" t="s">
        <v>6942</v>
      </c>
      <c r="T628" s="138">
        <f t="shared" si="96"/>
        <v>9</v>
      </c>
      <c r="U628" s="139"/>
      <c r="V628" s="715">
        <f t="shared" si="97"/>
        <v>9</v>
      </c>
      <c r="W628" s="138"/>
      <c r="X628" s="138"/>
      <c r="Y628" s="141"/>
      <c r="Z628" s="226"/>
      <c r="AA628" s="179"/>
      <c r="AB628" s="179"/>
      <c r="AC628" s="179"/>
      <c r="AD628" s="179"/>
      <c r="AE628" s="179"/>
      <c r="AF628" s="179"/>
      <c r="AG628" s="179"/>
      <c r="AH628" s="179"/>
      <c r="AI628" s="179"/>
      <c r="AJ628" s="179"/>
      <c r="AK628" s="179"/>
      <c r="AL628" s="179"/>
      <c r="AM628" s="179"/>
      <c r="AN628" s="179"/>
      <c r="AO628" s="179"/>
      <c r="AP628" s="179"/>
      <c r="AQ628" s="467"/>
      <c r="AR628" s="179"/>
      <c r="AS628" s="467"/>
      <c r="AT628" s="467"/>
      <c r="AU628" s="467"/>
      <c r="AW628" s="467"/>
    </row>
    <row r="629" spans="1:49" s="347" customFormat="1" x14ac:dyDescent="0.3">
      <c r="A629" s="438">
        <v>41885</v>
      </c>
      <c r="B629" s="932" t="s">
        <v>6935</v>
      </c>
      <c r="C629" s="933" t="s">
        <v>11</v>
      </c>
      <c r="D629" s="350">
        <v>350</v>
      </c>
      <c r="E629" s="347" t="s">
        <v>117</v>
      </c>
      <c r="F629" s="439">
        <v>52855</v>
      </c>
      <c r="G629" s="347" t="s">
        <v>6931</v>
      </c>
      <c r="H629" s="352" t="s">
        <v>446</v>
      </c>
      <c r="I629" s="353" t="s">
        <v>6923</v>
      </c>
      <c r="J629" s="354" t="s">
        <v>6047</v>
      </c>
      <c r="K629" s="355">
        <v>-15.5</v>
      </c>
      <c r="L629" s="354"/>
      <c r="M629" s="355"/>
      <c r="N629" s="354" t="s">
        <v>3808</v>
      </c>
      <c r="O629" s="355">
        <v>2.86</v>
      </c>
      <c r="P629" s="440" t="s">
        <v>1937</v>
      </c>
      <c r="Q629" s="441"/>
      <c r="R629" s="352">
        <v>0</v>
      </c>
      <c r="S629" s="184" t="s">
        <v>6941</v>
      </c>
      <c r="T629" s="138">
        <f t="shared" si="96"/>
        <v>9</v>
      </c>
      <c r="U629" s="139"/>
      <c r="V629" s="715">
        <f t="shared" si="97"/>
        <v>9</v>
      </c>
      <c r="W629" s="138"/>
      <c r="X629" s="138"/>
      <c r="Y629" s="141"/>
      <c r="Z629" s="226"/>
      <c r="AA629" s="179"/>
      <c r="AB629" s="179"/>
      <c r="AC629" s="179"/>
      <c r="AD629" s="179"/>
      <c r="AE629" s="179"/>
      <c r="AF629" s="179"/>
      <c r="AG629" s="179"/>
      <c r="AH629" s="179"/>
      <c r="AI629" s="179"/>
      <c r="AJ629" s="179"/>
      <c r="AK629" s="179"/>
      <c r="AL629" s="179"/>
      <c r="AM629" s="179"/>
      <c r="AN629" s="179"/>
      <c r="AO629" s="179"/>
      <c r="AP629" s="179"/>
      <c r="AQ629" s="467"/>
      <c r="AR629" s="179"/>
      <c r="AS629" s="467"/>
      <c r="AT629" s="467"/>
      <c r="AU629" s="467"/>
      <c r="AW629" s="467"/>
    </row>
    <row r="630" spans="1:49" s="347" customFormat="1" x14ac:dyDescent="0.3">
      <c r="A630" s="438">
        <v>41885</v>
      </c>
      <c r="B630" s="932" t="s">
        <v>6936</v>
      </c>
      <c r="C630" s="933" t="s">
        <v>208</v>
      </c>
      <c r="D630" s="350">
        <v>250</v>
      </c>
      <c r="E630" s="347" t="s">
        <v>66</v>
      </c>
      <c r="F630" s="439">
        <v>45550</v>
      </c>
      <c r="G630" s="347" t="s">
        <v>950</v>
      </c>
      <c r="H630" s="352" t="s">
        <v>579</v>
      </c>
      <c r="I630" s="353" t="s">
        <v>1398</v>
      </c>
      <c r="J630" s="354" t="s">
        <v>947</v>
      </c>
      <c r="K630" s="355">
        <v>-17</v>
      </c>
      <c r="L630" s="354"/>
      <c r="M630" s="355"/>
      <c r="N630" s="354" t="s">
        <v>504</v>
      </c>
      <c r="O630" s="355">
        <v>2.8</v>
      </c>
      <c r="P630" s="440" t="s">
        <v>4117</v>
      </c>
      <c r="Q630" s="441"/>
      <c r="R630" s="352">
        <v>-5</v>
      </c>
      <c r="S630" s="184" t="s">
        <v>6953</v>
      </c>
      <c r="T630" s="138">
        <f t="shared" si="96"/>
        <v>9</v>
      </c>
      <c r="U630" s="139"/>
      <c r="V630" s="715">
        <f t="shared" si="97"/>
        <v>9</v>
      </c>
      <c r="W630" s="138"/>
      <c r="X630" s="138"/>
      <c r="Y630" s="141"/>
      <c r="Z630" s="226"/>
      <c r="AA630" s="179"/>
      <c r="AB630" s="179"/>
      <c r="AC630" s="179"/>
      <c r="AD630" s="179"/>
      <c r="AE630" s="179"/>
      <c r="AF630" s="179"/>
      <c r="AG630" s="179"/>
      <c r="AH630" s="179"/>
      <c r="AI630" s="179"/>
      <c r="AJ630" s="179"/>
      <c r="AK630" s="179"/>
      <c r="AL630" s="179"/>
      <c r="AM630" s="179"/>
      <c r="AN630" s="179"/>
      <c r="AO630" s="179"/>
      <c r="AP630" s="179"/>
      <c r="AQ630" s="467"/>
      <c r="AR630" s="179"/>
      <c r="AS630" s="467"/>
      <c r="AT630" s="467"/>
      <c r="AU630" s="467"/>
      <c r="AW630" s="467"/>
    </row>
    <row r="631" spans="1:49" s="347" customFormat="1" x14ac:dyDescent="0.3">
      <c r="A631" s="438">
        <v>41885</v>
      </c>
      <c r="B631" s="932" t="s">
        <v>4076</v>
      </c>
      <c r="C631" s="933" t="s">
        <v>73</v>
      </c>
      <c r="D631" s="350">
        <v>250</v>
      </c>
      <c r="E631" s="347" t="s">
        <v>5302</v>
      </c>
      <c r="F631" s="439">
        <v>43528</v>
      </c>
      <c r="G631" s="347" t="s">
        <v>6937</v>
      </c>
      <c r="H631" s="352" t="s">
        <v>139</v>
      </c>
      <c r="I631" s="353" t="s">
        <v>5193</v>
      </c>
      <c r="J631" s="354" t="s">
        <v>4051</v>
      </c>
      <c r="K631" s="355">
        <v>-2.5</v>
      </c>
      <c r="L631" s="354"/>
      <c r="M631" s="355"/>
      <c r="N631" s="354" t="s">
        <v>407</v>
      </c>
      <c r="O631" s="355">
        <v>1.2</v>
      </c>
      <c r="P631" s="440" t="s">
        <v>1917</v>
      </c>
      <c r="Q631" s="441"/>
      <c r="R631" s="352">
        <v>13</v>
      </c>
      <c r="S631" s="184" t="s">
        <v>4151</v>
      </c>
      <c r="T631" s="138">
        <f t="shared" si="96"/>
        <v>9</v>
      </c>
      <c r="U631" s="139"/>
      <c r="V631" s="715">
        <f t="shared" si="97"/>
        <v>9</v>
      </c>
      <c r="W631" s="138"/>
      <c r="X631" s="138"/>
      <c r="Y631" s="141"/>
      <c r="Z631" s="226"/>
      <c r="AA631" s="179"/>
      <c r="AB631" s="179"/>
      <c r="AC631" s="179"/>
      <c r="AD631" s="179"/>
      <c r="AE631" s="179"/>
      <c r="AF631" s="179"/>
      <c r="AG631" s="179"/>
      <c r="AH631" s="179"/>
      <c r="AI631" s="179"/>
      <c r="AJ631" s="381"/>
      <c r="AK631" s="179"/>
      <c r="AL631" s="179"/>
      <c r="AM631" s="179"/>
      <c r="AN631" s="179"/>
      <c r="AO631" s="179"/>
      <c r="AP631" s="179"/>
      <c r="AQ631" s="467"/>
      <c r="AR631" s="179"/>
      <c r="AS631" s="467"/>
      <c r="AT631" s="467"/>
      <c r="AU631" s="467"/>
      <c r="AW631" s="467"/>
    </row>
    <row r="632" spans="1:49" s="347" customFormat="1" x14ac:dyDescent="0.3">
      <c r="A632" s="438">
        <v>41884</v>
      </c>
      <c r="B632" s="932" t="s">
        <v>6833</v>
      </c>
      <c r="C632" s="933" t="s">
        <v>73</v>
      </c>
      <c r="D632" s="350">
        <v>750</v>
      </c>
      <c r="E632" s="347" t="s">
        <v>746</v>
      </c>
      <c r="F632" s="439">
        <v>43901</v>
      </c>
      <c r="G632" s="347" t="s">
        <v>6834</v>
      </c>
      <c r="H632" s="352" t="s">
        <v>220</v>
      </c>
      <c r="I632" s="353" t="s">
        <v>6835</v>
      </c>
      <c r="J632" s="354" t="s">
        <v>6836</v>
      </c>
      <c r="K632" s="355">
        <v>-12.5</v>
      </c>
      <c r="L632" s="354"/>
      <c r="M632" s="355"/>
      <c r="N632" s="354" t="s">
        <v>3840</v>
      </c>
      <c r="O632" s="355">
        <v>2.67</v>
      </c>
      <c r="P632" s="440"/>
      <c r="Q632" s="441" t="s">
        <v>5644</v>
      </c>
      <c r="R632" s="352">
        <v>-5.5</v>
      </c>
      <c r="S632" s="184" t="s">
        <v>6889</v>
      </c>
      <c r="T632" s="138">
        <f t="shared" si="96"/>
        <v>9</v>
      </c>
      <c r="U632" s="139"/>
      <c r="V632" s="715">
        <f t="shared" si="97"/>
        <v>9</v>
      </c>
      <c r="W632" s="138"/>
      <c r="X632" s="138"/>
      <c r="Y632" s="141"/>
      <c r="Z632" s="226"/>
      <c r="AA632" s="179"/>
      <c r="AB632" s="179"/>
      <c r="AC632" s="179"/>
      <c r="AD632" s="179"/>
      <c r="AE632" s="179"/>
      <c r="AF632" s="179"/>
      <c r="AG632" s="179"/>
      <c r="AH632" s="179"/>
      <c r="AI632" s="179"/>
      <c r="AJ632" s="381"/>
      <c r="AK632" s="179"/>
      <c r="AL632" s="179"/>
      <c r="AM632" s="179"/>
      <c r="AN632" s="179"/>
      <c r="AO632" s="179"/>
      <c r="AP632" s="179"/>
      <c r="AQ632" s="467"/>
      <c r="AR632" s="179"/>
      <c r="AS632" s="467"/>
      <c r="AT632" s="467"/>
      <c r="AU632" s="467"/>
      <c r="AW632" s="467"/>
    </row>
    <row r="633" spans="1:49" s="347" customFormat="1" x14ac:dyDescent="0.3">
      <c r="A633" s="438">
        <v>41884</v>
      </c>
      <c r="B633" s="932" t="s">
        <v>6837</v>
      </c>
      <c r="C633" s="933" t="s">
        <v>288</v>
      </c>
      <c r="D633" s="350">
        <v>300</v>
      </c>
      <c r="E633" s="347" t="s">
        <v>12</v>
      </c>
      <c r="F633" s="439">
        <v>42986</v>
      </c>
      <c r="G633" s="347" t="s">
        <v>6838</v>
      </c>
      <c r="H633" s="352" t="s">
        <v>2299</v>
      </c>
      <c r="I633" s="353" t="s">
        <v>2299</v>
      </c>
      <c r="J633" s="354" t="s">
        <v>4916</v>
      </c>
      <c r="K633" s="355">
        <v>-12</v>
      </c>
      <c r="L633" s="354"/>
      <c r="M633" s="355"/>
      <c r="N633" s="354" t="s">
        <v>105</v>
      </c>
      <c r="O633" s="355">
        <v>2.67</v>
      </c>
      <c r="P633" s="440" t="s">
        <v>2288</v>
      </c>
      <c r="Q633" s="441"/>
      <c r="R633" s="352">
        <v>-2</v>
      </c>
      <c r="S633" s="184" t="s">
        <v>6888</v>
      </c>
      <c r="T633" s="138">
        <f t="shared" si="96"/>
        <v>9</v>
      </c>
      <c r="U633" s="139"/>
      <c r="V633" s="715">
        <f t="shared" si="97"/>
        <v>9</v>
      </c>
      <c r="W633" s="138"/>
      <c r="X633" s="138"/>
      <c r="Y633" s="141"/>
      <c r="Z633" s="226"/>
      <c r="AA633" s="179"/>
      <c r="AB633" s="179"/>
      <c r="AC633" s="179"/>
      <c r="AD633" s="179"/>
      <c r="AE633" s="179"/>
      <c r="AF633" s="179"/>
      <c r="AG633" s="179"/>
      <c r="AH633" s="179"/>
      <c r="AI633" s="179"/>
      <c r="AJ633" s="179"/>
      <c r="AK633" s="179"/>
      <c r="AL633" s="179"/>
      <c r="AM633" s="179"/>
      <c r="AN633" s="179"/>
      <c r="AO633" s="179"/>
      <c r="AP633" s="179"/>
      <c r="AQ633" s="467"/>
      <c r="AR633" s="179"/>
      <c r="AS633" s="467"/>
      <c r="AT633" s="467"/>
      <c r="AU633" s="467"/>
      <c r="AW633" s="467"/>
    </row>
    <row r="634" spans="1:49" s="347" customFormat="1" x14ac:dyDescent="0.3">
      <c r="A634" s="438">
        <v>41884</v>
      </c>
      <c r="B634" s="932" t="s">
        <v>6839</v>
      </c>
      <c r="C634" s="933" t="s">
        <v>288</v>
      </c>
      <c r="D634" s="350">
        <v>1200</v>
      </c>
      <c r="E634" s="347" t="s">
        <v>12</v>
      </c>
      <c r="F634" s="439">
        <v>42986</v>
      </c>
      <c r="G634" s="347" t="s">
        <v>6838</v>
      </c>
      <c r="H634" s="352" t="s">
        <v>1432</v>
      </c>
      <c r="I634" s="353" t="s">
        <v>410</v>
      </c>
      <c r="J634" s="354" t="s">
        <v>3763</v>
      </c>
      <c r="K634" s="355">
        <v>-12</v>
      </c>
      <c r="L634" s="354"/>
      <c r="M634" s="355"/>
      <c r="N634" s="354" t="s">
        <v>254</v>
      </c>
      <c r="O634" s="355">
        <v>2.25</v>
      </c>
      <c r="P634" s="440" t="s">
        <v>2288</v>
      </c>
      <c r="Q634" s="441"/>
      <c r="R634" s="352">
        <v>-2</v>
      </c>
      <c r="S634" s="184" t="s">
        <v>6885</v>
      </c>
      <c r="T634" s="138">
        <f t="shared" si="96"/>
        <v>9</v>
      </c>
      <c r="U634" s="139"/>
      <c r="V634" s="715">
        <f t="shared" si="97"/>
        <v>9</v>
      </c>
      <c r="W634" s="138"/>
      <c r="X634" s="138"/>
      <c r="Y634" s="141"/>
      <c r="Z634" s="226"/>
      <c r="AA634" s="179"/>
      <c r="AB634" s="179"/>
      <c r="AC634" s="179"/>
      <c r="AD634" s="179"/>
      <c r="AE634" s="179"/>
      <c r="AF634" s="179"/>
      <c r="AG634" s="179"/>
      <c r="AH634" s="179"/>
      <c r="AI634" s="179"/>
      <c r="AJ634" s="179"/>
      <c r="AK634" s="179"/>
      <c r="AL634" s="179"/>
      <c r="AM634" s="179"/>
      <c r="AN634" s="179"/>
      <c r="AO634" s="179"/>
      <c r="AP634" s="179"/>
      <c r="AQ634" s="467"/>
      <c r="AR634" s="179"/>
      <c r="AS634" s="467"/>
      <c r="AT634" s="467"/>
      <c r="AU634" s="467"/>
      <c r="AW634" s="467"/>
    </row>
    <row r="635" spans="1:49" s="347" customFormat="1" x14ac:dyDescent="0.3">
      <c r="A635" s="438">
        <v>41884</v>
      </c>
      <c r="B635" s="932" t="s">
        <v>6840</v>
      </c>
      <c r="C635" s="933" t="s">
        <v>288</v>
      </c>
      <c r="D635" s="350">
        <v>1250</v>
      </c>
      <c r="E635" s="347" t="s">
        <v>37</v>
      </c>
      <c r="F635" s="439">
        <v>43716</v>
      </c>
      <c r="G635" s="347" t="s">
        <v>6838</v>
      </c>
      <c r="H635" s="352" t="s">
        <v>189</v>
      </c>
      <c r="I635" s="353" t="s">
        <v>4088</v>
      </c>
      <c r="J635" s="354" t="s">
        <v>4261</v>
      </c>
      <c r="K635" s="355">
        <v>-12</v>
      </c>
      <c r="L635" s="354"/>
      <c r="M635" s="355"/>
      <c r="N635" s="354" t="s">
        <v>1344</v>
      </c>
      <c r="O635" s="355">
        <v>3.6</v>
      </c>
      <c r="P635" s="440" t="s">
        <v>1890</v>
      </c>
      <c r="Q635" s="441"/>
      <c r="R635" s="352">
        <v>5</v>
      </c>
      <c r="S635" s="184" t="s">
        <v>6899</v>
      </c>
      <c r="T635" s="138">
        <f t="shared" si="96"/>
        <v>9</v>
      </c>
      <c r="U635" s="139"/>
      <c r="V635" s="715">
        <f t="shared" si="97"/>
        <v>9</v>
      </c>
      <c r="W635" s="138"/>
      <c r="X635" s="138"/>
      <c r="Y635" s="141"/>
      <c r="Z635" s="226"/>
      <c r="AA635" s="179"/>
      <c r="AB635" s="179"/>
      <c r="AC635" s="179"/>
      <c r="AD635" s="179"/>
      <c r="AE635" s="179"/>
      <c r="AF635" s="179"/>
      <c r="AG635" s="179"/>
      <c r="AH635" s="179"/>
      <c r="AI635" s="179"/>
      <c r="AJ635" s="179"/>
      <c r="AK635" s="179"/>
      <c r="AL635" s="179"/>
      <c r="AM635" s="179"/>
      <c r="AN635" s="179"/>
      <c r="AO635" s="179"/>
      <c r="AP635" s="179"/>
      <c r="AQ635" s="467"/>
      <c r="AR635" s="179"/>
      <c r="AS635" s="467"/>
      <c r="AT635" s="467"/>
      <c r="AU635" s="467"/>
      <c r="AW635" s="467"/>
    </row>
    <row r="636" spans="1:49" s="347" customFormat="1" x14ac:dyDescent="0.3">
      <c r="A636" s="438">
        <v>41884</v>
      </c>
      <c r="B636" s="932" t="s">
        <v>6841</v>
      </c>
      <c r="C636" s="933" t="s">
        <v>288</v>
      </c>
      <c r="D636" s="350">
        <v>750</v>
      </c>
      <c r="E636" s="347" t="s">
        <v>224</v>
      </c>
      <c r="F636" s="439">
        <v>44447</v>
      </c>
      <c r="G636" s="347" t="s">
        <v>6838</v>
      </c>
      <c r="H636" s="352" t="s">
        <v>631</v>
      </c>
      <c r="I636" s="353" t="s">
        <v>3810</v>
      </c>
      <c r="J636" s="354" t="s">
        <v>3811</v>
      </c>
      <c r="K636" s="355">
        <v>-12</v>
      </c>
      <c r="L636" s="354"/>
      <c r="M636" s="355"/>
      <c r="N636" s="354" t="s">
        <v>934</v>
      </c>
      <c r="O636" s="355">
        <v>4.4000000000000004</v>
      </c>
      <c r="P636" s="440" t="s">
        <v>1890</v>
      </c>
      <c r="Q636" s="441"/>
      <c r="R636" s="352">
        <v>5</v>
      </c>
      <c r="S636" s="184" t="s">
        <v>6886</v>
      </c>
      <c r="T636" s="138">
        <f t="shared" si="96"/>
        <v>9</v>
      </c>
      <c r="U636" s="139"/>
      <c r="V636" s="715">
        <f t="shared" si="97"/>
        <v>9</v>
      </c>
      <c r="W636" s="138"/>
      <c r="X636" s="138"/>
      <c r="Y636" s="141"/>
      <c r="Z636" s="226"/>
      <c r="AA636" s="179"/>
      <c r="AB636" s="179"/>
      <c r="AC636" s="179"/>
      <c r="AD636" s="179"/>
      <c r="AE636" s="179"/>
      <c r="AF636" s="179"/>
      <c r="AG636" s="179"/>
      <c r="AH636" s="179"/>
      <c r="AI636" s="179"/>
      <c r="AJ636" s="179"/>
      <c r="AK636" s="179"/>
      <c r="AL636" s="179"/>
      <c r="AM636" s="179"/>
      <c r="AN636" s="179"/>
      <c r="AO636" s="179"/>
      <c r="AP636" s="179"/>
      <c r="AQ636" s="467"/>
      <c r="AR636" s="179"/>
      <c r="AS636" s="467"/>
      <c r="AT636" s="467"/>
      <c r="AU636" s="467"/>
      <c r="AW636" s="467"/>
    </row>
    <row r="637" spans="1:49" s="347" customFormat="1" x14ac:dyDescent="0.3">
      <c r="A637" s="438">
        <v>41884</v>
      </c>
      <c r="B637" s="932" t="s">
        <v>6842</v>
      </c>
      <c r="C637" s="933" t="s">
        <v>288</v>
      </c>
      <c r="D637" s="350">
        <v>1000</v>
      </c>
      <c r="E637" s="347" t="s">
        <v>201</v>
      </c>
      <c r="F637" s="439">
        <v>45543</v>
      </c>
      <c r="G637" s="347" t="s">
        <v>6838</v>
      </c>
      <c r="H637" s="352" t="s">
        <v>151</v>
      </c>
      <c r="I637" s="353" t="s">
        <v>475</v>
      </c>
      <c r="J637" s="354" t="s">
        <v>476</v>
      </c>
      <c r="K637" s="355">
        <v>-12</v>
      </c>
      <c r="L637" s="354"/>
      <c r="M637" s="355"/>
      <c r="N637" s="354" t="s">
        <v>92</v>
      </c>
      <c r="O637" s="355">
        <v>3.5</v>
      </c>
      <c r="P637" s="440" t="s">
        <v>1890</v>
      </c>
      <c r="Q637" s="441"/>
      <c r="R637" s="352">
        <v>5</v>
      </c>
      <c r="S637" s="184" t="s">
        <v>6887</v>
      </c>
      <c r="T637" s="138">
        <f t="shared" si="96"/>
        <v>9</v>
      </c>
      <c r="U637" s="139"/>
      <c r="V637" s="715">
        <f t="shared" si="97"/>
        <v>9</v>
      </c>
      <c r="W637" s="138"/>
      <c r="X637" s="138"/>
      <c r="Y637" s="141"/>
      <c r="Z637" s="226"/>
      <c r="AA637" s="179"/>
      <c r="AB637" s="179"/>
      <c r="AC637" s="179"/>
      <c r="AD637" s="179"/>
      <c r="AE637" s="179"/>
      <c r="AF637" s="179"/>
      <c r="AG637" s="179"/>
      <c r="AH637" s="179"/>
      <c r="AI637" s="179"/>
      <c r="AJ637" s="179"/>
      <c r="AK637" s="179"/>
      <c r="AL637" s="179"/>
      <c r="AM637" s="179"/>
      <c r="AN637" s="179"/>
      <c r="AO637" s="179"/>
      <c r="AP637" s="179"/>
      <c r="AQ637" s="467"/>
      <c r="AR637" s="179"/>
      <c r="AS637" s="467"/>
      <c r="AT637" s="467"/>
      <c r="AU637" s="467"/>
      <c r="AW637" s="467"/>
    </row>
    <row r="638" spans="1:49" s="347" customFormat="1" x14ac:dyDescent="0.3">
      <c r="A638" s="438">
        <v>41884</v>
      </c>
      <c r="B638" s="932" t="s">
        <v>6843</v>
      </c>
      <c r="C638" s="933" t="s">
        <v>4216</v>
      </c>
      <c r="D638" s="350">
        <v>500</v>
      </c>
      <c r="E638" s="347" t="s">
        <v>506</v>
      </c>
      <c r="F638" s="439">
        <v>52871</v>
      </c>
      <c r="G638" s="347" t="s">
        <v>6844</v>
      </c>
      <c r="H638" s="352" t="s">
        <v>151</v>
      </c>
      <c r="I638" s="353" t="s">
        <v>951</v>
      </c>
      <c r="J638" s="354" t="s">
        <v>642</v>
      </c>
      <c r="K638" s="355">
        <v>-10</v>
      </c>
      <c r="L638" s="354"/>
      <c r="M638" s="355"/>
      <c r="N638" s="354" t="s">
        <v>1437</v>
      </c>
      <c r="O638" s="355">
        <v>2.8</v>
      </c>
      <c r="P638" s="440" t="s">
        <v>1994</v>
      </c>
      <c r="Q638" s="441"/>
      <c r="R638" s="352">
        <v>2</v>
      </c>
      <c r="S638" s="184" t="s">
        <v>6890</v>
      </c>
      <c r="T638" s="138">
        <f t="shared" si="96"/>
        <v>9</v>
      </c>
      <c r="U638" s="139"/>
      <c r="V638" s="715">
        <f t="shared" si="97"/>
        <v>9</v>
      </c>
      <c r="W638" s="138"/>
      <c r="X638" s="138"/>
      <c r="Y638" s="141"/>
      <c r="Z638" s="226"/>
      <c r="AA638" s="179"/>
      <c r="AB638" s="179"/>
      <c r="AC638" s="179"/>
      <c r="AD638" s="179"/>
      <c r="AE638" s="179"/>
      <c r="AF638" s="179"/>
      <c r="AG638" s="179"/>
      <c r="AH638" s="179"/>
      <c r="AI638" s="179"/>
      <c r="AJ638" s="179"/>
      <c r="AK638" s="179"/>
      <c r="AL638" s="179"/>
      <c r="AM638" s="179"/>
      <c r="AN638" s="179"/>
      <c r="AO638" s="179"/>
      <c r="AP638" s="179"/>
      <c r="AQ638" s="467"/>
      <c r="AR638" s="179"/>
      <c r="AS638" s="467"/>
      <c r="AT638" s="467"/>
      <c r="AU638" s="467"/>
      <c r="AW638" s="467"/>
    </row>
    <row r="639" spans="1:49" s="347" customFormat="1" x14ac:dyDescent="0.3">
      <c r="A639" s="438">
        <v>41884</v>
      </c>
      <c r="B639" s="932" t="s">
        <v>6845</v>
      </c>
      <c r="C639" s="933" t="s">
        <v>11</v>
      </c>
      <c r="D639" s="350">
        <v>850</v>
      </c>
      <c r="E639" s="347" t="s">
        <v>224</v>
      </c>
      <c r="F639" s="439">
        <v>44470</v>
      </c>
      <c r="G639" s="347" t="s">
        <v>6846</v>
      </c>
      <c r="H639" s="352" t="s">
        <v>4667</v>
      </c>
      <c r="I639" s="353" t="s">
        <v>1253</v>
      </c>
      <c r="J639" s="354" t="s">
        <v>221</v>
      </c>
      <c r="K639" s="355">
        <v>-12.5</v>
      </c>
      <c r="L639" s="354"/>
      <c r="M639" s="355"/>
      <c r="N639" s="354" t="s">
        <v>763</v>
      </c>
      <c r="O639" s="355">
        <v>2.2400000000000002</v>
      </c>
      <c r="P639" s="440" t="s">
        <v>3804</v>
      </c>
      <c r="Q639" s="441"/>
      <c r="R639" s="352">
        <v>0</v>
      </c>
      <c r="S639" s="184" t="s">
        <v>6891</v>
      </c>
      <c r="T639" s="138">
        <f t="shared" si="96"/>
        <v>9</v>
      </c>
      <c r="U639" s="139"/>
      <c r="V639" s="715">
        <f t="shared" si="97"/>
        <v>9</v>
      </c>
      <c r="W639" s="138"/>
      <c r="X639" s="138"/>
      <c r="Y639" s="141"/>
      <c r="Z639" s="226"/>
      <c r="AA639" s="179"/>
      <c r="AB639" s="179"/>
      <c r="AC639" s="179"/>
      <c r="AD639" s="179"/>
      <c r="AE639" s="179"/>
      <c r="AF639" s="179"/>
      <c r="AG639" s="179"/>
      <c r="AH639" s="179"/>
      <c r="AI639" s="179"/>
      <c r="AJ639" s="179"/>
      <c r="AK639" s="179"/>
      <c r="AL639" s="179"/>
      <c r="AM639" s="179"/>
      <c r="AN639" s="179"/>
      <c r="AO639" s="179"/>
      <c r="AP639" s="179"/>
      <c r="AQ639" s="467"/>
      <c r="AR639" s="179"/>
      <c r="AS639" s="467"/>
      <c r="AT639" s="467"/>
      <c r="AU639" s="467"/>
      <c r="AW639" s="467"/>
    </row>
    <row r="640" spans="1:49" s="506" customFormat="1" x14ac:dyDescent="0.3">
      <c r="A640" s="505">
        <v>41884</v>
      </c>
      <c r="B640" s="937" t="s">
        <v>5043</v>
      </c>
      <c r="C640" s="938" t="s">
        <v>100</v>
      </c>
      <c r="D640" s="507">
        <v>450</v>
      </c>
      <c r="E640" s="506" t="s">
        <v>12</v>
      </c>
      <c r="F640" s="508">
        <v>42986</v>
      </c>
      <c r="G640" s="506" t="s">
        <v>3765</v>
      </c>
      <c r="H640" s="509" t="s">
        <v>2299</v>
      </c>
      <c r="I640" s="510" t="s">
        <v>2299</v>
      </c>
      <c r="J640" s="511" t="s">
        <v>5956</v>
      </c>
      <c r="K640" s="512">
        <v>-10.5</v>
      </c>
      <c r="L640" s="511"/>
      <c r="M640" s="512"/>
      <c r="N640" s="511" t="s">
        <v>411</v>
      </c>
      <c r="O640" s="512">
        <v>1.33</v>
      </c>
      <c r="P640" s="513" t="s">
        <v>1890</v>
      </c>
      <c r="Q640" s="514"/>
      <c r="R640" s="509">
        <v>5</v>
      </c>
      <c r="S640" s="412" t="s">
        <v>6880</v>
      </c>
      <c r="T640" s="413">
        <f t="shared" si="96"/>
        <v>9</v>
      </c>
      <c r="U640" s="414"/>
      <c r="V640" s="715">
        <f t="shared" si="97"/>
        <v>9</v>
      </c>
      <c r="W640" s="413"/>
      <c r="X640" s="413"/>
      <c r="Y640" s="413"/>
      <c r="Z640" s="415"/>
      <c r="AA640" s="416"/>
      <c r="AB640" s="416"/>
      <c r="AC640" s="416"/>
      <c r="AD640" s="416"/>
      <c r="AE640" s="416"/>
      <c r="AF640" s="416"/>
      <c r="AG640" s="416"/>
      <c r="AH640" s="416"/>
      <c r="AI640" s="416"/>
      <c r="AJ640" s="416"/>
      <c r="AK640" s="416"/>
      <c r="AL640" s="416"/>
      <c r="AM640" s="416"/>
      <c r="AN640" s="416"/>
      <c r="AO640" s="416"/>
      <c r="AP640" s="179"/>
      <c r="AQ640" s="515"/>
      <c r="AR640" s="416"/>
      <c r="AS640" s="515"/>
      <c r="AT640" s="515"/>
      <c r="AU640" s="515"/>
      <c r="AW640" s="467"/>
    </row>
    <row r="641" spans="1:49" s="506" customFormat="1" x14ac:dyDescent="0.3">
      <c r="A641" s="505">
        <v>41884</v>
      </c>
      <c r="B641" s="937" t="s">
        <v>6847</v>
      </c>
      <c r="C641" s="938" t="s">
        <v>100</v>
      </c>
      <c r="D641" s="507">
        <v>1650</v>
      </c>
      <c r="E641" s="506" t="s">
        <v>12</v>
      </c>
      <c r="F641" s="508">
        <v>42986</v>
      </c>
      <c r="G641" s="506" t="s">
        <v>3765</v>
      </c>
      <c r="H641" s="509" t="s">
        <v>3179</v>
      </c>
      <c r="I641" s="510" t="s">
        <v>4808</v>
      </c>
      <c r="J641" s="511" t="s">
        <v>6848</v>
      </c>
      <c r="K641" s="512">
        <v>-10.5</v>
      </c>
      <c r="L641" s="511"/>
      <c r="M641" s="512"/>
      <c r="N641" s="511" t="s">
        <v>551</v>
      </c>
      <c r="O641" s="512">
        <v>1.52</v>
      </c>
      <c r="P641" s="513" t="s">
        <v>1890</v>
      </c>
      <c r="Q641" s="514"/>
      <c r="R641" s="509">
        <v>5</v>
      </c>
      <c r="S641" s="412" t="s">
        <v>6879</v>
      </c>
      <c r="T641" s="413">
        <f t="shared" si="96"/>
        <v>9</v>
      </c>
      <c r="U641" s="414"/>
      <c r="V641" s="715">
        <f t="shared" si="97"/>
        <v>9</v>
      </c>
      <c r="W641" s="413"/>
      <c r="X641" s="413"/>
      <c r="Y641" s="413"/>
      <c r="Z641" s="415"/>
      <c r="AA641" s="416"/>
      <c r="AB641" s="416"/>
      <c r="AC641" s="416"/>
      <c r="AD641" s="416"/>
      <c r="AE641" s="416"/>
      <c r="AF641" s="416"/>
      <c r="AG641" s="416"/>
      <c r="AH641" s="416"/>
      <c r="AI641" s="416"/>
      <c r="AJ641" s="416"/>
      <c r="AK641" s="416"/>
      <c r="AL641" s="416"/>
      <c r="AM641" s="416"/>
      <c r="AN641" s="416"/>
      <c r="AO641" s="416"/>
      <c r="AP641" s="179"/>
      <c r="AQ641" s="515"/>
      <c r="AR641" s="416"/>
      <c r="AS641" s="515"/>
      <c r="AT641" s="515"/>
      <c r="AU641" s="515"/>
      <c r="AW641" s="467"/>
    </row>
    <row r="642" spans="1:49" s="506" customFormat="1" x14ac:dyDescent="0.3">
      <c r="A642" s="505">
        <v>41884</v>
      </c>
      <c r="B642" s="937" t="s">
        <v>6849</v>
      </c>
      <c r="C642" s="938" t="s">
        <v>100</v>
      </c>
      <c r="D642" s="507">
        <v>2250</v>
      </c>
      <c r="E642" s="506" t="s">
        <v>201</v>
      </c>
      <c r="F642" s="508">
        <v>45544</v>
      </c>
      <c r="G642" s="506" t="s">
        <v>3765</v>
      </c>
      <c r="H642" s="509" t="s">
        <v>573</v>
      </c>
      <c r="I642" s="510" t="s">
        <v>5373</v>
      </c>
      <c r="J642" s="511" t="s">
        <v>4094</v>
      </c>
      <c r="K642" s="512">
        <v>-13</v>
      </c>
      <c r="L642" s="511"/>
      <c r="M642" s="512"/>
      <c r="N642" s="511" t="s">
        <v>3767</v>
      </c>
      <c r="O642" s="512">
        <v>2.44</v>
      </c>
      <c r="P642" s="513" t="s">
        <v>4180</v>
      </c>
      <c r="Q642" s="514"/>
      <c r="R642" s="509">
        <v>-1</v>
      </c>
      <c r="S642" s="412" t="s">
        <v>6881</v>
      </c>
      <c r="T642" s="413">
        <f t="shared" si="96"/>
        <v>9</v>
      </c>
      <c r="U642" s="414"/>
      <c r="V642" s="715">
        <f t="shared" si="97"/>
        <v>9</v>
      </c>
      <c r="W642" s="413"/>
      <c r="X642" s="413"/>
      <c r="Y642" s="413"/>
      <c r="Z642" s="415"/>
      <c r="AA642" s="416"/>
      <c r="AB642" s="416"/>
      <c r="AC642" s="416"/>
      <c r="AD642" s="416"/>
      <c r="AE642" s="416"/>
      <c r="AF642" s="416"/>
      <c r="AG642" s="416"/>
      <c r="AH642" s="416"/>
      <c r="AI642" s="416"/>
      <c r="AJ642" s="416"/>
      <c r="AK642" s="416"/>
      <c r="AL642" s="416"/>
      <c r="AM642" s="416"/>
      <c r="AN642" s="416"/>
      <c r="AO642" s="416"/>
      <c r="AP642" s="179"/>
      <c r="AQ642" s="515"/>
      <c r="AR642" s="416"/>
      <c r="AS642" s="515"/>
      <c r="AT642" s="515"/>
      <c r="AU642" s="515"/>
      <c r="AW642" s="467"/>
    </row>
    <row r="643" spans="1:49" s="347" customFormat="1" x14ac:dyDescent="0.3">
      <c r="A643" s="438">
        <v>41884</v>
      </c>
      <c r="B643" s="932" t="s">
        <v>6850</v>
      </c>
      <c r="C643" s="933" t="s">
        <v>100</v>
      </c>
      <c r="D643" s="350">
        <v>1000</v>
      </c>
      <c r="E643" s="347" t="s">
        <v>37</v>
      </c>
      <c r="F643" s="439">
        <v>43713</v>
      </c>
      <c r="G643" s="347" t="s">
        <v>6851</v>
      </c>
      <c r="H643" s="352" t="s">
        <v>139</v>
      </c>
      <c r="I643" s="353" t="s">
        <v>3859</v>
      </c>
      <c r="J643" s="354" t="s">
        <v>361</v>
      </c>
      <c r="K643" s="355">
        <v>-10.5</v>
      </c>
      <c r="L643" s="354"/>
      <c r="M643" s="355"/>
      <c r="N643" s="354" t="s">
        <v>3830</v>
      </c>
      <c r="O643" s="355">
        <v>2.9</v>
      </c>
      <c r="P643" s="440" t="s">
        <v>2092</v>
      </c>
      <c r="Q643" s="441"/>
      <c r="R643" s="352">
        <v>3</v>
      </c>
      <c r="S643" s="184" t="s">
        <v>6892</v>
      </c>
      <c r="T643" s="138">
        <f t="shared" si="96"/>
        <v>9</v>
      </c>
      <c r="U643" s="139"/>
      <c r="V643" s="715">
        <f t="shared" si="97"/>
        <v>9</v>
      </c>
      <c r="W643" s="138"/>
      <c r="X643" s="138"/>
      <c r="Y643" s="141"/>
      <c r="Z643" s="226"/>
      <c r="AA643" s="179"/>
      <c r="AB643" s="179"/>
      <c r="AC643" s="179"/>
      <c r="AD643" s="179"/>
      <c r="AE643" s="179"/>
      <c r="AF643" s="179"/>
      <c r="AG643" s="179"/>
      <c r="AH643" s="179"/>
      <c r="AI643" s="179"/>
      <c r="AJ643" s="179"/>
      <c r="AK643" s="179"/>
      <c r="AL643" s="179"/>
      <c r="AM643" s="179"/>
      <c r="AN643" s="179"/>
      <c r="AO643" s="179"/>
      <c r="AP643" s="179"/>
      <c r="AQ643" s="467"/>
      <c r="AR643" s="179"/>
      <c r="AS643" s="467"/>
      <c r="AT643" s="467"/>
      <c r="AU643" s="467"/>
      <c r="AW643" s="467"/>
    </row>
    <row r="644" spans="1:49" s="347" customFormat="1" x14ac:dyDescent="0.3">
      <c r="A644" s="438">
        <v>41884</v>
      </c>
      <c r="B644" s="932" t="s">
        <v>6852</v>
      </c>
      <c r="C644" s="933" t="s">
        <v>87</v>
      </c>
      <c r="D644" s="350">
        <v>400</v>
      </c>
      <c r="E644" s="347" t="s">
        <v>201</v>
      </c>
      <c r="F644" s="439">
        <v>45550</v>
      </c>
      <c r="G644" s="347" t="s">
        <v>6853</v>
      </c>
      <c r="H644" s="352" t="s">
        <v>5089</v>
      </c>
      <c r="I644" s="353" t="s">
        <v>4548</v>
      </c>
      <c r="J644" s="354" t="s">
        <v>5039</v>
      </c>
      <c r="K644" s="355">
        <v>-18</v>
      </c>
      <c r="L644" s="354"/>
      <c r="M644" s="355"/>
      <c r="N644" s="354" t="s">
        <v>3830</v>
      </c>
      <c r="O644" s="355">
        <v>7.25</v>
      </c>
      <c r="P644" s="440" t="s">
        <v>2958</v>
      </c>
      <c r="Q644" s="441" t="s">
        <v>6854</v>
      </c>
      <c r="R644" s="352">
        <v>0</v>
      </c>
      <c r="S644" s="184" t="s">
        <v>6893</v>
      </c>
      <c r="T644" s="138">
        <f t="shared" si="96"/>
        <v>9</v>
      </c>
      <c r="U644" s="139"/>
      <c r="V644" s="715">
        <f t="shared" si="97"/>
        <v>9</v>
      </c>
      <c r="W644" s="138"/>
      <c r="X644" s="138"/>
      <c r="Y644" s="141"/>
      <c r="Z644" s="226"/>
      <c r="AA644" s="179"/>
      <c r="AB644" s="179"/>
      <c r="AC644" s="179"/>
      <c r="AD644" s="179"/>
      <c r="AE644" s="179"/>
      <c r="AF644" s="179"/>
      <c r="AG644" s="179"/>
      <c r="AH644" s="179"/>
      <c r="AI644" s="179"/>
      <c r="AJ644" s="179"/>
      <c r="AK644" s="179"/>
      <c r="AL644" s="179"/>
      <c r="AM644" s="179"/>
      <c r="AN644" s="179"/>
      <c r="AO644" s="179"/>
      <c r="AP644" s="179"/>
      <c r="AQ644" s="467"/>
      <c r="AR644" s="179"/>
      <c r="AS644" s="467"/>
      <c r="AT644" s="467"/>
      <c r="AU644" s="467"/>
      <c r="AW644" s="467"/>
    </row>
    <row r="645" spans="1:49" s="506" customFormat="1" x14ac:dyDescent="0.3">
      <c r="A645" s="505">
        <v>41884</v>
      </c>
      <c r="B645" s="937" t="s">
        <v>819</v>
      </c>
      <c r="C645" s="938" t="s">
        <v>403</v>
      </c>
      <c r="D645" s="507">
        <v>750</v>
      </c>
      <c r="E645" s="506" t="s">
        <v>12</v>
      </c>
      <c r="F645" s="508">
        <v>42983</v>
      </c>
      <c r="G645" s="506" t="s">
        <v>6855</v>
      </c>
      <c r="H645" s="509" t="s">
        <v>425</v>
      </c>
      <c r="I645" s="510" t="s">
        <v>5047</v>
      </c>
      <c r="J645" s="511" t="s">
        <v>56</v>
      </c>
      <c r="K645" s="512">
        <v>-8</v>
      </c>
      <c r="L645" s="511"/>
      <c r="M645" s="512"/>
      <c r="N645" s="511" t="s">
        <v>508</v>
      </c>
      <c r="O645" s="512">
        <v>1.8</v>
      </c>
      <c r="P645" s="513" t="s">
        <v>1890</v>
      </c>
      <c r="Q645" s="514"/>
      <c r="R645" s="509">
        <v>5</v>
      </c>
      <c r="S645" s="412" t="s">
        <v>6882</v>
      </c>
      <c r="T645" s="413">
        <f t="shared" si="96"/>
        <v>9</v>
      </c>
      <c r="U645" s="414"/>
      <c r="V645" s="715">
        <f t="shared" si="97"/>
        <v>9</v>
      </c>
      <c r="W645" s="413"/>
      <c r="X645" s="413"/>
      <c r="Y645" s="413"/>
      <c r="Z645" s="415"/>
      <c r="AA645" s="416"/>
      <c r="AB645" s="416"/>
      <c r="AC645" s="416"/>
      <c r="AD645" s="416"/>
      <c r="AE645" s="416"/>
      <c r="AF645" s="416"/>
      <c r="AG645" s="416"/>
      <c r="AH645" s="416"/>
      <c r="AI645" s="416"/>
      <c r="AJ645" s="416"/>
      <c r="AK645" s="416"/>
      <c r="AL645" s="416"/>
      <c r="AM645" s="416"/>
      <c r="AN645" s="416"/>
      <c r="AO645" s="416"/>
      <c r="AP645" s="179"/>
      <c r="AQ645" s="515"/>
      <c r="AR645" s="416"/>
      <c r="AS645" s="515"/>
      <c r="AT645" s="515"/>
      <c r="AU645" s="515"/>
      <c r="AW645" s="467"/>
    </row>
    <row r="646" spans="1:49" s="506" customFormat="1" x14ac:dyDescent="0.3">
      <c r="A646" s="505">
        <v>41884</v>
      </c>
      <c r="B646" s="937" t="s">
        <v>6856</v>
      </c>
      <c r="C646" s="938" t="s">
        <v>403</v>
      </c>
      <c r="D646" s="507">
        <v>1000</v>
      </c>
      <c r="E646" s="506" t="s">
        <v>37</v>
      </c>
      <c r="F646" s="508">
        <v>43713</v>
      </c>
      <c r="G646" s="506" t="s">
        <v>6855</v>
      </c>
      <c r="H646" s="509" t="s">
        <v>1603</v>
      </c>
      <c r="I646" s="510" t="s">
        <v>1945</v>
      </c>
      <c r="J646" s="511" t="s">
        <v>305</v>
      </c>
      <c r="K646" s="512">
        <v>-7.5</v>
      </c>
      <c r="L646" s="511"/>
      <c r="M646" s="512"/>
      <c r="N646" s="511" t="s">
        <v>763</v>
      </c>
      <c r="O646" s="512">
        <v>1.9</v>
      </c>
      <c r="P646" s="513" t="s">
        <v>1933</v>
      </c>
      <c r="Q646" s="514"/>
      <c r="R646" s="509">
        <v>7</v>
      </c>
      <c r="S646" s="412" t="s">
        <v>6883</v>
      </c>
      <c r="T646" s="413">
        <f t="shared" si="96"/>
        <v>9</v>
      </c>
      <c r="U646" s="414"/>
      <c r="V646" s="715">
        <f t="shared" si="97"/>
        <v>9</v>
      </c>
      <c r="W646" s="413"/>
      <c r="X646" s="413"/>
      <c r="Y646" s="413"/>
      <c r="Z646" s="415"/>
      <c r="AA646" s="416"/>
      <c r="AB646" s="416"/>
      <c r="AC646" s="416"/>
      <c r="AD646" s="416"/>
      <c r="AE646" s="416"/>
      <c r="AF646" s="416"/>
      <c r="AG646" s="416"/>
      <c r="AH646" s="416"/>
      <c r="AI646" s="416"/>
      <c r="AJ646" s="416"/>
      <c r="AK646" s="416"/>
      <c r="AL646" s="416"/>
      <c r="AM646" s="416"/>
      <c r="AN646" s="416"/>
      <c r="AO646" s="416"/>
      <c r="AP646" s="179"/>
      <c r="AQ646" s="515"/>
      <c r="AR646" s="416"/>
      <c r="AS646" s="515"/>
      <c r="AT646" s="515"/>
      <c r="AU646" s="515"/>
      <c r="AW646" s="467"/>
    </row>
    <row r="647" spans="1:49" s="347" customFormat="1" x14ac:dyDescent="0.3">
      <c r="A647" s="438">
        <v>41884</v>
      </c>
      <c r="B647" s="932" t="s">
        <v>6857</v>
      </c>
      <c r="C647" s="933" t="s">
        <v>218</v>
      </c>
      <c r="D647" s="350">
        <v>750</v>
      </c>
      <c r="E647" s="347" t="s">
        <v>201</v>
      </c>
      <c r="F647" s="439">
        <v>45550</v>
      </c>
      <c r="G647" s="347" t="s">
        <v>6858</v>
      </c>
      <c r="H647" s="352" t="s">
        <v>579</v>
      </c>
      <c r="I647" s="353" t="s">
        <v>628</v>
      </c>
      <c r="J647" s="354" t="s">
        <v>3924</v>
      </c>
      <c r="K647" s="355">
        <v>-10</v>
      </c>
      <c r="L647" s="354"/>
      <c r="M647" s="355"/>
      <c r="N647" s="354" t="s">
        <v>3649</v>
      </c>
      <c r="O647" s="355">
        <v>4.2699999999999996</v>
      </c>
      <c r="P647" s="440" t="s">
        <v>1994</v>
      </c>
      <c r="Q647" s="441"/>
      <c r="R647" s="352">
        <v>2</v>
      </c>
      <c r="S647" s="184" t="s">
        <v>6894</v>
      </c>
      <c r="T647" s="138">
        <f t="shared" si="96"/>
        <v>9</v>
      </c>
      <c r="U647" s="139"/>
      <c r="V647" s="715">
        <f t="shared" si="97"/>
        <v>9</v>
      </c>
      <c r="W647" s="138"/>
      <c r="X647" s="138"/>
      <c r="Y647" s="141"/>
      <c r="Z647" s="226"/>
      <c r="AA647" s="179"/>
      <c r="AB647" s="179"/>
      <c r="AC647" s="179"/>
      <c r="AD647" s="179"/>
      <c r="AE647" s="179"/>
      <c r="AF647" s="179"/>
      <c r="AG647" s="179"/>
      <c r="AH647" s="179"/>
      <c r="AI647" s="179"/>
      <c r="AJ647" s="179"/>
      <c r="AK647" s="179"/>
      <c r="AL647" s="179"/>
      <c r="AM647" s="179"/>
      <c r="AN647" s="179"/>
      <c r="AO647" s="179"/>
      <c r="AP647" s="179"/>
      <c r="AQ647" s="467"/>
      <c r="AR647" s="179"/>
      <c r="AS647" s="467"/>
      <c r="AT647" s="467"/>
      <c r="AU647" s="467"/>
      <c r="AW647" s="467"/>
    </row>
    <row r="648" spans="1:49" s="347" customFormat="1" x14ac:dyDescent="0.3">
      <c r="A648" s="438">
        <v>41884</v>
      </c>
      <c r="B648" s="932" t="s">
        <v>6859</v>
      </c>
      <c r="C648" s="933" t="s">
        <v>218</v>
      </c>
      <c r="D648" s="350">
        <v>800</v>
      </c>
      <c r="E648" s="347" t="s">
        <v>6860</v>
      </c>
      <c r="F648" s="439">
        <v>52855</v>
      </c>
      <c r="G648" s="347" t="s">
        <v>6861</v>
      </c>
      <c r="H648" s="352" t="s">
        <v>333</v>
      </c>
      <c r="I648" s="353" t="s">
        <v>678</v>
      </c>
      <c r="J648" s="354" t="s">
        <v>321</v>
      </c>
      <c r="K648" s="355">
        <v>-10</v>
      </c>
      <c r="L648" s="354"/>
      <c r="M648" s="355"/>
      <c r="N648" s="354" t="s">
        <v>551</v>
      </c>
      <c r="O648" s="355">
        <v>3.125</v>
      </c>
      <c r="P648" s="440" t="s">
        <v>1994</v>
      </c>
      <c r="Q648" s="441"/>
      <c r="R648" s="352">
        <v>2</v>
      </c>
      <c r="S648" s="184" t="s">
        <v>6895</v>
      </c>
      <c r="T648" s="138">
        <f t="shared" si="96"/>
        <v>9</v>
      </c>
      <c r="U648" s="139"/>
      <c r="V648" s="715">
        <f t="shared" si="97"/>
        <v>9</v>
      </c>
      <c r="W648" s="138"/>
      <c r="X648" s="138"/>
      <c r="Y648" s="141"/>
      <c r="Z648" s="226"/>
      <c r="AA648" s="179"/>
      <c r="AB648" s="179"/>
      <c r="AC648" s="179"/>
      <c r="AD648" s="179"/>
      <c r="AE648" s="179"/>
      <c r="AF648" s="179"/>
      <c r="AG648" s="179"/>
      <c r="AH648" s="179"/>
      <c r="AI648" s="179"/>
      <c r="AJ648" s="179"/>
      <c r="AK648" s="179"/>
      <c r="AL648" s="179"/>
      <c r="AM648" s="179"/>
      <c r="AN648" s="179"/>
      <c r="AO648" s="179"/>
      <c r="AP648" s="179"/>
      <c r="AQ648" s="467"/>
      <c r="AR648" s="179"/>
      <c r="AS648" s="467"/>
      <c r="AT648" s="467"/>
      <c r="AU648" s="467"/>
      <c r="AW648" s="467"/>
    </row>
    <row r="649" spans="1:49" s="347" customFormat="1" x14ac:dyDescent="0.3">
      <c r="A649" s="438">
        <v>41884</v>
      </c>
      <c r="B649" s="932" t="s">
        <v>6862</v>
      </c>
      <c r="C649" s="933" t="s">
        <v>218</v>
      </c>
      <c r="D649" s="350">
        <v>400</v>
      </c>
      <c r="E649" s="347" t="s">
        <v>149</v>
      </c>
      <c r="F649" s="439">
        <v>56507</v>
      </c>
      <c r="G649" s="347" t="s">
        <v>6861</v>
      </c>
      <c r="H649" s="352"/>
      <c r="I649" s="353"/>
      <c r="J649" s="354" t="s">
        <v>325</v>
      </c>
      <c r="K649" s="355"/>
      <c r="L649" s="354"/>
      <c r="M649" s="355"/>
      <c r="N649" s="354" t="s">
        <v>411</v>
      </c>
      <c r="O649" s="355">
        <v>1.5</v>
      </c>
      <c r="P649" s="440" t="s">
        <v>1903</v>
      </c>
      <c r="Q649" s="441"/>
      <c r="R649" s="352">
        <v>12</v>
      </c>
      <c r="S649" s="184" t="s">
        <v>6896</v>
      </c>
      <c r="T649" s="138">
        <f t="shared" si="96"/>
        <v>9</v>
      </c>
      <c r="U649" s="139"/>
      <c r="V649" s="715">
        <f t="shared" si="97"/>
        <v>9</v>
      </c>
      <c r="W649" s="138"/>
      <c r="X649" s="138"/>
      <c r="Y649" s="141"/>
      <c r="Z649" s="226"/>
      <c r="AA649" s="179"/>
      <c r="AB649" s="179"/>
      <c r="AC649" s="179"/>
      <c r="AD649" s="179"/>
      <c r="AE649" s="179"/>
      <c r="AF649" s="179"/>
      <c r="AG649" s="179"/>
      <c r="AH649" s="179"/>
      <c r="AI649" s="179"/>
      <c r="AJ649" s="179"/>
      <c r="AK649" s="179"/>
      <c r="AL649" s="179"/>
      <c r="AM649" s="179"/>
      <c r="AN649" s="179"/>
      <c r="AO649" s="179"/>
      <c r="AP649" s="179"/>
      <c r="AQ649" s="467"/>
      <c r="AR649" s="179"/>
      <c r="AS649" s="467"/>
      <c r="AT649" s="467"/>
      <c r="AU649" s="467"/>
      <c r="AW649" s="467"/>
    </row>
    <row r="650" spans="1:49" s="347" customFormat="1" x14ac:dyDescent="0.3">
      <c r="A650" s="438">
        <v>41884</v>
      </c>
      <c r="B650" s="932" t="s">
        <v>6863</v>
      </c>
      <c r="C650" s="933" t="s">
        <v>218</v>
      </c>
      <c r="D650" s="350">
        <v>300</v>
      </c>
      <c r="E650" s="347" t="s">
        <v>117</v>
      </c>
      <c r="F650" s="439">
        <v>52855</v>
      </c>
      <c r="G650" s="347" t="s">
        <v>6864</v>
      </c>
      <c r="H650" s="352" t="s">
        <v>6865</v>
      </c>
      <c r="I650" s="353" t="s">
        <v>4097</v>
      </c>
      <c r="J650" s="354" t="s">
        <v>286</v>
      </c>
      <c r="K650" s="355">
        <v>-19.5</v>
      </c>
      <c r="L650" s="354"/>
      <c r="M650" s="355"/>
      <c r="N650" s="354" t="s">
        <v>105</v>
      </c>
      <c r="O650" s="355">
        <v>2.67</v>
      </c>
      <c r="P650" s="440" t="s">
        <v>2042</v>
      </c>
      <c r="Q650" s="441"/>
      <c r="R650" s="352">
        <v>6</v>
      </c>
      <c r="S650" s="184" t="s">
        <v>6884</v>
      </c>
      <c r="T650" s="138">
        <f t="shared" si="96"/>
        <v>9</v>
      </c>
      <c r="U650" s="139"/>
      <c r="V650" s="715">
        <f t="shared" si="97"/>
        <v>9</v>
      </c>
      <c r="W650" s="138"/>
      <c r="X650" s="138"/>
      <c r="Y650" s="141"/>
      <c r="Z650" s="226"/>
      <c r="AA650" s="179"/>
      <c r="AB650" s="179"/>
      <c r="AC650" s="179"/>
      <c r="AD650" s="179"/>
      <c r="AE650" s="179"/>
      <c r="AF650" s="179"/>
      <c r="AG650" s="179"/>
      <c r="AH650" s="179"/>
      <c r="AI650" s="179"/>
      <c r="AJ650" s="179"/>
      <c r="AK650" s="179"/>
      <c r="AL650" s="179"/>
      <c r="AM650" s="179"/>
      <c r="AN650" s="179"/>
      <c r="AO650" s="179"/>
      <c r="AP650" s="179"/>
      <c r="AQ650" s="467"/>
      <c r="AR650" s="179"/>
      <c r="AS650" s="467"/>
      <c r="AT650" s="467"/>
      <c r="AU650" s="467"/>
      <c r="AW650" s="467"/>
    </row>
    <row r="651" spans="1:49" s="476" customFormat="1" x14ac:dyDescent="0.3">
      <c r="A651" s="475">
        <v>41884</v>
      </c>
      <c r="B651" s="939" t="s">
        <v>6866</v>
      </c>
      <c r="C651" s="940" t="s">
        <v>218</v>
      </c>
      <c r="D651" s="477">
        <v>750</v>
      </c>
      <c r="E651" s="476" t="s">
        <v>201</v>
      </c>
      <c r="F651" s="478">
        <v>45597</v>
      </c>
      <c r="G651" s="476" t="s">
        <v>6867</v>
      </c>
      <c r="H651" s="479" t="s">
        <v>205</v>
      </c>
      <c r="I651" s="480" t="s">
        <v>90</v>
      </c>
      <c r="J651" s="481" t="s">
        <v>91</v>
      </c>
      <c r="K651" s="482">
        <v>-12.5</v>
      </c>
      <c r="L651" s="481"/>
      <c r="M651" s="482"/>
      <c r="N651" s="481" t="s">
        <v>4612</v>
      </c>
      <c r="O651" s="482">
        <v>3.33</v>
      </c>
      <c r="P651" s="483" t="s">
        <v>2092</v>
      </c>
      <c r="Q651" s="484"/>
      <c r="R651" s="479">
        <v>3</v>
      </c>
      <c r="S651" s="293" t="s">
        <v>6898</v>
      </c>
      <c r="T651" s="291">
        <f t="shared" si="96"/>
        <v>9</v>
      </c>
      <c r="U651" s="292"/>
      <c r="V651" s="715">
        <f t="shared" si="97"/>
        <v>9</v>
      </c>
      <c r="W651" s="291"/>
      <c r="X651" s="291"/>
      <c r="Y651" s="295"/>
      <c r="Z651" s="296"/>
      <c r="AA651" s="297"/>
      <c r="AB651" s="297"/>
      <c r="AC651" s="297"/>
      <c r="AD651" s="297"/>
      <c r="AE651" s="297"/>
      <c r="AF651" s="297"/>
      <c r="AG651" s="297"/>
      <c r="AH651" s="297"/>
      <c r="AI651" s="297"/>
      <c r="AJ651" s="297"/>
      <c r="AK651" s="297"/>
      <c r="AL651" s="297"/>
      <c r="AM651" s="297"/>
      <c r="AN651" s="297"/>
      <c r="AO651" s="297"/>
      <c r="AP651" s="297"/>
      <c r="AQ651" s="485"/>
      <c r="AR651" s="297"/>
      <c r="AS651" s="485"/>
      <c r="AT651" s="485"/>
      <c r="AU651" s="485"/>
      <c r="AW651" s="485"/>
    </row>
    <row r="652" spans="1:49" s="347" customFormat="1" x14ac:dyDescent="0.3">
      <c r="A652" s="438">
        <v>41872</v>
      </c>
      <c r="B652" s="932" t="s">
        <v>806</v>
      </c>
      <c r="C652" s="933" t="s">
        <v>121</v>
      </c>
      <c r="D652" s="350">
        <v>500</v>
      </c>
      <c r="E652" s="347" t="s">
        <v>12</v>
      </c>
      <c r="F652" s="439">
        <v>42972</v>
      </c>
      <c r="G652" s="347" t="s">
        <v>807</v>
      </c>
      <c r="H652" s="352"/>
      <c r="I652" s="353" t="s">
        <v>2299</v>
      </c>
      <c r="J652" s="354" t="s">
        <v>6808</v>
      </c>
      <c r="K652" s="355"/>
      <c r="L652" s="354"/>
      <c r="M652" s="355"/>
      <c r="N652" s="354" t="s">
        <v>416</v>
      </c>
      <c r="O652" s="355">
        <v>1.8</v>
      </c>
      <c r="P652" s="440" t="s">
        <v>6809</v>
      </c>
      <c r="Q652" s="441" t="s">
        <v>2217</v>
      </c>
      <c r="R652" s="352">
        <v>4</v>
      </c>
      <c r="S652" s="184" t="s">
        <v>6831</v>
      </c>
      <c r="T652" s="138">
        <f t="shared" ref="T652:T658" si="98">MONTH(A652)</f>
        <v>8</v>
      </c>
      <c r="U652" s="139"/>
      <c r="V652" s="715">
        <f t="shared" si="97"/>
        <v>8</v>
      </c>
      <c r="W652" s="138"/>
      <c r="X652" s="138"/>
      <c r="Y652" s="141"/>
      <c r="Z652" s="226"/>
      <c r="AA652" s="179"/>
      <c r="AB652" s="179"/>
      <c r="AC652" s="179"/>
      <c r="AD652" s="179"/>
      <c r="AE652" s="179"/>
      <c r="AF652" s="179"/>
      <c r="AG652" s="179"/>
      <c r="AH652" s="179"/>
      <c r="AI652" s="179"/>
      <c r="AJ652" s="179"/>
      <c r="AK652" s="179"/>
      <c r="AL652" s="179"/>
      <c r="AM652" s="179"/>
      <c r="AN652" s="179"/>
      <c r="AO652" s="179"/>
      <c r="AP652" s="179"/>
      <c r="AQ652" s="467"/>
      <c r="AR652" s="179"/>
      <c r="AS652" s="467"/>
      <c r="AT652" s="467"/>
      <c r="AU652" s="467"/>
    </row>
    <row r="653" spans="1:49" s="347" customFormat="1" x14ac:dyDescent="0.3">
      <c r="A653" s="438">
        <v>41872</v>
      </c>
      <c r="B653" s="932" t="s">
        <v>6810</v>
      </c>
      <c r="C653" s="933" t="s">
        <v>121</v>
      </c>
      <c r="D653" s="350">
        <v>1000</v>
      </c>
      <c r="E653" s="347" t="s">
        <v>12</v>
      </c>
      <c r="F653" s="439">
        <v>42972</v>
      </c>
      <c r="G653" s="347" t="s">
        <v>807</v>
      </c>
      <c r="H653" s="352"/>
      <c r="I653" s="353" t="s">
        <v>3849</v>
      </c>
      <c r="J653" s="354" t="s">
        <v>305</v>
      </c>
      <c r="K653" s="355"/>
      <c r="L653" s="354"/>
      <c r="M653" s="355"/>
      <c r="N653" s="354" t="s">
        <v>274</v>
      </c>
      <c r="O653" s="355">
        <v>2.25</v>
      </c>
      <c r="P653" s="440" t="s">
        <v>6809</v>
      </c>
      <c r="Q653" s="441" t="s">
        <v>2217</v>
      </c>
      <c r="R653" s="352">
        <v>4</v>
      </c>
      <c r="S653" s="184" t="s">
        <v>6830</v>
      </c>
      <c r="T653" s="138">
        <f t="shared" si="98"/>
        <v>8</v>
      </c>
      <c r="U653" s="139"/>
      <c r="V653" s="715">
        <f t="shared" si="97"/>
        <v>8</v>
      </c>
      <c r="W653" s="138"/>
      <c r="X653" s="138"/>
      <c r="Y653" s="141"/>
      <c r="Z653" s="226"/>
      <c r="AA653" s="179"/>
      <c r="AB653" s="179"/>
      <c r="AC653" s="179"/>
      <c r="AD653" s="179"/>
      <c r="AE653" s="179"/>
      <c r="AF653" s="179"/>
      <c r="AG653" s="179"/>
      <c r="AH653" s="179"/>
      <c r="AI653" s="179"/>
      <c r="AJ653" s="179"/>
      <c r="AK653" s="179"/>
      <c r="AL653" s="179"/>
      <c r="AM653" s="179"/>
      <c r="AN653" s="179"/>
      <c r="AO653" s="179"/>
      <c r="AP653" s="179"/>
      <c r="AQ653" s="467"/>
      <c r="AR653" s="179"/>
      <c r="AS653" s="467"/>
      <c r="AT653" s="467"/>
      <c r="AU653" s="467"/>
    </row>
    <row r="654" spans="1:49" s="347" customFormat="1" x14ac:dyDescent="0.3">
      <c r="A654" s="438">
        <v>41872</v>
      </c>
      <c r="B654" s="932" t="s">
        <v>6811</v>
      </c>
      <c r="C654" s="933" t="s">
        <v>110</v>
      </c>
      <c r="D654" s="350">
        <v>3000</v>
      </c>
      <c r="E654" s="347" t="s">
        <v>23</v>
      </c>
      <c r="F654" s="439">
        <v>45530</v>
      </c>
      <c r="G654" s="347" t="s">
        <v>807</v>
      </c>
      <c r="H654" s="352" t="s">
        <v>4182</v>
      </c>
      <c r="I654" s="353" t="s">
        <v>887</v>
      </c>
      <c r="J654" s="354" t="s">
        <v>4604</v>
      </c>
      <c r="K654" s="355">
        <v>-12.5</v>
      </c>
      <c r="L654" s="354"/>
      <c r="M654" s="355"/>
      <c r="N654" s="354" t="s">
        <v>6812</v>
      </c>
      <c r="O654" s="355">
        <v>2.98</v>
      </c>
      <c r="P654" s="440" t="s">
        <v>6813</v>
      </c>
      <c r="Q654" s="441"/>
      <c r="R654" s="352">
        <v>-1.5</v>
      </c>
      <c r="S654" s="184" t="s">
        <v>6829</v>
      </c>
      <c r="T654" s="138">
        <f t="shared" si="98"/>
        <v>8</v>
      </c>
      <c r="U654" s="139"/>
      <c r="V654" s="715">
        <f t="shared" si="97"/>
        <v>8</v>
      </c>
      <c r="W654" s="138"/>
      <c r="X654" s="138"/>
      <c r="Y654" s="141"/>
      <c r="Z654" s="226"/>
      <c r="AA654" s="179"/>
      <c r="AB654" s="179"/>
      <c r="AC654" s="179"/>
      <c r="AD654" s="179"/>
      <c r="AE654" s="179"/>
      <c r="AF654" s="179"/>
      <c r="AG654" s="179"/>
      <c r="AH654" s="179"/>
      <c r="AI654" s="179"/>
      <c r="AJ654" s="179"/>
      <c r="AK654" s="179"/>
      <c r="AL654" s="179"/>
      <c r="AM654" s="179"/>
      <c r="AN654" s="179"/>
      <c r="AO654" s="179"/>
      <c r="AP654" s="179"/>
      <c r="AQ654" s="467"/>
      <c r="AR654" s="179"/>
      <c r="AS654" s="467"/>
      <c r="AT654" s="467"/>
      <c r="AU654" s="467"/>
    </row>
    <row r="655" spans="1:49" s="347" customFormat="1" x14ac:dyDescent="0.3">
      <c r="A655" s="438">
        <v>41871</v>
      </c>
      <c r="B655" s="932" t="s">
        <v>6814</v>
      </c>
      <c r="C655" s="933" t="s">
        <v>65</v>
      </c>
      <c r="D655" s="350">
        <v>400</v>
      </c>
      <c r="E655" s="347" t="s">
        <v>117</v>
      </c>
      <c r="F655" s="439">
        <v>52824</v>
      </c>
      <c r="G655" s="347" t="s">
        <v>6815</v>
      </c>
      <c r="H655" s="352" t="s">
        <v>597</v>
      </c>
      <c r="I655" s="353"/>
      <c r="J655" s="354" t="s">
        <v>6816</v>
      </c>
      <c r="K655" s="355">
        <v>-14.5</v>
      </c>
      <c r="L655" s="354"/>
      <c r="M655" s="355"/>
      <c r="N655" s="354" t="s">
        <v>432</v>
      </c>
      <c r="O655" s="355">
        <v>3.75</v>
      </c>
      <c r="P655" s="440" t="s">
        <v>2882</v>
      </c>
      <c r="Q655" s="441"/>
      <c r="R655" s="352">
        <v>6</v>
      </c>
      <c r="S655" s="184" t="s">
        <v>6828</v>
      </c>
      <c r="T655" s="138">
        <f t="shared" si="98"/>
        <v>8</v>
      </c>
      <c r="U655" s="139"/>
      <c r="V655" s="715">
        <f t="shared" si="97"/>
        <v>8</v>
      </c>
      <c r="W655" s="138"/>
      <c r="X655" s="138"/>
      <c r="Y655" s="141"/>
      <c r="Z655" s="226"/>
      <c r="AA655" s="179"/>
      <c r="AB655" s="179"/>
      <c r="AC655" s="179"/>
      <c r="AD655" s="179"/>
      <c r="AE655" s="179"/>
      <c r="AF655" s="179"/>
      <c r="AG655" s="179"/>
      <c r="AH655" s="179"/>
      <c r="AI655" s="179"/>
      <c r="AJ655" s="179"/>
      <c r="AK655" s="179"/>
      <c r="AL655" s="179"/>
      <c r="AM655" s="179"/>
      <c r="AN655" s="179"/>
      <c r="AO655" s="179"/>
      <c r="AP655" s="179"/>
      <c r="AQ655" s="467"/>
      <c r="AR655" s="179"/>
      <c r="AS655" s="467"/>
      <c r="AT655" s="467"/>
      <c r="AU655" s="467"/>
    </row>
    <row r="656" spans="1:49" s="347" customFormat="1" x14ac:dyDescent="0.3">
      <c r="A656" s="438">
        <v>41870</v>
      </c>
      <c r="B656" s="932" t="s">
        <v>6819</v>
      </c>
      <c r="C656" s="933" t="s">
        <v>276</v>
      </c>
      <c r="D656" s="350">
        <v>400</v>
      </c>
      <c r="E656" s="347" t="s">
        <v>12</v>
      </c>
      <c r="F656" s="439">
        <v>42962</v>
      </c>
      <c r="G656" s="347" t="s">
        <v>6820</v>
      </c>
      <c r="H656" s="352" t="s">
        <v>3179</v>
      </c>
      <c r="I656" s="353" t="s">
        <v>3737</v>
      </c>
      <c r="J656" s="354" t="s">
        <v>3738</v>
      </c>
      <c r="K656" s="355">
        <v>-15.5</v>
      </c>
      <c r="L656" s="354"/>
      <c r="M656" s="355"/>
      <c r="N656" s="354" t="s">
        <v>6821</v>
      </c>
      <c r="O656" s="355">
        <v>2.2000000000000002</v>
      </c>
      <c r="P656" s="440" t="s">
        <v>4180</v>
      </c>
      <c r="Q656" s="441"/>
      <c r="R656" s="352">
        <v>-1</v>
      </c>
      <c r="S656" s="184" t="s">
        <v>6825</v>
      </c>
      <c r="T656" s="138">
        <f t="shared" si="98"/>
        <v>8</v>
      </c>
      <c r="U656" s="139"/>
      <c r="V656" s="715">
        <f t="shared" si="97"/>
        <v>8</v>
      </c>
      <c r="W656" s="138"/>
      <c r="X656" s="138"/>
      <c r="Y656" s="141"/>
      <c r="Z656" s="226"/>
      <c r="AA656" s="179"/>
      <c r="AB656" s="179"/>
      <c r="AC656" s="179"/>
      <c r="AD656" s="179"/>
      <c r="AE656" s="179"/>
      <c r="AF656" s="179"/>
      <c r="AG656" s="179"/>
      <c r="AH656" s="179"/>
      <c r="AI656" s="179"/>
      <c r="AJ656" s="179"/>
      <c r="AK656" s="179"/>
      <c r="AL656" s="179"/>
      <c r="AM656" s="179"/>
      <c r="AN656" s="179"/>
      <c r="AO656" s="179"/>
      <c r="AP656" s="179"/>
      <c r="AQ656" s="467"/>
      <c r="AR656" s="179"/>
      <c r="AS656" s="467"/>
      <c r="AT656" s="467"/>
      <c r="AU656" s="467"/>
    </row>
    <row r="657" spans="1:47" s="347" customFormat="1" x14ac:dyDescent="0.3">
      <c r="A657" s="438">
        <v>41870</v>
      </c>
      <c r="B657" s="932" t="s">
        <v>6822</v>
      </c>
      <c r="C657" s="933" t="s">
        <v>276</v>
      </c>
      <c r="D657" s="350">
        <v>350</v>
      </c>
      <c r="E657" s="347" t="s">
        <v>37</v>
      </c>
      <c r="F657" s="439">
        <v>43709</v>
      </c>
      <c r="G657" s="347" t="s">
        <v>6820</v>
      </c>
      <c r="H657" s="352" t="s">
        <v>139</v>
      </c>
      <c r="I657" s="353" t="s">
        <v>961</v>
      </c>
      <c r="J657" s="354" t="s">
        <v>962</v>
      </c>
      <c r="K657" s="355">
        <v>-15.5</v>
      </c>
      <c r="L657" s="354"/>
      <c r="M657" s="355"/>
      <c r="N657" s="354" t="s">
        <v>508</v>
      </c>
      <c r="O657" s="355">
        <v>1.8</v>
      </c>
      <c r="P657" s="440" t="s">
        <v>1890</v>
      </c>
      <c r="Q657" s="441"/>
      <c r="R657" s="352">
        <v>5</v>
      </c>
      <c r="S657" s="184" t="s">
        <v>6826</v>
      </c>
      <c r="T657" s="138">
        <f t="shared" si="98"/>
        <v>8</v>
      </c>
      <c r="U657" s="139"/>
      <c r="V657" s="715">
        <f t="shared" si="97"/>
        <v>8</v>
      </c>
      <c r="W657" s="138"/>
      <c r="X657" s="138"/>
      <c r="Y657" s="141"/>
      <c r="Z657" s="226"/>
      <c r="AA657" s="179"/>
      <c r="AB657" s="179"/>
      <c r="AC657" s="179"/>
      <c r="AD657" s="179"/>
      <c r="AE657" s="179"/>
      <c r="AF657" s="179"/>
      <c r="AG657" s="179"/>
      <c r="AH657" s="179"/>
      <c r="AI657" s="179"/>
      <c r="AJ657" s="179"/>
      <c r="AK657" s="179"/>
      <c r="AL657" s="179"/>
      <c r="AM657" s="179"/>
      <c r="AN657" s="179"/>
      <c r="AO657" s="179"/>
      <c r="AP657" s="179"/>
      <c r="AQ657" s="467"/>
      <c r="AR657" s="179"/>
      <c r="AS657" s="467"/>
      <c r="AT657" s="467"/>
      <c r="AU657" s="467"/>
    </row>
    <row r="658" spans="1:47" s="428" customFormat="1" x14ac:dyDescent="0.3">
      <c r="A658" s="427">
        <v>41869</v>
      </c>
      <c r="B658" s="935" t="s">
        <v>2187</v>
      </c>
      <c r="C658" s="936" t="s">
        <v>22</v>
      </c>
      <c r="D658" s="429">
        <v>150</v>
      </c>
      <c r="E658" s="428" t="s">
        <v>66</v>
      </c>
      <c r="F658" s="430">
        <v>45536</v>
      </c>
      <c r="G658" s="428" t="s">
        <v>6823</v>
      </c>
      <c r="H658" s="431" t="s">
        <v>6006</v>
      </c>
      <c r="I658" s="432"/>
      <c r="J658" s="433" t="s">
        <v>152</v>
      </c>
      <c r="K658" s="434">
        <v>-12.5</v>
      </c>
      <c r="L658" s="433"/>
      <c r="M658" s="434"/>
      <c r="N658" s="433" t="s">
        <v>407</v>
      </c>
      <c r="O658" s="434">
        <v>2</v>
      </c>
      <c r="P658" s="435" t="s">
        <v>1937</v>
      </c>
      <c r="Q658" s="436"/>
      <c r="R658" s="431">
        <v>0</v>
      </c>
      <c r="S658" s="185" t="s">
        <v>6824</v>
      </c>
      <c r="T658" s="170">
        <f t="shared" si="98"/>
        <v>8</v>
      </c>
      <c r="U658" s="171"/>
      <c r="V658" s="715">
        <f t="shared" si="97"/>
        <v>8</v>
      </c>
      <c r="W658" s="170"/>
      <c r="X658" s="170"/>
      <c r="Y658" s="169"/>
      <c r="Z658" s="437"/>
      <c r="AA658" s="215"/>
      <c r="AB658" s="215"/>
      <c r="AC658" s="215"/>
      <c r="AD658" s="215"/>
      <c r="AE658" s="215"/>
      <c r="AF658" s="215"/>
      <c r="AG658" s="215"/>
      <c r="AH658" s="215"/>
      <c r="AI658" s="215"/>
      <c r="AJ658" s="215"/>
      <c r="AK658" s="215"/>
      <c r="AL658" s="215"/>
      <c r="AM658" s="215"/>
      <c r="AN658" s="215"/>
      <c r="AO658" s="215"/>
      <c r="AP658" s="215"/>
      <c r="AQ658" s="470"/>
      <c r="AR658" s="215"/>
      <c r="AS658" s="470"/>
      <c r="AT658" s="470"/>
      <c r="AU658" s="470"/>
    </row>
    <row r="659" spans="1:47" s="347" customFormat="1" x14ac:dyDescent="0.3">
      <c r="A659" s="438">
        <v>41864</v>
      </c>
      <c r="B659" s="932" t="s">
        <v>6729</v>
      </c>
      <c r="C659" s="933" t="s">
        <v>127</v>
      </c>
      <c r="D659" s="350">
        <v>750</v>
      </c>
      <c r="E659" s="347" t="s">
        <v>12</v>
      </c>
      <c r="F659" s="439">
        <v>42965</v>
      </c>
      <c r="G659" s="347" t="s">
        <v>6730</v>
      </c>
      <c r="H659" s="352" t="s">
        <v>1600</v>
      </c>
      <c r="I659" s="353" t="s">
        <v>6731</v>
      </c>
      <c r="J659" s="354" t="s">
        <v>4107</v>
      </c>
      <c r="K659" s="355">
        <v>-7.5</v>
      </c>
      <c r="L659" s="354"/>
      <c r="M659" s="355"/>
      <c r="N659" s="354" t="s">
        <v>1798</v>
      </c>
      <c r="O659" s="355">
        <v>3</v>
      </c>
      <c r="P659" s="440" t="s">
        <v>2097</v>
      </c>
      <c r="Q659" s="441"/>
      <c r="R659" s="352">
        <v>9</v>
      </c>
      <c r="S659" s="184" t="s">
        <v>6781</v>
      </c>
      <c r="T659" s="138">
        <f t="shared" ref="T659:T683" si="99">MONTH(A659)</f>
        <v>8</v>
      </c>
      <c r="U659" s="139"/>
      <c r="V659" s="715">
        <f t="shared" si="97"/>
        <v>8</v>
      </c>
      <c r="W659" s="138"/>
      <c r="X659" s="138"/>
      <c r="Y659" s="141"/>
      <c r="Z659" s="226"/>
      <c r="AA659" s="179"/>
      <c r="AB659" s="179"/>
      <c r="AC659" s="179"/>
      <c r="AD659" s="179"/>
      <c r="AE659" s="179"/>
      <c r="AF659" s="179"/>
      <c r="AG659" s="179"/>
      <c r="AH659" s="179"/>
      <c r="AI659" s="179"/>
      <c r="AJ659" s="179"/>
      <c r="AK659" s="179"/>
      <c r="AL659" s="179"/>
      <c r="AM659" s="179"/>
      <c r="AN659" s="179"/>
      <c r="AO659" s="179"/>
      <c r="AP659" s="179"/>
      <c r="AQ659" s="467"/>
      <c r="AR659" s="467"/>
      <c r="AS659" s="467"/>
      <c r="AT659" s="467"/>
    </row>
    <row r="660" spans="1:47" s="347" customFormat="1" x14ac:dyDescent="0.3">
      <c r="A660" s="438">
        <v>41864</v>
      </c>
      <c r="B660" s="932" t="s">
        <v>6732</v>
      </c>
      <c r="C660" s="933" t="s">
        <v>127</v>
      </c>
      <c r="D660" s="350">
        <v>250</v>
      </c>
      <c r="E660" s="347" t="s">
        <v>224</v>
      </c>
      <c r="F660" s="439">
        <v>44428</v>
      </c>
      <c r="G660" s="347" t="s">
        <v>6730</v>
      </c>
      <c r="H660" s="352" t="s">
        <v>1752</v>
      </c>
      <c r="I660" s="353" t="s">
        <v>414</v>
      </c>
      <c r="J660" s="354" t="s">
        <v>4893</v>
      </c>
      <c r="K660" s="355">
        <v>-4.5</v>
      </c>
      <c r="L660" s="354"/>
      <c r="M660" s="355"/>
      <c r="N660" s="354" t="s">
        <v>1798</v>
      </c>
      <c r="O660" s="355">
        <v>3</v>
      </c>
      <c r="P660" s="440" t="s">
        <v>3753</v>
      </c>
      <c r="Q660" s="441"/>
      <c r="R660" s="352">
        <v>4.5</v>
      </c>
      <c r="S660" s="184" t="s">
        <v>6782</v>
      </c>
      <c r="T660" s="138">
        <f t="shared" si="99"/>
        <v>8</v>
      </c>
      <c r="U660" s="139"/>
      <c r="V660" s="715">
        <f t="shared" si="97"/>
        <v>8</v>
      </c>
      <c r="W660" s="138"/>
      <c r="X660" s="138"/>
      <c r="Y660" s="141"/>
      <c r="Z660" s="226"/>
      <c r="AA660" s="179"/>
      <c r="AB660" s="179"/>
      <c r="AC660" s="179"/>
      <c r="AD660" s="179"/>
      <c r="AE660" s="179"/>
      <c r="AF660" s="179"/>
      <c r="AG660" s="179"/>
      <c r="AH660" s="179"/>
      <c r="AI660" s="179"/>
      <c r="AJ660" s="179"/>
      <c r="AK660" s="179"/>
      <c r="AL660" s="179"/>
      <c r="AM660" s="179"/>
      <c r="AN660" s="179"/>
      <c r="AO660" s="179"/>
      <c r="AP660" s="179"/>
      <c r="AQ660" s="467"/>
      <c r="AR660" s="467"/>
      <c r="AS660" s="467"/>
      <c r="AT660" s="467"/>
    </row>
    <row r="661" spans="1:47" s="347" customFormat="1" x14ac:dyDescent="0.3">
      <c r="A661" s="438">
        <v>41864</v>
      </c>
      <c r="B661" s="932" t="s">
        <v>6733</v>
      </c>
      <c r="C661" s="933" t="s">
        <v>2062</v>
      </c>
      <c r="D661" s="350">
        <v>500</v>
      </c>
      <c r="E661" s="347" t="s">
        <v>66</v>
      </c>
      <c r="F661" s="439">
        <v>45519</v>
      </c>
      <c r="G661" s="347" t="s">
        <v>171</v>
      </c>
      <c r="H661" s="352" t="s">
        <v>2075</v>
      </c>
      <c r="I661" s="353" t="s">
        <v>6734</v>
      </c>
      <c r="J661" s="354" t="s">
        <v>6735</v>
      </c>
      <c r="K661" s="355">
        <v>2.5</v>
      </c>
      <c r="L661" s="354"/>
      <c r="M661" s="355"/>
      <c r="N661" s="354" t="s">
        <v>423</v>
      </c>
      <c r="O661" s="355">
        <v>2</v>
      </c>
      <c r="P661" s="440" t="s">
        <v>3650</v>
      </c>
      <c r="Q661" s="441"/>
      <c r="R661" s="352">
        <v>7.5</v>
      </c>
      <c r="S661" s="184" t="s">
        <v>6783</v>
      </c>
      <c r="T661" s="138">
        <f t="shared" si="99"/>
        <v>8</v>
      </c>
      <c r="U661" s="139"/>
      <c r="V661" s="715">
        <f t="shared" si="97"/>
        <v>8</v>
      </c>
      <c r="W661" s="138"/>
      <c r="X661" s="138"/>
      <c r="Y661" s="141"/>
      <c r="Z661" s="226"/>
      <c r="AA661" s="179"/>
      <c r="AB661" s="179"/>
      <c r="AC661" s="179"/>
      <c r="AD661" s="179"/>
      <c r="AE661" s="179"/>
      <c r="AF661" s="179"/>
      <c r="AG661" s="179"/>
      <c r="AH661" s="179"/>
      <c r="AI661" s="179"/>
      <c r="AJ661" s="179"/>
      <c r="AK661" s="179"/>
      <c r="AL661" s="179"/>
      <c r="AM661" s="179"/>
      <c r="AN661" s="179"/>
      <c r="AO661" s="179"/>
      <c r="AP661" s="179"/>
      <c r="AQ661" s="467"/>
      <c r="AR661" s="467"/>
      <c r="AS661" s="467"/>
      <c r="AT661" s="467"/>
    </row>
    <row r="662" spans="1:47" s="347" customFormat="1" x14ac:dyDescent="0.3">
      <c r="A662" s="438">
        <v>41863</v>
      </c>
      <c r="B662" s="932" t="s">
        <v>469</v>
      </c>
      <c r="C662" s="933" t="s">
        <v>218</v>
      </c>
      <c r="D662" s="350">
        <v>400</v>
      </c>
      <c r="E662" s="347" t="s">
        <v>224</v>
      </c>
      <c r="F662" s="439">
        <v>44440</v>
      </c>
      <c r="G662" s="347" t="s">
        <v>6740</v>
      </c>
      <c r="H662" s="352" t="s">
        <v>6741</v>
      </c>
      <c r="I662" s="353" t="s">
        <v>4169</v>
      </c>
      <c r="J662" s="354" t="s">
        <v>665</v>
      </c>
      <c r="K662" s="355">
        <v>-7.5</v>
      </c>
      <c r="L662" s="354"/>
      <c r="M662" s="355"/>
      <c r="N662" s="354" t="s">
        <v>1437</v>
      </c>
      <c r="O662" s="355">
        <v>3.5</v>
      </c>
      <c r="P662" s="440" t="s">
        <v>2107</v>
      </c>
      <c r="Q662" s="441"/>
      <c r="R662" s="352">
        <v>15</v>
      </c>
      <c r="S662" s="184" t="s">
        <v>6786</v>
      </c>
      <c r="T662" s="138">
        <f t="shared" si="99"/>
        <v>8</v>
      </c>
      <c r="U662" s="139"/>
      <c r="V662" s="715">
        <f t="shared" si="97"/>
        <v>8</v>
      </c>
      <c r="W662" s="138"/>
      <c r="X662" s="138"/>
      <c r="Y662" s="141"/>
      <c r="Z662" s="226"/>
      <c r="AA662" s="179"/>
      <c r="AB662" s="179"/>
      <c r="AC662" s="179"/>
      <c r="AD662" s="179"/>
      <c r="AE662" s="179"/>
      <c r="AF662" s="179"/>
      <c r="AG662" s="179"/>
      <c r="AH662" s="179"/>
      <c r="AI662" s="179"/>
      <c r="AJ662" s="179"/>
      <c r="AK662" s="179"/>
      <c r="AL662" s="179"/>
      <c r="AM662" s="179"/>
      <c r="AN662" s="179"/>
      <c r="AO662" s="179"/>
      <c r="AP662" s="179"/>
      <c r="AQ662" s="467"/>
      <c r="AR662" s="467"/>
      <c r="AS662" s="467"/>
      <c r="AT662" s="467"/>
    </row>
    <row r="663" spans="1:47" s="347" customFormat="1" x14ac:dyDescent="0.3">
      <c r="A663" s="438">
        <v>41863</v>
      </c>
      <c r="B663" s="932" t="s">
        <v>6742</v>
      </c>
      <c r="C663" s="933" t="s">
        <v>218</v>
      </c>
      <c r="D663" s="350">
        <v>600</v>
      </c>
      <c r="E663" s="347" t="s">
        <v>66</v>
      </c>
      <c r="F663" s="439">
        <v>45536</v>
      </c>
      <c r="G663" s="347" t="s">
        <v>6740</v>
      </c>
      <c r="H663" s="352" t="s">
        <v>6743</v>
      </c>
      <c r="I663" s="353" t="s">
        <v>887</v>
      </c>
      <c r="J663" s="354" t="s">
        <v>186</v>
      </c>
      <c r="K663" s="355">
        <v>-7.5</v>
      </c>
      <c r="L663" s="354"/>
      <c r="M663" s="355"/>
      <c r="N663" s="354" t="s">
        <v>382</v>
      </c>
      <c r="O663" s="355">
        <v>2.5</v>
      </c>
      <c r="P663" s="440" t="s">
        <v>2107</v>
      </c>
      <c r="Q663" s="441"/>
      <c r="R663" s="352">
        <v>15</v>
      </c>
      <c r="S663" s="184" t="s">
        <v>6787</v>
      </c>
      <c r="T663" s="138">
        <f t="shared" si="99"/>
        <v>8</v>
      </c>
      <c r="U663" s="139"/>
      <c r="V663" s="715">
        <f t="shared" si="97"/>
        <v>8</v>
      </c>
      <c r="W663" s="138"/>
      <c r="X663" s="138"/>
      <c r="Y663" s="141"/>
      <c r="Z663" s="226"/>
      <c r="AA663" s="179"/>
      <c r="AB663" s="179"/>
      <c r="AC663" s="179"/>
      <c r="AD663" s="179"/>
      <c r="AE663" s="179"/>
      <c r="AF663" s="179"/>
      <c r="AG663" s="179"/>
      <c r="AH663" s="179"/>
      <c r="AI663" s="179"/>
      <c r="AJ663" s="179"/>
      <c r="AK663" s="179"/>
      <c r="AL663" s="179"/>
      <c r="AM663" s="179"/>
      <c r="AN663" s="179"/>
      <c r="AO663" s="179"/>
      <c r="AP663" s="179"/>
      <c r="AQ663" s="467"/>
      <c r="AR663" s="467"/>
      <c r="AS663" s="467"/>
      <c r="AT663" s="467"/>
    </row>
    <row r="664" spans="1:47" s="347" customFormat="1" x14ac:dyDescent="0.3">
      <c r="A664" s="438">
        <v>41863</v>
      </c>
      <c r="B664" s="932" t="s">
        <v>6744</v>
      </c>
      <c r="C664" s="933" t="s">
        <v>218</v>
      </c>
      <c r="D664" s="350">
        <v>400</v>
      </c>
      <c r="E664" s="347" t="s">
        <v>117</v>
      </c>
      <c r="F664" s="439">
        <v>52841</v>
      </c>
      <c r="G664" s="347" t="s">
        <v>6740</v>
      </c>
      <c r="H664" s="352" t="s">
        <v>6745</v>
      </c>
      <c r="I664" s="353" t="s">
        <v>3794</v>
      </c>
      <c r="J664" s="354" t="s">
        <v>174</v>
      </c>
      <c r="K664" s="355">
        <v>-7.5</v>
      </c>
      <c r="L664" s="354"/>
      <c r="M664" s="355"/>
      <c r="N664" s="354" t="s">
        <v>3756</v>
      </c>
      <c r="O664" s="355">
        <v>2.25</v>
      </c>
      <c r="P664" s="440" t="s">
        <v>2107</v>
      </c>
      <c r="Q664" s="441"/>
      <c r="R664" s="352">
        <v>15</v>
      </c>
      <c r="S664" s="184" t="s">
        <v>6788</v>
      </c>
      <c r="T664" s="138">
        <f t="shared" si="99"/>
        <v>8</v>
      </c>
      <c r="U664" s="139"/>
      <c r="V664" s="715">
        <f t="shared" si="97"/>
        <v>8</v>
      </c>
      <c r="W664" s="138"/>
      <c r="X664" s="138"/>
      <c r="Y664" s="141"/>
      <c r="Z664" s="226"/>
      <c r="AA664" s="179"/>
      <c r="AB664" s="179"/>
      <c r="AC664" s="179"/>
      <c r="AD664" s="179"/>
      <c r="AE664" s="179"/>
      <c r="AF664" s="179"/>
      <c r="AG664" s="179"/>
      <c r="AH664" s="179"/>
      <c r="AI664" s="179"/>
      <c r="AJ664" s="179"/>
      <c r="AK664" s="179"/>
      <c r="AL664" s="179"/>
      <c r="AM664" s="179"/>
      <c r="AN664" s="179"/>
      <c r="AO664" s="179"/>
      <c r="AP664" s="179"/>
      <c r="AQ664" s="467"/>
      <c r="AR664" s="467"/>
      <c r="AS664" s="467"/>
      <c r="AT664" s="467"/>
    </row>
    <row r="665" spans="1:47" s="347" customFormat="1" x14ac:dyDescent="0.3">
      <c r="A665" s="438">
        <v>41863</v>
      </c>
      <c r="B665" s="932" t="s">
        <v>6746</v>
      </c>
      <c r="C665" s="933" t="s">
        <v>949</v>
      </c>
      <c r="D665" s="350">
        <v>400</v>
      </c>
      <c r="E665" s="347" t="s">
        <v>37</v>
      </c>
      <c r="F665" s="439">
        <v>43692</v>
      </c>
      <c r="G665" s="347" t="s">
        <v>6747</v>
      </c>
      <c r="H665" s="352" t="s">
        <v>2299</v>
      </c>
      <c r="I665" s="353" t="s">
        <v>3656</v>
      </c>
      <c r="J665" s="354" t="s">
        <v>6654</v>
      </c>
      <c r="K665" s="355">
        <v>-7.5</v>
      </c>
      <c r="L665" s="354"/>
      <c r="M665" s="355"/>
      <c r="N665" s="354" t="s">
        <v>322</v>
      </c>
      <c r="O665" s="355">
        <v>1.79</v>
      </c>
      <c r="P665" s="440" t="s">
        <v>2150</v>
      </c>
      <c r="Q665" s="441"/>
      <c r="R665" s="352">
        <v>8</v>
      </c>
      <c r="S665" s="184" t="s">
        <v>6789</v>
      </c>
      <c r="T665" s="138">
        <f t="shared" si="99"/>
        <v>8</v>
      </c>
      <c r="U665" s="139"/>
      <c r="V665" s="715">
        <f t="shared" si="97"/>
        <v>8</v>
      </c>
      <c r="W665" s="138"/>
      <c r="X665" s="138"/>
      <c r="Y665" s="141"/>
      <c r="Z665" s="226"/>
      <c r="AA665" s="179"/>
      <c r="AB665" s="179"/>
      <c r="AC665" s="179"/>
      <c r="AD665" s="179"/>
      <c r="AE665" s="179"/>
      <c r="AF665" s="179"/>
      <c r="AG665" s="179"/>
      <c r="AH665" s="179"/>
      <c r="AI665" s="179"/>
      <c r="AJ665" s="179"/>
      <c r="AK665" s="179"/>
      <c r="AL665" s="179"/>
      <c r="AM665" s="179"/>
      <c r="AN665" s="179"/>
      <c r="AO665" s="179"/>
      <c r="AP665" s="179"/>
      <c r="AQ665" s="467"/>
      <c r="AR665" s="467"/>
      <c r="AS665" s="467"/>
      <c r="AT665" s="467"/>
    </row>
    <row r="666" spans="1:47" s="347" customFormat="1" x14ac:dyDescent="0.3">
      <c r="A666" s="438">
        <v>41863</v>
      </c>
      <c r="B666" s="932" t="s">
        <v>6748</v>
      </c>
      <c r="C666" s="933" t="s">
        <v>949</v>
      </c>
      <c r="D666" s="350">
        <v>1500</v>
      </c>
      <c r="E666" s="347" t="s">
        <v>37</v>
      </c>
      <c r="F666" s="439">
        <v>43692</v>
      </c>
      <c r="G666" s="347" t="s">
        <v>6747</v>
      </c>
      <c r="H666" s="352" t="s">
        <v>1424</v>
      </c>
      <c r="I666" s="353" t="s">
        <v>6749</v>
      </c>
      <c r="J666" s="354" t="s">
        <v>670</v>
      </c>
      <c r="K666" s="355">
        <v>-7.5</v>
      </c>
      <c r="L666" s="354"/>
      <c r="M666" s="355"/>
      <c r="N666" s="354" t="s">
        <v>322</v>
      </c>
      <c r="O666" s="355">
        <v>1.79</v>
      </c>
      <c r="P666" s="440" t="s">
        <v>2150</v>
      </c>
      <c r="Q666" s="441"/>
      <c r="R666" s="352">
        <v>8</v>
      </c>
      <c r="S666" s="184" t="s">
        <v>6790</v>
      </c>
      <c r="T666" s="138">
        <f t="shared" si="99"/>
        <v>8</v>
      </c>
      <c r="U666" s="139"/>
      <c r="V666" s="715">
        <f t="shared" si="97"/>
        <v>8</v>
      </c>
      <c r="W666" s="138"/>
      <c r="X666" s="138"/>
      <c r="Y666" s="141"/>
      <c r="Z666" s="226"/>
      <c r="AA666" s="179"/>
      <c r="AB666" s="179"/>
      <c r="AC666" s="179"/>
      <c r="AD666" s="179"/>
      <c r="AE666" s="179"/>
      <c r="AF666" s="179"/>
      <c r="AG666" s="179"/>
      <c r="AH666" s="179"/>
      <c r="AI666" s="179"/>
      <c r="AJ666" s="179"/>
      <c r="AK666" s="179"/>
      <c r="AL666" s="179"/>
      <c r="AM666" s="179"/>
      <c r="AN666" s="179"/>
      <c r="AO666" s="179"/>
      <c r="AP666" s="179"/>
      <c r="AQ666" s="467"/>
      <c r="AR666" s="467"/>
      <c r="AS666" s="467"/>
      <c r="AT666" s="467"/>
    </row>
    <row r="667" spans="1:47" s="347" customFormat="1" x14ac:dyDescent="0.3">
      <c r="A667" s="438">
        <v>41863</v>
      </c>
      <c r="B667" s="932" t="s">
        <v>5626</v>
      </c>
      <c r="C667" s="933" t="s">
        <v>121</v>
      </c>
      <c r="D667" s="350">
        <v>350</v>
      </c>
      <c r="E667" s="347" t="s">
        <v>66</v>
      </c>
      <c r="F667" s="439">
        <v>45457</v>
      </c>
      <c r="G667" s="347" t="s">
        <v>6750</v>
      </c>
      <c r="H667" s="352" t="s">
        <v>144</v>
      </c>
      <c r="I667" s="353" t="s">
        <v>946</v>
      </c>
      <c r="J667" s="354" t="s">
        <v>3627</v>
      </c>
      <c r="K667" s="355">
        <v>-10</v>
      </c>
      <c r="L667" s="354"/>
      <c r="M667" s="355"/>
      <c r="N667" s="354" t="s">
        <v>504</v>
      </c>
      <c r="O667" s="355">
        <v>2</v>
      </c>
      <c r="P667" s="440" t="s">
        <v>1933</v>
      </c>
      <c r="Q667" s="441"/>
      <c r="R667" s="352">
        <v>7</v>
      </c>
      <c r="S667" s="184" t="s">
        <v>5680</v>
      </c>
      <c r="T667" s="138">
        <f t="shared" si="99"/>
        <v>8</v>
      </c>
      <c r="U667" s="139"/>
      <c r="V667" s="715">
        <f t="shared" si="97"/>
        <v>8</v>
      </c>
      <c r="W667" s="138"/>
      <c r="X667" s="138"/>
      <c r="Y667" s="141"/>
      <c r="Z667" s="226"/>
      <c r="AA667" s="179"/>
      <c r="AB667" s="179"/>
      <c r="AC667" s="179"/>
      <c r="AD667" s="179"/>
      <c r="AE667" s="179"/>
      <c r="AF667" s="179"/>
      <c r="AG667" s="179"/>
      <c r="AH667" s="179"/>
      <c r="AI667" s="179"/>
      <c r="AJ667" s="179"/>
      <c r="AK667" s="179"/>
      <c r="AL667" s="179"/>
      <c r="AM667" s="179"/>
      <c r="AN667" s="179"/>
      <c r="AO667" s="179"/>
      <c r="AP667" s="179"/>
      <c r="AQ667" s="467"/>
      <c r="AR667" s="467"/>
      <c r="AS667" s="467"/>
      <c r="AT667" s="467"/>
    </row>
    <row r="668" spans="1:47" s="347" customFormat="1" x14ac:dyDescent="0.3">
      <c r="A668" s="438">
        <v>41862</v>
      </c>
      <c r="B668" s="932" t="s">
        <v>6758</v>
      </c>
      <c r="C668" s="933" t="s">
        <v>127</v>
      </c>
      <c r="D668" s="350">
        <v>250</v>
      </c>
      <c r="E668" s="347" t="s">
        <v>12</v>
      </c>
      <c r="F668" s="439">
        <v>42961</v>
      </c>
      <c r="G668" s="347" t="s">
        <v>6759</v>
      </c>
      <c r="H668" s="352" t="s">
        <v>2299</v>
      </c>
      <c r="I668" s="353" t="s">
        <v>2299</v>
      </c>
      <c r="J668" s="354" t="s">
        <v>3847</v>
      </c>
      <c r="K668" s="355">
        <v>-7.5</v>
      </c>
      <c r="L668" s="354"/>
      <c r="M668" s="355"/>
      <c r="N668" s="354" t="s">
        <v>1291</v>
      </c>
      <c r="O668" s="355">
        <v>1.4</v>
      </c>
      <c r="P668" s="440"/>
      <c r="Q668" s="441" t="s">
        <v>2042</v>
      </c>
      <c r="R668" s="352">
        <v>6</v>
      </c>
      <c r="S668" s="184" t="s">
        <v>6793</v>
      </c>
      <c r="T668" s="138">
        <f t="shared" si="99"/>
        <v>8</v>
      </c>
      <c r="U668" s="139"/>
      <c r="V668" s="715">
        <f t="shared" si="97"/>
        <v>8</v>
      </c>
      <c r="W668" s="138"/>
      <c r="X668" s="138"/>
      <c r="Y668" s="141"/>
      <c r="Z668" s="226"/>
      <c r="AA668" s="179"/>
      <c r="AB668" s="179"/>
      <c r="AC668" s="179"/>
      <c r="AD668" s="179"/>
      <c r="AE668" s="179"/>
      <c r="AF668" s="179"/>
      <c r="AG668" s="179"/>
      <c r="AH668" s="179"/>
      <c r="AI668" s="179"/>
      <c r="AJ668" s="179"/>
      <c r="AK668" s="179"/>
      <c r="AL668" s="179"/>
      <c r="AM668" s="179"/>
      <c r="AN668" s="179"/>
      <c r="AO668" s="179"/>
      <c r="AP668" s="179"/>
      <c r="AQ668" s="467"/>
      <c r="AR668" s="467"/>
      <c r="AS668" s="467"/>
      <c r="AT668" s="467"/>
    </row>
    <row r="669" spans="1:47" s="347" customFormat="1" x14ac:dyDescent="0.3">
      <c r="A669" s="438">
        <v>41862</v>
      </c>
      <c r="B669" s="932" t="s">
        <v>6760</v>
      </c>
      <c r="C669" s="933" t="s">
        <v>127</v>
      </c>
      <c r="D669" s="350">
        <v>1250</v>
      </c>
      <c r="E669" s="347" t="s">
        <v>12</v>
      </c>
      <c r="F669" s="439">
        <v>42961</v>
      </c>
      <c r="G669" s="347" t="s">
        <v>6759</v>
      </c>
      <c r="H669" s="352" t="s">
        <v>2043</v>
      </c>
      <c r="I669" s="353" t="s">
        <v>802</v>
      </c>
      <c r="J669" s="354" t="s">
        <v>301</v>
      </c>
      <c r="K669" s="355">
        <v>-7.5</v>
      </c>
      <c r="L669" s="354"/>
      <c r="M669" s="355"/>
      <c r="N669" s="354" t="s">
        <v>57</v>
      </c>
      <c r="O669" s="355">
        <v>1.4</v>
      </c>
      <c r="P669" s="440"/>
      <c r="Q669" s="441" t="s">
        <v>2042</v>
      </c>
      <c r="R669" s="352">
        <v>6</v>
      </c>
      <c r="S669" s="184" t="s">
        <v>6794</v>
      </c>
      <c r="T669" s="138">
        <f t="shared" si="99"/>
        <v>8</v>
      </c>
      <c r="U669" s="139"/>
      <c r="V669" s="715">
        <f t="shared" si="97"/>
        <v>8</v>
      </c>
      <c r="W669" s="138"/>
      <c r="X669" s="138"/>
      <c r="Y669" s="141"/>
      <c r="Z669" s="226"/>
      <c r="AA669" s="179"/>
      <c r="AB669" s="179"/>
      <c r="AC669" s="179"/>
      <c r="AD669" s="179"/>
      <c r="AE669" s="179"/>
      <c r="AF669" s="179"/>
      <c r="AG669" s="179"/>
      <c r="AH669" s="179"/>
      <c r="AI669" s="179"/>
      <c r="AJ669" s="179"/>
      <c r="AK669" s="179"/>
      <c r="AL669" s="179"/>
      <c r="AM669" s="179"/>
      <c r="AN669" s="179"/>
      <c r="AO669" s="179"/>
      <c r="AP669" s="179"/>
      <c r="AQ669" s="467"/>
      <c r="AR669" s="467"/>
      <c r="AS669" s="467"/>
      <c r="AT669" s="467"/>
    </row>
    <row r="670" spans="1:47" s="347" customFormat="1" x14ac:dyDescent="0.3">
      <c r="A670" s="438">
        <v>41862</v>
      </c>
      <c r="B670" s="932" t="s">
        <v>6758</v>
      </c>
      <c r="C670" s="933" t="s">
        <v>127</v>
      </c>
      <c r="D670" s="350">
        <v>500</v>
      </c>
      <c r="E670" s="347" t="s">
        <v>37</v>
      </c>
      <c r="F670" s="439">
        <v>43691</v>
      </c>
      <c r="G670" s="347" t="s">
        <v>6759</v>
      </c>
      <c r="H670" s="352" t="s">
        <v>2299</v>
      </c>
      <c r="I670" s="353" t="s">
        <v>2299</v>
      </c>
      <c r="J670" s="354" t="s">
        <v>6761</v>
      </c>
      <c r="K670" s="355">
        <v>-12.5</v>
      </c>
      <c r="L670" s="354"/>
      <c r="M670" s="355"/>
      <c r="N670" s="354" t="s">
        <v>504</v>
      </c>
      <c r="O670" s="355">
        <v>1.4</v>
      </c>
      <c r="P670" s="440"/>
      <c r="Q670" s="441" t="s">
        <v>1937</v>
      </c>
      <c r="R670" s="352">
        <v>0</v>
      </c>
      <c r="S670" s="184" t="s">
        <v>6794</v>
      </c>
      <c r="T670" s="138">
        <f t="shared" si="99"/>
        <v>8</v>
      </c>
      <c r="U670" s="139"/>
      <c r="V670" s="715">
        <f t="shared" si="97"/>
        <v>8</v>
      </c>
      <c r="W670" s="138"/>
      <c r="X670" s="138"/>
      <c r="Y670" s="141"/>
      <c r="Z670" s="226"/>
      <c r="AA670" s="179"/>
      <c r="AB670" s="179"/>
      <c r="AC670" s="179"/>
      <c r="AD670" s="179"/>
      <c r="AE670" s="179"/>
      <c r="AF670" s="179"/>
      <c r="AG670" s="179"/>
      <c r="AH670" s="179"/>
      <c r="AI670" s="179"/>
      <c r="AJ670" s="179"/>
      <c r="AK670" s="179"/>
      <c r="AL670" s="179"/>
      <c r="AM670" s="179"/>
      <c r="AN670" s="179"/>
      <c r="AO670" s="179"/>
      <c r="AP670" s="179"/>
      <c r="AQ670" s="467"/>
      <c r="AR670" s="467"/>
      <c r="AS670" s="467"/>
      <c r="AT670" s="467"/>
    </row>
    <row r="671" spans="1:47" s="347" customFormat="1" x14ac:dyDescent="0.3">
      <c r="A671" s="438">
        <v>41862</v>
      </c>
      <c r="B671" s="932" t="s">
        <v>6762</v>
      </c>
      <c r="C671" s="933" t="s">
        <v>127</v>
      </c>
      <c r="D671" s="350">
        <v>2500</v>
      </c>
      <c r="E671" s="347" t="s">
        <v>37</v>
      </c>
      <c r="F671" s="439">
        <v>43691</v>
      </c>
      <c r="G671" s="347" t="s">
        <v>6759</v>
      </c>
      <c r="H671" s="352" t="s">
        <v>951</v>
      </c>
      <c r="I671" s="353" t="s">
        <v>3849</v>
      </c>
      <c r="J671" s="354" t="s">
        <v>305</v>
      </c>
      <c r="K671" s="355">
        <v>-12.5</v>
      </c>
      <c r="L671" s="354"/>
      <c r="M671" s="355"/>
      <c r="N671" s="354" t="s">
        <v>4833</v>
      </c>
      <c r="O671" s="355">
        <v>1.4</v>
      </c>
      <c r="P671" s="440"/>
      <c r="Q671" s="441" t="s">
        <v>1937</v>
      </c>
      <c r="R671" s="352">
        <v>0</v>
      </c>
      <c r="S671" s="184" t="s">
        <v>6795</v>
      </c>
      <c r="T671" s="138">
        <f t="shared" si="99"/>
        <v>8</v>
      </c>
      <c r="U671" s="139"/>
      <c r="V671" s="715">
        <f t="shared" si="97"/>
        <v>8</v>
      </c>
      <c r="W671" s="138"/>
      <c r="X671" s="138"/>
      <c r="Y671" s="141"/>
      <c r="Z671" s="226"/>
      <c r="AA671" s="179"/>
      <c r="AB671" s="179"/>
      <c r="AC671" s="179"/>
      <c r="AD671" s="179"/>
      <c r="AE671" s="179"/>
      <c r="AF671" s="179"/>
      <c r="AG671" s="179"/>
      <c r="AH671" s="179"/>
      <c r="AI671" s="179"/>
      <c r="AJ671" s="179"/>
      <c r="AK671" s="179"/>
      <c r="AL671" s="179"/>
      <c r="AM671" s="179"/>
      <c r="AN671" s="179"/>
      <c r="AO671" s="179"/>
      <c r="AP671" s="179"/>
      <c r="AQ671" s="467"/>
      <c r="AR671" s="467"/>
      <c r="AS671" s="467"/>
      <c r="AT671" s="467"/>
    </row>
    <row r="672" spans="1:47" s="347" customFormat="1" x14ac:dyDescent="0.3">
      <c r="A672" s="438">
        <v>41862</v>
      </c>
      <c r="B672" s="932" t="s">
        <v>6763</v>
      </c>
      <c r="C672" s="933" t="s">
        <v>276</v>
      </c>
      <c r="D672" s="350">
        <v>300</v>
      </c>
      <c r="E672" s="347" t="s">
        <v>261</v>
      </c>
      <c r="F672" s="439">
        <v>45717</v>
      </c>
      <c r="G672" s="347" t="s">
        <v>6764</v>
      </c>
      <c r="H672" s="352" t="s">
        <v>597</v>
      </c>
      <c r="I672" s="353" t="s">
        <v>805</v>
      </c>
      <c r="J672" s="354" t="s">
        <v>152</v>
      </c>
      <c r="K672" s="355">
        <v>-12.5</v>
      </c>
      <c r="L672" s="354"/>
      <c r="M672" s="355"/>
      <c r="N672" s="354" t="s">
        <v>6412</v>
      </c>
      <c r="O672" s="355">
        <v>2.92</v>
      </c>
      <c r="P672" s="440" t="s">
        <v>1937</v>
      </c>
      <c r="Q672" s="441"/>
      <c r="R672" s="352">
        <v>0</v>
      </c>
      <c r="S672" s="184" t="s">
        <v>6796</v>
      </c>
      <c r="T672" s="138">
        <f t="shared" si="99"/>
        <v>8</v>
      </c>
      <c r="U672" s="139"/>
      <c r="V672" s="715">
        <f t="shared" si="97"/>
        <v>8</v>
      </c>
      <c r="W672" s="138"/>
      <c r="X672" s="138"/>
      <c r="Y672" s="141"/>
      <c r="Z672" s="226"/>
      <c r="AA672" s="179"/>
      <c r="AB672" s="179"/>
      <c r="AC672" s="179"/>
      <c r="AD672" s="179"/>
      <c r="AE672" s="179"/>
      <c r="AF672" s="179"/>
      <c r="AG672" s="179"/>
      <c r="AH672" s="179"/>
      <c r="AI672" s="179"/>
      <c r="AJ672" s="179"/>
      <c r="AK672" s="179"/>
      <c r="AL672" s="179"/>
      <c r="AM672" s="179"/>
      <c r="AN672" s="179"/>
      <c r="AO672" s="179"/>
      <c r="AP672" s="179"/>
      <c r="AQ672" s="467"/>
      <c r="AR672" s="467"/>
      <c r="AS672" s="467"/>
      <c r="AT672" s="467"/>
    </row>
    <row r="673" spans="1:46" s="347" customFormat="1" x14ac:dyDescent="0.3">
      <c r="A673" s="438">
        <v>41862</v>
      </c>
      <c r="B673" s="932" t="s">
        <v>6765</v>
      </c>
      <c r="C673" s="933" t="s">
        <v>276</v>
      </c>
      <c r="D673" s="350">
        <v>200</v>
      </c>
      <c r="E673" s="347" t="s">
        <v>6766</v>
      </c>
      <c r="F673" s="439">
        <v>52201</v>
      </c>
      <c r="G673" s="347" t="s">
        <v>6764</v>
      </c>
      <c r="H673" s="352" t="s">
        <v>1050</v>
      </c>
      <c r="I673" s="353" t="s">
        <v>653</v>
      </c>
      <c r="J673" s="354" t="s">
        <v>370</v>
      </c>
      <c r="K673" s="355">
        <v>-7.5</v>
      </c>
      <c r="L673" s="354"/>
      <c r="M673" s="355"/>
      <c r="N673" s="354" t="s">
        <v>926</v>
      </c>
      <c r="O673" s="355">
        <v>2.25</v>
      </c>
      <c r="P673" s="440" t="s">
        <v>1890</v>
      </c>
      <c r="Q673" s="441"/>
      <c r="R673" s="352">
        <v>5</v>
      </c>
      <c r="S673" s="184" t="s">
        <v>6797</v>
      </c>
      <c r="T673" s="138">
        <f t="shared" si="99"/>
        <v>8</v>
      </c>
      <c r="U673" s="139"/>
      <c r="V673" s="715">
        <f t="shared" ref="V673:V736" si="100">T673</f>
        <v>8</v>
      </c>
      <c r="W673" s="138"/>
      <c r="X673" s="138"/>
      <c r="Y673" s="141"/>
      <c r="Z673" s="226"/>
      <c r="AA673" s="179"/>
      <c r="AB673" s="179"/>
      <c r="AC673" s="179"/>
      <c r="AD673" s="179"/>
      <c r="AE673" s="179"/>
      <c r="AF673" s="179"/>
      <c r="AG673" s="179"/>
      <c r="AH673" s="179"/>
      <c r="AI673" s="179"/>
      <c r="AJ673" s="179"/>
      <c r="AK673" s="179"/>
      <c r="AL673" s="179"/>
      <c r="AM673" s="179"/>
      <c r="AN673" s="179"/>
      <c r="AO673" s="179"/>
      <c r="AP673" s="179"/>
      <c r="AQ673" s="467"/>
      <c r="AR673" s="467"/>
      <c r="AS673" s="467"/>
      <c r="AT673" s="467"/>
    </row>
    <row r="674" spans="1:46" s="347" customFormat="1" x14ac:dyDescent="0.3">
      <c r="A674" s="438">
        <v>41862</v>
      </c>
      <c r="B674" s="932" t="s">
        <v>6767</v>
      </c>
      <c r="C674" s="933" t="s">
        <v>218</v>
      </c>
      <c r="D674" s="350">
        <v>600</v>
      </c>
      <c r="E674" s="347" t="s">
        <v>37</v>
      </c>
      <c r="F674" s="439">
        <v>43692</v>
      </c>
      <c r="G674" s="347" t="s">
        <v>6768</v>
      </c>
      <c r="H674" s="352" t="s">
        <v>220</v>
      </c>
      <c r="I674" s="353" t="s">
        <v>952</v>
      </c>
      <c r="J674" s="354" t="s">
        <v>4051</v>
      </c>
      <c r="K674" s="355">
        <v>-20</v>
      </c>
      <c r="L674" s="354"/>
      <c r="M674" s="355"/>
      <c r="N674" s="354" t="s">
        <v>331</v>
      </c>
      <c r="O674" s="355">
        <v>2</v>
      </c>
      <c r="P674" s="440" t="s">
        <v>2217</v>
      </c>
      <c r="Q674" s="441"/>
      <c r="R674" s="352">
        <v>-4</v>
      </c>
      <c r="S674" s="184" t="s">
        <v>6798</v>
      </c>
      <c r="T674" s="138">
        <f t="shared" si="99"/>
        <v>8</v>
      </c>
      <c r="U674" s="139"/>
      <c r="V674" s="715">
        <f t="shared" si="100"/>
        <v>8</v>
      </c>
      <c r="W674" s="138"/>
      <c r="X674" s="138"/>
      <c r="Y674" s="141"/>
      <c r="Z674" s="226"/>
      <c r="AA674" s="179"/>
      <c r="AB674" s="179"/>
      <c r="AC674" s="179"/>
      <c r="AD674" s="179"/>
      <c r="AE674" s="179"/>
      <c r="AF674" s="179"/>
      <c r="AG674" s="179"/>
      <c r="AH674" s="179"/>
      <c r="AI674" s="179"/>
      <c r="AJ674" s="179"/>
      <c r="AK674" s="179"/>
      <c r="AL674" s="179"/>
      <c r="AM674" s="179"/>
      <c r="AN674" s="179"/>
      <c r="AO674" s="179"/>
      <c r="AP674" s="179"/>
      <c r="AQ674" s="467"/>
      <c r="AR674" s="467"/>
      <c r="AS674" s="467"/>
      <c r="AT674" s="467"/>
    </row>
    <row r="675" spans="1:46" s="347" customFormat="1" x14ac:dyDescent="0.3">
      <c r="A675" s="438">
        <v>41862</v>
      </c>
      <c r="B675" s="932" t="s">
        <v>6769</v>
      </c>
      <c r="C675" s="933" t="s">
        <v>218</v>
      </c>
      <c r="D675" s="350">
        <v>600</v>
      </c>
      <c r="E675" s="347" t="s">
        <v>66</v>
      </c>
      <c r="F675" s="439">
        <v>45519</v>
      </c>
      <c r="G675" s="347" t="s">
        <v>6768</v>
      </c>
      <c r="H675" s="352" t="s">
        <v>124</v>
      </c>
      <c r="I675" s="353" t="s">
        <v>628</v>
      </c>
      <c r="J675" s="354" t="s">
        <v>661</v>
      </c>
      <c r="K675" s="355">
        <v>-15</v>
      </c>
      <c r="L675" s="354"/>
      <c r="M675" s="355"/>
      <c r="N675" s="354" t="s">
        <v>382</v>
      </c>
      <c r="O675" s="355">
        <v>2.5</v>
      </c>
      <c r="P675" s="440" t="s">
        <v>2217</v>
      </c>
      <c r="Q675" s="441"/>
      <c r="R675" s="352">
        <v>-4</v>
      </c>
      <c r="S675" s="184" t="s">
        <v>6799</v>
      </c>
      <c r="T675" s="138">
        <f t="shared" si="99"/>
        <v>8</v>
      </c>
      <c r="U675" s="139"/>
      <c r="V675" s="715">
        <f t="shared" si="100"/>
        <v>8</v>
      </c>
      <c r="W675" s="138"/>
      <c r="X675" s="138"/>
      <c r="Y675" s="141"/>
      <c r="Z675" s="226"/>
      <c r="AA675" s="179"/>
      <c r="AB675" s="179"/>
      <c r="AC675" s="179"/>
      <c r="AD675" s="179"/>
      <c r="AE675" s="179"/>
      <c r="AF675" s="179"/>
      <c r="AG675" s="179"/>
      <c r="AH675" s="179"/>
      <c r="AI675" s="179"/>
      <c r="AJ675" s="179"/>
      <c r="AK675" s="179"/>
      <c r="AL675" s="179"/>
      <c r="AM675" s="179"/>
      <c r="AN675" s="179"/>
      <c r="AO675" s="179"/>
      <c r="AP675" s="179"/>
      <c r="AQ675" s="467"/>
      <c r="AR675" s="467"/>
      <c r="AS675" s="467"/>
      <c r="AT675" s="467"/>
    </row>
    <row r="676" spans="1:46" s="347" customFormat="1" x14ac:dyDescent="0.3">
      <c r="A676" s="438">
        <v>41862</v>
      </c>
      <c r="B676" s="932" t="s">
        <v>6770</v>
      </c>
      <c r="C676" s="933" t="s">
        <v>218</v>
      </c>
      <c r="D676" s="350">
        <v>550</v>
      </c>
      <c r="E676" s="347" t="s">
        <v>117</v>
      </c>
      <c r="F676" s="439">
        <v>52824</v>
      </c>
      <c r="G676" s="347" t="s">
        <v>6768</v>
      </c>
      <c r="H676" s="352" t="s">
        <v>1444</v>
      </c>
      <c r="I676" s="353" t="s">
        <v>4332</v>
      </c>
      <c r="J676" s="354" t="s">
        <v>245</v>
      </c>
      <c r="K676" s="355">
        <v>-15</v>
      </c>
      <c r="L676" s="354"/>
      <c r="M676" s="355"/>
      <c r="N676" s="354" t="s">
        <v>868</v>
      </c>
      <c r="O676" s="355">
        <v>2.5499999999999998</v>
      </c>
      <c r="P676" s="440" t="s">
        <v>1994</v>
      </c>
      <c r="Q676" s="441"/>
      <c r="R676" s="352">
        <v>2</v>
      </c>
      <c r="S676" s="184" t="s">
        <v>6800</v>
      </c>
      <c r="T676" s="138">
        <f t="shared" si="99"/>
        <v>8</v>
      </c>
      <c r="U676" s="139"/>
      <c r="V676" s="715">
        <f t="shared" si="100"/>
        <v>8</v>
      </c>
      <c r="W676" s="138"/>
      <c r="X676" s="138"/>
      <c r="Y676" s="141"/>
      <c r="Z676" s="226"/>
      <c r="AA676" s="179"/>
      <c r="AB676" s="179"/>
      <c r="AC676" s="179"/>
      <c r="AD676" s="179"/>
      <c r="AE676" s="179"/>
      <c r="AF676" s="179"/>
      <c r="AG676" s="179"/>
      <c r="AH676" s="179"/>
      <c r="AI676" s="179"/>
      <c r="AJ676" s="179"/>
      <c r="AK676" s="179"/>
      <c r="AL676" s="179"/>
      <c r="AM676" s="179"/>
      <c r="AN676" s="179"/>
      <c r="AO676" s="179"/>
      <c r="AP676" s="179"/>
      <c r="AQ676" s="467"/>
      <c r="AR676" s="467"/>
      <c r="AS676" s="467"/>
      <c r="AT676" s="467"/>
    </row>
    <row r="677" spans="1:46" s="347" customFormat="1" x14ac:dyDescent="0.3">
      <c r="A677" s="438">
        <v>41862</v>
      </c>
      <c r="B677" s="932" t="s">
        <v>6771</v>
      </c>
      <c r="C677" s="933" t="s">
        <v>4672</v>
      </c>
      <c r="D677" s="350">
        <v>250</v>
      </c>
      <c r="E677" s="347" t="s">
        <v>66</v>
      </c>
      <c r="F677" s="439">
        <v>45535</v>
      </c>
      <c r="G677" s="347" t="s">
        <v>6772</v>
      </c>
      <c r="H677" s="352" t="s">
        <v>189</v>
      </c>
      <c r="I677" s="353" t="s">
        <v>5193</v>
      </c>
      <c r="J677" s="354" t="s">
        <v>141</v>
      </c>
      <c r="K677" s="355">
        <v>-8</v>
      </c>
      <c r="L677" s="354"/>
      <c r="M677" s="355"/>
      <c r="N677" s="354" t="s">
        <v>2576</v>
      </c>
      <c r="O677" s="355">
        <v>3.4</v>
      </c>
      <c r="P677" s="440" t="s">
        <v>1890</v>
      </c>
      <c r="Q677" s="441"/>
      <c r="R677" s="352">
        <v>5</v>
      </c>
      <c r="S677" s="184" t="s">
        <v>6802</v>
      </c>
      <c r="T677" s="138">
        <f t="shared" si="99"/>
        <v>8</v>
      </c>
      <c r="U677" s="139"/>
      <c r="V677" s="715">
        <f t="shared" si="100"/>
        <v>8</v>
      </c>
      <c r="W677" s="138"/>
      <c r="X677" s="138"/>
      <c r="Y677" s="141"/>
      <c r="Z677" s="226"/>
      <c r="AA677" s="179"/>
      <c r="AB677" s="179"/>
      <c r="AC677" s="179"/>
      <c r="AD677" s="179"/>
      <c r="AE677" s="179"/>
      <c r="AF677" s="179"/>
      <c r="AG677" s="179"/>
      <c r="AH677" s="179"/>
      <c r="AI677" s="179"/>
      <c r="AJ677" s="179"/>
      <c r="AK677" s="179"/>
      <c r="AL677" s="179"/>
      <c r="AM677" s="179"/>
      <c r="AN677" s="179"/>
      <c r="AO677" s="179"/>
      <c r="AP677" s="179"/>
      <c r="AQ677" s="467"/>
      <c r="AR677" s="467"/>
      <c r="AS677" s="467"/>
      <c r="AT677" s="467"/>
    </row>
    <row r="678" spans="1:46" s="347" customFormat="1" x14ac:dyDescent="0.3">
      <c r="A678" s="438">
        <v>41862</v>
      </c>
      <c r="B678" s="932" t="s">
        <v>6773</v>
      </c>
      <c r="C678" s="933" t="s">
        <v>4672</v>
      </c>
      <c r="D678" s="350">
        <v>250</v>
      </c>
      <c r="E678" s="347" t="s">
        <v>5422</v>
      </c>
      <c r="F678" s="439">
        <v>60145</v>
      </c>
      <c r="G678" s="347" t="s">
        <v>6772</v>
      </c>
      <c r="H678" s="352" t="s">
        <v>225</v>
      </c>
      <c r="I678" s="353" t="s">
        <v>4295</v>
      </c>
      <c r="J678" s="354" t="s">
        <v>6774</v>
      </c>
      <c r="K678" s="355">
        <v>-13</v>
      </c>
      <c r="L678" s="354"/>
      <c r="M678" s="355"/>
      <c r="N678" s="354" t="s">
        <v>2576</v>
      </c>
      <c r="O678" s="355">
        <v>3.4</v>
      </c>
      <c r="P678" s="440" t="s">
        <v>6775</v>
      </c>
      <c r="Q678" s="441"/>
      <c r="R678" s="352">
        <v>6.5</v>
      </c>
      <c r="S678" s="184" t="s">
        <v>6801</v>
      </c>
      <c r="T678" s="138">
        <f t="shared" si="99"/>
        <v>8</v>
      </c>
      <c r="U678" s="139"/>
      <c r="V678" s="715">
        <f t="shared" si="100"/>
        <v>8</v>
      </c>
      <c r="W678" s="138"/>
      <c r="X678" s="138"/>
      <c r="Y678" s="141"/>
      <c r="Z678" s="226"/>
      <c r="AA678" s="179"/>
      <c r="AB678" s="179"/>
      <c r="AC678" s="179"/>
      <c r="AD678" s="179"/>
      <c r="AE678" s="179"/>
      <c r="AF678" s="179"/>
      <c r="AG678" s="179"/>
      <c r="AH678" s="179"/>
      <c r="AI678" s="179"/>
      <c r="AJ678" s="179"/>
      <c r="AK678" s="179"/>
      <c r="AL678" s="179"/>
      <c r="AM678" s="179"/>
      <c r="AN678" s="179"/>
      <c r="AO678" s="179"/>
      <c r="AP678" s="179"/>
      <c r="AQ678" s="467"/>
      <c r="AR678" s="467"/>
      <c r="AS678" s="467"/>
      <c r="AT678" s="467"/>
    </row>
    <row r="679" spans="1:46" s="347" customFormat="1" x14ac:dyDescent="0.3">
      <c r="A679" s="438">
        <v>41862</v>
      </c>
      <c r="B679" s="932" t="s">
        <v>6776</v>
      </c>
      <c r="C679" s="933" t="s">
        <v>959</v>
      </c>
      <c r="D679" s="350">
        <v>500</v>
      </c>
      <c r="E679" s="347" t="s">
        <v>12</v>
      </c>
      <c r="F679" s="439">
        <v>42965</v>
      </c>
      <c r="G679" s="347" t="s">
        <v>6777</v>
      </c>
      <c r="H679" s="352" t="s">
        <v>409</v>
      </c>
      <c r="I679" s="353" t="s">
        <v>3791</v>
      </c>
      <c r="J679" s="354" t="s">
        <v>3399</v>
      </c>
      <c r="K679" s="355">
        <v>-7</v>
      </c>
      <c r="L679" s="354"/>
      <c r="M679" s="355"/>
      <c r="N679" s="354" t="s">
        <v>618</v>
      </c>
      <c r="O679" s="355">
        <v>1.5</v>
      </c>
      <c r="P679" s="440" t="s">
        <v>1937</v>
      </c>
      <c r="Q679" s="441"/>
      <c r="R679" s="352">
        <v>0</v>
      </c>
      <c r="S679" s="184" t="s">
        <v>6804</v>
      </c>
      <c r="T679" s="138">
        <f t="shared" si="99"/>
        <v>8</v>
      </c>
      <c r="U679" s="139"/>
      <c r="V679" s="715">
        <f t="shared" si="100"/>
        <v>8</v>
      </c>
      <c r="W679" s="138"/>
      <c r="X679" s="138"/>
      <c r="Y679" s="141"/>
      <c r="Z679" s="226"/>
      <c r="AA679" s="179"/>
      <c r="AB679" s="179"/>
      <c r="AC679" s="179"/>
      <c r="AD679" s="179"/>
      <c r="AE679" s="179"/>
      <c r="AF679" s="179"/>
      <c r="AG679" s="179"/>
      <c r="AH679" s="179"/>
      <c r="AI679" s="179"/>
      <c r="AJ679" s="179"/>
      <c r="AK679" s="179"/>
      <c r="AL679" s="179"/>
      <c r="AM679" s="179"/>
      <c r="AN679" s="179"/>
      <c r="AO679" s="179"/>
      <c r="AP679" s="179"/>
      <c r="AQ679" s="467"/>
      <c r="AR679" s="467"/>
      <c r="AS679" s="467"/>
      <c r="AT679" s="467"/>
    </row>
    <row r="680" spans="1:46" s="347" customFormat="1" x14ac:dyDescent="0.3">
      <c r="A680" s="438">
        <v>41862</v>
      </c>
      <c r="B680" s="932" t="s">
        <v>6778</v>
      </c>
      <c r="C680" s="933" t="s">
        <v>3842</v>
      </c>
      <c r="D680" s="350">
        <v>350</v>
      </c>
      <c r="E680" s="347" t="s">
        <v>37</v>
      </c>
      <c r="F680" s="439">
        <v>43692</v>
      </c>
      <c r="G680" s="347" t="s">
        <v>6777</v>
      </c>
      <c r="H680" s="352" t="s">
        <v>139</v>
      </c>
      <c r="I680" s="353" t="s">
        <v>3832</v>
      </c>
      <c r="J680" s="354" t="s">
        <v>4051</v>
      </c>
      <c r="K680" s="355">
        <v>-2.5</v>
      </c>
      <c r="L680" s="354"/>
      <c r="M680" s="355"/>
      <c r="N680" s="354" t="s">
        <v>411</v>
      </c>
      <c r="O680" s="355">
        <v>1.71</v>
      </c>
      <c r="P680" s="440" t="s">
        <v>3790</v>
      </c>
      <c r="Q680" s="441"/>
      <c r="R680" s="352">
        <v>16</v>
      </c>
      <c r="S680" s="184" t="s">
        <v>6803</v>
      </c>
      <c r="T680" s="138">
        <f t="shared" si="99"/>
        <v>8</v>
      </c>
      <c r="U680" s="139"/>
      <c r="V680" s="715">
        <f t="shared" si="100"/>
        <v>8</v>
      </c>
      <c r="W680" s="138"/>
      <c r="X680" s="138"/>
      <c r="Y680" s="141"/>
      <c r="Z680" s="226"/>
      <c r="AA680" s="179"/>
      <c r="AB680" s="179"/>
      <c r="AC680" s="179"/>
      <c r="AD680" s="179"/>
      <c r="AE680" s="179"/>
      <c r="AF680" s="179"/>
      <c r="AG680" s="179"/>
      <c r="AH680" s="179"/>
      <c r="AI680" s="179"/>
      <c r="AJ680" s="179"/>
      <c r="AK680" s="179"/>
      <c r="AL680" s="179"/>
      <c r="AM680" s="179"/>
      <c r="AN680" s="179"/>
      <c r="AO680" s="179"/>
      <c r="AP680" s="179"/>
      <c r="AQ680" s="467"/>
      <c r="AR680" s="467"/>
      <c r="AS680" s="467"/>
      <c r="AT680" s="467"/>
    </row>
    <row r="681" spans="1:46" s="347" customFormat="1" x14ac:dyDescent="0.3">
      <c r="A681" s="438">
        <v>41862</v>
      </c>
      <c r="B681" s="932" t="s">
        <v>5522</v>
      </c>
      <c r="C681" s="933" t="s">
        <v>771</v>
      </c>
      <c r="D681" s="350">
        <v>250</v>
      </c>
      <c r="E681" s="347" t="s">
        <v>601</v>
      </c>
      <c r="F681" s="439">
        <v>52732</v>
      </c>
      <c r="G681" s="347" t="s">
        <v>6777</v>
      </c>
      <c r="H681" s="352" t="s">
        <v>579</v>
      </c>
      <c r="I681" s="353" t="s">
        <v>4257</v>
      </c>
      <c r="J681" s="354" t="s">
        <v>283</v>
      </c>
      <c r="K681" s="355">
        <v>5</v>
      </c>
      <c r="L681" s="354"/>
      <c r="M681" s="355"/>
      <c r="N681" s="354" t="s">
        <v>1291</v>
      </c>
      <c r="O681" s="355">
        <v>1.4</v>
      </c>
      <c r="P681" s="440" t="s">
        <v>1903</v>
      </c>
      <c r="Q681" s="441"/>
      <c r="R681" s="352">
        <v>12</v>
      </c>
      <c r="S681" s="184" t="s">
        <v>5536</v>
      </c>
      <c r="T681" s="138">
        <f t="shared" si="99"/>
        <v>8</v>
      </c>
      <c r="U681" s="139"/>
      <c r="V681" s="715">
        <f t="shared" si="100"/>
        <v>8</v>
      </c>
      <c r="W681" s="138"/>
      <c r="X681" s="138"/>
      <c r="Y681" s="141"/>
      <c r="Z681" s="226"/>
      <c r="AA681" s="179"/>
      <c r="AB681" s="179"/>
      <c r="AC681" s="179"/>
      <c r="AD681" s="179"/>
      <c r="AE681" s="179"/>
      <c r="AF681" s="179"/>
      <c r="AG681" s="179"/>
      <c r="AH681" s="179"/>
      <c r="AI681" s="179"/>
      <c r="AJ681" s="179"/>
      <c r="AK681" s="179"/>
      <c r="AL681" s="179"/>
      <c r="AM681" s="179"/>
      <c r="AN681" s="179"/>
      <c r="AO681" s="179"/>
      <c r="AP681" s="179"/>
      <c r="AQ681" s="467"/>
      <c r="AR681" s="467"/>
      <c r="AS681" s="467"/>
      <c r="AT681" s="467"/>
    </row>
    <row r="682" spans="1:46" s="347" customFormat="1" x14ac:dyDescent="0.3">
      <c r="A682" s="438">
        <v>41862</v>
      </c>
      <c r="B682" s="932" t="s">
        <v>6779</v>
      </c>
      <c r="C682" s="933" t="s">
        <v>403</v>
      </c>
      <c r="D682" s="350">
        <v>700</v>
      </c>
      <c r="E682" s="347" t="s">
        <v>66</v>
      </c>
      <c r="F682" s="439">
        <v>45536</v>
      </c>
      <c r="G682" s="347" t="s">
        <v>3801</v>
      </c>
      <c r="H682" s="352" t="s">
        <v>652</v>
      </c>
      <c r="I682" s="353" t="s">
        <v>805</v>
      </c>
      <c r="J682" s="354" t="s">
        <v>152</v>
      </c>
      <c r="K682" s="355">
        <v>-20</v>
      </c>
      <c r="L682" s="354"/>
      <c r="M682" s="355"/>
      <c r="N682" s="354" t="s">
        <v>49</v>
      </c>
      <c r="O682" s="355">
        <v>3.71</v>
      </c>
      <c r="P682" s="440" t="s">
        <v>2274</v>
      </c>
      <c r="Q682" s="441"/>
      <c r="R682" s="352">
        <v>4</v>
      </c>
      <c r="S682" s="184" t="s">
        <v>6805</v>
      </c>
      <c r="T682" s="138">
        <f t="shared" si="99"/>
        <v>8</v>
      </c>
      <c r="U682" s="139"/>
      <c r="V682" s="715">
        <f t="shared" si="100"/>
        <v>8</v>
      </c>
      <c r="W682" s="138"/>
      <c r="X682" s="138"/>
      <c r="Y682" s="141"/>
      <c r="Z682" s="226"/>
      <c r="AA682" s="179"/>
      <c r="AB682" s="179"/>
      <c r="AC682" s="179"/>
      <c r="AD682" s="179"/>
      <c r="AE682" s="179"/>
      <c r="AF682" s="179"/>
      <c r="AG682" s="179"/>
      <c r="AH682" s="179"/>
      <c r="AI682" s="179"/>
      <c r="AJ682" s="179"/>
      <c r="AK682" s="179"/>
      <c r="AL682" s="179"/>
      <c r="AM682" s="179"/>
      <c r="AN682" s="179"/>
      <c r="AO682" s="179"/>
      <c r="AP682" s="179"/>
      <c r="AQ682" s="467"/>
      <c r="AR682" s="467"/>
      <c r="AS682" s="467"/>
      <c r="AT682" s="467"/>
    </row>
    <row r="683" spans="1:46" s="428" customFormat="1" x14ac:dyDescent="0.3">
      <c r="A683" s="427">
        <v>41862</v>
      </c>
      <c r="B683" s="935" t="s">
        <v>6780</v>
      </c>
      <c r="C683" s="936" t="s">
        <v>403</v>
      </c>
      <c r="D683" s="429">
        <v>800</v>
      </c>
      <c r="E683" s="428" t="s">
        <v>117</v>
      </c>
      <c r="F683" s="430">
        <v>52841</v>
      </c>
      <c r="G683" s="428" t="s">
        <v>3801</v>
      </c>
      <c r="H683" s="431" t="s">
        <v>330</v>
      </c>
      <c r="I683" s="432" t="s">
        <v>4257</v>
      </c>
      <c r="J683" s="433" t="s">
        <v>602</v>
      </c>
      <c r="K683" s="434">
        <v>-20</v>
      </c>
      <c r="L683" s="433"/>
      <c r="M683" s="434"/>
      <c r="N683" s="433" t="s">
        <v>714</v>
      </c>
      <c r="O683" s="434">
        <v>3.5</v>
      </c>
      <c r="P683" s="435" t="s">
        <v>1900</v>
      </c>
      <c r="Q683" s="436"/>
      <c r="R683" s="431">
        <v>10</v>
      </c>
      <c r="S683" s="185" t="s">
        <v>6806</v>
      </c>
      <c r="T683" s="170">
        <f t="shared" si="99"/>
        <v>8</v>
      </c>
      <c r="U683" s="171"/>
      <c r="V683" s="715">
        <f t="shared" si="100"/>
        <v>8</v>
      </c>
      <c r="W683" s="170"/>
      <c r="X683" s="170"/>
      <c r="Y683" s="169"/>
      <c r="Z683" s="437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215"/>
      <c r="AL683" s="215"/>
      <c r="AM683" s="215"/>
      <c r="AN683" s="215"/>
      <c r="AO683" s="215"/>
      <c r="AP683" s="215"/>
      <c r="AQ683" s="470"/>
      <c r="AR683" s="470"/>
      <c r="AS683" s="470"/>
      <c r="AT683" s="470"/>
    </row>
    <row r="684" spans="1:46" s="347" customFormat="1" x14ac:dyDescent="0.3">
      <c r="A684" s="438">
        <v>41858</v>
      </c>
      <c r="B684" s="932" t="s">
        <v>3850</v>
      </c>
      <c r="C684" s="933" t="s">
        <v>148</v>
      </c>
      <c r="D684" s="350">
        <v>400</v>
      </c>
      <c r="E684" s="347" t="s">
        <v>12</v>
      </c>
      <c r="F684" s="439">
        <v>42962</v>
      </c>
      <c r="G684" s="347" t="s">
        <v>219</v>
      </c>
      <c r="H684" s="352" t="s">
        <v>1264</v>
      </c>
      <c r="I684" s="353" t="s">
        <v>6624</v>
      </c>
      <c r="J684" s="354" t="s">
        <v>6625</v>
      </c>
      <c r="K684" s="355">
        <v>-7.5</v>
      </c>
      <c r="L684" s="354"/>
      <c r="M684" s="355"/>
      <c r="N684" s="354" t="s">
        <v>105</v>
      </c>
      <c r="O684" s="355">
        <v>2</v>
      </c>
      <c r="P684" s="440" t="s">
        <v>2958</v>
      </c>
      <c r="Q684" s="441"/>
      <c r="R684" s="352">
        <v>1</v>
      </c>
      <c r="S684" s="184" t="s">
        <v>6712</v>
      </c>
      <c r="T684" s="138">
        <f t="shared" ref="T684:T714" si="101">MONTH(A684)</f>
        <v>8</v>
      </c>
      <c r="U684" s="139"/>
      <c r="V684" s="715">
        <f t="shared" si="100"/>
        <v>8</v>
      </c>
      <c r="W684" s="138"/>
      <c r="X684" s="138"/>
      <c r="Y684" s="141"/>
      <c r="Z684" s="226"/>
      <c r="AA684" s="179"/>
      <c r="AB684" s="179"/>
      <c r="AC684" s="179"/>
      <c r="AD684" s="179"/>
      <c r="AE684" s="179"/>
      <c r="AF684" s="179"/>
      <c r="AG684" s="179"/>
      <c r="AH684" s="179"/>
      <c r="AI684" s="179"/>
      <c r="AJ684" s="179"/>
      <c r="AK684" s="179"/>
      <c r="AL684" s="179"/>
      <c r="AM684" s="179"/>
      <c r="AN684" s="179"/>
      <c r="AO684" s="179"/>
      <c r="AP684" s="179"/>
      <c r="AQ684" s="467"/>
      <c r="AR684" s="467"/>
      <c r="AS684" s="467"/>
      <c r="AT684" s="467"/>
    </row>
    <row r="685" spans="1:46" s="347" customFormat="1" x14ac:dyDescent="0.3">
      <c r="A685" s="438">
        <v>41858</v>
      </c>
      <c r="B685" s="932" t="s">
        <v>6626</v>
      </c>
      <c r="C685" s="933" t="s">
        <v>148</v>
      </c>
      <c r="D685" s="350">
        <v>750</v>
      </c>
      <c r="E685" s="347" t="s">
        <v>37</v>
      </c>
      <c r="F685" s="439">
        <v>43692</v>
      </c>
      <c r="G685" s="347" t="s">
        <v>219</v>
      </c>
      <c r="H685" s="352" t="s">
        <v>19</v>
      </c>
      <c r="I685" s="353" t="s">
        <v>5141</v>
      </c>
      <c r="J685" s="354" t="s">
        <v>3241</v>
      </c>
      <c r="K685" s="355">
        <v>-7.5</v>
      </c>
      <c r="L685" s="354"/>
      <c r="M685" s="355"/>
      <c r="N685" s="354" t="s">
        <v>71</v>
      </c>
      <c r="O685" s="355">
        <v>2.67</v>
      </c>
      <c r="P685" s="440" t="s">
        <v>2042</v>
      </c>
      <c r="Q685" s="441"/>
      <c r="R685" s="352">
        <v>6</v>
      </c>
      <c r="S685" s="184" t="s">
        <v>6713</v>
      </c>
      <c r="T685" s="138">
        <f t="shared" si="101"/>
        <v>8</v>
      </c>
      <c r="U685" s="139"/>
      <c r="V685" s="715">
        <f t="shared" si="100"/>
        <v>8</v>
      </c>
      <c r="W685" s="138"/>
      <c r="X685" s="138"/>
      <c r="Y685" s="141"/>
      <c r="Z685" s="226"/>
      <c r="AA685" s="179"/>
      <c r="AB685" s="179"/>
      <c r="AC685" s="179"/>
      <c r="AD685" s="179"/>
      <c r="AE685" s="179"/>
      <c r="AF685" s="179"/>
      <c r="AG685" s="179"/>
      <c r="AH685" s="179"/>
      <c r="AI685" s="179"/>
      <c r="AJ685" s="179"/>
      <c r="AK685" s="179"/>
      <c r="AL685" s="179"/>
      <c r="AM685" s="179"/>
      <c r="AN685" s="179"/>
      <c r="AO685" s="179"/>
      <c r="AP685" s="179"/>
      <c r="AQ685" s="467"/>
      <c r="AR685" s="467"/>
      <c r="AS685" s="467"/>
      <c r="AT685" s="467"/>
    </row>
    <row r="686" spans="1:46" s="347" customFormat="1" x14ac:dyDescent="0.3">
      <c r="A686" s="438">
        <v>41858</v>
      </c>
      <c r="B686" s="932" t="s">
        <v>6627</v>
      </c>
      <c r="C686" s="933" t="s">
        <v>605</v>
      </c>
      <c r="D686" s="350">
        <v>600</v>
      </c>
      <c r="E686" s="347" t="s">
        <v>853</v>
      </c>
      <c r="F686" s="439">
        <v>45703</v>
      </c>
      <c r="G686" s="347" t="s">
        <v>6628</v>
      </c>
      <c r="H686" s="352" t="s">
        <v>646</v>
      </c>
      <c r="I686" s="353" t="s">
        <v>3778</v>
      </c>
      <c r="J686" s="354" t="s">
        <v>3779</v>
      </c>
      <c r="K686" s="355">
        <v>-20</v>
      </c>
      <c r="L686" s="354"/>
      <c r="M686" s="355"/>
      <c r="N686" s="354" t="s">
        <v>551</v>
      </c>
      <c r="O686" s="355">
        <v>4.17</v>
      </c>
      <c r="P686" s="440" t="s">
        <v>2042</v>
      </c>
      <c r="Q686" s="441"/>
      <c r="R686" s="352">
        <v>6</v>
      </c>
      <c r="S686" s="184" t="s">
        <v>6720</v>
      </c>
      <c r="T686" s="138">
        <f t="shared" si="101"/>
        <v>8</v>
      </c>
      <c r="U686" s="139"/>
      <c r="V686" s="715">
        <f t="shared" si="100"/>
        <v>8</v>
      </c>
      <c r="W686" s="138"/>
      <c r="X686" s="138"/>
      <c r="Y686" s="141"/>
      <c r="Z686" s="226"/>
      <c r="AA686" s="179"/>
      <c r="AB686" s="179"/>
      <c r="AC686" s="179"/>
      <c r="AD686" s="179"/>
      <c r="AE686" s="179"/>
      <c r="AF686" s="179"/>
      <c r="AG686" s="179"/>
      <c r="AH686" s="179"/>
      <c r="AI686" s="179"/>
      <c r="AJ686" s="179"/>
      <c r="AK686" s="179"/>
      <c r="AL686" s="179"/>
      <c r="AM686" s="179"/>
      <c r="AN686" s="179"/>
      <c r="AO686" s="179"/>
      <c r="AP686" s="179"/>
      <c r="AQ686" s="467"/>
      <c r="AR686" s="467"/>
      <c r="AS686" s="467"/>
      <c r="AT686" s="467"/>
    </row>
    <row r="687" spans="1:46" s="347" customFormat="1" x14ac:dyDescent="0.3">
      <c r="A687" s="438">
        <v>41858</v>
      </c>
      <c r="B687" s="932" t="s">
        <v>6629</v>
      </c>
      <c r="C687" s="933" t="s">
        <v>605</v>
      </c>
      <c r="D687" s="350">
        <v>400</v>
      </c>
      <c r="E687" s="347" t="s">
        <v>6630</v>
      </c>
      <c r="F687" s="439">
        <v>49171</v>
      </c>
      <c r="G687" s="347" t="s">
        <v>6628</v>
      </c>
      <c r="H687" s="352" t="s">
        <v>6631</v>
      </c>
      <c r="I687" s="353" t="s">
        <v>3794</v>
      </c>
      <c r="J687" s="354" t="s">
        <v>6001</v>
      </c>
      <c r="K687" s="355">
        <v>-15</v>
      </c>
      <c r="L687" s="354"/>
      <c r="M687" s="355"/>
      <c r="N687" s="354" t="s">
        <v>432</v>
      </c>
      <c r="O687" s="355">
        <v>3.75</v>
      </c>
      <c r="P687" s="440" t="s">
        <v>2150</v>
      </c>
      <c r="Q687" s="441"/>
      <c r="R687" s="352">
        <v>8</v>
      </c>
      <c r="S687" s="184" t="s">
        <v>6721</v>
      </c>
      <c r="T687" s="138">
        <f t="shared" si="101"/>
        <v>8</v>
      </c>
      <c r="U687" s="139"/>
      <c r="V687" s="715">
        <f t="shared" si="100"/>
        <v>8</v>
      </c>
      <c r="W687" s="138"/>
      <c r="X687" s="138"/>
      <c r="Y687" s="141"/>
      <c r="Z687" s="226"/>
      <c r="AA687" s="179"/>
      <c r="AB687" s="179"/>
      <c r="AC687" s="179"/>
      <c r="AD687" s="179"/>
      <c r="AE687" s="179"/>
      <c r="AF687" s="179"/>
      <c r="AG687" s="179"/>
      <c r="AH687" s="179"/>
      <c r="AI687" s="179"/>
      <c r="AJ687" s="179"/>
      <c r="AK687" s="179"/>
      <c r="AL687" s="179"/>
      <c r="AM687" s="179"/>
      <c r="AN687" s="179"/>
      <c r="AO687" s="179"/>
      <c r="AP687" s="179"/>
      <c r="AQ687" s="467"/>
      <c r="AR687" s="467"/>
      <c r="AS687" s="467"/>
      <c r="AT687" s="467"/>
    </row>
    <row r="688" spans="1:46" s="347" customFormat="1" x14ac:dyDescent="0.3">
      <c r="A688" s="438">
        <v>41858</v>
      </c>
      <c r="B688" s="932" t="s">
        <v>6632</v>
      </c>
      <c r="C688" s="933" t="s">
        <v>2842</v>
      </c>
      <c r="D688" s="350">
        <v>350</v>
      </c>
      <c r="E688" s="347" t="s">
        <v>66</v>
      </c>
      <c r="F688" s="439">
        <v>45519</v>
      </c>
      <c r="G688" s="347" t="s">
        <v>6633</v>
      </c>
      <c r="H688" s="352" t="s">
        <v>573</v>
      </c>
      <c r="I688" s="353" t="s">
        <v>837</v>
      </c>
      <c r="J688" s="354" t="s">
        <v>838</v>
      </c>
      <c r="K688" s="355">
        <v>-7</v>
      </c>
      <c r="L688" s="354"/>
      <c r="M688" s="355"/>
      <c r="N688" s="354" t="s">
        <v>504</v>
      </c>
      <c r="O688" s="355">
        <v>2</v>
      </c>
      <c r="P688" s="440" t="s">
        <v>1933</v>
      </c>
      <c r="Q688" s="441"/>
      <c r="R688" s="352">
        <v>7</v>
      </c>
      <c r="S688" s="184" t="s">
        <v>6719</v>
      </c>
      <c r="T688" s="138">
        <f t="shared" si="101"/>
        <v>8</v>
      </c>
      <c r="U688" s="139"/>
      <c r="V688" s="715">
        <f t="shared" si="100"/>
        <v>8</v>
      </c>
      <c r="W688" s="138"/>
      <c r="X688" s="138"/>
      <c r="Y688" s="141"/>
      <c r="Z688" s="226"/>
      <c r="AA688" s="179"/>
      <c r="AB688" s="179"/>
      <c r="AC688" s="179"/>
      <c r="AD688" s="179"/>
      <c r="AE688" s="179"/>
      <c r="AF688" s="179"/>
      <c r="AG688" s="179"/>
      <c r="AH688" s="179"/>
      <c r="AI688" s="179"/>
      <c r="AJ688" s="179"/>
      <c r="AK688" s="179"/>
      <c r="AL688" s="179"/>
      <c r="AM688" s="179"/>
      <c r="AN688" s="179"/>
      <c r="AO688" s="179"/>
      <c r="AP688" s="179"/>
      <c r="AQ688" s="467"/>
      <c r="AR688" s="467"/>
      <c r="AS688" s="467"/>
      <c r="AT688" s="467"/>
    </row>
    <row r="689" spans="1:46" s="347" customFormat="1" x14ac:dyDescent="0.3">
      <c r="A689" s="438">
        <v>41858</v>
      </c>
      <c r="B689" s="932" t="s">
        <v>4015</v>
      </c>
      <c r="C689" s="933" t="s">
        <v>2842</v>
      </c>
      <c r="D689" s="350">
        <v>225</v>
      </c>
      <c r="E689" s="347" t="s">
        <v>601</v>
      </c>
      <c r="F689" s="439">
        <v>52642</v>
      </c>
      <c r="G689" s="347" t="s">
        <v>6633</v>
      </c>
      <c r="H689" s="352" t="s">
        <v>6634</v>
      </c>
      <c r="I689" s="353" t="s">
        <v>1050</v>
      </c>
      <c r="J689" s="354" t="s">
        <v>3627</v>
      </c>
      <c r="K689" s="355">
        <v>-5</v>
      </c>
      <c r="L689" s="354"/>
      <c r="M689" s="355"/>
      <c r="N689" s="354" t="s">
        <v>391</v>
      </c>
      <c r="O689" s="355">
        <v>2.2200000000000002</v>
      </c>
      <c r="P689" s="440" t="s">
        <v>1933</v>
      </c>
      <c r="Q689" s="441"/>
      <c r="R689" s="352">
        <v>7</v>
      </c>
      <c r="S689" s="184" t="s">
        <v>4019</v>
      </c>
      <c r="T689" s="138">
        <f t="shared" si="101"/>
        <v>8</v>
      </c>
      <c r="U689" s="139"/>
      <c r="V689" s="715">
        <f t="shared" si="100"/>
        <v>8</v>
      </c>
      <c r="W689" s="138"/>
      <c r="X689" s="138"/>
      <c r="Y689" s="141"/>
      <c r="Z689" s="226"/>
      <c r="AA689" s="179"/>
      <c r="AB689" s="179"/>
      <c r="AC689" s="179"/>
      <c r="AD689" s="179"/>
      <c r="AE689" s="179"/>
      <c r="AF689" s="179"/>
      <c r="AG689" s="179"/>
      <c r="AH689" s="179"/>
      <c r="AI689" s="179"/>
      <c r="AJ689" s="179"/>
      <c r="AK689" s="179"/>
      <c r="AL689" s="179"/>
      <c r="AM689" s="179"/>
      <c r="AN689" s="179"/>
      <c r="AO689" s="179"/>
      <c r="AP689" s="179"/>
      <c r="AQ689" s="467"/>
      <c r="AR689" s="467"/>
      <c r="AS689" s="467"/>
      <c r="AT689" s="467"/>
    </row>
    <row r="690" spans="1:46" s="347" customFormat="1" x14ac:dyDescent="0.3">
      <c r="A690" s="438">
        <v>41858</v>
      </c>
      <c r="B690" s="932" t="s">
        <v>6635</v>
      </c>
      <c r="C690" s="933" t="s">
        <v>22</v>
      </c>
      <c r="D690" s="350">
        <v>350</v>
      </c>
      <c r="E690" s="347" t="s">
        <v>853</v>
      </c>
      <c r="F690" s="439">
        <v>45672</v>
      </c>
      <c r="G690" s="347" t="s">
        <v>561</v>
      </c>
      <c r="H690" s="352" t="s">
        <v>6636</v>
      </c>
      <c r="I690" s="353" t="s">
        <v>791</v>
      </c>
      <c r="J690" s="354" t="s">
        <v>221</v>
      </c>
      <c r="K690" s="355">
        <v>-12.5</v>
      </c>
      <c r="L690" s="354"/>
      <c r="M690" s="355"/>
      <c r="N690" s="354" t="s">
        <v>1138</v>
      </c>
      <c r="O690" s="355">
        <v>6.57</v>
      </c>
      <c r="P690" s="440" t="s">
        <v>2958</v>
      </c>
      <c r="Q690" s="441"/>
      <c r="R690" s="352">
        <v>1</v>
      </c>
      <c r="S690" s="184" t="s">
        <v>6723</v>
      </c>
      <c r="T690" s="138">
        <f t="shared" si="101"/>
        <v>8</v>
      </c>
      <c r="U690" s="139"/>
      <c r="V690" s="715">
        <f t="shared" si="100"/>
        <v>8</v>
      </c>
      <c r="W690" s="138"/>
      <c r="X690" s="138"/>
      <c r="Y690" s="141"/>
      <c r="Z690" s="226"/>
      <c r="AA690" s="179"/>
      <c r="AB690" s="179"/>
      <c r="AC690" s="179"/>
      <c r="AD690" s="179"/>
      <c r="AE690" s="179"/>
      <c r="AF690" s="179"/>
      <c r="AG690" s="179"/>
      <c r="AH690" s="179"/>
      <c r="AI690" s="179"/>
      <c r="AJ690" s="179"/>
      <c r="AK690" s="179"/>
      <c r="AL690" s="179"/>
      <c r="AM690" s="179"/>
      <c r="AN690" s="179"/>
      <c r="AO690" s="179"/>
      <c r="AP690" s="179"/>
      <c r="AQ690" s="467"/>
      <c r="AR690" s="467"/>
      <c r="AS690" s="467"/>
      <c r="AT690" s="467"/>
    </row>
    <row r="691" spans="1:46" s="347" customFormat="1" x14ac:dyDescent="0.3">
      <c r="A691" s="438">
        <v>41858</v>
      </c>
      <c r="B691" s="932" t="s">
        <v>6637</v>
      </c>
      <c r="C691" s="933" t="s">
        <v>22</v>
      </c>
      <c r="D691" s="350">
        <v>350</v>
      </c>
      <c r="E691" s="347" t="s">
        <v>6638</v>
      </c>
      <c r="F691" s="439">
        <v>52977</v>
      </c>
      <c r="G691" s="347" t="s">
        <v>561</v>
      </c>
      <c r="H691" s="352" t="s">
        <v>1951</v>
      </c>
      <c r="I691" s="353" t="s">
        <v>805</v>
      </c>
      <c r="J691" s="354" t="s">
        <v>152</v>
      </c>
      <c r="K691" s="355">
        <v>-12.5</v>
      </c>
      <c r="L691" s="354"/>
      <c r="M691" s="355"/>
      <c r="N691" s="354" t="s">
        <v>4057</v>
      </c>
      <c r="O691" s="355">
        <v>3.71</v>
      </c>
      <c r="P691" s="440" t="s">
        <v>2958</v>
      </c>
      <c r="Q691" s="441"/>
      <c r="R691" s="352">
        <v>1</v>
      </c>
      <c r="S691" s="184" t="s">
        <v>6722</v>
      </c>
      <c r="T691" s="138">
        <f t="shared" si="101"/>
        <v>8</v>
      </c>
      <c r="U691" s="139"/>
      <c r="V691" s="715">
        <f t="shared" si="100"/>
        <v>8</v>
      </c>
      <c r="W691" s="138"/>
      <c r="X691" s="138"/>
      <c r="Y691" s="141"/>
      <c r="Z691" s="226"/>
      <c r="AA691" s="179"/>
      <c r="AB691" s="179"/>
      <c r="AC691" s="179"/>
      <c r="AD691" s="179"/>
      <c r="AE691" s="179"/>
      <c r="AF691" s="179"/>
      <c r="AG691" s="179"/>
      <c r="AH691" s="179"/>
      <c r="AI691" s="179"/>
      <c r="AJ691" s="179"/>
      <c r="AK691" s="179"/>
      <c r="AL691" s="179"/>
      <c r="AM691" s="179"/>
      <c r="AN691" s="179"/>
      <c r="AO691" s="179"/>
      <c r="AP691" s="179"/>
      <c r="AQ691" s="467"/>
      <c r="AR691" s="467"/>
      <c r="AS691" s="467"/>
      <c r="AT691" s="467"/>
    </row>
    <row r="692" spans="1:46" s="347" customFormat="1" x14ac:dyDescent="0.3">
      <c r="A692" s="438">
        <v>41858</v>
      </c>
      <c r="B692" s="932" t="s">
        <v>6639</v>
      </c>
      <c r="C692" s="933" t="s">
        <v>208</v>
      </c>
      <c r="D692" s="350">
        <v>800</v>
      </c>
      <c r="E692" s="347" t="s">
        <v>66</v>
      </c>
      <c r="F692" s="439">
        <v>45519</v>
      </c>
      <c r="G692" s="347" t="s">
        <v>6640</v>
      </c>
      <c r="H692" s="352" t="s">
        <v>95</v>
      </c>
      <c r="I692" s="353" t="s">
        <v>3902</v>
      </c>
      <c r="J692" s="354" t="s">
        <v>6641</v>
      </c>
      <c r="K692" s="355">
        <v>-12</v>
      </c>
      <c r="L692" s="354"/>
      <c r="M692" s="355"/>
      <c r="N692" s="354" t="s">
        <v>3792</v>
      </c>
      <c r="O692" s="355">
        <v>2.25</v>
      </c>
      <c r="P692" s="440" t="s">
        <v>2150</v>
      </c>
      <c r="Q692" s="441"/>
      <c r="R692" s="352">
        <v>8</v>
      </c>
      <c r="S692" s="184" t="s">
        <v>6718</v>
      </c>
      <c r="T692" s="138">
        <f t="shared" si="101"/>
        <v>8</v>
      </c>
      <c r="U692" s="139"/>
      <c r="V692" s="715">
        <f t="shared" si="100"/>
        <v>8</v>
      </c>
      <c r="W692" s="138"/>
      <c r="X692" s="138"/>
      <c r="Y692" s="141"/>
      <c r="Z692" s="226"/>
      <c r="AA692" s="179"/>
      <c r="AB692" s="179"/>
      <c r="AC692" s="179"/>
      <c r="AD692" s="179"/>
      <c r="AE692" s="179"/>
      <c r="AF692" s="179"/>
      <c r="AG692" s="179"/>
      <c r="AH692" s="179"/>
      <c r="AI692" s="179"/>
      <c r="AJ692" s="179"/>
      <c r="AK692" s="179"/>
      <c r="AL692" s="179"/>
      <c r="AM692" s="179"/>
      <c r="AN692" s="179"/>
      <c r="AO692" s="179"/>
      <c r="AP692" s="179"/>
      <c r="AQ692" s="467"/>
      <c r="AR692" s="467"/>
      <c r="AS692" s="467"/>
      <c r="AT692" s="467"/>
    </row>
    <row r="693" spans="1:46" s="347" customFormat="1" x14ac:dyDescent="0.3">
      <c r="A693" s="438">
        <v>41858</v>
      </c>
      <c r="B693" s="932" t="s">
        <v>6642</v>
      </c>
      <c r="C693" s="933" t="s">
        <v>6643</v>
      </c>
      <c r="D693" s="350">
        <v>750</v>
      </c>
      <c r="E693" s="347" t="s">
        <v>12</v>
      </c>
      <c r="F693" s="439">
        <v>43009</v>
      </c>
      <c r="G693" s="347" t="s">
        <v>6644</v>
      </c>
      <c r="H693" s="352" t="s">
        <v>3179</v>
      </c>
      <c r="I693" s="353" t="s">
        <v>4339</v>
      </c>
      <c r="J693" s="354" t="s">
        <v>3241</v>
      </c>
      <c r="K693" s="355">
        <v>-7.5</v>
      </c>
      <c r="L693" s="354"/>
      <c r="M693" s="355"/>
      <c r="N693" s="354" t="s">
        <v>3792</v>
      </c>
      <c r="O693" s="355">
        <v>2.4</v>
      </c>
      <c r="P693" s="440" t="s">
        <v>2958</v>
      </c>
      <c r="Q693" s="441"/>
      <c r="R693" s="352">
        <v>1</v>
      </c>
      <c r="S693" s="184" t="s">
        <v>6728</v>
      </c>
      <c r="T693" s="138">
        <f t="shared" si="101"/>
        <v>8</v>
      </c>
      <c r="U693" s="139"/>
      <c r="V693" s="715">
        <f t="shared" si="100"/>
        <v>8</v>
      </c>
      <c r="W693" s="138"/>
      <c r="X693" s="138"/>
      <c r="Y693" s="141"/>
      <c r="Z693" s="226"/>
      <c r="AA693" s="179"/>
      <c r="AB693" s="179"/>
      <c r="AC693" s="179"/>
      <c r="AD693" s="179"/>
      <c r="AE693" s="179"/>
      <c r="AF693" s="179"/>
      <c r="AG693" s="179"/>
      <c r="AH693" s="179"/>
      <c r="AI693" s="179"/>
      <c r="AJ693" s="179"/>
      <c r="AK693" s="179"/>
      <c r="AL693" s="179"/>
      <c r="AM693" s="179"/>
      <c r="AN693" s="179"/>
      <c r="AO693" s="179"/>
      <c r="AP693" s="179"/>
      <c r="AQ693" s="467"/>
      <c r="AR693" s="467"/>
      <c r="AS693" s="467"/>
      <c r="AT693" s="467"/>
    </row>
    <row r="694" spans="1:46" s="347" customFormat="1" x14ac:dyDescent="0.3">
      <c r="A694" s="438">
        <v>41858</v>
      </c>
      <c r="B694" s="932" t="s">
        <v>6645</v>
      </c>
      <c r="C694" s="933" t="s">
        <v>208</v>
      </c>
      <c r="D694" s="350">
        <v>850</v>
      </c>
      <c r="E694" s="347" t="s">
        <v>37</v>
      </c>
      <c r="F694" s="439">
        <v>43689</v>
      </c>
      <c r="G694" s="347" t="s">
        <v>6646</v>
      </c>
      <c r="H694" s="352" t="s">
        <v>189</v>
      </c>
      <c r="I694" s="353" t="s">
        <v>669</v>
      </c>
      <c r="J694" s="354" t="s">
        <v>670</v>
      </c>
      <c r="K694" s="355">
        <v>-15</v>
      </c>
      <c r="L694" s="354"/>
      <c r="M694" s="355"/>
      <c r="N694" s="354" t="s">
        <v>254</v>
      </c>
      <c r="O694" s="355">
        <v>3.18</v>
      </c>
      <c r="P694" s="440" t="s">
        <v>2150</v>
      </c>
      <c r="Q694" s="441"/>
      <c r="R694" s="352">
        <v>8</v>
      </c>
      <c r="S694" s="184" t="s">
        <v>6717</v>
      </c>
      <c r="T694" s="138">
        <f t="shared" si="101"/>
        <v>8</v>
      </c>
      <c r="U694" s="139"/>
      <c r="V694" s="715">
        <f t="shared" si="100"/>
        <v>8</v>
      </c>
      <c r="W694" s="138"/>
      <c r="X694" s="138"/>
      <c r="Y694" s="141"/>
      <c r="Z694" s="226"/>
      <c r="AA694" s="179"/>
      <c r="AB694" s="179"/>
      <c r="AC694" s="179"/>
      <c r="AD694" s="179"/>
      <c r="AE694" s="179"/>
      <c r="AF694" s="179"/>
      <c r="AG694" s="179"/>
      <c r="AH694" s="179"/>
      <c r="AI694" s="179"/>
      <c r="AJ694" s="179"/>
      <c r="AK694" s="179"/>
      <c r="AL694" s="179"/>
      <c r="AM694" s="179"/>
      <c r="AN694" s="179"/>
      <c r="AO694" s="179"/>
      <c r="AP694" s="179"/>
      <c r="AQ694" s="467"/>
      <c r="AR694" s="467"/>
      <c r="AS694" s="467"/>
      <c r="AT694" s="467"/>
    </row>
    <row r="695" spans="1:46" s="347" customFormat="1" x14ac:dyDescent="0.3">
      <c r="A695" s="438">
        <v>41858</v>
      </c>
      <c r="B695" s="932" t="s">
        <v>6647</v>
      </c>
      <c r="C695" s="933" t="s">
        <v>208</v>
      </c>
      <c r="D695" s="350">
        <v>650</v>
      </c>
      <c r="E695" s="347" t="s">
        <v>66</v>
      </c>
      <c r="F695" s="439">
        <v>45516</v>
      </c>
      <c r="G695" s="347" t="s">
        <v>6648</v>
      </c>
      <c r="H695" s="352" t="s">
        <v>6634</v>
      </c>
      <c r="I695" s="353" t="s">
        <v>871</v>
      </c>
      <c r="J695" s="354" t="s">
        <v>202</v>
      </c>
      <c r="K695" s="355">
        <v>-15</v>
      </c>
      <c r="L695" s="354"/>
      <c r="M695" s="355"/>
      <c r="N695" s="354" t="s">
        <v>1196</v>
      </c>
      <c r="O695" s="355">
        <v>3.69</v>
      </c>
      <c r="P695" s="440" t="s">
        <v>2092</v>
      </c>
      <c r="Q695" s="441"/>
      <c r="R695" s="352">
        <v>3</v>
      </c>
      <c r="S695" s="184" t="s">
        <v>6716</v>
      </c>
      <c r="T695" s="138">
        <f t="shared" si="101"/>
        <v>8</v>
      </c>
      <c r="U695" s="139"/>
      <c r="V695" s="715">
        <f t="shared" si="100"/>
        <v>8</v>
      </c>
      <c r="W695" s="138"/>
      <c r="X695" s="138"/>
      <c r="Y695" s="141"/>
      <c r="Z695" s="226"/>
      <c r="AA695" s="179"/>
      <c r="AB695" s="179"/>
      <c r="AC695" s="179"/>
      <c r="AD695" s="179"/>
      <c r="AE695" s="179"/>
      <c r="AF695" s="179"/>
      <c r="AG695" s="179"/>
      <c r="AH695" s="179"/>
      <c r="AI695" s="179"/>
      <c r="AJ695" s="179"/>
      <c r="AK695" s="179"/>
      <c r="AL695" s="179"/>
      <c r="AM695" s="179"/>
      <c r="AN695" s="179"/>
      <c r="AO695" s="179"/>
      <c r="AP695" s="179"/>
      <c r="AQ695" s="467"/>
      <c r="AR695" s="467"/>
      <c r="AS695" s="467"/>
      <c r="AT695" s="467"/>
    </row>
    <row r="696" spans="1:46" s="347" customFormat="1" x14ac:dyDescent="0.3">
      <c r="A696" s="438">
        <v>41858</v>
      </c>
      <c r="B696" s="932" t="s">
        <v>6649</v>
      </c>
      <c r="C696" s="933" t="s">
        <v>121</v>
      </c>
      <c r="D696" s="350">
        <v>850</v>
      </c>
      <c r="E696" s="347" t="s">
        <v>37</v>
      </c>
      <c r="F696" s="439">
        <v>43692</v>
      </c>
      <c r="G696" s="347" t="s">
        <v>511</v>
      </c>
      <c r="H696" s="352" t="s">
        <v>695</v>
      </c>
      <c r="I696" s="353" t="s">
        <v>669</v>
      </c>
      <c r="J696" s="354" t="s">
        <v>131</v>
      </c>
      <c r="K696" s="355">
        <v>-12.5</v>
      </c>
      <c r="L696" s="354"/>
      <c r="M696" s="355"/>
      <c r="N696" s="354" t="s">
        <v>192</v>
      </c>
      <c r="O696" s="355">
        <v>1.88</v>
      </c>
      <c r="P696" s="440" t="s">
        <v>1933</v>
      </c>
      <c r="Q696" s="441"/>
      <c r="R696" s="352">
        <v>7</v>
      </c>
      <c r="S696" s="184" t="s">
        <v>6724</v>
      </c>
      <c r="T696" s="138">
        <f t="shared" si="101"/>
        <v>8</v>
      </c>
      <c r="U696" s="139"/>
      <c r="V696" s="715">
        <f t="shared" si="100"/>
        <v>8</v>
      </c>
      <c r="W696" s="138"/>
      <c r="X696" s="138"/>
      <c r="Y696" s="141"/>
      <c r="Z696" s="226"/>
      <c r="AA696" s="179"/>
      <c r="AB696" s="179"/>
      <c r="AC696" s="179"/>
      <c r="AD696" s="179"/>
      <c r="AE696" s="179"/>
      <c r="AF696" s="179"/>
      <c r="AG696" s="179"/>
      <c r="AH696" s="179"/>
      <c r="AI696" s="179"/>
      <c r="AJ696" s="179"/>
      <c r="AK696" s="179"/>
      <c r="AL696" s="179"/>
      <c r="AM696" s="179"/>
      <c r="AN696" s="179"/>
      <c r="AO696" s="179"/>
      <c r="AP696" s="179"/>
      <c r="AQ696" s="467"/>
      <c r="AR696" s="467"/>
      <c r="AS696" s="467"/>
      <c r="AT696" s="467"/>
    </row>
    <row r="697" spans="1:46" s="347" customFormat="1" x14ac:dyDescent="0.3">
      <c r="A697" s="438">
        <v>41858</v>
      </c>
      <c r="B697" s="932" t="s">
        <v>6650</v>
      </c>
      <c r="C697" s="933" t="s">
        <v>121</v>
      </c>
      <c r="D697" s="350">
        <v>800</v>
      </c>
      <c r="E697" s="347" t="s">
        <v>66</v>
      </c>
      <c r="F697" s="439">
        <v>45519</v>
      </c>
      <c r="G697" s="347" t="s">
        <v>511</v>
      </c>
      <c r="H697" s="352" t="s">
        <v>144</v>
      </c>
      <c r="I697" s="353" t="s">
        <v>946</v>
      </c>
      <c r="J697" s="354" t="s">
        <v>91</v>
      </c>
      <c r="K697" s="355">
        <v>-5</v>
      </c>
      <c r="L697" s="354"/>
      <c r="M697" s="355"/>
      <c r="N697" s="354" t="s">
        <v>266</v>
      </c>
      <c r="O697" s="355">
        <v>2.375</v>
      </c>
      <c r="P697" s="440" t="s">
        <v>1900</v>
      </c>
      <c r="Q697" s="441"/>
      <c r="R697" s="352">
        <v>10</v>
      </c>
      <c r="S697" s="184" t="s">
        <v>6725</v>
      </c>
      <c r="T697" s="138">
        <f t="shared" si="101"/>
        <v>8</v>
      </c>
      <c r="U697" s="139"/>
      <c r="V697" s="715">
        <f t="shared" si="100"/>
        <v>8</v>
      </c>
      <c r="W697" s="138"/>
      <c r="X697" s="138"/>
      <c r="Y697" s="141"/>
      <c r="Z697" s="226"/>
      <c r="AA697" s="179"/>
      <c r="AB697" s="179"/>
      <c r="AC697" s="179"/>
      <c r="AD697" s="179"/>
      <c r="AE697" s="179"/>
      <c r="AF697" s="179"/>
      <c r="AG697" s="179"/>
      <c r="AH697" s="179"/>
      <c r="AI697" s="179"/>
      <c r="AJ697" s="179"/>
      <c r="AK697" s="179"/>
      <c r="AL697" s="179"/>
      <c r="AM697" s="179"/>
      <c r="AN697" s="179"/>
      <c r="AO697" s="179"/>
      <c r="AP697" s="179"/>
      <c r="AQ697" s="467"/>
      <c r="AR697" s="467"/>
      <c r="AS697" s="467"/>
      <c r="AT697" s="467"/>
    </row>
    <row r="698" spans="1:46" s="347" customFormat="1" x14ac:dyDescent="0.3">
      <c r="A698" s="438">
        <v>41858</v>
      </c>
      <c r="B698" s="932" t="s">
        <v>6651</v>
      </c>
      <c r="C698" s="933" t="s">
        <v>121</v>
      </c>
      <c r="D698" s="350">
        <v>800</v>
      </c>
      <c r="E698" s="347" t="s">
        <v>501</v>
      </c>
      <c r="F698" s="439">
        <v>52824</v>
      </c>
      <c r="G698" s="347" t="s">
        <v>511</v>
      </c>
      <c r="H698" s="352" t="s">
        <v>330</v>
      </c>
      <c r="I698" s="353" t="s">
        <v>3653</v>
      </c>
      <c r="J698" s="354" t="s">
        <v>462</v>
      </c>
      <c r="K698" s="355">
        <v>-10</v>
      </c>
      <c r="L698" s="354"/>
      <c r="M698" s="355"/>
      <c r="N698" s="354" t="s">
        <v>1420</v>
      </c>
      <c r="O698" s="355">
        <v>2.625</v>
      </c>
      <c r="P698" s="440" t="s">
        <v>1900</v>
      </c>
      <c r="Q698" s="441"/>
      <c r="R698" s="352">
        <v>10</v>
      </c>
      <c r="S698" s="184" t="s">
        <v>6726</v>
      </c>
      <c r="T698" s="138">
        <f t="shared" si="101"/>
        <v>8</v>
      </c>
      <c r="U698" s="139"/>
      <c r="V698" s="715">
        <f t="shared" si="100"/>
        <v>8</v>
      </c>
      <c r="W698" s="138"/>
      <c r="X698" s="138"/>
      <c r="Y698" s="141"/>
      <c r="Z698" s="226"/>
      <c r="AA698" s="179"/>
      <c r="AB698" s="179"/>
      <c r="AC698" s="179"/>
      <c r="AD698" s="179"/>
      <c r="AE698" s="179"/>
      <c r="AF698" s="179"/>
      <c r="AG698" s="179"/>
      <c r="AH698" s="179"/>
      <c r="AI698" s="179"/>
      <c r="AJ698" s="179"/>
      <c r="AK698" s="179"/>
      <c r="AL698" s="179"/>
      <c r="AM698" s="179"/>
      <c r="AN698" s="179"/>
      <c r="AO698" s="179"/>
      <c r="AP698" s="179"/>
      <c r="AQ698" s="467"/>
      <c r="AR698" s="467"/>
      <c r="AS698" s="467"/>
      <c r="AT698" s="467"/>
    </row>
    <row r="699" spans="1:46" s="347" customFormat="1" x14ac:dyDescent="0.3">
      <c r="A699" s="438">
        <v>41858</v>
      </c>
      <c r="B699" s="932" t="s">
        <v>6652</v>
      </c>
      <c r="C699" s="933" t="s">
        <v>121</v>
      </c>
      <c r="D699" s="350">
        <v>250</v>
      </c>
      <c r="E699" s="347" t="s">
        <v>149</v>
      </c>
      <c r="F699" s="439">
        <v>56476</v>
      </c>
      <c r="G699" s="347" t="s">
        <v>511</v>
      </c>
      <c r="H699" s="352" t="s">
        <v>774</v>
      </c>
      <c r="I699" s="353" t="s">
        <v>4169</v>
      </c>
      <c r="J699" s="354" t="s">
        <v>775</v>
      </c>
      <c r="K699" s="355">
        <v>-2.5</v>
      </c>
      <c r="L699" s="354"/>
      <c r="M699" s="355"/>
      <c r="N699" s="354" t="s">
        <v>105</v>
      </c>
      <c r="O699" s="355">
        <v>3.2</v>
      </c>
      <c r="P699" s="440" t="s">
        <v>6653</v>
      </c>
      <c r="Q699" s="441"/>
      <c r="R699" s="352">
        <v>16</v>
      </c>
      <c r="S699" s="184" t="s">
        <v>6727</v>
      </c>
      <c r="T699" s="138">
        <f t="shared" si="101"/>
        <v>8</v>
      </c>
      <c r="U699" s="139"/>
      <c r="V699" s="715">
        <f t="shared" si="100"/>
        <v>8</v>
      </c>
      <c r="W699" s="138"/>
      <c r="X699" s="138"/>
      <c r="Y699" s="141"/>
      <c r="Z699" s="226"/>
      <c r="AA699" s="179"/>
      <c r="AB699" s="179"/>
      <c r="AC699" s="179"/>
      <c r="AD699" s="179"/>
      <c r="AE699" s="179"/>
      <c r="AF699" s="179"/>
      <c r="AG699" s="179"/>
      <c r="AH699" s="179"/>
      <c r="AI699" s="179"/>
      <c r="AJ699" s="179"/>
      <c r="AK699" s="179"/>
      <c r="AL699" s="179"/>
      <c r="AM699" s="179"/>
      <c r="AN699" s="179"/>
      <c r="AO699" s="179"/>
      <c r="AP699" s="179"/>
      <c r="AQ699" s="467"/>
      <c r="AR699" s="467"/>
      <c r="AS699" s="467"/>
      <c r="AT699" s="467"/>
    </row>
    <row r="700" spans="1:46" s="347" customFormat="1" x14ac:dyDescent="0.3">
      <c r="A700" s="438">
        <v>41858</v>
      </c>
      <c r="B700" s="932" t="s">
        <v>916</v>
      </c>
      <c r="C700" s="933" t="s">
        <v>121</v>
      </c>
      <c r="D700" s="350">
        <v>250</v>
      </c>
      <c r="E700" s="347" t="s">
        <v>12</v>
      </c>
      <c r="F700" s="439">
        <v>42961</v>
      </c>
      <c r="G700" s="347" t="s">
        <v>6528</v>
      </c>
      <c r="H700" s="352" t="s">
        <v>2299</v>
      </c>
      <c r="I700" s="353" t="s">
        <v>2299</v>
      </c>
      <c r="J700" s="354" t="s">
        <v>6654</v>
      </c>
      <c r="K700" s="355">
        <v>-5.5</v>
      </c>
      <c r="L700" s="354"/>
      <c r="M700" s="355"/>
      <c r="N700" s="354" t="s">
        <v>407</v>
      </c>
      <c r="O700" s="355">
        <v>1.2</v>
      </c>
      <c r="P700" s="440" t="s">
        <v>2274</v>
      </c>
      <c r="Q700" s="441"/>
      <c r="R700" s="352">
        <v>4</v>
      </c>
      <c r="S700" s="184" t="s">
        <v>6715</v>
      </c>
      <c r="T700" s="138">
        <f t="shared" si="101"/>
        <v>8</v>
      </c>
      <c r="U700" s="139"/>
      <c r="V700" s="715">
        <f t="shared" si="100"/>
        <v>8</v>
      </c>
      <c r="W700" s="138"/>
      <c r="X700" s="138"/>
      <c r="Y700" s="141"/>
      <c r="Z700" s="226"/>
      <c r="AA700" s="179"/>
      <c r="AB700" s="179"/>
      <c r="AC700" s="179"/>
      <c r="AD700" s="179"/>
      <c r="AE700" s="179"/>
      <c r="AF700" s="179"/>
      <c r="AG700" s="179"/>
      <c r="AH700" s="179"/>
      <c r="AI700" s="179"/>
      <c r="AJ700" s="179"/>
      <c r="AK700" s="179"/>
      <c r="AL700" s="179"/>
      <c r="AM700" s="179"/>
      <c r="AN700" s="179"/>
      <c r="AO700" s="179"/>
      <c r="AP700" s="179"/>
      <c r="AQ700" s="467"/>
      <c r="AR700" s="467"/>
      <c r="AS700" s="467"/>
      <c r="AT700" s="467"/>
    </row>
    <row r="701" spans="1:46" s="347" customFormat="1" x14ac:dyDescent="0.3">
      <c r="A701" s="438">
        <v>41858</v>
      </c>
      <c r="B701" s="932" t="s">
        <v>6655</v>
      </c>
      <c r="C701" s="933" t="s">
        <v>121</v>
      </c>
      <c r="D701" s="350">
        <v>1250</v>
      </c>
      <c r="E701" s="347" t="s">
        <v>12</v>
      </c>
      <c r="F701" s="439">
        <v>42961</v>
      </c>
      <c r="G701" s="347" t="s">
        <v>6528</v>
      </c>
      <c r="H701" s="352" t="s">
        <v>1752</v>
      </c>
      <c r="I701" s="353" t="s">
        <v>6656</v>
      </c>
      <c r="J701" s="354" t="s">
        <v>141</v>
      </c>
      <c r="K701" s="355">
        <v>-5.5</v>
      </c>
      <c r="L701" s="354"/>
      <c r="M701" s="355"/>
      <c r="N701" s="354" t="s">
        <v>692</v>
      </c>
      <c r="O701" s="355">
        <v>1.36</v>
      </c>
      <c r="P701" s="440" t="s">
        <v>2274</v>
      </c>
      <c r="Q701" s="441"/>
      <c r="R701" s="352">
        <v>4</v>
      </c>
      <c r="S701" s="184" t="s">
        <v>6714</v>
      </c>
      <c r="T701" s="138">
        <f t="shared" si="101"/>
        <v>8</v>
      </c>
      <c r="U701" s="139"/>
      <c r="V701" s="715">
        <f t="shared" si="100"/>
        <v>8</v>
      </c>
      <c r="W701" s="138"/>
      <c r="X701" s="138"/>
      <c r="Y701" s="141"/>
      <c r="Z701" s="226"/>
      <c r="AA701" s="179"/>
      <c r="AB701" s="179"/>
      <c r="AC701" s="179"/>
      <c r="AD701" s="179"/>
      <c r="AE701" s="179"/>
      <c r="AF701" s="179"/>
      <c r="AG701" s="179"/>
      <c r="AH701" s="179"/>
      <c r="AI701" s="179"/>
      <c r="AJ701" s="179"/>
      <c r="AK701" s="179"/>
      <c r="AL701" s="179"/>
      <c r="AM701" s="179"/>
      <c r="AN701" s="179"/>
      <c r="AO701" s="179"/>
      <c r="AP701" s="179"/>
      <c r="AQ701" s="467"/>
      <c r="AR701" s="467"/>
      <c r="AS701" s="467"/>
      <c r="AT701" s="467"/>
    </row>
    <row r="702" spans="1:46" s="347" customFormat="1" x14ac:dyDescent="0.3">
      <c r="A702" s="438">
        <v>41857</v>
      </c>
      <c r="B702" s="932" t="s">
        <v>6661</v>
      </c>
      <c r="C702" s="933" t="s">
        <v>288</v>
      </c>
      <c r="D702" s="350">
        <v>250</v>
      </c>
      <c r="E702" s="347" t="s">
        <v>37</v>
      </c>
      <c r="F702" s="439">
        <v>43692</v>
      </c>
      <c r="G702" s="347" t="s">
        <v>5847</v>
      </c>
      <c r="H702" s="352" t="s">
        <v>356</v>
      </c>
      <c r="I702" s="353" t="s">
        <v>723</v>
      </c>
      <c r="J702" s="354" t="s">
        <v>4107</v>
      </c>
      <c r="K702" s="355">
        <v>-10</v>
      </c>
      <c r="L702" s="354"/>
      <c r="M702" s="355"/>
      <c r="N702" s="354" t="s">
        <v>137</v>
      </c>
      <c r="O702" s="355">
        <v>2.5</v>
      </c>
      <c r="P702" s="440" t="s">
        <v>3783</v>
      </c>
      <c r="Q702" s="441"/>
      <c r="R702" s="352">
        <v>-1</v>
      </c>
      <c r="S702" s="184" t="s">
        <v>6709</v>
      </c>
      <c r="T702" s="138">
        <f t="shared" si="101"/>
        <v>8</v>
      </c>
      <c r="U702" s="139"/>
      <c r="V702" s="715">
        <f t="shared" si="100"/>
        <v>8</v>
      </c>
      <c r="W702" s="138"/>
      <c r="X702" s="138"/>
      <c r="Y702" s="141"/>
      <c r="Z702" s="226"/>
      <c r="AA702" s="179"/>
      <c r="AB702" s="179"/>
      <c r="AC702" s="179"/>
      <c r="AD702" s="179"/>
      <c r="AE702" s="179"/>
      <c r="AF702" s="179"/>
      <c r="AG702" s="179"/>
      <c r="AH702" s="179"/>
      <c r="AI702" s="179"/>
      <c r="AJ702" s="179"/>
      <c r="AK702" s="179"/>
      <c r="AL702" s="179"/>
      <c r="AM702" s="179"/>
      <c r="AN702" s="179"/>
      <c r="AO702" s="179"/>
      <c r="AP702" s="179"/>
      <c r="AQ702" s="467"/>
      <c r="AR702" s="467"/>
      <c r="AS702" s="467"/>
      <c r="AT702" s="467"/>
    </row>
    <row r="703" spans="1:46" s="347" customFormat="1" x14ac:dyDescent="0.3">
      <c r="A703" s="438">
        <v>41857</v>
      </c>
      <c r="B703" s="932" t="s">
        <v>6662</v>
      </c>
      <c r="C703" s="933" t="s">
        <v>288</v>
      </c>
      <c r="D703" s="350">
        <v>250</v>
      </c>
      <c r="E703" s="347" t="s">
        <v>66</v>
      </c>
      <c r="F703" s="439">
        <v>45519</v>
      </c>
      <c r="G703" s="347" t="s">
        <v>5847</v>
      </c>
      <c r="H703" s="352" t="s">
        <v>3249</v>
      </c>
      <c r="I703" s="353" t="s">
        <v>1135</v>
      </c>
      <c r="J703" s="354" t="s">
        <v>3833</v>
      </c>
      <c r="K703" s="355">
        <v>-12.5</v>
      </c>
      <c r="L703" s="354"/>
      <c r="M703" s="355"/>
      <c r="N703" s="354" t="s">
        <v>137</v>
      </c>
      <c r="O703" s="355">
        <v>2.5</v>
      </c>
      <c r="P703" s="440" t="s">
        <v>6663</v>
      </c>
      <c r="Q703" s="441"/>
      <c r="R703" s="352">
        <v>-1.5</v>
      </c>
      <c r="S703" s="184" t="s">
        <v>6708</v>
      </c>
      <c r="T703" s="138">
        <f t="shared" si="101"/>
        <v>8</v>
      </c>
      <c r="U703" s="139"/>
      <c r="V703" s="715">
        <f t="shared" si="100"/>
        <v>8</v>
      </c>
      <c r="W703" s="138"/>
      <c r="X703" s="138"/>
      <c r="Y703" s="141"/>
      <c r="Z703" s="226"/>
      <c r="AA703" s="179"/>
      <c r="AB703" s="179"/>
      <c r="AC703" s="179"/>
      <c r="AD703" s="179"/>
      <c r="AE703" s="179"/>
      <c r="AF703" s="179"/>
      <c r="AG703" s="179"/>
      <c r="AH703" s="179"/>
      <c r="AI703" s="179"/>
      <c r="AJ703" s="179"/>
      <c r="AK703" s="179"/>
      <c r="AL703" s="179"/>
      <c r="AM703" s="179"/>
      <c r="AN703" s="179"/>
      <c r="AO703" s="179"/>
      <c r="AP703" s="179"/>
      <c r="AQ703" s="467"/>
      <c r="AR703" s="467"/>
      <c r="AS703" s="467"/>
      <c r="AT703" s="467"/>
    </row>
    <row r="704" spans="1:46" s="347" customFormat="1" x14ac:dyDescent="0.3">
      <c r="A704" s="438">
        <v>41857</v>
      </c>
      <c r="B704" s="932" t="s">
        <v>6664</v>
      </c>
      <c r="C704" s="933" t="s">
        <v>36</v>
      </c>
      <c r="D704" s="350">
        <v>300</v>
      </c>
      <c r="E704" s="347" t="s">
        <v>66</v>
      </c>
      <c r="F704" s="439">
        <v>45517</v>
      </c>
      <c r="G704" s="347" t="s">
        <v>567</v>
      </c>
      <c r="H704" s="352" t="s">
        <v>346</v>
      </c>
      <c r="I704" s="353"/>
      <c r="J704" s="354" t="s">
        <v>6665</v>
      </c>
      <c r="K704" s="355">
        <v>4</v>
      </c>
      <c r="L704" s="354"/>
      <c r="M704" s="355"/>
      <c r="N704" s="354" t="s">
        <v>1291</v>
      </c>
      <c r="O704" s="355">
        <v>1.17</v>
      </c>
      <c r="P704" s="440" t="s">
        <v>1912</v>
      </c>
      <c r="Q704" s="441"/>
      <c r="R704" s="352">
        <v>11</v>
      </c>
      <c r="S704" s="184" t="s">
        <v>6710</v>
      </c>
      <c r="T704" s="138">
        <f t="shared" si="101"/>
        <v>8</v>
      </c>
      <c r="U704" s="139"/>
      <c r="V704" s="715">
        <f t="shared" si="100"/>
        <v>8</v>
      </c>
      <c r="W704" s="138"/>
      <c r="X704" s="138"/>
      <c r="Y704" s="141"/>
      <c r="Z704" s="226"/>
      <c r="AA704" s="179"/>
      <c r="AB704" s="179"/>
      <c r="AC704" s="179"/>
      <c r="AD704" s="179"/>
      <c r="AE704" s="179"/>
      <c r="AF704" s="179"/>
      <c r="AG704" s="179"/>
      <c r="AH704" s="179"/>
      <c r="AI704" s="179"/>
      <c r="AJ704" s="179"/>
      <c r="AK704" s="179"/>
      <c r="AL704" s="179"/>
      <c r="AM704" s="179"/>
      <c r="AN704" s="179"/>
      <c r="AO704" s="179"/>
      <c r="AP704" s="179"/>
      <c r="AQ704" s="467"/>
      <c r="AR704" s="467"/>
      <c r="AS704" s="467"/>
      <c r="AT704" s="467"/>
    </row>
    <row r="705" spans="1:46" s="347" customFormat="1" x14ac:dyDescent="0.3">
      <c r="A705" s="438">
        <v>41856</v>
      </c>
      <c r="B705" s="932" t="s">
        <v>6668</v>
      </c>
      <c r="C705" s="933" t="s">
        <v>87</v>
      </c>
      <c r="D705" s="350">
        <v>1000</v>
      </c>
      <c r="E705" s="347" t="s">
        <v>37</v>
      </c>
      <c r="F705" s="439">
        <v>43692</v>
      </c>
      <c r="G705" s="347" t="s">
        <v>1251</v>
      </c>
      <c r="H705" s="352" t="s">
        <v>652</v>
      </c>
      <c r="I705" s="353" t="s">
        <v>805</v>
      </c>
      <c r="J705" s="354" t="s">
        <v>152</v>
      </c>
      <c r="K705" s="355">
        <v>-20</v>
      </c>
      <c r="L705" s="354"/>
      <c r="M705" s="355"/>
      <c r="N705" s="354" t="s">
        <v>1531</v>
      </c>
      <c r="O705" s="355">
        <v>5.5</v>
      </c>
      <c r="P705" s="440" t="s">
        <v>1937</v>
      </c>
      <c r="Q705" s="441"/>
      <c r="R705" s="352">
        <v>0</v>
      </c>
      <c r="S705" s="184" t="s">
        <v>6695</v>
      </c>
      <c r="T705" s="138">
        <f t="shared" si="101"/>
        <v>8</v>
      </c>
      <c r="U705" s="139"/>
      <c r="V705" s="715">
        <f t="shared" si="100"/>
        <v>8</v>
      </c>
      <c r="W705" s="138"/>
      <c r="X705" s="138"/>
      <c r="Y705" s="141"/>
      <c r="Z705" s="226"/>
      <c r="AA705" s="179"/>
      <c r="AB705" s="179"/>
      <c r="AC705" s="179"/>
      <c r="AD705" s="179"/>
      <c r="AE705" s="179"/>
      <c r="AF705" s="179"/>
      <c r="AG705" s="179"/>
      <c r="AH705" s="179"/>
      <c r="AI705" s="179"/>
      <c r="AJ705" s="179"/>
      <c r="AK705" s="179"/>
      <c r="AL705" s="179"/>
      <c r="AM705" s="179"/>
      <c r="AN705" s="179"/>
      <c r="AO705" s="179"/>
      <c r="AP705" s="179"/>
      <c r="AQ705" s="467"/>
      <c r="AR705" s="467"/>
      <c r="AS705" s="467"/>
      <c r="AT705" s="467"/>
    </row>
    <row r="706" spans="1:46" s="347" customFormat="1" x14ac:dyDescent="0.3">
      <c r="A706" s="438">
        <v>41856</v>
      </c>
      <c r="B706" s="932" t="s">
        <v>6669</v>
      </c>
      <c r="C706" s="933" t="s">
        <v>87</v>
      </c>
      <c r="D706" s="350">
        <v>1250</v>
      </c>
      <c r="E706" s="347" t="s">
        <v>66</v>
      </c>
      <c r="F706" s="439">
        <v>45519</v>
      </c>
      <c r="G706" s="347" t="s">
        <v>1251</v>
      </c>
      <c r="H706" s="352" t="s">
        <v>774</v>
      </c>
      <c r="I706" s="353" t="s">
        <v>26</v>
      </c>
      <c r="J706" s="354" t="s">
        <v>27</v>
      </c>
      <c r="K706" s="355">
        <v>-17.5</v>
      </c>
      <c r="L706" s="354"/>
      <c r="M706" s="355"/>
      <c r="N706" s="354" t="s">
        <v>1190</v>
      </c>
      <c r="O706" s="355">
        <v>4.2</v>
      </c>
      <c r="P706" s="440" t="s">
        <v>1937</v>
      </c>
      <c r="Q706" s="441"/>
      <c r="R706" s="352">
        <v>0</v>
      </c>
      <c r="S706" s="184" t="s">
        <v>6696</v>
      </c>
      <c r="T706" s="138">
        <f t="shared" si="101"/>
        <v>8</v>
      </c>
      <c r="U706" s="139"/>
      <c r="V706" s="715">
        <f t="shared" si="100"/>
        <v>8</v>
      </c>
      <c r="W706" s="138"/>
      <c r="X706" s="138"/>
      <c r="Y706" s="141"/>
      <c r="Z706" s="226"/>
      <c r="AA706" s="179"/>
      <c r="AB706" s="179"/>
      <c r="AC706" s="179"/>
      <c r="AD706" s="179"/>
      <c r="AE706" s="179"/>
      <c r="AF706" s="179"/>
      <c r="AG706" s="179"/>
      <c r="AH706" s="179"/>
      <c r="AI706" s="179"/>
      <c r="AJ706" s="179"/>
      <c r="AK706" s="179"/>
      <c r="AL706" s="179"/>
      <c r="AM706" s="179"/>
      <c r="AN706" s="179"/>
      <c r="AO706" s="179"/>
      <c r="AP706" s="179"/>
      <c r="AQ706" s="467"/>
      <c r="AR706" s="467"/>
      <c r="AS706" s="467"/>
      <c r="AT706" s="467"/>
    </row>
    <row r="707" spans="1:46" s="347" customFormat="1" x14ac:dyDescent="0.3">
      <c r="A707" s="438">
        <v>41856</v>
      </c>
      <c r="B707" s="932" t="s">
        <v>6670</v>
      </c>
      <c r="C707" s="933" t="s">
        <v>87</v>
      </c>
      <c r="D707" s="350">
        <v>500</v>
      </c>
      <c r="E707" s="347" t="s">
        <v>2331</v>
      </c>
      <c r="F707" s="439">
        <v>49171</v>
      </c>
      <c r="G707" s="347" t="s">
        <v>1251</v>
      </c>
      <c r="H707" s="352" t="s">
        <v>333</v>
      </c>
      <c r="I707" s="353" t="s">
        <v>4169</v>
      </c>
      <c r="J707" s="354" t="s">
        <v>665</v>
      </c>
      <c r="K707" s="355">
        <v>-15</v>
      </c>
      <c r="L707" s="354"/>
      <c r="M707" s="355"/>
      <c r="N707" s="354" t="s">
        <v>1180</v>
      </c>
      <c r="O707" s="355">
        <v>7.5</v>
      </c>
      <c r="P707" s="440" t="s">
        <v>1937</v>
      </c>
      <c r="Q707" s="441"/>
      <c r="R707" s="352">
        <v>0</v>
      </c>
      <c r="S707" s="184" t="s">
        <v>6697</v>
      </c>
      <c r="T707" s="138">
        <f t="shared" si="101"/>
        <v>8</v>
      </c>
      <c r="U707" s="139"/>
      <c r="V707" s="715">
        <f t="shared" si="100"/>
        <v>8</v>
      </c>
      <c r="W707" s="138"/>
      <c r="X707" s="138"/>
      <c r="Y707" s="141"/>
      <c r="Z707" s="226"/>
      <c r="AA707" s="179"/>
      <c r="AB707" s="179"/>
      <c r="AC707" s="179"/>
      <c r="AD707" s="179"/>
      <c r="AE707" s="179"/>
      <c r="AF707" s="179"/>
      <c r="AG707" s="179"/>
      <c r="AH707" s="179"/>
      <c r="AI707" s="179"/>
      <c r="AJ707" s="179"/>
      <c r="AK707" s="179"/>
      <c r="AL707" s="179"/>
      <c r="AM707" s="179"/>
      <c r="AN707" s="179"/>
      <c r="AO707" s="179"/>
      <c r="AP707" s="179"/>
      <c r="AQ707" s="467"/>
      <c r="AR707" s="467"/>
      <c r="AS707" s="467"/>
      <c r="AT707" s="467"/>
    </row>
    <row r="708" spans="1:46" s="347" customFormat="1" x14ac:dyDescent="0.3">
      <c r="A708" s="438">
        <v>41856</v>
      </c>
      <c r="B708" s="932" t="s">
        <v>6671</v>
      </c>
      <c r="C708" s="933" t="s">
        <v>87</v>
      </c>
      <c r="D708" s="350">
        <v>500</v>
      </c>
      <c r="E708" s="347" t="s">
        <v>117</v>
      </c>
      <c r="F708" s="439">
        <v>52824</v>
      </c>
      <c r="G708" s="347" t="s">
        <v>1251</v>
      </c>
      <c r="H708" s="352" t="s">
        <v>1632</v>
      </c>
      <c r="I708" s="353" t="s">
        <v>6672</v>
      </c>
      <c r="J708" s="354" t="s">
        <v>6673</v>
      </c>
      <c r="K708" s="355">
        <v>-22.5</v>
      </c>
      <c r="L708" s="354"/>
      <c r="M708" s="355"/>
      <c r="N708" s="354" t="s">
        <v>6234</v>
      </c>
      <c r="O708" s="355">
        <v>7.6</v>
      </c>
      <c r="P708" s="440" t="s">
        <v>1937</v>
      </c>
      <c r="Q708" s="441"/>
      <c r="R708" s="352">
        <v>0</v>
      </c>
      <c r="S708" s="184" t="s">
        <v>6698</v>
      </c>
      <c r="T708" s="138">
        <f t="shared" si="101"/>
        <v>8</v>
      </c>
      <c r="U708" s="139"/>
      <c r="V708" s="715">
        <f t="shared" si="100"/>
        <v>8</v>
      </c>
      <c r="W708" s="138"/>
      <c r="X708" s="138"/>
      <c r="Y708" s="141"/>
      <c r="Z708" s="226"/>
      <c r="AA708" s="179"/>
      <c r="AB708" s="179"/>
      <c r="AC708" s="179"/>
      <c r="AD708" s="179"/>
      <c r="AE708" s="179"/>
      <c r="AF708" s="179"/>
      <c r="AG708" s="179"/>
      <c r="AH708" s="179"/>
      <c r="AI708" s="179"/>
      <c r="AJ708" s="179"/>
      <c r="AK708" s="179"/>
      <c r="AL708" s="179"/>
      <c r="AM708" s="179"/>
      <c r="AN708" s="179"/>
      <c r="AO708" s="179"/>
      <c r="AP708" s="179"/>
      <c r="AQ708" s="467"/>
      <c r="AR708" s="467"/>
      <c r="AS708" s="467"/>
      <c r="AT708" s="467"/>
    </row>
    <row r="709" spans="1:46" s="347" customFormat="1" x14ac:dyDescent="0.3">
      <c r="A709" s="438">
        <v>41856</v>
      </c>
      <c r="B709" s="932" t="s">
        <v>6674</v>
      </c>
      <c r="C709" s="933" t="s">
        <v>11</v>
      </c>
      <c r="D709" s="350">
        <v>1000</v>
      </c>
      <c r="E709" s="347" t="s">
        <v>261</v>
      </c>
      <c r="F709" s="439">
        <v>45703</v>
      </c>
      <c r="G709" s="347" t="s">
        <v>1876</v>
      </c>
      <c r="H709" s="352" t="s">
        <v>713</v>
      </c>
      <c r="I709" s="353" t="s">
        <v>626</v>
      </c>
      <c r="J709" s="354" t="s">
        <v>642</v>
      </c>
      <c r="K709" s="355">
        <v>-12.5</v>
      </c>
      <c r="L709" s="354"/>
      <c r="M709" s="355"/>
      <c r="N709" s="354" t="s">
        <v>551</v>
      </c>
      <c r="O709" s="355">
        <v>2.5</v>
      </c>
      <c r="P709" s="440" t="s">
        <v>1994</v>
      </c>
      <c r="Q709" s="441"/>
      <c r="R709" s="352">
        <v>2</v>
      </c>
      <c r="S709" s="184" t="s">
        <v>6699</v>
      </c>
      <c r="T709" s="138">
        <f t="shared" si="101"/>
        <v>8</v>
      </c>
      <c r="U709" s="139"/>
      <c r="V709" s="715">
        <f t="shared" si="100"/>
        <v>8</v>
      </c>
      <c r="W709" s="138"/>
      <c r="X709" s="138"/>
      <c r="Y709" s="141"/>
      <c r="Z709" s="226"/>
      <c r="AA709" s="179"/>
      <c r="AB709" s="179"/>
      <c r="AC709" s="179"/>
      <c r="AD709" s="179"/>
      <c r="AE709" s="179"/>
      <c r="AF709" s="179"/>
      <c r="AG709" s="179"/>
      <c r="AH709" s="179"/>
      <c r="AI709" s="179"/>
      <c r="AJ709" s="179"/>
      <c r="AK709" s="179"/>
      <c r="AL709" s="179"/>
      <c r="AM709" s="179"/>
      <c r="AN709" s="179"/>
      <c r="AO709" s="179"/>
      <c r="AP709" s="179"/>
      <c r="AQ709" s="467"/>
      <c r="AR709" s="467"/>
      <c r="AS709" s="467"/>
      <c r="AT709" s="467"/>
    </row>
    <row r="710" spans="1:46" s="347" customFormat="1" x14ac:dyDescent="0.3">
      <c r="A710" s="438">
        <v>41856</v>
      </c>
      <c r="B710" s="932" t="s">
        <v>6675</v>
      </c>
      <c r="C710" s="933" t="s">
        <v>11</v>
      </c>
      <c r="D710" s="350">
        <v>1000</v>
      </c>
      <c r="E710" s="347" t="s">
        <v>2331</v>
      </c>
      <c r="F710" s="439">
        <v>49171</v>
      </c>
      <c r="G710" s="347" t="s">
        <v>1876</v>
      </c>
      <c r="H710" s="352" t="s">
        <v>6676</v>
      </c>
      <c r="I710" s="353" t="s">
        <v>673</v>
      </c>
      <c r="J710" s="354" t="s">
        <v>293</v>
      </c>
      <c r="K710" s="355">
        <v>-17.5</v>
      </c>
      <c r="L710" s="354"/>
      <c r="M710" s="355"/>
      <c r="N710" s="354" t="s">
        <v>885</v>
      </c>
      <c r="O710" s="355">
        <v>3.25</v>
      </c>
      <c r="P710" s="440" t="s">
        <v>1937</v>
      </c>
      <c r="Q710" s="441"/>
      <c r="R710" s="352">
        <v>0</v>
      </c>
      <c r="S710" s="184" t="s">
        <v>6700</v>
      </c>
      <c r="T710" s="138">
        <f t="shared" si="101"/>
        <v>8</v>
      </c>
      <c r="U710" s="139"/>
      <c r="V710" s="715">
        <f t="shared" si="100"/>
        <v>8</v>
      </c>
      <c r="W710" s="138"/>
      <c r="X710" s="138"/>
      <c r="Y710" s="141"/>
      <c r="Z710" s="226"/>
      <c r="AA710" s="179"/>
      <c r="AB710" s="179"/>
      <c r="AC710" s="179"/>
      <c r="AD710" s="179"/>
      <c r="AE710" s="179"/>
      <c r="AF710" s="179"/>
      <c r="AG710" s="179"/>
      <c r="AH710" s="179"/>
      <c r="AI710" s="179"/>
      <c r="AJ710" s="179"/>
      <c r="AK710" s="179"/>
      <c r="AL710" s="179"/>
      <c r="AM710" s="179"/>
      <c r="AN710" s="179"/>
      <c r="AO710" s="179"/>
      <c r="AP710" s="179"/>
      <c r="AQ710" s="467"/>
      <c r="AR710" s="467"/>
      <c r="AS710" s="467"/>
      <c r="AT710" s="467"/>
    </row>
    <row r="711" spans="1:46" s="347" customFormat="1" x14ac:dyDescent="0.3">
      <c r="A711" s="438">
        <v>41856</v>
      </c>
      <c r="B711" s="932" t="s">
        <v>6677</v>
      </c>
      <c r="C711" s="933" t="s">
        <v>288</v>
      </c>
      <c r="D711" s="350">
        <v>500</v>
      </c>
      <c r="E711" s="347" t="s">
        <v>37</v>
      </c>
      <c r="F711" s="439">
        <v>43689</v>
      </c>
      <c r="G711" s="347" t="s">
        <v>6678</v>
      </c>
      <c r="H711" s="352" t="s">
        <v>631</v>
      </c>
      <c r="I711" s="353" t="s">
        <v>6679</v>
      </c>
      <c r="J711" s="354" t="s">
        <v>6680</v>
      </c>
      <c r="K711" s="355">
        <v>-17.5</v>
      </c>
      <c r="L711" s="354"/>
      <c r="M711" s="355"/>
      <c r="N711" s="354" t="s">
        <v>6681</v>
      </c>
      <c r="O711" s="355">
        <v>4</v>
      </c>
      <c r="P711" s="440" t="s">
        <v>6682</v>
      </c>
      <c r="Q711" s="441"/>
      <c r="R711" s="352">
        <v>-6.5</v>
      </c>
      <c r="S711" s="184" t="s">
        <v>6701</v>
      </c>
      <c r="T711" s="138">
        <f t="shared" si="101"/>
        <v>8</v>
      </c>
      <c r="U711" s="139"/>
      <c r="V711" s="715">
        <f t="shared" si="100"/>
        <v>8</v>
      </c>
      <c r="W711" s="138"/>
      <c r="X711" s="138"/>
      <c r="Y711" s="141"/>
      <c r="Z711" s="226"/>
      <c r="AA711" s="179"/>
      <c r="AB711" s="179"/>
      <c r="AC711" s="179"/>
      <c r="AD711" s="179"/>
      <c r="AE711" s="179"/>
      <c r="AF711" s="179"/>
      <c r="AG711" s="179"/>
      <c r="AH711" s="179"/>
      <c r="AI711" s="179"/>
      <c r="AJ711" s="179"/>
      <c r="AK711" s="179"/>
      <c r="AL711" s="179"/>
      <c r="AM711" s="179"/>
      <c r="AN711" s="179"/>
      <c r="AO711" s="179"/>
      <c r="AP711" s="179"/>
      <c r="AQ711" s="467"/>
      <c r="AR711" s="467"/>
      <c r="AS711" s="467"/>
      <c r="AT711" s="467"/>
    </row>
    <row r="712" spans="1:46" s="347" customFormat="1" x14ac:dyDescent="0.3">
      <c r="A712" s="438">
        <v>41856</v>
      </c>
      <c r="B712" s="932" t="s">
        <v>6683</v>
      </c>
      <c r="C712" s="933" t="s">
        <v>288</v>
      </c>
      <c r="D712" s="350">
        <v>500</v>
      </c>
      <c r="E712" s="347" t="s">
        <v>1102</v>
      </c>
      <c r="F712" s="439">
        <v>46246</v>
      </c>
      <c r="G712" s="347" t="s">
        <v>6678</v>
      </c>
      <c r="H712" s="352" t="s">
        <v>151</v>
      </c>
      <c r="I712" s="353" t="s">
        <v>972</v>
      </c>
      <c r="J712" s="354" t="s">
        <v>221</v>
      </c>
      <c r="K712" s="355">
        <v>-15</v>
      </c>
      <c r="L712" s="354"/>
      <c r="M712" s="355"/>
      <c r="N712" s="354" t="s">
        <v>6684</v>
      </c>
      <c r="O712" s="355">
        <v>4</v>
      </c>
      <c r="P712" s="440" t="s">
        <v>2288</v>
      </c>
      <c r="Q712" s="441"/>
      <c r="R712" s="352">
        <v>-2</v>
      </c>
      <c r="S712" s="184" t="s">
        <v>6702</v>
      </c>
      <c r="T712" s="138">
        <f t="shared" si="101"/>
        <v>8</v>
      </c>
      <c r="U712" s="139"/>
      <c r="V712" s="715">
        <f t="shared" si="100"/>
        <v>8</v>
      </c>
      <c r="W712" s="138"/>
      <c r="X712" s="138"/>
      <c r="Y712" s="141"/>
      <c r="Z712" s="226"/>
      <c r="AA712" s="179"/>
      <c r="AB712" s="179"/>
      <c r="AC712" s="179"/>
      <c r="AD712" s="179"/>
      <c r="AE712" s="179"/>
      <c r="AF712" s="179"/>
      <c r="AG712" s="179"/>
      <c r="AH712" s="179"/>
      <c r="AI712" s="179"/>
      <c r="AJ712" s="179"/>
      <c r="AK712" s="179"/>
      <c r="AL712" s="179"/>
      <c r="AM712" s="179"/>
      <c r="AN712" s="179"/>
      <c r="AO712" s="179"/>
      <c r="AP712" s="179"/>
      <c r="AQ712" s="467"/>
      <c r="AR712" s="467"/>
      <c r="AS712" s="467"/>
      <c r="AT712" s="467"/>
    </row>
    <row r="713" spans="1:46" s="347" customFormat="1" x14ac:dyDescent="0.3">
      <c r="A713" s="438">
        <v>41855</v>
      </c>
      <c r="B713" s="932" t="s">
        <v>6687</v>
      </c>
      <c r="C713" s="933" t="s">
        <v>87</v>
      </c>
      <c r="D713" s="350">
        <v>750</v>
      </c>
      <c r="E713" s="347" t="s">
        <v>224</v>
      </c>
      <c r="F713" s="439">
        <v>44417</v>
      </c>
      <c r="G713" s="347" t="s">
        <v>6688</v>
      </c>
      <c r="H713" s="352" t="s">
        <v>1050</v>
      </c>
      <c r="I713" s="353" t="s">
        <v>597</v>
      </c>
      <c r="J713" s="354" t="s">
        <v>370</v>
      </c>
      <c r="K713" s="355">
        <v>-7.5</v>
      </c>
      <c r="L713" s="354"/>
      <c r="M713" s="355"/>
      <c r="N713" s="354" t="s">
        <v>331</v>
      </c>
      <c r="O713" s="355">
        <v>1.6</v>
      </c>
      <c r="P713" s="440" t="s">
        <v>3650</v>
      </c>
      <c r="Q713" s="441"/>
      <c r="R713" s="352">
        <v>7.5</v>
      </c>
      <c r="S713" s="184" t="s">
        <v>6692</v>
      </c>
      <c r="T713" s="138">
        <f t="shared" si="101"/>
        <v>8</v>
      </c>
      <c r="U713" s="139"/>
      <c r="V713" s="715">
        <f t="shared" si="100"/>
        <v>8</v>
      </c>
      <c r="W713" s="138"/>
      <c r="X713" s="138"/>
      <c r="Y713" s="141"/>
      <c r="Z713" s="226"/>
      <c r="AA713" s="179"/>
      <c r="AB713" s="179"/>
      <c r="AC713" s="179"/>
      <c r="AD713" s="179"/>
      <c r="AE713" s="179"/>
      <c r="AF713" s="179"/>
      <c r="AG713" s="179"/>
      <c r="AH713" s="179"/>
      <c r="AI713" s="179"/>
      <c r="AJ713" s="179"/>
      <c r="AK713" s="179"/>
      <c r="AL713" s="179"/>
      <c r="AM713" s="179"/>
      <c r="AN713" s="179"/>
      <c r="AO713" s="179"/>
      <c r="AP713" s="179"/>
      <c r="AQ713" s="467"/>
      <c r="AR713" s="467"/>
      <c r="AS713" s="467"/>
      <c r="AT713" s="467"/>
    </row>
    <row r="714" spans="1:46" s="476" customFormat="1" x14ac:dyDescent="0.3">
      <c r="A714" s="475">
        <v>41855</v>
      </c>
      <c r="B714" s="939" t="s">
        <v>6694</v>
      </c>
      <c r="C714" s="940" t="s">
        <v>36</v>
      </c>
      <c r="D714" s="477">
        <v>650</v>
      </c>
      <c r="E714" s="476" t="s">
        <v>224</v>
      </c>
      <c r="F714" s="478">
        <v>44454</v>
      </c>
      <c r="G714" s="476" t="s">
        <v>6689</v>
      </c>
      <c r="H714" s="479" t="s">
        <v>6690</v>
      </c>
      <c r="I714" s="480" t="s">
        <v>467</v>
      </c>
      <c r="J714" s="481" t="s">
        <v>5577</v>
      </c>
      <c r="K714" s="482">
        <v>-7.5</v>
      </c>
      <c r="L714" s="481"/>
      <c r="M714" s="482"/>
      <c r="N714" s="481" t="s">
        <v>79</v>
      </c>
      <c r="O714" s="482">
        <v>1.67</v>
      </c>
      <c r="P714" s="483" t="s">
        <v>6691</v>
      </c>
      <c r="Q714" s="484"/>
      <c r="R714" s="479">
        <v>3.5</v>
      </c>
      <c r="S714" s="293" t="s">
        <v>6693</v>
      </c>
      <c r="T714" s="291">
        <f t="shared" si="101"/>
        <v>8</v>
      </c>
      <c r="U714" s="292"/>
      <c r="V714" s="715">
        <f t="shared" si="100"/>
        <v>8</v>
      </c>
      <c r="W714" s="291"/>
      <c r="X714" s="291"/>
      <c r="Y714" s="295"/>
      <c r="Z714" s="296"/>
      <c r="AA714" s="297"/>
      <c r="AB714" s="297"/>
      <c r="AC714" s="297"/>
      <c r="AD714" s="297"/>
      <c r="AE714" s="297"/>
      <c r="AF714" s="297"/>
      <c r="AG714" s="297"/>
      <c r="AH714" s="297"/>
      <c r="AI714" s="297"/>
      <c r="AJ714" s="297"/>
      <c r="AK714" s="297"/>
      <c r="AL714" s="297"/>
      <c r="AM714" s="297"/>
      <c r="AN714" s="297"/>
      <c r="AO714" s="297"/>
      <c r="AP714" s="297"/>
      <c r="AQ714" s="485"/>
      <c r="AR714" s="485"/>
      <c r="AS714" s="485"/>
      <c r="AT714" s="485"/>
    </row>
    <row r="715" spans="1:46" s="347" customFormat="1" x14ac:dyDescent="0.3">
      <c r="A715" s="438">
        <v>41850</v>
      </c>
      <c r="B715" s="932" t="s">
        <v>6581</v>
      </c>
      <c r="C715" s="933" t="s">
        <v>36</v>
      </c>
      <c r="D715" s="350">
        <v>400</v>
      </c>
      <c r="E715" s="347" t="s">
        <v>1199</v>
      </c>
      <c r="F715" s="439">
        <v>47345</v>
      </c>
      <c r="G715" s="347" t="s">
        <v>6582</v>
      </c>
      <c r="H715" s="352" t="s">
        <v>2046</v>
      </c>
      <c r="I715" s="353" t="s">
        <v>1469</v>
      </c>
      <c r="J715" s="354" t="s">
        <v>186</v>
      </c>
      <c r="K715" s="355">
        <v>-7.5</v>
      </c>
      <c r="L715" s="354"/>
      <c r="M715" s="355"/>
      <c r="N715" s="354" t="s">
        <v>2576</v>
      </c>
      <c r="O715" s="355">
        <v>2.125</v>
      </c>
      <c r="P715" s="440">
        <v>5</v>
      </c>
      <c r="Q715" s="441"/>
      <c r="R715" s="352">
        <v>5</v>
      </c>
      <c r="S715" s="184" t="s">
        <v>6621</v>
      </c>
      <c r="T715" s="138">
        <f t="shared" ref="T715:T722" si="102">MONTH(A715)</f>
        <v>7</v>
      </c>
      <c r="U715" s="139"/>
      <c r="V715" s="715">
        <f t="shared" si="100"/>
        <v>7</v>
      </c>
      <c r="W715" s="138"/>
      <c r="X715" s="138"/>
      <c r="Y715" s="141"/>
      <c r="Z715" s="226"/>
      <c r="AA715" s="179"/>
      <c r="AB715" s="179"/>
      <c r="AC715" s="179"/>
      <c r="AD715" s="179"/>
      <c r="AE715" s="179"/>
      <c r="AF715" s="179"/>
      <c r="AG715" s="179"/>
      <c r="AH715" s="179"/>
      <c r="AI715" s="179"/>
      <c r="AJ715" s="179"/>
      <c r="AK715" s="179"/>
      <c r="AL715" s="179"/>
      <c r="AM715" s="179"/>
      <c r="AN715" s="179"/>
      <c r="AO715" s="179"/>
      <c r="AP715" s="179"/>
      <c r="AQ715" s="467"/>
      <c r="AR715" s="467"/>
      <c r="AS715" s="467"/>
      <c r="AT715" s="467"/>
    </row>
    <row r="716" spans="1:46" s="347" customFormat="1" x14ac:dyDescent="0.3">
      <c r="A716" s="438">
        <v>41850</v>
      </c>
      <c r="B716" s="932" t="s">
        <v>6585</v>
      </c>
      <c r="C716" s="933" t="s">
        <v>600</v>
      </c>
      <c r="D716" s="350">
        <v>350</v>
      </c>
      <c r="E716" s="347" t="s">
        <v>117</v>
      </c>
      <c r="F716" s="439">
        <v>52810</v>
      </c>
      <c r="G716" s="347" t="s">
        <v>575</v>
      </c>
      <c r="H716" s="352" t="s">
        <v>329</v>
      </c>
      <c r="I716" s="353" t="s">
        <v>6586</v>
      </c>
      <c r="J716" s="354" t="s">
        <v>27</v>
      </c>
      <c r="K716" s="355">
        <v>-15</v>
      </c>
      <c r="L716" s="354"/>
      <c r="M716" s="355"/>
      <c r="N716" s="354" t="s">
        <v>423</v>
      </c>
      <c r="O716" s="355">
        <v>2.85</v>
      </c>
      <c r="P716" s="440">
        <v>0</v>
      </c>
      <c r="Q716" s="441"/>
      <c r="R716" s="352">
        <v>0</v>
      </c>
      <c r="S716" s="184" t="s">
        <v>6623</v>
      </c>
      <c r="T716" s="138">
        <f t="shared" si="102"/>
        <v>7</v>
      </c>
      <c r="U716" s="139"/>
      <c r="V716" s="715">
        <f t="shared" si="100"/>
        <v>7</v>
      </c>
      <c r="W716" s="138"/>
      <c r="X716" s="138"/>
      <c r="Y716" s="141"/>
      <c r="Z716" s="226"/>
      <c r="AA716" s="179"/>
      <c r="AB716" s="179"/>
      <c r="AC716" s="179"/>
      <c r="AD716" s="179"/>
      <c r="AE716" s="179"/>
      <c r="AF716" s="179"/>
      <c r="AG716" s="179"/>
      <c r="AH716" s="179"/>
      <c r="AI716" s="179"/>
      <c r="AJ716" s="179"/>
      <c r="AK716" s="179"/>
      <c r="AL716" s="179"/>
      <c r="AM716" s="179"/>
      <c r="AN716" s="179"/>
      <c r="AO716" s="179"/>
      <c r="AP716" s="179"/>
      <c r="AQ716" s="467"/>
      <c r="AR716" s="467"/>
      <c r="AS716" s="467"/>
      <c r="AT716" s="467"/>
    </row>
    <row r="717" spans="1:46" s="347" customFormat="1" x14ac:dyDescent="0.3">
      <c r="A717" s="438">
        <v>41849</v>
      </c>
      <c r="B717" s="932" t="s">
        <v>6587</v>
      </c>
      <c r="C717" s="933" t="s">
        <v>110</v>
      </c>
      <c r="D717" s="350">
        <v>750</v>
      </c>
      <c r="E717" s="347" t="s">
        <v>66</v>
      </c>
      <c r="F717" s="439">
        <v>45509</v>
      </c>
      <c r="G717" s="347" t="s">
        <v>122</v>
      </c>
      <c r="H717" s="352" t="s">
        <v>6588</v>
      </c>
      <c r="I717" s="353" t="s">
        <v>6589</v>
      </c>
      <c r="J717" s="354" t="s">
        <v>5131</v>
      </c>
      <c r="K717" s="355">
        <v>-10</v>
      </c>
      <c r="L717" s="354"/>
      <c r="M717" s="355"/>
      <c r="N717" s="354" t="s">
        <v>1138</v>
      </c>
      <c r="O717" s="355">
        <v>3.06</v>
      </c>
      <c r="P717" s="440">
        <v>0</v>
      </c>
      <c r="Q717" s="441"/>
      <c r="R717" s="352">
        <v>0</v>
      </c>
      <c r="S717" s="184" t="s">
        <v>6619</v>
      </c>
      <c r="T717" s="138">
        <f t="shared" si="102"/>
        <v>7</v>
      </c>
      <c r="U717" s="139"/>
      <c r="V717" s="715">
        <f t="shared" si="100"/>
        <v>7</v>
      </c>
      <c r="W717" s="138"/>
      <c r="X717" s="138"/>
      <c r="Y717" s="141"/>
      <c r="Z717" s="226"/>
      <c r="AA717" s="179"/>
      <c r="AB717" s="179"/>
      <c r="AC717" s="179"/>
      <c r="AD717" s="179"/>
      <c r="AE717" s="179"/>
      <c r="AF717" s="179"/>
      <c r="AG717" s="179"/>
      <c r="AH717" s="179"/>
      <c r="AI717" s="179"/>
      <c r="AJ717" s="179"/>
      <c r="AK717" s="179"/>
      <c r="AL717" s="179"/>
      <c r="AM717" s="179"/>
      <c r="AN717" s="179"/>
      <c r="AO717" s="179"/>
      <c r="AP717" s="179"/>
      <c r="AQ717" s="467"/>
      <c r="AR717" s="467"/>
      <c r="AS717" s="467"/>
      <c r="AT717" s="467"/>
    </row>
    <row r="718" spans="1:46" s="347" customFormat="1" x14ac:dyDescent="0.3">
      <c r="A718" s="438">
        <v>41848</v>
      </c>
      <c r="B718" s="932" t="s">
        <v>6591</v>
      </c>
      <c r="C718" s="933" t="s">
        <v>127</v>
      </c>
      <c r="D718" s="350">
        <v>400</v>
      </c>
      <c r="E718" s="347" t="s">
        <v>66</v>
      </c>
      <c r="F718" s="439">
        <v>45504</v>
      </c>
      <c r="G718" s="347" t="s">
        <v>6592</v>
      </c>
      <c r="H718" s="352" t="s">
        <v>631</v>
      </c>
      <c r="I718" s="353" t="s">
        <v>6593</v>
      </c>
      <c r="J718" s="354" t="s">
        <v>642</v>
      </c>
      <c r="K718" s="355">
        <v>0</v>
      </c>
      <c r="L718" s="354"/>
      <c r="M718" s="355"/>
      <c r="N718" s="354" t="s">
        <v>105</v>
      </c>
      <c r="O718" s="355">
        <v>2</v>
      </c>
      <c r="P718" s="440" t="s">
        <v>6594</v>
      </c>
      <c r="Q718" s="441"/>
      <c r="R718" s="352">
        <v>10</v>
      </c>
      <c r="S718" s="184" t="s">
        <v>6618</v>
      </c>
      <c r="T718" s="138">
        <f t="shared" si="102"/>
        <v>7</v>
      </c>
      <c r="U718" s="139"/>
      <c r="V718" s="715">
        <f t="shared" si="100"/>
        <v>7</v>
      </c>
      <c r="W718" s="138"/>
      <c r="X718" s="138"/>
      <c r="Y718" s="141"/>
      <c r="Z718" s="226"/>
      <c r="AA718" s="179"/>
      <c r="AB718" s="179"/>
      <c r="AC718" s="179"/>
      <c r="AD718" s="179"/>
      <c r="AE718" s="179"/>
      <c r="AF718" s="179"/>
      <c r="AG718" s="179"/>
      <c r="AH718" s="179"/>
      <c r="AI718" s="179"/>
      <c r="AJ718" s="179"/>
      <c r="AK718" s="179"/>
      <c r="AL718" s="179"/>
      <c r="AM718" s="179"/>
      <c r="AN718" s="179"/>
      <c r="AO718" s="179"/>
      <c r="AP718" s="179"/>
      <c r="AQ718" s="467"/>
      <c r="AR718" s="467"/>
      <c r="AS718" s="467"/>
      <c r="AT718" s="467"/>
    </row>
    <row r="719" spans="1:46" s="347" customFormat="1" x14ac:dyDescent="0.3">
      <c r="A719" s="438">
        <v>41848</v>
      </c>
      <c r="B719" s="932" t="s">
        <v>6595</v>
      </c>
      <c r="C719" s="933" t="s">
        <v>65</v>
      </c>
      <c r="D719" s="350">
        <v>750</v>
      </c>
      <c r="E719" s="347" t="s">
        <v>12</v>
      </c>
      <c r="F719" s="439">
        <v>42881</v>
      </c>
      <c r="G719" s="347" t="s">
        <v>1982</v>
      </c>
      <c r="H719" s="352" t="s">
        <v>356</v>
      </c>
      <c r="I719" s="353" t="s">
        <v>6596</v>
      </c>
      <c r="J719" s="354" t="s">
        <v>84</v>
      </c>
      <c r="K719" s="355">
        <v>-3</v>
      </c>
      <c r="L719" s="354"/>
      <c r="M719" s="355"/>
      <c r="N719" s="354" t="s">
        <v>79</v>
      </c>
      <c r="O719" s="355">
        <v>1.66</v>
      </c>
      <c r="P719" s="440" t="s">
        <v>6597</v>
      </c>
      <c r="Q719" s="441"/>
      <c r="R719" s="352">
        <v>7</v>
      </c>
      <c r="S719" s="184" t="s">
        <v>5711</v>
      </c>
      <c r="T719" s="138">
        <f t="shared" si="102"/>
        <v>7</v>
      </c>
      <c r="U719" s="139"/>
      <c r="V719" s="715">
        <f t="shared" si="100"/>
        <v>7</v>
      </c>
      <c r="W719" s="138"/>
      <c r="X719" s="138"/>
      <c r="Y719" s="141"/>
      <c r="Z719" s="226"/>
      <c r="AA719" s="179"/>
      <c r="AB719" s="179"/>
      <c r="AC719" s="179"/>
      <c r="AD719" s="179"/>
      <c r="AE719" s="179"/>
      <c r="AF719" s="179"/>
      <c r="AG719" s="179"/>
      <c r="AH719" s="179"/>
      <c r="AI719" s="179"/>
      <c r="AJ719" s="179"/>
      <c r="AK719" s="179"/>
      <c r="AL719" s="179"/>
      <c r="AM719" s="179"/>
      <c r="AN719" s="179"/>
      <c r="AO719" s="179"/>
      <c r="AP719" s="179"/>
      <c r="AQ719" s="467"/>
      <c r="AR719" s="467"/>
      <c r="AS719" s="467"/>
      <c r="AT719" s="467"/>
    </row>
    <row r="720" spans="1:46" s="347" customFormat="1" x14ac:dyDescent="0.3">
      <c r="A720" s="438">
        <v>41848</v>
      </c>
      <c r="B720" s="932" t="s">
        <v>6598</v>
      </c>
      <c r="C720" s="933" t="s">
        <v>65</v>
      </c>
      <c r="D720" s="350">
        <v>750</v>
      </c>
      <c r="E720" s="347" t="s">
        <v>37</v>
      </c>
      <c r="F720" s="439">
        <v>43613</v>
      </c>
      <c r="G720" s="347" t="s">
        <v>1982</v>
      </c>
      <c r="H720" s="352" t="s">
        <v>1424</v>
      </c>
      <c r="I720" s="353" t="s">
        <v>6599</v>
      </c>
      <c r="J720" s="354" t="s">
        <v>131</v>
      </c>
      <c r="K720" s="355">
        <v>-2</v>
      </c>
      <c r="L720" s="354"/>
      <c r="M720" s="355"/>
      <c r="N720" s="354" t="s">
        <v>79</v>
      </c>
      <c r="O720" s="355">
        <v>1.66</v>
      </c>
      <c r="P720" s="440" t="s">
        <v>6600</v>
      </c>
      <c r="Q720" s="441"/>
      <c r="R720" s="352">
        <v>4</v>
      </c>
      <c r="S720" s="184" t="s">
        <v>5713</v>
      </c>
      <c r="T720" s="138">
        <f t="shared" si="102"/>
        <v>7</v>
      </c>
      <c r="U720" s="139"/>
      <c r="V720" s="715">
        <f t="shared" si="100"/>
        <v>7</v>
      </c>
      <c r="W720" s="138"/>
      <c r="X720" s="138"/>
      <c r="Y720" s="141"/>
      <c r="Z720" s="226"/>
      <c r="AA720" s="179"/>
      <c r="AB720" s="179"/>
      <c r="AC720" s="179"/>
      <c r="AD720" s="179"/>
      <c r="AE720" s="179"/>
      <c r="AF720" s="179"/>
      <c r="AG720" s="179"/>
      <c r="AH720" s="179"/>
      <c r="AI720" s="179"/>
      <c r="AJ720" s="179"/>
      <c r="AK720" s="179"/>
      <c r="AL720" s="179"/>
      <c r="AM720" s="179"/>
      <c r="AN720" s="179"/>
      <c r="AO720" s="179"/>
      <c r="AP720" s="179"/>
      <c r="AQ720" s="467"/>
      <c r="AR720" s="467"/>
      <c r="AS720" s="467"/>
      <c r="AT720" s="467"/>
    </row>
    <row r="721" spans="1:46" s="347" customFormat="1" x14ac:dyDescent="0.3">
      <c r="A721" s="438">
        <v>41848</v>
      </c>
      <c r="B721" s="932" t="s">
        <v>6603</v>
      </c>
      <c r="C721" s="933" t="s">
        <v>276</v>
      </c>
      <c r="D721" s="350">
        <v>250</v>
      </c>
      <c r="E721" s="347" t="s">
        <v>37</v>
      </c>
      <c r="F721" s="439">
        <v>43678</v>
      </c>
      <c r="G721" s="347" t="s">
        <v>378</v>
      </c>
      <c r="H721" s="352" t="s">
        <v>668</v>
      </c>
      <c r="I721" s="353" t="s">
        <v>669</v>
      </c>
      <c r="J721" s="354" t="s">
        <v>670</v>
      </c>
      <c r="K721" s="355">
        <v>-20</v>
      </c>
      <c r="L721" s="354"/>
      <c r="M721" s="355"/>
      <c r="N721" s="354" t="s">
        <v>692</v>
      </c>
      <c r="O721" s="355">
        <v>6.8</v>
      </c>
      <c r="P721" s="440" t="s">
        <v>6604</v>
      </c>
      <c r="Q721" s="441"/>
      <c r="R721" s="352">
        <v>-12</v>
      </c>
      <c r="S721" s="184" t="s">
        <v>6616</v>
      </c>
      <c r="T721" s="138">
        <f t="shared" si="102"/>
        <v>7</v>
      </c>
      <c r="U721" s="139"/>
      <c r="V721" s="715">
        <f t="shared" si="100"/>
        <v>7</v>
      </c>
      <c r="W721" s="138"/>
      <c r="X721" s="138"/>
      <c r="Y721" s="141"/>
      <c r="Z721" s="226"/>
      <c r="AA721" s="179"/>
      <c r="AB721" s="179"/>
      <c r="AC721" s="179"/>
      <c r="AD721" s="179"/>
      <c r="AE721" s="179"/>
      <c r="AF721" s="179"/>
      <c r="AG721" s="179"/>
      <c r="AH721" s="179"/>
      <c r="AI721" s="179"/>
      <c r="AJ721" s="179"/>
      <c r="AK721" s="179"/>
      <c r="AL721" s="179"/>
      <c r="AM721" s="179"/>
      <c r="AN721" s="179"/>
      <c r="AO721" s="179"/>
      <c r="AP721" s="179"/>
      <c r="AQ721" s="467"/>
      <c r="AR721" s="467"/>
      <c r="AS721" s="467"/>
      <c r="AT721" s="467"/>
    </row>
    <row r="722" spans="1:46" s="347" customFormat="1" x14ac:dyDescent="0.3">
      <c r="A722" s="438">
        <v>41848</v>
      </c>
      <c r="B722" s="932" t="s">
        <v>6605</v>
      </c>
      <c r="C722" s="933" t="s">
        <v>276</v>
      </c>
      <c r="D722" s="350">
        <v>250</v>
      </c>
      <c r="E722" s="347" t="s">
        <v>66</v>
      </c>
      <c r="F722" s="439">
        <v>45536</v>
      </c>
      <c r="G722" s="347" t="s">
        <v>378</v>
      </c>
      <c r="H722" s="352" t="s">
        <v>652</v>
      </c>
      <c r="I722" s="353" t="s">
        <v>1175</v>
      </c>
      <c r="J722" s="354" t="s">
        <v>152</v>
      </c>
      <c r="K722" s="355">
        <v>-20</v>
      </c>
      <c r="L722" s="354"/>
      <c r="M722" s="355"/>
      <c r="N722" s="354" t="s">
        <v>266</v>
      </c>
      <c r="O722" s="355">
        <v>7.6</v>
      </c>
      <c r="P722" s="440" t="s">
        <v>6606</v>
      </c>
      <c r="Q722" s="441"/>
      <c r="R722" s="352">
        <v>-10</v>
      </c>
      <c r="S722" s="184" t="s">
        <v>6617</v>
      </c>
      <c r="T722" s="138">
        <f t="shared" si="102"/>
        <v>7</v>
      </c>
      <c r="U722" s="139"/>
      <c r="V722" s="715">
        <f t="shared" si="100"/>
        <v>7</v>
      </c>
      <c r="W722" s="138"/>
      <c r="X722" s="138"/>
      <c r="Y722" s="141"/>
      <c r="Z722" s="226"/>
      <c r="AA722" s="179"/>
      <c r="AB722" s="179"/>
      <c r="AC722" s="179"/>
      <c r="AD722" s="179"/>
      <c r="AE722" s="179"/>
      <c r="AF722" s="179"/>
      <c r="AG722" s="179"/>
      <c r="AH722" s="179"/>
      <c r="AI722" s="179"/>
      <c r="AJ722" s="179"/>
      <c r="AK722" s="179"/>
      <c r="AL722" s="179"/>
      <c r="AM722" s="179"/>
      <c r="AN722" s="179"/>
      <c r="AO722" s="179"/>
      <c r="AP722" s="179"/>
      <c r="AQ722" s="467"/>
      <c r="AR722" s="467"/>
      <c r="AS722" s="467"/>
      <c r="AT722" s="467"/>
    </row>
    <row r="723" spans="1:46" s="347" customFormat="1" x14ac:dyDescent="0.3">
      <c r="A723" s="438">
        <v>41844</v>
      </c>
      <c r="B723" s="932" t="s">
        <v>4222</v>
      </c>
      <c r="C723" s="933" t="s">
        <v>11</v>
      </c>
      <c r="D723" s="350">
        <v>350</v>
      </c>
      <c r="E723" s="347" t="s">
        <v>12</v>
      </c>
      <c r="F723" s="439">
        <v>42948</v>
      </c>
      <c r="G723" s="347" t="s">
        <v>6553</v>
      </c>
      <c r="H723" s="352" t="s">
        <v>2299</v>
      </c>
      <c r="I723" s="353" t="s">
        <v>2299</v>
      </c>
      <c r="J723" s="354" t="s">
        <v>6554</v>
      </c>
      <c r="K723" s="355">
        <v>-12.5</v>
      </c>
      <c r="L723" s="354"/>
      <c r="M723" s="355"/>
      <c r="N723" s="440" t="s">
        <v>1472</v>
      </c>
      <c r="O723" s="441">
        <v>2.71</v>
      </c>
      <c r="P723" s="352" t="s">
        <v>2274</v>
      </c>
      <c r="Q723" s="354"/>
      <c r="R723" s="347">
        <v>4</v>
      </c>
      <c r="S723" s="184" t="s">
        <v>6577</v>
      </c>
      <c r="T723" s="138">
        <f t="shared" ref="T723:T741" si="103">MONTH(A723)</f>
        <v>7</v>
      </c>
      <c r="U723" s="139"/>
      <c r="V723" s="715">
        <f t="shared" si="100"/>
        <v>7</v>
      </c>
      <c r="W723" s="138"/>
      <c r="X723" s="138"/>
      <c r="Y723" s="141"/>
      <c r="Z723" s="226"/>
      <c r="AA723" s="179"/>
      <c r="AB723" s="179"/>
      <c r="AC723" s="179"/>
      <c r="AD723" s="179"/>
      <c r="AE723" s="179"/>
      <c r="AF723" s="179"/>
      <c r="AG723" s="179"/>
      <c r="AH723" s="179"/>
      <c r="AI723" s="179"/>
      <c r="AJ723" s="179"/>
      <c r="AK723" s="179"/>
      <c r="AL723" s="179"/>
      <c r="AM723" s="179"/>
      <c r="AN723" s="179"/>
      <c r="AO723" s="179"/>
      <c r="AP723" s="179"/>
      <c r="AQ723" s="467"/>
      <c r="AR723" s="467"/>
      <c r="AS723" s="467"/>
      <c r="AT723" s="467"/>
    </row>
    <row r="724" spans="1:46" s="347" customFormat="1" x14ac:dyDescent="0.3">
      <c r="A724" s="438">
        <v>41844</v>
      </c>
      <c r="B724" s="932" t="s">
        <v>6555</v>
      </c>
      <c r="C724" s="933" t="s">
        <v>11</v>
      </c>
      <c r="D724" s="350">
        <v>1150</v>
      </c>
      <c r="E724" s="347" t="s">
        <v>12</v>
      </c>
      <c r="F724" s="439">
        <v>42948</v>
      </c>
      <c r="G724" s="347" t="s">
        <v>6553</v>
      </c>
      <c r="H724" s="352" t="s">
        <v>553</v>
      </c>
      <c r="I724" s="353" t="s">
        <v>3747</v>
      </c>
      <c r="J724" s="354" t="s">
        <v>3241</v>
      </c>
      <c r="K724" s="355">
        <v>-12.5</v>
      </c>
      <c r="L724" s="354"/>
      <c r="M724" s="355"/>
      <c r="N724" s="440" t="s">
        <v>254</v>
      </c>
      <c r="O724" s="441">
        <v>2.34</v>
      </c>
      <c r="P724" s="352" t="s">
        <v>2274</v>
      </c>
      <c r="Q724" s="354"/>
      <c r="R724" s="347">
        <v>4</v>
      </c>
      <c r="S724" s="184" t="s">
        <v>6578</v>
      </c>
      <c r="T724" s="138">
        <f t="shared" si="103"/>
        <v>7</v>
      </c>
      <c r="U724" s="139"/>
      <c r="V724" s="715">
        <f t="shared" si="100"/>
        <v>7</v>
      </c>
      <c r="W724" s="138"/>
      <c r="X724" s="138"/>
      <c r="Y724" s="141"/>
      <c r="Z724" s="226"/>
      <c r="AA724" s="179"/>
      <c r="AB724" s="179"/>
      <c r="AC724" s="179"/>
      <c r="AD724" s="179"/>
      <c r="AE724" s="179"/>
      <c r="AF724" s="179"/>
      <c r="AG724" s="179"/>
      <c r="AH724" s="179"/>
      <c r="AI724" s="179"/>
      <c r="AJ724" s="179"/>
      <c r="AK724" s="179"/>
      <c r="AL724" s="179"/>
      <c r="AM724" s="179"/>
      <c r="AN724" s="179"/>
      <c r="AO724" s="179"/>
      <c r="AP724" s="179"/>
      <c r="AQ724" s="467"/>
      <c r="AR724" s="467"/>
      <c r="AS724" s="467"/>
      <c r="AT724" s="467"/>
    </row>
    <row r="725" spans="1:46" s="347" customFormat="1" x14ac:dyDescent="0.3">
      <c r="A725" s="438">
        <v>41844</v>
      </c>
      <c r="B725" s="932" t="s">
        <v>6556</v>
      </c>
      <c r="C725" s="933" t="s">
        <v>11</v>
      </c>
      <c r="D725" s="350">
        <v>500</v>
      </c>
      <c r="E725" s="347" t="s">
        <v>37</v>
      </c>
      <c r="F725" s="439">
        <v>43711</v>
      </c>
      <c r="G725" s="347" t="s">
        <v>6553</v>
      </c>
      <c r="H725" s="352" t="s">
        <v>512</v>
      </c>
      <c r="I725" s="353" t="s">
        <v>802</v>
      </c>
      <c r="J725" s="354" t="s">
        <v>301</v>
      </c>
      <c r="K725" s="355">
        <v>-12.5</v>
      </c>
      <c r="L725" s="354"/>
      <c r="M725" s="355"/>
      <c r="N725" s="440" t="s">
        <v>508</v>
      </c>
      <c r="O725" s="441">
        <v>2.7</v>
      </c>
      <c r="P725" s="352" t="s">
        <v>2274</v>
      </c>
      <c r="Q725" s="354"/>
      <c r="R725" s="347">
        <v>4</v>
      </c>
      <c r="S725" s="184" t="s">
        <v>6579</v>
      </c>
      <c r="T725" s="138">
        <f t="shared" si="103"/>
        <v>7</v>
      </c>
      <c r="U725" s="139"/>
      <c r="V725" s="715">
        <f t="shared" si="100"/>
        <v>7</v>
      </c>
      <c r="W725" s="138"/>
      <c r="X725" s="138"/>
      <c r="Y725" s="141"/>
      <c r="Z725" s="226"/>
      <c r="AA725" s="179"/>
      <c r="AB725" s="179"/>
      <c r="AC725" s="179"/>
      <c r="AD725" s="179"/>
      <c r="AE725" s="179"/>
      <c r="AF725" s="179"/>
      <c r="AG725" s="179"/>
      <c r="AH725" s="179"/>
      <c r="AI725" s="179"/>
      <c r="AJ725" s="179"/>
      <c r="AK725" s="179"/>
      <c r="AL725" s="179"/>
      <c r="AM725" s="179"/>
      <c r="AN725" s="179"/>
      <c r="AO725" s="179"/>
      <c r="AP725" s="179"/>
      <c r="AQ725" s="467"/>
      <c r="AR725" s="467"/>
      <c r="AS725" s="467"/>
      <c r="AT725" s="467"/>
    </row>
    <row r="726" spans="1:46" s="347" customFormat="1" x14ac:dyDescent="0.3">
      <c r="A726" s="438">
        <v>41844</v>
      </c>
      <c r="B726" s="932" t="s">
        <v>6557</v>
      </c>
      <c r="C726" s="933" t="s">
        <v>11</v>
      </c>
      <c r="D726" s="350">
        <v>500</v>
      </c>
      <c r="E726" s="347" t="s">
        <v>66</v>
      </c>
      <c r="F726" s="439">
        <v>45505</v>
      </c>
      <c r="G726" s="347" t="s">
        <v>6553</v>
      </c>
      <c r="H726" s="352" t="s">
        <v>429</v>
      </c>
      <c r="I726" s="353" t="s">
        <v>791</v>
      </c>
      <c r="J726" s="354" t="s">
        <v>221</v>
      </c>
      <c r="K726" s="355">
        <v>-10</v>
      </c>
      <c r="L726" s="354"/>
      <c r="M726" s="355"/>
      <c r="N726" s="440" t="s">
        <v>799</v>
      </c>
      <c r="O726" s="441">
        <v>2.5</v>
      </c>
      <c r="P726" s="352" t="s">
        <v>2274</v>
      </c>
      <c r="Q726" s="354"/>
      <c r="R726" s="347">
        <v>4</v>
      </c>
      <c r="S726" s="184" t="s">
        <v>6580</v>
      </c>
      <c r="T726" s="138">
        <f t="shared" si="103"/>
        <v>7</v>
      </c>
      <c r="U726" s="139"/>
      <c r="V726" s="715">
        <f t="shared" si="100"/>
        <v>7</v>
      </c>
      <c r="W726" s="138"/>
      <c r="X726" s="138"/>
      <c r="Y726" s="141"/>
      <c r="Z726" s="226"/>
      <c r="AA726" s="179"/>
      <c r="AB726" s="179"/>
      <c r="AC726" s="179"/>
      <c r="AD726" s="179"/>
      <c r="AE726" s="179"/>
      <c r="AF726" s="179"/>
      <c r="AG726" s="179"/>
      <c r="AH726" s="179"/>
      <c r="AI726" s="179"/>
      <c r="AJ726" s="179"/>
      <c r="AK726" s="179"/>
      <c r="AL726" s="179"/>
      <c r="AM726" s="179"/>
      <c r="AN726" s="179"/>
      <c r="AO726" s="179"/>
      <c r="AP726" s="179"/>
      <c r="AQ726" s="467"/>
      <c r="AR726" s="467"/>
      <c r="AS726" s="467"/>
      <c r="AT726" s="467"/>
    </row>
    <row r="727" spans="1:46" s="347" customFormat="1" x14ac:dyDescent="0.3">
      <c r="A727" s="438">
        <v>41844</v>
      </c>
      <c r="B727" s="932" t="s">
        <v>6558</v>
      </c>
      <c r="C727" s="933" t="s">
        <v>73</v>
      </c>
      <c r="D727" s="350">
        <v>1500</v>
      </c>
      <c r="E727" s="347" t="s">
        <v>37</v>
      </c>
      <c r="F727" s="439">
        <v>43677</v>
      </c>
      <c r="G727" s="347" t="s">
        <v>6559</v>
      </c>
      <c r="H727" s="352" t="s">
        <v>6560</v>
      </c>
      <c r="I727" s="353" t="s">
        <v>626</v>
      </c>
      <c r="J727" s="354" t="s">
        <v>642</v>
      </c>
      <c r="K727" s="355">
        <v>-25</v>
      </c>
      <c r="L727" s="354"/>
      <c r="M727" s="355"/>
      <c r="N727" s="440" t="s">
        <v>2243</v>
      </c>
      <c r="O727" s="441">
        <v>3.33</v>
      </c>
      <c r="P727" s="352"/>
      <c r="Q727" s="354" t="s">
        <v>1995</v>
      </c>
      <c r="R727" s="347">
        <v>-6</v>
      </c>
      <c r="S727" s="184" t="s">
        <v>6575</v>
      </c>
      <c r="T727" s="138">
        <f t="shared" si="103"/>
        <v>7</v>
      </c>
      <c r="U727" s="139"/>
      <c r="V727" s="715">
        <f t="shared" si="100"/>
        <v>7</v>
      </c>
      <c r="W727" s="138"/>
      <c r="X727" s="138"/>
      <c r="Y727" s="141"/>
      <c r="Z727" s="226"/>
      <c r="AA727" s="179"/>
      <c r="AB727" s="179"/>
      <c r="AC727" s="179"/>
      <c r="AD727" s="179"/>
      <c r="AE727" s="179"/>
      <c r="AF727" s="179"/>
      <c r="AG727" s="179"/>
      <c r="AH727" s="179"/>
      <c r="AI727" s="179"/>
      <c r="AJ727" s="179"/>
      <c r="AK727" s="179"/>
      <c r="AL727" s="179"/>
      <c r="AM727" s="179"/>
      <c r="AN727" s="179"/>
      <c r="AO727" s="179"/>
      <c r="AP727" s="179"/>
      <c r="AQ727" s="467"/>
      <c r="AR727" s="467"/>
      <c r="AS727" s="467"/>
      <c r="AT727" s="467"/>
    </row>
    <row r="728" spans="1:46" s="347" customFormat="1" x14ac:dyDescent="0.3">
      <c r="A728" s="438">
        <v>41844</v>
      </c>
      <c r="B728" s="932" t="s">
        <v>6561</v>
      </c>
      <c r="C728" s="933" t="s">
        <v>73</v>
      </c>
      <c r="D728" s="350">
        <v>1500</v>
      </c>
      <c r="E728" s="347" t="s">
        <v>66</v>
      </c>
      <c r="F728" s="439">
        <v>45476</v>
      </c>
      <c r="G728" s="347" t="s">
        <v>6559</v>
      </c>
      <c r="H728" s="352" t="s">
        <v>6562</v>
      </c>
      <c r="I728" s="353" t="s">
        <v>794</v>
      </c>
      <c r="J728" s="354" t="s">
        <v>3784</v>
      </c>
      <c r="K728" s="355">
        <v>-25</v>
      </c>
      <c r="L728" s="354"/>
      <c r="M728" s="355"/>
      <c r="N728" s="440" t="s">
        <v>2243</v>
      </c>
      <c r="O728" s="441">
        <v>3.33</v>
      </c>
      <c r="P728" s="352"/>
      <c r="Q728" s="354" t="s">
        <v>2217</v>
      </c>
      <c r="R728" s="347">
        <v>-4</v>
      </c>
      <c r="S728" s="184" t="s">
        <v>6576</v>
      </c>
      <c r="T728" s="138">
        <f t="shared" si="103"/>
        <v>7</v>
      </c>
      <c r="U728" s="139"/>
      <c r="V728" s="715">
        <f t="shared" si="100"/>
        <v>7</v>
      </c>
      <c r="W728" s="138"/>
      <c r="X728" s="138"/>
      <c r="Y728" s="141"/>
      <c r="Z728" s="226"/>
      <c r="AA728" s="179"/>
      <c r="AB728" s="179"/>
      <c r="AC728" s="179"/>
      <c r="AD728" s="179"/>
      <c r="AE728" s="179"/>
      <c r="AF728" s="179"/>
      <c r="AG728" s="179"/>
      <c r="AH728" s="179"/>
      <c r="AI728" s="179"/>
      <c r="AJ728" s="179"/>
      <c r="AK728" s="179"/>
      <c r="AL728" s="179"/>
      <c r="AM728" s="179"/>
      <c r="AN728" s="179"/>
      <c r="AO728" s="179"/>
      <c r="AP728" s="179"/>
      <c r="AQ728" s="467"/>
      <c r="AR728" s="467"/>
      <c r="AS728" s="467"/>
      <c r="AT728" s="467"/>
    </row>
    <row r="729" spans="1:46" s="347" customFormat="1" x14ac:dyDescent="0.3">
      <c r="A729" s="438">
        <v>41844</v>
      </c>
      <c r="B729" s="932" t="s">
        <v>6563</v>
      </c>
      <c r="C729" s="933" t="s">
        <v>949</v>
      </c>
      <c r="D729" s="350">
        <v>350</v>
      </c>
      <c r="E729" s="347" t="s">
        <v>66</v>
      </c>
      <c r="F729" s="439">
        <v>45505</v>
      </c>
      <c r="G729" s="347" t="s">
        <v>1251</v>
      </c>
      <c r="H729" s="352" t="s">
        <v>804</v>
      </c>
      <c r="I729" s="353" t="s">
        <v>6564</v>
      </c>
      <c r="J729" s="354" t="s">
        <v>6565</v>
      </c>
      <c r="K729" s="355">
        <v>-9.5</v>
      </c>
      <c r="L729" s="354"/>
      <c r="M729" s="355"/>
      <c r="N729" s="440" t="s">
        <v>423</v>
      </c>
      <c r="O729" s="441">
        <v>2.86</v>
      </c>
      <c r="P729" s="352" t="s">
        <v>3804</v>
      </c>
      <c r="Q729" s="354"/>
      <c r="R729" s="347">
        <v>0</v>
      </c>
      <c r="S729" s="184" t="s">
        <v>6573</v>
      </c>
      <c r="T729" s="138">
        <f t="shared" si="103"/>
        <v>7</v>
      </c>
      <c r="U729" s="139"/>
      <c r="V729" s="715">
        <f t="shared" si="100"/>
        <v>7</v>
      </c>
      <c r="W729" s="138"/>
      <c r="X729" s="138"/>
      <c r="Y729" s="141"/>
      <c r="Z729" s="226"/>
      <c r="AA729" s="179"/>
      <c r="AB729" s="179"/>
      <c r="AC729" s="179"/>
      <c r="AD729" s="179"/>
      <c r="AE729" s="179"/>
      <c r="AF729" s="179"/>
      <c r="AG729" s="179"/>
      <c r="AH729" s="179"/>
      <c r="AI729" s="179"/>
      <c r="AJ729" s="179"/>
      <c r="AK729" s="179"/>
      <c r="AL729" s="179"/>
      <c r="AM729" s="179"/>
      <c r="AN729" s="179"/>
      <c r="AO729" s="179"/>
      <c r="AP729" s="179"/>
      <c r="AQ729" s="467"/>
      <c r="AR729" s="467"/>
      <c r="AS729" s="467"/>
      <c r="AT729" s="467"/>
    </row>
    <row r="730" spans="1:46" s="347" customFormat="1" x14ac:dyDescent="0.3">
      <c r="A730" s="438">
        <v>41843</v>
      </c>
      <c r="B730" s="932" t="s">
        <v>6518</v>
      </c>
      <c r="C730" s="933" t="s">
        <v>127</v>
      </c>
      <c r="D730" s="350">
        <v>450</v>
      </c>
      <c r="E730" s="347" t="s">
        <v>12</v>
      </c>
      <c r="F730" s="439">
        <v>42944</v>
      </c>
      <c r="G730" s="347" t="s">
        <v>6519</v>
      </c>
      <c r="H730" s="352" t="s">
        <v>210</v>
      </c>
      <c r="I730" s="353" t="s">
        <v>6520</v>
      </c>
      <c r="J730" s="354" t="s">
        <v>3760</v>
      </c>
      <c r="K730" s="355">
        <v>-7.5</v>
      </c>
      <c r="L730" s="354"/>
      <c r="M730" s="355"/>
      <c r="N730" s="440" t="s">
        <v>504</v>
      </c>
      <c r="O730" s="441">
        <v>1.56</v>
      </c>
      <c r="P730" s="352" t="s">
        <v>6521</v>
      </c>
      <c r="Q730" s="354"/>
      <c r="R730" s="347">
        <v>6.5</v>
      </c>
      <c r="S730" s="184" t="s">
        <v>6542</v>
      </c>
      <c r="T730" s="138">
        <f t="shared" si="103"/>
        <v>7</v>
      </c>
      <c r="U730" s="139"/>
      <c r="V730" s="715">
        <f t="shared" si="100"/>
        <v>7</v>
      </c>
      <c r="W730" s="138"/>
      <c r="X730" s="138"/>
      <c r="Y730" s="141"/>
      <c r="Z730" s="226"/>
      <c r="AA730" s="179"/>
      <c r="AB730" s="179"/>
      <c r="AC730" s="179"/>
      <c r="AD730" s="179"/>
      <c r="AE730" s="179"/>
      <c r="AF730" s="179"/>
      <c r="AG730" s="179"/>
      <c r="AH730" s="179"/>
      <c r="AI730" s="179"/>
      <c r="AJ730" s="179"/>
      <c r="AK730" s="179"/>
      <c r="AL730" s="179"/>
      <c r="AM730" s="179"/>
      <c r="AN730" s="179"/>
      <c r="AO730" s="179"/>
      <c r="AP730" s="179"/>
      <c r="AQ730" s="467"/>
      <c r="AR730" s="467"/>
      <c r="AS730" s="467"/>
      <c r="AT730" s="467"/>
    </row>
    <row r="731" spans="1:46" s="347" customFormat="1" x14ac:dyDescent="0.3">
      <c r="A731" s="438">
        <v>41843</v>
      </c>
      <c r="B731" s="932" t="s">
        <v>6518</v>
      </c>
      <c r="C731" s="933" t="s">
        <v>127</v>
      </c>
      <c r="D731" s="350">
        <v>400</v>
      </c>
      <c r="E731" s="347" t="s">
        <v>37</v>
      </c>
      <c r="F731" s="439">
        <v>43678</v>
      </c>
      <c r="G731" s="347" t="s">
        <v>6519</v>
      </c>
      <c r="H731" s="352" t="s">
        <v>2299</v>
      </c>
      <c r="I731" s="353" t="s">
        <v>2299</v>
      </c>
      <c r="J731" s="354" t="s">
        <v>6522</v>
      </c>
      <c r="K731" s="355">
        <v>-15</v>
      </c>
      <c r="L731" s="354"/>
      <c r="M731" s="355"/>
      <c r="N731" s="440" t="s">
        <v>1690</v>
      </c>
      <c r="O731" s="441">
        <v>1.625</v>
      </c>
      <c r="P731" s="352" t="s">
        <v>1937</v>
      </c>
      <c r="Q731" s="354"/>
      <c r="R731" s="347">
        <v>0</v>
      </c>
      <c r="S731" s="184" t="s">
        <v>6541</v>
      </c>
      <c r="T731" s="138">
        <f t="shared" si="103"/>
        <v>7</v>
      </c>
      <c r="U731" s="139"/>
      <c r="V731" s="715">
        <f t="shared" si="100"/>
        <v>7</v>
      </c>
      <c r="W731" s="138"/>
      <c r="X731" s="138"/>
      <c r="Y731" s="141"/>
      <c r="Z731" s="226"/>
      <c r="AA731" s="179"/>
      <c r="AB731" s="179"/>
      <c r="AC731" s="179"/>
      <c r="AD731" s="179"/>
      <c r="AE731" s="179"/>
      <c r="AF731" s="179"/>
      <c r="AG731" s="179"/>
      <c r="AH731" s="179"/>
      <c r="AI731" s="179"/>
      <c r="AJ731" s="179"/>
      <c r="AK731" s="179"/>
      <c r="AL731" s="179"/>
      <c r="AM731" s="179"/>
      <c r="AN731" s="179"/>
      <c r="AO731" s="179"/>
      <c r="AP731" s="179"/>
      <c r="AQ731" s="467"/>
      <c r="AR731" s="467"/>
      <c r="AS731" s="467"/>
      <c r="AT731" s="467"/>
    </row>
    <row r="732" spans="1:46" s="347" customFormat="1" x14ac:dyDescent="0.3">
      <c r="A732" s="438">
        <v>41843</v>
      </c>
      <c r="B732" s="932" t="s">
        <v>6523</v>
      </c>
      <c r="C732" s="933" t="s">
        <v>127</v>
      </c>
      <c r="D732" s="350">
        <v>1150</v>
      </c>
      <c r="E732" s="347" t="s">
        <v>37</v>
      </c>
      <c r="F732" s="439">
        <v>43678</v>
      </c>
      <c r="G732" s="347" t="s">
        <v>6519</v>
      </c>
      <c r="H732" s="352" t="s">
        <v>569</v>
      </c>
      <c r="I732" s="353" t="s">
        <v>1432</v>
      </c>
      <c r="J732" s="354" t="s">
        <v>301</v>
      </c>
      <c r="K732" s="355">
        <v>-15</v>
      </c>
      <c r="L732" s="354"/>
      <c r="M732" s="355"/>
      <c r="N732" s="440" t="s">
        <v>463</v>
      </c>
      <c r="O732" s="441">
        <v>2.61</v>
      </c>
      <c r="P732" s="352" t="s">
        <v>1937</v>
      </c>
      <c r="Q732" s="354"/>
      <c r="R732" s="347">
        <v>0</v>
      </c>
      <c r="S732" s="184" t="s">
        <v>6543</v>
      </c>
      <c r="T732" s="138">
        <f t="shared" si="103"/>
        <v>7</v>
      </c>
      <c r="U732" s="139"/>
      <c r="V732" s="715">
        <f t="shared" si="100"/>
        <v>7</v>
      </c>
      <c r="W732" s="138"/>
      <c r="X732" s="138"/>
      <c r="Y732" s="141"/>
      <c r="Z732" s="226"/>
      <c r="AA732" s="179"/>
      <c r="AB732" s="179"/>
      <c r="AC732" s="179"/>
      <c r="AD732" s="179"/>
      <c r="AE732" s="179"/>
      <c r="AF732" s="179"/>
      <c r="AG732" s="179"/>
      <c r="AH732" s="179"/>
      <c r="AI732" s="179"/>
      <c r="AJ732" s="179"/>
      <c r="AK732" s="179"/>
      <c r="AL732" s="179"/>
      <c r="AM732" s="179"/>
      <c r="AN732" s="179"/>
      <c r="AO732" s="179"/>
      <c r="AP732" s="179"/>
      <c r="AQ732" s="467"/>
      <c r="AR732" s="467"/>
      <c r="AS732" s="467"/>
      <c r="AT732" s="467"/>
    </row>
    <row r="733" spans="1:46" s="347" customFormat="1" x14ac:dyDescent="0.3">
      <c r="A733" s="438">
        <v>41843</v>
      </c>
      <c r="B733" s="932" t="s">
        <v>6524</v>
      </c>
      <c r="C733" s="933" t="s">
        <v>127</v>
      </c>
      <c r="D733" s="350">
        <v>750</v>
      </c>
      <c r="E733" s="347" t="s">
        <v>224</v>
      </c>
      <c r="F733" s="439">
        <v>44409</v>
      </c>
      <c r="G733" s="347" t="s">
        <v>6519</v>
      </c>
      <c r="H733" s="352" t="s">
        <v>220</v>
      </c>
      <c r="I733" s="353" t="s">
        <v>668</v>
      </c>
      <c r="J733" s="354" t="s">
        <v>305</v>
      </c>
      <c r="K733" s="355">
        <v>-15</v>
      </c>
      <c r="L733" s="354"/>
      <c r="M733" s="355"/>
      <c r="N733" s="440" t="s">
        <v>551</v>
      </c>
      <c r="O733" s="441">
        <v>3.33</v>
      </c>
      <c r="P733" s="352" t="s">
        <v>1937</v>
      </c>
      <c r="Q733" s="354"/>
      <c r="R733" s="347">
        <v>0</v>
      </c>
      <c r="S733" s="184" t="s">
        <v>6544</v>
      </c>
      <c r="T733" s="138">
        <f t="shared" si="103"/>
        <v>7</v>
      </c>
      <c r="U733" s="139"/>
      <c r="V733" s="715">
        <f t="shared" si="100"/>
        <v>7</v>
      </c>
      <c r="W733" s="138"/>
      <c r="X733" s="138"/>
      <c r="Y733" s="141"/>
      <c r="Z733" s="226"/>
      <c r="AA733" s="179"/>
      <c r="AB733" s="179"/>
      <c r="AC733" s="179"/>
      <c r="AD733" s="179"/>
      <c r="AE733" s="179"/>
      <c r="AF733" s="179"/>
      <c r="AG733" s="179"/>
      <c r="AH733" s="179"/>
      <c r="AI733" s="179"/>
      <c r="AJ733" s="179"/>
      <c r="AK733" s="179"/>
      <c r="AL733" s="179"/>
      <c r="AM733" s="179"/>
      <c r="AN733" s="179"/>
      <c r="AO733" s="179"/>
      <c r="AP733" s="179"/>
      <c r="AQ733" s="467"/>
      <c r="AR733" s="467"/>
      <c r="AS733" s="467"/>
      <c r="AT733" s="467"/>
    </row>
    <row r="734" spans="1:46" s="347" customFormat="1" x14ac:dyDescent="0.3">
      <c r="A734" s="438">
        <v>41843</v>
      </c>
      <c r="B734" s="932" t="s">
        <v>6525</v>
      </c>
      <c r="C734" s="933" t="s">
        <v>127</v>
      </c>
      <c r="D734" s="350">
        <v>750</v>
      </c>
      <c r="E734" s="347" t="s">
        <v>66</v>
      </c>
      <c r="F734" s="439">
        <v>45505</v>
      </c>
      <c r="G734" s="347" t="s">
        <v>6519</v>
      </c>
      <c r="H734" s="352" t="s">
        <v>226</v>
      </c>
      <c r="I734" s="353" t="s">
        <v>573</v>
      </c>
      <c r="J734" s="354" t="s">
        <v>152</v>
      </c>
      <c r="K734" s="355">
        <v>-15</v>
      </c>
      <c r="L734" s="354"/>
      <c r="M734" s="355"/>
      <c r="N734" s="440" t="s">
        <v>49</v>
      </c>
      <c r="O734" s="441">
        <v>3.47</v>
      </c>
      <c r="P734" s="352" t="s">
        <v>6526</v>
      </c>
      <c r="Q734" s="354" t="s">
        <v>2069</v>
      </c>
      <c r="R734" s="347">
        <v>-3</v>
      </c>
      <c r="S734" s="184" t="s">
        <v>6545</v>
      </c>
      <c r="T734" s="138">
        <f t="shared" si="103"/>
        <v>7</v>
      </c>
      <c r="U734" s="139"/>
      <c r="V734" s="715">
        <f t="shared" si="100"/>
        <v>7</v>
      </c>
      <c r="W734" s="138"/>
      <c r="X734" s="138"/>
      <c r="Y734" s="141"/>
      <c r="Z734" s="226"/>
      <c r="AA734" s="179"/>
      <c r="AB734" s="179"/>
      <c r="AC734" s="179"/>
      <c r="AD734" s="179"/>
      <c r="AE734" s="179"/>
      <c r="AF734" s="179"/>
      <c r="AG734" s="179"/>
      <c r="AH734" s="179"/>
      <c r="AI734" s="179"/>
      <c r="AJ734" s="179"/>
      <c r="AK734" s="179"/>
      <c r="AL734" s="179"/>
      <c r="AM734" s="179"/>
      <c r="AN734" s="179"/>
      <c r="AO734" s="179"/>
      <c r="AP734" s="179"/>
      <c r="AQ734" s="467"/>
      <c r="AR734" s="467"/>
      <c r="AS734" s="467"/>
      <c r="AT734" s="467"/>
    </row>
    <row r="735" spans="1:46" s="506" customFormat="1" x14ac:dyDescent="0.3">
      <c r="A735" s="505">
        <v>41842</v>
      </c>
      <c r="B735" s="937" t="s">
        <v>6527</v>
      </c>
      <c r="C735" s="938" t="s">
        <v>121</v>
      </c>
      <c r="D735" s="507">
        <v>2000</v>
      </c>
      <c r="E735" s="506" t="s">
        <v>37</v>
      </c>
      <c r="F735" s="508">
        <v>43675</v>
      </c>
      <c r="G735" s="506" t="s">
        <v>6528</v>
      </c>
      <c r="H735" s="509" t="s">
        <v>6529</v>
      </c>
      <c r="I735" s="510" t="s">
        <v>972</v>
      </c>
      <c r="J735" s="511" t="s">
        <v>3803</v>
      </c>
      <c r="K735" s="512">
        <v>-7.5</v>
      </c>
      <c r="L735" s="511"/>
      <c r="M735" s="512"/>
      <c r="N735" s="513" t="s">
        <v>1344</v>
      </c>
      <c r="O735" s="514">
        <v>2.25</v>
      </c>
      <c r="P735" s="509" t="s">
        <v>2274</v>
      </c>
      <c r="Q735" s="511"/>
      <c r="R735" s="506">
        <v>4</v>
      </c>
      <c r="S735" s="412" t="s">
        <v>6546</v>
      </c>
      <c r="T735" s="413">
        <f t="shared" si="103"/>
        <v>7</v>
      </c>
      <c r="U735" s="414"/>
      <c r="V735" s="715">
        <f t="shared" si="100"/>
        <v>7</v>
      </c>
      <c r="W735" s="413"/>
      <c r="X735" s="413"/>
      <c r="Y735" s="413"/>
      <c r="Z735" s="415"/>
      <c r="AA735" s="416"/>
      <c r="AB735" s="416"/>
      <c r="AC735" s="416"/>
      <c r="AD735" s="416"/>
      <c r="AE735" s="416"/>
      <c r="AF735" s="416"/>
      <c r="AG735" s="416"/>
      <c r="AH735" s="416"/>
      <c r="AI735" s="416"/>
      <c r="AJ735" s="416"/>
      <c r="AK735" s="416"/>
      <c r="AL735" s="416"/>
      <c r="AM735" s="416"/>
      <c r="AN735" s="416"/>
      <c r="AO735" s="416"/>
      <c r="AP735" s="416"/>
      <c r="AQ735" s="515"/>
      <c r="AR735" s="515"/>
      <c r="AS735" s="515"/>
      <c r="AT735" s="515"/>
    </row>
    <row r="736" spans="1:46" s="347" customFormat="1" x14ac:dyDescent="0.3">
      <c r="A736" s="438">
        <v>41842</v>
      </c>
      <c r="B736" s="932" t="s">
        <v>635</v>
      </c>
      <c r="C736" s="933" t="s">
        <v>127</v>
      </c>
      <c r="D736" s="350">
        <v>300</v>
      </c>
      <c r="E736" s="347" t="s">
        <v>12</v>
      </c>
      <c r="F736" s="439">
        <v>42941</v>
      </c>
      <c r="G736" s="347" t="s">
        <v>3864</v>
      </c>
      <c r="H736" s="352" t="s">
        <v>2299</v>
      </c>
      <c r="I736" s="353" t="s">
        <v>2299</v>
      </c>
      <c r="J736" s="354" t="s">
        <v>637</v>
      </c>
      <c r="K736" s="355">
        <v>-5</v>
      </c>
      <c r="L736" s="354"/>
      <c r="M736" s="355"/>
      <c r="N736" s="440" t="s">
        <v>1317</v>
      </c>
      <c r="O736" s="441">
        <v>1.33</v>
      </c>
      <c r="P736" s="352" t="s">
        <v>2288</v>
      </c>
      <c r="Q736" s="354"/>
      <c r="R736" s="347">
        <v>-2</v>
      </c>
      <c r="S736" s="184" t="s">
        <v>6548</v>
      </c>
      <c r="T736" s="138">
        <f t="shared" si="103"/>
        <v>7</v>
      </c>
      <c r="U736" s="139"/>
      <c r="V736" s="715">
        <f t="shared" si="100"/>
        <v>7</v>
      </c>
      <c r="W736" s="138"/>
      <c r="X736" s="138"/>
      <c r="Y736" s="141"/>
      <c r="Z736" s="226"/>
      <c r="AA736" s="179"/>
      <c r="AB736" s="179"/>
      <c r="AC736" s="179"/>
      <c r="AD736" s="179"/>
      <c r="AE736" s="179"/>
      <c r="AF736" s="179"/>
      <c r="AG736" s="179"/>
      <c r="AH736" s="179"/>
      <c r="AI736" s="179"/>
      <c r="AJ736" s="179"/>
      <c r="AK736" s="179"/>
      <c r="AL736" s="179"/>
      <c r="AM736" s="179"/>
      <c r="AN736" s="179"/>
      <c r="AO736" s="179"/>
      <c r="AP736" s="179"/>
      <c r="AQ736" s="467"/>
      <c r="AR736" s="467"/>
      <c r="AS736" s="467"/>
      <c r="AT736" s="467"/>
    </row>
    <row r="737" spans="1:46" s="347" customFormat="1" x14ac:dyDescent="0.3">
      <c r="A737" s="438">
        <v>41842</v>
      </c>
      <c r="B737" s="932" t="s">
        <v>6530</v>
      </c>
      <c r="C737" s="933" t="s">
        <v>127</v>
      </c>
      <c r="D737" s="350">
        <v>750</v>
      </c>
      <c r="E737" s="347" t="s">
        <v>12</v>
      </c>
      <c r="F737" s="439">
        <v>42941</v>
      </c>
      <c r="G737" s="347" t="s">
        <v>3864</v>
      </c>
      <c r="H737" s="352" t="s">
        <v>356</v>
      </c>
      <c r="I737" s="353" t="s">
        <v>6531</v>
      </c>
      <c r="J737" s="354" t="s">
        <v>34</v>
      </c>
      <c r="K737" s="355">
        <v>-5</v>
      </c>
      <c r="L737" s="354"/>
      <c r="M737" s="355"/>
      <c r="N737" s="440" t="s">
        <v>382</v>
      </c>
      <c r="O737" s="441">
        <v>2</v>
      </c>
      <c r="P737" s="352" t="s">
        <v>2288</v>
      </c>
      <c r="Q737" s="354"/>
      <c r="R737" s="347">
        <v>-2</v>
      </c>
      <c r="S737" s="184" t="s">
        <v>6549</v>
      </c>
      <c r="T737" s="138">
        <f t="shared" si="103"/>
        <v>7</v>
      </c>
      <c r="U737" s="139"/>
      <c r="V737" s="715">
        <f t="shared" ref="V737:V800" si="104">T737</f>
        <v>7</v>
      </c>
      <c r="W737" s="138"/>
      <c r="X737" s="138"/>
      <c r="Y737" s="141"/>
      <c r="Z737" s="226"/>
      <c r="AA737" s="179"/>
      <c r="AB737" s="179"/>
      <c r="AC737" s="179"/>
      <c r="AD737" s="179"/>
      <c r="AE737" s="179"/>
      <c r="AF737" s="179"/>
      <c r="AG737" s="179"/>
      <c r="AH737" s="179"/>
      <c r="AI737" s="179"/>
      <c r="AJ737" s="179"/>
      <c r="AK737" s="179"/>
      <c r="AL737" s="179"/>
      <c r="AM737" s="179"/>
      <c r="AN737" s="179"/>
      <c r="AO737" s="179"/>
      <c r="AP737" s="179"/>
      <c r="AQ737" s="467"/>
      <c r="AR737" s="467"/>
      <c r="AS737" s="467"/>
      <c r="AT737" s="467"/>
    </row>
    <row r="738" spans="1:46" s="347" customFormat="1" x14ac:dyDescent="0.3">
      <c r="A738" s="438">
        <v>41842</v>
      </c>
      <c r="B738" s="932" t="s">
        <v>6532</v>
      </c>
      <c r="C738" s="933" t="s">
        <v>127</v>
      </c>
      <c r="D738" s="350">
        <v>650</v>
      </c>
      <c r="E738" s="347" t="s">
        <v>37</v>
      </c>
      <c r="F738" s="439">
        <v>43671</v>
      </c>
      <c r="G738" s="347" t="s">
        <v>3864</v>
      </c>
      <c r="H738" s="352" t="s">
        <v>570</v>
      </c>
      <c r="I738" s="353" t="s">
        <v>6533</v>
      </c>
      <c r="J738" s="354" t="s">
        <v>670</v>
      </c>
      <c r="K738" s="355">
        <v>-5</v>
      </c>
      <c r="L738" s="354"/>
      <c r="M738" s="355"/>
      <c r="N738" s="440" t="s">
        <v>331</v>
      </c>
      <c r="O738" s="441">
        <v>1.85</v>
      </c>
      <c r="P738" s="352" t="s">
        <v>2150</v>
      </c>
      <c r="Q738" s="354"/>
      <c r="R738" s="347">
        <v>8</v>
      </c>
      <c r="S738" s="184" t="s">
        <v>6547</v>
      </c>
      <c r="T738" s="138">
        <f t="shared" si="103"/>
        <v>7</v>
      </c>
      <c r="U738" s="139"/>
      <c r="V738" s="715">
        <f t="shared" si="104"/>
        <v>7</v>
      </c>
      <c r="W738" s="138"/>
      <c r="X738" s="138"/>
      <c r="Y738" s="141"/>
      <c r="Z738" s="226"/>
      <c r="AA738" s="179"/>
      <c r="AB738" s="179"/>
      <c r="AC738" s="179"/>
      <c r="AD738" s="179"/>
      <c r="AE738" s="179"/>
      <c r="AF738" s="179"/>
      <c r="AG738" s="179"/>
      <c r="AH738" s="179"/>
      <c r="AI738" s="179"/>
      <c r="AJ738" s="179"/>
      <c r="AK738" s="179"/>
      <c r="AL738" s="179"/>
      <c r="AM738" s="179"/>
      <c r="AN738" s="179"/>
      <c r="AO738" s="179"/>
      <c r="AP738" s="179"/>
      <c r="AQ738" s="467"/>
      <c r="AR738" s="467"/>
      <c r="AS738" s="467"/>
      <c r="AT738" s="467"/>
    </row>
    <row r="739" spans="1:46" s="347" customFormat="1" x14ac:dyDescent="0.3">
      <c r="A739" s="438">
        <v>41841</v>
      </c>
      <c r="B739" s="932" t="s">
        <v>6534</v>
      </c>
      <c r="C739" s="933" t="s">
        <v>3786</v>
      </c>
      <c r="D739" s="350">
        <v>1250</v>
      </c>
      <c r="E739" s="347" t="s">
        <v>6535</v>
      </c>
      <c r="F739" s="439">
        <v>44400</v>
      </c>
      <c r="G739" s="347" t="s">
        <v>6536</v>
      </c>
      <c r="H739" s="352" t="s">
        <v>151</v>
      </c>
      <c r="I739" s="353" t="s">
        <v>457</v>
      </c>
      <c r="J739" s="354" t="s">
        <v>760</v>
      </c>
      <c r="K739" s="355">
        <v>-13</v>
      </c>
      <c r="L739" s="354"/>
      <c r="M739" s="355"/>
      <c r="N739" s="440" t="s">
        <v>714</v>
      </c>
      <c r="O739" s="441">
        <v>2.2400000000000002</v>
      </c>
      <c r="P739" s="352" t="s">
        <v>2217</v>
      </c>
      <c r="Q739" s="354"/>
      <c r="R739" s="347">
        <v>-4</v>
      </c>
      <c r="S739" s="184" t="s">
        <v>6550</v>
      </c>
      <c r="T739" s="138">
        <f t="shared" si="103"/>
        <v>7</v>
      </c>
      <c r="U739" s="139"/>
      <c r="V739" s="715">
        <f t="shared" si="104"/>
        <v>7</v>
      </c>
      <c r="W739" s="138"/>
      <c r="X739" s="138"/>
      <c r="Y739" s="141"/>
      <c r="Z739" s="226"/>
      <c r="AA739" s="179"/>
      <c r="AB739" s="179"/>
      <c r="AC739" s="179"/>
      <c r="AD739" s="179"/>
      <c r="AE739" s="179"/>
      <c r="AF739" s="179"/>
      <c r="AG739" s="179"/>
      <c r="AH739" s="179"/>
      <c r="AI739" s="179"/>
      <c r="AJ739" s="179"/>
      <c r="AK739" s="179"/>
      <c r="AL739" s="179"/>
      <c r="AM739" s="179"/>
      <c r="AN739" s="179"/>
      <c r="AO739" s="179"/>
      <c r="AP739" s="179"/>
      <c r="AQ739" s="467"/>
      <c r="AR739" s="467"/>
      <c r="AS739" s="467"/>
      <c r="AT739" s="467"/>
    </row>
    <row r="740" spans="1:46" s="347" customFormat="1" x14ac:dyDescent="0.3">
      <c r="A740" s="438">
        <v>41841</v>
      </c>
      <c r="B740" s="932" t="s">
        <v>6537</v>
      </c>
      <c r="C740" s="933" t="s">
        <v>218</v>
      </c>
      <c r="D740" s="350">
        <v>750</v>
      </c>
      <c r="E740" s="347" t="s">
        <v>117</v>
      </c>
      <c r="F740" s="439">
        <v>52810</v>
      </c>
      <c r="G740" s="347" t="s">
        <v>4163</v>
      </c>
      <c r="H740" s="352" t="s">
        <v>385</v>
      </c>
      <c r="I740" s="353" t="s">
        <v>6538</v>
      </c>
      <c r="J740" s="354" t="s">
        <v>665</v>
      </c>
      <c r="K740" s="355">
        <v>-2.5</v>
      </c>
      <c r="L740" s="354"/>
      <c r="M740" s="355"/>
      <c r="N740" s="440" t="s">
        <v>331</v>
      </c>
      <c r="O740" s="441">
        <v>1.6</v>
      </c>
      <c r="P740" s="352" t="s">
        <v>1994</v>
      </c>
      <c r="Q740" s="354"/>
      <c r="R740" s="347">
        <v>2</v>
      </c>
      <c r="S740" s="184" t="s">
        <v>6551</v>
      </c>
      <c r="T740" s="138">
        <f t="shared" si="103"/>
        <v>7</v>
      </c>
      <c r="U740" s="139"/>
      <c r="V740" s="715">
        <f t="shared" si="104"/>
        <v>7</v>
      </c>
      <c r="W740" s="138"/>
      <c r="X740" s="138"/>
      <c r="Y740" s="141"/>
      <c r="Z740" s="226"/>
      <c r="AA740" s="179"/>
      <c r="AB740" s="179"/>
      <c r="AC740" s="179"/>
      <c r="AD740" s="179"/>
      <c r="AE740" s="179"/>
      <c r="AF740" s="179"/>
      <c r="AG740" s="179"/>
      <c r="AH740" s="179"/>
      <c r="AI740" s="179"/>
      <c r="AJ740" s="179"/>
      <c r="AK740" s="179"/>
      <c r="AL740" s="179"/>
      <c r="AM740" s="179"/>
      <c r="AN740" s="179"/>
      <c r="AO740" s="179"/>
      <c r="AP740" s="179"/>
      <c r="AQ740" s="467"/>
      <c r="AR740" s="467"/>
      <c r="AS740" s="467"/>
      <c r="AT740" s="467"/>
    </row>
    <row r="741" spans="1:46" s="428" customFormat="1" x14ac:dyDescent="0.3">
      <c r="A741" s="427">
        <v>41841</v>
      </c>
      <c r="B741" s="935" t="s">
        <v>6539</v>
      </c>
      <c r="C741" s="936" t="s">
        <v>235</v>
      </c>
      <c r="D741" s="429">
        <v>550</v>
      </c>
      <c r="E741" s="428" t="s">
        <v>74</v>
      </c>
      <c r="F741" s="430">
        <v>42572</v>
      </c>
      <c r="G741" s="428" t="s">
        <v>945</v>
      </c>
      <c r="H741" s="431" t="s">
        <v>2128</v>
      </c>
      <c r="I741" s="432" t="s">
        <v>6540</v>
      </c>
      <c r="J741" s="433" t="s">
        <v>583</v>
      </c>
      <c r="K741" s="434">
        <v>-5.5</v>
      </c>
      <c r="L741" s="433"/>
      <c r="M741" s="434"/>
      <c r="N741" s="435" t="s">
        <v>416</v>
      </c>
      <c r="O741" s="436">
        <v>1.64</v>
      </c>
      <c r="P741" s="431" t="s">
        <v>2288</v>
      </c>
      <c r="Q741" s="433"/>
      <c r="R741" s="428">
        <v>-2</v>
      </c>
      <c r="S741" s="185" t="s">
        <v>6552</v>
      </c>
      <c r="T741" s="170">
        <f t="shared" si="103"/>
        <v>7</v>
      </c>
      <c r="U741" s="171"/>
      <c r="V741" s="715">
        <f t="shared" si="104"/>
        <v>7</v>
      </c>
      <c r="W741" s="170"/>
      <c r="X741" s="170"/>
      <c r="Y741" s="169"/>
      <c r="Z741" s="437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215"/>
      <c r="AL741" s="215"/>
      <c r="AM741" s="215"/>
      <c r="AN741" s="215"/>
      <c r="AO741" s="215"/>
      <c r="AP741" s="215"/>
      <c r="AQ741" s="470"/>
      <c r="AR741" s="470"/>
      <c r="AS741" s="470"/>
      <c r="AT741" s="470"/>
    </row>
    <row r="742" spans="1:46" s="347" customFormat="1" x14ac:dyDescent="0.3">
      <c r="A742" s="438">
        <v>41837</v>
      </c>
      <c r="B742" s="932" t="s">
        <v>275</v>
      </c>
      <c r="C742" s="933" t="s">
        <v>121</v>
      </c>
      <c r="D742" s="350">
        <v>500</v>
      </c>
      <c r="E742" s="347" t="s">
        <v>37</v>
      </c>
      <c r="F742" s="439">
        <v>43669</v>
      </c>
      <c r="G742" s="347" t="s">
        <v>988</v>
      </c>
      <c r="H742" s="352" t="s">
        <v>2299</v>
      </c>
      <c r="I742" s="353" t="s">
        <v>2299</v>
      </c>
      <c r="J742" s="354" t="s">
        <v>1920</v>
      </c>
      <c r="K742" s="355"/>
      <c r="L742" s="354"/>
      <c r="M742" s="355"/>
      <c r="N742" s="440" t="s">
        <v>2125</v>
      </c>
      <c r="O742" s="441">
        <v>1.2</v>
      </c>
      <c r="P742" s="352"/>
      <c r="Q742" s="354"/>
      <c r="S742" s="184" t="s">
        <v>6514</v>
      </c>
      <c r="T742" s="138">
        <f t="shared" ref="T742:T758" si="105">MONTH(A742)</f>
        <v>7</v>
      </c>
      <c r="U742" s="139"/>
      <c r="V742" s="715">
        <f t="shared" si="104"/>
        <v>7</v>
      </c>
      <c r="W742" s="138"/>
      <c r="X742" s="138"/>
      <c r="Y742" s="141"/>
      <c r="Z742" s="226"/>
      <c r="AA742" s="179"/>
      <c r="AB742" s="179"/>
      <c r="AC742" s="179"/>
      <c r="AD742" s="179"/>
      <c r="AE742" s="179"/>
      <c r="AF742" s="179"/>
      <c r="AG742" s="179"/>
      <c r="AH742" s="179"/>
      <c r="AI742" s="179"/>
      <c r="AJ742" s="179"/>
      <c r="AK742" s="179"/>
      <c r="AL742" s="179"/>
      <c r="AM742" s="179"/>
      <c r="AN742" s="179"/>
      <c r="AO742" s="179"/>
      <c r="AP742" s="179"/>
      <c r="AQ742" s="467"/>
      <c r="AR742" s="467"/>
      <c r="AS742" s="467"/>
    </row>
    <row r="743" spans="1:46" s="347" customFormat="1" x14ac:dyDescent="0.3">
      <c r="A743" s="438">
        <v>41837</v>
      </c>
      <c r="B743" s="932" t="s">
        <v>275</v>
      </c>
      <c r="C743" s="933" t="s">
        <v>121</v>
      </c>
      <c r="D743" s="350">
        <v>2500</v>
      </c>
      <c r="E743" s="347" t="s">
        <v>37</v>
      </c>
      <c r="F743" s="439">
        <v>43669</v>
      </c>
      <c r="G743" s="347" t="s">
        <v>988</v>
      </c>
      <c r="H743" s="352" t="s">
        <v>951</v>
      </c>
      <c r="I743" s="353" t="s">
        <v>6465</v>
      </c>
      <c r="J743" s="354" t="s">
        <v>221</v>
      </c>
      <c r="K743" s="355">
        <v>-7.5</v>
      </c>
      <c r="L743" s="354"/>
      <c r="M743" s="355"/>
      <c r="N743" s="440" t="s">
        <v>6466</v>
      </c>
      <c r="O743" s="441">
        <v>1.48</v>
      </c>
      <c r="P743" s="352" t="s">
        <v>6467</v>
      </c>
      <c r="Q743" s="354"/>
      <c r="R743" s="347">
        <v>10</v>
      </c>
      <c r="S743" s="184" t="s">
        <v>6513</v>
      </c>
      <c r="T743" s="138">
        <f t="shared" si="105"/>
        <v>7</v>
      </c>
      <c r="U743" s="139"/>
      <c r="V743" s="715">
        <f t="shared" si="104"/>
        <v>7</v>
      </c>
      <c r="W743" s="138"/>
      <c r="X743" s="138"/>
      <c r="Y743" s="141"/>
      <c r="Z743" s="226"/>
      <c r="AA743" s="179"/>
      <c r="AB743" s="179"/>
      <c r="AC743" s="179"/>
      <c r="AD743" s="179"/>
      <c r="AE743" s="179"/>
      <c r="AF743" s="179"/>
      <c r="AG743" s="179"/>
      <c r="AH743" s="179"/>
      <c r="AI743" s="179"/>
      <c r="AJ743" s="179"/>
      <c r="AK743" s="179"/>
      <c r="AL743" s="179"/>
      <c r="AM743" s="179"/>
      <c r="AN743" s="179"/>
      <c r="AO743" s="179"/>
      <c r="AP743" s="179"/>
      <c r="AQ743" s="467"/>
      <c r="AR743" s="467"/>
      <c r="AS743" s="467"/>
    </row>
    <row r="744" spans="1:46" s="347" customFormat="1" x14ac:dyDescent="0.3">
      <c r="A744" s="438">
        <v>41837</v>
      </c>
      <c r="B744" s="932" t="s">
        <v>6468</v>
      </c>
      <c r="C744" s="933" t="s">
        <v>208</v>
      </c>
      <c r="D744" s="350">
        <v>250</v>
      </c>
      <c r="E744" s="347" t="s">
        <v>1102</v>
      </c>
      <c r="F744" s="439">
        <v>46225</v>
      </c>
      <c r="G744" s="347" t="s">
        <v>908</v>
      </c>
      <c r="H744" s="352" t="s">
        <v>6469</v>
      </c>
      <c r="I744" s="353" t="s">
        <v>4257</v>
      </c>
      <c r="J744" s="354" t="s">
        <v>718</v>
      </c>
      <c r="K744" s="355">
        <v>-15</v>
      </c>
      <c r="L744" s="354"/>
      <c r="M744" s="355"/>
      <c r="N744" s="440" t="s">
        <v>6470</v>
      </c>
      <c r="O744" s="441">
        <v>4.4000000000000004</v>
      </c>
      <c r="P744" s="352" t="s">
        <v>4167</v>
      </c>
      <c r="Q744" s="354"/>
      <c r="R744" s="347">
        <v>-7.5</v>
      </c>
      <c r="S744" s="184" t="s">
        <v>6516</v>
      </c>
      <c r="T744" s="138">
        <f t="shared" si="105"/>
        <v>7</v>
      </c>
      <c r="U744" s="139"/>
      <c r="V744" s="715">
        <f t="shared" si="104"/>
        <v>7</v>
      </c>
      <c r="W744" s="138"/>
      <c r="X744" s="138"/>
      <c r="Y744" s="141"/>
      <c r="Z744" s="226"/>
      <c r="AA744" s="179"/>
      <c r="AB744" s="179"/>
      <c r="AC744" s="179"/>
      <c r="AD744" s="179"/>
      <c r="AE744" s="179"/>
      <c r="AF744" s="179"/>
      <c r="AG744" s="179"/>
      <c r="AH744" s="179"/>
      <c r="AI744" s="179"/>
      <c r="AJ744" s="179"/>
      <c r="AK744" s="179"/>
      <c r="AL744" s="179"/>
      <c r="AM744" s="179"/>
      <c r="AN744" s="179"/>
      <c r="AO744" s="179"/>
      <c r="AP744" s="179"/>
      <c r="AQ744" s="467"/>
      <c r="AR744" s="467"/>
      <c r="AS744" s="467"/>
    </row>
    <row r="745" spans="1:46" s="347" customFormat="1" x14ac:dyDescent="0.3">
      <c r="A745" s="438">
        <v>41837</v>
      </c>
      <c r="B745" s="932" t="s">
        <v>2758</v>
      </c>
      <c r="C745" s="933" t="s">
        <v>218</v>
      </c>
      <c r="D745" s="350">
        <v>800</v>
      </c>
      <c r="E745" s="347" t="s">
        <v>1102</v>
      </c>
      <c r="F745" s="439">
        <v>46235</v>
      </c>
      <c r="G745" s="347" t="s">
        <v>6471</v>
      </c>
      <c r="H745" s="352" t="s">
        <v>347</v>
      </c>
      <c r="I745" s="353" t="s">
        <v>6084</v>
      </c>
      <c r="J745" s="354" t="s">
        <v>6085</v>
      </c>
      <c r="K745" s="355">
        <v>-15</v>
      </c>
      <c r="L745" s="354"/>
      <c r="M745" s="355"/>
      <c r="N745" s="440" t="s">
        <v>6472</v>
      </c>
      <c r="O745" s="441">
        <v>2.6</v>
      </c>
      <c r="P745" s="352" t="s">
        <v>1890</v>
      </c>
      <c r="Q745" s="354"/>
      <c r="R745" s="347">
        <v>5</v>
      </c>
      <c r="S745" s="184" t="s">
        <v>6515</v>
      </c>
      <c r="T745" s="138">
        <f t="shared" si="105"/>
        <v>7</v>
      </c>
      <c r="U745" s="139"/>
      <c r="V745" s="715">
        <f t="shared" si="104"/>
        <v>7</v>
      </c>
      <c r="W745" s="138"/>
      <c r="X745" s="138"/>
      <c r="Y745" s="141"/>
      <c r="Z745" s="226"/>
      <c r="AA745" s="179"/>
      <c r="AB745" s="179"/>
      <c r="AC745" s="179"/>
      <c r="AD745" s="179"/>
      <c r="AE745" s="179"/>
      <c r="AF745" s="179"/>
      <c r="AG745" s="179"/>
      <c r="AH745" s="179"/>
      <c r="AI745" s="179"/>
      <c r="AJ745" s="179"/>
      <c r="AK745" s="179"/>
      <c r="AL745" s="179"/>
      <c r="AM745" s="179"/>
      <c r="AN745" s="179"/>
      <c r="AO745" s="179"/>
      <c r="AP745" s="179"/>
      <c r="AQ745" s="467"/>
      <c r="AR745" s="467"/>
      <c r="AS745" s="467"/>
    </row>
    <row r="746" spans="1:46" s="347" customFormat="1" x14ac:dyDescent="0.3">
      <c r="A746" s="438">
        <v>41836</v>
      </c>
      <c r="B746" s="932" t="s">
        <v>2667</v>
      </c>
      <c r="C746" s="933" t="s">
        <v>600</v>
      </c>
      <c r="D746" s="350">
        <v>550</v>
      </c>
      <c r="E746" s="347" t="s">
        <v>66</v>
      </c>
      <c r="F746" s="439">
        <v>45505</v>
      </c>
      <c r="G746" s="347" t="s">
        <v>6473</v>
      </c>
      <c r="H746" s="352" t="s">
        <v>393</v>
      </c>
      <c r="I746" s="353" t="s">
        <v>475</v>
      </c>
      <c r="J746" s="354" t="s">
        <v>305</v>
      </c>
      <c r="K746" s="355">
        <v>-10</v>
      </c>
      <c r="L746" s="354"/>
      <c r="M746" s="355"/>
      <c r="N746" s="440" t="s">
        <v>6474</v>
      </c>
      <c r="O746" s="441">
        <v>2.9</v>
      </c>
      <c r="P746" s="352" t="s">
        <v>2958</v>
      </c>
      <c r="Q746" s="354"/>
      <c r="R746" s="347">
        <v>1</v>
      </c>
      <c r="S746" s="184" t="s">
        <v>6511</v>
      </c>
      <c r="T746" s="138">
        <f t="shared" si="105"/>
        <v>7</v>
      </c>
      <c r="U746" s="139"/>
      <c r="V746" s="715">
        <f t="shared" si="104"/>
        <v>7</v>
      </c>
      <c r="W746" s="138"/>
      <c r="X746" s="138"/>
      <c r="Y746" s="141"/>
      <c r="Z746" s="226"/>
      <c r="AA746" s="179"/>
      <c r="AB746" s="179"/>
      <c r="AC746" s="179"/>
      <c r="AD746" s="179"/>
      <c r="AE746" s="179"/>
      <c r="AF746" s="179"/>
      <c r="AG746" s="179"/>
      <c r="AH746" s="179"/>
      <c r="AI746" s="179"/>
      <c r="AJ746" s="179"/>
      <c r="AK746" s="179"/>
      <c r="AL746" s="179"/>
      <c r="AM746" s="179"/>
      <c r="AN746" s="179"/>
      <c r="AO746" s="179"/>
      <c r="AP746" s="179"/>
      <c r="AQ746" s="467"/>
      <c r="AR746" s="467"/>
      <c r="AS746" s="467"/>
    </row>
    <row r="747" spans="1:46" s="347" customFormat="1" x14ac:dyDescent="0.3">
      <c r="A747" s="438">
        <v>41836</v>
      </c>
      <c r="B747" s="932" t="s">
        <v>2667</v>
      </c>
      <c r="C747" s="933" t="s">
        <v>600</v>
      </c>
      <c r="D747" s="350">
        <v>450</v>
      </c>
      <c r="E747" s="347" t="s">
        <v>149</v>
      </c>
      <c r="F747" s="439">
        <v>56493</v>
      </c>
      <c r="G747" s="347" t="s">
        <v>6473</v>
      </c>
      <c r="H747" s="352" t="s">
        <v>6475</v>
      </c>
      <c r="I747" s="353" t="s">
        <v>90</v>
      </c>
      <c r="J747" s="354" t="s">
        <v>91</v>
      </c>
      <c r="K747" s="355">
        <v>-10</v>
      </c>
      <c r="L747" s="354"/>
      <c r="M747" s="355"/>
      <c r="N747" s="440" t="s">
        <v>6476</v>
      </c>
      <c r="O747" s="441">
        <v>3.1</v>
      </c>
      <c r="P747" s="352" t="s">
        <v>1937</v>
      </c>
      <c r="Q747" s="354"/>
      <c r="R747" s="347">
        <v>0</v>
      </c>
      <c r="S747" s="184" t="s">
        <v>6512</v>
      </c>
      <c r="T747" s="138">
        <f t="shared" si="105"/>
        <v>7</v>
      </c>
      <c r="U747" s="139"/>
      <c r="V747" s="715">
        <f t="shared" si="104"/>
        <v>7</v>
      </c>
      <c r="W747" s="138"/>
      <c r="X747" s="138"/>
      <c r="Y747" s="141"/>
      <c r="Z747" s="226"/>
      <c r="AA747" s="179"/>
      <c r="AB747" s="179"/>
      <c r="AC747" s="179"/>
      <c r="AD747" s="179"/>
      <c r="AE747" s="179"/>
      <c r="AF747" s="179"/>
      <c r="AG747" s="179"/>
      <c r="AH747" s="179"/>
      <c r="AI747" s="179"/>
      <c r="AJ747" s="179"/>
      <c r="AK747" s="179"/>
      <c r="AL747" s="179"/>
      <c r="AM747" s="179"/>
      <c r="AN747" s="179"/>
      <c r="AO747" s="179"/>
      <c r="AP747" s="179"/>
      <c r="AQ747" s="467"/>
      <c r="AR747" s="467"/>
      <c r="AS747" s="467"/>
    </row>
    <row r="748" spans="1:46" s="347" customFormat="1" x14ac:dyDescent="0.3">
      <c r="A748" s="438">
        <v>41835</v>
      </c>
      <c r="B748" s="932" t="s">
        <v>6477</v>
      </c>
      <c r="C748" s="933" t="s">
        <v>73</v>
      </c>
      <c r="D748" s="350">
        <v>1250</v>
      </c>
      <c r="E748" s="347" t="s">
        <v>37</v>
      </c>
      <c r="F748" s="439">
        <v>43664</v>
      </c>
      <c r="G748" s="347" t="s">
        <v>6478</v>
      </c>
      <c r="H748" s="352" t="s">
        <v>3179</v>
      </c>
      <c r="I748" s="353" t="s">
        <v>4339</v>
      </c>
      <c r="J748" s="354" t="s">
        <v>3241</v>
      </c>
      <c r="K748" s="355">
        <v>-7.5</v>
      </c>
      <c r="L748" s="354"/>
      <c r="M748" s="355"/>
      <c r="N748" s="440" t="s">
        <v>71</v>
      </c>
      <c r="O748" s="441">
        <v>1.6</v>
      </c>
      <c r="P748" s="352" t="s">
        <v>1890</v>
      </c>
      <c r="Q748" s="354"/>
      <c r="R748" s="347">
        <v>5</v>
      </c>
      <c r="S748" s="184" t="s">
        <v>6509</v>
      </c>
      <c r="T748" s="138">
        <f t="shared" si="105"/>
        <v>7</v>
      </c>
      <c r="U748" s="139"/>
      <c r="V748" s="715">
        <f t="shared" si="104"/>
        <v>7</v>
      </c>
      <c r="W748" s="138"/>
      <c r="X748" s="138"/>
      <c r="Y748" s="141"/>
      <c r="Z748" s="226"/>
      <c r="AA748" s="179"/>
      <c r="AB748" s="179"/>
      <c r="AC748" s="179"/>
      <c r="AD748" s="179"/>
      <c r="AE748" s="179"/>
      <c r="AF748" s="179"/>
      <c r="AG748" s="179"/>
      <c r="AH748" s="179"/>
      <c r="AI748" s="179"/>
      <c r="AJ748" s="179"/>
      <c r="AK748" s="179"/>
      <c r="AL748" s="179"/>
      <c r="AM748" s="179"/>
      <c r="AN748" s="179"/>
      <c r="AO748" s="179"/>
      <c r="AP748" s="179"/>
      <c r="AQ748" s="467"/>
      <c r="AR748" s="467"/>
      <c r="AS748" s="467"/>
    </row>
    <row r="749" spans="1:46" s="347" customFormat="1" x14ac:dyDescent="0.3">
      <c r="A749" s="438">
        <v>41835</v>
      </c>
      <c r="B749" s="932" t="s">
        <v>6479</v>
      </c>
      <c r="C749" s="933" t="s">
        <v>36</v>
      </c>
      <c r="D749" s="350">
        <v>500</v>
      </c>
      <c r="E749" s="347" t="s">
        <v>66</v>
      </c>
      <c r="F749" s="439">
        <v>45505</v>
      </c>
      <c r="G749" s="347" t="s">
        <v>6391</v>
      </c>
      <c r="H749" s="352" t="s">
        <v>646</v>
      </c>
      <c r="I749" s="353" t="s">
        <v>6480</v>
      </c>
      <c r="J749" s="354" t="s">
        <v>41</v>
      </c>
      <c r="K749" s="355">
        <v>-15</v>
      </c>
      <c r="L749" s="354"/>
      <c r="M749" s="355"/>
      <c r="N749" s="440" t="s">
        <v>71</v>
      </c>
      <c r="O749" s="441">
        <v>4</v>
      </c>
      <c r="P749" s="352" t="s">
        <v>1912</v>
      </c>
      <c r="Q749" s="354"/>
      <c r="R749" s="347">
        <v>11</v>
      </c>
      <c r="S749" s="184" t="s">
        <v>6510</v>
      </c>
      <c r="T749" s="138">
        <f t="shared" si="105"/>
        <v>7</v>
      </c>
      <c r="U749" s="139"/>
      <c r="V749" s="715">
        <f t="shared" si="104"/>
        <v>7</v>
      </c>
      <c r="W749" s="138"/>
      <c r="X749" s="138"/>
      <c r="Y749" s="141"/>
      <c r="Z749" s="226"/>
      <c r="AA749" s="179"/>
      <c r="AB749" s="179"/>
      <c r="AC749" s="179"/>
      <c r="AD749" s="179"/>
      <c r="AE749" s="179"/>
      <c r="AF749" s="179"/>
      <c r="AG749" s="179"/>
      <c r="AH749" s="179"/>
      <c r="AI749" s="179"/>
      <c r="AJ749" s="179"/>
      <c r="AK749" s="179"/>
      <c r="AL749" s="179"/>
      <c r="AM749" s="179"/>
      <c r="AN749" s="179"/>
      <c r="AO749" s="179"/>
      <c r="AP749" s="179"/>
      <c r="AQ749" s="467"/>
      <c r="AR749" s="467"/>
      <c r="AS749" s="467"/>
    </row>
    <row r="750" spans="1:46" s="347" customFormat="1" x14ac:dyDescent="0.3">
      <c r="A750" s="438">
        <v>41835</v>
      </c>
      <c r="B750" s="932" t="s">
        <v>6481</v>
      </c>
      <c r="C750" s="933" t="s">
        <v>228</v>
      </c>
      <c r="D750" s="350">
        <v>300</v>
      </c>
      <c r="E750" s="347" t="s">
        <v>66</v>
      </c>
      <c r="F750" s="439">
        <v>45491</v>
      </c>
      <c r="G750" s="347" t="s">
        <v>6482</v>
      </c>
      <c r="H750" s="352" t="s">
        <v>338</v>
      </c>
      <c r="I750" s="353" t="s">
        <v>887</v>
      </c>
      <c r="J750" s="354" t="s">
        <v>186</v>
      </c>
      <c r="K750" s="355">
        <v>-20</v>
      </c>
      <c r="L750" s="354"/>
      <c r="M750" s="355"/>
      <c r="N750" s="440" t="s">
        <v>57</v>
      </c>
      <c r="O750" s="441">
        <v>5.83</v>
      </c>
      <c r="P750" s="352" t="s">
        <v>3631</v>
      </c>
      <c r="Q750" s="354"/>
      <c r="S750" s="184" t="s">
        <v>6508</v>
      </c>
      <c r="T750" s="138">
        <f t="shared" si="105"/>
        <v>7</v>
      </c>
      <c r="U750" s="139"/>
      <c r="V750" s="715">
        <f t="shared" si="104"/>
        <v>7</v>
      </c>
      <c r="W750" s="138"/>
      <c r="X750" s="138"/>
      <c r="Y750" s="141"/>
      <c r="Z750" s="226"/>
      <c r="AA750" s="179"/>
      <c r="AB750" s="179"/>
      <c r="AC750" s="179"/>
      <c r="AD750" s="179"/>
      <c r="AE750" s="179"/>
      <c r="AF750" s="179"/>
      <c r="AG750" s="179"/>
      <c r="AH750" s="179"/>
      <c r="AI750" s="179"/>
      <c r="AJ750" s="179"/>
      <c r="AK750" s="179"/>
      <c r="AL750" s="179"/>
      <c r="AM750" s="179"/>
      <c r="AN750" s="179"/>
      <c r="AO750" s="179"/>
      <c r="AP750" s="179"/>
      <c r="AQ750" s="467"/>
      <c r="AR750" s="467"/>
      <c r="AS750" s="467"/>
    </row>
    <row r="751" spans="1:46" s="347" customFormat="1" x14ac:dyDescent="0.3">
      <c r="A751" s="438">
        <v>41834</v>
      </c>
      <c r="B751" s="932" t="s">
        <v>6483</v>
      </c>
      <c r="C751" s="933" t="s">
        <v>208</v>
      </c>
      <c r="D751" s="350">
        <v>300</v>
      </c>
      <c r="E751" s="347" t="s">
        <v>66</v>
      </c>
      <c r="F751" s="439">
        <v>45505</v>
      </c>
      <c r="G751" s="347" t="s">
        <v>575</v>
      </c>
      <c r="H751" s="352" t="s">
        <v>578</v>
      </c>
      <c r="I751" s="353" t="s">
        <v>794</v>
      </c>
      <c r="J751" s="354" t="s">
        <v>91</v>
      </c>
      <c r="K751" s="355">
        <v>-20</v>
      </c>
      <c r="L751" s="354"/>
      <c r="M751" s="355"/>
      <c r="N751" s="440" t="s">
        <v>934</v>
      </c>
      <c r="O751" s="441">
        <v>11</v>
      </c>
      <c r="P751" s="352" t="s">
        <v>3631</v>
      </c>
      <c r="Q751" s="354"/>
      <c r="S751" s="184" t="s">
        <v>6502</v>
      </c>
      <c r="T751" s="138">
        <f t="shared" si="105"/>
        <v>7</v>
      </c>
      <c r="U751" s="139"/>
      <c r="V751" s="715">
        <f t="shared" si="104"/>
        <v>7</v>
      </c>
      <c r="W751" s="138"/>
      <c r="X751" s="138"/>
      <c r="Y751" s="141"/>
      <c r="Z751" s="226"/>
      <c r="AA751" s="179"/>
      <c r="AB751" s="179"/>
      <c r="AC751" s="179"/>
      <c r="AD751" s="179"/>
      <c r="AE751" s="179"/>
      <c r="AF751" s="179"/>
      <c r="AG751" s="179"/>
      <c r="AH751" s="179"/>
      <c r="AI751" s="179"/>
      <c r="AJ751" s="179"/>
      <c r="AK751" s="179"/>
      <c r="AL751" s="179"/>
      <c r="AM751" s="179"/>
      <c r="AN751" s="179"/>
      <c r="AO751" s="179"/>
      <c r="AP751" s="179"/>
      <c r="AQ751" s="467"/>
      <c r="AR751" s="467"/>
      <c r="AS751" s="467"/>
    </row>
    <row r="752" spans="1:46" s="347" customFormat="1" x14ac:dyDescent="0.3">
      <c r="A752" s="438">
        <v>41834</v>
      </c>
      <c r="B752" s="932" t="s">
        <v>6484</v>
      </c>
      <c r="C752" s="933" t="s">
        <v>208</v>
      </c>
      <c r="D752" s="350">
        <v>300</v>
      </c>
      <c r="E752" s="347" t="s">
        <v>2331</v>
      </c>
      <c r="F752" s="439">
        <v>49157</v>
      </c>
      <c r="G752" s="347" t="s">
        <v>575</v>
      </c>
      <c r="H752" s="352" t="s">
        <v>333</v>
      </c>
      <c r="I752" s="353" t="s">
        <v>948</v>
      </c>
      <c r="J752" s="354" t="s">
        <v>265</v>
      </c>
      <c r="K752" s="355">
        <v>-20</v>
      </c>
      <c r="L752" s="354"/>
      <c r="M752" s="355"/>
      <c r="N752" s="440" t="s">
        <v>92</v>
      </c>
      <c r="O752" s="441">
        <v>11.67</v>
      </c>
      <c r="P752" s="352" t="s">
        <v>3631</v>
      </c>
      <c r="Q752" s="354"/>
      <c r="S752" s="184" t="s">
        <v>6503</v>
      </c>
      <c r="T752" s="138">
        <f t="shared" si="105"/>
        <v>7</v>
      </c>
      <c r="U752" s="139"/>
      <c r="V752" s="715">
        <f t="shared" si="104"/>
        <v>7</v>
      </c>
      <c r="W752" s="138"/>
      <c r="X752" s="138"/>
      <c r="Y752" s="141"/>
      <c r="Z752" s="226"/>
      <c r="AA752" s="179"/>
      <c r="AB752" s="179"/>
      <c r="AC752" s="179"/>
      <c r="AD752" s="179"/>
      <c r="AE752" s="179"/>
      <c r="AF752" s="179"/>
      <c r="AG752" s="179"/>
      <c r="AH752" s="179"/>
      <c r="AI752" s="179"/>
      <c r="AJ752" s="179"/>
      <c r="AK752" s="179"/>
      <c r="AL752" s="179"/>
      <c r="AM752" s="179"/>
      <c r="AN752" s="179"/>
      <c r="AO752" s="179"/>
      <c r="AP752" s="179"/>
      <c r="AQ752" s="467"/>
      <c r="AR752" s="467"/>
      <c r="AS752" s="467"/>
    </row>
    <row r="753" spans="1:45" s="347" customFormat="1" x14ac:dyDescent="0.3">
      <c r="A753" s="438">
        <v>41834</v>
      </c>
      <c r="B753" s="932" t="s">
        <v>6485</v>
      </c>
      <c r="C753" s="933" t="s">
        <v>208</v>
      </c>
      <c r="D753" s="350">
        <v>900</v>
      </c>
      <c r="E753" s="347" t="s">
        <v>117</v>
      </c>
      <c r="F753" s="439">
        <v>52810</v>
      </c>
      <c r="G753" s="347" t="s">
        <v>575</v>
      </c>
      <c r="H753" s="352" t="s">
        <v>338</v>
      </c>
      <c r="I753" s="353" t="s">
        <v>887</v>
      </c>
      <c r="J753" s="354" t="s">
        <v>4604</v>
      </c>
      <c r="K753" s="355">
        <v>-20</v>
      </c>
      <c r="L753" s="354"/>
      <c r="M753" s="355"/>
      <c r="N753" s="440" t="s">
        <v>1972</v>
      </c>
      <c r="O753" s="441">
        <v>4.1100000000000003</v>
      </c>
      <c r="P753" s="352" t="s">
        <v>3631</v>
      </c>
      <c r="Q753" s="354"/>
      <c r="S753" s="184" t="s">
        <v>6504</v>
      </c>
      <c r="T753" s="138">
        <f t="shared" si="105"/>
        <v>7</v>
      </c>
      <c r="U753" s="139"/>
      <c r="V753" s="715">
        <f t="shared" si="104"/>
        <v>7</v>
      </c>
      <c r="W753" s="138"/>
      <c r="X753" s="138"/>
      <c r="Y753" s="141"/>
      <c r="Z753" s="226"/>
      <c r="AA753" s="179"/>
      <c r="AB753" s="179"/>
      <c r="AC753" s="179"/>
      <c r="AD753" s="179"/>
      <c r="AE753" s="179"/>
      <c r="AF753" s="179"/>
      <c r="AG753" s="179"/>
      <c r="AH753" s="179"/>
      <c r="AI753" s="179"/>
      <c r="AJ753" s="179"/>
      <c r="AK753" s="179"/>
      <c r="AL753" s="179"/>
      <c r="AM753" s="179"/>
      <c r="AN753" s="179"/>
      <c r="AO753" s="179"/>
      <c r="AP753" s="179"/>
      <c r="AQ753" s="467"/>
      <c r="AR753" s="467"/>
      <c r="AS753" s="467"/>
    </row>
    <row r="754" spans="1:45" s="347" customFormat="1" x14ac:dyDescent="0.3">
      <c r="A754" s="438">
        <v>41834</v>
      </c>
      <c r="B754" s="932" t="s">
        <v>5253</v>
      </c>
      <c r="C754" s="933" t="s">
        <v>2025</v>
      </c>
      <c r="D754" s="350">
        <v>1250</v>
      </c>
      <c r="E754" s="347" t="s">
        <v>164</v>
      </c>
      <c r="F754" s="439">
        <v>42564</v>
      </c>
      <c r="G754" s="347" t="s">
        <v>6486</v>
      </c>
      <c r="H754" s="352" t="s">
        <v>6487</v>
      </c>
      <c r="I754" s="353" t="s">
        <v>6488</v>
      </c>
      <c r="J754" s="354" t="s">
        <v>6411</v>
      </c>
      <c r="K754" s="355">
        <v>-2</v>
      </c>
      <c r="L754" s="354"/>
      <c r="M754" s="355"/>
      <c r="N754" s="440" t="s">
        <v>4057</v>
      </c>
      <c r="O754" s="441">
        <v>1.04</v>
      </c>
      <c r="P754" s="352" t="s">
        <v>1937</v>
      </c>
      <c r="Q754" s="354"/>
      <c r="R754" s="347">
        <v>0</v>
      </c>
      <c r="S754" s="184" t="s">
        <v>6505</v>
      </c>
      <c r="T754" s="138">
        <f t="shared" si="105"/>
        <v>7</v>
      </c>
      <c r="U754" s="139"/>
      <c r="V754" s="715">
        <f t="shared" si="104"/>
        <v>7</v>
      </c>
      <c r="W754" s="138"/>
      <c r="X754" s="138"/>
      <c r="Y754" s="141"/>
      <c r="Z754" s="226"/>
      <c r="AA754" s="179"/>
      <c r="AB754" s="179"/>
      <c r="AC754" s="179"/>
      <c r="AD754" s="179"/>
      <c r="AE754" s="179"/>
      <c r="AF754" s="179"/>
      <c r="AG754" s="179"/>
      <c r="AH754" s="179"/>
      <c r="AI754" s="179"/>
      <c r="AJ754" s="179"/>
      <c r="AK754" s="179"/>
      <c r="AL754" s="179"/>
      <c r="AM754" s="179"/>
      <c r="AN754" s="179"/>
      <c r="AO754" s="179"/>
      <c r="AP754" s="179"/>
      <c r="AQ754" s="467"/>
      <c r="AR754" s="467"/>
      <c r="AS754" s="467"/>
    </row>
    <row r="755" spans="1:45" s="347" customFormat="1" x14ac:dyDescent="0.3">
      <c r="A755" s="438">
        <v>41834</v>
      </c>
      <c r="B755" s="932" t="s">
        <v>6489</v>
      </c>
      <c r="C755" s="933" t="s">
        <v>478</v>
      </c>
      <c r="D755" s="350">
        <v>750</v>
      </c>
      <c r="E755" s="347" t="s">
        <v>12</v>
      </c>
      <c r="F755" s="439">
        <v>42937</v>
      </c>
      <c r="G755" s="347" t="s">
        <v>6490</v>
      </c>
      <c r="H755" s="352" t="s">
        <v>2128</v>
      </c>
      <c r="I755" s="353" t="s">
        <v>421</v>
      </c>
      <c r="J755" s="354" t="s">
        <v>422</v>
      </c>
      <c r="K755" s="355">
        <v>-4.5</v>
      </c>
      <c r="L755" s="354"/>
      <c r="M755" s="355"/>
      <c r="N755" s="440" t="s">
        <v>331</v>
      </c>
      <c r="O755" s="441">
        <v>1.6</v>
      </c>
      <c r="P755" s="352" t="s">
        <v>1994</v>
      </c>
      <c r="Q755" s="354"/>
      <c r="R755" s="347">
        <v>2</v>
      </c>
      <c r="S755" s="184" t="s">
        <v>6507</v>
      </c>
      <c r="T755" s="138">
        <f t="shared" si="105"/>
        <v>7</v>
      </c>
      <c r="U755" s="139"/>
      <c r="V755" s="715">
        <f t="shared" si="104"/>
        <v>7</v>
      </c>
      <c r="W755" s="138"/>
      <c r="X755" s="138"/>
      <c r="Y755" s="141"/>
      <c r="Z755" s="226"/>
      <c r="AA755" s="179"/>
      <c r="AB755" s="179"/>
      <c r="AC755" s="179"/>
      <c r="AD755" s="179"/>
      <c r="AE755" s="179"/>
      <c r="AF755" s="179"/>
      <c r="AG755" s="179"/>
      <c r="AH755" s="179"/>
      <c r="AI755" s="179"/>
      <c r="AJ755" s="179"/>
      <c r="AK755" s="179"/>
      <c r="AL755" s="179"/>
      <c r="AM755" s="179"/>
      <c r="AN755" s="179"/>
      <c r="AO755" s="179"/>
      <c r="AP755" s="179"/>
      <c r="AQ755" s="467"/>
      <c r="AR755" s="467"/>
      <c r="AS755" s="467"/>
    </row>
    <row r="756" spans="1:45" s="347" customFormat="1" x14ac:dyDescent="0.3">
      <c r="A756" s="438">
        <v>41834</v>
      </c>
      <c r="B756" s="932" t="s">
        <v>6491</v>
      </c>
      <c r="C756" s="933" t="s">
        <v>478</v>
      </c>
      <c r="D756" s="350">
        <v>1000</v>
      </c>
      <c r="E756" s="347" t="s">
        <v>224</v>
      </c>
      <c r="F756" s="439">
        <v>44398</v>
      </c>
      <c r="G756" s="347" t="s">
        <v>6490</v>
      </c>
      <c r="H756" s="352" t="s">
        <v>413</v>
      </c>
      <c r="I756" s="353" t="s">
        <v>4088</v>
      </c>
      <c r="J756" s="354" t="s">
        <v>4261</v>
      </c>
      <c r="K756" s="355">
        <v>-7</v>
      </c>
      <c r="L756" s="354"/>
      <c r="M756" s="355"/>
      <c r="N756" s="440" t="s">
        <v>692</v>
      </c>
      <c r="O756" s="441">
        <v>1.7</v>
      </c>
      <c r="P756" s="352" t="s">
        <v>1937</v>
      </c>
      <c r="Q756" s="354"/>
      <c r="R756" s="347">
        <v>0</v>
      </c>
      <c r="S756" s="184" t="s">
        <v>6506</v>
      </c>
      <c r="T756" s="138">
        <f t="shared" si="105"/>
        <v>7</v>
      </c>
      <c r="U756" s="139"/>
      <c r="V756" s="715">
        <f t="shared" si="104"/>
        <v>7</v>
      </c>
      <c r="W756" s="138"/>
      <c r="X756" s="138"/>
      <c r="Y756" s="141"/>
      <c r="Z756" s="226"/>
      <c r="AA756" s="179"/>
      <c r="AB756" s="179"/>
      <c r="AC756" s="179"/>
      <c r="AD756" s="179"/>
      <c r="AE756" s="179"/>
      <c r="AF756" s="179"/>
      <c r="AG756" s="179"/>
      <c r="AH756" s="179"/>
      <c r="AI756" s="179"/>
      <c r="AJ756" s="179"/>
      <c r="AK756" s="179"/>
      <c r="AL756" s="179"/>
      <c r="AM756" s="179"/>
      <c r="AN756" s="179"/>
      <c r="AO756" s="179"/>
      <c r="AP756" s="179"/>
      <c r="AQ756" s="467"/>
      <c r="AR756" s="467"/>
      <c r="AS756" s="467"/>
    </row>
    <row r="757" spans="1:45" s="347" customFormat="1" x14ac:dyDescent="0.3">
      <c r="A757" s="438">
        <v>41834</v>
      </c>
      <c r="B757" s="932" t="s">
        <v>6492</v>
      </c>
      <c r="C757" s="933" t="s">
        <v>11</v>
      </c>
      <c r="D757" s="350">
        <v>300</v>
      </c>
      <c r="E757" s="347" t="s">
        <v>6493</v>
      </c>
      <c r="F757" s="439">
        <v>56445</v>
      </c>
      <c r="G757" s="347" t="s">
        <v>150</v>
      </c>
      <c r="H757" s="352" t="s">
        <v>2240</v>
      </c>
      <c r="I757" s="353" t="s">
        <v>6494</v>
      </c>
      <c r="J757" s="354" t="s">
        <v>472</v>
      </c>
      <c r="K757" s="355">
        <v>-12.5</v>
      </c>
      <c r="L757" s="354"/>
      <c r="M757" s="355"/>
      <c r="N757" s="440" t="s">
        <v>6495</v>
      </c>
      <c r="O757" s="441">
        <v>2.17</v>
      </c>
      <c r="P757" s="352" t="s">
        <v>93</v>
      </c>
      <c r="Q757" s="354"/>
      <c r="S757" s="184" t="s">
        <v>6501</v>
      </c>
      <c r="T757" s="138">
        <f t="shared" si="105"/>
        <v>7</v>
      </c>
      <c r="U757" s="139"/>
      <c r="V757" s="715">
        <f t="shared" si="104"/>
        <v>7</v>
      </c>
      <c r="W757" s="138"/>
      <c r="X757" s="138"/>
      <c r="Y757" s="141"/>
      <c r="Z757" s="226"/>
      <c r="AA757" s="179"/>
      <c r="AB757" s="179"/>
      <c r="AC757" s="179"/>
      <c r="AD757" s="179"/>
      <c r="AE757" s="179"/>
      <c r="AF757" s="179"/>
      <c r="AG757" s="179"/>
      <c r="AH757" s="179"/>
      <c r="AI757" s="179"/>
      <c r="AJ757" s="179"/>
      <c r="AK757" s="179"/>
      <c r="AL757" s="179"/>
      <c r="AM757" s="179"/>
      <c r="AN757" s="179"/>
      <c r="AO757" s="179"/>
      <c r="AP757" s="179"/>
      <c r="AQ757" s="467"/>
      <c r="AR757" s="467"/>
      <c r="AS757" s="467"/>
    </row>
    <row r="758" spans="1:45" s="428" customFormat="1" x14ac:dyDescent="0.3">
      <c r="A758" s="427">
        <v>41834</v>
      </c>
      <c r="B758" s="935" t="s">
        <v>6496</v>
      </c>
      <c r="C758" s="936" t="s">
        <v>208</v>
      </c>
      <c r="D758" s="429">
        <v>284</v>
      </c>
      <c r="E758" s="428" t="s">
        <v>6497</v>
      </c>
      <c r="F758" s="430">
        <v>49898</v>
      </c>
      <c r="G758" s="428" t="s">
        <v>6498</v>
      </c>
      <c r="H758" s="431" t="s">
        <v>2046</v>
      </c>
      <c r="I758" s="432" t="s">
        <v>678</v>
      </c>
      <c r="J758" s="433" t="s">
        <v>775</v>
      </c>
      <c r="K758" s="434">
        <v>-22.5</v>
      </c>
      <c r="L758" s="433"/>
      <c r="M758" s="434"/>
      <c r="N758" s="435" t="s">
        <v>6499</v>
      </c>
      <c r="O758" s="436">
        <v>2.99</v>
      </c>
      <c r="P758" s="431"/>
      <c r="Q758" s="433"/>
      <c r="S758" s="185" t="s">
        <v>6500</v>
      </c>
      <c r="T758" s="170">
        <f t="shared" si="105"/>
        <v>7</v>
      </c>
      <c r="U758" s="171"/>
      <c r="V758" s="715">
        <f t="shared" si="104"/>
        <v>7</v>
      </c>
      <c r="W758" s="170"/>
      <c r="X758" s="170"/>
      <c r="Y758" s="169"/>
      <c r="Z758" s="437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215"/>
      <c r="AL758" s="215"/>
      <c r="AM758" s="215"/>
      <c r="AN758" s="215"/>
      <c r="AO758" s="215"/>
      <c r="AP758" s="215"/>
      <c r="AQ758" s="470"/>
      <c r="AR758" s="470"/>
      <c r="AS758" s="470"/>
    </row>
    <row r="759" spans="1:45" s="347" customFormat="1" x14ac:dyDescent="0.3">
      <c r="A759" s="438">
        <v>41831</v>
      </c>
      <c r="B759" s="932" t="s">
        <v>6363</v>
      </c>
      <c r="C759" s="933" t="s">
        <v>6364</v>
      </c>
      <c r="D759" s="350">
        <v>300</v>
      </c>
      <c r="E759" s="347" t="s">
        <v>224</v>
      </c>
      <c r="F759" s="439">
        <v>44409</v>
      </c>
      <c r="G759" s="347" t="s">
        <v>6365</v>
      </c>
      <c r="H759" s="352" t="s">
        <v>380</v>
      </c>
      <c r="I759" s="353" t="s">
        <v>6366</v>
      </c>
      <c r="J759" s="354" t="s">
        <v>6367</v>
      </c>
      <c r="K759" s="355">
        <v>0</v>
      </c>
      <c r="L759" s="354"/>
      <c r="M759" s="355"/>
      <c r="N759" s="440" t="s">
        <v>4643</v>
      </c>
      <c r="O759" s="441">
        <v>1.83</v>
      </c>
      <c r="P759" s="352" t="s">
        <v>3631</v>
      </c>
      <c r="Q759" s="354"/>
      <c r="S759" s="184" t="s">
        <v>6441</v>
      </c>
      <c r="T759" s="138">
        <f t="shared" ref="T759:T782" si="106">MONTH(A759)</f>
        <v>7</v>
      </c>
      <c r="U759" s="139"/>
      <c r="V759" s="715">
        <f t="shared" si="104"/>
        <v>7</v>
      </c>
      <c r="W759" s="138"/>
      <c r="X759" s="138"/>
      <c r="Y759" s="141"/>
      <c r="Z759" s="226"/>
      <c r="AA759" s="179"/>
      <c r="AB759" s="179"/>
      <c r="AC759" s="179"/>
      <c r="AD759" s="179"/>
      <c r="AE759" s="179"/>
      <c r="AF759" s="179"/>
      <c r="AG759" s="179"/>
      <c r="AH759" s="179"/>
      <c r="AI759" s="179"/>
      <c r="AJ759" s="179"/>
      <c r="AK759" s="179"/>
      <c r="AL759" s="179"/>
      <c r="AM759" s="179"/>
      <c r="AN759" s="179"/>
      <c r="AO759" s="179"/>
      <c r="AP759" s="179"/>
      <c r="AQ759" s="467"/>
      <c r="AR759" s="467"/>
      <c r="AS759" s="467"/>
    </row>
    <row r="760" spans="1:45" s="347" customFormat="1" x14ac:dyDescent="0.3">
      <c r="A760" s="438">
        <v>41829</v>
      </c>
      <c r="B760" s="932" t="s">
        <v>6368</v>
      </c>
      <c r="C760" s="933" t="s">
        <v>276</v>
      </c>
      <c r="D760" s="350">
        <v>1000</v>
      </c>
      <c r="E760" s="347" t="s">
        <v>37</v>
      </c>
      <c r="F760" s="439">
        <v>43662</v>
      </c>
      <c r="G760" s="347" t="s">
        <v>6369</v>
      </c>
      <c r="H760" s="352" t="s">
        <v>695</v>
      </c>
      <c r="I760" s="353" t="s">
        <v>3859</v>
      </c>
      <c r="J760" s="354" t="s">
        <v>361</v>
      </c>
      <c r="K760" s="355">
        <v>-15.5</v>
      </c>
      <c r="L760" s="354" t="s">
        <v>3741</v>
      </c>
      <c r="M760" s="355">
        <v>-1</v>
      </c>
      <c r="N760" s="440" t="s">
        <v>1344</v>
      </c>
      <c r="O760" s="441">
        <v>4.5</v>
      </c>
      <c r="P760" s="352" t="s">
        <v>4180</v>
      </c>
      <c r="Q760" s="354"/>
      <c r="R760" s="347">
        <v>-1</v>
      </c>
      <c r="S760" s="184" t="s">
        <v>6443</v>
      </c>
      <c r="T760" s="138">
        <f t="shared" si="106"/>
        <v>7</v>
      </c>
      <c r="U760" s="139"/>
      <c r="V760" s="715">
        <f t="shared" si="104"/>
        <v>7</v>
      </c>
      <c r="W760" s="138"/>
      <c r="X760" s="138"/>
      <c r="Y760" s="141"/>
      <c r="Z760" s="226"/>
      <c r="AA760" s="179"/>
      <c r="AB760" s="179"/>
      <c r="AC760" s="179"/>
      <c r="AD760" s="179"/>
      <c r="AE760" s="179"/>
      <c r="AF760" s="179"/>
      <c r="AG760" s="179"/>
      <c r="AH760" s="179"/>
      <c r="AI760" s="179"/>
      <c r="AJ760" s="179"/>
      <c r="AK760" s="179"/>
      <c r="AL760" s="179"/>
      <c r="AM760" s="179"/>
      <c r="AN760" s="179"/>
      <c r="AO760" s="179"/>
      <c r="AP760" s="179"/>
      <c r="AQ760" s="467"/>
      <c r="AR760" s="467"/>
      <c r="AS760" s="467"/>
    </row>
    <row r="761" spans="1:45" s="347" customFormat="1" x14ac:dyDescent="0.3">
      <c r="A761" s="438">
        <v>41829</v>
      </c>
      <c r="B761" s="932" t="s">
        <v>6370</v>
      </c>
      <c r="C761" s="933" t="s">
        <v>276</v>
      </c>
      <c r="D761" s="350">
        <v>1500</v>
      </c>
      <c r="E761" s="347" t="s">
        <v>117</v>
      </c>
      <c r="F761" s="439">
        <v>52794</v>
      </c>
      <c r="G761" s="347" t="s">
        <v>6369</v>
      </c>
      <c r="H761" s="352" t="s">
        <v>579</v>
      </c>
      <c r="I761" s="353" t="s">
        <v>4295</v>
      </c>
      <c r="J761" s="354" t="s">
        <v>4296</v>
      </c>
      <c r="K761" s="355">
        <v>-18</v>
      </c>
      <c r="L761" s="354" t="s">
        <v>6371</v>
      </c>
      <c r="M761" s="355">
        <v>3</v>
      </c>
      <c r="N761" s="440" t="s">
        <v>4863</v>
      </c>
      <c r="O761" s="441">
        <v>3</v>
      </c>
      <c r="P761" s="352" t="s">
        <v>6372</v>
      </c>
      <c r="Q761" s="354"/>
      <c r="R761" s="347">
        <v>-1.5</v>
      </c>
      <c r="S761" s="184" t="s">
        <v>6442</v>
      </c>
      <c r="T761" s="138">
        <f t="shared" si="106"/>
        <v>7</v>
      </c>
      <c r="U761" s="139"/>
      <c r="V761" s="715">
        <f t="shared" si="104"/>
        <v>7</v>
      </c>
      <c r="W761" s="138"/>
      <c r="X761" s="138"/>
      <c r="Y761" s="141"/>
      <c r="Z761" s="226"/>
      <c r="AA761" s="179"/>
      <c r="AB761" s="179"/>
      <c r="AC761" s="179"/>
      <c r="AD761" s="179"/>
      <c r="AE761" s="179"/>
      <c r="AF761" s="179"/>
      <c r="AG761" s="179"/>
      <c r="AH761" s="179"/>
      <c r="AI761" s="179"/>
      <c r="AJ761" s="179"/>
      <c r="AK761" s="179"/>
      <c r="AL761" s="179"/>
      <c r="AM761" s="179"/>
      <c r="AN761" s="179"/>
      <c r="AO761" s="179"/>
      <c r="AP761" s="179"/>
      <c r="AQ761" s="467"/>
      <c r="AR761" s="467"/>
      <c r="AS761" s="467"/>
    </row>
    <row r="762" spans="1:45" s="347" customFormat="1" x14ac:dyDescent="0.3">
      <c r="A762" s="438">
        <v>41829</v>
      </c>
      <c r="B762" s="932" t="s">
        <v>6373</v>
      </c>
      <c r="C762" s="933" t="s">
        <v>449</v>
      </c>
      <c r="D762" s="350">
        <v>300</v>
      </c>
      <c r="E762" s="347" t="s">
        <v>12</v>
      </c>
      <c r="F762" s="439">
        <v>42930</v>
      </c>
      <c r="G762" s="347" t="s">
        <v>6374</v>
      </c>
      <c r="H762" s="352"/>
      <c r="I762" s="353"/>
      <c r="J762" s="354" t="s">
        <v>6375</v>
      </c>
      <c r="K762" s="355">
        <v>-4.5</v>
      </c>
      <c r="L762" s="354"/>
      <c r="M762" s="355"/>
      <c r="N762" s="440" t="s">
        <v>1291</v>
      </c>
      <c r="O762" s="441">
        <v>1.17</v>
      </c>
      <c r="P762" s="352" t="s">
        <v>1890</v>
      </c>
      <c r="Q762" s="354"/>
      <c r="R762" s="347">
        <v>5</v>
      </c>
      <c r="S762" s="184" t="s">
        <v>6444</v>
      </c>
      <c r="T762" s="138">
        <f t="shared" si="106"/>
        <v>7</v>
      </c>
      <c r="U762" s="139"/>
      <c r="V762" s="715">
        <f t="shared" si="104"/>
        <v>7</v>
      </c>
      <c r="W762" s="138"/>
      <c r="X762" s="138"/>
      <c r="Y762" s="141"/>
      <c r="Z762" s="226"/>
      <c r="AA762" s="179"/>
      <c r="AB762" s="179"/>
      <c r="AC762" s="179"/>
      <c r="AD762" s="179"/>
      <c r="AE762" s="179"/>
      <c r="AF762" s="179"/>
      <c r="AG762" s="179"/>
      <c r="AH762" s="179"/>
      <c r="AI762" s="179"/>
      <c r="AJ762" s="179"/>
      <c r="AK762" s="179"/>
      <c r="AL762" s="179"/>
      <c r="AM762" s="179"/>
      <c r="AN762" s="179"/>
      <c r="AO762" s="179"/>
      <c r="AP762" s="179"/>
      <c r="AQ762" s="467"/>
      <c r="AR762" s="467"/>
      <c r="AS762" s="467"/>
    </row>
    <row r="763" spans="1:45" s="347" customFormat="1" x14ac:dyDescent="0.3">
      <c r="A763" s="438">
        <v>41829</v>
      </c>
      <c r="B763" s="932" t="s">
        <v>6376</v>
      </c>
      <c r="C763" s="933" t="s">
        <v>449</v>
      </c>
      <c r="D763" s="350">
        <v>1000</v>
      </c>
      <c r="E763" s="347" t="s">
        <v>12</v>
      </c>
      <c r="F763" s="439">
        <v>42930</v>
      </c>
      <c r="G763" s="347" t="s">
        <v>6374</v>
      </c>
      <c r="H763" s="352" t="s">
        <v>6377</v>
      </c>
      <c r="I763" s="353" t="s">
        <v>421</v>
      </c>
      <c r="J763" s="354" t="s">
        <v>422</v>
      </c>
      <c r="K763" s="355">
        <v>-4.5</v>
      </c>
      <c r="L763" s="354" t="s">
        <v>6378</v>
      </c>
      <c r="M763" s="355">
        <v>0</v>
      </c>
      <c r="N763" s="440" t="s">
        <v>432</v>
      </c>
      <c r="O763" s="441">
        <v>1.5</v>
      </c>
      <c r="P763" s="352" t="s">
        <v>1890</v>
      </c>
      <c r="Q763" s="354"/>
      <c r="R763" s="347">
        <v>5</v>
      </c>
      <c r="S763" s="184" t="s">
        <v>6445</v>
      </c>
      <c r="T763" s="138">
        <f t="shared" si="106"/>
        <v>7</v>
      </c>
      <c r="U763" s="139"/>
      <c r="V763" s="715">
        <f t="shared" si="104"/>
        <v>7</v>
      </c>
      <c r="W763" s="138"/>
      <c r="X763" s="138"/>
      <c r="Y763" s="141"/>
      <c r="Z763" s="226"/>
      <c r="AA763" s="179"/>
      <c r="AB763" s="179"/>
      <c r="AC763" s="179"/>
      <c r="AD763" s="179"/>
      <c r="AE763" s="179"/>
      <c r="AF763" s="179"/>
      <c r="AG763" s="179"/>
      <c r="AH763" s="179"/>
      <c r="AI763" s="179"/>
      <c r="AJ763" s="179"/>
      <c r="AK763" s="179"/>
      <c r="AL763" s="179"/>
      <c r="AM763" s="179"/>
      <c r="AN763" s="179"/>
      <c r="AO763" s="179"/>
      <c r="AP763" s="179"/>
      <c r="AQ763" s="467"/>
      <c r="AR763" s="467"/>
      <c r="AS763" s="467"/>
    </row>
    <row r="764" spans="1:45" s="347" customFormat="1" x14ac:dyDescent="0.3">
      <c r="A764" s="438">
        <v>41829</v>
      </c>
      <c r="B764" s="932" t="s">
        <v>6379</v>
      </c>
      <c r="C764" s="933" t="s">
        <v>705</v>
      </c>
      <c r="D764" s="350">
        <v>500</v>
      </c>
      <c r="E764" s="347" t="s">
        <v>37</v>
      </c>
      <c r="F764" s="439">
        <v>43662</v>
      </c>
      <c r="G764" s="347" t="s">
        <v>6380</v>
      </c>
      <c r="H764" s="352"/>
      <c r="I764" s="353" t="s">
        <v>6381</v>
      </c>
      <c r="J764" s="354" t="s">
        <v>786</v>
      </c>
      <c r="K764" s="355">
        <v>-9.5</v>
      </c>
      <c r="L764" s="354"/>
      <c r="M764" s="355"/>
      <c r="N764" s="440" t="s">
        <v>618</v>
      </c>
      <c r="O764" s="441">
        <v>1.5</v>
      </c>
      <c r="P764" s="352" t="s">
        <v>3862</v>
      </c>
      <c r="Q764" s="354" t="s">
        <v>5586</v>
      </c>
      <c r="R764" s="347">
        <v>2.5</v>
      </c>
      <c r="S764" s="184" t="s">
        <v>6446</v>
      </c>
      <c r="T764" s="138">
        <f t="shared" si="106"/>
        <v>7</v>
      </c>
      <c r="U764" s="139"/>
      <c r="V764" s="715">
        <f t="shared" si="104"/>
        <v>7</v>
      </c>
      <c r="W764" s="138"/>
      <c r="X764" s="138"/>
      <c r="Y764" s="141"/>
      <c r="Z764" s="226"/>
      <c r="AA764" s="179"/>
      <c r="AB764" s="179"/>
      <c r="AC764" s="179"/>
      <c r="AD764" s="179"/>
      <c r="AE764" s="179"/>
      <c r="AF764" s="179"/>
      <c r="AG764" s="179"/>
      <c r="AH764" s="179"/>
      <c r="AI764" s="179"/>
      <c r="AJ764" s="179"/>
      <c r="AK764" s="179"/>
      <c r="AL764" s="179"/>
      <c r="AM764" s="179"/>
      <c r="AN764" s="179"/>
      <c r="AO764" s="179"/>
      <c r="AP764" s="179"/>
      <c r="AQ764" s="467"/>
      <c r="AR764" s="467"/>
      <c r="AS764" s="467"/>
    </row>
    <row r="765" spans="1:45" s="347" customFormat="1" x14ac:dyDescent="0.3">
      <c r="A765" s="438">
        <v>41829</v>
      </c>
      <c r="B765" s="932" t="s">
        <v>6382</v>
      </c>
      <c r="C765" s="933" t="s">
        <v>6383</v>
      </c>
      <c r="D765" s="350">
        <v>750</v>
      </c>
      <c r="E765" s="347" t="s">
        <v>37</v>
      </c>
      <c r="F765" s="439">
        <v>43662</v>
      </c>
      <c r="G765" s="347" t="s">
        <v>6380</v>
      </c>
      <c r="H765" s="352" t="s">
        <v>2271</v>
      </c>
      <c r="I765" s="353" t="s">
        <v>426</v>
      </c>
      <c r="J765" s="354" t="s">
        <v>427</v>
      </c>
      <c r="K765" s="355">
        <v>-9.5</v>
      </c>
      <c r="L765" s="354" t="s">
        <v>6384</v>
      </c>
      <c r="M765" s="355">
        <v>2</v>
      </c>
      <c r="N765" s="440" t="s">
        <v>274</v>
      </c>
      <c r="O765" s="441">
        <v>3</v>
      </c>
      <c r="P765" s="352" t="s">
        <v>3862</v>
      </c>
      <c r="Q765" s="354" t="s">
        <v>5586</v>
      </c>
      <c r="R765" s="347">
        <v>2.5</v>
      </c>
      <c r="S765" s="184" t="s">
        <v>6447</v>
      </c>
      <c r="T765" s="138">
        <f t="shared" si="106"/>
        <v>7</v>
      </c>
      <c r="U765" s="139"/>
      <c r="V765" s="715">
        <f t="shared" si="104"/>
        <v>7</v>
      </c>
      <c r="W765" s="138"/>
      <c r="X765" s="138"/>
      <c r="Y765" s="141"/>
      <c r="Z765" s="226"/>
      <c r="AA765" s="179"/>
      <c r="AB765" s="179"/>
      <c r="AC765" s="179"/>
      <c r="AD765" s="179"/>
      <c r="AE765" s="179"/>
      <c r="AF765" s="179"/>
      <c r="AG765" s="179"/>
      <c r="AH765" s="179"/>
      <c r="AI765" s="179"/>
      <c r="AJ765" s="179"/>
      <c r="AK765" s="179"/>
      <c r="AL765" s="179"/>
      <c r="AM765" s="179"/>
      <c r="AN765" s="179"/>
      <c r="AO765" s="179"/>
      <c r="AP765" s="179"/>
      <c r="AQ765" s="467"/>
      <c r="AR765" s="467"/>
      <c r="AS765" s="467"/>
    </row>
    <row r="766" spans="1:45" s="347" customFormat="1" x14ac:dyDescent="0.3">
      <c r="A766" s="438">
        <v>41829</v>
      </c>
      <c r="B766" s="932" t="s">
        <v>6385</v>
      </c>
      <c r="C766" s="933" t="s">
        <v>566</v>
      </c>
      <c r="D766" s="350">
        <v>500</v>
      </c>
      <c r="E766" s="347" t="s">
        <v>66</v>
      </c>
      <c r="F766" s="439">
        <v>45489</v>
      </c>
      <c r="G766" s="347" t="s">
        <v>6386</v>
      </c>
      <c r="H766" s="352" t="s">
        <v>6387</v>
      </c>
      <c r="I766" s="353" t="s">
        <v>238</v>
      </c>
      <c r="J766" s="354" t="s">
        <v>6388</v>
      </c>
      <c r="K766" s="355">
        <v>-25</v>
      </c>
      <c r="L766" s="354" t="s">
        <v>6389</v>
      </c>
      <c r="M766" s="355">
        <v>9</v>
      </c>
      <c r="N766" s="440" t="s">
        <v>463</v>
      </c>
      <c r="O766" s="441">
        <v>6</v>
      </c>
      <c r="P766" s="352" t="s">
        <v>5080</v>
      </c>
      <c r="Q766" s="354"/>
      <c r="R766" s="347">
        <v>0</v>
      </c>
      <c r="S766" s="184" t="s">
        <v>6448</v>
      </c>
      <c r="T766" s="138">
        <f t="shared" si="106"/>
        <v>7</v>
      </c>
      <c r="U766" s="139"/>
      <c r="V766" s="715">
        <f t="shared" si="104"/>
        <v>7</v>
      </c>
      <c r="W766" s="138"/>
      <c r="X766" s="138"/>
      <c r="Y766" s="141"/>
      <c r="Z766" s="226"/>
      <c r="AA766" s="179"/>
      <c r="AB766" s="179"/>
      <c r="AC766" s="179"/>
      <c r="AD766" s="179"/>
      <c r="AE766" s="179"/>
      <c r="AF766" s="179"/>
      <c r="AG766" s="179"/>
      <c r="AH766" s="179"/>
      <c r="AI766" s="179"/>
      <c r="AJ766" s="179"/>
      <c r="AK766" s="179"/>
      <c r="AL766" s="179"/>
      <c r="AM766" s="179"/>
      <c r="AN766" s="179"/>
      <c r="AO766" s="179"/>
      <c r="AP766" s="179"/>
      <c r="AQ766" s="467"/>
      <c r="AR766" s="467"/>
      <c r="AS766" s="467"/>
    </row>
    <row r="767" spans="1:45" s="347" customFormat="1" x14ac:dyDescent="0.3">
      <c r="A767" s="438">
        <v>41829</v>
      </c>
      <c r="B767" s="932" t="s">
        <v>6390</v>
      </c>
      <c r="C767" s="933" t="s">
        <v>182</v>
      </c>
      <c r="D767" s="350">
        <v>375</v>
      </c>
      <c r="E767" s="347" t="s">
        <v>261</v>
      </c>
      <c r="F767" s="439">
        <v>45671</v>
      </c>
      <c r="G767" s="347" t="s">
        <v>6391</v>
      </c>
      <c r="H767" s="352" t="s">
        <v>324</v>
      </c>
      <c r="I767" s="353" t="s">
        <v>4097</v>
      </c>
      <c r="J767" s="354" t="s">
        <v>6392</v>
      </c>
      <c r="K767" s="355">
        <v>-17</v>
      </c>
      <c r="L767" s="354" t="s">
        <v>6393</v>
      </c>
      <c r="M767" s="355">
        <v>1</v>
      </c>
      <c r="N767" s="440" t="s">
        <v>71</v>
      </c>
      <c r="O767" s="441">
        <v>5.33</v>
      </c>
      <c r="P767" s="352" t="s">
        <v>4092</v>
      </c>
      <c r="Q767" s="354"/>
      <c r="R767" s="347">
        <v>-8</v>
      </c>
      <c r="S767" s="184" t="s">
        <v>6449</v>
      </c>
      <c r="T767" s="138">
        <f t="shared" si="106"/>
        <v>7</v>
      </c>
      <c r="U767" s="139"/>
      <c r="V767" s="715">
        <f t="shared" si="104"/>
        <v>7</v>
      </c>
      <c r="W767" s="138"/>
      <c r="X767" s="138"/>
      <c r="Y767" s="141"/>
      <c r="Z767" s="226"/>
      <c r="AA767" s="179"/>
      <c r="AB767" s="179"/>
      <c r="AC767" s="179"/>
      <c r="AD767" s="179"/>
      <c r="AE767" s="179"/>
      <c r="AF767" s="179"/>
      <c r="AG767" s="179"/>
      <c r="AH767" s="179"/>
      <c r="AI767" s="179"/>
      <c r="AJ767" s="179"/>
      <c r="AK767" s="179"/>
      <c r="AL767" s="179"/>
      <c r="AM767" s="179"/>
      <c r="AN767" s="179"/>
      <c r="AO767" s="179"/>
      <c r="AP767" s="179"/>
      <c r="AQ767" s="467"/>
      <c r="AR767" s="467"/>
      <c r="AS767" s="467"/>
    </row>
    <row r="768" spans="1:45" s="347" customFormat="1" x14ac:dyDescent="0.3">
      <c r="A768" s="438">
        <v>41829</v>
      </c>
      <c r="B768" s="932" t="s">
        <v>6394</v>
      </c>
      <c r="C768" s="933" t="s">
        <v>235</v>
      </c>
      <c r="D768" s="350">
        <v>400</v>
      </c>
      <c r="E768" s="347" t="s">
        <v>746</v>
      </c>
      <c r="F768" s="439">
        <v>43845</v>
      </c>
      <c r="G768" s="347" t="s">
        <v>2502</v>
      </c>
      <c r="H768" s="352" t="s">
        <v>225</v>
      </c>
      <c r="I768" s="353" t="s">
        <v>653</v>
      </c>
      <c r="J768" s="354" t="s">
        <v>146</v>
      </c>
      <c r="K768" s="355">
        <v>-20</v>
      </c>
      <c r="L768" s="354" t="s">
        <v>6395</v>
      </c>
      <c r="M768" s="355">
        <v>-4</v>
      </c>
      <c r="N768" s="440" t="s">
        <v>692</v>
      </c>
      <c r="O768" s="441">
        <v>4.25</v>
      </c>
      <c r="P768" s="352" t="s">
        <v>4165</v>
      </c>
      <c r="Q768" s="354" t="s">
        <v>1937</v>
      </c>
      <c r="R768" s="347">
        <v>-6</v>
      </c>
      <c r="S768" s="184" t="s">
        <v>6450</v>
      </c>
      <c r="T768" s="138">
        <f t="shared" si="106"/>
        <v>7</v>
      </c>
      <c r="U768" s="139"/>
      <c r="V768" s="715">
        <f t="shared" si="104"/>
        <v>7</v>
      </c>
      <c r="W768" s="138"/>
      <c r="X768" s="138"/>
      <c r="Y768" s="141"/>
      <c r="Z768" s="226"/>
      <c r="AA768" s="179"/>
      <c r="AB768" s="179"/>
      <c r="AC768" s="179"/>
      <c r="AD768" s="179"/>
      <c r="AE768" s="179"/>
      <c r="AF768" s="179"/>
      <c r="AG768" s="179"/>
      <c r="AH768" s="179"/>
      <c r="AI768" s="179"/>
      <c r="AJ768" s="179"/>
      <c r="AK768" s="179"/>
      <c r="AL768" s="179"/>
      <c r="AM768" s="179"/>
      <c r="AN768" s="179"/>
      <c r="AO768" s="179"/>
      <c r="AP768" s="179"/>
      <c r="AQ768" s="467"/>
      <c r="AR768" s="467"/>
      <c r="AS768" s="467"/>
    </row>
    <row r="769" spans="1:45" s="347" customFormat="1" x14ac:dyDescent="0.3">
      <c r="A769" s="438">
        <v>41829</v>
      </c>
      <c r="B769" s="932" t="s">
        <v>6396</v>
      </c>
      <c r="C769" s="933" t="s">
        <v>235</v>
      </c>
      <c r="D769" s="350">
        <v>300</v>
      </c>
      <c r="E769" s="347" t="s">
        <v>1199</v>
      </c>
      <c r="F769" s="439">
        <v>47329</v>
      </c>
      <c r="G769" s="347" t="s">
        <v>2502</v>
      </c>
      <c r="H769" s="352" t="s">
        <v>1632</v>
      </c>
      <c r="I769" s="353" t="s">
        <v>3770</v>
      </c>
      <c r="J769" s="354" t="s">
        <v>860</v>
      </c>
      <c r="K769" s="355">
        <v>-22.5</v>
      </c>
      <c r="L769" s="354" t="s">
        <v>6397</v>
      </c>
      <c r="M769" s="355">
        <v>-4</v>
      </c>
      <c r="N769" s="440" t="s">
        <v>4483</v>
      </c>
      <c r="O769" s="441">
        <v>3.33</v>
      </c>
      <c r="P769" s="352" t="s">
        <v>1993</v>
      </c>
      <c r="Q769" s="354"/>
      <c r="R769" s="347">
        <v>-5</v>
      </c>
      <c r="S769" s="184" t="s">
        <v>6451</v>
      </c>
      <c r="T769" s="138">
        <f t="shared" si="106"/>
        <v>7</v>
      </c>
      <c r="U769" s="139"/>
      <c r="V769" s="715">
        <f t="shared" si="104"/>
        <v>7</v>
      </c>
      <c r="W769" s="138"/>
      <c r="X769" s="138"/>
      <c r="Y769" s="141"/>
      <c r="Z769" s="226"/>
      <c r="AA769" s="179"/>
      <c r="AB769" s="179"/>
      <c r="AC769" s="179"/>
      <c r="AD769" s="179"/>
      <c r="AE769" s="179"/>
      <c r="AF769" s="179"/>
      <c r="AG769" s="179"/>
      <c r="AH769" s="179"/>
      <c r="AI769" s="179"/>
      <c r="AJ769" s="179"/>
      <c r="AK769" s="179"/>
      <c r="AL769" s="179"/>
      <c r="AM769" s="179"/>
      <c r="AN769" s="179"/>
      <c r="AO769" s="179"/>
      <c r="AP769" s="179"/>
      <c r="AQ769" s="467"/>
      <c r="AR769" s="467"/>
      <c r="AS769" s="467"/>
    </row>
    <row r="770" spans="1:45" s="347" customFormat="1" x14ac:dyDescent="0.3">
      <c r="A770" s="438">
        <v>41828</v>
      </c>
      <c r="B770" s="932" t="s">
        <v>3823</v>
      </c>
      <c r="C770" s="933" t="s">
        <v>288</v>
      </c>
      <c r="D770" s="350">
        <v>500</v>
      </c>
      <c r="E770" s="347" t="s">
        <v>12</v>
      </c>
      <c r="F770" s="439">
        <v>42927</v>
      </c>
      <c r="G770" s="347" t="s">
        <v>6398</v>
      </c>
      <c r="H770" s="352" t="s">
        <v>2299</v>
      </c>
      <c r="I770" s="353" t="s">
        <v>3656</v>
      </c>
      <c r="J770" s="354" t="s">
        <v>6399</v>
      </c>
      <c r="K770" s="355">
        <v>-12.5</v>
      </c>
      <c r="L770" s="354"/>
      <c r="M770" s="355"/>
      <c r="N770" s="440" t="s">
        <v>57</v>
      </c>
      <c r="O770" s="441">
        <v>3.5</v>
      </c>
      <c r="P770" s="352" t="s">
        <v>2020</v>
      </c>
      <c r="Q770" s="354"/>
      <c r="R770" s="347">
        <v>-7</v>
      </c>
      <c r="S770" s="184" t="s">
        <v>6453</v>
      </c>
      <c r="T770" s="138">
        <f t="shared" si="106"/>
        <v>7</v>
      </c>
      <c r="U770" s="139"/>
      <c r="V770" s="715">
        <f t="shared" si="104"/>
        <v>7</v>
      </c>
      <c r="W770" s="138"/>
      <c r="X770" s="138"/>
      <c r="Y770" s="141"/>
      <c r="Z770" s="226"/>
      <c r="AA770" s="179"/>
      <c r="AB770" s="179"/>
      <c r="AC770" s="179"/>
      <c r="AD770" s="179"/>
      <c r="AE770" s="179"/>
      <c r="AF770" s="179"/>
      <c r="AG770" s="179"/>
      <c r="AH770" s="179"/>
      <c r="AI770" s="179"/>
      <c r="AJ770" s="179"/>
      <c r="AK770" s="179"/>
      <c r="AL770" s="179"/>
      <c r="AM770" s="179"/>
      <c r="AN770" s="179"/>
      <c r="AO770" s="179"/>
      <c r="AP770" s="179"/>
      <c r="AQ770" s="467"/>
      <c r="AR770" s="467"/>
      <c r="AS770" s="467"/>
    </row>
    <row r="771" spans="1:45" s="347" customFormat="1" x14ac:dyDescent="0.3">
      <c r="A771" s="438">
        <v>41828</v>
      </c>
      <c r="B771" s="932" t="s">
        <v>6400</v>
      </c>
      <c r="C771" s="933" t="s">
        <v>288</v>
      </c>
      <c r="D771" s="350">
        <v>1000</v>
      </c>
      <c r="E771" s="347" t="s">
        <v>12</v>
      </c>
      <c r="F771" s="439">
        <v>42927</v>
      </c>
      <c r="G771" s="347" t="s">
        <v>6398</v>
      </c>
      <c r="H771" s="352" t="s">
        <v>6401</v>
      </c>
      <c r="I771" s="353" t="s">
        <v>3820</v>
      </c>
      <c r="J771" s="354" t="s">
        <v>5406</v>
      </c>
      <c r="K771" s="355">
        <v>-12.5</v>
      </c>
      <c r="L771" s="354" t="s">
        <v>6402</v>
      </c>
      <c r="M771" s="355">
        <v>5</v>
      </c>
      <c r="N771" s="440" t="s">
        <v>49</v>
      </c>
      <c r="O771" s="441">
        <v>2.6</v>
      </c>
      <c r="P771" s="352" t="s">
        <v>2020</v>
      </c>
      <c r="Q771" s="354"/>
      <c r="R771" s="347">
        <v>-7</v>
      </c>
      <c r="S771" s="184" t="s">
        <v>6454</v>
      </c>
      <c r="T771" s="138">
        <f t="shared" si="106"/>
        <v>7</v>
      </c>
      <c r="U771" s="139"/>
      <c r="V771" s="715">
        <f t="shared" si="104"/>
        <v>7</v>
      </c>
      <c r="W771" s="138"/>
      <c r="X771" s="138"/>
      <c r="Y771" s="141"/>
      <c r="Z771" s="226"/>
      <c r="AA771" s="179"/>
      <c r="AB771" s="179"/>
      <c r="AC771" s="179"/>
      <c r="AD771" s="179"/>
      <c r="AE771" s="179"/>
      <c r="AF771" s="179"/>
      <c r="AG771" s="179"/>
      <c r="AH771" s="179"/>
      <c r="AI771" s="179"/>
      <c r="AJ771" s="179"/>
      <c r="AK771" s="179"/>
      <c r="AL771" s="179"/>
      <c r="AM771" s="179"/>
      <c r="AN771" s="179"/>
      <c r="AO771" s="179"/>
      <c r="AP771" s="179"/>
      <c r="AQ771" s="467"/>
      <c r="AR771" s="467"/>
      <c r="AS771" s="467"/>
    </row>
    <row r="772" spans="1:45" s="347" customFormat="1" x14ac:dyDescent="0.3">
      <c r="A772" s="438">
        <v>41828</v>
      </c>
      <c r="B772" s="932" t="s">
        <v>6403</v>
      </c>
      <c r="C772" s="933" t="s">
        <v>288</v>
      </c>
      <c r="D772" s="350">
        <v>1000</v>
      </c>
      <c r="E772" s="347" t="s">
        <v>37</v>
      </c>
      <c r="F772" s="439">
        <v>43657</v>
      </c>
      <c r="G772" s="347" t="s">
        <v>6398</v>
      </c>
      <c r="H772" s="352" t="s">
        <v>6404</v>
      </c>
      <c r="I772" s="353" t="s">
        <v>802</v>
      </c>
      <c r="J772" s="354" t="s">
        <v>301</v>
      </c>
      <c r="K772" s="355">
        <v>-12.5</v>
      </c>
      <c r="L772" s="354" t="s">
        <v>6405</v>
      </c>
      <c r="M772" s="355">
        <v>-2</v>
      </c>
      <c r="N772" s="440" t="s">
        <v>4863</v>
      </c>
      <c r="O772" s="441">
        <v>4.5</v>
      </c>
      <c r="P772" s="352" t="s">
        <v>1937</v>
      </c>
      <c r="Q772" s="354"/>
      <c r="R772" s="347">
        <v>0</v>
      </c>
      <c r="S772" s="184" t="s">
        <v>6452</v>
      </c>
      <c r="T772" s="138">
        <f t="shared" si="106"/>
        <v>7</v>
      </c>
      <c r="U772" s="139"/>
      <c r="V772" s="715">
        <f t="shared" si="104"/>
        <v>7</v>
      </c>
      <c r="W772" s="138"/>
      <c r="X772" s="138"/>
      <c r="Y772" s="141"/>
      <c r="Z772" s="226"/>
      <c r="AA772" s="179"/>
      <c r="AB772" s="179"/>
      <c r="AC772" s="179"/>
      <c r="AD772" s="179"/>
      <c r="AE772" s="179"/>
      <c r="AF772" s="179"/>
      <c r="AG772" s="179"/>
      <c r="AH772" s="179"/>
      <c r="AI772" s="179"/>
      <c r="AJ772" s="179"/>
      <c r="AK772" s="179"/>
      <c r="AL772" s="179"/>
      <c r="AM772" s="179"/>
      <c r="AN772" s="179"/>
      <c r="AO772" s="179"/>
      <c r="AP772" s="179"/>
      <c r="AQ772" s="467"/>
      <c r="AR772" s="467"/>
      <c r="AS772" s="467"/>
    </row>
    <row r="773" spans="1:45" s="347" customFormat="1" x14ac:dyDescent="0.3">
      <c r="A773" s="438">
        <v>41828</v>
      </c>
      <c r="B773" s="932" t="s">
        <v>6406</v>
      </c>
      <c r="C773" s="933" t="s">
        <v>288</v>
      </c>
      <c r="D773" s="350">
        <v>500</v>
      </c>
      <c r="E773" s="347" t="s">
        <v>66</v>
      </c>
      <c r="F773" s="439">
        <v>45484</v>
      </c>
      <c r="G773" s="347" t="s">
        <v>6398</v>
      </c>
      <c r="H773" s="352" t="s">
        <v>6407</v>
      </c>
      <c r="I773" s="353" t="s">
        <v>791</v>
      </c>
      <c r="J773" s="354" t="s">
        <v>3803</v>
      </c>
      <c r="K773" s="355">
        <v>-15</v>
      </c>
      <c r="L773" s="354" t="s">
        <v>3720</v>
      </c>
      <c r="M773" s="355">
        <v>-5</v>
      </c>
      <c r="N773" s="440" t="s">
        <v>6408</v>
      </c>
      <c r="O773" s="441">
        <v>5.7</v>
      </c>
      <c r="P773" s="352" t="s">
        <v>5118</v>
      </c>
      <c r="Q773" s="354"/>
      <c r="R773" s="347">
        <v>-3</v>
      </c>
      <c r="S773" s="184" t="s">
        <v>6455</v>
      </c>
      <c r="T773" s="138">
        <f t="shared" si="106"/>
        <v>7</v>
      </c>
      <c r="U773" s="139"/>
      <c r="V773" s="715">
        <f t="shared" si="104"/>
        <v>7</v>
      </c>
      <c r="W773" s="138"/>
      <c r="X773" s="138"/>
      <c r="Y773" s="141"/>
      <c r="Z773" s="226"/>
      <c r="AA773" s="179"/>
      <c r="AB773" s="179"/>
      <c r="AC773" s="179"/>
      <c r="AD773" s="179"/>
      <c r="AE773" s="179"/>
      <c r="AF773" s="179"/>
      <c r="AG773" s="179"/>
      <c r="AH773" s="179"/>
      <c r="AI773" s="179"/>
      <c r="AJ773" s="179"/>
      <c r="AK773" s="179"/>
      <c r="AL773" s="179"/>
      <c r="AM773" s="179"/>
      <c r="AN773" s="179"/>
      <c r="AO773" s="179"/>
      <c r="AP773" s="179"/>
      <c r="AQ773" s="467"/>
      <c r="AR773" s="467"/>
      <c r="AS773" s="467"/>
    </row>
    <row r="774" spans="1:45" s="347" customFormat="1" x14ac:dyDescent="0.3">
      <c r="A774" s="438">
        <v>41828</v>
      </c>
      <c r="B774" s="932" t="s">
        <v>6409</v>
      </c>
      <c r="C774" s="933" t="s">
        <v>100</v>
      </c>
      <c r="D774" s="350">
        <v>350</v>
      </c>
      <c r="E774" s="347" t="s">
        <v>12</v>
      </c>
      <c r="F774" s="439">
        <v>42930</v>
      </c>
      <c r="G774" s="347" t="s">
        <v>6410</v>
      </c>
      <c r="H774" s="352" t="s">
        <v>3656</v>
      </c>
      <c r="I774" s="353" t="s">
        <v>3656</v>
      </c>
      <c r="J774" s="354" t="s">
        <v>6411</v>
      </c>
      <c r="K774" s="355">
        <v>-10</v>
      </c>
      <c r="L774" s="354"/>
      <c r="M774" s="355"/>
      <c r="N774" s="440" t="s">
        <v>6412</v>
      </c>
      <c r="O774" s="441">
        <v>2.5</v>
      </c>
      <c r="P774" s="352" t="s">
        <v>5245</v>
      </c>
      <c r="Q774" s="354"/>
      <c r="R774" s="347">
        <v>-4</v>
      </c>
      <c r="S774" s="184" t="s">
        <v>6457</v>
      </c>
      <c r="T774" s="138">
        <f t="shared" si="106"/>
        <v>7</v>
      </c>
      <c r="U774" s="139"/>
      <c r="V774" s="715">
        <f t="shared" si="104"/>
        <v>7</v>
      </c>
      <c r="W774" s="138"/>
      <c r="X774" s="138"/>
      <c r="Y774" s="141"/>
      <c r="Z774" s="226"/>
      <c r="AA774" s="179"/>
      <c r="AB774" s="179"/>
      <c r="AC774" s="179"/>
      <c r="AD774" s="179"/>
      <c r="AE774" s="179"/>
      <c r="AF774" s="179"/>
      <c r="AG774" s="179"/>
      <c r="AH774" s="179"/>
      <c r="AI774" s="179"/>
      <c r="AJ774" s="179"/>
      <c r="AK774" s="179"/>
      <c r="AL774" s="179"/>
      <c r="AM774" s="179"/>
      <c r="AN774" s="179"/>
      <c r="AO774" s="179"/>
      <c r="AP774" s="179"/>
      <c r="AQ774" s="467"/>
      <c r="AR774" s="467"/>
      <c r="AS774" s="467"/>
    </row>
    <row r="775" spans="1:45" s="347" customFormat="1" x14ac:dyDescent="0.3">
      <c r="A775" s="438">
        <v>41828</v>
      </c>
      <c r="B775" s="932" t="s">
        <v>2588</v>
      </c>
      <c r="C775" s="933" t="s">
        <v>100</v>
      </c>
      <c r="D775" s="350">
        <v>650</v>
      </c>
      <c r="E775" s="347" t="s">
        <v>12</v>
      </c>
      <c r="F775" s="439">
        <v>42930</v>
      </c>
      <c r="G775" s="347" t="s">
        <v>6410</v>
      </c>
      <c r="H775" s="352" t="s">
        <v>724</v>
      </c>
      <c r="I775" s="353" t="s">
        <v>6413</v>
      </c>
      <c r="J775" s="354" t="s">
        <v>4839</v>
      </c>
      <c r="K775" s="355">
        <v>-10</v>
      </c>
      <c r="L775" s="354" t="s">
        <v>6414</v>
      </c>
      <c r="M775" s="355">
        <v>0</v>
      </c>
      <c r="N775" s="440" t="s">
        <v>85</v>
      </c>
      <c r="O775" s="441">
        <v>2.77</v>
      </c>
      <c r="P775" s="352" t="s">
        <v>5245</v>
      </c>
      <c r="Q775" s="354"/>
      <c r="R775" s="347">
        <v>-4</v>
      </c>
      <c r="S775" s="184" t="s">
        <v>6456</v>
      </c>
      <c r="T775" s="138">
        <f t="shared" si="106"/>
        <v>7</v>
      </c>
      <c r="U775" s="139"/>
      <c r="V775" s="715">
        <f t="shared" si="104"/>
        <v>7</v>
      </c>
      <c r="W775" s="138"/>
      <c r="X775" s="138"/>
      <c r="Y775" s="141"/>
      <c r="Z775" s="226"/>
      <c r="AA775" s="179"/>
      <c r="AB775" s="179"/>
      <c r="AC775" s="179"/>
      <c r="AD775" s="179"/>
      <c r="AE775" s="179"/>
      <c r="AF775" s="179"/>
      <c r="AG775" s="179"/>
      <c r="AH775" s="179"/>
      <c r="AI775" s="179"/>
      <c r="AJ775" s="179"/>
      <c r="AK775" s="179"/>
      <c r="AL775" s="179"/>
      <c r="AM775" s="179"/>
      <c r="AN775" s="179"/>
      <c r="AO775" s="179"/>
      <c r="AP775" s="179"/>
      <c r="AQ775" s="467"/>
      <c r="AR775" s="467"/>
      <c r="AS775" s="467"/>
    </row>
    <row r="776" spans="1:45" s="347" customFormat="1" x14ac:dyDescent="0.3">
      <c r="A776" s="438">
        <v>41828</v>
      </c>
      <c r="B776" s="932" t="s">
        <v>6415</v>
      </c>
      <c r="C776" s="933" t="s">
        <v>3407</v>
      </c>
      <c r="D776" s="350">
        <v>300</v>
      </c>
      <c r="E776" s="347" t="s">
        <v>37</v>
      </c>
      <c r="F776" s="439">
        <v>43661</v>
      </c>
      <c r="G776" s="347" t="s">
        <v>6416</v>
      </c>
      <c r="H776" s="352" t="s">
        <v>244</v>
      </c>
      <c r="I776" s="353" t="s">
        <v>678</v>
      </c>
      <c r="J776" s="354" t="s">
        <v>665</v>
      </c>
      <c r="K776" s="355">
        <v>-20</v>
      </c>
      <c r="L776" s="354" t="s">
        <v>6417</v>
      </c>
      <c r="M776" s="355">
        <v>-4</v>
      </c>
      <c r="N776" s="440" t="s">
        <v>885</v>
      </c>
      <c r="O776" s="441">
        <v>10.83</v>
      </c>
      <c r="P776" s="352" t="s">
        <v>6418</v>
      </c>
      <c r="Q776" s="354"/>
      <c r="R776" s="347">
        <v>1.5</v>
      </c>
      <c r="S776" s="184" t="s">
        <v>6458</v>
      </c>
      <c r="T776" s="138">
        <f t="shared" si="106"/>
        <v>7</v>
      </c>
      <c r="U776" s="139"/>
      <c r="V776" s="715">
        <f t="shared" si="104"/>
        <v>7</v>
      </c>
      <c r="W776" s="138"/>
      <c r="X776" s="138"/>
      <c r="Y776" s="141"/>
      <c r="Z776" s="226"/>
      <c r="AA776" s="179"/>
      <c r="AB776" s="179"/>
      <c r="AC776" s="179"/>
      <c r="AD776" s="179"/>
      <c r="AE776" s="179"/>
      <c r="AF776" s="179"/>
      <c r="AG776" s="179"/>
      <c r="AH776" s="179"/>
      <c r="AI776" s="179"/>
      <c r="AJ776" s="179"/>
      <c r="AK776" s="179"/>
      <c r="AL776" s="179"/>
      <c r="AM776" s="179"/>
      <c r="AN776" s="179"/>
      <c r="AO776" s="179"/>
      <c r="AP776" s="179"/>
      <c r="AQ776" s="467"/>
      <c r="AR776" s="467"/>
      <c r="AS776" s="467"/>
    </row>
    <row r="777" spans="1:45" s="347" customFormat="1" x14ac:dyDescent="0.3">
      <c r="A777" s="438">
        <v>41828</v>
      </c>
      <c r="B777" s="932" t="s">
        <v>6419</v>
      </c>
      <c r="C777" s="933" t="s">
        <v>3709</v>
      </c>
      <c r="D777" s="350">
        <v>300</v>
      </c>
      <c r="E777" s="347" t="s">
        <v>6420</v>
      </c>
      <c r="F777" s="439">
        <v>47314</v>
      </c>
      <c r="G777" s="347" t="s">
        <v>6416</v>
      </c>
      <c r="H777" s="352" t="s">
        <v>6421</v>
      </c>
      <c r="I777" s="353" t="s">
        <v>6422</v>
      </c>
      <c r="J777" s="354" t="s">
        <v>5528</v>
      </c>
      <c r="K777" s="355">
        <v>-30</v>
      </c>
      <c r="L777" s="354" t="s">
        <v>6423</v>
      </c>
      <c r="M777" s="355">
        <v>-22</v>
      </c>
      <c r="N777" s="440" t="s">
        <v>4863</v>
      </c>
      <c r="O777" s="441">
        <v>15</v>
      </c>
      <c r="P777" s="352" t="s">
        <v>3746</v>
      </c>
      <c r="Q777" s="354"/>
      <c r="S777" s="184" t="s">
        <v>6459</v>
      </c>
      <c r="T777" s="138">
        <f t="shared" si="106"/>
        <v>7</v>
      </c>
      <c r="U777" s="139"/>
      <c r="V777" s="715">
        <f t="shared" si="104"/>
        <v>7</v>
      </c>
      <c r="W777" s="138"/>
      <c r="X777" s="138"/>
      <c r="Y777" s="141"/>
      <c r="Z777" s="226"/>
      <c r="AA777" s="179"/>
      <c r="AB777" s="179"/>
      <c r="AC777" s="179"/>
      <c r="AD777" s="179"/>
      <c r="AE777" s="179"/>
      <c r="AF777" s="179"/>
      <c r="AG777" s="179"/>
      <c r="AH777" s="179"/>
      <c r="AI777" s="179"/>
      <c r="AJ777" s="179"/>
      <c r="AK777" s="179"/>
      <c r="AL777" s="179"/>
      <c r="AM777" s="179"/>
      <c r="AN777" s="179"/>
      <c r="AO777" s="179"/>
      <c r="AP777" s="179"/>
      <c r="AQ777" s="467"/>
      <c r="AR777" s="467"/>
      <c r="AS777" s="467"/>
    </row>
    <row r="778" spans="1:45" s="347" customFormat="1" x14ac:dyDescent="0.3">
      <c r="A778" s="438">
        <v>41827</v>
      </c>
      <c r="B778" s="932" t="s">
        <v>6424</v>
      </c>
      <c r="C778" s="933" t="s">
        <v>65</v>
      </c>
      <c r="D778" s="350">
        <v>500</v>
      </c>
      <c r="E778" s="347" t="s">
        <v>12</v>
      </c>
      <c r="F778" s="439">
        <v>42930</v>
      </c>
      <c r="G778" s="347" t="s">
        <v>6425</v>
      </c>
      <c r="H778" s="352" t="s">
        <v>6426</v>
      </c>
      <c r="I778" s="353" t="s">
        <v>1210</v>
      </c>
      <c r="J778" s="354" t="s">
        <v>4051</v>
      </c>
      <c r="K778" s="355">
        <v>-10</v>
      </c>
      <c r="L778" s="354" t="s">
        <v>6427</v>
      </c>
      <c r="M778" s="355">
        <v>4</v>
      </c>
      <c r="N778" s="440" t="s">
        <v>565</v>
      </c>
      <c r="O778" s="441">
        <v>4.4000000000000004</v>
      </c>
      <c r="P778" s="352" t="s">
        <v>1903</v>
      </c>
      <c r="Q778" s="354"/>
      <c r="R778" s="347">
        <v>12</v>
      </c>
      <c r="S778" s="184" t="s">
        <v>6464</v>
      </c>
      <c r="T778" s="138">
        <f t="shared" si="106"/>
        <v>7</v>
      </c>
      <c r="U778" s="139"/>
      <c r="V778" s="715">
        <f t="shared" si="104"/>
        <v>7</v>
      </c>
      <c r="W778" s="138"/>
      <c r="X778" s="138"/>
      <c r="Y778" s="141"/>
      <c r="Z778" s="226"/>
      <c r="AA778" s="179"/>
      <c r="AB778" s="179"/>
      <c r="AC778" s="179"/>
      <c r="AD778" s="179"/>
      <c r="AE778" s="179"/>
      <c r="AF778" s="179"/>
      <c r="AG778" s="179"/>
      <c r="AH778" s="179"/>
      <c r="AI778" s="179"/>
      <c r="AJ778" s="179"/>
      <c r="AK778" s="179"/>
      <c r="AL778" s="179"/>
      <c r="AM778" s="179"/>
      <c r="AN778" s="179"/>
      <c r="AO778" s="179"/>
      <c r="AP778" s="179"/>
      <c r="AQ778" s="467"/>
      <c r="AR778" s="467"/>
      <c r="AS778" s="467"/>
    </row>
    <row r="779" spans="1:45" s="347" customFormat="1" x14ac:dyDescent="0.3">
      <c r="A779" s="438">
        <v>41827</v>
      </c>
      <c r="B779" s="932" t="s">
        <v>6428</v>
      </c>
      <c r="C779" s="933" t="s">
        <v>127</v>
      </c>
      <c r="D779" s="350">
        <v>1350</v>
      </c>
      <c r="E779" s="347" t="s">
        <v>37</v>
      </c>
      <c r="F779" s="439">
        <v>43661</v>
      </c>
      <c r="G779" s="347" t="s">
        <v>6429</v>
      </c>
      <c r="H779" s="352" t="s">
        <v>2301</v>
      </c>
      <c r="I779" s="353" t="s">
        <v>6430</v>
      </c>
      <c r="J779" s="354" t="s">
        <v>305</v>
      </c>
      <c r="K779" s="355">
        <v>-7.5</v>
      </c>
      <c r="L779" s="354" t="s">
        <v>6431</v>
      </c>
      <c r="M779" s="355">
        <v>5</v>
      </c>
      <c r="N779" s="440" t="s">
        <v>71</v>
      </c>
      <c r="O779" s="441">
        <v>1.48</v>
      </c>
      <c r="P779" s="352" t="s">
        <v>1903</v>
      </c>
      <c r="Q779" s="354" t="s">
        <v>2042</v>
      </c>
      <c r="R779" s="347">
        <v>9</v>
      </c>
      <c r="S779" s="184" t="s">
        <v>6463</v>
      </c>
      <c r="T779" s="138">
        <f t="shared" si="106"/>
        <v>7</v>
      </c>
      <c r="U779" s="139"/>
      <c r="V779" s="715">
        <f t="shared" si="104"/>
        <v>7</v>
      </c>
      <c r="W779" s="138"/>
      <c r="X779" s="138"/>
      <c r="Y779" s="141"/>
      <c r="Z779" s="226"/>
      <c r="AA779" s="179"/>
      <c r="AB779" s="179"/>
      <c r="AC779" s="179"/>
      <c r="AD779" s="179"/>
      <c r="AE779" s="179"/>
      <c r="AF779" s="179"/>
      <c r="AG779" s="179"/>
      <c r="AH779" s="179"/>
      <c r="AI779" s="179"/>
      <c r="AJ779" s="179"/>
      <c r="AK779" s="179"/>
      <c r="AL779" s="179"/>
      <c r="AM779" s="179"/>
      <c r="AN779" s="179"/>
      <c r="AO779" s="179"/>
      <c r="AP779" s="179"/>
      <c r="AQ779" s="467"/>
      <c r="AR779" s="467"/>
      <c r="AS779" s="467"/>
    </row>
    <row r="780" spans="1:45" s="347" customFormat="1" x14ac:dyDescent="0.3">
      <c r="A780" s="438">
        <v>41827</v>
      </c>
      <c r="B780" s="932" t="s">
        <v>6432</v>
      </c>
      <c r="C780" s="933" t="s">
        <v>2074</v>
      </c>
      <c r="D780" s="350">
        <v>450</v>
      </c>
      <c r="E780" s="347" t="s">
        <v>37</v>
      </c>
      <c r="F780" s="439">
        <v>43661</v>
      </c>
      <c r="G780" s="347" t="s">
        <v>171</v>
      </c>
      <c r="H780" s="352" t="s">
        <v>144</v>
      </c>
      <c r="I780" s="353" t="s">
        <v>871</v>
      </c>
      <c r="J780" s="354" t="s">
        <v>202</v>
      </c>
      <c r="K780" s="355">
        <v>-20</v>
      </c>
      <c r="L780" s="354" t="s">
        <v>6433</v>
      </c>
      <c r="M780" s="355">
        <v>-7</v>
      </c>
      <c r="N780" s="440" t="s">
        <v>1196</v>
      </c>
      <c r="O780" s="441">
        <v>5.3</v>
      </c>
      <c r="P780" s="352" t="s">
        <v>6434</v>
      </c>
      <c r="Q780" s="354"/>
      <c r="R780" s="347">
        <v>-11</v>
      </c>
      <c r="S780" s="184" t="s">
        <v>6460</v>
      </c>
      <c r="T780" s="138">
        <f t="shared" si="106"/>
        <v>7</v>
      </c>
      <c r="U780" s="139"/>
      <c r="V780" s="715">
        <f t="shared" si="104"/>
        <v>7</v>
      </c>
      <c r="W780" s="138"/>
      <c r="X780" s="138"/>
      <c r="Y780" s="141"/>
      <c r="Z780" s="226"/>
      <c r="AA780" s="179"/>
      <c r="AB780" s="179"/>
      <c r="AC780" s="179"/>
      <c r="AD780" s="179"/>
      <c r="AE780" s="179"/>
      <c r="AF780" s="179"/>
      <c r="AG780" s="179"/>
      <c r="AH780" s="179"/>
      <c r="AI780" s="179"/>
      <c r="AJ780" s="179"/>
      <c r="AK780" s="179"/>
      <c r="AL780" s="179"/>
      <c r="AM780" s="179"/>
      <c r="AN780" s="179"/>
      <c r="AO780" s="179"/>
      <c r="AP780" s="179"/>
      <c r="AQ780" s="467"/>
      <c r="AR780" s="467"/>
      <c r="AS780" s="467"/>
    </row>
    <row r="781" spans="1:45" s="347" customFormat="1" x14ac:dyDescent="0.3">
      <c r="A781" s="438">
        <v>41827</v>
      </c>
      <c r="B781" s="932" t="s">
        <v>6435</v>
      </c>
      <c r="C781" s="933" t="s">
        <v>2074</v>
      </c>
      <c r="D781" s="350">
        <v>300</v>
      </c>
      <c r="E781" s="347" t="s">
        <v>117</v>
      </c>
      <c r="F781" s="439">
        <v>52793</v>
      </c>
      <c r="G781" s="347" t="s">
        <v>171</v>
      </c>
      <c r="H781" s="352" t="s">
        <v>1632</v>
      </c>
      <c r="I781" s="353" t="s">
        <v>5755</v>
      </c>
      <c r="J781" s="354" t="s">
        <v>4468</v>
      </c>
      <c r="K781" s="355">
        <v>-27.5</v>
      </c>
      <c r="L781" s="354" t="s">
        <v>6436</v>
      </c>
      <c r="M781" s="355">
        <v>-4</v>
      </c>
      <c r="N781" s="440" t="s">
        <v>85</v>
      </c>
      <c r="O781" s="441">
        <v>6</v>
      </c>
      <c r="P781" s="352" t="s">
        <v>3843</v>
      </c>
      <c r="Q781" s="354"/>
      <c r="R781" s="347">
        <v>-7</v>
      </c>
      <c r="S781" s="184" t="s">
        <v>6461</v>
      </c>
      <c r="T781" s="138">
        <f t="shared" si="106"/>
        <v>7</v>
      </c>
      <c r="U781" s="139"/>
      <c r="V781" s="715">
        <f t="shared" si="104"/>
        <v>7</v>
      </c>
      <c r="W781" s="138"/>
      <c r="X781" s="138"/>
      <c r="Y781" s="141"/>
      <c r="Z781" s="226"/>
      <c r="AA781" s="179"/>
      <c r="AB781" s="179"/>
      <c r="AC781" s="179"/>
      <c r="AD781" s="179"/>
      <c r="AE781" s="179"/>
      <c r="AF781" s="179"/>
      <c r="AG781" s="179"/>
      <c r="AH781" s="179"/>
      <c r="AI781" s="179"/>
      <c r="AJ781" s="179"/>
      <c r="AK781" s="179"/>
      <c r="AL781" s="179"/>
      <c r="AM781" s="179"/>
      <c r="AN781" s="179"/>
      <c r="AO781" s="179"/>
      <c r="AP781" s="179"/>
      <c r="AQ781" s="467"/>
      <c r="AR781" s="467"/>
      <c r="AS781" s="467"/>
    </row>
    <row r="782" spans="1:45" s="428" customFormat="1" x14ac:dyDescent="0.3">
      <c r="A782" s="427">
        <v>41827</v>
      </c>
      <c r="B782" s="935" t="s">
        <v>6437</v>
      </c>
      <c r="C782" s="936" t="s">
        <v>6438</v>
      </c>
      <c r="D782" s="429">
        <v>400</v>
      </c>
      <c r="E782" s="428" t="s">
        <v>37</v>
      </c>
      <c r="F782" s="430">
        <v>43661</v>
      </c>
      <c r="G782" s="428" t="s">
        <v>4920</v>
      </c>
      <c r="H782" s="431" t="s">
        <v>1882</v>
      </c>
      <c r="I782" s="432" t="s">
        <v>6439</v>
      </c>
      <c r="J782" s="433" t="s">
        <v>1574</v>
      </c>
      <c r="K782" s="434">
        <v>-6.25</v>
      </c>
      <c r="L782" s="433" t="s">
        <v>6440</v>
      </c>
      <c r="M782" s="434">
        <v>-6</v>
      </c>
      <c r="N782" s="435" t="s">
        <v>618</v>
      </c>
      <c r="O782" s="436">
        <v>1.875</v>
      </c>
      <c r="P782" s="431" t="s">
        <v>3631</v>
      </c>
      <c r="Q782" s="433"/>
      <c r="S782" s="185" t="s">
        <v>6462</v>
      </c>
      <c r="T782" s="170">
        <f t="shared" si="106"/>
        <v>7</v>
      </c>
      <c r="U782" s="171"/>
      <c r="V782" s="715">
        <f t="shared" si="104"/>
        <v>7</v>
      </c>
      <c r="W782" s="170"/>
      <c r="X782" s="170"/>
      <c r="Y782" s="169"/>
      <c r="Z782" s="437"/>
      <c r="AA782" s="215"/>
      <c r="AB782" s="215"/>
      <c r="AC782" s="215"/>
      <c r="AD782" s="215"/>
      <c r="AE782" s="215"/>
      <c r="AF782" s="215"/>
      <c r="AG782" s="215"/>
      <c r="AH782" s="215"/>
      <c r="AI782" s="215"/>
      <c r="AJ782" s="215"/>
      <c r="AK782" s="215"/>
      <c r="AL782" s="215"/>
      <c r="AM782" s="215"/>
      <c r="AN782" s="215"/>
      <c r="AO782" s="215"/>
      <c r="AP782" s="215"/>
      <c r="AQ782" s="470"/>
      <c r="AR782" s="470"/>
      <c r="AS782" s="470"/>
    </row>
    <row r="783" spans="1:45" s="347" customFormat="1" x14ac:dyDescent="0.3">
      <c r="A783" s="438">
        <v>41822</v>
      </c>
      <c r="B783" s="932" t="s">
        <v>3775</v>
      </c>
      <c r="C783" s="933" t="s">
        <v>100</v>
      </c>
      <c r="D783" s="350">
        <v>250</v>
      </c>
      <c r="E783" s="347" t="s">
        <v>815</v>
      </c>
      <c r="F783" s="439">
        <v>43488</v>
      </c>
      <c r="G783" s="347" t="s">
        <v>6299</v>
      </c>
      <c r="H783" s="352" t="s">
        <v>189</v>
      </c>
      <c r="I783" s="353" t="s">
        <v>2043</v>
      </c>
      <c r="J783" s="354" t="s">
        <v>670</v>
      </c>
      <c r="K783" s="355">
        <v>-15</v>
      </c>
      <c r="L783" s="354" t="s">
        <v>6300</v>
      </c>
      <c r="M783" s="355">
        <v>-2</v>
      </c>
      <c r="N783" s="440" t="s">
        <v>382</v>
      </c>
      <c r="O783" s="441">
        <v>6</v>
      </c>
      <c r="P783" s="352" t="s">
        <v>2958</v>
      </c>
      <c r="Q783" s="354"/>
      <c r="R783" s="347">
        <v>1</v>
      </c>
      <c r="S783" s="184" t="s">
        <v>3454</v>
      </c>
      <c r="T783" s="138">
        <f t="shared" ref="T783:T799" si="107">MONTH(A783)</f>
        <v>7</v>
      </c>
      <c r="U783" s="139"/>
      <c r="V783" s="715">
        <f t="shared" si="104"/>
        <v>7</v>
      </c>
      <c r="W783" s="138"/>
      <c r="X783" s="138"/>
      <c r="Y783" s="141"/>
      <c r="Z783" s="226"/>
      <c r="AA783" s="179"/>
      <c r="AB783" s="179"/>
      <c r="AC783" s="179"/>
      <c r="AD783" s="179"/>
      <c r="AE783" s="179"/>
      <c r="AF783" s="179"/>
      <c r="AG783" s="179"/>
      <c r="AH783" s="179"/>
      <c r="AI783" s="179"/>
      <c r="AJ783" s="179"/>
      <c r="AK783" s="179"/>
      <c r="AL783" s="179"/>
      <c r="AM783" s="179"/>
      <c r="AN783" s="179"/>
      <c r="AO783" s="179"/>
      <c r="AP783" s="179"/>
      <c r="AQ783" s="467"/>
      <c r="AR783" s="467"/>
      <c r="AS783" s="467"/>
    </row>
    <row r="784" spans="1:45" s="347" customFormat="1" x14ac:dyDescent="0.3">
      <c r="A784" s="438">
        <v>41822</v>
      </c>
      <c r="B784" s="932" t="s">
        <v>6301</v>
      </c>
      <c r="C784" s="933" t="s">
        <v>100</v>
      </c>
      <c r="D784" s="350">
        <v>550</v>
      </c>
      <c r="E784" s="347" t="s">
        <v>66</v>
      </c>
      <c r="F784" s="439">
        <v>45483</v>
      </c>
      <c r="G784" s="347" t="s">
        <v>6299</v>
      </c>
      <c r="H784" s="352" t="s">
        <v>220</v>
      </c>
      <c r="I784" s="353" t="s">
        <v>189</v>
      </c>
      <c r="J784" s="354" t="s">
        <v>6302</v>
      </c>
      <c r="K784" s="355">
        <v>-17.5</v>
      </c>
      <c r="L784" s="354" t="s">
        <v>6303</v>
      </c>
      <c r="M784" s="355">
        <v>3</v>
      </c>
      <c r="N784" s="440" t="s">
        <v>254</v>
      </c>
      <c r="O784" s="441">
        <v>4.9000000000000004</v>
      </c>
      <c r="P784" s="352" t="s">
        <v>1937</v>
      </c>
      <c r="Q784" s="354"/>
      <c r="R784" s="347">
        <v>0</v>
      </c>
      <c r="S784" s="184" t="s">
        <v>6349</v>
      </c>
      <c r="T784" s="138">
        <f t="shared" si="107"/>
        <v>7</v>
      </c>
      <c r="U784" s="139"/>
      <c r="V784" s="715">
        <f t="shared" si="104"/>
        <v>7</v>
      </c>
      <c r="W784" s="138"/>
      <c r="X784" s="138"/>
      <c r="Y784" s="141"/>
      <c r="Z784" s="226"/>
      <c r="AA784" s="179"/>
      <c r="AB784" s="179"/>
      <c r="AC784" s="179"/>
      <c r="AD784" s="179"/>
      <c r="AE784" s="179"/>
      <c r="AF784" s="179"/>
      <c r="AG784" s="179"/>
      <c r="AH784" s="179"/>
      <c r="AI784" s="179"/>
      <c r="AJ784" s="179"/>
      <c r="AK784" s="179"/>
      <c r="AL784" s="179"/>
      <c r="AM784" s="179"/>
      <c r="AN784" s="179"/>
      <c r="AO784" s="179"/>
      <c r="AP784" s="179"/>
      <c r="AQ784" s="467"/>
      <c r="AR784" s="467"/>
      <c r="AS784" s="467"/>
    </row>
    <row r="785" spans="1:45" s="347" customFormat="1" x14ac:dyDescent="0.3">
      <c r="A785" s="438">
        <v>41822</v>
      </c>
      <c r="B785" s="932" t="s">
        <v>6304</v>
      </c>
      <c r="C785" s="933" t="s">
        <v>228</v>
      </c>
      <c r="D785" s="350">
        <v>500</v>
      </c>
      <c r="E785" s="347" t="s">
        <v>66</v>
      </c>
      <c r="F785" s="439">
        <v>45483</v>
      </c>
      <c r="G785" s="347" t="s">
        <v>6305</v>
      </c>
      <c r="H785" s="352" t="s">
        <v>3769</v>
      </c>
      <c r="I785" s="353" t="s">
        <v>3778</v>
      </c>
      <c r="J785" s="354" t="s">
        <v>6306</v>
      </c>
      <c r="K785" s="355">
        <v>-32.5</v>
      </c>
      <c r="L785" s="354" t="s">
        <v>6307</v>
      </c>
      <c r="M785" s="355">
        <v>-3</v>
      </c>
      <c r="N785" s="440" t="s">
        <v>158</v>
      </c>
      <c r="O785" s="441">
        <v>8</v>
      </c>
      <c r="P785" s="352" t="s">
        <v>6308</v>
      </c>
      <c r="Q785" s="354"/>
      <c r="R785" s="347">
        <v>-7</v>
      </c>
      <c r="S785" s="184" t="s">
        <v>6350</v>
      </c>
      <c r="T785" s="138">
        <f t="shared" si="107"/>
        <v>7</v>
      </c>
      <c r="U785" s="139"/>
      <c r="V785" s="715">
        <f t="shared" si="104"/>
        <v>7</v>
      </c>
      <c r="W785" s="138"/>
      <c r="X785" s="138"/>
      <c r="Y785" s="141"/>
      <c r="Z785" s="226"/>
      <c r="AA785" s="179"/>
      <c r="AB785" s="179"/>
      <c r="AC785" s="179"/>
      <c r="AD785" s="179"/>
      <c r="AE785" s="179"/>
      <c r="AF785" s="179"/>
      <c r="AG785" s="179"/>
      <c r="AH785" s="179"/>
      <c r="AI785" s="179"/>
      <c r="AJ785" s="179"/>
      <c r="AK785" s="179"/>
      <c r="AL785" s="179"/>
      <c r="AM785" s="179"/>
      <c r="AN785" s="179"/>
      <c r="AO785" s="179"/>
      <c r="AP785" s="179"/>
      <c r="AQ785" s="467"/>
      <c r="AR785" s="467"/>
      <c r="AS785" s="467"/>
    </row>
    <row r="786" spans="1:45" s="347" customFormat="1" x14ac:dyDescent="0.3">
      <c r="A786" s="438">
        <v>41821</v>
      </c>
      <c r="B786" s="932" t="s">
        <v>6309</v>
      </c>
      <c r="C786" s="933" t="s">
        <v>36</v>
      </c>
      <c r="D786" s="350">
        <v>625</v>
      </c>
      <c r="E786" s="347" t="s">
        <v>66</v>
      </c>
      <c r="F786" s="439">
        <v>45488</v>
      </c>
      <c r="G786" s="347" t="s">
        <v>3116</v>
      </c>
      <c r="H786" s="352" t="s">
        <v>160</v>
      </c>
      <c r="I786" s="353" t="s">
        <v>6310</v>
      </c>
      <c r="J786" s="354" t="s">
        <v>642</v>
      </c>
      <c r="K786" s="355">
        <v>-12.5</v>
      </c>
      <c r="L786" s="354" t="s">
        <v>6311</v>
      </c>
      <c r="M786" s="355">
        <v>0</v>
      </c>
      <c r="N786" s="440" t="s">
        <v>1420</v>
      </c>
      <c r="O786" s="441">
        <v>3.36</v>
      </c>
      <c r="P786" s="352" t="s">
        <v>6312</v>
      </c>
      <c r="Q786" s="354" t="s">
        <v>5245</v>
      </c>
      <c r="R786" s="347">
        <v>-5</v>
      </c>
      <c r="S786" s="184" t="s">
        <v>6351</v>
      </c>
      <c r="T786" s="138">
        <f t="shared" si="107"/>
        <v>7</v>
      </c>
      <c r="U786" s="139"/>
      <c r="V786" s="715">
        <f t="shared" si="104"/>
        <v>7</v>
      </c>
      <c r="W786" s="138"/>
      <c r="X786" s="138"/>
      <c r="Y786" s="141"/>
      <c r="Z786" s="226"/>
      <c r="AA786" s="179"/>
      <c r="AB786" s="179"/>
      <c r="AC786" s="179"/>
      <c r="AD786" s="179"/>
      <c r="AE786" s="179"/>
      <c r="AF786" s="179"/>
      <c r="AG786" s="179"/>
      <c r="AH786" s="179"/>
      <c r="AI786" s="179"/>
      <c r="AJ786" s="179"/>
      <c r="AK786" s="179"/>
      <c r="AL786" s="179"/>
      <c r="AM786" s="179"/>
      <c r="AN786" s="179"/>
      <c r="AO786" s="179"/>
      <c r="AP786" s="179"/>
      <c r="AQ786" s="467"/>
      <c r="AR786" s="467"/>
      <c r="AS786" s="467"/>
    </row>
    <row r="787" spans="1:45" s="347" customFormat="1" x14ac:dyDescent="0.3">
      <c r="A787" s="438">
        <v>41821</v>
      </c>
      <c r="B787" s="932" t="s">
        <v>6313</v>
      </c>
      <c r="C787" s="933" t="s">
        <v>36</v>
      </c>
      <c r="D787" s="350">
        <v>625</v>
      </c>
      <c r="E787" s="347" t="s">
        <v>117</v>
      </c>
      <c r="F787" s="439">
        <v>52793</v>
      </c>
      <c r="G787" s="347" t="s">
        <v>3116</v>
      </c>
      <c r="H787" s="352" t="s">
        <v>204</v>
      </c>
      <c r="I787" s="353" t="s">
        <v>6314</v>
      </c>
      <c r="J787" s="354" t="s">
        <v>119</v>
      </c>
      <c r="K787" s="355">
        <f>-12/5</f>
        <v>-2.4</v>
      </c>
      <c r="L787" s="354" t="s">
        <v>6315</v>
      </c>
      <c r="M787" s="355">
        <v>0</v>
      </c>
      <c r="N787" s="440" t="s">
        <v>266</v>
      </c>
      <c r="O787" s="441">
        <v>3.04</v>
      </c>
      <c r="P787" s="352" t="s">
        <v>3841</v>
      </c>
      <c r="Q787" s="354" t="s">
        <v>5245</v>
      </c>
      <c r="R787" s="347">
        <v>-4.5</v>
      </c>
      <c r="S787" s="184" t="s">
        <v>6352</v>
      </c>
      <c r="T787" s="138">
        <f t="shared" si="107"/>
        <v>7</v>
      </c>
      <c r="U787" s="139"/>
      <c r="V787" s="715">
        <f t="shared" si="104"/>
        <v>7</v>
      </c>
      <c r="W787" s="138"/>
      <c r="X787" s="138"/>
      <c r="Y787" s="141"/>
      <c r="Z787" s="226"/>
      <c r="AA787" s="179"/>
      <c r="AB787" s="179"/>
      <c r="AC787" s="179"/>
      <c r="AD787" s="179"/>
      <c r="AE787" s="179"/>
      <c r="AF787" s="179"/>
      <c r="AG787" s="179"/>
      <c r="AH787" s="179"/>
      <c r="AI787" s="179"/>
      <c r="AJ787" s="179"/>
      <c r="AK787" s="179"/>
      <c r="AL787" s="179"/>
      <c r="AM787" s="179"/>
      <c r="AN787" s="179"/>
      <c r="AO787" s="179"/>
      <c r="AP787" s="179"/>
      <c r="AQ787" s="467"/>
      <c r="AR787" s="467"/>
      <c r="AS787" s="467"/>
    </row>
    <row r="788" spans="1:45" s="347" customFormat="1" x14ac:dyDescent="0.3">
      <c r="A788" s="438">
        <v>41821</v>
      </c>
      <c r="B788" s="932" t="s">
        <v>6316</v>
      </c>
      <c r="C788" s="933" t="s">
        <v>6037</v>
      </c>
      <c r="D788" s="350">
        <v>150</v>
      </c>
      <c r="E788" s="347" t="s">
        <v>6317</v>
      </c>
      <c r="F788" s="439"/>
      <c r="G788" s="347" t="s">
        <v>6318</v>
      </c>
      <c r="H788" s="352" t="s">
        <v>6319</v>
      </c>
      <c r="I788" s="353" t="s">
        <v>6320</v>
      </c>
      <c r="J788" s="354" t="s">
        <v>6321</v>
      </c>
      <c r="K788" s="355"/>
      <c r="L788" s="354" t="s">
        <v>6322</v>
      </c>
      <c r="M788" s="355">
        <v>-3</v>
      </c>
      <c r="N788" s="440" t="s">
        <v>6323</v>
      </c>
      <c r="O788" s="441">
        <v>4.5</v>
      </c>
      <c r="P788" s="352" t="s">
        <v>6324</v>
      </c>
      <c r="Q788" s="354"/>
      <c r="R788" s="347">
        <v>3.4</v>
      </c>
      <c r="S788" s="184" t="s">
        <v>6064</v>
      </c>
      <c r="T788" s="138">
        <f t="shared" si="107"/>
        <v>7</v>
      </c>
      <c r="U788" s="139"/>
      <c r="V788" s="715">
        <f t="shared" si="104"/>
        <v>7</v>
      </c>
      <c r="W788" s="138"/>
      <c r="X788" s="138"/>
      <c r="Y788" s="141"/>
      <c r="Z788" s="226"/>
      <c r="AA788" s="179"/>
      <c r="AB788" s="179"/>
      <c r="AC788" s="179"/>
      <c r="AD788" s="179"/>
      <c r="AE788" s="179"/>
      <c r="AF788" s="179"/>
      <c r="AG788" s="179"/>
      <c r="AH788" s="179"/>
      <c r="AI788" s="179"/>
      <c r="AJ788" s="179"/>
      <c r="AK788" s="179"/>
      <c r="AL788" s="179"/>
      <c r="AM788" s="179"/>
      <c r="AN788" s="179"/>
      <c r="AO788" s="179"/>
      <c r="AP788" s="179"/>
      <c r="AQ788" s="467"/>
      <c r="AR788" s="467"/>
      <c r="AS788" s="467"/>
    </row>
    <row r="789" spans="1:45" s="347" customFormat="1" x14ac:dyDescent="0.3">
      <c r="A789" s="438">
        <v>41820</v>
      </c>
      <c r="B789" s="932" t="s">
        <v>6325</v>
      </c>
      <c r="C789" s="933" t="s">
        <v>100</v>
      </c>
      <c r="D789" s="350">
        <v>1000</v>
      </c>
      <c r="E789" s="347" t="s">
        <v>12</v>
      </c>
      <c r="F789" s="439">
        <v>42923</v>
      </c>
      <c r="G789" s="347" t="s">
        <v>950</v>
      </c>
      <c r="H789" s="352" t="s">
        <v>1271</v>
      </c>
      <c r="I789" s="353" t="s">
        <v>6326</v>
      </c>
      <c r="J789" s="354" t="s">
        <v>1338</v>
      </c>
      <c r="K789" s="355">
        <v>-10</v>
      </c>
      <c r="L789" s="354"/>
      <c r="M789" s="355"/>
      <c r="N789" s="440" t="s">
        <v>6327</v>
      </c>
      <c r="O789" s="441">
        <v>1.33</v>
      </c>
      <c r="P789" s="352" t="s">
        <v>1937</v>
      </c>
      <c r="Q789" s="354"/>
      <c r="R789" s="347">
        <v>0</v>
      </c>
      <c r="S789" s="184" t="s">
        <v>6362</v>
      </c>
      <c r="T789" s="138">
        <f t="shared" si="107"/>
        <v>6</v>
      </c>
      <c r="U789" s="139"/>
      <c r="V789" s="715">
        <f t="shared" si="104"/>
        <v>6</v>
      </c>
      <c r="W789" s="138"/>
      <c r="X789" s="138"/>
      <c r="Y789" s="141"/>
      <c r="Z789" s="226"/>
      <c r="AA789" s="179"/>
      <c r="AB789" s="179"/>
      <c r="AC789" s="179"/>
      <c r="AD789" s="179"/>
      <c r="AE789" s="179"/>
      <c r="AF789" s="179"/>
      <c r="AG789" s="179"/>
      <c r="AH789" s="179"/>
      <c r="AI789" s="179"/>
      <c r="AJ789" s="179"/>
      <c r="AK789" s="179"/>
      <c r="AL789" s="179"/>
      <c r="AM789" s="179"/>
      <c r="AN789" s="179"/>
      <c r="AO789" s="179"/>
      <c r="AP789" s="179"/>
      <c r="AQ789" s="467"/>
      <c r="AR789" s="467"/>
      <c r="AS789" s="467"/>
    </row>
    <row r="790" spans="1:45" s="347" customFormat="1" x14ac:dyDescent="0.3">
      <c r="A790" s="438">
        <v>41820</v>
      </c>
      <c r="B790" s="932" t="s">
        <v>6325</v>
      </c>
      <c r="C790" s="933" t="s">
        <v>100</v>
      </c>
      <c r="D790" s="350">
        <v>750</v>
      </c>
      <c r="E790" s="347" t="s">
        <v>1824</v>
      </c>
      <c r="F790" s="439">
        <v>43746</v>
      </c>
      <c r="G790" s="347" t="s">
        <v>950</v>
      </c>
      <c r="H790" s="352" t="s">
        <v>2299</v>
      </c>
      <c r="I790" s="353" t="s">
        <v>6328</v>
      </c>
      <c r="J790" s="354" t="s">
        <v>1410</v>
      </c>
      <c r="K790" s="355">
        <v>-5</v>
      </c>
      <c r="L790" s="354"/>
      <c r="M790" s="355"/>
      <c r="N790" s="440" t="s">
        <v>132</v>
      </c>
      <c r="O790" s="441">
        <v>1.73</v>
      </c>
      <c r="P790" s="352" t="s">
        <v>1912</v>
      </c>
      <c r="Q790" s="354"/>
      <c r="R790" s="347">
        <v>11</v>
      </c>
      <c r="S790" s="184" t="s">
        <v>6356</v>
      </c>
      <c r="T790" s="138">
        <f t="shared" si="107"/>
        <v>6</v>
      </c>
      <c r="U790" s="139"/>
      <c r="V790" s="715">
        <f t="shared" si="104"/>
        <v>6</v>
      </c>
      <c r="W790" s="138"/>
      <c r="X790" s="138"/>
      <c r="Y790" s="141"/>
      <c r="Z790" s="226"/>
      <c r="AA790" s="179"/>
      <c r="AB790" s="179"/>
      <c r="AC790" s="179"/>
      <c r="AD790" s="179"/>
      <c r="AE790" s="179"/>
      <c r="AF790" s="179"/>
      <c r="AG790" s="179"/>
      <c r="AH790" s="179"/>
      <c r="AI790" s="179"/>
      <c r="AJ790" s="179"/>
      <c r="AK790" s="179"/>
      <c r="AL790" s="179"/>
      <c r="AM790" s="179"/>
      <c r="AN790" s="179"/>
      <c r="AO790" s="179"/>
      <c r="AP790" s="179"/>
      <c r="AQ790" s="467"/>
      <c r="AR790" s="467"/>
      <c r="AS790" s="467"/>
    </row>
    <row r="791" spans="1:45" s="347" customFormat="1" x14ac:dyDescent="0.3">
      <c r="A791" s="438">
        <v>41820</v>
      </c>
      <c r="B791" s="932" t="s">
        <v>6329</v>
      </c>
      <c r="C791" s="933" t="s">
        <v>100</v>
      </c>
      <c r="D791" s="350">
        <v>2000</v>
      </c>
      <c r="E791" s="347" t="s">
        <v>1824</v>
      </c>
      <c r="F791" s="439">
        <v>43746</v>
      </c>
      <c r="G791" s="347" t="s">
        <v>950</v>
      </c>
      <c r="H791" s="352" t="s">
        <v>570</v>
      </c>
      <c r="I791" s="353" t="s">
        <v>669</v>
      </c>
      <c r="J791" s="354" t="s">
        <v>670</v>
      </c>
      <c r="K791" s="355">
        <v>-5</v>
      </c>
      <c r="L791" s="354" t="s">
        <v>6330</v>
      </c>
      <c r="M791" s="355">
        <v>-7</v>
      </c>
      <c r="N791" s="440" t="s">
        <v>42</v>
      </c>
      <c r="O791" s="441">
        <v>1.95</v>
      </c>
      <c r="P791" s="352" t="s">
        <v>1912</v>
      </c>
      <c r="Q791" s="354"/>
      <c r="R791" s="347">
        <v>11</v>
      </c>
      <c r="S791" s="184" t="s">
        <v>6357</v>
      </c>
      <c r="T791" s="138">
        <f t="shared" si="107"/>
        <v>6</v>
      </c>
      <c r="U791" s="139"/>
      <c r="V791" s="715">
        <f t="shared" si="104"/>
        <v>6</v>
      </c>
      <c r="W791" s="138"/>
      <c r="X791" s="138"/>
      <c r="Y791" s="141"/>
      <c r="Z791" s="226"/>
      <c r="AA791" s="179"/>
      <c r="AB791" s="179"/>
      <c r="AC791" s="179"/>
      <c r="AD791" s="179"/>
      <c r="AE791" s="179"/>
      <c r="AF791" s="179"/>
      <c r="AG791" s="179"/>
      <c r="AH791" s="179"/>
      <c r="AI791" s="179"/>
      <c r="AJ791" s="179"/>
      <c r="AK791" s="179"/>
      <c r="AL791" s="179"/>
      <c r="AM791" s="179"/>
      <c r="AN791" s="179"/>
      <c r="AO791" s="179"/>
      <c r="AP791" s="179"/>
      <c r="AQ791" s="467"/>
      <c r="AR791" s="467"/>
      <c r="AS791" s="467"/>
    </row>
    <row r="792" spans="1:45" s="347" customFormat="1" x14ac:dyDescent="0.3">
      <c r="A792" s="438">
        <v>41820</v>
      </c>
      <c r="B792" s="932" t="s">
        <v>6331</v>
      </c>
      <c r="C792" s="933" t="s">
        <v>100</v>
      </c>
      <c r="D792" s="350">
        <v>1500</v>
      </c>
      <c r="E792" s="347" t="s">
        <v>224</v>
      </c>
      <c r="F792" s="439">
        <v>44385</v>
      </c>
      <c r="G792" s="347" t="s">
        <v>950</v>
      </c>
      <c r="H792" s="352" t="s">
        <v>668</v>
      </c>
      <c r="I792" s="353" t="s">
        <v>3832</v>
      </c>
      <c r="J792" s="354" t="s">
        <v>131</v>
      </c>
      <c r="K792" s="355">
        <v>-15</v>
      </c>
      <c r="L792" s="354" t="s">
        <v>6332</v>
      </c>
      <c r="M792" s="355">
        <v>-6</v>
      </c>
      <c r="N792" s="440" t="s">
        <v>1942</v>
      </c>
      <c r="O792" s="441">
        <v>2.4</v>
      </c>
      <c r="P792" s="352" t="s">
        <v>2150</v>
      </c>
      <c r="Q792" s="354"/>
      <c r="R792" s="347">
        <v>8</v>
      </c>
      <c r="S792" s="184" t="s">
        <v>6358</v>
      </c>
      <c r="T792" s="138">
        <f t="shared" si="107"/>
        <v>6</v>
      </c>
      <c r="U792" s="139"/>
      <c r="V792" s="715">
        <f t="shared" si="104"/>
        <v>6</v>
      </c>
      <c r="W792" s="138"/>
      <c r="X792" s="138"/>
      <c r="Y792" s="141"/>
      <c r="Z792" s="226"/>
      <c r="AA792" s="179"/>
      <c r="AB792" s="179"/>
      <c r="AC792" s="179"/>
      <c r="AD792" s="179"/>
      <c r="AE792" s="179"/>
      <c r="AF792" s="179"/>
      <c r="AG792" s="179"/>
      <c r="AH792" s="179"/>
      <c r="AI792" s="179"/>
      <c r="AJ792" s="179"/>
      <c r="AK792" s="179"/>
      <c r="AL792" s="179"/>
      <c r="AM792" s="179"/>
      <c r="AN792" s="179"/>
      <c r="AO792" s="179"/>
      <c r="AP792" s="179"/>
      <c r="AQ792" s="467"/>
      <c r="AR792" s="467"/>
      <c r="AS792" s="467"/>
    </row>
    <row r="793" spans="1:45" s="347" customFormat="1" x14ac:dyDescent="0.3">
      <c r="A793" s="438">
        <v>41820</v>
      </c>
      <c r="B793" s="932" t="s">
        <v>6333</v>
      </c>
      <c r="C793" s="933" t="s">
        <v>100</v>
      </c>
      <c r="D793" s="350">
        <v>2000</v>
      </c>
      <c r="E793" s="347" t="s">
        <v>66</v>
      </c>
      <c r="F793" s="439">
        <v>45481</v>
      </c>
      <c r="G793" s="347" t="s">
        <v>950</v>
      </c>
      <c r="H793" s="352" t="s">
        <v>713</v>
      </c>
      <c r="I793" s="353" t="s">
        <v>626</v>
      </c>
      <c r="J793" s="354" t="s">
        <v>642</v>
      </c>
      <c r="K793" s="355">
        <v>-12.5</v>
      </c>
      <c r="L793" s="354" t="s">
        <v>5767</v>
      </c>
      <c r="M793" s="355">
        <v>-5</v>
      </c>
      <c r="N793" s="440" t="s">
        <v>6334</v>
      </c>
      <c r="O793" s="441">
        <v>2.5499999999999998</v>
      </c>
      <c r="P793" s="352" t="s">
        <v>2150</v>
      </c>
      <c r="Q793" s="354"/>
      <c r="R793" s="347">
        <v>8</v>
      </c>
      <c r="S793" s="184" t="s">
        <v>6359</v>
      </c>
      <c r="T793" s="138">
        <f t="shared" si="107"/>
        <v>6</v>
      </c>
      <c r="U793" s="139"/>
      <c r="V793" s="715">
        <f t="shared" si="104"/>
        <v>6</v>
      </c>
      <c r="W793" s="138"/>
      <c r="X793" s="138"/>
      <c r="Y793" s="141"/>
      <c r="Z793" s="226"/>
      <c r="AA793" s="179"/>
      <c r="AB793" s="179"/>
      <c r="AC793" s="179"/>
      <c r="AD793" s="179"/>
      <c r="AE793" s="179"/>
      <c r="AF793" s="179"/>
      <c r="AG793" s="179"/>
      <c r="AH793" s="179"/>
      <c r="AI793" s="179"/>
      <c r="AJ793" s="179"/>
      <c r="AK793" s="179"/>
      <c r="AL793" s="179"/>
      <c r="AM793" s="179"/>
      <c r="AN793" s="179"/>
      <c r="AO793" s="179"/>
      <c r="AP793" s="179"/>
      <c r="AQ793" s="467"/>
      <c r="AR793" s="467"/>
      <c r="AS793" s="467"/>
    </row>
    <row r="794" spans="1:45" s="347" customFormat="1" x14ac:dyDescent="0.3">
      <c r="A794" s="438">
        <v>41820</v>
      </c>
      <c r="B794" s="932" t="s">
        <v>6335</v>
      </c>
      <c r="C794" s="933" t="s">
        <v>100</v>
      </c>
      <c r="D794" s="350">
        <v>1750</v>
      </c>
      <c r="E794" s="347" t="s">
        <v>2331</v>
      </c>
      <c r="F794" s="439">
        <v>49133</v>
      </c>
      <c r="G794" s="347" t="s">
        <v>950</v>
      </c>
      <c r="H794" s="352" t="s">
        <v>573</v>
      </c>
      <c r="I794" s="353" t="s">
        <v>673</v>
      </c>
      <c r="J794" s="354" t="s">
        <v>293</v>
      </c>
      <c r="K794" s="355">
        <v>-10</v>
      </c>
      <c r="L794" s="354" t="s">
        <v>6336</v>
      </c>
      <c r="M794" s="355">
        <v>-9</v>
      </c>
      <c r="N794" s="440" t="s">
        <v>6337</v>
      </c>
      <c r="O794" s="441">
        <v>2.15</v>
      </c>
      <c r="P794" s="352" t="s">
        <v>1912</v>
      </c>
      <c r="Q794" s="354"/>
      <c r="R794" s="347">
        <v>11</v>
      </c>
      <c r="S794" s="184" t="s">
        <v>6360</v>
      </c>
      <c r="T794" s="138">
        <f t="shared" si="107"/>
        <v>6</v>
      </c>
      <c r="U794" s="139"/>
      <c r="V794" s="715">
        <f t="shared" si="104"/>
        <v>6</v>
      </c>
      <c r="W794" s="138"/>
      <c r="X794" s="138"/>
      <c r="Y794" s="141"/>
      <c r="Z794" s="226"/>
      <c r="AA794" s="179"/>
      <c r="AB794" s="179"/>
      <c r="AC794" s="179"/>
      <c r="AD794" s="179"/>
      <c r="AE794" s="179"/>
      <c r="AF794" s="179"/>
      <c r="AG794" s="179"/>
      <c r="AH794" s="179"/>
      <c r="AI794" s="179"/>
      <c r="AJ794" s="179"/>
      <c r="AK794" s="179"/>
      <c r="AL794" s="179"/>
      <c r="AM794" s="179"/>
      <c r="AN794" s="179"/>
      <c r="AO794" s="179"/>
      <c r="AP794" s="179"/>
      <c r="AQ794" s="467"/>
      <c r="AR794" s="467"/>
      <c r="AS794" s="467"/>
    </row>
    <row r="795" spans="1:45" s="347" customFormat="1" x14ac:dyDescent="0.3">
      <c r="A795" s="438">
        <v>41820</v>
      </c>
      <c r="B795" s="932" t="s">
        <v>6338</v>
      </c>
      <c r="C795" s="933" t="s">
        <v>100</v>
      </c>
      <c r="D795" s="350">
        <v>1000</v>
      </c>
      <c r="E795" s="347" t="s">
        <v>117</v>
      </c>
      <c r="F795" s="439">
        <v>52781</v>
      </c>
      <c r="G795" s="347" t="s">
        <v>950</v>
      </c>
      <c r="H795" s="352" t="s">
        <v>144</v>
      </c>
      <c r="I795" s="353" t="s">
        <v>946</v>
      </c>
      <c r="J795" s="354" t="s">
        <v>3627</v>
      </c>
      <c r="K795" s="355">
        <v>-10</v>
      </c>
      <c r="L795" s="354" t="s">
        <v>6339</v>
      </c>
      <c r="M795" s="355">
        <v>-8</v>
      </c>
      <c r="N795" s="440" t="s">
        <v>3821</v>
      </c>
      <c r="O795" s="441">
        <v>2.7</v>
      </c>
      <c r="P795" s="352" t="s">
        <v>1912</v>
      </c>
      <c r="Q795" s="354"/>
      <c r="R795" s="347">
        <v>11</v>
      </c>
      <c r="S795" s="184" t="s">
        <v>6361</v>
      </c>
      <c r="T795" s="138">
        <f t="shared" si="107"/>
        <v>6</v>
      </c>
      <c r="U795" s="139"/>
      <c r="V795" s="715">
        <f t="shared" si="104"/>
        <v>6</v>
      </c>
      <c r="W795" s="138"/>
      <c r="X795" s="138"/>
      <c r="Y795" s="141"/>
      <c r="Z795" s="226"/>
      <c r="AA795" s="179"/>
      <c r="AB795" s="179"/>
      <c r="AC795" s="179"/>
      <c r="AD795" s="179"/>
      <c r="AE795" s="179"/>
      <c r="AF795" s="179"/>
      <c r="AG795" s="179"/>
      <c r="AH795" s="179"/>
      <c r="AI795" s="179"/>
      <c r="AJ795" s="179"/>
      <c r="AK795" s="179"/>
      <c r="AL795" s="179"/>
      <c r="AM795" s="179"/>
      <c r="AN795" s="179"/>
      <c r="AO795" s="179"/>
      <c r="AP795" s="179"/>
      <c r="AQ795" s="467"/>
      <c r="AR795" s="467"/>
      <c r="AS795" s="467"/>
    </row>
    <row r="796" spans="1:45" s="347" customFormat="1" x14ac:dyDescent="0.3">
      <c r="A796" s="438">
        <v>41820</v>
      </c>
      <c r="B796" s="932" t="s">
        <v>6340</v>
      </c>
      <c r="C796" s="933" t="s">
        <v>276</v>
      </c>
      <c r="D796" s="350">
        <v>2250</v>
      </c>
      <c r="E796" s="347" t="s">
        <v>66</v>
      </c>
      <c r="F796" s="439">
        <v>45481</v>
      </c>
      <c r="G796" s="347" t="s">
        <v>6341</v>
      </c>
      <c r="H796" s="352" t="s">
        <v>282</v>
      </c>
      <c r="I796" s="353" t="s">
        <v>6342</v>
      </c>
      <c r="J796" s="354" t="s">
        <v>718</v>
      </c>
      <c r="K796" s="355">
        <v>-7.5</v>
      </c>
      <c r="L796" s="354" t="s">
        <v>6343</v>
      </c>
      <c r="M796" s="355">
        <v>-5</v>
      </c>
      <c r="N796" s="440" t="s">
        <v>1531</v>
      </c>
      <c r="O796" s="441">
        <v>2.44</v>
      </c>
      <c r="P796" s="352" t="s">
        <v>2097</v>
      </c>
      <c r="Q796" s="354"/>
      <c r="R796" s="347">
        <v>9</v>
      </c>
      <c r="S796" s="184" t="s">
        <v>6353</v>
      </c>
      <c r="T796" s="138">
        <f t="shared" si="107"/>
        <v>6</v>
      </c>
      <c r="U796" s="139"/>
      <c r="V796" s="715">
        <f t="shared" si="104"/>
        <v>6</v>
      </c>
      <c r="W796" s="138"/>
      <c r="X796" s="138"/>
      <c r="Y796" s="141"/>
      <c r="Z796" s="226"/>
      <c r="AA796" s="179"/>
      <c r="AB796" s="179"/>
      <c r="AC796" s="179"/>
      <c r="AD796" s="179"/>
      <c r="AE796" s="179"/>
      <c r="AF796" s="179"/>
      <c r="AG796" s="179"/>
      <c r="AH796" s="179"/>
      <c r="AI796" s="179"/>
      <c r="AJ796" s="179"/>
      <c r="AK796" s="179"/>
      <c r="AL796" s="179"/>
      <c r="AM796" s="179"/>
      <c r="AN796" s="179"/>
      <c r="AO796" s="179"/>
      <c r="AP796" s="179"/>
      <c r="AQ796" s="467"/>
      <c r="AR796" s="467"/>
      <c r="AS796" s="467"/>
    </row>
    <row r="797" spans="1:45" s="347" customFormat="1" x14ac:dyDescent="0.3">
      <c r="A797" s="438">
        <v>41820</v>
      </c>
      <c r="B797" s="932" t="s">
        <v>6344</v>
      </c>
      <c r="C797" s="933" t="s">
        <v>276</v>
      </c>
      <c r="D797" s="350">
        <v>1750</v>
      </c>
      <c r="E797" s="347" t="s">
        <v>117</v>
      </c>
      <c r="F797" s="439">
        <v>52786</v>
      </c>
      <c r="G797" s="347" t="s">
        <v>6341</v>
      </c>
      <c r="H797" s="352" t="s">
        <v>264</v>
      </c>
      <c r="I797" s="353" t="s">
        <v>5875</v>
      </c>
      <c r="J797" s="354" t="s">
        <v>27</v>
      </c>
      <c r="K797" s="355">
        <v>-7.5</v>
      </c>
      <c r="L797" s="354" t="s">
        <v>6345</v>
      </c>
      <c r="M797" s="355">
        <v>-5</v>
      </c>
      <c r="N797" s="440" t="s">
        <v>4297</v>
      </c>
      <c r="O797" s="441">
        <v>2.4300000000000002</v>
      </c>
      <c r="P797" s="352" t="s">
        <v>2097</v>
      </c>
      <c r="Q797" s="354"/>
      <c r="R797" s="347">
        <v>9</v>
      </c>
      <c r="S797" s="184" t="s">
        <v>6354</v>
      </c>
      <c r="T797" s="138">
        <f t="shared" si="107"/>
        <v>6</v>
      </c>
      <c r="U797" s="139"/>
      <c r="V797" s="715">
        <f t="shared" si="104"/>
        <v>6</v>
      </c>
      <c r="W797" s="138"/>
      <c r="X797" s="138"/>
      <c r="Y797" s="141"/>
      <c r="Z797" s="226"/>
      <c r="AA797" s="179"/>
      <c r="AB797" s="179"/>
      <c r="AC797" s="179"/>
      <c r="AD797" s="179"/>
      <c r="AE797" s="179"/>
      <c r="AF797" s="179"/>
      <c r="AG797" s="179"/>
      <c r="AH797" s="179"/>
      <c r="AI797" s="179"/>
      <c r="AJ797" s="179"/>
      <c r="AK797" s="179"/>
      <c r="AL797" s="179"/>
      <c r="AM797" s="179"/>
      <c r="AN797" s="179"/>
      <c r="AO797" s="179"/>
      <c r="AP797" s="179"/>
      <c r="AQ797" s="467"/>
      <c r="AR797" s="467"/>
      <c r="AS797" s="467"/>
    </row>
    <row r="798" spans="1:45" s="347" customFormat="1" x14ac:dyDescent="0.3">
      <c r="A798" s="438">
        <v>41820</v>
      </c>
      <c r="B798" s="932" t="s">
        <v>6346</v>
      </c>
      <c r="C798" s="933" t="s">
        <v>208</v>
      </c>
      <c r="D798" s="350">
        <v>500</v>
      </c>
      <c r="E798" s="347" t="s">
        <v>1824</v>
      </c>
      <c r="F798" s="439">
        <v>43753</v>
      </c>
      <c r="G798" s="347" t="s">
        <v>4461</v>
      </c>
      <c r="H798" s="352" t="s">
        <v>631</v>
      </c>
      <c r="I798" s="353" t="s">
        <v>952</v>
      </c>
      <c r="J798" s="354" t="s">
        <v>4051</v>
      </c>
      <c r="K798" s="355">
        <v>-15</v>
      </c>
      <c r="L798" s="354" t="s">
        <v>6347</v>
      </c>
      <c r="M798" s="355">
        <v>-1</v>
      </c>
      <c r="N798" s="440" t="s">
        <v>132</v>
      </c>
      <c r="O798" s="441">
        <v>2.6</v>
      </c>
      <c r="P798" s="352" t="s">
        <v>1937</v>
      </c>
      <c r="Q798" s="354"/>
      <c r="R798" s="347">
        <v>0</v>
      </c>
      <c r="S798" s="184" t="s">
        <v>6355</v>
      </c>
      <c r="T798" s="138">
        <f t="shared" si="107"/>
        <v>6</v>
      </c>
      <c r="U798" s="139"/>
      <c r="V798" s="715">
        <f t="shared" si="104"/>
        <v>6</v>
      </c>
      <c r="W798" s="138"/>
      <c r="X798" s="138"/>
      <c r="Y798" s="141"/>
      <c r="Z798" s="226"/>
      <c r="AA798" s="179"/>
      <c r="AB798" s="179"/>
      <c r="AC798" s="179"/>
      <c r="AD798" s="179"/>
      <c r="AE798" s="179"/>
      <c r="AF798" s="179"/>
      <c r="AG798" s="179"/>
      <c r="AH798" s="179"/>
      <c r="AI798" s="179"/>
      <c r="AJ798" s="179"/>
      <c r="AK798" s="179"/>
      <c r="AL798" s="179"/>
      <c r="AM798" s="179"/>
      <c r="AN798" s="179"/>
      <c r="AO798" s="179"/>
      <c r="AP798" s="179"/>
      <c r="AQ798" s="467"/>
      <c r="AR798" s="467"/>
      <c r="AS798" s="467"/>
    </row>
    <row r="799" spans="1:45" s="428" customFormat="1" x14ac:dyDescent="0.3">
      <c r="A799" s="427">
        <v>41820</v>
      </c>
      <c r="B799" s="935" t="s">
        <v>5631</v>
      </c>
      <c r="C799" s="936" t="s">
        <v>208</v>
      </c>
      <c r="D799" s="429">
        <v>250</v>
      </c>
      <c r="E799" s="428" t="s">
        <v>59</v>
      </c>
      <c r="F799" s="430">
        <v>45611</v>
      </c>
      <c r="G799" s="428" t="s">
        <v>4461</v>
      </c>
      <c r="H799" s="431" t="s">
        <v>205</v>
      </c>
      <c r="I799" s="432" t="s">
        <v>628</v>
      </c>
      <c r="J799" s="433" t="s">
        <v>3924</v>
      </c>
      <c r="K799" s="434">
        <v>-7.5</v>
      </c>
      <c r="L799" s="433" t="s">
        <v>6348</v>
      </c>
      <c r="M799" s="434">
        <v>-10</v>
      </c>
      <c r="N799" s="435" t="s">
        <v>4377</v>
      </c>
      <c r="O799" s="436">
        <v>3.2</v>
      </c>
      <c r="P799" s="431" t="s">
        <v>4286</v>
      </c>
      <c r="Q799" s="433"/>
      <c r="R799" s="428">
        <v>-2</v>
      </c>
      <c r="S799" s="185" t="s">
        <v>5679</v>
      </c>
      <c r="T799" s="170">
        <f t="shared" si="107"/>
        <v>6</v>
      </c>
      <c r="U799" s="171"/>
      <c r="V799" s="715">
        <f t="shared" si="104"/>
        <v>6</v>
      </c>
      <c r="W799" s="170"/>
      <c r="X799" s="170"/>
      <c r="Y799" s="169"/>
      <c r="Z799" s="437"/>
      <c r="AA799" s="215"/>
      <c r="AB799" s="215"/>
      <c r="AC799" s="215"/>
      <c r="AD799" s="215"/>
      <c r="AE799" s="215"/>
      <c r="AF799" s="215"/>
      <c r="AG799" s="215"/>
      <c r="AH799" s="215"/>
      <c r="AI799" s="215"/>
      <c r="AJ799" s="215"/>
      <c r="AK799" s="215"/>
      <c r="AL799" s="215"/>
      <c r="AM799" s="215"/>
      <c r="AN799" s="215"/>
      <c r="AO799" s="215"/>
      <c r="AP799" s="215"/>
      <c r="AQ799" s="470"/>
      <c r="AR799" s="470"/>
      <c r="AS799" s="470"/>
    </row>
    <row r="800" spans="1:45" s="347" customFormat="1" x14ac:dyDescent="0.3">
      <c r="A800" s="438">
        <v>41816</v>
      </c>
      <c r="B800" s="932" t="s">
        <v>6207</v>
      </c>
      <c r="C800" s="933" t="s">
        <v>403</v>
      </c>
      <c r="D800" s="350">
        <v>500</v>
      </c>
      <c r="E800" s="347" t="s">
        <v>12</v>
      </c>
      <c r="F800" s="439">
        <v>42916</v>
      </c>
      <c r="G800" s="347" t="s">
        <v>378</v>
      </c>
      <c r="H800" s="352" t="s">
        <v>1949</v>
      </c>
      <c r="I800" s="353" t="s">
        <v>4055</v>
      </c>
      <c r="J800" s="354" t="s">
        <v>940</v>
      </c>
      <c r="K800" s="355">
        <v>-15</v>
      </c>
      <c r="L800" s="354" t="s">
        <v>6208</v>
      </c>
      <c r="M800" s="355">
        <v>-2</v>
      </c>
      <c r="N800" s="440" t="s">
        <v>692</v>
      </c>
      <c r="O800" s="441">
        <v>3.4</v>
      </c>
      <c r="P800" s="352" t="s">
        <v>4894</v>
      </c>
      <c r="Q800" s="354"/>
      <c r="R800" s="347">
        <v>2.5</v>
      </c>
      <c r="S800" s="184" t="s">
        <v>6294</v>
      </c>
      <c r="T800" s="138">
        <f t="shared" ref="T800:T832" si="108">MONTH(A800)</f>
        <v>6</v>
      </c>
      <c r="U800" s="139"/>
      <c r="V800" s="715">
        <f t="shared" si="104"/>
        <v>6</v>
      </c>
      <c r="W800" s="138"/>
      <c r="X800" s="138"/>
      <c r="Y800" s="141"/>
      <c r="Z800" s="226"/>
      <c r="AA800" s="179"/>
      <c r="AB800" s="179"/>
      <c r="AC800" s="179"/>
      <c r="AD800" s="179"/>
      <c r="AE800" s="179"/>
      <c r="AF800" s="179"/>
      <c r="AG800" s="179"/>
      <c r="AH800" s="179"/>
      <c r="AI800" s="179"/>
      <c r="AJ800" s="179"/>
      <c r="AK800" s="179"/>
      <c r="AL800" s="179"/>
      <c r="AM800" s="179"/>
      <c r="AN800" s="179"/>
      <c r="AO800" s="179"/>
      <c r="AP800" s="179"/>
      <c r="AQ800" s="467"/>
      <c r="AR800" s="467"/>
      <c r="AS800" s="467"/>
    </row>
    <row r="801" spans="1:45" s="347" customFormat="1" x14ac:dyDescent="0.3">
      <c r="A801" s="438">
        <v>41816</v>
      </c>
      <c r="B801" s="932" t="s">
        <v>6209</v>
      </c>
      <c r="C801" s="933" t="s">
        <v>403</v>
      </c>
      <c r="D801" s="350">
        <v>500</v>
      </c>
      <c r="E801" s="347" t="s">
        <v>37</v>
      </c>
      <c r="F801" s="439">
        <v>43661</v>
      </c>
      <c r="G801" s="347" t="s">
        <v>378</v>
      </c>
      <c r="H801" s="352" t="s">
        <v>1432</v>
      </c>
      <c r="I801" s="353" t="s">
        <v>3747</v>
      </c>
      <c r="J801" s="354" t="s">
        <v>3241</v>
      </c>
      <c r="K801" s="355">
        <v>-15</v>
      </c>
      <c r="L801" s="354" t="s">
        <v>6210</v>
      </c>
      <c r="M801" s="355">
        <v>-4</v>
      </c>
      <c r="N801" s="440" t="s">
        <v>49</v>
      </c>
      <c r="O801" s="441">
        <v>5.2</v>
      </c>
      <c r="P801" s="352" t="s">
        <v>4894</v>
      </c>
      <c r="Q801" s="354"/>
      <c r="R801" s="347">
        <v>2.5</v>
      </c>
      <c r="S801" s="184" t="s">
        <v>6296</v>
      </c>
      <c r="T801" s="138">
        <f t="shared" si="108"/>
        <v>6</v>
      </c>
      <c r="U801" s="139"/>
      <c r="V801" s="715">
        <f t="shared" ref="V801:V864" si="109">T801</f>
        <v>6</v>
      </c>
      <c r="W801" s="138"/>
      <c r="X801" s="138"/>
      <c r="Y801" s="141"/>
      <c r="Z801" s="226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467"/>
      <c r="AR801" s="467"/>
      <c r="AS801" s="467"/>
    </row>
    <row r="802" spans="1:45" s="347" customFormat="1" x14ac:dyDescent="0.3">
      <c r="A802" s="438">
        <v>41816</v>
      </c>
      <c r="B802" s="932" t="s">
        <v>6211</v>
      </c>
      <c r="C802" s="933" t="s">
        <v>403</v>
      </c>
      <c r="D802" s="350">
        <v>500</v>
      </c>
      <c r="E802" s="347" t="s">
        <v>224</v>
      </c>
      <c r="F802" s="439">
        <v>44392</v>
      </c>
      <c r="G802" s="347" t="s">
        <v>378</v>
      </c>
      <c r="H802" s="352" t="s">
        <v>668</v>
      </c>
      <c r="I802" s="353" t="s">
        <v>669</v>
      </c>
      <c r="J802" s="354" t="s">
        <v>670</v>
      </c>
      <c r="K802" s="355">
        <v>-20</v>
      </c>
      <c r="L802" s="354" t="s">
        <v>6212</v>
      </c>
      <c r="M802" s="355">
        <v>-5</v>
      </c>
      <c r="N802" s="440" t="s">
        <v>3826</v>
      </c>
      <c r="O802" s="441">
        <v>5.6</v>
      </c>
      <c r="P802" s="352" t="s">
        <v>3841</v>
      </c>
      <c r="Q802" s="354"/>
      <c r="R802" s="347">
        <v>-5</v>
      </c>
      <c r="S802" s="184" t="s">
        <v>6295</v>
      </c>
      <c r="T802" s="138">
        <f t="shared" si="108"/>
        <v>6</v>
      </c>
      <c r="U802" s="139"/>
      <c r="V802" s="715">
        <f t="shared" si="109"/>
        <v>6</v>
      </c>
      <c r="W802" s="138"/>
      <c r="X802" s="138"/>
      <c r="Y802" s="141"/>
      <c r="Z802" s="226"/>
      <c r="AA802" s="179"/>
      <c r="AB802" s="179"/>
      <c r="AC802" s="179"/>
      <c r="AD802" s="179"/>
      <c r="AE802" s="179"/>
      <c r="AF802" s="179"/>
      <c r="AG802" s="179"/>
      <c r="AH802" s="179"/>
      <c r="AI802" s="179"/>
      <c r="AJ802" s="179"/>
      <c r="AK802" s="179"/>
      <c r="AL802" s="179"/>
      <c r="AM802" s="179"/>
      <c r="AN802" s="179"/>
      <c r="AO802" s="179"/>
      <c r="AP802" s="179"/>
      <c r="AQ802" s="467"/>
      <c r="AR802" s="467"/>
      <c r="AS802" s="467"/>
    </row>
    <row r="803" spans="1:45" s="347" customFormat="1" x14ac:dyDescent="0.3">
      <c r="A803" s="438">
        <v>41816</v>
      </c>
      <c r="B803" s="932" t="s">
        <v>6213</v>
      </c>
      <c r="C803" s="933" t="s">
        <v>403</v>
      </c>
      <c r="D803" s="350">
        <v>750</v>
      </c>
      <c r="E803" s="347" t="s">
        <v>66</v>
      </c>
      <c r="F803" s="439">
        <v>45488</v>
      </c>
      <c r="G803" s="347" t="s">
        <v>378</v>
      </c>
      <c r="H803" s="352" t="s">
        <v>573</v>
      </c>
      <c r="I803" s="353" t="s">
        <v>791</v>
      </c>
      <c r="J803" s="354" t="s">
        <v>221</v>
      </c>
      <c r="K803" s="355">
        <v>-20</v>
      </c>
      <c r="L803" s="354" t="s">
        <v>6214</v>
      </c>
      <c r="M803" s="355">
        <v>-5</v>
      </c>
      <c r="N803" s="440" t="s">
        <v>6215</v>
      </c>
      <c r="O803" s="441">
        <v>5.87</v>
      </c>
      <c r="P803" s="352" t="s">
        <v>1937</v>
      </c>
      <c r="Q803" s="354"/>
      <c r="R803" s="347">
        <v>0</v>
      </c>
      <c r="S803" s="184" t="s">
        <v>6297</v>
      </c>
      <c r="T803" s="138">
        <f t="shared" si="108"/>
        <v>6</v>
      </c>
      <c r="U803" s="139"/>
      <c r="V803" s="715">
        <f t="shared" si="109"/>
        <v>6</v>
      </c>
      <c r="W803" s="138"/>
      <c r="X803" s="138"/>
      <c r="Y803" s="141"/>
      <c r="Z803" s="226"/>
      <c r="AA803" s="179"/>
      <c r="AB803" s="179"/>
      <c r="AC803" s="179"/>
      <c r="AD803" s="179"/>
      <c r="AE803" s="179"/>
      <c r="AF803" s="179"/>
      <c r="AG803" s="179"/>
      <c r="AH803" s="179"/>
      <c r="AI803" s="179"/>
      <c r="AJ803" s="179"/>
      <c r="AK803" s="179"/>
      <c r="AL803" s="179"/>
      <c r="AM803" s="179"/>
      <c r="AN803" s="179"/>
      <c r="AO803" s="179"/>
      <c r="AP803" s="179"/>
      <c r="AQ803" s="467"/>
      <c r="AR803" s="467"/>
      <c r="AS803" s="467"/>
    </row>
    <row r="804" spans="1:45" s="347" customFormat="1" x14ac:dyDescent="0.3">
      <c r="A804" s="438">
        <v>41816</v>
      </c>
      <c r="B804" s="932" t="s">
        <v>6216</v>
      </c>
      <c r="C804" s="933" t="s">
        <v>403</v>
      </c>
      <c r="D804" s="350">
        <v>500</v>
      </c>
      <c r="E804" s="347" t="s">
        <v>2331</v>
      </c>
      <c r="F804" s="439">
        <v>49140</v>
      </c>
      <c r="G804" s="347" t="s">
        <v>378</v>
      </c>
      <c r="H804" s="352" t="s">
        <v>226</v>
      </c>
      <c r="I804" s="353" t="s">
        <v>626</v>
      </c>
      <c r="J804" s="354" t="s">
        <v>4115</v>
      </c>
      <c r="K804" s="355">
        <v>-25</v>
      </c>
      <c r="L804" s="354" t="s">
        <v>5784</v>
      </c>
      <c r="M804" s="355">
        <v>-9</v>
      </c>
      <c r="N804" s="440" t="s">
        <v>5126</v>
      </c>
      <c r="O804" s="441">
        <v>8.1999999999999993</v>
      </c>
      <c r="P804" s="352" t="s">
        <v>1937</v>
      </c>
      <c r="Q804" s="354"/>
      <c r="R804" s="347">
        <v>0</v>
      </c>
      <c r="S804" s="184" t="s">
        <v>6298</v>
      </c>
      <c r="T804" s="138">
        <f t="shared" si="108"/>
        <v>6</v>
      </c>
      <c r="U804" s="139"/>
      <c r="V804" s="715">
        <f t="shared" si="109"/>
        <v>6</v>
      </c>
      <c r="W804" s="138"/>
      <c r="X804" s="138"/>
      <c r="Y804" s="141"/>
      <c r="Z804" s="226"/>
      <c r="AA804" s="179"/>
      <c r="AB804" s="179"/>
      <c r="AC804" s="179"/>
      <c r="AD804" s="179"/>
      <c r="AE804" s="179"/>
      <c r="AF804" s="179"/>
      <c r="AG804" s="179"/>
      <c r="AH804" s="179"/>
      <c r="AI804" s="179"/>
      <c r="AJ804" s="179"/>
      <c r="AK804" s="179"/>
      <c r="AL804" s="179"/>
      <c r="AM804" s="179"/>
      <c r="AN804" s="179"/>
      <c r="AO804" s="179"/>
      <c r="AP804" s="179"/>
      <c r="AQ804" s="467"/>
      <c r="AR804" s="467"/>
      <c r="AS804" s="467"/>
    </row>
    <row r="805" spans="1:45" s="347" customFormat="1" x14ac:dyDescent="0.3">
      <c r="A805" s="438">
        <v>41816</v>
      </c>
      <c r="B805" s="932" t="s">
        <v>6217</v>
      </c>
      <c r="C805" s="933" t="s">
        <v>403</v>
      </c>
      <c r="D805" s="350">
        <v>1000</v>
      </c>
      <c r="E805" s="347" t="s">
        <v>117</v>
      </c>
      <c r="F805" s="439">
        <v>52793</v>
      </c>
      <c r="G805" s="347" t="s">
        <v>378</v>
      </c>
      <c r="H805" s="352" t="s">
        <v>225</v>
      </c>
      <c r="I805" s="353" t="s">
        <v>653</v>
      </c>
      <c r="J805" s="354" t="s">
        <v>146</v>
      </c>
      <c r="K805" s="355">
        <v>-20</v>
      </c>
      <c r="L805" s="354" t="s">
        <v>6218</v>
      </c>
      <c r="M805" s="355">
        <v>-2</v>
      </c>
      <c r="N805" s="440" t="s">
        <v>158</v>
      </c>
      <c r="O805" s="441">
        <v>4</v>
      </c>
      <c r="P805" s="352" t="s">
        <v>1937</v>
      </c>
      <c r="Q805" s="354"/>
      <c r="R805" s="347">
        <v>0</v>
      </c>
      <c r="S805" s="184" t="s">
        <v>6292</v>
      </c>
      <c r="T805" s="138">
        <f t="shared" si="108"/>
        <v>6</v>
      </c>
      <c r="U805" s="139"/>
      <c r="V805" s="715">
        <f t="shared" si="109"/>
        <v>6</v>
      </c>
      <c r="W805" s="138"/>
      <c r="X805" s="138"/>
      <c r="Y805" s="141"/>
      <c r="Z805" s="226"/>
      <c r="AA805" s="179"/>
      <c r="AB805" s="179"/>
      <c r="AC805" s="179"/>
      <c r="AD805" s="179"/>
      <c r="AE805" s="179"/>
      <c r="AF805" s="179"/>
      <c r="AG805" s="179"/>
      <c r="AH805" s="179"/>
      <c r="AI805" s="179"/>
      <c r="AJ805" s="179"/>
      <c r="AK805" s="179"/>
      <c r="AL805" s="179"/>
      <c r="AM805" s="179"/>
      <c r="AN805" s="179"/>
      <c r="AO805" s="179"/>
      <c r="AP805" s="179"/>
      <c r="AQ805" s="467"/>
      <c r="AR805" s="467"/>
      <c r="AS805" s="467"/>
    </row>
    <row r="806" spans="1:45" s="347" customFormat="1" x14ac:dyDescent="0.3">
      <c r="A806" s="438">
        <v>41816</v>
      </c>
      <c r="B806" s="932" t="s">
        <v>6219</v>
      </c>
      <c r="C806" s="933" t="s">
        <v>403</v>
      </c>
      <c r="D806" s="350">
        <v>750</v>
      </c>
      <c r="E806" s="347" t="s">
        <v>5422</v>
      </c>
      <c r="F806" s="439">
        <v>60098</v>
      </c>
      <c r="G806" s="347" t="s">
        <v>378</v>
      </c>
      <c r="H806" s="352" t="s">
        <v>95</v>
      </c>
      <c r="I806" s="353" t="s">
        <v>467</v>
      </c>
      <c r="J806" s="354" t="s">
        <v>5577</v>
      </c>
      <c r="K806" s="355">
        <v>-20</v>
      </c>
      <c r="L806" s="354" t="s">
        <v>6220</v>
      </c>
      <c r="M806" s="355">
        <v>-4</v>
      </c>
      <c r="N806" s="440" t="s">
        <v>98</v>
      </c>
      <c r="O806" s="441">
        <v>4.13</v>
      </c>
      <c r="P806" s="352" t="s">
        <v>1890</v>
      </c>
      <c r="Q806" s="354"/>
      <c r="R806" s="347">
        <v>5</v>
      </c>
      <c r="S806" s="184" t="s">
        <v>6293</v>
      </c>
      <c r="T806" s="138">
        <f t="shared" si="108"/>
        <v>6</v>
      </c>
      <c r="U806" s="139"/>
      <c r="V806" s="715">
        <f t="shared" si="109"/>
        <v>6</v>
      </c>
      <c r="W806" s="138"/>
      <c r="X806" s="138"/>
      <c r="Y806" s="141"/>
      <c r="Z806" s="226"/>
      <c r="AA806" s="179"/>
      <c r="AB806" s="179"/>
      <c r="AC806" s="179"/>
      <c r="AD806" s="179"/>
      <c r="AE806" s="179"/>
      <c r="AF806" s="179"/>
      <c r="AG806" s="179"/>
      <c r="AH806" s="179"/>
      <c r="AI806" s="179"/>
      <c r="AJ806" s="179"/>
      <c r="AK806" s="179"/>
      <c r="AL806" s="179"/>
      <c r="AM806" s="179"/>
      <c r="AN806" s="179"/>
      <c r="AO806" s="179"/>
      <c r="AP806" s="179"/>
      <c r="AQ806" s="467"/>
      <c r="AR806" s="467"/>
      <c r="AS806" s="467"/>
    </row>
    <row r="807" spans="1:45" s="347" customFormat="1" x14ac:dyDescent="0.3">
      <c r="A807" s="438">
        <v>41816</v>
      </c>
      <c r="B807" s="932" t="s">
        <v>5253</v>
      </c>
      <c r="C807" s="933" t="s">
        <v>2025</v>
      </c>
      <c r="D807" s="350">
        <v>350</v>
      </c>
      <c r="E807" s="347" t="s">
        <v>37</v>
      </c>
      <c r="F807" s="439">
        <v>43648</v>
      </c>
      <c r="G807" s="347" t="s">
        <v>6221</v>
      </c>
      <c r="H807" s="352" t="s">
        <v>2299</v>
      </c>
      <c r="I807" s="353" t="s">
        <v>6222</v>
      </c>
      <c r="J807" s="354" t="s">
        <v>6223</v>
      </c>
      <c r="K807" s="355">
        <v>-4.5</v>
      </c>
      <c r="L807" s="354" t="s">
        <v>6224</v>
      </c>
      <c r="M807" s="355">
        <v>-2</v>
      </c>
      <c r="N807" s="440" t="s">
        <v>504</v>
      </c>
      <c r="O807" s="441">
        <v>2</v>
      </c>
      <c r="P807" s="352" t="s">
        <v>1933</v>
      </c>
      <c r="Q807" s="354"/>
      <c r="R807" s="347">
        <v>7</v>
      </c>
      <c r="S807" s="184" t="s">
        <v>6290</v>
      </c>
      <c r="T807" s="138">
        <f t="shared" si="108"/>
        <v>6</v>
      </c>
      <c r="U807" s="139"/>
      <c r="V807" s="715">
        <f t="shared" si="109"/>
        <v>6</v>
      </c>
      <c r="W807" s="138"/>
      <c r="X807" s="138"/>
      <c r="Y807" s="141"/>
      <c r="Z807" s="226"/>
      <c r="AA807" s="179"/>
      <c r="AB807" s="179"/>
      <c r="AC807" s="179"/>
      <c r="AD807" s="179"/>
      <c r="AE807" s="179"/>
      <c r="AF807" s="179"/>
      <c r="AG807" s="179"/>
      <c r="AH807" s="179"/>
      <c r="AI807" s="179"/>
      <c r="AJ807" s="179"/>
      <c r="AK807" s="179"/>
      <c r="AL807" s="179"/>
      <c r="AM807" s="179"/>
      <c r="AN807" s="179"/>
      <c r="AO807" s="179"/>
      <c r="AP807" s="179"/>
      <c r="AQ807" s="467"/>
      <c r="AR807" s="467"/>
      <c r="AS807" s="467"/>
    </row>
    <row r="808" spans="1:45" s="347" customFormat="1" x14ac:dyDescent="0.3">
      <c r="A808" s="438">
        <v>41816</v>
      </c>
      <c r="B808" s="932" t="s">
        <v>6225</v>
      </c>
      <c r="C808" s="933" t="s">
        <v>2025</v>
      </c>
      <c r="D808" s="350">
        <v>1400</v>
      </c>
      <c r="E808" s="347" t="s">
        <v>37</v>
      </c>
      <c r="F808" s="439">
        <v>43648</v>
      </c>
      <c r="G808" s="347" t="s">
        <v>6221</v>
      </c>
      <c r="H808" s="352" t="s">
        <v>1252</v>
      </c>
      <c r="I808" s="353" t="s">
        <v>2897</v>
      </c>
      <c r="J808" s="354" t="s">
        <v>6226</v>
      </c>
      <c r="K808" s="355">
        <v>-4.5</v>
      </c>
      <c r="L808" s="354" t="s">
        <v>6227</v>
      </c>
      <c r="M808" s="355">
        <v>-1</v>
      </c>
      <c r="N808" s="440" t="s">
        <v>71</v>
      </c>
      <c r="O808" s="441">
        <v>1.43</v>
      </c>
      <c r="P808" s="352" t="s">
        <v>1933</v>
      </c>
      <c r="Q808" s="354"/>
      <c r="R808" s="347">
        <v>7</v>
      </c>
      <c r="S808" s="184" t="s">
        <v>6291</v>
      </c>
      <c r="T808" s="138">
        <f t="shared" si="108"/>
        <v>6</v>
      </c>
      <c r="U808" s="139"/>
      <c r="V808" s="715">
        <f t="shared" si="109"/>
        <v>6</v>
      </c>
      <c r="W808" s="138"/>
      <c r="X808" s="138"/>
      <c r="Y808" s="141"/>
      <c r="Z808" s="226"/>
      <c r="AA808" s="179"/>
      <c r="AB808" s="179"/>
      <c r="AC808" s="179"/>
      <c r="AD808" s="179"/>
      <c r="AE808" s="179"/>
      <c r="AF808" s="179"/>
      <c r="AG808" s="179"/>
      <c r="AH808" s="179"/>
      <c r="AI808" s="179"/>
      <c r="AJ808" s="179"/>
      <c r="AK808" s="179"/>
      <c r="AL808" s="179"/>
      <c r="AM808" s="179"/>
      <c r="AN808" s="179"/>
      <c r="AO808" s="179"/>
      <c r="AP808" s="179"/>
      <c r="AQ808" s="467"/>
      <c r="AR808" s="467"/>
      <c r="AS808" s="467"/>
    </row>
    <row r="809" spans="1:45" s="347" customFormat="1" x14ac:dyDescent="0.3">
      <c r="A809" s="438">
        <v>41816</v>
      </c>
      <c r="B809" s="932" t="s">
        <v>6228</v>
      </c>
      <c r="C809" s="933" t="s">
        <v>6229</v>
      </c>
      <c r="D809" s="350">
        <v>750</v>
      </c>
      <c r="E809" s="347" t="s">
        <v>37</v>
      </c>
      <c r="F809" s="439">
        <v>43649</v>
      </c>
      <c r="G809" s="347" t="s">
        <v>6230</v>
      </c>
      <c r="H809" s="352" t="s">
        <v>6231</v>
      </c>
      <c r="I809" s="353" t="s">
        <v>2760</v>
      </c>
      <c r="J809" s="354" t="s">
        <v>6232</v>
      </c>
      <c r="K809" s="355">
        <v>-31.25</v>
      </c>
      <c r="L809" s="354" t="s">
        <v>6233</v>
      </c>
      <c r="M809" s="355">
        <v>0</v>
      </c>
      <c r="N809" s="440" t="s">
        <v>6234</v>
      </c>
      <c r="O809" s="441">
        <v>5.0599999999999996</v>
      </c>
      <c r="P809" s="352" t="s">
        <v>3631</v>
      </c>
      <c r="Q809" s="354"/>
      <c r="S809" s="184" t="s">
        <v>6289</v>
      </c>
      <c r="T809" s="138">
        <f t="shared" si="108"/>
        <v>6</v>
      </c>
      <c r="U809" s="139"/>
      <c r="V809" s="715">
        <f t="shared" si="109"/>
        <v>6</v>
      </c>
      <c r="W809" s="138"/>
      <c r="X809" s="138"/>
      <c r="Y809" s="141"/>
      <c r="Z809" s="226"/>
      <c r="AA809" s="179"/>
      <c r="AB809" s="179"/>
      <c r="AC809" s="179"/>
      <c r="AD809" s="179"/>
      <c r="AE809" s="179"/>
      <c r="AF809" s="179"/>
      <c r="AG809" s="179"/>
      <c r="AH809" s="179"/>
      <c r="AI809" s="179"/>
      <c r="AJ809" s="179"/>
      <c r="AK809" s="179"/>
      <c r="AL809" s="179"/>
      <c r="AM809" s="179"/>
      <c r="AN809" s="179"/>
      <c r="AO809" s="179"/>
      <c r="AP809" s="179"/>
      <c r="AQ809" s="467"/>
      <c r="AR809" s="467"/>
      <c r="AS809" s="467"/>
    </row>
    <row r="810" spans="1:45" s="347" customFormat="1" x14ac:dyDescent="0.3">
      <c r="A810" s="438">
        <v>41815</v>
      </c>
      <c r="B810" s="932" t="s">
        <v>6235</v>
      </c>
      <c r="C810" s="933" t="s">
        <v>44</v>
      </c>
      <c r="D810" s="350">
        <v>500</v>
      </c>
      <c r="E810" s="347" t="s">
        <v>66</v>
      </c>
      <c r="F810" s="439">
        <v>45488</v>
      </c>
      <c r="G810" s="347" t="s">
        <v>6236</v>
      </c>
      <c r="H810" s="352" t="s">
        <v>178</v>
      </c>
      <c r="I810" s="353" t="s">
        <v>4437</v>
      </c>
      <c r="J810" s="354" t="s">
        <v>4960</v>
      </c>
      <c r="K810" s="355">
        <v>-35</v>
      </c>
      <c r="L810" s="354" t="s">
        <v>6237</v>
      </c>
      <c r="M810" s="355">
        <v>-10</v>
      </c>
      <c r="N810" s="440" t="s">
        <v>3830</v>
      </c>
      <c r="O810" s="441">
        <v>5.8</v>
      </c>
      <c r="P810" s="352" t="s">
        <v>3631</v>
      </c>
      <c r="Q810" s="354"/>
      <c r="S810" s="184" t="s">
        <v>6288</v>
      </c>
      <c r="T810" s="138">
        <f t="shared" si="108"/>
        <v>6</v>
      </c>
      <c r="U810" s="139"/>
      <c r="V810" s="715">
        <f t="shared" si="109"/>
        <v>6</v>
      </c>
      <c r="W810" s="138"/>
      <c r="X810" s="138"/>
      <c r="Y810" s="141"/>
      <c r="Z810" s="226"/>
      <c r="AA810" s="179"/>
      <c r="AB810" s="179"/>
      <c r="AC810" s="179"/>
      <c r="AD810" s="179"/>
      <c r="AE810" s="179"/>
      <c r="AF810" s="179"/>
      <c r="AG810" s="179"/>
      <c r="AH810" s="179"/>
      <c r="AI810" s="179"/>
      <c r="AJ810" s="179"/>
      <c r="AK810" s="179"/>
      <c r="AL810" s="179"/>
      <c r="AM810" s="179"/>
      <c r="AN810" s="179"/>
      <c r="AO810" s="179"/>
      <c r="AP810" s="179"/>
      <c r="AQ810" s="467"/>
      <c r="AR810" s="467"/>
      <c r="AS810" s="467"/>
    </row>
    <row r="811" spans="1:45" s="347" customFormat="1" x14ac:dyDescent="0.3">
      <c r="A811" s="438">
        <v>41815</v>
      </c>
      <c r="B811" s="932" t="s">
        <v>6238</v>
      </c>
      <c r="C811" s="933" t="s">
        <v>127</v>
      </c>
      <c r="D811" s="350">
        <v>250</v>
      </c>
      <c r="E811" s="347" t="s">
        <v>506</v>
      </c>
      <c r="F811" s="439">
        <v>52793</v>
      </c>
      <c r="G811" s="347" t="s">
        <v>6239</v>
      </c>
      <c r="H811" s="352" t="s">
        <v>1951</v>
      </c>
      <c r="I811" s="353" t="s">
        <v>673</v>
      </c>
      <c r="J811" s="354" t="s">
        <v>293</v>
      </c>
      <c r="K811" s="355">
        <v>-17.5</v>
      </c>
      <c r="L811" s="354" t="s">
        <v>6240</v>
      </c>
      <c r="M811" s="355">
        <v>0</v>
      </c>
      <c r="N811" s="440" t="s">
        <v>3700</v>
      </c>
      <c r="O811" s="441">
        <v>4.4000000000000004</v>
      </c>
      <c r="P811" s="352" t="s">
        <v>4480</v>
      </c>
      <c r="Q811" s="354"/>
      <c r="R811" s="347">
        <v>-2.5</v>
      </c>
      <c r="S811" s="184" t="s">
        <v>6287</v>
      </c>
      <c r="T811" s="138">
        <f t="shared" si="108"/>
        <v>6</v>
      </c>
      <c r="U811" s="139"/>
      <c r="V811" s="715">
        <f t="shared" si="109"/>
        <v>6</v>
      </c>
      <c r="W811" s="138"/>
      <c r="X811" s="138"/>
      <c r="Y811" s="141"/>
      <c r="Z811" s="226"/>
      <c r="AA811" s="179"/>
      <c r="AB811" s="179"/>
      <c r="AC811" s="179"/>
      <c r="AD811" s="179"/>
      <c r="AE811" s="179"/>
      <c r="AF811" s="179"/>
      <c r="AG811" s="179"/>
      <c r="AH811" s="179"/>
      <c r="AI811" s="179"/>
      <c r="AJ811" s="179"/>
      <c r="AK811" s="179"/>
      <c r="AL811" s="179"/>
      <c r="AM811" s="179"/>
      <c r="AN811" s="179"/>
      <c r="AO811" s="179"/>
      <c r="AP811" s="179"/>
      <c r="AQ811" s="467"/>
      <c r="AR811" s="467"/>
      <c r="AS811" s="467"/>
    </row>
    <row r="812" spans="1:45" s="347" customFormat="1" x14ac:dyDescent="0.3">
      <c r="A812" s="438">
        <v>41814</v>
      </c>
      <c r="B812" s="932" t="s">
        <v>4469</v>
      </c>
      <c r="C812" s="933" t="s">
        <v>1359</v>
      </c>
      <c r="D812" s="350">
        <v>850</v>
      </c>
      <c r="E812" s="347" t="s">
        <v>12</v>
      </c>
      <c r="F812" s="439">
        <v>42916</v>
      </c>
      <c r="G812" s="347" t="s">
        <v>6241</v>
      </c>
      <c r="H812" s="352" t="s">
        <v>2299</v>
      </c>
      <c r="I812" s="353" t="s">
        <v>6242</v>
      </c>
      <c r="J812" s="354" t="s">
        <v>2757</v>
      </c>
      <c r="K812" s="355">
        <v>-7.5</v>
      </c>
      <c r="L812" s="354" t="s">
        <v>6243</v>
      </c>
      <c r="M812" s="355">
        <v>-1</v>
      </c>
      <c r="N812" s="440" t="s">
        <v>423</v>
      </c>
      <c r="O812" s="441">
        <v>1.1759999999999999</v>
      </c>
      <c r="P812" s="352"/>
      <c r="Q812" s="354" t="s">
        <v>2042</v>
      </c>
      <c r="R812" s="347">
        <v>6</v>
      </c>
      <c r="S812" s="184" t="s">
        <v>6284</v>
      </c>
      <c r="T812" s="138">
        <f t="shared" si="108"/>
        <v>6</v>
      </c>
      <c r="U812" s="139"/>
      <c r="V812" s="715">
        <f t="shared" si="109"/>
        <v>6</v>
      </c>
      <c r="W812" s="138"/>
      <c r="X812" s="138"/>
      <c r="Y812" s="141"/>
      <c r="Z812" s="226"/>
      <c r="AA812" s="179"/>
      <c r="AB812" s="179"/>
      <c r="AC812" s="179"/>
      <c r="AD812" s="179"/>
      <c r="AE812" s="179"/>
      <c r="AF812" s="179"/>
      <c r="AG812" s="179"/>
      <c r="AH812" s="179"/>
      <c r="AI812" s="179"/>
      <c r="AJ812" s="179"/>
      <c r="AK812" s="179"/>
      <c r="AL812" s="179"/>
      <c r="AM812" s="179"/>
      <c r="AN812" s="179"/>
      <c r="AO812" s="179"/>
      <c r="AP812" s="179"/>
      <c r="AQ812" s="467"/>
      <c r="AR812" s="467"/>
      <c r="AS812" s="467"/>
    </row>
    <row r="813" spans="1:45" s="347" customFormat="1" x14ac:dyDescent="0.3">
      <c r="A813" s="438">
        <v>41814</v>
      </c>
      <c r="B813" s="932" t="s">
        <v>6244</v>
      </c>
      <c r="C813" s="933" t="s">
        <v>1359</v>
      </c>
      <c r="D813" s="350">
        <v>500</v>
      </c>
      <c r="E813" s="347" t="s">
        <v>12</v>
      </c>
      <c r="F813" s="439">
        <v>42916</v>
      </c>
      <c r="G813" s="347" t="s">
        <v>6241</v>
      </c>
      <c r="H813" s="352" t="s">
        <v>6245</v>
      </c>
      <c r="I813" s="353" t="s">
        <v>6246</v>
      </c>
      <c r="J813" s="354" t="s">
        <v>4107</v>
      </c>
      <c r="K813" s="355">
        <v>-7.5</v>
      </c>
      <c r="L813" s="354" t="s">
        <v>6247</v>
      </c>
      <c r="M813" s="355">
        <v>-1</v>
      </c>
      <c r="N813" s="440" t="s">
        <v>2576</v>
      </c>
      <c r="O813" s="441">
        <v>1.7</v>
      </c>
      <c r="P813" s="352"/>
      <c r="Q813" s="354" t="s">
        <v>2042</v>
      </c>
      <c r="R813" s="347">
        <v>6</v>
      </c>
      <c r="S813" s="184" t="s">
        <v>6285</v>
      </c>
      <c r="T813" s="138">
        <f t="shared" si="108"/>
        <v>6</v>
      </c>
      <c r="U813" s="139"/>
      <c r="V813" s="715">
        <f t="shared" si="109"/>
        <v>6</v>
      </c>
      <c r="W813" s="138"/>
      <c r="X813" s="138"/>
      <c r="Y813" s="141"/>
      <c r="Z813" s="226"/>
      <c r="AA813" s="179"/>
      <c r="AB813" s="179"/>
      <c r="AC813" s="179"/>
      <c r="AD813" s="179"/>
      <c r="AE813" s="179"/>
      <c r="AF813" s="179"/>
      <c r="AG813" s="179"/>
      <c r="AH813" s="179"/>
      <c r="AI813" s="179"/>
      <c r="AJ813" s="179"/>
      <c r="AK813" s="179"/>
      <c r="AL813" s="179"/>
      <c r="AM813" s="179"/>
      <c r="AN813" s="179"/>
      <c r="AO813" s="179"/>
      <c r="AP813" s="179"/>
      <c r="AQ813" s="467"/>
      <c r="AR813" s="467"/>
      <c r="AS813" s="467"/>
    </row>
    <row r="814" spans="1:45" s="347" customFormat="1" x14ac:dyDescent="0.3">
      <c r="A814" s="438">
        <v>41814</v>
      </c>
      <c r="B814" s="932" t="s">
        <v>6248</v>
      </c>
      <c r="C814" s="933" t="s">
        <v>1359</v>
      </c>
      <c r="D814" s="350">
        <v>750</v>
      </c>
      <c r="E814" s="347" t="s">
        <v>37</v>
      </c>
      <c r="F814" s="439">
        <v>43647</v>
      </c>
      <c r="G814" s="347" t="s">
        <v>6241</v>
      </c>
      <c r="H814" s="352" t="s">
        <v>6249</v>
      </c>
      <c r="I814" s="353" t="s">
        <v>6250</v>
      </c>
      <c r="J814" s="354" t="s">
        <v>6251</v>
      </c>
      <c r="K814" s="355">
        <v>-7.5</v>
      </c>
      <c r="L814" s="354" t="s">
        <v>6252</v>
      </c>
      <c r="M814" s="355">
        <v>0</v>
      </c>
      <c r="N814" s="440" t="s">
        <v>192</v>
      </c>
      <c r="O814" s="441">
        <v>2.13</v>
      </c>
      <c r="P814" s="352"/>
      <c r="Q814" s="354" t="s">
        <v>2042</v>
      </c>
      <c r="R814" s="347">
        <v>6</v>
      </c>
      <c r="S814" s="184" t="s">
        <v>6286</v>
      </c>
      <c r="T814" s="138">
        <f t="shared" si="108"/>
        <v>6</v>
      </c>
      <c r="U814" s="139"/>
      <c r="V814" s="715">
        <f t="shared" si="109"/>
        <v>6</v>
      </c>
      <c r="W814" s="138"/>
      <c r="X814" s="138"/>
      <c r="Y814" s="141"/>
      <c r="Z814" s="226"/>
      <c r="AA814" s="179"/>
      <c r="AB814" s="179"/>
      <c r="AC814" s="179"/>
      <c r="AD814" s="179"/>
      <c r="AE814" s="179"/>
      <c r="AF814" s="179"/>
      <c r="AG814" s="179"/>
      <c r="AH814" s="179"/>
      <c r="AI814" s="179"/>
      <c r="AJ814" s="179"/>
      <c r="AK814" s="179"/>
      <c r="AL814" s="179"/>
      <c r="AM814" s="179"/>
      <c r="AN814" s="179"/>
      <c r="AO814" s="179"/>
      <c r="AP814" s="179"/>
      <c r="AQ814" s="467"/>
      <c r="AR814" s="467"/>
      <c r="AS814" s="467"/>
    </row>
    <row r="815" spans="1:45" s="347" customFormat="1" x14ac:dyDescent="0.3">
      <c r="A815" s="438">
        <v>41814</v>
      </c>
      <c r="B815" s="932" t="s">
        <v>6253</v>
      </c>
      <c r="C815" s="933" t="s">
        <v>3709</v>
      </c>
      <c r="D815" s="350">
        <v>800</v>
      </c>
      <c r="E815" s="347" t="s">
        <v>66</v>
      </c>
      <c r="F815" s="439">
        <v>45470</v>
      </c>
      <c r="G815" s="347" t="s">
        <v>6254</v>
      </c>
      <c r="H815" s="352" t="s">
        <v>95</v>
      </c>
      <c r="I815" s="353" t="s">
        <v>4257</v>
      </c>
      <c r="J815" s="354" t="s">
        <v>718</v>
      </c>
      <c r="K815" s="355">
        <v>-25</v>
      </c>
      <c r="L815" s="354" t="s">
        <v>6255</v>
      </c>
      <c r="M815" s="355">
        <v>3</v>
      </c>
      <c r="N815" s="440" t="s">
        <v>1531</v>
      </c>
      <c r="O815" s="441">
        <v>6.875</v>
      </c>
      <c r="P815" s="352" t="s">
        <v>3776</v>
      </c>
      <c r="Q815" s="354"/>
      <c r="R815" s="347">
        <v>-10</v>
      </c>
      <c r="S815" s="184" t="s">
        <v>6282</v>
      </c>
      <c r="T815" s="138">
        <f t="shared" si="108"/>
        <v>6</v>
      </c>
      <c r="U815" s="139"/>
      <c r="V815" s="715">
        <f t="shared" si="109"/>
        <v>6</v>
      </c>
      <c r="W815" s="138"/>
      <c r="X815" s="138"/>
      <c r="Y815" s="141"/>
      <c r="Z815" s="226"/>
      <c r="AA815" s="179"/>
      <c r="AB815" s="179"/>
      <c r="AC815" s="179"/>
      <c r="AD815" s="179"/>
      <c r="AE815" s="179"/>
      <c r="AF815" s="179"/>
      <c r="AG815" s="179"/>
      <c r="AH815" s="179"/>
      <c r="AI815" s="179"/>
      <c r="AJ815" s="179"/>
      <c r="AK815" s="179"/>
      <c r="AL815" s="179"/>
      <c r="AM815" s="179"/>
      <c r="AN815" s="179"/>
      <c r="AO815" s="179"/>
      <c r="AP815" s="179"/>
      <c r="AQ815" s="467"/>
      <c r="AR815" s="467"/>
      <c r="AS815" s="467"/>
    </row>
    <row r="816" spans="1:45" s="347" customFormat="1" x14ac:dyDescent="0.3">
      <c r="A816" s="438">
        <v>41814</v>
      </c>
      <c r="B816" s="932" t="s">
        <v>6256</v>
      </c>
      <c r="C816" s="933" t="s">
        <v>3709</v>
      </c>
      <c r="D816" s="350">
        <v>500</v>
      </c>
      <c r="E816" s="347" t="s">
        <v>117</v>
      </c>
      <c r="F816" s="439">
        <v>52775</v>
      </c>
      <c r="G816" s="347" t="s">
        <v>6254</v>
      </c>
      <c r="H816" s="352" t="s">
        <v>6257</v>
      </c>
      <c r="I816" s="353" t="s">
        <v>4169</v>
      </c>
      <c r="J816" s="354" t="s">
        <v>665</v>
      </c>
      <c r="K816" s="355">
        <v>-25</v>
      </c>
      <c r="L816" s="354" t="s">
        <v>6258</v>
      </c>
      <c r="M816" s="355">
        <v>7</v>
      </c>
      <c r="N816" s="440" t="s">
        <v>3661</v>
      </c>
      <c r="O816" s="441">
        <v>6</v>
      </c>
      <c r="P816" s="352" t="s">
        <v>3776</v>
      </c>
      <c r="Q816" s="354"/>
      <c r="R816" s="347">
        <v>-10</v>
      </c>
      <c r="S816" s="184" t="s">
        <v>6283</v>
      </c>
      <c r="T816" s="138">
        <f t="shared" si="108"/>
        <v>6</v>
      </c>
      <c r="U816" s="139"/>
      <c r="V816" s="715">
        <f t="shared" si="109"/>
        <v>6</v>
      </c>
      <c r="W816" s="138"/>
      <c r="X816" s="138"/>
      <c r="Y816" s="141"/>
      <c r="Z816" s="226"/>
      <c r="AA816" s="179"/>
      <c r="AB816" s="179"/>
      <c r="AC816" s="179"/>
      <c r="AD816" s="179"/>
      <c r="AE816" s="179"/>
      <c r="AF816" s="179"/>
      <c r="AG816" s="179"/>
      <c r="AH816" s="179"/>
      <c r="AI816" s="179"/>
      <c r="AJ816" s="179"/>
      <c r="AK816" s="179"/>
      <c r="AL816" s="179"/>
      <c r="AM816" s="179"/>
      <c r="AN816" s="179"/>
      <c r="AO816" s="179"/>
      <c r="AP816" s="179"/>
      <c r="AQ816" s="467"/>
      <c r="AR816" s="467"/>
      <c r="AS816" s="467"/>
    </row>
    <row r="817" spans="1:45" s="347" customFormat="1" x14ac:dyDescent="0.3">
      <c r="A817" s="438">
        <v>41814</v>
      </c>
      <c r="B817" s="932" t="s">
        <v>4954</v>
      </c>
      <c r="C817" s="933" t="s">
        <v>73</v>
      </c>
      <c r="D817" s="350">
        <v>800</v>
      </c>
      <c r="E817" s="347" t="s">
        <v>164</v>
      </c>
      <c r="F817" s="439">
        <v>42544</v>
      </c>
      <c r="G817" s="347" t="s">
        <v>6259</v>
      </c>
      <c r="H817" s="352" t="s">
        <v>6260</v>
      </c>
      <c r="I817" s="353" t="s">
        <v>6261</v>
      </c>
      <c r="J817" s="354" t="s">
        <v>6262</v>
      </c>
      <c r="K817" s="355">
        <v>-4.5</v>
      </c>
      <c r="L817" s="354" t="s">
        <v>6263</v>
      </c>
      <c r="M817" s="355">
        <v>0</v>
      </c>
      <c r="N817" s="440" t="s">
        <v>3756</v>
      </c>
      <c r="O817" s="441">
        <v>1.125</v>
      </c>
      <c r="P817" s="352" t="s">
        <v>1937</v>
      </c>
      <c r="Q817" s="354"/>
      <c r="R817" s="347">
        <v>0</v>
      </c>
      <c r="S817" s="184" t="s">
        <v>6281</v>
      </c>
      <c r="T817" s="138">
        <f t="shared" si="108"/>
        <v>6</v>
      </c>
      <c r="U817" s="139"/>
      <c r="V817" s="715">
        <f t="shared" si="109"/>
        <v>6</v>
      </c>
      <c r="W817" s="138"/>
      <c r="X817" s="138"/>
      <c r="Y817" s="141"/>
      <c r="Z817" s="226"/>
      <c r="AA817" s="179"/>
      <c r="AB817" s="179"/>
      <c r="AC817" s="179"/>
      <c r="AD817" s="179"/>
      <c r="AE817" s="179"/>
      <c r="AF817" s="179"/>
      <c r="AG817" s="179"/>
      <c r="AH817" s="179"/>
      <c r="AI817" s="179"/>
      <c r="AJ817" s="179"/>
      <c r="AK817" s="179"/>
      <c r="AL817" s="179"/>
      <c r="AM817" s="179"/>
      <c r="AN817" s="179"/>
      <c r="AO817" s="179"/>
      <c r="AP817" s="179"/>
      <c r="AQ817" s="467"/>
      <c r="AR817" s="467"/>
      <c r="AS817" s="467"/>
    </row>
    <row r="818" spans="1:45" s="347" customFormat="1" x14ac:dyDescent="0.3">
      <c r="A818" s="438">
        <v>41814</v>
      </c>
      <c r="B818" s="932" t="s">
        <v>6264</v>
      </c>
      <c r="C818" s="933" t="s">
        <v>218</v>
      </c>
      <c r="D818" s="350">
        <v>750</v>
      </c>
      <c r="E818" s="347" t="s">
        <v>261</v>
      </c>
      <c r="F818" s="439">
        <v>45672</v>
      </c>
      <c r="G818" s="347" t="s">
        <v>6265</v>
      </c>
      <c r="H818" s="352" t="s">
        <v>466</v>
      </c>
      <c r="I818" s="353" t="s">
        <v>4930</v>
      </c>
      <c r="J818" s="354" t="s">
        <v>718</v>
      </c>
      <c r="K818" s="355">
        <v>-15</v>
      </c>
      <c r="L818" s="354" t="s">
        <v>6266</v>
      </c>
      <c r="M818" s="355">
        <v>1</v>
      </c>
      <c r="N818" s="440" t="s">
        <v>1196</v>
      </c>
      <c r="O818" s="441">
        <v>3.2</v>
      </c>
      <c r="P818" s="352" t="s">
        <v>2288</v>
      </c>
      <c r="Q818" s="354"/>
      <c r="R818" s="347">
        <v>-2</v>
      </c>
      <c r="S818" s="184" t="s">
        <v>6280</v>
      </c>
      <c r="T818" s="138">
        <f t="shared" si="108"/>
        <v>6</v>
      </c>
      <c r="U818" s="139"/>
      <c r="V818" s="715">
        <f t="shared" si="109"/>
        <v>6</v>
      </c>
      <c r="W818" s="138"/>
      <c r="X818" s="138"/>
      <c r="Y818" s="141"/>
      <c r="Z818" s="226"/>
      <c r="AA818" s="179"/>
      <c r="AB818" s="179"/>
      <c r="AC818" s="179"/>
      <c r="AD818" s="179"/>
      <c r="AE818" s="179"/>
      <c r="AF818" s="179"/>
      <c r="AG818" s="179"/>
      <c r="AH818" s="179"/>
      <c r="AI818" s="179"/>
      <c r="AJ818" s="179"/>
      <c r="AK818" s="179"/>
      <c r="AL818" s="179"/>
      <c r="AM818" s="179"/>
      <c r="AN818" s="179"/>
      <c r="AO818" s="179"/>
      <c r="AP818" s="179"/>
      <c r="AQ818" s="467"/>
      <c r="AR818" s="467"/>
      <c r="AS818" s="467"/>
    </row>
    <row r="819" spans="1:45" s="347" customFormat="1" x14ac:dyDescent="0.3">
      <c r="A819" s="438">
        <v>41814</v>
      </c>
      <c r="B819" s="932" t="s">
        <v>6267</v>
      </c>
      <c r="C819" s="933" t="s">
        <v>218</v>
      </c>
      <c r="D819" s="350">
        <v>500</v>
      </c>
      <c r="E819" s="347" t="s">
        <v>2749</v>
      </c>
      <c r="F819" s="439">
        <v>52977</v>
      </c>
      <c r="G819" s="347" t="s">
        <v>6265</v>
      </c>
      <c r="H819" s="352" t="s">
        <v>6268</v>
      </c>
      <c r="I819" s="353" t="s">
        <v>6269</v>
      </c>
      <c r="J819" s="354" t="s">
        <v>265</v>
      </c>
      <c r="K819" s="355">
        <v>-15</v>
      </c>
      <c r="L819" s="354" t="s">
        <v>6270</v>
      </c>
      <c r="M819" s="355">
        <v>7</v>
      </c>
      <c r="N819" s="440" t="s">
        <v>79</v>
      </c>
      <c r="O819" s="441">
        <v>2.5</v>
      </c>
      <c r="P819" s="352" t="s">
        <v>6271</v>
      </c>
      <c r="Q819" s="354"/>
      <c r="R819" s="347">
        <v>1</v>
      </c>
      <c r="S819" s="184" t="s">
        <v>6280</v>
      </c>
      <c r="T819" s="138">
        <f t="shared" si="108"/>
        <v>6</v>
      </c>
      <c r="U819" s="139"/>
      <c r="V819" s="715">
        <f t="shared" si="109"/>
        <v>6</v>
      </c>
      <c r="W819" s="138"/>
      <c r="X819" s="138"/>
      <c r="Y819" s="141"/>
      <c r="Z819" s="226"/>
      <c r="AA819" s="179"/>
      <c r="AB819" s="179"/>
      <c r="AC819" s="179"/>
      <c r="AD819" s="179"/>
      <c r="AE819" s="179"/>
      <c r="AF819" s="179"/>
      <c r="AG819" s="179"/>
      <c r="AH819" s="179"/>
      <c r="AI819" s="179"/>
      <c r="AJ819" s="179"/>
      <c r="AK819" s="179"/>
      <c r="AL819" s="179"/>
      <c r="AM819" s="179"/>
      <c r="AN819" s="179"/>
      <c r="AO819" s="179"/>
      <c r="AP819" s="179"/>
      <c r="AQ819" s="467"/>
      <c r="AR819" s="467"/>
      <c r="AS819" s="467"/>
    </row>
    <row r="820" spans="1:45" s="347" customFormat="1" x14ac:dyDescent="0.3">
      <c r="A820" s="438">
        <v>41814</v>
      </c>
      <c r="B820" s="932" t="s">
        <v>6272</v>
      </c>
      <c r="C820" s="933" t="s">
        <v>949</v>
      </c>
      <c r="D820" s="350">
        <v>110</v>
      </c>
      <c r="E820" s="347" t="s">
        <v>261</v>
      </c>
      <c r="F820" s="439">
        <v>45748</v>
      </c>
      <c r="G820" s="347" t="s">
        <v>6273</v>
      </c>
      <c r="H820" s="352" t="s">
        <v>160</v>
      </c>
      <c r="I820" s="353"/>
      <c r="J820" s="354" t="s">
        <v>91</v>
      </c>
      <c r="K820" s="355">
        <v>7.5</v>
      </c>
      <c r="L820" s="354" t="s">
        <v>6274</v>
      </c>
      <c r="M820" s="355">
        <v>-5</v>
      </c>
      <c r="N820" s="440" t="s">
        <v>6275</v>
      </c>
      <c r="O820" s="441">
        <v>1.36</v>
      </c>
      <c r="P820" s="352" t="s">
        <v>2097</v>
      </c>
      <c r="Q820" s="354"/>
      <c r="R820" s="347">
        <v>9</v>
      </c>
      <c r="S820" s="184" t="s">
        <v>6279</v>
      </c>
      <c r="T820" s="138">
        <f t="shared" si="108"/>
        <v>6</v>
      </c>
      <c r="U820" s="139"/>
      <c r="V820" s="715">
        <f t="shared" si="109"/>
        <v>6</v>
      </c>
      <c r="W820" s="138"/>
      <c r="X820" s="138"/>
      <c r="Y820" s="141"/>
      <c r="Z820" s="226"/>
      <c r="AA820" s="179"/>
      <c r="AB820" s="179"/>
      <c r="AC820" s="179"/>
      <c r="AD820" s="179"/>
      <c r="AE820" s="179"/>
      <c r="AF820" s="179"/>
      <c r="AG820" s="179"/>
      <c r="AH820" s="179"/>
      <c r="AI820" s="179"/>
      <c r="AJ820" s="179"/>
      <c r="AK820" s="179"/>
      <c r="AL820" s="179"/>
      <c r="AM820" s="179"/>
      <c r="AN820" s="179"/>
      <c r="AO820" s="179"/>
      <c r="AP820" s="179"/>
      <c r="AQ820" s="467"/>
      <c r="AR820" s="467"/>
      <c r="AS820" s="467"/>
    </row>
    <row r="821" spans="1:45" s="347" customFormat="1" x14ac:dyDescent="0.3">
      <c r="A821" s="438">
        <v>41814</v>
      </c>
      <c r="B821" s="932" t="s">
        <v>6276</v>
      </c>
      <c r="C821" s="933" t="s">
        <v>949</v>
      </c>
      <c r="D821" s="350">
        <v>190</v>
      </c>
      <c r="E821" s="347" t="s">
        <v>261</v>
      </c>
      <c r="F821" s="439">
        <v>45748</v>
      </c>
      <c r="G821" s="347" t="s">
        <v>6273</v>
      </c>
      <c r="H821" s="352" t="s">
        <v>160</v>
      </c>
      <c r="I821" s="353"/>
      <c r="J821" s="354" t="s">
        <v>91</v>
      </c>
      <c r="K821" s="355">
        <v>7.5</v>
      </c>
      <c r="L821" s="354" t="s">
        <v>6274</v>
      </c>
      <c r="M821" s="355">
        <v>-5</v>
      </c>
      <c r="N821" s="440" t="s">
        <v>6277</v>
      </c>
      <c r="O821" s="441">
        <v>1.47</v>
      </c>
      <c r="P821" s="352" t="s">
        <v>2150</v>
      </c>
      <c r="Q821" s="354"/>
      <c r="R821" s="347">
        <v>8</v>
      </c>
      <c r="S821" s="184" t="s">
        <v>6278</v>
      </c>
      <c r="T821" s="138">
        <f t="shared" si="108"/>
        <v>6</v>
      </c>
      <c r="U821" s="139"/>
      <c r="V821" s="715">
        <f t="shared" si="109"/>
        <v>6</v>
      </c>
      <c r="W821" s="138"/>
      <c r="X821" s="138"/>
      <c r="Y821" s="141"/>
      <c r="Z821" s="226"/>
      <c r="AA821" s="179"/>
      <c r="AB821" s="179"/>
      <c r="AC821" s="179"/>
      <c r="AD821" s="179"/>
      <c r="AE821" s="179"/>
      <c r="AF821" s="179"/>
      <c r="AG821" s="179"/>
      <c r="AH821" s="179"/>
      <c r="AI821" s="179"/>
      <c r="AJ821" s="179"/>
      <c r="AK821" s="179"/>
      <c r="AL821" s="179"/>
      <c r="AM821" s="179"/>
      <c r="AN821" s="179"/>
      <c r="AO821" s="179"/>
      <c r="AP821" s="179"/>
      <c r="AQ821" s="467"/>
      <c r="AR821" s="467"/>
      <c r="AS821" s="467"/>
    </row>
    <row r="822" spans="1:45" s="347" customFormat="1" x14ac:dyDescent="0.3">
      <c r="A822" s="438">
        <v>41813</v>
      </c>
      <c r="B822" s="932" t="s">
        <v>3674</v>
      </c>
      <c r="C822" s="933" t="s">
        <v>100</v>
      </c>
      <c r="D822" s="350">
        <v>500</v>
      </c>
      <c r="E822" s="347" t="s">
        <v>1102</v>
      </c>
      <c r="F822" s="439">
        <v>45334</v>
      </c>
      <c r="G822" s="347" t="s">
        <v>6173</v>
      </c>
      <c r="H822" s="352" t="s">
        <v>226</v>
      </c>
      <c r="I822" s="353" t="s">
        <v>6174</v>
      </c>
      <c r="J822" s="354" t="s">
        <v>6175</v>
      </c>
      <c r="K822" s="355">
        <v>-22.5</v>
      </c>
      <c r="L822" s="354"/>
      <c r="M822" s="355"/>
      <c r="N822" s="440" t="s">
        <v>4833</v>
      </c>
      <c r="O822" s="441">
        <v>7</v>
      </c>
      <c r="P822" s="352" t="s">
        <v>6176</v>
      </c>
      <c r="Q822" s="354"/>
      <c r="R822" s="347">
        <v>-16.5</v>
      </c>
      <c r="S822" s="184" t="s">
        <v>6206</v>
      </c>
      <c r="T822" s="138">
        <f t="shared" si="108"/>
        <v>6</v>
      </c>
      <c r="U822" s="139"/>
      <c r="V822" s="715">
        <f t="shared" si="109"/>
        <v>6</v>
      </c>
      <c r="W822" s="138"/>
      <c r="X822" s="138"/>
      <c r="Y822" s="141"/>
      <c r="Z822" s="226"/>
      <c r="AA822" s="179"/>
      <c r="AB822" s="179"/>
      <c r="AC822" s="179"/>
      <c r="AD822" s="179"/>
      <c r="AE822" s="179"/>
      <c r="AF822" s="179"/>
      <c r="AG822" s="179"/>
      <c r="AH822" s="179"/>
      <c r="AI822" s="179"/>
      <c r="AJ822" s="179"/>
      <c r="AK822" s="179"/>
      <c r="AL822" s="179"/>
      <c r="AM822" s="179"/>
      <c r="AN822" s="179"/>
      <c r="AO822" s="179"/>
      <c r="AP822" s="179"/>
      <c r="AQ822" s="467"/>
      <c r="AR822" s="467"/>
      <c r="AS822" s="467"/>
    </row>
    <row r="823" spans="1:45" s="347" customFormat="1" x14ac:dyDescent="0.3">
      <c r="A823" s="438">
        <v>41813</v>
      </c>
      <c r="B823" s="932" t="s">
        <v>6177</v>
      </c>
      <c r="C823" s="933" t="s">
        <v>1854</v>
      </c>
      <c r="D823" s="350">
        <v>300</v>
      </c>
      <c r="E823" s="347" t="s">
        <v>404</v>
      </c>
      <c r="F823" s="439">
        <v>42916</v>
      </c>
      <c r="G823" s="347" t="s">
        <v>908</v>
      </c>
      <c r="H823" s="352" t="s">
        <v>6178</v>
      </c>
      <c r="I823" s="353" t="s">
        <v>6179</v>
      </c>
      <c r="J823" s="354" t="s">
        <v>6180</v>
      </c>
      <c r="K823" s="355">
        <v>-20</v>
      </c>
      <c r="L823" s="354"/>
      <c r="M823" s="355"/>
      <c r="N823" s="440" t="s">
        <v>423</v>
      </c>
      <c r="O823" s="441">
        <v>3.33</v>
      </c>
      <c r="P823" s="352" t="s">
        <v>4804</v>
      </c>
      <c r="Q823" s="354"/>
      <c r="R823" s="347">
        <v>-10</v>
      </c>
      <c r="S823" s="184" t="s">
        <v>6205</v>
      </c>
      <c r="T823" s="138">
        <f t="shared" si="108"/>
        <v>6</v>
      </c>
      <c r="U823" s="139"/>
      <c r="V823" s="715">
        <f t="shared" si="109"/>
        <v>6</v>
      </c>
      <c r="W823" s="138"/>
      <c r="X823" s="138"/>
      <c r="Y823" s="141"/>
      <c r="Z823" s="226"/>
      <c r="AA823" s="179"/>
      <c r="AB823" s="179"/>
      <c r="AC823" s="179"/>
      <c r="AD823" s="179"/>
      <c r="AE823" s="179"/>
      <c r="AF823" s="179"/>
      <c r="AG823" s="179"/>
      <c r="AH823" s="179"/>
      <c r="AI823" s="179"/>
      <c r="AJ823" s="179"/>
      <c r="AK823" s="179"/>
      <c r="AL823" s="179"/>
      <c r="AM823" s="179"/>
      <c r="AN823" s="179"/>
      <c r="AO823" s="179"/>
      <c r="AP823" s="179"/>
      <c r="AQ823" s="467"/>
      <c r="AR823" s="467"/>
      <c r="AS823" s="467"/>
    </row>
    <row r="824" spans="1:45" s="347" customFormat="1" x14ac:dyDescent="0.3">
      <c r="A824" s="438">
        <v>41813</v>
      </c>
      <c r="B824" s="932" t="s">
        <v>6181</v>
      </c>
      <c r="C824" s="933" t="s">
        <v>1854</v>
      </c>
      <c r="D824" s="350">
        <v>400</v>
      </c>
      <c r="E824" s="347" t="s">
        <v>66</v>
      </c>
      <c r="F824" s="439">
        <v>45475</v>
      </c>
      <c r="G824" s="347" t="s">
        <v>908</v>
      </c>
      <c r="H824" s="352" t="s">
        <v>285</v>
      </c>
      <c r="I824" s="353" t="s">
        <v>6182</v>
      </c>
      <c r="J824" s="354" t="s">
        <v>398</v>
      </c>
      <c r="K824" s="355">
        <v>-20</v>
      </c>
      <c r="L824" s="354"/>
      <c r="M824" s="355"/>
      <c r="N824" s="440" t="s">
        <v>3840</v>
      </c>
      <c r="O824" s="441">
        <v>5</v>
      </c>
      <c r="P824" s="352" t="s">
        <v>4804</v>
      </c>
      <c r="Q824" s="354"/>
      <c r="R824" s="347">
        <v>-10</v>
      </c>
      <c r="S824" s="184" t="s">
        <v>6204</v>
      </c>
      <c r="T824" s="138">
        <f t="shared" si="108"/>
        <v>6</v>
      </c>
      <c r="U824" s="139"/>
      <c r="V824" s="715">
        <f t="shared" si="109"/>
        <v>6</v>
      </c>
      <c r="W824" s="138"/>
      <c r="X824" s="138"/>
      <c r="Y824" s="141"/>
      <c r="Z824" s="226"/>
      <c r="AA824" s="179"/>
      <c r="AB824" s="179"/>
      <c r="AC824" s="179"/>
      <c r="AD824" s="179"/>
      <c r="AE824" s="179"/>
      <c r="AF824" s="179"/>
      <c r="AG824" s="179"/>
      <c r="AH824" s="179"/>
      <c r="AI824" s="179"/>
      <c r="AJ824" s="179"/>
      <c r="AK824" s="179"/>
      <c r="AL824" s="179"/>
      <c r="AM824" s="179"/>
      <c r="AN824" s="179"/>
      <c r="AO824" s="179"/>
      <c r="AP824" s="179"/>
      <c r="AQ824" s="467"/>
      <c r="AR824" s="467"/>
      <c r="AS824" s="467"/>
    </row>
    <row r="825" spans="1:45" s="347" customFormat="1" x14ac:dyDescent="0.3">
      <c r="A825" s="438">
        <v>41813</v>
      </c>
      <c r="B825" s="932" t="s">
        <v>6183</v>
      </c>
      <c r="C825" s="933" t="s">
        <v>2940</v>
      </c>
      <c r="D825" s="350">
        <v>350</v>
      </c>
      <c r="E825" s="347" t="s">
        <v>853</v>
      </c>
      <c r="F825" s="439">
        <v>45717</v>
      </c>
      <c r="G825" s="347" t="s">
        <v>6184</v>
      </c>
      <c r="H825" s="352" t="s">
        <v>821</v>
      </c>
      <c r="I825" s="353" t="s">
        <v>4006</v>
      </c>
      <c r="J825" s="354" t="s">
        <v>258</v>
      </c>
      <c r="K825" s="355">
        <v>-5.5</v>
      </c>
      <c r="L825" s="354"/>
      <c r="M825" s="355"/>
      <c r="N825" s="440" t="s">
        <v>6185</v>
      </c>
      <c r="O825" s="441">
        <v>2.29</v>
      </c>
      <c r="P825" s="352" t="s">
        <v>4180</v>
      </c>
      <c r="Q825" s="354"/>
      <c r="R825" s="347">
        <v>-1</v>
      </c>
      <c r="S825" s="184" t="s">
        <v>6202</v>
      </c>
      <c r="T825" s="138">
        <f t="shared" si="108"/>
        <v>6</v>
      </c>
      <c r="U825" s="139"/>
      <c r="V825" s="715">
        <f t="shared" si="109"/>
        <v>6</v>
      </c>
      <c r="W825" s="138"/>
      <c r="X825" s="138"/>
      <c r="Y825" s="141"/>
      <c r="Z825" s="226"/>
      <c r="AA825" s="179"/>
      <c r="AB825" s="179"/>
      <c r="AC825" s="179"/>
      <c r="AD825" s="179"/>
      <c r="AE825" s="179"/>
      <c r="AF825" s="179"/>
      <c r="AG825" s="179"/>
      <c r="AH825" s="179"/>
      <c r="AI825" s="179"/>
      <c r="AJ825" s="179"/>
      <c r="AK825" s="179"/>
      <c r="AL825" s="179"/>
      <c r="AM825" s="179"/>
      <c r="AN825" s="179"/>
      <c r="AO825" s="179"/>
      <c r="AP825" s="179"/>
      <c r="AQ825" s="467"/>
      <c r="AR825" s="467"/>
      <c r="AS825" s="467"/>
    </row>
    <row r="826" spans="1:45" s="347" customFormat="1" x14ac:dyDescent="0.3">
      <c r="A826" s="438">
        <v>41813</v>
      </c>
      <c r="B826" s="932" t="s">
        <v>6186</v>
      </c>
      <c r="C826" s="933" t="s">
        <v>2940</v>
      </c>
      <c r="D826" s="350">
        <v>350</v>
      </c>
      <c r="E826" s="347" t="s">
        <v>117</v>
      </c>
      <c r="F826" s="439">
        <v>52779</v>
      </c>
      <c r="G826" s="347" t="s">
        <v>6184</v>
      </c>
      <c r="H826" s="352" t="s">
        <v>155</v>
      </c>
      <c r="I826" s="353" t="s">
        <v>457</v>
      </c>
      <c r="J826" s="354" t="s">
        <v>760</v>
      </c>
      <c r="K826" s="355">
        <v>-5.5</v>
      </c>
      <c r="L826" s="354"/>
      <c r="M826" s="355"/>
      <c r="N826" s="440" t="s">
        <v>6185</v>
      </c>
      <c r="O826" s="441">
        <v>2.29</v>
      </c>
      <c r="P826" s="352" t="s">
        <v>1994</v>
      </c>
      <c r="Q826" s="354"/>
      <c r="R826" s="347">
        <v>2</v>
      </c>
      <c r="S826" s="184" t="s">
        <v>6201</v>
      </c>
      <c r="T826" s="138">
        <f t="shared" si="108"/>
        <v>6</v>
      </c>
      <c r="U826" s="139"/>
      <c r="V826" s="715">
        <f t="shared" si="109"/>
        <v>6</v>
      </c>
      <c r="W826" s="138"/>
      <c r="X826" s="138"/>
      <c r="Y826" s="141"/>
      <c r="Z826" s="226"/>
      <c r="AA826" s="179"/>
      <c r="AB826" s="179"/>
      <c r="AC826" s="179"/>
      <c r="AD826" s="179"/>
      <c r="AE826" s="179"/>
      <c r="AF826" s="179"/>
      <c r="AG826" s="179"/>
      <c r="AH826" s="179"/>
      <c r="AI826" s="179"/>
      <c r="AJ826" s="179"/>
      <c r="AK826" s="179"/>
      <c r="AL826" s="179"/>
      <c r="AM826" s="179"/>
      <c r="AN826" s="179"/>
      <c r="AO826" s="179"/>
      <c r="AP826" s="179"/>
      <c r="AQ826" s="467"/>
      <c r="AR826" s="467"/>
      <c r="AS826" s="467"/>
    </row>
    <row r="827" spans="1:45" s="347" customFormat="1" x14ac:dyDescent="0.3">
      <c r="A827" s="438">
        <v>41813</v>
      </c>
      <c r="B827" s="932" t="s">
        <v>6187</v>
      </c>
      <c r="C827" s="933" t="s">
        <v>127</v>
      </c>
      <c r="D827" s="350">
        <v>250</v>
      </c>
      <c r="E827" s="347" t="s">
        <v>506</v>
      </c>
      <c r="F827" s="439">
        <v>52779</v>
      </c>
      <c r="G827" s="347" t="s">
        <v>6188</v>
      </c>
      <c r="H827" s="352" t="s">
        <v>6189</v>
      </c>
      <c r="I827" s="353" t="s">
        <v>5373</v>
      </c>
      <c r="J827" s="354" t="s">
        <v>4094</v>
      </c>
      <c r="K827" s="355">
        <v>-5.5</v>
      </c>
      <c r="L827" s="354"/>
      <c r="M827" s="355"/>
      <c r="N827" s="440" t="s">
        <v>411</v>
      </c>
      <c r="O827" s="441">
        <v>2.4</v>
      </c>
      <c r="P827" s="352" t="s">
        <v>1890</v>
      </c>
      <c r="Q827" s="354"/>
      <c r="R827" s="347">
        <v>5</v>
      </c>
      <c r="S827" s="184" t="s">
        <v>6203</v>
      </c>
      <c r="T827" s="138">
        <f t="shared" si="108"/>
        <v>6</v>
      </c>
      <c r="U827" s="139"/>
      <c r="V827" s="715">
        <f t="shared" si="109"/>
        <v>6</v>
      </c>
      <c r="W827" s="138"/>
      <c r="X827" s="138"/>
      <c r="Y827" s="141"/>
      <c r="Z827" s="226"/>
      <c r="AA827" s="179"/>
      <c r="AB827" s="179"/>
      <c r="AC827" s="179"/>
      <c r="AD827" s="179"/>
      <c r="AE827" s="179"/>
      <c r="AF827" s="179"/>
      <c r="AG827" s="179"/>
      <c r="AH827" s="179"/>
      <c r="AI827" s="179"/>
      <c r="AJ827" s="179"/>
      <c r="AK827" s="179"/>
      <c r="AL827" s="179"/>
      <c r="AM827" s="179"/>
      <c r="AN827" s="179"/>
      <c r="AO827" s="179"/>
      <c r="AP827" s="179"/>
      <c r="AQ827" s="467"/>
      <c r="AR827" s="467"/>
      <c r="AS827" s="467"/>
    </row>
    <row r="828" spans="1:45" s="347" customFormat="1" x14ac:dyDescent="0.3">
      <c r="A828" s="438">
        <v>41813</v>
      </c>
      <c r="B828" s="932" t="s">
        <v>6190</v>
      </c>
      <c r="C828" s="933" t="s">
        <v>218</v>
      </c>
      <c r="D828" s="350">
        <v>300</v>
      </c>
      <c r="E828" s="347" t="s">
        <v>224</v>
      </c>
      <c r="F828" s="439">
        <v>44392</v>
      </c>
      <c r="G828" s="347" t="s">
        <v>6191</v>
      </c>
      <c r="H828" s="352" t="s">
        <v>123</v>
      </c>
      <c r="I828" s="353" t="s">
        <v>676</v>
      </c>
      <c r="J828" s="354" t="s">
        <v>661</v>
      </c>
      <c r="K828" s="355">
        <v>-20</v>
      </c>
      <c r="L828" s="354"/>
      <c r="M828" s="355"/>
      <c r="N828" s="440" t="s">
        <v>432</v>
      </c>
      <c r="O828" s="441">
        <v>5</v>
      </c>
      <c r="P828" s="352" t="s">
        <v>6192</v>
      </c>
      <c r="Q828" s="354"/>
      <c r="R828" s="347">
        <v>-24</v>
      </c>
      <c r="S828" s="184" t="s">
        <v>6199</v>
      </c>
      <c r="T828" s="138">
        <f t="shared" si="108"/>
        <v>6</v>
      </c>
      <c r="U828" s="139"/>
      <c r="V828" s="715">
        <f t="shared" si="109"/>
        <v>6</v>
      </c>
      <c r="W828" s="138"/>
      <c r="X828" s="138"/>
      <c r="Y828" s="141"/>
      <c r="Z828" s="226"/>
      <c r="AA828" s="179"/>
      <c r="AB828" s="179"/>
      <c r="AC828" s="179"/>
      <c r="AD828" s="179"/>
      <c r="AE828" s="179"/>
      <c r="AF828" s="179"/>
      <c r="AG828" s="179"/>
      <c r="AH828" s="179"/>
      <c r="AI828" s="179"/>
      <c r="AJ828" s="179"/>
      <c r="AK828" s="179"/>
      <c r="AL828" s="179"/>
      <c r="AM828" s="179"/>
      <c r="AN828" s="179"/>
      <c r="AO828" s="179"/>
      <c r="AP828" s="179"/>
      <c r="AQ828" s="467"/>
      <c r="AR828" s="467"/>
      <c r="AS828" s="467"/>
    </row>
    <row r="829" spans="1:45" s="347" customFormat="1" x14ac:dyDescent="0.3">
      <c r="A829" s="438">
        <v>41813</v>
      </c>
      <c r="B829" s="932" t="s">
        <v>6193</v>
      </c>
      <c r="C829" s="933" t="s">
        <v>182</v>
      </c>
      <c r="D829" s="350">
        <v>250</v>
      </c>
      <c r="E829" s="347" t="s">
        <v>37</v>
      </c>
      <c r="F829" s="439">
        <v>43661</v>
      </c>
      <c r="G829" s="347" t="s">
        <v>3743</v>
      </c>
      <c r="H829" s="352" t="s">
        <v>144</v>
      </c>
      <c r="I829" s="353" t="s">
        <v>871</v>
      </c>
      <c r="J829" s="354" t="s">
        <v>202</v>
      </c>
      <c r="K829" s="355">
        <v>-20</v>
      </c>
      <c r="L829" s="354"/>
      <c r="M829" s="355"/>
      <c r="N829" s="440" t="s">
        <v>714</v>
      </c>
      <c r="O829" s="441">
        <v>11.2</v>
      </c>
      <c r="P829" s="352" t="s">
        <v>1994</v>
      </c>
      <c r="Q829" s="354"/>
      <c r="R829" s="347">
        <v>2</v>
      </c>
      <c r="S829" s="184" t="s">
        <v>6198</v>
      </c>
      <c r="T829" s="138">
        <f t="shared" si="108"/>
        <v>6</v>
      </c>
      <c r="U829" s="139"/>
      <c r="V829" s="715">
        <f t="shared" si="109"/>
        <v>6</v>
      </c>
      <c r="W829" s="138"/>
      <c r="X829" s="138"/>
      <c r="Y829" s="141"/>
      <c r="Z829" s="226"/>
      <c r="AA829" s="179"/>
      <c r="AB829" s="179"/>
      <c r="AC829" s="179"/>
      <c r="AD829" s="179"/>
      <c r="AE829" s="179"/>
      <c r="AF829" s="179"/>
      <c r="AG829" s="179"/>
      <c r="AH829" s="179"/>
      <c r="AI829" s="179"/>
      <c r="AJ829" s="179"/>
      <c r="AK829" s="179"/>
      <c r="AL829" s="179"/>
      <c r="AM829" s="179"/>
      <c r="AN829" s="179"/>
      <c r="AO829" s="179"/>
      <c r="AP829" s="179"/>
      <c r="AQ829" s="467"/>
      <c r="AR829" s="467"/>
      <c r="AS829" s="467"/>
    </row>
    <row r="830" spans="1:45" s="347" customFormat="1" x14ac:dyDescent="0.3">
      <c r="A830" s="438">
        <v>41813</v>
      </c>
      <c r="B830" s="932" t="s">
        <v>6194</v>
      </c>
      <c r="C830" s="933" t="s">
        <v>182</v>
      </c>
      <c r="D830" s="350">
        <v>250</v>
      </c>
      <c r="E830" s="347" t="s">
        <v>66</v>
      </c>
      <c r="F830" s="439">
        <v>45488</v>
      </c>
      <c r="G830" s="347" t="s">
        <v>3743</v>
      </c>
      <c r="H830" s="352" t="s">
        <v>330</v>
      </c>
      <c r="I830" s="353" t="s">
        <v>4257</v>
      </c>
      <c r="J830" s="354" t="s">
        <v>718</v>
      </c>
      <c r="K830" s="355">
        <v>-20</v>
      </c>
      <c r="L830" s="354"/>
      <c r="M830" s="355"/>
      <c r="N830" s="440" t="s">
        <v>1196</v>
      </c>
      <c r="O830" s="441">
        <v>9.6</v>
      </c>
      <c r="P830" s="352" t="s">
        <v>3804</v>
      </c>
      <c r="Q830" s="354"/>
      <c r="R830" s="347">
        <v>0</v>
      </c>
      <c r="S830" s="184" t="s">
        <v>6197</v>
      </c>
      <c r="T830" s="138">
        <f t="shared" si="108"/>
        <v>6</v>
      </c>
      <c r="U830" s="139"/>
      <c r="V830" s="715">
        <f t="shared" si="109"/>
        <v>6</v>
      </c>
      <c r="W830" s="138"/>
      <c r="X830" s="138"/>
      <c r="Y830" s="141"/>
      <c r="Z830" s="226"/>
      <c r="AA830" s="179"/>
      <c r="AB830" s="179"/>
      <c r="AC830" s="179"/>
      <c r="AD830" s="179"/>
      <c r="AE830" s="179"/>
      <c r="AF830" s="179"/>
      <c r="AG830" s="179"/>
      <c r="AH830" s="179"/>
      <c r="AI830" s="179"/>
      <c r="AJ830" s="179"/>
      <c r="AK830" s="179"/>
      <c r="AL830" s="179"/>
      <c r="AM830" s="179"/>
      <c r="AN830" s="179"/>
      <c r="AO830" s="179"/>
      <c r="AP830" s="179"/>
      <c r="AQ830" s="467"/>
      <c r="AR830" s="467"/>
      <c r="AS830" s="467"/>
    </row>
    <row r="831" spans="1:45" s="347" customFormat="1" x14ac:dyDescent="0.3">
      <c r="A831" s="438">
        <v>41813</v>
      </c>
      <c r="B831" s="932" t="s">
        <v>3768</v>
      </c>
      <c r="C831" s="933" t="s">
        <v>182</v>
      </c>
      <c r="D831" s="350">
        <v>150</v>
      </c>
      <c r="E831" s="347" t="s">
        <v>601</v>
      </c>
      <c r="F831" s="439">
        <v>52611</v>
      </c>
      <c r="G831" s="347" t="s">
        <v>3743</v>
      </c>
      <c r="H831" s="352" t="s">
        <v>185</v>
      </c>
      <c r="I831" s="353" t="s">
        <v>880</v>
      </c>
      <c r="J831" s="354" t="s">
        <v>472</v>
      </c>
      <c r="K831" s="355">
        <v>-10</v>
      </c>
      <c r="L831" s="354"/>
      <c r="M831" s="355"/>
      <c r="N831" s="440" t="s">
        <v>3636</v>
      </c>
      <c r="O831" s="441">
        <v>8</v>
      </c>
      <c r="P831" s="352" t="s">
        <v>1900</v>
      </c>
      <c r="Q831" s="354"/>
      <c r="R831" s="347">
        <v>10</v>
      </c>
      <c r="S831" s="184" t="s">
        <v>3451</v>
      </c>
      <c r="T831" s="138">
        <f t="shared" si="108"/>
        <v>6</v>
      </c>
      <c r="U831" s="139"/>
      <c r="V831" s="715">
        <f t="shared" si="109"/>
        <v>6</v>
      </c>
      <c r="W831" s="138"/>
      <c r="X831" s="138"/>
      <c r="Y831" s="141"/>
      <c r="Z831" s="226"/>
      <c r="AA831" s="179"/>
      <c r="AB831" s="179"/>
      <c r="AC831" s="179"/>
      <c r="AD831" s="179"/>
      <c r="AE831" s="179"/>
      <c r="AF831" s="179"/>
      <c r="AG831" s="179"/>
      <c r="AH831" s="179"/>
      <c r="AI831" s="179"/>
      <c r="AJ831" s="179"/>
      <c r="AK831" s="179"/>
      <c r="AL831" s="179"/>
      <c r="AM831" s="179"/>
      <c r="AN831" s="179"/>
      <c r="AO831" s="179"/>
      <c r="AP831" s="179"/>
      <c r="AQ831" s="467"/>
      <c r="AR831" s="467"/>
      <c r="AS831" s="467"/>
    </row>
    <row r="832" spans="1:45" s="428" customFormat="1" x14ac:dyDescent="0.3">
      <c r="A832" s="427">
        <v>41813</v>
      </c>
      <c r="B832" s="935" t="s">
        <v>6195</v>
      </c>
      <c r="C832" s="936" t="s">
        <v>403</v>
      </c>
      <c r="D832" s="429">
        <v>400</v>
      </c>
      <c r="E832" s="428" t="s">
        <v>66</v>
      </c>
      <c r="F832" s="430">
        <v>45488</v>
      </c>
      <c r="G832" s="428" t="s">
        <v>6196</v>
      </c>
      <c r="H832" s="431" t="s">
        <v>123</v>
      </c>
      <c r="I832" s="432"/>
      <c r="J832" s="433" t="s">
        <v>368</v>
      </c>
      <c r="K832" s="434">
        <v>-5</v>
      </c>
      <c r="L832" s="433"/>
      <c r="M832" s="434"/>
      <c r="N832" s="435" t="s">
        <v>4462</v>
      </c>
      <c r="O832" s="436">
        <v>1.75</v>
      </c>
      <c r="P832" s="431" t="s">
        <v>2092</v>
      </c>
      <c r="Q832" s="433"/>
      <c r="R832" s="428">
        <v>3</v>
      </c>
      <c r="S832" s="185" t="s">
        <v>6200</v>
      </c>
      <c r="T832" s="170">
        <f t="shared" si="108"/>
        <v>6</v>
      </c>
      <c r="U832" s="171"/>
      <c r="V832" s="715">
        <f t="shared" si="109"/>
        <v>6</v>
      </c>
      <c r="W832" s="170"/>
      <c r="X832" s="170"/>
      <c r="Y832" s="169"/>
      <c r="Z832" s="437"/>
      <c r="AA832" s="215"/>
      <c r="AB832" s="215"/>
      <c r="AC832" s="215"/>
      <c r="AD832" s="215"/>
      <c r="AE832" s="215"/>
      <c r="AF832" s="215"/>
      <c r="AG832" s="215"/>
      <c r="AH832" s="215"/>
      <c r="AI832" s="215"/>
      <c r="AJ832" s="215"/>
      <c r="AK832" s="215"/>
      <c r="AL832" s="215"/>
      <c r="AM832" s="215"/>
      <c r="AN832" s="215"/>
      <c r="AO832" s="215"/>
      <c r="AP832" s="215"/>
      <c r="AQ832" s="470"/>
      <c r="AR832" s="470"/>
      <c r="AS832" s="470"/>
    </row>
    <row r="833" spans="1:44" s="347" customFormat="1" x14ac:dyDescent="0.3">
      <c r="A833" s="438">
        <v>41809</v>
      </c>
      <c r="B833" s="932" t="s">
        <v>6079</v>
      </c>
      <c r="C833" s="933" t="s">
        <v>44</v>
      </c>
      <c r="D833" s="350">
        <v>1250</v>
      </c>
      <c r="E833" s="347" t="s">
        <v>66</v>
      </c>
      <c r="F833" s="439">
        <v>45467</v>
      </c>
      <c r="G833" s="347" t="s">
        <v>6080</v>
      </c>
      <c r="H833" s="352" t="s">
        <v>1559</v>
      </c>
      <c r="I833" s="353" t="s">
        <v>3770</v>
      </c>
      <c r="J833" s="354" t="s">
        <v>860</v>
      </c>
      <c r="K833" s="355">
        <v>-25</v>
      </c>
      <c r="L833" s="354"/>
      <c r="M833" s="355"/>
      <c r="N833" s="440" t="s">
        <v>3782</v>
      </c>
      <c r="O833" s="441">
        <v>4.5599999999999996</v>
      </c>
      <c r="P833" s="352" t="s">
        <v>6081</v>
      </c>
      <c r="Q833" s="354"/>
      <c r="R833" s="347">
        <v>-7</v>
      </c>
      <c r="S833" s="184" t="s">
        <v>6166</v>
      </c>
      <c r="T833" s="138">
        <f t="shared" ref="T833:T862" si="110">MONTH(A833)</f>
        <v>6</v>
      </c>
      <c r="U833" s="139"/>
      <c r="V833" s="715">
        <f t="shared" si="109"/>
        <v>6</v>
      </c>
      <c r="W833" s="138"/>
      <c r="X833" s="138"/>
      <c r="Y833" s="141"/>
      <c r="Z833" s="226"/>
      <c r="AA833" s="179"/>
      <c r="AB833" s="179"/>
      <c r="AC833" s="179"/>
      <c r="AD833" s="179"/>
      <c r="AE833" s="179"/>
      <c r="AF833" s="179"/>
      <c r="AG833" s="179"/>
      <c r="AH833" s="179"/>
      <c r="AI833" s="179"/>
      <c r="AJ833" s="179"/>
      <c r="AK833" s="179"/>
      <c r="AL833" s="179"/>
      <c r="AM833" s="179"/>
      <c r="AN833" s="179"/>
      <c r="AO833" s="179"/>
      <c r="AP833" s="179"/>
      <c r="AQ833" s="467"/>
      <c r="AR833" s="467"/>
    </row>
    <row r="834" spans="1:44" s="347" customFormat="1" x14ac:dyDescent="0.3">
      <c r="A834" s="438">
        <v>41809</v>
      </c>
      <c r="B834" s="932" t="s">
        <v>6082</v>
      </c>
      <c r="C834" s="933" t="s">
        <v>44</v>
      </c>
      <c r="D834" s="350">
        <v>650</v>
      </c>
      <c r="E834" s="347" t="s">
        <v>117</v>
      </c>
      <c r="F834" s="439">
        <v>52772</v>
      </c>
      <c r="G834" s="347" t="s">
        <v>6080</v>
      </c>
      <c r="H834" s="352" t="s">
        <v>6083</v>
      </c>
      <c r="I834" s="353" t="s">
        <v>6084</v>
      </c>
      <c r="J834" s="354" t="s">
        <v>6085</v>
      </c>
      <c r="K834" s="355">
        <v>-35</v>
      </c>
      <c r="L834" s="354"/>
      <c r="M834" s="355"/>
      <c r="N834" s="440" t="s">
        <v>1942</v>
      </c>
      <c r="O834" s="441">
        <v>5.54</v>
      </c>
      <c r="P834" s="352" t="s">
        <v>3746</v>
      </c>
      <c r="Q834" s="354"/>
      <c r="S834" s="184" t="s">
        <v>6167</v>
      </c>
      <c r="T834" s="138">
        <f t="shared" si="110"/>
        <v>6</v>
      </c>
      <c r="U834" s="139"/>
      <c r="V834" s="715">
        <f t="shared" si="109"/>
        <v>6</v>
      </c>
      <c r="W834" s="138"/>
      <c r="X834" s="138"/>
      <c r="Y834" s="141"/>
      <c r="Z834" s="226"/>
      <c r="AA834" s="179"/>
      <c r="AB834" s="179"/>
      <c r="AC834" s="179"/>
      <c r="AD834" s="179"/>
      <c r="AE834" s="179"/>
      <c r="AF834" s="179"/>
      <c r="AG834" s="179"/>
      <c r="AH834" s="179"/>
      <c r="AI834" s="179"/>
      <c r="AJ834" s="179"/>
      <c r="AK834" s="179"/>
      <c r="AL834" s="179"/>
      <c r="AM834" s="179"/>
      <c r="AN834" s="179"/>
      <c r="AO834" s="179"/>
      <c r="AP834" s="179"/>
      <c r="AQ834" s="467"/>
      <c r="AR834" s="467"/>
    </row>
    <row r="835" spans="1:44" s="347" customFormat="1" x14ac:dyDescent="0.3">
      <c r="A835" s="438">
        <v>41809</v>
      </c>
      <c r="B835" s="932" t="s">
        <v>6086</v>
      </c>
      <c r="C835" s="933" t="s">
        <v>218</v>
      </c>
      <c r="D835" s="350">
        <v>300</v>
      </c>
      <c r="E835" s="347" t="s">
        <v>12</v>
      </c>
      <c r="F835" s="439">
        <v>42901</v>
      </c>
      <c r="G835" s="347" t="s">
        <v>372</v>
      </c>
      <c r="H835" s="352" t="s">
        <v>1770</v>
      </c>
      <c r="I835" s="353" t="s">
        <v>6087</v>
      </c>
      <c r="J835" s="354" t="s">
        <v>4107</v>
      </c>
      <c r="K835" s="355">
        <v>-15</v>
      </c>
      <c r="L835" s="354"/>
      <c r="M835" s="355"/>
      <c r="N835" s="440" t="s">
        <v>692</v>
      </c>
      <c r="O835" s="441">
        <v>5.67</v>
      </c>
      <c r="P835" s="352" t="s">
        <v>4117</v>
      </c>
      <c r="Q835" s="354"/>
      <c r="R835" s="347">
        <v>-5</v>
      </c>
      <c r="S835" s="184" t="s">
        <v>6169</v>
      </c>
      <c r="T835" s="138">
        <f t="shared" si="110"/>
        <v>6</v>
      </c>
      <c r="U835" s="139"/>
      <c r="V835" s="715">
        <f t="shared" si="109"/>
        <v>6</v>
      </c>
      <c r="W835" s="138"/>
      <c r="X835" s="138"/>
      <c r="Y835" s="141"/>
      <c r="Z835" s="226"/>
      <c r="AA835" s="179"/>
      <c r="AB835" s="179"/>
      <c r="AC835" s="179"/>
      <c r="AD835" s="179"/>
      <c r="AE835" s="179"/>
      <c r="AF835" s="179"/>
      <c r="AG835" s="179"/>
      <c r="AH835" s="179"/>
      <c r="AI835" s="179"/>
      <c r="AJ835" s="179"/>
      <c r="AK835" s="179"/>
      <c r="AL835" s="179"/>
      <c r="AM835" s="179"/>
      <c r="AN835" s="179"/>
      <c r="AO835" s="179"/>
      <c r="AP835" s="179"/>
      <c r="AQ835" s="467"/>
      <c r="AR835" s="467"/>
    </row>
    <row r="836" spans="1:44" s="347" customFormat="1" x14ac:dyDescent="0.3">
      <c r="A836" s="438">
        <v>41809</v>
      </c>
      <c r="B836" s="932" t="s">
        <v>6088</v>
      </c>
      <c r="C836" s="933" t="s">
        <v>218</v>
      </c>
      <c r="D836" s="350">
        <v>300</v>
      </c>
      <c r="E836" s="347" t="s">
        <v>66</v>
      </c>
      <c r="F836" s="439">
        <v>45488</v>
      </c>
      <c r="G836" s="347" t="s">
        <v>372</v>
      </c>
      <c r="H836" s="352" t="s">
        <v>226</v>
      </c>
      <c r="I836" s="353" t="s">
        <v>673</v>
      </c>
      <c r="J836" s="354" t="s">
        <v>293</v>
      </c>
      <c r="K836" s="355">
        <v>-20</v>
      </c>
      <c r="L836" s="354"/>
      <c r="M836" s="355"/>
      <c r="N836" s="440" t="s">
        <v>3761</v>
      </c>
      <c r="O836" s="441">
        <v>7</v>
      </c>
      <c r="P836" s="352" t="s">
        <v>3776</v>
      </c>
      <c r="Q836" s="354"/>
      <c r="R836" s="347">
        <v>-10</v>
      </c>
      <c r="S836" s="184" t="s">
        <v>6168</v>
      </c>
      <c r="T836" s="138">
        <f t="shared" si="110"/>
        <v>6</v>
      </c>
      <c r="U836" s="139"/>
      <c r="V836" s="715">
        <f t="shared" si="109"/>
        <v>6</v>
      </c>
      <c r="W836" s="138"/>
      <c r="X836" s="138"/>
      <c r="Y836" s="141"/>
      <c r="Z836" s="226"/>
      <c r="AA836" s="179"/>
      <c r="AB836" s="179"/>
      <c r="AC836" s="179"/>
      <c r="AD836" s="179"/>
      <c r="AE836" s="179"/>
      <c r="AF836" s="179"/>
      <c r="AG836" s="179"/>
      <c r="AH836" s="179"/>
      <c r="AI836" s="179"/>
      <c r="AJ836" s="179"/>
      <c r="AK836" s="179"/>
      <c r="AL836" s="179"/>
      <c r="AM836" s="179"/>
      <c r="AN836" s="179"/>
      <c r="AO836" s="179"/>
      <c r="AP836" s="179"/>
      <c r="AQ836" s="467"/>
      <c r="AR836" s="467"/>
    </row>
    <row r="837" spans="1:44" s="347" customFormat="1" x14ac:dyDescent="0.3">
      <c r="A837" s="438">
        <v>41809</v>
      </c>
      <c r="B837" s="932" t="s">
        <v>6089</v>
      </c>
      <c r="C837" s="933" t="s">
        <v>2062</v>
      </c>
      <c r="D837" s="350">
        <v>2000</v>
      </c>
      <c r="E837" s="347" t="s">
        <v>3793</v>
      </c>
      <c r="F837" s="439">
        <v>45469</v>
      </c>
      <c r="G837" s="347" t="s">
        <v>6090</v>
      </c>
      <c r="H837" s="352" t="s">
        <v>6091</v>
      </c>
      <c r="I837" s="353" t="s">
        <v>3844</v>
      </c>
      <c r="J837" s="354" t="s">
        <v>3807</v>
      </c>
      <c r="K837" s="355">
        <v>-22.5</v>
      </c>
      <c r="L837" s="354"/>
      <c r="M837" s="355"/>
      <c r="N837" s="440" t="s">
        <v>6092</v>
      </c>
      <c r="O837" s="441">
        <v>3.3</v>
      </c>
      <c r="P837" s="352"/>
      <c r="Q837" s="354" t="s">
        <v>1946</v>
      </c>
      <c r="R837" s="347">
        <v>2.5</v>
      </c>
      <c r="S837" s="184" t="s">
        <v>6170</v>
      </c>
      <c r="T837" s="138">
        <f t="shared" si="110"/>
        <v>6</v>
      </c>
      <c r="U837" s="139"/>
      <c r="V837" s="715">
        <f t="shared" si="109"/>
        <v>6</v>
      </c>
      <c r="W837" s="138"/>
      <c r="X837" s="138"/>
      <c r="Y837" s="141"/>
      <c r="Z837" s="226"/>
      <c r="AA837" s="179"/>
      <c r="AB837" s="179"/>
      <c r="AC837" s="179"/>
      <c r="AD837" s="179"/>
      <c r="AE837" s="179"/>
      <c r="AF837" s="179"/>
      <c r="AG837" s="179"/>
      <c r="AH837" s="179"/>
      <c r="AI837" s="179"/>
      <c r="AJ837" s="179"/>
      <c r="AK837" s="179"/>
      <c r="AL837" s="179"/>
      <c r="AM837" s="179"/>
      <c r="AN837" s="179"/>
      <c r="AO837" s="179"/>
      <c r="AP837" s="179"/>
      <c r="AQ837" s="467"/>
      <c r="AR837" s="467"/>
    </row>
    <row r="838" spans="1:44" s="347" customFormat="1" x14ac:dyDescent="0.3">
      <c r="A838" s="438">
        <v>41809</v>
      </c>
      <c r="B838" s="932" t="s">
        <v>6093</v>
      </c>
      <c r="C838" s="933" t="s">
        <v>87</v>
      </c>
      <c r="D838" s="350">
        <v>500</v>
      </c>
      <c r="E838" s="347" t="s">
        <v>1199</v>
      </c>
      <c r="F838" s="439">
        <v>47296</v>
      </c>
      <c r="G838" s="347" t="s">
        <v>6094</v>
      </c>
      <c r="H838" s="352" t="s">
        <v>6095</v>
      </c>
      <c r="I838" s="353" t="s">
        <v>6096</v>
      </c>
      <c r="J838" s="354" t="s">
        <v>1458</v>
      </c>
      <c r="K838" s="355">
        <v>-25</v>
      </c>
      <c r="L838" s="354"/>
      <c r="M838" s="355"/>
      <c r="N838" s="440" t="s">
        <v>3845</v>
      </c>
      <c r="O838" s="441">
        <v>6.2</v>
      </c>
      <c r="P838" s="352" t="s">
        <v>6097</v>
      </c>
      <c r="Q838" s="354"/>
      <c r="R838" s="347">
        <v>-4.2</v>
      </c>
      <c r="S838" s="184" t="s">
        <v>6171</v>
      </c>
      <c r="T838" s="138">
        <f t="shared" si="110"/>
        <v>6</v>
      </c>
      <c r="U838" s="139"/>
      <c r="V838" s="715">
        <f t="shared" si="109"/>
        <v>6</v>
      </c>
      <c r="W838" s="138"/>
      <c r="X838" s="138"/>
      <c r="Y838" s="141"/>
      <c r="Z838" s="226"/>
      <c r="AA838" s="179"/>
      <c r="AB838" s="179"/>
      <c r="AC838" s="179"/>
      <c r="AD838" s="179"/>
      <c r="AE838" s="179"/>
      <c r="AF838" s="179"/>
      <c r="AG838" s="179"/>
      <c r="AH838" s="179"/>
      <c r="AI838" s="179"/>
      <c r="AJ838" s="179"/>
      <c r="AK838" s="179"/>
      <c r="AL838" s="179"/>
      <c r="AM838" s="179"/>
      <c r="AN838" s="179"/>
      <c r="AO838" s="179"/>
      <c r="AP838" s="179"/>
      <c r="AQ838" s="467"/>
      <c r="AR838" s="467"/>
    </row>
    <row r="839" spans="1:44" s="347" customFormat="1" x14ac:dyDescent="0.3">
      <c r="A839" s="438">
        <v>41808</v>
      </c>
      <c r="B839" s="932" t="s">
        <v>6098</v>
      </c>
      <c r="C839" s="933" t="s">
        <v>208</v>
      </c>
      <c r="D839" s="350">
        <v>350</v>
      </c>
      <c r="E839" s="347" t="s">
        <v>66</v>
      </c>
      <c r="F839" s="439">
        <v>45488</v>
      </c>
      <c r="G839" s="347" t="s">
        <v>6099</v>
      </c>
      <c r="H839" s="352" t="s">
        <v>578</v>
      </c>
      <c r="I839" s="353" t="s">
        <v>628</v>
      </c>
      <c r="J839" s="354" t="s">
        <v>447</v>
      </c>
      <c r="K839" s="355">
        <v>-15</v>
      </c>
      <c r="L839" s="354"/>
      <c r="M839" s="355"/>
      <c r="N839" s="440" t="s">
        <v>3808</v>
      </c>
      <c r="O839" s="441">
        <v>2.86</v>
      </c>
      <c r="P839" s="352" t="s">
        <v>2133</v>
      </c>
      <c r="Q839" s="354"/>
      <c r="R839" s="347">
        <v>-9</v>
      </c>
      <c r="S839" s="184" t="s">
        <v>6164</v>
      </c>
      <c r="T839" s="138">
        <f t="shared" si="110"/>
        <v>6</v>
      </c>
      <c r="U839" s="139"/>
      <c r="V839" s="715">
        <f t="shared" si="109"/>
        <v>6</v>
      </c>
      <c r="W839" s="138"/>
      <c r="X839" s="138"/>
      <c r="Y839" s="141"/>
      <c r="Z839" s="226"/>
      <c r="AA839" s="179"/>
      <c r="AB839" s="179"/>
      <c r="AC839" s="179"/>
      <c r="AD839" s="179"/>
      <c r="AE839" s="179"/>
      <c r="AF839" s="179"/>
      <c r="AG839" s="179"/>
      <c r="AH839" s="179"/>
      <c r="AI839" s="179"/>
      <c r="AJ839" s="179"/>
      <c r="AK839" s="179"/>
      <c r="AL839" s="179"/>
      <c r="AM839" s="179"/>
      <c r="AN839" s="179"/>
      <c r="AO839" s="179"/>
      <c r="AP839" s="179"/>
      <c r="AQ839" s="467"/>
      <c r="AR839" s="467"/>
    </row>
    <row r="840" spans="1:44" s="347" customFormat="1" x14ac:dyDescent="0.3">
      <c r="A840" s="438">
        <v>41808</v>
      </c>
      <c r="B840" s="932" t="s">
        <v>6100</v>
      </c>
      <c r="C840" s="933" t="s">
        <v>87</v>
      </c>
      <c r="D840" s="350">
        <v>750</v>
      </c>
      <c r="E840" s="347" t="s">
        <v>224</v>
      </c>
      <c r="F840" s="439">
        <v>44372</v>
      </c>
      <c r="G840" s="347" t="s">
        <v>6101</v>
      </c>
      <c r="H840" s="352" t="s">
        <v>6102</v>
      </c>
      <c r="I840" s="353" t="s">
        <v>6103</v>
      </c>
      <c r="J840" s="354" t="s">
        <v>6104</v>
      </c>
      <c r="K840" s="355">
        <v>-25</v>
      </c>
      <c r="L840" s="354"/>
      <c r="M840" s="355"/>
      <c r="N840" s="440" t="s">
        <v>885</v>
      </c>
      <c r="O840" s="441">
        <v>4.33</v>
      </c>
      <c r="P840" s="352" t="s">
        <v>2097</v>
      </c>
      <c r="Q840" s="354"/>
      <c r="R840" s="347">
        <v>9</v>
      </c>
      <c r="S840" s="184" t="s">
        <v>6165</v>
      </c>
      <c r="T840" s="138">
        <f t="shared" si="110"/>
        <v>6</v>
      </c>
      <c r="U840" s="139"/>
      <c r="V840" s="715">
        <f t="shared" si="109"/>
        <v>6</v>
      </c>
      <c r="W840" s="138"/>
      <c r="X840" s="138"/>
      <c r="Y840" s="141"/>
      <c r="Z840" s="226"/>
      <c r="AA840" s="179"/>
      <c r="AB840" s="179"/>
      <c r="AC840" s="179"/>
      <c r="AD840" s="179"/>
      <c r="AE840" s="179"/>
      <c r="AF840" s="179"/>
      <c r="AG840" s="179"/>
      <c r="AH840" s="179"/>
      <c r="AI840" s="179"/>
      <c r="AJ840" s="179"/>
      <c r="AK840" s="179"/>
      <c r="AL840" s="179"/>
      <c r="AM840" s="179"/>
      <c r="AN840" s="179"/>
      <c r="AO840" s="179"/>
      <c r="AP840" s="179"/>
      <c r="AQ840" s="467"/>
      <c r="AR840" s="467"/>
    </row>
    <row r="841" spans="1:44" s="347" customFormat="1" x14ac:dyDescent="0.3">
      <c r="A841" s="438">
        <v>41807</v>
      </c>
      <c r="B841" s="932" t="s">
        <v>6105</v>
      </c>
      <c r="C841" s="933" t="s">
        <v>208</v>
      </c>
      <c r="D841" s="350">
        <v>250</v>
      </c>
      <c r="E841" s="347" t="s">
        <v>12</v>
      </c>
      <c r="F841" s="439">
        <v>42901</v>
      </c>
      <c r="G841" s="347" t="s">
        <v>1876</v>
      </c>
      <c r="H841" s="352" t="s">
        <v>19</v>
      </c>
      <c r="I841" s="353" t="s">
        <v>4190</v>
      </c>
      <c r="J841" s="354" t="s">
        <v>4191</v>
      </c>
      <c r="K841" s="355">
        <v>-14.5</v>
      </c>
      <c r="L841" s="354"/>
      <c r="M841" s="355"/>
      <c r="N841" s="440" t="s">
        <v>618</v>
      </c>
      <c r="O841" s="441">
        <v>3</v>
      </c>
      <c r="P841" s="352" t="s">
        <v>6106</v>
      </c>
      <c r="Q841" s="354"/>
      <c r="R841" s="347">
        <v>-1.5</v>
      </c>
      <c r="S841" s="184" t="s">
        <v>6159</v>
      </c>
      <c r="T841" s="138">
        <f t="shared" si="110"/>
        <v>6</v>
      </c>
      <c r="U841" s="139"/>
      <c r="V841" s="715">
        <f t="shared" si="109"/>
        <v>6</v>
      </c>
      <c r="W841" s="138"/>
      <c r="X841" s="138"/>
      <c r="Y841" s="141"/>
      <c r="Z841" s="226"/>
      <c r="AA841" s="179"/>
      <c r="AB841" s="179"/>
      <c r="AC841" s="179"/>
      <c r="AD841" s="179"/>
      <c r="AE841" s="179"/>
      <c r="AF841" s="179"/>
      <c r="AG841" s="179"/>
      <c r="AH841" s="179"/>
      <c r="AI841" s="179"/>
      <c r="AJ841" s="179"/>
      <c r="AK841" s="179"/>
      <c r="AL841" s="179"/>
      <c r="AM841" s="179"/>
      <c r="AN841" s="179"/>
      <c r="AO841" s="179"/>
      <c r="AP841" s="179"/>
      <c r="AQ841" s="467"/>
      <c r="AR841" s="467"/>
    </row>
    <row r="842" spans="1:44" s="347" customFormat="1" x14ac:dyDescent="0.3">
      <c r="A842" s="438">
        <v>41807</v>
      </c>
      <c r="B842" s="932" t="s">
        <v>6107</v>
      </c>
      <c r="C842" s="933" t="s">
        <v>208</v>
      </c>
      <c r="D842" s="350">
        <v>250</v>
      </c>
      <c r="E842" s="347" t="s">
        <v>66</v>
      </c>
      <c r="F842" s="439">
        <v>45458</v>
      </c>
      <c r="G842" s="347" t="s">
        <v>1876</v>
      </c>
      <c r="H842" s="352" t="s">
        <v>90</v>
      </c>
      <c r="I842" s="353" t="s">
        <v>6108</v>
      </c>
      <c r="J842" s="354" t="s">
        <v>4249</v>
      </c>
      <c r="K842" s="355">
        <v>-14.5</v>
      </c>
      <c r="L842" s="354"/>
      <c r="M842" s="355"/>
      <c r="N842" s="440" t="s">
        <v>6109</v>
      </c>
      <c r="O842" s="441">
        <v>6.5</v>
      </c>
      <c r="P842" s="352" t="s">
        <v>2217</v>
      </c>
      <c r="Q842" s="354"/>
      <c r="R842" s="347">
        <v>-4</v>
      </c>
      <c r="S842" s="184" t="s">
        <v>6160</v>
      </c>
      <c r="T842" s="138">
        <f t="shared" si="110"/>
        <v>6</v>
      </c>
      <c r="U842" s="139"/>
      <c r="V842" s="715">
        <f t="shared" si="109"/>
        <v>6</v>
      </c>
      <c r="W842" s="138"/>
      <c r="X842" s="138"/>
      <c r="Y842" s="141"/>
      <c r="Z842" s="226"/>
      <c r="AA842" s="179"/>
      <c r="AB842" s="179"/>
      <c r="AC842" s="179"/>
      <c r="AD842" s="179"/>
      <c r="AE842" s="179"/>
      <c r="AF842" s="179"/>
      <c r="AG842" s="179"/>
      <c r="AH842" s="179"/>
      <c r="AI842" s="179"/>
      <c r="AJ842" s="179"/>
      <c r="AK842" s="179"/>
      <c r="AL842" s="179"/>
      <c r="AM842" s="179"/>
      <c r="AN842" s="179"/>
      <c r="AO842" s="179"/>
      <c r="AP842" s="179"/>
      <c r="AQ842" s="467"/>
      <c r="AR842" s="467"/>
    </row>
    <row r="843" spans="1:44" s="347" customFormat="1" x14ac:dyDescent="0.3">
      <c r="A843" s="438">
        <v>41807</v>
      </c>
      <c r="B843" s="932" t="s">
        <v>6110</v>
      </c>
      <c r="C843" s="933" t="s">
        <v>36</v>
      </c>
      <c r="D843" s="350">
        <v>400</v>
      </c>
      <c r="E843" s="347" t="s">
        <v>66</v>
      </c>
      <c r="F843" s="439">
        <v>45474</v>
      </c>
      <c r="G843" s="347" t="s">
        <v>6033</v>
      </c>
      <c r="H843" s="352" t="s">
        <v>320</v>
      </c>
      <c r="I843" s="353" t="s">
        <v>26</v>
      </c>
      <c r="J843" s="354" t="s">
        <v>1076</v>
      </c>
      <c r="K843" s="355">
        <v>-20</v>
      </c>
      <c r="L843" s="354"/>
      <c r="M843" s="355"/>
      <c r="N843" s="440" t="s">
        <v>331</v>
      </c>
      <c r="O843" s="441">
        <v>3</v>
      </c>
      <c r="P843" s="352" t="s">
        <v>4102</v>
      </c>
      <c r="Q843" s="354"/>
      <c r="R843" s="347">
        <v>-14</v>
      </c>
      <c r="S843" s="184" t="s">
        <v>6161</v>
      </c>
      <c r="T843" s="138">
        <f t="shared" si="110"/>
        <v>6</v>
      </c>
      <c r="U843" s="139"/>
      <c r="V843" s="715">
        <f t="shared" si="109"/>
        <v>6</v>
      </c>
      <c r="W843" s="138"/>
      <c r="X843" s="138"/>
      <c r="Y843" s="141"/>
      <c r="Z843" s="226"/>
      <c r="AA843" s="179"/>
      <c r="AB843" s="179"/>
      <c r="AC843" s="179"/>
      <c r="AD843" s="179"/>
      <c r="AE843" s="179"/>
      <c r="AF843" s="179"/>
      <c r="AG843" s="179"/>
      <c r="AH843" s="179"/>
      <c r="AI843" s="179"/>
      <c r="AJ843" s="179"/>
      <c r="AK843" s="179"/>
      <c r="AL843" s="179"/>
      <c r="AM843" s="179"/>
      <c r="AN843" s="179"/>
      <c r="AO843" s="179"/>
      <c r="AP843" s="179"/>
      <c r="AQ843" s="467"/>
      <c r="AR843" s="467"/>
    </row>
    <row r="844" spans="1:44" s="347" customFormat="1" x14ac:dyDescent="0.3">
      <c r="A844" s="438">
        <v>41807</v>
      </c>
      <c r="B844" s="932" t="s">
        <v>6111</v>
      </c>
      <c r="C844" s="933" t="s">
        <v>127</v>
      </c>
      <c r="D844" s="350">
        <v>1000</v>
      </c>
      <c r="E844" s="347" t="s">
        <v>37</v>
      </c>
      <c r="F844" s="439">
        <v>43642</v>
      </c>
      <c r="G844" s="347" t="s">
        <v>3624</v>
      </c>
      <c r="H844" s="352" t="s">
        <v>356</v>
      </c>
      <c r="I844" s="353" t="s">
        <v>55</v>
      </c>
      <c r="J844" s="354" t="s">
        <v>301</v>
      </c>
      <c r="K844" s="355">
        <v>10</v>
      </c>
      <c r="L844" s="354"/>
      <c r="M844" s="355"/>
      <c r="N844" s="440" t="s">
        <v>71</v>
      </c>
      <c r="O844" s="441">
        <v>2</v>
      </c>
      <c r="P844" s="352" t="s">
        <v>1988</v>
      </c>
      <c r="Q844" s="354"/>
      <c r="R844" s="347">
        <v>24</v>
      </c>
      <c r="S844" s="184" t="s">
        <v>6155</v>
      </c>
      <c r="T844" s="138">
        <f t="shared" si="110"/>
        <v>6</v>
      </c>
      <c r="U844" s="139"/>
      <c r="V844" s="715">
        <f t="shared" si="109"/>
        <v>6</v>
      </c>
      <c r="W844" s="138"/>
      <c r="X844" s="138"/>
      <c r="Y844" s="141"/>
      <c r="Z844" s="226"/>
      <c r="AA844" s="179"/>
      <c r="AB844" s="179"/>
      <c r="AC844" s="179"/>
      <c r="AD844" s="179"/>
      <c r="AE844" s="179"/>
      <c r="AF844" s="179"/>
      <c r="AG844" s="179"/>
      <c r="AH844" s="179"/>
      <c r="AI844" s="179"/>
      <c r="AJ844" s="179"/>
      <c r="AK844" s="179"/>
      <c r="AL844" s="179"/>
      <c r="AM844" s="179"/>
      <c r="AN844" s="179"/>
      <c r="AO844" s="179"/>
      <c r="AP844" s="179"/>
      <c r="AQ844" s="467"/>
      <c r="AR844" s="467"/>
    </row>
    <row r="845" spans="1:44" s="347" customFormat="1" x14ac:dyDescent="0.3">
      <c r="A845" s="438">
        <v>41807</v>
      </c>
      <c r="B845" s="932" t="s">
        <v>6112</v>
      </c>
      <c r="C845" s="933" t="s">
        <v>127</v>
      </c>
      <c r="D845" s="350">
        <v>1000</v>
      </c>
      <c r="E845" s="347" t="s">
        <v>66</v>
      </c>
      <c r="F845" s="439">
        <v>45474</v>
      </c>
      <c r="G845" s="347" t="s">
        <v>3624</v>
      </c>
      <c r="H845" s="352" t="s">
        <v>189</v>
      </c>
      <c r="I845" s="353" t="s">
        <v>631</v>
      </c>
      <c r="J845" s="354" t="s">
        <v>4115</v>
      </c>
      <c r="K845" s="355">
        <v>10</v>
      </c>
      <c r="L845" s="354"/>
      <c r="M845" s="355"/>
      <c r="N845" s="440" t="s">
        <v>565</v>
      </c>
      <c r="O845" s="441">
        <v>2.2000000000000002</v>
      </c>
      <c r="P845" s="352" t="s">
        <v>1988</v>
      </c>
      <c r="Q845" s="354"/>
      <c r="R845" s="347">
        <v>24</v>
      </c>
      <c r="S845" s="184" t="s">
        <v>6156</v>
      </c>
      <c r="T845" s="138">
        <f t="shared" si="110"/>
        <v>6</v>
      </c>
      <c r="U845" s="139"/>
      <c r="V845" s="715">
        <f t="shared" si="109"/>
        <v>6</v>
      </c>
      <c r="W845" s="138"/>
      <c r="X845" s="138"/>
      <c r="Y845" s="141"/>
      <c r="Z845" s="226"/>
      <c r="AA845" s="179"/>
      <c r="AB845" s="179"/>
      <c r="AC845" s="179"/>
      <c r="AD845" s="179"/>
      <c r="AE845" s="179"/>
      <c r="AF845" s="179"/>
      <c r="AG845" s="179"/>
      <c r="AH845" s="179"/>
      <c r="AI845" s="179"/>
      <c r="AJ845" s="179"/>
      <c r="AK845" s="179"/>
      <c r="AL845" s="179"/>
      <c r="AM845" s="179"/>
      <c r="AN845" s="179"/>
      <c r="AO845" s="179"/>
      <c r="AP845" s="179"/>
      <c r="AQ845" s="467"/>
      <c r="AR845" s="467"/>
    </row>
    <row r="846" spans="1:44" s="347" customFormat="1" x14ac:dyDescent="0.3">
      <c r="A846" s="438">
        <v>41807</v>
      </c>
      <c r="B846" s="932" t="s">
        <v>6113</v>
      </c>
      <c r="C846" s="933" t="s">
        <v>218</v>
      </c>
      <c r="D846" s="350">
        <v>300</v>
      </c>
      <c r="E846" s="347" t="s">
        <v>66</v>
      </c>
      <c r="F846" s="439">
        <v>45474</v>
      </c>
      <c r="G846" s="347" t="s">
        <v>590</v>
      </c>
      <c r="H846" s="352" t="s">
        <v>446</v>
      </c>
      <c r="I846" s="353" t="s">
        <v>946</v>
      </c>
      <c r="J846" s="354" t="s">
        <v>3627</v>
      </c>
      <c r="K846" s="355">
        <v>-12.5</v>
      </c>
      <c r="L846" s="354"/>
      <c r="M846" s="355"/>
      <c r="N846" s="440" t="s">
        <v>105</v>
      </c>
      <c r="O846" s="441">
        <v>2.66</v>
      </c>
      <c r="P846" s="352" t="s">
        <v>2217</v>
      </c>
      <c r="Q846" s="354"/>
      <c r="R846" s="347">
        <v>-4</v>
      </c>
      <c r="S846" s="184" t="s">
        <v>6158</v>
      </c>
      <c r="T846" s="138">
        <f t="shared" si="110"/>
        <v>6</v>
      </c>
      <c r="U846" s="139"/>
      <c r="V846" s="715">
        <f t="shared" si="109"/>
        <v>6</v>
      </c>
      <c r="W846" s="138"/>
      <c r="X846" s="138"/>
      <c r="Y846" s="141"/>
      <c r="Z846" s="226"/>
      <c r="AA846" s="179"/>
      <c r="AB846" s="179"/>
      <c r="AC846" s="179"/>
      <c r="AD846" s="179"/>
      <c r="AE846" s="179"/>
      <c r="AF846" s="179"/>
      <c r="AG846" s="179"/>
      <c r="AH846" s="179"/>
      <c r="AI846" s="179"/>
      <c r="AJ846" s="179"/>
      <c r="AK846" s="179"/>
      <c r="AL846" s="179"/>
      <c r="AM846" s="179"/>
      <c r="AN846" s="179"/>
      <c r="AO846" s="179"/>
      <c r="AP846" s="179"/>
      <c r="AQ846" s="467"/>
      <c r="AR846" s="467"/>
    </row>
    <row r="847" spans="1:44" s="347" customFormat="1" x14ac:dyDescent="0.3">
      <c r="A847" s="438">
        <v>41807</v>
      </c>
      <c r="B847" s="932" t="s">
        <v>6114</v>
      </c>
      <c r="C847" s="933" t="s">
        <v>127</v>
      </c>
      <c r="D847" s="350">
        <v>1000</v>
      </c>
      <c r="E847" s="347" t="s">
        <v>37</v>
      </c>
      <c r="F847" s="439">
        <v>43648</v>
      </c>
      <c r="G847" s="347" t="s">
        <v>1849</v>
      </c>
      <c r="H847" s="352" t="s">
        <v>1432</v>
      </c>
      <c r="I847" s="353" t="s">
        <v>5047</v>
      </c>
      <c r="J847" s="354" t="s">
        <v>56</v>
      </c>
      <c r="K847" s="355">
        <v>-8</v>
      </c>
      <c r="L847" s="354"/>
      <c r="M847" s="355"/>
      <c r="N847" s="440" t="s">
        <v>3840</v>
      </c>
      <c r="O847" s="441">
        <v>2</v>
      </c>
      <c r="P847" s="352" t="s">
        <v>2274</v>
      </c>
      <c r="Q847" s="354"/>
      <c r="R847" s="347">
        <v>4</v>
      </c>
      <c r="S847" s="184" t="s">
        <v>6157</v>
      </c>
      <c r="T847" s="138">
        <f t="shared" si="110"/>
        <v>6</v>
      </c>
      <c r="U847" s="139"/>
      <c r="V847" s="715">
        <f t="shared" si="109"/>
        <v>6</v>
      </c>
      <c r="W847" s="138"/>
      <c r="X847" s="138"/>
      <c r="Y847" s="141"/>
      <c r="Z847" s="226"/>
      <c r="AA847" s="179"/>
      <c r="AB847" s="179"/>
      <c r="AC847" s="179"/>
      <c r="AD847" s="179"/>
      <c r="AE847" s="179"/>
      <c r="AF847" s="179"/>
      <c r="AG847" s="179"/>
      <c r="AH847" s="179"/>
      <c r="AI847" s="179"/>
      <c r="AJ847" s="179"/>
      <c r="AK847" s="179"/>
      <c r="AL847" s="179"/>
      <c r="AM847" s="179"/>
      <c r="AN847" s="179"/>
      <c r="AO847" s="179"/>
      <c r="AP847" s="179"/>
      <c r="AQ847" s="467"/>
      <c r="AR847" s="467"/>
    </row>
    <row r="848" spans="1:44" s="347" customFormat="1" x14ac:dyDescent="0.3">
      <c r="A848" s="438">
        <v>41807</v>
      </c>
      <c r="B848" s="932" t="s">
        <v>6115</v>
      </c>
      <c r="C848" s="933" t="s">
        <v>1701</v>
      </c>
      <c r="D848" s="350">
        <v>500</v>
      </c>
      <c r="E848" s="347" t="s">
        <v>66</v>
      </c>
      <c r="F848" s="439">
        <v>45474</v>
      </c>
      <c r="G848" s="347" t="s">
        <v>399</v>
      </c>
      <c r="H848" s="352" t="s">
        <v>346</v>
      </c>
      <c r="I848" s="353" t="s">
        <v>6116</v>
      </c>
      <c r="J848" s="354" t="s">
        <v>1574</v>
      </c>
      <c r="K848" s="355">
        <v>-12.5</v>
      </c>
      <c r="L848" s="354"/>
      <c r="M848" s="355"/>
      <c r="N848" s="440" t="s">
        <v>1196</v>
      </c>
      <c r="O848" s="441">
        <v>4.8</v>
      </c>
      <c r="P848" s="352" t="s">
        <v>3746</v>
      </c>
      <c r="Q848" s="354"/>
      <c r="S848" s="184" t="s">
        <v>6163</v>
      </c>
      <c r="T848" s="138">
        <f t="shared" si="110"/>
        <v>6</v>
      </c>
      <c r="U848" s="139"/>
      <c r="V848" s="715">
        <f t="shared" si="109"/>
        <v>6</v>
      </c>
      <c r="W848" s="138"/>
      <c r="X848" s="138"/>
      <c r="Y848" s="141"/>
      <c r="Z848" s="226"/>
      <c r="AA848" s="179"/>
      <c r="AB848" s="179"/>
      <c r="AC848" s="179"/>
      <c r="AD848" s="179"/>
      <c r="AE848" s="179"/>
      <c r="AF848" s="179"/>
      <c r="AG848" s="179"/>
      <c r="AH848" s="179"/>
      <c r="AI848" s="179"/>
      <c r="AJ848" s="179"/>
      <c r="AK848" s="179"/>
      <c r="AL848" s="179"/>
      <c r="AM848" s="179"/>
      <c r="AN848" s="179"/>
      <c r="AO848" s="179"/>
      <c r="AP848" s="179"/>
      <c r="AQ848" s="467"/>
      <c r="AR848" s="467"/>
    </row>
    <row r="849" spans="1:44" s="347" customFormat="1" x14ac:dyDescent="0.3">
      <c r="A849" s="438">
        <v>41807</v>
      </c>
      <c r="B849" s="932" t="s">
        <v>6117</v>
      </c>
      <c r="C849" s="933" t="s">
        <v>949</v>
      </c>
      <c r="D849" s="350">
        <v>170</v>
      </c>
      <c r="E849" s="347" t="s">
        <v>6118</v>
      </c>
      <c r="F849" s="439">
        <v>52793</v>
      </c>
      <c r="G849" s="347" t="s">
        <v>3919</v>
      </c>
      <c r="H849" s="352" t="s">
        <v>466</v>
      </c>
      <c r="I849" s="353"/>
      <c r="J849" s="354" t="s">
        <v>6119</v>
      </c>
      <c r="K849" s="355">
        <v>6.3</v>
      </c>
      <c r="L849" s="354"/>
      <c r="M849" s="355"/>
      <c r="N849" s="440"/>
      <c r="O849" s="441"/>
      <c r="P849" s="352" t="s">
        <v>3746</v>
      </c>
      <c r="Q849" s="354"/>
      <c r="S849" s="184" t="s">
        <v>6162</v>
      </c>
      <c r="T849" s="138">
        <f t="shared" si="110"/>
        <v>6</v>
      </c>
      <c r="U849" s="139"/>
      <c r="V849" s="715">
        <f t="shared" si="109"/>
        <v>6</v>
      </c>
      <c r="W849" s="138"/>
      <c r="X849" s="138"/>
      <c r="Y849" s="141"/>
      <c r="Z849" s="226"/>
      <c r="AA849" s="179"/>
      <c r="AB849" s="179"/>
      <c r="AC849" s="179"/>
      <c r="AD849" s="179"/>
      <c r="AE849" s="179"/>
      <c r="AF849" s="179"/>
      <c r="AG849" s="179"/>
      <c r="AH849" s="179"/>
      <c r="AI849" s="179"/>
      <c r="AJ849" s="179"/>
      <c r="AK849" s="179"/>
      <c r="AL849" s="179"/>
      <c r="AM849" s="179"/>
      <c r="AN849" s="179"/>
      <c r="AO849" s="179"/>
      <c r="AP849" s="179"/>
      <c r="AQ849" s="467"/>
      <c r="AR849" s="467"/>
    </row>
    <row r="850" spans="1:44" s="347" customFormat="1" x14ac:dyDescent="0.3">
      <c r="A850" s="438">
        <v>41806</v>
      </c>
      <c r="B850" s="932" t="s">
        <v>6120</v>
      </c>
      <c r="C850" s="933" t="s">
        <v>369</v>
      </c>
      <c r="D850" s="350">
        <v>250</v>
      </c>
      <c r="E850" s="347" t="s">
        <v>12</v>
      </c>
      <c r="F850" s="439">
        <v>42909</v>
      </c>
      <c r="G850" s="347" t="s">
        <v>1379</v>
      </c>
      <c r="H850" s="352" t="s">
        <v>2299</v>
      </c>
      <c r="I850" s="353" t="s">
        <v>2299</v>
      </c>
      <c r="J850" s="354" t="s">
        <v>637</v>
      </c>
      <c r="K850" s="355">
        <v>-7.5</v>
      </c>
      <c r="L850" s="354"/>
      <c r="M850" s="355"/>
      <c r="N850" s="440" t="s">
        <v>407</v>
      </c>
      <c r="O850" s="441">
        <v>1.2</v>
      </c>
      <c r="P850" s="352" t="s">
        <v>1900</v>
      </c>
      <c r="Q850" s="354"/>
      <c r="R850" s="347">
        <v>10</v>
      </c>
      <c r="S850" s="184" t="s">
        <v>6142</v>
      </c>
      <c r="T850" s="138">
        <f t="shared" si="110"/>
        <v>6</v>
      </c>
      <c r="U850" s="139"/>
      <c r="V850" s="715">
        <f t="shared" si="109"/>
        <v>6</v>
      </c>
      <c r="W850" s="138"/>
      <c r="X850" s="138"/>
      <c r="Y850" s="141"/>
      <c r="Z850" s="226"/>
      <c r="AA850" s="179"/>
      <c r="AB850" s="179"/>
      <c r="AC850" s="179"/>
      <c r="AD850" s="179"/>
      <c r="AE850" s="179"/>
      <c r="AF850" s="179"/>
      <c r="AG850" s="179"/>
      <c r="AH850" s="179"/>
      <c r="AI850" s="179"/>
      <c r="AJ850" s="179"/>
      <c r="AK850" s="179"/>
      <c r="AL850" s="179"/>
      <c r="AM850" s="179"/>
      <c r="AN850" s="179"/>
      <c r="AO850" s="179"/>
      <c r="AP850" s="179"/>
      <c r="AQ850" s="467"/>
      <c r="AR850" s="467"/>
    </row>
    <row r="851" spans="1:44" s="347" customFormat="1" x14ac:dyDescent="0.3">
      <c r="A851" s="438">
        <v>41806</v>
      </c>
      <c r="B851" s="932" t="s">
        <v>6121</v>
      </c>
      <c r="C851" s="933" t="s">
        <v>369</v>
      </c>
      <c r="D851" s="350">
        <v>500</v>
      </c>
      <c r="E851" s="347" t="s">
        <v>12</v>
      </c>
      <c r="F851" s="439">
        <v>42909</v>
      </c>
      <c r="G851" s="347" t="s">
        <v>1379</v>
      </c>
      <c r="H851" s="352" t="s">
        <v>1600</v>
      </c>
      <c r="I851" s="353" t="s">
        <v>6087</v>
      </c>
      <c r="J851" s="354" t="s">
        <v>4107</v>
      </c>
      <c r="K851" s="355">
        <v>-7.5</v>
      </c>
      <c r="L851" s="354"/>
      <c r="M851" s="355"/>
      <c r="N851" s="440" t="s">
        <v>79</v>
      </c>
      <c r="O851" s="441">
        <v>2.5</v>
      </c>
      <c r="P851" s="352" t="s">
        <v>1900</v>
      </c>
      <c r="Q851" s="354"/>
      <c r="R851" s="347">
        <v>10</v>
      </c>
      <c r="S851" s="184" t="s">
        <v>6145</v>
      </c>
      <c r="T851" s="138">
        <f t="shared" si="110"/>
        <v>6</v>
      </c>
      <c r="U851" s="139"/>
      <c r="V851" s="715">
        <f t="shared" si="109"/>
        <v>6</v>
      </c>
      <c r="W851" s="138"/>
      <c r="X851" s="138"/>
      <c r="Y851" s="141"/>
      <c r="Z851" s="226"/>
      <c r="AA851" s="179"/>
      <c r="AB851" s="179"/>
      <c r="AC851" s="179"/>
      <c r="AD851" s="179"/>
      <c r="AE851" s="179"/>
      <c r="AF851" s="179"/>
      <c r="AG851" s="179"/>
      <c r="AH851" s="179"/>
      <c r="AI851" s="179"/>
      <c r="AJ851" s="179"/>
      <c r="AK851" s="179"/>
      <c r="AL851" s="179"/>
      <c r="AM851" s="179"/>
      <c r="AN851" s="179"/>
      <c r="AO851" s="179"/>
      <c r="AP851" s="179"/>
      <c r="AQ851" s="467"/>
      <c r="AR851" s="467"/>
    </row>
    <row r="852" spans="1:44" s="347" customFormat="1" x14ac:dyDescent="0.3">
      <c r="A852" s="438">
        <v>41806</v>
      </c>
      <c r="B852" s="932" t="s">
        <v>6122</v>
      </c>
      <c r="C852" s="933" t="s">
        <v>369</v>
      </c>
      <c r="D852" s="350">
        <v>750</v>
      </c>
      <c r="E852" s="347" t="s">
        <v>37</v>
      </c>
      <c r="F852" s="439">
        <v>43639</v>
      </c>
      <c r="G852" s="347" t="s">
        <v>1379</v>
      </c>
      <c r="H852" s="352" t="s">
        <v>2271</v>
      </c>
      <c r="I852" s="353" t="s">
        <v>802</v>
      </c>
      <c r="J852" s="354" t="s">
        <v>301</v>
      </c>
      <c r="K852" s="355">
        <v>-7.5</v>
      </c>
      <c r="L852" s="354"/>
      <c r="M852" s="355"/>
      <c r="N852" s="440" t="s">
        <v>382</v>
      </c>
      <c r="O852" s="441">
        <v>2</v>
      </c>
      <c r="P852" s="352" t="s">
        <v>1900</v>
      </c>
      <c r="Q852" s="354"/>
      <c r="R852" s="347">
        <v>10</v>
      </c>
      <c r="S852" s="184" t="s">
        <v>6144</v>
      </c>
      <c r="T852" s="138">
        <f t="shared" si="110"/>
        <v>6</v>
      </c>
      <c r="U852" s="139"/>
      <c r="V852" s="715">
        <f t="shared" si="109"/>
        <v>6</v>
      </c>
      <c r="W852" s="138"/>
      <c r="X852" s="138"/>
      <c r="Y852" s="141"/>
      <c r="Z852" s="226"/>
      <c r="AA852" s="179"/>
      <c r="AB852" s="179"/>
      <c r="AC852" s="179"/>
      <c r="AD852" s="179"/>
      <c r="AE852" s="179"/>
      <c r="AF852" s="179"/>
      <c r="AG852" s="179"/>
      <c r="AH852" s="179"/>
      <c r="AI852" s="179"/>
      <c r="AJ852" s="179"/>
      <c r="AK852" s="179"/>
      <c r="AL852" s="179"/>
      <c r="AM852" s="179"/>
      <c r="AN852" s="179"/>
      <c r="AO852" s="179"/>
      <c r="AP852" s="179"/>
      <c r="AQ852" s="467"/>
      <c r="AR852" s="467"/>
    </row>
    <row r="853" spans="1:44" s="347" customFormat="1" x14ac:dyDescent="0.3">
      <c r="A853" s="438">
        <v>41806</v>
      </c>
      <c r="B853" s="932" t="s">
        <v>6123</v>
      </c>
      <c r="C853" s="933" t="s">
        <v>369</v>
      </c>
      <c r="D853" s="350">
        <v>750</v>
      </c>
      <c r="E853" s="347" t="s">
        <v>834</v>
      </c>
      <c r="F853" s="439">
        <v>45466</v>
      </c>
      <c r="G853" s="347" t="s">
        <v>1379</v>
      </c>
      <c r="H853" s="352" t="s">
        <v>444</v>
      </c>
      <c r="I853" s="353" t="s">
        <v>673</v>
      </c>
      <c r="J853" s="354" t="s">
        <v>3754</v>
      </c>
      <c r="K853" s="355">
        <v>-12.5</v>
      </c>
      <c r="L853" s="354"/>
      <c r="M853" s="355"/>
      <c r="N853" s="440" t="s">
        <v>259</v>
      </c>
      <c r="O853" s="441">
        <v>2.33</v>
      </c>
      <c r="P853" s="352" t="s">
        <v>6124</v>
      </c>
      <c r="Q853" s="354"/>
      <c r="R853" s="347">
        <v>7.5</v>
      </c>
      <c r="S853" s="184" t="s">
        <v>6143</v>
      </c>
      <c r="T853" s="138">
        <f t="shared" si="110"/>
        <v>6</v>
      </c>
      <c r="U853" s="139"/>
      <c r="V853" s="715">
        <f t="shared" si="109"/>
        <v>6</v>
      </c>
      <c r="W853" s="138"/>
      <c r="X853" s="138"/>
      <c r="Y853" s="141"/>
      <c r="Z853" s="226"/>
      <c r="AA853" s="179"/>
      <c r="AB853" s="179"/>
      <c r="AC853" s="179"/>
      <c r="AD853" s="179"/>
      <c r="AE853" s="179"/>
      <c r="AF853" s="179"/>
      <c r="AG853" s="179"/>
      <c r="AH853" s="179"/>
      <c r="AI853" s="179"/>
      <c r="AJ853" s="179"/>
      <c r="AK853" s="179"/>
      <c r="AL853" s="179"/>
      <c r="AM853" s="179"/>
      <c r="AN853" s="179"/>
      <c r="AO853" s="179"/>
      <c r="AP853" s="179"/>
      <c r="AQ853" s="467"/>
      <c r="AR853" s="467"/>
    </row>
    <row r="854" spans="1:44" s="347" customFormat="1" x14ac:dyDescent="0.3">
      <c r="A854" s="438">
        <v>41806</v>
      </c>
      <c r="B854" s="932" t="s">
        <v>6125</v>
      </c>
      <c r="C854" s="933" t="s">
        <v>2025</v>
      </c>
      <c r="D854" s="350">
        <v>250</v>
      </c>
      <c r="E854" s="347" t="s">
        <v>37</v>
      </c>
      <c r="F854" s="439">
        <v>43635</v>
      </c>
      <c r="G854" s="347" t="s">
        <v>3758</v>
      </c>
      <c r="H854" s="352" t="s">
        <v>2299</v>
      </c>
      <c r="I854" s="353" t="s">
        <v>2299</v>
      </c>
      <c r="J854" s="354" t="s">
        <v>6126</v>
      </c>
      <c r="K854" s="355">
        <v>-7</v>
      </c>
      <c r="L854" s="354"/>
      <c r="M854" s="355"/>
      <c r="N854" s="440" t="s">
        <v>1317</v>
      </c>
      <c r="O854" s="441">
        <v>1.6</v>
      </c>
      <c r="P854" s="352" t="s">
        <v>2092</v>
      </c>
      <c r="Q854" s="354"/>
      <c r="R854" s="347">
        <v>3</v>
      </c>
      <c r="S854" s="184" t="s">
        <v>6146</v>
      </c>
      <c r="T854" s="138">
        <f t="shared" si="110"/>
        <v>6</v>
      </c>
      <c r="U854" s="139"/>
      <c r="V854" s="715">
        <f t="shared" si="109"/>
        <v>6</v>
      </c>
      <c r="W854" s="138"/>
      <c r="X854" s="138"/>
      <c r="Y854" s="141"/>
      <c r="Z854" s="226"/>
      <c r="AA854" s="179"/>
      <c r="AB854" s="179"/>
      <c r="AC854" s="179"/>
      <c r="AD854" s="179"/>
      <c r="AE854" s="179"/>
      <c r="AF854" s="179"/>
      <c r="AG854" s="179"/>
      <c r="AH854" s="179"/>
      <c r="AI854" s="179"/>
      <c r="AJ854" s="179"/>
      <c r="AK854" s="179"/>
      <c r="AL854" s="179"/>
      <c r="AM854" s="179"/>
      <c r="AN854" s="179"/>
      <c r="AO854" s="179"/>
      <c r="AP854" s="179"/>
      <c r="AQ854" s="467"/>
      <c r="AR854" s="467"/>
    </row>
    <row r="855" spans="1:44" s="347" customFormat="1" x14ac:dyDescent="0.3">
      <c r="A855" s="438">
        <v>41806</v>
      </c>
      <c r="B855" s="932" t="s">
        <v>6127</v>
      </c>
      <c r="C855" s="933" t="s">
        <v>2025</v>
      </c>
      <c r="D855" s="350">
        <v>1000</v>
      </c>
      <c r="E855" s="347" t="s">
        <v>37</v>
      </c>
      <c r="F855" s="439">
        <v>43635</v>
      </c>
      <c r="G855" s="347" t="s">
        <v>3758</v>
      </c>
      <c r="H855" s="352" t="s">
        <v>356</v>
      </c>
      <c r="I855" s="353" t="s">
        <v>4190</v>
      </c>
      <c r="J855" s="354" t="s">
        <v>4191</v>
      </c>
      <c r="K855" s="355">
        <v>-7</v>
      </c>
      <c r="L855" s="354"/>
      <c r="M855" s="355"/>
      <c r="N855" s="440" t="s">
        <v>692</v>
      </c>
      <c r="O855" s="441">
        <v>1.7</v>
      </c>
      <c r="P855" s="352" t="s">
        <v>2092</v>
      </c>
      <c r="Q855" s="354"/>
      <c r="R855" s="347">
        <v>3</v>
      </c>
      <c r="S855" s="184" t="s">
        <v>6148</v>
      </c>
      <c r="T855" s="138">
        <f t="shared" si="110"/>
        <v>6</v>
      </c>
      <c r="U855" s="139"/>
      <c r="V855" s="715">
        <f t="shared" si="109"/>
        <v>6</v>
      </c>
      <c r="W855" s="138"/>
      <c r="X855" s="138"/>
      <c r="Y855" s="141"/>
      <c r="Z855" s="226"/>
      <c r="AA855" s="179"/>
      <c r="AB855" s="179"/>
      <c r="AC855" s="179"/>
      <c r="AD855" s="179"/>
      <c r="AE855" s="179"/>
      <c r="AF855" s="179"/>
      <c r="AG855" s="179"/>
      <c r="AH855" s="179"/>
      <c r="AI855" s="179"/>
      <c r="AJ855" s="179"/>
      <c r="AK855" s="179"/>
      <c r="AL855" s="179"/>
      <c r="AM855" s="179"/>
      <c r="AN855" s="179"/>
      <c r="AO855" s="179"/>
      <c r="AP855" s="179"/>
      <c r="AQ855" s="467"/>
      <c r="AR855" s="467"/>
    </row>
    <row r="856" spans="1:44" s="347" customFormat="1" x14ac:dyDescent="0.3">
      <c r="A856" s="438">
        <v>41806</v>
      </c>
      <c r="B856" s="932" t="s">
        <v>6128</v>
      </c>
      <c r="C856" s="933" t="s">
        <v>2025</v>
      </c>
      <c r="D856" s="350">
        <v>1000</v>
      </c>
      <c r="E856" s="347" t="s">
        <v>224</v>
      </c>
      <c r="F856" s="439">
        <v>44366</v>
      </c>
      <c r="G856" s="347" t="s">
        <v>3758</v>
      </c>
      <c r="H856" s="352" t="s">
        <v>570</v>
      </c>
      <c r="I856" s="353" t="s">
        <v>426</v>
      </c>
      <c r="J856" s="354" t="s">
        <v>427</v>
      </c>
      <c r="K856" s="355">
        <v>-12</v>
      </c>
      <c r="L856" s="354"/>
      <c r="M856" s="355"/>
      <c r="N856" s="440" t="s">
        <v>692</v>
      </c>
      <c r="O856" s="441">
        <v>1.7</v>
      </c>
      <c r="P856" s="352" t="s">
        <v>3827</v>
      </c>
      <c r="Q856" s="354"/>
      <c r="R856" s="347">
        <v>-2</v>
      </c>
      <c r="S856" s="184" t="s">
        <v>6147</v>
      </c>
      <c r="T856" s="138">
        <f t="shared" si="110"/>
        <v>6</v>
      </c>
      <c r="U856" s="139"/>
      <c r="V856" s="715">
        <f t="shared" si="109"/>
        <v>6</v>
      </c>
      <c r="W856" s="138"/>
      <c r="X856" s="138"/>
      <c r="Y856" s="141"/>
      <c r="Z856" s="226"/>
      <c r="AA856" s="179"/>
      <c r="AB856" s="179"/>
      <c r="AC856" s="179"/>
      <c r="AD856" s="179"/>
      <c r="AE856" s="179"/>
      <c r="AF856" s="179"/>
      <c r="AG856" s="179"/>
      <c r="AH856" s="179"/>
      <c r="AI856" s="179"/>
      <c r="AJ856" s="179"/>
      <c r="AK856" s="179"/>
      <c r="AL856" s="179"/>
      <c r="AM856" s="179"/>
      <c r="AN856" s="179"/>
      <c r="AO856" s="179"/>
      <c r="AP856" s="179"/>
      <c r="AQ856" s="467"/>
      <c r="AR856" s="467"/>
    </row>
    <row r="857" spans="1:44" s="347" customFormat="1" x14ac:dyDescent="0.3">
      <c r="A857" s="438">
        <v>41806</v>
      </c>
      <c r="B857" s="932" t="s">
        <v>4663</v>
      </c>
      <c r="C857" s="933" t="s">
        <v>127</v>
      </c>
      <c r="D857" s="350">
        <v>500</v>
      </c>
      <c r="E857" s="347" t="s">
        <v>164</v>
      </c>
      <c r="F857" s="439">
        <v>42537</v>
      </c>
      <c r="G857" s="347" t="s">
        <v>6129</v>
      </c>
      <c r="H857" s="352" t="s">
        <v>6130</v>
      </c>
      <c r="I857" s="353" t="s">
        <v>6131</v>
      </c>
      <c r="J857" s="354" t="s">
        <v>5772</v>
      </c>
      <c r="K857" s="355">
        <v>-2.5</v>
      </c>
      <c r="L857" s="354"/>
      <c r="M857" s="355"/>
      <c r="N857" s="440" t="s">
        <v>105</v>
      </c>
      <c r="O857" s="441">
        <v>1.6</v>
      </c>
      <c r="P857" s="352" t="s">
        <v>5138</v>
      </c>
      <c r="Q857" s="354"/>
      <c r="R857" s="347">
        <v>1</v>
      </c>
      <c r="S857" s="184" t="s">
        <v>6153</v>
      </c>
      <c r="T857" s="138">
        <f t="shared" si="110"/>
        <v>6</v>
      </c>
      <c r="U857" s="139"/>
      <c r="V857" s="715">
        <f t="shared" si="109"/>
        <v>6</v>
      </c>
      <c r="W857" s="138"/>
      <c r="X857" s="138"/>
      <c r="Y857" s="141"/>
      <c r="Z857" s="226"/>
      <c r="AA857" s="179"/>
      <c r="AB857" s="179"/>
      <c r="AC857" s="179"/>
      <c r="AD857" s="179"/>
      <c r="AE857" s="179"/>
      <c r="AF857" s="179"/>
      <c r="AG857" s="179"/>
      <c r="AH857" s="179"/>
      <c r="AI857" s="179"/>
      <c r="AJ857" s="179"/>
      <c r="AK857" s="179"/>
      <c r="AL857" s="179"/>
      <c r="AM857" s="179"/>
      <c r="AN857" s="179"/>
      <c r="AO857" s="179"/>
      <c r="AP857" s="179"/>
      <c r="AQ857" s="467"/>
      <c r="AR857" s="467"/>
    </row>
    <row r="858" spans="1:44" s="347" customFormat="1" x14ac:dyDescent="0.3">
      <c r="A858" s="438">
        <v>41806</v>
      </c>
      <c r="B858" s="932" t="s">
        <v>6132</v>
      </c>
      <c r="C858" s="933" t="s">
        <v>127</v>
      </c>
      <c r="D858" s="350">
        <v>1000</v>
      </c>
      <c r="E858" s="347" t="s">
        <v>37</v>
      </c>
      <c r="F858" s="439">
        <v>43640</v>
      </c>
      <c r="G858" s="347" t="s">
        <v>6129</v>
      </c>
      <c r="H858" s="352" t="s">
        <v>804</v>
      </c>
      <c r="I858" s="353" t="s">
        <v>5373</v>
      </c>
      <c r="J858" s="354" t="s">
        <v>4094</v>
      </c>
      <c r="K858" s="355">
        <v>-10.5</v>
      </c>
      <c r="L858" s="354"/>
      <c r="M858" s="355"/>
      <c r="N858" s="440" t="s">
        <v>551</v>
      </c>
      <c r="O858" s="441">
        <v>2.5</v>
      </c>
      <c r="P858" s="352" t="s">
        <v>5138</v>
      </c>
      <c r="Q858" s="354"/>
      <c r="R858" s="347">
        <v>1</v>
      </c>
      <c r="S858" s="184" t="s">
        <v>6154</v>
      </c>
      <c r="T858" s="138">
        <f t="shared" si="110"/>
        <v>6</v>
      </c>
      <c r="U858" s="139"/>
      <c r="V858" s="715">
        <f t="shared" si="109"/>
        <v>6</v>
      </c>
      <c r="W858" s="138"/>
      <c r="X858" s="138"/>
      <c r="Y858" s="141"/>
      <c r="Z858" s="226"/>
      <c r="AA858" s="179"/>
      <c r="AB858" s="179"/>
      <c r="AC858" s="179"/>
      <c r="AD858" s="179"/>
      <c r="AE858" s="179"/>
      <c r="AF858" s="179"/>
      <c r="AG858" s="179"/>
      <c r="AH858" s="179"/>
      <c r="AI858" s="179"/>
      <c r="AJ858" s="179"/>
      <c r="AK858" s="179"/>
      <c r="AL858" s="179"/>
      <c r="AM858" s="179"/>
      <c r="AN858" s="179"/>
      <c r="AO858" s="179"/>
      <c r="AP858" s="179"/>
      <c r="AQ858" s="467"/>
      <c r="AR858" s="467"/>
    </row>
    <row r="859" spans="1:44" s="347" customFormat="1" x14ac:dyDescent="0.3">
      <c r="A859" s="438">
        <v>41806</v>
      </c>
      <c r="B859" s="932" t="s">
        <v>6133</v>
      </c>
      <c r="C859" s="933" t="s">
        <v>208</v>
      </c>
      <c r="D859" s="350">
        <v>450</v>
      </c>
      <c r="E859" s="347" t="s">
        <v>37</v>
      </c>
      <c r="F859" s="439">
        <v>43647</v>
      </c>
      <c r="G859" s="347" t="s">
        <v>310</v>
      </c>
      <c r="H859" s="352" t="s">
        <v>569</v>
      </c>
      <c r="I859" s="353" t="s">
        <v>3832</v>
      </c>
      <c r="J859" s="354" t="s">
        <v>131</v>
      </c>
      <c r="K859" s="355">
        <v>-5</v>
      </c>
      <c r="L859" s="354"/>
      <c r="M859" s="355"/>
      <c r="N859" s="440" t="s">
        <v>2576</v>
      </c>
      <c r="O859" s="441">
        <v>1.8</v>
      </c>
      <c r="P859" s="352" t="s">
        <v>2042</v>
      </c>
      <c r="Q859" s="354"/>
      <c r="R859" s="347">
        <v>6</v>
      </c>
      <c r="S859" s="184" t="s">
        <v>6151</v>
      </c>
      <c r="T859" s="138">
        <f t="shared" si="110"/>
        <v>6</v>
      </c>
      <c r="U859" s="139"/>
      <c r="V859" s="715">
        <f t="shared" si="109"/>
        <v>6</v>
      </c>
      <c r="W859" s="138"/>
      <c r="X859" s="138"/>
      <c r="Y859" s="141"/>
      <c r="Z859" s="226"/>
      <c r="AA859" s="179"/>
      <c r="AB859" s="179"/>
      <c r="AC859" s="179"/>
      <c r="AD859" s="179"/>
      <c r="AE859" s="179"/>
      <c r="AF859" s="179"/>
      <c r="AG859" s="179"/>
      <c r="AH859" s="179"/>
      <c r="AI859" s="179"/>
      <c r="AJ859" s="179"/>
      <c r="AK859" s="179"/>
      <c r="AL859" s="179"/>
      <c r="AM859" s="179"/>
      <c r="AN859" s="179"/>
      <c r="AO859" s="179"/>
      <c r="AP859" s="179"/>
      <c r="AQ859" s="467"/>
      <c r="AR859" s="467"/>
    </row>
    <row r="860" spans="1:44" s="347" customFormat="1" x14ac:dyDescent="0.3">
      <c r="A860" s="438">
        <v>41806</v>
      </c>
      <c r="B860" s="932" t="s">
        <v>6134</v>
      </c>
      <c r="C860" s="933" t="s">
        <v>208</v>
      </c>
      <c r="D860" s="350">
        <v>750</v>
      </c>
      <c r="E860" s="347" t="s">
        <v>117</v>
      </c>
      <c r="F860" s="439">
        <v>52779</v>
      </c>
      <c r="G860" s="347" t="s">
        <v>310</v>
      </c>
      <c r="H860" s="352" t="s">
        <v>225</v>
      </c>
      <c r="I860" s="353" t="s">
        <v>946</v>
      </c>
      <c r="J860" s="354" t="s">
        <v>119</v>
      </c>
      <c r="K860" s="355">
        <v>-15</v>
      </c>
      <c r="L860" s="354"/>
      <c r="M860" s="355"/>
      <c r="N860" s="440" t="s">
        <v>6135</v>
      </c>
      <c r="O860" s="441">
        <v>2.13</v>
      </c>
      <c r="P860" s="352" t="s">
        <v>6136</v>
      </c>
      <c r="Q860" s="354"/>
      <c r="R860" s="347">
        <v>-1.5</v>
      </c>
      <c r="S860" s="184" t="s">
        <v>6152</v>
      </c>
      <c r="T860" s="138">
        <f t="shared" si="110"/>
        <v>6</v>
      </c>
      <c r="U860" s="139"/>
      <c r="V860" s="715">
        <f t="shared" si="109"/>
        <v>6</v>
      </c>
      <c r="W860" s="138"/>
      <c r="X860" s="138"/>
      <c r="Y860" s="141"/>
      <c r="Z860" s="226"/>
      <c r="AA860" s="179"/>
      <c r="AB860" s="179"/>
      <c r="AC860" s="179"/>
      <c r="AD860" s="179"/>
      <c r="AE860" s="179"/>
      <c r="AF860" s="179"/>
      <c r="AG860" s="179"/>
      <c r="AH860" s="179"/>
      <c r="AI860" s="179"/>
      <c r="AJ860" s="179"/>
      <c r="AK860" s="179"/>
      <c r="AL860" s="179"/>
      <c r="AM860" s="179"/>
      <c r="AN860" s="179"/>
      <c r="AO860" s="179"/>
      <c r="AP860" s="179"/>
      <c r="AQ860" s="467"/>
      <c r="AR860" s="467"/>
    </row>
    <row r="861" spans="1:44" s="347" customFormat="1" x14ac:dyDescent="0.3">
      <c r="A861" s="438">
        <v>41806</v>
      </c>
      <c r="B861" s="932" t="s">
        <v>6137</v>
      </c>
      <c r="C861" s="933" t="s">
        <v>959</v>
      </c>
      <c r="D861" s="350">
        <v>450</v>
      </c>
      <c r="E861" s="347" t="s">
        <v>6138</v>
      </c>
      <c r="F861" s="439">
        <v>60072</v>
      </c>
      <c r="G861" s="347" t="s">
        <v>6139</v>
      </c>
      <c r="H861" s="352" t="s">
        <v>6140</v>
      </c>
      <c r="I861" s="353" t="s">
        <v>26</v>
      </c>
      <c r="J861" s="354" t="s">
        <v>97</v>
      </c>
      <c r="K861" s="355">
        <v>-15</v>
      </c>
      <c r="L861" s="354"/>
      <c r="M861" s="355"/>
      <c r="N861" s="440" t="s">
        <v>4850</v>
      </c>
      <c r="O861" s="441">
        <v>3.77</v>
      </c>
      <c r="P861" s="352" t="s">
        <v>1937</v>
      </c>
      <c r="Q861" s="354"/>
      <c r="R861" s="347">
        <v>0</v>
      </c>
      <c r="S861" s="184" t="s">
        <v>6149</v>
      </c>
      <c r="T861" s="138">
        <f t="shared" si="110"/>
        <v>6</v>
      </c>
      <c r="U861" s="139"/>
      <c r="V861" s="715">
        <f t="shared" si="109"/>
        <v>6</v>
      </c>
      <c r="W861" s="138"/>
      <c r="X861" s="138"/>
      <c r="Y861" s="141"/>
      <c r="Z861" s="226"/>
      <c r="AA861" s="179"/>
      <c r="AB861" s="179"/>
      <c r="AC861" s="179"/>
      <c r="AD861" s="179"/>
      <c r="AE861" s="179"/>
      <c r="AF861" s="179"/>
      <c r="AG861" s="179"/>
      <c r="AH861" s="179"/>
      <c r="AI861" s="179"/>
      <c r="AJ861" s="179"/>
      <c r="AK861" s="179"/>
      <c r="AL861" s="179"/>
      <c r="AM861" s="179"/>
      <c r="AN861" s="179"/>
      <c r="AO861" s="179"/>
      <c r="AP861" s="179"/>
      <c r="AQ861" s="467"/>
      <c r="AR861" s="467"/>
    </row>
    <row r="862" spans="1:44" s="428" customFormat="1" x14ac:dyDescent="0.3">
      <c r="A862" s="427">
        <v>41806</v>
      </c>
      <c r="B862" s="935" t="s">
        <v>5846</v>
      </c>
      <c r="C862" s="936" t="s">
        <v>2940</v>
      </c>
      <c r="D862" s="429">
        <v>100</v>
      </c>
      <c r="E862" s="428" t="s">
        <v>848</v>
      </c>
      <c r="F862" s="430">
        <v>45458</v>
      </c>
      <c r="G862" s="428" t="s">
        <v>590</v>
      </c>
      <c r="H862" s="431" t="s">
        <v>1210</v>
      </c>
      <c r="I862" s="432"/>
      <c r="J862" s="433" t="s">
        <v>4051</v>
      </c>
      <c r="K862" s="434">
        <v>-2.5</v>
      </c>
      <c r="L862" s="433"/>
      <c r="M862" s="434"/>
      <c r="N862" s="435" t="s">
        <v>6141</v>
      </c>
      <c r="O862" s="436">
        <v>2.5</v>
      </c>
      <c r="P862" s="431" t="s">
        <v>1912</v>
      </c>
      <c r="Q862" s="433"/>
      <c r="R862" s="428">
        <v>11</v>
      </c>
      <c r="S862" s="185" t="s">
        <v>6150</v>
      </c>
      <c r="T862" s="170">
        <f t="shared" si="110"/>
        <v>6</v>
      </c>
      <c r="U862" s="171"/>
      <c r="V862" s="715">
        <f t="shared" si="109"/>
        <v>6</v>
      </c>
      <c r="W862" s="170"/>
      <c r="X862" s="170"/>
      <c r="Y862" s="169"/>
      <c r="Z862" s="437"/>
      <c r="AA862" s="215"/>
      <c r="AB862" s="215"/>
      <c r="AC862" s="215"/>
      <c r="AD862" s="215"/>
      <c r="AE862" s="215"/>
      <c r="AF862" s="215"/>
      <c r="AG862" s="215"/>
      <c r="AH862" s="215"/>
      <c r="AI862" s="215"/>
      <c r="AJ862" s="215"/>
      <c r="AK862" s="215"/>
      <c r="AL862" s="215"/>
      <c r="AM862" s="215"/>
      <c r="AN862" s="215"/>
      <c r="AO862" s="215"/>
      <c r="AP862" s="215"/>
      <c r="AQ862" s="470"/>
      <c r="AR862" s="470"/>
    </row>
    <row r="863" spans="1:44" s="347" customFormat="1" x14ac:dyDescent="0.3">
      <c r="A863" s="438">
        <v>41802</v>
      </c>
      <c r="B863" s="932" t="s">
        <v>5974</v>
      </c>
      <c r="C863" s="933" t="s">
        <v>36</v>
      </c>
      <c r="D863" s="350">
        <v>500</v>
      </c>
      <c r="E863" s="347" t="s">
        <v>37</v>
      </c>
      <c r="F863" s="439">
        <v>43631</v>
      </c>
      <c r="G863" s="347" t="s">
        <v>950</v>
      </c>
      <c r="H863" s="352" t="s">
        <v>151</v>
      </c>
      <c r="I863" s="353" t="s">
        <v>791</v>
      </c>
      <c r="J863" s="354" t="s">
        <v>221</v>
      </c>
      <c r="K863" s="355">
        <v>-15</v>
      </c>
      <c r="L863" s="354"/>
      <c r="M863" s="355"/>
      <c r="N863" s="440" t="s">
        <v>763</v>
      </c>
      <c r="O863" s="441">
        <v>3.8</v>
      </c>
      <c r="P863" s="352" t="s">
        <v>5586</v>
      </c>
      <c r="Q863" s="354" t="s">
        <v>2069</v>
      </c>
      <c r="R863" s="347">
        <v>1.5</v>
      </c>
      <c r="S863" s="184" t="s">
        <v>6055</v>
      </c>
      <c r="T863" s="138">
        <f t="shared" ref="T863:T904" si="111">MONTH(A863)</f>
        <v>6</v>
      </c>
      <c r="U863" s="139"/>
      <c r="V863" s="715">
        <f t="shared" si="109"/>
        <v>6</v>
      </c>
      <c r="W863" s="138"/>
      <c r="X863" s="138"/>
      <c r="Y863" s="141"/>
      <c r="Z863" s="226"/>
      <c r="AA863" s="179"/>
      <c r="AB863" s="179"/>
      <c r="AC863" s="179"/>
      <c r="AD863" s="179"/>
      <c r="AE863" s="179"/>
      <c r="AF863" s="179"/>
      <c r="AG863" s="179"/>
      <c r="AH863" s="179"/>
      <c r="AI863" s="179"/>
      <c r="AJ863" s="179"/>
      <c r="AK863" s="179"/>
      <c r="AL863" s="179"/>
      <c r="AM863" s="179"/>
      <c r="AN863" s="179"/>
      <c r="AO863" s="179"/>
      <c r="AP863" s="179"/>
      <c r="AQ863" s="467"/>
      <c r="AR863" s="467"/>
    </row>
    <row r="864" spans="1:44" s="347" customFormat="1" x14ac:dyDescent="0.3">
      <c r="A864" s="438">
        <v>41802</v>
      </c>
      <c r="B864" s="932" t="s">
        <v>5975</v>
      </c>
      <c r="C864" s="933" t="s">
        <v>218</v>
      </c>
      <c r="D864" s="350">
        <v>300</v>
      </c>
      <c r="E864" s="347" t="s">
        <v>66</v>
      </c>
      <c r="F864" s="439">
        <v>45488</v>
      </c>
      <c r="G864" s="347" t="s">
        <v>219</v>
      </c>
      <c r="H864" s="352" t="s">
        <v>144</v>
      </c>
      <c r="I864" s="353" t="s">
        <v>3977</v>
      </c>
      <c r="J864" s="354" t="s">
        <v>4249</v>
      </c>
      <c r="K864" s="355">
        <v>-17</v>
      </c>
      <c r="L864" s="354"/>
      <c r="M864" s="355"/>
      <c r="N864" s="440" t="s">
        <v>382</v>
      </c>
      <c r="O864" s="441">
        <v>5</v>
      </c>
      <c r="P864" s="352" t="s">
        <v>1995</v>
      </c>
      <c r="Q864" s="354"/>
      <c r="R864" s="347">
        <v>-6</v>
      </c>
      <c r="S864" s="184" t="s">
        <v>6075</v>
      </c>
      <c r="T864" s="138">
        <f t="shared" si="111"/>
        <v>6</v>
      </c>
      <c r="U864" s="139"/>
      <c r="V864" s="715">
        <f t="shared" si="109"/>
        <v>6</v>
      </c>
      <c r="W864" s="138"/>
      <c r="X864" s="138"/>
      <c r="Y864" s="141"/>
      <c r="Z864" s="226"/>
      <c r="AA864" s="179"/>
      <c r="AB864" s="179"/>
      <c r="AC864" s="179"/>
      <c r="AD864" s="179"/>
      <c r="AE864" s="179"/>
      <c r="AF864" s="179"/>
      <c r="AG864" s="179"/>
      <c r="AH864" s="179"/>
      <c r="AI864" s="179"/>
      <c r="AJ864" s="179"/>
      <c r="AK864" s="179"/>
      <c r="AL864" s="179"/>
      <c r="AM864" s="179"/>
      <c r="AN864" s="179"/>
      <c r="AO864" s="179"/>
      <c r="AP864" s="179"/>
      <c r="AQ864" s="467"/>
      <c r="AR864" s="467"/>
    </row>
    <row r="865" spans="1:44" s="347" customFormat="1" x14ac:dyDescent="0.3">
      <c r="A865" s="438">
        <v>41802</v>
      </c>
      <c r="B865" s="932" t="s">
        <v>5976</v>
      </c>
      <c r="C865" s="933" t="s">
        <v>2025</v>
      </c>
      <c r="D865" s="350">
        <v>1000</v>
      </c>
      <c r="E865" s="347" t="s">
        <v>66</v>
      </c>
      <c r="F865" s="439">
        <v>45462</v>
      </c>
      <c r="G865" s="347" t="s">
        <v>5977</v>
      </c>
      <c r="H865" s="352" t="s">
        <v>1444</v>
      </c>
      <c r="I865" s="353" t="s">
        <v>4332</v>
      </c>
      <c r="J865" s="354" t="s">
        <v>472</v>
      </c>
      <c r="K865" s="355">
        <v>-15</v>
      </c>
      <c r="L865" s="354"/>
      <c r="M865" s="355"/>
      <c r="N865" s="440" t="s">
        <v>5978</v>
      </c>
      <c r="O865" s="441">
        <v>3.3</v>
      </c>
      <c r="P865" s="352" t="s">
        <v>3746</v>
      </c>
      <c r="Q865" s="354"/>
      <c r="S865" s="184" t="s">
        <v>6074</v>
      </c>
      <c r="T865" s="138">
        <f t="shared" si="111"/>
        <v>6</v>
      </c>
      <c r="U865" s="139"/>
      <c r="V865" s="715">
        <f t="shared" ref="V865:V928" si="112">T865</f>
        <v>6</v>
      </c>
      <c r="W865" s="138"/>
      <c r="X865" s="138"/>
      <c r="Y865" s="141"/>
      <c r="Z865" s="226"/>
      <c r="AA865" s="179"/>
      <c r="AB865" s="179"/>
      <c r="AC865" s="179"/>
      <c r="AD865" s="179"/>
      <c r="AE865" s="179"/>
      <c r="AF865" s="179"/>
      <c r="AG865" s="179"/>
      <c r="AH865" s="179"/>
      <c r="AI865" s="179"/>
      <c r="AJ865" s="179"/>
      <c r="AK865" s="179"/>
      <c r="AL865" s="179"/>
      <c r="AM865" s="179"/>
      <c r="AN865" s="179"/>
      <c r="AO865" s="179"/>
      <c r="AP865" s="179"/>
      <c r="AQ865" s="467"/>
      <c r="AR865" s="467"/>
    </row>
    <row r="866" spans="1:44" s="347" customFormat="1" x14ac:dyDescent="0.3">
      <c r="A866" s="438">
        <v>41802</v>
      </c>
      <c r="B866" s="932" t="s">
        <v>5979</v>
      </c>
      <c r="C866" s="933" t="s">
        <v>5980</v>
      </c>
      <c r="D866" s="350">
        <v>500</v>
      </c>
      <c r="E866" s="347" t="s">
        <v>37</v>
      </c>
      <c r="F866" s="439">
        <v>43635</v>
      </c>
      <c r="G866" s="347" t="s">
        <v>5981</v>
      </c>
      <c r="H866" s="352" t="s">
        <v>5982</v>
      </c>
      <c r="I866" s="353" t="s">
        <v>5983</v>
      </c>
      <c r="J866" s="354" t="s">
        <v>5984</v>
      </c>
      <c r="K866" s="355">
        <v>-40</v>
      </c>
      <c r="L866" s="354"/>
      <c r="M866" s="355"/>
      <c r="N866" s="440" t="s">
        <v>463</v>
      </c>
      <c r="O866" s="441">
        <v>6</v>
      </c>
      <c r="P866" s="352" t="s">
        <v>3631</v>
      </c>
      <c r="Q866" s="354"/>
      <c r="S866" s="184" t="s">
        <v>6076</v>
      </c>
      <c r="T866" s="138">
        <f t="shared" si="111"/>
        <v>6</v>
      </c>
      <c r="U866" s="139"/>
      <c r="V866" s="715">
        <f t="shared" si="112"/>
        <v>6</v>
      </c>
      <c r="W866" s="138"/>
      <c r="X866" s="138"/>
      <c r="Y866" s="141"/>
      <c r="Z866" s="226"/>
      <c r="AA866" s="179"/>
      <c r="AB866" s="179"/>
      <c r="AC866" s="179"/>
      <c r="AD866" s="179"/>
      <c r="AE866" s="179"/>
      <c r="AF866" s="179"/>
      <c r="AG866" s="179"/>
      <c r="AH866" s="179"/>
      <c r="AI866" s="179"/>
      <c r="AJ866" s="179"/>
      <c r="AK866" s="179"/>
      <c r="AL866" s="179"/>
      <c r="AM866" s="179"/>
      <c r="AN866" s="179"/>
      <c r="AO866" s="179"/>
      <c r="AP866" s="179"/>
      <c r="AQ866" s="467"/>
      <c r="AR866" s="467"/>
    </row>
    <row r="867" spans="1:44" s="347" customFormat="1" x14ac:dyDescent="0.3">
      <c r="A867" s="438">
        <v>41802</v>
      </c>
      <c r="B867" s="932" t="s">
        <v>5985</v>
      </c>
      <c r="C867" s="933" t="s">
        <v>5980</v>
      </c>
      <c r="D867" s="350">
        <v>500</v>
      </c>
      <c r="E867" s="347" t="s">
        <v>1848</v>
      </c>
      <c r="F867" s="439">
        <v>45462</v>
      </c>
      <c r="G867" s="347" t="s">
        <v>5981</v>
      </c>
      <c r="H867" s="352" t="s">
        <v>5986</v>
      </c>
      <c r="I867" s="353" t="s">
        <v>5987</v>
      </c>
      <c r="J867" s="354" t="s">
        <v>5310</v>
      </c>
      <c r="K867" s="355">
        <v>-40</v>
      </c>
      <c r="L867" s="354"/>
      <c r="M867" s="355"/>
      <c r="N867" s="440" t="s">
        <v>551</v>
      </c>
      <c r="O867" s="441">
        <v>5</v>
      </c>
      <c r="P867" s="352" t="s">
        <v>3631</v>
      </c>
      <c r="Q867" s="354"/>
      <c r="S867" s="184" t="s">
        <v>6077</v>
      </c>
      <c r="T867" s="138">
        <f t="shared" si="111"/>
        <v>6</v>
      </c>
      <c r="U867" s="139"/>
      <c r="V867" s="715">
        <f t="shared" si="112"/>
        <v>6</v>
      </c>
      <c r="W867" s="138"/>
      <c r="X867" s="138"/>
      <c r="Y867" s="141"/>
      <c r="Z867" s="226"/>
      <c r="AA867" s="179"/>
      <c r="AB867" s="179"/>
      <c r="AC867" s="179"/>
      <c r="AD867" s="179"/>
      <c r="AE867" s="179"/>
      <c r="AF867" s="179"/>
      <c r="AG867" s="179"/>
      <c r="AH867" s="179"/>
      <c r="AI867" s="179"/>
      <c r="AJ867" s="179"/>
      <c r="AK867" s="179"/>
      <c r="AL867" s="179"/>
      <c r="AM867" s="179"/>
      <c r="AN867" s="179"/>
      <c r="AO867" s="179"/>
      <c r="AP867" s="179"/>
      <c r="AQ867" s="467"/>
      <c r="AR867" s="467"/>
    </row>
    <row r="868" spans="1:44" s="347" customFormat="1" x14ac:dyDescent="0.3">
      <c r="A868" s="438">
        <v>41802</v>
      </c>
      <c r="B868" s="932" t="s">
        <v>5988</v>
      </c>
      <c r="C868" s="933" t="s">
        <v>5989</v>
      </c>
      <c r="D868" s="350">
        <v>2000</v>
      </c>
      <c r="E868" s="347" t="s">
        <v>5990</v>
      </c>
      <c r="F868" s="439">
        <v>45479</v>
      </c>
      <c r="G868" s="347" t="s">
        <v>5991</v>
      </c>
      <c r="H868" s="352" t="s">
        <v>5992</v>
      </c>
      <c r="I868" s="353"/>
      <c r="J868" s="354" t="s">
        <v>3613</v>
      </c>
      <c r="K868" s="355">
        <v>-25</v>
      </c>
      <c r="L868" s="354"/>
      <c r="M868" s="355"/>
      <c r="N868" s="440" t="s">
        <v>1783</v>
      </c>
      <c r="O868" s="441">
        <v>3.375</v>
      </c>
      <c r="P868" s="352" t="s">
        <v>3631</v>
      </c>
      <c r="Q868" s="354"/>
      <c r="S868" s="184" t="s">
        <v>6073</v>
      </c>
      <c r="T868" s="138">
        <f t="shared" si="111"/>
        <v>6</v>
      </c>
      <c r="U868" s="139"/>
      <c r="V868" s="715">
        <f t="shared" si="112"/>
        <v>6</v>
      </c>
      <c r="W868" s="138"/>
      <c r="X868" s="138"/>
      <c r="Y868" s="141"/>
      <c r="Z868" s="226"/>
      <c r="AA868" s="179"/>
      <c r="AB868" s="179"/>
      <c r="AC868" s="179"/>
      <c r="AD868" s="179"/>
      <c r="AE868" s="179"/>
      <c r="AF868" s="179"/>
      <c r="AG868" s="179"/>
      <c r="AH868" s="179"/>
      <c r="AI868" s="179"/>
      <c r="AJ868" s="179"/>
      <c r="AK868" s="179"/>
      <c r="AL868" s="179"/>
      <c r="AM868" s="179"/>
      <c r="AN868" s="179"/>
      <c r="AO868" s="179"/>
      <c r="AP868" s="179"/>
      <c r="AQ868" s="467"/>
      <c r="AR868" s="467"/>
    </row>
    <row r="869" spans="1:44" s="347" customFormat="1" x14ac:dyDescent="0.3">
      <c r="A869" s="438">
        <v>41801</v>
      </c>
      <c r="B869" s="932" t="s">
        <v>5993</v>
      </c>
      <c r="C869" s="933" t="s">
        <v>29</v>
      </c>
      <c r="D869" s="350">
        <v>700</v>
      </c>
      <c r="E869" s="347" t="s">
        <v>37</v>
      </c>
      <c r="F869" s="439">
        <v>43634</v>
      </c>
      <c r="G869" s="347" t="s">
        <v>5994</v>
      </c>
      <c r="H869" s="352" t="s">
        <v>3529</v>
      </c>
      <c r="I869" s="353" t="s">
        <v>3791</v>
      </c>
      <c r="J869" s="354" t="s">
        <v>5831</v>
      </c>
      <c r="K869" s="355">
        <v>-7</v>
      </c>
      <c r="L869" s="354"/>
      <c r="M869" s="355"/>
      <c r="N869" s="440" t="s">
        <v>3808</v>
      </c>
      <c r="O869" s="441">
        <v>1.43</v>
      </c>
      <c r="P869" s="352" t="s">
        <v>5118</v>
      </c>
      <c r="Q869" s="354" t="s">
        <v>5118</v>
      </c>
      <c r="R869" s="347">
        <v>-3</v>
      </c>
      <c r="S869" s="184" t="s">
        <v>6067</v>
      </c>
      <c r="T869" s="138">
        <f t="shared" si="111"/>
        <v>6</v>
      </c>
      <c r="U869" s="139"/>
      <c r="V869" s="715">
        <f t="shared" si="112"/>
        <v>6</v>
      </c>
      <c r="W869" s="138"/>
      <c r="X869" s="138"/>
      <c r="Y869" s="141"/>
      <c r="Z869" s="226"/>
      <c r="AA869" s="179"/>
      <c r="AB869" s="179"/>
      <c r="AC869" s="179"/>
      <c r="AD869" s="179"/>
      <c r="AE869" s="179"/>
      <c r="AF869" s="179"/>
      <c r="AG869" s="179"/>
      <c r="AH869" s="179"/>
      <c r="AI869" s="179"/>
      <c r="AJ869" s="179"/>
      <c r="AK869" s="179"/>
      <c r="AL869" s="179"/>
      <c r="AM869" s="179"/>
      <c r="AN869" s="179"/>
      <c r="AO869" s="179"/>
      <c r="AP869" s="179"/>
      <c r="AQ869" s="467"/>
      <c r="AR869" s="467"/>
    </row>
    <row r="870" spans="1:44" s="347" customFormat="1" x14ac:dyDescent="0.3">
      <c r="A870" s="438">
        <v>41801</v>
      </c>
      <c r="B870" s="932" t="s">
        <v>5995</v>
      </c>
      <c r="C870" s="933" t="s">
        <v>208</v>
      </c>
      <c r="D870" s="350">
        <v>1000</v>
      </c>
      <c r="E870" s="347" t="s">
        <v>5864</v>
      </c>
      <c r="F870" s="439" t="s">
        <v>3458</v>
      </c>
      <c r="G870" s="347" t="s">
        <v>5996</v>
      </c>
      <c r="H870" s="352" t="s">
        <v>5997</v>
      </c>
      <c r="I870" s="353" t="s">
        <v>5998</v>
      </c>
      <c r="J870" s="354" t="s">
        <v>6072</v>
      </c>
      <c r="K870" s="355">
        <v>-37.5</v>
      </c>
      <c r="L870" s="354"/>
      <c r="M870" s="355"/>
      <c r="N870" s="440" t="s">
        <v>344</v>
      </c>
      <c r="O870" s="441">
        <v>5.6</v>
      </c>
      <c r="P870" s="352"/>
      <c r="Q870" s="354" t="s">
        <v>1937</v>
      </c>
      <c r="R870" s="347">
        <v>0</v>
      </c>
      <c r="S870" s="184" t="s">
        <v>6071</v>
      </c>
      <c r="T870" s="138">
        <f t="shared" si="111"/>
        <v>6</v>
      </c>
      <c r="U870" s="139"/>
      <c r="V870" s="715">
        <f t="shared" si="112"/>
        <v>6</v>
      </c>
      <c r="W870" s="138"/>
      <c r="X870" s="138"/>
      <c r="Y870" s="141"/>
      <c r="Z870" s="226"/>
      <c r="AA870" s="179"/>
      <c r="AB870" s="179"/>
      <c r="AC870" s="179"/>
      <c r="AD870" s="179"/>
      <c r="AE870" s="179"/>
      <c r="AF870" s="179"/>
      <c r="AG870" s="179"/>
      <c r="AH870" s="179"/>
      <c r="AI870" s="179"/>
      <c r="AJ870" s="179"/>
      <c r="AK870" s="179"/>
      <c r="AL870" s="179"/>
      <c r="AM870" s="179"/>
      <c r="AN870" s="179"/>
      <c r="AO870" s="179"/>
      <c r="AP870" s="179"/>
      <c r="AQ870" s="467"/>
      <c r="AR870" s="467"/>
    </row>
    <row r="871" spans="1:44" s="347" customFormat="1" x14ac:dyDescent="0.3">
      <c r="A871" s="438">
        <v>41801</v>
      </c>
      <c r="B871" s="932" t="s">
        <v>5999</v>
      </c>
      <c r="C871" s="933" t="s">
        <v>896</v>
      </c>
      <c r="D871" s="350">
        <v>400</v>
      </c>
      <c r="E871" s="347" t="s">
        <v>66</v>
      </c>
      <c r="F871" s="439">
        <v>45460</v>
      </c>
      <c r="G871" s="347" t="s">
        <v>6000</v>
      </c>
      <c r="H871" s="352" t="s">
        <v>347</v>
      </c>
      <c r="I871" s="353" t="s">
        <v>3794</v>
      </c>
      <c r="J871" s="354" t="s">
        <v>6001</v>
      </c>
      <c r="K871" s="355">
        <v>-18.75</v>
      </c>
      <c r="L871" s="354"/>
      <c r="M871" s="355"/>
      <c r="N871" s="440" t="s">
        <v>4612</v>
      </c>
      <c r="O871" s="441">
        <v>6.25</v>
      </c>
      <c r="P871" s="352" t="s">
        <v>1937</v>
      </c>
      <c r="Q871" s="354" t="s">
        <v>1937</v>
      </c>
      <c r="R871" s="347">
        <v>0</v>
      </c>
      <c r="S871" s="184" t="s">
        <v>6068</v>
      </c>
      <c r="T871" s="138">
        <f t="shared" si="111"/>
        <v>6</v>
      </c>
      <c r="U871" s="139"/>
      <c r="V871" s="715">
        <f t="shared" si="112"/>
        <v>6</v>
      </c>
      <c r="W871" s="138"/>
      <c r="X871" s="138"/>
      <c r="Y871" s="141"/>
      <c r="Z871" s="226"/>
      <c r="AA871" s="179"/>
      <c r="AB871" s="179"/>
      <c r="AC871" s="179"/>
      <c r="AD871" s="179"/>
      <c r="AE871" s="179"/>
      <c r="AF871" s="179"/>
      <c r="AG871" s="179"/>
      <c r="AH871" s="179"/>
      <c r="AI871" s="179"/>
      <c r="AJ871" s="179"/>
      <c r="AK871" s="179"/>
      <c r="AL871" s="179"/>
      <c r="AM871" s="179"/>
      <c r="AN871" s="179"/>
      <c r="AO871" s="179"/>
      <c r="AP871" s="179"/>
      <c r="AQ871" s="467"/>
      <c r="AR871" s="467"/>
    </row>
    <row r="872" spans="1:44" s="347" customFormat="1" x14ac:dyDescent="0.3">
      <c r="A872" s="438">
        <v>41801</v>
      </c>
      <c r="B872" s="932" t="s">
        <v>6002</v>
      </c>
      <c r="C872" s="933" t="s">
        <v>36</v>
      </c>
      <c r="D872" s="350">
        <v>400</v>
      </c>
      <c r="E872" s="347" t="s">
        <v>37</v>
      </c>
      <c r="F872" s="439">
        <v>43634</v>
      </c>
      <c r="G872" s="347" t="s">
        <v>6003</v>
      </c>
      <c r="H872" s="352" t="s">
        <v>95</v>
      </c>
      <c r="I872" s="353" t="s">
        <v>1480</v>
      </c>
      <c r="J872" s="354" t="s">
        <v>718</v>
      </c>
      <c r="K872" s="355">
        <v>-25</v>
      </c>
      <c r="L872" s="354"/>
      <c r="M872" s="355"/>
      <c r="N872" s="440" t="s">
        <v>6004</v>
      </c>
      <c r="O872" s="441">
        <v>9.625</v>
      </c>
      <c r="P872" s="352" t="s">
        <v>4180</v>
      </c>
      <c r="Q872" s="354"/>
      <c r="R872" s="347">
        <v>-1</v>
      </c>
      <c r="S872" s="184" t="s">
        <v>6069</v>
      </c>
      <c r="T872" s="138">
        <f t="shared" si="111"/>
        <v>6</v>
      </c>
      <c r="U872" s="139"/>
      <c r="V872" s="715">
        <f t="shared" si="112"/>
        <v>6</v>
      </c>
      <c r="W872" s="138"/>
      <c r="X872" s="138"/>
      <c r="Y872" s="141"/>
      <c r="Z872" s="226"/>
      <c r="AA872" s="179"/>
      <c r="AB872" s="179"/>
      <c r="AC872" s="179"/>
      <c r="AD872" s="179"/>
      <c r="AE872" s="179"/>
      <c r="AF872" s="179"/>
      <c r="AG872" s="179"/>
      <c r="AH872" s="179"/>
      <c r="AI872" s="179"/>
      <c r="AJ872" s="179"/>
      <c r="AK872" s="179"/>
      <c r="AL872" s="179"/>
      <c r="AM872" s="179"/>
      <c r="AN872" s="179"/>
      <c r="AO872" s="179"/>
      <c r="AP872" s="179"/>
      <c r="AQ872" s="467"/>
      <c r="AR872" s="467"/>
    </row>
    <row r="873" spans="1:44" s="347" customFormat="1" x14ac:dyDescent="0.3">
      <c r="A873" s="438">
        <v>41801</v>
      </c>
      <c r="B873" s="932" t="s">
        <v>6005</v>
      </c>
      <c r="C873" s="933" t="s">
        <v>276</v>
      </c>
      <c r="D873" s="350">
        <v>750</v>
      </c>
      <c r="E873" s="347" t="s">
        <v>66</v>
      </c>
      <c r="F873" s="439">
        <v>45458</v>
      </c>
      <c r="G873" s="347" t="s">
        <v>4163</v>
      </c>
      <c r="H873" s="352" t="s">
        <v>6006</v>
      </c>
      <c r="I873" s="353" t="s">
        <v>713</v>
      </c>
      <c r="J873" s="354" t="s">
        <v>152</v>
      </c>
      <c r="K873" s="355">
        <v>-12.5</v>
      </c>
      <c r="L873" s="354"/>
      <c r="M873" s="355"/>
      <c r="N873" s="440" t="s">
        <v>259</v>
      </c>
      <c r="O873" s="441">
        <v>2.33</v>
      </c>
      <c r="P873" s="352" t="s">
        <v>3631</v>
      </c>
      <c r="Q873" s="354" t="s">
        <v>1937</v>
      </c>
      <c r="S873" s="184" t="s">
        <v>6070</v>
      </c>
      <c r="T873" s="138">
        <f t="shared" si="111"/>
        <v>6</v>
      </c>
      <c r="U873" s="139"/>
      <c r="V873" s="715">
        <f t="shared" si="112"/>
        <v>6</v>
      </c>
      <c r="W873" s="138"/>
      <c r="X873" s="138"/>
      <c r="Y873" s="141"/>
      <c r="Z873" s="226"/>
      <c r="AA873" s="179"/>
      <c r="AB873" s="179"/>
      <c r="AC873" s="179"/>
      <c r="AD873" s="179"/>
      <c r="AE873" s="179"/>
      <c r="AF873" s="179"/>
      <c r="AG873" s="179"/>
      <c r="AH873" s="179"/>
      <c r="AI873" s="179"/>
      <c r="AJ873" s="179"/>
      <c r="AK873" s="179"/>
      <c r="AL873" s="179"/>
      <c r="AM873" s="179"/>
      <c r="AN873" s="179"/>
      <c r="AO873" s="179"/>
      <c r="AP873" s="179"/>
      <c r="AQ873" s="467"/>
      <c r="AR873" s="467"/>
    </row>
    <row r="874" spans="1:44" s="347" customFormat="1" x14ac:dyDescent="0.3">
      <c r="A874" s="438">
        <v>41800</v>
      </c>
      <c r="B874" s="932" t="s">
        <v>6007</v>
      </c>
      <c r="C874" s="933" t="s">
        <v>36</v>
      </c>
      <c r="D874" s="350">
        <v>500</v>
      </c>
      <c r="E874" s="347" t="s">
        <v>12</v>
      </c>
      <c r="F874" s="439">
        <v>42901</v>
      </c>
      <c r="G874" s="347" t="s">
        <v>6008</v>
      </c>
      <c r="H874" s="352" t="s">
        <v>189</v>
      </c>
      <c r="I874" s="353" t="s">
        <v>3838</v>
      </c>
      <c r="J874" s="354" t="s">
        <v>3241</v>
      </c>
      <c r="K874" s="355">
        <v>-30</v>
      </c>
      <c r="L874" s="354"/>
      <c r="M874" s="355"/>
      <c r="N874" s="440" t="s">
        <v>192</v>
      </c>
      <c r="O874" s="441">
        <v>3.2</v>
      </c>
      <c r="P874" s="352" t="s">
        <v>2867</v>
      </c>
      <c r="Q874" s="354"/>
      <c r="R874" s="347">
        <v>-15</v>
      </c>
      <c r="S874" s="184" t="s">
        <v>6049</v>
      </c>
      <c r="T874" s="138">
        <f t="shared" si="111"/>
        <v>6</v>
      </c>
      <c r="U874" s="139"/>
      <c r="V874" s="715">
        <f t="shared" si="112"/>
        <v>6</v>
      </c>
      <c r="W874" s="138"/>
      <c r="X874" s="138"/>
      <c r="Y874" s="141"/>
      <c r="Z874" s="226"/>
      <c r="AA874" s="179"/>
      <c r="AB874" s="179"/>
      <c r="AC874" s="179"/>
      <c r="AD874" s="179"/>
      <c r="AE874" s="179"/>
      <c r="AF874" s="179"/>
      <c r="AG874" s="179"/>
      <c r="AH874" s="179"/>
      <c r="AI874" s="179"/>
      <c r="AJ874" s="179"/>
      <c r="AK874" s="179"/>
      <c r="AL874" s="179"/>
      <c r="AM874" s="179"/>
      <c r="AN874" s="179"/>
      <c r="AO874" s="179"/>
      <c r="AP874" s="179"/>
      <c r="AQ874" s="467"/>
      <c r="AR874" s="467"/>
    </row>
    <row r="875" spans="1:44" s="347" customFormat="1" x14ac:dyDescent="0.3">
      <c r="A875" s="438">
        <v>41800</v>
      </c>
      <c r="B875" s="932" t="s">
        <v>6009</v>
      </c>
      <c r="C875" s="933" t="s">
        <v>36</v>
      </c>
      <c r="D875" s="350">
        <v>500</v>
      </c>
      <c r="E875" s="347" t="s">
        <v>37</v>
      </c>
      <c r="F875" s="439">
        <v>43631</v>
      </c>
      <c r="G875" s="347" t="s">
        <v>6008</v>
      </c>
      <c r="H875" s="352" t="s">
        <v>573</v>
      </c>
      <c r="I875" s="353" t="s">
        <v>791</v>
      </c>
      <c r="J875" s="354" t="s">
        <v>305</v>
      </c>
      <c r="K875" s="355">
        <v>-25</v>
      </c>
      <c r="L875" s="354"/>
      <c r="M875" s="355"/>
      <c r="N875" s="440" t="s">
        <v>1777</v>
      </c>
      <c r="O875" s="441">
        <v>8.5</v>
      </c>
      <c r="P875" s="352" t="s">
        <v>2092</v>
      </c>
      <c r="Q875" s="354"/>
      <c r="R875" s="347">
        <v>3</v>
      </c>
      <c r="S875" s="184" t="s">
        <v>6048</v>
      </c>
      <c r="T875" s="138">
        <f t="shared" si="111"/>
        <v>6</v>
      </c>
      <c r="U875" s="139"/>
      <c r="V875" s="715">
        <f t="shared" si="112"/>
        <v>6</v>
      </c>
      <c r="W875" s="138"/>
      <c r="X875" s="138"/>
      <c r="Y875" s="141"/>
      <c r="Z875" s="226"/>
      <c r="AA875" s="179"/>
      <c r="AB875" s="179"/>
      <c r="AC875" s="179"/>
      <c r="AD875" s="179"/>
      <c r="AE875" s="179"/>
      <c r="AF875" s="179"/>
      <c r="AG875" s="179"/>
      <c r="AH875" s="179"/>
      <c r="AI875" s="179"/>
      <c r="AJ875" s="179"/>
      <c r="AK875" s="179"/>
      <c r="AL875" s="179"/>
      <c r="AM875" s="179"/>
      <c r="AN875" s="179"/>
      <c r="AO875" s="179"/>
      <c r="AP875" s="179"/>
      <c r="AQ875" s="467"/>
      <c r="AR875" s="467"/>
    </row>
    <row r="876" spans="1:44" s="347" customFormat="1" x14ac:dyDescent="0.3">
      <c r="A876" s="438">
        <v>41800</v>
      </c>
      <c r="B876" s="932" t="s">
        <v>6010</v>
      </c>
      <c r="C876" s="933" t="s">
        <v>36</v>
      </c>
      <c r="D876" s="350">
        <v>1200</v>
      </c>
      <c r="E876" s="347" t="s">
        <v>66</v>
      </c>
      <c r="F876" s="439">
        <v>45458</v>
      </c>
      <c r="G876" s="347" t="s">
        <v>6008</v>
      </c>
      <c r="H876" s="352" t="s">
        <v>124</v>
      </c>
      <c r="I876" s="353" t="s">
        <v>628</v>
      </c>
      <c r="J876" s="354" t="s">
        <v>447</v>
      </c>
      <c r="K876" s="355">
        <v>-20</v>
      </c>
      <c r="L876" s="354"/>
      <c r="M876" s="355"/>
      <c r="N876" s="440" t="s">
        <v>6011</v>
      </c>
      <c r="O876" s="441">
        <v>4.83</v>
      </c>
      <c r="P876" s="352" t="s">
        <v>2092</v>
      </c>
      <c r="Q876" s="354"/>
      <c r="R876" s="347">
        <v>3</v>
      </c>
      <c r="S876" s="184" t="s">
        <v>6051</v>
      </c>
      <c r="T876" s="138">
        <f t="shared" si="111"/>
        <v>6</v>
      </c>
      <c r="U876" s="139"/>
      <c r="V876" s="715">
        <f t="shared" si="112"/>
        <v>6</v>
      </c>
      <c r="W876" s="138"/>
      <c r="X876" s="138"/>
      <c r="Y876" s="141"/>
      <c r="Z876" s="226"/>
      <c r="AA876" s="179"/>
      <c r="AB876" s="179"/>
      <c r="AC876" s="179"/>
      <c r="AD876" s="179"/>
      <c r="AE876" s="179"/>
      <c r="AF876" s="179"/>
      <c r="AG876" s="179"/>
      <c r="AH876" s="179"/>
      <c r="AI876" s="179"/>
      <c r="AJ876" s="179"/>
      <c r="AK876" s="179"/>
      <c r="AL876" s="179"/>
      <c r="AM876" s="179"/>
      <c r="AN876" s="179"/>
      <c r="AO876" s="179"/>
      <c r="AP876" s="179"/>
      <c r="AQ876" s="467"/>
      <c r="AR876" s="467"/>
    </row>
    <row r="877" spans="1:44" s="347" customFormat="1" x14ac:dyDescent="0.3">
      <c r="A877" s="438">
        <v>41800</v>
      </c>
      <c r="B877" s="932" t="s">
        <v>6012</v>
      </c>
      <c r="C877" s="933" t="s">
        <v>36</v>
      </c>
      <c r="D877" s="350">
        <v>1500</v>
      </c>
      <c r="E877" s="347" t="s">
        <v>117</v>
      </c>
      <c r="F877" s="439">
        <v>52763</v>
      </c>
      <c r="G877" s="347" t="s">
        <v>6008</v>
      </c>
      <c r="H877" s="352" t="s">
        <v>329</v>
      </c>
      <c r="I877" s="353" t="s">
        <v>3653</v>
      </c>
      <c r="J877" s="354" t="s">
        <v>368</v>
      </c>
      <c r="K877" s="355">
        <v>-20</v>
      </c>
      <c r="L877" s="354"/>
      <c r="M877" s="355"/>
      <c r="N877" s="440" t="s">
        <v>6013</v>
      </c>
      <c r="O877" s="441">
        <v>2.8</v>
      </c>
      <c r="P877" s="352" t="s">
        <v>2150</v>
      </c>
      <c r="Q877" s="354"/>
      <c r="R877" s="347">
        <v>8</v>
      </c>
      <c r="S877" s="184" t="s">
        <v>6050</v>
      </c>
      <c r="T877" s="138">
        <f t="shared" si="111"/>
        <v>6</v>
      </c>
      <c r="U877" s="139"/>
      <c r="V877" s="715">
        <f t="shared" si="112"/>
        <v>6</v>
      </c>
      <c r="W877" s="138"/>
      <c r="X877" s="138"/>
      <c r="Y877" s="141"/>
      <c r="Z877" s="226"/>
      <c r="AA877" s="179"/>
      <c r="AB877" s="179"/>
      <c r="AC877" s="179"/>
      <c r="AD877" s="179"/>
      <c r="AE877" s="179"/>
      <c r="AF877" s="179"/>
      <c r="AG877" s="179"/>
      <c r="AH877" s="179"/>
      <c r="AI877" s="179"/>
      <c r="AJ877" s="179"/>
      <c r="AK877" s="179"/>
      <c r="AL877" s="179"/>
      <c r="AM877" s="179"/>
      <c r="AN877" s="179"/>
      <c r="AO877" s="179"/>
      <c r="AP877" s="179"/>
      <c r="AQ877" s="467"/>
      <c r="AR877" s="467"/>
    </row>
    <row r="878" spans="1:44" s="347" customFormat="1" x14ac:dyDescent="0.3">
      <c r="A878" s="438">
        <v>41800</v>
      </c>
      <c r="B878" s="932" t="s">
        <v>6014</v>
      </c>
      <c r="C878" s="933" t="s">
        <v>600</v>
      </c>
      <c r="D878" s="350">
        <v>300</v>
      </c>
      <c r="E878" s="347" t="s">
        <v>6015</v>
      </c>
      <c r="F878" s="439">
        <v>43041</v>
      </c>
      <c r="G878" s="347" t="s">
        <v>511</v>
      </c>
      <c r="H878" s="352" t="s">
        <v>569</v>
      </c>
      <c r="I878" s="353" t="s">
        <v>6016</v>
      </c>
      <c r="J878" s="354" t="s">
        <v>20</v>
      </c>
      <c r="K878" s="355">
        <v>-20</v>
      </c>
      <c r="L878" s="354"/>
      <c r="M878" s="355"/>
      <c r="N878" s="440" t="s">
        <v>551</v>
      </c>
      <c r="O878" s="441">
        <v>8.33</v>
      </c>
      <c r="P878" s="352" t="s">
        <v>6017</v>
      </c>
      <c r="Q878" s="354"/>
      <c r="R878" s="347">
        <v>-12</v>
      </c>
      <c r="S878" s="184" t="s">
        <v>6052</v>
      </c>
      <c r="T878" s="138">
        <f t="shared" si="111"/>
        <v>6</v>
      </c>
      <c r="U878" s="139"/>
      <c r="V878" s="715">
        <f t="shared" si="112"/>
        <v>6</v>
      </c>
      <c r="W878" s="138"/>
      <c r="X878" s="138"/>
      <c r="Y878" s="141"/>
      <c r="Z878" s="226"/>
      <c r="AA878" s="179"/>
      <c r="AB878" s="179"/>
      <c r="AC878" s="179"/>
      <c r="AD878" s="179"/>
      <c r="AE878" s="179"/>
      <c r="AF878" s="179"/>
      <c r="AG878" s="179"/>
      <c r="AH878" s="179"/>
      <c r="AI878" s="179"/>
      <c r="AJ878" s="179"/>
      <c r="AK878" s="179"/>
      <c r="AL878" s="179"/>
      <c r="AM878" s="179"/>
      <c r="AN878" s="179"/>
      <c r="AO878" s="179"/>
      <c r="AP878" s="179"/>
      <c r="AQ878" s="467"/>
      <c r="AR878" s="467"/>
    </row>
    <row r="879" spans="1:44" s="347" customFormat="1" x14ac:dyDescent="0.3">
      <c r="A879" s="438">
        <v>41800</v>
      </c>
      <c r="B879" s="932" t="s">
        <v>6018</v>
      </c>
      <c r="C879" s="933" t="s">
        <v>600</v>
      </c>
      <c r="D879" s="350">
        <v>500</v>
      </c>
      <c r="E879" s="347" t="s">
        <v>66</v>
      </c>
      <c r="F879" s="439">
        <v>45475</v>
      </c>
      <c r="G879" s="347" t="s">
        <v>511</v>
      </c>
      <c r="H879" s="352" t="s">
        <v>652</v>
      </c>
      <c r="I879" s="353" t="s">
        <v>805</v>
      </c>
      <c r="J879" s="354" t="s">
        <v>152</v>
      </c>
      <c r="K879" s="355">
        <v>-20</v>
      </c>
      <c r="L879" s="354"/>
      <c r="M879" s="355"/>
      <c r="N879" s="440" t="s">
        <v>934</v>
      </c>
      <c r="O879" s="441">
        <v>6.6</v>
      </c>
      <c r="P879" s="352" t="s">
        <v>3776</v>
      </c>
      <c r="Q879" s="354"/>
      <c r="R879" s="347">
        <v>-10</v>
      </c>
      <c r="S879" s="184" t="s">
        <v>6053</v>
      </c>
      <c r="T879" s="138">
        <f t="shared" si="111"/>
        <v>6</v>
      </c>
      <c r="U879" s="139"/>
      <c r="V879" s="715">
        <f t="shared" si="112"/>
        <v>6</v>
      </c>
      <c r="W879" s="138"/>
      <c r="X879" s="138"/>
      <c r="Y879" s="141"/>
      <c r="Z879" s="226"/>
      <c r="AA879" s="179"/>
      <c r="AB879" s="179"/>
      <c r="AC879" s="179"/>
      <c r="AD879" s="179"/>
      <c r="AE879" s="179"/>
      <c r="AF879" s="179"/>
      <c r="AG879" s="179"/>
      <c r="AH879" s="179"/>
      <c r="AI879" s="179"/>
      <c r="AJ879" s="179"/>
      <c r="AK879" s="179"/>
      <c r="AL879" s="179"/>
      <c r="AM879" s="179"/>
      <c r="AN879" s="179"/>
      <c r="AO879" s="179"/>
      <c r="AP879" s="179"/>
      <c r="AQ879" s="467"/>
      <c r="AR879" s="467"/>
    </row>
    <row r="880" spans="1:44" s="347" customFormat="1" x14ac:dyDescent="0.3">
      <c r="A880" s="438">
        <v>41800</v>
      </c>
      <c r="B880" s="932" t="s">
        <v>6019</v>
      </c>
      <c r="C880" s="933" t="s">
        <v>600</v>
      </c>
      <c r="D880" s="350">
        <v>450</v>
      </c>
      <c r="E880" s="347" t="s">
        <v>117</v>
      </c>
      <c r="F880" s="439">
        <v>52780</v>
      </c>
      <c r="G880" s="347" t="s">
        <v>511</v>
      </c>
      <c r="H880" s="352" t="s">
        <v>124</v>
      </c>
      <c r="I880" s="353" t="s">
        <v>794</v>
      </c>
      <c r="J880" s="354" t="s">
        <v>91</v>
      </c>
      <c r="K880" s="355">
        <v>-25</v>
      </c>
      <c r="L880" s="354"/>
      <c r="M880" s="355"/>
      <c r="N880" s="440" t="s">
        <v>551</v>
      </c>
      <c r="O880" s="441">
        <v>5.55</v>
      </c>
      <c r="P880" s="352" t="s">
        <v>2288</v>
      </c>
      <c r="Q880" s="354"/>
      <c r="R880" s="347">
        <v>-2</v>
      </c>
      <c r="S880" s="184" t="s">
        <v>6054</v>
      </c>
      <c r="T880" s="138">
        <f t="shared" si="111"/>
        <v>6</v>
      </c>
      <c r="U880" s="139"/>
      <c r="V880" s="715">
        <f t="shared" si="112"/>
        <v>6</v>
      </c>
      <c r="W880" s="138"/>
      <c r="X880" s="138"/>
      <c r="Y880" s="141"/>
      <c r="Z880" s="226"/>
      <c r="AA880" s="179"/>
      <c r="AB880" s="179"/>
      <c r="AC880" s="179"/>
      <c r="AD880" s="179"/>
      <c r="AE880" s="179"/>
      <c r="AF880" s="179"/>
      <c r="AG880" s="179"/>
      <c r="AH880" s="179"/>
      <c r="AI880" s="179"/>
      <c r="AJ880" s="179"/>
      <c r="AK880" s="179"/>
      <c r="AL880" s="179"/>
      <c r="AM880" s="179"/>
      <c r="AN880" s="179"/>
      <c r="AO880" s="179"/>
      <c r="AP880" s="179"/>
      <c r="AQ880" s="467"/>
      <c r="AR880" s="467"/>
    </row>
    <row r="881" spans="1:44" s="347" customFormat="1" x14ac:dyDescent="0.3">
      <c r="A881" s="438">
        <v>41800</v>
      </c>
      <c r="B881" s="932" t="s">
        <v>6020</v>
      </c>
      <c r="C881" s="933" t="s">
        <v>600</v>
      </c>
      <c r="D881" s="350">
        <v>450</v>
      </c>
      <c r="E881" s="347" t="s">
        <v>5422</v>
      </c>
      <c r="F881" s="439">
        <v>60085</v>
      </c>
      <c r="G881" s="347" t="s">
        <v>511</v>
      </c>
      <c r="H881" s="352" t="s">
        <v>244</v>
      </c>
      <c r="I881" s="353" t="s">
        <v>26</v>
      </c>
      <c r="J881" s="354" t="s">
        <v>27</v>
      </c>
      <c r="K881" s="355">
        <v>-30</v>
      </c>
      <c r="L881" s="354"/>
      <c r="M881" s="355"/>
      <c r="N881" s="440" t="s">
        <v>934</v>
      </c>
      <c r="O881" s="441">
        <v>7.33</v>
      </c>
      <c r="P881" s="352" t="s">
        <v>2288</v>
      </c>
      <c r="Q881" s="354"/>
      <c r="R881" s="347">
        <v>-2</v>
      </c>
      <c r="S881" s="184" t="s">
        <v>6056</v>
      </c>
      <c r="T881" s="138">
        <f t="shared" si="111"/>
        <v>6</v>
      </c>
      <c r="U881" s="139"/>
      <c r="V881" s="715">
        <f t="shared" si="112"/>
        <v>6</v>
      </c>
      <c r="W881" s="138"/>
      <c r="X881" s="138"/>
      <c r="Y881" s="141"/>
      <c r="Z881" s="226"/>
      <c r="AA881" s="179"/>
      <c r="AB881" s="179"/>
      <c r="AC881" s="179"/>
      <c r="AD881" s="179"/>
      <c r="AE881" s="179"/>
      <c r="AF881" s="179"/>
      <c r="AG881" s="179"/>
      <c r="AH881" s="179"/>
      <c r="AI881" s="179"/>
      <c r="AJ881" s="179"/>
      <c r="AK881" s="179"/>
      <c r="AL881" s="179"/>
      <c r="AM881" s="179"/>
      <c r="AN881" s="179"/>
      <c r="AO881" s="179"/>
      <c r="AP881" s="179"/>
      <c r="AQ881" s="467"/>
      <c r="AR881" s="467"/>
    </row>
    <row r="882" spans="1:44" s="347" customFormat="1" x14ac:dyDescent="0.3">
      <c r="A882" s="438">
        <v>41800</v>
      </c>
      <c r="B882" s="932" t="s">
        <v>6021</v>
      </c>
      <c r="C882" s="933" t="s">
        <v>73</v>
      </c>
      <c r="D882" s="350">
        <v>400</v>
      </c>
      <c r="E882" s="347" t="s">
        <v>37</v>
      </c>
      <c r="F882" s="439">
        <v>43633</v>
      </c>
      <c r="G882" s="347" t="s">
        <v>6022</v>
      </c>
      <c r="H882" s="352" t="s">
        <v>2299</v>
      </c>
      <c r="I882" s="353" t="s">
        <v>2299</v>
      </c>
      <c r="J882" s="354" t="s">
        <v>6023</v>
      </c>
      <c r="K882" s="355">
        <v>-7</v>
      </c>
      <c r="L882" s="354"/>
      <c r="M882" s="355"/>
      <c r="N882" s="440" t="s">
        <v>504</v>
      </c>
      <c r="O882" s="441">
        <v>1.75</v>
      </c>
      <c r="P882" s="352" t="s">
        <v>5851</v>
      </c>
      <c r="Q882" s="354"/>
      <c r="R882" s="347">
        <v>5.5</v>
      </c>
      <c r="S882" s="184" t="s">
        <v>6061</v>
      </c>
      <c r="T882" s="138">
        <f t="shared" si="111"/>
        <v>6</v>
      </c>
      <c r="U882" s="139"/>
      <c r="V882" s="715">
        <f t="shared" si="112"/>
        <v>6</v>
      </c>
      <c r="W882" s="138"/>
      <c r="X882" s="138"/>
      <c r="Y882" s="141"/>
      <c r="Z882" s="226"/>
      <c r="AA882" s="179"/>
      <c r="AB882" s="179"/>
      <c r="AC882" s="179"/>
      <c r="AD882" s="179"/>
      <c r="AE882" s="179"/>
      <c r="AF882" s="179"/>
      <c r="AG882" s="179"/>
      <c r="AH882" s="179"/>
      <c r="AI882" s="179"/>
      <c r="AJ882" s="179"/>
      <c r="AK882" s="179"/>
      <c r="AL882" s="179"/>
      <c r="AM882" s="179"/>
      <c r="AN882" s="179"/>
      <c r="AO882" s="179"/>
      <c r="AP882" s="179"/>
      <c r="AQ882" s="467"/>
      <c r="AR882" s="467"/>
    </row>
    <row r="883" spans="1:44" s="347" customFormat="1" x14ac:dyDescent="0.3">
      <c r="A883" s="438">
        <v>41800</v>
      </c>
      <c r="B883" s="932" t="s">
        <v>6024</v>
      </c>
      <c r="C883" s="933" t="s">
        <v>73</v>
      </c>
      <c r="D883" s="350">
        <v>1000</v>
      </c>
      <c r="E883" s="347" t="s">
        <v>37</v>
      </c>
      <c r="F883" s="439">
        <v>43633</v>
      </c>
      <c r="G883" s="347" t="s">
        <v>6022</v>
      </c>
      <c r="H883" s="352" t="s">
        <v>425</v>
      </c>
      <c r="I883" s="353" t="s">
        <v>5047</v>
      </c>
      <c r="J883" s="354" t="s">
        <v>56</v>
      </c>
      <c r="K883" s="355">
        <v>-7</v>
      </c>
      <c r="L883" s="354"/>
      <c r="M883" s="355"/>
      <c r="N883" s="440" t="s">
        <v>49</v>
      </c>
      <c r="O883" s="441">
        <v>2.6</v>
      </c>
      <c r="P883" s="352" t="s">
        <v>5851</v>
      </c>
      <c r="Q883" s="354"/>
      <c r="R883" s="347">
        <v>5.5</v>
      </c>
      <c r="S883" s="184" t="s">
        <v>6060</v>
      </c>
      <c r="T883" s="138">
        <f t="shared" si="111"/>
        <v>6</v>
      </c>
      <c r="U883" s="139"/>
      <c r="V883" s="715">
        <f t="shared" si="112"/>
        <v>6</v>
      </c>
      <c r="W883" s="138"/>
      <c r="X883" s="138"/>
      <c r="Y883" s="141"/>
      <c r="Z883" s="226"/>
      <c r="AA883" s="179"/>
      <c r="AB883" s="179"/>
      <c r="AC883" s="179"/>
      <c r="AD883" s="179"/>
      <c r="AE883" s="179"/>
      <c r="AF883" s="179"/>
      <c r="AG883" s="179"/>
      <c r="AH883" s="179"/>
      <c r="AI883" s="179"/>
      <c r="AJ883" s="179"/>
      <c r="AK883" s="179"/>
      <c r="AL883" s="179"/>
      <c r="AM883" s="179"/>
      <c r="AN883" s="179"/>
      <c r="AO883" s="179"/>
      <c r="AP883" s="179"/>
      <c r="AQ883" s="467"/>
      <c r="AR883" s="467"/>
    </row>
    <row r="884" spans="1:44" s="347" customFormat="1" x14ac:dyDescent="0.3">
      <c r="A884" s="438">
        <v>41800</v>
      </c>
      <c r="B884" s="932" t="s">
        <v>581</v>
      </c>
      <c r="C884" s="933" t="s">
        <v>73</v>
      </c>
      <c r="D884" s="350">
        <v>400</v>
      </c>
      <c r="E884" s="347" t="s">
        <v>12</v>
      </c>
      <c r="F884" s="439">
        <v>42902</v>
      </c>
      <c r="G884" s="347" t="s">
        <v>6025</v>
      </c>
      <c r="H884" s="352" t="s">
        <v>2299</v>
      </c>
      <c r="I884" s="353" t="s">
        <v>2299</v>
      </c>
      <c r="J884" s="354" t="s">
        <v>6026</v>
      </c>
      <c r="K884" s="355">
        <v>-4.5</v>
      </c>
      <c r="L884" s="354"/>
      <c r="M884" s="355"/>
      <c r="N884" s="440" t="s">
        <v>618</v>
      </c>
      <c r="O884" s="441">
        <v>1.875</v>
      </c>
      <c r="P884" s="352" t="s">
        <v>1890</v>
      </c>
      <c r="Q884" s="354" t="s">
        <v>1937</v>
      </c>
      <c r="R884" s="347">
        <v>2.5</v>
      </c>
      <c r="S884" s="184" t="s">
        <v>6057</v>
      </c>
      <c r="T884" s="138">
        <f t="shared" si="111"/>
        <v>6</v>
      </c>
      <c r="U884" s="139"/>
      <c r="V884" s="715">
        <f t="shared" si="112"/>
        <v>6</v>
      </c>
      <c r="W884" s="138"/>
      <c r="X884" s="138"/>
      <c r="Y884" s="141"/>
      <c r="Z884" s="226"/>
      <c r="AA884" s="179"/>
      <c r="AB884" s="179"/>
      <c r="AC884" s="179"/>
      <c r="AD884" s="179"/>
      <c r="AE884" s="179"/>
      <c r="AF884" s="179"/>
      <c r="AG884" s="179"/>
      <c r="AH884" s="179"/>
      <c r="AI884" s="179"/>
      <c r="AJ884" s="179"/>
      <c r="AK884" s="179"/>
      <c r="AL884" s="179"/>
      <c r="AM884" s="179"/>
      <c r="AN884" s="179"/>
      <c r="AO884" s="179"/>
      <c r="AP884" s="179"/>
      <c r="AQ884" s="467"/>
      <c r="AR884" s="467"/>
    </row>
    <row r="885" spans="1:44" s="347" customFormat="1" x14ac:dyDescent="0.3">
      <c r="A885" s="438">
        <v>41800</v>
      </c>
      <c r="B885" s="932" t="s">
        <v>6027</v>
      </c>
      <c r="C885" s="933" t="s">
        <v>73</v>
      </c>
      <c r="D885" s="350">
        <v>1250</v>
      </c>
      <c r="E885" s="347" t="s">
        <v>12</v>
      </c>
      <c r="F885" s="439">
        <v>42902</v>
      </c>
      <c r="G885" s="347" t="s">
        <v>6025</v>
      </c>
      <c r="H885" s="352" t="s">
        <v>6028</v>
      </c>
      <c r="I885" s="353" t="s">
        <v>421</v>
      </c>
      <c r="J885" s="354" t="s">
        <v>6029</v>
      </c>
      <c r="K885" s="355">
        <v>-4.5</v>
      </c>
      <c r="L885" s="354"/>
      <c r="M885" s="355"/>
      <c r="N885" s="440" t="s">
        <v>259</v>
      </c>
      <c r="O885" s="441">
        <v>1.4</v>
      </c>
      <c r="P885" s="352" t="s">
        <v>1890</v>
      </c>
      <c r="Q885" s="354" t="s">
        <v>1937</v>
      </c>
      <c r="R885" s="347">
        <v>2.5</v>
      </c>
      <c r="S885" s="184" t="s">
        <v>6058</v>
      </c>
      <c r="T885" s="138">
        <f t="shared" si="111"/>
        <v>6</v>
      </c>
      <c r="U885" s="139"/>
      <c r="V885" s="715">
        <f t="shared" si="112"/>
        <v>6</v>
      </c>
      <c r="W885" s="138"/>
      <c r="X885" s="138"/>
      <c r="Y885" s="141"/>
      <c r="Z885" s="226"/>
      <c r="AA885" s="179"/>
      <c r="AB885" s="179"/>
      <c r="AC885" s="179"/>
      <c r="AD885" s="179"/>
      <c r="AE885" s="179"/>
      <c r="AF885" s="179"/>
      <c r="AG885" s="179"/>
      <c r="AH885" s="179"/>
      <c r="AI885" s="179"/>
      <c r="AJ885" s="179"/>
      <c r="AK885" s="179"/>
      <c r="AL885" s="179"/>
      <c r="AM885" s="179"/>
      <c r="AN885" s="179"/>
      <c r="AO885" s="179"/>
      <c r="AP885" s="179"/>
      <c r="AQ885" s="467"/>
      <c r="AR885" s="467"/>
    </row>
    <row r="886" spans="1:44" s="347" customFormat="1" x14ac:dyDescent="0.3">
      <c r="A886" s="438">
        <v>41800</v>
      </c>
      <c r="B886" s="932" t="s">
        <v>6030</v>
      </c>
      <c r="C886" s="933" t="s">
        <v>11</v>
      </c>
      <c r="D886" s="350">
        <v>400</v>
      </c>
      <c r="E886" s="347" t="s">
        <v>37</v>
      </c>
      <c r="F886" s="439">
        <v>43633</v>
      </c>
      <c r="G886" s="347" t="s">
        <v>756</v>
      </c>
      <c r="H886" s="352" t="s">
        <v>695</v>
      </c>
      <c r="I886" s="353" t="s">
        <v>3832</v>
      </c>
      <c r="J886" s="354" t="s">
        <v>131</v>
      </c>
      <c r="K886" s="355">
        <v>-12.5</v>
      </c>
      <c r="L886" s="354"/>
      <c r="M886" s="355"/>
      <c r="N886" s="440" t="s">
        <v>865</v>
      </c>
      <c r="O886" s="441">
        <v>5.75</v>
      </c>
      <c r="P886" s="352"/>
      <c r="Q886" s="354" t="s">
        <v>6031</v>
      </c>
      <c r="R886" s="347">
        <v>6.5</v>
      </c>
      <c r="S886" s="184" t="s">
        <v>6062</v>
      </c>
      <c r="T886" s="138">
        <f t="shared" si="111"/>
        <v>6</v>
      </c>
      <c r="U886" s="139"/>
      <c r="V886" s="715">
        <f t="shared" si="112"/>
        <v>6</v>
      </c>
      <c r="W886" s="138"/>
      <c r="X886" s="138"/>
      <c r="Y886" s="141"/>
      <c r="Z886" s="226"/>
      <c r="AA886" s="179"/>
      <c r="AB886" s="179"/>
      <c r="AC886" s="179"/>
      <c r="AD886" s="179"/>
      <c r="AE886" s="179"/>
      <c r="AF886" s="179"/>
      <c r="AG886" s="179"/>
      <c r="AH886" s="179"/>
      <c r="AI886" s="179"/>
      <c r="AJ886" s="179"/>
      <c r="AK886" s="179"/>
      <c r="AL886" s="179"/>
      <c r="AM886" s="179"/>
      <c r="AN886" s="179"/>
      <c r="AO886" s="179"/>
      <c r="AP886" s="179"/>
      <c r="AQ886" s="467"/>
      <c r="AR886" s="467"/>
    </row>
    <row r="887" spans="1:44" s="347" customFormat="1" x14ac:dyDescent="0.3">
      <c r="A887" s="438">
        <v>41800</v>
      </c>
      <c r="B887" s="932" t="s">
        <v>6032</v>
      </c>
      <c r="C887" s="933" t="s">
        <v>3854</v>
      </c>
      <c r="D887" s="350">
        <v>500</v>
      </c>
      <c r="E887" s="347" t="s">
        <v>66</v>
      </c>
      <c r="F887" s="439">
        <v>45458</v>
      </c>
      <c r="G887" s="347" t="s">
        <v>6033</v>
      </c>
      <c r="H887" s="352" t="s">
        <v>145</v>
      </c>
      <c r="I887" s="353" t="s">
        <v>673</v>
      </c>
      <c r="J887" s="354" t="s">
        <v>293</v>
      </c>
      <c r="K887" s="355">
        <v>-15</v>
      </c>
      <c r="L887" s="354"/>
      <c r="M887" s="355"/>
      <c r="N887" s="440" t="s">
        <v>4850</v>
      </c>
      <c r="O887" s="441">
        <v>3.4</v>
      </c>
      <c r="P887" s="352" t="s">
        <v>1937</v>
      </c>
      <c r="Q887" s="354"/>
      <c r="R887" s="347">
        <v>0</v>
      </c>
      <c r="S887" s="184" t="s">
        <v>6059</v>
      </c>
      <c r="T887" s="138">
        <f t="shared" si="111"/>
        <v>6</v>
      </c>
      <c r="U887" s="139"/>
      <c r="V887" s="715">
        <f t="shared" si="112"/>
        <v>6</v>
      </c>
      <c r="W887" s="138"/>
      <c r="X887" s="138"/>
      <c r="Y887" s="141"/>
      <c r="Z887" s="226"/>
      <c r="AA887" s="179"/>
      <c r="AB887" s="179"/>
      <c r="AC887" s="179"/>
      <c r="AD887" s="179"/>
      <c r="AE887" s="179"/>
      <c r="AF887" s="179"/>
      <c r="AG887" s="179"/>
      <c r="AH887" s="179"/>
      <c r="AI887" s="179"/>
      <c r="AJ887" s="179"/>
      <c r="AK887" s="179"/>
      <c r="AL887" s="179"/>
      <c r="AM887" s="179"/>
      <c r="AN887" s="179"/>
      <c r="AO887" s="179"/>
      <c r="AP887" s="179"/>
      <c r="AQ887" s="467"/>
      <c r="AR887" s="467"/>
    </row>
    <row r="888" spans="1:44" s="347" customFormat="1" x14ac:dyDescent="0.3">
      <c r="A888" s="438">
        <v>41800</v>
      </c>
      <c r="B888" s="932" t="s">
        <v>6034</v>
      </c>
      <c r="C888" s="933" t="s">
        <v>5618</v>
      </c>
      <c r="D888" s="350">
        <v>400</v>
      </c>
      <c r="E888" s="347" t="s">
        <v>66</v>
      </c>
      <c r="F888" s="439">
        <v>45458</v>
      </c>
      <c r="G888" s="347" t="s">
        <v>6035</v>
      </c>
      <c r="H888" s="352" t="s">
        <v>124</v>
      </c>
      <c r="I888" s="353" t="s">
        <v>628</v>
      </c>
      <c r="J888" s="354" t="s">
        <v>447</v>
      </c>
      <c r="K888" s="355">
        <v>-20</v>
      </c>
      <c r="L888" s="354"/>
      <c r="M888" s="355"/>
      <c r="N888" s="440" t="s">
        <v>132</v>
      </c>
      <c r="O888" s="441">
        <v>3.25</v>
      </c>
      <c r="P888" s="352" t="s">
        <v>3834</v>
      </c>
      <c r="Q888" s="354" t="s">
        <v>2958</v>
      </c>
      <c r="R888" s="347">
        <v>-9</v>
      </c>
      <c r="S888" s="184" t="s">
        <v>6063</v>
      </c>
      <c r="T888" s="138">
        <f t="shared" si="111"/>
        <v>6</v>
      </c>
      <c r="U888" s="139"/>
      <c r="V888" s="715">
        <f t="shared" si="112"/>
        <v>6</v>
      </c>
      <c r="W888" s="138"/>
      <c r="X888" s="138"/>
      <c r="Y888" s="141"/>
      <c r="Z888" s="226"/>
      <c r="AA888" s="179"/>
      <c r="AB888" s="179"/>
      <c r="AC888" s="179"/>
      <c r="AD888" s="179"/>
      <c r="AE888" s="179"/>
      <c r="AF888" s="179"/>
      <c r="AG888" s="179"/>
      <c r="AH888" s="179"/>
      <c r="AI888" s="179"/>
      <c r="AJ888" s="179"/>
      <c r="AK888" s="179"/>
      <c r="AL888" s="179"/>
      <c r="AM888" s="179"/>
      <c r="AN888" s="179"/>
      <c r="AO888" s="179"/>
      <c r="AP888" s="179"/>
      <c r="AQ888" s="467"/>
      <c r="AR888" s="467"/>
    </row>
    <row r="889" spans="1:44" s="347" customFormat="1" x14ac:dyDescent="0.3">
      <c r="A889" s="438">
        <v>41800</v>
      </c>
      <c r="B889" s="932" t="s">
        <v>6036</v>
      </c>
      <c r="C889" s="933" t="s">
        <v>6037</v>
      </c>
      <c r="D889" s="350">
        <v>400</v>
      </c>
      <c r="E889" s="347" t="s">
        <v>4327</v>
      </c>
      <c r="F889" s="439" t="s">
        <v>3458</v>
      </c>
      <c r="G889" s="347" t="s">
        <v>6038</v>
      </c>
      <c r="H889" s="352" t="s">
        <v>6039</v>
      </c>
      <c r="I889" s="353" t="s">
        <v>6040</v>
      </c>
      <c r="J889" s="354" t="s">
        <v>6041</v>
      </c>
      <c r="K889" s="355">
        <v>-12.5</v>
      </c>
      <c r="L889" s="354"/>
      <c r="M889" s="355"/>
      <c r="N889" s="440" t="s">
        <v>3782</v>
      </c>
      <c r="O889" s="441">
        <v>14.25</v>
      </c>
      <c r="P889" s="352" t="s">
        <v>93</v>
      </c>
      <c r="Q889" s="354"/>
      <c r="S889" s="184" t="s">
        <v>6064</v>
      </c>
      <c r="T889" s="138">
        <f t="shared" si="111"/>
        <v>6</v>
      </c>
      <c r="U889" s="139"/>
      <c r="V889" s="715">
        <f t="shared" si="112"/>
        <v>6</v>
      </c>
      <c r="W889" s="138"/>
      <c r="X889" s="138"/>
      <c r="Y889" s="141"/>
      <c r="Z889" s="226"/>
      <c r="AA889" s="179"/>
      <c r="AB889" s="179"/>
      <c r="AC889" s="179"/>
      <c r="AD889" s="179"/>
      <c r="AE889" s="179"/>
      <c r="AF889" s="179"/>
      <c r="AG889" s="179"/>
      <c r="AH889" s="179"/>
      <c r="AI889" s="179"/>
      <c r="AJ889" s="179"/>
      <c r="AK889" s="179"/>
      <c r="AL889" s="179"/>
      <c r="AM889" s="179"/>
      <c r="AN889" s="179"/>
      <c r="AO889" s="179"/>
      <c r="AP889" s="179"/>
      <c r="AQ889" s="467"/>
      <c r="AR889" s="467"/>
    </row>
    <row r="890" spans="1:44" s="347" customFormat="1" x14ac:dyDescent="0.3">
      <c r="A890" s="438">
        <v>41800</v>
      </c>
      <c r="B890" s="932" t="s">
        <v>6042</v>
      </c>
      <c r="C890" s="933" t="s">
        <v>3983</v>
      </c>
      <c r="D890" s="350">
        <v>140</v>
      </c>
      <c r="E890" s="347" t="s">
        <v>6043</v>
      </c>
      <c r="F890" s="439">
        <v>45456</v>
      </c>
      <c r="G890" s="347" t="s">
        <v>5402</v>
      </c>
      <c r="H890" s="352"/>
      <c r="I890" s="353"/>
      <c r="J890" s="354" t="s">
        <v>6044</v>
      </c>
      <c r="K890" s="355">
        <v>-5.5</v>
      </c>
      <c r="L890" s="354"/>
      <c r="M890" s="355"/>
      <c r="N890" s="440" t="s">
        <v>6045</v>
      </c>
      <c r="O890" s="441"/>
      <c r="P890" s="352" t="s">
        <v>93</v>
      </c>
      <c r="Q890" s="354"/>
      <c r="S890" s="184" t="s">
        <v>6065</v>
      </c>
      <c r="T890" s="138">
        <f t="shared" si="111"/>
        <v>6</v>
      </c>
      <c r="U890" s="139"/>
      <c r="V890" s="715">
        <f t="shared" si="112"/>
        <v>6</v>
      </c>
      <c r="W890" s="138"/>
      <c r="X890" s="138"/>
      <c r="Y890" s="141"/>
      <c r="Z890" s="226"/>
      <c r="AA890" s="179"/>
      <c r="AB890" s="179"/>
      <c r="AC890" s="179"/>
      <c r="AD890" s="179"/>
      <c r="AE890" s="179"/>
      <c r="AF890" s="179"/>
      <c r="AG890" s="179"/>
      <c r="AH890" s="179"/>
      <c r="AI890" s="179"/>
      <c r="AJ890" s="179"/>
      <c r="AK890" s="179"/>
      <c r="AL890" s="179"/>
      <c r="AM890" s="179"/>
      <c r="AN890" s="179"/>
      <c r="AO890" s="179"/>
      <c r="AP890" s="179"/>
      <c r="AQ890" s="467"/>
      <c r="AR890" s="467"/>
    </row>
    <row r="891" spans="1:44" s="347" customFormat="1" x14ac:dyDescent="0.3">
      <c r="A891" s="438">
        <v>41800</v>
      </c>
      <c r="B891" s="932" t="s">
        <v>6046</v>
      </c>
      <c r="C891" s="933" t="s">
        <v>4940</v>
      </c>
      <c r="D891" s="350">
        <v>130</v>
      </c>
      <c r="E891" s="347" t="s">
        <v>117</v>
      </c>
      <c r="F891" s="439">
        <v>52749</v>
      </c>
      <c r="G891" s="347" t="s">
        <v>251</v>
      </c>
      <c r="H891" s="352" t="s">
        <v>1050</v>
      </c>
      <c r="I891" s="353"/>
      <c r="J891" s="354" t="s">
        <v>6047</v>
      </c>
      <c r="K891" s="355" t="s">
        <v>2069</v>
      </c>
      <c r="L891" s="354"/>
      <c r="M891" s="355"/>
      <c r="N891" s="440" t="s">
        <v>6045</v>
      </c>
      <c r="O891" s="441"/>
      <c r="P891" s="352" t="s">
        <v>93</v>
      </c>
      <c r="Q891" s="354"/>
      <c r="S891" s="184" t="s">
        <v>6066</v>
      </c>
      <c r="T891" s="138">
        <f t="shared" si="111"/>
        <v>6</v>
      </c>
      <c r="U891" s="139"/>
      <c r="V891" s="715">
        <f t="shared" si="112"/>
        <v>6</v>
      </c>
      <c r="W891" s="138"/>
      <c r="X891" s="138"/>
      <c r="Y891" s="141"/>
      <c r="Z891" s="226"/>
      <c r="AA891" s="179"/>
      <c r="AB891" s="179"/>
      <c r="AC891" s="179"/>
      <c r="AD891" s="179"/>
      <c r="AE891" s="179"/>
      <c r="AF891" s="179"/>
      <c r="AG891" s="179"/>
      <c r="AH891" s="179"/>
      <c r="AI891" s="179"/>
      <c r="AJ891" s="179"/>
      <c r="AK891" s="179"/>
      <c r="AL891" s="179"/>
      <c r="AM891" s="179"/>
      <c r="AN891" s="179"/>
      <c r="AO891" s="179"/>
      <c r="AP891" s="179"/>
      <c r="AQ891" s="467"/>
      <c r="AR891" s="467"/>
    </row>
    <row r="892" spans="1:44" s="506" customFormat="1" x14ac:dyDescent="0.3">
      <c r="A892" s="505">
        <v>41799</v>
      </c>
      <c r="B892" s="937" t="s">
        <v>5937</v>
      </c>
      <c r="C892" s="938" t="s">
        <v>121</v>
      </c>
      <c r="D892" s="507">
        <v>1250</v>
      </c>
      <c r="E892" s="506" t="s">
        <v>66</v>
      </c>
      <c r="F892" s="508">
        <v>45459</v>
      </c>
      <c r="G892" s="506" t="s">
        <v>384</v>
      </c>
      <c r="H892" s="509" t="s">
        <v>3676</v>
      </c>
      <c r="I892" s="510" t="s">
        <v>5938</v>
      </c>
      <c r="J892" s="511" t="s">
        <v>119</v>
      </c>
      <c r="K892" s="512">
        <v>-12.5</v>
      </c>
      <c r="L892" s="511"/>
      <c r="M892" s="512"/>
      <c r="N892" s="513" t="s">
        <v>1369</v>
      </c>
      <c r="O892" s="514">
        <v>3.04</v>
      </c>
      <c r="P892" s="509" t="s">
        <v>2274</v>
      </c>
      <c r="Q892" s="511"/>
      <c r="R892" s="506">
        <v>4</v>
      </c>
      <c r="S892" s="412" t="s">
        <v>5936</v>
      </c>
      <c r="T892" s="413">
        <f t="shared" si="111"/>
        <v>6</v>
      </c>
      <c r="U892" s="414"/>
      <c r="V892" s="715">
        <f t="shared" si="112"/>
        <v>6</v>
      </c>
      <c r="W892" s="413"/>
      <c r="X892" s="413"/>
      <c r="Y892" s="413"/>
      <c r="Z892" s="415"/>
      <c r="AA892" s="416"/>
      <c r="AB892" s="416"/>
      <c r="AC892" s="416"/>
      <c r="AD892" s="416"/>
      <c r="AE892" s="416"/>
      <c r="AF892" s="416"/>
      <c r="AG892" s="416"/>
      <c r="AH892" s="416"/>
      <c r="AI892" s="416"/>
      <c r="AJ892" s="416"/>
      <c r="AK892" s="416"/>
      <c r="AL892" s="416"/>
      <c r="AM892" s="416"/>
      <c r="AN892" s="416"/>
      <c r="AO892" s="416"/>
      <c r="AP892" s="416"/>
      <c r="AQ892" s="515"/>
      <c r="AR892" s="467"/>
    </row>
    <row r="893" spans="1:44" s="347" customFormat="1" x14ac:dyDescent="0.3">
      <c r="A893" s="438">
        <v>41799</v>
      </c>
      <c r="B893" s="932" t="s">
        <v>5939</v>
      </c>
      <c r="C893" s="933" t="s">
        <v>11</v>
      </c>
      <c r="D893" s="350">
        <v>250</v>
      </c>
      <c r="E893" s="347" t="s">
        <v>66</v>
      </c>
      <c r="F893" s="439">
        <v>45458</v>
      </c>
      <c r="G893" s="347" t="s">
        <v>5940</v>
      </c>
      <c r="H893" s="352" t="s">
        <v>631</v>
      </c>
      <c r="I893" s="353" t="s">
        <v>952</v>
      </c>
      <c r="J893" s="354" t="s">
        <v>4051</v>
      </c>
      <c r="K893" s="355">
        <v>-15</v>
      </c>
      <c r="L893" s="354"/>
      <c r="M893" s="355"/>
      <c r="N893" s="440" t="s">
        <v>5941</v>
      </c>
      <c r="O893" s="441">
        <v>4.8</v>
      </c>
      <c r="P893" s="352" t="s">
        <v>1937</v>
      </c>
      <c r="Q893" s="354"/>
      <c r="R893" s="347">
        <v>0</v>
      </c>
      <c r="S893" s="184" t="s">
        <v>5968</v>
      </c>
      <c r="T893" s="138">
        <f t="shared" si="111"/>
        <v>6</v>
      </c>
      <c r="U893" s="139"/>
      <c r="V893" s="715">
        <f t="shared" si="112"/>
        <v>6</v>
      </c>
      <c r="W893" s="138"/>
      <c r="X893" s="138"/>
      <c r="Y893" s="141"/>
      <c r="Z893" s="226"/>
      <c r="AA893" s="179"/>
      <c r="AB893" s="179"/>
      <c r="AC893" s="179"/>
      <c r="AD893" s="179"/>
      <c r="AE893" s="179"/>
      <c r="AF893" s="179"/>
      <c r="AG893" s="179"/>
      <c r="AH893" s="179"/>
      <c r="AI893" s="179"/>
      <c r="AJ893" s="179"/>
      <c r="AK893" s="179"/>
      <c r="AL893" s="179"/>
      <c r="AM893" s="179"/>
      <c r="AN893" s="179"/>
      <c r="AO893" s="179"/>
      <c r="AP893" s="179"/>
      <c r="AQ893" s="467"/>
      <c r="AR893" s="467"/>
    </row>
    <row r="894" spans="1:44" s="347" customFormat="1" x14ac:dyDescent="0.3">
      <c r="A894" s="438">
        <v>41799</v>
      </c>
      <c r="B894" s="932" t="s">
        <v>546</v>
      </c>
      <c r="C894" s="933" t="s">
        <v>127</v>
      </c>
      <c r="D894" s="350">
        <v>750</v>
      </c>
      <c r="E894" s="347" t="s">
        <v>164</v>
      </c>
      <c r="F894" s="439">
        <v>42472</v>
      </c>
      <c r="G894" s="347" t="s">
        <v>5942</v>
      </c>
      <c r="H894" s="352" t="s">
        <v>5943</v>
      </c>
      <c r="I894" s="353" t="s">
        <v>5944</v>
      </c>
      <c r="J894" s="354" t="s">
        <v>4085</v>
      </c>
      <c r="K894" s="355">
        <v>-1</v>
      </c>
      <c r="L894" s="354"/>
      <c r="M894" s="355"/>
      <c r="N894" s="440" t="s">
        <v>105</v>
      </c>
      <c r="O894" s="441">
        <v>1.06</v>
      </c>
      <c r="P894" s="352"/>
      <c r="Q894" s="354" t="s">
        <v>1937</v>
      </c>
      <c r="R894" s="347">
        <v>0</v>
      </c>
      <c r="S894" s="184" t="s">
        <v>5967</v>
      </c>
      <c r="T894" s="138">
        <f t="shared" si="111"/>
        <v>6</v>
      </c>
      <c r="U894" s="139"/>
      <c r="V894" s="715">
        <f t="shared" si="112"/>
        <v>6</v>
      </c>
      <c r="W894" s="138"/>
      <c r="X894" s="138"/>
      <c r="Y894" s="141"/>
      <c r="Z894" s="226"/>
      <c r="AA894" s="179"/>
      <c r="AB894" s="179"/>
      <c r="AC894" s="179"/>
      <c r="AD894" s="179"/>
      <c r="AE894" s="179"/>
      <c r="AF894" s="179"/>
      <c r="AG894" s="179"/>
      <c r="AH894" s="179"/>
      <c r="AI894" s="179"/>
      <c r="AJ894" s="179"/>
      <c r="AK894" s="179"/>
      <c r="AL894" s="179"/>
      <c r="AM894" s="179"/>
      <c r="AN894" s="179"/>
      <c r="AO894" s="179"/>
      <c r="AP894" s="179"/>
      <c r="AQ894" s="467"/>
      <c r="AR894" s="467"/>
    </row>
    <row r="895" spans="1:44" s="347" customFormat="1" x14ac:dyDescent="0.3">
      <c r="A895" s="438">
        <v>41799</v>
      </c>
      <c r="B895" s="932" t="s">
        <v>5945</v>
      </c>
      <c r="C895" s="933" t="s">
        <v>127</v>
      </c>
      <c r="D895" s="350">
        <v>750</v>
      </c>
      <c r="E895" s="347" t="s">
        <v>12</v>
      </c>
      <c r="F895" s="439">
        <v>42898</v>
      </c>
      <c r="G895" s="347" t="s">
        <v>5942</v>
      </c>
      <c r="H895" s="352" t="s">
        <v>1489</v>
      </c>
      <c r="I895" s="353" t="s">
        <v>3996</v>
      </c>
      <c r="J895" s="354" t="s">
        <v>3997</v>
      </c>
      <c r="K895" s="355">
        <v>-10</v>
      </c>
      <c r="L895" s="354"/>
      <c r="M895" s="355"/>
      <c r="N895" s="440" t="s">
        <v>5946</v>
      </c>
      <c r="O895" s="441">
        <v>1.86</v>
      </c>
      <c r="P895" s="352" t="s">
        <v>2288</v>
      </c>
      <c r="Q895" s="354" t="s">
        <v>2958</v>
      </c>
      <c r="R895" s="347">
        <v>-0.5</v>
      </c>
      <c r="S895" s="184" t="s">
        <v>5966</v>
      </c>
      <c r="T895" s="138">
        <f t="shared" si="111"/>
        <v>6</v>
      </c>
      <c r="U895" s="139"/>
      <c r="V895" s="715">
        <f t="shared" si="112"/>
        <v>6</v>
      </c>
      <c r="W895" s="138"/>
      <c r="X895" s="138"/>
      <c r="Y895" s="141"/>
      <c r="Z895" s="226"/>
      <c r="AA895" s="179"/>
      <c r="AB895" s="179"/>
      <c r="AC895" s="179"/>
      <c r="AD895" s="179"/>
      <c r="AE895" s="179"/>
      <c r="AF895" s="179"/>
      <c r="AG895" s="179"/>
      <c r="AH895" s="179"/>
      <c r="AI895" s="179"/>
      <c r="AJ895" s="179"/>
      <c r="AK895" s="179"/>
      <c r="AL895" s="179"/>
      <c r="AM895" s="179"/>
      <c r="AN895" s="179"/>
      <c r="AO895" s="179"/>
      <c r="AP895" s="179"/>
      <c r="AQ895" s="467"/>
      <c r="AR895" s="467"/>
    </row>
    <row r="896" spans="1:44" s="347" customFormat="1" x14ac:dyDescent="0.3">
      <c r="A896" s="438">
        <v>41799</v>
      </c>
      <c r="B896" s="932" t="s">
        <v>5947</v>
      </c>
      <c r="C896" s="933" t="s">
        <v>127</v>
      </c>
      <c r="D896" s="350">
        <v>500</v>
      </c>
      <c r="E896" s="347" t="s">
        <v>66</v>
      </c>
      <c r="F896" s="439">
        <v>45455</v>
      </c>
      <c r="G896" s="347" t="s">
        <v>5942</v>
      </c>
      <c r="H896" s="352" t="s">
        <v>2258</v>
      </c>
      <c r="I896" s="353" t="s">
        <v>1210</v>
      </c>
      <c r="J896" s="354" t="s">
        <v>4051</v>
      </c>
      <c r="K896" s="355">
        <v>-10</v>
      </c>
      <c r="L896" s="354"/>
      <c r="M896" s="355"/>
      <c r="N896" s="440" t="s">
        <v>5948</v>
      </c>
      <c r="O896" s="441">
        <v>3.4</v>
      </c>
      <c r="P896" s="352" t="s">
        <v>1890</v>
      </c>
      <c r="Q896" s="354" t="s">
        <v>2288</v>
      </c>
      <c r="R896" s="347">
        <v>1.5</v>
      </c>
      <c r="S896" s="184" t="s">
        <v>5965</v>
      </c>
      <c r="T896" s="138">
        <f t="shared" si="111"/>
        <v>6</v>
      </c>
      <c r="U896" s="139"/>
      <c r="V896" s="715">
        <f t="shared" si="112"/>
        <v>6</v>
      </c>
      <c r="W896" s="138"/>
      <c r="X896" s="138"/>
      <c r="Y896" s="141"/>
      <c r="Z896" s="226"/>
      <c r="AA896" s="179"/>
      <c r="AB896" s="179"/>
      <c r="AC896" s="179"/>
      <c r="AD896" s="179"/>
      <c r="AE896" s="179"/>
      <c r="AF896" s="179"/>
      <c r="AG896" s="179"/>
      <c r="AH896" s="179"/>
      <c r="AI896" s="179"/>
      <c r="AJ896" s="179"/>
      <c r="AK896" s="179"/>
      <c r="AL896" s="179"/>
      <c r="AM896" s="179"/>
      <c r="AN896" s="179"/>
      <c r="AO896" s="179"/>
      <c r="AP896" s="179"/>
      <c r="AQ896" s="467"/>
      <c r="AR896" s="467"/>
    </row>
    <row r="897" spans="1:44" s="347" customFormat="1" x14ac:dyDescent="0.3">
      <c r="A897" s="438">
        <v>41799</v>
      </c>
      <c r="B897" s="932" t="s">
        <v>5949</v>
      </c>
      <c r="C897" s="933" t="s">
        <v>771</v>
      </c>
      <c r="D897" s="350">
        <v>250</v>
      </c>
      <c r="E897" s="347" t="s">
        <v>506</v>
      </c>
      <c r="F897" s="439">
        <v>52749</v>
      </c>
      <c r="G897" s="347" t="s">
        <v>5950</v>
      </c>
      <c r="H897" s="352" t="s">
        <v>144</v>
      </c>
      <c r="I897" s="353" t="s">
        <v>1050</v>
      </c>
      <c r="J897" s="354" t="s">
        <v>119</v>
      </c>
      <c r="K897" s="355">
        <v>-10</v>
      </c>
      <c r="L897" s="354"/>
      <c r="M897" s="355"/>
      <c r="N897" s="440" t="s">
        <v>5951</v>
      </c>
      <c r="O897" s="441">
        <v>4.4000000000000004</v>
      </c>
      <c r="P897" s="352" t="s">
        <v>2892</v>
      </c>
      <c r="Q897" s="354"/>
      <c r="R897" s="347">
        <v>2.5</v>
      </c>
      <c r="S897" s="184" t="s">
        <v>5969</v>
      </c>
      <c r="T897" s="138">
        <f t="shared" si="111"/>
        <v>6</v>
      </c>
      <c r="U897" s="139"/>
      <c r="V897" s="715">
        <f t="shared" si="112"/>
        <v>6</v>
      </c>
      <c r="W897" s="138"/>
      <c r="X897" s="138"/>
      <c r="Y897" s="141"/>
      <c r="Z897" s="226"/>
      <c r="AA897" s="179"/>
      <c r="AB897" s="179"/>
      <c r="AC897" s="179"/>
      <c r="AD897" s="179"/>
      <c r="AE897" s="179"/>
      <c r="AF897" s="179"/>
      <c r="AG897" s="179"/>
      <c r="AH897" s="179"/>
      <c r="AI897" s="179"/>
      <c r="AJ897" s="179"/>
      <c r="AK897" s="179"/>
      <c r="AL897" s="179"/>
      <c r="AM897" s="179"/>
      <c r="AN897" s="179"/>
      <c r="AO897" s="179"/>
      <c r="AP897" s="179"/>
      <c r="AQ897" s="467"/>
      <c r="AR897" s="467"/>
    </row>
    <row r="898" spans="1:44" s="347" customFormat="1" x14ac:dyDescent="0.3">
      <c r="A898" s="438">
        <v>41799</v>
      </c>
      <c r="B898" s="932" t="s">
        <v>5952</v>
      </c>
      <c r="C898" s="933" t="s">
        <v>2401</v>
      </c>
      <c r="D898" s="350">
        <v>250</v>
      </c>
      <c r="E898" s="347" t="s">
        <v>506</v>
      </c>
      <c r="F898" s="439">
        <v>52763</v>
      </c>
      <c r="G898" s="347" t="s">
        <v>4485</v>
      </c>
      <c r="H898" s="352" t="s">
        <v>123</v>
      </c>
      <c r="I898" s="353" t="s">
        <v>628</v>
      </c>
      <c r="J898" s="354" t="s">
        <v>447</v>
      </c>
      <c r="K898" s="355">
        <v>-25</v>
      </c>
      <c r="L898" s="354"/>
      <c r="M898" s="355"/>
      <c r="N898" s="440" t="s">
        <v>1437</v>
      </c>
      <c r="O898" s="441">
        <v>5.6</v>
      </c>
      <c r="P898" s="352" t="s">
        <v>1993</v>
      </c>
      <c r="Q898" s="354"/>
      <c r="R898" s="347">
        <v>-5</v>
      </c>
      <c r="S898" s="184" t="s">
        <v>5970</v>
      </c>
      <c r="T898" s="138">
        <f t="shared" si="111"/>
        <v>6</v>
      </c>
      <c r="U898" s="139"/>
      <c r="V898" s="715">
        <f t="shared" si="112"/>
        <v>6</v>
      </c>
      <c r="W898" s="138"/>
      <c r="X898" s="138"/>
      <c r="Y898" s="141"/>
      <c r="Z898" s="226"/>
      <c r="AA898" s="179"/>
      <c r="AB898" s="179"/>
      <c r="AC898" s="179"/>
      <c r="AD898" s="179"/>
      <c r="AE898" s="179"/>
      <c r="AF898" s="179"/>
      <c r="AG898" s="179"/>
      <c r="AH898" s="179"/>
      <c r="AI898" s="179"/>
      <c r="AJ898" s="179"/>
      <c r="AK898" s="179"/>
      <c r="AL898" s="179"/>
      <c r="AM898" s="179"/>
      <c r="AN898" s="179"/>
      <c r="AO898" s="179"/>
      <c r="AP898" s="179"/>
      <c r="AQ898" s="467"/>
      <c r="AR898" s="467"/>
    </row>
    <row r="899" spans="1:44" s="347" customFormat="1" x14ac:dyDescent="0.3">
      <c r="A899" s="438">
        <v>41799</v>
      </c>
      <c r="B899" s="932" t="s">
        <v>5953</v>
      </c>
      <c r="C899" s="933" t="s">
        <v>127</v>
      </c>
      <c r="D899" s="350">
        <v>1000</v>
      </c>
      <c r="E899" s="347" t="s">
        <v>37</v>
      </c>
      <c r="F899" s="439">
        <v>43631</v>
      </c>
      <c r="G899" s="347" t="s">
        <v>971</v>
      </c>
      <c r="H899" s="352" t="s">
        <v>1439</v>
      </c>
      <c r="I899" s="353" t="s">
        <v>723</v>
      </c>
      <c r="J899" s="354" t="s">
        <v>4107</v>
      </c>
      <c r="K899" s="355">
        <v>-12.5</v>
      </c>
      <c r="L899" s="354"/>
      <c r="M899" s="355"/>
      <c r="N899" s="440" t="s">
        <v>714</v>
      </c>
      <c r="O899" s="441">
        <v>2.8</v>
      </c>
      <c r="P899" s="352" t="s">
        <v>1994</v>
      </c>
      <c r="Q899" s="354"/>
      <c r="R899" s="347">
        <v>2</v>
      </c>
      <c r="S899" s="184" t="s">
        <v>5964</v>
      </c>
      <c r="T899" s="138">
        <f t="shared" si="111"/>
        <v>6</v>
      </c>
      <c r="U899" s="139"/>
      <c r="V899" s="715">
        <f t="shared" si="112"/>
        <v>6</v>
      </c>
      <c r="W899" s="138"/>
      <c r="X899" s="138"/>
      <c r="Y899" s="141"/>
      <c r="Z899" s="226"/>
      <c r="AA899" s="179"/>
      <c r="AB899" s="179"/>
      <c r="AC899" s="179"/>
      <c r="AD899" s="179"/>
      <c r="AE899" s="179"/>
      <c r="AF899" s="179"/>
      <c r="AG899" s="179"/>
      <c r="AH899" s="179"/>
      <c r="AI899" s="179"/>
      <c r="AJ899" s="179"/>
      <c r="AK899" s="179"/>
      <c r="AL899" s="179"/>
      <c r="AM899" s="179"/>
      <c r="AN899" s="179"/>
      <c r="AO899" s="179"/>
      <c r="AP899" s="179"/>
      <c r="AQ899" s="467"/>
      <c r="AR899" s="467"/>
    </row>
    <row r="900" spans="1:44" s="347" customFormat="1" x14ac:dyDescent="0.3">
      <c r="A900" s="438">
        <v>41799</v>
      </c>
      <c r="B900" s="932" t="s">
        <v>5954</v>
      </c>
      <c r="C900" s="933" t="s">
        <v>127</v>
      </c>
      <c r="D900" s="350">
        <v>1000</v>
      </c>
      <c r="E900" s="347" t="s">
        <v>501</v>
      </c>
      <c r="F900" s="439">
        <v>53036</v>
      </c>
      <c r="G900" s="347" t="s">
        <v>971</v>
      </c>
      <c r="H900" s="352" t="s">
        <v>226</v>
      </c>
      <c r="I900" s="353" t="s">
        <v>444</v>
      </c>
      <c r="J900" s="354" t="s">
        <v>202</v>
      </c>
      <c r="K900" s="355">
        <v>-10</v>
      </c>
      <c r="L900" s="354"/>
      <c r="M900" s="355"/>
      <c r="N900" s="440" t="s">
        <v>254</v>
      </c>
      <c r="O900" s="441">
        <v>2.7</v>
      </c>
      <c r="P900" s="352" t="s">
        <v>2274</v>
      </c>
      <c r="Q900" s="354"/>
      <c r="R900" s="347">
        <v>4</v>
      </c>
      <c r="S900" s="184" t="s">
        <v>5963</v>
      </c>
      <c r="T900" s="138">
        <f t="shared" si="111"/>
        <v>6</v>
      </c>
      <c r="U900" s="139"/>
      <c r="V900" s="715">
        <f t="shared" si="112"/>
        <v>6</v>
      </c>
      <c r="W900" s="138"/>
      <c r="X900" s="138"/>
      <c r="Y900" s="141"/>
      <c r="Z900" s="226"/>
      <c r="AA900" s="179"/>
      <c r="AB900" s="179"/>
      <c r="AC900" s="179"/>
      <c r="AD900" s="179"/>
      <c r="AE900" s="179"/>
      <c r="AF900" s="179"/>
      <c r="AG900" s="179"/>
      <c r="AH900" s="179"/>
      <c r="AI900" s="179"/>
      <c r="AJ900" s="179"/>
      <c r="AK900" s="179"/>
      <c r="AL900" s="179"/>
      <c r="AM900" s="179"/>
      <c r="AN900" s="179"/>
      <c r="AO900" s="179"/>
      <c r="AP900" s="179"/>
      <c r="AQ900" s="467"/>
      <c r="AR900" s="467"/>
    </row>
    <row r="901" spans="1:44" s="347" customFormat="1" x14ac:dyDescent="0.3">
      <c r="A901" s="438">
        <v>41799</v>
      </c>
      <c r="B901" s="932" t="s">
        <v>3846</v>
      </c>
      <c r="C901" s="933" t="s">
        <v>51</v>
      </c>
      <c r="D901" s="350">
        <v>250</v>
      </c>
      <c r="E901" s="347" t="s">
        <v>12</v>
      </c>
      <c r="F901" s="439">
        <v>42899</v>
      </c>
      <c r="G901" s="347" t="s">
        <v>5955</v>
      </c>
      <c r="H901" s="352" t="s">
        <v>2299</v>
      </c>
      <c r="I901" s="353" t="s">
        <v>2299</v>
      </c>
      <c r="J901" s="354" t="s">
        <v>5956</v>
      </c>
      <c r="K901" s="355">
        <v>-7.5</v>
      </c>
      <c r="L901" s="354"/>
      <c r="M901" s="355"/>
      <c r="N901" s="440" t="s">
        <v>242</v>
      </c>
      <c r="O901" s="441">
        <v>1</v>
      </c>
      <c r="P901" s="352" t="s">
        <v>1933</v>
      </c>
      <c r="Q901" s="354" t="s">
        <v>1890</v>
      </c>
      <c r="R901" s="347">
        <v>6</v>
      </c>
      <c r="S901" s="184" t="s">
        <v>5971</v>
      </c>
      <c r="T901" s="138">
        <f t="shared" si="111"/>
        <v>6</v>
      </c>
      <c r="U901" s="139"/>
      <c r="V901" s="715">
        <f t="shared" si="112"/>
        <v>6</v>
      </c>
      <c r="W901" s="138"/>
      <c r="X901" s="138"/>
      <c r="Y901" s="141"/>
      <c r="Z901" s="226"/>
      <c r="AA901" s="179"/>
      <c r="AB901" s="179"/>
      <c r="AC901" s="179"/>
      <c r="AD901" s="179"/>
      <c r="AE901" s="179"/>
      <c r="AF901" s="179"/>
      <c r="AG901" s="179"/>
      <c r="AH901" s="179"/>
      <c r="AI901" s="179"/>
      <c r="AJ901" s="179"/>
      <c r="AK901" s="179"/>
      <c r="AL901" s="179"/>
      <c r="AM901" s="179"/>
      <c r="AN901" s="179"/>
      <c r="AO901" s="179"/>
      <c r="AP901" s="179"/>
      <c r="AQ901" s="467"/>
      <c r="AR901" s="467"/>
    </row>
    <row r="902" spans="1:44" s="347" customFormat="1" x14ac:dyDescent="0.3">
      <c r="A902" s="438">
        <v>41799</v>
      </c>
      <c r="B902" s="932" t="s">
        <v>3848</v>
      </c>
      <c r="C902" s="933" t="s">
        <v>51</v>
      </c>
      <c r="D902" s="350">
        <v>750</v>
      </c>
      <c r="E902" s="347" t="s">
        <v>12</v>
      </c>
      <c r="F902" s="439">
        <v>42899</v>
      </c>
      <c r="G902" s="347" t="s">
        <v>5955</v>
      </c>
      <c r="H902" s="352" t="s">
        <v>1600</v>
      </c>
      <c r="I902" s="353" t="s">
        <v>5957</v>
      </c>
      <c r="J902" s="354" t="s">
        <v>4107</v>
      </c>
      <c r="K902" s="355">
        <v>-7.5</v>
      </c>
      <c r="L902" s="354"/>
      <c r="M902" s="355"/>
      <c r="N902" s="440" t="s">
        <v>3636</v>
      </c>
      <c r="O902" s="441">
        <v>1.6</v>
      </c>
      <c r="P902" s="352" t="s">
        <v>1933</v>
      </c>
      <c r="Q902" s="354" t="s">
        <v>1890</v>
      </c>
      <c r="R902" s="347">
        <v>6</v>
      </c>
      <c r="S902" s="184" t="s">
        <v>5973</v>
      </c>
      <c r="T902" s="138">
        <f t="shared" si="111"/>
        <v>6</v>
      </c>
      <c r="U902" s="139"/>
      <c r="V902" s="715">
        <f t="shared" si="112"/>
        <v>6</v>
      </c>
      <c r="W902" s="138"/>
      <c r="X902" s="138"/>
      <c r="Y902" s="141"/>
      <c r="Z902" s="226"/>
      <c r="AA902" s="179"/>
      <c r="AB902" s="179"/>
      <c r="AC902" s="179"/>
      <c r="AD902" s="179"/>
      <c r="AE902" s="179"/>
      <c r="AF902" s="179"/>
      <c r="AG902" s="179"/>
      <c r="AH902" s="179"/>
      <c r="AI902" s="179"/>
      <c r="AJ902" s="179"/>
      <c r="AK902" s="179"/>
      <c r="AL902" s="179"/>
      <c r="AM902" s="179"/>
      <c r="AN902" s="179"/>
      <c r="AO902" s="179"/>
      <c r="AP902" s="179"/>
      <c r="AQ902" s="467"/>
      <c r="AR902" s="467"/>
    </row>
    <row r="903" spans="1:44" s="347" customFormat="1" x14ac:dyDescent="0.3">
      <c r="A903" s="438">
        <v>41799</v>
      </c>
      <c r="B903" s="932" t="s">
        <v>5958</v>
      </c>
      <c r="C903" s="933" t="s">
        <v>51</v>
      </c>
      <c r="D903" s="350">
        <v>1250</v>
      </c>
      <c r="E903" s="347" t="s">
        <v>37</v>
      </c>
      <c r="F903" s="439">
        <v>43629</v>
      </c>
      <c r="G903" s="347" t="s">
        <v>5955</v>
      </c>
      <c r="H903" s="352" t="s">
        <v>2271</v>
      </c>
      <c r="I903" s="353" t="s">
        <v>5959</v>
      </c>
      <c r="J903" s="354" t="s">
        <v>301</v>
      </c>
      <c r="K903" s="355">
        <v>-7.5</v>
      </c>
      <c r="L903" s="354"/>
      <c r="M903" s="355"/>
      <c r="N903" s="440" t="s">
        <v>3761</v>
      </c>
      <c r="O903" s="441">
        <v>1.68</v>
      </c>
      <c r="P903" s="352" t="s">
        <v>1937</v>
      </c>
      <c r="Q903" s="354" t="s">
        <v>1900</v>
      </c>
      <c r="R903" s="347">
        <v>5</v>
      </c>
      <c r="S903" s="184" t="s">
        <v>5972</v>
      </c>
      <c r="T903" s="138">
        <f t="shared" si="111"/>
        <v>6</v>
      </c>
      <c r="U903" s="139"/>
      <c r="V903" s="715">
        <f t="shared" si="112"/>
        <v>6</v>
      </c>
      <c r="W903" s="138"/>
      <c r="X903" s="138"/>
      <c r="Y903" s="141"/>
      <c r="Z903" s="226"/>
      <c r="AA903" s="179"/>
      <c r="AB903" s="179"/>
      <c r="AC903" s="179"/>
      <c r="AD903" s="179"/>
      <c r="AE903" s="179"/>
      <c r="AF903" s="179"/>
      <c r="AG903" s="179"/>
      <c r="AH903" s="179"/>
      <c r="AI903" s="179"/>
      <c r="AJ903" s="179"/>
      <c r="AK903" s="179"/>
      <c r="AL903" s="179"/>
      <c r="AM903" s="179"/>
      <c r="AN903" s="179"/>
      <c r="AO903" s="179"/>
      <c r="AP903" s="179"/>
      <c r="AQ903" s="467"/>
      <c r="AR903" s="467"/>
    </row>
    <row r="904" spans="1:44" s="428" customFormat="1" x14ac:dyDescent="0.3">
      <c r="A904" s="427">
        <v>41799</v>
      </c>
      <c r="B904" s="935" t="s">
        <v>5960</v>
      </c>
      <c r="C904" s="936" t="s">
        <v>218</v>
      </c>
      <c r="D904" s="429">
        <v>450</v>
      </c>
      <c r="E904" s="428" t="s">
        <v>37</v>
      </c>
      <c r="F904" s="430">
        <v>43646</v>
      </c>
      <c r="G904" s="428" t="s">
        <v>310</v>
      </c>
      <c r="H904" s="431" t="s">
        <v>145</v>
      </c>
      <c r="I904" s="432" t="s">
        <v>626</v>
      </c>
      <c r="J904" s="433" t="s">
        <v>4115</v>
      </c>
      <c r="K904" s="434">
        <v>-20</v>
      </c>
      <c r="L904" s="433"/>
      <c r="M904" s="434"/>
      <c r="N904" s="435" t="s">
        <v>432</v>
      </c>
      <c r="O904" s="436">
        <v>3.33</v>
      </c>
      <c r="P904" s="431" t="s">
        <v>5961</v>
      </c>
      <c r="Q904" s="433"/>
      <c r="R904" s="428">
        <v>-19</v>
      </c>
      <c r="S904" s="185" t="s">
        <v>5962</v>
      </c>
      <c r="T904" s="170">
        <f t="shared" si="111"/>
        <v>6</v>
      </c>
      <c r="U904" s="171"/>
      <c r="V904" s="715">
        <f t="shared" si="112"/>
        <v>6</v>
      </c>
      <c r="W904" s="170"/>
      <c r="X904" s="170"/>
      <c r="Y904" s="169"/>
      <c r="Z904" s="437"/>
      <c r="AA904" s="215"/>
      <c r="AB904" s="215"/>
      <c r="AC904" s="215"/>
      <c r="AD904" s="215"/>
      <c r="AE904" s="215"/>
      <c r="AF904" s="215"/>
      <c r="AG904" s="215"/>
      <c r="AH904" s="215"/>
      <c r="AI904" s="215"/>
      <c r="AJ904" s="215"/>
      <c r="AK904" s="215"/>
      <c r="AL904" s="215"/>
      <c r="AM904" s="215"/>
      <c r="AN904" s="215"/>
      <c r="AO904" s="215"/>
      <c r="AP904" s="215"/>
      <c r="AQ904" s="470"/>
      <c r="AR904" s="470"/>
    </row>
    <row r="905" spans="1:44" s="347" customFormat="1" x14ac:dyDescent="0.3">
      <c r="A905" s="438">
        <v>41795</v>
      </c>
      <c r="B905" s="932" t="s">
        <v>5925</v>
      </c>
      <c r="C905" s="933" t="s">
        <v>4672</v>
      </c>
      <c r="D905" s="350">
        <v>500</v>
      </c>
      <c r="E905" s="347" t="s">
        <v>37</v>
      </c>
      <c r="F905" s="439">
        <v>43628</v>
      </c>
      <c r="G905" s="347" t="s">
        <v>5926</v>
      </c>
      <c r="H905" s="352" t="s">
        <v>144</v>
      </c>
      <c r="I905" s="353" t="s">
        <v>805</v>
      </c>
      <c r="J905" s="354" t="s">
        <v>152</v>
      </c>
      <c r="K905" s="355">
        <v>-25</v>
      </c>
      <c r="L905" s="354"/>
      <c r="M905" s="355"/>
      <c r="N905" s="440" t="s">
        <v>49</v>
      </c>
      <c r="O905" s="441">
        <v>5.2</v>
      </c>
      <c r="P905" s="352" t="s">
        <v>5927</v>
      </c>
      <c r="Q905" s="354"/>
      <c r="R905" s="347">
        <v>-5.5</v>
      </c>
      <c r="S905" s="184" t="s">
        <v>5933</v>
      </c>
      <c r="T905" s="138">
        <f>MONTH(A905)</f>
        <v>6</v>
      </c>
      <c r="U905" s="139"/>
      <c r="V905" s="715">
        <f t="shared" si="112"/>
        <v>6</v>
      </c>
      <c r="W905" s="138"/>
      <c r="X905" s="138"/>
      <c r="Y905" s="141"/>
      <c r="Z905" s="226"/>
      <c r="AA905" s="179"/>
      <c r="AB905" s="179"/>
      <c r="AC905" s="179"/>
      <c r="AD905" s="179"/>
      <c r="AE905" s="179"/>
      <c r="AF905" s="179"/>
      <c r="AG905" s="179"/>
      <c r="AH905" s="179"/>
      <c r="AI905" s="179"/>
      <c r="AJ905" s="179"/>
      <c r="AK905" s="179"/>
      <c r="AL905" s="179"/>
      <c r="AM905" s="179"/>
      <c r="AN905" s="179"/>
      <c r="AO905" s="179"/>
      <c r="AP905" s="179"/>
      <c r="AQ905" s="467"/>
    </row>
    <row r="906" spans="1:44" s="347" customFormat="1" x14ac:dyDescent="0.3">
      <c r="A906" s="438">
        <v>41795</v>
      </c>
      <c r="B906" s="932" t="s">
        <v>5928</v>
      </c>
      <c r="C906" s="933" t="s">
        <v>235</v>
      </c>
      <c r="D906" s="350">
        <v>250</v>
      </c>
      <c r="E906" s="347" t="s">
        <v>853</v>
      </c>
      <c r="F906" s="439">
        <v>45762</v>
      </c>
      <c r="G906" s="347" t="s">
        <v>5929</v>
      </c>
      <c r="H906" s="352" t="s">
        <v>466</v>
      </c>
      <c r="I906" s="353" t="s">
        <v>3653</v>
      </c>
      <c r="J906" s="354" t="s">
        <v>368</v>
      </c>
      <c r="K906" s="355">
        <v>-5</v>
      </c>
      <c r="L906" s="354"/>
      <c r="M906" s="355"/>
      <c r="N906" s="440" t="s">
        <v>4643</v>
      </c>
      <c r="O906" s="441">
        <v>2.2000000000000002</v>
      </c>
      <c r="P906" s="352" t="s">
        <v>2097</v>
      </c>
      <c r="Q906" s="354"/>
      <c r="R906" s="347">
        <v>9</v>
      </c>
      <c r="S906" s="184" t="s">
        <v>5935</v>
      </c>
      <c r="T906" s="138">
        <f>MONTH(A906)</f>
        <v>6</v>
      </c>
      <c r="U906" s="139"/>
      <c r="V906" s="715">
        <f t="shared" si="112"/>
        <v>6</v>
      </c>
      <c r="W906" s="138"/>
      <c r="X906" s="138"/>
      <c r="Y906" s="141"/>
      <c r="Z906" s="226"/>
      <c r="AA906" s="179"/>
      <c r="AB906" s="179"/>
      <c r="AC906" s="179"/>
      <c r="AD906" s="179"/>
      <c r="AE906" s="179"/>
      <c r="AF906" s="179"/>
      <c r="AG906" s="179"/>
      <c r="AH906" s="179"/>
      <c r="AI906" s="179"/>
      <c r="AJ906" s="179"/>
      <c r="AK906" s="179"/>
      <c r="AL906" s="179"/>
      <c r="AM906" s="179"/>
      <c r="AN906" s="179"/>
      <c r="AO906" s="179"/>
      <c r="AP906" s="179"/>
      <c r="AQ906" s="467"/>
    </row>
    <row r="907" spans="1:44" s="347" customFormat="1" x14ac:dyDescent="0.3">
      <c r="A907" s="438">
        <v>41795</v>
      </c>
      <c r="B907" s="932" t="s">
        <v>5930</v>
      </c>
      <c r="C907" s="933" t="s">
        <v>235</v>
      </c>
      <c r="D907" s="350">
        <v>200</v>
      </c>
      <c r="E907" s="347" t="s">
        <v>853</v>
      </c>
      <c r="F907" s="439">
        <v>45762</v>
      </c>
      <c r="G907" s="347" t="s">
        <v>5929</v>
      </c>
      <c r="H907" s="352" t="s">
        <v>5931</v>
      </c>
      <c r="I907" s="353" t="s">
        <v>4169</v>
      </c>
      <c r="J907" s="354" t="s">
        <v>5932</v>
      </c>
      <c r="K907" s="355">
        <v>-5</v>
      </c>
      <c r="L907" s="354"/>
      <c r="M907" s="355"/>
      <c r="N907" s="440" t="s">
        <v>926</v>
      </c>
      <c r="O907" s="441">
        <v>2.25</v>
      </c>
      <c r="P907" s="352" t="s">
        <v>2097</v>
      </c>
      <c r="Q907" s="354"/>
      <c r="R907" s="347">
        <v>9</v>
      </c>
      <c r="S907" s="184" t="s">
        <v>5934</v>
      </c>
      <c r="T907" s="138">
        <f>MONTH(A907)</f>
        <v>6</v>
      </c>
      <c r="U907" s="139"/>
      <c r="V907" s="715">
        <f t="shared" si="112"/>
        <v>6</v>
      </c>
      <c r="W907" s="138"/>
      <c r="X907" s="138"/>
      <c r="Y907" s="141"/>
      <c r="Z907" s="226"/>
      <c r="AA907" s="179"/>
      <c r="AB907" s="179"/>
      <c r="AC907" s="179"/>
      <c r="AD907" s="179"/>
      <c r="AE907" s="179"/>
      <c r="AF907" s="179"/>
      <c r="AG907" s="179"/>
      <c r="AH907" s="179"/>
      <c r="AI907" s="179"/>
      <c r="AJ907" s="179"/>
      <c r="AK907" s="179"/>
      <c r="AL907" s="179"/>
      <c r="AM907" s="179"/>
      <c r="AN907" s="179"/>
      <c r="AO907" s="179"/>
      <c r="AP907" s="179"/>
      <c r="AQ907" s="467"/>
    </row>
    <row r="908" spans="1:44" s="347" customFormat="1" x14ac:dyDescent="0.3">
      <c r="A908" s="438">
        <v>41794</v>
      </c>
      <c r="B908" s="932" t="s">
        <v>5903</v>
      </c>
      <c r="C908" s="933" t="s">
        <v>22</v>
      </c>
      <c r="D908" s="350">
        <v>1000</v>
      </c>
      <c r="E908" s="347" t="s">
        <v>37</v>
      </c>
      <c r="F908" s="439">
        <v>43625</v>
      </c>
      <c r="G908" s="347" t="s">
        <v>150</v>
      </c>
      <c r="H908" s="352" t="s">
        <v>123</v>
      </c>
      <c r="I908" s="353" t="s">
        <v>5904</v>
      </c>
      <c r="J908" s="354" t="s">
        <v>447</v>
      </c>
      <c r="K908" s="355">
        <v>-25</v>
      </c>
      <c r="L908" s="354"/>
      <c r="M908" s="355"/>
      <c r="N908" s="440" t="s">
        <v>5905</v>
      </c>
      <c r="O908" s="441">
        <v>9.1999999999999993</v>
      </c>
      <c r="P908" s="352" t="s">
        <v>3841</v>
      </c>
      <c r="Q908" s="354"/>
      <c r="R908" s="347">
        <v>-5</v>
      </c>
      <c r="S908" s="184" t="s">
        <v>5906</v>
      </c>
      <c r="T908" s="138">
        <f t="shared" ref="T908:T940" si="113">MONTH(A908)</f>
        <v>6</v>
      </c>
      <c r="U908" s="139"/>
      <c r="V908" s="715">
        <f t="shared" si="112"/>
        <v>6</v>
      </c>
      <c r="W908" s="138"/>
      <c r="X908" s="138"/>
      <c r="Y908" s="141"/>
      <c r="Z908" s="226"/>
      <c r="AA908" s="179"/>
      <c r="AB908" s="179"/>
      <c r="AC908" s="179"/>
      <c r="AD908" s="179"/>
      <c r="AE908" s="179"/>
      <c r="AF908" s="179"/>
      <c r="AG908" s="179"/>
      <c r="AH908" s="179"/>
      <c r="AI908" s="179"/>
      <c r="AJ908" s="179"/>
      <c r="AK908" s="179"/>
      <c r="AL908" s="179"/>
      <c r="AM908" s="179"/>
      <c r="AN908" s="179"/>
      <c r="AO908" s="179"/>
      <c r="AP908" s="179"/>
      <c r="AQ908" s="467"/>
    </row>
    <row r="909" spans="1:44" s="347" customFormat="1" x14ac:dyDescent="0.3">
      <c r="A909" s="438">
        <v>41794</v>
      </c>
      <c r="B909" s="932" t="s">
        <v>5907</v>
      </c>
      <c r="C909" s="933" t="s">
        <v>208</v>
      </c>
      <c r="D909" s="350">
        <v>1300</v>
      </c>
      <c r="E909" s="347" t="s">
        <v>12</v>
      </c>
      <c r="F909" s="439">
        <v>42895</v>
      </c>
      <c r="G909" s="347" t="s">
        <v>4792</v>
      </c>
      <c r="H909" s="352" t="s">
        <v>2299</v>
      </c>
      <c r="I909" s="353" t="s">
        <v>5908</v>
      </c>
      <c r="J909" s="354" t="s">
        <v>4344</v>
      </c>
      <c r="K909" s="355">
        <v>-9.5</v>
      </c>
      <c r="L909" s="354"/>
      <c r="M909" s="355"/>
      <c r="N909" s="440" t="s">
        <v>71</v>
      </c>
      <c r="O909" s="441">
        <v>1.54</v>
      </c>
      <c r="P909" s="352" t="s">
        <v>5909</v>
      </c>
      <c r="Q909" s="354"/>
      <c r="R909" s="347">
        <v>0</v>
      </c>
      <c r="S909" s="184" t="s">
        <v>5910</v>
      </c>
      <c r="T909" s="138">
        <f t="shared" si="113"/>
        <v>6</v>
      </c>
      <c r="U909" s="139"/>
      <c r="V909" s="715">
        <f t="shared" si="112"/>
        <v>6</v>
      </c>
      <c r="W909" s="138"/>
      <c r="X909" s="138"/>
      <c r="Y909" s="141"/>
      <c r="Z909" s="226"/>
      <c r="AA909" s="179"/>
      <c r="AB909" s="179"/>
      <c r="AC909" s="179"/>
      <c r="AD909" s="179"/>
      <c r="AE909" s="179"/>
      <c r="AF909" s="179"/>
      <c r="AG909" s="179"/>
      <c r="AH909" s="179"/>
      <c r="AI909" s="179"/>
      <c r="AJ909" s="179"/>
      <c r="AK909" s="179"/>
      <c r="AL909" s="179"/>
      <c r="AM909" s="179"/>
      <c r="AN909" s="179"/>
      <c r="AO909" s="179"/>
      <c r="AP909" s="179"/>
      <c r="AQ909" s="467"/>
    </row>
    <row r="910" spans="1:44" s="347" customFormat="1" x14ac:dyDescent="0.3">
      <c r="A910" s="438">
        <v>41794</v>
      </c>
      <c r="B910" s="932" t="s">
        <v>5911</v>
      </c>
      <c r="C910" s="933" t="s">
        <v>208</v>
      </c>
      <c r="D910" s="350">
        <v>2000</v>
      </c>
      <c r="E910" s="347" t="s">
        <v>12</v>
      </c>
      <c r="F910" s="439">
        <v>42895</v>
      </c>
      <c r="G910" s="347" t="s">
        <v>4792</v>
      </c>
      <c r="H910" s="352" t="s">
        <v>2080</v>
      </c>
      <c r="I910" s="353" t="s">
        <v>410</v>
      </c>
      <c r="J910" s="354" t="s">
        <v>3763</v>
      </c>
      <c r="K910" s="355">
        <v>-9.5</v>
      </c>
      <c r="L910" s="354"/>
      <c r="M910" s="355"/>
      <c r="N910" s="440" t="s">
        <v>158</v>
      </c>
      <c r="O910" s="441">
        <v>2</v>
      </c>
      <c r="P910" s="352" t="s">
        <v>5909</v>
      </c>
      <c r="Q910" s="354"/>
      <c r="R910" s="347">
        <v>0</v>
      </c>
      <c r="S910" s="184" t="s">
        <v>5912</v>
      </c>
      <c r="T910" s="138">
        <f t="shared" si="113"/>
        <v>6</v>
      </c>
      <c r="U910" s="139"/>
      <c r="V910" s="715">
        <f t="shared" si="112"/>
        <v>6</v>
      </c>
      <c r="W910" s="138"/>
      <c r="X910" s="138"/>
      <c r="Y910" s="141"/>
      <c r="Z910" s="226"/>
      <c r="AA910" s="179"/>
      <c r="AB910" s="179"/>
      <c r="AC910" s="179"/>
      <c r="AD910" s="179"/>
      <c r="AE910" s="179"/>
      <c r="AF910" s="179"/>
      <c r="AG910" s="179"/>
      <c r="AH910" s="179"/>
      <c r="AI910" s="179"/>
      <c r="AJ910" s="179"/>
      <c r="AK910" s="179"/>
      <c r="AL910" s="179"/>
      <c r="AM910" s="179"/>
      <c r="AN910" s="179"/>
      <c r="AO910" s="179"/>
      <c r="AP910" s="179"/>
      <c r="AQ910" s="467"/>
    </row>
    <row r="911" spans="1:44" s="347" customFormat="1" x14ac:dyDescent="0.3">
      <c r="A911" s="438">
        <v>41794</v>
      </c>
      <c r="B911" s="932" t="s">
        <v>5913</v>
      </c>
      <c r="C911" s="933" t="s">
        <v>127</v>
      </c>
      <c r="D911" s="350">
        <v>500</v>
      </c>
      <c r="E911" s="347" t="s">
        <v>66</v>
      </c>
      <c r="F911" s="439">
        <v>45453</v>
      </c>
      <c r="G911" s="347" t="s">
        <v>5709</v>
      </c>
      <c r="H911" s="352" t="s">
        <v>1210</v>
      </c>
      <c r="I911" s="353" t="s">
        <v>1239</v>
      </c>
      <c r="J911" s="354" t="s">
        <v>361</v>
      </c>
      <c r="K911" s="355">
        <v>-10.5</v>
      </c>
      <c r="L911" s="354"/>
      <c r="M911" s="355"/>
      <c r="N911" s="440" t="s">
        <v>432</v>
      </c>
      <c r="O911" s="441">
        <v>3</v>
      </c>
      <c r="P911" s="352" t="s">
        <v>1937</v>
      </c>
      <c r="Q911" s="354"/>
      <c r="R911" s="347">
        <v>0</v>
      </c>
      <c r="S911" s="184" t="s">
        <v>5914</v>
      </c>
      <c r="T911" s="138">
        <f t="shared" si="113"/>
        <v>6</v>
      </c>
      <c r="U911" s="139"/>
      <c r="V911" s="715">
        <f t="shared" si="112"/>
        <v>6</v>
      </c>
      <c r="W911" s="138"/>
      <c r="X911" s="138"/>
      <c r="Y911" s="141"/>
      <c r="Z911" s="226"/>
      <c r="AA911" s="179"/>
      <c r="AB911" s="179"/>
      <c r="AC911" s="179"/>
      <c r="AD911" s="179"/>
      <c r="AE911" s="179"/>
      <c r="AF911" s="179"/>
      <c r="AG911" s="179"/>
      <c r="AH911" s="179"/>
      <c r="AI911" s="179"/>
      <c r="AJ911" s="179"/>
      <c r="AK911" s="179"/>
      <c r="AL911" s="179"/>
      <c r="AM911" s="179"/>
      <c r="AN911" s="179"/>
      <c r="AO911" s="179"/>
      <c r="AP911" s="179"/>
      <c r="AQ911" s="467"/>
    </row>
    <row r="912" spans="1:44" s="347" customFormat="1" x14ac:dyDescent="0.3">
      <c r="A912" s="438">
        <v>41794</v>
      </c>
      <c r="B912" s="932" t="s">
        <v>5915</v>
      </c>
      <c r="C912" s="933" t="s">
        <v>600</v>
      </c>
      <c r="D912" s="350">
        <v>550</v>
      </c>
      <c r="E912" s="347" t="s">
        <v>224</v>
      </c>
      <c r="F912" s="439">
        <v>44356</v>
      </c>
      <c r="G912" s="347" t="s">
        <v>5916</v>
      </c>
      <c r="H912" s="352" t="s">
        <v>320</v>
      </c>
      <c r="I912" s="353" t="s">
        <v>3653</v>
      </c>
      <c r="J912" s="354" t="s">
        <v>462</v>
      </c>
      <c r="K912" s="355">
        <v>-25</v>
      </c>
      <c r="L912" s="354"/>
      <c r="M912" s="355"/>
      <c r="N912" s="440" t="s">
        <v>551</v>
      </c>
      <c r="O912" s="441">
        <v>4.55</v>
      </c>
      <c r="P912" s="352" t="s">
        <v>3804</v>
      </c>
      <c r="Q912" s="354"/>
      <c r="R912" s="347">
        <v>0</v>
      </c>
      <c r="S912" s="184" t="s">
        <v>5917</v>
      </c>
      <c r="T912" s="138">
        <f t="shared" si="113"/>
        <v>6</v>
      </c>
      <c r="U912" s="139"/>
      <c r="V912" s="715">
        <f t="shared" si="112"/>
        <v>6</v>
      </c>
      <c r="W912" s="138"/>
      <c r="X912" s="138"/>
      <c r="Y912" s="141"/>
      <c r="Z912" s="226"/>
      <c r="AA912" s="179"/>
      <c r="AB912" s="179"/>
      <c r="AC912" s="179"/>
      <c r="AD912" s="179"/>
      <c r="AE912" s="179"/>
      <c r="AF912" s="179"/>
      <c r="AG912" s="179"/>
      <c r="AH912" s="179"/>
      <c r="AI912" s="179"/>
      <c r="AJ912" s="179"/>
      <c r="AK912" s="179"/>
      <c r="AL912" s="179"/>
      <c r="AM912" s="179"/>
      <c r="AN912" s="179"/>
      <c r="AO912" s="179"/>
      <c r="AP912" s="179"/>
      <c r="AQ912" s="467"/>
    </row>
    <row r="913" spans="1:43" s="347" customFormat="1" x14ac:dyDescent="0.3">
      <c r="A913" s="438">
        <v>41794</v>
      </c>
      <c r="B913" s="932" t="s">
        <v>5918</v>
      </c>
      <c r="C913" s="933" t="s">
        <v>600</v>
      </c>
      <c r="D913" s="350">
        <v>450</v>
      </c>
      <c r="E913" s="347" t="s">
        <v>117</v>
      </c>
      <c r="F913" s="439">
        <v>52757</v>
      </c>
      <c r="G913" s="347" t="s">
        <v>5916</v>
      </c>
      <c r="H913" s="352" t="s">
        <v>1559</v>
      </c>
      <c r="I913" s="353" t="s">
        <v>3778</v>
      </c>
      <c r="J913" s="354" t="s">
        <v>3779</v>
      </c>
      <c r="K913" s="355">
        <v>-15</v>
      </c>
      <c r="L913" s="354"/>
      <c r="M913" s="355"/>
      <c r="N913" s="440" t="s">
        <v>432</v>
      </c>
      <c r="O913" s="441">
        <v>3.33</v>
      </c>
      <c r="P913" s="352" t="s">
        <v>5919</v>
      </c>
      <c r="Q913" s="354"/>
      <c r="R913" s="347">
        <v>-1.5</v>
      </c>
      <c r="S913" s="184" t="s">
        <v>5920</v>
      </c>
      <c r="T913" s="138">
        <f t="shared" si="113"/>
        <v>6</v>
      </c>
      <c r="U913" s="139"/>
      <c r="V913" s="715">
        <f t="shared" si="112"/>
        <v>6</v>
      </c>
      <c r="W913" s="138"/>
      <c r="X913" s="138"/>
      <c r="Y913" s="141"/>
      <c r="Z913" s="226"/>
      <c r="AA913" s="179"/>
      <c r="AB913" s="179"/>
      <c r="AC913" s="179"/>
      <c r="AD913" s="179"/>
      <c r="AE913" s="179"/>
      <c r="AF913" s="179"/>
      <c r="AG913" s="179"/>
      <c r="AH913" s="179"/>
      <c r="AI913" s="179"/>
      <c r="AJ913" s="179"/>
      <c r="AK913" s="179"/>
      <c r="AL913" s="179"/>
      <c r="AM913" s="179"/>
      <c r="AN913" s="179"/>
      <c r="AO913" s="179"/>
      <c r="AP913" s="179"/>
      <c r="AQ913" s="467"/>
    </row>
    <row r="914" spans="1:43" s="347" customFormat="1" x14ac:dyDescent="0.3">
      <c r="A914" s="438">
        <v>41794</v>
      </c>
      <c r="B914" s="932" t="s">
        <v>5921</v>
      </c>
      <c r="C914" s="933" t="s">
        <v>36</v>
      </c>
      <c r="D914" s="350">
        <v>400</v>
      </c>
      <c r="E914" s="347" t="s">
        <v>66</v>
      </c>
      <c r="F914" s="439">
        <v>45458</v>
      </c>
      <c r="G914" s="347" t="s">
        <v>5922</v>
      </c>
      <c r="H914" s="352" t="s">
        <v>2240</v>
      </c>
      <c r="I914" s="353" t="s">
        <v>678</v>
      </c>
      <c r="J914" s="354" t="s">
        <v>775</v>
      </c>
      <c r="K914" s="355">
        <v>-22.5</v>
      </c>
      <c r="L914" s="354"/>
      <c r="M914" s="355"/>
      <c r="N914" s="440" t="s">
        <v>432</v>
      </c>
      <c r="O914" s="441">
        <v>3.75</v>
      </c>
      <c r="P914" s="352" t="s">
        <v>3746</v>
      </c>
      <c r="Q914" s="354"/>
      <c r="S914" s="184" t="s">
        <v>5924</v>
      </c>
      <c r="T914" s="138">
        <f t="shared" si="113"/>
        <v>6</v>
      </c>
      <c r="U914" s="139"/>
      <c r="V914" s="715">
        <f t="shared" si="112"/>
        <v>6</v>
      </c>
      <c r="W914" s="138"/>
      <c r="X914" s="138"/>
      <c r="Y914" s="141"/>
      <c r="Z914" s="226"/>
      <c r="AA914" s="179"/>
      <c r="AB914" s="179"/>
      <c r="AC914" s="179"/>
      <c r="AD914" s="179"/>
      <c r="AE914" s="179"/>
      <c r="AF914" s="179"/>
      <c r="AG914" s="179"/>
      <c r="AH914" s="179"/>
      <c r="AI914" s="179"/>
      <c r="AJ914" s="179"/>
      <c r="AK914" s="179"/>
      <c r="AL914" s="179"/>
      <c r="AM914" s="179"/>
      <c r="AN914" s="179"/>
      <c r="AO914" s="179"/>
      <c r="AP914" s="179"/>
      <c r="AQ914" s="467"/>
    </row>
    <row r="915" spans="1:43" s="347" customFormat="1" x14ac:dyDescent="0.3">
      <c r="A915" s="438">
        <v>41793</v>
      </c>
      <c r="B915" s="932" t="s">
        <v>5811</v>
      </c>
      <c r="C915" s="933" t="s">
        <v>11</v>
      </c>
      <c r="D915" s="350">
        <v>2000</v>
      </c>
      <c r="E915" s="347" t="s">
        <v>117</v>
      </c>
      <c r="F915" s="439">
        <v>52763</v>
      </c>
      <c r="G915" s="347" t="s">
        <v>5812</v>
      </c>
      <c r="H915" s="352" t="s">
        <v>4929</v>
      </c>
      <c r="I915" s="353" t="s">
        <v>980</v>
      </c>
      <c r="J915" s="354" t="s">
        <v>283</v>
      </c>
      <c r="K915" s="355">
        <v>-7.5</v>
      </c>
      <c r="L915" s="354"/>
      <c r="M915" s="355"/>
      <c r="N915" s="440" t="s">
        <v>1344</v>
      </c>
      <c r="O915" s="441">
        <v>2.25</v>
      </c>
      <c r="P915" s="352" t="s">
        <v>2097</v>
      </c>
      <c r="Q915" s="354" t="s">
        <v>2069</v>
      </c>
      <c r="R915" s="347">
        <v>9</v>
      </c>
      <c r="S915" s="184" t="s">
        <v>5902</v>
      </c>
      <c r="T915" s="138">
        <f t="shared" si="113"/>
        <v>6</v>
      </c>
      <c r="U915" s="139"/>
      <c r="V915" s="715">
        <f t="shared" si="112"/>
        <v>6</v>
      </c>
      <c r="W915" s="138"/>
      <c r="X915" s="138"/>
      <c r="Y915" s="141"/>
      <c r="Z915" s="226"/>
      <c r="AA915" s="179"/>
      <c r="AB915" s="179"/>
      <c r="AC915" s="179"/>
      <c r="AD915" s="179"/>
      <c r="AE915" s="179"/>
      <c r="AF915" s="179"/>
      <c r="AG915" s="179"/>
      <c r="AH915" s="179"/>
      <c r="AI915" s="179"/>
      <c r="AJ915" s="179"/>
      <c r="AK915" s="179"/>
      <c r="AL915" s="179"/>
      <c r="AM915" s="179"/>
      <c r="AN915" s="179"/>
      <c r="AO915" s="179"/>
      <c r="AP915" s="179"/>
      <c r="AQ915" s="467"/>
    </row>
    <row r="916" spans="1:43" s="347" customFormat="1" x14ac:dyDescent="0.3">
      <c r="A916" s="438">
        <v>41793</v>
      </c>
      <c r="B916" s="932" t="s">
        <v>4353</v>
      </c>
      <c r="C916" s="933" t="s">
        <v>36</v>
      </c>
      <c r="D916" s="350">
        <v>250</v>
      </c>
      <c r="E916" s="347" t="s">
        <v>5813</v>
      </c>
      <c r="F916" s="439">
        <v>43075</v>
      </c>
      <c r="G916" s="347" t="s">
        <v>5814</v>
      </c>
      <c r="H916" s="352"/>
      <c r="I916" s="353" t="s">
        <v>5815</v>
      </c>
      <c r="J916" s="354" t="s">
        <v>5816</v>
      </c>
      <c r="K916" s="355">
        <v>-10</v>
      </c>
      <c r="L916" s="354"/>
      <c r="M916" s="355"/>
      <c r="N916" s="440" t="s">
        <v>1291</v>
      </c>
      <c r="O916" s="441">
        <v>1.4</v>
      </c>
      <c r="P916" s="352" t="s">
        <v>3862</v>
      </c>
      <c r="Q916" s="354"/>
      <c r="R916" s="347">
        <v>2.5</v>
      </c>
      <c r="S916" s="184" t="s">
        <v>5900</v>
      </c>
      <c r="T916" s="138">
        <f t="shared" si="113"/>
        <v>6</v>
      </c>
      <c r="U916" s="139"/>
      <c r="V916" s="715">
        <f t="shared" si="112"/>
        <v>6</v>
      </c>
      <c r="W916" s="138"/>
      <c r="X916" s="138"/>
      <c r="Y916" s="141"/>
      <c r="Z916" s="226"/>
      <c r="AA916" s="179"/>
      <c r="AB916" s="179"/>
      <c r="AC916" s="179"/>
      <c r="AD916" s="179"/>
      <c r="AE916" s="179"/>
      <c r="AF916" s="179"/>
      <c r="AG916" s="179"/>
      <c r="AH916" s="179"/>
      <c r="AI916" s="179"/>
      <c r="AJ916" s="381"/>
      <c r="AK916" s="179"/>
      <c r="AL916" s="179"/>
      <c r="AM916" s="179"/>
      <c r="AN916" s="179"/>
      <c r="AO916" s="179"/>
      <c r="AP916" s="179"/>
      <c r="AQ916" s="467"/>
    </row>
    <row r="917" spans="1:43" s="347" customFormat="1" x14ac:dyDescent="0.3">
      <c r="A917" s="438">
        <v>41793</v>
      </c>
      <c r="B917" s="932" t="s">
        <v>5817</v>
      </c>
      <c r="C917" s="933" t="s">
        <v>36</v>
      </c>
      <c r="D917" s="350">
        <v>1250</v>
      </c>
      <c r="E917" s="347" t="s">
        <v>537</v>
      </c>
      <c r="F917" s="439">
        <v>43075</v>
      </c>
      <c r="G917" s="347" t="s">
        <v>5814</v>
      </c>
      <c r="H917" s="352" t="s">
        <v>151</v>
      </c>
      <c r="I917" s="353" t="s">
        <v>626</v>
      </c>
      <c r="J917" s="354" t="s">
        <v>642</v>
      </c>
      <c r="K917" s="355">
        <v>-10</v>
      </c>
      <c r="L917" s="354"/>
      <c r="M917" s="355"/>
      <c r="N917" s="440" t="s">
        <v>3840</v>
      </c>
      <c r="O917" s="441">
        <v>1.6</v>
      </c>
      <c r="P917" s="352" t="s">
        <v>3862</v>
      </c>
      <c r="Q917" s="354"/>
      <c r="R917" s="347">
        <v>2.5</v>
      </c>
      <c r="S917" s="184" t="s">
        <v>5901</v>
      </c>
      <c r="T917" s="138">
        <f t="shared" si="113"/>
        <v>6</v>
      </c>
      <c r="U917" s="139"/>
      <c r="V917" s="715">
        <f t="shared" si="112"/>
        <v>6</v>
      </c>
      <c r="W917" s="138"/>
      <c r="X917" s="138"/>
      <c r="Y917" s="141"/>
      <c r="Z917" s="226"/>
      <c r="AA917" s="179"/>
      <c r="AB917" s="179"/>
      <c r="AC917" s="179"/>
      <c r="AD917" s="179"/>
      <c r="AE917" s="179"/>
      <c r="AF917" s="179"/>
      <c r="AG917" s="179"/>
      <c r="AH917" s="179"/>
      <c r="AI917" s="179"/>
      <c r="AJ917" s="179"/>
      <c r="AK917" s="179"/>
      <c r="AL917" s="179"/>
      <c r="AM917" s="179"/>
      <c r="AN917" s="179"/>
      <c r="AO917" s="179"/>
      <c r="AP917" s="179"/>
      <c r="AQ917" s="467"/>
    </row>
    <row r="918" spans="1:43" s="347" customFormat="1" x14ac:dyDescent="0.3">
      <c r="A918" s="438">
        <v>41793</v>
      </c>
      <c r="B918" s="932" t="s">
        <v>5818</v>
      </c>
      <c r="C918" s="933" t="s">
        <v>218</v>
      </c>
      <c r="D918" s="350">
        <v>800</v>
      </c>
      <c r="E918" s="347" t="s">
        <v>66</v>
      </c>
      <c r="F918" s="439">
        <v>45458</v>
      </c>
      <c r="G918" s="347" t="s">
        <v>5819</v>
      </c>
      <c r="H918" s="352" t="s">
        <v>1050</v>
      </c>
      <c r="I918" s="353" t="s">
        <v>444</v>
      </c>
      <c r="J918" s="354" t="s">
        <v>370</v>
      </c>
      <c r="K918" s="355">
        <v>-7.5</v>
      </c>
      <c r="L918" s="354"/>
      <c r="M918" s="355"/>
      <c r="N918" s="440" t="s">
        <v>274</v>
      </c>
      <c r="O918" s="441">
        <v>2.81</v>
      </c>
      <c r="P918" s="352" t="s">
        <v>2288</v>
      </c>
      <c r="Q918" s="354"/>
      <c r="R918" s="347">
        <v>-2</v>
      </c>
      <c r="S918" s="184" t="s">
        <v>5899</v>
      </c>
      <c r="T918" s="138">
        <f t="shared" si="113"/>
        <v>6</v>
      </c>
      <c r="U918" s="139"/>
      <c r="V918" s="715">
        <f t="shared" si="112"/>
        <v>6</v>
      </c>
      <c r="W918" s="138"/>
      <c r="X918" s="138"/>
      <c r="Y918" s="141"/>
      <c r="Z918" s="226"/>
      <c r="AA918" s="179"/>
      <c r="AB918" s="179"/>
      <c r="AC918" s="179"/>
      <c r="AD918" s="179"/>
      <c r="AE918" s="179"/>
      <c r="AF918" s="179"/>
      <c r="AG918" s="179"/>
      <c r="AH918" s="179"/>
      <c r="AI918" s="179"/>
      <c r="AJ918" s="179"/>
      <c r="AK918" s="179"/>
      <c r="AL918" s="179"/>
      <c r="AM918" s="179"/>
      <c r="AN918" s="179"/>
      <c r="AO918" s="179"/>
      <c r="AP918" s="179"/>
      <c r="AQ918" s="467"/>
    </row>
    <row r="919" spans="1:43" s="347" customFormat="1" x14ac:dyDescent="0.3">
      <c r="A919" s="438">
        <v>41793</v>
      </c>
      <c r="B919" s="932" t="s">
        <v>5820</v>
      </c>
      <c r="C919" s="933" t="s">
        <v>218</v>
      </c>
      <c r="D919" s="350">
        <v>800</v>
      </c>
      <c r="E919" s="347" t="s">
        <v>117</v>
      </c>
      <c r="F919" s="439">
        <v>52763</v>
      </c>
      <c r="G919" s="347" t="s">
        <v>5819</v>
      </c>
      <c r="H919" s="352" t="s">
        <v>5821</v>
      </c>
      <c r="I919" s="353" t="s">
        <v>5822</v>
      </c>
      <c r="J919" s="354" t="s">
        <v>283</v>
      </c>
      <c r="K919" s="355">
        <v>-12.5</v>
      </c>
      <c r="L919" s="354"/>
      <c r="M919" s="355"/>
      <c r="N919" s="440" t="s">
        <v>4612</v>
      </c>
      <c r="O919" s="441">
        <v>3.13</v>
      </c>
      <c r="P919" s="352" t="s">
        <v>1937</v>
      </c>
      <c r="Q919" s="354"/>
      <c r="R919" s="347">
        <v>0</v>
      </c>
      <c r="S919" s="184" t="s">
        <v>5898</v>
      </c>
      <c r="T919" s="138">
        <f t="shared" si="113"/>
        <v>6</v>
      </c>
      <c r="U919" s="139"/>
      <c r="V919" s="715">
        <f t="shared" si="112"/>
        <v>6</v>
      </c>
      <c r="W919" s="138"/>
      <c r="X919" s="138"/>
      <c r="Y919" s="141"/>
      <c r="Z919" s="226"/>
      <c r="AA919" s="179"/>
      <c r="AB919" s="179"/>
      <c r="AC919" s="179"/>
      <c r="AD919" s="179"/>
      <c r="AE919" s="179"/>
      <c r="AF919" s="179"/>
      <c r="AG919" s="179"/>
      <c r="AH919" s="179"/>
      <c r="AI919" s="179"/>
      <c r="AJ919" s="179"/>
      <c r="AK919" s="179"/>
      <c r="AL919" s="179"/>
      <c r="AM919" s="179"/>
      <c r="AN919" s="179"/>
      <c r="AO919" s="179"/>
      <c r="AP919" s="179"/>
      <c r="AQ919" s="467"/>
    </row>
    <row r="920" spans="1:43" s="347" customFormat="1" x14ac:dyDescent="0.3">
      <c r="A920" s="438">
        <v>41793</v>
      </c>
      <c r="B920" s="932" t="s">
        <v>99</v>
      </c>
      <c r="C920" s="933" t="s">
        <v>100</v>
      </c>
      <c r="D920" s="350">
        <v>200</v>
      </c>
      <c r="E920" s="347" t="s">
        <v>12</v>
      </c>
      <c r="F920" s="439">
        <v>42892</v>
      </c>
      <c r="G920" s="347" t="s">
        <v>5823</v>
      </c>
      <c r="H920" s="352" t="s">
        <v>2299</v>
      </c>
      <c r="I920" s="353" t="s">
        <v>5824</v>
      </c>
      <c r="J920" s="354" t="s">
        <v>5825</v>
      </c>
      <c r="K920" s="355">
        <v>-10.5</v>
      </c>
      <c r="L920" s="354"/>
      <c r="M920" s="355"/>
      <c r="N920" s="440" t="s">
        <v>5826</v>
      </c>
      <c r="O920" s="441">
        <v>2.625</v>
      </c>
      <c r="P920" s="352"/>
      <c r="Q920" s="354" t="s">
        <v>2058</v>
      </c>
      <c r="R920" s="347">
        <v>-3</v>
      </c>
      <c r="S920" s="184" t="s">
        <v>5896</v>
      </c>
      <c r="T920" s="138">
        <f t="shared" si="113"/>
        <v>6</v>
      </c>
      <c r="U920" s="139"/>
      <c r="V920" s="715">
        <f t="shared" si="112"/>
        <v>6</v>
      </c>
      <c r="W920" s="138"/>
      <c r="X920" s="138"/>
      <c r="Y920" s="141"/>
      <c r="Z920" s="226"/>
      <c r="AA920" s="179"/>
      <c r="AB920" s="179"/>
      <c r="AC920" s="179"/>
      <c r="AD920" s="179"/>
      <c r="AE920" s="179"/>
      <c r="AF920" s="179"/>
      <c r="AG920" s="179"/>
      <c r="AH920" s="179"/>
      <c r="AI920" s="179"/>
      <c r="AJ920" s="179"/>
      <c r="AK920" s="179"/>
      <c r="AL920" s="179"/>
      <c r="AM920" s="179"/>
      <c r="AN920" s="179"/>
      <c r="AO920" s="179"/>
      <c r="AP920" s="179"/>
      <c r="AQ920" s="467"/>
    </row>
    <row r="921" spans="1:43" s="347" customFormat="1" x14ac:dyDescent="0.3">
      <c r="A921" s="438">
        <v>41793</v>
      </c>
      <c r="B921" s="932" t="s">
        <v>5827</v>
      </c>
      <c r="C921" s="933" t="s">
        <v>100</v>
      </c>
      <c r="D921" s="350">
        <v>300</v>
      </c>
      <c r="E921" s="347" t="s">
        <v>12</v>
      </c>
      <c r="F921" s="439">
        <v>42892</v>
      </c>
      <c r="G921" s="347" t="s">
        <v>5823</v>
      </c>
      <c r="H921" s="352" t="s">
        <v>2128</v>
      </c>
      <c r="I921" s="353" t="s">
        <v>5828</v>
      </c>
      <c r="J921" s="354" t="s">
        <v>5829</v>
      </c>
      <c r="K921" s="355">
        <v>-10.5</v>
      </c>
      <c r="L921" s="354"/>
      <c r="M921" s="355"/>
      <c r="N921" s="440" t="s">
        <v>508</v>
      </c>
      <c r="O921" s="441">
        <v>4.5</v>
      </c>
      <c r="P921" s="352"/>
      <c r="Q921" s="354" t="s">
        <v>2058</v>
      </c>
      <c r="R921" s="347">
        <v>-3</v>
      </c>
      <c r="S921" s="184" t="s">
        <v>5897</v>
      </c>
      <c r="T921" s="138">
        <f t="shared" si="113"/>
        <v>6</v>
      </c>
      <c r="U921" s="139"/>
      <c r="V921" s="715">
        <f t="shared" si="112"/>
        <v>6</v>
      </c>
      <c r="W921" s="138"/>
      <c r="X921" s="138"/>
      <c r="Y921" s="141"/>
      <c r="Z921" s="226"/>
      <c r="AA921" s="179"/>
      <c r="AB921" s="179"/>
      <c r="AC921" s="179"/>
      <c r="AD921" s="179"/>
      <c r="AE921" s="179"/>
      <c r="AF921" s="179"/>
      <c r="AG921" s="179"/>
      <c r="AH921" s="179"/>
      <c r="AI921" s="179"/>
      <c r="AJ921" s="179"/>
      <c r="AK921" s="179"/>
      <c r="AL921" s="179"/>
      <c r="AM921" s="179"/>
      <c r="AN921" s="179"/>
      <c r="AO921" s="179"/>
      <c r="AP921" s="179"/>
      <c r="AQ921" s="467"/>
    </row>
    <row r="922" spans="1:43" s="347" customFormat="1" x14ac:dyDescent="0.3">
      <c r="A922" s="438">
        <v>41793</v>
      </c>
      <c r="B922" s="932" t="s">
        <v>5830</v>
      </c>
      <c r="C922" s="933" t="s">
        <v>403</v>
      </c>
      <c r="D922" s="350">
        <v>500</v>
      </c>
      <c r="E922" s="347" t="s">
        <v>12</v>
      </c>
      <c r="F922" s="439">
        <v>42891</v>
      </c>
      <c r="G922" s="347" t="s">
        <v>143</v>
      </c>
      <c r="H922" s="352" t="s">
        <v>553</v>
      </c>
      <c r="I922" s="353" t="s">
        <v>3791</v>
      </c>
      <c r="J922" s="354" t="s">
        <v>5831</v>
      </c>
      <c r="K922" s="355">
        <v>-14.5</v>
      </c>
      <c r="L922" s="354"/>
      <c r="M922" s="355"/>
      <c r="N922" s="440" t="s">
        <v>3840</v>
      </c>
      <c r="O922" s="441">
        <v>4</v>
      </c>
      <c r="P922" s="352" t="s">
        <v>2958</v>
      </c>
      <c r="Q922" s="354"/>
      <c r="R922" s="347">
        <v>1</v>
      </c>
      <c r="S922" s="184" t="s">
        <v>5895</v>
      </c>
      <c r="T922" s="138">
        <f t="shared" si="113"/>
        <v>6</v>
      </c>
      <c r="U922" s="139"/>
      <c r="V922" s="715">
        <f t="shared" si="112"/>
        <v>6</v>
      </c>
      <c r="W922" s="138"/>
      <c r="X922" s="138"/>
      <c r="Y922" s="141"/>
      <c r="Z922" s="226"/>
      <c r="AA922" s="179"/>
      <c r="AB922" s="179"/>
      <c r="AC922" s="179"/>
      <c r="AD922" s="179"/>
      <c r="AE922" s="179"/>
      <c r="AF922" s="179"/>
      <c r="AG922" s="179"/>
      <c r="AH922" s="179"/>
      <c r="AI922" s="179"/>
      <c r="AJ922" s="179"/>
      <c r="AK922" s="179"/>
      <c r="AL922" s="179"/>
      <c r="AM922" s="179"/>
      <c r="AN922" s="179"/>
      <c r="AO922" s="179"/>
      <c r="AP922" s="179"/>
      <c r="AQ922" s="467"/>
    </row>
    <row r="923" spans="1:43" s="347" customFormat="1" x14ac:dyDescent="0.3">
      <c r="A923" s="438">
        <v>41793</v>
      </c>
      <c r="B923" s="932" t="s">
        <v>5832</v>
      </c>
      <c r="C923" s="933" t="s">
        <v>403</v>
      </c>
      <c r="D923" s="350">
        <v>750</v>
      </c>
      <c r="E923" s="347" t="s">
        <v>37</v>
      </c>
      <c r="F923" s="439">
        <v>43621</v>
      </c>
      <c r="G923" s="347" t="s">
        <v>143</v>
      </c>
      <c r="H923" s="352" t="s">
        <v>1752</v>
      </c>
      <c r="I923" s="353" t="s">
        <v>5833</v>
      </c>
      <c r="J923" s="354" t="s">
        <v>131</v>
      </c>
      <c r="K923" s="355">
        <v>-7.5</v>
      </c>
      <c r="L923" s="354"/>
      <c r="M923" s="355"/>
      <c r="N923" s="440" t="s">
        <v>192</v>
      </c>
      <c r="O923" s="441">
        <v>2.13</v>
      </c>
      <c r="P923" s="352" t="s">
        <v>1890</v>
      </c>
      <c r="Q923" s="354"/>
      <c r="R923" s="347">
        <v>5</v>
      </c>
      <c r="S923" s="184" t="s">
        <v>5894</v>
      </c>
      <c r="T923" s="138">
        <f t="shared" si="113"/>
        <v>6</v>
      </c>
      <c r="U923" s="139"/>
      <c r="V923" s="715">
        <f t="shared" si="112"/>
        <v>6</v>
      </c>
      <c r="W923" s="138"/>
      <c r="X923" s="138"/>
      <c r="Y923" s="141"/>
      <c r="Z923" s="226"/>
      <c r="AA923" s="179"/>
      <c r="AB923" s="179"/>
      <c r="AC923" s="179"/>
      <c r="AD923" s="179"/>
      <c r="AE923" s="179"/>
      <c r="AF923" s="179"/>
      <c r="AG923" s="179"/>
      <c r="AH923" s="179"/>
      <c r="AI923" s="179"/>
      <c r="AJ923" s="179"/>
      <c r="AK923" s="179"/>
      <c r="AL923" s="179"/>
      <c r="AM923" s="179"/>
      <c r="AN923" s="179"/>
      <c r="AO923" s="179"/>
      <c r="AP923" s="179"/>
      <c r="AQ923" s="467"/>
    </row>
    <row r="924" spans="1:43" s="347" customFormat="1" x14ac:dyDescent="0.3">
      <c r="A924" s="438">
        <v>41793</v>
      </c>
      <c r="B924" s="932" t="s">
        <v>1583</v>
      </c>
      <c r="C924" s="933" t="s">
        <v>1892</v>
      </c>
      <c r="D924" s="350">
        <v>350</v>
      </c>
      <c r="E924" s="347" t="s">
        <v>1824</v>
      </c>
      <c r="F924" s="439">
        <v>43723</v>
      </c>
      <c r="G924" s="347" t="s">
        <v>5834</v>
      </c>
      <c r="H924" s="352" t="s">
        <v>631</v>
      </c>
      <c r="I924" s="353" t="s">
        <v>3849</v>
      </c>
      <c r="J924" s="354" t="s">
        <v>4247</v>
      </c>
      <c r="K924" s="355">
        <v>-10</v>
      </c>
      <c r="L924" s="354"/>
      <c r="M924" s="355"/>
      <c r="N924" s="440" t="s">
        <v>132</v>
      </c>
      <c r="O924" s="441">
        <v>3.71</v>
      </c>
      <c r="P924" s="352" t="s">
        <v>1937</v>
      </c>
      <c r="Q924" s="354"/>
      <c r="R924" s="347">
        <v>0</v>
      </c>
      <c r="S924" s="184" t="s">
        <v>5893</v>
      </c>
      <c r="T924" s="138">
        <f t="shared" si="113"/>
        <v>6</v>
      </c>
      <c r="U924" s="139"/>
      <c r="V924" s="715">
        <f t="shared" si="112"/>
        <v>6</v>
      </c>
      <c r="W924" s="138"/>
      <c r="X924" s="138"/>
      <c r="Y924" s="141"/>
      <c r="Z924" s="226"/>
      <c r="AA924" s="179"/>
      <c r="AB924" s="179"/>
      <c r="AC924" s="179"/>
      <c r="AD924" s="179"/>
      <c r="AE924" s="179"/>
      <c r="AF924" s="179"/>
      <c r="AG924" s="179"/>
      <c r="AH924" s="179"/>
      <c r="AI924" s="179"/>
      <c r="AJ924" s="179"/>
      <c r="AK924" s="179"/>
      <c r="AL924" s="179"/>
      <c r="AM924" s="179"/>
      <c r="AN924" s="179"/>
      <c r="AO924" s="179"/>
      <c r="AP924" s="179"/>
      <c r="AQ924" s="467"/>
    </row>
    <row r="925" spans="1:43" s="347" customFormat="1" x14ac:dyDescent="0.3">
      <c r="A925" s="438">
        <v>41793</v>
      </c>
      <c r="B925" s="932" t="s">
        <v>5043</v>
      </c>
      <c r="C925" s="933" t="s">
        <v>73</v>
      </c>
      <c r="D925" s="350">
        <v>2000</v>
      </c>
      <c r="E925" s="347" t="s">
        <v>164</v>
      </c>
      <c r="F925" s="439">
        <v>42531</v>
      </c>
      <c r="G925" s="347" t="s">
        <v>5835</v>
      </c>
      <c r="H925" s="352" t="s">
        <v>5836</v>
      </c>
      <c r="I925" s="353" t="s">
        <v>5491</v>
      </c>
      <c r="J925" s="354" t="s">
        <v>3851</v>
      </c>
      <c r="K925" s="355">
        <v>-2.5</v>
      </c>
      <c r="L925" s="354"/>
      <c r="M925" s="355"/>
      <c r="N925" s="440" t="s">
        <v>274</v>
      </c>
      <c r="O925" s="441">
        <v>1.125</v>
      </c>
      <c r="P925" s="352" t="s">
        <v>1937</v>
      </c>
      <c r="Q925" s="354"/>
      <c r="R925" s="347">
        <v>0</v>
      </c>
      <c r="S925" s="184" t="s">
        <v>5892</v>
      </c>
      <c r="T925" s="138">
        <f t="shared" si="113"/>
        <v>6</v>
      </c>
      <c r="U925" s="139"/>
      <c r="V925" s="715">
        <f t="shared" si="112"/>
        <v>6</v>
      </c>
      <c r="W925" s="138"/>
      <c r="X925" s="138"/>
      <c r="Y925" s="141"/>
      <c r="Z925" s="226"/>
      <c r="AA925" s="179"/>
      <c r="AB925" s="179"/>
      <c r="AC925" s="179"/>
      <c r="AD925" s="179"/>
      <c r="AE925" s="179"/>
      <c r="AF925" s="179"/>
      <c r="AG925" s="179"/>
      <c r="AH925" s="179"/>
      <c r="AI925" s="179"/>
      <c r="AJ925" s="179"/>
      <c r="AK925" s="179"/>
      <c r="AL925" s="179"/>
      <c r="AM925" s="179"/>
      <c r="AN925" s="179"/>
      <c r="AO925" s="179"/>
      <c r="AP925" s="179"/>
      <c r="AQ925" s="467"/>
    </row>
    <row r="926" spans="1:43" s="347" customFormat="1" x14ac:dyDescent="0.3">
      <c r="A926" s="438">
        <v>41792</v>
      </c>
      <c r="B926" s="932" t="s">
        <v>5837</v>
      </c>
      <c r="C926" s="933" t="s">
        <v>110</v>
      </c>
      <c r="D926" s="350">
        <v>500</v>
      </c>
      <c r="E926" s="347" t="s">
        <v>12</v>
      </c>
      <c r="F926" s="439">
        <v>42888</v>
      </c>
      <c r="G926" s="347" t="s">
        <v>5838</v>
      </c>
      <c r="H926" s="352" t="s">
        <v>55</v>
      </c>
      <c r="I926" s="353" t="s">
        <v>3820</v>
      </c>
      <c r="J926" s="354" t="s">
        <v>34</v>
      </c>
      <c r="K926" s="355">
        <v>-15</v>
      </c>
      <c r="L926" s="354"/>
      <c r="M926" s="355"/>
      <c r="N926" s="440" t="s">
        <v>192</v>
      </c>
      <c r="O926" s="441">
        <v>3.2</v>
      </c>
      <c r="P926" s="352" t="s">
        <v>5839</v>
      </c>
      <c r="Q926" s="354"/>
      <c r="R926" s="347">
        <v>-1.5</v>
      </c>
      <c r="S926" s="184" t="s">
        <v>5890</v>
      </c>
      <c r="T926" s="138">
        <f t="shared" si="113"/>
        <v>6</v>
      </c>
      <c r="U926" s="139"/>
      <c r="V926" s="715">
        <f t="shared" si="112"/>
        <v>6</v>
      </c>
      <c r="W926" s="138"/>
      <c r="X926" s="138"/>
      <c r="Y926" s="141"/>
      <c r="Z926" s="226"/>
      <c r="AA926" s="179"/>
      <c r="AB926" s="179"/>
      <c r="AC926" s="179"/>
      <c r="AD926" s="179"/>
      <c r="AE926" s="179"/>
      <c r="AF926" s="179"/>
      <c r="AG926" s="179"/>
      <c r="AH926" s="179"/>
      <c r="AI926" s="179"/>
      <c r="AJ926" s="179"/>
      <c r="AK926" s="179"/>
      <c r="AL926" s="179"/>
      <c r="AM926" s="179"/>
      <c r="AN926" s="179"/>
      <c r="AO926" s="179"/>
      <c r="AP926" s="179"/>
      <c r="AQ926" s="467"/>
    </row>
    <row r="927" spans="1:43" s="347" customFormat="1" x14ac:dyDescent="0.3">
      <c r="A927" s="438">
        <v>41792</v>
      </c>
      <c r="B927" s="932" t="s">
        <v>5840</v>
      </c>
      <c r="C927" s="933" t="s">
        <v>110</v>
      </c>
      <c r="D927" s="350">
        <v>1000</v>
      </c>
      <c r="E927" s="347" t="s">
        <v>37</v>
      </c>
      <c r="F927" s="439">
        <v>43631</v>
      </c>
      <c r="G927" s="347" t="s">
        <v>5838</v>
      </c>
      <c r="H927" s="352" t="s">
        <v>668</v>
      </c>
      <c r="I927" s="353" t="s">
        <v>3832</v>
      </c>
      <c r="J927" s="354" t="s">
        <v>3833</v>
      </c>
      <c r="K927" s="355">
        <v>-15</v>
      </c>
      <c r="L927" s="354"/>
      <c r="M927" s="355"/>
      <c r="N927" s="440" t="s">
        <v>98</v>
      </c>
      <c r="O927" s="441">
        <v>3.1</v>
      </c>
      <c r="P927" s="352" t="s">
        <v>1994</v>
      </c>
      <c r="Q927" s="354"/>
      <c r="R927" s="347">
        <v>2</v>
      </c>
      <c r="S927" s="184" t="s">
        <v>5889</v>
      </c>
      <c r="T927" s="138">
        <f t="shared" si="113"/>
        <v>6</v>
      </c>
      <c r="U927" s="139"/>
      <c r="V927" s="715">
        <f t="shared" si="112"/>
        <v>6</v>
      </c>
      <c r="W927" s="138"/>
      <c r="X927" s="138"/>
      <c r="Y927" s="141"/>
      <c r="Z927" s="226"/>
      <c r="AA927" s="179"/>
      <c r="AB927" s="179"/>
      <c r="AC927" s="179"/>
      <c r="AD927" s="179"/>
      <c r="AE927" s="179"/>
      <c r="AF927" s="179"/>
      <c r="AG927" s="179"/>
      <c r="AH927" s="179"/>
      <c r="AI927" s="179"/>
      <c r="AJ927" s="179"/>
      <c r="AK927" s="179"/>
      <c r="AL927" s="179"/>
      <c r="AM927" s="179"/>
      <c r="AN927" s="179"/>
      <c r="AO927" s="179"/>
      <c r="AP927" s="179"/>
      <c r="AQ927" s="467"/>
    </row>
    <row r="928" spans="1:43" s="347" customFormat="1" x14ac:dyDescent="0.3">
      <c r="A928" s="438">
        <v>41792</v>
      </c>
      <c r="B928" s="932" t="s">
        <v>5841</v>
      </c>
      <c r="C928" s="933" t="s">
        <v>110</v>
      </c>
      <c r="D928" s="350">
        <v>1000</v>
      </c>
      <c r="E928" s="347" t="s">
        <v>66</v>
      </c>
      <c r="F928" s="439">
        <v>45458</v>
      </c>
      <c r="G928" s="347" t="s">
        <v>5838</v>
      </c>
      <c r="H928" s="352" t="s">
        <v>652</v>
      </c>
      <c r="I928" s="353" t="s">
        <v>5842</v>
      </c>
      <c r="J928" s="354" t="s">
        <v>5843</v>
      </c>
      <c r="K928" s="355">
        <v>-15</v>
      </c>
      <c r="L928" s="354"/>
      <c r="M928" s="355"/>
      <c r="N928" s="440" t="s">
        <v>463</v>
      </c>
      <c r="O928" s="441">
        <v>3</v>
      </c>
      <c r="P928" s="352" t="s">
        <v>1937</v>
      </c>
      <c r="Q928" s="354"/>
      <c r="R928" s="347">
        <v>0</v>
      </c>
      <c r="S928" s="184" t="s">
        <v>5891</v>
      </c>
      <c r="T928" s="138">
        <f t="shared" si="113"/>
        <v>6</v>
      </c>
      <c r="U928" s="139"/>
      <c r="V928" s="715">
        <f t="shared" si="112"/>
        <v>6</v>
      </c>
      <c r="W928" s="138"/>
      <c r="X928" s="138"/>
      <c r="Y928" s="141"/>
      <c r="Z928" s="226"/>
      <c r="AA928" s="179"/>
      <c r="AB928" s="179"/>
      <c r="AC928" s="179"/>
      <c r="AD928" s="179"/>
      <c r="AE928" s="179"/>
      <c r="AF928" s="179"/>
      <c r="AG928" s="179"/>
      <c r="AH928" s="179"/>
      <c r="AI928" s="179"/>
      <c r="AJ928" s="179"/>
      <c r="AK928" s="179"/>
      <c r="AL928" s="179"/>
      <c r="AM928" s="179"/>
      <c r="AN928" s="179"/>
      <c r="AO928" s="179"/>
      <c r="AP928" s="179"/>
      <c r="AQ928" s="467"/>
    </row>
    <row r="929" spans="1:43" s="347" customFormat="1" x14ac:dyDescent="0.3">
      <c r="A929" s="438">
        <v>41792</v>
      </c>
      <c r="B929" s="932" t="s">
        <v>5844</v>
      </c>
      <c r="C929" s="933" t="s">
        <v>127</v>
      </c>
      <c r="D929" s="350">
        <v>750</v>
      </c>
      <c r="E929" s="347" t="s">
        <v>37</v>
      </c>
      <c r="F929" s="439">
        <v>43625</v>
      </c>
      <c r="G929" s="347" t="s">
        <v>511</v>
      </c>
      <c r="H929" s="352" t="s">
        <v>55</v>
      </c>
      <c r="I929" s="353" t="s">
        <v>3747</v>
      </c>
      <c r="J929" s="354" t="s">
        <v>3241</v>
      </c>
      <c r="K929" s="355">
        <v>-10</v>
      </c>
      <c r="L929" s="354"/>
      <c r="M929" s="355"/>
      <c r="N929" s="440" t="s">
        <v>692</v>
      </c>
      <c r="O929" s="441">
        <v>2.27</v>
      </c>
      <c r="P929" s="352" t="s">
        <v>1937</v>
      </c>
      <c r="Q929" s="354"/>
      <c r="R929" s="347">
        <v>0</v>
      </c>
      <c r="S929" s="184" t="s">
        <v>5887</v>
      </c>
      <c r="T929" s="138">
        <f t="shared" si="113"/>
        <v>6</v>
      </c>
      <c r="U929" s="139"/>
      <c r="V929" s="715">
        <f t="shared" ref="V929:V992" si="114">T929</f>
        <v>6</v>
      </c>
      <c r="W929" s="138"/>
      <c r="X929" s="138"/>
      <c r="Y929" s="141"/>
      <c r="Z929" s="226"/>
      <c r="AA929" s="179"/>
      <c r="AB929" s="179"/>
      <c r="AC929" s="179"/>
      <c r="AD929" s="179"/>
      <c r="AE929" s="179"/>
      <c r="AF929" s="179"/>
      <c r="AG929" s="179"/>
      <c r="AH929" s="179"/>
      <c r="AI929" s="179"/>
      <c r="AJ929" s="179"/>
      <c r="AK929" s="179"/>
      <c r="AL929" s="179"/>
      <c r="AM929" s="179"/>
      <c r="AN929" s="179"/>
      <c r="AO929" s="179"/>
      <c r="AP929" s="179"/>
      <c r="AQ929" s="467"/>
    </row>
    <row r="930" spans="1:43" s="347" customFormat="1" x14ac:dyDescent="0.3">
      <c r="A930" s="438">
        <v>41792</v>
      </c>
      <c r="B930" s="932" t="s">
        <v>5845</v>
      </c>
      <c r="C930" s="933" t="s">
        <v>127</v>
      </c>
      <c r="D930" s="350">
        <v>250</v>
      </c>
      <c r="E930" s="347" t="s">
        <v>66</v>
      </c>
      <c r="F930" s="439">
        <v>45452</v>
      </c>
      <c r="G930" s="347" t="s">
        <v>511</v>
      </c>
      <c r="H930" s="352" t="s">
        <v>951</v>
      </c>
      <c r="I930" s="353" t="s">
        <v>3849</v>
      </c>
      <c r="J930" s="354" t="s">
        <v>4247</v>
      </c>
      <c r="K930" s="355">
        <v>-12.5</v>
      </c>
      <c r="L930" s="354"/>
      <c r="M930" s="355"/>
      <c r="N930" s="440" t="s">
        <v>3756</v>
      </c>
      <c r="O930" s="441">
        <v>3.6</v>
      </c>
      <c r="P930" s="352" t="s">
        <v>1937</v>
      </c>
      <c r="Q930" s="354"/>
      <c r="R930" s="347">
        <v>0</v>
      </c>
      <c r="S930" s="184" t="s">
        <v>5888</v>
      </c>
      <c r="T930" s="138">
        <f t="shared" si="113"/>
        <v>6</v>
      </c>
      <c r="U930" s="139"/>
      <c r="V930" s="715">
        <f t="shared" si="114"/>
        <v>6</v>
      </c>
      <c r="W930" s="138"/>
      <c r="X930" s="138"/>
      <c r="Y930" s="141"/>
      <c r="Z930" s="226"/>
      <c r="AA930" s="179"/>
      <c r="AB930" s="179"/>
      <c r="AC930" s="179"/>
      <c r="AD930" s="179"/>
      <c r="AE930" s="179"/>
      <c r="AF930" s="179"/>
      <c r="AG930" s="179"/>
      <c r="AH930" s="179"/>
      <c r="AI930" s="179"/>
      <c r="AJ930" s="179"/>
      <c r="AK930" s="179"/>
      <c r="AL930" s="179"/>
      <c r="AM930" s="179"/>
      <c r="AN930" s="179"/>
      <c r="AO930" s="179"/>
      <c r="AP930" s="179"/>
      <c r="AQ930" s="467"/>
    </row>
    <row r="931" spans="1:43" s="347" customFormat="1" x14ac:dyDescent="0.3">
      <c r="A931" s="438">
        <v>41792</v>
      </c>
      <c r="B931" s="932" t="s">
        <v>5846</v>
      </c>
      <c r="C931" s="933" t="s">
        <v>127</v>
      </c>
      <c r="D931" s="350">
        <v>150</v>
      </c>
      <c r="E931" s="347" t="s">
        <v>848</v>
      </c>
      <c r="F931" s="439">
        <v>45458</v>
      </c>
      <c r="G931" s="347" t="s">
        <v>5847</v>
      </c>
      <c r="H931" s="352" t="s">
        <v>256</v>
      </c>
      <c r="I931" s="353"/>
      <c r="J931" s="354" t="s">
        <v>4247</v>
      </c>
      <c r="K931" s="355">
        <v>0</v>
      </c>
      <c r="L931" s="354"/>
      <c r="M931" s="355"/>
      <c r="N931" s="440" t="s">
        <v>1226</v>
      </c>
      <c r="O931" s="441">
        <v>1.33</v>
      </c>
      <c r="P931" s="352" t="s">
        <v>1900</v>
      </c>
      <c r="Q931" s="354"/>
      <c r="R931" s="347">
        <v>10</v>
      </c>
      <c r="S931" s="184" t="s">
        <v>5886</v>
      </c>
      <c r="T931" s="138">
        <f t="shared" si="113"/>
        <v>6</v>
      </c>
      <c r="U931" s="139"/>
      <c r="V931" s="715">
        <f t="shared" si="114"/>
        <v>6</v>
      </c>
      <c r="W931" s="138"/>
      <c r="X931" s="138"/>
      <c r="Y931" s="141"/>
      <c r="Z931" s="226"/>
      <c r="AA931" s="179"/>
      <c r="AB931" s="179"/>
      <c r="AC931" s="179"/>
      <c r="AD931" s="179"/>
      <c r="AE931" s="179"/>
      <c r="AF931" s="179"/>
      <c r="AG931" s="179"/>
      <c r="AH931" s="179"/>
      <c r="AI931" s="179"/>
      <c r="AJ931" s="179"/>
      <c r="AK931" s="179"/>
      <c r="AL931" s="179"/>
      <c r="AM931" s="179"/>
      <c r="AN931" s="179"/>
      <c r="AO931" s="179"/>
      <c r="AP931" s="179"/>
      <c r="AQ931" s="467"/>
    </row>
    <row r="932" spans="1:43" s="347" customFormat="1" x14ac:dyDescent="0.3">
      <c r="A932" s="438">
        <v>41792</v>
      </c>
      <c r="B932" s="932" t="s">
        <v>4623</v>
      </c>
      <c r="C932" s="933" t="s">
        <v>949</v>
      </c>
      <c r="D932" s="350">
        <v>750</v>
      </c>
      <c r="E932" s="347" t="s">
        <v>12</v>
      </c>
      <c r="F932" s="439">
        <v>42890</v>
      </c>
      <c r="G932" s="347" t="s">
        <v>5848</v>
      </c>
      <c r="H932" s="352" t="s">
        <v>2299</v>
      </c>
      <c r="I932" s="353" t="s">
        <v>5849</v>
      </c>
      <c r="J932" s="354" t="s">
        <v>104</v>
      </c>
      <c r="K932" s="355">
        <v>-7.5</v>
      </c>
      <c r="L932" s="354"/>
      <c r="M932" s="355"/>
      <c r="N932" s="440" t="s">
        <v>5850</v>
      </c>
      <c r="O932" s="441">
        <v>1.1000000000000001</v>
      </c>
      <c r="P932" s="352" t="s">
        <v>5851</v>
      </c>
      <c r="Q932" s="354"/>
      <c r="R932" s="347">
        <v>5.5</v>
      </c>
      <c r="S932" s="184" t="s">
        <v>5885</v>
      </c>
      <c r="T932" s="138">
        <f t="shared" si="113"/>
        <v>6</v>
      </c>
      <c r="U932" s="139"/>
      <c r="V932" s="715">
        <f t="shared" si="114"/>
        <v>6</v>
      </c>
      <c r="W932" s="138"/>
      <c r="X932" s="138"/>
      <c r="Y932" s="141"/>
      <c r="Z932" s="226"/>
      <c r="AA932" s="179"/>
      <c r="AB932" s="179"/>
      <c r="AC932" s="179"/>
      <c r="AD932" s="179"/>
      <c r="AE932" s="179"/>
      <c r="AF932" s="179"/>
      <c r="AG932" s="179"/>
      <c r="AH932" s="179"/>
      <c r="AI932" s="179"/>
      <c r="AJ932" s="179"/>
      <c r="AK932" s="179"/>
      <c r="AL932" s="179"/>
      <c r="AM932" s="179"/>
      <c r="AN932" s="179"/>
      <c r="AO932" s="179"/>
      <c r="AP932" s="179"/>
      <c r="AQ932" s="467"/>
    </row>
    <row r="933" spans="1:43" s="347" customFormat="1" x14ac:dyDescent="0.3">
      <c r="A933" s="438">
        <v>41792</v>
      </c>
      <c r="B933" s="932" t="s">
        <v>5852</v>
      </c>
      <c r="C933" s="933" t="s">
        <v>949</v>
      </c>
      <c r="D933" s="350">
        <v>1650</v>
      </c>
      <c r="E933" s="347" t="s">
        <v>12</v>
      </c>
      <c r="F933" s="439">
        <v>42891</v>
      </c>
      <c r="G933" s="347" t="s">
        <v>5848</v>
      </c>
      <c r="H933" s="352" t="s">
        <v>32</v>
      </c>
      <c r="I933" s="353" t="s">
        <v>3737</v>
      </c>
      <c r="J933" s="354" t="s">
        <v>4107</v>
      </c>
      <c r="K933" s="355">
        <v>-7.5</v>
      </c>
      <c r="L933" s="354"/>
      <c r="M933" s="355"/>
      <c r="N933" s="440" t="s">
        <v>3691</v>
      </c>
      <c r="O933" s="441">
        <v>1.45</v>
      </c>
      <c r="P933" s="352" t="s">
        <v>5851</v>
      </c>
      <c r="Q933" s="354"/>
      <c r="R933" s="347">
        <v>5.5</v>
      </c>
      <c r="S933" s="184" t="s">
        <v>5884</v>
      </c>
      <c r="T933" s="138">
        <f t="shared" si="113"/>
        <v>6</v>
      </c>
      <c r="U933" s="139"/>
      <c r="V933" s="715">
        <f t="shared" si="114"/>
        <v>6</v>
      </c>
      <c r="W933" s="138"/>
      <c r="X933" s="138"/>
      <c r="Y933" s="141"/>
      <c r="Z933" s="226"/>
      <c r="AA933" s="179"/>
      <c r="AB933" s="179"/>
      <c r="AC933" s="179"/>
      <c r="AD933" s="179"/>
      <c r="AE933" s="179"/>
      <c r="AF933" s="179"/>
      <c r="AG933" s="179"/>
      <c r="AH933" s="179"/>
      <c r="AI933" s="179"/>
      <c r="AJ933" s="179"/>
      <c r="AK933" s="179"/>
      <c r="AL933" s="179"/>
      <c r="AM933" s="179"/>
      <c r="AN933" s="179"/>
      <c r="AO933" s="179"/>
      <c r="AP933" s="179"/>
      <c r="AQ933" s="467"/>
    </row>
    <row r="934" spans="1:43" s="347" customFormat="1" x14ac:dyDescent="0.3">
      <c r="A934" s="438">
        <v>41792</v>
      </c>
      <c r="B934" s="932" t="s">
        <v>5853</v>
      </c>
      <c r="C934" s="933" t="s">
        <v>949</v>
      </c>
      <c r="D934" s="350">
        <v>300</v>
      </c>
      <c r="E934" s="347" t="s">
        <v>506</v>
      </c>
      <c r="F934" s="439">
        <v>52763</v>
      </c>
      <c r="G934" s="347" t="s">
        <v>5854</v>
      </c>
      <c r="H934" s="352" t="s">
        <v>631</v>
      </c>
      <c r="I934" s="353" t="s">
        <v>632</v>
      </c>
      <c r="J934" s="354" t="s">
        <v>157</v>
      </c>
      <c r="K934" s="355">
        <v>-8</v>
      </c>
      <c r="L934" s="354"/>
      <c r="M934" s="355"/>
      <c r="N934" s="440" t="s">
        <v>504</v>
      </c>
      <c r="O934" s="441">
        <v>2.33</v>
      </c>
      <c r="P934" s="352" t="s">
        <v>1937</v>
      </c>
      <c r="Q934" s="354"/>
      <c r="R934" s="347">
        <v>0</v>
      </c>
      <c r="S934" s="184" t="s">
        <v>5883</v>
      </c>
      <c r="T934" s="138">
        <f t="shared" si="113"/>
        <v>6</v>
      </c>
      <c r="U934" s="139"/>
      <c r="V934" s="715">
        <f t="shared" si="114"/>
        <v>6</v>
      </c>
      <c r="W934" s="138"/>
      <c r="X934" s="138"/>
      <c r="Y934" s="141"/>
      <c r="Z934" s="226"/>
      <c r="AA934" s="179"/>
      <c r="AB934" s="179"/>
      <c r="AC934" s="179"/>
      <c r="AD934" s="179"/>
      <c r="AE934" s="179"/>
      <c r="AF934" s="179"/>
      <c r="AG934" s="179"/>
      <c r="AH934" s="179"/>
      <c r="AI934" s="179"/>
      <c r="AJ934" s="179"/>
      <c r="AK934" s="179"/>
      <c r="AL934" s="179"/>
      <c r="AM934" s="179"/>
      <c r="AN934" s="179"/>
      <c r="AO934" s="179"/>
      <c r="AP934" s="179"/>
      <c r="AQ934" s="467"/>
    </row>
    <row r="935" spans="1:43" s="347" customFormat="1" x14ac:dyDescent="0.3">
      <c r="A935" s="438">
        <v>41792</v>
      </c>
      <c r="B935" s="932" t="s">
        <v>5855</v>
      </c>
      <c r="C935" s="933" t="s">
        <v>510</v>
      </c>
      <c r="D935" s="350">
        <v>750</v>
      </c>
      <c r="E935" s="347" t="s">
        <v>224</v>
      </c>
      <c r="F935" s="439">
        <v>44362</v>
      </c>
      <c r="G935" s="347" t="s">
        <v>5856</v>
      </c>
      <c r="H935" s="352" t="s">
        <v>3831</v>
      </c>
      <c r="I935" s="353" t="s">
        <v>669</v>
      </c>
      <c r="J935" s="354" t="s">
        <v>670</v>
      </c>
      <c r="K935" s="355">
        <v>-17.5</v>
      </c>
      <c r="L935" s="354"/>
      <c r="M935" s="355"/>
      <c r="N935" s="440" t="s">
        <v>551</v>
      </c>
      <c r="O935" s="441">
        <v>3.33</v>
      </c>
      <c r="P935" s="352" t="s">
        <v>1994</v>
      </c>
      <c r="Q935" s="354"/>
      <c r="R935" s="347">
        <v>2</v>
      </c>
      <c r="S935" s="184" t="s">
        <v>5882</v>
      </c>
      <c r="T935" s="138">
        <f t="shared" si="113"/>
        <v>6</v>
      </c>
      <c r="U935" s="139"/>
      <c r="V935" s="715">
        <f t="shared" si="114"/>
        <v>6</v>
      </c>
      <c r="W935" s="138"/>
      <c r="X935" s="138"/>
      <c r="Y935" s="141"/>
      <c r="Z935" s="226"/>
      <c r="AA935" s="179"/>
      <c r="AB935" s="179"/>
      <c r="AC935" s="179"/>
      <c r="AD935" s="179"/>
      <c r="AE935" s="179"/>
      <c r="AF935" s="179"/>
      <c r="AG935" s="179"/>
      <c r="AH935" s="179"/>
      <c r="AI935" s="179"/>
      <c r="AJ935" s="179"/>
      <c r="AK935" s="179"/>
      <c r="AL935" s="179"/>
      <c r="AM935" s="179"/>
      <c r="AN935" s="179"/>
      <c r="AO935" s="179"/>
      <c r="AP935" s="179"/>
      <c r="AQ935" s="467"/>
    </row>
    <row r="936" spans="1:43" s="347" customFormat="1" x14ac:dyDescent="0.3">
      <c r="A936" s="438">
        <v>41792</v>
      </c>
      <c r="B936" s="932" t="s">
        <v>5857</v>
      </c>
      <c r="C936" s="933" t="s">
        <v>127</v>
      </c>
      <c r="D936" s="350">
        <v>200</v>
      </c>
      <c r="E936" s="347" t="s">
        <v>5858</v>
      </c>
      <c r="F936" s="439">
        <v>45245</v>
      </c>
      <c r="G936" s="347" t="s">
        <v>5859</v>
      </c>
      <c r="H936" s="352" t="s">
        <v>256</v>
      </c>
      <c r="I936" s="353" t="s">
        <v>1135</v>
      </c>
      <c r="J936" s="354" t="s">
        <v>3833</v>
      </c>
      <c r="K936" s="355">
        <v>-10</v>
      </c>
      <c r="L936" s="354"/>
      <c r="M936" s="355"/>
      <c r="N936" s="440" t="s">
        <v>5860</v>
      </c>
      <c r="O936" s="441">
        <v>3</v>
      </c>
      <c r="P936" s="352" t="s">
        <v>1933</v>
      </c>
      <c r="Q936" s="354"/>
      <c r="R936" s="347">
        <v>7</v>
      </c>
      <c r="S936" s="184" t="s">
        <v>5881</v>
      </c>
      <c r="T936" s="138">
        <f t="shared" si="113"/>
        <v>6</v>
      </c>
      <c r="U936" s="139"/>
      <c r="V936" s="715">
        <f t="shared" si="114"/>
        <v>6</v>
      </c>
      <c r="W936" s="138"/>
      <c r="X936" s="138"/>
      <c r="Y936" s="141"/>
      <c r="Z936" s="226"/>
      <c r="AA936" s="179"/>
      <c r="AB936" s="179"/>
      <c r="AC936" s="179"/>
      <c r="AD936" s="179"/>
      <c r="AE936" s="179"/>
      <c r="AF936" s="179"/>
      <c r="AG936" s="179"/>
      <c r="AH936" s="179"/>
      <c r="AI936" s="179"/>
      <c r="AJ936" s="179"/>
      <c r="AK936" s="179"/>
      <c r="AL936" s="179"/>
      <c r="AM936" s="179"/>
      <c r="AN936" s="179"/>
      <c r="AO936" s="179"/>
      <c r="AP936" s="179"/>
      <c r="AQ936" s="467"/>
    </row>
    <row r="937" spans="1:43" s="347" customFormat="1" x14ac:dyDescent="0.3">
      <c r="A937" s="438">
        <v>41792</v>
      </c>
      <c r="B937" s="932" t="s">
        <v>5861</v>
      </c>
      <c r="C937" s="933" t="s">
        <v>208</v>
      </c>
      <c r="D937" s="350">
        <v>500</v>
      </c>
      <c r="E937" s="347" t="s">
        <v>224</v>
      </c>
      <c r="F937" s="439">
        <v>44362</v>
      </c>
      <c r="G937" s="347" t="s">
        <v>150</v>
      </c>
      <c r="H937" s="352" t="s">
        <v>367</v>
      </c>
      <c r="I937" s="353" t="s">
        <v>5862</v>
      </c>
      <c r="J937" s="354" t="s">
        <v>206</v>
      </c>
      <c r="K937" s="355">
        <v>-17.5</v>
      </c>
      <c r="L937" s="354"/>
      <c r="M937" s="355"/>
      <c r="N937" s="440" t="s">
        <v>3761</v>
      </c>
      <c r="O937" s="441">
        <v>4.2</v>
      </c>
      <c r="P937" s="352" t="s">
        <v>3776</v>
      </c>
      <c r="Q937" s="354" t="s">
        <v>1937</v>
      </c>
      <c r="R937" s="347">
        <v>-5</v>
      </c>
      <c r="S937" s="184" t="s">
        <v>5880</v>
      </c>
      <c r="T937" s="138">
        <f t="shared" si="113"/>
        <v>6</v>
      </c>
      <c r="U937" s="139"/>
      <c r="V937" s="715">
        <f t="shared" si="114"/>
        <v>6</v>
      </c>
      <c r="W937" s="138"/>
      <c r="X937" s="138"/>
      <c r="Y937" s="141"/>
      <c r="Z937" s="226"/>
      <c r="AA937" s="179"/>
      <c r="AB937" s="179"/>
      <c r="AC937" s="179"/>
      <c r="AD937" s="179"/>
      <c r="AE937" s="179"/>
      <c r="AF937" s="179"/>
      <c r="AG937" s="179"/>
      <c r="AH937" s="179"/>
      <c r="AI937" s="179"/>
      <c r="AJ937" s="179"/>
      <c r="AK937" s="179"/>
      <c r="AL937" s="179"/>
      <c r="AM937" s="179"/>
      <c r="AN937" s="179"/>
      <c r="AO937" s="179"/>
      <c r="AP937" s="179"/>
      <c r="AQ937" s="467"/>
    </row>
    <row r="938" spans="1:43" s="347" customFormat="1" x14ac:dyDescent="0.3">
      <c r="A938" s="438">
        <v>41792</v>
      </c>
      <c r="B938" s="932" t="s">
        <v>5863</v>
      </c>
      <c r="C938" s="933" t="s">
        <v>2062</v>
      </c>
      <c r="D938" s="350">
        <v>300</v>
      </c>
      <c r="E938" s="347" t="s">
        <v>5864</v>
      </c>
      <c r="F938" s="439" t="s">
        <v>3458</v>
      </c>
      <c r="G938" s="347" t="s">
        <v>5865</v>
      </c>
      <c r="H938" s="352" t="s">
        <v>3822</v>
      </c>
      <c r="I938" s="353" t="s">
        <v>5866</v>
      </c>
      <c r="J938" s="354" t="s">
        <v>5867</v>
      </c>
      <c r="K938" s="355">
        <v>-22.5</v>
      </c>
      <c r="L938" s="354"/>
      <c r="M938" s="355"/>
      <c r="N938" s="440" t="s">
        <v>1437</v>
      </c>
      <c r="O938" s="441">
        <v>4.67</v>
      </c>
      <c r="P938" s="352" t="s">
        <v>1912</v>
      </c>
      <c r="Q938" s="354"/>
      <c r="R938" s="347">
        <v>11</v>
      </c>
      <c r="S938" s="184" t="s">
        <v>5879</v>
      </c>
      <c r="T938" s="138">
        <f t="shared" si="113"/>
        <v>6</v>
      </c>
      <c r="U938" s="139"/>
      <c r="V938" s="715">
        <f t="shared" si="114"/>
        <v>6</v>
      </c>
      <c r="W938" s="138"/>
      <c r="X938" s="138"/>
      <c r="Y938" s="141"/>
      <c r="Z938" s="226"/>
      <c r="AA938" s="179"/>
      <c r="AB938" s="179"/>
      <c r="AC938" s="179"/>
      <c r="AD938" s="179"/>
      <c r="AE938" s="179"/>
      <c r="AF938" s="179"/>
      <c r="AG938" s="179"/>
      <c r="AH938" s="179"/>
      <c r="AI938" s="179"/>
      <c r="AJ938" s="179"/>
      <c r="AK938" s="179"/>
      <c r="AL938" s="179"/>
      <c r="AM938" s="179"/>
      <c r="AN938" s="179"/>
      <c r="AO938" s="179"/>
      <c r="AP938" s="179"/>
      <c r="AQ938" s="467"/>
    </row>
    <row r="939" spans="1:43" s="347" customFormat="1" x14ac:dyDescent="0.3">
      <c r="A939" s="438">
        <v>41792</v>
      </c>
      <c r="B939" s="932" t="s">
        <v>5868</v>
      </c>
      <c r="C939" s="933" t="s">
        <v>5869</v>
      </c>
      <c r="D939" s="350">
        <v>2500</v>
      </c>
      <c r="E939" s="347" t="s">
        <v>5864</v>
      </c>
      <c r="F939" s="439" t="s">
        <v>3458</v>
      </c>
      <c r="G939" s="347" t="s">
        <v>251</v>
      </c>
      <c r="H939" s="352" t="s">
        <v>5870</v>
      </c>
      <c r="I939" s="353" t="s">
        <v>5871</v>
      </c>
      <c r="J939" s="354" t="s">
        <v>5872</v>
      </c>
      <c r="K939" s="355">
        <v>-12.5</v>
      </c>
      <c r="L939" s="354"/>
      <c r="M939" s="355"/>
      <c r="N939" s="440" t="s">
        <v>158</v>
      </c>
      <c r="O939" s="441">
        <v>1.6</v>
      </c>
      <c r="P939" s="352" t="s">
        <v>3790</v>
      </c>
      <c r="Q939" s="354"/>
      <c r="R939" s="347">
        <v>16</v>
      </c>
      <c r="S939" s="184" t="s">
        <v>5878</v>
      </c>
      <c r="T939" s="138">
        <f t="shared" si="113"/>
        <v>6</v>
      </c>
      <c r="U939" s="139"/>
      <c r="V939" s="715">
        <f t="shared" si="114"/>
        <v>6</v>
      </c>
      <c r="W939" s="138"/>
      <c r="X939" s="138"/>
      <c r="Y939" s="141"/>
      <c r="Z939" s="226"/>
      <c r="AA939" s="179"/>
      <c r="AB939" s="179"/>
      <c r="AC939" s="179"/>
      <c r="AD939" s="179"/>
      <c r="AE939" s="179"/>
      <c r="AF939" s="179"/>
      <c r="AG939" s="179"/>
      <c r="AH939" s="179"/>
      <c r="AI939" s="179"/>
      <c r="AJ939" s="179"/>
      <c r="AK939" s="179"/>
      <c r="AL939" s="179"/>
      <c r="AM939" s="179"/>
      <c r="AN939" s="179"/>
      <c r="AO939" s="179"/>
      <c r="AP939" s="179"/>
      <c r="AQ939" s="467"/>
    </row>
    <row r="940" spans="1:43" s="476" customFormat="1" x14ac:dyDescent="0.3">
      <c r="A940" s="475">
        <v>41792</v>
      </c>
      <c r="B940" s="939" t="s">
        <v>5873</v>
      </c>
      <c r="C940" s="940" t="s">
        <v>276</v>
      </c>
      <c r="D940" s="477">
        <v>400</v>
      </c>
      <c r="E940" s="476" t="s">
        <v>501</v>
      </c>
      <c r="F940" s="478">
        <v>52749</v>
      </c>
      <c r="G940" s="476" t="s">
        <v>590</v>
      </c>
      <c r="H940" s="479" t="s">
        <v>5874</v>
      </c>
      <c r="I940" s="480" t="s">
        <v>5875</v>
      </c>
      <c r="J940" s="481" t="s">
        <v>97</v>
      </c>
      <c r="K940" s="482">
        <v>0</v>
      </c>
      <c r="L940" s="481"/>
      <c r="M940" s="482"/>
      <c r="N940" s="483" t="s">
        <v>5876</v>
      </c>
      <c r="O940" s="484">
        <v>1.5</v>
      </c>
      <c r="P940" s="479" t="s">
        <v>93</v>
      </c>
      <c r="Q940" s="481"/>
      <c r="S940" s="293" t="s">
        <v>5877</v>
      </c>
      <c r="T940" s="291">
        <f t="shared" si="113"/>
        <v>6</v>
      </c>
      <c r="U940" s="292"/>
      <c r="V940" s="715">
        <f t="shared" si="114"/>
        <v>6</v>
      </c>
      <c r="W940" s="291"/>
      <c r="X940" s="291"/>
      <c r="Y940" s="295"/>
      <c r="Z940" s="296"/>
      <c r="AA940" s="297"/>
      <c r="AB940" s="297"/>
      <c r="AC940" s="297"/>
      <c r="AD940" s="297"/>
      <c r="AE940" s="297"/>
      <c r="AF940" s="297"/>
      <c r="AG940" s="297"/>
      <c r="AH940" s="297"/>
      <c r="AI940" s="297"/>
      <c r="AJ940" s="297"/>
      <c r="AK940" s="297"/>
      <c r="AL940" s="297"/>
      <c r="AM940" s="297"/>
      <c r="AN940" s="297"/>
      <c r="AO940" s="297"/>
      <c r="AP940" s="297"/>
      <c r="AQ940" s="485"/>
    </row>
    <row r="941" spans="1:43" s="347" customFormat="1" x14ac:dyDescent="0.3">
      <c r="A941" s="438">
        <v>41788</v>
      </c>
      <c r="B941" s="932" t="s">
        <v>5737</v>
      </c>
      <c r="C941" s="933" t="s">
        <v>478</v>
      </c>
      <c r="D941" s="350">
        <v>1000</v>
      </c>
      <c r="E941" s="347" t="s">
        <v>37</v>
      </c>
      <c r="F941" s="439">
        <v>43621</v>
      </c>
      <c r="G941" s="347" t="s">
        <v>4915</v>
      </c>
      <c r="H941" s="352" t="s">
        <v>2080</v>
      </c>
      <c r="I941" s="353" t="s">
        <v>5738</v>
      </c>
      <c r="J941" s="354" t="s">
        <v>56</v>
      </c>
      <c r="K941" s="355">
        <v>-5.5</v>
      </c>
      <c r="L941" s="354" t="s">
        <v>5739</v>
      </c>
      <c r="M941" s="355">
        <v>0</v>
      </c>
      <c r="N941" s="440" t="s">
        <v>266</v>
      </c>
      <c r="O941" s="441">
        <v>1.9</v>
      </c>
      <c r="P941" s="352" t="s">
        <v>2092</v>
      </c>
      <c r="Q941" s="354" t="s">
        <v>5740</v>
      </c>
      <c r="R941" s="347">
        <v>4</v>
      </c>
      <c r="S941" s="184" t="s">
        <v>5809</v>
      </c>
      <c r="T941" s="138">
        <f t="shared" ref="T941:T964" si="115">MONTH(A941)</f>
        <v>5</v>
      </c>
      <c r="U941" s="139"/>
      <c r="V941" s="715">
        <f t="shared" si="114"/>
        <v>5</v>
      </c>
      <c r="W941" s="138"/>
      <c r="X941" s="138"/>
      <c r="Y941" s="141"/>
      <c r="Z941" s="226"/>
      <c r="AA941" s="179"/>
      <c r="AB941" s="179"/>
      <c r="AC941" s="179"/>
      <c r="AD941" s="179"/>
      <c r="AE941" s="179"/>
      <c r="AF941" s="179"/>
      <c r="AG941" s="179"/>
      <c r="AH941" s="179"/>
      <c r="AI941" s="179"/>
      <c r="AJ941" s="179"/>
      <c r="AK941" s="179"/>
      <c r="AL941" s="179"/>
      <c r="AM941" s="179"/>
      <c r="AN941" s="179"/>
      <c r="AO941" s="179"/>
      <c r="AP941" s="179"/>
      <c r="AQ941" s="467"/>
    </row>
    <row r="942" spans="1:43" s="347" customFormat="1" x14ac:dyDescent="0.3">
      <c r="A942" s="438">
        <v>41788</v>
      </c>
      <c r="B942" s="932" t="s">
        <v>5741</v>
      </c>
      <c r="C942" s="933" t="s">
        <v>705</v>
      </c>
      <c r="D942" s="350">
        <v>625</v>
      </c>
      <c r="E942" s="347" t="s">
        <v>37</v>
      </c>
      <c r="F942" s="439">
        <v>43631</v>
      </c>
      <c r="G942" s="347" t="s">
        <v>1393</v>
      </c>
      <c r="H942" s="352" t="s">
        <v>2506</v>
      </c>
      <c r="I942" s="353" t="s">
        <v>5742</v>
      </c>
      <c r="J942" s="354" t="s">
        <v>3819</v>
      </c>
      <c r="K942" s="355">
        <v>-5</v>
      </c>
      <c r="L942" s="354" t="s">
        <v>5743</v>
      </c>
      <c r="M942" s="355">
        <v>-1</v>
      </c>
      <c r="N942" s="440" t="s">
        <v>105</v>
      </c>
      <c r="O942" s="441">
        <v>1.28</v>
      </c>
      <c r="P942" s="352" t="s">
        <v>1937</v>
      </c>
      <c r="Q942" s="354"/>
      <c r="R942" s="347">
        <v>0</v>
      </c>
      <c r="S942" s="184" t="s">
        <v>5807</v>
      </c>
      <c r="T942" s="138">
        <f t="shared" si="115"/>
        <v>5</v>
      </c>
      <c r="U942" s="139"/>
      <c r="V942" s="715">
        <f t="shared" si="114"/>
        <v>5</v>
      </c>
      <c r="W942" s="138"/>
      <c r="X942" s="138"/>
      <c r="Y942" s="141"/>
      <c r="Z942" s="226"/>
      <c r="AA942" s="179"/>
      <c r="AB942" s="179"/>
      <c r="AC942" s="179"/>
      <c r="AD942" s="179"/>
      <c r="AE942" s="179"/>
      <c r="AF942" s="179"/>
      <c r="AG942" s="179"/>
      <c r="AH942" s="179"/>
      <c r="AI942" s="179"/>
      <c r="AJ942" s="179"/>
      <c r="AK942" s="179"/>
      <c r="AL942" s="179"/>
      <c r="AM942" s="179"/>
      <c r="AN942" s="179"/>
      <c r="AO942" s="179"/>
      <c r="AP942" s="179"/>
      <c r="AQ942" s="467"/>
    </row>
    <row r="943" spans="1:43" s="347" customFormat="1" x14ac:dyDescent="0.3">
      <c r="A943" s="438">
        <v>41788</v>
      </c>
      <c r="B943" s="932" t="s">
        <v>5744</v>
      </c>
      <c r="C943" s="933" t="s">
        <v>705</v>
      </c>
      <c r="D943" s="350">
        <v>325</v>
      </c>
      <c r="E943" s="347" t="s">
        <v>117</v>
      </c>
      <c r="F943" s="439">
        <v>52762</v>
      </c>
      <c r="G943" s="347" t="s">
        <v>1393</v>
      </c>
      <c r="H943" s="352" t="s">
        <v>189</v>
      </c>
      <c r="I943" s="353" t="s">
        <v>5745</v>
      </c>
      <c r="J943" s="354" t="s">
        <v>191</v>
      </c>
      <c r="K943" s="355">
        <v>-5</v>
      </c>
      <c r="L943" s="354" t="s">
        <v>5746</v>
      </c>
      <c r="M943" s="355">
        <v>0</v>
      </c>
      <c r="N943" s="440" t="s">
        <v>5747</v>
      </c>
      <c r="O943" s="441">
        <v>1.69</v>
      </c>
      <c r="P943" s="352"/>
      <c r="Q943" s="354" t="s">
        <v>4286</v>
      </c>
      <c r="R943" s="347">
        <v>-2</v>
      </c>
      <c r="S943" s="184" t="s">
        <v>5808</v>
      </c>
      <c r="T943" s="138">
        <f t="shared" si="115"/>
        <v>5</v>
      </c>
      <c r="U943" s="139"/>
      <c r="V943" s="715">
        <f t="shared" si="114"/>
        <v>5</v>
      </c>
      <c r="W943" s="138"/>
      <c r="X943" s="138"/>
      <c r="Y943" s="141"/>
      <c r="Z943" s="226"/>
      <c r="AA943" s="179"/>
      <c r="AB943" s="179"/>
      <c r="AC943" s="179"/>
      <c r="AD943" s="179"/>
      <c r="AE943" s="179"/>
      <c r="AF943" s="179"/>
      <c r="AG943" s="179"/>
      <c r="AH943" s="179"/>
      <c r="AI943" s="179"/>
      <c r="AJ943" s="179"/>
      <c r="AK943" s="179"/>
      <c r="AL943" s="179"/>
      <c r="AM943" s="179"/>
      <c r="AN943" s="179"/>
      <c r="AO943" s="179"/>
      <c r="AP943" s="179"/>
      <c r="AQ943" s="467"/>
    </row>
    <row r="944" spans="1:43" s="347" customFormat="1" x14ac:dyDescent="0.3">
      <c r="A944" s="438">
        <v>41788</v>
      </c>
      <c r="B944" s="932" t="s">
        <v>5748</v>
      </c>
      <c r="C944" s="933" t="s">
        <v>36</v>
      </c>
      <c r="D944" s="350">
        <v>400</v>
      </c>
      <c r="E944" s="347" t="s">
        <v>12</v>
      </c>
      <c r="F944" s="439">
        <v>42899</v>
      </c>
      <c r="G944" s="347" t="s">
        <v>5749</v>
      </c>
      <c r="H944" s="352" t="s">
        <v>5750</v>
      </c>
      <c r="I944" s="353" t="s">
        <v>794</v>
      </c>
      <c r="J944" s="354" t="s">
        <v>3784</v>
      </c>
      <c r="K944" s="355">
        <v>-23.75</v>
      </c>
      <c r="L944" s="354" t="s">
        <v>5751</v>
      </c>
      <c r="M944" s="355">
        <v>-15</v>
      </c>
      <c r="N944" s="440" t="s">
        <v>3999</v>
      </c>
      <c r="O944" s="441">
        <v>3.875</v>
      </c>
      <c r="P944" s="352" t="s">
        <v>5752</v>
      </c>
      <c r="Q944" s="354"/>
      <c r="R944" s="347">
        <v>-8.5</v>
      </c>
      <c r="S944" s="184" t="s">
        <v>5810</v>
      </c>
      <c r="T944" s="138">
        <f t="shared" si="115"/>
        <v>5</v>
      </c>
      <c r="U944" s="139"/>
      <c r="V944" s="715">
        <f t="shared" si="114"/>
        <v>5</v>
      </c>
      <c r="W944" s="138"/>
      <c r="X944" s="138"/>
      <c r="Y944" s="141"/>
      <c r="Z944" s="226"/>
      <c r="AA944" s="179"/>
      <c r="AB944" s="179"/>
      <c r="AC944" s="179"/>
      <c r="AD944" s="179"/>
      <c r="AE944" s="179"/>
      <c r="AF944" s="179"/>
      <c r="AG944" s="179"/>
      <c r="AH944" s="179"/>
      <c r="AI944" s="179"/>
      <c r="AJ944" s="179"/>
      <c r="AK944" s="179"/>
      <c r="AL944" s="179"/>
      <c r="AM944" s="179"/>
      <c r="AN944" s="179"/>
      <c r="AO944" s="179"/>
      <c r="AP944" s="179"/>
      <c r="AQ944" s="467"/>
    </row>
    <row r="945" spans="1:43" s="347" customFormat="1" x14ac:dyDescent="0.3">
      <c r="A945" s="438">
        <v>41788</v>
      </c>
      <c r="B945" s="932" t="s">
        <v>5753</v>
      </c>
      <c r="C945" s="933" t="s">
        <v>3407</v>
      </c>
      <c r="D945" s="350">
        <v>1000</v>
      </c>
      <c r="E945" s="347" t="s">
        <v>66</v>
      </c>
      <c r="F945" s="439">
        <v>45449</v>
      </c>
      <c r="G945" s="347" t="s">
        <v>5754</v>
      </c>
      <c r="H945" s="352" t="s">
        <v>338</v>
      </c>
      <c r="I945" s="353" t="s">
        <v>5755</v>
      </c>
      <c r="J945" s="354" t="s">
        <v>4468</v>
      </c>
      <c r="K945" s="355">
        <v>-15</v>
      </c>
      <c r="L945" s="354" t="s">
        <v>5756</v>
      </c>
      <c r="M945" s="355">
        <v>1</v>
      </c>
      <c r="N945" s="440" t="s">
        <v>254</v>
      </c>
      <c r="O945" s="441">
        <v>2.7</v>
      </c>
      <c r="P945" s="352" t="s">
        <v>3631</v>
      </c>
      <c r="Q945" s="354"/>
      <c r="S945" s="184" t="s">
        <v>5806</v>
      </c>
      <c r="T945" s="138">
        <f t="shared" si="115"/>
        <v>5</v>
      </c>
      <c r="U945" s="139"/>
      <c r="V945" s="715">
        <f t="shared" si="114"/>
        <v>5</v>
      </c>
      <c r="W945" s="138"/>
      <c r="X945" s="138"/>
      <c r="Y945" s="141"/>
      <c r="Z945" s="226"/>
      <c r="AA945" s="179"/>
      <c r="AB945" s="179"/>
      <c r="AC945" s="179"/>
      <c r="AD945" s="179"/>
      <c r="AE945" s="179"/>
      <c r="AF945" s="179"/>
      <c r="AG945" s="179"/>
      <c r="AH945" s="179"/>
      <c r="AI945" s="179"/>
      <c r="AJ945" s="179"/>
      <c r="AK945" s="179"/>
      <c r="AL945" s="179"/>
      <c r="AM945" s="179"/>
      <c r="AN945" s="179"/>
      <c r="AO945" s="179"/>
      <c r="AP945" s="179"/>
      <c r="AQ945" s="467"/>
    </row>
    <row r="946" spans="1:43" s="347" customFormat="1" x14ac:dyDescent="0.3">
      <c r="A946" s="438">
        <v>41787</v>
      </c>
      <c r="B946" s="932" t="s">
        <v>5757</v>
      </c>
      <c r="C946" s="933" t="s">
        <v>127</v>
      </c>
      <c r="D946" s="350">
        <v>500</v>
      </c>
      <c r="E946" s="347" t="s">
        <v>12</v>
      </c>
      <c r="F946" s="439">
        <v>42885</v>
      </c>
      <c r="G946" s="347" t="s">
        <v>5204</v>
      </c>
      <c r="H946" s="352" t="s">
        <v>5758</v>
      </c>
      <c r="I946" s="353" t="s">
        <v>5759</v>
      </c>
      <c r="J946" s="354" t="s">
        <v>3931</v>
      </c>
      <c r="K946" s="355">
        <v>-7.5</v>
      </c>
      <c r="L946" s="354" t="s">
        <v>5760</v>
      </c>
      <c r="M946" s="355">
        <v>0</v>
      </c>
      <c r="N946" s="440" t="s">
        <v>423</v>
      </c>
      <c r="O946" s="441">
        <v>2</v>
      </c>
      <c r="P946" s="352" t="s">
        <v>4180</v>
      </c>
      <c r="Q946" s="354"/>
      <c r="R946" s="347">
        <v>-1</v>
      </c>
      <c r="S946" s="184" t="s">
        <v>5802</v>
      </c>
      <c r="T946" s="138">
        <f t="shared" si="115"/>
        <v>5</v>
      </c>
      <c r="U946" s="139"/>
      <c r="V946" s="715">
        <f t="shared" si="114"/>
        <v>5</v>
      </c>
      <c r="W946" s="138"/>
      <c r="X946" s="138"/>
      <c r="Y946" s="141"/>
      <c r="Z946" s="226"/>
      <c r="AA946" s="179"/>
      <c r="AB946" s="179"/>
      <c r="AC946" s="179"/>
      <c r="AD946" s="179"/>
      <c r="AE946" s="179"/>
      <c r="AF946" s="179"/>
      <c r="AG946" s="179"/>
      <c r="AH946" s="179"/>
      <c r="AI946" s="179"/>
      <c r="AJ946" s="179"/>
      <c r="AK946" s="179"/>
      <c r="AL946" s="179"/>
      <c r="AM946" s="179"/>
      <c r="AN946" s="179"/>
      <c r="AO946" s="179"/>
      <c r="AP946" s="179"/>
      <c r="AQ946" s="467"/>
    </row>
    <row r="947" spans="1:43" s="347" customFormat="1" x14ac:dyDescent="0.3">
      <c r="A947" s="438">
        <v>41787</v>
      </c>
      <c r="B947" s="932" t="s">
        <v>163</v>
      </c>
      <c r="C947" s="933" t="s">
        <v>127</v>
      </c>
      <c r="D947" s="350">
        <v>250</v>
      </c>
      <c r="E947" s="347" t="s">
        <v>37</v>
      </c>
      <c r="F947" s="439">
        <v>43615</v>
      </c>
      <c r="G947" s="347" t="s">
        <v>5204</v>
      </c>
      <c r="H947" s="352" t="s">
        <v>2299</v>
      </c>
      <c r="I947" s="353" t="s">
        <v>2299</v>
      </c>
      <c r="J947" s="354" t="s">
        <v>4916</v>
      </c>
      <c r="K947" s="355">
        <v>-5</v>
      </c>
      <c r="L947" s="354" t="s">
        <v>5761</v>
      </c>
      <c r="M947" s="355">
        <v>-2</v>
      </c>
      <c r="N947" s="440" t="s">
        <v>1291</v>
      </c>
      <c r="O947" s="441">
        <v>1.4</v>
      </c>
      <c r="P947" s="352" t="s">
        <v>5762</v>
      </c>
      <c r="Q947" s="354"/>
      <c r="R947" s="347">
        <v>2</v>
      </c>
      <c r="S947" s="184" t="s">
        <v>5804</v>
      </c>
      <c r="T947" s="138">
        <f t="shared" si="115"/>
        <v>5</v>
      </c>
      <c r="U947" s="139"/>
      <c r="V947" s="715">
        <f t="shared" si="114"/>
        <v>5</v>
      </c>
      <c r="W947" s="138"/>
      <c r="X947" s="138"/>
      <c r="Y947" s="141"/>
      <c r="Z947" s="226"/>
      <c r="AA947" s="179"/>
      <c r="AB947" s="179"/>
      <c r="AC947" s="179"/>
      <c r="AD947" s="179"/>
      <c r="AE947" s="179"/>
      <c r="AF947" s="179"/>
      <c r="AG947" s="179"/>
      <c r="AH947" s="179"/>
      <c r="AI947" s="179"/>
      <c r="AJ947" s="179"/>
      <c r="AK947" s="179"/>
      <c r="AL947" s="179"/>
      <c r="AM947" s="179"/>
      <c r="AN947" s="179"/>
      <c r="AO947" s="179"/>
      <c r="AP947" s="179"/>
      <c r="AQ947" s="467"/>
    </row>
    <row r="948" spans="1:43" s="347" customFormat="1" x14ac:dyDescent="0.3">
      <c r="A948" s="438">
        <v>41787</v>
      </c>
      <c r="B948" s="932" t="s">
        <v>5763</v>
      </c>
      <c r="C948" s="933" t="s">
        <v>127</v>
      </c>
      <c r="D948" s="350">
        <v>750</v>
      </c>
      <c r="E948" s="347" t="s">
        <v>37</v>
      </c>
      <c r="F948" s="439">
        <v>43615</v>
      </c>
      <c r="G948" s="347" t="s">
        <v>5204</v>
      </c>
      <c r="H948" s="352" t="s">
        <v>454</v>
      </c>
      <c r="I948" s="353" t="s">
        <v>5764</v>
      </c>
      <c r="J948" s="354" t="s">
        <v>3772</v>
      </c>
      <c r="K948" s="355">
        <v>-5</v>
      </c>
      <c r="L948" s="354" t="s">
        <v>3773</v>
      </c>
      <c r="M948" s="355">
        <v>0</v>
      </c>
      <c r="N948" s="440" t="s">
        <v>382</v>
      </c>
      <c r="O948" s="441">
        <v>2</v>
      </c>
      <c r="P948" s="352" t="s">
        <v>5762</v>
      </c>
      <c r="Q948" s="354"/>
      <c r="R948" s="347">
        <v>2</v>
      </c>
      <c r="S948" s="184" t="s">
        <v>5805</v>
      </c>
      <c r="T948" s="138">
        <f t="shared" si="115"/>
        <v>5</v>
      </c>
      <c r="U948" s="139"/>
      <c r="V948" s="715">
        <f t="shared" si="114"/>
        <v>5</v>
      </c>
      <c r="W948" s="138"/>
      <c r="X948" s="138"/>
      <c r="Y948" s="141"/>
      <c r="Z948" s="226"/>
      <c r="AA948" s="179"/>
      <c r="AB948" s="179"/>
      <c r="AC948" s="179"/>
      <c r="AD948" s="179"/>
      <c r="AE948" s="179"/>
      <c r="AF948" s="179"/>
      <c r="AG948" s="179"/>
      <c r="AH948" s="179"/>
      <c r="AI948" s="179"/>
      <c r="AJ948" s="179"/>
      <c r="AK948" s="179"/>
      <c r="AL948" s="179"/>
      <c r="AM948" s="179"/>
      <c r="AN948" s="179"/>
      <c r="AO948" s="179"/>
      <c r="AP948" s="179"/>
      <c r="AQ948" s="467"/>
    </row>
    <row r="949" spans="1:43" s="347" customFormat="1" x14ac:dyDescent="0.3">
      <c r="A949" s="438">
        <v>41787</v>
      </c>
      <c r="B949" s="932" t="s">
        <v>5765</v>
      </c>
      <c r="C949" s="933" t="s">
        <v>127</v>
      </c>
      <c r="D949" s="350">
        <v>500</v>
      </c>
      <c r="E949" s="347" t="s">
        <v>117</v>
      </c>
      <c r="F949" s="439">
        <v>52749</v>
      </c>
      <c r="G949" s="347" t="s">
        <v>5204</v>
      </c>
      <c r="H949" s="352" t="s">
        <v>155</v>
      </c>
      <c r="I949" s="353" t="s">
        <v>5766</v>
      </c>
      <c r="J949" s="354" t="s">
        <v>221</v>
      </c>
      <c r="K949" s="355">
        <v>-7.5</v>
      </c>
      <c r="L949" s="354" t="s">
        <v>5767</v>
      </c>
      <c r="M949" s="355">
        <v>0</v>
      </c>
      <c r="N949" s="440" t="s">
        <v>266</v>
      </c>
      <c r="O949" s="441">
        <v>3.8</v>
      </c>
      <c r="P949" s="352" t="s">
        <v>2092</v>
      </c>
      <c r="Q949" s="354"/>
      <c r="R949" s="347">
        <v>3</v>
      </c>
      <c r="S949" s="184" t="s">
        <v>5803</v>
      </c>
      <c r="T949" s="138">
        <f t="shared" si="115"/>
        <v>5</v>
      </c>
      <c r="U949" s="139"/>
      <c r="V949" s="715">
        <f t="shared" si="114"/>
        <v>5</v>
      </c>
      <c r="W949" s="138"/>
      <c r="X949" s="138"/>
      <c r="Y949" s="141"/>
      <c r="Z949" s="226"/>
      <c r="AA949" s="179"/>
      <c r="AB949" s="179"/>
      <c r="AC949" s="179"/>
      <c r="AD949" s="179"/>
      <c r="AE949" s="179"/>
      <c r="AF949" s="179"/>
      <c r="AG949" s="179"/>
      <c r="AH949" s="179"/>
      <c r="AI949" s="179"/>
      <c r="AJ949" s="179"/>
      <c r="AK949" s="179"/>
      <c r="AL949" s="179"/>
      <c r="AM949" s="179"/>
      <c r="AN949" s="179"/>
      <c r="AO949" s="179"/>
      <c r="AP949" s="179"/>
      <c r="AQ949" s="467"/>
    </row>
    <row r="950" spans="1:43" s="347" customFormat="1" x14ac:dyDescent="0.3">
      <c r="A950" s="438">
        <v>41787</v>
      </c>
      <c r="B950" s="932" t="s">
        <v>5768</v>
      </c>
      <c r="C950" s="933" t="s">
        <v>276</v>
      </c>
      <c r="D950" s="350">
        <v>500</v>
      </c>
      <c r="E950" s="347" t="s">
        <v>12</v>
      </c>
      <c r="F950" s="439">
        <v>42888</v>
      </c>
      <c r="G950" s="347" t="s">
        <v>5769</v>
      </c>
      <c r="H950" s="352" t="s">
        <v>5770</v>
      </c>
      <c r="I950" s="353" t="s">
        <v>5771</v>
      </c>
      <c r="J950" s="354" t="s">
        <v>5772</v>
      </c>
      <c r="K950" s="355">
        <v>-17.5</v>
      </c>
      <c r="L950" s="354" t="s">
        <v>5773</v>
      </c>
      <c r="M950" s="355">
        <v>0</v>
      </c>
      <c r="N950" s="440" t="s">
        <v>71</v>
      </c>
      <c r="O950" s="441">
        <v>4</v>
      </c>
      <c r="P950" s="352" t="s">
        <v>1995</v>
      </c>
      <c r="Q950" s="354"/>
      <c r="R950" s="347">
        <v>-6</v>
      </c>
      <c r="S950" s="184" t="s">
        <v>5801</v>
      </c>
      <c r="T950" s="138">
        <f t="shared" si="115"/>
        <v>5</v>
      </c>
      <c r="U950" s="139"/>
      <c r="V950" s="715">
        <f t="shared" si="114"/>
        <v>5</v>
      </c>
      <c r="W950" s="138"/>
      <c r="X950" s="138"/>
      <c r="Y950" s="141"/>
      <c r="Z950" s="226"/>
      <c r="AA950" s="179"/>
      <c r="AB950" s="179"/>
      <c r="AC950" s="179"/>
      <c r="AD950" s="179"/>
      <c r="AE950" s="179"/>
      <c r="AF950" s="179"/>
      <c r="AG950" s="179"/>
      <c r="AH950" s="179"/>
      <c r="AI950" s="179"/>
      <c r="AJ950" s="179"/>
      <c r="AK950" s="179"/>
      <c r="AL950" s="179"/>
      <c r="AM950" s="179"/>
      <c r="AN950" s="179"/>
      <c r="AO950" s="179"/>
      <c r="AP950" s="179"/>
      <c r="AQ950" s="467"/>
    </row>
    <row r="951" spans="1:43" s="347" customFormat="1" x14ac:dyDescent="0.3">
      <c r="A951" s="438">
        <v>41787</v>
      </c>
      <c r="B951" s="932" t="s">
        <v>5774</v>
      </c>
      <c r="C951" s="933" t="s">
        <v>276</v>
      </c>
      <c r="D951" s="350">
        <v>500</v>
      </c>
      <c r="E951" s="347" t="s">
        <v>66</v>
      </c>
      <c r="F951" s="439">
        <v>45453</v>
      </c>
      <c r="G951" s="347" t="s">
        <v>5769</v>
      </c>
      <c r="H951" s="352" t="s">
        <v>446</v>
      </c>
      <c r="I951" s="353" t="s">
        <v>653</v>
      </c>
      <c r="J951" s="354" t="s">
        <v>370</v>
      </c>
      <c r="K951" s="355">
        <v>-17.5</v>
      </c>
      <c r="L951" s="354" t="s">
        <v>5775</v>
      </c>
      <c r="M951" s="355">
        <v>0</v>
      </c>
      <c r="N951" s="440" t="s">
        <v>254</v>
      </c>
      <c r="O951" s="441">
        <v>5.4</v>
      </c>
      <c r="P951" s="352" t="s">
        <v>1995</v>
      </c>
      <c r="Q951" s="354"/>
      <c r="R951" s="347">
        <v>-6</v>
      </c>
      <c r="S951" s="184" t="s">
        <v>5799</v>
      </c>
      <c r="T951" s="138">
        <f t="shared" si="115"/>
        <v>5</v>
      </c>
      <c r="U951" s="139"/>
      <c r="V951" s="715">
        <f t="shared" si="114"/>
        <v>5</v>
      </c>
      <c r="W951" s="138"/>
      <c r="X951" s="138"/>
      <c r="Y951" s="141"/>
      <c r="Z951" s="226"/>
      <c r="AA951" s="179"/>
      <c r="AB951" s="179"/>
      <c r="AC951" s="179"/>
      <c r="AD951" s="179"/>
      <c r="AE951" s="179"/>
      <c r="AF951" s="179"/>
      <c r="AG951" s="179"/>
      <c r="AH951" s="179"/>
      <c r="AI951" s="179"/>
      <c r="AJ951" s="179"/>
      <c r="AK951" s="179"/>
      <c r="AL951" s="179"/>
      <c r="AM951" s="179"/>
      <c r="AN951" s="179"/>
      <c r="AO951" s="179"/>
      <c r="AP951" s="179"/>
      <c r="AQ951" s="467"/>
    </row>
    <row r="952" spans="1:43" s="347" customFormat="1" x14ac:dyDescent="0.3">
      <c r="A952" s="438">
        <v>41787</v>
      </c>
      <c r="B952" s="932" t="s">
        <v>5776</v>
      </c>
      <c r="C952" s="933" t="s">
        <v>276</v>
      </c>
      <c r="D952" s="350">
        <v>500</v>
      </c>
      <c r="E952" s="347" t="s">
        <v>117</v>
      </c>
      <c r="F952" s="439">
        <v>45453</v>
      </c>
      <c r="G952" s="347" t="s">
        <v>5769</v>
      </c>
      <c r="H952" s="352" t="s">
        <v>367</v>
      </c>
      <c r="I952" s="353" t="s">
        <v>628</v>
      </c>
      <c r="J952" s="354" t="s">
        <v>447</v>
      </c>
      <c r="K952" s="355">
        <v>-22.5</v>
      </c>
      <c r="L952" s="354" t="s">
        <v>5777</v>
      </c>
      <c r="M952" s="355">
        <v>1</v>
      </c>
      <c r="N952" s="440" t="s">
        <v>49</v>
      </c>
      <c r="O952" s="441">
        <v>5.2</v>
      </c>
      <c r="P952" s="352" t="s">
        <v>2288</v>
      </c>
      <c r="Q952" s="354"/>
      <c r="R952" s="347">
        <v>-2</v>
      </c>
      <c r="S952" s="184" t="s">
        <v>5800</v>
      </c>
      <c r="T952" s="138">
        <f t="shared" si="115"/>
        <v>5</v>
      </c>
      <c r="U952" s="139"/>
      <c r="V952" s="715">
        <f t="shared" si="114"/>
        <v>5</v>
      </c>
      <c r="W952" s="138"/>
      <c r="X952" s="138"/>
      <c r="Y952" s="141"/>
      <c r="Z952" s="226"/>
      <c r="AA952" s="179"/>
      <c r="AB952" s="179"/>
      <c r="AC952" s="179"/>
      <c r="AD952" s="179"/>
      <c r="AE952" s="179"/>
      <c r="AF952" s="179"/>
      <c r="AG952" s="179"/>
      <c r="AH952" s="179"/>
      <c r="AI952" s="179"/>
      <c r="AJ952" s="179"/>
      <c r="AK952" s="179"/>
      <c r="AL952" s="179"/>
      <c r="AM952" s="179"/>
      <c r="AN952" s="179"/>
      <c r="AO952" s="179"/>
      <c r="AP952" s="179"/>
      <c r="AQ952" s="467"/>
    </row>
    <row r="953" spans="1:43" s="347" customFormat="1" x14ac:dyDescent="0.3">
      <c r="A953" s="438">
        <v>41787</v>
      </c>
      <c r="B953" s="932" t="s">
        <v>5778</v>
      </c>
      <c r="C953" s="933" t="s">
        <v>2940</v>
      </c>
      <c r="D953" s="350">
        <v>250</v>
      </c>
      <c r="E953" s="347" t="s">
        <v>5330</v>
      </c>
      <c r="F953" s="439">
        <v>43617</v>
      </c>
      <c r="G953" s="347" t="s">
        <v>5779</v>
      </c>
      <c r="H953" s="352" t="s">
        <v>356</v>
      </c>
      <c r="I953" s="353" t="s">
        <v>455</v>
      </c>
      <c r="J953" s="354" t="s">
        <v>2040</v>
      </c>
      <c r="K953" s="355">
        <v>-13</v>
      </c>
      <c r="L953" s="354" t="s">
        <v>5780</v>
      </c>
      <c r="M953" s="355">
        <v>-1</v>
      </c>
      <c r="N953" s="440" t="s">
        <v>169</v>
      </c>
      <c r="O953" s="441">
        <v>4.4000000000000004</v>
      </c>
      <c r="P953" s="352" t="s">
        <v>5781</v>
      </c>
      <c r="Q953" s="354"/>
      <c r="R953" s="347">
        <v>-3</v>
      </c>
      <c r="S953" s="184" t="s">
        <v>5797</v>
      </c>
      <c r="T953" s="138">
        <f t="shared" si="115"/>
        <v>5</v>
      </c>
      <c r="U953" s="139"/>
      <c r="V953" s="715">
        <f t="shared" si="114"/>
        <v>5</v>
      </c>
      <c r="W953" s="138"/>
      <c r="X953" s="138"/>
      <c r="Y953" s="141"/>
      <c r="Z953" s="226"/>
      <c r="AA953" s="179"/>
      <c r="AB953" s="179"/>
      <c r="AC953" s="179"/>
      <c r="AD953" s="179"/>
      <c r="AE953" s="179"/>
      <c r="AF953" s="179"/>
      <c r="AG953" s="179"/>
      <c r="AH953" s="179"/>
      <c r="AI953" s="179"/>
      <c r="AJ953" s="179"/>
      <c r="AK953" s="179"/>
      <c r="AL953" s="179"/>
      <c r="AM953" s="179"/>
      <c r="AN953" s="179"/>
      <c r="AO953" s="179"/>
      <c r="AP953" s="179"/>
      <c r="AQ953" s="467"/>
    </row>
    <row r="954" spans="1:43" s="347" customFormat="1" x14ac:dyDescent="0.3">
      <c r="A954" s="438">
        <v>41787</v>
      </c>
      <c r="B954" s="932" t="s">
        <v>5782</v>
      </c>
      <c r="C954" s="933" t="s">
        <v>2940</v>
      </c>
      <c r="D954" s="350">
        <v>250</v>
      </c>
      <c r="E954" s="347" t="s">
        <v>5783</v>
      </c>
      <c r="F954" s="439">
        <v>52749</v>
      </c>
      <c r="G954" s="347" t="s">
        <v>5779</v>
      </c>
      <c r="H954" s="352" t="s">
        <v>668</v>
      </c>
      <c r="I954" s="353" t="s">
        <v>4006</v>
      </c>
      <c r="J954" s="354" t="s">
        <v>4214</v>
      </c>
      <c r="K954" s="355">
        <v>-8</v>
      </c>
      <c r="L954" s="354" t="s">
        <v>5784</v>
      </c>
      <c r="M954" s="355">
        <v>4</v>
      </c>
      <c r="N954" s="440" t="s">
        <v>504</v>
      </c>
      <c r="O954" s="441">
        <v>2.8</v>
      </c>
      <c r="P954" s="352" t="s">
        <v>1994</v>
      </c>
      <c r="Q954" s="354"/>
      <c r="R954" s="347">
        <v>2</v>
      </c>
      <c r="S954" s="184" t="s">
        <v>5798</v>
      </c>
      <c r="T954" s="138">
        <f t="shared" si="115"/>
        <v>5</v>
      </c>
      <c r="U954" s="139"/>
      <c r="V954" s="715">
        <f t="shared" si="114"/>
        <v>5</v>
      </c>
      <c r="W954" s="138"/>
      <c r="X954" s="138"/>
      <c r="Y954" s="141"/>
      <c r="Z954" s="226"/>
      <c r="AA954" s="179"/>
      <c r="AB954" s="179"/>
      <c r="AC954" s="179"/>
      <c r="AD954" s="179"/>
      <c r="AE954" s="179"/>
      <c r="AF954" s="179"/>
      <c r="AG954" s="179"/>
      <c r="AH954" s="179"/>
      <c r="AI954" s="179"/>
      <c r="AJ954" s="179"/>
      <c r="AK954" s="179"/>
      <c r="AL954" s="179"/>
      <c r="AM954" s="179"/>
      <c r="AN954" s="179"/>
      <c r="AO954" s="179"/>
      <c r="AP954" s="179"/>
      <c r="AQ954" s="467"/>
    </row>
    <row r="955" spans="1:43" s="347" customFormat="1" x14ac:dyDescent="0.3">
      <c r="A955" s="438">
        <v>41787</v>
      </c>
      <c r="B955" s="932" t="s">
        <v>5785</v>
      </c>
      <c r="C955" s="933" t="s">
        <v>600</v>
      </c>
      <c r="D955" s="350">
        <v>400</v>
      </c>
      <c r="E955" s="347" t="s">
        <v>66</v>
      </c>
      <c r="F955" s="439">
        <v>45458</v>
      </c>
      <c r="G955" s="347" t="s">
        <v>5786</v>
      </c>
      <c r="H955" s="352" t="s">
        <v>124</v>
      </c>
      <c r="I955" s="353" t="s">
        <v>446</v>
      </c>
      <c r="J955" s="354" t="s">
        <v>447</v>
      </c>
      <c r="K955" s="355">
        <v>-20</v>
      </c>
      <c r="L955" s="354" t="s">
        <v>3719</v>
      </c>
      <c r="M955" s="355">
        <v>-7</v>
      </c>
      <c r="N955" s="440" t="s">
        <v>4479</v>
      </c>
      <c r="O955" s="441">
        <v>8.25</v>
      </c>
      <c r="P955" s="352" t="s">
        <v>5787</v>
      </c>
      <c r="Q955" s="354"/>
      <c r="R955" s="347">
        <v>-1</v>
      </c>
      <c r="S955" s="184" t="s">
        <v>5796</v>
      </c>
      <c r="T955" s="138">
        <f t="shared" si="115"/>
        <v>5</v>
      </c>
      <c r="U955" s="139"/>
      <c r="V955" s="715">
        <f t="shared" si="114"/>
        <v>5</v>
      </c>
      <c r="W955" s="138"/>
      <c r="X955" s="138"/>
      <c r="Y955" s="141"/>
      <c r="Z955" s="226"/>
      <c r="AA955" s="179"/>
      <c r="AB955" s="179"/>
      <c r="AC955" s="179"/>
      <c r="AD955" s="179"/>
      <c r="AE955" s="179"/>
      <c r="AF955" s="179"/>
      <c r="AG955" s="179"/>
      <c r="AH955" s="179"/>
      <c r="AI955" s="179"/>
      <c r="AJ955" s="179"/>
      <c r="AK955" s="179"/>
      <c r="AL955" s="179"/>
      <c r="AM955" s="179"/>
      <c r="AN955" s="179"/>
      <c r="AO955" s="179"/>
      <c r="AP955" s="179"/>
      <c r="AQ955" s="467"/>
    </row>
    <row r="956" spans="1:43" s="347" customFormat="1" x14ac:dyDescent="0.3">
      <c r="A956" s="438">
        <v>41787</v>
      </c>
      <c r="B956" s="932" t="s">
        <v>5788</v>
      </c>
      <c r="C956" s="933" t="s">
        <v>5789</v>
      </c>
      <c r="D956" s="350">
        <v>500</v>
      </c>
      <c r="E956" s="347" t="s">
        <v>37</v>
      </c>
      <c r="F956" s="439">
        <v>43620</v>
      </c>
      <c r="G956" s="347" t="s">
        <v>3629</v>
      </c>
      <c r="H956" s="352" t="s">
        <v>5790</v>
      </c>
      <c r="I956" s="353" t="s">
        <v>5791</v>
      </c>
      <c r="J956" s="354" t="s">
        <v>48</v>
      </c>
      <c r="K956" s="355">
        <v>-25</v>
      </c>
      <c r="L956" s="354"/>
      <c r="M956" s="355"/>
      <c r="N956" s="440" t="s">
        <v>5792</v>
      </c>
      <c r="O956" s="441">
        <v>8.5</v>
      </c>
      <c r="P956" s="352" t="s">
        <v>4165</v>
      </c>
      <c r="Q956" s="354"/>
      <c r="R956" s="347">
        <v>-12</v>
      </c>
      <c r="S956" s="184" t="s">
        <v>5795</v>
      </c>
      <c r="T956" s="138">
        <f t="shared" si="115"/>
        <v>5</v>
      </c>
      <c r="U956" s="139"/>
      <c r="V956" s="715">
        <f t="shared" si="114"/>
        <v>5</v>
      </c>
      <c r="W956" s="138"/>
      <c r="X956" s="138"/>
      <c r="Y956" s="141"/>
      <c r="Z956" s="226"/>
      <c r="AA956" s="179"/>
      <c r="AB956" s="179"/>
      <c r="AC956" s="179"/>
      <c r="AD956" s="179"/>
      <c r="AE956" s="179"/>
      <c r="AF956" s="179"/>
      <c r="AG956" s="179"/>
      <c r="AH956" s="179"/>
      <c r="AI956" s="179"/>
      <c r="AJ956" s="179"/>
      <c r="AK956" s="179"/>
      <c r="AL956" s="179"/>
      <c r="AM956" s="179"/>
      <c r="AN956" s="179"/>
      <c r="AO956" s="179"/>
      <c r="AP956" s="179"/>
      <c r="AQ956" s="467"/>
    </row>
    <row r="957" spans="1:43" s="458" customFormat="1" x14ac:dyDescent="0.3">
      <c r="A957" s="457">
        <v>41787</v>
      </c>
      <c r="B957" s="941" t="s">
        <v>5793</v>
      </c>
      <c r="C957" s="942" t="s">
        <v>276</v>
      </c>
      <c r="D957" s="459">
        <v>900</v>
      </c>
      <c r="E957" s="458" t="s">
        <v>12</v>
      </c>
      <c r="F957" s="460">
        <v>42890</v>
      </c>
      <c r="G957" s="458" t="s">
        <v>401</v>
      </c>
      <c r="H957" s="356"/>
      <c r="I957" s="461"/>
      <c r="J957" s="462" t="s">
        <v>3797</v>
      </c>
      <c r="K957" s="463"/>
      <c r="L957" s="462"/>
      <c r="M957" s="463"/>
      <c r="N957" s="464"/>
      <c r="O957" s="465"/>
      <c r="P957" s="356"/>
      <c r="Q957" s="462"/>
      <c r="S957" s="280" t="s">
        <v>5794</v>
      </c>
      <c r="T957" s="205">
        <f t="shared" si="115"/>
        <v>5</v>
      </c>
      <c r="U957" s="199"/>
      <c r="V957" s="715">
        <f t="shared" si="114"/>
        <v>5</v>
      </c>
      <c r="W957" s="205"/>
      <c r="X957" s="205"/>
      <c r="Y957" s="205"/>
      <c r="Z957" s="233"/>
      <c r="AA957" s="466"/>
      <c r="AB957" s="466"/>
      <c r="AC957" s="466"/>
      <c r="AD957" s="466"/>
      <c r="AE957" s="466"/>
      <c r="AF957" s="466"/>
      <c r="AG957" s="466"/>
      <c r="AH957" s="466"/>
      <c r="AI957" s="466"/>
      <c r="AJ957" s="466"/>
      <c r="AK957" s="466"/>
      <c r="AL957" s="466"/>
      <c r="AM957" s="466"/>
      <c r="AN957" s="466"/>
      <c r="AO957" s="466"/>
      <c r="AP957" s="466"/>
      <c r="AQ957" s="468"/>
    </row>
    <row r="958" spans="1:43" s="347" customFormat="1" x14ac:dyDescent="0.3">
      <c r="A958" s="438">
        <v>41786</v>
      </c>
      <c r="B958" s="932" t="s">
        <v>5043</v>
      </c>
      <c r="C958" s="933" t="s">
        <v>369</v>
      </c>
      <c r="D958" s="350">
        <v>700</v>
      </c>
      <c r="E958" s="347" t="s">
        <v>12</v>
      </c>
      <c r="F958" s="439">
        <v>42888</v>
      </c>
      <c r="G958" s="347" t="s">
        <v>3765</v>
      </c>
      <c r="H958" s="352" t="s">
        <v>2299</v>
      </c>
      <c r="I958" s="353" t="s">
        <v>5718</v>
      </c>
      <c r="J958" s="354" t="s">
        <v>1602</v>
      </c>
      <c r="K958" s="355">
        <v>-5</v>
      </c>
      <c r="L958" s="354"/>
      <c r="M958" s="355"/>
      <c r="N958" s="440" t="s">
        <v>105</v>
      </c>
      <c r="O958" s="441">
        <v>1.1399999999999999</v>
      </c>
      <c r="P958" s="352" t="s">
        <v>5138</v>
      </c>
      <c r="Q958" s="354"/>
      <c r="R958" s="347">
        <v>1</v>
      </c>
      <c r="S958" s="184" t="s">
        <v>5731</v>
      </c>
      <c r="T958" s="138">
        <f t="shared" si="115"/>
        <v>5</v>
      </c>
      <c r="U958" s="139"/>
      <c r="V958" s="715">
        <f t="shared" si="114"/>
        <v>5</v>
      </c>
      <c r="W958" s="138"/>
      <c r="X958" s="138"/>
      <c r="Y958" s="141"/>
      <c r="Z958" s="226"/>
      <c r="AA958" s="179"/>
      <c r="AB958" s="179"/>
      <c r="AC958" s="179"/>
      <c r="AD958" s="179"/>
      <c r="AE958" s="179"/>
      <c r="AF958" s="179"/>
      <c r="AG958" s="179"/>
      <c r="AH958" s="179"/>
      <c r="AI958" s="179"/>
      <c r="AJ958" s="179"/>
      <c r="AK958" s="179"/>
      <c r="AL958" s="179"/>
      <c r="AM958" s="179"/>
      <c r="AN958" s="179"/>
      <c r="AO958" s="179"/>
      <c r="AP958" s="179"/>
      <c r="AQ958" s="467"/>
    </row>
    <row r="959" spans="1:43" s="347" customFormat="1" x14ac:dyDescent="0.3">
      <c r="A959" s="438">
        <v>41786</v>
      </c>
      <c r="B959" s="932" t="s">
        <v>5719</v>
      </c>
      <c r="C959" s="933" t="s">
        <v>369</v>
      </c>
      <c r="D959" s="350">
        <v>1300</v>
      </c>
      <c r="E959" s="347" t="s">
        <v>12</v>
      </c>
      <c r="F959" s="439">
        <v>42888</v>
      </c>
      <c r="G959" s="347" t="s">
        <v>3765</v>
      </c>
      <c r="H959" s="352" t="s">
        <v>32</v>
      </c>
      <c r="I959" s="353" t="s">
        <v>5720</v>
      </c>
      <c r="J959" s="354" t="s">
        <v>3738</v>
      </c>
      <c r="K959" s="355">
        <v>-5</v>
      </c>
      <c r="L959" s="354"/>
      <c r="M959" s="355"/>
      <c r="N959" s="440" t="s">
        <v>57</v>
      </c>
      <c r="O959" s="441">
        <v>1.35</v>
      </c>
      <c r="P959" s="352" t="s">
        <v>5138</v>
      </c>
      <c r="Q959" s="354"/>
      <c r="R959" s="347">
        <v>1</v>
      </c>
      <c r="S959" s="184" t="s">
        <v>5732</v>
      </c>
      <c r="T959" s="138">
        <f t="shared" si="115"/>
        <v>5</v>
      </c>
      <c r="U959" s="139"/>
      <c r="V959" s="715">
        <f t="shared" si="114"/>
        <v>5</v>
      </c>
      <c r="W959" s="138"/>
      <c r="X959" s="138"/>
      <c r="Y959" s="141"/>
      <c r="Z959" s="226"/>
      <c r="AA959" s="179"/>
      <c r="AB959" s="179"/>
      <c r="AC959" s="179"/>
      <c r="AD959" s="179"/>
      <c r="AE959" s="179"/>
      <c r="AF959" s="179"/>
      <c r="AG959" s="179"/>
      <c r="AH959" s="179"/>
      <c r="AI959" s="179"/>
      <c r="AJ959" s="179"/>
      <c r="AK959" s="179"/>
      <c r="AL959" s="179"/>
      <c r="AM959" s="179"/>
      <c r="AN959" s="179"/>
      <c r="AO959" s="179"/>
      <c r="AP959" s="179"/>
      <c r="AQ959" s="467"/>
    </row>
    <row r="960" spans="1:43" s="347" customFormat="1" x14ac:dyDescent="0.3">
      <c r="A960" s="438">
        <v>41786</v>
      </c>
      <c r="B960" s="932" t="s">
        <v>5721</v>
      </c>
      <c r="C960" s="933" t="s">
        <v>22</v>
      </c>
      <c r="D960" s="350">
        <v>2500</v>
      </c>
      <c r="E960" s="347" t="s">
        <v>5722</v>
      </c>
      <c r="F960" s="439">
        <v>46176</v>
      </c>
      <c r="G960" s="347" t="s">
        <v>3765</v>
      </c>
      <c r="H960" s="352" t="s">
        <v>320</v>
      </c>
      <c r="I960" s="353" t="s">
        <v>5723</v>
      </c>
      <c r="J960" s="354" t="s">
        <v>4170</v>
      </c>
      <c r="K960" s="355">
        <v>-10</v>
      </c>
      <c r="L960" s="354"/>
      <c r="M960" s="355"/>
      <c r="N960" s="440" t="s">
        <v>1366</v>
      </c>
      <c r="O960" s="441">
        <v>2.4</v>
      </c>
      <c r="P960" s="352" t="s">
        <v>1890</v>
      </c>
      <c r="Q960" s="354"/>
      <c r="R960" s="347">
        <v>5</v>
      </c>
      <c r="S960" s="184" t="s">
        <v>5730</v>
      </c>
      <c r="T960" s="138">
        <f t="shared" si="115"/>
        <v>5</v>
      </c>
      <c r="U960" s="139"/>
      <c r="V960" s="715">
        <f t="shared" si="114"/>
        <v>5</v>
      </c>
      <c r="W960" s="138"/>
      <c r="X960" s="138"/>
      <c r="Y960" s="141"/>
      <c r="Z960" s="226"/>
      <c r="AA960" s="179"/>
      <c r="AB960" s="179"/>
      <c r="AC960" s="179"/>
      <c r="AD960" s="179"/>
      <c r="AE960" s="179"/>
      <c r="AF960" s="179"/>
      <c r="AG960" s="179"/>
      <c r="AH960" s="179"/>
      <c r="AI960" s="179"/>
      <c r="AJ960" s="179"/>
      <c r="AK960" s="179"/>
      <c r="AL960" s="179"/>
      <c r="AM960" s="179"/>
      <c r="AN960" s="179"/>
      <c r="AO960" s="179"/>
      <c r="AP960" s="179"/>
      <c r="AQ960" s="467"/>
    </row>
    <row r="961" spans="1:43" s="347" customFormat="1" x14ac:dyDescent="0.3">
      <c r="A961" s="438">
        <v>41786</v>
      </c>
      <c r="B961" s="932" t="s">
        <v>5724</v>
      </c>
      <c r="C961" s="933" t="s">
        <v>276</v>
      </c>
      <c r="D961" s="350">
        <v>600</v>
      </c>
      <c r="E961" s="347" t="s">
        <v>66</v>
      </c>
      <c r="F961" s="439">
        <v>45446</v>
      </c>
      <c r="G961" s="347" t="s">
        <v>780</v>
      </c>
      <c r="H961" s="352" t="s">
        <v>226</v>
      </c>
      <c r="I961" s="353" t="s">
        <v>805</v>
      </c>
      <c r="J961" s="354" t="s">
        <v>152</v>
      </c>
      <c r="K961" s="355">
        <v>-15</v>
      </c>
      <c r="L961" s="354"/>
      <c r="M961" s="355"/>
      <c r="N961" s="440" t="s">
        <v>57</v>
      </c>
      <c r="O961" s="441">
        <v>4.3</v>
      </c>
      <c r="P961" s="352" t="s">
        <v>5579</v>
      </c>
      <c r="Q961" s="354"/>
      <c r="R961" s="347">
        <v>-8</v>
      </c>
      <c r="S961" s="184" t="s">
        <v>5733</v>
      </c>
      <c r="T961" s="138">
        <f t="shared" si="115"/>
        <v>5</v>
      </c>
      <c r="U961" s="139"/>
      <c r="V961" s="715">
        <f t="shared" si="114"/>
        <v>5</v>
      </c>
      <c r="W961" s="138"/>
      <c r="X961" s="138"/>
      <c r="Y961" s="141"/>
      <c r="Z961" s="226"/>
      <c r="AA961" s="179"/>
      <c r="AB961" s="179"/>
      <c r="AC961" s="179"/>
      <c r="AD961" s="179"/>
      <c r="AE961" s="179"/>
      <c r="AF961" s="179"/>
      <c r="AG961" s="179"/>
      <c r="AH961" s="179"/>
      <c r="AI961" s="179"/>
      <c r="AJ961" s="179"/>
      <c r="AK961" s="179"/>
      <c r="AL961" s="179"/>
      <c r="AM961" s="179"/>
      <c r="AN961" s="179"/>
      <c r="AO961" s="179"/>
      <c r="AP961" s="179"/>
      <c r="AQ961" s="467"/>
    </row>
    <row r="962" spans="1:43" s="347" customFormat="1" x14ac:dyDescent="0.3">
      <c r="A962" s="438">
        <v>41786</v>
      </c>
      <c r="B962" s="932" t="s">
        <v>5725</v>
      </c>
      <c r="C962" s="933" t="s">
        <v>87</v>
      </c>
      <c r="D962" s="350">
        <v>300</v>
      </c>
      <c r="E962" s="347" t="s">
        <v>12</v>
      </c>
      <c r="F962" s="439">
        <v>42891</v>
      </c>
      <c r="G962" s="347" t="s">
        <v>3710</v>
      </c>
      <c r="H962" s="352" t="s">
        <v>631</v>
      </c>
      <c r="I962" s="353" t="s">
        <v>3832</v>
      </c>
      <c r="J962" s="354" t="s">
        <v>131</v>
      </c>
      <c r="K962" s="355">
        <v>-20</v>
      </c>
      <c r="L962" s="354"/>
      <c r="M962" s="355"/>
      <c r="N962" s="440" t="s">
        <v>463</v>
      </c>
      <c r="O962" s="441">
        <v>10</v>
      </c>
      <c r="P962" s="352" t="s">
        <v>4092</v>
      </c>
      <c r="Q962" s="354"/>
      <c r="R962" s="347">
        <v>-8</v>
      </c>
      <c r="S962" s="184" t="s">
        <v>5735</v>
      </c>
      <c r="T962" s="138">
        <f t="shared" si="115"/>
        <v>5</v>
      </c>
      <c r="U962" s="139"/>
      <c r="V962" s="715">
        <f t="shared" si="114"/>
        <v>5</v>
      </c>
      <c r="W962" s="138"/>
      <c r="X962" s="138"/>
      <c r="Y962" s="141"/>
      <c r="Z962" s="226"/>
      <c r="AA962" s="179"/>
      <c r="AB962" s="179"/>
      <c r="AC962" s="179"/>
      <c r="AD962" s="179"/>
      <c r="AE962" s="179"/>
      <c r="AF962" s="179"/>
      <c r="AG962" s="179"/>
      <c r="AH962" s="179"/>
      <c r="AI962" s="179"/>
      <c r="AJ962" s="179"/>
      <c r="AK962" s="179"/>
      <c r="AL962" s="179"/>
      <c r="AM962" s="179"/>
      <c r="AN962" s="179"/>
      <c r="AO962" s="179"/>
      <c r="AP962" s="179"/>
      <c r="AQ962" s="467"/>
    </row>
    <row r="963" spans="1:43" s="347" customFormat="1" x14ac:dyDescent="0.3">
      <c r="A963" s="438">
        <v>41786</v>
      </c>
      <c r="B963" s="932" t="s">
        <v>5726</v>
      </c>
      <c r="C963" s="933" t="s">
        <v>87</v>
      </c>
      <c r="D963" s="350">
        <v>700</v>
      </c>
      <c r="E963" s="347" t="s">
        <v>66</v>
      </c>
      <c r="F963" s="439">
        <v>45448</v>
      </c>
      <c r="G963" s="347" t="s">
        <v>3710</v>
      </c>
      <c r="H963" s="352" t="s">
        <v>95</v>
      </c>
      <c r="I963" s="353" t="s">
        <v>467</v>
      </c>
      <c r="J963" s="354" t="s">
        <v>283</v>
      </c>
      <c r="K963" s="355">
        <v>-20</v>
      </c>
      <c r="L963" s="354"/>
      <c r="M963" s="355"/>
      <c r="N963" s="440" t="s">
        <v>3845</v>
      </c>
      <c r="O963" s="441">
        <v>4.43</v>
      </c>
      <c r="P963" s="352" t="s">
        <v>1995</v>
      </c>
      <c r="Q963" s="354"/>
      <c r="R963" s="347">
        <v>-6</v>
      </c>
      <c r="S963" s="184" t="s">
        <v>5734</v>
      </c>
      <c r="T963" s="138">
        <f t="shared" si="115"/>
        <v>5</v>
      </c>
      <c r="U963" s="139"/>
      <c r="V963" s="715">
        <f t="shared" si="114"/>
        <v>5</v>
      </c>
      <c r="W963" s="138"/>
      <c r="X963" s="138"/>
      <c r="Y963" s="141"/>
      <c r="Z963" s="226"/>
      <c r="AA963" s="179"/>
      <c r="AB963" s="179"/>
      <c r="AC963" s="179"/>
      <c r="AD963" s="179"/>
      <c r="AE963" s="179"/>
      <c r="AF963" s="179"/>
      <c r="AG963" s="179"/>
      <c r="AH963" s="179"/>
      <c r="AI963" s="179"/>
      <c r="AJ963" s="179"/>
      <c r="AK963" s="179"/>
      <c r="AL963" s="179"/>
      <c r="AM963" s="179"/>
      <c r="AN963" s="179"/>
      <c r="AO963" s="179"/>
      <c r="AP963" s="179"/>
      <c r="AQ963" s="467"/>
    </row>
    <row r="964" spans="1:43" s="428" customFormat="1" x14ac:dyDescent="0.3">
      <c r="A964" s="427">
        <v>41786</v>
      </c>
      <c r="B964" s="935" t="s">
        <v>5727</v>
      </c>
      <c r="C964" s="936" t="s">
        <v>5728</v>
      </c>
      <c r="D964" s="429">
        <v>500</v>
      </c>
      <c r="E964" s="428" t="s">
        <v>66</v>
      </c>
      <c r="F964" s="430">
        <v>45442</v>
      </c>
      <c r="G964" s="428" t="s">
        <v>378</v>
      </c>
      <c r="H964" s="431" t="s">
        <v>334</v>
      </c>
      <c r="I964" s="432" t="s">
        <v>5729</v>
      </c>
      <c r="J964" s="433" t="s">
        <v>4423</v>
      </c>
      <c r="K964" s="434">
        <v>-16.75</v>
      </c>
      <c r="L964" s="433"/>
      <c r="M964" s="434"/>
      <c r="N964" s="435" t="s">
        <v>3792</v>
      </c>
      <c r="O964" s="436">
        <v>3.6</v>
      </c>
      <c r="P964" s="431"/>
      <c r="Q964" s="433" t="s">
        <v>2107</v>
      </c>
      <c r="R964" s="428">
        <v>15</v>
      </c>
      <c r="S964" s="185" t="s">
        <v>5736</v>
      </c>
      <c r="T964" s="170">
        <f t="shared" si="115"/>
        <v>5</v>
      </c>
      <c r="U964" s="171"/>
      <c r="V964" s="715">
        <f t="shared" si="114"/>
        <v>5</v>
      </c>
      <c r="W964" s="170"/>
      <c r="X964" s="170"/>
      <c r="Y964" s="169"/>
      <c r="Z964" s="437"/>
      <c r="AA964" s="215"/>
      <c r="AB964" s="215"/>
      <c r="AC964" s="215"/>
      <c r="AD964" s="215"/>
      <c r="AE964" s="215"/>
      <c r="AF964" s="215"/>
      <c r="AG964" s="215"/>
      <c r="AH964" s="215"/>
      <c r="AI964" s="215"/>
      <c r="AJ964" s="215"/>
      <c r="AK964" s="215"/>
      <c r="AL964" s="215"/>
      <c r="AM964" s="215"/>
      <c r="AN964" s="215"/>
      <c r="AO964" s="215"/>
      <c r="AP964" s="215"/>
      <c r="AQ964" s="470"/>
    </row>
    <row r="965" spans="1:43" s="347" customFormat="1" x14ac:dyDescent="0.3">
      <c r="A965" s="438">
        <v>41781</v>
      </c>
      <c r="B965" s="932" t="s">
        <v>5694</v>
      </c>
      <c r="C965" s="933" t="s">
        <v>44</v>
      </c>
      <c r="D965" s="350">
        <v>1500</v>
      </c>
      <c r="E965" s="347" t="s">
        <v>117</v>
      </c>
      <c r="F965" s="439">
        <v>52747</v>
      </c>
      <c r="G965" s="347" t="s">
        <v>4431</v>
      </c>
      <c r="H965" s="352" t="s">
        <v>5695</v>
      </c>
      <c r="I965" s="353" t="s">
        <v>3612</v>
      </c>
      <c r="J965" s="354">
        <v>6.4500000000000002E-2</v>
      </c>
      <c r="K965" s="355">
        <v>-25</v>
      </c>
      <c r="L965" s="354"/>
      <c r="M965" s="355"/>
      <c r="N965" s="440" t="s">
        <v>5696</v>
      </c>
      <c r="O965" s="441">
        <v>4.13</v>
      </c>
      <c r="P965" s="352" t="s">
        <v>2288</v>
      </c>
      <c r="Q965" s="354"/>
      <c r="R965" s="347">
        <v>-2</v>
      </c>
      <c r="S965" s="184" t="s">
        <v>5717</v>
      </c>
      <c r="T965" s="138">
        <f t="shared" ref="T965:T1000" si="116">MONTH(A965)</f>
        <v>5</v>
      </c>
      <c r="U965" s="139"/>
      <c r="V965" s="715">
        <f t="shared" si="114"/>
        <v>5</v>
      </c>
      <c r="W965" s="138"/>
      <c r="X965" s="138"/>
      <c r="Y965" s="141"/>
      <c r="Z965" s="226"/>
      <c r="AA965" s="179"/>
      <c r="AB965" s="179"/>
      <c r="AC965" s="179"/>
      <c r="AD965" s="179"/>
      <c r="AE965" s="179"/>
      <c r="AF965" s="179"/>
      <c r="AG965" s="179"/>
      <c r="AH965" s="179"/>
      <c r="AI965" s="179"/>
      <c r="AJ965" s="179"/>
      <c r="AK965" s="179"/>
      <c r="AL965" s="179"/>
      <c r="AM965" s="179"/>
      <c r="AN965" s="179"/>
      <c r="AO965" s="179"/>
      <c r="AP965" s="179"/>
      <c r="AQ965" s="467"/>
    </row>
    <row r="966" spans="1:43" s="347" customFormat="1" x14ac:dyDescent="0.3">
      <c r="A966" s="438">
        <v>41781</v>
      </c>
      <c r="B966" s="932" t="s">
        <v>5697</v>
      </c>
      <c r="C966" s="933" t="s">
        <v>65</v>
      </c>
      <c r="D966" s="350">
        <v>1250</v>
      </c>
      <c r="E966" s="347" t="s">
        <v>12</v>
      </c>
      <c r="F966" s="439">
        <v>42881</v>
      </c>
      <c r="G966" s="347" t="s">
        <v>1982</v>
      </c>
      <c r="H966" s="352" t="s">
        <v>2299</v>
      </c>
      <c r="I966" s="353" t="s">
        <v>2299</v>
      </c>
      <c r="J966" s="354" t="s">
        <v>2903</v>
      </c>
      <c r="K966" s="355">
        <v>-5</v>
      </c>
      <c r="L966" s="354"/>
      <c r="M966" s="355"/>
      <c r="N966" s="440" t="s">
        <v>71</v>
      </c>
      <c r="O966" s="441">
        <v>1.6</v>
      </c>
      <c r="P966" s="352" t="s">
        <v>5698</v>
      </c>
      <c r="Q966" s="354"/>
      <c r="R966" s="347">
        <v>1.5</v>
      </c>
      <c r="S966" s="184" t="s">
        <v>5712</v>
      </c>
      <c r="T966" s="138">
        <f t="shared" si="116"/>
        <v>5</v>
      </c>
      <c r="U966" s="139"/>
      <c r="V966" s="715">
        <f t="shared" si="114"/>
        <v>5</v>
      </c>
      <c r="W966" s="138"/>
      <c r="X966" s="138"/>
      <c r="Y966" s="141"/>
      <c r="Z966" s="226"/>
      <c r="AA966" s="179"/>
      <c r="AB966" s="179"/>
      <c r="AC966" s="179"/>
      <c r="AD966" s="179"/>
      <c r="AE966" s="179"/>
      <c r="AF966" s="179"/>
      <c r="AG966" s="179"/>
      <c r="AH966" s="179"/>
      <c r="AI966" s="179"/>
      <c r="AJ966" s="179"/>
      <c r="AK966" s="179"/>
      <c r="AL966" s="179"/>
      <c r="AM966" s="179"/>
      <c r="AN966" s="179"/>
      <c r="AO966" s="179"/>
      <c r="AP966" s="179"/>
      <c r="AQ966" s="467"/>
    </row>
    <row r="967" spans="1:43" s="347" customFormat="1" x14ac:dyDescent="0.3">
      <c r="A967" s="438">
        <v>41781</v>
      </c>
      <c r="B967" s="932" t="s">
        <v>5699</v>
      </c>
      <c r="C967" s="933" t="s">
        <v>65</v>
      </c>
      <c r="D967" s="350">
        <v>1750</v>
      </c>
      <c r="E967" s="347" t="s">
        <v>12</v>
      </c>
      <c r="F967" s="439">
        <v>42881</v>
      </c>
      <c r="G967" s="347" t="s">
        <v>1982</v>
      </c>
      <c r="H967" s="352" t="s">
        <v>1432</v>
      </c>
      <c r="I967" s="353" t="s">
        <v>5700</v>
      </c>
      <c r="J967" s="354" t="s">
        <v>301</v>
      </c>
      <c r="K967" s="355">
        <v>-5</v>
      </c>
      <c r="L967" s="354"/>
      <c r="M967" s="355"/>
      <c r="N967" s="440" t="s">
        <v>92</v>
      </c>
      <c r="O967" s="441">
        <v>2</v>
      </c>
      <c r="P967" s="352" t="s">
        <v>5698</v>
      </c>
      <c r="Q967" s="354"/>
      <c r="R967" s="347">
        <v>1.5</v>
      </c>
      <c r="S967" s="184" t="s">
        <v>5711</v>
      </c>
      <c r="T967" s="138">
        <f t="shared" si="116"/>
        <v>5</v>
      </c>
      <c r="U967" s="139"/>
      <c r="V967" s="715">
        <f t="shared" si="114"/>
        <v>5</v>
      </c>
      <c r="W967" s="138"/>
      <c r="X967" s="138"/>
      <c r="Y967" s="141"/>
      <c r="Z967" s="226"/>
      <c r="AA967" s="179"/>
      <c r="AB967" s="179"/>
      <c r="AC967" s="179"/>
      <c r="AD967" s="179"/>
      <c r="AE967" s="179"/>
      <c r="AF967" s="179"/>
      <c r="AG967" s="179"/>
      <c r="AH967" s="179"/>
      <c r="AI967" s="179"/>
      <c r="AJ967" s="179"/>
      <c r="AK967" s="179"/>
      <c r="AL967" s="179"/>
      <c r="AM967" s="179"/>
      <c r="AN967" s="179"/>
      <c r="AO967" s="179"/>
      <c r="AP967" s="179"/>
      <c r="AQ967" s="467"/>
    </row>
    <row r="968" spans="1:43" s="347" customFormat="1" x14ac:dyDescent="0.3">
      <c r="A968" s="438">
        <v>41781</v>
      </c>
      <c r="B968" s="932" t="s">
        <v>5701</v>
      </c>
      <c r="C968" s="933" t="s">
        <v>65</v>
      </c>
      <c r="D968" s="350">
        <v>2000</v>
      </c>
      <c r="E968" s="347" t="s">
        <v>37</v>
      </c>
      <c r="F968" s="439">
        <v>43613</v>
      </c>
      <c r="G968" s="347" t="s">
        <v>1982</v>
      </c>
      <c r="H968" s="352" t="s">
        <v>668</v>
      </c>
      <c r="I968" s="353" t="s">
        <v>5702</v>
      </c>
      <c r="J968" s="354" t="s">
        <v>305</v>
      </c>
      <c r="K968" s="355">
        <v>-5</v>
      </c>
      <c r="L968" s="354"/>
      <c r="M968" s="355"/>
      <c r="N968" s="440" t="s">
        <v>1344</v>
      </c>
      <c r="O968" s="441">
        <v>2.25</v>
      </c>
      <c r="P968" s="352" t="s">
        <v>5698</v>
      </c>
      <c r="Q968" s="354"/>
      <c r="R968" s="347">
        <v>1.5</v>
      </c>
      <c r="S968" s="184" t="s">
        <v>5713</v>
      </c>
      <c r="T968" s="138">
        <f t="shared" si="116"/>
        <v>5</v>
      </c>
      <c r="U968" s="139"/>
      <c r="V968" s="715">
        <f t="shared" si="114"/>
        <v>5</v>
      </c>
      <c r="W968" s="138"/>
      <c r="X968" s="138"/>
      <c r="Y968" s="141"/>
      <c r="Z968" s="226"/>
      <c r="AA968" s="179"/>
      <c r="AB968" s="179"/>
      <c r="AC968" s="179"/>
      <c r="AD968" s="179"/>
      <c r="AE968" s="179"/>
      <c r="AF968" s="179"/>
      <c r="AG968" s="179"/>
      <c r="AH968" s="179"/>
      <c r="AI968" s="179"/>
      <c r="AJ968" s="179"/>
      <c r="AK968" s="179"/>
      <c r="AL968" s="179"/>
      <c r="AM968" s="179"/>
      <c r="AN968" s="179"/>
      <c r="AO968" s="179"/>
      <c r="AP968" s="179"/>
      <c r="AQ968" s="467"/>
    </row>
    <row r="969" spans="1:43" s="347" customFormat="1" x14ac:dyDescent="0.3">
      <c r="A969" s="438">
        <v>41781</v>
      </c>
      <c r="B969" s="932" t="s">
        <v>3678</v>
      </c>
      <c r="C969" s="933" t="s">
        <v>127</v>
      </c>
      <c r="D969" s="350">
        <v>500</v>
      </c>
      <c r="E969" s="347" t="s">
        <v>12</v>
      </c>
      <c r="F969" s="439">
        <v>42885</v>
      </c>
      <c r="G969" s="347" t="s">
        <v>1571</v>
      </c>
      <c r="H969" s="352" t="s">
        <v>2299</v>
      </c>
      <c r="I969" s="353" t="s">
        <v>2299</v>
      </c>
      <c r="J969" s="354" t="s">
        <v>5703</v>
      </c>
      <c r="K969" s="355">
        <v>-7</v>
      </c>
      <c r="L969" s="354"/>
      <c r="M969" s="355"/>
      <c r="N969" s="440" t="s">
        <v>365</v>
      </c>
      <c r="O969" s="441">
        <v>1.71</v>
      </c>
      <c r="P969" s="352" t="s">
        <v>1933</v>
      </c>
      <c r="Q969" s="354"/>
      <c r="R969" s="347">
        <v>7</v>
      </c>
      <c r="S969" s="184" t="s">
        <v>5715</v>
      </c>
      <c r="T969" s="138">
        <f t="shared" si="116"/>
        <v>5</v>
      </c>
      <c r="U969" s="139"/>
      <c r="V969" s="715">
        <f t="shared" si="114"/>
        <v>5</v>
      </c>
      <c r="W969" s="138"/>
      <c r="X969" s="138"/>
      <c r="Y969" s="141"/>
      <c r="Z969" s="226"/>
      <c r="AA969" s="179"/>
      <c r="AB969" s="179"/>
      <c r="AC969" s="179"/>
      <c r="AD969" s="179"/>
      <c r="AE969" s="179"/>
      <c r="AF969" s="179"/>
      <c r="AG969" s="179"/>
      <c r="AH969" s="179"/>
      <c r="AI969" s="179"/>
      <c r="AJ969" s="179"/>
      <c r="AK969" s="179"/>
      <c r="AL969" s="179"/>
      <c r="AM969" s="179"/>
      <c r="AN969" s="179"/>
      <c r="AO969" s="179"/>
      <c r="AP969" s="179"/>
      <c r="AQ969" s="467"/>
    </row>
    <row r="970" spans="1:43" s="347" customFormat="1" x14ac:dyDescent="0.3">
      <c r="A970" s="438">
        <v>41781</v>
      </c>
      <c r="B970" s="932" t="s">
        <v>5704</v>
      </c>
      <c r="C970" s="933" t="s">
        <v>127</v>
      </c>
      <c r="D970" s="350">
        <v>1400</v>
      </c>
      <c r="E970" s="347" t="s">
        <v>12</v>
      </c>
      <c r="F970" s="439">
        <v>42885</v>
      </c>
      <c r="G970" s="347" t="s">
        <v>1571</v>
      </c>
      <c r="H970" s="352" t="s">
        <v>5705</v>
      </c>
      <c r="I970" s="353" t="s">
        <v>426</v>
      </c>
      <c r="J970" s="354" t="s">
        <v>427</v>
      </c>
      <c r="K970" s="355">
        <v>-7</v>
      </c>
      <c r="L970" s="354"/>
      <c r="M970" s="355"/>
      <c r="N970" s="440" t="s">
        <v>365</v>
      </c>
      <c r="O970" s="441">
        <v>1.71</v>
      </c>
      <c r="P970" s="352" t="s">
        <v>1933</v>
      </c>
      <c r="Q970" s="354"/>
      <c r="R970" s="347">
        <v>7</v>
      </c>
      <c r="S970" s="184" t="s">
        <v>5716</v>
      </c>
      <c r="T970" s="138">
        <f t="shared" si="116"/>
        <v>5</v>
      </c>
      <c r="U970" s="139"/>
      <c r="V970" s="715">
        <f t="shared" si="114"/>
        <v>5</v>
      </c>
      <c r="W970" s="138"/>
      <c r="X970" s="138"/>
      <c r="Y970" s="141"/>
      <c r="Z970" s="226"/>
      <c r="AA970" s="179"/>
      <c r="AB970" s="179"/>
      <c r="AC970" s="179"/>
      <c r="AD970" s="179"/>
      <c r="AE970" s="179"/>
      <c r="AF970" s="179"/>
      <c r="AG970" s="179"/>
      <c r="AH970" s="179"/>
      <c r="AI970" s="179"/>
      <c r="AJ970" s="179"/>
      <c r="AK970" s="179"/>
      <c r="AL970" s="179"/>
      <c r="AM970" s="179"/>
      <c r="AN970" s="179"/>
      <c r="AO970" s="179"/>
      <c r="AP970" s="179"/>
      <c r="AQ970" s="467"/>
    </row>
    <row r="971" spans="1:43" s="347" customFormat="1" x14ac:dyDescent="0.3">
      <c r="A971" s="438">
        <v>41781</v>
      </c>
      <c r="B971" s="932" t="s">
        <v>5706</v>
      </c>
      <c r="C971" s="933" t="s">
        <v>127</v>
      </c>
      <c r="D971" s="350">
        <v>1600</v>
      </c>
      <c r="E971" s="347" t="s">
        <v>834</v>
      </c>
      <c r="F971" s="439">
        <v>45442</v>
      </c>
      <c r="G971" s="347" t="s">
        <v>3688</v>
      </c>
      <c r="H971" s="352" t="s">
        <v>3626</v>
      </c>
      <c r="I971" s="353" t="s">
        <v>5707</v>
      </c>
      <c r="J971" s="354" t="s">
        <v>91</v>
      </c>
      <c r="K971" s="355">
        <v>-10</v>
      </c>
      <c r="L971" s="354"/>
      <c r="M971" s="355"/>
      <c r="N971" s="440" t="s">
        <v>365</v>
      </c>
      <c r="O971" s="441">
        <v>1.71</v>
      </c>
      <c r="P971" s="352" t="s">
        <v>3757</v>
      </c>
      <c r="Q971" s="354"/>
      <c r="R971" s="347">
        <v>11.5</v>
      </c>
      <c r="S971" s="184" t="s">
        <v>5714</v>
      </c>
      <c r="T971" s="138">
        <f t="shared" si="116"/>
        <v>5</v>
      </c>
      <c r="U971" s="139"/>
      <c r="V971" s="715">
        <f t="shared" si="114"/>
        <v>5</v>
      </c>
      <c r="W971" s="138"/>
      <c r="X971" s="138"/>
      <c r="Y971" s="141"/>
      <c r="Z971" s="226"/>
      <c r="AA971" s="179"/>
      <c r="AB971" s="179"/>
      <c r="AC971" s="179"/>
      <c r="AD971" s="179"/>
      <c r="AE971" s="179"/>
      <c r="AF971" s="179"/>
      <c r="AG971" s="179"/>
      <c r="AH971" s="179"/>
      <c r="AI971" s="179"/>
      <c r="AJ971" s="179"/>
      <c r="AK971" s="179"/>
      <c r="AL971" s="179"/>
      <c r="AM971" s="179"/>
      <c r="AN971" s="179"/>
      <c r="AO971" s="179"/>
      <c r="AP971" s="179"/>
      <c r="AQ971" s="467"/>
    </row>
    <row r="972" spans="1:43" s="458" customFormat="1" x14ac:dyDescent="0.3">
      <c r="A972" s="457">
        <v>41781</v>
      </c>
      <c r="B972" s="941" t="s">
        <v>5708</v>
      </c>
      <c r="C972" s="942" t="s">
        <v>969</v>
      </c>
      <c r="D972" s="459">
        <v>1500</v>
      </c>
      <c r="E972" s="458" t="s">
        <v>834</v>
      </c>
      <c r="F972" s="460">
        <v>45442</v>
      </c>
      <c r="G972" s="458" t="s">
        <v>5709</v>
      </c>
      <c r="H972" s="356" t="s">
        <v>2354</v>
      </c>
      <c r="I972" s="461" t="s">
        <v>5356</v>
      </c>
      <c r="J972" s="462" t="s">
        <v>5357</v>
      </c>
      <c r="K972" s="463">
        <v>-25</v>
      </c>
      <c r="L972" s="462"/>
      <c r="M972" s="463"/>
      <c r="N972" s="464" t="s">
        <v>5231</v>
      </c>
      <c r="O972" s="465">
        <v>3.07</v>
      </c>
      <c r="P972" s="356" t="s">
        <v>93</v>
      </c>
      <c r="Q972" s="462"/>
      <c r="S972" s="280" t="s">
        <v>5710</v>
      </c>
      <c r="T972" s="205">
        <f t="shared" si="116"/>
        <v>5</v>
      </c>
      <c r="U972" s="199"/>
      <c r="V972" s="715">
        <f t="shared" si="114"/>
        <v>5</v>
      </c>
      <c r="W972" s="205"/>
      <c r="X972" s="205"/>
      <c r="Y972" s="205"/>
      <c r="Z972" s="233"/>
      <c r="AA972" s="466"/>
      <c r="AB972" s="466"/>
      <c r="AC972" s="466"/>
      <c r="AD972" s="466"/>
      <c r="AE972" s="466"/>
      <c r="AF972" s="466"/>
      <c r="AG972" s="466"/>
      <c r="AH972" s="466"/>
      <c r="AI972" s="466"/>
      <c r="AJ972" s="466"/>
      <c r="AK972" s="466"/>
      <c r="AL972" s="466"/>
      <c r="AM972" s="466"/>
      <c r="AN972" s="466"/>
      <c r="AO972" s="466"/>
      <c r="AP972" s="466"/>
      <c r="AQ972" s="468"/>
    </row>
    <row r="973" spans="1:43" s="347" customFormat="1" x14ac:dyDescent="0.3">
      <c r="A973" s="438">
        <v>41780</v>
      </c>
      <c r="B973" s="932" t="s">
        <v>3218</v>
      </c>
      <c r="C973" s="933" t="s">
        <v>5599</v>
      </c>
      <c r="D973" s="350">
        <v>2250</v>
      </c>
      <c r="E973" s="347" t="s">
        <v>3793</v>
      </c>
      <c r="F973" s="439">
        <v>45440</v>
      </c>
      <c r="G973" s="347" t="s">
        <v>5600</v>
      </c>
      <c r="H973" s="352" t="s">
        <v>5320</v>
      </c>
      <c r="I973" s="353" t="s">
        <v>5601</v>
      </c>
      <c r="J973" s="354" t="s">
        <v>5528</v>
      </c>
      <c r="K973" s="355">
        <v>-10</v>
      </c>
      <c r="L973" s="354"/>
      <c r="M973" s="355"/>
      <c r="N973" s="440" t="s">
        <v>1366</v>
      </c>
      <c r="O973" s="441">
        <v>2.66</v>
      </c>
      <c r="P973" s="352" t="s">
        <v>5602</v>
      </c>
      <c r="Q973" s="354"/>
      <c r="R973" s="347">
        <v>11</v>
      </c>
      <c r="S973" s="184" t="s">
        <v>5693</v>
      </c>
      <c r="T973" s="138">
        <f t="shared" si="116"/>
        <v>5</v>
      </c>
      <c r="U973" s="139"/>
      <c r="V973" s="715">
        <f t="shared" si="114"/>
        <v>5</v>
      </c>
      <c r="W973" s="138"/>
      <c r="X973" s="138"/>
      <c r="Y973" s="141"/>
      <c r="Z973" s="226"/>
      <c r="AA973" s="179"/>
      <c r="AB973" s="179"/>
      <c r="AC973" s="179"/>
      <c r="AD973" s="179"/>
      <c r="AE973" s="179"/>
      <c r="AF973" s="179"/>
      <c r="AG973" s="179"/>
      <c r="AH973" s="179"/>
      <c r="AI973" s="179"/>
      <c r="AJ973" s="179"/>
      <c r="AK973" s="179"/>
      <c r="AL973" s="179"/>
      <c r="AM973" s="179"/>
      <c r="AN973" s="179"/>
      <c r="AO973" s="179"/>
      <c r="AP973" s="179"/>
      <c r="AQ973" s="467"/>
    </row>
    <row r="974" spans="1:43" s="347" customFormat="1" x14ac:dyDescent="0.3">
      <c r="A974" s="438">
        <v>41780</v>
      </c>
      <c r="B974" s="932" t="s">
        <v>5603</v>
      </c>
      <c r="C974" s="933" t="s">
        <v>5604</v>
      </c>
      <c r="D974" s="350">
        <v>500</v>
      </c>
      <c r="E974" s="347" t="s">
        <v>117</v>
      </c>
      <c r="F974" s="439">
        <v>52749</v>
      </c>
      <c r="G974" s="347" t="s">
        <v>742</v>
      </c>
      <c r="H974" s="352" t="s">
        <v>339</v>
      </c>
      <c r="I974" s="353" t="s">
        <v>1469</v>
      </c>
      <c r="J974" s="354" t="s">
        <v>186</v>
      </c>
      <c r="K974" s="355">
        <v>-13.75</v>
      </c>
      <c r="L974" s="354"/>
      <c r="M974" s="355"/>
      <c r="N974" s="440" t="s">
        <v>382</v>
      </c>
      <c r="O974" s="441">
        <v>3</v>
      </c>
      <c r="P974" s="352" t="s">
        <v>5605</v>
      </c>
      <c r="Q974" s="354"/>
      <c r="R974" s="347">
        <v>16.5</v>
      </c>
      <c r="S974" s="184" t="s">
        <v>5692</v>
      </c>
      <c r="T974" s="138">
        <f t="shared" si="116"/>
        <v>5</v>
      </c>
      <c r="U974" s="139"/>
      <c r="V974" s="715">
        <f t="shared" si="114"/>
        <v>5</v>
      </c>
      <c r="W974" s="138"/>
      <c r="X974" s="138"/>
      <c r="Y974" s="141"/>
      <c r="Z974" s="226"/>
      <c r="AA974" s="179"/>
      <c r="AB974" s="179"/>
      <c r="AC974" s="179"/>
      <c r="AD974" s="179"/>
      <c r="AE974" s="179"/>
      <c r="AF974" s="179"/>
      <c r="AG974" s="179"/>
      <c r="AH974" s="179"/>
      <c r="AI974" s="179"/>
      <c r="AJ974" s="179"/>
      <c r="AK974" s="179"/>
      <c r="AL974" s="179"/>
      <c r="AM974" s="179"/>
      <c r="AN974" s="179"/>
      <c r="AO974" s="179"/>
      <c r="AP974" s="179"/>
      <c r="AQ974" s="467"/>
    </row>
    <row r="975" spans="1:43" s="347" customFormat="1" x14ac:dyDescent="0.3">
      <c r="A975" s="438">
        <v>41780</v>
      </c>
      <c r="B975" s="932" t="s">
        <v>5606</v>
      </c>
      <c r="C975" s="933" t="s">
        <v>510</v>
      </c>
      <c r="D975" s="350">
        <v>700</v>
      </c>
      <c r="E975" s="347" t="s">
        <v>3793</v>
      </c>
      <c r="F975" s="439">
        <v>45427</v>
      </c>
      <c r="G975" s="347" t="s">
        <v>150</v>
      </c>
      <c r="H975" s="352" t="s">
        <v>5058</v>
      </c>
      <c r="I975" s="353" t="s">
        <v>4066</v>
      </c>
      <c r="J975" s="354" t="s">
        <v>5607</v>
      </c>
      <c r="K975" s="355">
        <v>-10.5</v>
      </c>
      <c r="L975" s="354"/>
      <c r="M975" s="355"/>
      <c r="N975" s="440" t="s">
        <v>1420</v>
      </c>
      <c r="O975" s="441">
        <v>3</v>
      </c>
      <c r="P975" s="352" t="s">
        <v>5608</v>
      </c>
      <c r="Q975" s="354"/>
      <c r="R975" s="347">
        <v>5</v>
      </c>
      <c r="S975" s="184" t="s">
        <v>5691</v>
      </c>
      <c r="T975" s="138">
        <f t="shared" si="116"/>
        <v>5</v>
      </c>
      <c r="U975" s="139"/>
      <c r="V975" s="715">
        <f t="shared" si="114"/>
        <v>5</v>
      </c>
      <c r="W975" s="138"/>
      <c r="X975" s="138"/>
      <c r="Y975" s="141"/>
      <c r="Z975" s="226"/>
      <c r="AA975" s="179"/>
      <c r="AB975" s="179"/>
      <c r="AC975" s="179"/>
      <c r="AD975" s="179"/>
      <c r="AE975" s="179"/>
      <c r="AF975" s="179"/>
      <c r="AG975" s="179"/>
      <c r="AH975" s="179"/>
      <c r="AI975" s="179"/>
      <c r="AJ975" s="179"/>
      <c r="AK975" s="179"/>
      <c r="AL975" s="179"/>
      <c r="AM975" s="179"/>
      <c r="AN975" s="179"/>
      <c r="AO975" s="179"/>
      <c r="AP975" s="179"/>
      <c r="AQ975" s="467"/>
    </row>
    <row r="976" spans="1:43" s="347" customFormat="1" x14ac:dyDescent="0.3">
      <c r="A976" s="438">
        <v>41779</v>
      </c>
      <c r="B976" s="932" t="s">
        <v>5609</v>
      </c>
      <c r="C976" s="933" t="s">
        <v>2062</v>
      </c>
      <c r="D976" s="350">
        <v>1000</v>
      </c>
      <c r="E976" s="347" t="s">
        <v>5610</v>
      </c>
      <c r="F976" s="439">
        <v>45658</v>
      </c>
      <c r="G976" s="347" t="s">
        <v>277</v>
      </c>
      <c r="H976" s="352" t="s">
        <v>5611</v>
      </c>
      <c r="I976" s="353" t="s">
        <v>5612</v>
      </c>
      <c r="J976" s="354" t="s">
        <v>5689</v>
      </c>
      <c r="K976" s="355">
        <v>-12.5</v>
      </c>
      <c r="L976" s="354"/>
      <c r="M976" s="355"/>
      <c r="N976" s="440" t="s">
        <v>3840</v>
      </c>
      <c r="O976" s="441">
        <v>2</v>
      </c>
      <c r="P976" s="352" t="s">
        <v>1900</v>
      </c>
      <c r="Q976" s="354"/>
      <c r="R976" s="347">
        <v>10</v>
      </c>
      <c r="S976" s="184" t="s">
        <v>5688</v>
      </c>
      <c r="T976" s="138">
        <f t="shared" si="116"/>
        <v>5</v>
      </c>
      <c r="U976" s="139"/>
      <c r="V976" s="715">
        <f t="shared" si="114"/>
        <v>5</v>
      </c>
      <c r="W976" s="138"/>
      <c r="X976" s="138"/>
      <c r="Y976" s="141"/>
      <c r="Z976" s="226"/>
      <c r="AA976" s="179"/>
      <c r="AB976" s="179"/>
      <c r="AC976" s="179"/>
      <c r="AD976" s="179"/>
      <c r="AE976" s="179"/>
      <c r="AF976" s="179"/>
      <c r="AG976" s="179"/>
      <c r="AH976" s="179"/>
      <c r="AI976" s="179"/>
      <c r="AJ976" s="179"/>
      <c r="AK976" s="179"/>
      <c r="AL976" s="179"/>
      <c r="AM976" s="179"/>
      <c r="AN976" s="179"/>
      <c r="AO976" s="179"/>
      <c r="AP976" s="179"/>
      <c r="AQ976" s="467"/>
    </row>
    <row r="977" spans="1:43" s="347" customFormat="1" x14ac:dyDescent="0.3">
      <c r="A977" s="438">
        <v>41779</v>
      </c>
      <c r="B977" s="932" t="s">
        <v>5613</v>
      </c>
      <c r="C977" s="933" t="s">
        <v>600</v>
      </c>
      <c r="D977" s="350">
        <v>500</v>
      </c>
      <c r="E977" s="347" t="s">
        <v>66</v>
      </c>
      <c r="F977" s="439">
        <v>45444</v>
      </c>
      <c r="G977" s="347" t="s">
        <v>684</v>
      </c>
      <c r="H977" s="352" t="s">
        <v>225</v>
      </c>
      <c r="I977" s="353" t="s">
        <v>3752</v>
      </c>
      <c r="J977" s="354" t="s">
        <v>3828</v>
      </c>
      <c r="K977" s="355">
        <v>-17.5</v>
      </c>
      <c r="L977" s="354"/>
      <c r="M977" s="355"/>
      <c r="N977" s="440" t="s">
        <v>3748</v>
      </c>
      <c r="O977" s="441">
        <v>3.2</v>
      </c>
      <c r="P977" s="352" t="s">
        <v>4117</v>
      </c>
      <c r="Q977" s="354"/>
      <c r="R977" s="347">
        <v>-5</v>
      </c>
      <c r="S977" s="184" t="s">
        <v>5687</v>
      </c>
      <c r="T977" s="138">
        <f t="shared" si="116"/>
        <v>5</v>
      </c>
      <c r="U977" s="139"/>
      <c r="V977" s="715">
        <f t="shared" si="114"/>
        <v>5</v>
      </c>
      <c r="W977" s="138"/>
      <c r="X977" s="138"/>
      <c r="Y977" s="141"/>
      <c r="Z977" s="226"/>
      <c r="AA977" s="179"/>
      <c r="AB977" s="179"/>
      <c r="AC977" s="179"/>
      <c r="AD977" s="179"/>
      <c r="AE977" s="179"/>
      <c r="AF977" s="179"/>
      <c r="AG977" s="179"/>
      <c r="AH977" s="179"/>
      <c r="AI977" s="179"/>
      <c r="AJ977" s="179"/>
      <c r="AK977" s="179"/>
      <c r="AL977" s="179"/>
      <c r="AM977" s="179"/>
      <c r="AN977" s="179"/>
      <c r="AO977" s="179"/>
      <c r="AP977" s="179"/>
      <c r="AQ977" s="467"/>
    </row>
    <row r="978" spans="1:43" s="347" customFormat="1" x14ac:dyDescent="0.3">
      <c r="A978" s="438">
        <v>41779</v>
      </c>
      <c r="B978" s="932" t="s">
        <v>5614</v>
      </c>
      <c r="C978" s="933" t="s">
        <v>22</v>
      </c>
      <c r="D978" s="350">
        <v>300</v>
      </c>
      <c r="E978" s="347" t="s">
        <v>5615</v>
      </c>
      <c r="F978" s="439">
        <v>60054</v>
      </c>
      <c r="G978" s="347" t="s">
        <v>5616</v>
      </c>
      <c r="H978" s="352" t="s">
        <v>123</v>
      </c>
      <c r="I978" s="353" t="s">
        <v>794</v>
      </c>
      <c r="J978" s="354" t="s">
        <v>91</v>
      </c>
      <c r="K978" s="355">
        <v>-30</v>
      </c>
      <c r="L978" s="354"/>
      <c r="M978" s="355"/>
      <c r="N978" s="440" t="s">
        <v>158</v>
      </c>
      <c r="O978" s="441">
        <v>13.33</v>
      </c>
      <c r="P978" s="352" t="s">
        <v>1994</v>
      </c>
      <c r="Q978" s="354"/>
      <c r="R978" s="347">
        <v>2</v>
      </c>
      <c r="S978" s="184" t="s">
        <v>5690</v>
      </c>
      <c r="T978" s="138">
        <f t="shared" si="116"/>
        <v>5</v>
      </c>
      <c r="U978" s="139"/>
      <c r="V978" s="715">
        <f t="shared" si="114"/>
        <v>5</v>
      </c>
      <c r="W978" s="138"/>
      <c r="X978" s="138"/>
      <c r="Y978" s="141"/>
      <c r="Z978" s="226"/>
      <c r="AA978" s="179"/>
      <c r="AB978" s="179"/>
      <c r="AC978" s="179"/>
      <c r="AD978" s="179"/>
      <c r="AE978" s="179"/>
      <c r="AF978" s="179"/>
      <c r="AG978" s="179"/>
      <c r="AH978" s="179"/>
      <c r="AI978" s="179"/>
      <c r="AJ978" s="179"/>
      <c r="AK978" s="179"/>
      <c r="AL978" s="179"/>
      <c r="AM978" s="179"/>
      <c r="AN978" s="179"/>
      <c r="AO978" s="179"/>
      <c r="AP978" s="179"/>
      <c r="AQ978" s="467"/>
    </row>
    <row r="979" spans="1:43" s="347" customFormat="1" x14ac:dyDescent="0.3">
      <c r="A979" s="438">
        <v>41779</v>
      </c>
      <c r="B979" s="932" t="s">
        <v>5617</v>
      </c>
      <c r="C979" s="933" t="s">
        <v>5618</v>
      </c>
      <c r="D979" s="350">
        <v>2000</v>
      </c>
      <c r="E979" s="347" t="s">
        <v>664</v>
      </c>
      <c r="F979" s="439">
        <v>53107</v>
      </c>
      <c r="G979" s="347" t="s">
        <v>1263</v>
      </c>
      <c r="H979" s="352" t="s">
        <v>3745</v>
      </c>
      <c r="I979" s="353" t="s">
        <v>5619</v>
      </c>
      <c r="J979" s="354" t="s">
        <v>5620</v>
      </c>
      <c r="K979" s="355">
        <v>-20</v>
      </c>
      <c r="L979" s="354"/>
      <c r="M979" s="355"/>
      <c r="N979" s="440" t="s">
        <v>5621</v>
      </c>
      <c r="O979" s="441">
        <v>5.5</v>
      </c>
      <c r="P979" s="352" t="s">
        <v>1890</v>
      </c>
      <c r="Q979" s="354"/>
      <c r="R979" s="347">
        <v>5</v>
      </c>
      <c r="S979" s="184" t="s">
        <v>5685</v>
      </c>
      <c r="T979" s="138">
        <f t="shared" si="116"/>
        <v>5</v>
      </c>
      <c r="U979" s="139"/>
      <c r="V979" s="715">
        <f t="shared" si="114"/>
        <v>5</v>
      </c>
      <c r="W979" s="138"/>
      <c r="X979" s="138"/>
      <c r="Y979" s="141"/>
      <c r="Z979" s="226"/>
      <c r="AA979" s="179"/>
      <c r="AB979" s="179"/>
      <c r="AC979" s="179"/>
      <c r="AD979" s="179"/>
      <c r="AE979" s="179"/>
      <c r="AF979" s="179"/>
      <c r="AG979" s="179"/>
      <c r="AH979" s="179"/>
      <c r="AI979" s="179"/>
      <c r="AJ979" s="179"/>
      <c r="AK979" s="179"/>
      <c r="AL979" s="179"/>
      <c r="AM979" s="179"/>
      <c r="AN979" s="179"/>
      <c r="AO979" s="179"/>
      <c r="AP979" s="179"/>
      <c r="AQ979" s="467"/>
    </row>
    <row r="980" spans="1:43" s="347" customFormat="1" x14ac:dyDescent="0.3">
      <c r="A980" s="438">
        <v>41779</v>
      </c>
      <c r="B980" s="932" t="s">
        <v>5622</v>
      </c>
      <c r="C980" s="933" t="s">
        <v>218</v>
      </c>
      <c r="D980" s="350">
        <v>650</v>
      </c>
      <c r="E980" s="347" t="s">
        <v>37</v>
      </c>
      <c r="F980" s="439">
        <v>43617</v>
      </c>
      <c r="G980" s="347" t="s">
        <v>5623</v>
      </c>
      <c r="H980" s="352" t="s">
        <v>1135</v>
      </c>
      <c r="I980" s="353" t="s">
        <v>802</v>
      </c>
      <c r="J980" s="354" t="s">
        <v>301</v>
      </c>
      <c r="K980" s="355">
        <v>-12.5</v>
      </c>
      <c r="L980" s="354"/>
      <c r="M980" s="355"/>
      <c r="N980" s="440" t="s">
        <v>1138</v>
      </c>
      <c r="O980" s="441">
        <v>3.54</v>
      </c>
      <c r="P980" s="352" t="s">
        <v>1937</v>
      </c>
      <c r="Q980" s="354"/>
      <c r="R980" s="347">
        <v>0</v>
      </c>
      <c r="S980" s="184" t="s">
        <v>5682</v>
      </c>
      <c r="T980" s="138">
        <f t="shared" si="116"/>
        <v>5</v>
      </c>
      <c r="U980" s="139"/>
      <c r="V980" s="715">
        <f t="shared" si="114"/>
        <v>5</v>
      </c>
      <c r="W980" s="138"/>
      <c r="X980" s="138"/>
      <c r="Y980" s="141"/>
      <c r="Z980" s="226"/>
      <c r="AA980" s="179"/>
      <c r="AB980" s="179"/>
      <c r="AC980" s="179"/>
      <c r="AD980" s="179"/>
      <c r="AE980" s="179"/>
      <c r="AF980" s="179"/>
      <c r="AG980" s="179"/>
      <c r="AH980" s="179"/>
      <c r="AI980" s="179"/>
      <c r="AJ980" s="179"/>
      <c r="AK980" s="179"/>
      <c r="AL980" s="179"/>
      <c r="AM980" s="179"/>
      <c r="AN980" s="179"/>
      <c r="AO980" s="179"/>
      <c r="AP980" s="179"/>
      <c r="AQ980" s="467"/>
    </row>
    <row r="981" spans="1:43" s="347" customFormat="1" x14ac:dyDescent="0.3">
      <c r="A981" s="438">
        <v>41779</v>
      </c>
      <c r="B981" s="932" t="s">
        <v>5624</v>
      </c>
      <c r="C981" s="933" t="s">
        <v>218</v>
      </c>
      <c r="D981" s="350">
        <v>750</v>
      </c>
      <c r="E981" s="347" t="s">
        <v>66</v>
      </c>
      <c r="F981" s="439">
        <v>45444</v>
      </c>
      <c r="G981" s="347" t="s">
        <v>5623</v>
      </c>
      <c r="H981" s="352" t="s">
        <v>597</v>
      </c>
      <c r="I981" s="353" t="s">
        <v>871</v>
      </c>
      <c r="J981" s="354" t="s">
        <v>202</v>
      </c>
      <c r="K981" s="355">
        <v>-7.5</v>
      </c>
      <c r="L981" s="354"/>
      <c r="M981" s="355"/>
      <c r="N981" s="440" t="s">
        <v>57</v>
      </c>
      <c r="O981" s="441">
        <v>2.33</v>
      </c>
      <c r="P981" s="352" t="s">
        <v>1937</v>
      </c>
      <c r="Q981" s="354"/>
      <c r="R981" s="347">
        <v>0</v>
      </c>
      <c r="S981" s="184" t="s">
        <v>5684</v>
      </c>
      <c r="T981" s="138">
        <f t="shared" si="116"/>
        <v>5</v>
      </c>
      <c r="U981" s="139"/>
      <c r="V981" s="715">
        <f t="shared" si="114"/>
        <v>5</v>
      </c>
      <c r="W981" s="138"/>
      <c r="X981" s="138"/>
      <c r="Y981" s="141"/>
      <c r="Z981" s="226"/>
      <c r="AA981" s="179"/>
      <c r="AB981" s="179"/>
      <c r="AC981" s="179"/>
      <c r="AD981" s="179"/>
      <c r="AE981" s="179"/>
      <c r="AF981" s="179"/>
      <c r="AG981" s="179"/>
      <c r="AH981" s="179"/>
      <c r="AI981" s="179"/>
      <c r="AJ981" s="179"/>
      <c r="AK981" s="179"/>
      <c r="AL981" s="179"/>
      <c r="AM981" s="179"/>
      <c r="AN981" s="179"/>
      <c r="AO981" s="179"/>
      <c r="AP981" s="179"/>
      <c r="AQ981" s="467"/>
    </row>
    <row r="982" spans="1:43" s="347" customFormat="1" x14ac:dyDescent="0.3">
      <c r="A982" s="438">
        <v>41779</v>
      </c>
      <c r="B982" s="932" t="s">
        <v>5625</v>
      </c>
      <c r="C982" s="933" t="s">
        <v>218</v>
      </c>
      <c r="D982" s="350">
        <v>600</v>
      </c>
      <c r="E982" s="347" t="s">
        <v>117</v>
      </c>
      <c r="F982" s="439">
        <v>52749</v>
      </c>
      <c r="G982" s="347" t="s">
        <v>5623</v>
      </c>
      <c r="H982" s="352" t="s">
        <v>282</v>
      </c>
      <c r="I982" s="353" t="s">
        <v>4257</v>
      </c>
      <c r="J982" s="354" t="s">
        <v>602</v>
      </c>
      <c r="K982" s="355">
        <v>-7.5</v>
      </c>
      <c r="L982" s="354"/>
      <c r="M982" s="355"/>
      <c r="N982" s="440" t="s">
        <v>432</v>
      </c>
      <c r="O982" s="441">
        <v>2.5</v>
      </c>
      <c r="P982" s="352" t="s">
        <v>1933</v>
      </c>
      <c r="Q982" s="354"/>
      <c r="R982" s="347">
        <v>7</v>
      </c>
      <c r="S982" s="184" t="s">
        <v>5683</v>
      </c>
      <c r="T982" s="138">
        <f t="shared" si="116"/>
        <v>5</v>
      </c>
      <c r="U982" s="139"/>
      <c r="V982" s="715">
        <f t="shared" si="114"/>
        <v>5</v>
      </c>
      <c r="W982" s="138"/>
      <c r="X982" s="138"/>
      <c r="Y982" s="141"/>
      <c r="Z982" s="226"/>
      <c r="AA982" s="179"/>
      <c r="AB982" s="179"/>
      <c r="AC982" s="179"/>
      <c r="AD982" s="179"/>
      <c r="AE982" s="179"/>
      <c r="AF982" s="179"/>
      <c r="AG982" s="179"/>
      <c r="AH982" s="179"/>
      <c r="AI982" s="179"/>
      <c r="AJ982" s="179"/>
      <c r="AK982" s="179"/>
      <c r="AL982" s="179"/>
      <c r="AM982" s="179"/>
      <c r="AN982" s="179"/>
      <c r="AO982" s="179"/>
      <c r="AP982" s="179"/>
      <c r="AQ982" s="467"/>
    </row>
    <row r="983" spans="1:43" s="347" customFormat="1" x14ac:dyDescent="0.3">
      <c r="A983" s="438">
        <v>41779</v>
      </c>
      <c r="B983" s="932" t="s">
        <v>5626</v>
      </c>
      <c r="C983" s="933" t="s">
        <v>121</v>
      </c>
      <c r="D983" s="350">
        <v>250</v>
      </c>
      <c r="E983" s="347" t="s">
        <v>201</v>
      </c>
      <c r="F983" s="439">
        <v>45457</v>
      </c>
      <c r="G983" s="347" t="s">
        <v>4813</v>
      </c>
      <c r="H983" s="352" t="s">
        <v>446</v>
      </c>
      <c r="I983" s="353" t="s">
        <v>871</v>
      </c>
      <c r="J983" s="462" t="s">
        <v>152</v>
      </c>
      <c r="K983" s="355">
        <v>-27.5</v>
      </c>
      <c r="L983" s="354"/>
      <c r="M983" s="355"/>
      <c r="N983" s="440" t="s">
        <v>85</v>
      </c>
      <c r="O983" s="441">
        <v>7.2</v>
      </c>
      <c r="P983" s="352" t="s">
        <v>2088</v>
      </c>
      <c r="Q983" s="354"/>
      <c r="R983" s="347">
        <v>-11</v>
      </c>
      <c r="S983" s="184" t="s">
        <v>5680</v>
      </c>
      <c r="T983" s="138">
        <f t="shared" si="116"/>
        <v>5</v>
      </c>
      <c r="U983" s="139"/>
      <c r="V983" s="715">
        <f t="shared" si="114"/>
        <v>5</v>
      </c>
      <c r="W983" s="138"/>
      <c r="X983" s="138"/>
      <c r="Y983" s="141"/>
      <c r="Z983" s="226"/>
      <c r="AA983" s="179"/>
      <c r="AB983" s="179"/>
      <c r="AC983" s="179"/>
      <c r="AD983" s="179"/>
      <c r="AE983" s="179"/>
      <c r="AF983" s="179"/>
      <c r="AG983" s="179"/>
      <c r="AH983" s="179"/>
      <c r="AI983" s="179"/>
      <c r="AJ983" s="179"/>
      <c r="AK983" s="179"/>
      <c r="AL983" s="179"/>
      <c r="AM983" s="179"/>
      <c r="AN983" s="179"/>
      <c r="AO983" s="179"/>
      <c r="AP983" s="179"/>
      <c r="AQ983" s="467"/>
    </row>
    <row r="984" spans="1:43" s="347" customFormat="1" x14ac:dyDescent="0.3">
      <c r="A984" s="438">
        <v>41779</v>
      </c>
      <c r="B984" s="932" t="s">
        <v>5627</v>
      </c>
      <c r="C984" s="933" t="s">
        <v>121</v>
      </c>
      <c r="D984" s="350">
        <v>550</v>
      </c>
      <c r="E984" s="347" t="s">
        <v>117</v>
      </c>
      <c r="F984" s="439">
        <v>52762</v>
      </c>
      <c r="G984" s="347" t="s">
        <v>4813</v>
      </c>
      <c r="H984" s="352" t="s">
        <v>282</v>
      </c>
      <c r="I984" s="353" t="s">
        <v>628</v>
      </c>
      <c r="J984" s="462" t="s">
        <v>3924</v>
      </c>
      <c r="K984" s="355">
        <v>-17.5</v>
      </c>
      <c r="L984" s="354"/>
      <c r="M984" s="355"/>
      <c r="N984" s="440" t="s">
        <v>192</v>
      </c>
      <c r="O984" s="441">
        <v>2.9</v>
      </c>
      <c r="P984" s="352" t="s">
        <v>2092</v>
      </c>
      <c r="Q984" s="354"/>
      <c r="R984" s="347">
        <v>3</v>
      </c>
      <c r="S984" s="184" t="s">
        <v>5681</v>
      </c>
      <c r="T984" s="138">
        <f t="shared" si="116"/>
        <v>5</v>
      </c>
      <c r="U984" s="139"/>
      <c r="V984" s="715">
        <f t="shared" si="114"/>
        <v>5</v>
      </c>
      <c r="W984" s="138"/>
      <c r="X984" s="138"/>
      <c r="Y984" s="141"/>
      <c r="Z984" s="226"/>
      <c r="AA984" s="179"/>
      <c r="AB984" s="179"/>
      <c r="AC984" s="179"/>
      <c r="AD984" s="179"/>
      <c r="AE984" s="179"/>
      <c r="AF984" s="179"/>
      <c r="AG984" s="179"/>
      <c r="AH984" s="179"/>
      <c r="AI984" s="179"/>
      <c r="AJ984" s="179"/>
      <c r="AK984" s="179"/>
      <c r="AL984" s="179"/>
      <c r="AM984" s="179"/>
      <c r="AN984" s="179"/>
      <c r="AO984" s="179"/>
      <c r="AP984" s="179"/>
      <c r="AQ984" s="467"/>
    </row>
    <row r="985" spans="1:43" s="347" customFormat="1" x14ac:dyDescent="0.3">
      <c r="A985" s="438">
        <v>41779</v>
      </c>
      <c r="B985" s="932" t="s">
        <v>5628</v>
      </c>
      <c r="C985" s="933" t="s">
        <v>11</v>
      </c>
      <c r="D985" s="350">
        <v>350</v>
      </c>
      <c r="E985" s="347" t="s">
        <v>5629</v>
      </c>
      <c r="F985" s="439">
        <v>43608</v>
      </c>
      <c r="G985" s="347" t="s">
        <v>118</v>
      </c>
      <c r="H985" s="352" t="s">
        <v>189</v>
      </c>
      <c r="I985" s="353" t="s">
        <v>961</v>
      </c>
      <c r="J985" s="354" t="s">
        <v>5630</v>
      </c>
      <c r="K985" s="355">
        <v>-18</v>
      </c>
      <c r="L985" s="354"/>
      <c r="M985" s="355"/>
      <c r="N985" s="440" t="s">
        <v>3840</v>
      </c>
      <c r="O985" s="441">
        <v>5.71</v>
      </c>
      <c r="P985" s="352" t="s">
        <v>5138</v>
      </c>
      <c r="Q985" s="354"/>
      <c r="R985" s="347">
        <v>1</v>
      </c>
      <c r="S985" s="184" t="s">
        <v>5686</v>
      </c>
      <c r="T985" s="138">
        <f t="shared" si="116"/>
        <v>5</v>
      </c>
      <c r="U985" s="139"/>
      <c r="V985" s="715">
        <f t="shared" si="114"/>
        <v>5</v>
      </c>
      <c r="W985" s="138"/>
      <c r="X985" s="138"/>
      <c r="Y985" s="141"/>
      <c r="Z985" s="226"/>
      <c r="AA985" s="179"/>
      <c r="AB985" s="179"/>
      <c r="AC985" s="179"/>
      <c r="AD985" s="179"/>
      <c r="AE985" s="179"/>
      <c r="AF985" s="179"/>
      <c r="AG985" s="179"/>
      <c r="AH985" s="179"/>
      <c r="AI985" s="179"/>
      <c r="AJ985" s="179"/>
      <c r="AK985" s="179"/>
      <c r="AL985" s="179"/>
      <c r="AM985" s="179"/>
      <c r="AN985" s="179"/>
      <c r="AO985" s="179"/>
      <c r="AP985" s="179"/>
      <c r="AQ985" s="467"/>
    </row>
    <row r="986" spans="1:43" s="347" customFormat="1" x14ac:dyDescent="0.3">
      <c r="A986" s="438">
        <v>41778</v>
      </c>
      <c r="B986" s="932" t="s">
        <v>5631</v>
      </c>
      <c r="C986" s="933" t="s">
        <v>208</v>
      </c>
      <c r="D986" s="350">
        <v>500</v>
      </c>
      <c r="E986" s="347" t="s">
        <v>261</v>
      </c>
      <c r="F986" s="439">
        <v>45611</v>
      </c>
      <c r="G986" s="347" t="s">
        <v>5632</v>
      </c>
      <c r="H986" s="352" t="s">
        <v>5633</v>
      </c>
      <c r="I986" s="353" t="s">
        <v>1480</v>
      </c>
      <c r="J986" s="354" t="s">
        <v>5634</v>
      </c>
      <c r="K986" s="355">
        <v>-25</v>
      </c>
      <c r="L986" s="354"/>
      <c r="M986" s="355"/>
      <c r="N986" s="440" t="s">
        <v>158</v>
      </c>
      <c r="O986" s="441">
        <v>8</v>
      </c>
      <c r="P986" s="352" t="s">
        <v>5635</v>
      </c>
      <c r="Q986" s="354"/>
      <c r="R986" s="347">
        <v>-11</v>
      </c>
      <c r="S986" s="184" t="s">
        <v>5679</v>
      </c>
      <c r="T986" s="138">
        <f t="shared" si="116"/>
        <v>5</v>
      </c>
      <c r="U986" s="139"/>
      <c r="V986" s="715">
        <f t="shared" si="114"/>
        <v>5</v>
      </c>
      <c r="W986" s="138"/>
      <c r="X986" s="138"/>
      <c r="Y986" s="141"/>
      <c r="Z986" s="226"/>
      <c r="AA986" s="179"/>
      <c r="AB986" s="179"/>
      <c r="AC986" s="179"/>
      <c r="AD986" s="179"/>
      <c r="AE986" s="179"/>
      <c r="AF986" s="179"/>
      <c r="AG986" s="179"/>
      <c r="AH986" s="179"/>
      <c r="AI986" s="179"/>
      <c r="AJ986" s="179"/>
      <c r="AK986" s="179"/>
      <c r="AL986" s="179"/>
      <c r="AM986" s="179"/>
      <c r="AN986" s="179"/>
      <c r="AO986" s="179"/>
      <c r="AP986" s="179"/>
      <c r="AQ986" s="467"/>
    </row>
    <row r="987" spans="1:43" s="347" customFormat="1" x14ac:dyDescent="0.3">
      <c r="A987" s="438">
        <v>41778</v>
      </c>
      <c r="B987" s="932" t="s">
        <v>5636</v>
      </c>
      <c r="C987" s="933" t="s">
        <v>121</v>
      </c>
      <c r="D987" s="350">
        <v>600</v>
      </c>
      <c r="E987" s="347" t="s">
        <v>12</v>
      </c>
      <c r="F987" s="439">
        <v>42870</v>
      </c>
      <c r="G987" s="347" t="s">
        <v>4270</v>
      </c>
      <c r="H987" s="352" t="s">
        <v>723</v>
      </c>
      <c r="I987" s="353" t="s">
        <v>723</v>
      </c>
      <c r="J987" s="354" t="s">
        <v>4107</v>
      </c>
      <c r="K987" s="355">
        <v>-2.5</v>
      </c>
      <c r="L987" s="354"/>
      <c r="M987" s="355"/>
      <c r="N987" s="440" t="s">
        <v>2576</v>
      </c>
      <c r="O987" s="441">
        <v>1.65</v>
      </c>
      <c r="P987" s="352" t="s">
        <v>1995</v>
      </c>
      <c r="Q987" s="354"/>
      <c r="R987" s="347">
        <v>-6</v>
      </c>
      <c r="S987" s="184" t="s">
        <v>5678</v>
      </c>
      <c r="T987" s="138">
        <f t="shared" si="116"/>
        <v>5</v>
      </c>
      <c r="U987" s="139"/>
      <c r="V987" s="715">
        <f t="shared" si="114"/>
        <v>5</v>
      </c>
      <c r="W987" s="138"/>
      <c r="X987" s="138"/>
      <c r="Y987" s="141"/>
      <c r="Z987" s="226"/>
      <c r="AA987" s="179"/>
      <c r="AB987" s="179"/>
      <c r="AC987" s="179"/>
      <c r="AD987" s="179"/>
      <c r="AE987" s="179"/>
      <c r="AF987" s="179"/>
      <c r="AG987" s="179"/>
      <c r="AH987" s="179"/>
      <c r="AI987" s="179"/>
      <c r="AJ987" s="179"/>
      <c r="AK987" s="179"/>
      <c r="AL987" s="179"/>
      <c r="AM987" s="179"/>
      <c r="AN987" s="179"/>
      <c r="AO987" s="179"/>
      <c r="AP987" s="179"/>
      <c r="AQ987" s="467"/>
    </row>
    <row r="988" spans="1:43" s="347" customFormat="1" x14ac:dyDescent="0.3">
      <c r="A988" s="438">
        <v>41778</v>
      </c>
      <c r="B988" s="932" t="s">
        <v>5637</v>
      </c>
      <c r="C988" s="933" t="s">
        <v>121</v>
      </c>
      <c r="D988" s="350">
        <v>500</v>
      </c>
      <c r="E988" s="347" t="s">
        <v>66</v>
      </c>
      <c r="F988" s="439">
        <v>45427</v>
      </c>
      <c r="G988" s="347" t="s">
        <v>4270</v>
      </c>
      <c r="H988" s="352" t="s">
        <v>951</v>
      </c>
      <c r="I988" s="353" t="s">
        <v>951</v>
      </c>
      <c r="J988" s="354" t="s">
        <v>4115</v>
      </c>
      <c r="K988" s="355">
        <v>-2.5</v>
      </c>
      <c r="L988" s="354"/>
      <c r="M988" s="355"/>
      <c r="N988" s="440" t="s">
        <v>868</v>
      </c>
      <c r="O988" s="441">
        <v>2.8</v>
      </c>
      <c r="P988" s="352" t="s">
        <v>1937</v>
      </c>
      <c r="Q988" s="354"/>
      <c r="R988" s="347">
        <v>0</v>
      </c>
      <c r="S988" s="184" t="s">
        <v>5677</v>
      </c>
      <c r="T988" s="138">
        <f t="shared" si="116"/>
        <v>5</v>
      </c>
      <c r="U988" s="139"/>
      <c r="V988" s="715">
        <f t="shared" si="114"/>
        <v>5</v>
      </c>
      <c r="W988" s="138"/>
      <c r="X988" s="138"/>
      <c r="Y988" s="141"/>
      <c r="Z988" s="226"/>
      <c r="AA988" s="179"/>
      <c r="AB988" s="179"/>
      <c r="AC988" s="179"/>
      <c r="AD988" s="179"/>
      <c r="AE988" s="179"/>
      <c r="AF988" s="179"/>
      <c r="AG988" s="179"/>
      <c r="AH988" s="179"/>
      <c r="AI988" s="179"/>
      <c r="AJ988" s="179"/>
      <c r="AK988" s="179"/>
      <c r="AL988" s="179"/>
      <c r="AM988" s="179"/>
      <c r="AN988" s="179"/>
      <c r="AO988" s="179"/>
      <c r="AP988" s="179"/>
      <c r="AQ988" s="467"/>
    </row>
    <row r="989" spans="1:43" s="347" customFormat="1" x14ac:dyDescent="0.3">
      <c r="A989" s="438">
        <v>41778</v>
      </c>
      <c r="B989" s="932" t="s">
        <v>5638</v>
      </c>
      <c r="C989" s="933" t="s">
        <v>127</v>
      </c>
      <c r="D989" s="350">
        <v>300</v>
      </c>
      <c r="E989" s="347" t="s">
        <v>164</v>
      </c>
      <c r="F989" s="439">
        <v>42509</v>
      </c>
      <c r="G989" s="347" t="s">
        <v>3825</v>
      </c>
      <c r="H989" s="352" t="s">
        <v>5639</v>
      </c>
      <c r="I989" s="353" t="s">
        <v>5640</v>
      </c>
      <c r="J989" s="354" t="s">
        <v>3011</v>
      </c>
      <c r="K989" s="355">
        <v>-4</v>
      </c>
      <c r="L989" s="354"/>
      <c r="M989" s="355"/>
      <c r="N989" s="440" t="s">
        <v>504</v>
      </c>
      <c r="O989" s="441">
        <v>2.33</v>
      </c>
      <c r="P989" s="352" t="s">
        <v>1937</v>
      </c>
      <c r="Q989" s="354"/>
      <c r="R989" s="347">
        <v>0</v>
      </c>
      <c r="S989" s="184" t="s">
        <v>5676</v>
      </c>
      <c r="T989" s="138">
        <f t="shared" si="116"/>
        <v>5</v>
      </c>
      <c r="U989" s="139"/>
      <c r="V989" s="715">
        <f t="shared" si="114"/>
        <v>5</v>
      </c>
      <c r="W989" s="138"/>
      <c r="X989" s="138"/>
      <c r="Y989" s="141"/>
      <c r="Z989" s="226"/>
      <c r="AA989" s="179"/>
      <c r="AB989" s="179"/>
      <c r="AC989" s="179"/>
      <c r="AD989" s="179"/>
      <c r="AE989" s="179"/>
      <c r="AF989" s="179"/>
      <c r="AG989" s="179"/>
      <c r="AH989" s="179"/>
      <c r="AI989" s="179"/>
      <c r="AJ989" s="179"/>
      <c r="AK989" s="179"/>
      <c r="AL989" s="179"/>
      <c r="AM989" s="179"/>
      <c r="AN989" s="179"/>
      <c r="AO989" s="179"/>
      <c r="AP989" s="179"/>
      <c r="AQ989" s="467"/>
    </row>
    <row r="990" spans="1:43" s="347" customFormat="1" x14ac:dyDescent="0.3">
      <c r="A990" s="438">
        <v>41778</v>
      </c>
      <c r="B990" s="932" t="s">
        <v>5641</v>
      </c>
      <c r="C990" s="933" t="s">
        <v>127</v>
      </c>
      <c r="D990" s="350">
        <v>300</v>
      </c>
      <c r="E990" s="347" t="s">
        <v>37</v>
      </c>
      <c r="F990" s="439">
        <v>43607</v>
      </c>
      <c r="G990" s="347" t="s">
        <v>3825</v>
      </c>
      <c r="H990" s="352" t="s">
        <v>5642</v>
      </c>
      <c r="I990" s="353" t="s">
        <v>617</v>
      </c>
      <c r="J990" s="354" t="s">
        <v>5643</v>
      </c>
      <c r="K990" s="355">
        <v>-10</v>
      </c>
      <c r="L990" s="354"/>
      <c r="M990" s="355"/>
      <c r="N990" s="440" t="s">
        <v>423</v>
      </c>
      <c r="O990" s="441">
        <v>3.33</v>
      </c>
      <c r="P990" s="352" t="s">
        <v>5644</v>
      </c>
      <c r="Q990" s="354"/>
      <c r="R990" s="347">
        <v>-5.5</v>
      </c>
      <c r="S990" s="184" t="s">
        <v>5675</v>
      </c>
      <c r="T990" s="138">
        <f t="shared" si="116"/>
        <v>5</v>
      </c>
      <c r="U990" s="139"/>
      <c r="V990" s="715">
        <f t="shared" si="114"/>
        <v>5</v>
      </c>
      <c r="W990" s="138"/>
      <c r="X990" s="138"/>
      <c r="Y990" s="141"/>
      <c r="Z990" s="226"/>
      <c r="AA990" s="179"/>
      <c r="AB990" s="179"/>
      <c r="AC990" s="179"/>
      <c r="AD990" s="179"/>
      <c r="AE990" s="179"/>
      <c r="AF990" s="179"/>
      <c r="AG990" s="179"/>
      <c r="AH990" s="179"/>
      <c r="AI990" s="179"/>
      <c r="AJ990" s="179"/>
      <c r="AK990" s="179"/>
      <c r="AL990" s="179"/>
      <c r="AM990" s="179"/>
      <c r="AN990" s="179"/>
      <c r="AO990" s="179"/>
      <c r="AP990" s="179"/>
      <c r="AQ990" s="467"/>
    </row>
    <row r="991" spans="1:43" s="347" customFormat="1" x14ac:dyDescent="0.3">
      <c r="A991" s="438">
        <v>41778</v>
      </c>
      <c r="B991" s="932" t="s">
        <v>5645</v>
      </c>
      <c r="C991" s="933" t="s">
        <v>771</v>
      </c>
      <c r="D991" s="350">
        <v>600</v>
      </c>
      <c r="E991" s="347" t="s">
        <v>12</v>
      </c>
      <c r="F991" s="439">
        <v>42877</v>
      </c>
      <c r="G991" s="347" t="s">
        <v>5646</v>
      </c>
      <c r="H991" s="352" t="s">
        <v>2299</v>
      </c>
      <c r="I991" s="353" t="s">
        <v>2299</v>
      </c>
      <c r="J991" s="354" t="s">
        <v>3847</v>
      </c>
      <c r="K991" s="355">
        <v>0</v>
      </c>
      <c r="L991" s="354"/>
      <c r="M991" s="355"/>
      <c r="N991" s="440" t="s">
        <v>423</v>
      </c>
      <c r="O991" s="441">
        <v>1.67</v>
      </c>
      <c r="P991" s="352" t="s">
        <v>1903</v>
      </c>
      <c r="Q991" s="354"/>
      <c r="R991" s="347">
        <v>12</v>
      </c>
      <c r="S991" s="184" t="s">
        <v>5673</v>
      </c>
      <c r="T991" s="138">
        <f t="shared" si="116"/>
        <v>5</v>
      </c>
      <c r="U991" s="139"/>
      <c r="V991" s="715">
        <f t="shared" si="114"/>
        <v>5</v>
      </c>
      <c r="W991" s="138"/>
      <c r="X991" s="138"/>
      <c r="Y991" s="141"/>
      <c r="Z991" s="226"/>
      <c r="AA991" s="179"/>
      <c r="AB991" s="179"/>
      <c r="AC991" s="179"/>
      <c r="AD991" s="179"/>
      <c r="AE991" s="179"/>
      <c r="AF991" s="179"/>
      <c r="AG991" s="179"/>
      <c r="AH991" s="179"/>
      <c r="AI991" s="179"/>
      <c r="AJ991" s="179"/>
      <c r="AK991" s="179"/>
      <c r="AL991" s="179"/>
      <c r="AM991" s="179"/>
      <c r="AN991" s="179"/>
      <c r="AO991" s="179"/>
      <c r="AP991" s="179"/>
      <c r="AQ991" s="467"/>
    </row>
    <row r="992" spans="1:43" s="347" customFormat="1" x14ac:dyDescent="0.3">
      <c r="A992" s="438">
        <v>41778</v>
      </c>
      <c r="B992" s="932" t="s">
        <v>5647</v>
      </c>
      <c r="C992" s="933" t="s">
        <v>771</v>
      </c>
      <c r="D992" s="350">
        <v>850</v>
      </c>
      <c r="E992" s="347" t="s">
        <v>12</v>
      </c>
      <c r="F992" s="439">
        <v>42877</v>
      </c>
      <c r="G992" s="347" t="s">
        <v>5646</v>
      </c>
      <c r="H992" s="352" t="s">
        <v>356</v>
      </c>
      <c r="I992" s="353" t="s">
        <v>5648</v>
      </c>
      <c r="J992" s="354" t="s">
        <v>3241</v>
      </c>
      <c r="K992" s="355">
        <v>0</v>
      </c>
      <c r="L992" s="354"/>
      <c r="M992" s="355"/>
      <c r="N992" s="440" t="s">
        <v>868</v>
      </c>
      <c r="O992" s="441">
        <v>1.65</v>
      </c>
      <c r="P992" s="352" t="s">
        <v>1903</v>
      </c>
      <c r="Q992" s="354"/>
      <c r="R992" s="347">
        <v>12</v>
      </c>
      <c r="S992" s="184" t="s">
        <v>5674</v>
      </c>
      <c r="T992" s="138">
        <f t="shared" si="116"/>
        <v>5</v>
      </c>
      <c r="U992" s="139"/>
      <c r="V992" s="715">
        <f t="shared" si="114"/>
        <v>5</v>
      </c>
      <c r="W992" s="138"/>
      <c r="X992" s="138"/>
      <c r="Y992" s="141"/>
      <c r="Z992" s="226"/>
      <c r="AA992" s="179"/>
      <c r="AB992" s="179"/>
      <c r="AC992" s="179"/>
      <c r="AD992" s="179"/>
      <c r="AE992" s="179"/>
      <c r="AF992" s="179"/>
      <c r="AG992" s="179"/>
      <c r="AH992" s="179"/>
      <c r="AI992" s="179"/>
      <c r="AJ992" s="179"/>
      <c r="AK992" s="179"/>
      <c r="AL992" s="179"/>
      <c r="AM992" s="179"/>
      <c r="AN992" s="179"/>
      <c r="AO992" s="179"/>
      <c r="AP992" s="179"/>
      <c r="AQ992" s="467"/>
    </row>
    <row r="993" spans="1:43" s="347" customFormat="1" x14ac:dyDescent="0.3">
      <c r="A993" s="438">
        <v>41778</v>
      </c>
      <c r="B993" s="932" t="s">
        <v>5645</v>
      </c>
      <c r="C993" s="933" t="s">
        <v>771</v>
      </c>
      <c r="D993" s="350">
        <v>250</v>
      </c>
      <c r="E993" s="347" t="s">
        <v>37</v>
      </c>
      <c r="F993" s="439">
        <v>43607</v>
      </c>
      <c r="G993" s="347" t="s">
        <v>5649</v>
      </c>
      <c r="H993" s="352" t="s">
        <v>2299</v>
      </c>
      <c r="I993" s="353" t="s">
        <v>2299</v>
      </c>
      <c r="J993" s="354" t="s">
        <v>925</v>
      </c>
      <c r="K993" s="355">
        <v>0</v>
      </c>
      <c r="L993" s="354"/>
      <c r="M993" s="355"/>
      <c r="N993" s="440" t="s">
        <v>391</v>
      </c>
      <c r="O993" s="441">
        <v>2</v>
      </c>
      <c r="P993" s="352" t="s">
        <v>2107</v>
      </c>
      <c r="Q993" s="354"/>
      <c r="R993" s="347">
        <v>15</v>
      </c>
      <c r="S993" s="184" t="s">
        <v>5672</v>
      </c>
      <c r="T993" s="138">
        <f t="shared" si="116"/>
        <v>5</v>
      </c>
      <c r="U993" s="139"/>
      <c r="V993" s="715">
        <f t="shared" ref="V993:V1056" si="117">T993</f>
        <v>5</v>
      </c>
      <c r="W993" s="138"/>
      <c r="X993" s="138"/>
      <c r="Y993" s="141"/>
      <c r="Z993" s="226"/>
      <c r="AA993" s="179"/>
      <c r="AB993" s="179"/>
      <c r="AC993" s="179"/>
      <c r="AD993" s="179"/>
      <c r="AE993" s="179"/>
      <c r="AF993" s="179"/>
      <c r="AG993" s="179"/>
      <c r="AH993" s="179"/>
      <c r="AI993" s="179"/>
      <c r="AJ993" s="179"/>
      <c r="AK993" s="179"/>
      <c r="AL993" s="179"/>
      <c r="AM993" s="179"/>
      <c r="AN993" s="179"/>
      <c r="AO993" s="179"/>
      <c r="AP993" s="179"/>
      <c r="AQ993" s="467"/>
    </row>
    <row r="994" spans="1:43" s="347" customFormat="1" x14ac:dyDescent="0.3">
      <c r="A994" s="438">
        <v>41778</v>
      </c>
      <c r="B994" s="932" t="s">
        <v>5650</v>
      </c>
      <c r="C994" s="933" t="s">
        <v>771</v>
      </c>
      <c r="D994" s="350">
        <v>1400</v>
      </c>
      <c r="E994" s="347" t="s">
        <v>37</v>
      </c>
      <c r="F994" s="439">
        <v>43607</v>
      </c>
      <c r="G994" s="347" t="s">
        <v>5649</v>
      </c>
      <c r="H994" s="352" t="s">
        <v>570</v>
      </c>
      <c r="I994" s="353" t="s">
        <v>5651</v>
      </c>
      <c r="J994" s="354" t="s">
        <v>131</v>
      </c>
      <c r="K994" s="355">
        <v>0</v>
      </c>
      <c r="L994" s="354"/>
      <c r="M994" s="355"/>
      <c r="N994" s="440" t="s">
        <v>551</v>
      </c>
      <c r="O994" s="441">
        <v>1.79</v>
      </c>
      <c r="P994" s="352" t="s">
        <v>2107</v>
      </c>
      <c r="Q994" s="354"/>
      <c r="R994" s="347">
        <v>15</v>
      </c>
      <c r="S994" s="184" t="s">
        <v>5671</v>
      </c>
      <c r="T994" s="138">
        <f t="shared" si="116"/>
        <v>5</v>
      </c>
      <c r="U994" s="139"/>
      <c r="V994" s="715">
        <f t="shared" si="117"/>
        <v>5</v>
      </c>
      <c r="W994" s="138"/>
      <c r="X994" s="138"/>
      <c r="Y994" s="141"/>
      <c r="Z994" s="226"/>
      <c r="AA994" s="179"/>
      <c r="AB994" s="179"/>
      <c r="AC994" s="179"/>
      <c r="AD994" s="179"/>
      <c r="AE994" s="179"/>
      <c r="AF994" s="179"/>
      <c r="AG994" s="179"/>
      <c r="AH994" s="179"/>
      <c r="AI994" s="179"/>
      <c r="AJ994" s="179"/>
      <c r="AK994" s="179"/>
      <c r="AL994" s="179"/>
      <c r="AM994" s="179"/>
      <c r="AN994" s="179"/>
      <c r="AO994" s="179"/>
      <c r="AP994" s="179"/>
      <c r="AQ994" s="467"/>
    </row>
    <row r="995" spans="1:43" s="347" customFormat="1" x14ac:dyDescent="0.3">
      <c r="A995" s="438">
        <v>41778</v>
      </c>
      <c r="B995" s="932" t="s">
        <v>5652</v>
      </c>
      <c r="C995" s="933" t="s">
        <v>771</v>
      </c>
      <c r="D995" s="350">
        <v>1400</v>
      </c>
      <c r="E995" s="347" t="s">
        <v>66</v>
      </c>
      <c r="F995" s="439">
        <v>45434</v>
      </c>
      <c r="G995" s="347" t="s">
        <v>5646</v>
      </c>
      <c r="H995" s="352" t="s">
        <v>145</v>
      </c>
      <c r="I995" s="353" t="s">
        <v>5653</v>
      </c>
      <c r="J995" s="354" t="s">
        <v>146</v>
      </c>
      <c r="K995" s="355">
        <v>0</v>
      </c>
      <c r="L995" s="354"/>
      <c r="M995" s="355"/>
      <c r="N995" s="440" t="s">
        <v>463</v>
      </c>
      <c r="O995" s="441">
        <v>2.14</v>
      </c>
      <c r="P995" s="352" t="s">
        <v>5654</v>
      </c>
      <c r="Q995" s="354"/>
      <c r="R995" s="347">
        <v>12.5</v>
      </c>
      <c r="S995" s="184" t="s">
        <v>5670</v>
      </c>
      <c r="T995" s="138">
        <f t="shared" si="116"/>
        <v>5</v>
      </c>
      <c r="U995" s="139"/>
      <c r="V995" s="715">
        <f t="shared" si="117"/>
        <v>5</v>
      </c>
      <c r="W995" s="138"/>
      <c r="X995" s="138"/>
      <c r="Y995" s="141"/>
      <c r="Z995" s="226"/>
      <c r="AA995" s="179"/>
      <c r="AB995" s="179"/>
      <c r="AC995" s="179"/>
      <c r="AD995" s="179"/>
      <c r="AE995" s="179"/>
      <c r="AF995" s="179"/>
      <c r="AG995" s="179"/>
      <c r="AH995" s="179"/>
      <c r="AI995" s="179"/>
      <c r="AJ995" s="179"/>
      <c r="AK995" s="179"/>
      <c r="AL995" s="179"/>
      <c r="AM995" s="179"/>
      <c r="AN995" s="179"/>
      <c r="AO995" s="179"/>
      <c r="AP995" s="179"/>
      <c r="AQ995" s="467"/>
    </row>
    <row r="996" spans="1:43" s="347" customFormat="1" x14ac:dyDescent="0.3">
      <c r="A996" s="438">
        <v>41778</v>
      </c>
      <c r="B996" s="932" t="s">
        <v>5655</v>
      </c>
      <c r="C996" s="933" t="s">
        <v>36</v>
      </c>
      <c r="D996" s="350">
        <v>500</v>
      </c>
      <c r="E996" s="347" t="s">
        <v>37</v>
      </c>
      <c r="F996" s="439">
        <v>43600</v>
      </c>
      <c r="G996" s="347" t="s">
        <v>5656</v>
      </c>
      <c r="H996" s="352" t="s">
        <v>5657</v>
      </c>
      <c r="I996" s="353" t="s">
        <v>631</v>
      </c>
      <c r="J996" s="354" t="s">
        <v>216</v>
      </c>
      <c r="K996" s="355">
        <v>-25</v>
      </c>
      <c r="L996" s="354"/>
      <c r="M996" s="355"/>
      <c r="N996" s="440" t="s">
        <v>98</v>
      </c>
      <c r="O996" s="441">
        <v>6.2</v>
      </c>
      <c r="P996" s="352" t="s">
        <v>3631</v>
      </c>
      <c r="Q996" s="354" t="s">
        <v>1937</v>
      </c>
      <c r="R996" s="347">
        <v>0</v>
      </c>
      <c r="S996" s="184" t="s">
        <v>5669</v>
      </c>
      <c r="T996" s="138">
        <f t="shared" si="116"/>
        <v>5</v>
      </c>
      <c r="U996" s="139"/>
      <c r="V996" s="715">
        <f t="shared" si="117"/>
        <v>5</v>
      </c>
      <c r="W996" s="138"/>
      <c r="X996" s="138"/>
      <c r="Y996" s="141"/>
      <c r="Z996" s="226"/>
      <c r="AA996" s="179"/>
      <c r="AB996" s="179"/>
      <c r="AC996" s="179"/>
      <c r="AD996" s="179"/>
      <c r="AE996" s="179"/>
      <c r="AF996" s="179"/>
      <c r="AG996" s="179"/>
      <c r="AH996" s="179"/>
      <c r="AI996" s="179"/>
      <c r="AJ996" s="179"/>
      <c r="AK996" s="179"/>
      <c r="AL996" s="179"/>
      <c r="AM996" s="179"/>
      <c r="AN996" s="179"/>
      <c r="AO996" s="179"/>
      <c r="AP996" s="179"/>
      <c r="AQ996" s="467"/>
    </row>
    <row r="997" spans="1:43" s="347" customFormat="1" x14ac:dyDescent="0.3">
      <c r="A997" s="438">
        <v>41778</v>
      </c>
      <c r="B997" s="932" t="s">
        <v>5658</v>
      </c>
      <c r="C997" s="933" t="s">
        <v>36</v>
      </c>
      <c r="D997" s="350">
        <v>600</v>
      </c>
      <c r="E997" s="347" t="s">
        <v>66</v>
      </c>
      <c r="F997" s="439">
        <v>45427</v>
      </c>
      <c r="G997" s="347" t="s">
        <v>5656</v>
      </c>
      <c r="H997" s="352" t="s">
        <v>5659</v>
      </c>
      <c r="I997" s="353" t="s">
        <v>578</v>
      </c>
      <c r="J997" s="354" t="s">
        <v>981</v>
      </c>
      <c r="K997" s="355">
        <v>-25</v>
      </c>
      <c r="L997" s="354"/>
      <c r="M997" s="355"/>
      <c r="N997" s="440" t="s">
        <v>1942</v>
      </c>
      <c r="O997" s="441">
        <v>6</v>
      </c>
      <c r="P997" s="352" t="s">
        <v>3631</v>
      </c>
      <c r="Q997" s="354" t="s">
        <v>1937</v>
      </c>
      <c r="R997" s="347">
        <v>0</v>
      </c>
      <c r="S997" s="184" t="s">
        <v>5668</v>
      </c>
      <c r="T997" s="138">
        <f t="shared" si="116"/>
        <v>5</v>
      </c>
      <c r="U997" s="139"/>
      <c r="V997" s="715">
        <f t="shared" si="117"/>
        <v>5</v>
      </c>
      <c r="W997" s="138"/>
      <c r="X997" s="138"/>
      <c r="Y997" s="141"/>
      <c r="Z997" s="226"/>
      <c r="AA997" s="179"/>
      <c r="AB997" s="179"/>
      <c r="AC997" s="179"/>
      <c r="AD997" s="179"/>
      <c r="AE997" s="179"/>
      <c r="AF997" s="179"/>
      <c r="AG997" s="179"/>
      <c r="AH997" s="179"/>
      <c r="AI997" s="179"/>
      <c r="AJ997" s="179"/>
      <c r="AK997" s="179"/>
      <c r="AL997" s="179"/>
      <c r="AM997" s="179"/>
      <c r="AN997" s="179"/>
      <c r="AO997" s="179"/>
      <c r="AP997" s="179"/>
      <c r="AQ997" s="467"/>
    </row>
    <row r="998" spans="1:43" s="347" customFormat="1" x14ac:dyDescent="0.3">
      <c r="A998" s="438">
        <v>41778</v>
      </c>
      <c r="B998" s="932" t="s">
        <v>5660</v>
      </c>
      <c r="C998" s="933" t="s">
        <v>36</v>
      </c>
      <c r="D998" s="350">
        <v>550</v>
      </c>
      <c r="E998" s="347" t="s">
        <v>117</v>
      </c>
      <c r="F998" s="439">
        <v>52732</v>
      </c>
      <c r="G998" s="347" t="s">
        <v>5656</v>
      </c>
      <c r="H998" s="352" t="s">
        <v>204</v>
      </c>
      <c r="I998" s="353" t="s">
        <v>329</v>
      </c>
      <c r="J998" s="354" t="s">
        <v>5661</v>
      </c>
      <c r="K998" s="355">
        <v>-25</v>
      </c>
      <c r="L998" s="354"/>
      <c r="M998" s="355"/>
      <c r="N998" s="440" t="s">
        <v>818</v>
      </c>
      <c r="O998" s="441">
        <v>5.27</v>
      </c>
      <c r="P998" s="352" t="s">
        <v>3631</v>
      </c>
      <c r="Q998" s="354" t="s">
        <v>1937</v>
      </c>
      <c r="R998" s="347">
        <v>0</v>
      </c>
      <c r="S998" s="184" t="s">
        <v>5667</v>
      </c>
      <c r="T998" s="138">
        <f t="shared" si="116"/>
        <v>5</v>
      </c>
      <c r="U998" s="139"/>
      <c r="V998" s="715">
        <f t="shared" si="117"/>
        <v>5</v>
      </c>
      <c r="W998" s="138"/>
      <c r="X998" s="138"/>
      <c r="Y998" s="141"/>
      <c r="Z998" s="226"/>
      <c r="AA998" s="179"/>
      <c r="AB998" s="179"/>
      <c r="AC998" s="179"/>
      <c r="AD998" s="179"/>
      <c r="AE998" s="179"/>
      <c r="AF998" s="179"/>
      <c r="AG998" s="179"/>
      <c r="AH998" s="179"/>
      <c r="AI998" s="179"/>
      <c r="AJ998" s="179"/>
      <c r="AK998" s="179"/>
      <c r="AL998" s="179"/>
      <c r="AM998" s="179"/>
      <c r="AN998" s="179"/>
      <c r="AO998" s="179"/>
      <c r="AP998" s="179"/>
      <c r="AQ998" s="467"/>
    </row>
    <row r="999" spans="1:43" s="347" customFormat="1" x14ac:dyDescent="0.3">
      <c r="A999" s="438">
        <v>41778</v>
      </c>
      <c r="B999" s="932" t="s">
        <v>5662</v>
      </c>
      <c r="C999" s="933" t="s">
        <v>218</v>
      </c>
      <c r="D999" s="350">
        <v>300</v>
      </c>
      <c r="E999" s="347" t="s">
        <v>224</v>
      </c>
      <c r="F999" s="439">
        <v>44362</v>
      </c>
      <c r="G999" s="347" t="s">
        <v>5663</v>
      </c>
      <c r="H999" s="352" t="s">
        <v>466</v>
      </c>
      <c r="I999" s="353" t="s">
        <v>676</v>
      </c>
      <c r="J999" s="354" t="s">
        <v>661</v>
      </c>
      <c r="K999" s="355">
        <v>-20</v>
      </c>
      <c r="L999" s="354"/>
      <c r="M999" s="355"/>
      <c r="N999" s="440" t="s">
        <v>3636</v>
      </c>
      <c r="O999" s="441">
        <v>4</v>
      </c>
      <c r="P999" s="352" t="s">
        <v>4255</v>
      </c>
      <c r="Q999" s="354"/>
      <c r="R999" s="347">
        <v>-27</v>
      </c>
      <c r="S999" s="184" t="s">
        <v>5666</v>
      </c>
      <c r="T999" s="138">
        <f t="shared" si="116"/>
        <v>5</v>
      </c>
      <c r="U999" s="139"/>
      <c r="V999" s="715">
        <f t="shared" si="117"/>
        <v>5</v>
      </c>
      <c r="W999" s="138"/>
      <c r="X999" s="138"/>
      <c r="Y999" s="141"/>
      <c r="Z999" s="226"/>
      <c r="AA999" s="179"/>
      <c r="AB999" s="179"/>
      <c r="AC999" s="179"/>
      <c r="AD999" s="179"/>
      <c r="AE999" s="179"/>
      <c r="AF999" s="179"/>
      <c r="AG999" s="179"/>
      <c r="AH999" s="179"/>
      <c r="AI999" s="179"/>
      <c r="AJ999" s="179"/>
      <c r="AK999" s="179"/>
      <c r="AL999" s="179"/>
      <c r="AM999" s="179"/>
      <c r="AN999" s="179"/>
      <c r="AO999" s="179"/>
      <c r="AP999" s="179"/>
      <c r="AQ999" s="467"/>
    </row>
    <row r="1000" spans="1:43" s="347" customFormat="1" x14ac:dyDescent="0.3">
      <c r="A1000" s="438">
        <v>41778</v>
      </c>
      <c r="B1000" s="932" t="s">
        <v>5664</v>
      </c>
      <c r="C1000" s="933" t="s">
        <v>896</v>
      </c>
      <c r="D1000" s="350">
        <v>500</v>
      </c>
      <c r="E1000" s="347" t="s">
        <v>66</v>
      </c>
      <c r="F1000" s="439">
        <v>45444</v>
      </c>
      <c r="G1000" s="347" t="s">
        <v>557</v>
      </c>
      <c r="H1000" s="352" t="s">
        <v>95</v>
      </c>
      <c r="I1000" s="353" t="s">
        <v>544</v>
      </c>
      <c r="J1000" s="354" t="s">
        <v>245</v>
      </c>
      <c r="K1000" s="355">
        <v>15</v>
      </c>
      <c r="L1000" s="354"/>
      <c r="M1000" s="355"/>
      <c r="N1000" s="440" t="s">
        <v>416</v>
      </c>
      <c r="O1000" s="441">
        <v>1.8</v>
      </c>
      <c r="P1000" s="352" t="s">
        <v>93</v>
      </c>
      <c r="Q1000" s="354"/>
      <c r="S1000" s="184" t="s">
        <v>5665</v>
      </c>
      <c r="T1000" s="138">
        <f t="shared" si="116"/>
        <v>5</v>
      </c>
      <c r="U1000" s="139"/>
      <c r="V1000" s="715">
        <f t="shared" si="117"/>
        <v>5</v>
      </c>
      <c r="W1000" s="138"/>
      <c r="X1000" s="138"/>
      <c r="Y1000" s="141"/>
      <c r="Z1000" s="226"/>
      <c r="AA1000" s="179"/>
      <c r="AB1000" s="179"/>
      <c r="AC1000" s="179"/>
      <c r="AD1000" s="179"/>
      <c r="AE1000" s="179"/>
      <c r="AF1000" s="179"/>
      <c r="AG1000" s="179"/>
      <c r="AH1000" s="179"/>
      <c r="AI1000" s="179"/>
      <c r="AJ1000" s="179"/>
      <c r="AK1000" s="179"/>
      <c r="AL1000" s="179"/>
      <c r="AM1000" s="179"/>
      <c r="AN1000" s="179"/>
      <c r="AO1000" s="179"/>
      <c r="AP1000" s="179"/>
      <c r="AQ1000" s="467"/>
    </row>
    <row r="1001" spans="1:43" s="347" customFormat="1" x14ac:dyDescent="0.3">
      <c r="A1001" s="438">
        <v>41774</v>
      </c>
      <c r="B1001" s="932" t="s">
        <v>5570</v>
      </c>
      <c r="C1001" s="933" t="s">
        <v>36</v>
      </c>
      <c r="D1001" s="350">
        <v>750</v>
      </c>
      <c r="E1001" s="347" t="s">
        <v>66</v>
      </c>
      <c r="F1001" s="439">
        <v>45434</v>
      </c>
      <c r="G1001" s="347" t="s">
        <v>5571</v>
      </c>
      <c r="H1001" s="352" t="s">
        <v>4943</v>
      </c>
      <c r="I1001" s="353" t="s">
        <v>5572</v>
      </c>
      <c r="J1001" s="354" t="s">
        <v>5573</v>
      </c>
      <c r="K1001" s="355">
        <v>-20</v>
      </c>
      <c r="L1001" s="354"/>
      <c r="M1001" s="355"/>
      <c r="N1001" s="440" t="s">
        <v>92</v>
      </c>
      <c r="O1001" s="441">
        <v>4.67</v>
      </c>
      <c r="P1001" s="352" t="s">
        <v>4092</v>
      </c>
      <c r="Q1001" s="354"/>
      <c r="R1001" s="347">
        <v>-8</v>
      </c>
      <c r="S1001" s="184" t="s">
        <v>5597</v>
      </c>
      <c r="T1001" s="138">
        <f t="shared" ref="T1001:T1044" si="118">MONTH(A1001)</f>
        <v>5</v>
      </c>
      <c r="U1001" s="139"/>
      <c r="V1001" s="715">
        <f t="shared" si="117"/>
        <v>5</v>
      </c>
      <c r="W1001" s="138"/>
      <c r="X1001" s="138"/>
      <c r="Y1001" s="141"/>
      <c r="Z1001" s="226"/>
      <c r="AA1001" s="179"/>
      <c r="AB1001" s="179"/>
      <c r="AC1001" s="179"/>
      <c r="AD1001" s="179"/>
      <c r="AE1001" s="179"/>
      <c r="AF1001" s="179"/>
      <c r="AG1001" s="179"/>
      <c r="AH1001" s="179"/>
      <c r="AI1001" s="179"/>
      <c r="AJ1001" s="179"/>
      <c r="AK1001" s="179"/>
      <c r="AL1001" s="179"/>
      <c r="AM1001" s="179"/>
      <c r="AN1001" s="179"/>
      <c r="AO1001" s="179"/>
      <c r="AP1001" s="179"/>
      <c r="AQ1001" s="467"/>
    </row>
    <row r="1002" spans="1:43" s="347" customFormat="1" x14ac:dyDescent="0.3">
      <c r="A1002" s="438">
        <v>41774</v>
      </c>
      <c r="B1002" s="932" t="s">
        <v>5574</v>
      </c>
      <c r="C1002" s="933" t="s">
        <v>896</v>
      </c>
      <c r="D1002" s="350">
        <v>300</v>
      </c>
      <c r="E1002" s="347" t="s">
        <v>12</v>
      </c>
      <c r="F1002" s="439">
        <v>42870</v>
      </c>
      <c r="G1002" s="347" t="s">
        <v>4450</v>
      </c>
      <c r="H1002" s="352" t="s">
        <v>151</v>
      </c>
      <c r="I1002" s="353" t="s">
        <v>3832</v>
      </c>
      <c r="J1002" s="354" t="s">
        <v>131</v>
      </c>
      <c r="K1002" s="355">
        <v>-30</v>
      </c>
      <c r="L1002" s="354"/>
      <c r="M1002" s="355"/>
      <c r="N1002" s="440" t="s">
        <v>98</v>
      </c>
      <c r="O1002" s="441">
        <v>10.3</v>
      </c>
      <c r="P1002" s="352" t="s">
        <v>5575</v>
      </c>
      <c r="Q1002" s="354"/>
      <c r="R1002" s="347">
        <v>-18</v>
      </c>
      <c r="S1002" s="184" t="s">
        <v>5596</v>
      </c>
      <c r="T1002" s="138">
        <f t="shared" si="118"/>
        <v>5</v>
      </c>
      <c r="U1002" s="139"/>
      <c r="V1002" s="715">
        <f t="shared" si="117"/>
        <v>5</v>
      </c>
      <c r="W1002" s="138"/>
      <c r="X1002" s="138"/>
      <c r="Y1002" s="141"/>
      <c r="Z1002" s="226"/>
      <c r="AA1002" s="179"/>
      <c r="AB1002" s="179"/>
      <c r="AC1002" s="179"/>
      <c r="AD1002" s="179"/>
      <c r="AE1002" s="179"/>
      <c r="AF1002" s="179"/>
      <c r="AG1002" s="179"/>
      <c r="AH1002" s="179"/>
      <c r="AI1002" s="179"/>
      <c r="AJ1002" s="179"/>
      <c r="AK1002" s="179"/>
      <c r="AL1002" s="179"/>
      <c r="AM1002" s="179"/>
      <c r="AN1002" s="179"/>
      <c r="AO1002" s="179"/>
      <c r="AP1002" s="179"/>
      <c r="AQ1002" s="467"/>
    </row>
    <row r="1003" spans="1:43" s="347" customFormat="1" x14ac:dyDescent="0.3">
      <c r="A1003" s="438">
        <v>41774</v>
      </c>
      <c r="B1003" s="932" t="s">
        <v>5576</v>
      </c>
      <c r="C1003" s="933" t="s">
        <v>87</v>
      </c>
      <c r="D1003" s="350">
        <v>400</v>
      </c>
      <c r="E1003" s="347" t="s">
        <v>66</v>
      </c>
      <c r="F1003" s="439">
        <v>45427</v>
      </c>
      <c r="G1003" s="347" t="s">
        <v>4450</v>
      </c>
      <c r="H1003" s="352" t="s">
        <v>95</v>
      </c>
      <c r="I1003" s="353" t="s">
        <v>467</v>
      </c>
      <c r="J1003" s="354" t="s">
        <v>5577</v>
      </c>
      <c r="K1003" s="355">
        <v>-20</v>
      </c>
      <c r="L1003" s="354"/>
      <c r="M1003" s="355"/>
      <c r="N1003" s="440" t="s">
        <v>49</v>
      </c>
      <c r="O1003" s="441">
        <v>6.5</v>
      </c>
      <c r="P1003" s="352" t="s">
        <v>4092</v>
      </c>
      <c r="Q1003" s="354"/>
      <c r="R1003" s="347">
        <v>-8</v>
      </c>
      <c r="S1003" s="184" t="s">
        <v>5595</v>
      </c>
      <c r="T1003" s="138">
        <f t="shared" si="118"/>
        <v>5</v>
      </c>
      <c r="U1003" s="139"/>
      <c r="V1003" s="715">
        <f t="shared" si="117"/>
        <v>5</v>
      </c>
      <c r="W1003" s="138"/>
      <c r="X1003" s="138"/>
      <c r="Y1003" s="141"/>
      <c r="Z1003" s="226"/>
      <c r="AA1003" s="179"/>
      <c r="AB1003" s="179"/>
      <c r="AC1003" s="179"/>
      <c r="AD1003" s="179"/>
      <c r="AE1003" s="179"/>
      <c r="AF1003" s="179"/>
      <c r="AG1003" s="179"/>
      <c r="AH1003" s="179"/>
      <c r="AI1003" s="179"/>
      <c r="AJ1003" s="179"/>
      <c r="AK1003" s="179"/>
      <c r="AL1003" s="179"/>
      <c r="AM1003" s="179"/>
      <c r="AN1003" s="179"/>
      <c r="AO1003" s="179"/>
      <c r="AP1003" s="179"/>
      <c r="AQ1003" s="467"/>
    </row>
    <row r="1004" spans="1:43" s="347" customFormat="1" x14ac:dyDescent="0.3">
      <c r="A1004" s="438">
        <v>41774</v>
      </c>
      <c r="B1004" s="932" t="s">
        <v>5578</v>
      </c>
      <c r="C1004" s="933" t="s">
        <v>87</v>
      </c>
      <c r="D1004" s="350">
        <v>300</v>
      </c>
      <c r="E1004" s="347" t="s">
        <v>117</v>
      </c>
      <c r="F1004" s="439">
        <v>52732</v>
      </c>
      <c r="G1004" s="347" t="s">
        <v>4450</v>
      </c>
      <c r="H1004" s="352" t="s">
        <v>244</v>
      </c>
      <c r="I1004" s="353" t="s">
        <v>4169</v>
      </c>
      <c r="J1004" s="354" t="s">
        <v>665</v>
      </c>
      <c r="K1004" s="355">
        <v>-20</v>
      </c>
      <c r="L1004" s="354"/>
      <c r="M1004" s="355"/>
      <c r="N1004" s="440" t="s">
        <v>71</v>
      </c>
      <c r="O1004" s="441">
        <v>6.66</v>
      </c>
      <c r="P1004" s="352" t="s">
        <v>5579</v>
      </c>
      <c r="Q1004" s="354"/>
      <c r="R1004" s="347">
        <v>-8</v>
      </c>
      <c r="S1004" s="184" t="s">
        <v>5594</v>
      </c>
      <c r="T1004" s="138">
        <f t="shared" si="118"/>
        <v>5</v>
      </c>
      <c r="U1004" s="139"/>
      <c r="V1004" s="715">
        <f t="shared" si="117"/>
        <v>5</v>
      </c>
      <c r="W1004" s="138"/>
      <c r="X1004" s="138"/>
      <c r="Y1004" s="141"/>
      <c r="Z1004" s="226"/>
      <c r="AA1004" s="179"/>
      <c r="AB1004" s="179"/>
      <c r="AC1004" s="179"/>
      <c r="AD1004" s="179"/>
      <c r="AE1004" s="179"/>
      <c r="AF1004" s="179"/>
      <c r="AG1004" s="179"/>
      <c r="AH1004" s="179"/>
      <c r="AI1004" s="179"/>
      <c r="AJ1004" s="179"/>
      <c r="AK1004" s="179"/>
      <c r="AL1004" s="179"/>
      <c r="AM1004" s="179"/>
      <c r="AN1004" s="179"/>
      <c r="AO1004" s="179"/>
      <c r="AP1004" s="179"/>
      <c r="AQ1004" s="467"/>
    </row>
    <row r="1005" spans="1:43" s="347" customFormat="1" x14ac:dyDescent="0.3">
      <c r="A1005" s="438">
        <v>41774</v>
      </c>
      <c r="B1005" s="932" t="s">
        <v>5580</v>
      </c>
      <c r="C1005" s="933" t="s">
        <v>11</v>
      </c>
      <c r="D1005" s="350">
        <v>300</v>
      </c>
      <c r="E1005" s="347" t="s">
        <v>434</v>
      </c>
      <c r="F1005" s="439">
        <v>42331</v>
      </c>
      <c r="G1005" s="347" t="s">
        <v>4450</v>
      </c>
      <c r="H1005" s="352"/>
      <c r="I1005" s="353" t="s">
        <v>5581</v>
      </c>
      <c r="J1005" s="354" t="s">
        <v>5582</v>
      </c>
      <c r="K1005" s="355"/>
      <c r="L1005" s="354"/>
      <c r="M1005" s="355"/>
      <c r="N1005" s="440" t="s">
        <v>407</v>
      </c>
      <c r="O1005" s="441">
        <v>1</v>
      </c>
      <c r="P1005" s="352" t="s">
        <v>93</v>
      </c>
      <c r="Q1005" s="354"/>
      <c r="S1005" s="184" t="s">
        <v>5598</v>
      </c>
      <c r="T1005" s="138">
        <f t="shared" si="118"/>
        <v>5</v>
      </c>
      <c r="U1005" s="139"/>
      <c r="V1005" s="715">
        <f t="shared" si="117"/>
        <v>5</v>
      </c>
      <c r="W1005" s="138"/>
      <c r="X1005" s="138"/>
      <c r="Y1005" s="141"/>
      <c r="Z1005" s="226"/>
      <c r="AA1005" s="179"/>
      <c r="AB1005" s="179"/>
      <c r="AC1005" s="179"/>
      <c r="AD1005" s="179"/>
      <c r="AE1005" s="179"/>
      <c r="AF1005" s="179"/>
      <c r="AG1005" s="179"/>
      <c r="AH1005" s="179"/>
      <c r="AI1005" s="179"/>
      <c r="AJ1005" s="381"/>
      <c r="AK1005" s="179"/>
      <c r="AL1005" s="179"/>
      <c r="AM1005" s="179"/>
      <c r="AN1005" s="179"/>
      <c r="AO1005" s="179"/>
      <c r="AP1005" s="179"/>
      <c r="AQ1005" s="467"/>
    </row>
    <row r="1006" spans="1:43" s="347" customFormat="1" x14ac:dyDescent="0.3">
      <c r="A1006" s="438">
        <v>41774</v>
      </c>
      <c r="B1006" s="932" t="s">
        <v>5580</v>
      </c>
      <c r="C1006" s="933" t="s">
        <v>11</v>
      </c>
      <c r="D1006" s="350">
        <v>250</v>
      </c>
      <c r="E1006" s="347" t="s">
        <v>164</v>
      </c>
      <c r="F1006" s="439">
        <v>42513</v>
      </c>
      <c r="G1006" s="347" t="s">
        <v>978</v>
      </c>
      <c r="H1006" s="352" t="s">
        <v>5583</v>
      </c>
      <c r="I1006" s="353" t="s">
        <v>5584</v>
      </c>
      <c r="J1006" s="354" t="s">
        <v>5585</v>
      </c>
      <c r="K1006" s="355">
        <v>-3</v>
      </c>
      <c r="L1006" s="354"/>
      <c r="M1006" s="355"/>
      <c r="N1006" s="440" t="s">
        <v>407</v>
      </c>
      <c r="O1006" s="441">
        <v>1.2</v>
      </c>
      <c r="P1006" s="352" t="s">
        <v>93</v>
      </c>
      <c r="Q1006" s="354"/>
      <c r="S1006" s="184" t="s">
        <v>5593</v>
      </c>
      <c r="T1006" s="138">
        <f t="shared" si="118"/>
        <v>5</v>
      </c>
      <c r="U1006" s="139"/>
      <c r="V1006" s="715">
        <f t="shared" si="117"/>
        <v>5</v>
      </c>
      <c r="W1006" s="138"/>
      <c r="X1006" s="138"/>
      <c r="Y1006" s="141"/>
      <c r="Z1006" s="226"/>
      <c r="AA1006" s="179"/>
      <c r="AB1006" s="179"/>
      <c r="AC1006" s="179"/>
      <c r="AD1006" s="179"/>
      <c r="AE1006" s="179"/>
      <c r="AF1006" s="179"/>
      <c r="AG1006" s="179"/>
      <c r="AH1006" s="179"/>
      <c r="AI1006" s="179"/>
      <c r="AJ1006" s="179"/>
      <c r="AK1006" s="179"/>
      <c r="AL1006" s="179"/>
      <c r="AM1006" s="179"/>
      <c r="AN1006" s="179"/>
      <c r="AO1006" s="179"/>
      <c r="AP1006" s="179"/>
      <c r="AQ1006" s="467"/>
    </row>
    <row r="1007" spans="1:43" s="347" customFormat="1" x14ac:dyDescent="0.3">
      <c r="A1007" s="438">
        <v>41774</v>
      </c>
      <c r="B1007" s="932" t="s">
        <v>5580</v>
      </c>
      <c r="C1007" s="933" t="s">
        <v>11</v>
      </c>
      <c r="D1007" s="350">
        <v>500</v>
      </c>
      <c r="E1007" s="347" t="s">
        <v>12</v>
      </c>
      <c r="F1007" s="439">
        <v>42878</v>
      </c>
      <c r="G1007" s="347" t="s">
        <v>978</v>
      </c>
      <c r="H1007" s="352" t="s">
        <v>2299</v>
      </c>
      <c r="I1007" s="353" t="s">
        <v>2299</v>
      </c>
      <c r="J1007" s="354" t="s">
        <v>583</v>
      </c>
      <c r="K1007" s="355">
        <v>-8</v>
      </c>
      <c r="L1007" s="354"/>
      <c r="M1007" s="355"/>
      <c r="N1007" s="440" t="s">
        <v>416</v>
      </c>
      <c r="O1007" s="441">
        <v>1.8</v>
      </c>
      <c r="P1007" s="352" t="s">
        <v>5586</v>
      </c>
      <c r="Q1007" s="354"/>
      <c r="R1007" s="347">
        <v>1.5</v>
      </c>
      <c r="S1007" s="184" t="s">
        <v>5592</v>
      </c>
      <c r="T1007" s="138">
        <f t="shared" si="118"/>
        <v>5</v>
      </c>
      <c r="U1007" s="139"/>
      <c r="V1007" s="715">
        <f t="shared" si="117"/>
        <v>5</v>
      </c>
      <c r="W1007" s="138"/>
      <c r="X1007" s="138"/>
      <c r="Y1007" s="141"/>
      <c r="Z1007" s="226"/>
      <c r="AA1007" s="179"/>
      <c r="AB1007" s="179"/>
      <c r="AC1007" s="179"/>
      <c r="AD1007" s="179"/>
      <c r="AE1007" s="179"/>
      <c r="AF1007" s="179"/>
      <c r="AG1007" s="179"/>
      <c r="AH1007" s="179"/>
      <c r="AI1007" s="179"/>
      <c r="AJ1007" s="179"/>
      <c r="AK1007" s="179"/>
      <c r="AL1007" s="179"/>
      <c r="AM1007" s="179"/>
      <c r="AN1007" s="179"/>
      <c r="AO1007" s="179"/>
      <c r="AP1007" s="179"/>
      <c r="AQ1007" s="467"/>
    </row>
    <row r="1008" spans="1:43" s="347" customFormat="1" x14ac:dyDescent="0.3">
      <c r="A1008" s="438">
        <v>41774</v>
      </c>
      <c r="B1008" s="932" t="s">
        <v>5587</v>
      </c>
      <c r="C1008" s="933" t="s">
        <v>11</v>
      </c>
      <c r="D1008" s="350">
        <v>1450</v>
      </c>
      <c r="E1008" s="347" t="s">
        <v>12</v>
      </c>
      <c r="F1008" s="439">
        <v>42878</v>
      </c>
      <c r="G1008" s="347" t="s">
        <v>978</v>
      </c>
      <c r="H1008" s="352" t="s">
        <v>1770</v>
      </c>
      <c r="I1008" s="353" t="s">
        <v>4808</v>
      </c>
      <c r="J1008" s="354" t="s">
        <v>84</v>
      </c>
      <c r="K1008" s="355">
        <v>-8</v>
      </c>
      <c r="L1008" s="354"/>
      <c r="M1008" s="355"/>
      <c r="N1008" s="440" t="s">
        <v>1609</v>
      </c>
      <c r="O1008" s="441">
        <v>1.52</v>
      </c>
      <c r="P1008" s="352" t="s">
        <v>5586</v>
      </c>
      <c r="Q1008" s="354"/>
      <c r="R1008" s="347">
        <v>1.5</v>
      </c>
      <c r="S1008" s="184" t="s">
        <v>5591</v>
      </c>
      <c r="T1008" s="138">
        <f t="shared" si="118"/>
        <v>5</v>
      </c>
      <c r="U1008" s="139"/>
      <c r="V1008" s="715">
        <f t="shared" si="117"/>
        <v>5</v>
      </c>
      <c r="W1008" s="138"/>
      <c r="X1008" s="138"/>
      <c r="Y1008" s="141"/>
      <c r="Z1008" s="226"/>
      <c r="AA1008" s="179"/>
      <c r="AB1008" s="179"/>
      <c r="AC1008" s="179"/>
      <c r="AD1008" s="179"/>
      <c r="AE1008" s="179"/>
      <c r="AF1008" s="179"/>
      <c r="AG1008" s="179"/>
      <c r="AH1008" s="179"/>
      <c r="AI1008" s="179"/>
      <c r="AJ1008" s="179"/>
      <c r="AK1008" s="179"/>
      <c r="AL1008" s="179"/>
      <c r="AM1008" s="179"/>
      <c r="AN1008" s="179"/>
      <c r="AO1008" s="179"/>
      <c r="AP1008" s="179"/>
      <c r="AQ1008" s="467"/>
    </row>
    <row r="1009" spans="1:43" s="347" customFormat="1" x14ac:dyDescent="0.3">
      <c r="A1009" s="438">
        <v>41774</v>
      </c>
      <c r="B1009" s="932" t="s">
        <v>5588</v>
      </c>
      <c r="C1009" s="933" t="s">
        <v>11</v>
      </c>
      <c r="D1009" s="350">
        <v>1000</v>
      </c>
      <c r="E1009" s="347" t="s">
        <v>37</v>
      </c>
      <c r="F1009" s="439">
        <v>43608</v>
      </c>
      <c r="G1009" s="347" t="s">
        <v>978</v>
      </c>
      <c r="H1009" s="352" t="s">
        <v>570</v>
      </c>
      <c r="I1009" s="353" t="s">
        <v>1465</v>
      </c>
      <c r="J1009" s="354" t="s">
        <v>301</v>
      </c>
      <c r="K1009" s="355">
        <v>-10</v>
      </c>
      <c r="L1009" s="354"/>
      <c r="M1009" s="355"/>
      <c r="N1009" s="440" t="s">
        <v>3792</v>
      </c>
      <c r="O1009" s="441">
        <v>1.8</v>
      </c>
      <c r="P1009" s="352" t="s">
        <v>5589</v>
      </c>
      <c r="Q1009" s="354"/>
      <c r="R1009" s="347">
        <v>5.5</v>
      </c>
      <c r="S1009" s="184" t="s">
        <v>5590</v>
      </c>
      <c r="T1009" s="138">
        <f t="shared" si="118"/>
        <v>5</v>
      </c>
      <c r="U1009" s="139"/>
      <c r="V1009" s="715">
        <f t="shared" si="117"/>
        <v>5</v>
      </c>
      <c r="W1009" s="138"/>
      <c r="X1009" s="138"/>
      <c r="Y1009" s="141"/>
      <c r="Z1009" s="226"/>
      <c r="AA1009" s="179"/>
      <c r="AB1009" s="179"/>
      <c r="AC1009" s="179"/>
      <c r="AD1009" s="179"/>
      <c r="AE1009" s="179"/>
      <c r="AF1009" s="179"/>
      <c r="AG1009" s="179"/>
      <c r="AH1009" s="179"/>
      <c r="AI1009" s="179"/>
      <c r="AJ1009" s="179"/>
      <c r="AK1009" s="179"/>
      <c r="AL1009" s="179"/>
      <c r="AM1009" s="179"/>
      <c r="AN1009" s="179"/>
      <c r="AO1009" s="179"/>
      <c r="AP1009" s="179"/>
      <c r="AQ1009" s="467"/>
    </row>
    <row r="1010" spans="1:43" s="347" customFormat="1" x14ac:dyDescent="0.3">
      <c r="A1010" s="438">
        <v>41773</v>
      </c>
      <c r="B1010" s="932" t="s">
        <v>3800</v>
      </c>
      <c r="C1010" s="933" t="s">
        <v>705</v>
      </c>
      <c r="D1010" s="350">
        <v>1250</v>
      </c>
      <c r="E1010" s="347" t="s">
        <v>12</v>
      </c>
      <c r="F1010" s="439">
        <v>42874</v>
      </c>
      <c r="G1010" s="347" t="s">
        <v>5459</v>
      </c>
      <c r="H1010" s="352" t="s">
        <v>2299</v>
      </c>
      <c r="I1010" s="353" t="s">
        <v>3762</v>
      </c>
      <c r="J1010" s="354" t="s">
        <v>5460</v>
      </c>
      <c r="K1010" s="355">
        <v>-7</v>
      </c>
      <c r="L1010" s="354"/>
      <c r="M1010" s="355"/>
      <c r="N1010" s="440" t="s">
        <v>1420</v>
      </c>
      <c r="O1010" s="441">
        <v>1.68</v>
      </c>
      <c r="P1010" s="352"/>
      <c r="Q1010" s="354" t="s">
        <v>1994</v>
      </c>
      <c r="R1010" s="347">
        <v>2</v>
      </c>
      <c r="S1010" s="184" t="s">
        <v>5563</v>
      </c>
      <c r="T1010" s="138">
        <f t="shared" si="118"/>
        <v>5</v>
      </c>
      <c r="U1010" s="139"/>
      <c r="V1010" s="715">
        <f t="shared" si="117"/>
        <v>5</v>
      </c>
      <c r="W1010" s="138"/>
      <c r="X1010" s="138"/>
      <c r="Y1010" s="141"/>
      <c r="Z1010" s="226"/>
      <c r="AA1010" s="179"/>
      <c r="AB1010" s="179"/>
      <c r="AC1010" s="179"/>
      <c r="AD1010" s="179"/>
      <c r="AE1010" s="179"/>
      <c r="AF1010" s="179"/>
      <c r="AG1010" s="179"/>
      <c r="AH1010" s="179"/>
      <c r="AI1010" s="179"/>
      <c r="AJ1010" s="179"/>
      <c r="AK1010" s="179"/>
      <c r="AL1010" s="179"/>
      <c r="AM1010" s="179"/>
      <c r="AN1010" s="179"/>
      <c r="AO1010" s="179"/>
      <c r="AP1010" s="179"/>
      <c r="AQ1010" s="467"/>
    </row>
    <row r="1011" spans="1:43" s="347" customFormat="1" x14ac:dyDescent="0.3">
      <c r="A1011" s="438">
        <v>41773</v>
      </c>
      <c r="B1011" s="932" t="s">
        <v>5461</v>
      </c>
      <c r="C1011" s="933" t="s">
        <v>705</v>
      </c>
      <c r="D1011" s="350">
        <v>1250</v>
      </c>
      <c r="E1011" s="347" t="s">
        <v>12</v>
      </c>
      <c r="F1011" s="439">
        <v>42874</v>
      </c>
      <c r="G1011" s="347" t="s">
        <v>5459</v>
      </c>
      <c r="H1011" s="352" t="s">
        <v>5462</v>
      </c>
      <c r="I1011" s="353" t="s">
        <v>4190</v>
      </c>
      <c r="J1011" s="354" t="s">
        <v>4191</v>
      </c>
      <c r="K1011" s="355">
        <v>-7</v>
      </c>
      <c r="L1011" s="354"/>
      <c r="M1011" s="355"/>
      <c r="N1011" s="440" t="s">
        <v>1420</v>
      </c>
      <c r="O1011" s="441">
        <v>1.68</v>
      </c>
      <c r="P1011" s="352" t="s">
        <v>2069</v>
      </c>
      <c r="Q1011" s="354" t="s">
        <v>1994</v>
      </c>
      <c r="R1011" s="347">
        <v>2</v>
      </c>
      <c r="S1011" s="184" t="s">
        <v>5564</v>
      </c>
      <c r="T1011" s="138">
        <f t="shared" si="118"/>
        <v>5</v>
      </c>
      <c r="U1011" s="139"/>
      <c r="V1011" s="715">
        <f t="shared" si="117"/>
        <v>5</v>
      </c>
      <c r="W1011" s="138"/>
      <c r="X1011" s="138"/>
      <c r="Y1011" s="141"/>
      <c r="Z1011" s="226"/>
      <c r="AA1011" s="179"/>
      <c r="AB1011" s="179"/>
      <c r="AC1011" s="179"/>
      <c r="AD1011" s="179"/>
      <c r="AE1011" s="179"/>
      <c r="AF1011" s="179"/>
      <c r="AG1011" s="179"/>
      <c r="AH1011" s="179"/>
      <c r="AI1011" s="179"/>
      <c r="AJ1011" s="179"/>
      <c r="AK1011" s="179"/>
      <c r="AL1011" s="179"/>
      <c r="AM1011" s="179"/>
      <c r="AN1011" s="179"/>
      <c r="AO1011" s="179"/>
      <c r="AP1011" s="179"/>
      <c r="AQ1011" s="467"/>
    </row>
    <row r="1012" spans="1:43" s="347" customFormat="1" x14ac:dyDescent="0.3">
      <c r="A1012" s="438">
        <v>41773</v>
      </c>
      <c r="B1012" s="932" t="s">
        <v>5463</v>
      </c>
      <c r="C1012" s="933" t="s">
        <v>100</v>
      </c>
      <c r="D1012" s="350">
        <v>300</v>
      </c>
      <c r="E1012" s="347" t="s">
        <v>5464</v>
      </c>
      <c r="F1012" s="439">
        <v>42874</v>
      </c>
      <c r="G1012" s="347" t="s">
        <v>5465</v>
      </c>
      <c r="H1012" s="352" t="s">
        <v>32</v>
      </c>
      <c r="I1012" s="353" t="s">
        <v>4190</v>
      </c>
      <c r="J1012" s="354" t="s">
        <v>4191</v>
      </c>
      <c r="K1012" s="355">
        <v>-4.5</v>
      </c>
      <c r="L1012" s="354"/>
      <c r="M1012" s="355"/>
      <c r="N1012" s="440" t="s">
        <v>411</v>
      </c>
      <c r="O1012" s="441">
        <v>2</v>
      </c>
      <c r="P1012" s="352" t="s">
        <v>4286</v>
      </c>
      <c r="Q1012" s="354"/>
      <c r="R1012" s="347">
        <v>-2</v>
      </c>
      <c r="S1012" s="184" t="s">
        <v>5568</v>
      </c>
      <c r="T1012" s="138">
        <f t="shared" si="118"/>
        <v>5</v>
      </c>
      <c r="U1012" s="139"/>
      <c r="V1012" s="715">
        <f t="shared" si="117"/>
        <v>5</v>
      </c>
      <c r="W1012" s="138"/>
      <c r="X1012" s="138"/>
      <c r="Y1012" s="141"/>
      <c r="Z1012" s="226"/>
      <c r="AA1012" s="179"/>
      <c r="AB1012" s="179"/>
      <c r="AC1012" s="179"/>
      <c r="AD1012" s="179"/>
      <c r="AE1012" s="179"/>
      <c r="AF1012" s="179"/>
      <c r="AG1012" s="179"/>
      <c r="AH1012" s="179"/>
      <c r="AI1012" s="179"/>
      <c r="AJ1012" s="179"/>
      <c r="AK1012" s="179"/>
      <c r="AL1012" s="179"/>
      <c r="AM1012" s="179"/>
      <c r="AN1012" s="179"/>
      <c r="AO1012" s="179"/>
      <c r="AP1012" s="179"/>
      <c r="AQ1012" s="467"/>
    </row>
    <row r="1013" spans="1:43" s="347" customFormat="1" x14ac:dyDescent="0.3">
      <c r="A1013" s="438">
        <v>41773</v>
      </c>
      <c r="B1013" s="932" t="s">
        <v>5466</v>
      </c>
      <c r="C1013" s="933" t="s">
        <v>36</v>
      </c>
      <c r="D1013" s="350">
        <v>300</v>
      </c>
      <c r="E1013" s="347" t="s">
        <v>224</v>
      </c>
      <c r="F1013" s="439">
        <v>44362</v>
      </c>
      <c r="G1013" s="347" t="s">
        <v>5467</v>
      </c>
      <c r="H1013" s="352" t="s">
        <v>244</v>
      </c>
      <c r="I1013" s="353" t="s">
        <v>678</v>
      </c>
      <c r="J1013" s="354" t="s">
        <v>321</v>
      </c>
      <c r="K1013" s="355">
        <v>-15</v>
      </c>
      <c r="L1013" s="354"/>
      <c r="M1013" s="355"/>
      <c r="N1013" s="440" t="s">
        <v>3808</v>
      </c>
      <c r="O1013" s="441">
        <v>3.33</v>
      </c>
      <c r="P1013" s="352" t="s">
        <v>1993</v>
      </c>
      <c r="Q1013" s="354"/>
      <c r="R1013" s="347">
        <v>-5</v>
      </c>
      <c r="S1013" s="184" t="s">
        <v>5569</v>
      </c>
      <c r="T1013" s="138">
        <f t="shared" si="118"/>
        <v>5</v>
      </c>
      <c r="U1013" s="139"/>
      <c r="V1013" s="715">
        <f t="shared" si="117"/>
        <v>5</v>
      </c>
      <c r="W1013" s="138"/>
      <c r="X1013" s="138"/>
      <c r="Y1013" s="141"/>
      <c r="Z1013" s="226"/>
      <c r="AA1013" s="179"/>
      <c r="AB1013" s="179"/>
      <c r="AC1013" s="179"/>
      <c r="AD1013" s="179"/>
      <c r="AE1013" s="179"/>
      <c r="AF1013" s="179"/>
      <c r="AG1013" s="179"/>
      <c r="AH1013" s="179"/>
      <c r="AI1013" s="179"/>
      <c r="AJ1013" s="179"/>
      <c r="AK1013" s="179"/>
      <c r="AL1013" s="179"/>
      <c r="AM1013" s="179"/>
      <c r="AN1013" s="179"/>
      <c r="AO1013" s="179"/>
      <c r="AP1013" s="179"/>
      <c r="AQ1013" s="467"/>
    </row>
    <row r="1014" spans="1:43" s="347" customFormat="1" x14ac:dyDescent="0.3">
      <c r="A1014" s="438">
        <v>41773</v>
      </c>
      <c r="B1014" s="932" t="s">
        <v>5468</v>
      </c>
      <c r="C1014" s="933" t="s">
        <v>44</v>
      </c>
      <c r="D1014" s="350">
        <v>600</v>
      </c>
      <c r="E1014" s="347" t="s">
        <v>261</v>
      </c>
      <c r="F1014" s="439">
        <v>45672</v>
      </c>
      <c r="G1014" s="347" t="s">
        <v>5469</v>
      </c>
      <c r="H1014" s="352" t="s">
        <v>5470</v>
      </c>
      <c r="I1014" s="353" t="s">
        <v>887</v>
      </c>
      <c r="J1014" s="354" t="s">
        <v>186</v>
      </c>
      <c r="K1014" s="355">
        <v>-22.5</v>
      </c>
      <c r="L1014" s="354"/>
      <c r="M1014" s="355"/>
      <c r="N1014" s="440" t="s">
        <v>1033</v>
      </c>
      <c r="O1014" s="441">
        <v>4.58</v>
      </c>
      <c r="P1014" s="352" t="s">
        <v>3631</v>
      </c>
      <c r="Q1014" s="354"/>
      <c r="S1014" s="184" t="s">
        <v>5565</v>
      </c>
      <c r="T1014" s="138">
        <f t="shared" si="118"/>
        <v>5</v>
      </c>
      <c r="U1014" s="139"/>
      <c r="V1014" s="715">
        <f t="shared" si="117"/>
        <v>5</v>
      </c>
      <c r="W1014" s="138"/>
      <c r="X1014" s="138"/>
      <c r="Y1014" s="141"/>
      <c r="Z1014" s="226"/>
      <c r="AA1014" s="179"/>
      <c r="AB1014" s="179"/>
      <c r="AC1014" s="179"/>
      <c r="AD1014" s="179"/>
      <c r="AE1014" s="179"/>
      <c r="AF1014" s="179"/>
      <c r="AG1014" s="179"/>
      <c r="AH1014" s="179"/>
      <c r="AI1014" s="179"/>
      <c r="AJ1014" s="381"/>
      <c r="AK1014" s="179"/>
      <c r="AL1014" s="179"/>
      <c r="AM1014" s="179"/>
      <c r="AN1014" s="179"/>
      <c r="AO1014" s="179"/>
      <c r="AP1014" s="179"/>
      <c r="AQ1014" s="467"/>
    </row>
    <row r="1015" spans="1:43" s="347" customFormat="1" x14ac:dyDescent="0.3">
      <c r="A1015" s="438">
        <v>41773</v>
      </c>
      <c r="B1015" s="932" t="s">
        <v>5471</v>
      </c>
      <c r="C1015" s="933" t="s">
        <v>44</v>
      </c>
      <c r="D1015" s="350">
        <v>400</v>
      </c>
      <c r="E1015" s="347" t="s">
        <v>117</v>
      </c>
      <c r="F1015" s="439">
        <v>52793</v>
      </c>
      <c r="G1015" s="347" t="s">
        <v>5469</v>
      </c>
      <c r="H1015" s="352" t="s">
        <v>5472</v>
      </c>
      <c r="I1015" s="353" t="s">
        <v>4453</v>
      </c>
      <c r="J1015" s="354" t="s">
        <v>41</v>
      </c>
      <c r="K1015" s="355">
        <v>-22.5</v>
      </c>
      <c r="L1015" s="354"/>
      <c r="M1015" s="355"/>
      <c r="N1015" s="440" t="s">
        <v>3748</v>
      </c>
      <c r="O1015" s="441">
        <v>4</v>
      </c>
      <c r="P1015" s="352" t="s">
        <v>3631</v>
      </c>
      <c r="Q1015" s="354"/>
      <c r="S1015" s="184" t="s">
        <v>5566</v>
      </c>
      <c r="T1015" s="138">
        <f t="shared" si="118"/>
        <v>5</v>
      </c>
      <c r="U1015" s="139"/>
      <c r="V1015" s="715">
        <f t="shared" si="117"/>
        <v>5</v>
      </c>
      <c r="W1015" s="138"/>
      <c r="X1015" s="138"/>
      <c r="Y1015" s="141"/>
      <c r="Z1015" s="226"/>
      <c r="AA1015" s="179"/>
      <c r="AB1015" s="179"/>
      <c r="AC1015" s="179"/>
      <c r="AD1015" s="179"/>
      <c r="AE1015" s="179"/>
      <c r="AF1015" s="179"/>
      <c r="AG1015" s="179"/>
      <c r="AH1015" s="179"/>
      <c r="AI1015" s="179"/>
      <c r="AJ1015" s="179"/>
      <c r="AK1015" s="179"/>
      <c r="AL1015" s="179"/>
      <c r="AM1015" s="179"/>
      <c r="AN1015" s="179"/>
      <c r="AO1015" s="179"/>
      <c r="AP1015" s="179"/>
      <c r="AQ1015" s="467"/>
    </row>
    <row r="1016" spans="1:43" s="347" customFormat="1" x14ac:dyDescent="0.3">
      <c r="A1016" s="438">
        <v>41773</v>
      </c>
      <c r="B1016" s="932" t="s">
        <v>5473</v>
      </c>
      <c r="C1016" s="933" t="s">
        <v>2062</v>
      </c>
      <c r="D1016" s="350">
        <v>400</v>
      </c>
      <c r="E1016" s="347" t="s">
        <v>66</v>
      </c>
      <c r="F1016" s="439">
        <v>45458</v>
      </c>
      <c r="G1016" s="347" t="s">
        <v>251</v>
      </c>
      <c r="H1016" s="352" t="s">
        <v>68</v>
      </c>
      <c r="I1016" s="353" t="s">
        <v>883</v>
      </c>
      <c r="J1016" s="354" t="s">
        <v>884</v>
      </c>
      <c r="K1016" s="355">
        <v>-11.25</v>
      </c>
      <c r="L1016" s="354"/>
      <c r="M1016" s="355"/>
      <c r="N1016" s="440" t="s">
        <v>3748</v>
      </c>
      <c r="O1016" s="441">
        <v>4</v>
      </c>
      <c r="P1016" s="352" t="s">
        <v>3631</v>
      </c>
      <c r="Q1016" s="354"/>
      <c r="S1016" s="184" t="s">
        <v>5567</v>
      </c>
      <c r="T1016" s="138">
        <f t="shared" si="118"/>
        <v>5</v>
      </c>
      <c r="U1016" s="139"/>
      <c r="V1016" s="715">
        <f t="shared" si="117"/>
        <v>5</v>
      </c>
      <c r="W1016" s="138"/>
      <c r="X1016" s="138"/>
      <c r="Y1016" s="141"/>
      <c r="Z1016" s="226"/>
      <c r="AA1016" s="179"/>
      <c r="AB1016" s="179"/>
      <c r="AC1016" s="179"/>
      <c r="AD1016" s="179"/>
      <c r="AE1016" s="179"/>
      <c r="AF1016" s="179"/>
      <c r="AG1016" s="179"/>
      <c r="AH1016" s="179"/>
      <c r="AI1016" s="179"/>
      <c r="AJ1016" s="179"/>
      <c r="AK1016" s="179"/>
      <c r="AL1016" s="179"/>
      <c r="AM1016" s="179"/>
      <c r="AN1016" s="179"/>
      <c r="AO1016" s="179"/>
      <c r="AP1016" s="179"/>
      <c r="AQ1016" s="467"/>
    </row>
    <row r="1017" spans="1:43" s="347" customFormat="1" x14ac:dyDescent="0.3">
      <c r="A1017" s="438">
        <v>41772</v>
      </c>
      <c r="B1017" s="932" t="s">
        <v>5474</v>
      </c>
      <c r="C1017" s="933" t="s">
        <v>36</v>
      </c>
      <c r="D1017" s="350">
        <v>350</v>
      </c>
      <c r="E1017" s="347" t="s">
        <v>12</v>
      </c>
      <c r="F1017" s="439">
        <v>42883</v>
      </c>
      <c r="G1017" s="347" t="s">
        <v>5475</v>
      </c>
      <c r="H1017" s="352" t="s">
        <v>291</v>
      </c>
      <c r="I1017" s="353" t="s">
        <v>3832</v>
      </c>
      <c r="J1017" s="354" t="s">
        <v>131</v>
      </c>
      <c r="K1017" s="355">
        <v>-32.5</v>
      </c>
      <c r="L1017" s="354"/>
      <c r="M1017" s="355"/>
      <c r="N1017" s="440" t="s">
        <v>5476</v>
      </c>
      <c r="O1017" s="441">
        <v>12.43</v>
      </c>
      <c r="P1017" s="352" t="s">
        <v>1937</v>
      </c>
      <c r="Q1017" s="354"/>
      <c r="R1017" s="347">
        <v>0</v>
      </c>
      <c r="S1017" s="184" t="s">
        <v>5559</v>
      </c>
      <c r="T1017" s="138">
        <f t="shared" si="118"/>
        <v>5</v>
      </c>
      <c r="U1017" s="139"/>
      <c r="V1017" s="715">
        <f t="shared" si="117"/>
        <v>5</v>
      </c>
      <c r="W1017" s="138"/>
      <c r="X1017" s="138"/>
      <c r="Y1017" s="141"/>
      <c r="Z1017" s="226"/>
      <c r="AA1017" s="179"/>
      <c r="AB1017" s="179"/>
      <c r="AC1017" s="179"/>
      <c r="AD1017" s="179"/>
      <c r="AE1017" s="179"/>
      <c r="AF1017" s="179"/>
      <c r="AG1017" s="179"/>
      <c r="AH1017" s="179"/>
      <c r="AI1017" s="179"/>
      <c r="AJ1017" s="179"/>
      <c r="AK1017" s="179"/>
      <c r="AL1017" s="179"/>
      <c r="AM1017" s="179"/>
      <c r="AN1017" s="179"/>
      <c r="AO1017" s="179"/>
      <c r="AP1017" s="179"/>
      <c r="AQ1017" s="467"/>
    </row>
    <row r="1018" spans="1:43" s="347" customFormat="1" x14ac:dyDescent="0.3">
      <c r="A1018" s="438">
        <v>41772</v>
      </c>
      <c r="B1018" s="932" t="s">
        <v>5477</v>
      </c>
      <c r="C1018" s="933" t="s">
        <v>36</v>
      </c>
      <c r="D1018" s="350">
        <v>650</v>
      </c>
      <c r="E1018" s="347" t="s">
        <v>66</v>
      </c>
      <c r="F1018" s="439">
        <v>45440</v>
      </c>
      <c r="G1018" s="347" t="s">
        <v>5475</v>
      </c>
      <c r="H1018" s="352" t="s">
        <v>95</v>
      </c>
      <c r="I1018" s="353" t="s">
        <v>467</v>
      </c>
      <c r="J1018" s="354" t="s">
        <v>283</v>
      </c>
      <c r="K1018" s="355">
        <v>-20</v>
      </c>
      <c r="L1018" s="354"/>
      <c r="M1018" s="355"/>
      <c r="N1018" s="440" t="s">
        <v>5478</v>
      </c>
      <c r="O1018" s="441">
        <v>6.38</v>
      </c>
      <c r="P1018" s="352" t="s">
        <v>5479</v>
      </c>
      <c r="Q1018" s="354"/>
      <c r="R1018" s="347">
        <v>-15.5</v>
      </c>
      <c r="S1018" s="184" t="s">
        <v>5560</v>
      </c>
      <c r="T1018" s="138">
        <f t="shared" si="118"/>
        <v>5</v>
      </c>
      <c r="U1018" s="139"/>
      <c r="V1018" s="715">
        <f t="shared" si="117"/>
        <v>5</v>
      </c>
      <c r="W1018" s="138"/>
      <c r="X1018" s="138"/>
      <c r="Y1018" s="141"/>
      <c r="Z1018" s="226"/>
      <c r="AA1018" s="179"/>
      <c r="AB1018" s="179"/>
      <c r="AC1018" s="179"/>
      <c r="AD1018" s="179"/>
      <c r="AE1018" s="179"/>
      <c r="AF1018" s="179"/>
      <c r="AG1018" s="179"/>
      <c r="AH1018" s="179"/>
      <c r="AI1018" s="179"/>
      <c r="AJ1018" s="179"/>
      <c r="AK1018" s="179"/>
      <c r="AL1018" s="179"/>
      <c r="AM1018" s="179"/>
      <c r="AN1018" s="179"/>
      <c r="AO1018" s="179"/>
      <c r="AP1018" s="179"/>
      <c r="AQ1018" s="467"/>
    </row>
    <row r="1019" spans="1:43" s="347" customFormat="1" x14ac:dyDescent="0.3">
      <c r="A1019" s="438">
        <v>41772</v>
      </c>
      <c r="B1019" s="932" t="s">
        <v>5480</v>
      </c>
      <c r="C1019" s="933" t="s">
        <v>218</v>
      </c>
      <c r="D1019" s="350">
        <v>250</v>
      </c>
      <c r="E1019" s="347" t="s">
        <v>66</v>
      </c>
      <c r="F1019" s="439">
        <v>45458</v>
      </c>
      <c r="G1019" s="347" t="s">
        <v>399</v>
      </c>
      <c r="H1019" s="352" t="s">
        <v>579</v>
      </c>
      <c r="I1019" s="353" t="s">
        <v>794</v>
      </c>
      <c r="J1019" s="354" t="s">
        <v>3784</v>
      </c>
      <c r="K1019" s="355">
        <v>-15</v>
      </c>
      <c r="L1019" s="354"/>
      <c r="M1019" s="355"/>
      <c r="N1019" s="440" t="s">
        <v>5481</v>
      </c>
      <c r="O1019" s="441">
        <v>4.5999999999999996</v>
      </c>
      <c r="P1019" s="352" t="s">
        <v>5482</v>
      </c>
      <c r="Q1019" s="354"/>
      <c r="R1019" s="347">
        <v>-16</v>
      </c>
      <c r="S1019" s="184" t="s">
        <v>5561</v>
      </c>
      <c r="T1019" s="138">
        <f t="shared" si="118"/>
        <v>5</v>
      </c>
      <c r="U1019" s="139"/>
      <c r="V1019" s="715">
        <f t="shared" si="117"/>
        <v>5</v>
      </c>
      <c r="W1019" s="138"/>
      <c r="X1019" s="138"/>
      <c r="Y1019" s="141"/>
      <c r="Z1019" s="226"/>
      <c r="AA1019" s="179"/>
      <c r="AB1019" s="179"/>
      <c r="AC1019" s="179"/>
      <c r="AD1019" s="179"/>
      <c r="AE1019" s="179"/>
      <c r="AF1019" s="179"/>
      <c r="AG1019" s="179"/>
      <c r="AH1019" s="179"/>
      <c r="AI1019" s="179"/>
      <c r="AJ1019" s="179"/>
      <c r="AK1019" s="179"/>
      <c r="AL1019" s="179"/>
      <c r="AM1019" s="179"/>
      <c r="AN1019" s="179"/>
      <c r="AO1019" s="179"/>
      <c r="AP1019" s="179"/>
      <c r="AQ1019" s="467"/>
    </row>
    <row r="1020" spans="1:43" s="347" customFormat="1" x14ac:dyDescent="0.3">
      <c r="A1020" s="438">
        <v>41772</v>
      </c>
      <c r="B1020" s="932" t="s">
        <v>5483</v>
      </c>
      <c r="C1020" s="933" t="s">
        <v>235</v>
      </c>
      <c r="D1020" s="350">
        <v>250</v>
      </c>
      <c r="E1020" s="347" t="s">
        <v>66</v>
      </c>
      <c r="F1020" s="439">
        <v>45458</v>
      </c>
      <c r="G1020" s="347" t="s">
        <v>557</v>
      </c>
      <c r="H1020" s="352" t="s">
        <v>248</v>
      </c>
      <c r="I1020" s="353" t="s">
        <v>887</v>
      </c>
      <c r="J1020" s="354" t="s">
        <v>4604</v>
      </c>
      <c r="K1020" s="355">
        <v>-25</v>
      </c>
      <c r="L1020" s="354"/>
      <c r="M1020" s="355"/>
      <c r="N1020" s="440" t="s">
        <v>3756</v>
      </c>
      <c r="O1020" s="441">
        <v>3.6</v>
      </c>
      <c r="P1020" s="352" t="s">
        <v>5484</v>
      </c>
      <c r="Q1020" s="354" t="s">
        <v>3841</v>
      </c>
      <c r="R1020" s="347">
        <v>-13</v>
      </c>
      <c r="S1020" s="184" t="s">
        <v>5562</v>
      </c>
      <c r="T1020" s="138">
        <f t="shared" si="118"/>
        <v>5</v>
      </c>
      <c r="U1020" s="139"/>
      <c r="V1020" s="715">
        <f t="shared" si="117"/>
        <v>5</v>
      </c>
      <c r="W1020" s="138"/>
      <c r="X1020" s="138"/>
      <c r="Y1020" s="141"/>
      <c r="Z1020" s="226"/>
      <c r="AA1020" s="179"/>
      <c r="AB1020" s="179"/>
      <c r="AC1020" s="179"/>
      <c r="AD1020" s="179"/>
      <c r="AE1020" s="179"/>
      <c r="AF1020" s="179"/>
      <c r="AG1020" s="179"/>
      <c r="AH1020" s="179"/>
      <c r="AI1020" s="179"/>
      <c r="AJ1020" s="179"/>
      <c r="AK1020" s="179"/>
      <c r="AL1020" s="179"/>
      <c r="AM1020" s="179"/>
      <c r="AN1020" s="179"/>
      <c r="AO1020" s="179"/>
      <c r="AP1020" s="179"/>
      <c r="AQ1020" s="467"/>
    </row>
    <row r="1021" spans="1:43" s="347" customFormat="1" x14ac:dyDescent="0.3">
      <c r="A1021" s="438">
        <v>41772</v>
      </c>
      <c r="B1021" s="932" t="s">
        <v>5485</v>
      </c>
      <c r="C1021" s="933" t="s">
        <v>73</v>
      </c>
      <c r="D1021" s="350">
        <v>400</v>
      </c>
      <c r="E1021" s="347" t="s">
        <v>12</v>
      </c>
      <c r="F1021" s="439">
        <v>42871</v>
      </c>
      <c r="G1021" s="347" t="s">
        <v>5486</v>
      </c>
      <c r="H1021" s="352" t="s">
        <v>2299</v>
      </c>
      <c r="I1021" s="353" t="s">
        <v>2299</v>
      </c>
      <c r="J1021" s="354" t="s">
        <v>3760</v>
      </c>
      <c r="K1021" s="355">
        <v>-10</v>
      </c>
      <c r="L1021" s="354"/>
      <c r="M1021" s="355"/>
      <c r="N1021" s="440" t="s">
        <v>411</v>
      </c>
      <c r="O1021" s="441">
        <v>1.5</v>
      </c>
      <c r="P1021" s="352" t="s">
        <v>2958</v>
      </c>
      <c r="Q1021" s="354"/>
      <c r="R1021" s="347">
        <v>1</v>
      </c>
      <c r="S1021" s="184" t="s">
        <v>5556</v>
      </c>
      <c r="T1021" s="138">
        <f t="shared" si="118"/>
        <v>5</v>
      </c>
      <c r="U1021" s="139"/>
      <c r="V1021" s="715">
        <f t="shared" si="117"/>
        <v>5</v>
      </c>
      <c r="W1021" s="138"/>
      <c r="X1021" s="138"/>
      <c r="Y1021" s="141"/>
      <c r="Z1021" s="226"/>
      <c r="AA1021" s="179"/>
      <c r="AB1021" s="179"/>
      <c r="AC1021" s="179"/>
      <c r="AD1021" s="179"/>
      <c r="AE1021" s="179"/>
      <c r="AF1021" s="179"/>
      <c r="AG1021" s="179"/>
      <c r="AH1021" s="179"/>
      <c r="AI1021" s="179"/>
      <c r="AJ1021" s="179"/>
      <c r="AK1021" s="179"/>
      <c r="AL1021" s="179"/>
      <c r="AM1021" s="179"/>
      <c r="AN1021" s="179"/>
      <c r="AO1021" s="179"/>
      <c r="AP1021" s="179"/>
      <c r="AQ1021" s="467"/>
    </row>
    <row r="1022" spans="1:43" s="347" customFormat="1" x14ac:dyDescent="0.3">
      <c r="A1022" s="438">
        <v>41772</v>
      </c>
      <c r="B1022" s="932" t="s">
        <v>5487</v>
      </c>
      <c r="C1022" s="933" t="s">
        <v>73</v>
      </c>
      <c r="D1022" s="350">
        <v>900</v>
      </c>
      <c r="E1022" s="347" t="s">
        <v>12</v>
      </c>
      <c r="F1022" s="439">
        <v>42871</v>
      </c>
      <c r="G1022" s="347" t="s">
        <v>5486</v>
      </c>
      <c r="H1022" s="352" t="s">
        <v>724</v>
      </c>
      <c r="I1022" s="353" t="s">
        <v>3996</v>
      </c>
      <c r="J1022" s="354" t="s">
        <v>940</v>
      </c>
      <c r="K1022" s="355">
        <v>-10</v>
      </c>
      <c r="L1022" s="354"/>
      <c r="M1022" s="355"/>
      <c r="N1022" s="440" t="s">
        <v>266</v>
      </c>
      <c r="O1022" s="441">
        <v>2.11</v>
      </c>
      <c r="P1022" s="352" t="s">
        <v>2958</v>
      </c>
      <c r="Q1022" s="354"/>
      <c r="R1022" s="347">
        <v>1</v>
      </c>
      <c r="S1022" s="184" t="s">
        <v>5557</v>
      </c>
      <c r="T1022" s="138">
        <f t="shared" si="118"/>
        <v>5</v>
      </c>
      <c r="U1022" s="139"/>
      <c r="V1022" s="715">
        <f t="shared" si="117"/>
        <v>5</v>
      </c>
      <c r="W1022" s="138"/>
      <c r="X1022" s="138"/>
      <c r="Y1022" s="141"/>
      <c r="Z1022" s="226"/>
      <c r="AA1022" s="179"/>
      <c r="AB1022" s="179"/>
      <c r="AC1022" s="179"/>
      <c r="AD1022" s="179"/>
      <c r="AE1022" s="179"/>
      <c r="AF1022" s="179"/>
      <c r="AG1022" s="179"/>
      <c r="AH1022" s="179"/>
      <c r="AI1022" s="179"/>
      <c r="AJ1022" s="179"/>
      <c r="AK1022" s="179"/>
      <c r="AL1022" s="179"/>
      <c r="AM1022" s="179"/>
      <c r="AN1022" s="179"/>
      <c r="AO1022" s="179"/>
      <c r="AP1022" s="179"/>
      <c r="AQ1022" s="467"/>
    </row>
    <row r="1023" spans="1:43" s="347" customFormat="1" x14ac:dyDescent="0.3">
      <c r="A1023" s="438">
        <v>41772</v>
      </c>
      <c r="B1023" s="932" t="s">
        <v>5488</v>
      </c>
      <c r="C1023" s="933" t="s">
        <v>73</v>
      </c>
      <c r="D1023" s="350">
        <v>700</v>
      </c>
      <c r="E1023" s="347" t="s">
        <v>224</v>
      </c>
      <c r="F1023" s="439">
        <v>44333</v>
      </c>
      <c r="G1023" s="347" t="s">
        <v>5486</v>
      </c>
      <c r="H1023" s="352" t="s">
        <v>569</v>
      </c>
      <c r="I1023" s="353" t="s">
        <v>802</v>
      </c>
      <c r="J1023" s="354" t="s">
        <v>301</v>
      </c>
      <c r="K1023" s="355">
        <v>-15</v>
      </c>
      <c r="L1023" s="354"/>
      <c r="M1023" s="355"/>
      <c r="N1023" s="440" t="s">
        <v>71</v>
      </c>
      <c r="O1023" s="441">
        <v>2.86</v>
      </c>
      <c r="P1023" s="352" t="s">
        <v>5245</v>
      </c>
      <c r="Q1023" s="354"/>
      <c r="R1023" s="347">
        <v>-4</v>
      </c>
      <c r="S1023" s="184" t="s">
        <v>5558</v>
      </c>
      <c r="T1023" s="138">
        <f t="shared" si="118"/>
        <v>5</v>
      </c>
      <c r="U1023" s="139"/>
      <c r="V1023" s="715">
        <f t="shared" si="117"/>
        <v>5</v>
      </c>
      <c r="W1023" s="138"/>
      <c r="X1023" s="138"/>
      <c r="Y1023" s="141"/>
      <c r="Z1023" s="226"/>
      <c r="AA1023" s="179"/>
      <c r="AB1023" s="179"/>
      <c r="AC1023" s="179"/>
      <c r="AD1023" s="179"/>
      <c r="AE1023" s="179"/>
      <c r="AF1023" s="179"/>
      <c r="AG1023" s="179"/>
      <c r="AH1023" s="179"/>
      <c r="AI1023" s="179"/>
      <c r="AJ1023" s="179"/>
      <c r="AK1023" s="179"/>
      <c r="AL1023" s="179"/>
      <c r="AM1023" s="179"/>
      <c r="AN1023" s="179"/>
      <c r="AO1023" s="179"/>
      <c r="AP1023" s="179"/>
      <c r="AQ1023" s="467"/>
    </row>
    <row r="1024" spans="1:43" s="347" customFormat="1" x14ac:dyDescent="0.3">
      <c r="A1024" s="438">
        <v>41772</v>
      </c>
      <c r="B1024" s="932" t="s">
        <v>5489</v>
      </c>
      <c r="C1024" s="933" t="s">
        <v>959</v>
      </c>
      <c r="D1024" s="350">
        <v>200</v>
      </c>
      <c r="E1024" s="347" t="s">
        <v>164</v>
      </c>
      <c r="F1024" s="439">
        <v>42506</v>
      </c>
      <c r="G1024" s="347" t="s">
        <v>5490</v>
      </c>
      <c r="H1024" s="352" t="s">
        <v>1264</v>
      </c>
      <c r="I1024" s="353" t="s">
        <v>5491</v>
      </c>
      <c r="J1024" s="354" t="s">
        <v>3851</v>
      </c>
      <c r="K1024" s="355">
        <v>-5</v>
      </c>
      <c r="L1024" s="354"/>
      <c r="M1024" s="355"/>
      <c r="N1024" s="440" t="s">
        <v>4643</v>
      </c>
      <c r="O1024" s="441">
        <v>2.75</v>
      </c>
      <c r="P1024" s="352" t="s">
        <v>1937</v>
      </c>
      <c r="Q1024" s="354"/>
      <c r="R1024" s="347">
        <v>0</v>
      </c>
      <c r="S1024" s="184" t="s">
        <v>5554</v>
      </c>
      <c r="T1024" s="138">
        <f t="shared" si="118"/>
        <v>5</v>
      </c>
      <c r="U1024" s="139"/>
      <c r="V1024" s="715">
        <f t="shared" si="117"/>
        <v>5</v>
      </c>
      <c r="W1024" s="138"/>
      <c r="X1024" s="138"/>
      <c r="Y1024" s="141"/>
      <c r="Z1024" s="226"/>
      <c r="AA1024" s="179"/>
      <c r="AB1024" s="179"/>
      <c r="AC1024" s="179"/>
      <c r="AD1024" s="179"/>
      <c r="AE1024" s="179"/>
      <c r="AF1024" s="179"/>
      <c r="AG1024" s="179"/>
      <c r="AH1024" s="179"/>
      <c r="AI1024" s="179"/>
      <c r="AJ1024" s="179"/>
      <c r="AK1024" s="179"/>
      <c r="AL1024" s="179"/>
      <c r="AM1024" s="179"/>
      <c r="AN1024" s="179"/>
      <c r="AO1024" s="179"/>
      <c r="AP1024" s="179"/>
      <c r="AQ1024" s="467"/>
    </row>
    <row r="1025" spans="1:43" s="347" customFormat="1" x14ac:dyDescent="0.3">
      <c r="A1025" s="438">
        <v>41772</v>
      </c>
      <c r="B1025" s="932" t="s">
        <v>5492</v>
      </c>
      <c r="C1025" s="933" t="s">
        <v>959</v>
      </c>
      <c r="D1025" s="350">
        <v>500</v>
      </c>
      <c r="E1025" s="347" t="s">
        <v>37</v>
      </c>
      <c r="F1025" s="439">
        <v>43601</v>
      </c>
      <c r="G1025" s="347" t="s">
        <v>5490</v>
      </c>
      <c r="H1025" s="352" t="s">
        <v>129</v>
      </c>
      <c r="I1025" s="353" t="s">
        <v>426</v>
      </c>
      <c r="J1025" s="354" t="s">
        <v>427</v>
      </c>
      <c r="K1025" s="355">
        <v>-17</v>
      </c>
      <c r="L1025" s="354"/>
      <c r="M1025" s="355"/>
      <c r="N1025" s="440" t="s">
        <v>4057</v>
      </c>
      <c r="O1025" s="441">
        <v>2.6</v>
      </c>
      <c r="P1025" s="352" t="s">
        <v>1937</v>
      </c>
      <c r="Q1025" s="354"/>
      <c r="R1025" s="347">
        <v>0</v>
      </c>
      <c r="S1025" s="184" t="s">
        <v>5555</v>
      </c>
      <c r="T1025" s="138">
        <f t="shared" si="118"/>
        <v>5</v>
      </c>
      <c r="U1025" s="139"/>
      <c r="V1025" s="715">
        <f t="shared" si="117"/>
        <v>5</v>
      </c>
      <c r="W1025" s="138"/>
      <c r="X1025" s="138"/>
      <c r="Y1025" s="141"/>
      <c r="Z1025" s="226"/>
      <c r="AA1025" s="179"/>
      <c r="AB1025" s="179"/>
      <c r="AC1025" s="179"/>
      <c r="AD1025" s="179"/>
      <c r="AE1025" s="179"/>
      <c r="AF1025" s="179"/>
      <c r="AG1025" s="179"/>
      <c r="AH1025" s="179"/>
      <c r="AI1025" s="179"/>
      <c r="AJ1025" s="179"/>
      <c r="AK1025" s="179"/>
      <c r="AL1025" s="179"/>
      <c r="AM1025" s="179"/>
      <c r="AN1025" s="179"/>
      <c r="AO1025" s="179"/>
      <c r="AP1025" s="179"/>
      <c r="AQ1025" s="467"/>
    </row>
    <row r="1026" spans="1:43" s="347" customFormat="1" x14ac:dyDescent="0.3">
      <c r="A1026" s="438">
        <v>41771</v>
      </c>
      <c r="B1026" s="932" t="s">
        <v>5493</v>
      </c>
      <c r="C1026" s="933" t="s">
        <v>2974</v>
      </c>
      <c r="D1026" s="350">
        <v>500</v>
      </c>
      <c r="E1026" s="347" t="s">
        <v>12</v>
      </c>
      <c r="F1026" s="439">
        <v>42870</v>
      </c>
      <c r="G1026" s="347" t="s">
        <v>960</v>
      </c>
      <c r="H1026" s="352" t="s">
        <v>2299</v>
      </c>
      <c r="I1026" s="353" t="s">
        <v>2299</v>
      </c>
      <c r="J1026" s="354" t="s">
        <v>3851</v>
      </c>
      <c r="K1026" s="355">
        <v>-15</v>
      </c>
      <c r="L1026" s="354"/>
      <c r="M1026" s="355"/>
      <c r="N1026" s="440" t="s">
        <v>504</v>
      </c>
      <c r="O1026" s="441">
        <v>1.4</v>
      </c>
      <c r="P1026" s="352" t="s">
        <v>3827</v>
      </c>
      <c r="Q1026" s="354"/>
      <c r="R1026" s="347">
        <v>-2</v>
      </c>
      <c r="S1026" s="184" t="s">
        <v>5543</v>
      </c>
      <c r="T1026" s="138">
        <f t="shared" si="118"/>
        <v>5</v>
      </c>
      <c r="U1026" s="139"/>
      <c r="V1026" s="715">
        <f t="shared" si="117"/>
        <v>5</v>
      </c>
      <c r="W1026" s="138"/>
      <c r="X1026" s="138"/>
      <c r="Y1026" s="141"/>
      <c r="Z1026" s="226"/>
      <c r="AA1026" s="179"/>
      <c r="AB1026" s="179"/>
      <c r="AC1026" s="179"/>
      <c r="AD1026" s="179"/>
      <c r="AE1026" s="179"/>
      <c r="AF1026" s="179"/>
      <c r="AG1026" s="179"/>
      <c r="AH1026" s="179"/>
      <c r="AI1026" s="179"/>
      <c r="AJ1026" s="179"/>
      <c r="AK1026" s="179"/>
      <c r="AL1026" s="179"/>
      <c r="AM1026" s="179"/>
      <c r="AN1026" s="179"/>
      <c r="AO1026" s="179"/>
      <c r="AP1026" s="179"/>
      <c r="AQ1026" s="467"/>
    </row>
    <row r="1027" spans="1:43" s="347" customFormat="1" x14ac:dyDescent="0.3">
      <c r="A1027" s="438">
        <v>41771</v>
      </c>
      <c r="B1027" s="932" t="s">
        <v>5494</v>
      </c>
      <c r="C1027" s="933" t="s">
        <v>2974</v>
      </c>
      <c r="D1027" s="350">
        <v>1000</v>
      </c>
      <c r="E1027" s="347" t="s">
        <v>12</v>
      </c>
      <c r="F1027" s="439">
        <v>42870</v>
      </c>
      <c r="G1027" s="347" t="s">
        <v>960</v>
      </c>
      <c r="H1027" s="352" t="s">
        <v>724</v>
      </c>
      <c r="I1027" s="353" t="s">
        <v>3759</v>
      </c>
      <c r="J1027" s="354" t="s">
        <v>3819</v>
      </c>
      <c r="K1027" s="355">
        <v>-15</v>
      </c>
      <c r="L1027" s="354"/>
      <c r="M1027" s="355"/>
      <c r="N1027" s="440" t="s">
        <v>71</v>
      </c>
      <c r="O1027" s="441">
        <v>2</v>
      </c>
      <c r="P1027" s="352" t="s">
        <v>2288</v>
      </c>
      <c r="Q1027" s="354"/>
      <c r="R1027" s="347">
        <v>-2</v>
      </c>
      <c r="S1027" s="184" t="s">
        <v>5544</v>
      </c>
      <c r="T1027" s="138">
        <f t="shared" si="118"/>
        <v>5</v>
      </c>
      <c r="U1027" s="139"/>
      <c r="V1027" s="715">
        <f t="shared" si="117"/>
        <v>5</v>
      </c>
      <c r="W1027" s="138"/>
      <c r="X1027" s="138"/>
      <c r="Y1027" s="141"/>
      <c r="Z1027" s="226"/>
      <c r="AA1027" s="179"/>
      <c r="AB1027" s="179"/>
      <c r="AC1027" s="179"/>
      <c r="AD1027" s="179"/>
      <c r="AE1027" s="179"/>
      <c r="AF1027" s="179"/>
      <c r="AG1027" s="179"/>
      <c r="AH1027" s="179"/>
      <c r="AI1027" s="179"/>
      <c r="AJ1027" s="179"/>
      <c r="AK1027" s="179"/>
      <c r="AL1027" s="179"/>
      <c r="AM1027" s="179"/>
      <c r="AN1027" s="179"/>
      <c r="AO1027" s="179"/>
      <c r="AP1027" s="179"/>
      <c r="AQ1027" s="467"/>
    </row>
    <row r="1028" spans="1:43" s="347" customFormat="1" x14ac:dyDescent="0.3">
      <c r="A1028" s="438">
        <v>41771</v>
      </c>
      <c r="B1028" s="932" t="s">
        <v>5495</v>
      </c>
      <c r="C1028" s="933" t="s">
        <v>2974</v>
      </c>
      <c r="D1028" s="350">
        <v>1500</v>
      </c>
      <c r="E1028" s="347" t="s">
        <v>37</v>
      </c>
      <c r="F1028" s="439">
        <v>43600</v>
      </c>
      <c r="G1028" s="347" t="s">
        <v>960</v>
      </c>
      <c r="H1028" s="352" t="s">
        <v>55</v>
      </c>
      <c r="I1028" s="353" t="s">
        <v>3820</v>
      </c>
      <c r="J1028" s="354" t="s">
        <v>3399</v>
      </c>
      <c r="K1028" s="355">
        <v>-12</v>
      </c>
      <c r="L1028" s="354"/>
      <c r="M1028" s="355"/>
      <c r="N1028" s="440" t="s">
        <v>254</v>
      </c>
      <c r="O1028" s="441">
        <v>1.8</v>
      </c>
      <c r="P1028" s="352" t="s">
        <v>2274</v>
      </c>
      <c r="Q1028" s="354"/>
      <c r="R1028" s="347">
        <v>4</v>
      </c>
      <c r="S1028" s="184" t="s">
        <v>5545</v>
      </c>
      <c r="T1028" s="138">
        <f t="shared" si="118"/>
        <v>5</v>
      </c>
      <c r="U1028" s="139"/>
      <c r="V1028" s="715">
        <f t="shared" si="117"/>
        <v>5</v>
      </c>
      <c r="W1028" s="138"/>
      <c r="X1028" s="138"/>
      <c r="Y1028" s="141"/>
      <c r="Z1028" s="226"/>
      <c r="AA1028" s="179"/>
      <c r="AB1028" s="179"/>
      <c r="AC1028" s="179"/>
      <c r="AD1028" s="179"/>
      <c r="AE1028" s="179"/>
      <c r="AF1028" s="179"/>
      <c r="AG1028" s="179"/>
      <c r="AH1028" s="179"/>
      <c r="AI1028" s="179"/>
      <c r="AJ1028" s="179"/>
      <c r="AK1028" s="179"/>
      <c r="AL1028" s="179"/>
      <c r="AM1028" s="179"/>
      <c r="AN1028" s="179"/>
      <c r="AO1028" s="179"/>
      <c r="AP1028" s="179"/>
      <c r="AQ1028" s="467"/>
    </row>
    <row r="1029" spans="1:43" s="347" customFormat="1" x14ac:dyDescent="0.3">
      <c r="A1029" s="438">
        <v>41771</v>
      </c>
      <c r="B1029" s="932" t="s">
        <v>5496</v>
      </c>
      <c r="C1029" s="933" t="s">
        <v>2974</v>
      </c>
      <c r="D1029" s="350">
        <v>1000</v>
      </c>
      <c r="E1029" s="347" t="s">
        <v>66</v>
      </c>
      <c r="F1029" s="439">
        <v>45427</v>
      </c>
      <c r="G1029" s="347" t="s">
        <v>960</v>
      </c>
      <c r="H1029" s="352" t="s">
        <v>220</v>
      </c>
      <c r="I1029" s="353" t="s">
        <v>952</v>
      </c>
      <c r="J1029" s="354" t="s">
        <v>305</v>
      </c>
      <c r="K1029" s="355">
        <v>-15</v>
      </c>
      <c r="L1029" s="354"/>
      <c r="M1029" s="355"/>
      <c r="N1029" s="440" t="s">
        <v>551</v>
      </c>
      <c r="O1029" s="441">
        <v>2.5</v>
      </c>
      <c r="P1029" s="352" t="s">
        <v>5497</v>
      </c>
      <c r="Q1029" s="354"/>
      <c r="R1029" s="347">
        <v>-1</v>
      </c>
      <c r="S1029" s="184" t="s">
        <v>5542</v>
      </c>
      <c r="T1029" s="138">
        <f t="shared" si="118"/>
        <v>5</v>
      </c>
      <c r="U1029" s="139"/>
      <c r="V1029" s="715">
        <f t="shared" si="117"/>
        <v>5</v>
      </c>
      <c r="W1029" s="138"/>
      <c r="X1029" s="138"/>
      <c r="Y1029" s="141"/>
      <c r="Z1029" s="226"/>
      <c r="AA1029" s="179"/>
      <c r="AB1029" s="179"/>
      <c r="AC1029" s="179"/>
      <c r="AD1029" s="179"/>
      <c r="AE1029" s="179"/>
      <c r="AF1029" s="179"/>
      <c r="AG1029" s="179"/>
      <c r="AH1029" s="179"/>
      <c r="AI1029" s="179"/>
      <c r="AJ1029" s="179"/>
      <c r="AK1029" s="179"/>
      <c r="AL1029" s="179"/>
      <c r="AM1029" s="179"/>
      <c r="AN1029" s="179"/>
      <c r="AO1029" s="179"/>
      <c r="AP1029" s="179"/>
      <c r="AQ1029" s="467"/>
    </row>
    <row r="1030" spans="1:43" s="347" customFormat="1" x14ac:dyDescent="0.3">
      <c r="A1030" s="438">
        <v>41771</v>
      </c>
      <c r="B1030" s="932" t="s">
        <v>5498</v>
      </c>
      <c r="C1030" s="933" t="s">
        <v>2974</v>
      </c>
      <c r="D1030" s="350">
        <v>500</v>
      </c>
      <c r="E1030" s="347" t="s">
        <v>117</v>
      </c>
      <c r="F1030" s="439">
        <v>52732</v>
      </c>
      <c r="G1030" s="347" t="s">
        <v>960</v>
      </c>
      <c r="H1030" s="352" t="s">
        <v>226</v>
      </c>
      <c r="I1030" s="353" t="s">
        <v>626</v>
      </c>
      <c r="J1030" s="354" t="s">
        <v>293</v>
      </c>
      <c r="K1030" s="355">
        <v>-20</v>
      </c>
      <c r="L1030" s="354"/>
      <c r="M1030" s="355"/>
      <c r="N1030" s="440" t="s">
        <v>71</v>
      </c>
      <c r="O1030" s="441">
        <v>4</v>
      </c>
      <c r="P1030" s="352" t="s">
        <v>4180</v>
      </c>
      <c r="Q1030" s="354"/>
      <c r="R1030" s="347">
        <v>-1</v>
      </c>
      <c r="S1030" s="184" t="s">
        <v>5541</v>
      </c>
      <c r="T1030" s="138">
        <f t="shared" si="118"/>
        <v>5</v>
      </c>
      <c r="U1030" s="139"/>
      <c r="V1030" s="715">
        <f t="shared" si="117"/>
        <v>5</v>
      </c>
      <c r="W1030" s="138"/>
      <c r="X1030" s="138"/>
      <c r="Y1030" s="141"/>
      <c r="Z1030" s="226"/>
      <c r="AA1030" s="179"/>
      <c r="AB1030" s="179"/>
      <c r="AC1030" s="179"/>
      <c r="AD1030" s="179"/>
      <c r="AE1030" s="179"/>
      <c r="AF1030" s="179"/>
      <c r="AG1030" s="179"/>
      <c r="AH1030" s="179"/>
      <c r="AI1030" s="179"/>
      <c r="AJ1030" s="179"/>
      <c r="AK1030" s="179"/>
      <c r="AL1030" s="179"/>
      <c r="AM1030" s="179"/>
      <c r="AN1030" s="179"/>
      <c r="AO1030" s="179"/>
      <c r="AP1030" s="179"/>
      <c r="AQ1030" s="467"/>
    </row>
    <row r="1031" spans="1:43" s="347" customFormat="1" x14ac:dyDescent="0.3">
      <c r="A1031" s="438">
        <v>41771</v>
      </c>
      <c r="B1031" s="932" t="s">
        <v>3816</v>
      </c>
      <c r="C1031" s="933" t="s">
        <v>889</v>
      </c>
      <c r="D1031" s="350">
        <v>500</v>
      </c>
      <c r="E1031" s="347" t="s">
        <v>12</v>
      </c>
      <c r="F1031" s="439">
        <v>42870</v>
      </c>
      <c r="G1031" s="347" t="s">
        <v>5499</v>
      </c>
      <c r="H1031" s="352" t="s">
        <v>2299</v>
      </c>
      <c r="I1031" s="353" t="s">
        <v>2299</v>
      </c>
      <c r="J1031" s="354" t="s">
        <v>2757</v>
      </c>
      <c r="K1031" s="355">
        <v>-4.5</v>
      </c>
      <c r="L1031" s="354"/>
      <c r="M1031" s="355"/>
      <c r="N1031" s="440" t="s">
        <v>423</v>
      </c>
      <c r="O1031" s="441">
        <v>2</v>
      </c>
      <c r="P1031" s="352" t="s">
        <v>2092</v>
      </c>
      <c r="Q1031" s="354"/>
      <c r="R1031" s="347">
        <v>3</v>
      </c>
      <c r="S1031" s="184" t="s">
        <v>5538</v>
      </c>
      <c r="T1031" s="138">
        <f t="shared" si="118"/>
        <v>5</v>
      </c>
      <c r="U1031" s="139"/>
      <c r="V1031" s="715">
        <f t="shared" si="117"/>
        <v>5</v>
      </c>
      <c r="W1031" s="138"/>
      <c r="X1031" s="138"/>
      <c r="Y1031" s="141"/>
      <c r="Z1031" s="226"/>
      <c r="AA1031" s="179"/>
      <c r="AB1031" s="179"/>
      <c r="AC1031" s="179"/>
      <c r="AD1031" s="179"/>
      <c r="AE1031" s="179"/>
      <c r="AF1031" s="179"/>
      <c r="AG1031" s="179"/>
      <c r="AH1031" s="179"/>
      <c r="AI1031" s="179"/>
      <c r="AJ1031" s="179"/>
      <c r="AK1031" s="179"/>
      <c r="AL1031" s="179"/>
      <c r="AM1031" s="179"/>
      <c r="AN1031" s="179"/>
      <c r="AO1031" s="179"/>
      <c r="AP1031" s="179"/>
      <c r="AQ1031" s="467"/>
    </row>
    <row r="1032" spans="1:43" s="347" customFormat="1" x14ac:dyDescent="0.3">
      <c r="A1032" s="438">
        <v>41771</v>
      </c>
      <c r="B1032" s="932" t="s">
        <v>5500</v>
      </c>
      <c r="C1032" s="933" t="s">
        <v>889</v>
      </c>
      <c r="D1032" s="350">
        <v>1000</v>
      </c>
      <c r="E1032" s="347" t="s">
        <v>12</v>
      </c>
      <c r="F1032" s="439">
        <v>42870</v>
      </c>
      <c r="G1032" s="347" t="s">
        <v>5499</v>
      </c>
      <c r="H1032" s="352" t="s">
        <v>5501</v>
      </c>
      <c r="I1032" s="353" t="s">
        <v>421</v>
      </c>
      <c r="J1032" s="354" t="s">
        <v>422</v>
      </c>
      <c r="K1032" s="355">
        <v>-4.5</v>
      </c>
      <c r="L1032" s="354"/>
      <c r="M1032" s="355"/>
      <c r="N1032" s="440" t="s">
        <v>1196</v>
      </c>
      <c r="O1032" s="441">
        <v>2.4</v>
      </c>
      <c r="P1032" s="352" t="s">
        <v>2092</v>
      </c>
      <c r="Q1032" s="354"/>
      <c r="R1032" s="347">
        <v>3</v>
      </c>
      <c r="S1032" s="184" t="s">
        <v>5540</v>
      </c>
      <c r="T1032" s="138">
        <f t="shared" si="118"/>
        <v>5</v>
      </c>
      <c r="U1032" s="139"/>
      <c r="V1032" s="715">
        <f t="shared" si="117"/>
        <v>5</v>
      </c>
      <c r="W1032" s="138"/>
      <c r="X1032" s="138"/>
      <c r="Y1032" s="141"/>
      <c r="Z1032" s="226"/>
      <c r="AA1032" s="179"/>
      <c r="AB1032" s="179"/>
      <c r="AC1032" s="179"/>
      <c r="AD1032" s="179"/>
      <c r="AE1032" s="179"/>
      <c r="AF1032" s="179"/>
      <c r="AG1032" s="179"/>
      <c r="AH1032" s="179"/>
      <c r="AI1032" s="179"/>
      <c r="AJ1032" s="179"/>
      <c r="AK1032" s="179"/>
      <c r="AL1032" s="179"/>
      <c r="AM1032" s="179"/>
      <c r="AN1032" s="179"/>
      <c r="AO1032" s="179"/>
      <c r="AP1032" s="179"/>
      <c r="AQ1032" s="467"/>
    </row>
    <row r="1033" spans="1:43" s="347" customFormat="1" x14ac:dyDescent="0.3">
      <c r="A1033" s="438">
        <v>41771</v>
      </c>
      <c r="B1033" s="932" t="s">
        <v>5502</v>
      </c>
      <c r="C1033" s="933" t="s">
        <v>889</v>
      </c>
      <c r="D1033" s="350">
        <v>1000</v>
      </c>
      <c r="E1033" s="347" t="s">
        <v>66</v>
      </c>
      <c r="F1033" s="439">
        <v>45427</v>
      </c>
      <c r="G1033" s="347" t="s">
        <v>5499</v>
      </c>
      <c r="H1033" s="352" t="s">
        <v>668</v>
      </c>
      <c r="I1033" s="353" t="s">
        <v>632</v>
      </c>
      <c r="J1033" s="354" t="s">
        <v>3803</v>
      </c>
      <c r="K1033" s="355">
        <v>0</v>
      </c>
      <c r="L1033" s="354"/>
      <c r="M1033" s="355"/>
      <c r="N1033" s="440" t="s">
        <v>4850</v>
      </c>
      <c r="O1033" s="441">
        <v>1.7</v>
      </c>
      <c r="P1033" s="352" t="s">
        <v>2150</v>
      </c>
      <c r="Q1033" s="354"/>
      <c r="R1033" s="347">
        <v>8</v>
      </c>
      <c r="S1033" s="184" t="s">
        <v>5539</v>
      </c>
      <c r="T1033" s="138">
        <f t="shared" si="118"/>
        <v>5</v>
      </c>
      <c r="U1033" s="139"/>
      <c r="V1033" s="715">
        <f t="shared" si="117"/>
        <v>5</v>
      </c>
      <c r="W1033" s="138"/>
      <c r="X1033" s="138"/>
      <c r="Y1033" s="141"/>
      <c r="Z1033" s="226"/>
      <c r="AA1033" s="179"/>
      <c r="AB1033" s="179"/>
      <c r="AC1033" s="179"/>
      <c r="AD1033" s="179"/>
      <c r="AE1033" s="179"/>
      <c r="AF1033" s="179"/>
      <c r="AG1033" s="179"/>
      <c r="AH1033" s="179"/>
      <c r="AI1033" s="179"/>
      <c r="AJ1033" s="179"/>
      <c r="AK1033" s="179"/>
      <c r="AL1033" s="179"/>
      <c r="AM1033" s="179"/>
      <c r="AN1033" s="179"/>
      <c r="AO1033" s="179"/>
      <c r="AP1033" s="179"/>
      <c r="AQ1033" s="467"/>
    </row>
    <row r="1034" spans="1:43" s="347" customFormat="1" x14ac:dyDescent="0.3">
      <c r="A1034" s="438">
        <v>41771</v>
      </c>
      <c r="B1034" s="932" t="s">
        <v>5503</v>
      </c>
      <c r="C1034" s="933" t="s">
        <v>127</v>
      </c>
      <c r="D1034" s="350">
        <v>2250</v>
      </c>
      <c r="E1034" s="347" t="s">
        <v>66</v>
      </c>
      <c r="F1034" s="439">
        <v>45427</v>
      </c>
      <c r="G1034" s="347" t="s">
        <v>487</v>
      </c>
      <c r="H1034" s="352" t="s">
        <v>652</v>
      </c>
      <c r="I1034" s="353" t="s">
        <v>976</v>
      </c>
      <c r="J1034" s="354" t="s">
        <v>370</v>
      </c>
      <c r="K1034" s="355">
        <v>-10</v>
      </c>
      <c r="L1034" s="354"/>
      <c r="M1034" s="355"/>
      <c r="N1034" s="440" t="s">
        <v>5504</v>
      </c>
      <c r="O1034" s="441">
        <v>2.1800000000000002</v>
      </c>
      <c r="P1034" s="352" t="s">
        <v>2150</v>
      </c>
      <c r="Q1034" s="354"/>
      <c r="R1034" s="347">
        <v>8</v>
      </c>
      <c r="S1034" s="184" t="s">
        <v>5552</v>
      </c>
      <c r="T1034" s="138">
        <f t="shared" si="118"/>
        <v>5</v>
      </c>
      <c r="U1034" s="139"/>
      <c r="V1034" s="715">
        <f t="shared" si="117"/>
        <v>5</v>
      </c>
      <c r="W1034" s="138"/>
      <c r="X1034" s="138"/>
      <c r="Y1034" s="141"/>
      <c r="Z1034" s="226"/>
      <c r="AA1034" s="179"/>
      <c r="AB1034" s="179"/>
      <c r="AC1034" s="179"/>
      <c r="AD1034" s="179"/>
      <c r="AE1034" s="179"/>
      <c r="AF1034" s="179"/>
      <c r="AG1034" s="179"/>
      <c r="AH1034" s="179"/>
      <c r="AI1034" s="179"/>
      <c r="AJ1034" s="179"/>
      <c r="AK1034" s="179"/>
      <c r="AL1034" s="179"/>
      <c r="AM1034" s="179"/>
      <c r="AN1034" s="179"/>
      <c r="AO1034" s="179"/>
      <c r="AP1034" s="179"/>
      <c r="AQ1034" s="467"/>
    </row>
    <row r="1035" spans="1:43" s="347" customFormat="1" x14ac:dyDescent="0.3">
      <c r="A1035" s="438">
        <v>41771</v>
      </c>
      <c r="B1035" s="932" t="s">
        <v>5505</v>
      </c>
      <c r="C1035" s="933" t="s">
        <v>4216</v>
      </c>
      <c r="D1035" s="350">
        <v>500</v>
      </c>
      <c r="E1035" s="347" t="s">
        <v>848</v>
      </c>
      <c r="F1035" s="439">
        <v>45444</v>
      </c>
      <c r="G1035" s="347" t="s">
        <v>5506</v>
      </c>
      <c r="H1035" s="352" t="s">
        <v>569</v>
      </c>
      <c r="I1035" s="353" t="s">
        <v>802</v>
      </c>
      <c r="J1035" s="354" t="s">
        <v>301</v>
      </c>
      <c r="K1035" s="355">
        <v>-15</v>
      </c>
      <c r="L1035" s="354"/>
      <c r="M1035" s="355"/>
      <c r="N1035" s="440" t="s">
        <v>382</v>
      </c>
      <c r="O1035" s="441">
        <v>3</v>
      </c>
      <c r="P1035" s="352" t="s">
        <v>5507</v>
      </c>
      <c r="Q1035" s="354"/>
      <c r="R1035" s="347">
        <v>-2.5</v>
      </c>
      <c r="S1035" s="184" t="s">
        <v>5548</v>
      </c>
      <c r="T1035" s="138">
        <f t="shared" si="118"/>
        <v>5</v>
      </c>
      <c r="U1035" s="139"/>
      <c r="V1035" s="715">
        <f t="shared" si="117"/>
        <v>5</v>
      </c>
      <c r="W1035" s="138"/>
      <c r="X1035" s="138"/>
      <c r="Y1035" s="141"/>
      <c r="Z1035" s="226"/>
      <c r="AA1035" s="179"/>
      <c r="AB1035" s="179"/>
      <c r="AC1035" s="179"/>
      <c r="AD1035" s="179"/>
      <c r="AE1035" s="179"/>
      <c r="AF1035" s="179"/>
      <c r="AG1035" s="179"/>
      <c r="AH1035" s="179"/>
      <c r="AI1035" s="179"/>
      <c r="AJ1035" s="179"/>
      <c r="AK1035" s="179"/>
      <c r="AL1035" s="179"/>
      <c r="AM1035" s="179"/>
      <c r="AN1035" s="179"/>
      <c r="AO1035" s="179"/>
      <c r="AP1035" s="179"/>
      <c r="AQ1035" s="467"/>
    </row>
    <row r="1036" spans="1:43" s="347" customFormat="1" x14ac:dyDescent="0.3">
      <c r="A1036" s="438">
        <v>41771</v>
      </c>
      <c r="B1036" s="932" t="s">
        <v>5508</v>
      </c>
      <c r="C1036" s="933" t="s">
        <v>36</v>
      </c>
      <c r="D1036" s="350">
        <v>1000</v>
      </c>
      <c r="E1036" s="347" t="s">
        <v>66</v>
      </c>
      <c r="F1036" s="439">
        <v>45444</v>
      </c>
      <c r="G1036" s="347" t="s">
        <v>950</v>
      </c>
      <c r="H1036" s="352" t="s">
        <v>578</v>
      </c>
      <c r="I1036" s="353" t="s">
        <v>4122</v>
      </c>
      <c r="J1036" s="354" t="s">
        <v>5509</v>
      </c>
      <c r="K1036" s="355">
        <v>-22</v>
      </c>
      <c r="L1036" s="354"/>
      <c r="M1036" s="355"/>
      <c r="N1036" s="440" t="s">
        <v>686</v>
      </c>
      <c r="O1036" s="441">
        <v>4.7</v>
      </c>
      <c r="P1036" s="352" t="s">
        <v>5510</v>
      </c>
      <c r="Q1036" s="354"/>
      <c r="R1036" s="347">
        <v>-8.5</v>
      </c>
      <c r="S1036" s="184" t="s">
        <v>5546</v>
      </c>
      <c r="T1036" s="138">
        <f t="shared" si="118"/>
        <v>5</v>
      </c>
      <c r="U1036" s="139"/>
      <c r="V1036" s="715">
        <f t="shared" si="117"/>
        <v>5</v>
      </c>
      <c r="W1036" s="138"/>
      <c r="X1036" s="138"/>
      <c r="Y1036" s="141"/>
      <c r="Z1036" s="226"/>
      <c r="AA1036" s="179"/>
      <c r="AB1036" s="179"/>
      <c r="AC1036" s="179"/>
      <c r="AD1036" s="179"/>
      <c r="AE1036" s="179"/>
      <c r="AF1036" s="179"/>
      <c r="AG1036" s="179"/>
      <c r="AH1036" s="179"/>
      <c r="AI1036" s="179"/>
      <c r="AJ1036" s="179"/>
      <c r="AK1036" s="179"/>
      <c r="AL1036" s="179"/>
      <c r="AM1036" s="179"/>
      <c r="AN1036" s="179"/>
      <c r="AO1036" s="179"/>
      <c r="AP1036" s="179"/>
      <c r="AQ1036" s="467"/>
    </row>
    <row r="1037" spans="1:43" s="347" customFormat="1" x14ac:dyDescent="0.3">
      <c r="A1037" s="438">
        <v>41771</v>
      </c>
      <c r="B1037" s="932" t="s">
        <v>5511</v>
      </c>
      <c r="C1037" s="933" t="s">
        <v>36</v>
      </c>
      <c r="D1037" s="350">
        <v>700</v>
      </c>
      <c r="E1037" s="347" t="s">
        <v>117</v>
      </c>
      <c r="F1037" s="439">
        <v>52749</v>
      </c>
      <c r="G1037" s="347" t="s">
        <v>950</v>
      </c>
      <c r="H1037" s="352" t="s">
        <v>329</v>
      </c>
      <c r="I1037" s="353" t="s">
        <v>3966</v>
      </c>
      <c r="J1037" s="354" t="s">
        <v>5512</v>
      </c>
      <c r="K1037" s="355">
        <v>-22</v>
      </c>
      <c r="L1037" s="354"/>
      <c r="M1037" s="355"/>
      <c r="N1037" s="440" t="s">
        <v>1230</v>
      </c>
      <c r="O1037" s="441">
        <v>7</v>
      </c>
      <c r="P1037" s="352" t="s">
        <v>5510</v>
      </c>
      <c r="Q1037" s="354"/>
      <c r="R1037" s="347">
        <v>-8.5</v>
      </c>
      <c r="S1037" s="184" t="s">
        <v>5547</v>
      </c>
      <c r="T1037" s="138">
        <f t="shared" si="118"/>
        <v>5</v>
      </c>
      <c r="U1037" s="139"/>
      <c r="V1037" s="715">
        <f t="shared" si="117"/>
        <v>5</v>
      </c>
      <c r="W1037" s="138"/>
      <c r="X1037" s="138"/>
      <c r="Y1037" s="141"/>
      <c r="Z1037" s="226"/>
      <c r="AA1037" s="179"/>
      <c r="AB1037" s="179"/>
      <c r="AC1037" s="179"/>
      <c r="AD1037" s="179"/>
      <c r="AE1037" s="179"/>
      <c r="AF1037" s="179"/>
      <c r="AG1037" s="179"/>
      <c r="AH1037" s="179"/>
      <c r="AI1037" s="179"/>
      <c r="AJ1037" s="179"/>
      <c r="AK1037" s="179"/>
      <c r="AL1037" s="179"/>
      <c r="AM1037" s="179"/>
      <c r="AN1037" s="179"/>
      <c r="AO1037" s="179"/>
      <c r="AP1037" s="179"/>
      <c r="AQ1037" s="467"/>
    </row>
    <row r="1038" spans="1:43" s="347" customFormat="1" x14ac:dyDescent="0.3">
      <c r="A1038" s="438">
        <v>41771</v>
      </c>
      <c r="B1038" s="932" t="s">
        <v>5513</v>
      </c>
      <c r="C1038" s="933" t="s">
        <v>4940</v>
      </c>
      <c r="D1038" s="350">
        <v>300</v>
      </c>
      <c r="E1038" s="347" t="s">
        <v>5514</v>
      </c>
      <c r="F1038" s="439">
        <v>52732</v>
      </c>
      <c r="G1038" s="347" t="s">
        <v>5515</v>
      </c>
      <c r="H1038" s="352" t="s">
        <v>5516</v>
      </c>
      <c r="I1038" s="353" t="s">
        <v>457</v>
      </c>
      <c r="J1038" s="354" t="s">
        <v>458</v>
      </c>
      <c r="K1038" s="355">
        <v>-8</v>
      </c>
      <c r="L1038" s="354"/>
      <c r="M1038" s="355"/>
      <c r="N1038" s="440" t="s">
        <v>105</v>
      </c>
      <c r="O1038" s="441">
        <v>2.67</v>
      </c>
      <c r="P1038" s="352" t="s">
        <v>5138</v>
      </c>
      <c r="Q1038" s="354"/>
      <c r="R1038" s="347">
        <v>1</v>
      </c>
      <c r="S1038" s="184" t="s">
        <v>5550</v>
      </c>
      <c r="T1038" s="138">
        <f t="shared" si="118"/>
        <v>5</v>
      </c>
      <c r="U1038" s="139"/>
      <c r="V1038" s="715">
        <f t="shared" si="117"/>
        <v>5</v>
      </c>
      <c r="W1038" s="138"/>
      <c r="X1038" s="138"/>
      <c r="Y1038" s="141"/>
      <c r="Z1038" s="226"/>
      <c r="AA1038" s="179"/>
      <c r="AB1038" s="179"/>
      <c r="AC1038" s="179"/>
      <c r="AD1038" s="179"/>
      <c r="AE1038" s="179"/>
      <c r="AF1038" s="179"/>
      <c r="AG1038" s="179"/>
      <c r="AH1038" s="179"/>
      <c r="AI1038" s="179"/>
      <c r="AJ1038" s="179"/>
      <c r="AK1038" s="179"/>
      <c r="AL1038" s="179"/>
      <c r="AM1038" s="179"/>
      <c r="AN1038" s="179"/>
      <c r="AO1038" s="179"/>
      <c r="AP1038" s="179"/>
      <c r="AQ1038" s="467"/>
    </row>
    <row r="1039" spans="1:43" s="347" customFormat="1" x14ac:dyDescent="0.3">
      <c r="A1039" s="438">
        <v>41771</v>
      </c>
      <c r="B1039" s="932" t="s">
        <v>5517</v>
      </c>
      <c r="C1039" s="933" t="s">
        <v>4672</v>
      </c>
      <c r="D1039" s="350">
        <v>250</v>
      </c>
      <c r="E1039" s="347" t="s">
        <v>117</v>
      </c>
      <c r="F1039" s="439">
        <v>52749</v>
      </c>
      <c r="G1039" s="347" t="s">
        <v>5518</v>
      </c>
      <c r="H1039" s="352" t="s">
        <v>5519</v>
      </c>
      <c r="I1039" s="353" t="s">
        <v>3849</v>
      </c>
      <c r="J1039" s="354" t="s">
        <v>305</v>
      </c>
      <c r="K1039" s="355">
        <v>-10</v>
      </c>
      <c r="L1039" s="354"/>
      <c r="M1039" s="355"/>
      <c r="N1039" s="440" t="s">
        <v>423</v>
      </c>
      <c r="O1039" s="441">
        <v>4</v>
      </c>
      <c r="P1039" s="352" t="s">
        <v>1994</v>
      </c>
      <c r="Q1039" s="354"/>
      <c r="R1039" s="347">
        <v>2</v>
      </c>
      <c r="S1039" s="184" t="s">
        <v>5549</v>
      </c>
      <c r="T1039" s="138">
        <f t="shared" si="118"/>
        <v>5</v>
      </c>
      <c r="U1039" s="139"/>
      <c r="V1039" s="715">
        <f t="shared" si="117"/>
        <v>5</v>
      </c>
      <c r="W1039" s="138"/>
      <c r="X1039" s="138"/>
      <c r="Y1039" s="141"/>
      <c r="Z1039" s="226"/>
      <c r="AA1039" s="179"/>
      <c r="AB1039" s="179"/>
      <c r="AC1039" s="179"/>
      <c r="AD1039" s="179"/>
      <c r="AE1039" s="179"/>
      <c r="AF1039" s="179"/>
      <c r="AG1039" s="179"/>
      <c r="AH1039" s="179"/>
      <c r="AI1039" s="179"/>
      <c r="AJ1039" s="179"/>
      <c r="AK1039" s="179"/>
      <c r="AL1039" s="179"/>
      <c r="AM1039" s="179"/>
      <c r="AN1039" s="179"/>
      <c r="AO1039" s="179"/>
      <c r="AP1039" s="179"/>
      <c r="AQ1039" s="467"/>
    </row>
    <row r="1040" spans="1:43" s="347" customFormat="1" x14ac:dyDescent="0.3">
      <c r="A1040" s="438">
        <v>41771</v>
      </c>
      <c r="B1040" s="932" t="s">
        <v>5520</v>
      </c>
      <c r="C1040" s="933" t="s">
        <v>771</v>
      </c>
      <c r="D1040" s="350">
        <v>700</v>
      </c>
      <c r="E1040" s="347" t="s">
        <v>66</v>
      </c>
      <c r="F1040" s="439">
        <v>45427</v>
      </c>
      <c r="G1040" s="347" t="s">
        <v>5521</v>
      </c>
      <c r="H1040" s="352" t="s">
        <v>151</v>
      </c>
      <c r="I1040" s="353" t="s">
        <v>626</v>
      </c>
      <c r="J1040" s="354" t="s">
        <v>642</v>
      </c>
      <c r="K1040" s="355">
        <v>-10</v>
      </c>
      <c r="L1040" s="354"/>
      <c r="M1040" s="355"/>
      <c r="N1040" s="440" t="s">
        <v>71</v>
      </c>
      <c r="O1040" s="441">
        <v>2.86</v>
      </c>
      <c r="P1040" s="352" t="s">
        <v>4180</v>
      </c>
      <c r="Q1040" s="354"/>
      <c r="R1040" s="347">
        <v>-1</v>
      </c>
      <c r="S1040" s="184" t="s">
        <v>5537</v>
      </c>
      <c r="T1040" s="138">
        <f t="shared" si="118"/>
        <v>5</v>
      </c>
      <c r="U1040" s="139"/>
      <c r="V1040" s="715">
        <f t="shared" si="117"/>
        <v>5</v>
      </c>
      <c r="W1040" s="138"/>
      <c r="X1040" s="138"/>
      <c r="Y1040" s="141"/>
      <c r="Z1040" s="226"/>
      <c r="AA1040" s="179"/>
      <c r="AB1040" s="179"/>
      <c r="AC1040" s="179"/>
      <c r="AD1040" s="179"/>
      <c r="AE1040" s="179"/>
      <c r="AF1040" s="179"/>
      <c r="AG1040" s="179"/>
      <c r="AH1040" s="179"/>
      <c r="AI1040" s="179"/>
      <c r="AJ1040" s="179"/>
      <c r="AK1040" s="179"/>
      <c r="AL1040" s="179"/>
      <c r="AM1040" s="179"/>
      <c r="AN1040" s="179"/>
      <c r="AO1040" s="179"/>
      <c r="AP1040" s="179"/>
      <c r="AQ1040" s="467"/>
    </row>
    <row r="1041" spans="1:43" s="347" customFormat="1" x14ac:dyDescent="0.3">
      <c r="A1041" s="438">
        <v>41771</v>
      </c>
      <c r="B1041" s="932" t="s">
        <v>5522</v>
      </c>
      <c r="C1041" s="933" t="s">
        <v>771</v>
      </c>
      <c r="D1041" s="350">
        <v>500</v>
      </c>
      <c r="E1041" s="347" t="s">
        <v>836</v>
      </c>
      <c r="F1041" s="439">
        <v>52732</v>
      </c>
      <c r="G1041" s="347" t="s">
        <v>5521</v>
      </c>
      <c r="H1041" s="352" t="s">
        <v>90</v>
      </c>
      <c r="I1041" s="353" t="s">
        <v>3752</v>
      </c>
      <c r="J1041" s="354" t="s">
        <v>3828</v>
      </c>
      <c r="K1041" s="355">
        <v>-10</v>
      </c>
      <c r="L1041" s="354"/>
      <c r="M1041" s="355"/>
      <c r="N1041" s="440" t="s">
        <v>79</v>
      </c>
      <c r="O1041" s="441">
        <v>2.5</v>
      </c>
      <c r="P1041" s="352" t="s">
        <v>4480</v>
      </c>
      <c r="Q1041" s="354"/>
      <c r="R1041" s="347">
        <v>-2.5</v>
      </c>
      <c r="S1041" s="184" t="s">
        <v>5536</v>
      </c>
      <c r="T1041" s="138">
        <f t="shared" si="118"/>
        <v>5</v>
      </c>
      <c r="U1041" s="139"/>
      <c r="V1041" s="715">
        <f t="shared" si="117"/>
        <v>5</v>
      </c>
      <c r="W1041" s="138"/>
      <c r="X1041" s="138"/>
      <c r="Y1041" s="141"/>
      <c r="Z1041" s="226"/>
      <c r="AA1041" s="179"/>
      <c r="AB1041" s="179"/>
      <c r="AC1041" s="179"/>
      <c r="AD1041" s="179"/>
      <c r="AE1041" s="179"/>
      <c r="AF1041" s="179"/>
      <c r="AG1041" s="179"/>
      <c r="AH1041" s="179"/>
      <c r="AI1041" s="179"/>
      <c r="AJ1041" s="179"/>
      <c r="AK1041" s="179"/>
      <c r="AL1041" s="179"/>
      <c r="AM1041" s="179"/>
      <c r="AN1041" s="179"/>
      <c r="AO1041" s="179"/>
      <c r="AP1041" s="179"/>
      <c r="AQ1041" s="467"/>
    </row>
    <row r="1042" spans="1:43" s="458" customFormat="1" x14ac:dyDescent="0.3">
      <c r="A1042" s="457">
        <v>41771</v>
      </c>
      <c r="B1042" s="941" t="s">
        <v>778</v>
      </c>
      <c r="C1042" s="942" t="s">
        <v>127</v>
      </c>
      <c r="D1042" s="499">
        <v>180</v>
      </c>
      <c r="E1042" s="458" t="s">
        <v>117</v>
      </c>
      <c r="F1042" s="460">
        <v>52322</v>
      </c>
      <c r="G1042" s="458" t="s">
        <v>5523</v>
      </c>
      <c r="H1042" s="356" t="s">
        <v>5519</v>
      </c>
      <c r="I1042" s="461" t="s">
        <v>4066</v>
      </c>
      <c r="J1042" s="500" t="s">
        <v>157</v>
      </c>
      <c r="K1042" s="463">
        <v>-8</v>
      </c>
      <c r="L1042" s="462"/>
      <c r="M1042" s="463"/>
      <c r="N1042" s="464" t="s">
        <v>5524</v>
      </c>
      <c r="O1042" s="465">
        <v>2.31</v>
      </c>
      <c r="P1042" s="356" t="s">
        <v>1994</v>
      </c>
      <c r="Q1042" s="462"/>
      <c r="R1042" s="458">
        <v>2</v>
      </c>
      <c r="S1042" s="280" t="s">
        <v>5551</v>
      </c>
      <c r="T1042" s="205">
        <f t="shared" si="118"/>
        <v>5</v>
      </c>
      <c r="U1042" s="199"/>
      <c r="V1042" s="715">
        <f t="shared" si="117"/>
        <v>5</v>
      </c>
      <c r="W1042" s="205"/>
      <c r="X1042" s="205"/>
      <c r="Y1042" s="205"/>
      <c r="Z1042" s="233"/>
      <c r="AA1042" s="466"/>
      <c r="AB1042" s="466"/>
      <c r="AC1042" s="466"/>
      <c r="AD1042" s="466"/>
      <c r="AE1042" s="466"/>
      <c r="AF1042" s="466"/>
      <c r="AG1042" s="466"/>
      <c r="AH1042" s="466"/>
      <c r="AI1042" s="466"/>
      <c r="AJ1042" s="466"/>
      <c r="AK1042" s="466"/>
      <c r="AL1042" s="466"/>
      <c r="AM1042" s="466"/>
      <c r="AN1042" s="466"/>
      <c r="AO1042" s="466"/>
      <c r="AP1042" s="466"/>
      <c r="AQ1042" s="468"/>
    </row>
    <row r="1043" spans="1:43" s="487" customFormat="1" x14ac:dyDescent="0.3">
      <c r="A1043" s="486">
        <v>41771</v>
      </c>
      <c r="B1043" s="943" t="s">
        <v>5525</v>
      </c>
      <c r="C1043" s="931" t="s">
        <v>36</v>
      </c>
      <c r="D1043" s="488">
        <v>1000</v>
      </c>
      <c r="E1043" s="487" t="s">
        <v>66</v>
      </c>
      <c r="F1043" s="489">
        <v>45432</v>
      </c>
      <c r="G1043" s="487" t="s">
        <v>5526</v>
      </c>
      <c r="H1043" s="490" t="s">
        <v>2354</v>
      </c>
      <c r="I1043" s="491" t="s">
        <v>5527</v>
      </c>
      <c r="J1043" s="492" t="s">
        <v>5528</v>
      </c>
      <c r="K1043" s="493">
        <v>-30</v>
      </c>
      <c r="L1043" s="492"/>
      <c r="M1043" s="493"/>
      <c r="N1043" s="494" t="s">
        <v>5529</v>
      </c>
      <c r="O1043" s="495">
        <v>9.5</v>
      </c>
      <c r="P1043" s="490" t="s">
        <v>5530</v>
      </c>
      <c r="Q1043" s="492"/>
      <c r="R1043" s="487">
        <v>2</v>
      </c>
      <c r="S1043" s="214" t="s">
        <v>5553</v>
      </c>
      <c r="T1043" s="138">
        <f t="shared" si="118"/>
        <v>5</v>
      </c>
      <c r="U1043" s="139"/>
      <c r="V1043" s="715">
        <f t="shared" si="117"/>
        <v>5</v>
      </c>
      <c r="W1043" s="138"/>
      <c r="X1043" s="138"/>
      <c r="Y1043" s="138"/>
      <c r="Z1043" s="496"/>
      <c r="AA1043" s="497"/>
      <c r="AB1043" s="497"/>
      <c r="AC1043" s="497"/>
      <c r="AD1043" s="497"/>
      <c r="AE1043" s="497"/>
      <c r="AF1043" s="497"/>
      <c r="AG1043" s="497"/>
      <c r="AH1043" s="497"/>
      <c r="AI1043" s="497"/>
      <c r="AJ1043" s="497"/>
      <c r="AK1043" s="497"/>
      <c r="AL1043" s="497"/>
      <c r="AM1043" s="497"/>
      <c r="AN1043" s="497"/>
      <c r="AO1043" s="497"/>
      <c r="AP1043" s="497"/>
      <c r="AQ1043" s="498"/>
    </row>
    <row r="1044" spans="1:43" s="428" customFormat="1" x14ac:dyDescent="0.3">
      <c r="A1044" s="427">
        <v>41771</v>
      </c>
      <c r="B1044" s="935" t="s">
        <v>5531</v>
      </c>
      <c r="C1044" s="936" t="s">
        <v>44</v>
      </c>
      <c r="D1044" s="429">
        <v>1350</v>
      </c>
      <c r="E1044" s="428" t="s">
        <v>66</v>
      </c>
      <c r="F1044" s="430">
        <v>45428</v>
      </c>
      <c r="G1044" s="428" t="s">
        <v>5532</v>
      </c>
      <c r="H1044" s="431" t="s">
        <v>3254</v>
      </c>
      <c r="I1044" s="432" t="s">
        <v>5533</v>
      </c>
      <c r="J1044" s="433" t="s">
        <v>5535</v>
      </c>
      <c r="K1044" s="434">
        <v>-25</v>
      </c>
      <c r="L1044" s="433"/>
      <c r="M1044" s="434"/>
      <c r="N1044" s="435"/>
      <c r="O1044" s="436"/>
      <c r="P1044" s="431"/>
      <c r="Q1044" s="433" t="s">
        <v>1937</v>
      </c>
      <c r="R1044" s="428">
        <v>0</v>
      </c>
      <c r="S1044" s="185" t="s">
        <v>5534</v>
      </c>
      <c r="T1044" s="170">
        <f t="shared" si="118"/>
        <v>5</v>
      </c>
      <c r="U1044" s="171"/>
      <c r="V1044" s="715">
        <f t="shared" si="117"/>
        <v>5</v>
      </c>
      <c r="W1044" s="170"/>
      <c r="X1044" s="170"/>
      <c r="Y1044" s="169"/>
      <c r="Z1044" s="437"/>
      <c r="AA1044" s="215"/>
      <c r="AB1044" s="215"/>
      <c r="AC1044" s="215"/>
      <c r="AD1044" s="215"/>
      <c r="AE1044" s="215"/>
      <c r="AF1044" s="215"/>
      <c r="AG1044" s="215"/>
      <c r="AH1044" s="215"/>
      <c r="AI1044" s="215"/>
      <c r="AJ1044" s="215"/>
      <c r="AK1044" s="215"/>
      <c r="AL1044" s="215"/>
      <c r="AM1044" s="215"/>
      <c r="AN1044" s="215"/>
      <c r="AO1044" s="215"/>
      <c r="AP1044" s="215"/>
      <c r="AQ1044" s="470"/>
    </row>
    <row r="1045" spans="1:43" s="347" customFormat="1" x14ac:dyDescent="0.3">
      <c r="A1045" s="438">
        <v>41767</v>
      </c>
      <c r="B1045" s="932" t="s">
        <v>5294</v>
      </c>
      <c r="C1045" s="933" t="s">
        <v>36</v>
      </c>
      <c r="D1045" s="350">
        <v>400</v>
      </c>
      <c r="E1045" s="347" t="s">
        <v>5295</v>
      </c>
      <c r="F1045" s="439">
        <v>42734</v>
      </c>
      <c r="G1045" s="347" t="s">
        <v>5296</v>
      </c>
      <c r="H1045" s="352" t="s">
        <v>5297</v>
      </c>
      <c r="I1045" s="353" t="s">
        <v>1559</v>
      </c>
      <c r="J1045" s="354" t="s">
        <v>5298</v>
      </c>
      <c r="K1045" s="355">
        <v>-37.5</v>
      </c>
      <c r="L1045" s="354" t="s">
        <v>5299</v>
      </c>
      <c r="M1045" s="355"/>
      <c r="N1045" s="440" t="s">
        <v>5300</v>
      </c>
      <c r="O1045" s="441">
        <v>6.125</v>
      </c>
      <c r="P1045" s="352" t="s">
        <v>3631</v>
      </c>
      <c r="Q1045" s="354"/>
      <c r="S1045" s="184" t="s">
        <v>5454</v>
      </c>
      <c r="T1045" s="138">
        <f t="shared" ref="T1045:T1080" si="119">MONTH(A1045)</f>
        <v>5</v>
      </c>
      <c r="U1045" s="139"/>
      <c r="V1045" s="715">
        <f t="shared" si="117"/>
        <v>5</v>
      </c>
      <c r="W1045" s="138"/>
      <c r="X1045" s="138"/>
      <c r="Y1045" s="141"/>
      <c r="Z1045" s="226"/>
      <c r="AA1045" s="179"/>
      <c r="AB1045" s="179"/>
      <c r="AC1045" s="179"/>
      <c r="AD1045" s="179"/>
      <c r="AE1045" s="179"/>
      <c r="AF1045" s="179"/>
      <c r="AG1045" s="179"/>
      <c r="AH1045" s="179"/>
      <c r="AI1045" s="179"/>
      <c r="AJ1045" s="179"/>
      <c r="AK1045" s="179"/>
      <c r="AL1045" s="179"/>
      <c r="AM1045" s="179"/>
      <c r="AN1045" s="179"/>
      <c r="AO1045" s="179"/>
      <c r="AP1045" s="179"/>
      <c r="AQ1045" s="467"/>
    </row>
    <row r="1046" spans="1:43" s="347" customFormat="1" x14ac:dyDescent="0.3">
      <c r="A1046" s="438">
        <v>41767</v>
      </c>
      <c r="B1046" s="932" t="s">
        <v>5301</v>
      </c>
      <c r="C1046" s="933" t="s">
        <v>36</v>
      </c>
      <c r="D1046" s="350">
        <v>400</v>
      </c>
      <c r="E1046" s="347" t="s">
        <v>5302</v>
      </c>
      <c r="F1046" s="439">
        <v>43464</v>
      </c>
      <c r="G1046" s="347" t="s">
        <v>5296</v>
      </c>
      <c r="H1046" s="352" t="s">
        <v>5303</v>
      </c>
      <c r="I1046" s="353" t="s">
        <v>1747</v>
      </c>
      <c r="J1046" s="354" t="s">
        <v>5304</v>
      </c>
      <c r="K1046" s="355">
        <v>-37.5</v>
      </c>
      <c r="L1046" s="354" t="s">
        <v>5305</v>
      </c>
      <c r="M1046" s="355"/>
      <c r="N1046" s="440" t="s">
        <v>5300</v>
      </c>
      <c r="O1046" s="441">
        <v>6.125</v>
      </c>
      <c r="P1046" s="352" t="s">
        <v>3631</v>
      </c>
      <c r="Q1046" s="354"/>
      <c r="S1046" s="184" t="s">
        <v>5455</v>
      </c>
      <c r="T1046" s="138">
        <f t="shared" si="119"/>
        <v>5</v>
      </c>
      <c r="U1046" s="139"/>
      <c r="V1046" s="715">
        <f t="shared" si="117"/>
        <v>5</v>
      </c>
      <c r="W1046" s="138"/>
      <c r="X1046" s="138"/>
      <c r="Y1046" s="141"/>
      <c r="Z1046" s="226"/>
      <c r="AA1046" s="179"/>
      <c r="AB1046" s="179"/>
      <c r="AC1046" s="179"/>
      <c r="AD1046" s="179"/>
      <c r="AE1046" s="179"/>
      <c r="AF1046" s="179"/>
      <c r="AG1046" s="179"/>
      <c r="AH1046" s="179"/>
      <c r="AI1046" s="179"/>
      <c r="AJ1046" s="179"/>
      <c r="AK1046" s="179"/>
      <c r="AL1046" s="179"/>
      <c r="AM1046" s="179"/>
      <c r="AN1046" s="179"/>
      <c r="AO1046" s="179"/>
      <c r="AP1046" s="179"/>
      <c r="AQ1046" s="467"/>
    </row>
    <row r="1047" spans="1:43" s="347" customFormat="1" x14ac:dyDescent="0.3">
      <c r="A1047" s="438">
        <v>41767</v>
      </c>
      <c r="B1047" s="932" t="s">
        <v>5306</v>
      </c>
      <c r="C1047" s="933" t="s">
        <v>36</v>
      </c>
      <c r="D1047" s="350">
        <v>400</v>
      </c>
      <c r="E1047" s="347" t="s">
        <v>5307</v>
      </c>
      <c r="F1047" s="439">
        <v>44195</v>
      </c>
      <c r="G1047" s="347" t="s">
        <v>5296</v>
      </c>
      <c r="H1047" s="352" t="s">
        <v>5308</v>
      </c>
      <c r="I1047" s="353" t="s">
        <v>5309</v>
      </c>
      <c r="J1047" s="354" t="s">
        <v>5310</v>
      </c>
      <c r="K1047" s="355">
        <v>-45</v>
      </c>
      <c r="L1047" s="354" t="s">
        <v>5311</v>
      </c>
      <c r="M1047" s="355"/>
      <c r="N1047" s="440" t="s">
        <v>5300</v>
      </c>
      <c r="O1047" s="441">
        <v>6.125</v>
      </c>
      <c r="P1047" s="352" t="s">
        <v>3631</v>
      </c>
      <c r="Q1047" s="354"/>
      <c r="S1047" s="184" t="s">
        <v>5458</v>
      </c>
      <c r="T1047" s="138">
        <f t="shared" si="119"/>
        <v>5</v>
      </c>
      <c r="U1047" s="139"/>
      <c r="V1047" s="715">
        <f t="shared" si="117"/>
        <v>5</v>
      </c>
      <c r="W1047" s="138"/>
      <c r="X1047" s="138"/>
      <c r="Y1047" s="141"/>
      <c r="Z1047" s="226"/>
      <c r="AA1047" s="179"/>
      <c r="AB1047" s="179"/>
      <c r="AC1047" s="179"/>
      <c r="AD1047" s="179"/>
      <c r="AE1047" s="179"/>
      <c r="AF1047" s="179"/>
      <c r="AG1047" s="179"/>
      <c r="AH1047" s="179"/>
      <c r="AI1047" s="179"/>
      <c r="AJ1047" s="179"/>
      <c r="AK1047" s="179"/>
      <c r="AL1047" s="179"/>
      <c r="AM1047" s="179"/>
      <c r="AN1047" s="179"/>
      <c r="AO1047" s="179"/>
      <c r="AP1047" s="179"/>
      <c r="AQ1047" s="467"/>
    </row>
    <row r="1048" spans="1:43" s="347" customFormat="1" x14ac:dyDescent="0.3">
      <c r="A1048" s="438">
        <v>41767</v>
      </c>
      <c r="B1048" s="932" t="s">
        <v>5312</v>
      </c>
      <c r="C1048" s="933" t="s">
        <v>36</v>
      </c>
      <c r="D1048" s="350">
        <v>400</v>
      </c>
      <c r="E1048" s="347" t="s">
        <v>5313</v>
      </c>
      <c r="F1048" s="439">
        <v>45290</v>
      </c>
      <c r="G1048" s="347" t="s">
        <v>5296</v>
      </c>
      <c r="H1048" s="352" t="s">
        <v>5314</v>
      </c>
      <c r="I1048" s="353" t="s">
        <v>956</v>
      </c>
      <c r="J1048" s="354" t="s">
        <v>5315</v>
      </c>
      <c r="K1048" s="355">
        <v>-55</v>
      </c>
      <c r="L1048" s="354" t="s">
        <v>5316</v>
      </c>
      <c r="M1048" s="355"/>
      <c r="N1048" s="440" t="s">
        <v>5300</v>
      </c>
      <c r="O1048" s="441">
        <v>6.125</v>
      </c>
      <c r="P1048" s="352" t="s">
        <v>3631</v>
      </c>
      <c r="Q1048" s="354"/>
      <c r="S1048" s="184" t="s">
        <v>5457</v>
      </c>
      <c r="T1048" s="138">
        <f t="shared" si="119"/>
        <v>5</v>
      </c>
      <c r="U1048" s="139"/>
      <c r="V1048" s="715">
        <f t="shared" si="117"/>
        <v>5</v>
      </c>
      <c r="W1048" s="138"/>
      <c r="X1048" s="138"/>
      <c r="Y1048" s="141"/>
      <c r="Z1048" s="226"/>
      <c r="AA1048" s="179"/>
      <c r="AB1048" s="179"/>
      <c r="AC1048" s="179"/>
      <c r="AD1048" s="179"/>
      <c r="AE1048" s="179"/>
      <c r="AF1048" s="179"/>
      <c r="AG1048" s="179"/>
      <c r="AH1048" s="179"/>
      <c r="AI1048" s="179"/>
      <c r="AJ1048" s="179"/>
      <c r="AK1048" s="179"/>
      <c r="AL1048" s="179"/>
      <c r="AM1048" s="179"/>
      <c r="AN1048" s="179"/>
      <c r="AO1048" s="179"/>
      <c r="AP1048" s="179"/>
      <c r="AQ1048" s="467"/>
    </row>
    <row r="1049" spans="1:43" s="347" customFormat="1" x14ac:dyDescent="0.3">
      <c r="A1049" s="438">
        <v>41767</v>
      </c>
      <c r="B1049" s="932" t="s">
        <v>5317</v>
      </c>
      <c r="C1049" s="933" t="s">
        <v>36</v>
      </c>
      <c r="D1049" s="350">
        <v>400</v>
      </c>
      <c r="E1049" s="347" t="s">
        <v>5318</v>
      </c>
      <c r="F1049" s="439">
        <v>46021</v>
      </c>
      <c r="G1049" s="347" t="s">
        <v>5296</v>
      </c>
      <c r="H1049" s="352" t="s">
        <v>5319</v>
      </c>
      <c r="I1049" s="353" t="s">
        <v>5320</v>
      </c>
      <c r="J1049" s="354" t="s">
        <v>5321</v>
      </c>
      <c r="K1049" s="355">
        <v>-57.5</v>
      </c>
      <c r="L1049" s="354" t="s">
        <v>5322</v>
      </c>
      <c r="M1049" s="355"/>
      <c r="N1049" s="440" t="s">
        <v>5300</v>
      </c>
      <c r="O1049" s="441">
        <v>6.125</v>
      </c>
      <c r="P1049" s="352" t="s">
        <v>3631</v>
      </c>
      <c r="Q1049" s="354"/>
      <c r="S1049" s="184" t="s">
        <v>5456</v>
      </c>
      <c r="T1049" s="138">
        <f t="shared" si="119"/>
        <v>5</v>
      </c>
      <c r="U1049" s="139"/>
      <c r="V1049" s="715">
        <f t="shared" si="117"/>
        <v>5</v>
      </c>
      <c r="W1049" s="138"/>
      <c r="X1049" s="138"/>
      <c r="Y1049" s="141"/>
      <c r="Z1049" s="226"/>
      <c r="AA1049" s="179"/>
      <c r="AB1049" s="179"/>
      <c r="AC1049" s="179"/>
      <c r="AD1049" s="179"/>
      <c r="AE1049" s="179"/>
      <c r="AF1049" s="179"/>
      <c r="AG1049" s="179"/>
      <c r="AH1049" s="179"/>
      <c r="AI1049" s="179"/>
      <c r="AJ1049" s="179"/>
      <c r="AK1049" s="179"/>
      <c r="AL1049" s="179"/>
      <c r="AM1049" s="179"/>
      <c r="AN1049" s="179"/>
      <c r="AO1049" s="179"/>
      <c r="AP1049" s="179"/>
      <c r="AQ1049" s="467"/>
    </row>
    <row r="1050" spans="1:43" s="347" customFormat="1" x14ac:dyDescent="0.3">
      <c r="A1050" s="438">
        <v>41767</v>
      </c>
      <c r="B1050" s="932" t="s">
        <v>5323</v>
      </c>
      <c r="C1050" s="933" t="s">
        <v>208</v>
      </c>
      <c r="D1050" s="350">
        <v>1000</v>
      </c>
      <c r="E1050" s="347" t="s">
        <v>117</v>
      </c>
      <c r="F1050" s="439">
        <v>53095</v>
      </c>
      <c r="G1050" s="347" t="s">
        <v>5324</v>
      </c>
      <c r="H1050" s="352" t="s">
        <v>5325</v>
      </c>
      <c r="I1050" s="353" t="s">
        <v>887</v>
      </c>
      <c r="J1050" s="354" t="s">
        <v>4604</v>
      </c>
      <c r="K1050" s="355">
        <v>-22.5</v>
      </c>
      <c r="L1050" s="354" t="s">
        <v>5326</v>
      </c>
      <c r="M1050" s="355">
        <v>-5</v>
      </c>
      <c r="N1050" s="440" t="s">
        <v>5327</v>
      </c>
      <c r="O1050" s="441">
        <v>7.5</v>
      </c>
      <c r="P1050" s="352" t="s">
        <v>4286</v>
      </c>
      <c r="Q1050" s="354"/>
      <c r="R1050" s="347">
        <v>-2</v>
      </c>
      <c r="S1050" s="184" t="s">
        <v>5453</v>
      </c>
      <c r="T1050" s="138">
        <f t="shared" si="119"/>
        <v>5</v>
      </c>
      <c r="U1050" s="139"/>
      <c r="V1050" s="715">
        <f t="shared" si="117"/>
        <v>5</v>
      </c>
      <c r="W1050" s="138"/>
      <c r="X1050" s="138"/>
      <c r="Y1050" s="141"/>
      <c r="Z1050" s="226"/>
      <c r="AA1050" s="179"/>
      <c r="AB1050" s="179"/>
      <c r="AC1050" s="179"/>
      <c r="AD1050" s="179"/>
      <c r="AE1050" s="179"/>
      <c r="AF1050" s="179"/>
      <c r="AG1050" s="179"/>
      <c r="AH1050" s="179"/>
      <c r="AI1050" s="179"/>
      <c r="AJ1050" s="179"/>
      <c r="AK1050" s="179"/>
      <c r="AL1050" s="179"/>
      <c r="AM1050" s="179"/>
      <c r="AN1050" s="179"/>
      <c r="AO1050" s="179"/>
      <c r="AP1050" s="179"/>
      <c r="AQ1050" s="467"/>
    </row>
    <row r="1051" spans="1:43" s="347" customFormat="1" x14ac:dyDescent="0.3">
      <c r="A1051" s="438">
        <v>41767</v>
      </c>
      <c r="B1051" s="932" t="s">
        <v>5328</v>
      </c>
      <c r="C1051" s="933" t="s">
        <v>5329</v>
      </c>
      <c r="D1051" s="350">
        <v>250</v>
      </c>
      <c r="E1051" s="347" t="s">
        <v>5330</v>
      </c>
      <c r="F1051" s="439">
        <v>43617</v>
      </c>
      <c r="G1051" s="347" t="s">
        <v>4206</v>
      </c>
      <c r="H1051" s="352" t="s">
        <v>1424</v>
      </c>
      <c r="I1051" s="353"/>
      <c r="J1051" s="354" t="s">
        <v>20</v>
      </c>
      <c r="K1051" s="355">
        <v>-17.5</v>
      </c>
      <c r="L1051" s="354" t="s">
        <v>3917</v>
      </c>
      <c r="M1051" s="355">
        <v>-3</v>
      </c>
      <c r="N1051" s="440" t="s">
        <v>423</v>
      </c>
      <c r="O1051" s="441">
        <v>4</v>
      </c>
      <c r="P1051" s="352" t="s">
        <v>4286</v>
      </c>
      <c r="Q1051" s="354"/>
      <c r="R1051" s="347">
        <v>-2</v>
      </c>
      <c r="S1051" s="184" t="s">
        <v>5452</v>
      </c>
      <c r="T1051" s="138">
        <f t="shared" si="119"/>
        <v>5</v>
      </c>
      <c r="U1051" s="139"/>
      <c r="V1051" s="715">
        <f t="shared" si="117"/>
        <v>5</v>
      </c>
      <c r="W1051" s="138"/>
      <c r="X1051" s="138"/>
      <c r="Y1051" s="141"/>
      <c r="Z1051" s="226"/>
      <c r="AA1051" s="179"/>
      <c r="AB1051" s="179"/>
      <c r="AC1051" s="179"/>
      <c r="AD1051" s="179"/>
      <c r="AE1051" s="179"/>
      <c r="AF1051" s="179"/>
      <c r="AG1051" s="179"/>
      <c r="AH1051" s="179"/>
      <c r="AI1051" s="179"/>
      <c r="AJ1051" s="179"/>
      <c r="AK1051" s="179"/>
      <c r="AL1051" s="179"/>
      <c r="AM1051" s="179"/>
      <c r="AN1051" s="179"/>
      <c r="AO1051" s="179"/>
      <c r="AP1051" s="179"/>
      <c r="AQ1051" s="467"/>
    </row>
    <row r="1052" spans="1:43" s="347" customFormat="1" x14ac:dyDescent="0.3">
      <c r="A1052" s="438">
        <v>41767</v>
      </c>
      <c r="B1052" s="932" t="s">
        <v>5331</v>
      </c>
      <c r="C1052" s="933" t="s">
        <v>218</v>
      </c>
      <c r="D1052" s="350">
        <v>300</v>
      </c>
      <c r="E1052" s="347" t="s">
        <v>224</v>
      </c>
      <c r="F1052" s="439">
        <v>44331</v>
      </c>
      <c r="G1052" s="347" t="s">
        <v>4163</v>
      </c>
      <c r="H1052" s="352" t="s">
        <v>652</v>
      </c>
      <c r="I1052" s="353" t="s">
        <v>713</v>
      </c>
      <c r="J1052" s="354" t="s">
        <v>152</v>
      </c>
      <c r="K1052" s="355">
        <v>-20</v>
      </c>
      <c r="L1052" s="354" t="s">
        <v>5332</v>
      </c>
      <c r="M1052" s="355">
        <v>-4</v>
      </c>
      <c r="N1052" s="440" t="s">
        <v>1196</v>
      </c>
      <c r="O1052" s="441">
        <v>8</v>
      </c>
      <c r="P1052" s="352" t="s">
        <v>3776</v>
      </c>
      <c r="Q1052" s="354"/>
      <c r="R1052" s="347">
        <v>-10</v>
      </c>
      <c r="S1052" s="184" t="s">
        <v>5451</v>
      </c>
      <c r="T1052" s="138">
        <f t="shared" si="119"/>
        <v>5</v>
      </c>
      <c r="U1052" s="139"/>
      <c r="V1052" s="715">
        <f t="shared" si="117"/>
        <v>5</v>
      </c>
      <c r="W1052" s="138"/>
      <c r="X1052" s="138"/>
      <c r="Y1052" s="141"/>
      <c r="Z1052" s="226"/>
      <c r="AA1052" s="179"/>
      <c r="AB1052" s="179"/>
      <c r="AC1052" s="179"/>
      <c r="AD1052" s="179"/>
      <c r="AE1052" s="179"/>
      <c r="AF1052" s="179"/>
      <c r="AG1052" s="179"/>
      <c r="AH1052" s="179"/>
      <c r="AI1052" s="179"/>
      <c r="AJ1052" s="179"/>
      <c r="AK1052" s="179"/>
      <c r="AL1052" s="179"/>
      <c r="AM1052" s="179"/>
      <c r="AN1052" s="179"/>
      <c r="AO1052" s="179"/>
      <c r="AP1052" s="179"/>
      <c r="AQ1052" s="467"/>
    </row>
    <row r="1053" spans="1:43" s="347" customFormat="1" x14ac:dyDescent="0.3">
      <c r="A1053" s="438">
        <v>41767</v>
      </c>
      <c r="B1053" s="932" t="s">
        <v>5333</v>
      </c>
      <c r="C1053" s="933" t="s">
        <v>218</v>
      </c>
      <c r="D1053" s="350">
        <v>300</v>
      </c>
      <c r="E1053" s="347" t="s">
        <v>117</v>
      </c>
      <c r="F1053" s="439">
        <v>52732</v>
      </c>
      <c r="G1053" s="347" t="s">
        <v>4163</v>
      </c>
      <c r="H1053" s="352" t="s">
        <v>2046</v>
      </c>
      <c r="I1053" s="353" t="s">
        <v>4425</v>
      </c>
      <c r="J1053" s="354" t="s">
        <v>398</v>
      </c>
      <c r="K1053" s="355">
        <v>-17.5</v>
      </c>
      <c r="L1053" s="354" t="s">
        <v>5334</v>
      </c>
      <c r="M1053" s="355">
        <v>-3</v>
      </c>
      <c r="N1053" s="440" t="s">
        <v>692</v>
      </c>
      <c r="O1053" s="441">
        <v>5.6</v>
      </c>
      <c r="P1053" s="352" t="s">
        <v>3776</v>
      </c>
      <c r="Q1053" s="354"/>
      <c r="R1053" s="347">
        <v>-10</v>
      </c>
      <c r="S1053" s="184" t="s">
        <v>5450</v>
      </c>
      <c r="T1053" s="138">
        <f t="shared" si="119"/>
        <v>5</v>
      </c>
      <c r="U1053" s="139"/>
      <c r="V1053" s="715">
        <f t="shared" si="117"/>
        <v>5</v>
      </c>
      <c r="W1053" s="138"/>
      <c r="X1053" s="138"/>
      <c r="Y1053" s="141"/>
      <c r="Z1053" s="226"/>
      <c r="AA1053" s="179"/>
      <c r="AB1053" s="179"/>
      <c r="AC1053" s="179"/>
      <c r="AD1053" s="179"/>
      <c r="AE1053" s="179"/>
      <c r="AF1053" s="179"/>
      <c r="AG1053" s="179"/>
      <c r="AH1053" s="179"/>
      <c r="AI1053" s="179"/>
      <c r="AJ1053" s="179"/>
      <c r="AK1053" s="179"/>
      <c r="AL1053" s="179"/>
      <c r="AM1053" s="179"/>
      <c r="AN1053" s="179"/>
      <c r="AO1053" s="179"/>
      <c r="AP1053" s="179"/>
      <c r="AQ1053" s="467"/>
    </row>
    <row r="1054" spans="1:43" s="347" customFormat="1" x14ac:dyDescent="0.3">
      <c r="A1054" s="438">
        <v>41766</v>
      </c>
      <c r="B1054" s="932" t="s">
        <v>5335</v>
      </c>
      <c r="C1054" s="933" t="s">
        <v>100</v>
      </c>
      <c r="D1054" s="350">
        <v>750</v>
      </c>
      <c r="E1054" s="347" t="s">
        <v>12</v>
      </c>
      <c r="F1054" s="439">
        <v>42869</v>
      </c>
      <c r="G1054" s="347" t="s">
        <v>5336</v>
      </c>
      <c r="H1054" s="352" t="s">
        <v>5337</v>
      </c>
      <c r="I1054" s="353" t="s">
        <v>5338</v>
      </c>
      <c r="J1054" s="354" t="s">
        <v>4926</v>
      </c>
      <c r="K1054" s="355">
        <v>-20</v>
      </c>
      <c r="L1054" s="354" t="s">
        <v>5339</v>
      </c>
      <c r="M1054" s="355">
        <v>-8</v>
      </c>
      <c r="N1054" s="440" t="s">
        <v>49</v>
      </c>
      <c r="O1054" s="441">
        <v>3.47</v>
      </c>
      <c r="P1054" s="352" t="s">
        <v>5340</v>
      </c>
      <c r="Q1054" s="354"/>
      <c r="R1054" s="347">
        <v>-3</v>
      </c>
      <c r="S1054" s="184" t="s">
        <v>5444</v>
      </c>
      <c r="T1054" s="138">
        <f t="shared" si="119"/>
        <v>5</v>
      </c>
      <c r="U1054" s="139"/>
      <c r="V1054" s="715">
        <f t="shared" si="117"/>
        <v>5</v>
      </c>
      <c r="W1054" s="138"/>
      <c r="X1054" s="138"/>
      <c r="Y1054" s="141"/>
      <c r="Z1054" s="226"/>
      <c r="AA1054" s="179"/>
      <c r="AB1054" s="179"/>
      <c r="AC1054" s="179"/>
      <c r="AD1054" s="179"/>
      <c r="AE1054" s="179"/>
      <c r="AF1054" s="179"/>
      <c r="AG1054" s="179"/>
      <c r="AH1054" s="179"/>
      <c r="AI1054" s="179"/>
      <c r="AJ1054" s="179"/>
      <c r="AK1054" s="179"/>
      <c r="AL1054" s="179"/>
      <c r="AM1054" s="179"/>
      <c r="AN1054" s="179"/>
      <c r="AO1054" s="179"/>
      <c r="AP1054" s="179"/>
      <c r="AQ1054" s="467"/>
    </row>
    <row r="1055" spans="1:43" s="347" customFormat="1" x14ac:dyDescent="0.3">
      <c r="A1055" s="438">
        <v>41766</v>
      </c>
      <c r="B1055" s="932" t="s">
        <v>5341</v>
      </c>
      <c r="C1055" s="933" t="s">
        <v>100</v>
      </c>
      <c r="D1055" s="350">
        <v>750</v>
      </c>
      <c r="E1055" s="347" t="s">
        <v>37</v>
      </c>
      <c r="F1055" s="439">
        <v>43599</v>
      </c>
      <c r="G1055" s="347" t="s">
        <v>5336</v>
      </c>
      <c r="H1055" s="352" t="s">
        <v>124</v>
      </c>
      <c r="I1055" s="353" t="s">
        <v>5342</v>
      </c>
      <c r="J1055" s="354" t="s">
        <v>5343</v>
      </c>
      <c r="K1055" s="355">
        <v>-17.5</v>
      </c>
      <c r="L1055" s="354" t="s">
        <v>5344</v>
      </c>
      <c r="M1055" s="355">
        <v>-3</v>
      </c>
      <c r="N1055" s="440" t="s">
        <v>254</v>
      </c>
      <c r="O1055" s="441">
        <v>3.6</v>
      </c>
      <c r="P1055" s="352" t="s">
        <v>3658</v>
      </c>
      <c r="Q1055" s="354"/>
      <c r="R1055" s="347">
        <v>7.5</v>
      </c>
      <c r="S1055" s="184" t="s">
        <v>5445</v>
      </c>
      <c r="T1055" s="138">
        <f t="shared" si="119"/>
        <v>5</v>
      </c>
      <c r="U1055" s="139"/>
      <c r="V1055" s="715">
        <f t="shared" si="117"/>
        <v>5</v>
      </c>
      <c r="W1055" s="138"/>
      <c r="X1055" s="138"/>
      <c r="Y1055" s="141"/>
      <c r="Z1055" s="226"/>
      <c r="AA1055" s="179"/>
      <c r="AB1055" s="179"/>
      <c r="AC1055" s="179"/>
      <c r="AD1055" s="179"/>
      <c r="AE1055" s="179"/>
      <c r="AF1055" s="179"/>
      <c r="AG1055" s="179"/>
      <c r="AH1055" s="179"/>
      <c r="AI1055" s="179"/>
      <c r="AJ1055" s="179"/>
      <c r="AK1055" s="179"/>
      <c r="AL1055" s="179"/>
      <c r="AM1055" s="179"/>
      <c r="AN1055" s="179"/>
      <c r="AO1055" s="179"/>
      <c r="AP1055" s="179"/>
      <c r="AQ1055" s="467"/>
    </row>
    <row r="1056" spans="1:43" s="347" customFormat="1" x14ac:dyDescent="0.3">
      <c r="A1056" s="438">
        <v>41766</v>
      </c>
      <c r="B1056" s="932" t="s">
        <v>5345</v>
      </c>
      <c r="C1056" s="933" t="s">
        <v>208</v>
      </c>
      <c r="D1056" s="350">
        <v>1000</v>
      </c>
      <c r="E1056" s="347" t="s">
        <v>37</v>
      </c>
      <c r="F1056" s="439">
        <v>43599</v>
      </c>
      <c r="G1056" s="347" t="s">
        <v>5346</v>
      </c>
      <c r="H1056" s="352" t="s">
        <v>178</v>
      </c>
      <c r="I1056" s="353" t="s">
        <v>5347</v>
      </c>
      <c r="J1056" s="354" t="s">
        <v>273</v>
      </c>
      <c r="K1056" s="355">
        <v>-25</v>
      </c>
      <c r="L1056" s="354" t="s">
        <v>5348</v>
      </c>
      <c r="M1056" s="355">
        <v>14</v>
      </c>
      <c r="N1056" s="440" t="s">
        <v>92</v>
      </c>
      <c r="O1056" s="441">
        <v>3.5</v>
      </c>
      <c r="P1056" s="352" t="s">
        <v>3631</v>
      </c>
      <c r="Q1056" s="354"/>
      <c r="S1056" s="184" t="s">
        <v>5447</v>
      </c>
      <c r="T1056" s="138">
        <f t="shared" si="119"/>
        <v>5</v>
      </c>
      <c r="U1056" s="139"/>
      <c r="V1056" s="715">
        <f t="shared" si="117"/>
        <v>5</v>
      </c>
      <c r="W1056" s="138"/>
      <c r="X1056" s="138"/>
      <c r="Y1056" s="141"/>
      <c r="Z1056" s="226"/>
      <c r="AA1056" s="179"/>
      <c r="AB1056" s="179"/>
      <c r="AC1056" s="179"/>
      <c r="AD1056" s="179"/>
      <c r="AE1056" s="179"/>
      <c r="AF1056" s="179"/>
      <c r="AG1056" s="179"/>
      <c r="AH1056" s="179"/>
      <c r="AI1056" s="179"/>
      <c r="AJ1056" s="179"/>
      <c r="AK1056" s="179"/>
      <c r="AL1056" s="179"/>
      <c r="AM1056" s="179"/>
      <c r="AN1056" s="179"/>
      <c r="AO1056" s="179"/>
      <c r="AP1056" s="179"/>
      <c r="AQ1056" s="467"/>
    </row>
    <row r="1057" spans="1:43" s="347" customFormat="1" x14ac:dyDescent="0.3">
      <c r="A1057" s="438">
        <v>41766</v>
      </c>
      <c r="B1057" s="932" t="s">
        <v>5349</v>
      </c>
      <c r="C1057" s="933" t="s">
        <v>208</v>
      </c>
      <c r="D1057" s="350">
        <v>500</v>
      </c>
      <c r="E1057" s="347" t="s">
        <v>66</v>
      </c>
      <c r="F1057" s="439">
        <v>45426</v>
      </c>
      <c r="G1057" s="347" t="s">
        <v>5346</v>
      </c>
      <c r="H1057" s="352" t="s">
        <v>5350</v>
      </c>
      <c r="I1057" s="353" t="s">
        <v>5351</v>
      </c>
      <c r="J1057" s="354" t="s">
        <v>5352</v>
      </c>
      <c r="K1057" s="355">
        <v>-25</v>
      </c>
      <c r="L1057" s="354" t="s">
        <v>5353</v>
      </c>
      <c r="M1057" s="355">
        <v>3</v>
      </c>
      <c r="N1057" s="440" t="s">
        <v>4612</v>
      </c>
      <c r="O1057" s="441">
        <v>5</v>
      </c>
      <c r="P1057" s="352" t="s">
        <v>3631</v>
      </c>
      <c r="Q1057" s="354"/>
      <c r="S1057" s="184" t="s">
        <v>5448</v>
      </c>
      <c r="T1057" s="138">
        <f t="shared" si="119"/>
        <v>5</v>
      </c>
      <c r="U1057" s="139"/>
      <c r="V1057" s="715">
        <f t="shared" ref="V1057:V1120" si="120">T1057</f>
        <v>5</v>
      </c>
      <c r="W1057" s="138"/>
      <c r="X1057" s="138"/>
      <c r="Y1057" s="141"/>
      <c r="Z1057" s="226"/>
      <c r="AA1057" s="179"/>
      <c r="AB1057" s="179"/>
      <c r="AC1057" s="179"/>
      <c r="AD1057" s="179"/>
      <c r="AE1057" s="179"/>
      <c r="AF1057" s="179"/>
      <c r="AG1057" s="179"/>
      <c r="AH1057" s="179"/>
      <c r="AI1057" s="179"/>
      <c r="AJ1057" s="179"/>
      <c r="AK1057" s="179"/>
      <c r="AL1057" s="179"/>
      <c r="AM1057" s="179"/>
      <c r="AN1057" s="179"/>
      <c r="AO1057" s="179"/>
      <c r="AP1057" s="179"/>
      <c r="AQ1057" s="467"/>
    </row>
    <row r="1058" spans="1:43" s="347" customFormat="1" x14ac:dyDescent="0.3">
      <c r="A1058" s="438">
        <v>41766</v>
      </c>
      <c r="B1058" s="932" t="s">
        <v>5354</v>
      </c>
      <c r="C1058" s="933" t="s">
        <v>969</v>
      </c>
      <c r="D1058" s="350">
        <v>600</v>
      </c>
      <c r="E1058" s="347" t="s">
        <v>66</v>
      </c>
      <c r="F1058" s="439">
        <v>45424</v>
      </c>
      <c r="G1058" s="347" t="s">
        <v>5355</v>
      </c>
      <c r="H1058" s="352" t="s">
        <v>2356</v>
      </c>
      <c r="I1058" s="353" t="s">
        <v>5356</v>
      </c>
      <c r="J1058" s="354" t="s">
        <v>5357</v>
      </c>
      <c r="K1058" s="355">
        <v>-50</v>
      </c>
      <c r="L1058" s="354" t="s">
        <v>5358</v>
      </c>
      <c r="M1058" s="355">
        <v>-5</v>
      </c>
      <c r="N1058" s="440" t="s">
        <v>116</v>
      </c>
      <c r="O1058" s="441">
        <v>8.3000000000000007</v>
      </c>
      <c r="P1058" s="352" t="s">
        <v>93</v>
      </c>
      <c r="Q1058" s="354"/>
      <c r="S1058" s="184" t="s">
        <v>5449</v>
      </c>
      <c r="T1058" s="138">
        <f t="shared" si="119"/>
        <v>5</v>
      </c>
      <c r="U1058" s="139"/>
      <c r="V1058" s="715">
        <f t="shared" si="120"/>
        <v>5</v>
      </c>
      <c r="W1058" s="138"/>
      <c r="X1058" s="138"/>
      <c r="Y1058" s="141"/>
      <c r="Z1058" s="226"/>
      <c r="AA1058" s="179"/>
      <c r="AB1058" s="179"/>
      <c r="AC1058" s="179"/>
      <c r="AD1058" s="179"/>
      <c r="AE1058" s="179"/>
      <c r="AF1058" s="179"/>
      <c r="AG1058" s="179"/>
      <c r="AH1058" s="179"/>
      <c r="AI1058" s="179"/>
      <c r="AJ1058" s="179"/>
      <c r="AK1058" s="179"/>
      <c r="AL1058" s="179"/>
      <c r="AM1058" s="179"/>
      <c r="AN1058" s="179"/>
      <c r="AO1058" s="179"/>
      <c r="AP1058" s="179"/>
      <c r="AQ1058" s="467"/>
    </row>
    <row r="1059" spans="1:43" s="347" customFormat="1" x14ac:dyDescent="0.3">
      <c r="A1059" s="438">
        <v>41766</v>
      </c>
      <c r="B1059" s="932" t="s">
        <v>5359</v>
      </c>
      <c r="C1059" s="933" t="s">
        <v>36</v>
      </c>
      <c r="D1059" s="350">
        <v>250</v>
      </c>
      <c r="E1059" s="347" t="s">
        <v>66</v>
      </c>
      <c r="F1059" s="439">
        <v>45427</v>
      </c>
      <c r="G1059" s="347" t="s">
        <v>5360</v>
      </c>
      <c r="H1059" s="352" t="s">
        <v>5361</v>
      </c>
      <c r="I1059" s="353" t="s">
        <v>4453</v>
      </c>
      <c r="J1059" s="354" t="s">
        <v>41</v>
      </c>
      <c r="K1059" s="355">
        <v>-21.25</v>
      </c>
      <c r="L1059" s="354" t="s">
        <v>5362</v>
      </c>
      <c r="M1059" s="355">
        <v>-17</v>
      </c>
      <c r="N1059" s="440" t="s">
        <v>3700</v>
      </c>
      <c r="O1059" s="441">
        <v>4.4000000000000004</v>
      </c>
      <c r="P1059" s="352" t="s">
        <v>3631</v>
      </c>
      <c r="Q1059" s="354"/>
      <c r="S1059" s="184" t="s">
        <v>5446</v>
      </c>
      <c r="T1059" s="138">
        <f t="shared" si="119"/>
        <v>5</v>
      </c>
      <c r="U1059" s="139"/>
      <c r="V1059" s="715">
        <f t="shared" si="120"/>
        <v>5</v>
      </c>
      <c r="W1059" s="138"/>
      <c r="X1059" s="138"/>
      <c r="Y1059" s="141"/>
      <c r="Z1059" s="226"/>
      <c r="AA1059" s="179"/>
      <c r="AB1059" s="179"/>
      <c r="AC1059" s="179"/>
      <c r="AD1059" s="179"/>
      <c r="AE1059" s="179"/>
      <c r="AF1059" s="179"/>
      <c r="AG1059" s="179"/>
      <c r="AH1059" s="179"/>
      <c r="AI1059" s="179"/>
      <c r="AJ1059" s="179"/>
      <c r="AK1059" s="179"/>
      <c r="AL1059" s="179"/>
      <c r="AM1059" s="179"/>
      <c r="AN1059" s="179"/>
      <c r="AO1059" s="179"/>
      <c r="AP1059" s="179"/>
      <c r="AQ1059" s="467"/>
    </row>
    <row r="1060" spans="1:43" s="347" customFormat="1" x14ac:dyDescent="0.3">
      <c r="A1060" s="438">
        <v>41765</v>
      </c>
      <c r="B1060" s="932" t="s">
        <v>5363</v>
      </c>
      <c r="C1060" s="933" t="s">
        <v>228</v>
      </c>
      <c r="D1060" s="350">
        <v>1300</v>
      </c>
      <c r="E1060" s="347" t="s">
        <v>37</v>
      </c>
      <c r="F1060" s="439">
        <v>43598</v>
      </c>
      <c r="G1060" s="347" t="s">
        <v>5364</v>
      </c>
      <c r="H1060" s="352" t="s">
        <v>748</v>
      </c>
      <c r="I1060" s="353" t="s">
        <v>5365</v>
      </c>
      <c r="J1060" s="354" t="s">
        <v>4965</v>
      </c>
      <c r="K1060" s="355">
        <v>-20</v>
      </c>
      <c r="L1060" s="354" t="s">
        <v>5366</v>
      </c>
      <c r="M1060" s="355">
        <v>-6</v>
      </c>
      <c r="N1060" s="440" t="s">
        <v>5367</v>
      </c>
      <c r="O1060" s="441">
        <v>4.7699999999999996</v>
      </c>
      <c r="P1060" s="352" t="s">
        <v>5368</v>
      </c>
      <c r="Q1060" s="354"/>
      <c r="R1060" s="347">
        <v>18.5</v>
      </c>
      <c r="S1060" s="184" t="s">
        <v>5443</v>
      </c>
      <c r="T1060" s="138">
        <f t="shared" si="119"/>
        <v>5</v>
      </c>
      <c r="U1060" s="139"/>
      <c r="V1060" s="715">
        <f t="shared" si="120"/>
        <v>5</v>
      </c>
      <c r="W1060" s="138"/>
      <c r="X1060" s="138"/>
      <c r="Y1060" s="141"/>
      <c r="Z1060" s="226"/>
      <c r="AA1060" s="179"/>
      <c r="AB1060" s="179"/>
      <c r="AC1060" s="179"/>
      <c r="AD1060" s="179"/>
      <c r="AE1060" s="179"/>
      <c r="AF1060" s="179"/>
      <c r="AG1060" s="179"/>
      <c r="AH1060" s="179"/>
      <c r="AI1060" s="179"/>
      <c r="AJ1060" s="179"/>
      <c r="AK1060" s="179"/>
      <c r="AL1060" s="179"/>
      <c r="AM1060" s="179"/>
      <c r="AN1060" s="179"/>
      <c r="AO1060" s="179"/>
      <c r="AP1060" s="179"/>
      <c r="AQ1060" s="467"/>
    </row>
    <row r="1061" spans="1:43" s="347" customFormat="1" x14ac:dyDescent="0.3">
      <c r="A1061" s="438">
        <v>41765</v>
      </c>
      <c r="B1061" s="932" t="s">
        <v>5369</v>
      </c>
      <c r="C1061" s="933" t="s">
        <v>218</v>
      </c>
      <c r="D1061" s="350">
        <v>500</v>
      </c>
      <c r="E1061" s="347" t="s">
        <v>117</v>
      </c>
      <c r="F1061" s="439">
        <v>52885</v>
      </c>
      <c r="G1061" s="347" t="s">
        <v>950</v>
      </c>
      <c r="H1061" s="352" t="s">
        <v>578</v>
      </c>
      <c r="I1061" s="353" t="s">
        <v>739</v>
      </c>
      <c r="J1061" s="354" t="s">
        <v>602</v>
      </c>
      <c r="K1061" s="355">
        <v>-5</v>
      </c>
      <c r="L1061" s="354" t="s">
        <v>5370</v>
      </c>
      <c r="M1061" s="355">
        <v>2</v>
      </c>
      <c r="N1061" s="440" t="s">
        <v>382</v>
      </c>
      <c r="O1061" s="441">
        <v>3</v>
      </c>
      <c r="P1061" s="352" t="s">
        <v>2042</v>
      </c>
      <c r="Q1061" s="354"/>
      <c r="R1061" s="347">
        <v>6</v>
      </c>
      <c r="S1061" s="184" t="s">
        <v>5442</v>
      </c>
      <c r="T1061" s="138">
        <f t="shared" si="119"/>
        <v>5</v>
      </c>
      <c r="U1061" s="139"/>
      <c r="V1061" s="715">
        <f t="shared" si="120"/>
        <v>5</v>
      </c>
      <c r="W1061" s="138"/>
      <c r="X1061" s="138"/>
      <c r="Y1061" s="141"/>
      <c r="Z1061" s="226"/>
      <c r="AA1061" s="179"/>
      <c r="AB1061" s="179"/>
      <c r="AC1061" s="179"/>
      <c r="AD1061" s="179"/>
      <c r="AE1061" s="179"/>
      <c r="AF1061" s="179"/>
      <c r="AG1061" s="179"/>
      <c r="AH1061" s="179"/>
      <c r="AI1061" s="179"/>
      <c r="AJ1061" s="179"/>
      <c r="AK1061" s="179"/>
      <c r="AL1061" s="179"/>
      <c r="AM1061" s="179"/>
      <c r="AN1061" s="179"/>
      <c r="AO1061" s="179"/>
      <c r="AP1061" s="179"/>
      <c r="AQ1061" s="467"/>
    </row>
    <row r="1062" spans="1:43" s="347" customFormat="1" x14ac:dyDescent="0.3">
      <c r="A1062" s="438">
        <v>41765</v>
      </c>
      <c r="B1062" s="932" t="s">
        <v>5371</v>
      </c>
      <c r="C1062" s="933" t="s">
        <v>2842</v>
      </c>
      <c r="D1062" s="350">
        <v>350</v>
      </c>
      <c r="E1062" s="347" t="s">
        <v>66</v>
      </c>
      <c r="F1062" s="439">
        <v>45444</v>
      </c>
      <c r="G1062" s="347" t="s">
        <v>5372</v>
      </c>
      <c r="H1062" s="352" t="s">
        <v>151</v>
      </c>
      <c r="I1062" s="353" t="s">
        <v>5373</v>
      </c>
      <c r="J1062" s="354" t="s">
        <v>5374</v>
      </c>
      <c r="K1062" s="355">
        <v>-8</v>
      </c>
      <c r="L1062" s="354" t="s">
        <v>5375</v>
      </c>
      <c r="M1062" s="355">
        <v>-3</v>
      </c>
      <c r="N1062" s="440" t="s">
        <v>79</v>
      </c>
      <c r="O1062" s="441">
        <v>2.5</v>
      </c>
      <c r="P1062" s="352" t="s">
        <v>1937</v>
      </c>
      <c r="Q1062" s="354" t="s">
        <v>2069</v>
      </c>
      <c r="R1062" s="347">
        <v>0</v>
      </c>
      <c r="S1062" s="184" t="s">
        <v>5441</v>
      </c>
      <c r="T1062" s="138">
        <f t="shared" si="119"/>
        <v>5</v>
      </c>
      <c r="U1062" s="139"/>
      <c r="V1062" s="715">
        <f t="shared" si="120"/>
        <v>5</v>
      </c>
      <c r="W1062" s="138"/>
      <c r="X1062" s="138"/>
      <c r="Y1062" s="141"/>
      <c r="Z1062" s="226"/>
      <c r="AA1062" s="179"/>
      <c r="AB1062" s="179"/>
      <c r="AC1062" s="179"/>
      <c r="AD1062" s="179"/>
      <c r="AE1062" s="179"/>
      <c r="AF1062" s="179"/>
      <c r="AG1062" s="179"/>
      <c r="AH1062" s="179"/>
      <c r="AI1062" s="179"/>
      <c r="AJ1062" s="179"/>
      <c r="AK1062" s="179"/>
      <c r="AL1062" s="179"/>
      <c r="AM1062" s="179"/>
      <c r="AN1062" s="179"/>
      <c r="AO1062" s="179"/>
      <c r="AP1062" s="179"/>
      <c r="AQ1062" s="467"/>
    </row>
    <row r="1063" spans="1:43" s="347" customFormat="1" x14ac:dyDescent="0.3">
      <c r="A1063" s="438">
        <v>41765</v>
      </c>
      <c r="B1063" s="932" t="s">
        <v>5376</v>
      </c>
      <c r="C1063" s="933" t="s">
        <v>600</v>
      </c>
      <c r="D1063" s="350">
        <v>500</v>
      </c>
      <c r="E1063" s="347" t="s">
        <v>37</v>
      </c>
      <c r="F1063" s="439">
        <v>43600</v>
      </c>
      <c r="G1063" s="347" t="s">
        <v>2376</v>
      </c>
      <c r="H1063" s="352" t="s">
        <v>569</v>
      </c>
      <c r="I1063" s="353" t="s">
        <v>4268</v>
      </c>
      <c r="J1063" s="354" t="s">
        <v>831</v>
      </c>
      <c r="K1063" s="355">
        <v>-12</v>
      </c>
      <c r="L1063" s="354" t="s">
        <v>3681</v>
      </c>
      <c r="M1063" s="355">
        <v>-4</v>
      </c>
      <c r="N1063" s="440" t="s">
        <v>49</v>
      </c>
      <c r="O1063" s="441">
        <v>5.2</v>
      </c>
      <c r="P1063" s="352" t="s">
        <v>3841</v>
      </c>
      <c r="Q1063" s="354"/>
      <c r="R1063" s="347">
        <v>-5</v>
      </c>
      <c r="S1063" s="184" t="s">
        <v>5440</v>
      </c>
      <c r="T1063" s="138">
        <f t="shared" si="119"/>
        <v>5</v>
      </c>
      <c r="U1063" s="139"/>
      <c r="V1063" s="715">
        <f t="shared" si="120"/>
        <v>5</v>
      </c>
      <c r="W1063" s="138"/>
      <c r="X1063" s="138"/>
      <c r="Y1063" s="141"/>
      <c r="Z1063" s="226"/>
      <c r="AA1063" s="179"/>
      <c r="AB1063" s="179"/>
      <c r="AC1063" s="179"/>
      <c r="AD1063" s="179"/>
      <c r="AE1063" s="179"/>
      <c r="AF1063" s="179"/>
      <c r="AG1063" s="179"/>
      <c r="AH1063" s="179"/>
      <c r="AI1063" s="179"/>
      <c r="AJ1063" s="179"/>
      <c r="AK1063" s="179"/>
      <c r="AL1063" s="179"/>
      <c r="AM1063" s="179"/>
      <c r="AN1063" s="179"/>
      <c r="AO1063" s="179"/>
      <c r="AP1063" s="179"/>
      <c r="AQ1063" s="467"/>
    </row>
    <row r="1064" spans="1:43" s="347" customFormat="1" x14ac:dyDescent="0.3">
      <c r="A1064" s="438">
        <v>41765</v>
      </c>
      <c r="B1064" s="932" t="s">
        <v>5377</v>
      </c>
      <c r="C1064" s="933" t="s">
        <v>600</v>
      </c>
      <c r="D1064" s="350">
        <v>1000</v>
      </c>
      <c r="E1064" s="347" t="s">
        <v>66</v>
      </c>
      <c r="F1064" s="439">
        <v>45427</v>
      </c>
      <c r="G1064" s="347" t="s">
        <v>2376</v>
      </c>
      <c r="H1064" s="352" t="s">
        <v>1050</v>
      </c>
      <c r="I1064" s="353" t="s">
        <v>3977</v>
      </c>
      <c r="J1064" s="354" t="s">
        <v>4249</v>
      </c>
      <c r="K1064" s="355">
        <v>-9.5</v>
      </c>
      <c r="L1064" s="354" t="s">
        <v>5378</v>
      </c>
      <c r="M1064" s="355">
        <v>-3</v>
      </c>
      <c r="N1064" s="440" t="s">
        <v>1972</v>
      </c>
      <c r="O1064" s="441">
        <v>3.7</v>
      </c>
      <c r="P1064" s="352" t="s">
        <v>1994</v>
      </c>
      <c r="Q1064" s="354"/>
      <c r="R1064" s="347">
        <v>2</v>
      </c>
      <c r="S1064" s="184" t="s">
        <v>5439</v>
      </c>
      <c r="T1064" s="138">
        <f t="shared" si="119"/>
        <v>5</v>
      </c>
      <c r="U1064" s="139"/>
      <c r="V1064" s="715">
        <f t="shared" si="120"/>
        <v>5</v>
      </c>
      <c r="W1064" s="138"/>
      <c r="X1064" s="138"/>
      <c r="Y1064" s="141"/>
      <c r="Z1064" s="226"/>
      <c r="AA1064" s="179"/>
      <c r="AB1064" s="179"/>
      <c r="AC1064" s="179"/>
      <c r="AD1064" s="179"/>
      <c r="AE1064" s="179"/>
      <c r="AF1064" s="179"/>
      <c r="AG1064" s="179"/>
      <c r="AH1064" s="179"/>
      <c r="AI1064" s="179"/>
      <c r="AJ1064" s="179"/>
      <c r="AK1064" s="179"/>
      <c r="AL1064" s="179"/>
      <c r="AM1064" s="179"/>
      <c r="AN1064" s="179"/>
      <c r="AO1064" s="179"/>
      <c r="AP1064" s="179"/>
      <c r="AQ1064" s="467"/>
    </row>
    <row r="1065" spans="1:43" s="347" customFormat="1" x14ac:dyDescent="0.3">
      <c r="A1065" s="438">
        <v>41765</v>
      </c>
      <c r="B1065" s="932" t="s">
        <v>5379</v>
      </c>
      <c r="C1065" s="933" t="s">
        <v>600</v>
      </c>
      <c r="D1065" s="350">
        <v>1000</v>
      </c>
      <c r="E1065" s="347" t="s">
        <v>117</v>
      </c>
      <c r="F1065" s="439">
        <v>52732</v>
      </c>
      <c r="G1065" s="347" t="s">
        <v>2376</v>
      </c>
      <c r="H1065" s="352" t="s">
        <v>1480</v>
      </c>
      <c r="I1065" s="353" t="s">
        <v>4921</v>
      </c>
      <c r="J1065" s="354" t="s">
        <v>5380</v>
      </c>
      <c r="K1065" s="355">
        <v>-9.5</v>
      </c>
      <c r="L1065" s="354" t="s">
        <v>5381</v>
      </c>
      <c r="M1065" s="355">
        <v>-1</v>
      </c>
      <c r="N1065" s="440" t="s">
        <v>240</v>
      </c>
      <c r="O1065" s="441">
        <v>3.4</v>
      </c>
      <c r="P1065" s="352" t="s">
        <v>1890</v>
      </c>
      <c r="Q1065" s="354"/>
      <c r="R1065" s="347">
        <v>5</v>
      </c>
      <c r="S1065" s="184" t="s">
        <v>5438</v>
      </c>
      <c r="T1065" s="138">
        <f t="shared" si="119"/>
        <v>5</v>
      </c>
      <c r="U1065" s="139"/>
      <c r="V1065" s="715">
        <f t="shared" si="120"/>
        <v>5</v>
      </c>
      <c r="W1065" s="138"/>
      <c r="X1065" s="138"/>
      <c r="Y1065" s="141"/>
      <c r="Z1065" s="226"/>
      <c r="AA1065" s="179"/>
      <c r="AB1065" s="179"/>
      <c r="AC1065" s="179"/>
      <c r="AD1065" s="179"/>
      <c r="AE1065" s="179"/>
      <c r="AF1065" s="179"/>
      <c r="AG1065" s="179"/>
      <c r="AH1065" s="179"/>
      <c r="AI1065" s="179"/>
      <c r="AJ1065" s="179"/>
      <c r="AK1065" s="179"/>
      <c r="AL1065" s="179"/>
      <c r="AM1065" s="179"/>
      <c r="AN1065" s="179"/>
      <c r="AO1065" s="179"/>
      <c r="AP1065" s="179"/>
      <c r="AQ1065" s="467"/>
    </row>
    <row r="1066" spans="1:43" s="347" customFormat="1" x14ac:dyDescent="0.3">
      <c r="A1066" s="438">
        <v>41765</v>
      </c>
      <c r="B1066" s="932" t="s">
        <v>5382</v>
      </c>
      <c r="C1066" s="933" t="s">
        <v>218</v>
      </c>
      <c r="D1066" s="350">
        <v>400</v>
      </c>
      <c r="E1066" s="347" t="s">
        <v>440</v>
      </c>
      <c r="F1066" s="439">
        <v>43966</v>
      </c>
      <c r="G1066" s="347" t="s">
        <v>5383</v>
      </c>
      <c r="H1066" s="352" t="s">
        <v>90</v>
      </c>
      <c r="I1066" s="353" t="s">
        <v>3857</v>
      </c>
      <c r="J1066" s="354" t="s">
        <v>4429</v>
      </c>
      <c r="K1066" s="355">
        <v>-9.5</v>
      </c>
      <c r="L1066" s="354" t="s">
        <v>3777</v>
      </c>
      <c r="M1066" s="355">
        <v>1</v>
      </c>
      <c r="N1066" s="440" t="s">
        <v>692</v>
      </c>
      <c r="O1066" s="441">
        <v>4.25</v>
      </c>
      <c r="P1066" s="352" t="s">
        <v>1937</v>
      </c>
      <c r="Q1066" s="354"/>
      <c r="R1066" s="347">
        <v>0</v>
      </c>
      <c r="S1066" s="184" t="s">
        <v>5437</v>
      </c>
      <c r="T1066" s="138">
        <f t="shared" si="119"/>
        <v>5</v>
      </c>
      <c r="U1066" s="139"/>
      <c r="V1066" s="715">
        <f t="shared" si="120"/>
        <v>5</v>
      </c>
      <c r="W1066" s="138"/>
      <c r="X1066" s="138"/>
      <c r="Y1066" s="141"/>
      <c r="Z1066" s="226"/>
      <c r="AA1066" s="179"/>
      <c r="AB1066" s="179"/>
      <c r="AC1066" s="179"/>
      <c r="AD1066" s="179"/>
      <c r="AE1066" s="179"/>
      <c r="AF1066" s="179"/>
      <c r="AG1066" s="179"/>
      <c r="AH1066" s="179"/>
      <c r="AI1066" s="179"/>
      <c r="AJ1066" s="179"/>
      <c r="AK1066" s="179"/>
      <c r="AL1066" s="179"/>
      <c r="AM1066" s="179"/>
      <c r="AN1066" s="179"/>
      <c r="AO1066" s="179"/>
      <c r="AP1066" s="179"/>
      <c r="AQ1066" s="467"/>
    </row>
    <row r="1067" spans="1:43" s="347" customFormat="1" x14ac:dyDescent="0.3">
      <c r="A1067" s="438">
        <v>41765</v>
      </c>
      <c r="B1067" s="932" t="s">
        <v>5384</v>
      </c>
      <c r="C1067" s="933" t="s">
        <v>218</v>
      </c>
      <c r="D1067" s="350">
        <v>300</v>
      </c>
      <c r="E1067" s="347" t="s">
        <v>66</v>
      </c>
      <c r="F1067" s="439">
        <v>45427</v>
      </c>
      <c r="G1067" s="347" t="s">
        <v>5383</v>
      </c>
      <c r="H1067" s="352" t="s">
        <v>205</v>
      </c>
      <c r="I1067" s="353" t="s">
        <v>446</v>
      </c>
      <c r="J1067" s="354" t="s">
        <v>3924</v>
      </c>
      <c r="K1067" s="355">
        <v>-7.5</v>
      </c>
      <c r="L1067" s="354" t="s">
        <v>5385</v>
      </c>
      <c r="M1067" s="355">
        <v>4</v>
      </c>
      <c r="N1067" s="440" t="s">
        <v>382</v>
      </c>
      <c r="O1067" s="441">
        <v>5</v>
      </c>
      <c r="P1067" s="352" t="s">
        <v>5386</v>
      </c>
      <c r="Q1067" s="354"/>
      <c r="R1067" s="347">
        <v>-2.5</v>
      </c>
      <c r="S1067" s="184" t="s">
        <v>5436</v>
      </c>
      <c r="T1067" s="138">
        <f t="shared" si="119"/>
        <v>5</v>
      </c>
      <c r="U1067" s="139"/>
      <c r="V1067" s="715">
        <f t="shared" si="120"/>
        <v>5</v>
      </c>
      <c r="W1067" s="138"/>
      <c r="X1067" s="138"/>
      <c r="Y1067" s="141"/>
      <c r="Z1067" s="226"/>
      <c r="AA1067" s="179"/>
      <c r="AB1067" s="179"/>
      <c r="AC1067" s="179"/>
      <c r="AD1067" s="179"/>
      <c r="AE1067" s="179"/>
      <c r="AF1067" s="179"/>
      <c r="AG1067" s="179"/>
      <c r="AH1067" s="179"/>
      <c r="AI1067" s="179"/>
      <c r="AJ1067" s="179"/>
      <c r="AK1067" s="179"/>
      <c r="AL1067" s="179"/>
      <c r="AM1067" s="179"/>
      <c r="AN1067" s="179"/>
      <c r="AO1067" s="179"/>
      <c r="AP1067" s="179"/>
      <c r="AQ1067" s="467"/>
    </row>
    <row r="1068" spans="1:43" s="347" customFormat="1" x14ac:dyDescent="0.3">
      <c r="A1068" s="438">
        <v>41765</v>
      </c>
      <c r="B1068" s="932" t="s">
        <v>5387</v>
      </c>
      <c r="C1068" s="933" t="s">
        <v>2940</v>
      </c>
      <c r="D1068" s="350">
        <v>300</v>
      </c>
      <c r="E1068" s="347" t="s">
        <v>506</v>
      </c>
      <c r="F1068" s="439">
        <v>52732</v>
      </c>
      <c r="G1068" s="347" t="s">
        <v>5388</v>
      </c>
      <c r="H1068" s="352" t="s">
        <v>631</v>
      </c>
      <c r="I1068" s="353" t="s">
        <v>4006</v>
      </c>
      <c r="J1068" s="354" t="s">
        <v>4214</v>
      </c>
      <c r="K1068" s="355">
        <v>-13</v>
      </c>
      <c r="L1068" s="354" t="s">
        <v>3865</v>
      </c>
      <c r="M1068" s="355">
        <v>-2</v>
      </c>
      <c r="N1068" s="440" t="s">
        <v>423</v>
      </c>
      <c r="O1068" s="441">
        <v>3.33</v>
      </c>
      <c r="P1068" s="352" t="s">
        <v>1994</v>
      </c>
      <c r="Q1068" s="354"/>
      <c r="R1068" s="347">
        <v>2</v>
      </c>
      <c r="S1068" s="184" t="s">
        <v>5435</v>
      </c>
      <c r="T1068" s="138">
        <f t="shared" si="119"/>
        <v>5</v>
      </c>
      <c r="U1068" s="139"/>
      <c r="V1068" s="715">
        <f t="shared" si="120"/>
        <v>5</v>
      </c>
      <c r="W1068" s="138"/>
      <c r="X1068" s="138"/>
      <c r="Y1068" s="141"/>
      <c r="Z1068" s="226"/>
      <c r="AA1068" s="179"/>
      <c r="AB1068" s="179"/>
      <c r="AC1068" s="179"/>
      <c r="AD1068" s="179"/>
      <c r="AE1068" s="179"/>
      <c r="AF1068" s="179"/>
      <c r="AG1068" s="179"/>
      <c r="AH1068" s="179"/>
      <c r="AI1068" s="179"/>
      <c r="AJ1068" s="179"/>
      <c r="AK1068" s="179"/>
      <c r="AL1068" s="179"/>
      <c r="AM1068" s="179"/>
      <c r="AN1068" s="179"/>
      <c r="AO1068" s="179"/>
      <c r="AP1068" s="179"/>
      <c r="AQ1068" s="467"/>
    </row>
    <row r="1069" spans="1:43" s="347" customFormat="1" x14ac:dyDescent="0.3">
      <c r="A1069" s="438">
        <v>41765</v>
      </c>
      <c r="B1069" s="932" t="s">
        <v>5389</v>
      </c>
      <c r="C1069" s="933" t="s">
        <v>148</v>
      </c>
      <c r="D1069" s="350">
        <v>500.28800000000001</v>
      </c>
      <c r="E1069" s="347" t="s">
        <v>5390</v>
      </c>
      <c r="F1069" s="439">
        <v>46156</v>
      </c>
      <c r="G1069" s="347" t="s">
        <v>5391</v>
      </c>
      <c r="H1069" s="352" t="s">
        <v>1752</v>
      </c>
      <c r="I1069" s="353" t="s">
        <v>4268</v>
      </c>
      <c r="J1069" s="354" t="s">
        <v>5392</v>
      </c>
      <c r="K1069" s="355">
        <v>-14.5</v>
      </c>
      <c r="L1069" s="354" t="s">
        <v>3815</v>
      </c>
      <c r="M1069" s="355">
        <v>-1</v>
      </c>
      <c r="N1069" s="440" t="s">
        <v>331</v>
      </c>
      <c r="O1069" s="441">
        <v>2.4</v>
      </c>
      <c r="P1069" s="352" t="s">
        <v>1937</v>
      </c>
      <c r="Q1069" s="354"/>
      <c r="R1069" s="347">
        <v>0</v>
      </c>
      <c r="S1069" s="184" t="s">
        <v>5434</v>
      </c>
      <c r="T1069" s="138">
        <f t="shared" si="119"/>
        <v>5</v>
      </c>
      <c r="U1069" s="139"/>
      <c r="V1069" s="715">
        <f t="shared" si="120"/>
        <v>5</v>
      </c>
      <c r="W1069" s="138"/>
      <c r="X1069" s="138"/>
      <c r="Y1069" s="141"/>
      <c r="Z1069" s="226"/>
      <c r="AA1069" s="179"/>
      <c r="AB1069" s="179"/>
      <c r="AC1069" s="179"/>
      <c r="AD1069" s="179"/>
      <c r="AE1069" s="179"/>
      <c r="AF1069" s="179"/>
      <c r="AG1069" s="179"/>
      <c r="AH1069" s="179"/>
      <c r="AI1069" s="179"/>
      <c r="AJ1069" s="179"/>
      <c r="AK1069" s="179"/>
      <c r="AL1069" s="179"/>
      <c r="AM1069" s="179"/>
      <c r="AN1069" s="179"/>
      <c r="AO1069" s="179"/>
      <c r="AP1069" s="179"/>
      <c r="AQ1069" s="467"/>
    </row>
    <row r="1070" spans="1:43" s="347" customFormat="1" x14ac:dyDescent="0.3">
      <c r="A1070" s="438">
        <v>41765</v>
      </c>
      <c r="B1070" s="932" t="s">
        <v>5393</v>
      </c>
      <c r="C1070" s="933" t="s">
        <v>182</v>
      </c>
      <c r="D1070" s="350">
        <v>500</v>
      </c>
      <c r="E1070" s="347" t="s">
        <v>117</v>
      </c>
      <c r="F1070" s="439">
        <v>52749</v>
      </c>
      <c r="G1070" s="347" t="s">
        <v>5394</v>
      </c>
      <c r="H1070" s="352" t="s">
        <v>5089</v>
      </c>
      <c r="I1070" s="353" t="s">
        <v>4548</v>
      </c>
      <c r="J1070" s="354" t="s">
        <v>5039</v>
      </c>
      <c r="K1070" s="355">
        <v>-18</v>
      </c>
      <c r="L1070" s="354" t="s">
        <v>5395</v>
      </c>
      <c r="M1070" s="355">
        <v>-8</v>
      </c>
      <c r="N1070" s="440" t="s">
        <v>1972</v>
      </c>
      <c r="O1070" s="441">
        <v>7.4</v>
      </c>
      <c r="P1070" s="352" t="s">
        <v>5118</v>
      </c>
      <c r="Q1070" s="354"/>
      <c r="R1070" s="347">
        <v>-3</v>
      </c>
      <c r="S1070" s="184" t="s">
        <v>5433</v>
      </c>
      <c r="T1070" s="138">
        <f t="shared" si="119"/>
        <v>5</v>
      </c>
      <c r="U1070" s="139"/>
      <c r="V1070" s="715">
        <f t="shared" si="120"/>
        <v>5</v>
      </c>
      <c r="W1070" s="138"/>
      <c r="X1070" s="138"/>
      <c r="Y1070" s="141"/>
      <c r="Z1070" s="226"/>
      <c r="AA1070" s="179"/>
      <c r="AB1070" s="179"/>
      <c r="AC1070" s="179"/>
      <c r="AD1070" s="179"/>
      <c r="AE1070" s="179"/>
      <c r="AF1070" s="179"/>
      <c r="AG1070" s="179"/>
      <c r="AH1070" s="179"/>
      <c r="AI1070" s="179"/>
      <c r="AJ1070" s="179"/>
      <c r="AK1070" s="179"/>
      <c r="AL1070" s="179"/>
      <c r="AM1070" s="179"/>
      <c r="AN1070" s="179"/>
      <c r="AO1070" s="179"/>
      <c r="AP1070" s="179"/>
      <c r="AQ1070" s="467"/>
    </row>
    <row r="1071" spans="1:43" s="347" customFormat="1" x14ac:dyDescent="0.3">
      <c r="A1071" s="438">
        <v>41765</v>
      </c>
      <c r="B1071" s="932" t="s">
        <v>5396</v>
      </c>
      <c r="C1071" s="933" t="s">
        <v>2940</v>
      </c>
      <c r="D1071" s="350">
        <v>400</v>
      </c>
      <c r="E1071" s="347" t="s">
        <v>404</v>
      </c>
      <c r="F1071" s="439">
        <v>42856</v>
      </c>
      <c r="G1071" s="347" t="s">
        <v>5397</v>
      </c>
      <c r="H1071" s="352" t="s">
        <v>4645</v>
      </c>
      <c r="I1071" s="353" t="s">
        <v>2296</v>
      </c>
      <c r="J1071" s="354" t="s">
        <v>3852</v>
      </c>
      <c r="K1071" s="355">
        <v>-10</v>
      </c>
      <c r="L1071" s="354" t="s">
        <v>5398</v>
      </c>
      <c r="M1071" s="355">
        <v>-2</v>
      </c>
      <c r="N1071" s="440" t="s">
        <v>266</v>
      </c>
      <c r="O1071" s="441">
        <v>4.75</v>
      </c>
      <c r="P1071" s="352" t="s">
        <v>3804</v>
      </c>
      <c r="Q1071" s="354"/>
      <c r="R1071" s="347">
        <v>0</v>
      </c>
      <c r="S1071" s="184" t="s">
        <v>5432</v>
      </c>
      <c r="T1071" s="138">
        <f t="shared" si="119"/>
        <v>5</v>
      </c>
      <c r="U1071" s="139"/>
      <c r="V1071" s="715">
        <f t="shared" si="120"/>
        <v>5</v>
      </c>
      <c r="W1071" s="138"/>
      <c r="X1071" s="138"/>
      <c r="Y1071" s="141"/>
      <c r="Z1071" s="226"/>
      <c r="AA1071" s="179"/>
      <c r="AB1071" s="179"/>
      <c r="AC1071" s="179"/>
      <c r="AD1071" s="179"/>
      <c r="AE1071" s="179"/>
      <c r="AF1071" s="179"/>
      <c r="AG1071" s="179"/>
      <c r="AH1071" s="179"/>
      <c r="AI1071" s="179"/>
      <c r="AJ1071" s="179"/>
      <c r="AK1071" s="179"/>
      <c r="AL1071" s="179"/>
      <c r="AM1071" s="179"/>
      <c r="AN1071" s="179"/>
      <c r="AO1071" s="179"/>
      <c r="AP1071" s="179"/>
      <c r="AQ1071" s="467"/>
    </row>
    <row r="1072" spans="1:43" s="347" customFormat="1" x14ac:dyDescent="0.3">
      <c r="A1072" s="438">
        <v>41765</v>
      </c>
      <c r="B1072" s="932" t="s">
        <v>5399</v>
      </c>
      <c r="C1072" s="933" t="s">
        <v>22</v>
      </c>
      <c r="D1072" s="350">
        <v>2000</v>
      </c>
      <c r="E1072" s="347" t="s">
        <v>201</v>
      </c>
      <c r="F1072" s="439">
        <v>45425</v>
      </c>
      <c r="G1072" s="347" t="s">
        <v>251</v>
      </c>
      <c r="H1072" s="352" t="s">
        <v>597</v>
      </c>
      <c r="I1072" s="353"/>
      <c r="J1072" s="354" t="s">
        <v>146</v>
      </c>
      <c r="K1072" s="355">
        <v>-2.5</v>
      </c>
      <c r="L1072" s="354" t="s">
        <v>5400</v>
      </c>
      <c r="M1072" s="355">
        <v>2</v>
      </c>
      <c r="N1072" s="440" t="s">
        <v>463</v>
      </c>
      <c r="O1072" s="441">
        <v>1.5</v>
      </c>
      <c r="P1072" s="352" t="s">
        <v>1900</v>
      </c>
      <c r="Q1072" s="354"/>
      <c r="R1072" s="347">
        <v>10</v>
      </c>
      <c r="S1072" s="184" t="s">
        <v>5431</v>
      </c>
      <c r="T1072" s="138">
        <f t="shared" si="119"/>
        <v>5</v>
      </c>
      <c r="U1072" s="139"/>
      <c r="V1072" s="715">
        <f t="shared" si="120"/>
        <v>5</v>
      </c>
      <c r="W1072" s="138"/>
      <c r="X1072" s="138"/>
      <c r="Y1072" s="141"/>
      <c r="Z1072" s="226"/>
      <c r="AA1072" s="179"/>
      <c r="AB1072" s="179"/>
      <c r="AC1072" s="179"/>
      <c r="AD1072" s="179"/>
      <c r="AE1072" s="179"/>
      <c r="AF1072" s="179"/>
      <c r="AG1072" s="179"/>
      <c r="AH1072" s="179"/>
      <c r="AI1072" s="179"/>
      <c r="AJ1072" s="179"/>
      <c r="AK1072" s="179"/>
      <c r="AL1072" s="179"/>
      <c r="AM1072" s="179"/>
      <c r="AN1072" s="179"/>
      <c r="AO1072" s="179"/>
      <c r="AP1072" s="179"/>
      <c r="AQ1072" s="467"/>
    </row>
    <row r="1073" spans="1:43" s="458" customFormat="1" x14ac:dyDescent="0.3">
      <c r="A1073" s="457">
        <v>41765</v>
      </c>
      <c r="B1073" s="941" t="s">
        <v>5401</v>
      </c>
      <c r="C1073" s="942" t="s">
        <v>127</v>
      </c>
      <c r="D1073" s="459">
        <v>250</v>
      </c>
      <c r="E1073" s="458" t="s">
        <v>404</v>
      </c>
      <c r="F1073" s="460">
        <v>42868</v>
      </c>
      <c r="G1073" s="458" t="s">
        <v>5402</v>
      </c>
      <c r="H1073" s="356"/>
      <c r="I1073" s="461"/>
      <c r="J1073" s="462" t="s">
        <v>1567</v>
      </c>
      <c r="K1073" s="463"/>
      <c r="L1073" s="462"/>
      <c r="M1073" s="463"/>
      <c r="N1073" s="464"/>
      <c r="O1073" s="465"/>
      <c r="P1073" s="356"/>
      <c r="Q1073" s="462"/>
      <c r="S1073" s="280" t="s">
        <v>5430</v>
      </c>
      <c r="T1073" s="205">
        <f t="shared" si="119"/>
        <v>5</v>
      </c>
      <c r="U1073" s="199"/>
      <c r="V1073" s="715">
        <f t="shared" si="120"/>
        <v>5</v>
      </c>
      <c r="W1073" s="205"/>
      <c r="X1073" s="205"/>
      <c r="Y1073" s="205"/>
      <c r="Z1073" s="233"/>
      <c r="AA1073" s="466"/>
      <c r="AB1073" s="466"/>
      <c r="AC1073" s="466"/>
      <c r="AD1073" s="466"/>
      <c r="AE1073" s="466"/>
      <c r="AF1073" s="466"/>
      <c r="AG1073" s="466"/>
      <c r="AH1073" s="466"/>
      <c r="AI1073" s="466"/>
      <c r="AJ1073" s="466"/>
      <c r="AK1073" s="466"/>
      <c r="AL1073" s="466"/>
      <c r="AM1073" s="466"/>
      <c r="AN1073" s="466"/>
      <c r="AO1073" s="466"/>
      <c r="AP1073" s="466"/>
      <c r="AQ1073" s="468"/>
    </row>
    <row r="1074" spans="1:43" s="347" customFormat="1" x14ac:dyDescent="0.3">
      <c r="A1074" s="438">
        <v>41764</v>
      </c>
      <c r="B1074" s="932" t="s">
        <v>5403</v>
      </c>
      <c r="C1074" s="933" t="s">
        <v>5404</v>
      </c>
      <c r="D1074" s="350">
        <v>350</v>
      </c>
      <c r="E1074" s="347" t="s">
        <v>37</v>
      </c>
      <c r="F1074" s="439">
        <v>43619</v>
      </c>
      <c r="G1074" s="347" t="s">
        <v>5405</v>
      </c>
      <c r="H1074" s="352" t="s">
        <v>1252</v>
      </c>
      <c r="I1074" s="353" t="s">
        <v>3820</v>
      </c>
      <c r="J1074" s="354" t="s">
        <v>5406</v>
      </c>
      <c r="K1074" s="355">
        <v>-12.5</v>
      </c>
      <c r="L1074" s="354" t="s">
        <v>3943</v>
      </c>
      <c r="M1074" s="355">
        <v>-2</v>
      </c>
      <c r="N1074" s="440" t="s">
        <v>331</v>
      </c>
      <c r="O1074" s="441">
        <v>3.43</v>
      </c>
      <c r="P1074" s="352" t="s">
        <v>1994</v>
      </c>
      <c r="Q1074" s="354"/>
      <c r="R1074" s="347">
        <v>2</v>
      </c>
      <c r="S1074" s="184" t="s">
        <v>5429</v>
      </c>
      <c r="T1074" s="138">
        <f t="shared" si="119"/>
        <v>5</v>
      </c>
      <c r="U1074" s="139"/>
      <c r="V1074" s="715">
        <f t="shared" si="120"/>
        <v>5</v>
      </c>
      <c r="W1074" s="138"/>
      <c r="X1074" s="138"/>
      <c r="Y1074" s="141"/>
      <c r="Z1074" s="226"/>
      <c r="AA1074" s="179"/>
      <c r="AB1074" s="179"/>
      <c r="AC1074" s="179"/>
      <c r="AD1074" s="179"/>
      <c r="AE1074" s="179"/>
      <c r="AF1074" s="179"/>
      <c r="AG1074" s="179"/>
      <c r="AH1074" s="179"/>
      <c r="AI1074" s="179"/>
      <c r="AJ1074" s="179"/>
      <c r="AK1074" s="179"/>
      <c r="AL1074" s="179"/>
      <c r="AM1074" s="179"/>
      <c r="AN1074" s="179"/>
      <c r="AO1074" s="179"/>
      <c r="AP1074" s="179"/>
      <c r="AQ1074" s="467"/>
    </row>
    <row r="1075" spans="1:43" s="347" customFormat="1" x14ac:dyDescent="0.3">
      <c r="A1075" s="438">
        <v>41764</v>
      </c>
      <c r="B1075" s="932" t="s">
        <v>5407</v>
      </c>
      <c r="C1075" s="933" t="s">
        <v>5408</v>
      </c>
      <c r="D1075" s="350">
        <v>350</v>
      </c>
      <c r="E1075" s="347" t="s">
        <v>66</v>
      </c>
      <c r="F1075" s="439">
        <v>45427</v>
      </c>
      <c r="G1075" s="347" t="s">
        <v>2750</v>
      </c>
      <c r="H1075" s="352" t="s">
        <v>145</v>
      </c>
      <c r="I1075" s="353" t="s">
        <v>5373</v>
      </c>
      <c r="J1075" s="354" t="s">
        <v>5374</v>
      </c>
      <c r="K1075" s="355">
        <v>-18</v>
      </c>
      <c r="L1075" s="354" t="s">
        <v>3788</v>
      </c>
      <c r="M1075" s="355">
        <v>3</v>
      </c>
      <c r="N1075" s="440" t="s">
        <v>132</v>
      </c>
      <c r="O1075" s="441">
        <v>3.71</v>
      </c>
      <c r="P1075" s="352" t="s">
        <v>2058</v>
      </c>
      <c r="Q1075" s="354"/>
      <c r="R1075" s="347">
        <v>-3</v>
      </c>
      <c r="S1075" s="184" t="s">
        <v>5428</v>
      </c>
      <c r="T1075" s="138">
        <f t="shared" si="119"/>
        <v>5</v>
      </c>
      <c r="U1075" s="139"/>
      <c r="V1075" s="715">
        <f t="shared" si="120"/>
        <v>5</v>
      </c>
      <c r="W1075" s="138"/>
      <c r="X1075" s="138"/>
      <c r="Y1075" s="141"/>
      <c r="Z1075" s="226"/>
      <c r="AA1075" s="179"/>
      <c r="AB1075" s="179"/>
      <c r="AC1075" s="179"/>
      <c r="AD1075" s="179"/>
      <c r="AE1075" s="179"/>
      <c r="AF1075" s="179"/>
      <c r="AG1075" s="179"/>
      <c r="AH1075" s="179"/>
      <c r="AI1075" s="179"/>
      <c r="AJ1075" s="179"/>
      <c r="AK1075" s="179"/>
      <c r="AL1075" s="179"/>
      <c r="AM1075" s="179"/>
      <c r="AN1075" s="179"/>
      <c r="AO1075" s="179"/>
      <c r="AP1075" s="179"/>
      <c r="AQ1075" s="467"/>
    </row>
    <row r="1076" spans="1:43" s="347" customFormat="1" x14ac:dyDescent="0.3">
      <c r="A1076" s="438">
        <v>41764</v>
      </c>
      <c r="B1076" s="932" t="s">
        <v>5409</v>
      </c>
      <c r="C1076" s="933" t="s">
        <v>182</v>
      </c>
      <c r="D1076" s="350">
        <v>300</v>
      </c>
      <c r="E1076" s="347" t="s">
        <v>117</v>
      </c>
      <c r="F1076" s="439">
        <v>52732</v>
      </c>
      <c r="G1076" s="347" t="s">
        <v>5410</v>
      </c>
      <c r="H1076" s="352" t="s">
        <v>90</v>
      </c>
      <c r="I1076" s="353" t="s">
        <v>871</v>
      </c>
      <c r="J1076" s="354" t="s">
        <v>202</v>
      </c>
      <c r="K1076" s="355">
        <v>-17.5</v>
      </c>
      <c r="L1076" s="354" t="s">
        <v>5411</v>
      </c>
      <c r="M1076" s="355">
        <v>-1</v>
      </c>
      <c r="N1076" s="440" t="s">
        <v>416</v>
      </c>
      <c r="O1076" s="441">
        <v>3</v>
      </c>
      <c r="P1076" s="352" t="s">
        <v>5412</v>
      </c>
      <c r="Q1076" s="354"/>
      <c r="R1076" s="347">
        <v>-8.5</v>
      </c>
      <c r="S1076" s="184" t="s">
        <v>5427</v>
      </c>
      <c r="T1076" s="138">
        <f t="shared" si="119"/>
        <v>5</v>
      </c>
      <c r="U1076" s="139"/>
      <c r="V1076" s="715">
        <f t="shared" si="120"/>
        <v>5</v>
      </c>
      <c r="W1076" s="138"/>
      <c r="X1076" s="138"/>
      <c r="Y1076" s="141"/>
      <c r="Z1076" s="226"/>
      <c r="AA1076" s="179"/>
      <c r="AB1076" s="179"/>
      <c r="AC1076" s="179"/>
      <c r="AD1076" s="179"/>
      <c r="AE1076" s="179"/>
      <c r="AF1076" s="179"/>
      <c r="AG1076" s="179"/>
      <c r="AH1076" s="179"/>
      <c r="AI1076" s="179"/>
      <c r="AJ1076" s="179"/>
      <c r="AK1076" s="179"/>
      <c r="AL1076" s="179"/>
      <c r="AM1076" s="179"/>
      <c r="AN1076" s="179"/>
      <c r="AO1076" s="179"/>
      <c r="AP1076" s="179"/>
      <c r="AQ1076" s="467"/>
    </row>
    <row r="1077" spans="1:43" s="347" customFormat="1" x14ac:dyDescent="0.3">
      <c r="A1077" s="438">
        <v>41764</v>
      </c>
      <c r="B1077" s="932" t="s">
        <v>5413</v>
      </c>
      <c r="C1077" s="933" t="s">
        <v>182</v>
      </c>
      <c r="D1077" s="350">
        <v>350</v>
      </c>
      <c r="E1077" s="347" t="s">
        <v>66</v>
      </c>
      <c r="F1077" s="439">
        <v>45458</v>
      </c>
      <c r="G1077" s="347" t="s">
        <v>5414</v>
      </c>
      <c r="H1077" s="352" t="s">
        <v>124</v>
      </c>
      <c r="I1077" s="353" t="s">
        <v>739</v>
      </c>
      <c r="J1077" s="354" t="s">
        <v>740</v>
      </c>
      <c r="K1077" s="355">
        <v>-13</v>
      </c>
      <c r="L1077" s="354" t="s">
        <v>5415</v>
      </c>
      <c r="M1077" s="355">
        <v>-2</v>
      </c>
      <c r="N1077" s="440" t="s">
        <v>3700</v>
      </c>
      <c r="O1077" s="441">
        <v>3.14</v>
      </c>
      <c r="P1077" s="352" t="s">
        <v>5416</v>
      </c>
      <c r="Q1077" s="354"/>
      <c r="R1077" s="347">
        <v>-6</v>
      </c>
      <c r="S1077" s="184" t="s">
        <v>5426</v>
      </c>
      <c r="T1077" s="138">
        <f t="shared" si="119"/>
        <v>5</v>
      </c>
      <c r="U1077" s="139"/>
      <c r="V1077" s="715">
        <f t="shared" si="120"/>
        <v>5</v>
      </c>
      <c r="W1077" s="138"/>
      <c r="X1077" s="138"/>
      <c r="Y1077" s="141"/>
      <c r="Z1077" s="226"/>
      <c r="AA1077" s="179"/>
      <c r="AB1077" s="179"/>
      <c r="AC1077" s="179"/>
      <c r="AD1077" s="179"/>
      <c r="AE1077" s="179"/>
      <c r="AF1077" s="179"/>
      <c r="AG1077" s="179"/>
      <c r="AH1077" s="179"/>
      <c r="AI1077" s="179"/>
      <c r="AJ1077" s="179"/>
      <c r="AK1077" s="179"/>
      <c r="AL1077" s="179"/>
      <c r="AM1077" s="179"/>
      <c r="AN1077" s="179"/>
      <c r="AO1077" s="179"/>
      <c r="AP1077" s="179"/>
      <c r="AQ1077" s="467"/>
    </row>
    <row r="1078" spans="1:43" s="347" customFormat="1" x14ac:dyDescent="0.3">
      <c r="A1078" s="438">
        <v>41764</v>
      </c>
      <c r="B1078" s="932" t="s">
        <v>5417</v>
      </c>
      <c r="C1078" s="933" t="s">
        <v>127</v>
      </c>
      <c r="D1078" s="350">
        <v>1000</v>
      </c>
      <c r="E1078" s="347" t="s">
        <v>66</v>
      </c>
      <c r="F1078" s="439">
        <v>45427</v>
      </c>
      <c r="G1078" s="347" t="s">
        <v>4450</v>
      </c>
      <c r="H1078" s="352" t="s">
        <v>155</v>
      </c>
      <c r="I1078" s="353" t="s">
        <v>3849</v>
      </c>
      <c r="J1078" s="354" t="s">
        <v>305</v>
      </c>
      <c r="K1078" s="355">
        <v>-12.5</v>
      </c>
      <c r="L1078" s="354" t="s">
        <v>5418</v>
      </c>
      <c r="M1078" s="355">
        <v>-2</v>
      </c>
      <c r="N1078" s="440" t="s">
        <v>1180</v>
      </c>
      <c r="O1078" s="441">
        <v>3.75</v>
      </c>
      <c r="P1078" s="352" t="s">
        <v>1890</v>
      </c>
      <c r="Q1078" s="354"/>
      <c r="R1078" s="347">
        <v>5</v>
      </c>
      <c r="S1078" s="184" t="s">
        <v>5424</v>
      </c>
      <c r="T1078" s="138">
        <f t="shared" si="119"/>
        <v>5</v>
      </c>
      <c r="U1078" s="139"/>
      <c r="V1078" s="715">
        <f t="shared" si="120"/>
        <v>5</v>
      </c>
      <c r="W1078" s="138"/>
      <c r="X1078" s="138"/>
      <c r="Y1078" s="141"/>
      <c r="Z1078" s="226"/>
      <c r="AA1078" s="179"/>
      <c r="AB1078" s="179"/>
      <c r="AC1078" s="179"/>
      <c r="AD1078" s="179"/>
      <c r="AE1078" s="179"/>
      <c r="AF1078" s="179"/>
      <c r="AG1078" s="179"/>
      <c r="AH1078" s="179"/>
      <c r="AI1078" s="179"/>
      <c r="AJ1078" s="179"/>
      <c r="AK1078" s="179"/>
      <c r="AL1078" s="179"/>
      <c r="AM1078" s="179"/>
      <c r="AN1078" s="179"/>
      <c r="AO1078" s="179"/>
      <c r="AP1078" s="179"/>
      <c r="AQ1078" s="467"/>
    </row>
    <row r="1079" spans="1:43" s="347" customFormat="1" x14ac:dyDescent="0.3">
      <c r="A1079" s="438">
        <v>41764</v>
      </c>
      <c r="B1079" s="932" t="s">
        <v>5419</v>
      </c>
      <c r="C1079" s="933" t="s">
        <v>127</v>
      </c>
      <c r="D1079" s="350">
        <v>500</v>
      </c>
      <c r="E1079" s="347" t="s">
        <v>117</v>
      </c>
      <c r="F1079" s="439">
        <v>52732</v>
      </c>
      <c r="G1079" s="347" t="s">
        <v>4450</v>
      </c>
      <c r="H1079" s="352" t="s">
        <v>5420</v>
      </c>
      <c r="I1079" s="353" t="s">
        <v>673</v>
      </c>
      <c r="J1079" s="354" t="s">
        <v>293</v>
      </c>
      <c r="K1079" s="355">
        <v>-12.5</v>
      </c>
      <c r="L1079" s="354" t="s">
        <v>5332</v>
      </c>
      <c r="M1079" s="355">
        <v>1</v>
      </c>
      <c r="N1079" s="440" t="s">
        <v>57</v>
      </c>
      <c r="O1079" s="441">
        <v>3.5</v>
      </c>
      <c r="P1079" s="352" t="s">
        <v>1937</v>
      </c>
      <c r="Q1079" s="354"/>
      <c r="R1079" s="347">
        <v>0</v>
      </c>
      <c r="S1079" s="184" t="s">
        <v>5425</v>
      </c>
      <c r="T1079" s="138">
        <f t="shared" si="119"/>
        <v>5</v>
      </c>
      <c r="U1079" s="139"/>
      <c r="V1079" s="715">
        <f t="shared" si="120"/>
        <v>5</v>
      </c>
      <c r="W1079" s="138"/>
      <c r="X1079" s="138"/>
      <c r="Y1079" s="141"/>
      <c r="Z1079" s="226"/>
      <c r="AA1079" s="179"/>
      <c r="AB1079" s="179"/>
      <c r="AC1079" s="179"/>
      <c r="AD1079" s="179"/>
      <c r="AE1079" s="179"/>
      <c r="AF1079" s="179"/>
      <c r="AG1079" s="179"/>
      <c r="AH1079" s="179"/>
      <c r="AI1079" s="179"/>
      <c r="AJ1079" s="179"/>
      <c r="AK1079" s="179"/>
      <c r="AL1079" s="179"/>
      <c r="AM1079" s="179"/>
      <c r="AN1079" s="179"/>
      <c r="AO1079" s="179"/>
      <c r="AP1079" s="179"/>
      <c r="AQ1079" s="467"/>
    </row>
    <row r="1080" spans="1:43" s="428" customFormat="1" x14ac:dyDescent="0.3">
      <c r="A1080" s="427">
        <v>41764</v>
      </c>
      <c r="B1080" s="935" t="s">
        <v>5421</v>
      </c>
      <c r="C1080" s="936" t="s">
        <v>127</v>
      </c>
      <c r="D1080" s="429">
        <v>500</v>
      </c>
      <c r="E1080" s="428" t="s">
        <v>5422</v>
      </c>
      <c r="F1080" s="430">
        <v>60037</v>
      </c>
      <c r="G1080" s="428" t="s">
        <v>4450</v>
      </c>
      <c r="H1080" s="431"/>
      <c r="I1080" s="432"/>
      <c r="J1080" s="433" t="s">
        <v>981</v>
      </c>
      <c r="K1080" s="434"/>
      <c r="L1080" s="433" t="s">
        <v>5344</v>
      </c>
      <c r="M1080" s="434">
        <v>-13</v>
      </c>
      <c r="N1080" s="435" t="s">
        <v>3792</v>
      </c>
      <c r="O1080" s="436">
        <v>3.6</v>
      </c>
      <c r="P1080" s="431" t="s">
        <v>93</v>
      </c>
      <c r="Q1080" s="433"/>
      <c r="S1080" s="185" t="s">
        <v>5423</v>
      </c>
      <c r="T1080" s="170">
        <f t="shared" si="119"/>
        <v>5</v>
      </c>
      <c r="U1080" s="171"/>
      <c r="V1080" s="715">
        <f t="shared" si="120"/>
        <v>5</v>
      </c>
      <c r="W1080" s="170"/>
      <c r="X1080" s="170"/>
      <c r="Y1080" s="169"/>
      <c r="Z1080" s="437"/>
      <c r="AA1080" s="215"/>
      <c r="AB1080" s="215"/>
      <c r="AC1080" s="215"/>
      <c r="AD1080" s="215"/>
      <c r="AE1080" s="215"/>
      <c r="AF1080" s="215"/>
      <c r="AG1080" s="215"/>
      <c r="AH1080" s="215"/>
      <c r="AI1080" s="215"/>
      <c r="AJ1080" s="215"/>
      <c r="AK1080" s="215"/>
      <c r="AL1080" s="215"/>
      <c r="AM1080" s="215"/>
      <c r="AN1080" s="215"/>
      <c r="AO1080" s="215"/>
      <c r="AP1080" s="215"/>
      <c r="AQ1080" s="470"/>
    </row>
    <row r="1081" spans="1:43" s="347" customFormat="1" x14ac:dyDescent="0.3">
      <c r="A1081" s="438">
        <v>41761</v>
      </c>
      <c r="B1081" s="932" t="s">
        <v>1931</v>
      </c>
      <c r="C1081" s="933" t="s">
        <v>100</v>
      </c>
      <c r="D1081" s="350">
        <v>750</v>
      </c>
      <c r="E1081" s="347" t="s">
        <v>37</v>
      </c>
      <c r="F1081" s="439">
        <v>43600</v>
      </c>
      <c r="G1081" s="347" t="s">
        <v>5291</v>
      </c>
      <c r="H1081" s="352" t="s">
        <v>2271</v>
      </c>
      <c r="I1081" s="353" t="s">
        <v>1361</v>
      </c>
      <c r="J1081" s="354" t="s">
        <v>1362</v>
      </c>
      <c r="K1081" s="355">
        <v>-10.5</v>
      </c>
      <c r="L1081" s="354"/>
      <c r="M1081" s="355"/>
      <c r="N1081" s="440" t="s">
        <v>85</v>
      </c>
      <c r="O1081" s="441">
        <v>2.4</v>
      </c>
      <c r="P1081" s="352" t="s">
        <v>4180</v>
      </c>
      <c r="Q1081" s="354"/>
      <c r="R1081" s="347">
        <v>-1</v>
      </c>
      <c r="S1081" s="184" t="s">
        <v>5293</v>
      </c>
      <c r="T1081" s="138">
        <f t="shared" ref="T1081:T1108" si="121">MONTH(A1081)</f>
        <v>5</v>
      </c>
      <c r="U1081" s="139"/>
      <c r="V1081" s="715">
        <f t="shared" si="120"/>
        <v>5</v>
      </c>
      <c r="W1081" s="138"/>
      <c r="X1081" s="138"/>
      <c r="Y1081" s="141"/>
      <c r="Z1081" s="226"/>
      <c r="AA1081" s="179"/>
      <c r="AB1081" s="179"/>
      <c r="AC1081" s="179"/>
      <c r="AD1081" s="179"/>
      <c r="AE1081" s="179"/>
      <c r="AF1081" s="179"/>
      <c r="AG1081" s="179"/>
      <c r="AH1081" s="179"/>
      <c r="AI1081" s="179"/>
      <c r="AJ1081" s="179"/>
      <c r="AK1081" s="179"/>
      <c r="AL1081" s="179"/>
      <c r="AM1081" s="179"/>
      <c r="AN1081" s="179"/>
      <c r="AO1081" s="179"/>
      <c r="AP1081" s="179"/>
      <c r="AQ1081" s="467"/>
    </row>
    <row r="1082" spans="1:43" s="347" customFormat="1" x14ac:dyDescent="0.3">
      <c r="A1082" s="438">
        <v>41761</v>
      </c>
      <c r="B1082" s="932" t="s">
        <v>1931</v>
      </c>
      <c r="C1082" s="933" t="s">
        <v>100</v>
      </c>
      <c r="D1082" s="350">
        <v>500</v>
      </c>
      <c r="E1082" s="347" t="s">
        <v>66</v>
      </c>
      <c r="F1082" s="439">
        <v>45427</v>
      </c>
      <c r="G1082" s="347" t="s">
        <v>5291</v>
      </c>
      <c r="H1082" s="352" t="s">
        <v>759</v>
      </c>
      <c r="I1082" s="353" t="s">
        <v>933</v>
      </c>
      <c r="J1082" s="354" t="s">
        <v>2302</v>
      </c>
      <c r="K1082" s="355">
        <v>-10.5</v>
      </c>
      <c r="L1082" s="354"/>
      <c r="M1082" s="355"/>
      <c r="N1082" s="440" t="s">
        <v>1437</v>
      </c>
      <c r="O1082" s="441">
        <v>2.8</v>
      </c>
      <c r="P1082" s="352" t="s">
        <v>1937</v>
      </c>
      <c r="Q1082" s="354"/>
      <c r="R1082" s="347">
        <v>0</v>
      </c>
      <c r="S1082" s="184" t="s">
        <v>5292</v>
      </c>
      <c r="T1082" s="138">
        <f t="shared" si="121"/>
        <v>5</v>
      </c>
      <c r="U1082" s="139"/>
      <c r="V1082" s="715">
        <f t="shared" si="120"/>
        <v>5</v>
      </c>
      <c r="W1082" s="138"/>
      <c r="X1082" s="138"/>
      <c r="Y1082" s="141"/>
      <c r="Z1082" s="226"/>
      <c r="AA1082" s="179"/>
      <c r="AB1082" s="179"/>
      <c r="AC1082" s="179"/>
      <c r="AD1082" s="179"/>
      <c r="AE1082" s="179"/>
      <c r="AF1082" s="179"/>
      <c r="AG1082" s="179"/>
      <c r="AH1082" s="179"/>
      <c r="AI1082" s="179"/>
      <c r="AJ1082" s="179"/>
      <c r="AK1082" s="179"/>
      <c r="AL1082" s="179"/>
      <c r="AM1082" s="179"/>
      <c r="AN1082" s="179"/>
      <c r="AO1082" s="179"/>
      <c r="AP1082" s="179"/>
      <c r="AQ1082" s="467"/>
    </row>
    <row r="1083" spans="1:43" s="347" customFormat="1" x14ac:dyDescent="0.3">
      <c r="A1083" s="438">
        <v>41760</v>
      </c>
      <c r="B1083" s="932" t="s">
        <v>5191</v>
      </c>
      <c r="C1083" s="933" t="s">
        <v>208</v>
      </c>
      <c r="D1083" s="350">
        <v>500</v>
      </c>
      <c r="E1083" s="347" t="s">
        <v>37</v>
      </c>
      <c r="F1083" s="439">
        <v>43591</v>
      </c>
      <c r="G1083" s="347" t="s">
        <v>5192</v>
      </c>
      <c r="H1083" s="352" t="s">
        <v>668</v>
      </c>
      <c r="I1083" s="353" t="s">
        <v>5193</v>
      </c>
      <c r="J1083" s="354" t="s">
        <v>5194</v>
      </c>
      <c r="K1083" s="355">
        <v>-13</v>
      </c>
      <c r="L1083" s="354"/>
      <c r="M1083" s="355"/>
      <c r="N1083" s="440" t="s">
        <v>266</v>
      </c>
      <c r="O1083" s="441">
        <v>3.8</v>
      </c>
      <c r="P1083" s="352" t="s">
        <v>1937</v>
      </c>
      <c r="Q1083" s="354"/>
      <c r="R1083" s="347">
        <v>0</v>
      </c>
      <c r="S1083" s="184" t="s">
        <v>5266</v>
      </c>
      <c r="T1083" s="138">
        <f t="shared" si="121"/>
        <v>5</v>
      </c>
      <c r="U1083" s="139"/>
      <c r="V1083" s="715">
        <f t="shared" si="120"/>
        <v>5</v>
      </c>
      <c r="W1083" s="138"/>
      <c r="X1083" s="138"/>
      <c r="Y1083" s="141"/>
      <c r="Z1083" s="226"/>
      <c r="AA1083" s="179"/>
      <c r="AB1083" s="179"/>
      <c r="AC1083" s="179"/>
      <c r="AD1083" s="179"/>
      <c r="AE1083" s="179"/>
      <c r="AF1083" s="179"/>
      <c r="AG1083" s="179"/>
      <c r="AH1083" s="179"/>
      <c r="AI1083" s="179"/>
      <c r="AJ1083" s="179"/>
      <c r="AK1083" s="179"/>
      <c r="AL1083" s="179"/>
      <c r="AM1083" s="179"/>
      <c r="AN1083" s="179"/>
      <c r="AO1083" s="179"/>
      <c r="AP1083" s="179"/>
      <c r="AQ1083" s="467"/>
    </row>
    <row r="1084" spans="1:43" s="347" customFormat="1" x14ac:dyDescent="0.3">
      <c r="A1084" s="438">
        <v>41760</v>
      </c>
      <c r="B1084" s="932" t="s">
        <v>5195</v>
      </c>
      <c r="C1084" s="933" t="s">
        <v>4073</v>
      </c>
      <c r="D1084" s="350">
        <v>400</v>
      </c>
      <c r="E1084" s="347" t="s">
        <v>5196</v>
      </c>
      <c r="F1084" s="439">
        <v>43711</v>
      </c>
      <c r="G1084" s="347" t="s">
        <v>5197</v>
      </c>
      <c r="H1084" s="352" t="s">
        <v>393</v>
      </c>
      <c r="I1084" s="353"/>
      <c r="J1084" s="354" t="s">
        <v>221</v>
      </c>
      <c r="K1084" s="355">
        <v>-12.5</v>
      </c>
      <c r="L1084" s="354"/>
      <c r="M1084" s="355"/>
      <c r="N1084" s="440" t="s">
        <v>192</v>
      </c>
      <c r="O1084" s="441">
        <v>4</v>
      </c>
      <c r="P1084" s="352" t="s">
        <v>1937</v>
      </c>
      <c r="Q1084" s="354"/>
      <c r="R1084" s="347">
        <v>0</v>
      </c>
      <c r="S1084" s="184" t="s">
        <v>5267</v>
      </c>
      <c r="T1084" s="138">
        <f t="shared" si="121"/>
        <v>5</v>
      </c>
      <c r="U1084" s="139"/>
      <c r="V1084" s="715">
        <f t="shared" si="120"/>
        <v>5</v>
      </c>
      <c r="W1084" s="138"/>
      <c r="X1084" s="138"/>
      <c r="Y1084" s="141"/>
      <c r="Z1084" s="226"/>
      <c r="AA1084" s="179"/>
      <c r="AB1084" s="179"/>
      <c r="AC1084" s="179"/>
      <c r="AD1084" s="179"/>
      <c r="AE1084" s="179"/>
      <c r="AF1084" s="179"/>
      <c r="AG1084" s="179"/>
      <c r="AH1084" s="179"/>
      <c r="AI1084" s="179"/>
      <c r="AJ1084" s="179"/>
      <c r="AK1084" s="179"/>
      <c r="AL1084" s="179"/>
      <c r="AM1084" s="179"/>
      <c r="AN1084" s="179"/>
      <c r="AO1084" s="179"/>
      <c r="AP1084" s="179"/>
      <c r="AQ1084" s="467"/>
    </row>
    <row r="1085" spans="1:43" s="347" customFormat="1" x14ac:dyDescent="0.3">
      <c r="A1085" s="438">
        <v>41760</v>
      </c>
      <c r="B1085" s="932" t="s">
        <v>5198</v>
      </c>
      <c r="C1085" s="933" t="s">
        <v>369</v>
      </c>
      <c r="D1085" s="350">
        <v>500</v>
      </c>
      <c r="E1085" s="347" t="s">
        <v>37</v>
      </c>
      <c r="F1085" s="439">
        <v>43591</v>
      </c>
      <c r="G1085" s="347" t="s">
        <v>5199</v>
      </c>
      <c r="H1085" s="352" t="s">
        <v>5200</v>
      </c>
      <c r="I1085" s="353" t="s">
        <v>5201</v>
      </c>
      <c r="J1085" s="354" t="s">
        <v>670</v>
      </c>
      <c r="K1085" s="355">
        <v>-10</v>
      </c>
      <c r="L1085" s="354"/>
      <c r="M1085" s="355"/>
      <c r="N1085" s="440" t="s">
        <v>274</v>
      </c>
      <c r="O1085" s="441">
        <v>4.5</v>
      </c>
      <c r="P1085" s="352" t="s">
        <v>3776</v>
      </c>
      <c r="Q1085" s="354" t="s">
        <v>1937</v>
      </c>
      <c r="R1085" s="347">
        <v>-5</v>
      </c>
      <c r="S1085" s="184" t="s">
        <v>5268</v>
      </c>
      <c r="T1085" s="138">
        <f t="shared" si="121"/>
        <v>5</v>
      </c>
      <c r="U1085" s="139"/>
      <c r="V1085" s="715">
        <f t="shared" si="120"/>
        <v>5</v>
      </c>
      <c r="W1085" s="138"/>
      <c r="X1085" s="138"/>
      <c r="Y1085" s="141"/>
      <c r="Z1085" s="226"/>
      <c r="AA1085" s="179"/>
      <c r="AB1085" s="179"/>
      <c r="AC1085" s="179"/>
      <c r="AD1085" s="179"/>
      <c r="AE1085" s="179"/>
      <c r="AF1085" s="179"/>
      <c r="AG1085" s="179"/>
      <c r="AH1085" s="179"/>
      <c r="AI1085" s="179"/>
      <c r="AJ1085" s="179"/>
      <c r="AK1085" s="179"/>
      <c r="AL1085" s="179"/>
      <c r="AM1085" s="179"/>
      <c r="AN1085" s="179"/>
      <c r="AO1085" s="179"/>
      <c r="AP1085" s="179"/>
      <c r="AQ1085" s="467"/>
    </row>
    <row r="1086" spans="1:43" s="476" customFormat="1" x14ac:dyDescent="0.3">
      <c r="A1086" s="475">
        <v>41760</v>
      </c>
      <c r="B1086" s="939" t="s">
        <v>5202</v>
      </c>
      <c r="C1086" s="940" t="s">
        <v>235</v>
      </c>
      <c r="D1086" s="477">
        <v>550</v>
      </c>
      <c r="E1086" s="476" t="s">
        <v>5203</v>
      </c>
      <c r="F1086" s="478">
        <v>50494</v>
      </c>
      <c r="G1086" s="476" t="s">
        <v>5204</v>
      </c>
      <c r="H1086" s="479" t="s">
        <v>5205</v>
      </c>
      <c r="I1086" s="480" t="s">
        <v>5206</v>
      </c>
      <c r="J1086" s="481" t="s">
        <v>3429</v>
      </c>
      <c r="K1086" s="482">
        <v>-62.5</v>
      </c>
      <c r="L1086" s="481"/>
      <c r="M1086" s="482"/>
      <c r="N1086" s="483" t="s">
        <v>158</v>
      </c>
      <c r="O1086" s="484">
        <v>7.27</v>
      </c>
      <c r="P1086" s="479" t="s">
        <v>93</v>
      </c>
      <c r="Q1086" s="481"/>
      <c r="S1086" s="293" t="s">
        <v>5269</v>
      </c>
      <c r="T1086" s="291">
        <f t="shared" si="121"/>
        <v>5</v>
      </c>
      <c r="U1086" s="292"/>
      <c r="V1086" s="715">
        <f t="shared" si="120"/>
        <v>5</v>
      </c>
      <c r="W1086" s="291"/>
      <c r="X1086" s="291"/>
      <c r="Y1086" s="295"/>
      <c r="Z1086" s="296"/>
      <c r="AA1086" s="297"/>
      <c r="AB1086" s="297"/>
      <c r="AC1086" s="297"/>
      <c r="AD1086" s="297"/>
      <c r="AE1086" s="297"/>
      <c r="AF1086" s="297"/>
      <c r="AG1086" s="297"/>
      <c r="AH1086" s="297"/>
      <c r="AI1086" s="297"/>
      <c r="AJ1086" s="297"/>
      <c r="AK1086" s="297"/>
      <c r="AL1086" s="297"/>
      <c r="AM1086" s="297"/>
      <c r="AN1086" s="297"/>
      <c r="AO1086" s="297"/>
      <c r="AP1086" s="297"/>
      <c r="AQ1086" s="485"/>
    </row>
    <row r="1087" spans="1:43" s="347" customFormat="1" x14ac:dyDescent="0.3">
      <c r="A1087" s="438">
        <v>41759</v>
      </c>
      <c r="B1087" s="932" t="s">
        <v>5207</v>
      </c>
      <c r="C1087" s="933" t="s">
        <v>5208</v>
      </c>
      <c r="D1087" s="350">
        <v>500</v>
      </c>
      <c r="E1087" s="347" t="s">
        <v>224</v>
      </c>
      <c r="F1087" s="439">
        <v>44323</v>
      </c>
      <c r="G1087" s="347" t="s">
        <v>5209</v>
      </c>
      <c r="H1087" s="352" t="s">
        <v>646</v>
      </c>
      <c r="I1087" s="353" t="s">
        <v>4186</v>
      </c>
      <c r="J1087" s="354" t="s">
        <v>270</v>
      </c>
      <c r="K1087" s="355">
        <v>-40</v>
      </c>
      <c r="L1087" s="354"/>
      <c r="M1087" s="355"/>
      <c r="N1087" s="440" t="s">
        <v>499</v>
      </c>
      <c r="O1087" s="441">
        <v>8.6</v>
      </c>
      <c r="P1087" s="352" t="s">
        <v>2161</v>
      </c>
      <c r="Q1087" s="354"/>
      <c r="R1087" s="347">
        <v>2.5</v>
      </c>
      <c r="S1087" s="184" t="s">
        <v>5270</v>
      </c>
      <c r="T1087" s="138">
        <f t="shared" si="121"/>
        <v>4</v>
      </c>
      <c r="U1087" s="139"/>
      <c r="V1087" s="715">
        <f t="shared" si="120"/>
        <v>4</v>
      </c>
      <c r="W1087" s="138"/>
      <c r="X1087" s="138"/>
      <c r="Y1087" s="141"/>
      <c r="Z1087" s="226"/>
      <c r="AA1087" s="179"/>
      <c r="AB1087" s="179"/>
      <c r="AC1087" s="179"/>
      <c r="AD1087" s="179"/>
      <c r="AE1087" s="179"/>
      <c r="AF1087" s="179"/>
      <c r="AG1087" s="179"/>
      <c r="AH1087" s="179"/>
      <c r="AI1087" s="179"/>
      <c r="AJ1087" s="179"/>
      <c r="AK1087" s="179"/>
      <c r="AL1087" s="179"/>
      <c r="AM1087" s="179"/>
      <c r="AN1087" s="179"/>
      <c r="AO1087" s="179"/>
      <c r="AP1087" s="179"/>
      <c r="AQ1087" s="467"/>
    </row>
    <row r="1088" spans="1:43" s="347" customFormat="1" x14ac:dyDescent="0.3">
      <c r="A1088" s="438">
        <v>41759</v>
      </c>
      <c r="B1088" s="932" t="s">
        <v>5210</v>
      </c>
      <c r="C1088" s="933" t="s">
        <v>1808</v>
      </c>
      <c r="D1088" s="350">
        <v>150</v>
      </c>
      <c r="E1088" s="347" t="s">
        <v>149</v>
      </c>
      <c r="F1088" s="439">
        <v>56370</v>
      </c>
      <c r="G1088" s="347" t="s">
        <v>4185</v>
      </c>
      <c r="H1088" s="352" t="s">
        <v>2258</v>
      </c>
      <c r="I1088" s="353" t="s">
        <v>2259</v>
      </c>
      <c r="J1088" s="354" t="s">
        <v>3811</v>
      </c>
      <c r="K1088" s="355">
        <v>-7</v>
      </c>
      <c r="L1088" s="354"/>
      <c r="M1088" s="355"/>
      <c r="N1088" s="440" t="s">
        <v>5211</v>
      </c>
      <c r="O1088" s="441">
        <v>3.8</v>
      </c>
      <c r="P1088" s="352" t="s">
        <v>2288</v>
      </c>
      <c r="Q1088" s="354"/>
      <c r="R1088" s="347">
        <v>-2</v>
      </c>
      <c r="S1088" s="184" t="s">
        <v>5271</v>
      </c>
      <c r="T1088" s="138">
        <f t="shared" si="121"/>
        <v>4</v>
      </c>
      <c r="U1088" s="139"/>
      <c r="V1088" s="715">
        <f t="shared" si="120"/>
        <v>4</v>
      </c>
      <c r="W1088" s="138"/>
      <c r="X1088" s="138"/>
      <c r="Y1088" s="141"/>
      <c r="Z1088" s="226"/>
      <c r="AA1088" s="179"/>
      <c r="AB1088" s="179"/>
      <c r="AC1088" s="179"/>
      <c r="AD1088" s="179"/>
      <c r="AE1088" s="179"/>
      <c r="AF1088" s="179"/>
      <c r="AG1088" s="179"/>
      <c r="AH1088" s="179"/>
      <c r="AI1088" s="179"/>
      <c r="AJ1088" s="179"/>
      <c r="AK1088" s="179"/>
      <c r="AL1088" s="179"/>
      <c r="AM1088" s="179"/>
      <c r="AN1088" s="179"/>
      <c r="AO1088" s="179"/>
      <c r="AP1088" s="179"/>
      <c r="AQ1088" s="467"/>
    </row>
    <row r="1089" spans="1:43" s="347" customFormat="1" x14ac:dyDescent="0.3">
      <c r="A1089" s="438">
        <v>41393</v>
      </c>
      <c r="B1089" s="932" t="s">
        <v>5212</v>
      </c>
      <c r="C1089" s="933" t="s">
        <v>1262</v>
      </c>
      <c r="D1089" s="350">
        <v>1000</v>
      </c>
      <c r="E1089" s="347" t="s">
        <v>12</v>
      </c>
      <c r="F1089" s="439">
        <v>42860</v>
      </c>
      <c r="G1089" s="347" t="s">
        <v>1263</v>
      </c>
      <c r="H1089" s="352" t="s">
        <v>2299</v>
      </c>
      <c r="I1089" s="353"/>
      <c r="J1089" s="354" t="s">
        <v>3695</v>
      </c>
      <c r="K1089" s="355">
        <v>-12</v>
      </c>
      <c r="L1089" s="354"/>
      <c r="M1089" s="355"/>
      <c r="N1089" s="440" t="s">
        <v>85</v>
      </c>
      <c r="O1089" s="441">
        <v>1.8</v>
      </c>
      <c r="P1089" s="352" t="s">
        <v>2958</v>
      </c>
      <c r="Q1089" s="354"/>
      <c r="R1089" s="347">
        <v>1</v>
      </c>
      <c r="S1089" s="184" t="s">
        <v>5273</v>
      </c>
      <c r="T1089" s="138">
        <f t="shared" si="121"/>
        <v>4</v>
      </c>
      <c r="U1089" s="139"/>
      <c r="V1089" s="715">
        <f t="shared" si="120"/>
        <v>4</v>
      </c>
      <c r="W1089" s="138"/>
      <c r="X1089" s="138"/>
      <c r="Y1089" s="141"/>
      <c r="Z1089" s="226"/>
      <c r="AA1089" s="179"/>
      <c r="AB1089" s="179"/>
      <c r="AC1089" s="179"/>
      <c r="AD1089" s="179"/>
      <c r="AE1089" s="179"/>
      <c r="AF1089" s="179"/>
      <c r="AG1089" s="179"/>
      <c r="AH1089" s="179"/>
      <c r="AI1089" s="179"/>
      <c r="AJ1089" s="179"/>
      <c r="AK1089" s="179"/>
      <c r="AL1089" s="179"/>
      <c r="AM1089" s="179"/>
      <c r="AN1089" s="179"/>
      <c r="AO1089" s="179"/>
      <c r="AP1089" s="179"/>
      <c r="AQ1089" s="467"/>
    </row>
    <row r="1090" spans="1:43" s="347" customFormat="1" x14ac:dyDescent="0.3">
      <c r="A1090" s="438">
        <v>41393</v>
      </c>
      <c r="B1090" s="932" t="s">
        <v>5213</v>
      </c>
      <c r="C1090" s="933" t="s">
        <v>1262</v>
      </c>
      <c r="D1090" s="350">
        <v>1500</v>
      </c>
      <c r="E1090" s="347" t="s">
        <v>12</v>
      </c>
      <c r="F1090" s="439">
        <v>42860</v>
      </c>
      <c r="G1090" s="347" t="s">
        <v>1263</v>
      </c>
      <c r="H1090" s="352" t="s">
        <v>2506</v>
      </c>
      <c r="I1090" s="353" t="s">
        <v>5214</v>
      </c>
      <c r="J1090" s="354" t="s">
        <v>5215</v>
      </c>
      <c r="K1090" s="355">
        <v>-12</v>
      </c>
      <c r="L1090" s="354"/>
      <c r="M1090" s="355"/>
      <c r="N1090" s="440" t="s">
        <v>1942</v>
      </c>
      <c r="O1090" s="441">
        <v>2.4</v>
      </c>
      <c r="P1090" s="352" t="s">
        <v>2958</v>
      </c>
      <c r="Q1090" s="354"/>
      <c r="R1090" s="347">
        <v>1</v>
      </c>
      <c r="S1090" s="184" t="s">
        <v>5274</v>
      </c>
      <c r="T1090" s="138">
        <f t="shared" si="121"/>
        <v>4</v>
      </c>
      <c r="U1090" s="139"/>
      <c r="V1090" s="715">
        <f t="shared" si="120"/>
        <v>4</v>
      </c>
      <c r="W1090" s="138"/>
      <c r="X1090" s="138"/>
      <c r="Y1090" s="141"/>
      <c r="Z1090" s="226"/>
      <c r="AA1090" s="179"/>
      <c r="AB1090" s="179"/>
      <c r="AC1090" s="179"/>
      <c r="AD1090" s="179"/>
      <c r="AE1090" s="179"/>
      <c r="AF1090" s="179"/>
      <c r="AG1090" s="179"/>
      <c r="AH1090" s="179"/>
      <c r="AI1090" s="179"/>
      <c r="AJ1090" s="179"/>
      <c r="AK1090" s="179"/>
      <c r="AL1090" s="179"/>
      <c r="AM1090" s="179"/>
      <c r="AN1090" s="179"/>
      <c r="AO1090" s="179"/>
      <c r="AP1090" s="179"/>
      <c r="AQ1090" s="467"/>
    </row>
    <row r="1091" spans="1:43" s="347" customFormat="1" x14ac:dyDescent="0.3">
      <c r="A1091" s="438">
        <v>41393</v>
      </c>
      <c r="B1091" s="932" t="s">
        <v>5212</v>
      </c>
      <c r="C1091" s="933" t="s">
        <v>1262</v>
      </c>
      <c r="D1091" s="350">
        <v>1000</v>
      </c>
      <c r="E1091" s="347" t="s">
        <v>37</v>
      </c>
      <c r="F1091" s="439">
        <v>43591</v>
      </c>
      <c r="G1091" s="347" t="s">
        <v>1263</v>
      </c>
      <c r="H1091" s="352" t="s">
        <v>2299</v>
      </c>
      <c r="I1091" s="353"/>
      <c r="J1091" s="354" t="s">
        <v>637</v>
      </c>
      <c r="K1091" s="355">
        <v>-12.5</v>
      </c>
      <c r="L1091" s="354"/>
      <c r="M1091" s="355"/>
      <c r="N1091" s="440" t="s">
        <v>266</v>
      </c>
      <c r="O1091" s="441">
        <v>1.9</v>
      </c>
      <c r="P1091" s="352" t="s">
        <v>1937</v>
      </c>
      <c r="Q1091" s="354"/>
      <c r="R1091" s="347">
        <v>0</v>
      </c>
      <c r="S1091" s="184" t="s">
        <v>5272</v>
      </c>
      <c r="T1091" s="138">
        <f t="shared" si="121"/>
        <v>4</v>
      </c>
      <c r="U1091" s="139"/>
      <c r="V1091" s="715">
        <f t="shared" si="120"/>
        <v>4</v>
      </c>
      <c r="W1091" s="138"/>
      <c r="X1091" s="138"/>
      <c r="Y1091" s="141"/>
      <c r="Z1091" s="226"/>
      <c r="AA1091" s="179"/>
      <c r="AB1091" s="179"/>
      <c r="AC1091" s="179"/>
      <c r="AD1091" s="179"/>
      <c r="AE1091" s="179"/>
      <c r="AF1091" s="179"/>
      <c r="AG1091" s="179"/>
      <c r="AH1091" s="179"/>
      <c r="AI1091" s="179"/>
      <c r="AJ1091" s="179"/>
      <c r="AK1091" s="179"/>
      <c r="AL1091" s="179"/>
      <c r="AM1091" s="179"/>
      <c r="AN1091" s="179"/>
      <c r="AO1091" s="179"/>
      <c r="AP1091" s="179"/>
      <c r="AQ1091" s="467"/>
    </row>
    <row r="1092" spans="1:43" s="347" customFormat="1" x14ac:dyDescent="0.3">
      <c r="A1092" s="438">
        <v>41393</v>
      </c>
      <c r="B1092" s="932" t="s">
        <v>5216</v>
      </c>
      <c r="C1092" s="933" t="s">
        <v>1262</v>
      </c>
      <c r="D1092" s="350">
        <v>2000</v>
      </c>
      <c r="E1092" s="347" t="s">
        <v>37</v>
      </c>
      <c r="F1092" s="439">
        <v>43591</v>
      </c>
      <c r="G1092" s="347" t="s">
        <v>1263</v>
      </c>
      <c r="H1092" s="352" t="s">
        <v>356</v>
      </c>
      <c r="I1092" s="353" t="s">
        <v>5217</v>
      </c>
      <c r="J1092" s="354" t="s">
        <v>5218</v>
      </c>
      <c r="K1092" s="355">
        <v>-12.5</v>
      </c>
      <c r="L1092" s="354"/>
      <c r="M1092" s="355"/>
      <c r="N1092" s="440" t="s">
        <v>3858</v>
      </c>
      <c r="O1092" s="441">
        <v>2.6</v>
      </c>
      <c r="P1092" s="352" t="s">
        <v>1937</v>
      </c>
      <c r="Q1092" s="354"/>
      <c r="R1092" s="347">
        <v>0</v>
      </c>
      <c r="S1092" s="184" t="s">
        <v>5275</v>
      </c>
      <c r="T1092" s="138">
        <f t="shared" si="121"/>
        <v>4</v>
      </c>
      <c r="U1092" s="139"/>
      <c r="V1092" s="715">
        <f t="shared" si="120"/>
        <v>4</v>
      </c>
      <c r="W1092" s="138"/>
      <c r="X1092" s="138"/>
      <c r="Y1092" s="141"/>
      <c r="Z1092" s="226"/>
      <c r="AA1092" s="179"/>
      <c r="AB1092" s="179"/>
      <c r="AC1092" s="179"/>
      <c r="AD1092" s="179"/>
      <c r="AE1092" s="179"/>
      <c r="AF1092" s="179"/>
      <c r="AG1092" s="179"/>
      <c r="AH1092" s="179"/>
      <c r="AI1092" s="179"/>
      <c r="AJ1092" s="179"/>
      <c r="AK1092" s="179"/>
      <c r="AL1092" s="179"/>
      <c r="AM1092" s="179"/>
      <c r="AN1092" s="179"/>
      <c r="AO1092" s="179"/>
      <c r="AP1092" s="179"/>
      <c r="AQ1092" s="467"/>
    </row>
    <row r="1093" spans="1:43" s="347" customFormat="1" x14ac:dyDescent="0.3">
      <c r="A1093" s="438">
        <v>41393</v>
      </c>
      <c r="B1093" s="932" t="s">
        <v>5219</v>
      </c>
      <c r="C1093" s="933" t="s">
        <v>1262</v>
      </c>
      <c r="D1093" s="350">
        <v>3000</v>
      </c>
      <c r="E1093" s="347" t="s">
        <v>224</v>
      </c>
      <c r="F1093" s="439">
        <v>44322</v>
      </c>
      <c r="G1093" s="347" t="s">
        <v>1263</v>
      </c>
      <c r="H1093" s="352" t="s">
        <v>569</v>
      </c>
      <c r="I1093" s="353" t="s">
        <v>1322</v>
      </c>
      <c r="J1093" s="354" t="s">
        <v>301</v>
      </c>
      <c r="K1093" s="355">
        <v>-15</v>
      </c>
      <c r="L1093" s="354"/>
      <c r="M1093" s="355"/>
      <c r="N1093" s="440" t="s">
        <v>5220</v>
      </c>
      <c r="O1093" s="441">
        <v>2.6</v>
      </c>
      <c r="P1093" s="352" t="s">
        <v>1890</v>
      </c>
      <c r="Q1093" s="354"/>
      <c r="R1093" s="347">
        <v>5</v>
      </c>
      <c r="S1093" s="184" t="s">
        <v>5276</v>
      </c>
      <c r="T1093" s="138">
        <f t="shared" si="121"/>
        <v>4</v>
      </c>
      <c r="U1093" s="139"/>
      <c r="V1093" s="715">
        <f t="shared" si="120"/>
        <v>4</v>
      </c>
      <c r="W1093" s="138"/>
      <c r="X1093" s="138"/>
      <c r="Y1093" s="141"/>
      <c r="Z1093" s="226"/>
      <c r="AA1093" s="179"/>
      <c r="AB1093" s="179"/>
      <c r="AC1093" s="179"/>
      <c r="AD1093" s="179"/>
      <c r="AE1093" s="179"/>
      <c r="AF1093" s="179"/>
      <c r="AG1093" s="179"/>
      <c r="AH1093" s="179"/>
      <c r="AI1093" s="179"/>
      <c r="AJ1093" s="179"/>
      <c r="AK1093" s="179"/>
      <c r="AL1093" s="179"/>
      <c r="AM1093" s="179"/>
      <c r="AN1093" s="179"/>
      <c r="AO1093" s="179"/>
      <c r="AP1093" s="179"/>
      <c r="AQ1093" s="467"/>
    </row>
    <row r="1094" spans="1:43" s="347" customFormat="1" x14ac:dyDescent="0.3">
      <c r="A1094" s="438">
        <v>41393</v>
      </c>
      <c r="B1094" s="932" t="s">
        <v>5221</v>
      </c>
      <c r="C1094" s="933" t="s">
        <v>1262</v>
      </c>
      <c r="D1094" s="350">
        <v>2500</v>
      </c>
      <c r="E1094" s="347" t="s">
        <v>66</v>
      </c>
      <c r="F1094" s="439">
        <v>45418</v>
      </c>
      <c r="G1094" s="347" t="s">
        <v>1263</v>
      </c>
      <c r="H1094" s="352" t="s">
        <v>631</v>
      </c>
      <c r="I1094" s="353" t="s">
        <v>4006</v>
      </c>
      <c r="J1094" s="354" t="s">
        <v>258</v>
      </c>
      <c r="K1094" s="355">
        <v>-13</v>
      </c>
      <c r="L1094" s="354"/>
      <c r="M1094" s="355"/>
      <c r="N1094" s="440" t="s">
        <v>5222</v>
      </c>
      <c r="O1094" s="441">
        <v>3.24</v>
      </c>
      <c r="P1094" s="352" t="s">
        <v>1994</v>
      </c>
      <c r="Q1094" s="354"/>
      <c r="R1094" s="347">
        <v>2</v>
      </c>
      <c r="S1094" s="184" t="s">
        <v>5277</v>
      </c>
      <c r="T1094" s="138">
        <f t="shared" si="121"/>
        <v>4</v>
      </c>
      <c r="U1094" s="139"/>
      <c r="V1094" s="715">
        <f t="shared" si="120"/>
        <v>4</v>
      </c>
      <c r="W1094" s="138"/>
      <c r="X1094" s="138"/>
      <c r="Y1094" s="141"/>
      <c r="Z1094" s="226"/>
      <c r="AA1094" s="179"/>
      <c r="AB1094" s="179"/>
      <c r="AC1094" s="179"/>
      <c r="AD1094" s="179"/>
      <c r="AE1094" s="179"/>
      <c r="AF1094" s="179"/>
      <c r="AG1094" s="179"/>
      <c r="AH1094" s="179"/>
      <c r="AI1094" s="179"/>
      <c r="AJ1094" s="179"/>
      <c r="AK1094" s="179"/>
      <c r="AL1094" s="179"/>
      <c r="AM1094" s="179"/>
      <c r="AN1094" s="179"/>
      <c r="AO1094" s="179"/>
      <c r="AP1094" s="179"/>
      <c r="AQ1094" s="467"/>
    </row>
    <row r="1095" spans="1:43" s="347" customFormat="1" x14ac:dyDescent="0.3">
      <c r="A1095" s="438">
        <v>41393</v>
      </c>
      <c r="B1095" s="932" t="s">
        <v>5223</v>
      </c>
      <c r="C1095" s="933" t="s">
        <v>1262</v>
      </c>
      <c r="D1095" s="350">
        <v>1000</v>
      </c>
      <c r="E1095" s="347" t="s">
        <v>117</v>
      </c>
      <c r="F1095" s="439">
        <v>52723</v>
      </c>
      <c r="G1095" s="347" t="s">
        <v>1263</v>
      </c>
      <c r="H1095" s="352" t="s">
        <v>5224</v>
      </c>
      <c r="I1095" s="353" t="s">
        <v>5225</v>
      </c>
      <c r="J1095" s="354" t="s">
        <v>3742</v>
      </c>
      <c r="K1095" s="355">
        <v>-17.5</v>
      </c>
      <c r="L1095" s="354"/>
      <c r="M1095" s="355"/>
      <c r="N1095" s="440" t="s">
        <v>1899</v>
      </c>
      <c r="O1095" s="441">
        <v>7</v>
      </c>
      <c r="P1095" s="352" t="s">
        <v>3814</v>
      </c>
      <c r="Q1095" s="354"/>
      <c r="R1095" s="347">
        <v>-6</v>
      </c>
      <c r="S1095" s="184" t="s">
        <v>5278</v>
      </c>
      <c r="T1095" s="138">
        <f t="shared" si="121"/>
        <v>4</v>
      </c>
      <c r="U1095" s="139"/>
      <c r="V1095" s="715">
        <f t="shared" si="120"/>
        <v>4</v>
      </c>
      <c r="W1095" s="138"/>
      <c r="X1095" s="138"/>
      <c r="Y1095" s="141"/>
      <c r="Z1095" s="226"/>
      <c r="AA1095" s="179"/>
      <c r="AB1095" s="179"/>
      <c r="AC1095" s="179"/>
      <c r="AD1095" s="179"/>
      <c r="AE1095" s="179"/>
      <c r="AF1095" s="179"/>
      <c r="AG1095" s="179"/>
      <c r="AH1095" s="179"/>
      <c r="AI1095" s="179"/>
      <c r="AJ1095" s="179"/>
      <c r="AK1095" s="179"/>
      <c r="AL1095" s="179"/>
      <c r="AM1095" s="179"/>
      <c r="AN1095" s="179"/>
      <c r="AO1095" s="179"/>
      <c r="AP1095" s="179"/>
      <c r="AQ1095" s="467"/>
    </row>
    <row r="1096" spans="1:43" s="347" customFormat="1" x14ac:dyDescent="0.3">
      <c r="A1096" s="438">
        <v>41393</v>
      </c>
      <c r="B1096" s="932" t="s">
        <v>5226</v>
      </c>
      <c r="C1096" s="933" t="s">
        <v>11</v>
      </c>
      <c r="D1096" s="350">
        <v>750</v>
      </c>
      <c r="E1096" s="347" t="s">
        <v>66</v>
      </c>
      <c r="F1096" s="439">
        <v>45418</v>
      </c>
      <c r="G1096" s="347" t="s">
        <v>5227</v>
      </c>
      <c r="H1096" s="352" t="s">
        <v>5228</v>
      </c>
      <c r="I1096" s="353" t="s">
        <v>5229</v>
      </c>
      <c r="J1096" s="354" t="s">
        <v>5230</v>
      </c>
      <c r="K1096" s="355">
        <v>-20</v>
      </c>
      <c r="L1096" s="354"/>
      <c r="M1096" s="355"/>
      <c r="N1096" s="440" t="s">
        <v>5231</v>
      </c>
      <c r="O1096" s="441">
        <v>6.13</v>
      </c>
      <c r="P1096" s="352" t="s">
        <v>3776</v>
      </c>
      <c r="Q1096" s="354"/>
      <c r="R1096" s="347">
        <v>-10</v>
      </c>
      <c r="S1096" s="184" t="s">
        <v>5279</v>
      </c>
      <c r="T1096" s="138">
        <f t="shared" si="121"/>
        <v>4</v>
      </c>
      <c r="U1096" s="139"/>
      <c r="V1096" s="715">
        <f t="shared" si="120"/>
        <v>4</v>
      </c>
      <c r="W1096" s="138"/>
      <c r="X1096" s="138"/>
      <c r="Y1096" s="141"/>
      <c r="Z1096" s="226"/>
      <c r="AA1096" s="179"/>
      <c r="AB1096" s="179"/>
      <c r="AC1096" s="179"/>
      <c r="AD1096" s="179"/>
      <c r="AE1096" s="179"/>
      <c r="AF1096" s="179"/>
      <c r="AG1096" s="179"/>
      <c r="AH1096" s="179"/>
      <c r="AI1096" s="179"/>
      <c r="AJ1096" s="179"/>
      <c r="AK1096" s="179"/>
      <c r="AL1096" s="179"/>
      <c r="AM1096" s="179"/>
      <c r="AN1096" s="179"/>
      <c r="AO1096" s="179"/>
      <c r="AP1096" s="179"/>
      <c r="AQ1096" s="467"/>
    </row>
    <row r="1097" spans="1:43" s="347" customFormat="1" x14ac:dyDescent="0.3">
      <c r="A1097" s="438">
        <v>41393</v>
      </c>
      <c r="B1097" s="932" t="s">
        <v>5232</v>
      </c>
      <c r="C1097" s="933" t="s">
        <v>100</v>
      </c>
      <c r="D1097" s="350">
        <v>340</v>
      </c>
      <c r="E1097" s="347" t="s">
        <v>37</v>
      </c>
      <c r="F1097" s="439">
        <v>43592</v>
      </c>
      <c r="G1097" s="347" t="s">
        <v>5233</v>
      </c>
      <c r="H1097" s="352" t="s">
        <v>578</v>
      </c>
      <c r="I1097" s="353" t="s">
        <v>5234</v>
      </c>
      <c r="J1097" s="354" t="s">
        <v>5235</v>
      </c>
      <c r="K1097" s="355">
        <v>-17.5</v>
      </c>
      <c r="L1097" s="354"/>
      <c r="M1097" s="355"/>
      <c r="N1097" s="440" t="s">
        <v>4483</v>
      </c>
      <c r="O1097" s="441">
        <v>2.94</v>
      </c>
      <c r="P1097" s="352" t="s">
        <v>1937</v>
      </c>
      <c r="Q1097" s="354"/>
      <c r="R1097" s="347">
        <v>0</v>
      </c>
      <c r="S1097" s="184" t="s">
        <v>5280</v>
      </c>
      <c r="T1097" s="138">
        <f t="shared" si="121"/>
        <v>4</v>
      </c>
      <c r="U1097" s="139"/>
      <c r="V1097" s="715">
        <f t="shared" si="120"/>
        <v>4</v>
      </c>
      <c r="W1097" s="138"/>
      <c r="X1097" s="138"/>
      <c r="Y1097" s="141"/>
      <c r="Z1097" s="226"/>
      <c r="AA1097" s="179"/>
      <c r="AB1097" s="179"/>
      <c r="AC1097" s="179"/>
      <c r="AD1097" s="179"/>
      <c r="AE1097" s="179"/>
      <c r="AF1097" s="179"/>
      <c r="AG1097" s="179"/>
      <c r="AH1097" s="179"/>
      <c r="AI1097" s="179"/>
      <c r="AJ1097" s="179"/>
      <c r="AK1097" s="179"/>
      <c r="AL1097" s="179"/>
      <c r="AM1097" s="179"/>
      <c r="AN1097" s="179"/>
      <c r="AO1097" s="179"/>
      <c r="AP1097" s="179"/>
      <c r="AQ1097" s="467"/>
    </row>
    <row r="1098" spans="1:43" s="347" customFormat="1" x14ac:dyDescent="0.3">
      <c r="A1098" s="438">
        <v>41393</v>
      </c>
      <c r="B1098" s="932" t="s">
        <v>5236</v>
      </c>
      <c r="C1098" s="933" t="s">
        <v>1854</v>
      </c>
      <c r="D1098" s="350">
        <v>600</v>
      </c>
      <c r="E1098" s="347" t="s">
        <v>66</v>
      </c>
      <c r="F1098" s="439">
        <v>45413</v>
      </c>
      <c r="G1098" s="347" t="s">
        <v>5237</v>
      </c>
      <c r="H1098" s="352" t="s">
        <v>333</v>
      </c>
      <c r="I1098" s="353" t="s">
        <v>5238</v>
      </c>
      <c r="J1098" s="354" t="s">
        <v>4170</v>
      </c>
      <c r="K1098" s="355">
        <v>-15</v>
      </c>
      <c r="L1098" s="354"/>
      <c r="M1098" s="355"/>
      <c r="N1098" s="440" t="s">
        <v>3840</v>
      </c>
      <c r="O1098" s="441">
        <v>3.33</v>
      </c>
      <c r="P1098" s="352" t="s">
        <v>5239</v>
      </c>
      <c r="Q1098" s="354"/>
      <c r="R1098" s="347">
        <v>-5</v>
      </c>
      <c r="S1098" s="184" t="s">
        <v>5281</v>
      </c>
      <c r="T1098" s="138">
        <f t="shared" si="121"/>
        <v>4</v>
      </c>
      <c r="U1098" s="139"/>
      <c r="V1098" s="715">
        <f t="shared" si="120"/>
        <v>4</v>
      </c>
      <c r="W1098" s="138"/>
      <c r="X1098" s="138"/>
      <c r="Y1098" s="141"/>
      <c r="Z1098" s="226"/>
      <c r="AA1098" s="179"/>
      <c r="AB1098" s="179"/>
      <c r="AC1098" s="179"/>
      <c r="AD1098" s="179"/>
      <c r="AE1098" s="179"/>
      <c r="AF1098" s="179"/>
      <c r="AG1098" s="179"/>
      <c r="AH1098" s="179"/>
      <c r="AI1098" s="179"/>
      <c r="AJ1098" s="179"/>
      <c r="AK1098" s="179"/>
      <c r="AL1098" s="179"/>
      <c r="AM1098" s="179"/>
      <c r="AN1098" s="179"/>
      <c r="AO1098" s="179"/>
      <c r="AP1098" s="179"/>
      <c r="AQ1098" s="467"/>
    </row>
    <row r="1099" spans="1:43" s="347" customFormat="1" x14ac:dyDescent="0.3">
      <c r="A1099" s="438">
        <v>41393</v>
      </c>
      <c r="B1099" s="932" t="s">
        <v>5240</v>
      </c>
      <c r="C1099" s="933" t="s">
        <v>110</v>
      </c>
      <c r="D1099" s="350">
        <v>1000</v>
      </c>
      <c r="E1099" s="347" t="s">
        <v>5241</v>
      </c>
      <c r="F1099" s="439">
        <v>52723</v>
      </c>
      <c r="G1099" s="347" t="s">
        <v>384</v>
      </c>
      <c r="H1099" s="352" t="s">
        <v>5242</v>
      </c>
      <c r="I1099" s="353"/>
      <c r="J1099" s="354" t="s">
        <v>270</v>
      </c>
      <c r="K1099" s="355">
        <v>-10</v>
      </c>
      <c r="L1099" s="354"/>
      <c r="M1099" s="355"/>
      <c r="N1099" s="440" t="s">
        <v>3661</v>
      </c>
      <c r="O1099" s="441">
        <v>3</v>
      </c>
      <c r="P1099" s="352" t="s">
        <v>1937</v>
      </c>
      <c r="Q1099" s="354"/>
      <c r="R1099" s="347">
        <v>0</v>
      </c>
      <c r="S1099" s="184" t="s">
        <v>5282</v>
      </c>
      <c r="T1099" s="138">
        <f t="shared" si="121"/>
        <v>4</v>
      </c>
      <c r="U1099" s="139"/>
      <c r="V1099" s="715">
        <f t="shared" si="120"/>
        <v>4</v>
      </c>
      <c r="W1099" s="138"/>
      <c r="X1099" s="138"/>
      <c r="Y1099" s="141"/>
      <c r="Z1099" s="226"/>
      <c r="AA1099" s="179"/>
      <c r="AB1099" s="179"/>
      <c r="AC1099" s="179"/>
      <c r="AD1099" s="179"/>
      <c r="AE1099" s="179"/>
      <c r="AF1099" s="179"/>
      <c r="AG1099" s="179"/>
      <c r="AH1099" s="179"/>
      <c r="AI1099" s="179"/>
      <c r="AJ1099" s="179"/>
      <c r="AK1099" s="179"/>
      <c r="AL1099" s="179"/>
      <c r="AM1099" s="179"/>
      <c r="AN1099" s="179"/>
      <c r="AO1099" s="179"/>
      <c r="AP1099" s="179"/>
      <c r="AQ1099" s="467"/>
    </row>
    <row r="1100" spans="1:43" s="347" customFormat="1" x14ac:dyDescent="0.3">
      <c r="A1100" s="438">
        <v>41757</v>
      </c>
      <c r="B1100" s="932" t="s">
        <v>5243</v>
      </c>
      <c r="C1100" s="933" t="s">
        <v>73</v>
      </c>
      <c r="D1100" s="350">
        <v>1250</v>
      </c>
      <c r="E1100" s="347" t="s">
        <v>37</v>
      </c>
      <c r="F1100" s="439">
        <v>43592</v>
      </c>
      <c r="G1100" s="347" t="s">
        <v>5244</v>
      </c>
      <c r="H1100" s="352" t="s">
        <v>225</v>
      </c>
      <c r="I1100" s="353" t="s">
        <v>794</v>
      </c>
      <c r="J1100" s="354" t="s">
        <v>91</v>
      </c>
      <c r="K1100" s="355">
        <v>-10</v>
      </c>
      <c r="L1100" s="354"/>
      <c r="M1100" s="355"/>
      <c r="N1100" s="440" t="s">
        <v>463</v>
      </c>
      <c r="O1100" s="441">
        <v>2.4</v>
      </c>
      <c r="P1100" s="352" t="s">
        <v>5245</v>
      </c>
      <c r="Q1100" s="354" t="s">
        <v>1937</v>
      </c>
      <c r="R1100" s="347">
        <v>-2</v>
      </c>
      <c r="S1100" s="184" t="s">
        <v>5283</v>
      </c>
      <c r="T1100" s="138">
        <f t="shared" si="121"/>
        <v>4</v>
      </c>
      <c r="U1100" s="139"/>
      <c r="V1100" s="715">
        <f t="shared" si="120"/>
        <v>4</v>
      </c>
      <c r="W1100" s="138"/>
      <c r="X1100" s="138"/>
      <c r="Y1100" s="141"/>
      <c r="Z1100" s="226"/>
      <c r="AA1100" s="179"/>
      <c r="AB1100" s="179"/>
      <c r="AC1100" s="179"/>
      <c r="AD1100" s="179"/>
      <c r="AE1100" s="179"/>
      <c r="AF1100" s="179"/>
      <c r="AG1100" s="179"/>
      <c r="AH1100" s="179"/>
      <c r="AI1100" s="179"/>
      <c r="AJ1100" s="179"/>
      <c r="AK1100" s="179"/>
      <c r="AL1100" s="179"/>
      <c r="AM1100" s="179"/>
      <c r="AN1100" s="179"/>
      <c r="AO1100" s="179"/>
      <c r="AP1100" s="179"/>
      <c r="AQ1100" s="467"/>
    </row>
    <row r="1101" spans="1:43" s="347" customFormat="1" x14ac:dyDescent="0.3">
      <c r="A1101" s="438">
        <v>41757</v>
      </c>
      <c r="B1101" s="932" t="s">
        <v>5246</v>
      </c>
      <c r="C1101" s="933" t="s">
        <v>73</v>
      </c>
      <c r="D1101" s="350">
        <v>1600</v>
      </c>
      <c r="E1101" s="347" t="s">
        <v>66</v>
      </c>
      <c r="F1101" s="439">
        <v>45419</v>
      </c>
      <c r="G1101" s="347" t="s">
        <v>5244</v>
      </c>
      <c r="H1101" s="352" t="s">
        <v>329</v>
      </c>
      <c r="I1101" s="353" t="s">
        <v>948</v>
      </c>
      <c r="J1101" s="354" t="s">
        <v>265</v>
      </c>
      <c r="K1101" s="355">
        <v>-10</v>
      </c>
      <c r="L1101" s="354"/>
      <c r="M1101" s="355"/>
      <c r="N1101" s="440" t="s">
        <v>1972</v>
      </c>
      <c r="O1101" s="441">
        <v>2.31</v>
      </c>
      <c r="P1101" s="352" t="s">
        <v>2049</v>
      </c>
      <c r="Q1101" s="354" t="s">
        <v>1937</v>
      </c>
      <c r="R1101" s="347">
        <v>10</v>
      </c>
      <c r="S1101" s="184" t="s">
        <v>5284</v>
      </c>
      <c r="T1101" s="138">
        <f t="shared" si="121"/>
        <v>4</v>
      </c>
      <c r="U1101" s="139"/>
      <c r="V1101" s="715">
        <f t="shared" si="120"/>
        <v>4</v>
      </c>
      <c r="W1101" s="138"/>
      <c r="X1101" s="138"/>
      <c r="Y1101" s="141"/>
      <c r="Z1101" s="226"/>
      <c r="AA1101" s="179"/>
      <c r="AB1101" s="179"/>
      <c r="AC1101" s="179"/>
      <c r="AD1101" s="179"/>
      <c r="AE1101" s="179"/>
      <c r="AF1101" s="179"/>
      <c r="AG1101" s="179"/>
      <c r="AH1101" s="179"/>
      <c r="AI1101" s="179"/>
      <c r="AJ1101" s="179"/>
      <c r="AK1101" s="179"/>
      <c r="AL1101" s="179"/>
      <c r="AM1101" s="179"/>
      <c r="AN1101" s="179"/>
      <c r="AO1101" s="179"/>
      <c r="AP1101" s="179"/>
      <c r="AQ1101" s="467"/>
    </row>
    <row r="1102" spans="1:43" s="347" customFormat="1" x14ac:dyDescent="0.3">
      <c r="A1102" s="438">
        <v>41757</v>
      </c>
      <c r="B1102" s="932" t="s">
        <v>5247</v>
      </c>
      <c r="C1102" s="933" t="s">
        <v>73</v>
      </c>
      <c r="D1102" s="350">
        <v>650</v>
      </c>
      <c r="E1102" s="347" t="s">
        <v>3086</v>
      </c>
      <c r="F1102" s="439">
        <v>52724</v>
      </c>
      <c r="G1102" s="347" t="s">
        <v>5244</v>
      </c>
      <c r="H1102" s="352" t="s">
        <v>5248</v>
      </c>
      <c r="I1102" s="353" t="s">
        <v>3653</v>
      </c>
      <c r="J1102" s="354" t="s">
        <v>462</v>
      </c>
      <c r="K1102" s="355">
        <v>-10</v>
      </c>
      <c r="L1102" s="354"/>
      <c r="M1102" s="355"/>
      <c r="N1102" s="440" t="s">
        <v>85</v>
      </c>
      <c r="O1102" s="441">
        <v>2.77</v>
      </c>
      <c r="P1102" s="352" t="s">
        <v>1917</v>
      </c>
      <c r="Q1102" s="354" t="s">
        <v>1937</v>
      </c>
      <c r="R1102" s="347">
        <v>6.5</v>
      </c>
      <c r="S1102" s="184" t="s">
        <v>5285</v>
      </c>
      <c r="T1102" s="138">
        <f t="shared" si="121"/>
        <v>4</v>
      </c>
      <c r="U1102" s="139"/>
      <c r="V1102" s="715">
        <f t="shared" si="120"/>
        <v>4</v>
      </c>
      <c r="W1102" s="138"/>
      <c r="X1102" s="138"/>
      <c r="Y1102" s="141"/>
      <c r="Z1102" s="226"/>
      <c r="AA1102" s="179"/>
      <c r="AB1102" s="179"/>
      <c r="AC1102" s="179"/>
      <c r="AD1102" s="179"/>
      <c r="AE1102" s="179"/>
      <c r="AF1102" s="179"/>
      <c r="AG1102" s="179"/>
      <c r="AH1102" s="179"/>
      <c r="AI1102" s="179"/>
      <c r="AJ1102" s="179"/>
      <c r="AK1102" s="179"/>
      <c r="AL1102" s="179"/>
      <c r="AM1102" s="179"/>
      <c r="AN1102" s="179"/>
      <c r="AO1102" s="179"/>
      <c r="AP1102" s="179"/>
      <c r="AQ1102" s="467"/>
    </row>
    <row r="1103" spans="1:43" s="347" customFormat="1" x14ac:dyDescent="0.3">
      <c r="A1103" s="438">
        <v>41757</v>
      </c>
      <c r="B1103" s="932" t="s">
        <v>5249</v>
      </c>
      <c r="C1103" s="933" t="s">
        <v>510</v>
      </c>
      <c r="D1103" s="350">
        <v>600</v>
      </c>
      <c r="E1103" s="347" t="s">
        <v>66</v>
      </c>
      <c r="F1103" s="439">
        <v>45427</v>
      </c>
      <c r="G1103" s="347" t="s">
        <v>5250</v>
      </c>
      <c r="H1103" s="352" t="s">
        <v>668</v>
      </c>
      <c r="I1103" s="353" t="s">
        <v>952</v>
      </c>
      <c r="J1103" s="354" t="s">
        <v>1380</v>
      </c>
      <c r="K1103" s="355">
        <v>-5</v>
      </c>
      <c r="L1103" s="354"/>
      <c r="M1103" s="355"/>
      <c r="N1103" s="440" t="s">
        <v>382</v>
      </c>
      <c r="O1103" s="441">
        <v>2.5</v>
      </c>
      <c r="P1103" s="352" t="s">
        <v>2107</v>
      </c>
      <c r="Q1103" s="354"/>
      <c r="R1103" s="347">
        <v>15</v>
      </c>
      <c r="S1103" s="184" t="s">
        <v>5286</v>
      </c>
      <c r="T1103" s="138">
        <f t="shared" si="121"/>
        <v>4</v>
      </c>
      <c r="U1103" s="139"/>
      <c r="V1103" s="715">
        <f t="shared" si="120"/>
        <v>4</v>
      </c>
      <c r="W1103" s="138"/>
      <c r="X1103" s="138"/>
      <c r="Y1103" s="141"/>
      <c r="Z1103" s="226"/>
      <c r="AA1103" s="179"/>
      <c r="AB1103" s="179"/>
      <c r="AC1103" s="179"/>
      <c r="AD1103" s="179"/>
      <c r="AE1103" s="179"/>
      <c r="AF1103" s="179"/>
      <c r="AG1103" s="179"/>
      <c r="AH1103" s="179"/>
      <c r="AI1103" s="179"/>
      <c r="AJ1103" s="179"/>
      <c r="AK1103" s="179"/>
      <c r="AL1103" s="179"/>
      <c r="AM1103" s="179"/>
      <c r="AN1103" s="179"/>
      <c r="AO1103" s="179"/>
      <c r="AP1103" s="179"/>
      <c r="AQ1103" s="467"/>
    </row>
    <row r="1104" spans="1:43" s="347" customFormat="1" x14ac:dyDescent="0.3">
      <c r="A1104" s="438">
        <v>41757</v>
      </c>
      <c r="B1104" s="932" t="s">
        <v>5251</v>
      </c>
      <c r="C1104" s="933" t="s">
        <v>510</v>
      </c>
      <c r="D1104" s="350">
        <v>400</v>
      </c>
      <c r="E1104" s="347" t="s">
        <v>117</v>
      </c>
      <c r="F1104" s="439">
        <v>52732</v>
      </c>
      <c r="G1104" s="347" t="s">
        <v>5250</v>
      </c>
      <c r="H1104" s="352" t="s">
        <v>5252</v>
      </c>
      <c r="I1104" s="353" t="s">
        <v>626</v>
      </c>
      <c r="J1104" s="354" t="s">
        <v>3754</v>
      </c>
      <c r="K1104" s="355">
        <v>0</v>
      </c>
      <c r="L1104" s="354"/>
      <c r="M1104" s="355"/>
      <c r="N1104" s="440" t="s">
        <v>423</v>
      </c>
      <c r="O1104" s="441">
        <v>2.5</v>
      </c>
      <c r="P1104" s="352" t="s">
        <v>2107</v>
      </c>
      <c r="Q1104" s="354"/>
      <c r="R1104" s="347">
        <v>15</v>
      </c>
      <c r="S1104" s="184" t="s">
        <v>5287</v>
      </c>
      <c r="T1104" s="138">
        <f t="shared" si="121"/>
        <v>4</v>
      </c>
      <c r="U1104" s="139"/>
      <c r="V1104" s="715">
        <f t="shared" si="120"/>
        <v>4</v>
      </c>
      <c r="W1104" s="138"/>
      <c r="X1104" s="138"/>
      <c r="Y1104" s="141"/>
      <c r="Z1104" s="226"/>
      <c r="AA1104" s="179"/>
      <c r="AB1104" s="179"/>
      <c r="AC1104" s="179"/>
      <c r="AD1104" s="179"/>
      <c r="AE1104" s="179"/>
      <c r="AF1104" s="179"/>
      <c r="AG1104" s="179"/>
      <c r="AH1104" s="179"/>
      <c r="AI1104" s="179"/>
      <c r="AJ1104" s="179"/>
      <c r="AK1104" s="179"/>
      <c r="AL1104" s="179"/>
      <c r="AM1104" s="179"/>
      <c r="AN1104" s="179"/>
      <c r="AO1104" s="179"/>
      <c r="AP1104" s="179"/>
      <c r="AQ1104" s="467"/>
    </row>
    <row r="1105" spans="1:43" s="347" customFormat="1" x14ac:dyDescent="0.3">
      <c r="A1105" s="438">
        <v>41757</v>
      </c>
      <c r="B1105" s="932" t="s">
        <v>5253</v>
      </c>
      <c r="C1105" s="933" t="s">
        <v>2025</v>
      </c>
      <c r="D1105" s="350">
        <v>1000</v>
      </c>
      <c r="E1105" s="347" t="s">
        <v>12</v>
      </c>
      <c r="F1105" s="439">
        <v>42857</v>
      </c>
      <c r="G1105" s="347" t="s">
        <v>5254</v>
      </c>
      <c r="H1105" s="352" t="s">
        <v>2299</v>
      </c>
      <c r="I1105" s="353" t="s">
        <v>2299</v>
      </c>
      <c r="J1105" s="354" t="s">
        <v>5255</v>
      </c>
      <c r="K1105" s="355">
        <v>-5</v>
      </c>
      <c r="L1105" s="354"/>
      <c r="M1105" s="355"/>
      <c r="N1105" s="440" t="s">
        <v>5256</v>
      </c>
      <c r="O1105" s="441">
        <v>1.7</v>
      </c>
      <c r="P1105" s="352" t="s">
        <v>2958</v>
      </c>
      <c r="Q1105" s="354"/>
      <c r="R1105" s="347">
        <v>1</v>
      </c>
      <c r="S1105" s="184" t="s">
        <v>5288</v>
      </c>
      <c r="T1105" s="138">
        <f t="shared" si="121"/>
        <v>4</v>
      </c>
      <c r="U1105" s="139"/>
      <c r="V1105" s="715">
        <f t="shared" si="120"/>
        <v>4</v>
      </c>
      <c r="W1105" s="138"/>
      <c r="X1105" s="138"/>
      <c r="Y1105" s="141"/>
      <c r="Z1105" s="226"/>
      <c r="AA1105" s="179"/>
      <c r="AB1105" s="179"/>
      <c r="AC1105" s="179"/>
      <c r="AD1105" s="179"/>
      <c r="AE1105" s="179"/>
      <c r="AF1105" s="179"/>
      <c r="AG1105" s="179"/>
      <c r="AH1105" s="179"/>
      <c r="AI1105" s="179"/>
      <c r="AJ1105" s="179"/>
      <c r="AK1105" s="179"/>
      <c r="AL1105" s="179"/>
      <c r="AM1105" s="179"/>
      <c r="AN1105" s="179"/>
      <c r="AO1105" s="179"/>
      <c r="AP1105" s="179"/>
      <c r="AQ1105" s="467"/>
    </row>
    <row r="1106" spans="1:43" s="347" customFormat="1" x14ac:dyDescent="0.3">
      <c r="A1106" s="438">
        <v>41757</v>
      </c>
      <c r="B1106" s="932" t="s">
        <v>5257</v>
      </c>
      <c r="C1106" s="933" t="s">
        <v>2025</v>
      </c>
      <c r="D1106" s="350">
        <v>1250</v>
      </c>
      <c r="E1106" s="347" t="s">
        <v>12</v>
      </c>
      <c r="F1106" s="439">
        <v>42857</v>
      </c>
      <c r="G1106" s="347" t="s">
        <v>5254</v>
      </c>
      <c r="H1106" s="352" t="s">
        <v>724</v>
      </c>
      <c r="I1106" s="353" t="s">
        <v>5258</v>
      </c>
      <c r="J1106" s="354" t="s">
        <v>5259</v>
      </c>
      <c r="K1106" s="355">
        <v>-5</v>
      </c>
      <c r="L1106" s="354"/>
      <c r="M1106" s="355"/>
      <c r="N1106" s="440" t="s">
        <v>5260</v>
      </c>
      <c r="O1106" s="441">
        <v>1.36</v>
      </c>
      <c r="P1106" s="352" t="s">
        <v>2958</v>
      </c>
      <c r="Q1106" s="354"/>
      <c r="R1106" s="347">
        <v>1</v>
      </c>
      <c r="S1106" s="184" t="s">
        <v>5289</v>
      </c>
      <c r="T1106" s="138">
        <f t="shared" si="121"/>
        <v>4</v>
      </c>
      <c r="U1106" s="139"/>
      <c r="V1106" s="715">
        <f t="shared" si="120"/>
        <v>4</v>
      </c>
      <c r="W1106" s="138"/>
      <c r="X1106" s="138"/>
      <c r="Y1106" s="141"/>
      <c r="Z1106" s="226"/>
      <c r="AA1106" s="179"/>
      <c r="AB1106" s="179"/>
      <c r="AC1106" s="179"/>
      <c r="AD1106" s="179"/>
      <c r="AE1106" s="179"/>
      <c r="AF1106" s="179"/>
      <c r="AG1106" s="179"/>
      <c r="AH1106" s="179"/>
      <c r="AI1106" s="179"/>
      <c r="AJ1106" s="179"/>
      <c r="AK1106" s="179"/>
      <c r="AL1106" s="179"/>
      <c r="AM1106" s="179"/>
      <c r="AN1106" s="179"/>
      <c r="AO1106" s="179"/>
      <c r="AP1106" s="179"/>
      <c r="AQ1106" s="467"/>
    </row>
    <row r="1107" spans="1:43" s="347" customFormat="1" x14ac:dyDescent="0.3">
      <c r="A1107" s="438">
        <v>41757</v>
      </c>
      <c r="B1107" s="932" t="s">
        <v>5017</v>
      </c>
      <c r="C1107" s="933" t="s">
        <v>566</v>
      </c>
      <c r="D1107" s="350">
        <v>300</v>
      </c>
      <c r="E1107" s="347" t="s">
        <v>117</v>
      </c>
      <c r="F1107" s="439">
        <v>52712</v>
      </c>
      <c r="G1107" s="347" t="s">
        <v>4792</v>
      </c>
      <c r="H1107" s="352" t="s">
        <v>5261</v>
      </c>
      <c r="I1107" s="353"/>
      <c r="J1107" s="354" t="s">
        <v>5262</v>
      </c>
      <c r="K1107" s="355">
        <v>-11.25</v>
      </c>
      <c r="L1107" s="354"/>
      <c r="M1107" s="355"/>
      <c r="N1107" s="440" t="s">
        <v>423</v>
      </c>
      <c r="O1107" s="441">
        <v>3.33</v>
      </c>
      <c r="P1107" s="352" t="s">
        <v>1937</v>
      </c>
      <c r="Q1107" s="354"/>
      <c r="R1107" s="347">
        <v>0</v>
      </c>
      <c r="S1107" s="184" t="s">
        <v>5074</v>
      </c>
      <c r="T1107" s="138">
        <f t="shared" si="121"/>
        <v>4</v>
      </c>
      <c r="U1107" s="139"/>
      <c r="V1107" s="715">
        <f t="shared" si="120"/>
        <v>4</v>
      </c>
      <c r="W1107" s="138"/>
      <c r="X1107" s="138"/>
      <c r="Y1107" s="141"/>
      <c r="Z1107" s="226"/>
      <c r="AA1107" s="179"/>
      <c r="AB1107" s="179"/>
      <c r="AC1107" s="179"/>
      <c r="AD1107" s="179"/>
      <c r="AE1107" s="179"/>
      <c r="AF1107" s="179"/>
      <c r="AG1107" s="179"/>
      <c r="AH1107" s="179"/>
      <c r="AI1107" s="179"/>
      <c r="AJ1107" s="179"/>
      <c r="AK1107" s="179"/>
      <c r="AL1107" s="179"/>
      <c r="AM1107" s="179"/>
      <c r="AN1107" s="179"/>
      <c r="AO1107" s="179"/>
      <c r="AP1107" s="179"/>
      <c r="AQ1107" s="467"/>
    </row>
    <row r="1108" spans="1:43" s="428" customFormat="1" x14ac:dyDescent="0.3">
      <c r="A1108" s="427">
        <v>41757</v>
      </c>
      <c r="B1108" s="935" t="s">
        <v>5263</v>
      </c>
      <c r="C1108" s="936" t="s">
        <v>100</v>
      </c>
      <c r="D1108" s="429">
        <v>500</v>
      </c>
      <c r="E1108" s="428" t="s">
        <v>5264</v>
      </c>
      <c r="F1108" s="430">
        <v>42949</v>
      </c>
      <c r="G1108" s="428" t="s">
        <v>5265</v>
      </c>
      <c r="H1108" s="431" t="s">
        <v>975</v>
      </c>
      <c r="I1108" s="432" t="s">
        <v>653</v>
      </c>
      <c r="J1108" s="433" t="s">
        <v>146</v>
      </c>
      <c r="K1108" s="434">
        <v>-15</v>
      </c>
      <c r="L1108" s="433"/>
      <c r="M1108" s="434"/>
      <c r="N1108" s="435" t="s">
        <v>266</v>
      </c>
      <c r="O1108" s="436">
        <v>3.8</v>
      </c>
      <c r="P1108" s="431"/>
      <c r="Q1108" s="433"/>
      <c r="S1108" s="185" t="s">
        <v>5290</v>
      </c>
      <c r="T1108" s="170">
        <f t="shared" si="121"/>
        <v>4</v>
      </c>
      <c r="U1108" s="171"/>
      <c r="V1108" s="715">
        <f t="shared" si="120"/>
        <v>4</v>
      </c>
      <c r="W1108" s="170"/>
      <c r="X1108" s="170"/>
      <c r="Y1108" s="169"/>
      <c r="Z1108" s="437"/>
      <c r="AA1108" s="215"/>
      <c r="AB1108" s="215"/>
      <c r="AC1108" s="215"/>
      <c r="AD1108" s="215"/>
      <c r="AE1108" s="215"/>
      <c r="AF1108" s="215"/>
      <c r="AG1108" s="215"/>
      <c r="AH1108" s="215"/>
      <c r="AI1108" s="215"/>
      <c r="AJ1108" s="215"/>
      <c r="AK1108" s="215"/>
      <c r="AL1108" s="215"/>
      <c r="AM1108" s="215"/>
      <c r="AN1108" s="215"/>
      <c r="AO1108" s="215"/>
      <c r="AP1108" s="215"/>
      <c r="AQ1108" s="470"/>
    </row>
    <row r="1109" spans="1:43" s="347" customFormat="1" x14ac:dyDescent="0.3">
      <c r="A1109" s="438">
        <v>41754</v>
      </c>
      <c r="B1109" s="932" t="s">
        <v>5186</v>
      </c>
      <c r="C1109" s="933" t="s">
        <v>605</v>
      </c>
      <c r="D1109" s="350">
        <v>500</v>
      </c>
      <c r="E1109" s="347" t="s">
        <v>37</v>
      </c>
      <c r="F1109" s="439">
        <v>43585</v>
      </c>
      <c r="G1109" s="347" t="s">
        <v>5187</v>
      </c>
      <c r="H1109" s="352" t="s">
        <v>3612</v>
      </c>
      <c r="I1109" s="353"/>
      <c r="J1109" s="354" t="s">
        <v>5188</v>
      </c>
      <c r="K1109" s="355">
        <v>-12.5</v>
      </c>
      <c r="L1109" s="354"/>
      <c r="M1109" s="355"/>
      <c r="N1109" s="440" t="s">
        <v>1437</v>
      </c>
      <c r="O1109" s="441">
        <v>2.8</v>
      </c>
      <c r="P1109" s="352" t="s">
        <v>5189</v>
      </c>
      <c r="Q1109" s="354"/>
      <c r="R1109" s="347">
        <v>-20</v>
      </c>
      <c r="S1109" s="184" t="s">
        <v>5190</v>
      </c>
      <c r="T1109" s="138">
        <f>MONTH(A1109)</f>
        <v>4</v>
      </c>
      <c r="U1109" s="139"/>
      <c r="V1109" s="715">
        <f t="shared" si="120"/>
        <v>4</v>
      </c>
      <c r="W1109" s="138"/>
      <c r="X1109" s="138"/>
      <c r="Y1109" s="141"/>
      <c r="Z1109" s="226"/>
      <c r="AA1109" s="179"/>
      <c r="AB1109" s="179"/>
      <c r="AC1109" s="179"/>
      <c r="AD1109" s="179"/>
      <c r="AE1109" s="179"/>
      <c r="AF1109" s="179"/>
      <c r="AG1109" s="179"/>
      <c r="AH1109" s="179"/>
      <c r="AI1109" s="179"/>
      <c r="AJ1109" s="179"/>
      <c r="AK1109" s="179"/>
      <c r="AL1109" s="179"/>
      <c r="AM1109" s="179"/>
      <c r="AN1109" s="179"/>
      <c r="AO1109" s="179"/>
      <c r="AP1109" s="179"/>
      <c r="AQ1109" s="467"/>
    </row>
    <row r="1110" spans="1:43" s="347" customFormat="1" x14ac:dyDescent="0.3">
      <c r="A1110" s="438">
        <v>41753</v>
      </c>
      <c r="B1110" s="932" t="s">
        <v>5183</v>
      </c>
      <c r="C1110" s="933" t="s">
        <v>182</v>
      </c>
      <c r="D1110" s="350">
        <v>650</v>
      </c>
      <c r="E1110" s="347" t="s">
        <v>37</v>
      </c>
      <c r="F1110" s="439">
        <v>43586</v>
      </c>
      <c r="G1110" s="347" t="s">
        <v>5184</v>
      </c>
      <c r="H1110" s="352" t="s">
        <v>1603</v>
      </c>
      <c r="I1110" s="353" t="s">
        <v>695</v>
      </c>
      <c r="J1110" s="354" t="s">
        <v>305</v>
      </c>
      <c r="K1110" s="355">
        <v>-7.5</v>
      </c>
      <c r="L1110" s="354"/>
      <c r="M1110" s="355"/>
      <c r="N1110" s="440" t="s">
        <v>79</v>
      </c>
      <c r="O1110" s="441">
        <v>1.92</v>
      </c>
      <c r="P1110" s="352" t="s">
        <v>1937</v>
      </c>
      <c r="Q1110" s="354"/>
      <c r="R1110" s="347">
        <v>0</v>
      </c>
      <c r="S1110" s="184" t="s">
        <v>5185</v>
      </c>
      <c r="T1110" s="138">
        <f t="shared" ref="T1110:T1139" si="122">MONTH(A1110)</f>
        <v>4</v>
      </c>
      <c r="U1110" s="139"/>
      <c r="V1110" s="715">
        <f t="shared" si="120"/>
        <v>4</v>
      </c>
      <c r="W1110" s="138"/>
      <c r="X1110" s="138"/>
      <c r="Y1110" s="141"/>
      <c r="Z1110" s="226"/>
      <c r="AA1110" s="179"/>
      <c r="AB1110" s="179"/>
      <c r="AC1110" s="179"/>
      <c r="AD1110" s="179"/>
      <c r="AE1110" s="179"/>
      <c r="AF1110" s="179"/>
      <c r="AG1110" s="179"/>
      <c r="AH1110" s="179"/>
      <c r="AI1110" s="179"/>
      <c r="AJ1110" s="179"/>
      <c r="AK1110" s="179"/>
      <c r="AL1110" s="179"/>
      <c r="AM1110" s="179"/>
      <c r="AN1110" s="179"/>
      <c r="AO1110" s="179"/>
      <c r="AP1110" s="179"/>
      <c r="AQ1110" s="467"/>
    </row>
    <row r="1111" spans="1:43" s="347" customFormat="1" x14ac:dyDescent="0.3">
      <c r="A1111" s="438">
        <v>41752</v>
      </c>
      <c r="B1111" s="932" t="s">
        <v>5076</v>
      </c>
      <c r="C1111" s="933" t="s">
        <v>73</v>
      </c>
      <c r="D1111" s="350">
        <v>1250</v>
      </c>
      <c r="E1111" s="347" t="s">
        <v>12</v>
      </c>
      <c r="F1111" s="439">
        <v>42855</v>
      </c>
      <c r="G1111" s="347" t="s">
        <v>5077</v>
      </c>
      <c r="H1111" s="352" t="s">
        <v>573</v>
      </c>
      <c r="I1111" s="353" t="s">
        <v>631</v>
      </c>
      <c r="J1111" s="354" t="s">
        <v>1254</v>
      </c>
      <c r="K1111" s="355">
        <v>-20</v>
      </c>
      <c r="L1111" s="354"/>
      <c r="M1111" s="355"/>
      <c r="N1111" s="440" t="s">
        <v>1531</v>
      </c>
      <c r="O1111" s="441">
        <v>4.4000000000000004</v>
      </c>
      <c r="P1111" s="352" t="s">
        <v>2150</v>
      </c>
      <c r="Q1111" s="354"/>
      <c r="R1111" s="347">
        <v>8</v>
      </c>
      <c r="S1111" s="184" t="s">
        <v>5155</v>
      </c>
      <c r="T1111" s="138">
        <f t="shared" si="122"/>
        <v>4</v>
      </c>
      <c r="U1111" s="139"/>
      <c r="V1111" s="715">
        <f t="shared" si="120"/>
        <v>4</v>
      </c>
      <c r="W1111" s="138"/>
      <c r="X1111" s="138"/>
      <c r="Y1111" s="141"/>
      <c r="Z1111" s="226"/>
      <c r="AA1111" s="179"/>
      <c r="AB1111" s="179"/>
      <c r="AC1111" s="179"/>
      <c r="AD1111" s="179"/>
      <c r="AE1111" s="179"/>
      <c r="AF1111" s="179"/>
      <c r="AG1111" s="179"/>
      <c r="AH1111" s="179"/>
      <c r="AI1111" s="179"/>
      <c r="AJ1111" s="179"/>
      <c r="AK1111" s="179"/>
      <c r="AL1111" s="179"/>
      <c r="AM1111" s="179"/>
      <c r="AN1111" s="179"/>
      <c r="AO1111" s="179"/>
      <c r="AP1111" s="179"/>
      <c r="AQ1111" s="467"/>
    </row>
    <row r="1112" spans="1:43" s="347" customFormat="1" x14ac:dyDescent="0.3">
      <c r="A1112" s="438">
        <v>41752</v>
      </c>
      <c r="B1112" s="932" t="s">
        <v>5078</v>
      </c>
      <c r="C1112" s="933" t="s">
        <v>73</v>
      </c>
      <c r="D1112" s="350">
        <v>2250</v>
      </c>
      <c r="E1112" s="347" t="s">
        <v>66</v>
      </c>
      <c r="F1112" s="439">
        <v>45412</v>
      </c>
      <c r="G1112" s="347" t="s">
        <v>5077</v>
      </c>
      <c r="H1112" s="352" t="s">
        <v>185</v>
      </c>
      <c r="I1112" s="353" t="s">
        <v>329</v>
      </c>
      <c r="J1112" s="354" t="s">
        <v>665</v>
      </c>
      <c r="K1112" s="355">
        <v>-25</v>
      </c>
      <c r="L1112" s="354"/>
      <c r="M1112" s="355"/>
      <c r="N1112" s="440" t="s">
        <v>2350</v>
      </c>
      <c r="O1112" s="441">
        <v>4</v>
      </c>
      <c r="P1112" s="352" t="s">
        <v>2042</v>
      </c>
      <c r="Q1112" s="354"/>
      <c r="R1112" s="347">
        <v>6</v>
      </c>
      <c r="S1112" s="184" t="s">
        <v>5156</v>
      </c>
      <c r="T1112" s="138">
        <f t="shared" si="122"/>
        <v>4</v>
      </c>
      <c r="U1112" s="139"/>
      <c r="V1112" s="715">
        <f t="shared" si="120"/>
        <v>4</v>
      </c>
      <c r="W1112" s="138"/>
      <c r="X1112" s="138"/>
      <c r="Y1112" s="141"/>
      <c r="Z1112" s="226"/>
      <c r="AA1112" s="179"/>
      <c r="AB1112" s="179"/>
      <c r="AC1112" s="179"/>
      <c r="AD1112" s="179"/>
      <c r="AE1112" s="179"/>
      <c r="AF1112" s="179"/>
      <c r="AG1112" s="179"/>
      <c r="AH1112" s="179"/>
      <c r="AI1112" s="179"/>
      <c r="AJ1112" s="179"/>
      <c r="AK1112" s="179"/>
      <c r="AL1112" s="179"/>
      <c r="AM1112" s="179"/>
      <c r="AN1112" s="179"/>
      <c r="AO1112" s="179"/>
      <c r="AP1112" s="179"/>
      <c r="AQ1112" s="467"/>
    </row>
    <row r="1113" spans="1:43" s="347" customFormat="1" x14ac:dyDescent="0.3">
      <c r="A1113" s="438">
        <v>41752</v>
      </c>
      <c r="B1113" s="932" t="s">
        <v>5079</v>
      </c>
      <c r="C1113" s="933" t="s">
        <v>73</v>
      </c>
      <c r="D1113" s="350">
        <v>500</v>
      </c>
      <c r="E1113" s="347" t="s">
        <v>117</v>
      </c>
      <c r="F1113" s="439">
        <v>52717</v>
      </c>
      <c r="G1113" s="347" t="s">
        <v>5077</v>
      </c>
      <c r="H1113" s="352" t="s">
        <v>320</v>
      </c>
      <c r="I1113" s="353" t="s">
        <v>330</v>
      </c>
      <c r="J1113" s="354" t="s">
        <v>27</v>
      </c>
      <c r="K1113" s="355">
        <v>-20</v>
      </c>
      <c r="L1113" s="354"/>
      <c r="M1113" s="355"/>
      <c r="N1113" s="440" t="s">
        <v>4116</v>
      </c>
      <c r="O1113" s="441">
        <v>8</v>
      </c>
      <c r="P1113" s="352" t="s">
        <v>5080</v>
      </c>
      <c r="Q1113" s="354"/>
      <c r="R1113" s="347">
        <v>0</v>
      </c>
      <c r="S1113" s="184" t="s">
        <v>5157</v>
      </c>
      <c r="T1113" s="138">
        <f t="shared" si="122"/>
        <v>4</v>
      </c>
      <c r="U1113" s="139"/>
      <c r="V1113" s="715">
        <f t="shared" si="120"/>
        <v>4</v>
      </c>
      <c r="W1113" s="138"/>
      <c r="X1113" s="138"/>
      <c r="Y1113" s="141"/>
      <c r="Z1113" s="226"/>
      <c r="AA1113" s="179"/>
      <c r="AB1113" s="179"/>
      <c r="AC1113" s="179"/>
      <c r="AD1113" s="179"/>
      <c r="AE1113" s="179"/>
      <c r="AF1113" s="179"/>
      <c r="AG1113" s="179"/>
      <c r="AH1113" s="179"/>
      <c r="AI1113" s="179"/>
      <c r="AJ1113" s="179"/>
      <c r="AK1113" s="179"/>
      <c r="AL1113" s="179"/>
      <c r="AM1113" s="179"/>
      <c r="AN1113" s="179"/>
      <c r="AO1113" s="179"/>
      <c r="AP1113" s="179"/>
      <c r="AQ1113" s="467"/>
    </row>
    <row r="1114" spans="1:43" s="347" customFormat="1" x14ac:dyDescent="0.3">
      <c r="A1114" s="438">
        <v>41752</v>
      </c>
      <c r="B1114" s="932" t="s">
        <v>5081</v>
      </c>
      <c r="C1114" s="933" t="s">
        <v>4672</v>
      </c>
      <c r="D1114" s="350">
        <v>1000</v>
      </c>
      <c r="E1114" s="347" t="s">
        <v>66</v>
      </c>
      <c r="F1114" s="439">
        <v>45412</v>
      </c>
      <c r="G1114" s="347" t="s">
        <v>5082</v>
      </c>
      <c r="H1114" s="352" t="s">
        <v>173</v>
      </c>
      <c r="I1114" s="353" t="s">
        <v>5083</v>
      </c>
      <c r="J1114" s="354" t="s">
        <v>5084</v>
      </c>
      <c r="K1114" s="355">
        <v>-30</v>
      </c>
      <c r="L1114" s="354"/>
      <c r="M1114" s="355"/>
      <c r="N1114" s="440" t="s">
        <v>5085</v>
      </c>
      <c r="O1114" s="441">
        <v>5</v>
      </c>
      <c r="P1114" s="352" t="s">
        <v>4931</v>
      </c>
      <c r="Q1114" s="354"/>
      <c r="R1114" s="347">
        <v>10</v>
      </c>
      <c r="S1114" s="184" t="s">
        <v>5158</v>
      </c>
      <c r="T1114" s="138">
        <f t="shared" si="122"/>
        <v>4</v>
      </c>
      <c r="U1114" s="139"/>
      <c r="V1114" s="715">
        <f t="shared" si="120"/>
        <v>4</v>
      </c>
      <c r="W1114" s="138"/>
      <c r="X1114" s="138"/>
      <c r="Y1114" s="141"/>
      <c r="Z1114" s="226"/>
      <c r="AA1114" s="179"/>
      <c r="AB1114" s="179"/>
      <c r="AC1114" s="179"/>
      <c r="AD1114" s="179"/>
      <c r="AE1114" s="179"/>
      <c r="AF1114" s="179"/>
      <c r="AG1114" s="179"/>
      <c r="AH1114" s="179"/>
      <c r="AI1114" s="179"/>
      <c r="AJ1114" s="179"/>
      <c r="AK1114" s="179"/>
      <c r="AL1114" s="179"/>
      <c r="AM1114" s="179"/>
      <c r="AN1114" s="179"/>
      <c r="AO1114" s="179"/>
      <c r="AP1114" s="179"/>
      <c r="AQ1114" s="467"/>
    </row>
    <row r="1115" spans="1:43" s="347" customFormat="1" x14ac:dyDescent="0.3">
      <c r="A1115" s="438">
        <v>41752</v>
      </c>
      <c r="B1115" s="932" t="s">
        <v>5086</v>
      </c>
      <c r="C1115" s="933" t="s">
        <v>5087</v>
      </c>
      <c r="D1115" s="350">
        <v>750</v>
      </c>
      <c r="E1115" s="347" t="s">
        <v>532</v>
      </c>
      <c r="F1115" s="439">
        <v>44679</v>
      </c>
      <c r="G1115" s="347" t="s">
        <v>5088</v>
      </c>
      <c r="H1115" s="352" t="s">
        <v>5089</v>
      </c>
      <c r="I1115" s="353" t="s">
        <v>144</v>
      </c>
      <c r="J1115" s="354" t="s">
        <v>3784</v>
      </c>
      <c r="K1115" s="355">
        <v>-25</v>
      </c>
      <c r="L1115" s="354"/>
      <c r="M1115" s="355"/>
      <c r="N1115" s="440" t="s">
        <v>4860</v>
      </c>
      <c r="O1115" s="441">
        <v>6.4</v>
      </c>
      <c r="P1115" s="352" t="s">
        <v>5090</v>
      </c>
      <c r="Q1115" s="354"/>
      <c r="R1115" s="347">
        <v>-2</v>
      </c>
      <c r="S1115" s="184" t="s">
        <v>5163</v>
      </c>
      <c r="T1115" s="138">
        <f t="shared" si="122"/>
        <v>4</v>
      </c>
      <c r="U1115" s="139"/>
      <c r="V1115" s="715">
        <f t="shared" si="120"/>
        <v>4</v>
      </c>
      <c r="W1115" s="138"/>
      <c r="X1115" s="138"/>
      <c r="Y1115" s="141"/>
      <c r="Z1115" s="226"/>
      <c r="AA1115" s="179"/>
      <c r="AB1115" s="179"/>
      <c r="AC1115" s="179"/>
      <c r="AD1115" s="179"/>
      <c r="AE1115" s="179"/>
      <c r="AF1115" s="179"/>
      <c r="AG1115" s="179"/>
      <c r="AH1115" s="179"/>
      <c r="AI1115" s="179"/>
      <c r="AJ1115" s="179"/>
      <c r="AK1115" s="179"/>
      <c r="AL1115" s="179"/>
      <c r="AM1115" s="179"/>
      <c r="AN1115" s="179"/>
      <c r="AO1115" s="179"/>
      <c r="AP1115" s="179"/>
      <c r="AQ1115" s="467"/>
    </row>
    <row r="1116" spans="1:43" s="347" customFormat="1" x14ac:dyDescent="0.3">
      <c r="A1116" s="438">
        <v>41752</v>
      </c>
      <c r="B1116" s="932" t="s">
        <v>5091</v>
      </c>
      <c r="C1116" s="933" t="s">
        <v>121</v>
      </c>
      <c r="D1116" s="350">
        <v>3000</v>
      </c>
      <c r="E1116" s="347" t="s">
        <v>66</v>
      </c>
      <c r="F1116" s="439">
        <v>45411</v>
      </c>
      <c r="G1116" s="347" t="s">
        <v>277</v>
      </c>
      <c r="H1116" s="352" t="s">
        <v>579</v>
      </c>
      <c r="I1116" s="353"/>
      <c r="J1116" s="354" t="s">
        <v>661</v>
      </c>
      <c r="K1116" s="355">
        <v>-5</v>
      </c>
      <c r="L1116" s="354"/>
      <c r="M1116" s="355"/>
      <c r="N1116" s="440" t="s">
        <v>1366</v>
      </c>
      <c r="O1116" s="441">
        <v>2</v>
      </c>
      <c r="P1116" s="352" t="s">
        <v>1903</v>
      </c>
      <c r="Q1116" s="354"/>
      <c r="R1116" s="347">
        <v>12</v>
      </c>
      <c r="S1116" s="184" t="s">
        <v>5159</v>
      </c>
      <c r="T1116" s="138">
        <f t="shared" si="122"/>
        <v>4</v>
      </c>
      <c r="U1116" s="139"/>
      <c r="V1116" s="715">
        <f t="shared" si="120"/>
        <v>4</v>
      </c>
      <c r="W1116" s="138"/>
      <c r="X1116" s="138"/>
      <c r="Y1116" s="141"/>
      <c r="Z1116" s="226"/>
      <c r="AA1116" s="179"/>
      <c r="AB1116" s="179"/>
      <c r="AC1116" s="179"/>
      <c r="AD1116" s="179"/>
      <c r="AE1116" s="179"/>
      <c r="AF1116" s="179"/>
      <c r="AG1116" s="179"/>
      <c r="AH1116" s="179"/>
      <c r="AI1116" s="179"/>
      <c r="AJ1116" s="179"/>
      <c r="AK1116" s="179"/>
      <c r="AL1116" s="179"/>
      <c r="AM1116" s="179"/>
      <c r="AN1116" s="179"/>
      <c r="AO1116" s="179"/>
      <c r="AP1116" s="179"/>
      <c r="AQ1116" s="467"/>
    </row>
    <row r="1117" spans="1:43" s="347" customFormat="1" x14ac:dyDescent="0.3">
      <c r="A1117" s="438">
        <v>41752</v>
      </c>
      <c r="B1117" s="932" t="s">
        <v>5092</v>
      </c>
      <c r="C1117" s="933" t="s">
        <v>208</v>
      </c>
      <c r="D1117" s="350">
        <v>750</v>
      </c>
      <c r="E1117" s="347" t="s">
        <v>66</v>
      </c>
      <c r="F1117" s="439">
        <v>45411</v>
      </c>
      <c r="G1117" s="347" t="s">
        <v>5093</v>
      </c>
      <c r="H1117" s="352" t="s">
        <v>225</v>
      </c>
      <c r="I1117" s="353" t="s">
        <v>628</v>
      </c>
      <c r="J1117" s="354" t="s">
        <v>3924</v>
      </c>
      <c r="K1117" s="355">
        <v>-5</v>
      </c>
      <c r="L1117" s="354"/>
      <c r="M1117" s="355"/>
      <c r="N1117" s="440" t="s">
        <v>763</v>
      </c>
      <c r="O1117" s="441">
        <v>2.5299999999999998</v>
      </c>
      <c r="P1117" s="352" t="s">
        <v>5094</v>
      </c>
      <c r="Q1117" s="354"/>
      <c r="R1117" s="347">
        <v>7.5</v>
      </c>
      <c r="S1117" s="184" t="s">
        <v>5160</v>
      </c>
      <c r="T1117" s="138">
        <f t="shared" si="122"/>
        <v>4</v>
      </c>
      <c r="U1117" s="139"/>
      <c r="V1117" s="715">
        <f t="shared" si="120"/>
        <v>4</v>
      </c>
      <c r="W1117" s="138"/>
      <c r="X1117" s="138"/>
      <c r="Y1117" s="141"/>
      <c r="Z1117" s="226"/>
      <c r="AA1117" s="179"/>
      <c r="AB1117" s="179"/>
      <c r="AC1117" s="179"/>
      <c r="AD1117" s="179"/>
      <c r="AE1117" s="179"/>
      <c r="AF1117" s="179"/>
      <c r="AG1117" s="179"/>
      <c r="AH1117" s="179"/>
      <c r="AI1117" s="179"/>
      <c r="AJ1117" s="179"/>
      <c r="AK1117" s="179"/>
      <c r="AL1117" s="179"/>
      <c r="AM1117" s="179"/>
      <c r="AN1117" s="179"/>
      <c r="AO1117" s="179"/>
      <c r="AP1117" s="179"/>
      <c r="AQ1117" s="467"/>
    </row>
    <row r="1118" spans="1:43" s="347" customFormat="1" x14ac:dyDescent="0.3">
      <c r="A1118" s="438">
        <v>41752</v>
      </c>
      <c r="B1118" s="932" t="s">
        <v>5095</v>
      </c>
      <c r="C1118" s="933" t="s">
        <v>36</v>
      </c>
      <c r="D1118" s="350">
        <v>400</v>
      </c>
      <c r="E1118" s="347" t="s">
        <v>37</v>
      </c>
      <c r="F1118" s="439">
        <v>43586</v>
      </c>
      <c r="G1118" s="347" t="s">
        <v>5096</v>
      </c>
      <c r="H1118" s="352" t="s">
        <v>5097</v>
      </c>
      <c r="I1118" s="353" t="s">
        <v>95</v>
      </c>
      <c r="J1118" s="354" t="s">
        <v>265</v>
      </c>
      <c r="K1118" s="355">
        <v>-12.5</v>
      </c>
      <c r="L1118" s="354"/>
      <c r="M1118" s="355"/>
      <c r="N1118" s="440" t="s">
        <v>423</v>
      </c>
      <c r="O1118" s="441">
        <v>2.5</v>
      </c>
      <c r="P1118" s="352" t="s">
        <v>93</v>
      </c>
      <c r="Q1118" s="354"/>
      <c r="S1118" s="184" t="s">
        <v>5161</v>
      </c>
      <c r="T1118" s="138">
        <f t="shared" si="122"/>
        <v>4</v>
      </c>
      <c r="U1118" s="139"/>
      <c r="V1118" s="715">
        <f t="shared" si="120"/>
        <v>4</v>
      </c>
      <c r="W1118" s="138"/>
      <c r="X1118" s="138"/>
      <c r="Y1118" s="141"/>
      <c r="Z1118" s="226"/>
      <c r="AA1118" s="179"/>
      <c r="AB1118" s="179"/>
      <c r="AC1118" s="179"/>
      <c r="AD1118" s="179"/>
      <c r="AE1118" s="179"/>
      <c r="AF1118" s="179"/>
      <c r="AG1118" s="179"/>
      <c r="AH1118" s="179"/>
      <c r="AI1118" s="179"/>
      <c r="AJ1118" s="179"/>
      <c r="AK1118" s="179"/>
      <c r="AL1118" s="179"/>
      <c r="AM1118" s="179"/>
      <c r="AN1118" s="179"/>
      <c r="AO1118" s="179"/>
      <c r="AP1118" s="179"/>
      <c r="AQ1118" s="467"/>
    </row>
    <row r="1119" spans="1:43" s="347" customFormat="1" x14ac:dyDescent="0.3">
      <c r="A1119" s="438">
        <v>41752</v>
      </c>
      <c r="B1119" s="932" t="s">
        <v>5098</v>
      </c>
      <c r="C1119" s="933" t="s">
        <v>36</v>
      </c>
      <c r="D1119" s="350">
        <v>250</v>
      </c>
      <c r="E1119" s="347" t="s">
        <v>66</v>
      </c>
      <c r="F1119" s="439">
        <v>45413</v>
      </c>
      <c r="G1119" s="347" t="s">
        <v>5096</v>
      </c>
      <c r="H1119" s="352" t="s">
        <v>5099</v>
      </c>
      <c r="I1119" s="353" t="s">
        <v>5100</v>
      </c>
      <c r="J1119" s="354" t="s">
        <v>41</v>
      </c>
      <c r="K1119" s="355">
        <v>-2.5</v>
      </c>
      <c r="L1119" s="354"/>
      <c r="M1119" s="355"/>
      <c r="N1119" s="440" t="s">
        <v>3645</v>
      </c>
      <c r="O1119" s="441">
        <v>2</v>
      </c>
      <c r="P1119" s="352" t="s">
        <v>93</v>
      </c>
      <c r="Q1119" s="354"/>
      <c r="S1119" s="132" t="s">
        <v>5162</v>
      </c>
      <c r="T1119" s="138">
        <f t="shared" si="122"/>
        <v>4</v>
      </c>
      <c r="U1119" s="139"/>
      <c r="V1119" s="715">
        <f t="shared" si="120"/>
        <v>4</v>
      </c>
      <c r="W1119" s="138"/>
      <c r="X1119" s="138"/>
      <c r="Y1119" s="141"/>
      <c r="Z1119" s="226"/>
      <c r="AA1119" s="179"/>
      <c r="AB1119" s="179"/>
      <c r="AC1119" s="179"/>
      <c r="AD1119" s="179"/>
      <c r="AE1119" s="179"/>
      <c r="AF1119" s="179"/>
      <c r="AG1119" s="179"/>
      <c r="AH1119" s="179"/>
      <c r="AI1119" s="179"/>
      <c r="AJ1119" s="179"/>
      <c r="AK1119" s="179"/>
      <c r="AL1119" s="179"/>
      <c r="AM1119" s="179"/>
      <c r="AN1119" s="179"/>
      <c r="AO1119" s="179"/>
      <c r="AP1119" s="179"/>
      <c r="AQ1119" s="467"/>
    </row>
    <row r="1120" spans="1:43" s="458" customFormat="1" x14ac:dyDescent="0.3">
      <c r="A1120" s="457">
        <v>41752</v>
      </c>
      <c r="B1120" s="941" t="s">
        <v>5101</v>
      </c>
      <c r="C1120" s="942" t="s">
        <v>5102</v>
      </c>
      <c r="D1120" s="459">
        <v>1750</v>
      </c>
      <c r="E1120" s="458" t="s">
        <v>5103</v>
      </c>
      <c r="F1120" s="460" t="s">
        <v>5103</v>
      </c>
      <c r="G1120" s="458" t="s">
        <v>5104</v>
      </c>
      <c r="H1120" s="356" t="s">
        <v>5105</v>
      </c>
      <c r="I1120" s="461" t="s">
        <v>5106</v>
      </c>
      <c r="J1120" s="462" t="s">
        <v>5107</v>
      </c>
      <c r="K1120" s="463"/>
      <c r="L1120" s="462"/>
      <c r="M1120" s="463"/>
      <c r="N1120" s="464" t="s">
        <v>5108</v>
      </c>
      <c r="O1120" s="465">
        <f>5.5/1.75</f>
        <v>3.1428571428571428</v>
      </c>
      <c r="P1120" s="356"/>
      <c r="Q1120" s="462"/>
      <c r="R1120" s="458">
        <v>-2.5</v>
      </c>
      <c r="S1120" s="280" t="s">
        <v>5154</v>
      </c>
      <c r="T1120" s="205">
        <f t="shared" si="122"/>
        <v>4</v>
      </c>
      <c r="U1120" s="199"/>
      <c r="V1120" s="715">
        <f t="shared" si="120"/>
        <v>4</v>
      </c>
      <c r="W1120" s="205"/>
      <c r="X1120" s="205"/>
      <c r="Y1120" s="205"/>
      <c r="Z1120" s="233"/>
      <c r="AA1120" s="466"/>
      <c r="AB1120" s="466"/>
      <c r="AC1120" s="466"/>
      <c r="AD1120" s="466"/>
      <c r="AE1120" s="466"/>
      <c r="AF1120" s="466"/>
      <c r="AG1120" s="466"/>
      <c r="AH1120" s="466"/>
      <c r="AI1120" s="466"/>
      <c r="AJ1120" s="466"/>
      <c r="AK1120" s="466"/>
      <c r="AL1120" s="466"/>
      <c r="AM1120" s="466"/>
      <c r="AN1120" s="466"/>
      <c r="AO1120" s="466"/>
      <c r="AP1120" s="466"/>
      <c r="AQ1120" s="468"/>
    </row>
    <row r="1121" spans="1:43" s="347" customFormat="1" x14ac:dyDescent="0.3">
      <c r="A1121" s="438">
        <v>41751</v>
      </c>
      <c r="B1121" s="932" t="s">
        <v>5109</v>
      </c>
      <c r="C1121" s="933" t="s">
        <v>11</v>
      </c>
      <c r="D1121" s="350">
        <v>500</v>
      </c>
      <c r="E1121" s="347" t="s">
        <v>37</v>
      </c>
      <c r="F1121" s="439">
        <v>43584</v>
      </c>
      <c r="G1121" s="347" t="s">
        <v>5110</v>
      </c>
      <c r="H1121" s="352" t="s">
        <v>333</v>
      </c>
      <c r="I1121" s="353" t="s">
        <v>948</v>
      </c>
      <c r="J1121" s="354" t="s">
        <v>265</v>
      </c>
      <c r="K1121" s="355">
        <v>-20</v>
      </c>
      <c r="L1121" s="354"/>
      <c r="M1121" s="355"/>
      <c r="N1121" s="440" t="s">
        <v>3821</v>
      </c>
      <c r="O1121" s="441">
        <v>5.4</v>
      </c>
      <c r="P1121" s="352" t="s">
        <v>5111</v>
      </c>
      <c r="Q1121" s="354"/>
      <c r="R1121" s="347">
        <v>13.5</v>
      </c>
      <c r="S1121" s="184" t="s">
        <v>5165</v>
      </c>
      <c r="T1121" s="138">
        <f t="shared" si="122"/>
        <v>4</v>
      </c>
      <c r="U1121" s="139"/>
      <c r="V1121" s="715">
        <f t="shared" ref="V1121:V1184" si="123">T1121</f>
        <v>4</v>
      </c>
      <c r="W1121" s="138"/>
      <c r="X1121" s="138"/>
      <c r="Y1121" s="141"/>
      <c r="Z1121" s="226"/>
      <c r="AA1121" s="179"/>
      <c r="AB1121" s="179"/>
      <c r="AC1121" s="179"/>
      <c r="AD1121" s="179"/>
      <c r="AE1121" s="179"/>
      <c r="AF1121" s="179"/>
      <c r="AG1121" s="179"/>
      <c r="AH1121" s="179"/>
      <c r="AI1121" s="179"/>
      <c r="AJ1121" s="179"/>
      <c r="AK1121" s="179"/>
      <c r="AL1121" s="179"/>
      <c r="AM1121" s="179"/>
      <c r="AN1121" s="179"/>
      <c r="AO1121" s="179"/>
      <c r="AP1121" s="179"/>
      <c r="AQ1121" s="467"/>
    </row>
    <row r="1122" spans="1:43" s="347" customFormat="1" x14ac:dyDescent="0.3">
      <c r="A1122" s="438">
        <v>41751</v>
      </c>
      <c r="B1122" s="932" t="s">
        <v>5112</v>
      </c>
      <c r="C1122" s="933" t="s">
        <v>100</v>
      </c>
      <c r="D1122" s="350">
        <v>500</v>
      </c>
      <c r="E1122" s="347" t="s">
        <v>12</v>
      </c>
      <c r="F1122" s="439">
        <v>42853</v>
      </c>
      <c r="G1122" s="347" t="s">
        <v>5113</v>
      </c>
      <c r="H1122" s="352" t="s">
        <v>151</v>
      </c>
      <c r="I1122" s="353" t="s">
        <v>695</v>
      </c>
      <c r="J1122" s="354" t="s">
        <v>305</v>
      </c>
      <c r="K1122" s="355">
        <v>-20</v>
      </c>
      <c r="L1122" s="354"/>
      <c r="M1122" s="355"/>
      <c r="N1122" s="440" t="s">
        <v>5114</v>
      </c>
      <c r="O1122" s="441">
        <v>4</v>
      </c>
      <c r="P1122" s="352" t="s">
        <v>1937</v>
      </c>
      <c r="Q1122" s="354"/>
      <c r="R1122" s="347">
        <v>0</v>
      </c>
      <c r="S1122" s="184" t="s">
        <v>5166</v>
      </c>
      <c r="T1122" s="138">
        <f t="shared" si="122"/>
        <v>4</v>
      </c>
      <c r="U1122" s="139"/>
      <c r="V1122" s="715">
        <f t="shared" si="123"/>
        <v>4</v>
      </c>
      <c r="W1122" s="138"/>
      <c r="X1122" s="138"/>
      <c r="Y1122" s="141"/>
      <c r="Z1122" s="226"/>
      <c r="AA1122" s="179"/>
      <c r="AB1122" s="179"/>
      <c r="AC1122" s="179"/>
      <c r="AD1122" s="179"/>
      <c r="AE1122" s="179"/>
      <c r="AF1122" s="179"/>
      <c r="AG1122" s="179"/>
      <c r="AH1122" s="179"/>
      <c r="AI1122" s="179"/>
      <c r="AJ1122" s="179"/>
      <c r="AK1122" s="179"/>
      <c r="AL1122" s="179"/>
      <c r="AM1122" s="179"/>
      <c r="AN1122" s="179"/>
      <c r="AO1122" s="179"/>
      <c r="AP1122" s="179"/>
      <c r="AQ1122" s="467"/>
    </row>
    <row r="1123" spans="1:43" s="347" customFormat="1" x14ac:dyDescent="0.3">
      <c r="A1123" s="438">
        <v>41751</v>
      </c>
      <c r="B1123" s="932" t="s">
        <v>5115</v>
      </c>
      <c r="C1123" s="933" t="s">
        <v>11</v>
      </c>
      <c r="D1123" s="350">
        <v>500</v>
      </c>
      <c r="E1123" s="347" t="s">
        <v>12</v>
      </c>
      <c r="F1123" s="439">
        <v>42857</v>
      </c>
      <c r="G1123" s="347" t="s">
        <v>5116</v>
      </c>
      <c r="H1123" s="352" t="s">
        <v>578</v>
      </c>
      <c r="I1123" s="353" t="s">
        <v>5117</v>
      </c>
      <c r="J1123" s="354" t="s">
        <v>3627</v>
      </c>
      <c r="K1123" s="355">
        <v>-25</v>
      </c>
      <c r="L1123" s="354"/>
      <c r="M1123" s="355"/>
      <c r="N1123" s="440" t="s">
        <v>1344</v>
      </c>
      <c r="O1123" s="441">
        <v>9</v>
      </c>
      <c r="P1123" s="352" t="s">
        <v>5118</v>
      </c>
      <c r="Q1123" s="354"/>
      <c r="R1123" s="347">
        <v>-3</v>
      </c>
      <c r="S1123" s="184" t="s">
        <v>5167</v>
      </c>
      <c r="T1123" s="138">
        <f t="shared" si="122"/>
        <v>4</v>
      </c>
      <c r="U1123" s="139"/>
      <c r="V1123" s="715">
        <f t="shared" si="123"/>
        <v>4</v>
      </c>
      <c r="W1123" s="138"/>
      <c r="X1123" s="138"/>
      <c r="Y1123" s="141"/>
      <c r="Z1123" s="226"/>
      <c r="AA1123" s="179"/>
      <c r="AB1123" s="179"/>
      <c r="AC1123" s="179"/>
      <c r="AD1123" s="179"/>
      <c r="AE1123" s="179"/>
      <c r="AF1123" s="179"/>
      <c r="AG1123" s="179"/>
      <c r="AH1123" s="179"/>
      <c r="AI1123" s="179"/>
      <c r="AJ1123" s="179"/>
      <c r="AK1123" s="179"/>
      <c r="AL1123" s="179"/>
      <c r="AM1123" s="179"/>
      <c r="AN1123" s="179"/>
      <c r="AO1123" s="179"/>
      <c r="AP1123" s="179"/>
      <c r="AQ1123" s="467"/>
    </row>
    <row r="1124" spans="1:43" s="347" customFormat="1" x14ac:dyDescent="0.3">
      <c r="A1124" s="438">
        <v>41751</v>
      </c>
      <c r="B1124" s="932" t="s">
        <v>5119</v>
      </c>
      <c r="C1124" s="933" t="s">
        <v>11</v>
      </c>
      <c r="D1124" s="350">
        <v>2000</v>
      </c>
      <c r="E1124" s="347" t="s">
        <v>37</v>
      </c>
      <c r="F1124" s="439">
        <v>43587</v>
      </c>
      <c r="G1124" s="347" t="s">
        <v>5116</v>
      </c>
      <c r="H1124" s="352" t="s">
        <v>185</v>
      </c>
      <c r="I1124" s="353" t="s">
        <v>774</v>
      </c>
      <c r="J1124" s="354" t="s">
        <v>775</v>
      </c>
      <c r="K1124" s="355">
        <v>-20</v>
      </c>
      <c r="L1124" s="354"/>
      <c r="M1124" s="355"/>
      <c r="N1124" s="440" t="s">
        <v>1208</v>
      </c>
      <c r="O1124" s="441">
        <v>4</v>
      </c>
      <c r="P1124" s="352" t="s">
        <v>1900</v>
      </c>
      <c r="Q1124" s="354"/>
      <c r="R1124" s="347">
        <v>10</v>
      </c>
      <c r="S1124" s="184" t="s">
        <v>5168</v>
      </c>
      <c r="T1124" s="138">
        <f t="shared" si="122"/>
        <v>4</v>
      </c>
      <c r="U1124" s="139"/>
      <c r="V1124" s="715">
        <f t="shared" si="123"/>
        <v>4</v>
      </c>
      <c r="W1124" s="138"/>
      <c r="X1124" s="138"/>
      <c r="Y1124" s="141"/>
      <c r="Z1124" s="226"/>
      <c r="AA1124" s="179"/>
      <c r="AB1124" s="179"/>
      <c r="AC1124" s="179"/>
      <c r="AD1124" s="179"/>
      <c r="AE1124" s="179"/>
      <c r="AF1124" s="179"/>
      <c r="AG1124" s="179"/>
      <c r="AH1124" s="179"/>
      <c r="AI1124" s="179"/>
      <c r="AJ1124" s="179"/>
      <c r="AK1124" s="179"/>
      <c r="AL1124" s="179"/>
      <c r="AM1124" s="179"/>
      <c r="AN1124" s="179"/>
      <c r="AO1124" s="179"/>
      <c r="AP1124" s="179"/>
      <c r="AQ1124" s="467"/>
    </row>
    <row r="1125" spans="1:43" s="347" customFormat="1" x14ac:dyDescent="0.3">
      <c r="A1125" s="438">
        <v>41751</v>
      </c>
      <c r="B1125" s="932" t="s">
        <v>5120</v>
      </c>
      <c r="C1125" s="933" t="s">
        <v>11</v>
      </c>
      <c r="D1125" s="350">
        <v>650</v>
      </c>
      <c r="E1125" s="347" t="s">
        <v>12</v>
      </c>
      <c r="F1125" s="439">
        <v>42887</v>
      </c>
      <c r="G1125" s="347" t="s">
        <v>5121</v>
      </c>
      <c r="H1125" s="352" t="s">
        <v>1770</v>
      </c>
      <c r="I1125" s="353" t="s">
        <v>3820</v>
      </c>
      <c r="J1125" s="354" t="s">
        <v>34</v>
      </c>
      <c r="K1125" s="355">
        <v>-10</v>
      </c>
      <c r="L1125" s="354"/>
      <c r="M1125" s="355"/>
      <c r="N1125" s="440" t="s">
        <v>423</v>
      </c>
      <c r="O1125" s="441">
        <v>1.54</v>
      </c>
      <c r="P1125" s="352" t="s">
        <v>2150</v>
      </c>
      <c r="Q1125" s="354"/>
      <c r="R1125" s="347">
        <v>8</v>
      </c>
      <c r="S1125" s="184" t="s">
        <v>5169</v>
      </c>
      <c r="T1125" s="138">
        <f t="shared" si="122"/>
        <v>4</v>
      </c>
      <c r="U1125" s="139"/>
      <c r="V1125" s="715">
        <f t="shared" si="123"/>
        <v>4</v>
      </c>
      <c r="W1125" s="138"/>
      <c r="X1125" s="138"/>
      <c r="Y1125" s="141"/>
      <c r="Z1125" s="226"/>
      <c r="AA1125" s="179"/>
      <c r="AB1125" s="179"/>
      <c r="AC1125" s="179"/>
      <c r="AD1125" s="179"/>
      <c r="AE1125" s="179"/>
      <c r="AF1125" s="179"/>
      <c r="AG1125" s="179"/>
      <c r="AH1125" s="179"/>
      <c r="AI1125" s="179"/>
      <c r="AJ1125" s="179"/>
      <c r="AK1125" s="179"/>
      <c r="AL1125" s="179"/>
      <c r="AM1125" s="179"/>
      <c r="AN1125" s="179"/>
      <c r="AO1125" s="179"/>
      <c r="AP1125" s="179"/>
      <c r="AQ1125" s="467"/>
    </row>
    <row r="1126" spans="1:43" s="347" customFormat="1" x14ac:dyDescent="0.3">
      <c r="A1126" s="438">
        <v>41751</v>
      </c>
      <c r="B1126" s="932" t="s">
        <v>5122</v>
      </c>
      <c r="C1126" s="933" t="s">
        <v>11</v>
      </c>
      <c r="D1126" s="350">
        <v>850</v>
      </c>
      <c r="E1126" s="347" t="s">
        <v>37</v>
      </c>
      <c r="F1126" s="439">
        <v>43580</v>
      </c>
      <c r="G1126" s="347" t="s">
        <v>5121</v>
      </c>
      <c r="H1126" s="352" t="s">
        <v>5123</v>
      </c>
      <c r="I1126" s="353" t="s">
        <v>802</v>
      </c>
      <c r="J1126" s="354" t="s">
        <v>670</v>
      </c>
      <c r="K1126" s="355">
        <v>-5</v>
      </c>
      <c r="L1126" s="354"/>
      <c r="M1126" s="355"/>
      <c r="N1126" s="440" t="s">
        <v>1437</v>
      </c>
      <c r="O1126" s="441">
        <v>1.65</v>
      </c>
      <c r="P1126" s="352" t="s">
        <v>1890</v>
      </c>
      <c r="Q1126" s="354"/>
      <c r="R1126" s="347">
        <v>5</v>
      </c>
      <c r="S1126" s="184" t="s">
        <v>5169</v>
      </c>
      <c r="T1126" s="138">
        <f t="shared" si="122"/>
        <v>4</v>
      </c>
      <c r="U1126" s="139"/>
      <c r="V1126" s="715">
        <f t="shared" si="123"/>
        <v>4</v>
      </c>
      <c r="W1126" s="138"/>
      <c r="X1126" s="138"/>
      <c r="Y1126" s="141"/>
      <c r="Z1126" s="226"/>
      <c r="AA1126" s="179"/>
      <c r="AB1126" s="179"/>
      <c r="AC1126" s="179"/>
      <c r="AD1126" s="179"/>
      <c r="AE1126" s="179"/>
      <c r="AF1126" s="179"/>
      <c r="AG1126" s="179"/>
      <c r="AH1126" s="179"/>
      <c r="AI1126" s="179"/>
      <c r="AJ1126" s="179"/>
      <c r="AK1126" s="179"/>
      <c r="AL1126" s="179"/>
      <c r="AM1126" s="179"/>
      <c r="AN1126" s="179"/>
      <c r="AO1126" s="179"/>
      <c r="AP1126" s="179"/>
      <c r="AQ1126" s="467"/>
    </row>
    <row r="1127" spans="1:43" s="347" customFormat="1" x14ac:dyDescent="0.3">
      <c r="A1127" s="438">
        <v>41751</v>
      </c>
      <c r="B1127" s="932" t="s">
        <v>5124</v>
      </c>
      <c r="C1127" s="933" t="s">
        <v>218</v>
      </c>
      <c r="D1127" s="350">
        <v>1000</v>
      </c>
      <c r="E1127" s="347" t="s">
        <v>37</v>
      </c>
      <c r="F1127" s="439">
        <v>43584</v>
      </c>
      <c r="G1127" s="347" t="s">
        <v>5125</v>
      </c>
      <c r="H1127" s="352" t="s">
        <v>385</v>
      </c>
      <c r="I1127" s="353" t="s">
        <v>3653</v>
      </c>
      <c r="J1127" s="354" t="s">
        <v>462</v>
      </c>
      <c r="K1127" s="355">
        <v>-17.5</v>
      </c>
      <c r="L1127" s="354"/>
      <c r="M1127" s="355"/>
      <c r="N1127" s="440" t="s">
        <v>5126</v>
      </c>
      <c r="O1127" s="441">
        <v>4.0999999999999996</v>
      </c>
      <c r="P1127" s="352" t="s">
        <v>2092</v>
      </c>
      <c r="Q1127" s="354"/>
      <c r="R1127" s="347">
        <v>3</v>
      </c>
      <c r="S1127" s="184" t="s">
        <v>5171</v>
      </c>
      <c r="T1127" s="138">
        <f t="shared" si="122"/>
        <v>4</v>
      </c>
      <c r="U1127" s="139"/>
      <c r="V1127" s="715">
        <f t="shared" si="123"/>
        <v>4</v>
      </c>
      <c r="W1127" s="138"/>
      <c r="X1127" s="138"/>
      <c r="Y1127" s="141"/>
      <c r="Z1127" s="226"/>
      <c r="AA1127" s="179"/>
      <c r="AB1127" s="179"/>
      <c r="AC1127" s="179"/>
      <c r="AD1127" s="179"/>
      <c r="AE1127" s="179"/>
      <c r="AF1127" s="179"/>
      <c r="AG1127" s="179"/>
      <c r="AH1127" s="179"/>
      <c r="AI1127" s="179"/>
      <c r="AJ1127" s="179"/>
      <c r="AK1127" s="179"/>
      <c r="AL1127" s="179"/>
      <c r="AM1127" s="179"/>
      <c r="AN1127" s="179"/>
      <c r="AO1127" s="179"/>
      <c r="AP1127" s="179"/>
      <c r="AQ1127" s="467"/>
    </row>
    <row r="1128" spans="1:43" s="347" customFormat="1" x14ac:dyDescent="0.3">
      <c r="A1128" s="438">
        <v>41751</v>
      </c>
      <c r="B1128" s="932" t="s">
        <v>5127</v>
      </c>
      <c r="C1128" s="933" t="s">
        <v>218</v>
      </c>
      <c r="D1128" s="350">
        <v>1000</v>
      </c>
      <c r="E1128" s="347" t="s">
        <v>66</v>
      </c>
      <c r="F1128" s="439">
        <v>45411</v>
      </c>
      <c r="G1128" s="347" t="s">
        <v>5125</v>
      </c>
      <c r="H1128" s="352" t="s">
        <v>342</v>
      </c>
      <c r="I1128" s="353" t="s">
        <v>3770</v>
      </c>
      <c r="J1128" s="354" t="s">
        <v>860</v>
      </c>
      <c r="K1128" s="355">
        <v>-17.5</v>
      </c>
      <c r="L1128" s="354"/>
      <c r="M1128" s="355"/>
      <c r="N1128" s="440" t="s">
        <v>3749</v>
      </c>
      <c r="O1128" s="441">
        <v>3.4</v>
      </c>
      <c r="P1128" s="352" t="s">
        <v>1994</v>
      </c>
      <c r="Q1128" s="354"/>
      <c r="R1128" s="347">
        <v>2</v>
      </c>
      <c r="S1128" s="184" t="s">
        <v>5170</v>
      </c>
      <c r="T1128" s="138">
        <f t="shared" si="122"/>
        <v>4</v>
      </c>
      <c r="U1128" s="139"/>
      <c r="V1128" s="715">
        <f t="shared" si="123"/>
        <v>4</v>
      </c>
      <c r="W1128" s="138"/>
      <c r="X1128" s="138"/>
      <c r="Y1128" s="141"/>
      <c r="Z1128" s="226"/>
      <c r="AA1128" s="179"/>
      <c r="AB1128" s="179"/>
      <c r="AC1128" s="179"/>
      <c r="AD1128" s="179"/>
      <c r="AE1128" s="179"/>
      <c r="AF1128" s="179"/>
      <c r="AG1128" s="179"/>
      <c r="AH1128" s="179"/>
      <c r="AI1128" s="179"/>
      <c r="AJ1128" s="179"/>
      <c r="AK1128" s="179"/>
      <c r="AL1128" s="179"/>
      <c r="AM1128" s="179"/>
      <c r="AN1128" s="179"/>
      <c r="AO1128" s="179"/>
      <c r="AP1128" s="179"/>
      <c r="AQ1128" s="467"/>
    </row>
    <row r="1129" spans="1:43" s="347" customFormat="1" x14ac:dyDescent="0.3">
      <c r="A1129" s="438">
        <v>41751</v>
      </c>
      <c r="B1129" s="932" t="s">
        <v>5128</v>
      </c>
      <c r="C1129" s="933" t="s">
        <v>100</v>
      </c>
      <c r="D1129" s="350">
        <v>350</v>
      </c>
      <c r="E1129" s="347" t="s">
        <v>117</v>
      </c>
      <c r="F1129" s="439">
        <v>52712</v>
      </c>
      <c r="G1129" s="347" t="s">
        <v>401</v>
      </c>
      <c r="H1129" s="352" t="s">
        <v>151</v>
      </c>
      <c r="I1129" s="353" t="s">
        <v>1253</v>
      </c>
      <c r="J1129" s="354" t="s">
        <v>216</v>
      </c>
      <c r="K1129" s="355">
        <v>-12.5</v>
      </c>
      <c r="L1129" s="354"/>
      <c r="M1129" s="355"/>
      <c r="N1129" s="440" t="s">
        <v>423</v>
      </c>
      <c r="O1129" s="441">
        <v>2.86</v>
      </c>
      <c r="P1129" s="352" t="s">
        <v>1937</v>
      </c>
      <c r="Q1129" s="354"/>
      <c r="R1129" s="347">
        <v>0</v>
      </c>
      <c r="S1129" s="184" t="s">
        <v>5172</v>
      </c>
      <c r="T1129" s="138">
        <f t="shared" si="122"/>
        <v>4</v>
      </c>
      <c r="U1129" s="139"/>
      <c r="V1129" s="715">
        <f t="shared" si="123"/>
        <v>4</v>
      </c>
      <c r="W1129" s="138"/>
      <c r="X1129" s="138"/>
      <c r="Y1129" s="141"/>
      <c r="Z1129" s="226"/>
      <c r="AA1129" s="179"/>
      <c r="AB1129" s="179"/>
      <c r="AC1129" s="179"/>
      <c r="AD1129" s="179"/>
      <c r="AE1129" s="179"/>
      <c r="AF1129" s="179"/>
      <c r="AG1129" s="179"/>
      <c r="AH1129" s="179"/>
      <c r="AI1129" s="179"/>
      <c r="AJ1129" s="179"/>
      <c r="AK1129" s="179"/>
      <c r="AL1129" s="179"/>
      <c r="AM1129" s="179"/>
      <c r="AN1129" s="179"/>
      <c r="AO1129" s="179"/>
      <c r="AP1129" s="179"/>
      <c r="AQ1129" s="467"/>
    </row>
    <row r="1130" spans="1:43" s="347" customFormat="1" x14ac:dyDescent="0.3">
      <c r="A1130" s="438">
        <v>41751</v>
      </c>
      <c r="B1130" s="932" t="s">
        <v>5129</v>
      </c>
      <c r="C1130" s="933" t="s">
        <v>11</v>
      </c>
      <c r="D1130" s="474">
        <v>100.75</v>
      </c>
      <c r="E1130" s="347" t="s">
        <v>3086</v>
      </c>
      <c r="F1130" s="439">
        <v>52688</v>
      </c>
      <c r="G1130" s="347" t="s">
        <v>251</v>
      </c>
      <c r="H1130" s="352" t="s">
        <v>320</v>
      </c>
      <c r="I1130" s="353" t="s">
        <v>5130</v>
      </c>
      <c r="J1130" s="354" t="s">
        <v>5131</v>
      </c>
      <c r="K1130" s="355">
        <v>-13</v>
      </c>
      <c r="L1130" s="354"/>
      <c r="M1130" s="355"/>
      <c r="N1130" s="440"/>
      <c r="O1130" s="441"/>
      <c r="P1130" s="352"/>
      <c r="Q1130" s="354" t="s">
        <v>2069</v>
      </c>
      <c r="S1130" s="184" t="s">
        <v>5173</v>
      </c>
      <c r="T1130" s="138">
        <f t="shared" si="122"/>
        <v>4</v>
      </c>
      <c r="U1130" s="139"/>
      <c r="V1130" s="715">
        <f t="shared" si="123"/>
        <v>4</v>
      </c>
      <c r="W1130" s="138"/>
      <c r="X1130" s="138"/>
      <c r="Y1130" s="141"/>
      <c r="Z1130" s="226"/>
      <c r="AA1130" s="179"/>
      <c r="AB1130" s="179"/>
      <c r="AC1130" s="179"/>
      <c r="AD1130" s="179"/>
      <c r="AE1130" s="179"/>
      <c r="AF1130" s="179"/>
      <c r="AG1130" s="179"/>
      <c r="AH1130" s="179"/>
      <c r="AI1130" s="179"/>
      <c r="AJ1130" s="179"/>
      <c r="AK1130" s="179"/>
      <c r="AL1130" s="179"/>
      <c r="AM1130" s="179"/>
      <c r="AN1130" s="179"/>
      <c r="AO1130" s="179"/>
      <c r="AP1130" s="179"/>
      <c r="AQ1130" s="467"/>
    </row>
    <row r="1131" spans="1:43" s="458" customFormat="1" x14ac:dyDescent="0.3">
      <c r="A1131" s="457">
        <v>41751</v>
      </c>
      <c r="B1131" s="941" t="s">
        <v>988</v>
      </c>
      <c r="C1131" s="942" t="s">
        <v>5102</v>
      </c>
      <c r="D1131" s="459">
        <v>1300</v>
      </c>
      <c r="E1131" s="458" t="s">
        <v>5132</v>
      </c>
      <c r="F1131" s="460" t="s">
        <v>5132</v>
      </c>
      <c r="G1131" s="458" t="s">
        <v>988</v>
      </c>
      <c r="H1131" s="356" t="s">
        <v>5133</v>
      </c>
      <c r="I1131" s="461" t="s">
        <v>3254</v>
      </c>
      <c r="J1131" s="462" t="s">
        <v>5134</v>
      </c>
      <c r="K1131" s="463"/>
      <c r="L1131" s="462"/>
      <c r="M1131" s="463"/>
      <c r="N1131" s="464" t="s">
        <v>1366</v>
      </c>
      <c r="O1131" s="465">
        <f>6/1.3</f>
        <v>4.615384615384615</v>
      </c>
      <c r="P1131" s="356"/>
      <c r="Q1131" s="462"/>
      <c r="R1131" s="458">
        <v>10</v>
      </c>
      <c r="S1131" s="280" t="s">
        <v>5164</v>
      </c>
      <c r="T1131" s="205">
        <f t="shared" si="122"/>
        <v>4</v>
      </c>
      <c r="U1131" s="199"/>
      <c r="V1131" s="715">
        <f t="shared" si="123"/>
        <v>4</v>
      </c>
      <c r="W1131" s="205"/>
      <c r="X1131" s="205"/>
      <c r="Y1131" s="205"/>
      <c r="Z1131" s="233"/>
      <c r="AA1131" s="466"/>
      <c r="AB1131" s="466"/>
      <c r="AC1131" s="466"/>
      <c r="AD1131" s="466"/>
      <c r="AE1131" s="466"/>
      <c r="AF1131" s="466"/>
      <c r="AG1131" s="466"/>
      <c r="AH1131" s="466"/>
      <c r="AI1131" s="466"/>
      <c r="AJ1131" s="466"/>
      <c r="AK1131" s="466"/>
      <c r="AL1131" s="466"/>
      <c r="AM1131" s="466"/>
      <c r="AN1131" s="466"/>
      <c r="AO1131" s="466"/>
      <c r="AP1131" s="466"/>
      <c r="AQ1131" s="468"/>
    </row>
    <row r="1132" spans="1:43" s="347" customFormat="1" x14ac:dyDescent="0.3">
      <c r="A1132" s="438">
        <v>41750</v>
      </c>
      <c r="B1132" s="932" t="s">
        <v>3861</v>
      </c>
      <c r="C1132" s="933" t="s">
        <v>73</v>
      </c>
      <c r="D1132" s="350">
        <v>1250</v>
      </c>
      <c r="E1132" s="347" t="s">
        <v>74</v>
      </c>
      <c r="F1132" s="439">
        <v>42482</v>
      </c>
      <c r="G1132" s="347" t="s">
        <v>5135</v>
      </c>
      <c r="H1132" s="352" t="s">
        <v>2411</v>
      </c>
      <c r="I1132" s="353" t="s">
        <v>5136</v>
      </c>
      <c r="J1132" s="354" t="s">
        <v>1889</v>
      </c>
      <c r="K1132" s="355">
        <v>-3</v>
      </c>
      <c r="L1132" s="354"/>
      <c r="M1132" s="355"/>
      <c r="N1132" s="440" t="s">
        <v>692</v>
      </c>
      <c r="O1132" s="441">
        <v>1.36</v>
      </c>
      <c r="P1132" s="352" t="s">
        <v>1937</v>
      </c>
      <c r="Q1132" s="354"/>
      <c r="R1132" s="347">
        <v>0</v>
      </c>
      <c r="S1132" s="184" t="s">
        <v>5174</v>
      </c>
      <c r="T1132" s="138">
        <f t="shared" si="122"/>
        <v>4</v>
      </c>
      <c r="U1132" s="139"/>
      <c r="V1132" s="715">
        <f t="shared" si="123"/>
        <v>4</v>
      </c>
      <c r="W1132" s="138"/>
      <c r="X1132" s="138"/>
      <c r="Y1132" s="141"/>
      <c r="Z1132" s="226"/>
      <c r="AA1132" s="179"/>
      <c r="AB1132" s="179"/>
      <c r="AC1132" s="179"/>
      <c r="AD1132" s="179"/>
      <c r="AE1132" s="179"/>
      <c r="AF1132" s="179"/>
      <c r="AG1132" s="179"/>
      <c r="AH1132" s="179"/>
      <c r="AI1132" s="179"/>
      <c r="AJ1132" s="179"/>
      <c r="AK1132" s="179"/>
      <c r="AL1132" s="179"/>
      <c r="AM1132" s="179"/>
      <c r="AN1132" s="179"/>
      <c r="AO1132" s="179"/>
      <c r="AP1132" s="179"/>
      <c r="AQ1132" s="467"/>
    </row>
    <row r="1133" spans="1:43" s="347" customFormat="1" x14ac:dyDescent="0.3">
      <c r="A1133" s="438">
        <v>41750</v>
      </c>
      <c r="B1133" s="932" t="s">
        <v>5137</v>
      </c>
      <c r="C1133" s="933" t="s">
        <v>100</v>
      </c>
      <c r="D1133" s="350">
        <v>250</v>
      </c>
      <c r="E1133" s="347" t="s">
        <v>37</v>
      </c>
      <c r="F1133" s="439">
        <v>43580</v>
      </c>
      <c r="G1133" s="347" t="s">
        <v>5135</v>
      </c>
      <c r="H1133" s="352" t="s">
        <v>2299</v>
      </c>
      <c r="I1133" s="353" t="s">
        <v>2299</v>
      </c>
      <c r="J1133" s="354" t="s">
        <v>481</v>
      </c>
      <c r="K1133" s="355">
        <v>-7.5</v>
      </c>
      <c r="L1133" s="354"/>
      <c r="M1133" s="355"/>
      <c r="N1133" s="440" t="s">
        <v>1317</v>
      </c>
      <c r="O1133" s="441">
        <v>1.6</v>
      </c>
      <c r="P1133" s="352" t="s">
        <v>5138</v>
      </c>
      <c r="Q1133" s="354" t="s">
        <v>3804</v>
      </c>
      <c r="R1133" s="347">
        <v>1</v>
      </c>
      <c r="S1133" s="184" t="s">
        <v>5176</v>
      </c>
      <c r="T1133" s="138">
        <f t="shared" si="122"/>
        <v>4</v>
      </c>
      <c r="U1133" s="139"/>
      <c r="V1133" s="715">
        <f t="shared" si="123"/>
        <v>4</v>
      </c>
      <c r="W1133" s="138"/>
      <c r="X1133" s="138"/>
      <c r="Y1133" s="141"/>
      <c r="Z1133" s="226"/>
      <c r="AA1133" s="179"/>
      <c r="AB1133" s="179"/>
      <c r="AC1133" s="179"/>
      <c r="AD1133" s="179"/>
      <c r="AE1133" s="179"/>
      <c r="AF1133" s="179"/>
      <c r="AG1133" s="179"/>
      <c r="AH1133" s="179"/>
      <c r="AI1133" s="179"/>
      <c r="AJ1133" s="179"/>
      <c r="AK1133" s="179"/>
      <c r="AL1133" s="179"/>
      <c r="AM1133" s="179"/>
      <c r="AN1133" s="179"/>
      <c r="AO1133" s="179"/>
      <c r="AP1133" s="179"/>
      <c r="AQ1133" s="467"/>
    </row>
    <row r="1134" spans="1:43" s="347" customFormat="1" x14ac:dyDescent="0.3">
      <c r="A1134" s="438">
        <v>41750</v>
      </c>
      <c r="B1134" s="932" t="s">
        <v>5139</v>
      </c>
      <c r="C1134" s="933" t="s">
        <v>100</v>
      </c>
      <c r="D1134" s="350">
        <v>1250</v>
      </c>
      <c r="E1134" s="347" t="s">
        <v>37</v>
      </c>
      <c r="F1134" s="439">
        <v>43580</v>
      </c>
      <c r="G1134" s="347" t="s">
        <v>5135</v>
      </c>
      <c r="H1134" s="352" t="s">
        <v>5140</v>
      </c>
      <c r="I1134" s="353" t="s">
        <v>5141</v>
      </c>
      <c r="J1134" s="354" t="s">
        <v>3241</v>
      </c>
      <c r="K1134" s="355">
        <v>-7.5</v>
      </c>
      <c r="L1134" s="354"/>
      <c r="M1134" s="355"/>
      <c r="N1134" s="440" t="s">
        <v>3761</v>
      </c>
      <c r="O1134" s="441">
        <v>1.68</v>
      </c>
      <c r="P1134" s="352" t="s">
        <v>5138</v>
      </c>
      <c r="Q1134" s="354" t="s">
        <v>1937</v>
      </c>
      <c r="R1134" s="347">
        <v>1</v>
      </c>
      <c r="S1134" s="184" t="s">
        <v>5175</v>
      </c>
      <c r="T1134" s="138">
        <f t="shared" si="122"/>
        <v>4</v>
      </c>
      <c r="U1134" s="139"/>
      <c r="V1134" s="715">
        <f t="shared" si="123"/>
        <v>4</v>
      </c>
      <c r="W1134" s="138"/>
      <c r="X1134" s="138"/>
      <c r="Y1134" s="141"/>
      <c r="Z1134" s="226"/>
      <c r="AA1134" s="179"/>
      <c r="AB1134" s="179"/>
      <c r="AC1134" s="179"/>
      <c r="AD1134" s="179"/>
      <c r="AE1134" s="179"/>
      <c r="AF1134" s="179"/>
      <c r="AG1134" s="179"/>
      <c r="AH1134" s="179"/>
      <c r="AI1134" s="179"/>
      <c r="AJ1134" s="179"/>
      <c r="AK1134" s="179"/>
      <c r="AL1134" s="179"/>
      <c r="AM1134" s="179"/>
      <c r="AN1134" s="179"/>
      <c r="AO1134" s="179"/>
      <c r="AP1134" s="179"/>
      <c r="AQ1134" s="467"/>
    </row>
    <row r="1135" spans="1:43" s="347" customFormat="1" x14ac:dyDescent="0.3">
      <c r="A1135" s="438">
        <v>41750</v>
      </c>
      <c r="B1135" s="932" t="s">
        <v>5142</v>
      </c>
      <c r="C1135" s="933" t="s">
        <v>182</v>
      </c>
      <c r="D1135" s="350">
        <v>750</v>
      </c>
      <c r="E1135" s="347" t="s">
        <v>37</v>
      </c>
      <c r="F1135" s="439">
        <v>43579</v>
      </c>
      <c r="G1135" s="347" t="s">
        <v>2253</v>
      </c>
      <c r="H1135" s="352" t="s">
        <v>631</v>
      </c>
      <c r="I1135" s="353" t="s">
        <v>952</v>
      </c>
      <c r="J1135" s="354" t="s">
        <v>4051</v>
      </c>
      <c r="K1135" s="355">
        <v>-15</v>
      </c>
      <c r="L1135" s="354"/>
      <c r="M1135" s="355"/>
      <c r="N1135" s="440" t="s">
        <v>885</v>
      </c>
      <c r="O1135" s="441">
        <v>4.33</v>
      </c>
      <c r="P1135" s="352" t="s">
        <v>1937</v>
      </c>
      <c r="Q1135" s="354"/>
      <c r="R1135" s="347">
        <v>0</v>
      </c>
      <c r="S1135" s="184" t="s">
        <v>5177</v>
      </c>
      <c r="T1135" s="138">
        <f t="shared" si="122"/>
        <v>4</v>
      </c>
      <c r="U1135" s="139"/>
      <c r="V1135" s="715">
        <f t="shared" si="123"/>
        <v>4</v>
      </c>
      <c r="W1135" s="138"/>
      <c r="X1135" s="138"/>
      <c r="Y1135" s="141"/>
      <c r="Z1135" s="226"/>
      <c r="AA1135" s="179"/>
      <c r="AB1135" s="179"/>
      <c r="AC1135" s="179"/>
      <c r="AD1135" s="179"/>
      <c r="AE1135" s="179"/>
      <c r="AF1135" s="179"/>
      <c r="AG1135" s="179"/>
      <c r="AH1135" s="179"/>
      <c r="AI1135" s="179"/>
      <c r="AJ1135" s="179"/>
      <c r="AK1135" s="179"/>
      <c r="AL1135" s="179"/>
      <c r="AM1135" s="179"/>
      <c r="AN1135" s="179"/>
      <c r="AO1135" s="179"/>
      <c r="AP1135" s="179"/>
      <c r="AQ1135" s="467"/>
    </row>
    <row r="1136" spans="1:43" s="347" customFormat="1" x14ac:dyDescent="0.3">
      <c r="A1136" s="438">
        <v>41750</v>
      </c>
      <c r="B1136" s="932" t="s">
        <v>5143</v>
      </c>
      <c r="C1136" s="933" t="s">
        <v>182</v>
      </c>
      <c r="D1136" s="350">
        <v>750</v>
      </c>
      <c r="E1136" s="347" t="s">
        <v>66</v>
      </c>
      <c r="F1136" s="439">
        <v>45406</v>
      </c>
      <c r="G1136" s="347" t="s">
        <v>2253</v>
      </c>
      <c r="H1136" s="352" t="s">
        <v>226</v>
      </c>
      <c r="I1136" s="353" t="s">
        <v>871</v>
      </c>
      <c r="J1136" s="354" t="s">
        <v>202</v>
      </c>
      <c r="K1136" s="355">
        <v>-15</v>
      </c>
      <c r="L1136" s="354"/>
      <c r="M1136" s="355"/>
      <c r="N1136" s="440" t="s">
        <v>3840</v>
      </c>
      <c r="O1136" s="441">
        <v>2.67</v>
      </c>
      <c r="P1136" s="352" t="s">
        <v>1890</v>
      </c>
      <c r="Q1136" s="354"/>
      <c r="R1136" s="347">
        <v>5</v>
      </c>
      <c r="S1136" s="184" t="s">
        <v>5178</v>
      </c>
      <c r="T1136" s="138">
        <f t="shared" si="122"/>
        <v>4</v>
      </c>
      <c r="U1136" s="139"/>
      <c r="V1136" s="715">
        <f t="shared" si="123"/>
        <v>4</v>
      </c>
      <c r="W1136" s="138"/>
      <c r="X1136" s="138"/>
      <c r="Y1136" s="141"/>
      <c r="Z1136" s="226"/>
      <c r="AA1136" s="179"/>
      <c r="AB1136" s="179"/>
      <c r="AC1136" s="179"/>
      <c r="AD1136" s="179"/>
      <c r="AE1136" s="179"/>
      <c r="AF1136" s="179"/>
      <c r="AG1136" s="179"/>
      <c r="AH1136" s="179"/>
      <c r="AI1136" s="179"/>
      <c r="AJ1136" s="179"/>
      <c r="AK1136" s="179"/>
      <c r="AL1136" s="179"/>
      <c r="AM1136" s="179"/>
      <c r="AN1136" s="179"/>
      <c r="AO1136" s="179"/>
      <c r="AP1136" s="179"/>
      <c r="AQ1136" s="467"/>
    </row>
    <row r="1137" spans="1:43" s="347" customFormat="1" x14ac:dyDescent="0.3">
      <c r="A1137" s="438">
        <v>41750</v>
      </c>
      <c r="B1137" s="932" t="s">
        <v>5144</v>
      </c>
      <c r="C1137" s="933" t="s">
        <v>403</v>
      </c>
      <c r="D1137" s="350">
        <v>250</v>
      </c>
      <c r="E1137" s="347" t="s">
        <v>12</v>
      </c>
      <c r="F1137" s="439">
        <v>42849</v>
      </c>
      <c r="G1137" s="347" t="s">
        <v>511</v>
      </c>
      <c r="H1137" s="352" t="s">
        <v>5145</v>
      </c>
      <c r="I1137" s="353" t="s">
        <v>2299</v>
      </c>
      <c r="J1137" s="354" t="s">
        <v>5146</v>
      </c>
      <c r="K1137" s="355">
        <v>-10</v>
      </c>
      <c r="L1137" s="354"/>
      <c r="M1137" s="355"/>
      <c r="N1137" s="440" t="s">
        <v>3744</v>
      </c>
      <c r="O1137" s="441">
        <v>1.4</v>
      </c>
      <c r="P1137" s="352" t="s">
        <v>5147</v>
      </c>
      <c r="Q1137" s="354" t="s">
        <v>2069</v>
      </c>
      <c r="R1137" s="347">
        <v>4</v>
      </c>
      <c r="S1137" s="184" t="s">
        <v>5180</v>
      </c>
      <c r="T1137" s="138">
        <f t="shared" si="122"/>
        <v>4</v>
      </c>
      <c r="U1137" s="139"/>
      <c r="V1137" s="715">
        <f t="shared" si="123"/>
        <v>4</v>
      </c>
      <c r="W1137" s="138"/>
      <c r="X1137" s="138"/>
      <c r="Y1137" s="141"/>
      <c r="Z1137" s="226"/>
      <c r="AA1137" s="179"/>
      <c r="AB1137" s="179"/>
      <c r="AC1137" s="179"/>
      <c r="AD1137" s="179"/>
      <c r="AE1137" s="179"/>
      <c r="AF1137" s="179"/>
      <c r="AG1137" s="179"/>
      <c r="AH1137" s="179"/>
      <c r="AI1137" s="179"/>
      <c r="AJ1137" s="179"/>
      <c r="AK1137" s="179"/>
      <c r="AL1137" s="179"/>
      <c r="AM1137" s="179"/>
      <c r="AN1137" s="179"/>
      <c r="AO1137" s="179"/>
      <c r="AP1137" s="179"/>
      <c r="AQ1137" s="467"/>
    </row>
    <row r="1138" spans="1:43" s="347" customFormat="1" x14ac:dyDescent="0.3">
      <c r="A1138" s="438">
        <v>41750</v>
      </c>
      <c r="B1138" s="932" t="s">
        <v>5148</v>
      </c>
      <c r="C1138" s="933" t="s">
        <v>403</v>
      </c>
      <c r="D1138" s="350">
        <v>500</v>
      </c>
      <c r="E1138" s="347" t="s">
        <v>12</v>
      </c>
      <c r="F1138" s="439">
        <v>42849</v>
      </c>
      <c r="G1138" s="347" t="s">
        <v>511</v>
      </c>
      <c r="H1138" s="352" t="s">
        <v>5149</v>
      </c>
      <c r="I1138" s="353" t="s">
        <v>410</v>
      </c>
      <c r="J1138" s="354" t="s">
        <v>3763</v>
      </c>
      <c r="K1138" s="355">
        <v>-10</v>
      </c>
      <c r="L1138" s="354"/>
      <c r="M1138" s="355"/>
      <c r="N1138" s="440" t="s">
        <v>423</v>
      </c>
      <c r="O1138" s="441">
        <v>2</v>
      </c>
      <c r="P1138" s="352" t="s">
        <v>5147</v>
      </c>
      <c r="Q1138" s="354" t="s">
        <v>2069</v>
      </c>
      <c r="R1138" s="347">
        <v>4</v>
      </c>
      <c r="S1138" s="184" t="s">
        <v>5179</v>
      </c>
      <c r="T1138" s="138">
        <f t="shared" si="122"/>
        <v>4</v>
      </c>
      <c r="U1138" s="139"/>
      <c r="V1138" s="715">
        <f t="shared" si="123"/>
        <v>4</v>
      </c>
      <c r="W1138" s="138"/>
      <c r="X1138" s="138"/>
      <c r="Y1138" s="141"/>
      <c r="Z1138" s="226"/>
      <c r="AA1138" s="179"/>
      <c r="AB1138" s="179"/>
      <c r="AC1138" s="179"/>
      <c r="AD1138" s="179"/>
      <c r="AE1138" s="179"/>
      <c r="AF1138" s="179"/>
      <c r="AG1138" s="179"/>
      <c r="AH1138" s="179"/>
      <c r="AI1138" s="179"/>
      <c r="AJ1138" s="179"/>
      <c r="AK1138" s="179"/>
      <c r="AL1138" s="179"/>
      <c r="AM1138" s="179"/>
      <c r="AN1138" s="179"/>
      <c r="AO1138" s="179"/>
      <c r="AP1138" s="179"/>
      <c r="AQ1138" s="467"/>
    </row>
    <row r="1139" spans="1:43" s="443" customFormat="1" x14ac:dyDescent="0.3">
      <c r="A1139" s="442">
        <v>41750</v>
      </c>
      <c r="B1139" s="944" t="s">
        <v>5150</v>
      </c>
      <c r="C1139" s="945" t="s">
        <v>5151</v>
      </c>
      <c r="D1139" s="444">
        <v>1300</v>
      </c>
      <c r="E1139" s="443" t="s">
        <v>5132</v>
      </c>
      <c r="F1139" s="445" t="s">
        <v>5132</v>
      </c>
      <c r="G1139" s="443" t="s">
        <v>1154</v>
      </c>
      <c r="H1139" s="446"/>
      <c r="I1139" s="447" t="s">
        <v>5152</v>
      </c>
      <c r="J1139" s="448" t="s">
        <v>5153</v>
      </c>
      <c r="K1139" s="449"/>
      <c r="L1139" s="448"/>
      <c r="M1139" s="449"/>
      <c r="N1139" s="450" t="s">
        <v>1777</v>
      </c>
      <c r="O1139" s="451">
        <f>4.25/1.3</f>
        <v>3.2692307692307692</v>
      </c>
      <c r="P1139" s="446"/>
      <c r="Q1139" s="448"/>
      <c r="S1139" s="452" t="s">
        <v>5181</v>
      </c>
      <c r="T1139" s="453">
        <f t="shared" si="122"/>
        <v>4</v>
      </c>
      <c r="U1139" s="454"/>
      <c r="V1139" s="715">
        <f t="shared" si="123"/>
        <v>4</v>
      </c>
      <c r="W1139" s="453"/>
      <c r="X1139" s="453"/>
      <c r="Y1139" s="453"/>
      <c r="Z1139" s="455"/>
      <c r="AA1139" s="456"/>
      <c r="AB1139" s="456"/>
      <c r="AC1139" s="456"/>
      <c r="AD1139" s="456"/>
      <c r="AE1139" s="456"/>
      <c r="AF1139" s="456"/>
      <c r="AG1139" s="456"/>
      <c r="AH1139" s="456"/>
      <c r="AI1139" s="456"/>
      <c r="AJ1139" s="456"/>
      <c r="AK1139" s="456"/>
      <c r="AL1139" s="456"/>
      <c r="AM1139" s="456"/>
      <c r="AN1139" s="456"/>
      <c r="AO1139" s="456"/>
      <c r="AP1139" s="456"/>
      <c r="AQ1139" s="469"/>
    </row>
    <row r="1140" spans="1:43" s="347" customFormat="1" x14ac:dyDescent="0.3">
      <c r="A1140" s="438">
        <v>41745</v>
      </c>
      <c r="B1140" s="932" t="s">
        <v>5014</v>
      </c>
      <c r="C1140" s="933" t="s">
        <v>566</v>
      </c>
      <c r="D1140" s="350">
        <v>1250</v>
      </c>
      <c r="E1140" s="347" t="s">
        <v>66</v>
      </c>
      <c r="F1140" s="439">
        <v>45407</v>
      </c>
      <c r="G1140" s="347" t="s">
        <v>4792</v>
      </c>
      <c r="H1140" s="352" t="s">
        <v>5015</v>
      </c>
      <c r="I1140" s="353" t="s">
        <v>5016</v>
      </c>
      <c r="J1140" s="354" t="s">
        <v>2010</v>
      </c>
      <c r="K1140" s="355">
        <v>-25</v>
      </c>
      <c r="L1140" s="354"/>
      <c r="M1140" s="355"/>
      <c r="N1140" s="440" t="s">
        <v>158</v>
      </c>
      <c r="O1140" s="441">
        <v>3.2</v>
      </c>
      <c r="P1140" s="352" t="s">
        <v>93</v>
      </c>
      <c r="Q1140" s="354"/>
      <c r="S1140" s="184" t="s">
        <v>5073</v>
      </c>
      <c r="T1140" s="138">
        <f t="shared" ref="T1140:T1156" si="124">MONTH(A1140)</f>
        <v>4</v>
      </c>
      <c r="U1140" s="139"/>
      <c r="V1140" s="715">
        <f t="shared" si="123"/>
        <v>4</v>
      </c>
      <c r="W1140" s="138"/>
      <c r="X1140" s="138"/>
      <c r="Y1140" s="141"/>
      <c r="Z1140" s="226"/>
      <c r="AA1140" s="179"/>
      <c r="AB1140" s="179"/>
      <c r="AC1140" s="179"/>
      <c r="AD1140" s="179"/>
      <c r="AE1140" s="179"/>
      <c r="AF1140" s="179"/>
      <c r="AG1140" s="179"/>
      <c r="AH1140" s="179"/>
      <c r="AI1140" s="179"/>
      <c r="AJ1140" s="179"/>
      <c r="AK1140" s="179"/>
      <c r="AL1140" s="179"/>
      <c r="AM1140" s="179"/>
      <c r="AN1140" s="179"/>
      <c r="AO1140" s="179"/>
      <c r="AP1140" s="179"/>
    </row>
    <row r="1141" spans="1:43" s="347" customFormat="1" x14ac:dyDescent="0.3">
      <c r="A1141" s="438">
        <v>41745</v>
      </c>
      <c r="B1141" s="932" t="s">
        <v>5017</v>
      </c>
      <c r="C1141" s="933" t="s">
        <v>566</v>
      </c>
      <c r="D1141" s="350">
        <v>300</v>
      </c>
      <c r="E1141" s="347" t="s">
        <v>501</v>
      </c>
      <c r="F1141" s="439">
        <v>52712</v>
      </c>
      <c r="G1141" s="347" t="s">
        <v>4792</v>
      </c>
      <c r="H1141" s="352"/>
      <c r="I1141" s="353"/>
      <c r="J1141" s="354" t="s">
        <v>5018</v>
      </c>
      <c r="K1141" s="355" t="s">
        <v>2069</v>
      </c>
      <c r="L1141" s="354"/>
      <c r="M1141" s="355"/>
      <c r="N1141" s="440" t="s">
        <v>868</v>
      </c>
      <c r="O1141" s="441">
        <v>4.67</v>
      </c>
      <c r="P1141" s="352" t="s">
        <v>93</v>
      </c>
      <c r="Q1141" s="354"/>
      <c r="S1141" s="184" t="s">
        <v>5074</v>
      </c>
      <c r="T1141" s="138">
        <f t="shared" si="124"/>
        <v>4</v>
      </c>
      <c r="U1141" s="139"/>
      <c r="V1141" s="715">
        <f t="shared" si="123"/>
        <v>4</v>
      </c>
      <c r="W1141" s="138"/>
      <c r="X1141" s="138"/>
      <c r="Y1141" s="141"/>
      <c r="Z1141" s="226"/>
      <c r="AA1141" s="179"/>
      <c r="AB1141" s="179"/>
      <c r="AC1141" s="179"/>
      <c r="AD1141" s="179"/>
      <c r="AE1141" s="179"/>
      <c r="AF1141" s="179"/>
      <c r="AG1141" s="179"/>
      <c r="AH1141" s="179"/>
      <c r="AI1141" s="179"/>
      <c r="AJ1141" s="179"/>
      <c r="AK1141" s="179"/>
      <c r="AL1141" s="179"/>
      <c r="AM1141" s="179"/>
      <c r="AN1141" s="179"/>
      <c r="AO1141" s="179"/>
      <c r="AP1141" s="179"/>
    </row>
    <row r="1142" spans="1:43" s="347" customFormat="1" x14ac:dyDescent="0.3">
      <c r="A1142" s="438">
        <v>41745</v>
      </c>
      <c r="B1142" s="932" t="s">
        <v>5019</v>
      </c>
      <c r="C1142" s="933" t="s">
        <v>11</v>
      </c>
      <c r="D1142" s="350">
        <v>400</v>
      </c>
      <c r="E1142" s="347" t="s">
        <v>5020</v>
      </c>
      <c r="F1142" s="439"/>
      <c r="G1142" s="347" t="s">
        <v>5021</v>
      </c>
      <c r="H1142" s="352" t="s">
        <v>397</v>
      </c>
      <c r="I1142" s="353" t="s">
        <v>5022</v>
      </c>
      <c r="J1142" s="354" t="s">
        <v>97</v>
      </c>
      <c r="K1142" s="355">
        <v>-37.5</v>
      </c>
      <c r="L1142" s="354"/>
      <c r="M1142" s="355"/>
      <c r="N1142" s="440" t="s">
        <v>1196</v>
      </c>
      <c r="O1142" s="441">
        <v>6</v>
      </c>
      <c r="P1142" s="352" t="s">
        <v>93</v>
      </c>
      <c r="Q1142" s="354"/>
      <c r="S1142" s="184" t="s">
        <v>5075</v>
      </c>
      <c r="T1142" s="138">
        <f t="shared" si="124"/>
        <v>4</v>
      </c>
      <c r="U1142" s="139"/>
      <c r="V1142" s="715">
        <f t="shared" si="123"/>
        <v>4</v>
      </c>
      <c r="W1142" s="138"/>
      <c r="X1142" s="138"/>
      <c r="Y1142" s="141"/>
      <c r="Z1142" s="226"/>
      <c r="AA1142" s="179"/>
      <c r="AB1142" s="179"/>
      <c r="AC1142" s="179"/>
      <c r="AD1142" s="179"/>
      <c r="AE1142" s="179"/>
      <c r="AF1142" s="179"/>
      <c r="AG1142" s="179"/>
      <c r="AH1142" s="179"/>
      <c r="AI1142" s="179"/>
      <c r="AJ1142" s="179"/>
      <c r="AK1142" s="179"/>
      <c r="AL1142" s="179"/>
      <c r="AM1142" s="179"/>
      <c r="AN1142" s="179"/>
      <c r="AO1142" s="179"/>
      <c r="AP1142" s="179"/>
    </row>
    <row r="1143" spans="1:43" s="347" customFormat="1" x14ac:dyDescent="0.3">
      <c r="A1143" s="438">
        <v>41745</v>
      </c>
      <c r="B1143" s="932" t="s">
        <v>3766</v>
      </c>
      <c r="C1143" s="933" t="s">
        <v>36</v>
      </c>
      <c r="D1143" s="350">
        <v>250</v>
      </c>
      <c r="E1143" s="347" t="s">
        <v>66</v>
      </c>
      <c r="F1143" s="439">
        <v>45325</v>
      </c>
      <c r="G1143" s="347" t="s">
        <v>5023</v>
      </c>
      <c r="H1143" s="352" t="s">
        <v>5024</v>
      </c>
      <c r="I1143" s="353"/>
      <c r="J1143" s="354" t="s">
        <v>5025</v>
      </c>
      <c r="K1143" s="355">
        <v>-8.1999999999999993</v>
      </c>
      <c r="L1143" s="354"/>
      <c r="M1143" s="355"/>
      <c r="N1143" s="440" t="s">
        <v>132</v>
      </c>
      <c r="O1143" s="441">
        <v>5.2</v>
      </c>
      <c r="P1143" s="352" t="s">
        <v>5026</v>
      </c>
      <c r="Q1143" s="354"/>
      <c r="R1143" s="347">
        <v>6.6</v>
      </c>
      <c r="S1143" s="184" t="s">
        <v>3453</v>
      </c>
      <c r="T1143" s="138">
        <f t="shared" si="124"/>
        <v>4</v>
      </c>
      <c r="U1143" s="139"/>
      <c r="V1143" s="715">
        <f t="shared" si="123"/>
        <v>4</v>
      </c>
      <c r="W1143" s="138"/>
      <c r="X1143" s="138"/>
      <c r="Y1143" s="141"/>
      <c r="Z1143" s="226"/>
      <c r="AA1143" s="179"/>
      <c r="AB1143" s="179"/>
      <c r="AC1143" s="179"/>
      <c r="AD1143" s="179"/>
      <c r="AE1143" s="179"/>
      <c r="AF1143" s="179"/>
      <c r="AG1143" s="179"/>
      <c r="AH1143" s="179"/>
      <c r="AI1143" s="179"/>
      <c r="AJ1143" s="179"/>
      <c r="AK1143" s="179"/>
      <c r="AL1143" s="179"/>
      <c r="AM1143" s="179"/>
      <c r="AN1143" s="179"/>
      <c r="AO1143" s="179"/>
      <c r="AP1143" s="179"/>
    </row>
    <row r="1144" spans="1:43" s="347" customFormat="1" x14ac:dyDescent="0.3">
      <c r="A1144" s="438">
        <v>41745</v>
      </c>
      <c r="B1144" s="932" t="s">
        <v>5027</v>
      </c>
      <c r="C1144" s="933" t="s">
        <v>369</v>
      </c>
      <c r="D1144" s="350">
        <v>500</v>
      </c>
      <c r="E1144" s="347" t="s">
        <v>4841</v>
      </c>
      <c r="F1144" s="439">
        <v>43579</v>
      </c>
      <c r="G1144" s="347" t="s">
        <v>5028</v>
      </c>
      <c r="H1144" s="352" t="s">
        <v>291</v>
      </c>
      <c r="I1144" s="353" t="s">
        <v>5029</v>
      </c>
      <c r="J1144" s="354" t="s">
        <v>642</v>
      </c>
      <c r="K1144" s="355">
        <v>-12.5</v>
      </c>
      <c r="L1144" s="354"/>
      <c r="M1144" s="355"/>
      <c r="N1144" s="440" t="s">
        <v>192</v>
      </c>
      <c r="O1144" s="441">
        <v>3.2</v>
      </c>
      <c r="P1144" s="352"/>
      <c r="Q1144" s="354" t="s">
        <v>5030</v>
      </c>
      <c r="R1144" s="347">
        <v>6.5</v>
      </c>
      <c r="S1144" s="184" t="s">
        <v>3453</v>
      </c>
      <c r="T1144" s="138">
        <f t="shared" si="124"/>
        <v>4</v>
      </c>
      <c r="U1144" s="139"/>
      <c r="V1144" s="715">
        <f t="shared" si="123"/>
        <v>4</v>
      </c>
      <c r="W1144" s="138"/>
      <c r="X1144" s="138"/>
      <c r="Y1144" s="141"/>
      <c r="Z1144" s="226"/>
      <c r="AA1144" s="179"/>
      <c r="AB1144" s="179"/>
      <c r="AC1144" s="179"/>
      <c r="AD1144" s="179"/>
      <c r="AE1144" s="179"/>
      <c r="AF1144" s="179"/>
      <c r="AG1144" s="179"/>
      <c r="AH1144" s="179"/>
      <c r="AI1144" s="179"/>
      <c r="AJ1144" s="179"/>
      <c r="AK1144" s="179"/>
      <c r="AL1144" s="179"/>
      <c r="AM1144" s="179"/>
      <c r="AN1144" s="179"/>
      <c r="AO1144" s="179"/>
      <c r="AP1144" s="179"/>
    </row>
    <row r="1145" spans="1:43" s="347" customFormat="1" x14ac:dyDescent="0.3">
      <c r="A1145" s="438">
        <v>41744</v>
      </c>
      <c r="B1145" s="932" t="s">
        <v>5031</v>
      </c>
      <c r="C1145" s="933" t="s">
        <v>148</v>
      </c>
      <c r="D1145" s="350">
        <v>500</v>
      </c>
      <c r="E1145" s="347" t="s">
        <v>12</v>
      </c>
      <c r="F1145" s="439">
        <v>42846</v>
      </c>
      <c r="G1145" s="347" t="s">
        <v>4078</v>
      </c>
      <c r="H1145" s="352" t="s">
        <v>2296</v>
      </c>
      <c r="I1145" s="353" t="s">
        <v>5032</v>
      </c>
      <c r="J1145" s="354" t="s">
        <v>5033</v>
      </c>
      <c r="K1145" s="355">
        <v>-10</v>
      </c>
      <c r="L1145" s="354"/>
      <c r="M1145" s="355"/>
      <c r="N1145" s="440" t="s">
        <v>274</v>
      </c>
      <c r="O1145" s="441">
        <v>4.5</v>
      </c>
      <c r="P1145" s="352" t="s">
        <v>2958</v>
      </c>
      <c r="Q1145" s="354"/>
      <c r="R1145" s="347">
        <v>1</v>
      </c>
      <c r="S1145" s="184" t="s">
        <v>5070</v>
      </c>
      <c r="T1145" s="138">
        <f t="shared" si="124"/>
        <v>4</v>
      </c>
      <c r="U1145" s="139"/>
      <c r="V1145" s="715">
        <f t="shared" si="123"/>
        <v>4</v>
      </c>
      <c r="W1145" s="138"/>
      <c r="X1145" s="138"/>
      <c r="Y1145" s="141"/>
      <c r="Z1145" s="226"/>
      <c r="AA1145" s="179"/>
      <c r="AB1145" s="179"/>
      <c r="AC1145" s="179"/>
      <c r="AD1145" s="179"/>
      <c r="AE1145" s="179"/>
      <c r="AF1145" s="179"/>
      <c r="AG1145" s="179"/>
      <c r="AH1145" s="179"/>
      <c r="AI1145" s="179"/>
      <c r="AJ1145" s="179"/>
      <c r="AK1145" s="179"/>
      <c r="AL1145" s="179"/>
      <c r="AM1145" s="179"/>
      <c r="AN1145" s="179"/>
      <c r="AO1145" s="179"/>
      <c r="AP1145" s="179"/>
    </row>
    <row r="1146" spans="1:43" s="347" customFormat="1" x14ac:dyDescent="0.3">
      <c r="A1146" s="438">
        <v>41744</v>
      </c>
      <c r="B1146" s="932" t="s">
        <v>5034</v>
      </c>
      <c r="C1146" s="933" t="s">
        <v>148</v>
      </c>
      <c r="D1146" s="350">
        <v>1000</v>
      </c>
      <c r="E1146" s="347" t="s">
        <v>66</v>
      </c>
      <c r="F1146" s="439">
        <v>45404</v>
      </c>
      <c r="G1146" s="347" t="s">
        <v>4078</v>
      </c>
      <c r="H1146" s="352" t="s">
        <v>668</v>
      </c>
      <c r="I1146" s="353" t="s">
        <v>414</v>
      </c>
      <c r="J1146" s="354" t="s">
        <v>415</v>
      </c>
      <c r="K1146" s="355">
        <v>-12</v>
      </c>
      <c r="L1146" s="354"/>
      <c r="M1146" s="355"/>
      <c r="N1146" s="440" t="s">
        <v>158</v>
      </c>
      <c r="O1146" s="441">
        <v>4</v>
      </c>
      <c r="P1146" s="352" t="s">
        <v>1994</v>
      </c>
      <c r="Q1146" s="354"/>
      <c r="R1146" s="347">
        <v>2</v>
      </c>
      <c r="S1146" s="184" t="s">
        <v>5071</v>
      </c>
      <c r="T1146" s="138">
        <f t="shared" si="124"/>
        <v>4</v>
      </c>
      <c r="U1146" s="139"/>
      <c r="V1146" s="715">
        <f t="shared" si="123"/>
        <v>4</v>
      </c>
      <c r="W1146" s="138"/>
      <c r="X1146" s="138"/>
      <c r="Y1146" s="141"/>
      <c r="Z1146" s="226"/>
      <c r="AA1146" s="179"/>
      <c r="AB1146" s="179"/>
      <c r="AC1146" s="179"/>
      <c r="AD1146" s="179"/>
      <c r="AE1146" s="179"/>
      <c r="AF1146" s="179"/>
      <c r="AG1146" s="179"/>
      <c r="AH1146" s="179"/>
      <c r="AI1146" s="179"/>
      <c r="AJ1146" s="179"/>
      <c r="AK1146" s="179"/>
      <c r="AL1146" s="179"/>
      <c r="AM1146" s="179"/>
      <c r="AN1146" s="179"/>
      <c r="AO1146" s="179"/>
      <c r="AP1146" s="179"/>
    </row>
    <row r="1147" spans="1:43" s="347" customFormat="1" x14ac:dyDescent="0.3">
      <c r="A1147" s="438">
        <v>41744</v>
      </c>
      <c r="B1147" s="932" t="s">
        <v>5035</v>
      </c>
      <c r="C1147" s="933" t="s">
        <v>148</v>
      </c>
      <c r="D1147" s="350">
        <v>1000</v>
      </c>
      <c r="E1147" s="347" t="s">
        <v>117</v>
      </c>
      <c r="F1147" s="439">
        <v>52709</v>
      </c>
      <c r="G1147" s="347" t="s">
        <v>4078</v>
      </c>
      <c r="H1147" s="352" t="s">
        <v>4667</v>
      </c>
      <c r="I1147" s="353" t="s">
        <v>5036</v>
      </c>
      <c r="J1147" s="354" t="s">
        <v>642</v>
      </c>
      <c r="K1147" s="355">
        <v>-7.5</v>
      </c>
      <c r="L1147" s="354"/>
      <c r="M1147" s="355"/>
      <c r="N1147" s="440" t="s">
        <v>1033</v>
      </c>
      <c r="O1147" s="441">
        <v>2.75</v>
      </c>
      <c r="P1147" s="352" t="s">
        <v>4670</v>
      </c>
      <c r="Q1147" s="354"/>
      <c r="R1147" s="347">
        <v>8</v>
      </c>
      <c r="S1147" s="184" t="s">
        <v>5072</v>
      </c>
      <c r="T1147" s="138">
        <f t="shared" si="124"/>
        <v>4</v>
      </c>
      <c r="U1147" s="139"/>
      <c r="V1147" s="715">
        <f t="shared" si="123"/>
        <v>4</v>
      </c>
      <c r="W1147" s="138"/>
      <c r="X1147" s="138"/>
      <c r="Y1147" s="141"/>
      <c r="Z1147" s="226"/>
      <c r="AA1147" s="179"/>
      <c r="AB1147" s="179"/>
      <c r="AC1147" s="179"/>
      <c r="AD1147" s="179"/>
      <c r="AE1147" s="179"/>
      <c r="AF1147" s="179"/>
      <c r="AG1147" s="179"/>
      <c r="AH1147" s="179"/>
      <c r="AI1147" s="179"/>
      <c r="AJ1147" s="179"/>
      <c r="AK1147" s="179"/>
      <c r="AL1147" s="179"/>
      <c r="AM1147" s="179"/>
      <c r="AN1147" s="179"/>
      <c r="AO1147" s="179"/>
      <c r="AP1147" s="179"/>
    </row>
    <row r="1148" spans="1:43" s="347" customFormat="1" x14ac:dyDescent="0.3">
      <c r="A1148" s="438">
        <v>41744</v>
      </c>
      <c r="B1148" s="932" t="s">
        <v>5037</v>
      </c>
      <c r="C1148" s="933" t="s">
        <v>218</v>
      </c>
      <c r="D1148" s="350">
        <v>700</v>
      </c>
      <c r="E1148" s="347" t="s">
        <v>117</v>
      </c>
      <c r="F1148" s="439">
        <v>16238</v>
      </c>
      <c r="G1148" s="347" t="s">
        <v>5038</v>
      </c>
      <c r="H1148" s="352" t="s">
        <v>2697</v>
      </c>
      <c r="I1148" s="353" t="s">
        <v>4548</v>
      </c>
      <c r="J1148" s="354" t="s">
        <v>5039</v>
      </c>
      <c r="K1148" s="355">
        <v>-15.5</v>
      </c>
      <c r="L1148" s="354"/>
      <c r="M1148" s="355"/>
      <c r="N1148" s="440" t="s">
        <v>1609</v>
      </c>
      <c r="O1148" s="441">
        <v>3.14</v>
      </c>
      <c r="P1148" s="352" t="s">
        <v>1994</v>
      </c>
      <c r="Q1148" s="354"/>
      <c r="R1148" s="347">
        <v>2</v>
      </c>
      <c r="S1148" s="184" t="s">
        <v>5068</v>
      </c>
      <c r="T1148" s="138">
        <f t="shared" si="124"/>
        <v>4</v>
      </c>
      <c r="U1148" s="139"/>
      <c r="V1148" s="715">
        <f t="shared" si="123"/>
        <v>4</v>
      </c>
      <c r="W1148" s="138"/>
      <c r="X1148" s="138"/>
      <c r="Y1148" s="141"/>
      <c r="Z1148" s="226"/>
      <c r="AA1148" s="179"/>
      <c r="AB1148" s="179"/>
      <c r="AC1148" s="179"/>
      <c r="AD1148" s="179"/>
      <c r="AE1148" s="179"/>
      <c r="AF1148" s="179"/>
      <c r="AG1148" s="179"/>
      <c r="AH1148" s="179"/>
      <c r="AI1148" s="179"/>
      <c r="AJ1148" s="179"/>
      <c r="AK1148" s="179"/>
      <c r="AL1148" s="179"/>
      <c r="AM1148" s="179"/>
      <c r="AN1148" s="179"/>
      <c r="AO1148" s="179"/>
      <c r="AP1148" s="179"/>
    </row>
    <row r="1149" spans="1:43" s="347" customFormat="1" x14ac:dyDescent="0.3">
      <c r="A1149" s="438">
        <v>41744</v>
      </c>
      <c r="B1149" s="932" t="s">
        <v>5040</v>
      </c>
      <c r="C1149" s="933" t="s">
        <v>87</v>
      </c>
      <c r="D1149" s="350">
        <v>400</v>
      </c>
      <c r="E1149" s="347" t="s">
        <v>37</v>
      </c>
      <c r="F1149" s="439">
        <v>43586</v>
      </c>
      <c r="G1149" s="347" t="s">
        <v>5041</v>
      </c>
      <c r="H1149" s="352" t="s">
        <v>5042</v>
      </c>
      <c r="I1149" s="353" t="s">
        <v>946</v>
      </c>
      <c r="J1149" s="354" t="s">
        <v>119</v>
      </c>
      <c r="K1149" s="355">
        <v>-22.5</v>
      </c>
      <c r="L1149" s="354"/>
      <c r="M1149" s="355"/>
      <c r="N1149" s="440" t="s">
        <v>551</v>
      </c>
      <c r="O1149" s="441">
        <v>6.25</v>
      </c>
      <c r="P1149" s="352"/>
      <c r="Q1149" s="354" t="s">
        <v>2430</v>
      </c>
      <c r="R1149" s="347">
        <v>-7.5</v>
      </c>
      <c r="S1149" s="184" t="s">
        <v>5069</v>
      </c>
      <c r="T1149" s="138">
        <f t="shared" si="124"/>
        <v>4</v>
      </c>
      <c r="U1149" s="139"/>
      <c r="V1149" s="715">
        <f t="shared" si="123"/>
        <v>4</v>
      </c>
      <c r="W1149" s="138"/>
      <c r="X1149" s="138"/>
      <c r="Y1149" s="141"/>
      <c r="Z1149" s="226"/>
      <c r="AA1149" s="179"/>
      <c r="AB1149" s="179"/>
      <c r="AC1149" s="179"/>
      <c r="AD1149" s="179"/>
      <c r="AE1149" s="179"/>
      <c r="AF1149" s="179"/>
      <c r="AG1149" s="179"/>
      <c r="AH1149" s="179"/>
      <c r="AI1149" s="179"/>
      <c r="AJ1149" s="179"/>
      <c r="AK1149" s="179"/>
      <c r="AL1149" s="179"/>
      <c r="AM1149" s="179"/>
      <c r="AN1149" s="179"/>
      <c r="AO1149" s="179"/>
      <c r="AP1149" s="179"/>
    </row>
    <row r="1150" spans="1:43" s="347" customFormat="1" x14ac:dyDescent="0.3">
      <c r="A1150" s="438">
        <v>41743</v>
      </c>
      <c r="B1150" s="932" t="s">
        <v>5043</v>
      </c>
      <c r="C1150" s="933" t="s">
        <v>369</v>
      </c>
      <c r="D1150" s="350">
        <v>400</v>
      </c>
      <c r="E1150" s="347" t="s">
        <v>5044</v>
      </c>
      <c r="F1150" s="439">
        <v>43577</v>
      </c>
      <c r="G1150" s="347" t="s">
        <v>3765</v>
      </c>
      <c r="H1150" s="352"/>
      <c r="I1150" s="353"/>
      <c r="J1150" s="354" t="s">
        <v>5045</v>
      </c>
      <c r="K1150" s="355"/>
      <c r="L1150" s="354"/>
      <c r="M1150" s="355"/>
      <c r="N1150" s="440" t="s">
        <v>391</v>
      </c>
      <c r="O1150" s="441">
        <v>1.25</v>
      </c>
      <c r="P1150" s="352" t="s">
        <v>2042</v>
      </c>
      <c r="Q1150" s="354"/>
      <c r="R1150" s="347">
        <v>6</v>
      </c>
      <c r="S1150" s="184" t="s">
        <v>5062</v>
      </c>
      <c r="T1150" s="138">
        <f t="shared" si="124"/>
        <v>4</v>
      </c>
      <c r="U1150" s="139"/>
      <c r="V1150" s="715">
        <f t="shared" si="123"/>
        <v>4</v>
      </c>
      <c r="W1150" s="138"/>
      <c r="X1150" s="138"/>
      <c r="Y1150" s="141"/>
      <c r="Z1150" s="226"/>
      <c r="AA1150" s="179"/>
      <c r="AB1150" s="179"/>
      <c r="AC1150" s="179"/>
      <c r="AD1150" s="179"/>
      <c r="AE1150" s="179"/>
      <c r="AF1150" s="179"/>
      <c r="AG1150" s="179"/>
      <c r="AH1150" s="179"/>
      <c r="AI1150" s="179"/>
      <c r="AJ1150" s="179"/>
      <c r="AK1150" s="179"/>
      <c r="AL1150" s="179"/>
      <c r="AM1150" s="179"/>
      <c r="AN1150" s="179"/>
      <c r="AO1150" s="179"/>
      <c r="AP1150" s="179"/>
    </row>
    <row r="1151" spans="1:43" s="347" customFormat="1" x14ac:dyDescent="0.3">
      <c r="A1151" s="438">
        <v>41743</v>
      </c>
      <c r="B1151" s="932" t="s">
        <v>5046</v>
      </c>
      <c r="C1151" s="933" t="s">
        <v>369</v>
      </c>
      <c r="D1151" s="350">
        <v>1750</v>
      </c>
      <c r="E1151" s="347" t="s">
        <v>5044</v>
      </c>
      <c r="F1151" s="439">
        <v>43577</v>
      </c>
      <c r="G1151" s="347" t="s">
        <v>3765</v>
      </c>
      <c r="H1151" s="352" t="s">
        <v>1432</v>
      </c>
      <c r="I1151" s="353" t="s">
        <v>5047</v>
      </c>
      <c r="J1151" s="354" t="s">
        <v>5048</v>
      </c>
      <c r="K1151" s="355">
        <v>-8</v>
      </c>
      <c r="L1151" s="354"/>
      <c r="M1151" s="355"/>
      <c r="N1151" s="440" t="s">
        <v>4496</v>
      </c>
      <c r="O1151" s="441">
        <v>1.83</v>
      </c>
      <c r="P1151" s="352" t="s">
        <v>2042</v>
      </c>
      <c r="Q1151" s="354"/>
      <c r="R1151" s="347">
        <v>6</v>
      </c>
      <c r="S1151" s="184" t="s">
        <v>5063</v>
      </c>
      <c r="T1151" s="138">
        <f t="shared" si="124"/>
        <v>4</v>
      </c>
      <c r="U1151" s="139"/>
      <c r="V1151" s="715">
        <f t="shared" si="123"/>
        <v>4</v>
      </c>
      <c r="W1151" s="138"/>
      <c r="X1151" s="138"/>
      <c r="Y1151" s="141"/>
      <c r="Z1151" s="226"/>
      <c r="AA1151" s="179"/>
      <c r="AB1151" s="179"/>
      <c r="AC1151" s="179"/>
      <c r="AD1151" s="179"/>
      <c r="AE1151" s="179"/>
      <c r="AF1151" s="179"/>
      <c r="AG1151" s="179"/>
      <c r="AH1151" s="179"/>
      <c r="AI1151" s="179"/>
      <c r="AJ1151" s="179"/>
      <c r="AK1151" s="179"/>
      <c r="AL1151" s="179"/>
      <c r="AM1151" s="179"/>
      <c r="AN1151" s="179"/>
      <c r="AO1151" s="179"/>
      <c r="AP1151" s="179"/>
    </row>
    <row r="1152" spans="1:43" s="347" customFormat="1" x14ac:dyDescent="0.3">
      <c r="A1152" s="438">
        <v>41743</v>
      </c>
      <c r="B1152" s="932" t="s">
        <v>5049</v>
      </c>
      <c r="C1152" s="933" t="s">
        <v>110</v>
      </c>
      <c r="D1152" s="350">
        <v>2000</v>
      </c>
      <c r="E1152" s="347" t="s">
        <v>5050</v>
      </c>
      <c r="F1152" s="439"/>
      <c r="G1152" s="347" t="s">
        <v>5051</v>
      </c>
      <c r="H1152" s="352" t="s">
        <v>5052</v>
      </c>
      <c r="I1152" s="353" t="s">
        <v>5053</v>
      </c>
      <c r="J1152" s="354" t="s">
        <v>5054</v>
      </c>
      <c r="K1152" s="355">
        <v>-22.5</v>
      </c>
      <c r="L1152" s="354"/>
      <c r="M1152" s="355"/>
      <c r="N1152" s="440" t="s">
        <v>4297</v>
      </c>
      <c r="O1152" s="441">
        <v>2.25</v>
      </c>
      <c r="P1152" s="352" t="s">
        <v>1937</v>
      </c>
      <c r="Q1152" s="354"/>
      <c r="R1152" s="347">
        <v>0</v>
      </c>
      <c r="S1152" s="184" t="s">
        <v>5064</v>
      </c>
      <c r="T1152" s="138">
        <f t="shared" si="124"/>
        <v>4</v>
      </c>
      <c r="U1152" s="139"/>
      <c r="V1152" s="715">
        <f t="shared" si="123"/>
        <v>4</v>
      </c>
      <c r="W1152" s="138"/>
      <c r="X1152" s="138"/>
      <c r="Y1152" s="141"/>
      <c r="Z1152" s="226"/>
      <c r="AA1152" s="179"/>
      <c r="AB1152" s="179"/>
      <c r="AC1152" s="179"/>
      <c r="AD1152" s="179"/>
      <c r="AE1152" s="179"/>
      <c r="AF1152" s="179"/>
      <c r="AG1152" s="179"/>
      <c r="AH1152" s="179"/>
      <c r="AI1152" s="179"/>
      <c r="AJ1152" s="179"/>
      <c r="AK1152" s="179"/>
      <c r="AL1152" s="179"/>
      <c r="AM1152" s="179"/>
      <c r="AN1152" s="179"/>
      <c r="AO1152" s="179"/>
      <c r="AP1152" s="179"/>
    </row>
    <row r="1153" spans="1:42" s="347" customFormat="1" x14ac:dyDescent="0.3">
      <c r="A1153" s="438">
        <v>41743</v>
      </c>
      <c r="B1153" s="932" t="s">
        <v>5055</v>
      </c>
      <c r="C1153" s="933" t="s">
        <v>208</v>
      </c>
      <c r="D1153" s="350">
        <v>500</v>
      </c>
      <c r="E1153" s="347" t="s">
        <v>224</v>
      </c>
      <c r="F1153" s="439">
        <v>44317</v>
      </c>
      <c r="G1153" s="347" t="s">
        <v>5056</v>
      </c>
      <c r="H1153" s="352" t="s">
        <v>446</v>
      </c>
      <c r="I1153" s="353" t="s">
        <v>871</v>
      </c>
      <c r="J1153" s="354" t="s">
        <v>202</v>
      </c>
      <c r="K1153" s="355">
        <v>-22.5</v>
      </c>
      <c r="L1153" s="354"/>
      <c r="M1153" s="355"/>
      <c r="N1153" s="440" t="s">
        <v>192</v>
      </c>
      <c r="O1153" s="441">
        <v>3.2</v>
      </c>
      <c r="P1153" s="352" t="s">
        <v>2088</v>
      </c>
      <c r="Q1153" s="354"/>
      <c r="R1153" s="347">
        <v>-11</v>
      </c>
      <c r="S1153" s="184" t="s">
        <v>5065</v>
      </c>
      <c r="T1153" s="138">
        <f t="shared" si="124"/>
        <v>4</v>
      </c>
      <c r="U1153" s="139"/>
      <c r="V1153" s="715">
        <f t="shared" si="123"/>
        <v>4</v>
      </c>
      <c r="W1153" s="138"/>
      <c r="X1153" s="138"/>
      <c r="Y1153" s="141"/>
      <c r="Z1153" s="226"/>
      <c r="AA1153" s="179"/>
      <c r="AB1153" s="179"/>
      <c r="AC1153" s="179"/>
      <c r="AD1153" s="179"/>
      <c r="AE1153" s="179"/>
      <c r="AF1153" s="179"/>
      <c r="AG1153" s="179"/>
      <c r="AH1153" s="179"/>
      <c r="AI1153" s="179"/>
      <c r="AJ1153" s="179"/>
      <c r="AK1153" s="179"/>
      <c r="AL1153" s="179"/>
      <c r="AM1153" s="179"/>
      <c r="AN1153" s="179"/>
      <c r="AO1153" s="179"/>
      <c r="AP1153" s="179"/>
    </row>
    <row r="1154" spans="1:42" s="347" customFormat="1" x14ac:dyDescent="0.3">
      <c r="A1154" s="438">
        <v>41743</v>
      </c>
      <c r="B1154" s="932" t="s">
        <v>5057</v>
      </c>
      <c r="C1154" s="933" t="s">
        <v>847</v>
      </c>
      <c r="D1154" s="350">
        <v>250</v>
      </c>
      <c r="E1154" s="347" t="s">
        <v>117</v>
      </c>
      <c r="F1154" s="439">
        <v>52702</v>
      </c>
      <c r="G1154" s="347" t="s">
        <v>4185</v>
      </c>
      <c r="H1154" s="352" t="s">
        <v>5058</v>
      </c>
      <c r="I1154" s="353" t="s">
        <v>4066</v>
      </c>
      <c r="J1154" s="354" t="s">
        <v>157</v>
      </c>
      <c r="K1154" s="355">
        <v>-10</v>
      </c>
      <c r="L1154" s="354"/>
      <c r="M1154" s="355"/>
      <c r="N1154" s="440" t="s">
        <v>3808</v>
      </c>
      <c r="O1154" s="441">
        <v>4</v>
      </c>
      <c r="P1154" s="352" t="s">
        <v>2458</v>
      </c>
      <c r="Q1154" s="354"/>
      <c r="R1154" s="347">
        <v>-2.5</v>
      </c>
      <c r="S1154" s="184" t="s">
        <v>5066</v>
      </c>
      <c r="T1154" s="138">
        <f t="shared" si="124"/>
        <v>4</v>
      </c>
      <c r="U1154" s="139"/>
      <c r="V1154" s="715">
        <f t="shared" si="123"/>
        <v>4</v>
      </c>
      <c r="W1154" s="138"/>
      <c r="X1154" s="138"/>
      <c r="Y1154" s="141"/>
      <c r="Z1154" s="226"/>
      <c r="AA1154" s="179"/>
      <c r="AB1154" s="179"/>
      <c r="AC1154" s="179"/>
      <c r="AD1154" s="179"/>
      <c r="AE1154" s="179"/>
      <c r="AF1154" s="179"/>
      <c r="AG1154" s="179"/>
      <c r="AH1154" s="179"/>
      <c r="AI1154" s="179"/>
      <c r="AJ1154" s="179"/>
      <c r="AK1154" s="179"/>
      <c r="AL1154" s="179"/>
      <c r="AM1154" s="179"/>
      <c r="AN1154" s="179"/>
      <c r="AO1154" s="179"/>
      <c r="AP1154" s="179"/>
    </row>
    <row r="1155" spans="1:42" s="347" customFormat="1" x14ac:dyDescent="0.3">
      <c r="A1155" s="438">
        <v>41743</v>
      </c>
      <c r="B1155" s="932" t="s">
        <v>5059</v>
      </c>
      <c r="C1155" s="933" t="s">
        <v>276</v>
      </c>
      <c r="D1155" s="350">
        <v>650</v>
      </c>
      <c r="E1155" s="347" t="s">
        <v>12</v>
      </c>
      <c r="F1155" s="439">
        <v>42847</v>
      </c>
      <c r="G1155" s="347" t="s">
        <v>5060</v>
      </c>
      <c r="H1155" s="352" t="s">
        <v>652</v>
      </c>
      <c r="I1155" s="353" t="s">
        <v>573</v>
      </c>
      <c r="J1155" s="354" t="s">
        <v>152</v>
      </c>
      <c r="K1155" s="355">
        <v>-20</v>
      </c>
      <c r="L1155" s="354"/>
      <c r="M1155" s="355"/>
      <c r="N1155" s="440" t="s">
        <v>1138</v>
      </c>
      <c r="O1155" s="441">
        <v>3.54</v>
      </c>
      <c r="P1155" s="352" t="s">
        <v>1993</v>
      </c>
      <c r="Q1155" s="354"/>
      <c r="R1155" s="347">
        <v>-5</v>
      </c>
      <c r="S1155" s="184" t="s">
        <v>5068</v>
      </c>
      <c r="T1155" s="138">
        <f t="shared" si="124"/>
        <v>4</v>
      </c>
      <c r="U1155" s="139"/>
      <c r="V1155" s="715">
        <f t="shared" si="123"/>
        <v>4</v>
      </c>
      <c r="W1155" s="138"/>
      <c r="X1155" s="138"/>
      <c r="Y1155" s="141"/>
      <c r="Z1155" s="226"/>
      <c r="AA1155" s="179"/>
      <c r="AB1155" s="179"/>
      <c r="AC1155" s="179"/>
      <c r="AD1155" s="179"/>
      <c r="AE1155" s="179"/>
      <c r="AF1155" s="179"/>
      <c r="AG1155" s="179"/>
      <c r="AH1155" s="179"/>
      <c r="AI1155" s="179"/>
      <c r="AJ1155" s="179"/>
      <c r="AK1155" s="179"/>
      <c r="AL1155" s="179"/>
      <c r="AM1155" s="179"/>
      <c r="AN1155" s="179"/>
      <c r="AO1155" s="179"/>
      <c r="AP1155" s="179"/>
    </row>
    <row r="1156" spans="1:42" s="428" customFormat="1" x14ac:dyDescent="0.3">
      <c r="A1156" s="427">
        <v>41743</v>
      </c>
      <c r="B1156" s="935" t="s">
        <v>5061</v>
      </c>
      <c r="C1156" s="936" t="s">
        <v>276</v>
      </c>
      <c r="D1156" s="429">
        <v>350</v>
      </c>
      <c r="E1156" s="428" t="s">
        <v>4077</v>
      </c>
      <c r="F1156" s="430">
        <v>43577</v>
      </c>
      <c r="G1156" s="428" t="s">
        <v>5060</v>
      </c>
      <c r="H1156" s="431" t="s">
        <v>225</v>
      </c>
      <c r="I1156" s="432" t="s">
        <v>226</v>
      </c>
      <c r="J1156" s="433" t="s">
        <v>146</v>
      </c>
      <c r="K1156" s="434">
        <v>-20</v>
      </c>
      <c r="L1156" s="433"/>
      <c r="M1156" s="434"/>
      <c r="N1156" s="435" t="s">
        <v>4850</v>
      </c>
      <c r="O1156" s="436">
        <v>4.8600000000000003</v>
      </c>
      <c r="P1156" s="431"/>
      <c r="Q1156" s="433" t="s">
        <v>2892</v>
      </c>
      <c r="R1156" s="428">
        <v>2.5</v>
      </c>
      <c r="S1156" s="185" t="s">
        <v>5067</v>
      </c>
      <c r="T1156" s="170">
        <f t="shared" si="124"/>
        <v>4</v>
      </c>
      <c r="U1156" s="171"/>
      <c r="V1156" s="715">
        <f t="shared" si="123"/>
        <v>4</v>
      </c>
      <c r="W1156" s="170"/>
      <c r="X1156" s="170"/>
      <c r="Y1156" s="169"/>
      <c r="Z1156" s="437"/>
      <c r="AA1156" s="215"/>
      <c r="AB1156" s="215"/>
      <c r="AC1156" s="215"/>
      <c r="AD1156" s="215"/>
      <c r="AE1156" s="215"/>
      <c r="AF1156" s="215"/>
      <c r="AG1156" s="215"/>
      <c r="AH1156" s="215"/>
      <c r="AI1156" s="215"/>
      <c r="AJ1156" s="215"/>
      <c r="AK1156" s="215"/>
      <c r="AL1156" s="215"/>
      <c r="AM1156" s="215"/>
      <c r="AN1156" s="215"/>
      <c r="AO1156" s="215"/>
      <c r="AP1156" s="215"/>
    </row>
    <row r="1157" spans="1:42" x14ac:dyDescent="0.3">
      <c r="A1157" s="400">
        <v>41739</v>
      </c>
      <c r="B1157" s="946" t="s">
        <v>4967</v>
      </c>
      <c r="C1157" s="704" t="s">
        <v>36</v>
      </c>
      <c r="D1157" s="4">
        <v>750</v>
      </c>
      <c r="E1157" t="s">
        <v>37</v>
      </c>
      <c r="F1157" s="370">
        <v>43572</v>
      </c>
      <c r="G1157" t="s">
        <v>4968</v>
      </c>
      <c r="H1157" s="318" t="s">
        <v>2168</v>
      </c>
      <c r="I1157" s="319" t="s">
        <v>1633</v>
      </c>
      <c r="J1157" s="320" t="s">
        <v>1634</v>
      </c>
      <c r="K1157" s="321">
        <v>-35</v>
      </c>
      <c r="L1157" s="320"/>
      <c r="M1157" s="321"/>
      <c r="N1157" s="417" t="s">
        <v>463</v>
      </c>
      <c r="O1157" s="418">
        <f>3000/D1157</f>
        <v>4</v>
      </c>
      <c r="P1157" s="318" t="s">
        <v>2867</v>
      </c>
      <c r="Q1157" s="320"/>
      <c r="R1157">
        <v>-15</v>
      </c>
      <c r="S1157" s="184" t="s">
        <v>4979</v>
      </c>
      <c r="T1157" s="138">
        <f t="shared" ref="T1157:T1188" si="125">MONTH(A1157)</f>
        <v>4</v>
      </c>
      <c r="U1157" s="139"/>
      <c r="V1157" s="715">
        <f t="shared" si="123"/>
        <v>4</v>
      </c>
      <c r="W1157" s="138"/>
      <c r="X1157" s="138"/>
      <c r="Y1157" s="141"/>
      <c r="Z1157" s="226"/>
      <c r="AA1157" s="179"/>
      <c r="AB1157" s="179"/>
      <c r="AC1157" s="179"/>
      <c r="AD1157" s="179"/>
      <c r="AE1157" s="179"/>
      <c r="AF1157" s="179"/>
      <c r="AG1157" s="179"/>
      <c r="AH1157" s="179"/>
      <c r="AI1157" s="179"/>
      <c r="AJ1157" s="179"/>
      <c r="AK1157" s="179"/>
      <c r="AL1157" s="179"/>
      <c r="AM1157" s="179"/>
      <c r="AN1157" s="179"/>
      <c r="AO1157" s="179"/>
      <c r="AP1157" s="179"/>
    </row>
    <row r="1158" spans="1:42" x14ac:dyDescent="0.3">
      <c r="A1158" s="400">
        <v>41739</v>
      </c>
      <c r="B1158" s="946" t="s">
        <v>4967</v>
      </c>
      <c r="C1158" s="704" t="s">
        <v>36</v>
      </c>
      <c r="D1158" s="4">
        <v>500</v>
      </c>
      <c r="E1158" t="s">
        <v>66</v>
      </c>
      <c r="F1158" s="370">
        <v>45399</v>
      </c>
      <c r="G1158" t="s">
        <v>4968</v>
      </c>
      <c r="H1158" s="318" t="s">
        <v>4943</v>
      </c>
      <c r="I1158" s="319" t="s">
        <v>2339</v>
      </c>
      <c r="J1158" s="320" t="s">
        <v>1645</v>
      </c>
      <c r="K1158" s="321">
        <v>-40</v>
      </c>
      <c r="L1158" s="320"/>
      <c r="M1158" s="321"/>
      <c r="N1158" s="417" t="s">
        <v>818</v>
      </c>
      <c r="O1158" s="418">
        <f>2900/D1158</f>
        <v>5.8</v>
      </c>
      <c r="P1158" s="318" t="s">
        <v>2867</v>
      </c>
      <c r="Q1158" s="320"/>
      <c r="R1158">
        <v>-15</v>
      </c>
      <c r="S1158" s="184" t="s">
        <v>4980</v>
      </c>
      <c r="T1158" s="138">
        <f t="shared" si="125"/>
        <v>4</v>
      </c>
      <c r="U1158" s="139"/>
      <c r="V1158" s="715">
        <f t="shared" si="123"/>
        <v>4</v>
      </c>
      <c r="W1158" s="138"/>
      <c r="X1158" s="138"/>
      <c r="Y1158" s="141"/>
      <c r="Z1158" s="226"/>
      <c r="AA1158" s="179"/>
      <c r="AB1158" s="179"/>
      <c r="AC1158" s="179"/>
      <c r="AD1158" s="179"/>
      <c r="AE1158" s="179"/>
      <c r="AF1158" s="179"/>
      <c r="AG1158" s="179"/>
      <c r="AH1158" s="179"/>
      <c r="AI1158" s="179"/>
      <c r="AJ1158" s="179"/>
      <c r="AK1158" s="179"/>
      <c r="AL1158" s="179"/>
      <c r="AM1158" s="179"/>
      <c r="AN1158" s="179"/>
      <c r="AO1158" s="179"/>
      <c r="AP1158" s="179"/>
    </row>
    <row r="1159" spans="1:42" x14ac:dyDescent="0.3">
      <c r="A1159" s="400">
        <v>41739</v>
      </c>
      <c r="B1159" s="946" t="s">
        <v>4969</v>
      </c>
      <c r="C1159" s="704" t="s">
        <v>600</v>
      </c>
      <c r="D1159" s="4">
        <v>500</v>
      </c>
      <c r="E1159" t="s">
        <v>66</v>
      </c>
      <c r="F1159" s="370">
        <v>45399</v>
      </c>
      <c r="G1159" t="s">
        <v>2353</v>
      </c>
      <c r="H1159" s="318" t="s">
        <v>272</v>
      </c>
      <c r="I1159" s="319" t="s">
        <v>1539</v>
      </c>
      <c r="J1159" s="320" t="s">
        <v>1540</v>
      </c>
      <c r="K1159" s="321">
        <v>-32.5</v>
      </c>
      <c r="L1159" s="320"/>
      <c r="M1159" s="321"/>
      <c r="N1159" s="417" t="s">
        <v>499</v>
      </c>
      <c r="O1159" s="418">
        <f>4300/D1159</f>
        <v>8.6</v>
      </c>
      <c r="P1159" s="318"/>
      <c r="Q1159" s="320"/>
      <c r="S1159" s="184" t="s">
        <v>4984</v>
      </c>
      <c r="T1159" s="138">
        <f t="shared" si="125"/>
        <v>4</v>
      </c>
      <c r="U1159" s="139"/>
      <c r="V1159" s="715">
        <f t="shared" si="123"/>
        <v>4</v>
      </c>
      <c r="W1159" s="138"/>
      <c r="X1159" s="138"/>
      <c r="Y1159" s="141"/>
      <c r="Z1159" s="226"/>
      <c r="AA1159" s="179"/>
      <c r="AB1159" s="179"/>
      <c r="AC1159" s="179"/>
      <c r="AD1159" s="179"/>
      <c r="AE1159" s="179"/>
      <c r="AF1159" s="179"/>
      <c r="AG1159" s="179"/>
      <c r="AH1159" s="179"/>
      <c r="AI1159" s="179"/>
      <c r="AJ1159" s="179"/>
      <c r="AK1159" s="179"/>
      <c r="AL1159" s="179"/>
      <c r="AM1159" s="179"/>
      <c r="AN1159" s="179"/>
      <c r="AO1159" s="179"/>
      <c r="AP1159" s="179"/>
    </row>
    <row r="1160" spans="1:42" x14ac:dyDescent="0.3">
      <c r="A1160" s="400">
        <v>41739</v>
      </c>
      <c r="B1160" s="946" t="s">
        <v>4970</v>
      </c>
      <c r="C1160" s="704" t="s">
        <v>1354</v>
      </c>
      <c r="D1160" s="4">
        <v>400</v>
      </c>
      <c r="E1160" t="s">
        <v>66</v>
      </c>
      <c r="F1160" s="370">
        <v>45397</v>
      </c>
      <c r="G1160" t="s">
        <v>4971</v>
      </c>
      <c r="H1160" s="318" t="s">
        <v>338</v>
      </c>
      <c r="I1160" s="319" t="s">
        <v>1195</v>
      </c>
      <c r="J1160" s="320" t="s">
        <v>1189</v>
      </c>
      <c r="K1160" s="321">
        <f>175-200</f>
        <v>-25</v>
      </c>
      <c r="L1160" s="320"/>
      <c r="M1160" s="321"/>
      <c r="N1160" s="417" t="s">
        <v>499</v>
      </c>
      <c r="O1160" s="418">
        <f>4300/D1160</f>
        <v>10.75</v>
      </c>
      <c r="P1160" s="318"/>
      <c r="Q1160" s="320"/>
      <c r="S1160" s="184" t="s">
        <v>4983</v>
      </c>
      <c r="T1160" s="138">
        <f t="shared" si="125"/>
        <v>4</v>
      </c>
      <c r="U1160" s="139"/>
      <c r="V1160" s="715">
        <f t="shared" si="123"/>
        <v>4</v>
      </c>
      <c r="W1160" s="138"/>
      <c r="X1160" s="138"/>
      <c r="Y1160" s="141"/>
      <c r="Z1160" s="226"/>
      <c r="AA1160" s="179"/>
      <c r="AB1160" s="179"/>
      <c r="AC1160" s="179"/>
      <c r="AD1160" s="179"/>
      <c r="AE1160" s="179"/>
      <c r="AF1160" s="179"/>
      <c r="AG1160" s="179"/>
      <c r="AH1160" s="179"/>
      <c r="AI1160" s="179"/>
      <c r="AJ1160" s="179"/>
      <c r="AK1160" s="179"/>
      <c r="AL1160" s="179"/>
      <c r="AM1160" s="179"/>
      <c r="AN1160" s="179"/>
      <c r="AO1160" s="179"/>
      <c r="AP1160" s="179"/>
    </row>
    <row r="1161" spans="1:42" x14ac:dyDescent="0.3">
      <c r="A1161" s="400">
        <v>41739</v>
      </c>
      <c r="B1161" s="946" t="s">
        <v>2182</v>
      </c>
      <c r="C1161" s="704" t="s">
        <v>1514</v>
      </c>
      <c r="D1161" s="4">
        <v>300</v>
      </c>
      <c r="E1161" t="s">
        <v>12</v>
      </c>
      <c r="F1161" s="370">
        <v>42842</v>
      </c>
      <c r="G1161" t="s">
        <v>4972</v>
      </c>
      <c r="H1161" s="318" t="s">
        <v>569</v>
      </c>
      <c r="I1161" s="319" t="s">
        <v>1172</v>
      </c>
      <c r="J1161" s="320" t="s">
        <v>1173</v>
      </c>
      <c r="K1161" s="321">
        <f>55-75</f>
        <v>-20</v>
      </c>
      <c r="L1161" s="320"/>
      <c r="M1161" s="321"/>
      <c r="N1161" s="417" t="s">
        <v>2277</v>
      </c>
      <c r="O1161" s="418">
        <f>3500/700</f>
        <v>5</v>
      </c>
      <c r="P1161" s="318" t="s">
        <v>2458</v>
      </c>
      <c r="Q1161" s="320"/>
      <c r="R1161">
        <v>-2.5</v>
      </c>
      <c r="S1161" s="184" t="s">
        <v>4981</v>
      </c>
      <c r="T1161" s="138">
        <f t="shared" si="125"/>
        <v>4</v>
      </c>
      <c r="U1161" s="139"/>
      <c r="V1161" s="715">
        <f t="shared" si="123"/>
        <v>4</v>
      </c>
      <c r="W1161" s="138"/>
      <c r="X1161" s="138"/>
      <c r="Y1161" s="141"/>
      <c r="Z1161" s="226"/>
      <c r="AA1161" s="179"/>
      <c r="AB1161" s="179"/>
      <c r="AC1161" s="179"/>
      <c r="AD1161" s="179"/>
      <c r="AE1161" s="179"/>
      <c r="AF1161" s="179"/>
      <c r="AG1161" s="179"/>
      <c r="AH1161" s="179"/>
      <c r="AI1161" s="179"/>
      <c r="AJ1161" s="179"/>
      <c r="AK1161" s="179"/>
      <c r="AL1161" s="179"/>
      <c r="AM1161" s="179"/>
      <c r="AN1161" s="179"/>
      <c r="AO1161" s="179"/>
      <c r="AP1161" s="179"/>
    </row>
    <row r="1162" spans="1:42" x14ac:dyDescent="0.3">
      <c r="A1162" s="400">
        <v>41739</v>
      </c>
      <c r="B1162" s="946" t="s">
        <v>2182</v>
      </c>
      <c r="C1162" s="704" t="s">
        <v>1514</v>
      </c>
      <c r="D1162" s="4">
        <v>400</v>
      </c>
      <c r="E1162" t="s">
        <v>66</v>
      </c>
      <c r="F1162" s="370">
        <v>45412</v>
      </c>
      <c r="G1162" t="s">
        <v>4972</v>
      </c>
      <c r="H1162" s="318" t="s">
        <v>579</v>
      </c>
      <c r="I1162" s="319" t="s">
        <v>1051</v>
      </c>
      <c r="J1162" s="320" t="s">
        <v>1052</v>
      </c>
      <c r="K1162" s="321">
        <f>120-135</f>
        <v>-15</v>
      </c>
      <c r="L1162" s="320"/>
      <c r="M1162" s="321"/>
      <c r="N1162" s="417" t="s">
        <v>2277</v>
      </c>
      <c r="O1162" s="418">
        <f>3500/700</f>
        <v>5</v>
      </c>
      <c r="P1162" s="318" t="s">
        <v>1890</v>
      </c>
      <c r="Q1162" s="320"/>
      <c r="R1162">
        <v>5</v>
      </c>
      <c r="S1162" s="184" t="s">
        <v>4982</v>
      </c>
      <c r="T1162" s="138">
        <f t="shared" si="125"/>
        <v>4</v>
      </c>
      <c r="U1162" s="139"/>
      <c r="V1162" s="715">
        <f t="shared" si="123"/>
        <v>4</v>
      </c>
      <c r="W1162" s="138"/>
      <c r="X1162" s="138"/>
      <c r="Y1162" s="141"/>
      <c r="Z1162" s="226"/>
      <c r="AA1162" s="179"/>
      <c r="AB1162" s="179"/>
      <c r="AC1162" s="179"/>
      <c r="AD1162" s="179"/>
      <c r="AE1162" s="179"/>
      <c r="AF1162" s="179"/>
      <c r="AG1162" s="179"/>
      <c r="AH1162" s="179"/>
      <c r="AI1162" s="179"/>
      <c r="AJ1162" s="179"/>
      <c r="AK1162" s="179"/>
      <c r="AL1162" s="179"/>
      <c r="AM1162" s="179"/>
      <c r="AN1162" s="179"/>
      <c r="AO1162" s="179"/>
      <c r="AP1162" s="179"/>
    </row>
    <row r="1163" spans="1:42" x14ac:dyDescent="0.3">
      <c r="A1163" s="400">
        <v>41739</v>
      </c>
      <c r="B1163" s="946" t="s">
        <v>4973</v>
      </c>
      <c r="C1163" s="704" t="s">
        <v>4974</v>
      </c>
      <c r="D1163" s="4">
        <v>750</v>
      </c>
      <c r="E1163" t="s">
        <v>746</v>
      </c>
      <c r="F1163" s="370">
        <v>43755</v>
      </c>
      <c r="G1163" t="s">
        <v>4975</v>
      </c>
      <c r="H1163" s="318" t="s">
        <v>3547</v>
      </c>
      <c r="I1163" s="319" t="s">
        <v>3222</v>
      </c>
      <c r="J1163" s="320" t="s">
        <v>4976</v>
      </c>
      <c r="K1163" s="321">
        <f>320-330</f>
        <v>-10</v>
      </c>
      <c r="L1163" s="320"/>
      <c r="M1163" s="321"/>
      <c r="N1163" s="417" t="s">
        <v>463</v>
      </c>
      <c r="O1163" s="418">
        <f>3000/D1163</f>
        <v>4</v>
      </c>
      <c r="P1163" s="318"/>
      <c r="Q1163" s="320"/>
      <c r="S1163" s="184" t="s">
        <v>4985</v>
      </c>
      <c r="T1163" s="138">
        <f t="shared" si="125"/>
        <v>4</v>
      </c>
      <c r="U1163" s="139"/>
      <c r="V1163" s="715">
        <f t="shared" si="123"/>
        <v>4</v>
      </c>
      <c r="W1163" s="138"/>
      <c r="X1163" s="138"/>
      <c r="Y1163" s="141"/>
      <c r="Z1163" s="226"/>
      <c r="AA1163" s="179"/>
      <c r="AB1163" s="179"/>
      <c r="AC1163" s="179"/>
      <c r="AD1163" s="179"/>
      <c r="AE1163" s="179"/>
      <c r="AF1163" s="179"/>
      <c r="AG1163" s="179"/>
      <c r="AH1163" s="179"/>
      <c r="AI1163" s="179"/>
      <c r="AJ1163" s="179"/>
      <c r="AK1163" s="179"/>
      <c r="AL1163" s="179"/>
      <c r="AM1163" s="179"/>
      <c r="AN1163" s="179"/>
      <c r="AO1163" s="179"/>
      <c r="AP1163" s="179"/>
    </row>
    <row r="1164" spans="1:42" x14ac:dyDescent="0.3">
      <c r="A1164" s="400">
        <v>41739</v>
      </c>
      <c r="B1164" s="946" t="s">
        <v>4977</v>
      </c>
      <c r="C1164" s="704" t="s">
        <v>87</v>
      </c>
      <c r="D1164" s="4">
        <v>250</v>
      </c>
      <c r="E1164" t="s">
        <v>1102</v>
      </c>
      <c r="F1164" s="370">
        <v>46127</v>
      </c>
      <c r="G1164" t="s">
        <v>4978</v>
      </c>
      <c r="H1164" s="318" t="s">
        <v>1632</v>
      </c>
      <c r="I1164" s="319" t="s">
        <v>1365</v>
      </c>
      <c r="J1164" s="320" t="s">
        <v>2166</v>
      </c>
      <c r="K1164" s="321">
        <f>195-200</f>
        <v>-5</v>
      </c>
      <c r="L1164" s="320"/>
      <c r="M1164" s="321"/>
      <c r="N1164" s="417"/>
      <c r="O1164" s="418"/>
      <c r="P1164" s="318"/>
      <c r="Q1164" s="320"/>
      <c r="S1164" s="184" t="s">
        <v>4986</v>
      </c>
      <c r="T1164" s="138">
        <f t="shared" si="125"/>
        <v>4</v>
      </c>
      <c r="U1164" s="139"/>
      <c r="V1164" s="715">
        <f t="shared" si="123"/>
        <v>4</v>
      </c>
      <c r="W1164" s="138"/>
      <c r="X1164" s="138"/>
      <c r="Y1164" s="141"/>
      <c r="Z1164" s="226"/>
      <c r="AA1164" s="179"/>
      <c r="AB1164" s="179"/>
      <c r="AC1164" s="179"/>
      <c r="AD1164" s="179"/>
      <c r="AE1164" s="179"/>
      <c r="AF1164" s="179"/>
      <c r="AG1164" s="179"/>
      <c r="AH1164" s="179"/>
      <c r="AI1164" s="179"/>
      <c r="AJ1164" s="179"/>
      <c r="AK1164" s="179"/>
      <c r="AL1164" s="179"/>
      <c r="AM1164" s="179"/>
      <c r="AN1164" s="179"/>
      <c r="AO1164" s="179"/>
      <c r="AP1164" s="179"/>
    </row>
    <row r="1165" spans="1:42" x14ac:dyDescent="0.3">
      <c r="A1165" s="400">
        <v>41738</v>
      </c>
      <c r="B1165" s="946" t="s">
        <v>4891</v>
      </c>
      <c r="C1165" s="704" t="s">
        <v>2974</v>
      </c>
      <c r="D1165" s="4">
        <v>500</v>
      </c>
      <c r="E1165" t="s">
        <v>37</v>
      </c>
      <c r="F1165" s="370" t="s">
        <v>5011</v>
      </c>
      <c r="G1165" t="s">
        <v>908</v>
      </c>
      <c r="H1165" s="318" t="s">
        <v>668</v>
      </c>
      <c r="I1165" s="319" t="s">
        <v>4892</v>
      </c>
      <c r="J1165" s="320" t="s">
        <v>4893</v>
      </c>
      <c r="K1165" s="321">
        <v>-12</v>
      </c>
      <c r="L1165" s="320"/>
      <c r="M1165" s="321"/>
      <c r="N1165" s="417" t="s">
        <v>105</v>
      </c>
      <c r="O1165" s="418">
        <v>1.6</v>
      </c>
      <c r="P1165" s="318" t="s">
        <v>4894</v>
      </c>
      <c r="Q1165" s="320"/>
      <c r="R1165">
        <v>2.5</v>
      </c>
      <c r="S1165" s="184" t="s">
        <v>4991</v>
      </c>
      <c r="T1165" s="138">
        <f t="shared" si="125"/>
        <v>4</v>
      </c>
      <c r="U1165" s="139"/>
      <c r="V1165" s="715">
        <f t="shared" si="123"/>
        <v>4</v>
      </c>
      <c r="W1165" s="138"/>
      <c r="X1165" s="138"/>
      <c r="Y1165" s="141"/>
      <c r="Z1165" s="226"/>
      <c r="AA1165" s="179"/>
      <c r="AB1165" s="179"/>
      <c r="AC1165" s="179"/>
      <c r="AD1165" s="179"/>
      <c r="AE1165" s="179"/>
      <c r="AF1165" s="179"/>
      <c r="AG1165" s="179"/>
      <c r="AH1165" s="179"/>
      <c r="AI1165" s="179"/>
      <c r="AJ1165" s="179"/>
      <c r="AK1165" s="179"/>
      <c r="AL1165" s="179"/>
      <c r="AM1165" s="179"/>
      <c r="AN1165" s="179"/>
      <c r="AO1165" s="179"/>
      <c r="AP1165" s="179"/>
    </row>
    <row r="1166" spans="1:42" x14ac:dyDescent="0.3">
      <c r="A1166" s="400">
        <v>41738</v>
      </c>
      <c r="B1166" s="946" t="s">
        <v>4895</v>
      </c>
      <c r="C1166" s="704" t="s">
        <v>127</v>
      </c>
      <c r="D1166" s="4">
        <v>500</v>
      </c>
      <c r="E1166" t="s">
        <v>37</v>
      </c>
      <c r="F1166" s="370">
        <v>43570</v>
      </c>
      <c r="G1166" t="s">
        <v>4896</v>
      </c>
      <c r="H1166" s="318" t="s">
        <v>2299</v>
      </c>
      <c r="I1166" s="319" t="s">
        <v>2299</v>
      </c>
      <c r="J1166" s="320" t="s">
        <v>4897</v>
      </c>
      <c r="K1166" s="321">
        <v>-10</v>
      </c>
      <c r="L1166" s="320"/>
      <c r="M1166" s="321"/>
      <c r="N1166" s="417" t="s">
        <v>2576</v>
      </c>
      <c r="O1166" s="418">
        <v>1.7</v>
      </c>
      <c r="P1166" s="318" t="s">
        <v>1900</v>
      </c>
      <c r="Q1166" s="320"/>
      <c r="R1166">
        <v>10</v>
      </c>
      <c r="S1166" s="184" t="s">
        <v>4992</v>
      </c>
      <c r="T1166" s="138">
        <f t="shared" si="125"/>
        <v>4</v>
      </c>
      <c r="U1166" s="139"/>
      <c r="V1166" s="715">
        <f t="shared" si="123"/>
        <v>4</v>
      </c>
      <c r="W1166" s="138"/>
      <c r="X1166" s="138"/>
      <c r="Y1166" s="141"/>
      <c r="Z1166" s="226"/>
      <c r="AA1166" s="179"/>
      <c r="AB1166" s="179"/>
      <c r="AC1166" s="179"/>
      <c r="AD1166" s="179"/>
      <c r="AE1166" s="179"/>
      <c r="AF1166" s="179"/>
      <c r="AG1166" s="179"/>
      <c r="AH1166" s="179"/>
      <c r="AI1166" s="179"/>
      <c r="AJ1166" s="179"/>
      <c r="AK1166" s="179"/>
      <c r="AL1166" s="179"/>
      <c r="AM1166" s="179"/>
      <c r="AN1166" s="179"/>
      <c r="AO1166" s="179"/>
      <c r="AP1166" s="179"/>
    </row>
    <row r="1167" spans="1:42" x14ac:dyDescent="0.3">
      <c r="A1167" s="400">
        <v>41738</v>
      </c>
      <c r="B1167" s="946" t="s">
        <v>4898</v>
      </c>
      <c r="C1167" s="704" t="s">
        <v>127</v>
      </c>
      <c r="D1167" s="4">
        <v>1250</v>
      </c>
      <c r="E1167" t="s">
        <v>1841</v>
      </c>
      <c r="F1167" s="370">
        <v>43570</v>
      </c>
      <c r="G1167" t="s">
        <v>4896</v>
      </c>
      <c r="H1167" s="318" t="s">
        <v>151</v>
      </c>
      <c r="I1167" s="319" t="s">
        <v>951</v>
      </c>
      <c r="J1167" s="320" t="s">
        <v>642</v>
      </c>
      <c r="K1167" s="321">
        <v>-10</v>
      </c>
      <c r="L1167" s="320"/>
      <c r="M1167" s="321"/>
      <c r="N1167" s="417" t="s">
        <v>934</v>
      </c>
      <c r="O1167" s="418">
        <v>2.64</v>
      </c>
      <c r="P1167" s="318" t="s">
        <v>1900</v>
      </c>
      <c r="Q1167" s="320"/>
      <c r="R1167">
        <v>10</v>
      </c>
      <c r="S1167" s="184" t="s">
        <v>4994</v>
      </c>
      <c r="T1167" s="138">
        <f t="shared" si="125"/>
        <v>4</v>
      </c>
      <c r="U1167" s="139"/>
      <c r="V1167" s="715">
        <f t="shared" si="123"/>
        <v>4</v>
      </c>
      <c r="W1167" s="138"/>
      <c r="X1167" s="138"/>
      <c r="Y1167" s="141"/>
      <c r="Z1167" s="226"/>
      <c r="AA1167" s="179"/>
      <c r="AB1167" s="179"/>
      <c r="AC1167" s="179"/>
      <c r="AD1167" s="179"/>
      <c r="AE1167" s="179"/>
      <c r="AF1167" s="179"/>
      <c r="AG1167" s="179"/>
      <c r="AH1167" s="179"/>
      <c r="AI1167" s="179"/>
      <c r="AJ1167" s="179"/>
      <c r="AK1167" s="179"/>
      <c r="AL1167" s="179"/>
      <c r="AM1167" s="179"/>
      <c r="AN1167" s="179"/>
      <c r="AO1167" s="179"/>
      <c r="AP1167" s="179"/>
    </row>
    <row r="1168" spans="1:42" x14ac:dyDescent="0.3">
      <c r="A1168" s="400">
        <v>41738</v>
      </c>
      <c r="B1168" s="946" t="s">
        <v>4899</v>
      </c>
      <c r="C1168" s="704" t="s">
        <v>127</v>
      </c>
      <c r="D1168" s="4">
        <v>1250</v>
      </c>
      <c r="E1168" t="s">
        <v>1848</v>
      </c>
      <c r="F1168" s="370">
        <v>45397</v>
      </c>
      <c r="G1168" t="s">
        <v>4896</v>
      </c>
      <c r="H1168" s="318" t="s">
        <v>578</v>
      </c>
      <c r="I1168" s="319" t="s">
        <v>205</v>
      </c>
      <c r="J1168" s="320" t="s">
        <v>661</v>
      </c>
      <c r="K1168" s="321">
        <v>-10</v>
      </c>
      <c r="L1168" s="320"/>
      <c r="M1168" s="321"/>
      <c r="N1168" s="417" t="s">
        <v>4833</v>
      </c>
      <c r="O1168" s="418">
        <v>2.8</v>
      </c>
      <c r="P1168" s="318" t="s">
        <v>1900</v>
      </c>
      <c r="Q1168" s="320" t="s">
        <v>4900</v>
      </c>
      <c r="R1168">
        <v>6</v>
      </c>
      <c r="S1168" s="184" t="s">
        <v>4993</v>
      </c>
      <c r="T1168" s="138">
        <f t="shared" si="125"/>
        <v>4</v>
      </c>
      <c r="U1168" s="139"/>
      <c r="V1168" s="715">
        <f t="shared" si="123"/>
        <v>4</v>
      </c>
      <c r="W1168" s="138"/>
      <c r="X1168" s="138"/>
      <c r="Y1168" s="141"/>
      <c r="Z1168" s="226"/>
      <c r="AA1168" s="179"/>
      <c r="AB1168" s="179"/>
      <c r="AC1168" s="179"/>
      <c r="AD1168" s="179"/>
      <c r="AE1168" s="179"/>
      <c r="AF1168" s="179"/>
      <c r="AG1168" s="179"/>
      <c r="AH1168" s="179"/>
      <c r="AI1168" s="179"/>
      <c r="AJ1168" s="179"/>
      <c r="AK1168" s="179"/>
      <c r="AL1168" s="179"/>
      <c r="AM1168" s="179"/>
      <c r="AN1168" s="179"/>
      <c r="AO1168" s="179"/>
      <c r="AP1168" s="179"/>
    </row>
    <row r="1169" spans="1:42" x14ac:dyDescent="0.3">
      <c r="A1169" s="400">
        <v>41738</v>
      </c>
      <c r="B1169" s="946" t="s">
        <v>4901</v>
      </c>
      <c r="C1169" s="704" t="s">
        <v>100</v>
      </c>
      <c r="D1169" s="4">
        <v>500</v>
      </c>
      <c r="E1169" t="s">
        <v>12</v>
      </c>
      <c r="F1169" s="370">
        <v>42841</v>
      </c>
      <c r="G1169" t="s">
        <v>4902</v>
      </c>
      <c r="H1169" s="318" t="s">
        <v>2299</v>
      </c>
      <c r="I1169" s="319" t="s">
        <v>2299</v>
      </c>
      <c r="J1169" s="320" t="s">
        <v>4903</v>
      </c>
      <c r="K1169" s="321">
        <v>-17.5</v>
      </c>
      <c r="L1169" s="320"/>
      <c r="M1169" s="321"/>
      <c r="N1169" s="417" t="s">
        <v>254</v>
      </c>
      <c r="O1169" s="418">
        <v>5.4</v>
      </c>
      <c r="P1169" s="318" t="s">
        <v>4904</v>
      </c>
      <c r="Q1169" s="320"/>
      <c r="R1169">
        <v>-6</v>
      </c>
      <c r="S1169" s="184" t="s">
        <v>4988</v>
      </c>
      <c r="T1169" s="138">
        <f t="shared" si="125"/>
        <v>4</v>
      </c>
      <c r="U1169" s="139"/>
      <c r="V1169" s="715">
        <f t="shared" si="123"/>
        <v>4</v>
      </c>
      <c r="W1169" s="138"/>
      <c r="X1169" s="138"/>
      <c r="Y1169" s="141"/>
      <c r="Z1169" s="226"/>
      <c r="AA1169" s="179"/>
      <c r="AB1169" s="179"/>
      <c r="AC1169" s="179"/>
      <c r="AD1169" s="179"/>
      <c r="AE1169" s="179"/>
      <c r="AF1169" s="179"/>
      <c r="AG1169" s="179"/>
      <c r="AH1169" s="179"/>
      <c r="AI1169" s="179"/>
      <c r="AJ1169" s="179"/>
      <c r="AK1169" s="179"/>
      <c r="AL1169" s="179"/>
      <c r="AM1169" s="179"/>
      <c r="AN1169" s="179"/>
      <c r="AO1169" s="179"/>
      <c r="AP1169" s="179"/>
    </row>
    <row r="1170" spans="1:42" x14ac:dyDescent="0.3">
      <c r="A1170" s="400">
        <v>41738</v>
      </c>
      <c r="B1170" s="946" t="s">
        <v>4905</v>
      </c>
      <c r="C1170" s="704" t="s">
        <v>100</v>
      </c>
      <c r="D1170" s="4">
        <v>500</v>
      </c>
      <c r="E1170" t="s">
        <v>1859</v>
      </c>
      <c r="F1170" s="370">
        <v>42841</v>
      </c>
      <c r="G1170" t="s">
        <v>4902</v>
      </c>
      <c r="H1170" s="318" t="s">
        <v>1135</v>
      </c>
      <c r="I1170" s="319" t="s">
        <v>3838</v>
      </c>
      <c r="J1170" s="320" t="s">
        <v>20</v>
      </c>
      <c r="K1170" s="321">
        <v>-17.5</v>
      </c>
      <c r="L1170" s="320"/>
      <c r="M1170" s="321"/>
      <c r="N1170" s="417" t="s">
        <v>714</v>
      </c>
      <c r="O1170" s="418">
        <v>5.6</v>
      </c>
      <c r="P1170" s="318" t="s">
        <v>4904</v>
      </c>
      <c r="Q1170" s="320"/>
      <c r="R1170">
        <v>-6</v>
      </c>
      <c r="S1170" s="184" t="s">
        <v>4987</v>
      </c>
      <c r="T1170" s="138">
        <f t="shared" si="125"/>
        <v>4</v>
      </c>
      <c r="U1170" s="139"/>
      <c r="V1170" s="715">
        <f t="shared" si="123"/>
        <v>4</v>
      </c>
      <c r="W1170" s="138"/>
      <c r="X1170" s="138"/>
      <c r="Y1170" s="141"/>
      <c r="Z1170" s="226"/>
      <c r="AA1170" s="179"/>
      <c r="AB1170" s="179"/>
      <c r="AC1170" s="179"/>
      <c r="AD1170" s="179"/>
      <c r="AE1170" s="179"/>
      <c r="AF1170" s="179"/>
      <c r="AG1170" s="179"/>
      <c r="AH1170" s="179"/>
      <c r="AI1170" s="179"/>
      <c r="AJ1170" s="179"/>
      <c r="AK1170" s="179"/>
      <c r="AL1170" s="179"/>
      <c r="AM1170" s="179"/>
      <c r="AN1170" s="179"/>
      <c r="AO1170" s="179"/>
      <c r="AP1170" s="179"/>
    </row>
    <row r="1171" spans="1:42" x14ac:dyDescent="0.3">
      <c r="A1171" s="400">
        <v>41738</v>
      </c>
      <c r="B1171" s="946" t="s">
        <v>4906</v>
      </c>
      <c r="C1171" s="704" t="s">
        <v>100</v>
      </c>
      <c r="D1171" s="4">
        <v>1500</v>
      </c>
      <c r="E1171" t="s">
        <v>1841</v>
      </c>
      <c r="F1171" s="370">
        <v>43571</v>
      </c>
      <c r="G1171" t="s">
        <v>4902</v>
      </c>
      <c r="H1171" s="318" t="s">
        <v>292</v>
      </c>
      <c r="I1171" s="319" t="s">
        <v>791</v>
      </c>
      <c r="J1171" s="320" t="s">
        <v>221</v>
      </c>
      <c r="K1171" s="321">
        <v>-12.5</v>
      </c>
      <c r="L1171" s="320"/>
      <c r="M1171" s="321"/>
      <c r="N1171" s="417" t="s">
        <v>4907</v>
      </c>
      <c r="O1171" s="418">
        <v>3.93</v>
      </c>
      <c r="P1171" s="318" t="s">
        <v>1912</v>
      </c>
      <c r="Q1171" s="320"/>
      <c r="R1171">
        <v>11</v>
      </c>
      <c r="S1171" s="184" t="s">
        <v>4990</v>
      </c>
      <c r="T1171" s="138">
        <f t="shared" si="125"/>
        <v>4</v>
      </c>
      <c r="U1171" s="139"/>
      <c r="V1171" s="715">
        <f t="shared" si="123"/>
        <v>4</v>
      </c>
      <c r="W1171" s="138"/>
      <c r="X1171" s="138"/>
      <c r="Y1171" s="141"/>
      <c r="Z1171" s="226"/>
      <c r="AA1171" s="179"/>
      <c r="AB1171" s="179"/>
      <c r="AC1171" s="179"/>
      <c r="AD1171" s="179"/>
      <c r="AE1171" s="179"/>
      <c r="AF1171" s="179"/>
      <c r="AG1171" s="179"/>
      <c r="AH1171" s="179"/>
      <c r="AI1171" s="179"/>
      <c r="AJ1171" s="179"/>
      <c r="AK1171" s="179"/>
      <c r="AL1171" s="179"/>
      <c r="AM1171" s="179"/>
      <c r="AN1171" s="179"/>
      <c r="AO1171" s="179"/>
      <c r="AP1171" s="179"/>
    </row>
    <row r="1172" spans="1:42" x14ac:dyDescent="0.3">
      <c r="A1172" s="400">
        <v>41738</v>
      </c>
      <c r="B1172" s="946" t="s">
        <v>4908</v>
      </c>
      <c r="C1172" s="704" t="s">
        <v>100</v>
      </c>
      <c r="D1172" s="4">
        <v>500</v>
      </c>
      <c r="E1172" t="s">
        <v>1848</v>
      </c>
      <c r="F1172" s="370">
        <v>45032</v>
      </c>
      <c r="G1172" t="s">
        <v>4902</v>
      </c>
      <c r="H1172" s="318" t="s">
        <v>90</v>
      </c>
      <c r="I1172" s="319" t="s">
        <v>3977</v>
      </c>
      <c r="J1172" s="320" t="s">
        <v>4909</v>
      </c>
      <c r="K1172" s="321">
        <v>-14.5</v>
      </c>
      <c r="L1172" s="320"/>
      <c r="M1172" s="321"/>
      <c r="N1172" s="417" t="s">
        <v>3785</v>
      </c>
      <c r="O1172" s="418">
        <v>7.8</v>
      </c>
      <c r="P1172" s="318" t="s">
        <v>1994</v>
      </c>
      <c r="Q1172" s="320"/>
      <c r="R1172">
        <v>2</v>
      </c>
      <c r="S1172" s="184" t="s">
        <v>4989</v>
      </c>
      <c r="T1172" s="138">
        <f t="shared" si="125"/>
        <v>4</v>
      </c>
      <c r="U1172" s="139"/>
      <c r="V1172" s="715">
        <f t="shared" si="123"/>
        <v>4</v>
      </c>
      <c r="W1172" s="138"/>
      <c r="X1172" s="138"/>
      <c r="Y1172" s="141"/>
      <c r="Z1172" s="226"/>
      <c r="AA1172" s="179"/>
      <c r="AB1172" s="179"/>
      <c r="AC1172" s="179"/>
      <c r="AD1172" s="179"/>
      <c r="AE1172" s="179"/>
      <c r="AF1172" s="179"/>
      <c r="AG1172" s="179"/>
      <c r="AH1172" s="179"/>
      <c r="AI1172" s="179"/>
      <c r="AJ1172" s="179"/>
      <c r="AK1172" s="179"/>
      <c r="AL1172" s="179"/>
      <c r="AM1172" s="179"/>
      <c r="AN1172" s="179"/>
      <c r="AO1172" s="179"/>
      <c r="AP1172" s="179"/>
    </row>
    <row r="1173" spans="1:42" x14ac:dyDescent="0.3">
      <c r="A1173" s="400">
        <v>41738</v>
      </c>
      <c r="B1173" s="946" t="s">
        <v>4910</v>
      </c>
      <c r="C1173" s="704" t="s">
        <v>36</v>
      </c>
      <c r="D1173" s="4">
        <v>500</v>
      </c>
      <c r="E1173" t="s">
        <v>117</v>
      </c>
      <c r="F1173" s="370">
        <v>52702</v>
      </c>
      <c r="G1173" t="s">
        <v>4911</v>
      </c>
      <c r="H1173" s="318" t="s">
        <v>4912</v>
      </c>
      <c r="I1173" s="319" t="s">
        <v>4913</v>
      </c>
      <c r="J1173" s="320" t="s">
        <v>4914</v>
      </c>
      <c r="K1173" s="321">
        <v>-62.5</v>
      </c>
      <c r="L1173" s="320"/>
      <c r="M1173" s="321"/>
      <c r="N1173" s="417"/>
      <c r="O1173" s="418"/>
      <c r="P1173" s="318" t="s">
        <v>93</v>
      </c>
      <c r="Q1173" s="320"/>
      <c r="S1173" s="184" t="s">
        <v>4995</v>
      </c>
      <c r="T1173" s="138">
        <f t="shared" si="125"/>
        <v>4</v>
      </c>
      <c r="U1173" s="139"/>
      <c r="V1173" s="715">
        <f t="shared" si="123"/>
        <v>4</v>
      </c>
      <c r="W1173" s="138"/>
      <c r="X1173" s="138"/>
      <c r="Y1173" s="141"/>
      <c r="Z1173" s="226"/>
      <c r="AA1173" s="179"/>
      <c r="AB1173" s="179"/>
      <c r="AC1173" s="179"/>
      <c r="AD1173" s="179"/>
      <c r="AE1173" s="179"/>
      <c r="AF1173" s="179"/>
      <c r="AG1173" s="179"/>
      <c r="AH1173" s="179"/>
      <c r="AI1173" s="179"/>
      <c r="AJ1173" s="179"/>
      <c r="AK1173" s="179"/>
      <c r="AL1173" s="179"/>
      <c r="AM1173" s="179"/>
      <c r="AN1173" s="179"/>
      <c r="AO1173" s="179"/>
      <c r="AP1173" s="179"/>
    </row>
    <row r="1174" spans="1:42" x14ac:dyDescent="0.3">
      <c r="A1174" s="400">
        <v>41737</v>
      </c>
      <c r="B1174" s="946" t="s">
        <v>477</v>
      </c>
      <c r="C1174" s="704" t="s">
        <v>478</v>
      </c>
      <c r="D1174" s="4">
        <v>750</v>
      </c>
      <c r="E1174" t="s">
        <v>404</v>
      </c>
      <c r="F1174" s="370">
        <v>42836</v>
      </c>
      <c r="G1174" t="s">
        <v>4915</v>
      </c>
      <c r="H1174" s="318" t="s">
        <v>2299</v>
      </c>
      <c r="I1174" s="319" t="s">
        <v>2299</v>
      </c>
      <c r="J1174" s="320" t="s">
        <v>4916</v>
      </c>
      <c r="K1174" s="321">
        <v>-5</v>
      </c>
      <c r="L1174" s="320"/>
      <c r="M1174" s="321"/>
      <c r="N1174" s="417" t="s">
        <v>416</v>
      </c>
      <c r="O1174" s="418">
        <v>1.2</v>
      </c>
      <c r="P1174" s="318"/>
      <c r="Q1174" s="320" t="s">
        <v>2274</v>
      </c>
      <c r="R1174">
        <v>4</v>
      </c>
      <c r="S1174" s="184" t="s">
        <v>4996</v>
      </c>
      <c r="T1174" s="138">
        <f t="shared" si="125"/>
        <v>4</v>
      </c>
      <c r="U1174" s="139"/>
      <c r="V1174" s="715">
        <f t="shared" si="123"/>
        <v>4</v>
      </c>
      <c r="W1174" s="138"/>
      <c r="X1174" s="138"/>
      <c r="Y1174" s="141"/>
      <c r="Z1174" s="226"/>
      <c r="AA1174" s="179"/>
      <c r="AB1174" s="179"/>
      <c r="AC1174" s="179"/>
      <c r="AD1174" s="179"/>
      <c r="AE1174" s="179"/>
      <c r="AF1174" s="179"/>
      <c r="AG1174" s="179"/>
      <c r="AH1174" s="179"/>
      <c r="AI1174" s="179"/>
      <c r="AJ1174" s="179"/>
      <c r="AK1174" s="179"/>
      <c r="AL1174" s="179"/>
      <c r="AM1174" s="179"/>
      <c r="AN1174" s="179"/>
      <c r="AO1174" s="179"/>
      <c r="AP1174" s="179"/>
    </row>
    <row r="1175" spans="1:42" x14ac:dyDescent="0.3">
      <c r="A1175" s="400">
        <v>41737</v>
      </c>
      <c r="B1175" s="946" t="s">
        <v>4917</v>
      </c>
      <c r="C1175" s="704" t="s">
        <v>478</v>
      </c>
      <c r="D1175" s="4">
        <v>1000</v>
      </c>
      <c r="E1175" t="s">
        <v>404</v>
      </c>
      <c r="F1175" s="370">
        <v>42836</v>
      </c>
      <c r="G1175" t="s">
        <v>4915</v>
      </c>
      <c r="H1175" s="318" t="s">
        <v>1600</v>
      </c>
      <c r="I1175" s="319" t="s">
        <v>4190</v>
      </c>
      <c r="J1175" s="320" t="s">
        <v>4918</v>
      </c>
      <c r="K1175" s="321">
        <v>-5</v>
      </c>
      <c r="L1175" s="320"/>
      <c r="M1175" s="321"/>
      <c r="N1175" s="417" t="s">
        <v>1437</v>
      </c>
      <c r="O1175" s="418">
        <v>1.4</v>
      </c>
      <c r="P1175" s="318"/>
      <c r="Q1175" s="320" t="s">
        <v>2274</v>
      </c>
      <c r="R1175">
        <v>4</v>
      </c>
      <c r="S1175" s="184" t="s">
        <v>4997</v>
      </c>
      <c r="T1175" s="138">
        <f t="shared" si="125"/>
        <v>4</v>
      </c>
      <c r="U1175" s="139"/>
      <c r="V1175" s="715">
        <f t="shared" si="123"/>
        <v>4</v>
      </c>
      <c r="W1175" s="138"/>
      <c r="X1175" s="138"/>
      <c r="Y1175" s="141"/>
      <c r="Z1175" s="226"/>
      <c r="AA1175" s="179"/>
      <c r="AB1175" s="179"/>
      <c r="AC1175" s="179"/>
      <c r="AD1175" s="179"/>
      <c r="AE1175" s="179"/>
      <c r="AF1175" s="179"/>
      <c r="AG1175" s="179"/>
      <c r="AH1175" s="179"/>
      <c r="AI1175" s="179"/>
      <c r="AJ1175" s="179"/>
      <c r="AK1175" s="179"/>
      <c r="AL1175" s="179"/>
      <c r="AM1175" s="179"/>
      <c r="AN1175" s="179"/>
      <c r="AO1175" s="179"/>
      <c r="AP1175" s="179"/>
    </row>
    <row r="1176" spans="1:42" x14ac:dyDescent="0.3">
      <c r="A1176" s="400">
        <v>41737</v>
      </c>
      <c r="B1176" s="946" t="s">
        <v>4919</v>
      </c>
      <c r="C1176" s="704" t="s">
        <v>218</v>
      </c>
      <c r="D1176" s="4">
        <v>400</v>
      </c>
      <c r="E1176" t="s">
        <v>66</v>
      </c>
      <c r="F1176" s="370">
        <v>45413</v>
      </c>
      <c r="G1176" t="s">
        <v>4920</v>
      </c>
      <c r="H1176" s="318" t="s">
        <v>367</v>
      </c>
      <c r="I1176" s="319" t="s">
        <v>4921</v>
      </c>
      <c r="J1176" s="320" t="s">
        <v>4275</v>
      </c>
      <c r="K1176" s="321">
        <v>-19.5</v>
      </c>
      <c r="L1176" s="320"/>
      <c r="M1176" s="321"/>
      <c r="N1176" s="417" t="s">
        <v>799</v>
      </c>
      <c r="O1176" s="418">
        <v>3.125</v>
      </c>
      <c r="P1176" s="318" t="s">
        <v>2088</v>
      </c>
      <c r="Q1176" s="320"/>
      <c r="R1176">
        <v>-11</v>
      </c>
      <c r="S1176" s="184" t="s">
        <v>4998</v>
      </c>
      <c r="T1176" s="138">
        <f t="shared" si="125"/>
        <v>4</v>
      </c>
      <c r="U1176" s="139"/>
      <c r="V1176" s="715">
        <f t="shared" si="123"/>
        <v>4</v>
      </c>
      <c r="W1176" s="138"/>
      <c r="X1176" s="138"/>
      <c r="Y1176" s="141"/>
      <c r="Z1176" s="226"/>
      <c r="AA1176" s="179"/>
      <c r="AB1176" s="179"/>
      <c r="AC1176" s="179"/>
      <c r="AD1176" s="179"/>
      <c r="AE1176" s="179"/>
      <c r="AF1176" s="179"/>
      <c r="AG1176" s="179"/>
      <c r="AH1176" s="179"/>
      <c r="AI1176" s="179"/>
      <c r="AJ1176" s="179"/>
      <c r="AK1176" s="179"/>
      <c r="AL1176" s="179"/>
      <c r="AM1176" s="179"/>
      <c r="AN1176" s="179"/>
      <c r="AO1176" s="179"/>
      <c r="AP1176" s="179"/>
    </row>
    <row r="1177" spans="1:42" x14ac:dyDescent="0.3">
      <c r="A1177" s="400">
        <v>41737</v>
      </c>
      <c r="B1177" s="946" t="s">
        <v>4922</v>
      </c>
      <c r="C1177" s="704" t="s">
        <v>2940</v>
      </c>
      <c r="D1177" s="4">
        <v>500</v>
      </c>
      <c r="E1177" t="s">
        <v>404</v>
      </c>
      <c r="F1177" s="370">
        <v>42836</v>
      </c>
      <c r="G1177" t="s">
        <v>4923</v>
      </c>
      <c r="H1177" s="318" t="s">
        <v>4924</v>
      </c>
      <c r="I1177" s="319" t="s">
        <v>4925</v>
      </c>
      <c r="J1177" s="320" t="s">
        <v>4926</v>
      </c>
      <c r="K1177" s="321">
        <v>-10</v>
      </c>
      <c r="L1177" s="320"/>
      <c r="M1177" s="321"/>
      <c r="N1177" s="417" t="s">
        <v>423</v>
      </c>
      <c r="O1177" s="418">
        <v>2</v>
      </c>
      <c r="P1177" s="318" t="s">
        <v>2133</v>
      </c>
      <c r="Q1177" s="320"/>
      <c r="R1177">
        <v>-9</v>
      </c>
      <c r="S1177" s="184" t="s">
        <v>5002</v>
      </c>
      <c r="T1177" s="138">
        <f t="shared" si="125"/>
        <v>4</v>
      </c>
      <c r="U1177" s="139"/>
      <c r="V1177" s="715">
        <f t="shared" si="123"/>
        <v>4</v>
      </c>
      <c r="W1177" s="138"/>
      <c r="X1177" s="138"/>
      <c r="Y1177" s="141"/>
      <c r="Z1177" s="226"/>
      <c r="AA1177" s="179"/>
      <c r="AB1177" s="179"/>
      <c r="AC1177" s="179"/>
      <c r="AD1177" s="179"/>
      <c r="AE1177" s="179"/>
      <c r="AF1177" s="179"/>
      <c r="AG1177" s="179"/>
      <c r="AH1177" s="179"/>
      <c r="AI1177" s="179"/>
      <c r="AJ1177" s="179"/>
      <c r="AK1177" s="179"/>
      <c r="AL1177" s="179"/>
      <c r="AM1177" s="179"/>
      <c r="AN1177" s="179"/>
      <c r="AO1177" s="179"/>
      <c r="AP1177" s="179"/>
    </row>
    <row r="1178" spans="1:42" x14ac:dyDescent="0.3">
      <c r="A1178" s="400">
        <v>41737</v>
      </c>
      <c r="B1178" s="946" t="s">
        <v>4927</v>
      </c>
      <c r="C1178" s="704" t="s">
        <v>127</v>
      </c>
      <c r="D1178" s="4">
        <v>1500</v>
      </c>
      <c r="E1178" t="s">
        <v>66</v>
      </c>
      <c r="F1178" s="370">
        <v>45397</v>
      </c>
      <c r="G1178" t="s">
        <v>4928</v>
      </c>
      <c r="H1178" s="318" t="s">
        <v>4929</v>
      </c>
      <c r="I1178" s="319" t="s">
        <v>4930</v>
      </c>
      <c r="J1178" s="320" t="s">
        <v>602</v>
      </c>
      <c r="K1178" s="321">
        <v>-12.5</v>
      </c>
      <c r="L1178" s="320"/>
      <c r="M1178" s="321"/>
      <c r="N1178" s="417" t="s">
        <v>3774</v>
      </c>
      <c r="O1178" s="418">
        <v>2.4</v>
      </c>
      <c r="P1178" s="318" t="s">
        <v>4931</v>
      </c>
      <c r="Q1178" s="320"/>
      <c r="R1178">
        <v>10</v>
      </c>
      <c r="S1178" s="184" t="s">
        <v>5001</v>
      </c>
      <c r="T1178" s="138">
        <f t="shared" si="125"/>
        <v>4</v>
      </c>
      <c r="U1178" s="139"/>
      <c r="V1178" s="715">
        <f t="shared" si="123"/>
        <v>4</v>
      </c>
      <c r="W1178" s="138"/>
      <c r="X1178" s="138"/>
      <c r="Y1178" s="141"/>
      <c r="Z1178" s="226"/>
      <c r="AA1178" s="179"/>
      <c r="AB1178" s="179"/>
      <c r="AC1178" s="179"/>
      <c r="AD1178" s="179"/>
      <c r="AE1178" s="179"/>
      <c r="AF1178" s="179"/>
      <c r="AG1178" s="179"/>
      <c r="AH1178" s="179"/>
      <c r="AI1178" s="179"/>
      <c r="AJ1178" s="179"/>
      <c r="AK1178" s="179"/>
      <c r="AL1178" s="179"/>
      <c r="AM1178" s="179"/>
      <c r="AN1178" s="179"/>
      <c r="AO1178" s="179"/>
      <c r="AP1178" s="179"/>
    </row>
    <row r="1179" spans="1:42" x14ac:dyDescent="0.3">
      <c r="A1179" s="400">
        <v>41737</v>
      </c>
      <c r="B1179" s="946" t="s">
        <v>4932</v>
      </c>
      <c r="C1179" s="704" t="s">
        <v>218</v>
      </c>
      <c r="D1179" s="4">
        <v>500</v>
      </c>
      <c r="E1179" t="s">
        <v>164</v>
      </c>
      <c r="F1179" s="370">
        <v>42475</v>
      </c>
      <c r="G1179" t="s">
        <v>4933</v>
      </c>
      <c r="H1179" s="318" t="s">
        <v>4934</v>
      </c>
      <c r="I1179" s="319" t="s">
        <v>4935</v>
      </c>
      <c r="J1179" s="320" t="s">
        <v>4936</v>
      </c>
      <c r="K1179" s="321">
        <v>-37.5</v>
      </c>
      <c r="L1179" s="320"/>
      <c r="M1179" s="321"/>
      <c r="N1179" s="417" t="s">
        <v>714</v>
      </c>
      <c r="O1179" s="418">
        <v>5.6</v>
      </c>
      <c r="P1179" s="318" t="s">
        <v>2303</v>
      </c>
      <c r="Q1179" s="320"/>
      <c r="R1179">
        <v>14</v>
      </c>
      <c r="S1179" s="184" t="s">
        <v>4999</v>
      </c>
      <c r="T1179" s="138">
        <f t="shared" si="125"/>
        <v>4</v>
      </c>
      <c r="U1179" s="139"/>
      <c r="V1179" s="715">
        <f t="shared" si="123"/>
        <v>4</v>
      </c>
      <c r="W1179" s="138"/>
      <c r="X1179" s="138"/>
      <c r="Y1179" s="141"/>
      <c r="Z1179" s="226"/>
      <c r="AA1179" s="179"/>
      <c r="AB1179" s="179"/>
      <c r="AC1179" s="179"/>
      <c r="AD1179" s="179"/>
      <c r="AE1179" s="179"/>
      <c r="AF1179" s="179"/>
      <c r="AG1179" s="179"/>
      <c r="AH1179" s="179"/>
      <c r="AI1179" s="179"/>
      <c r="AJ1179" s="179"/>
      <c r="AK1179" s="179"/>
      <c r="AL1179" s="179"/>
      <c r="AM1179" s="179"/>
      <c r="AN1179" s="179"/>
      <c r="AO1179" s="179"/>
      <c r="AP1179" s="179"/>
    </row>
    <row r="1180" spans="1:42" x14ac:dyDescent="0.3">
      <c r="A1180" s="400">
        <v>41737</v>
      </c>
      <c r="B1180" s="946" t="s">
        <v>4937</v>
      </c>
      <c r="C1180" s="704" t="s">
        <v>218</v>
      </c>
      <c r="D1180" s="4">
        <v>500</v>
      </c>
      <c r="E1180" t="s">
        <v>224</v>
      </c>
      <c r="F1180" s="370">
        <v>44301</v>
      </c>
      <c r="G1180" t="s">
        <v>4933</v>
      </c>
      <c r="H1180" s="318" t="s">
        <v>40</v>
      </c>
      <c r="I1180" s="319" t="s">
        <v>4938</v>
      </c>
      <c r="J1180" s="320" t="s">
        <v>860</v>
      </c>
      <c r="K1180" s="321">
        <v>-20</v>
      </c>
      <c r="L1180" s="320"/>
      <c r="M1180" s="321"/>
      <c r="N1180" s="417" t="s">
        <v>4479</v>
      </c>
      <c r="O1180" s="418">
        <v>6.6</v>
      </c>
      <c r="P1180" s="318" t="s">
        <v>2303</v>
      </c>
      <c r="Q1180" s="320"/>
      <c r="R1180">
        <v>14</v>
      </c>
      <c r="S1180" s="184" t="s">
        <v>5000</v>
      </c>
      <c r="T1180" s="138">
        <f t="shared" si="125"/>
        <v>4</v>
      </c>
      <c r="U1180" s="139"/>
      <c r="V1180" s="715">
        <f t="shared" si="123"/>
        <v>4</v>
      </c>
      <c r="W1180" s="138"/>
      <c r="X1180" s="138"/>
      <c r="Y1180" s="141"/>
      <c r="Z1180" s="226"/>
      <c r="AA1180" s="179"/>
      <c r="AB1180" s="179"/>
      <c r="AC1180" s="179"/>
      <c r="AD1180" s="179"/>
      <c r="AE1180" s="179"/>
      <c r="AF1180" s="179"/>
      <c r="AG1180" s="179"/>
      <c r="AH1180" s="179"/>
      <c r="AI1180" s="179"/>
      <c r="AJ1180" s="179"/>
      <c r="AK1180" s="179"/>
      <c r="AL1180" s="179"/>
      <c r="AM1180" s="179"/>
      <c r="AN1180" s="179"/>
      <c r="AO1180" s="179"/>
      <c r="AP1180" s="179"/>
    </row>
    <row r="1181" spans="1:42" x14ac:dyDescent="0.3">
      <c r="A1181" s="400">
        <v>41737</v>
      </c>
      <c r="B1181" s="946" t="s">
        <v>4939</v>
      </c>
      <c r="C1181" s="704" t="s">
        <v>4940</v>
      </c>
      <c r="D1181" s="4">
        <v>1000</v>
      </c>
      <c r="E1181" t="s">
        <v>4941</v>
      </c>
      <c r="F1181" s="370">
        <v>45579</v>
      </c>
      <c r="G1181" t="s">
        <v>4942</v>
      </c>
      <c r="H1181" s="318" t="s">
        <v>4943</v>
      </c>
      <c r="I1181" s="319" t="s">
        <v>4944</v>
      </c>
      <c r="J1181" s="320" t="s">
        <v>4945</v>
      </c>
      <c r="K1181" s="321">
        <v>-20</v>
      </c>
      <c r="L1181" s="320"/>
      <c r="M1181" s="321"/>
      <c r="N1181" s="417" t="s">
        <v>4946</v>
      </c>
      <c r="O1181" s="418">
        <v>4.4000000000000004</v>
      </c>
      <c r="P1181" s="318" t="s">
        <v>1967</v>
      </c>
      <c r="Q1181" s="320"/>
      <c r="R1181">
        <v>19</v>
      </c>
      <c r="S1181" s="184" t="s">
        <v>5003</v>
      </c>
      <c r="T1181" s="138">
        <f t="shared" si="125"/>
        <v>4</v>
      </c>
      <c r="U1181" s="139"/>
      <c r="V1181" s="715">
        <f t="shared" si="123"/>
        <v>4</v>
      </c>
      <c r="W1181" s="138"/>
      <c r="X1181" s="138"/>
      <c r="Y1181" s="141"/>
      <c r="Z1181" s="226"/>
      <c r="AA1181" s="179"/>
      <c r="AB1181" s="179"/>
      <c r="AC1181" s="179"/>
      <c r="AD1181" s="179"/>
      <c r="AE1181" s="179"/>
      <c r="AF1181" s="179"/>
      <c r="AG1181" s="179"/>
      <c r="AH1181" s="179"/>
      <c r="AI1181" s="179"/>
      <c r="AJ1181" s="179"/>
      <c r="AK1181" s="179"/>
      <c r="AL1181" s="179"/>
      <c r="AM1181" s="179"/>
      <c r="AN1181" s="179"/>
      <c r="AO1181" s="179"/>
      <c r="AP1181" s="179"/>
    </row>
    <row r="1182" spans="1:42" x14ac:dyDescent="0.3">
      <c r="A1182" s="400">
        <v>41737</v>
      </c>
      <c r="B1182" s="946" t="s">
        <v>4947</v>
      </c>
      <c r="C1182" s="704" t="s">
        <v>566</v>
      </c>
      <c r="D1182" s="4">
        <v>432</v>
      </c>
      <c r="E1182" t="s">
        <v>4948</v>
      </c>
      <c r="F1182" s="370">
        <v>52351</v>
      </c>
      <c r="G1182" t="s">
        <v>4949</v>
      </c>
      <c r="H1182" s="318" t="s">
        <v>4950</v>
      </c>
      <c r="I1182" s="319" t="s">
        <v>4951</v>
      </c>
      <c r="J1182" s="320" t="s">
        <v>1695</v>
      </c>
      <c r="K1182" s="321">
        <v>-50</v>
      </c>
      <c r="L1182" s="320"/>
      <c r="M1182" s="321"/>
      <c r="N1182" s="417" t="s">
        <v>3792</v>
      </c>
      <c r="O1182" s="418">
        <v>4.17</v>
      </c>
      <c r="P1182" s="318" t="s">
        <v>93</v>
      </c>
      <c r="Q1182" s="320"/>
      <c r="S1182" s="184" t="s">
        <v>5004</v>
      </c>
      <c r="T1182" s="138">
        <f t="shared" si="125"/>
        <v>4</v>
      </c>
      <c r="U1182" s="139"/>
      <c r="V1182" s="715">
        <f t="shared" si="123"/>
        <v>4</v>
      </c>
      <c r="W1182" s="138"/>
      <c r="X1182" s="138"/>
      <c r="Y1182" s="141"/>
      <c r="Z1182" s="226"/>
      <c r="AA1182" s="179"/>
      <c r="AB1182" s="179"/>
      <c r="AC1182" s="179"/>
      <c r="AD1182" s="179"/>
      <c r="AE1182" s="179"/>
      <c r="AF1182" s="179"/>
      <c r="AG1182" s="179"/>
      <c r="AH1182" s="179"/>
      <c r="AI1182" s="179"/>
      <c r="AJ1182" s="179"/>
      <c r="AK1182" s="179"/>
      <c r="AL1182" s="179"/>
      <c r="AM1182" s="179"/>
      <c r="AN1182" s="179"/>
      <c r="AO1182" s="179"/>
      <c r="AP1182" s="179"/>
    </row>
    <row r="1183" spans="1:42" x14ac:dyDescent="0.3">
      <c r="A1183" s="400">
        <v>41736</v>
      </c>
      <c r="B1183" s="946" t="s">
        <v>4952</v>
      </c>
      <c r="C1183" s="704" t="s">
        <v>11</v>
      </c>
      <c r="D1183" s="4">
        <v>1000</v>
      </c>
      <c r="E1183" t="s">
        <v>66</v>
      </c>
      <c r="F1183" s="370">
        <v>45392</v>
      </c>
      <c r="G1183" t="s">
        <v>4953</v>
      </c>
      <c r="H1183" s="318" t="s">
        <v>713</v>
      </c>
      <c r="I1183" s="319" t="s">
        <v>626</v>
      </c>
      <c r="J1183" s="320" t="s">
        <v>642</v>
      </c>
      <c r="K1183" s="321">
        <v>-12.5</v>
      </c>
      <c r="L1183" s="320"/>
      <c r="M1183" s="321"/>
      <c r="N1183" s="417" t="s">
        <v>4211</v>
      </c>
      <c r="O1183" s="418">
        <v>2.6</v>
      </c>
      <c r="P1183" s="318" t="s">
        <v>1994</v>
      </c>
      <c r="Q1183" s="320"/>
      <c r="R1183">
        <v>2</v>
      </c>
      <c r="S1183" s="184" t="s">
        <v>5005</v>
      </c>
      <c r="T1183" s="138">
        <f t="shared" si="125"/>
        <v>4</v>
      </c>
      <c r="U1183" s="139"/>
      <c r="V1183" s="715">
        <f t="shared" si="123"/>
        <v>4</v>
      </c>
      <c r="W1183" s="138"/>
      <c r="X1183" s="138"/>
      <c r="Y1183" s="141"/>
      <c r="Z1183" s="226"/>
      <c r="AA1183" s="179"/>
      <c r="AB1183" s="179"/>
      <c r="AC1183" s="179"/>
      <c r="AD1183" s="179"/>
      <c r="AE1183" s="179"/>
      <c r="AF1183" s="179"/>
      <c r="AG1183" s="179"/>
      <c r="AH1183" s="179"/>
      <c r="AI1183" s="179"/>
      <c r="AJ1183" s="179"/>
      <c r="AK1183" s="179"/>
      <c r="AL1183" s="179"/>
      <c r="AM1183" s="179"/>
      <c r="AN1183" s="179"/>
      <c r="AO1183" s="179"/>
      <c r="AP1183" s="179"/>
    </row>
    <row r="1184" spans="1:42" x14ac:dyDescent="0.3">
      <c r="A1184" s="400">
        <v>41736</v>
      </c>
      <c r="B1184" s="946" t="s">
        <v>4954</v>
      </c>
      <c r="C1184" s="704" t="s">
        <v>73</v>
      </c>
      <c r="D1184" s="4">
        <v>1000</v>
      </c>
      <c r="E1184" t="s">
        <v>404</v>
      </c>
      <c r="F1184" s="370">
        <v>42835</v>
      </c>
      <c r="G1184" t="s">
        <v>4953</v>
      </c>
      <c r="H1184" s="318" t="s">
        <v>2299</v>
      </c>
      <c r="I1184" s="319" t="s">
        <v>2299</v>
      </c>
      <c r="J1184" s="320" t="s">
        <v>3847</v>
      </c>
      <c r="K1184" s="321">
        <v>-10</v>
      </c>
      <c r="L1184" s="320"/>
      <c r="M1184" s="321"/>
      <c r="N1184" s="417" t="s">
        <v>1437</v>
      </c>
      <c r="O1184" s="418">
        <v>1.4</v>
      </c>
      <c r="P1184" s="318" t="s">
        <v>3739</v>
      </c>
      <c r="Q1184" s="320"/>
      <c r="R1184">
        <v>5.5</v>
      </c>
      <c r="S1184" s="184" t="s">
        <v>5006</v>
      </c>
      <c r="T1184" s="138">
        <f t="shared" si="125"/>
        <v>4</v>
      </c>
      <c r="U1184" s="139"/>
      <c r="V1184" s="715">
        <f t="shared" si="123"/>
        <v>4</v>
      </c>
      <c r="W1184" s="138"/>
      <c r="X1184" s="138"/>
      <c r="Y1184" s="141"/>
      <c r="Z1184" s="226"/>
      <c r="AA1184" s="179"/>
      <c r="AB1184" s="179"/>
      <c r="AC1184" s="179"/>
      <c r="AD1184" s="179"/>
      <c r="AE1184" s="179"/>
      <c r="AF1184" s="179"/>
      <c r="AG1184" s="179"/>
      <c r="AH1184" s="179"/>
      <c r="AI1184" s="179"/>
      <c r="AJ1184" s="179"/>
      <c r="AK1184" s="179"/>
      <c r="AL1184" s="179"/>
      <c r="AM1184" s="179"/>
      <c r="AN1184" s="179"/>
      <c r="AO1184" s="179"/>
      <c r="AP1184" s="179"/>
    </row>
    <row r="1185" spans="1:42" x14ac:dyDescent="0.3">
      <c r="A1185" s="400">
        <v>41736</v>
      </c>
      <c r="B1185" s="946" t="s">
        <v>4955</v>
      </c>
      <c r="C1185" s="704" t="s">
        <v>73</v>
      </c>
      <c r="D1185" s="4">
        <v>1250</v>
      </c>
      <c r="E1185" t="s">
        <v>404</v>
      </c>
      <c r="F1185" s="370">
        <v>42835</v>
      </c>
      <c r="G1185" t="s">
        <v>4953</v>
      </c>
      <c r="H1185" s="318" t="s">
        <v>55</v>
      </c>
      <c r="I1185" s="319" t="s">
        <v>3747</v>
      </c>
      <c r="J1185" s="320" t="s">
        <v>3241</v>
      </c>
      <c r="K1185" s="321">
        <v>-10</v>
      </c>
      <c r="L1185" s="320"/>
      <c r="M1185" s="321"/>
      <c r="N1185" s="417" t="s">
        <v>274</v>
      </c>
      <c r="O1185" s="418">
        <v>1.8</v>
      </c>
      <c r="P1185" s="318" t="s">
        <v>4956</v>
      </c>
      <c r="Q1185" s="320"/>
      <c r="R1185">
        <v>5.5</v>
      </c>
      <c r="S1185" s="184" t="s">
        <v>5007</v>
      </c>
      <c r="T1185" s="138">
        <f t="shared" si="125"/>
        <v>4</v>
      </c>
      <c r="U1185" s="139"/>
      <c r="V1185" s="715">
        <f t="shared" ref="V1185:V1248" si="126">T1185</f>
        <v>4</v>
      </c>
      <c r="W1185" s="138"/>
      <c r="X1185" s="138"/>
      <c r="Y1185" s="141"/>
      <c r="Z1185" s="226"/>
      <c r="AA1185" s="179"/>
      <c r="AB1185" s="179"/>
      <c r="AC1185" s="179"/>
      <c r="AD1185" s="179"/>
      <c r="AE1185" s="179"/>
      <c r="AF1185" s="179"/>
      <c r="AG1185" s="179"/>
      <c r="AH1185" s="179"/>
      <c r="AI1185" s="179"/>
      <c r="AJ1185" s="179"/>
      <c r="AK1185" s="179"/>
      <c r="AL1185" s="179"/>
      <c r="AM1185" s="179"/>
      <c r="AN1185" s="179"/>
      <c r="AO1185" s="179"/>
      <c r="AP1185" s="179"/>
    </row>
    <row r="1186" spans="1:42" x14ac:dyDescent="0.3">
      <c r="A1186" s="400">
        <v>41736</v>
      </c>
      <c r="B1186" s="946" t="s">
        <v>4957</v>
      </c>
      <c r="C1186" s="704" t="s">
        <v>73</v>
      </c>
      <c r="D1186" s="4">
        <v>1500</v>
      </c>
      <c r="E1186" t="s">
        <v>37</v>
      </c>
      <c r="F1186" s="370">
        <v>43565</v>
      </c>
      <c r="G1186" t="s">
        <v>4953</v>
      </c>
      <c r="H1186" s="318" t="s">
        <v>189</v>
      </c>
      <c r="I1186" s="319" t="s">
        <v>669</v>
      </c>
      <c r="J1186" s="320" t="s">
        <v>3740</v>
      </c>
      <c r="K1186" s="321">
        <v>-15</v>
      </c>
      <c r="L1186" s="320"/>
      <c r="M1186" s="321"/>
      <c r="N1186" s="417" t="s">
        <v>4095</v>
      </c>
      <c r="O1186" s="418">
        <v>2.17</v>
      </c>
      <c r="P1186" s="318" t="s">
        <v>2092</v>
      </c>
      <c r="Q1186" s="320"/>
      <c r="R1186">
        <v>3</v>
      </c>
      <c r="S1186" s="184" t="s">
        <v>5008</v>
      </c>
      <c r="T1186" s="138">
        <f t="shared" si="125"/>
        <v>4</v>
      </c>
      <c r="U1186" s="139"/>
      <c r="V1186" s="715">
        <f t="shared" si="126"/>
        <v>4</v>
      </c>
      <c r="W1186" s="138"/>
      <c r="X1186" s="138"/>
      <c r="Y1186" s="141"/>
      <c r="Z1186" s="226"/>
      <c r="AA1186" s="179"/>
      <c r="AB1186" s="179"/>
      <c r="AC1186" s="179"/>
      <c r="AD1186" s="179"/>
      <c r="AE1186" s="179"/>
      <c r="AF1186" s="179"/>
      <c r="AG1186" s="179"/>
      <c r="AH1186" s="179"/>
      <c r="AI1186" s="179"/>
      <c r="AJ1186" s="179"/>
      <c r="AK1186" s="179"/>
      <c r="AL1186" s="179"/>
      <c r="AM1186" s="179"/>
      <c r="AN1186" s="179"/>
      <c r="AO1186" s="179"/>
      <c r="AP1186" s="179"/>
    </row>
    <row r="1187" spans="1:42" x14ac:dyDescent="0.3">
      <c r="A1187" s="400">
        <v>41736</v>
      </c>
      <c r="B1187" s="946" t="s">
        <v>4958</v>
      </c>
      <c r="C1187" s="704" t="s">
        <v>235</v>
      </c>
      <c r="D1187" s="4">
        <v>1000</v>
      </c>
      <c r="E1187" t="s">
        <v>37</v>
      </c>
      <c r="F1187" s="370">
        <v>43569</v>
      </c>
      <c r="G1187" t="s">
        <v>4959</v>
      </c>
      <c r="H1187" s="318" t="s">
        <v>272</v>
      </c>
      <c r="I1187" s="319" t="s">
        <v>3806</v>
      </c>
      <c r="J1187" s="320" t="s">
        <v>4960</v>
      </c>
      <c r="K1187" s="321">
        <v>-25</v>
      </c>
      <c r="L1187" s="320"/>
      <c r="M1187" s="321"/>
      <c r="N1187" s="417" t="s">
        <v>92</v>
      </c>
      <c r="O1187" s="418">
        <v>3.5</v>
      </c>
      <c r="P1187" s="318" t="s">
        <v>4961</v>
      </c>
      <c r="Q1187" s="320"/>
      <c r="R1187">
        <v>10</v>
      </c>
      <c r="S1187" s="184" t="s">
        <v>5009</v>
      </c>
      <c r="T1187" s="138">
        <f t="shared" si="125"/>
        <v>4</v>
      </c>
      <c r="U1187" s="139"/>
      <c r="V1187" s="715">
        <f t="shared" si="126"/>
        <v>4</v>
      </c>
      <c r="W1187" s="138"/>
      <c r="X1187" s="138"/>
      <c r="Y1187" s="141"/>
      <c r="Z1187" s="226"/>
      <c r="AA1187" s="179"/>
      <c r="AB1187" s="179"/>
      <c r="AC1187" s="179"/>
      <c r="AD1187" s="179"/>
      <c r="AE1187" s="179"/>
      <c r="AF1187" s="179"/>
      <c r="AG1187" s="179"/>
      <c r="AH1187" s="179"/>
      <c r="AI1187" s="179"/>
      <c r="AJ1187" s="179"/>
      <c r="AK1187" s="179"/>
      <c r="AL1187" s="179"/>
      <c r="AM1187" s="179"/>
      <c r="AN1187" s="179"/>
      <c r="AO1187" s="179"/>
      <c r="AP1187" s="179"/>
    </row>
    <row r="1188" spans="1:42" x14ac:dyDescent="0.3">
      <c r="A1188" s="400">
        <v>41736</v>
      </c>
      <c r="B1188" s="946" t="s">
        <v>4962</v>
      </c>
      <c r="C1188" s="704" t="s">
        <v>235</v>
      </c>
      <c r="D1188" s="4">
        <v>500</v>
      </c>
      <c r="E1188" t="s">
        <v>59</v>
      </c>
      <c r="F1188" s="370">
        <v>45195</v>
      </c>
      <c r="G1188" t="s">
        <v>4963</v>
      </c>
      <c r="H1188" s="318" t="s">
        <v>1099</v>
      </c>
      <c r="I1188" s="319" t="s">
        <v>4964</v>
      </c>
      <c r="J1188" s="320" t="s">
        <v>4965</v>
      </c>
      <c r="K1188" s="321">
        <v>-25</v>
      </c>
      <c r="L1188" s="320"/>
      <c r="M1188" s="321"/>
      <c r="N1188" s="417" t="s">
        <v>3748</v>
      </c>
      <c r="O1188" s="418">
        <v>3.2</v>
      </c>
      <c r="P1188" s="318" t="s">
        <v>4966</v>
      </c>
      <c r="Q1188" s="320"/>
      <c r="R1188">
        <v>7.5</v>
      </c>
      <c r="S1188" s="184" t="s">
        <v>5010</v>
      </c>
      <c r="T1188" s="138">
        <f t="shared" si="125"/>
        <v>4</v>
      </c>
      <c r="U1188" s="139"/>
      <c r="V1188" s="715">
        <f t="shared" si="126"/>
        <v>4</v>
      </c>
      <c r="W1188" s="138"/>
      <c r="X1188" s="138"/>
      <c r="Y1188" s="141"/>
      <c r="Z1188" s="226"/>
      <c r="AA1188" s="179"/>
      <c r="AB1188" s="179"/>
      <c r="AC1188" s="179"/>
      <c r="AD1188" s="179"/>
      <c r="AE1188" s="179"/>
      <c r="AF1188" s="179"/>
      <c r="AG1188" s="179"/>
      <c r="AH1188" s="179"/>
      <c r="AI1188" s="179"/>
      <c r="AJ1188" s="179"/>
      <c r="AK1188" s="179"/>
      <c r="AL1188" s="179"/>
      <c r="AM1188" s="179"/>
      <c r="AN1188" s="179"/>
      <c r="AO1188" s="179"/>
      <c r="AP1188" s="179"/>
    </row>
    <row r="1189" spans="1:42" x14ac:dyDescent="0.3">
      <c r="A1189" s="400">
        <v>41732</v>
      </c>
      <c r="B1189" s="946" t="s">
        <v>4831</v>
      </c>
      <c r="C1189" s="704" t="s">
        <v>949</v>
      </c>
      <c r="D1189" s="4">
        <v>750</v>
      </c>
      <c r="E1189" t="s">
        <v>66</v>
      </c>
      <c r="F1189" s="370">
        <v>45392</v>
      </c>
      <c r="G1189" t="s">
        <v>4832</v>
      </c>
      <c r="H1189" s="318" t="s">
        <v>185</v>
      </c>
      <c r="I1189" s="319" t="s">
        <v>333</v>
      </c>
      <c r="J1189" s="320" t="s">
        <v>398</v>
      </c>
      <c r="K1189" s="321">
        <v>-15</v>
      </c>
      <c r="L1189" s="320"/>
      <c r="M1189" s="321"/>
      <c r="N1189" s="417" t="s">
        <v>4833</v>
      </c>
      <c r="O1189" s="418">
        <v>4.67</v>
      </c>
      <c r="P1189" s="318" t="s">
        <v>3746</v>
      </c>
      <c r="Q1189" s="320"/>
      <c r="S1189" s="184" t="s">
        <v>4879</v>
      </c>
      <c r="T1189" s="138">
        <f t="shared" ref="T1189:T1221" si="127">MONTH(A1189)</f>
        <v>4</v>
      </c>
      <c r="U1189" s="139"/>
      <c r="V1189" s="715">
        <f t="shared" si="126"/>
        <v>4</v>
      </c>
      <c r="W1189" s="138"/>
      <c r="X1189" s="138"/>
      <c r="Y1189" s="141"/>
      <c r="Z1189" s="226"/>
      <c r="AA1189" s="179"/>
      <c r="AB1189" s="179"/>
      <c r="AC1189" s="179"/>
      <c r="AD1189" s="179"/>
      <c r="AE1189" s="179"/>
      <c r="AF1189" s="179"/>
      <c r="AG1189" s="179"/>
      <c r="AH1189" s="179"/>
      <c r="AI1189" s="179"/>
      <c r="AJ1189" s="179"/>
      <c r="AK1189" s="179"/>
      <c r="AL1189" s="179"/>
      <c r="AM1189" s="179"/>
      <c r="AN1189" s="179"/>
      <c r="AO1189" s="179"/>
      <c r="AP1189" s="179"/>
    </row>
    <row r="1190" spans="1:42" x14ac:dyDescent="0.3">
      <c r="A1190" s="400">
        <v>41732</v>
      </c>
      <c r="B1190" s="946" t="s">
        <v>4834</v>
      </c>
      <c r="C1190" s="704" t="s">
        <v>4835</v>
      </c>
      <c r="D1190" s="4">
        <v>250</v>
      </c>
      <c r="E1190" t="s">
        <v>66</v>
      </c>
      <c r="F1190" s="370">
        <v>45390</v>
      </c>
      <c r="G1190" t="s">
        <v>4163</v>
      </c>
      <c r="H1190" s="318" t="s">
        <v>225</v>
      </c>
      <c r="I1190" s="319" t="s">
        <v>1650</v>
      </c>
      <c r="J1190" s="320" t="s">
        <v>202</v>
      </c>
      <c r="K1190" s="321">
        <v>-25</v>
      </c>
      <c r="L1190" s="320"/>
      <c r="M1190" s="321"/>
      <c r="N1190" s="417" t="s">
        <v>4836</v>
      </c>
      <c r="O1190" s="418">
        <v>7.8</v>
      </c>
      <c r="P1190" s="318" t="s">
        <v>3746</v>
      </c>
      <c r="Q1190" s="320"/>
      <c r="S1190" s="184" t="s">
        <v>4880</v>
      </c>
      <c r="T1190" s="138">
        <f t="shared" si="127"/>
        <v>4</v>
      </c>
      <c r="U1190" s="139"/>
      <c r="V1190" s="715">
        <f t="shared" si="126"/>
        <v>4</v>
      </c>
      <c r="W1190" s="138"/>
      <c r="X1190" s="138"/>
      <c r="Y1190" s="141"/>
      <c r="Z1190" s="226"/>
      <c r="AA1190" s="179"/>
      <c r="AB1190" s="179"/>
      <c r="AC1190" s="179"/>
      <c r="AD1190" s="179"/>
      <c r="AE1190" s="179"/>
      <c r="AF1190" s="179"/>
      <c r="AG1190" s="179"/>
      <c r="AH1190" s="179"/>
      <c r="AI1190" s="179"/>
      <c r="AJ1190" s="179"/>
      <c r="AK1190" s="179"/>
      <c r="AL1190" s="179"/>
      <c r="AM1190" s="179"/>
      <c r="AN1190" s="179"/>
      <c r="AO1190" s="179"/>
      <c r="AP1190" s="179"/>
    </row>
    <row r="1191" spans="1:42" x14ac:dyDescent="0.3">
      <c r="A1191" s="400">
        <v>41732</v>
      </c>
      <c r="B1191" s="946" t="s">
        <v>4837</v>
      </c>
      <c r="C1191" s="704" t="s">
        <v>1808</v>
      </c>
      <c r="D1191" s="4">
        <v>250</v>
      </c>
      <c r="E1191" t="s">
        <v>37</v>
      </c>
      <c r="F1191" s="370">
        <v>43570</v>
      </c>
      <c r="G1191" t="s">
        <v>4185</v>
      </c>
      <c r="H1191" s="318" t="s">
        <v>135</v>
      </c>
      <c r="I1191" s="319" t="s">
        <v>4838</v>
      </c>
      <c r="J1191" s="320" t="s">
        <v>4839</v>
      </c>
      <c r="K1191" s="321">
        <v>-5</v>
      </c>
      <c r="L1191" s="320"/>
      <c r="M1191" s="321"/>
      <c r="N1191" s="417" t="s">
        <v>504</v>
      </c>
      <c r="O1191" s="418">
        <v>2.8</v>
      </c>
      <c r="P1191" s="318" t="s">
        <v>3746</v>
      </c>
      <c r="Q1191" s="320"/>
      <c r="S1191" s="184" t="s">
        <v>4881</v>
      </c>
      <c r="T1191" s="138">
        <f t="shared" si="127"/>
        <v>4</v>
      </c>
      <c r="U1191" s="139"/>
      <c r="V1191" s="715">
        <f t="shared" si="126"/>
        <v>4</v>
      </c>
      <c r="W1191" s="138"/>
      <c r="X1191" s="138"/>
      <c r="Y1191" s="141"/>
      <c r="Z1191" s="226"/>
      <c r="AA1191" s="179"/>
      <c r="AB1191" s="179"/>
      <c r="AC1191" s="179"/>
      <c r="AD1191" s="179"/>
      <c r="AE1191" s="179"/>
      <c r="AF1191" s="179"/>
      <c r="AG1191" s="179"/>
      <c r="AH1191" s="179"/>
      <c r="AI1191" s="179"/>
      <c r="AJ1191" s="179"/>
      <c r="AK1191" s="179"/>
      <c r="AL1191" s="179"/>
      <c r="AM1191" s="179"/>
      <c r="AN1191" s="179"/>
      <c r="AO1191" s="179"/>
      <c r="AP1191" s="179"/>
    </row>
    <row r="1192" spans="1:42" x14ac:dyDescent="0.3">
      <c r="A1192" s="400">
        <v>41731</v>
      </c>
      <c r="B1192" s="946" t="s">
        <v>4840</v>
      </c>
      <c r="C1192" s="704" t="s">
        <v>1359</v>
      </c>
      <c r="D1192" s="4">
        <v>500</v>
      </c>
      <c r="E1192" t="s">
        <v>4841</v>
      </c>
      <c r="F1192" s="370">
        <v>43564</v>
      </c>
      <c r="G1192" t="s">
        <v>4842</v>
      </c>
      <c r="H1192" s="318" t="s">
        <v>570</v>
      </c>
      <c r="I1192" s="319" t="s">
        <v>426</v>
      </c>
      <c r="J1192" s="320" t="s">
        <v>427</v>
      </c>
      <c r="K1192" s="321">
        <v>-12</v>
      </c>
      <c r="L1192" s="320"/>
      <c r="M1192" s="321"/>
      <c r="N1192" s="417" t="s">
        <v>1437</v>
      </c>
      <c r="O1192" s="418">
        <v>2.8</v>
      </c>
      <c r="P1192" s="318"/>
      <c r="Q1192" s="320" t="s">
        <v>2958</v>
      </c>
      <c r="R1192">
        <v>1</v>
      </c>
      <c r="S1192" s="184" t="s">
        <v>4869</v>
      </c>
      <c r="T1192" s="138">
        <f t="shared" si="127"/>
        <v>4</v>
      </c>
      <c r="U1192" s="139"/>
      <c r="V1192" s="715">
        <f t="shared" si="126"/>
        <v>4</v>
      </c>
      <c r="W1192" s="138"/>
      <c r="X1192" s="138"/>
      <c r="Y1192" s="141"/>
      <c r="Z1192" s="226"/>
      <c r="AA1192" s="179"/>
      <c r="AB1192" s="179"/>
      <c r="AC1192" s="179"/>
      <c r="AD1192" s="179"/>
      <c r="AE1192" s="179"/>
      <c r="AF1192" s="179"/>
      <c r="AG1192" s="179"/>
      <c r="AH1192" s="179"/>
      <c r="AI1192" s="179"/>
      <c r="AJ1192" s="179"/>
      <c r="AK1192" s="179"/>
      <c r="AL1192" s="179"/>
      <c r="AM1192" s="179"/>
      <c r="AN1192" s="179"/>
      <c r="AO1192" s="179"/>
      <c r="AP1192" s="179"/>
    </row>
    <row r="1193" spans="1:42" x14ac:dyDescent="0.3">
      <c r="A1193" s="400">
        <v>41731</v>
      </c>
      <c r="B1193" s="946" t="s">
        <v>4843</v>
      </c>
      <c r="C1193" s="704" t="s">
        <v>1359</v>
      </c>
      <c r="D1193" s="4">
        <v>250</v>
      </c>
      <c r="E1193" t="s">
        <v>4844</v>
      </c>
      <c r="F1193" s="370">
        <v>45391</v>
      </c>
      <c r="G1193" t="s">
        <v>4842</v>
      </c>
      <c r="H1193" s="318" t="s">
        <v>220</v>
      </c>
      <c r="I1193" s="319" t="s">
        <v>4845</v>
      </c>
      <c r="J1193" s="320" t="s">
        <v>4846</v>
      </c>
      <c r="K1193" s="321">
        <v>-12</v>
      </c>
      <c r="L1193" s="320"/>
      <c r="M1193" s="321"/>
      <c r="N1193" s="417" t="s">
        <v>4057</v>
      </c>
      <c r="O1193" s="418">
        <v>5.2</v>
      </c>
      <c r="P1193" s="318" t="s">
        <v>1937</v>
      </c>
      <c r="Q1193" s="320"/>
      <c r="R1193">
        <v>0</v>
      </c>
      <c r="S1193" s="184" t="s">
        <v>4870</v>
      </c>
      <c r="T1193" s="138">
        <f t="shared" si="127"/>
        <v>4</v>
      </c>
      <c r="U1193" s="139"/>
      <c r="V1193" s="715">
        <f t="shared" si="126"/>
        <v>4</v>
      </c>
      <c r="W1193" s="138"/>
      <c r="X1193" s="138"/>
      <c r="Y1193" s="141"/>
      <c r="Z1193" s="226"/>
      <c r="AA1193" s="179"/>
      <c r="AB1193" s="179"/>
      <c r="AC1193" s="179"/>
      <c r="AD1193" s="179"/>
      <c r="AE1193" s="179"/>
      <c r="AF1193" s="179"/>
      <c r="AG1193" s="179"/>
      <c r="AH1193" s="179"/>
      <c r="AI1193" s="179"/>
      <c r="AJ1193" s="179"/>
      <c r="AK1193" s="179"/>
      <c r="AL1193" s="179"/>
      <c r="AM1193" s="179"/>
      <c r="AN1193" s="179"/>
      <c r="AO1193" s="179"/>
      <c r="AP1193" s="179"/>
    </row>
    <row r="1194" spans="1:42" x14ac:dyDescent="0.3">
      <c r="A1194" s="400">
        <v>41731</v>
      </c>
      <c r="B1194" s="946" t="s">
        <v>4847</v>
      </c>
      <c r="C1194" s="704" t="s">
        <v>4848</v>
      </c>
      <c r="D1194" s="4">
        <v>500</v>
      </c>
      <c r="E1194" t="s">
        <v>3086</v>
      </c>
      <c r="F1194" s="370">
        <v>52763</v>
      </c>
      <c r="G1194" t="s">
        <v>4849</v>
      </c>
      <c r="H1194" s="318" t="s">
        <v>96</v>
      </c>
      <c r="I1194" s="319"/>
      <c r="J1194" s="320" t="s">
        <v>368</v>
      </c>
      <c r="K1194" s="321">
        <v>-12.5</v>
      </c>
      <c r="L1194" s="320"/>
      <c r="M1194" s="321"/>
      <c r="N1194" s="417" t="s">
        <v>4850</v>
      </c>
      <c r="O1194" s="418">
        <v>3.4</v>
      </c>
      <c r="P1194" s="318" t="s">
        <v>1937</v>
      </c>
      <c r="Q1194" s="320"/>
      <c r="R1194">
        <v>0</v>
      </c>
      <c r="S1194" s="184" t="s">
        <v>4871</v>
      </c>
      <c r="T1194" s="138">
        <f t="shared" si="127"/>
        <v>4</v>
      </c>
      <c r="U1194" s="139"/>
      <c r="V1194" s="715">
        <f t="shared" si="126"/>
        <v>4</v>
      </c>
      <c r="W1194" s="138"/>
      <c r="X1194" s="138"/>
      <c r="Y1194" s="141"/>
      <c r="Z1194" s="226"/>
      <c r="AA1194" s="179"/>
      <c r="AB1194" s="179"/>
      <c r="AC1194" s="179"/>
      <c r="AD1194" s="179"/>
      <c r="AE1194" s="179"/>
      <c r="AF1194" s="179"/>
      <c r="AG1194" s="179"/>
      <c r="AH1194" s="179"/>
      <c r="AI1194" s="179"/>
      <c r="AJ1194" s="179"/>
      <c r="AK1194" s="179"/>
      <c r="AL1194" s="179"/>
      <c r="AM1194" s="179"/>
      <c r="AN1194" s="179"/>
      <c r="AO1194" s="179"/>
      <c r="AP1194" s="179"/>
    </row>
    <row r="1195" spans="1:42" x14ac:dyDescent="0.3">
      <c r="A1195" s="400">
        <v>41731</v>
      </c>
      <c r="B1195" s="946" t="s">
        <v>4851</v>
      </c>
      <c r="C1195" s="704" t="s">
        <v>288</v>
      </c>
      <c r="D1195" s="4">
        <v>1500</v>
      </c>
      <c r="E1195" t="s">
        <v>12</v>
      </c>
      <c r="F1195" s="370">
        <v>42835</v>
      </c>
      <c r="G1195" t="s">
        <v>4852</v>
      </c>
      <c r="H1195" s="318" t="s">
        <v>2299</v>
      </c>
      <c r="I1195" s="319" t="s">
        <v>2299</v>
      </c>
      <c r="J1195" s="320" t="s">
        <v>3781</v>
      </c>
      <c r="K1195" s="321">
        <v>-25</v>
      </c>
      <c r="L1195" s="320"/>
      <c r="M1195" s="321"/>
      <c r="N1195" s="417" t="s">
        <v>3774</v>
      </c>
      <c r="O1195" s="418">
        <v>2.4</v>
      </c>
      <c r="P1195" s="318" t="s">
        <v>4092</v>
      </c>
      <c r="Q1195" s="320"/>
      <c r="R1195">
        <v>-8</v>
      </c>
      <c r="S1195" s="184" t="s">
        <v>4874</v>
      </c>
      <c r="T1195" s="138">
        <f t="shared" si="127"/>
        <v>4</v>
      </c>
      <c r="U1195" s="139"/>
      <c r="V1195" s="715">
        <f t="shared" si="126"/>
        <v>4</v>
      </c>
      <c r="W1195" s="138"/>
      <c r="X1195" s="138"/>
      <c r="Y1195" s="141"/>
      <c r="Z1195" s="226"/>
      <c r="AA1195" s="179"/>
      <c r="AB1195" s="179"/>
      <c r="AC1195" s="179"/>
      <c r="AD1195" s="179"/>
      <c r="AE1195" s="179"/>
      <c r="AF1195" s="179"/>
      <c r="AG1195" s="179"/>
      <c r="AH1195" s="179"/>
      <c r="AI1195" s="179"/>
      <c r="AJ1195" s="179"/>
      <c r="AK1195" s="179"/>
      <c r="AL1195" s="179"/>
      <c r="AM1195" s="179"/>
      <c r="AN1195" s="179"/>
      <c r="AO1195" s="179"/>
      <c r="AP1195" s="179"/>
    </row>
    <row r="1196" spans="1:42" x14ac:dyDescent="0.3">
      <c r="A1196" s="400">
        <v>41731</v>
      </c>
      <c r="B1196" s="946" t="s">
        <v>4853</v>
      </c>
      <c r="C1196" s="704" t="s">
        <v>288</v>
      </c>
      <c r="D1196" s="4">
        <v>1250</v>
      </c>
      <c r="E1196" t="s">
        <v>12</v>
      </c>
      <c r="F1196" s="370">
        <v>42835</v>
      </c>
      <c r="G1196" t="s">
        <v>4852</v>
      </c>
      <c r="H1196" s="318" t="s">
        <v>226</v>
      </c>
      <c r="I1196" s="319" t="s">
        <v>626</v>
      </c>
      <c r="J1196" s="320" t="s">
        <v>642</v>
      </c>
      <c r="K1196" s="321">
        <v>-25</v>
      </c>
      <c r="L1196" s="320"/>
      <c r="M1196" s="321"/>
      <c r="N1196" s="417" t="s">
        <v>4833</v>
      </c>
      <c r="O1196" s="418">
        <v>2.8</v>
      </c>
      <c r="P1196" s="318" t="s">
        <v>4092</v>
      </c>
      <c r="Q1196" s="320"/>
      <c r="R1196">
        <v>-8</v>
      </c>
      <c r="S1196" s="184" t="s">
        <v>4875</v>
      </c>
      <c r="T1196" s="138">
        <f t="shared" si="127"/>
        <v>4</v>
      </c>
      <c r="U1196" s="139"/>
      <c r="V1196" s="715">
        <f t="shared" si="126"/>
        <v>4</v>
      </c>
      <c r="W1196" s="138"/>
      <c r="X1196" s="138"/>
      <c r="Y1196" s="141"/>
      <c r="Z1196" s="226"/>
      <c r="AA1196" s="179"/>
      <c r="AB1196" s="179"/>
      <c r="AC1196" s="179"/>
      <c r="AD1196" s="179"/>
      <c r="AE1196" s="179"/>
      <c r="AF1196" s="179"/>
      <c r="AG1196" s="179"/>
      <c r="AH1196" s="179"/>
      <c r="AI1196" s="179"/>
      <c r="AJ1196" s="179"/>
      <c r="AK1196" s="179"/>
      <c r="AL1196" s="179"/>
      <c r="AM1196" s="179"/>
      <c r="AN1196" s="179"/>
      <c r="AO1196" s="179"/>
      <c r="AP1196" s="179"/>
    </row>
    <row r="1197" spans="1:42" x14ac:dyDescent="0.3">
      <c r="A1197" s="400">
        <v>41731</v>
      </c>
      <c r="B1197" s="946" t="s">
        <v>4854</v>
      </c>
      <c r="C1197" s="704" t="s">
        <v>288</v>
      </c>
      <c r="D1197" s="4">
        <v>500</v>
      </c>
      <c r="E1197" t="s">
        <v>1841</v>
      </c>
      <c r="F1197" s="370">
        <v>43565</v>
      </c>
      <c r="G1197" t="s">
        <v>4852</v>
      </c>
      <c r="H1197" s="318" t="s">
        <v>2299</v>
      </c>
      <c r="I1197" s="319" t="s">
        <v>2299</v>
      </c>
      <c r="J1197" s="320" t="s">
        <v>4855</v>
      </c>
      <c r="K1197" s="321">
        <v>-25</v>
      </c>
      <c r="L1197" s="320"/>
      <c r="M1197" s="321"/>
      <c r="N1197" s="417" t="s">
        <v>192</v>
      </c>
      <c r="O1197" s="418">
        <v>3.2</v>
      </c>
      <c r="P1197" s="318" t="s">
        <v>4180</v>
      </c>
      <c r="Q1197" s="320"/>
      <c r="R1197">
        <v>-1</v>
      </c>
      <c r="S1197" s="184" t="s">
        <v>4878</v>
      </c>
      <c r="T1197" s="138">
        <f t="shared" si="127"/>
        <v>4</v>
      </c>
      <c r="U1197" s="139"/>
      <c r="V1197" s="715">
        <f t="shared" si="126"/>
        <v>4</v>
      </c>
      <c r="W1197" s="138"/>
      <c r="X1197" s="138"/>
      <c r="Y1197" s="141"/>
      <c r="Z1197" s="226"/>
      <c r="AA1197" s="179"/>
      <c r="AB1197" s="179"/>
      <c r="AC1197" s="179"/>
      <c r="AD1197" s="179"/>
      <c r="AE1197" s="179"/>
      <c r="AF1197" s="179"/>
      <c r="AG1197" s="179"/>
      <c r="AH1197" s="179"/>
      <c r="AI1197" s="179"/>
      <c r="AJ1197" s="179"/>
      <c r="AK1197" s="179"/>
      <c r="AL1197" s="179"/>
      <c r="AM1197" s="179"/>
      <c r="AN1197" s="179"/>
      <c r="AO1197" s="179"/>
      <c r="AP1197" s="179"/>
    </row>
    <row r="1198" spans="1:42" x14ac:dyDescent="0.3">
      <c r="A1198" s="400">
        <v>41731</v>
      </c>
      <c r="B1198" s="946" t="s">
        <v>4856</v>
      </c>
      <c r="C1198" s="704" t="s">
        <v>288</v>
      </c>
      <c r="D1198" s="4">
        <v>750</v>
      </c>
      <c r="E1198" t="s">
        <v>1841</v>
      </c>
      <c r="F1198" s="370">
        <v>43565</v>
      </c>
      <c r="G1198" t="s">
        <v>4852</v>
      </c>
      <c r="H1198" s="318" t="s">
        <v>4857</v>
      </c>
      <c r="I1198" s="319" t="s">
        <v>805</v>
      </c>
      <c r="J1198" s="320" t="s">
        <v>152</v>
      </c>
      <c r="K1198" s="321">
        <v>-25</v>
      </c>
      <c r="L1198" s="320"/>
      <c r="M1198" s="321"/>
      <c r="N1198" s="417" t="s">
        <v>3774</v>
      </c>
      <c r="O1198" s="418">
        <v>4.8</v>
      </c>
      <c r="P1198" s="318" t="s">
        <v>4180</v>
      </c>
      <c r="Q1198" s="320"/>
      <c r="R1198">
        <v>-1</v>
      </c>
      <c r="S1198" s="184" t="s">
        <v>4877</v>
      </c>
      <c r="T1198" s="138">
        <f t="shared" si="127"/>
        <v>4</v>
      </c>
      <c r="U1198" s="139"/>
      <c r="V1198" s="715">
        <f t="shared" si="126"/>
        <v>4</v>
      </c>
      <c r="W1198" s="138"/>
      <c r="X1198" s="138"/>
      <c r="Y1198" s="141"/>
      <c r="Z1198" s="226"/>
      <c r="AA1198" s="179"/>
      <c r="AB1198" s="179"/>
      <c r="AC1198" s="179"/>
      <c r="AD1198" s="179"/>
      <c r="AE1198" s="179"/>
      <c r="AF1198" s="179"/>
      <c r="AG1198" s="179"/>
      <c r="AH1198" s="179"/>
      <c r="AI1198" s="179"/>
      <c r="AJ1198" s="179"/>
      <c r="AK1198" s="179"/>
      <c r="AL1198" s="179"/>
      <c r="AM1198" s="179"/>
      <c r="AN1198" s="179"/>
      <c r="AO1198" s="179"/>
      <c r="AP1198" s="179"/>
    </row>
    <row r="1199" spans="1:42" x14ac:dyDescent="0.3">
      <c r="A1199" s="400">
        <v>41731</v>
      </c>
      <c r="B1199" s="946" t="s">
        <v>4858</v>
      </c>
      <c r="C1199" s="704" t="s">
        <v>288</v>
      </c>
      <c r="D1199" s="4">
        <v>1000</v>
      </c>
      <c r="E1199" t="s">
        <v>1848</v>
      </c>
      <c r="F1199" s="370">
        <v>45392</v>
      </c>
      <c r="G1199" t="s">
        <v>4852</v>
      </c>
      <c r="H1199" s="318" t="s">
        <v>4859</v>
      </c>
      <c r="I1199" s="319" t="s">
        <v>948</v>
      </c>
      <c r="J1199" s="320" t="s">
        <v>665</v>
      </c>
      <c r="K1199" s="321">
        <v>-15</v>
      </c>
      <c r="L1199" s="320"/>
      <c r="M1199" s="321"/>
      <c r="N1199" s="417" t="s">
        <v>4860</v>
      </c>
      <c r="O1199" s="418">
        <v>4.8</v>
      </c>
      <c r="P1199" s="318" t="s">
        <v>4117</v>
      </c>
      <c r="Q1199" s="320"/>
      <c r="R1199">
        <v>-5</v>
      </c>
      <c r="S1199" s="184" t="s">
        <v>4876</v>
      </c>
      <c r="T1199" s="138">
        <f t="shared" si="127"/>
        <v>4</v>
      </c>
      <c r="U1199" s="139"/>
      <c r="V1199" s="715">
        <f t="shared" si="126"/>
        <v>4</v>
      </c>
      <c r="W1199" s="138"/>
      <c r="X1199" s="138"/>
      <c r="Y1199" s="141"/>
      <c r="Z1199" s="226"/>
      <c r="AA1199" s="179"/>
      <c r="AB1199" s="179"/>
      <c r="AC1199" s="179"/>
      <c r="AD1199" s="179"/>
      <c r="AE1199" s="179"/>
      <c r="AF1199" s="179"/>
      <c r="AG1199" s="179"/>
      <c r="AH1199" s="179"/>
      <c r="AI1199" s="179"/>
      <c r="AJ1199" s="179"/>
      <c r="AK1199" s="179"/>
      <c r="AL1199" s="179"/>
      <c r="AM1199" s="179"/>
      <c r="AN1199" s="179"/>
      <c r="AO1199" s="179"/>
      <c r="AP1199" s="179"/>
    </row>
    <row r="1200" spans="1:42" x14ac:dyDescent="0.3">
      <c r="A1200" s="400">
        <v>41731</v>
      </c>
      <c r="B1200" s="946" t="s">
        <v>4861</v>
      </c>
      <c r="C1200" s="704" t="s">
        <v>403</v>
      </c>
      <c r="D1200" s="4">
        <v>750</v>
      </c>
      <c r="E1200" t="s">
        <v>37</v>
      </c>
      <c r="F1200" s="370">
        <v>43562</v>
      </c>
      <c r="G1200" t="s">
        <v>4862</v>
      </c>
      <c r="H1200" s="318" t="s">
        <v>591</v>
      </c>
      <c r="I1200" s="319" t="s">
        <v>1469</v>
      </c>
      <c r="J1200" s="320" t="s">
        <v>186</v>
      </c>
      <c r="K1200" s="321">
        <v>-30</v>
      </c>
      <c r="L1200" s="320"/>
      <c r="M1200" s="321"/>
      <c r="N1200" s="417" t="s">
        <v>4863</v>
      </c>
      <c r="O1200" s="418">
        <v>6</v>
      </c>
      <c r="P1200" s="318" t="s">
        <v>1900</v>
      </c>
      <c r="Q1200" s="320"/>
      <c r="R1200">
        <v>10</v>
      </c>
      <c r="S1200" s="184" t="s">
        <v>4872</v>
      </c>
      <c r="T1200" s="138">
        <f t="shared" si="127"/>
        <v>4</v>
      </c>
      <c r="U1200" s="139"/>
      <c r="V1200" s="715">
        <f t="shared" si="126"/>
        <v>4</v>
      </c>
      <c r="W1200" s="138"/>
      <c r="X1200" s="138"/>
      <c r="Y1200" s="141"/>
      <c r="Z1200" s="226"/>
      <c r="AA1200" s="179"/>
      <c r="AB1200" s="179"/>
      <c r="AC1200" s="179"/>
      <c r="AD1200" s="179"/>
      <c r="AE1200" s="179"/>
      <c r="AF1200" s="179"/>
      <c r="AG1200" s="179"/>
      <c r="AH1200" s="179"/>
      <c r="AI1200" s="179"/>
      <c r="AJ1200" s="179"/>
      <c r="AK1200" s="179"/>
      <c r="AL1200" s="179"/>
      <c r="AM1200" s="179"/>
      <c r="AN1200" s="179"/>
      <c r="AO1200" s="179"/>
      <c r="AP1200" s="179"/>
    </row>
    <row r="1201" spans="1:42" x14ac:dyDescent="0.3">
      <c r="A1201" s="400">
        <v>41731</v>
      </c>
      <c r="B1201" s="946" t="s">
        <v>4864</v>
      </c>
      <c r="C1201" s="704" t="s">
        <v>486</v>
      </c>
      <c r="D1201" s="4">
        <v>300</v>
      </c>
      <c r="E1201" t="s">
        <v>1824</v>
      </c>
      <c r="F1201" s="370">
        <v>41835</v>
      </c>
      <c r="G1201" t="s">
        <v>4865</v>
      </c>
      <c r="H1201" s="318" t="s">
        <v>4866</v>
      </c>
      <c r="I1201" s="319" t="s">
        <v>4866</v>
      </c>
      <c r="J1201" s="320" t="s">
        <v>4867</v>
      </c>
      <c r="K1201" s="321">
        <v>-12.5</v>
      </c>
      <c r="L1201" s="320"/>
      <c r="M1201" s="321"/>
      <c r="N1201" s="417" t="s">
        <v>4809</v>
      </c>
      <c r="O1201" s="418">
        <v>1.42</v>
      </c>
      <c r="P1201" s="318" t="s">
        <v>4868</v>
      </c>
      <c r="Q1201" s="320"/>
      <c r="R1201">
        <v>24</v>
      </c>
      <c r="S1201" s="184" t="s">
        <v>4873</v>
      </c>
      <c r="T1201" s="138">
        <f t="shared" si="127"/>
        <v>4</v>
      </c>
      <c r="U1201" s="139"/>
      <c r="V1201" s="715">
        <f t="shared" si="126"/>
        <v>4</v>
      </c>
      <c r="W1201" s="138"/>
      <c r="X1201" s="138"/>
      <c r="Y1201" s="141"/>
      <c r="Z1201" s="226"/>
      <c r="AA1201" s="179"/>
      <c r="AB1201" s="179"/>
      <c r="AC1201" s="179"/>
      <c r="AD1201" s="179"/>
      <c r="AE1201" s="179"/>
      <c r="AF1201" s="179"/>
      <c r="AG1201" s="179"/>
      <c r="AH1201" s="179"/>
      <c r="AI1201" s="179"/>
      <c r="AJ1201" s="179"/>
      <c r="AK1201" s="179"/>
      <c r="AL1201" s="179"/>
      <c r="AM1201" s="179"/>
      <c r="AN1201" s="179"/>
      <c r="AO1201" s="179"/>
      <c r="AP1201" s="179"/>
    </row>
    <row r="1202" spans="1:42" x14ac:dyDescent="0.3">
      <c r="A1202" s="400">
        <v>41730</v>
      </c>
      <c r="B1202" s="946" t="s">
        <v>4766</v>
      </c>
      <c r="C1202" s="704" t="s">
        <v>2842</v>
      </c>
      <c r="D1202" s="4">
        <v>400</v>
      </c>
      <c r="E1202" t="s">
        <v>12</v>
      </c>
      <c r="F1202" s="370">
        <v>42828</v>
      </c>
      <c r="G1202" t="s">
        <v>4767</v>
      </c>
      <c r="H1202" s="318" t="s">
        <v>4768</v>
      </c>
      <c r="I1202" s="319" t="s">
        <v>4769</v>
      </c>
      <c r="J1202" s="320" t="s">
        <v>3847</v>
      </c>
      <c r="K1202" s="321">
        <v>-9.5</v>
      </c>
      <c r="L1202" s="320"/>
      <c r="M1202" s="321"/>
      <c r="N1202" s="417" t="s">
        <v>79</v>
      </c>
      <c r="O1202" s="418">
        <v>3.125</v>
      </c>
      <c r="P1202" s="318" t="s">
        <v>1994</v>
      </c>
      <c r="Q1202" s="320" t="s">
        <v>1890</v>
      </c>
      <c r="R1202">
        <v>3.5</v>
      </c>
      <c r="S1202" s="184" t="s">
        <v>4828</v>
      </c>
      <c r="T1202" s="138">
        <f t="shared" si="127"/>
        <v>4</v>
      </c>
      <c r="U1202" s="139"/>
      <c r="V1202" s="715">
        <f t="shared" si="126"/>
        <v>4</v>
      </c>
      <c r="W1202" s="138"/>
      <c r="X1202" s="138"/>
      <c r="Y1202" s="141"/>
      <c r="Z1202" s="226"/>
      <c r="AA1202" s="179"/>
      <c r="AB1202" s="179"/>
      <c r="AC1202" s="179"/>
      <c r="AD1202" s="179"/>
      <c r="AE1202" s="179"/>
      <c r="AF1202" s="179"/>
      <c r="AG1202" s="179"/>
      <c r="AH1202" s="179"/>
      <c r="AI1202" s="179"/>
      <c r="AJ1202" s="179"/>
      <c r="AK1202" s="179"/>
      <c r="AL1202" s="179"/>
      <c r="AM1202" s="179"/>
      <c r="AN1202" s="179"/>
      <c r="AO1202" s="179"/>
      <c r="AP1202" s="179"/>
    </row>
    <row r="1203" spans="1:42" x14ac:dyDescent="0.3">
      <c r="A1203" s="400">
        <v>41730</v>
      </c>
      <c r="B1203" s="946" t="s">
        <v>4770</v>
      </c>
      <c r="C1203" s="704" t="s">
        <v>2842</v>
      </c>
      <c r="D1203" s="4">
        <v>600</v>
      </c>
      <c r="E1203" t="s">
        <v>848</v>
      </c>
      <c r="F1203" s="370">
        <v>45397</v>
      </c>
      <c r="G1203" t="s">
        <v>4767</v>
      </c>
      <c r="H1203" s="318" t="s">
        <v>226</v>
      </c>
      <c r="I1203" s="319" t="s">
        <v>4771</v>
      </c>
      <c r="J1203" s="320" t="s">
        <v>152</v>
      </c>
      <c r="K1203" s="321">
        <v>-15</v>
      </c>
      <c r="L1203" s="320"/>
      <c r="M1203" s="321"/>
      <c r="N1203" s="417" t="s">
        <v>551</v>
      </c>
      <c r="O1203" s="418">
        <v>4.17</v>
      </c>
      <c r="P1203" s="318" t="s">
        <v>4180</v>
      </c>
      <c r="Q1203" s="320"/>
      <c r="R1203">
        <v>-1</v>
      </c>
      <c r="S1203" s="184" t="s">
        <v>4829</v>
      </c>
      <c r="T1203" s="138">
        <f t="shared" si="127"/>
        <v>4</v>
      </c>
      <c r="U1203" s="139"/>
      <c r="V1203" s="715">
        <f t="shared" si="126"/>
        <v>4</v>
      </c>
      <c r="W1203" s="138"/>
      <c r="X1203" s="138"/>
      <c r="Y1203" s="141"/>
      <c r="Z1203" s="226"/>
      <c r="AA1203" s="179"/>
      <c r="AB1203" s="179"/>
      <c r="AC1203" s="179"/>
      <c r="AD1203" s="179"/>
      <c r="AE1203" s="179"/>
      <c r="AF1203" s="179"/>
      <c r="AG1203" s="179"/>
      <c r="AH1203" s="179"/>
      <c r="AI1203" s="179"/>
      <c r="AJ1203" s="179"/>
      <c r="AK1203" s="179"/>
      <c r="AL1203" s="179"/>
      <c r="AM1203" s="179"/>
      <c r="AN1203" s="179"/>
      <c r="AO1203" s="179"/>
      <c r="AP1203" s="179"/>
    </row>
    <row r="1204" spans="1:42" x14ac:dyDescent="0.3">
      <c r="A1204" s="400">
        <v>41730</v>
      </c>
      <c r="B1204" s="946" t="s">
        <v>4772</v>
      </c>
      <c r="C1204" s="704" t="s">
        <v>127</v>
      </c>
      <c r="D1204" s="4">
        <v>350</v>
      </c>
      <c r="E1204" t="s">
        <v>848</v>
      </c>
      <c r="F1204" s="370">
        <v>45397</v>
      </c>
      <c r="G1204" t="s">
        <v>4773</v>
      </c>
      <c r="H1204" s="318" t="s">
        <v>631</v>
      </c>
      <c r="I1204" s="319" t="s">
        <v>952</v>
      </c>
      <c r="J1204" s="320" t="s">
        <v>191</v>
      </c>
      <c r="K1204" s="321">
        <v>-15</v>
      </c>
      <c r="L1204" s="320"/>
      <c r="M1204" s="321"/>
      <c r="N1204" s="417" t="s">
        <v>868</v>
      </c>
      <c r="O1204" s="418">
        <v>4</v>
      </c>
      <c r="P1204" s="318" t="s">
        <v>3804</v>
      </c>
      <c r="Q1204" s="320"/>
      <c r="R1204">
        <v>0</v>
      </c>
      <c r="S1204" s="184" t="s">
        <v>4830</v>
      </c>
      <c r="T1204" s="138">
        <f t="shared" si="127"/>
        <v>4</v>
      </c>
      <c r="U1204" s="139"/>
      <c r="V1204" s="715">
        <f t="shared" si="126"/>
        <v>4</v>
      </c>
      <c r="W1204" s="138"/>
      <c r="X1204" s="138"/>
      <c r="Y1204" s="141"/>
      <c r="Z1204" s="226"/>
      <c r="AA1204" s="179"/>
      <c r="AB1204" s="179"/>
      <c r="AC1204" s="179"/>
      <c r="AD1204" s="179"/>
      <c r="AE1204" s="179"/>
      <c r="AF1204" s="179"/>
      <c r="AG1204" s="179"/>
      <c r="AH1204" s="179"/>
      <c r="AI1204" s="179"/>
      <c r="AJ1204" s="179"/>
      <c r="AK1204" s="179"/>
      <c r="AL1204" s="179"/>
      <c r="AM1204" s="179"/>
      <c r="AN1204" s="179"/>
      <c r="AO1204" s="179"/>
      <c r="AP1204" s="179"/>
    </row>
    <row r="1205" spans="1:42" x14ac:dyDescent="0.3">
      <c r="A1205" s="400">
        <v>41730</v>
      </c>
      <c r="B1205" s="946" t="s">
        <v>3687</v>
      </c>
      <c r="C1205" s="704" t="s">
        <v>127</v>
      </c>
      <c r="D1205" s="4">
        <v>1250</v>
      </c>
      <c r="E1205" t="s">
        <v>815</v>
      </c>
      <c r="F1205" s="370">
        <v>43509</v>
      </c>
      <c r="G1205" t="s">
        <v>4774</v>
      </c>
      <c r="H1205" s="318" t="s">
        <v>3249</v>
      </c>
      <c r="I1205" s="319" t="s">
        <v>4775</v>
      </c>
      <c r="J1205" s="320" t="s">
        <v>3869</v>
      </c>
      <c r="K1205" s="321">
        <v>-4.5</v>
      </c>
      <c r="L1205" s="320"/>
      <c r="M1205" s="321"/>
      <c r="N1205" s="417" t="s">
        <v>3840</v>
      </c>
      <c r="O1205" s="418">
        <v>1.6</v>
      </c>
      <c r="P1205" s="318" t="s">
        <v>2042</v>
      </c>
      <c r="Q1205" s="320"/>
      <c r="R1205">
        <v>6</v>
      </c>
      <c r="S1205" s="184" t="s">
        <v>3728</v>
      </c>
      <c r="T1205" s="138">
        <f t="shared" si="127"/>
        <v>4</v>
      </c>
      <c r="U1205" s="139"/>
      <c r="V1205" s="715">
        <f t="shared" si="126"/>
        <v>4</v>
      </c>
      <c r="W1205" s="138"/>
      <c r="X1205" s="138"/>
      <c r="Y1205" s="141"/>
      <c r="Z1205" s="226"/>
      <c r="AA1205" s="179"/>
      <c r="AB1205" s="179"/>
      <c r="AC1205" s="179"/>
      <c r="AD1205" s="179"/>
      <c r="AE1205" s="179"/>
      <c r="AF1205" s="179"/>
      <c r="AG1205" s="179"/>
      <c r="AH1205" s="179"/>
      <c r="AI1205" s="179"/>
      <c r="AJ1205" s="179"/>
      <c r="AK1205" s="179"/>
      <c r="AL1205" s="179"/>
      <c r="AM1205" s="179"/>
      <c r="AN1205" s="179"/>
      <c r="AO1205" s="179"/>
      <c r="AP1205" s="179"/>
    </row>
    <row r="1206" spans="1:42" x14ac:dyDescent="0.3">
      <c r="A1206" s="400">
        <v>41730</v>
      </c>
      <c r="B1206" s="946" t="s">
        <v>916</v>
      </c>
      <c r="C1206" s="704" t="s">
        <v>121</v>
      </c>
      <c r="D1206" s="4">
        <v>250</v>
      </c>
      <c r="E1206" t="s">
        <v>37</v>
      </c>
      <c r="F1206" s="370">
        <v>43563</v>
      </c>
      <c r="G1206" t="s">
        <v>384</v>
      </c>
      <c r="H1206" s="318" t="s">
        <v>2299</v>
      </c>
      <c r="I1206" s="319" t="s">
        <v>2299</v>
      </c>
      <c r="J1206" s="320" t="s">
        <v>4776</v>
      </c>
      <c r="K1206" s="321">
        <v>-10</v>
      </c>
      <c r="L1206" s="320"/>
      <c r="M1206" s="321"/>
      <c r="N1206" s="417" t="s">
        <v>4777</v>
      </c>
      <c r="O1206" s="418">
        <v>1.44</v>
      </c>
      <c r="P1206" s="318" t="s">
        <v>2958</v>
      </c>
      <c r="Q1206" s="320"/>
      <c r="R1206">
        <v>1</v>
      </c>
      <c r="S1206" s="184" t="s">
        <v>4826</v>
      </c>
      <c r="T1206" s="138">
        <f t="shared" si="127"/>
        <v>4</v>
      </c>
      <c r="U1206" s="139"/>
      <c r="V1206" s="715">
        <f t="shared" si="126"/>
        <v>4</v>
      </c>
      <c r="W1206" s="138"/>
      <c r="X1206" s="138"/>
      <c r="Y1206" s="141"/>
      <c r="Z1206" s="226"/>
      <c r="AA1206" s="179"/>
      <c r="AB1206" s="179"/>
      <c r="AC1206" s="179"/>
      <c r="AD1206" s="179"/>
      <c r="AE1206" s="179"/>
      <c r="AF1206" s="179"/>
      <c r="AG1206" s="179"/>
      <c r="AH1206" s="179"/>
      <c r="AI1206" s="179"/>
      <c r="AJ1206" s="179"/>
      <c r="AK1206" s="179"/>
      <c r="AL1206" s="179"/>
      <c r="AM1206" s="179"/>
      <c r="AN1206" s="179"/>
      <c r="AO1206" s="179"/>
      <c r="AP1206" s="179"/>
    </row>
    <row r="1207" spans="1:42" x14ac:dyDescent="0.3">
      <c r="A1207" s="400">
        <v>41730</v>
      </c>
      <c r="B1207" s="946" t="s">
        <v>4778</v>
      </c>
      <c r="C1207" s="704" t="s">
        <v>121</v>
      </c>
      <c r="D1207" s="4">
        <v>2000</v>
      </c>
      <c r="E1207" t="s">
        <v>37</v>
      </c>
      <c r="F1207" s="370">
        <v>43563</v>
      </c>
      <c r="G1207" t="s">
        <v>384</v>
      </c>
      <c r="H1207" s="318" t="s">
        <v>429</v>
      </c>
      <c r="I1207" s="319" t="s">
        <v>791</v>
      </c>
      <c r="J1207" s="320" t="s">
        <v>3803</v>
      </c>
      <c r="K1207" s="321">
        <v>-10</v>
      </c>
      <c r="L1207" s="320"/>
      <c r="M1207" s="321"/>
      <c r="N1207" s="417" t="s">
        <v>3749</v>
      </c>
      <c r="O1207" s="418">
        <v>1.7</v>
      </c>
      <c r="P1207" s="318" t="s">
        <v>2958</v>
      </c>
      <c r="Q1207" s="320"/>
      <c r="R1207">
        <v>1</v>
      </c>
      <c r="S1207" s="184" t="s">
        <v>4827</v>
      </c>
      <c r="T1207" s="138">
        <f t="shared" si="127"/>
        <v>4</v>
      </c>
      <c r="U1207" s="139"/>
      <c r="V1207" s="715">
        <f t="shared" si="126"/>
        <v>4</v>
      </c>
      <c r="W1207" s="138"/>
      <c r="X1207" s="138"/>
      <c r="Y1207" s="141"/>
      <c r="Z1207" s="226"/>
      <c r="AA1207" s="179"/>
      <c r="AB1207" s="179"/>
      <c r="AC1207" s="179"/>
      <c r="AD1207" s="179"/>
      <c r="AE1207" s="179"/>
      <c r="AF1207" s="179"/>
      <c r="AG1207" s="179"/>
      <c r="AH1207" s="179"/>
      <c r="AI1207" s="179"/>
      <c r="AJ1207" s="179"/>
      <c r="AK1207" s="179"/>
      <c r="AL1207" s="179"/>
      <c r="AM1207" s="179"/>
      <c r="AN1207" s="179"/>
      <c r="AO1207" s="179"/>
      <c r="AP1207" s="179"/>
    </row>
    <row r="1208" spans="1:42" x14ac:dyDescent="0.3">
      <c r="A1208" s="400">
        <v>41730</v>
      </c>
      <c r="B1208" s="946" t="s">
        <v>4779</v>
      </c>
      <c r="C1208" s="704" t="s">
        <v>29</v>
      </c>
      <c r="D1208" s="4">
        <v>425</v>
      </c>
      <c r="E1208" t="s">
        <v>434</v>
      </c>
      <c r="F1208" s="370">
        <v>42282</v>
      </c>
      <c r="G1208" t="s">
        <v>4780</v>
      </c>
      <c r="H1208" s="318" t="s">
        <v>389</v>
      </c>
      <c r="I1208" s="319" t="s">
        <v>4781</v>
      </c>
      <c r="J1208" s="320" t="s">
        <v>4782</v>
      </c>
      <c r="K1208" s="321">
        <v>-2</v>
      </c>
      <c r="L1208" s="320"/>
      <c r="M1208" s="321"/>
      <c r="N1208" s="417" t="s">
        <v>4783</v>
      </c>
      <c r="O1208" s="418">
        <v>1.06</v>
      </c>
      <c r="P1208" s="318" t="s">
        <v>2288</v>
      </c>
      <c r="Q1208" s="320"/>
      <c r="R1208">
        <v>-2</v>
      </c>
      <c r="S1208" s="184" t="s">
        <v>4825</v>
      </c>
      <c r="T1208" s="138">
        <f t="shared" si="127"/>
        <v>4</v>
      </c>
      <c r="U1208" s="139"/>
      <c r="V1208" s="715">
        <f t="shared" si="126"/>
        <v>4</v>
      </c>
      <c r="W1208" s="138"/>
      <c r="X1208" s="138"/>
      <c r="Y1208" s="141"/>
      <c r="Z1208" s="226"/>
      <c r="AA1208" s="179"/>
      <c r="AB1208" s="179"/>
      <c r="AC1208" s="179"/>
      <c r="AD1208" s="179"/>
      <c r="AE1208" s="179"/>
      <c r="AF1208" s="179"/>
      <c r="AG1208" s="179"/>
      <c r="AH1208" s="179"/>
      <c r="AI1208" s="179"/>
      <c r="AJ1208" s="179"/>
      <c r="AK1208" s="179"/>
      <c r="AL1208" s="179"/>
      <c r="AM1208" s="179"/>
      <c r="AN1208" s="179"/>
      <c r="AO1208" s="179"/>
      <c r="AP1208" s="179"/>
    </row>
    <row r="1209" spans="1:42" x14ac:dyDescent="0.3">
      <c r="A1209" s="400">
        <v>41730</v>
      </c>
      <c r="B1209" s="946" t="s">
        <v>4784</v>
      </c>
      <c r="C1209" s="704" t="s">
        <v>65</v>
      </c>
      <c r="D1209" s="4">
        <v>500</v>
      </c>
      <c r="E1209" t="s">
        <v>12</v>
      </c>
      <c r="F1209" s="370">
        <v>42833</v>
      </c>
      <c r="G1209" t="s">
        <v>4785</v>
      </c>
      <c r="H1209" s="318" t="s">
        <v>4786</v>
      </c>
      <c r="I1209" s="319" t="s">
        <v>4787</v>
      </c>
      <c r="J1209" s="320" t="s">
        <v>4788</v>
      </c>
      <c r="K1209" s="321">
        <v>-15</v>
      </c>
      <c r="L1209" s="320"/>
      <c r="M1209" s="321"/>
      <c r="N1209" s="417" t="s">
        <v>4789</v>
      </c>
      <c r="O1209" s="418">
        <v>7.1</v>
      </c>
      <c r="P1209" s="318" t="s">
        <v>3804</v>
      </c>
      <c r="Q1209" s="320"/>
      <c r="R1209">
        <v>0</v>
      </c>
      <c r="S1209" s="184" t="s">
        <v>4824</v>
      </c>
      <c r="T1209" s="138">
        <f t="shared" si="127"/>
        <v>4</v>
      </c>
      <c r="U1209" s="139"/>
      <c r="V1209" s="715">
        <f t="shared" si="126"/>
        <v>4</v>
      </c>
      <c r="W1209" s="138"/>
      <c r="X1209" s="138"/>
      <c r="Y1209" s="141"/>
      <c r="Z1209" s="226"/>
      <c r="AA1209" s="179"/>
      <c r="AB1209" s="179"/>
      <c r="AC1209" s="179"/>
      <c r="AD1209" s="179"/>
      <c r="AE1209" s="179"/>
      <c r="AF1209" s="179"/>
      <c r="AG1209" s="179"/>
      <c r="AH1209" s="179"/>
      <c r="AI1209" s="179"/>
      <c r="AJ1209" s="179"/>
      <c r="AK1209" s="179"/>
      <c r="AL1209" s="179"/>
      <c r="AM1209" s="179"/>
      <c r="AN1209" s="179"/>
      <c r="AO1209" s="179"/>
      <c r="AP1209" s="179"/>
    </row>
    <row r="1210" spans="1:42" x14ac:dyDescent="0.3">
      <c r="A1210" s="400">
        <v>41730</v>
      </c>
      <c r="B1210" s="946" t="s">
        <v>4790</v>
      </c>
      <c r="C1210" s="704" t="s">
        <v>4791</v>
      </c>
      <c r="D1210" s="4">
        <v>550</v>
      </c>
      <c r="E1210" t="s">
        <v>3370</v>
      </c>
      <c r="F1210" s="370">
        <v>78345</v>
      </c>
      <c r="G1210" t="s">
        <v>4792</v>
      </c>
      <c r="H1210" s="318" t="s">
        <v>4793</v>
      </c>
      <c r="I1210" s="319" t="s">
        <v>4794</v>
      </c>
      <c r="J1210" s="320" t="s">
        <v>4249</v>
      </c>
      <c r="K1210" s="321">
        <v>-9.5</v>
      </c>
      <c r="L1210" s="320"/>
      <c r="M1210" s="321"/>
      <c r="N1210" s="417"/>
      <c r="O1210" s="418"/>
      <c r="P1210" s="318" t="s">
        <v>4795</v>
      </c>
      <c r="Q1210" s="320"/>
      <c r="R1210">
        <v>2.5</v>
      </c>
      <c r="S1210" s="184" t="s">
        <v>4823</v>
      </c>
      <c r="T1210" s="138">
        <f t="shared" si="127"/>
        <v>4</v>
      </c>
      <c r="U1210" s="139"/>
      <c r="V1210" s="715">
        <f t="shared" si="126"/>
        <v>4</v>
      </c>
      <c r="W1210" s="138"/>
      <c r="X1210" s="138"/>
      <c r="Y1210" s="141"/>
      <c r="Z1210" s="226"/>
      <c r="AA1210" s="179"/>
      <c r="AB1210" s="179"/>
      <c r="AC1210" s="179"/>
      <c r="AD1210" s="179"/>
      <c r="AE1210" s="179"/>
      <c r="AF1210" s="179"/>
      <c r="AG1210" s="179"/>
      <c r="AH1210" s="179"/>
      <c r="AI1210" s="179"/>
      <c r="AJ1210" s="179"/>
      <c r="AK1210" s="179"/>
      <c r="AL1210" s="179"/>
      <c r="AM1210" s="179"/>
      <c r="AN1210" s="179"/>
      <c r="AO1210" s="179"/>
      <c r="AP1210" s="179"/>
    </row>
    <row r="1211" spans="1:42" x14ac:dyDescent="0.3">
      <c r="A1211" s="420">
        <v>41730</v>
      </c>
      <c r="B1211" s="947" t="s">
        <v>4882</v>
      </c>
      <c r="C1211" s="948" t="s">
        <v>4883</v>
      </c>
      <c r="D1211" s="422">
        <v>1500</v>
      </c>
      <c r="E1211" s="421" t="s">
        <v>66</v>
      </c>
      <c r="F1211" s="423">
        <v>45390</v>
      </c>
      <c r="G1211" s="421" t="s">
        <v>3403</v>
      </c>
      <c r="H1211" s="348" t="s">
        <v>4884</v>
      </c>
      <c r="I1211" s="424" t="s">
        <v>4885</v>
      </c>
      <c r="J1211" s="425" t="s">
        <v>3232</v>
      </c>
      <c r="K1211" s="426"/>
      <c r="L1211" s="348"/>
      <c r="M1211" s="348"/>
      <c r="N1211" s="425" t="s">
        <v>4886</v>
      </c>
      <c r="O1211" s="348">
        <f>13000/2500</f>
        <v>5.2</v>
      </c>
      <c r="P1211" s="426" t="s">
        <v>1937</v>
      </c>
      <c r="Q1211" s="425"/>
      <c r="R1211" s="421">
        <v>0</v>
      </c>
      <c r="S1211" s="280" t="s">
        <v>4890</v>
      </c>
      <c r="T1211" s="138">
        <f t="shared" si="127"/>
        <v>4</v>
      </c>
      <c r="U1211" s="139"/>
      <c r="V1211" s="715">
        <f t="shared" si="126"/>
        <v>4</v>
      </c>
      <c r="W1211" s="138"/>
      <c r="X1211" s="138"/>
      <c r="Y1211" s="141"/>
      <c r="Z1211" s="226"/>
      <c r="AA1211" s="179"/>
      <c r="AB1211" s="179"/>
      <c r="AC1211" s="179"/>
      <c r="AD1211" s="179"/>
      <c r="AE1211" s="179"/>
      <c r="AF1211" s="179"/>
      <c r="AG1211" s="179"/>
      <c r="AH1211" s="179"/>
      <c r="AI1211" s="179"/>
      <c r="AJ1211" s="179"/>
      <c r="AK1211" s="179"/>
      <c r="AL1211" s="179"/>
      <c r="AM1211" s="179"/>
      <c r="AN1211" s="179"/>
      <c r="AO1211" s="179"/>
      <c r="AP1211" s="179"/>
    </row>
    <row r="1212" spans="1:42" x14ac:dyDescent="0.3">
      <c r="A1212" s="420">
        <v>41730</v>
      </c>
      <c r="B1212" s="947" t="s">
        <v>4882</v>
      </c>
      <c r="C1212" s="948" t="s">
        <v>4883</v>
      </c>
      <c r="D1212" s="422">
        <v>1000</v>
      </c>
      <c r="E1212" s="421" t="s">
        <v>117</v>
      </c>
      <c r="F1212" s="423">
        <v>52695</v>
      </c>
      <c r="G1212" s="421" t="s">
        <v>3403</v>
      </c>
      <c r="H1212" s="348" t="s">
        <v>4887</v>
      </c>
      <c r="I1212" s="424" t="s">
        <v>4888</v>
      </c>
      <c r="J1212" s="425" t="s">
        <v>2365</v>
      </c>
      <c r="K1212" s="426"/>
      <c r="L1212" s="348"/>
      <c r="M1212" s="348"/>
      <c r="N1212" s="425" t="s">
        <v>279</v>
      </c>
      <c r="O1212" s="348">
        <f>13000/2500</f>
        <v>5.2</v>
      </c>
      <c r="P1212" s="426" t="s">
        <v>4180</v>
      </c>
      <c r="Q1212" s="425"/>
      <c r="R1212" s="421">
        <v>-1</v>
      </c>
      <c r="S1212" s="280" t="s">
        <v>4889</v>
      </c>
      <c r="T1212" s="138">
        <f t="shared" si="127"/>
        <v>4</v>
      </c>
      <c r="U1212" s="139"/>
      <c r="V1212" s="715">
        <f t="shared" si="126"/>
        <v>4</v>
      </c>
      <c r="W1212" s="138"/>
      <c r="X1212" s="138"/>
      <c r="Y1212" s="141"/>
      <c r="Z1212" s="226"/>
      <c r="AA1212" s="179"/>
      <c r="AB1212" s="179"/>
      <c r="AC1212" s="179"/>
      <c r="AD1212" s="179"/>
      <c r="AE1212" s="179"/>
      <c r="AF1212" s="179"/>
      <c r="AG1212" s="179"/>
      <c r="AH1212" s="179"/>
      <c r="AI1212" s="179"/>
      <c r="AJ1212" s="179"/>
      <c r="AK1212" s="179"/>
      <c r="AL1212" s="179"/>
      <c r="AM1212" s="179"/>
      <c r="AN1212" s="179"/>
      <c r="AO1212" s="179"/>
      <c r="AP1212" s="179"/>
    </row>
    <row r="1213" spans="1:42" x14ac:dyDescent="0.3">
      <c r="A1213" s="400">
        <v>41729</v>
      </c>
      <c r="B1213" s="946" t="s">
        <v>4796</v>
      </c>
      <c r="C1213" s="704" t="s">
        <v>73</v>
      </c>
      <c r="D1213" s="4">
        <v>500</v>
      </c>
      <c r="E1213" t="s">
        <v>12</v>
      </c>
      <c r="F1213" s="370">
        <v>42829</v>
      </c>
      <c r="G1213" t="s">
        <v>3995</v>
      </c>
      <c r="H1213" s="318" t="s">
        <v>2299</v>
      </c>
      <c r="I1213" s="319" t="s">
        <v>3656</v>
      </c>
      <c r="J1213" s="320" t="s">
        <v>4336</v>
      </c>
      <c r="K1213" s="321">
        <v>-7</v>
      </c>
      <c r="L1213" s="320"/>
      <c r="M1213" s="321"/>
      <c r="N1213" s="417" t="s">
        <v>79</v>
      </c>
      <c r="O1213" s="418">
        <v>2.5</v>
      </c>
      <c r="P1213" s="318"/>
      <c r="Q1213" s="320"/>
      <c r="R1213">
        <v>3.5</v>
      </c>
      <c r="S1213" s="184" t="s">
        <v>4820</v>
      </c>
      <c r="T1213" s="138">
        <f t="shared" si="127"/>
        <v>3</v>
      </c>
      <c r="U1213" s="139"/>
      <c r="V1213" s="715">
        <f t="shared" si="126"/>
        <v>3</v>
      </c>
      <c r="W1213" s="138"/>
      <c r="X1213" s="138"/>
      <c r="Y1213" s="141"/>
      <c r="Z1213" s="226"/>
      <c r="AA1213" s="179"/>
      <c r="AB1213" s="179"/>
      <c r="AC1213" s="179"/>
      <c r="AD1213" s="179"/>
      <c r="AE1213" s="179"/>
      <c r="AF1213" s="179"/>
      <c r="AG1213" s="179"/>
      <c r="AH1213" s="179"/>
      <c r="AI1213" s="179"/>
      <c r="AJ1213" s="179"/>
      <c r="AK1213" s="179"/>
      <c r="AL1213" s="179"/>
      <c r="AM1213" s="179"/>
      <c r="AN1213" s="179"/>
      <c r="AO1213" s="179"/>
      <c r="AP1213" s="179"/>
    </row>
    <row r="1214" spans="1:42" x14ac:dyDescent="0.3">
      <c r="A1214" s="400">
        <v>41729</v>
      </c>
      <c r="B1214" s="946" t="s">
        <v>4797</v>
      </c>
      <c r="C1214" s="704" t="s">
        <v>73</v>
      </c>
      <c r="D1214" s="4">
        <v>500</v>
      </c>
      <c r="E1214" t="s">
        <v>12</v>
      </c>
      <c r="F1214" s="370">
        <v>42829</v>
      </c>
      <c r="G1214" t="s">
        <v>3995</v>
      </c>
      <c r="H1214" s="318" t="s">
        <v>409</v>
      </c>
      <c r="I1214" s="319" t="s">
        <v>3791</v>
      </c>
      <c r="J1214" s="320" t="s">
        <v>3399</v>
      </c>
      <c r="K1214" s="321">
        <v>-7</v>
      </c>
      <c r="L1214" s="320"/>
      <c r="M1214" s="321"/>
      <c r="N1214" s="417" t="s">
        <v>79</v>
      </c>
      <c r="O1214" s="418">
        <v>2.5</v>
      </c>
      <c r="P1214" s="318"/>
      <c r="Q1214" s="320" t="s">
        <v>4798</v>
      </c>
      <c r="R1214">
        <v>3.5</v>
      </c>
      <c r="S1214" s="184" t="s">
        <v>4821</v>
      </c>
      <c r="T1214" s="138">
        <f t="shared" si="127"/>
        <v>3</v>
      </c>
      <c r="U1214" s="139"/>
      <c r="V1214" s="715">
        <f t="shared" si="126"/>
        <v>3</v>
      </c>
      <c r="W1214" s="138"/>
      <c r="X1214" s="138"/>
      <c r="Y1214" s="141"/>
      <c r="Z1214" s="226"/>
      <c r="AA1214" s="179"/>
      <c r="AB1214" s="179"/>
      <c r="AC1214" s="179"/>
      <c r="AD1214" s="179"/>
      <c r="AE1214" s="179"/>
      <c r="AF1214" s="179"/>
      <c r="AG1214" s="179"/>
      <c r="AH1214" s="179"/>
      <c r="AI1214" s="179"/>
      <c r="AJ1214" s="179"/>
      <c r="AK1214" s="179"/>
      <c r="AL1214" s="179"/>
      <c r="AM1214" s="179"/>
      <c r="AN1214" s="179"/>
      <c r="AO1214" s="179"/>
      <c r="AP1214" s="179"/>
    </row>
    <row r="1215" spans="1:42" x14ac:dyDescent="0.3">
      <c r="A1215" s="400">
        <v>41729</v>
      </c>
      <c r="B1215" s="946" t="s">
        <v>4799</v>
      </c>
      <c r="C1215" s="704" t="s">
        <v>73</v>
      </c>
      <c r="D1215" s="4">
        <v>1250</v>
      </c>
      <c r="E1215" t="s">
        <v>37</v>
      </c>
      <c r="F1215" s="370">
        <v>43559</v>
      </c>
      <c r="G1215" t="s">
        <v>3995</v>
      </c>
      <c r="H1215" s="318" t="s">
        <v>821</v>
      </c>
      <c r="I1215" s="319" t="s">
        <v>4800</v>
      </c>
      <c r="J1215" s="320" t="s">
        <v>4051</v>
      </c>
      <c r="K1215" s="321">
        <v>-7.5</v>
      </c>
      <c r="L1215" s="320"/>
      <c r="M1215" s="321"/>
      <c r="N1215" s="417" t="s">
        <v>4801</v>
      </c>
      <c r="O1215" s="418">
        <v>2</v>
      </c>
      <c r="P1215" s="318" t="s">
        <v>1933</v>
      </c>
      <c r="Q1215" s="320"/>
      <c r="R1215">
        <v>7</v>
      </c>
      <c r="S1215" s="184" t="s">
        <v>4822</v>
      </c>
      <c r="T1215" s="138">
        <f t="shared" si="127"/>
        <v>3</v>
      </c>
      <c r="U1215" s="139"/>
      <c r="V1215" s="715">
        <f t="shared" si="126"/>
        <v>3</v>
      </c>
      <c r="W1215" s="138"/>
      <c r="X1215" s="138"/>
      <c r="Y1215" s="141"/>
      <c r="Z1215" s="226"/>
      <c r="AA1215" s="179"/>
      <c r="AB1215" s="179"/>
      <c r="AC1215" s="179"/>
      <c r="AD1215" s="179"/>
      <c r="AE1215" s="179"/>
      <c r="AF1215" s="179"/>
      <c r="AG1215" s="179"/>
      <c r="AH1215" s="179"/>
      <c r="AI1215" s="179"/>
      <c r="AJ1215" s="179"/>
      <c r="AK1215" s="179"/>
      <c r="AL1215" s="179"/>
      <c r="AM1215" s="179"/>
      <c r="AN1215" s="179"/>
      <c r="AO1215" s="179"/>
      <c r="AP1215" s="179"/>
    </row>
    <row r="1216" spans="1:42" x14ac:dyDescent="0.3">
      <c r="A1216" s="400">
        <v>41729</v>
      </c>
      <c r="B1216" s="946" t="s">
        <v>4802</v>
      </c>
      <c r="C1216" s="704" t="s">
        <v>36</v>
      </c>
      <c r="D1216" s="4">
        <v>300</v>
      </c>
      <c r="E1216" t="s">
        <v>66</v>
      </c>
      <c r="F1216" s="370">
        <v>45383</v>
      </c>
      <c r="G1216" t="s">
        <v>2328</v>
      </c>
      <c r="H1216" s="318" t="s">
        <v>333</v>
      </c>
      <c r="I1216" s="319" t="s">
        <v>948</v>
      </c>
      <c r="J1216" s="320" t="s">
        <v>265</v>
      </c>
      <c r="K1216" s="321">
        <v>-20</v>
      </c>
      <c r="L1216" s="320"/>
      <c r="M1216" s="321"/>
      <c r="N1216" s="417" t="s">
        <v>4803</v>
      </c>
      <c r="O1216" s="418">
        <v>7.5</v>
      </c>
      <c r="P1216" s="318" t="s">
        <v>4804</v>
      </c>
      <c r="Q1216" s="320"/>
      <c r="R1216">
        <v>-10</v>
      </c>
      <c r="S1216" s="184" t="s">
        <v>4818</v>
      </c>
      <c r="T1216" s="138">
        <f t="shared" si="127"/>
        <v>3</v>
      </c>
      <c r="U1216" s="139"/>
      <c r="V1216" s="715">
        <f t="shared" si="126"/>
        <v>3</v>
      </c>
      <c r="W1216" s="138"/>
      <c r="X1216" s="138"/>
      <c r="Y1216" s="141"/>
      <c r="Z1216" s="226"/>
      <c r="AA1216" s="179"/>
      <c r="AB1216" s="179"/>
      <c r="AC1216" s="179"/>
      <c r="AD1216" s="179"/>
      <c r="AE1216" s="179"/>
      <c r="AF1216" s="179"/>
      <c r="AG1216" s="179"/>
      <c r="AH1216" s="179"/>
      <c r="AI1216" s="179"/>
      <c r="AJ1216" s="179"/>
      <c r="AK1216" s="179"/>
      <c r="AL1216" s="179"/>
      <c r="AM1216" s="179"/>
      <c r="AN1216" s="179"/>
      <c r="AO1216" s="179"/>
      <c r="AP1216" s="179"/>
    </row>
    <row r="1217" spans="1:43" x14ac:dyDescent="0.3">
      <c r="A1217" s="400">
        <v>41729</v>
      </c>
      <c r="B1217" s="946" t="s">
        <v>4805</v>
      </c>
      <c r="C1217" s="704" t="s">
        <v>36</v>
      </c>
      <c r="D1217" s="4">
        <v>700</v>
      </c>
      <c r="E1217" t="s">
        <v>117</v>
      </c>
      <c r="F1217" s="370">
        <v>52688</v>
      </c>
      <c r="G1217" t="s">
        <v>2328</v>
      </c>
      <c r="H1217" s="318" t="s">
        <v>324</v>
      </c>
      <c r="I1217" s="319" t="s">
        <v>880</v>
      </c>
      <c r="J1217" s="320" t="s">
        <v>472</v>
      </c>
      <c r="K1217" s="321">
        <v>-20</v>
      </c>
      <c r="L1217" s="320"/>
      <c r="M1217" s="321"/>
      <c r="N1217" s="417" t="s">
        <v>4803</v>
      </c>
      <c r="O1217" s="418">
        <v>3.21</v>
      </c>
      <c r="P1217" s="318" t="s">
        <v>2288</v>
      </c>
      <c r="Q1217" s="320"/>
      <c r="R1217">
        <v>-2</v>
      </c>
      <c r="S1217" s="184" t="s">
        <v>4819</v>
      </c>
      <c r="T1217" s="138">
        <f t="shared" si="127"/>
        <v>3</v>
      </c>
      <c r="U1217" s="139"/>
      <c r="V1217" s="715">
        <f t="shared" si="126"/>
        <v>3</v>
      </c>
      <c r="W1217" s="138"/>
      <c r="X1217" s="138"/>
      <c r="Y1217" s="141"/>
      <c r="Z1217" s="226"/>
      <c r="AA1217" s="179"/>
      <c r="AB1217" s="179"/>
      <c r="AC1217" s="179"/>
      <c r="AD1217" s="179"/>
      <c r="AE1217" s="179"/>
      <c r="AF1217" s="179"/>
      <c r="AG1217" s="179"/>
      <c r="AH1217" s="179"/>
      <c r="AI1217" s="179"/>
      <c r="AJ1217" s="179"/>
      <c r="AK1217" s="179"/>
      <c r="AL1217" s="179"/>
      <c r="AM1217" s="179"/>
      <c r="AN1217" s="179"/>
      <c r="AO1217" s="179"/>
      <c r="AP1217" s="179"/>
    </row>
    <row r="1218" spans="1:43" x14ac:dyDescent="0.3">
      <c r="A1218" s="400">
        <v>41729</v>
      </c>
      <c r="B1218" s="946" t="s">
        <v>4806</v>
      </c>
      <c r="C1218" s="704" t="s">
        <v>4216</v>
      </c>
      <c r="D1218" s="4">
        <v>150</v>
      </c>
      <c r="E1218" t="s">
        <v>4807</v>
      </c>
      <c r="F1218" s="370">
        <v>45397</v>
      </c>
      <c r="G1218" t="s">
        <v>183</v>
      </c>
      <c r="H1218" s="318" t="s">
        <v>1770</v>
      </c>
      <c r="I1218" s="319" t="s">
        <v>4808</v>
      </c>
      <c r="J1218" s="320" t="s">
        <v>84</v>
      </c>
      <c r="K1218" s="321">
        <v>-8</v>
      </c>
      <c r="L1218" s="320"/>
      <c r="M1218" s="321"/>
      <c r="N1218" s="417" t="s">
        <v>4809</v>
      </c>
      <c r="O1218" s="418">
        <v>2.83</v>
      </c>
      <c r="P1218" s="318" t="s">
        <v>1937</v>
      </c>
      <c r="Q1218" s="320"/>
      <c r="R1218">
        <v>0</v>
      </c>
      <c r="S1218" s="184" t="s">
        <v>4817</v>
      </c>
      <c r="T1218" s="138">
        <f t="shared" si="127"/>
        <v>3</v>
      </c>
      <c r="U1218" s="139"/>
      <c r="V1218" s="715">
        <f t="shared" si="126"/>
        <v>3</v>
      </c>
      <c r="W1218" s="138"/>
      <c r="X1218" s="138"/>
      <c r="Y1218" s="141"/>
      <c r="Z1218" s="226"/>
      <c r="AA1218" s="179"/>
      <c r="AB1218" s="179"/>
      <c r="AC1218" s="179"/>
      <c r="AD1218" s="179"/>
      <c r="AE1218" s="179"/>
      <c r="AF1218" s="179"/>
      <c r="AG1218" s="179"/>
      <c r="AH1218" s="179"/>
      <c r="AI1218" s="179"/>
      <c r="AJ1218" s="179"/>
      <c r="AK1218" s="179"/>
      <c r="AL1218" s="179"/>
      <c r="AM1218" s="179"/>
      <c r="AN1218" s="179"/>
      <c r="AO1218" s="179"/>
      <c r="AP1218" s="179"/>
    </row>
    <row r="1219" spans="1:43" x14ac:dyDescent="0.3">
      <c r="A1219" s="400">
        <v>41729</v>
      </c>
      <c r="B1219" s="946" t="s">
        <v>4810</v>
      </c>
      <c r="C1219" s="704" t="s">
        <v>4216</v>
      </c>
      <c r="D1219" s="4">
        <v>300</v>
      </c>
      <c r="E1219" t="s">
        <v>261</v>
      </c>
      <c r="F1219" s="370">
        <v>45580</v>
      </c>
      <c r="G1219" t="s">
        <v>183</v>
      </c>
      <c r="H1219" s="318" t="s">
        <v>951</v>
      </c>
      <c r="I1219" s="319" t="s">
        <v>1302</v>
      </c>
      <c r="J1219" s="320" t="s">
        <v>431</v>
      </c>
      <c r="K1219" s="321">
        <v>-9.5</v>
      </c>
      <c r="L1219" s="320"/>
      <c r="M1219" s="321"/>
      <c r="N1219" s="417" t="s">
        <v>169</v>
      </c>
      <c r="O1219" s="418">
        <v>3.67</v>
      </c>
      <c r="P1219" s="318" t="s">
        <v>1993</v>
      </c>
      <c r="Q1219" s="320"/>
      <c r="R1219">
        <v>-5</v>
      </c>
      <c r="S1219" s="184" t="s">
        <v>4816</v>
      </c>
      <c r="T1219" s="138">
        <f t="shared" si="127"/>
        <v>3</v>
      </c>
      <c r="U1219" s="139"/>
      <c r="V1219" s="715">
        <f t="shared" si="126"/>
        <v>3</v>
      </c>
      <c r="W1219" s="138"/>
      <c r="X1219" s="138"/>
      <c r="Y1219" s="141"/>
      <c r="Z1219" s="226"/>
      <c r="AA1219" s="179"/>
      <c r="AB1219" s="179"/>
      <c r="AC1219" s="179"/>
      <c r="AD1219" s="179"/>
      <c r="AE1219" s="179"/>
      <c r="AF1219" s="179"/>
      <c r="AG1219" s="179"/>
      <c r="AH1219" s="179"/>
      <c r="AI1219" s="179"/>
      <c r="AJ1219" s="179"/>
      <c r="AK1219" s="179"/>
      <c r="AL1219" s="179"/>
      <c r="AM1219" s="179"/>
      <c r="AN1219" s="179"/>
      <c r="AO1219" s="179"/>
      <c r="AP1219" s="179"/>
    </row>
    <row r="1220" spans="1:43" x14ac:dyDescent="0.3">
      <c r="A1220" s="400">
        <v>41729</v>
      </c>
      <c r="B1220" s="946" t="s">
        <v>4811</v>
      </c>
      <c r="C1220" s="704" t="s">
        <v>4216</v>
      </c>
      <c r="D1220" s="4">
        <v>400</v>
      </c>
      <c r="E1220" t="s">
        <v>2749</v>
      </c>
      <c r="F1220" s="370">
        <v>52885</v>
      </c>
      <c r="G1220" t="s">
        <v>183</v>
      </c>
      <c r="H1220" s="318" t="s">
        <v>292</v>
      </c>
      <c r="I1220" s="319" t="s">
        <v>475</v>
      </c>
      <c r="J1220" s="320" t="s">
        <v>3812</v>
      </c>
      <c r="K1220" s="321">
        <v>-9.5</v>
      </c>
      <c r="L1220" s="320"/>
      <c r="M1220" s="321"/>
      <c r="N1220" s="417" t="s">
        <v>3756</v>
      </c>
      <c r="O1220" s="418">
        <v>2.25</v>
      </c>
      <c r="P1220" s="318" t="s">
        <v>2092</v>
      </c>
      <c r="Q1220" s="320"/>
      <c r="R1220">
        <v>3</v>
      </c>
      <c r="S1220" s="184" t="s">
        <v>4815</v>
      </c>
      <c r="T1220" s="138">
        <f t="shared" si="127"/>
        <v>3</v>
      </c>
      <c r="U1220" s="139"/>
      <c r="V1220" s="715">
        <f t="shared" si="126"/>
        <v>3</v>
      </c>
      <c r="W1220" s="138"/>
      <c r="X1220" s="138"/>
      <c r="Y1220" s="141"/>
      <c r="Z1220" s="226"/>
      <c r="AA1220" s="179"/>
      <c r="AB1220" s="179"/>
      <c r="AC1220" s="179"/>
      <c r="AD1220" s="179"/>
      <c r="AE1220" s="179"/>
      <c r="AF1220" s="179"/>
      <c r="AG1220" s="179"/>
      <c r="AH1220" s="179"/>
      <c r="AI1220" s="179"/>
      <c r="AJ1220" s="179"/>
      <c r="AK1220" s="179"/>
      <c r="AL1220" s="179"/>
      <c r="AM1220" s="179"/>
      <c r="AN1220" s="179"/>
      <c r="AO1220" s="179"/>
      <c r="AP1220" s="179"/>
    </row>
    <row r="1221" spans="1:43" s="372" customFormat="1" ht="15" thickBot="1" x14ac:dyDescent="0.35">
      <c r="A1221" s="402">
        <v>41729</v>
      </c>
      <c r="B1221" s="949" t="s">
        <v>4812</v>
      </c>
      <c r="C1221" s="419" t="s">
        <v>44</v>
      </c>
      <c r="D1221" s="373">
        <v>500</v>
      </c>
      <c r="E1221" s="372" t="s">
        <v>66</v>
      </c>
      <c r="F1221" s="374">
        <v>45397</v>
      </c>
      <c r="G1221" s="375" t="s">
        <v>4813</v>
      </c>
      <c r="H1221" s="375" t="s">
        <v>320</v>
      </c>
      <c r="I1221" s="376" t="s">
        <v>26</v>
      </c>
      <c r="J1221" s="377" t="s">
        <v>97</v>
      </c>
      <c r="K1221" s="375">
        <v>-20</v>
      </c>
      <c r="L1221" s="377"/>
      <c r="M1221" s="375"/>
      <c r="N1221" s="372" t="s">
        <v>3761</v>
      </c>
      <c r="O1221" s="419">
        <v>4.2</v>
      </c>
      <c r="P1221" s="372" t="s">
        <v>1993</v>
      </c>
      <c r="Q1221" s="377"/>
      <c r="R1221" s="372">
        <v>-5</v>
      </c>
      <c r="S1221" s="378" t="s">
        <v>4814</v>
      </c>
      <c r="T1221" s="244">
        <f t="shared" si="127"/>
        <v>3</v>
      </c>
      <c r="U1221" s="245"/>
      <c r="V1221" s="715">
        <f t="shared" si="126"/>
        <v>3</v>
      </c>
      <c r="W1221" s="244"/>
      <c r="X1221" s="244"/>
      <c r="Y1221" s="244"/>
      <c r="Z1221" s="379"/>
      <c r="AA1221" s="380"/>
      <c r="AB1221" s="380"/>
      <c r="AC1221" s="380"/>
      <c r="AD1221" s="380"/>
      <c r="AE1221" s="380"/>
      <c r="AF1221" s="380"/>
      <c r="AG1221" s="380"/>
      <c r="AH1221" s="380"/>
      <c r="AI1221" s="380"/>
      <c r="AJ1221" s="380"/>
      <c r="AK1221" s="380"/>
      <c r="AL1221" s="380"/>
      <c r="AM1221" s="380"/>
      <c r="AN1221" s="380"/>
      <c r="AO1221" s="380"/>
      <c r="AP1221" s="380"/>
      <c r="AQ1221"/>
    </row>
    <row r="1222" spans="1:43" x14ac:dyDescent="0.3">
      <c r="A1222" s="400">
        <v>41725</v>
      </c>
      <c r="B1222" s="946" t="s">
        <v>567</v>
      </c>
      <c r="C1222" s="704" t="s">
        <v>1184</v>
      </c>
      <c r="D1222" s="4">
        <v>2500</v>
      </c>
      <c r="E1222" t="s">
        <v>37</v>
      </c>
      <c r="F1222" s="370">
        <v>43556</v>
      </c>
      <c r="G1222" t="s">
        <v>567</v>
      </c>
      <c r="H1222" s="318" t="s">
        <v>151</v>
      </c>
      <c r="I1222" s="319" t="s">
        <v>2396</v>
      </c>
      <c r="J1222" s="320" t="s">
        <v>2397</v>
      </c>
      <c r="K1222" s="321">
        <v>-6</v>
      </c>
      <c r="L1222" s="320"/>
      <c r="M1222" s="321"/>
      <c r="N1222" s="417">
        <v>16000</v>
      </c>
      <c r="O1222" s="418">
        <f>N1222/SUM(D1222:D1225)</f>
        <v>2.1052631578947367</v>
      </c>
      <c r="P1222" s="318"/>
      <c r="Q1222" s="320"/>
      <c r="R1222">
        <v>15</v>
      </c>
      <c r="S1222" s="184" t="s">
        <v>4762</v>
      </c>
      <c r="T1222" s="138">
        <f t="shared" ref="T1222:T1236" si="128">MONTH(A1222)</f>
        <v>3</v>
      </c>
      <c r="U1222" s="139"/>
      <c r="V1222" s="715">
        <f t="shared" si="126"/>
        <v>3</v>
      </c>
      <c r="W1222" s="138"/>
      <c r="X1222" s="138"/>
      <c r="Y1222" s="141"/>
      <c r="Z1222" s="226"/>
      <c r="AA1222" s="179"/>
      <c r="AB1222" s="179"/>
      <c r="AC1222" s="179"/>
      <c r="AD1222" s="179"/>
      <c r="AE1222" s="179"/>
      <c r="AF1222" s="179"/>
      <c r="AG1222" s="179"/>
      <c r="AH1222" s="179"/>
      <c r="AI1222" s="179"/>
      <c r="AJ1222" s="179"/>
      <c r="AK1222" s="179"/>
      <c r="AL1222" s="179"/>
      <c r="AM1222" s="179"/>
      <c r="AN1222" s="179"/>
      <c r="AO1222" s="179"/>
      <c r="AP1222" s="179"/>
    </row>
    <row r="1223" spans="1:43" x14ac:dyDescent="0.3">
      <c r="A1223" s="400">
        <v>41725</v>
      </c>
      <c r="B1223" s="946" t="s">
        <v>3436</v>
      </c>
      <c r="C1223" s="704" t="s">
        <v>1184</v>
      </c>
      <c r="D1223" s="4">
        <v>850</v>
      </c>
      <c r="E1223" t="s">
        <v>37</v>
      </c>
      <c r="F1223" s="370">
        <v>43556</v>
      </c>
      <c r="G1223" t="s">
        <v>567</v>
      </c>
      <c r="H1223" s="318" t="s">
        <v>2299</v>
      </c>
      <c r="I1223" s="319" t="s">
        <v>4753</v>
      </c>
      <c r="J1223" s="320" t="s">
        <v>4754</v>
      </c>
      <c r="K1223" s="321"/>
      <c r="L1223" s="320"/>
      <c r="M1223" s="321"/>
      <c r="N1223" s="417">
        <v>16000</v>
      </c>
      <c r="O1223" s="418">
        <f>O1222</f>
        <v>2.1052631578947367</v>
      </c>
      <c r="P1223" s="318"/>
      <c r="Q1223" s="320"/>
      <c r="S1223" s="184" t="s">
        <v>4760</v>
      </c>
      <c r="T1223" s="138">
        <f t="shared" si="128"/>
        <v>3</v>
      </c>
      <c r="U1223" s="139"/>
      <c r="V1223" s="715">
        <f t="shared" si="126"/>
        <v>3</v>
      </c>
      <c r="W1223" s="138"/>
      <c r="X1223" s="138"/>
      <c r="Y1223" s="141"/>
      <c r="Z1223" s="226"/>
      <c r="AA1223" s="179"/>
      <c r="AB1223" s="179"/>
      <c r="AC1223" s="179"/>
      <c r="AD1223" s="179"/>
      <c r="AE1223" s="179"/>
      <c r="AF1223" s="179"/>
      <c r="AG1223" s="179"/>
      <c r="AH1223" s="179"/>
      <c r="AI1223" s="179"/>
      <c r="AJ1223" s="179"/>
      <c r="AK1223" s="179"/>
      <c r="AL1223" s="179"/>
      <c r="AM1223" s="179"/>
      <c r="AN1223" s="179"/>
      <c r="AO1223" s="179"/>
      <c r="AP1223" s="179"/>
    </row>
    <row r="1224" spans="1:43" x14ac:dyDescent="0.3">
      <c r="A1224" s="400">
        <v>41725</v>
      </c>
      <c r="B1224" s="946" t="s">
        <v>567</v>
      </c>
      <c r="C1224" s="704" t="s">
        <v>1184</v>
      </c>
      <c r="D1224" s="4">
        <v>2750</v>
      </c>
      <c r="E1224" t="s">
        <v>66</v>
      </c>
      <c r="F1224" s="370">
        <v>45383</v>
      </c>
      <c r="G1224" t="s">
        <v>567</v>
      </c>
      <c r="H1224" s="318" t="s">
        <v>282</v>
      </c>
      <c r="I1224" s="319" t="s">
        <v>4755</v>
      </c>
      <c r="J1224" s="320" t="s">
        <v>4756</v>
      </c>
      <c r="K1224" s="321">
        <v>-8</v>
      </c>
      <c r="L1224" s="320"/>
      <c r="M1224" s="321"/>
      <c r="N1224" s="417">
        <v>16000</v>
      </c>
      <c r="O1224" s="418">
        <f>O1223</f>
        <v>2.1052631578947367</v>
      </c>
      <c r="P1224" s="318"/>
      <c r="Q1224" s="320"/>
      <c r="R1224">
        <v>12</v>
      </c>
      <c r="S1224" s="184" t="s">
        <v>4761</v>
      </c>
      <c r="T1224" s="138">
        <f t="shared" si="128"/>
        <v>3</v>
      </c>
      <c r="U1224" s="139"/>
      <c r="V1224" s="715">
        <f t="shared" si="126"/>
        <v>3</v>
      </c>
      <c r="W1224" s="138"/>
      <c r="X1224" s="138"/>
      <c r="Y1224" s="141"/>
      <c r="Z1224" s="226"/>
      <c r="AA1224" s="179"/>
      <c r="AB1224" s="179"/>
      <c r="AC1224" s="179"/>
      <c r="AD1224" s="179"/>
      <c r="AE1224" s="179"/>
      <c r="AF1224" s="179"/>
      <c r="AG1224" s="179"/>
      <c r="AH1224" s="179"/>
      <c r="AI1224" s="179"/>
      <c r="AJ1224" s="179"/>
      <c r="AK1224" s="179"/>
      <c r="AL1224" s="179"/>
      <c r="AM1224" s="179"/>
      <c r="AN1224" s="179"/>
      <c r="AO1224" s="179"/>
      <c r="AP1224" s="179"/>
    </row>
    <row r="1225" spans="1:43" x14ac:dyDescent="0.3">
      <c r="A1225" s="400">
        <v>41725</v>
      </c>
      <c r="B1225" s="946" t="s">
        <v>567</v>
      </c>
      <c r="C1225" s="704" t="s">
        <v>1184</v>
      </c>
      <c r="D1225" s="4">
        <v>1500</v>
      </c>
      <c r="E1225" t="s">
        <v>117</v>
      </c>
      <c r="F1225" s="370">
        <v>52688</v>
      </c>
      <c r="G1225" t="s">
        <v>567</v>
      </c>
      <c r="H1225" s="318" t="s">
        <v>282</v>
      </c>
      <c r="I1225" s="319" t="s">
        <v>4755</v>
      </c>
      <c r="J1225" s="320" t="s">
        <v>4756</v>
      </c>
      <c r="K1225" s="321">
        <v>-8</v>
      </c>
      <c r="L1225" s="320"/>
      <c r="M1225" s="321"/>
      <c r="N1225" s="417">
        <v>16000</v>
      </c>
      <c r="O1225" s="418">
        <f>O1224</f>
        <v>2.1052631578947367</v>
      </c>
      <c r="P1225" s="318"/>
      <c r="Q1225" s="320"/>
      <c r="R1225">
        <v>12</v>
      </c>
      <c r="S1225" s="184" t="s">
        <v>4763</v>
      </c>
      <c r="T1225" s="138">
        <f t="shared" si="128"/>
        <v>3</v>
      </c>
      <c r="U1225" s="139"/>
      <c r="V1225" s="715">
        <f t="shared" si="126"/>
        <v>3</v>
      </c>
      <c r="W1225" s="138"/>
      <c r="X1225" s="138"/>
      <c r="Y1225" s="141"/>
      <c r="Z1225" s="226"/>
      <c r="AA1225" s="179"/>
      <c r="AB1225" s="179"/>
      <c r="AC1225" s="179"/>
      <c r="AD1225" s="179"/>
      <c r="AE1225" s="179"/>
      <c r="AF1225" s="179"/>
      <c r="AG1225" s="179"/>
      <c r="AH1225" s="179"/>
      <c r="AI1225" s="179"/>
      <c r="AJ1225" s="179"/>
      <c r="AK1225" s="179"/>
      <c r="AL1225" s="179"/>
      <c r="AM1225" s="179"/>
      <c r="AN1225" s="179"/>
      <c r="AO1225" s="179"/>
      <c r="AP1225" s="179"/>
    </row>
    <row r="1226" spans="1:43" x14ac:dyDescent="0.3">
      <c r="A1226" s="400">
        <v>41725</v>
      </c>
      <c r="B1226" s="946" t="s">
        <v>3218</v>
      </c>
      <c r="C1226" s="704" t="s">
        <v>4757</v>
      </c>
      <c r="D1226" s="4">
        <v>700</v>
      </c>
      <c r="E1226" t="s">
        <v>12</v>
      </c>
      <c r="F1226" s="370">
        <v>42825</v>
      </c>
      <c r="G1226" t="s">
        <v>4758</v>
      </c>
      <c r="H1226" s="318" t="s">
        <v>160</v>
      </c>
      <c r="I1226" s="319" t="s">
        <v>444</v>
      </c>
      <c r="J1226" s="320" t="s">
        <v>1112</v>
      </c>
      <c r="K1226" s="321">
        <v>-5</v>
      </c>
      <c r="L1226" s="320"/>
      <c r="M1226" s="321"/>
      <c r="N1226" s="417">
        <v>1600</v>
      </c>
      <c r="O1226" s="418">
        <f>N1226/SUM(D1226:D1227)</f>
        <v>1.6</v>
      </c>
      <c r="P1226" s="318"/>
      <c r="Q1226" s="320"/>
      <c r="R1226">
        <v>15</v>
      </c>
      <c r="S1226" s="184" t="s">
        <v>4764</v>
      </c>
      <c r="T1226" s="138">
        <f t="shared" si="128"/>
        <v>3</v>
      </c>
      <c r="U1226" s="139"/>
      <c r="V1226" s="715">
        <f t="shared" si="126"/>
        <v>3</v>
      </c>
      <c r="W1226" s="138"/>
      <c r="X1226" s="138"/>
      <c r="Y1226" s="141"/>
      <c r="Z1226" s="226"/>
      <c r="AA1226" s="179"/>
      <c r="AB1226" s="179"/>
      <c r="AC1226" s="179"/>
      <c r="AD1226" s="179"/>
      <c r="AE1226" s="179"/>
      <c r="AF1226" s="179"/>
      <c r="AG1226" s="179"/>
      <c r="AH1226" s="179"/>
      <c r="AI1226" s="179"/>
      <c r="AJ1226" s="179"/>
      <c r="AK1226" s="179"/>
      <c r="AL1226" s="179"/>
      <c r="AM1226" s="179"/>
      <c r="AN1226" s="179"/>
      <c r="AO1226" s="179"/>
      <c r="AP1226" s="179"/>
    </row>
    <row r="1227" spans="1:43" x14ac:dyDescent="0.3">
      <c r="A1227" s="400">
        <v>41725</v>
      </c>
      <c r="B1227" s="946" t="s">
        <v>4759</v>
      </c>
      <c r="C1227" s="704" t="s">
        <v>4757</v>
      </c>
      <c r="D1227" s="4">
        <v>300</v>
      </c>
      <c r="E1227" t="s">
        <v>12</v>
      </c>
      <c r="F1227" s="370">
        <v>42825</v>
      </c>
      <c r="G1227" t="s">
        <v>4758</v>
      </c>
      <c r="H1227" s="318" t="s">
        <v>2299</v>
      </c>
      <c r="I1227" s="319" t="s">
        <v>2299</v>
      </c>
      <c r="J1227" s="320" t="s">
        <v>3349</v>
      </c>
      <c r="K1227" s="321"/>
      <c r="L1227" s="320"/>
      <c r="M1227" s="321"/>
      <c r="N1227" s="417">
        <v>1600</v>
      </c>
      <c r="O1227" s="418">
        <f>O1226</f>
        <v>1.6</v>
      </c>
      <c r="P1227" s="318"/>
      <c r="Q1227" s="320"/>
      <c r="S1227" s="184" t="s">
        <v>4765</v>
      </c>
      <c r="T1227" s="138">
        <f t="shared" si="128"/>
        <v>3</v>
      </c>
      <c r="U1227" s="139"/>
      <c r="V1227" s="715">
        <f t="shared" si="126"/>
        <v>3</v>
      </c>
      <c r="W1227" s="138"/>
      <c r="X1227" s="138"/>
      <c r="Y1227" s="141"/>
      <c r="Z1227" s="226"/>
      <c r="AA1227" s="179"/>
      <c r="AB1227" s="179"/>
      <c r="AC1227" s="179"/>
      <c r="AD1227" s="179"/>
      <c r="AE1227" s="179"/>
      <c r="AF1227" s="179"/>
      <c r="AG1227" s="179"/>
      <c r="AH1227" s="179"/>
      <c r="AI1227" s="179"/>
      <c r="AJ1227" s="179"/>
      <c r="AK1227" s="179"/>
      <c r="AL1227" s="179"/>
      <c r="AM1227" s="179"/>
      <c r="AN1227" s="179"/>
      <c r="AO1227" s="179"/>
      <c r="AP1227" s="179"/>
    </row>
    <row r="1228" spans="1:43" x14ac:dyDescent="0.3">
      <c r="A1228" s="400">
        <v>41724</v>
      </c>
      <c r="B1228" s="946" t="s">
        <v>4724</v>
      </c>
      <c r="C1228" s="704" t="s">
        <v>4725</v>
      </c>
      <c r="D1228" s="4">
        <v>1750</v>
      </c>
      <c r="E1228" t="s">
        <v>66</v>
      </c>
      <c r="F1228" s="370">
        <v>45384</v>
      </c>
      <c r="G1228" t="s">
        <v>4726</v>
      </c>
      <c r="H1228" s="318" t="s">
        <v>4727</v>
      </c>
      <c r="I1228" s="319" t="s">
        <v>2769</v>
      </c>
      <c r="J1228" s="320" t="s">
        <v>1189</v>
      </c>
      <c r="K1228" s="321">
        <v>-25</v>
      </c>
      <c r="L1228" s="320"/>
      <c r="M1228" s="321"/>
      <c r="N1228" s="417">
        <v>7500</v>
      </c>
      <c r="O1228" s="418">
        <f t="shared" ref="O1228:O1233" si="129">N1228/D1228</f>
        <v>4.2857142857142856</v>
      </c>
      <c r="P1228" s="318"/>
      <c r="Q1228" s="320"/>
      <c r="R1228">
        <v>-5</v>
      </c>
      <c r="S1228" s="184" t="s">
        <v>4747</v>
      </c>
      <c r="T1228" s="138">
        <f t="shared" si="128"/>
        <v>3</v>
      </c>
      <c r="U1228" s="139"/>
      <c r="V1228" s="715">
        <f t="shared" si="126"/>
        <v>3</v>
      </c>
      <c r="W1228" s="138"/>
      <c r="X1228" s="138"/>
      <c r="Y1228" s="141"/>
      <c r="Z1228" s="226"/>
      <c r="AA1228" s="179"/>
      <c r="AB1228" s="179"/>
      <c r="AC1228" s="179"/>
      <c r="AD1228" s="179"/>
      <c r="AE1228" s="179"/>
      <c r="AF1228" s="179"/>
      <c r="AG1228" s="179"/>
      <c r="AH1228" s="179"/>
      <c r="AI1228" s="179"/>
      <c r="AJ1228" s="179"/>
      <c r="AK1228" s="179"/>
      <c r="AL1228" s="179"/>
      <c r="AM1228" s="179"/>
      <c r="AN1228" s="179"/>
      <c r="AO1228" s="179"/>
      <c r="AP1228" s="179"/>
    </row>
    <row r="1229" spans="1:43" x14ac:dyDescent="0.3">
      <c r="A1229" s="400">
        <v>41724</v>
      </c>
      <c r="B1229" s="946" t="s">
        <v>4728</v>
      </c>
      <c r="C1229" s="704" t="s">
        <v>208</v>
      </c>
      <c r="D1229" s="4">
        <v>500</v>
      </c>
      <c r="E1229" t="s">
        <v>164</v>
      </c>
      <c r="F1229" s="370">
        <v>42459</v>
      </c>
      <c r="G1229" t="s">
        <v>450</v>
      </c>
      <c r="H1229" s="318" t="s">
        <v>4729</v>
      </c>
      <c r="I1229" s="319" t="s">
        <v>4730</v>
      </c>
      <c r="J1229" s="320" t="s">
        <v>1562</v>
      </c>
      <c r="K1229" s="321"/>
      <c r="L1229" s="320"/>
      <c r="M1229" s="321"/>
      <c r="N1229" s="417">
        <v>1100</v>
      </c>
      <c r="O1229" s="418">
        <f t="shared" si="129"/>
        <v>2.2000000000000002</v>
      </c>
      <c r="P1229" s="318"/>
      <c r="Q1229" s="320"/>
      <c r="S1229" s="184" t="s">
        <v>4752</v>
      </c>
      <c r="T1229" s="138">
        <f t="shared" si="128"/>
        <v>3</v>
      </c>
      <c r="U1229" s="139"/>
      <c r="V1229" s="715">
        <f t="shared" si="126"/>
        <v>3</v>
      </c>
      <c r="W1229" s="138"/>
      <c r="X1229" s="138"/>
      <c r="Y1229" s="141"/>
      <c r="Z1229" s="226"/>
      <c r="AA1229" s="179"/>
      <c r="AB1229" s="179"/>
      <c r="AC1229" s="179"/>
      <c r="AD1229" s="179"/>
      <c r="AE1229" s="179"/>
      <c r="AF1229" s="179"/>
      <c r="AG1229" s="179"/>
      <c r="AH1229" s="179"/>
      <c r="AI1229" s="179"/>
      <c r="AJ1229" s="179"/>
      <c r="AK1229" s="179"/>
      <c r="AL1229" s="179"/>
      <c r="AM1229" s="179"/>
      <c r="AN1229" s="179"/>
      <c r="AO1229" s="179"/>
      <c r="AP1229" s="179"/>
    </row>
    <row r="1230" spans="1:43" x14ac:dyDescent="0.3">
      <c r="A1230" s="400">
        <v>41724</v>
      </c>
      <c r="B1230" s="946" t="s">
        <v>4728</v>
      </c>
      <c r="C1230" s="704" t="s">
        <v>208</v>
      </c>
      <c r="D1230" s="4">
        <v>500</v>
      </c>
      <c r="E1230" t="s">
        <v>66</v>
      </c>
      <c r="F1230" s="370">
        <v>45397</v>
      </c>
      <c r="G1230" t="s">
        <v>450</v>
      </c>
      <c r="H1230" s="318" t="s">
        <v>225</v>
      </c>
      <c r="I1230" s="319" t="s">
        <v>1419</v>
      </c>
      <c r="J1230" s="320" t="s">
        <v>991</v>
      </c>
      <c r="K1230" s="321">
        <v>-20</v>
      </c>
      <c r="L1230" s="320"/>
      <c r="M1230" s="321"/>
      <c r="N1230" s="417">
        <v>3500</v>
      </c>
      <c r="O1230" s="418">
        <f t="shared" si="129"/>
        <v>7</v>
      </c>
      <c r="P1230" s="318"/>
      <c r="Q1230" s="320"/>
      <c r="R1230">
        <v>0</v>
      </c>
      <c r="S1230" s="184" t="s">
        <v>4751</v>
      </c>
      <c r="T1230" s="138">
        <f t="shared" si="128"/>
        <v>3</v>
      </c>
      <c r="U1230" s="139"/>
      <c r="V1230" s="715">
        <f t="shared" si="126"/>
        <v>3</v>
      </c>
      <c r="W1230" s="138"/>
      <c r="X1230" s="138"/>
      <c r="Y1230" s="141"/>
      <c r="Z1230" s="226"/>
      <c r="AA1230" s="179"/>
      <c r="AB1230" s="179"/>
      <c r="AC1230" s="179"/>
      <c r="AD1230" s="179"/>
      <c r="AE1230" s="179"/>
      <c r="AF1230" s="179"/>
      <c r="AG1230" s="179"/>
      <c r="AH1230" s="179"/>
      <c r="AI1230" s="179"/>
      <c r="AJ1230" s="179"/>
      <c r="AK1230" s="179"/>
      <c r="AL1230" s="179"/>
      <c r="AM1230" s="179"/>
      <c r="AN1230" s="179"/>
      <c r="AO1230" s="179"/>
      <c r="AP1230" s="179"/>
    </row>
    <row r="1231" spans="1:43" x14ac:dyDescent="0.3">
      <c r="A1231" s="400">
        <v>41724</v>
      </c>
      <c r="B1231" s="946" t="s">
        <v>4731</v>
      </c>
      <c r="C1231" s="704" t="s">
        <v>4732</v>
      </c>
      <c r="D1231" s="4">
        <v>300</v>
      </c>
      <c r="E1231" t="s">
        <v>37</v>
      </c>
      <c r="F1231" s="370">
        <v>43557</v>
      </c>
      <c r="G1231" t="s">
        <v>4733</v>
      </c>
      <c r="H1231" s="318" t="s">
        <v>2075</v>
      </c>
      <c r="I1231" s="319" t="s">
        <v>339</v>
      </c>
      <c r="J1231" s="320" t="s">
        <v>1189</v>
      </c>
      <c r="K1231" s="321">
        <v>-25</v>
      </c>
      <c r="L1231" s="320"/>
      <c r="M1231" s="321"/>
      <c r="N1231" s="417">
        <v>1000</v>
      </c>
      <c r="O1231" s="418">
        <f t="shared" si="129"/>
        <v>3.3333333333333335</v>
      </c>
      <c r="P1231" s="318"/>
      <c r="Q1231" s="320"/>
      <c r="S1231" s="184" t="s">
        <v>4750</v>
      </c>
      <c r="T1231" s="138">
        <f t="shared" si="128"/>
        <v>3</v>
      </c>
      <c r="U1231" s="139"/>
      <c r="V1231" s="715">
        <f t="shared" si="126"/>
        <v>3</v>
      </c>
      <c r="W1231" s="138"/>
      <c r="X1231" s="138"/>
      <c r="Y1231" s="141"/>
      <c r="Z1231" s="226"/>
      <c r="AA1231" s="179"/>
      <c r="AB1231" s="179"/>
      <c r="AC1231" s="179"/>
      <c r="AD1231" s="179"/>
      <c r="AE1231" s="179"/>
      <c r="AF1231" s="179"/>
      <c r="AG1231" s="179"/>
      <c r="AH1231" s="179"/>
      <c r="AI1231" s="179"/>
      <c r="AJ1231" s="179"/>
      <c r="AK1231" s="179"/>
      <c r="AL1231" s="179"/>
      <c r="AM1231" s="179"/>
      <c r="AN1231" s="179"/>
      <c r="AO1231" s="179"/>
      <c r="AP1231" s="179"/>
    </row>
    <row r="1232" spans="1:43" x14ac:dyDescent="0.3">
      <c r="A1232" s="400">
        <v>41724</v>
      </c>
      <c r="B1232" s="946" t="s">
        <v>4734</v>
      </c>
      <c r="C1232" s="704" t="s">
        <v>127</v>
      </c>
      <c r="D1232" s="4">
        <v>500</v>
      </c>
      <c r="E1232" t="s">
        <v>37</v>
      </c>
      <c r="F1232" s="370">
        <v>43556</v>
      </c>
      <c r="G1232" t="s">
        <v>4735</v>
      </c>
      <c r="H1232" s="318" t="s">
        <v>1601</v>
      </c>
      <c r="I1232" s="319" t="s">
        <v>4736</v>
      </c>
      <c r="J1232" s="320" t="s">
        <v>1274</v>
      </c>
      <c r="K1232" s="321">
        <v>-15</v>
      </c>
      <c r="L1232" s="320"/>
      <c r="M1232" s="321"/>
      <c r="N1232" s="417">
        <v>3500</v>
      </c>
      <c r="O1232" s="418">
        <f t="shared" si="129"/>
        <v>7</v>
      </c>
      <c r="P1232" s="318"/>
      <c r="Q1232" s="320"/>
      <c r="S1232" s="184" t="s">
        <v>4749</v>
      </c>
      <c r="T1232" s="138">
        <f t="shared" si="128"/>
        <v>3</v>
      </c>
      <c r="U1232" s="139"/>
      <c r="V1232" s="715">
        <f t="shared" si="126"/>
        <v>3</v>
      </c>
      <c r="W1232" s="138"/>
      <c r="X1232" s="138"/>
      <c r="Y1232" s="141"/>
      <c r="Z1232" s="226"/>
      <c r="AA1232" s="179"/>
      <c r="AB1232" s="179"/>
      <c r="AC1232" s="179"/>
      <c r="AD1232" s="179"/>
      <c r="AE1232" s="179"/>
      <c r="AF1232" s="179"/>
      <c r="AG1232" s="179"/>
      <c r="AH1232" s="179"/>
      <c r="AI1232" s="179"/>
      <c r="AJ1232" s="179"/>
      <c r="AK1232" s="179"/>
      <c r="AL1232" s="179"/>
      <c r="AM1232" s="179"/>
      <c r="AN1232" s="179"/>
      <c r="AO1232" s="179"/>
      <c r="AP1232" s="179"/>
    </row>
    <row r="1233" spans="1:43" x14ac:dyDescent="0.3">
      <c r="A1233" s="400">
        <v>41724</v>
      </c>
      <c r="B1233" s="946" t="s">
        <v>4734</v>
      </c>
      <c r="C1233" s="704" t="s">
        <v>127</v>
      </c>
      <c r="D1233" s="4">
        <v>1000</v>
      </c>
      <c r="E1233" t="s">
        <v>66</v>
      </c>
      <c r="F1233" s="370">
        <v>45383</v>
      </c>
      <c r="G1233" t="s">
        <v>4735</v>
      </c>
      <c r="H1233" s="318" t="s">
        <v>1253</v>
      </c>
      <c r="I1233" s="319" t="s">
        <v>1217</v>
      </c>
      <c r="J1233" s="320" t="s">
        <v>1218</v>
      </c>
      <c r="K1233" s="321">
        <v>-18</v>
      </c>
      <c r="L1233" s="320"/>
      <c r="M1233" s="321"/>
      <c r="N1233" s="417">
        <v>5000</v>
      </c>
      <c r="O1233" s="418">
        <f t="shared" si="129"/>
        <v>5</v>
      </c>
      <c r="P1233" s="318"/>
      <c r="Q1233" s="320"/>
      <c r="S1233" s="184" t="s">
        <v>4748</v>
      </c>
      <c r="T1233" s="138">
        <f t="shared" si="128"/>
        <v>3</v>
      </c>
      <c r="U1233" s="139"/>
      <c r="V1233" s="715">
        <f t="shared" si="126"/>
        <v>3</v>
      </c>
      <c r="W1233" s="138"/>
      <c r="X1233" s="138"/>
      <c r="Y1233" s="141"/>
      <c r="Z1233" s="226"/>
      <c r="AA1233" s="179"/>
      <c r="AB1233" s="179"/>
      <c r="AC1233" s="179"/>
      <c r="AD1233" s="179"/>
      <c r="AE1233" s="179"/>
      <c r="AF1233" s="179"/>
      <c r="AG1233" s="179"/>
      <c r="AH1233" s="179"/>
      <c r="AI1233" s="179"/>
      <c r="AJ1233" s="179"/>
      <c r="AK1233" s="179"/>
      <c r="AL1233" s="179"/>
      <c r="AM1233" s="179"/>
      <c r="AN1233" s="179"/>
      <c r="AO1233" s="179"/>
      <c r="AP1233" s="179"/>
    </row>
    <row r="1234" spans="1:43" x14ac:dyDescent="0.3">
      <c r="A1234" s="400">
        <v>41723</v>
      </c>
      <c r="B1234" s="946" t="s">
        <v>4737</v>
      </c>
      <c r="C1234" s="704" t="s">
        <v>100</v>
      </c>
      <c r="D1234" s="4">
        <v>500</v>
      </c>
      <c r="E1234" t="s">
        <v>12</v>
      </c>
      <c r="F1234" s="370">
        <v>42822</v>
      </c>
      <c r="G1234" t="s">
        <v>4738</v>
      </c>
      <c r="H1234" s="318" t="s">
        <v>2258</v>
      </c>
      <c r="I1234" s="319" t="s">
        <v>4739</v>
      </c>
      <c r="J1234" s="320" t="s">
        <v>1380</v>
      </c>
      <c r="K1234" s="321">
        <v>-5</v>
      </c>
      <c r="L1234" s="320"/>
      <c r="M1234" s="321"/>
      <c r="N1234" s="417">
        <v>1300</v>
      </c>
      <c r="O1234" s="418">
        <f>N1234/(D1234+D1235)</f>
        <v>1.5294117647058822</v>
      </c>
      <c r="P1234" s="318"/>
      <c r="Q1234" s="320"/>
      <c r="S1234" s="184" t="s">
        <v>4746</v>
      </c>
      <c r="T1234" s="138">
        <f t="shared" si="128"/>
        <v>3</v>
      </c>
      <c r="U1234" s="139"/>
      <c r="V1234" s="715">
        <f t="shared" si="126"/>
        <v>3</v>
      </c>
      <c r="W1234" s="138"/>
      <c r="X1234" s="138"/>
      <c r="Y1234" s="141"/>
      <c r="Z1234" s="226"/>
      <c r="AA1234" s="179"/>
      <c r="AB1234" s="179"/>
      <c r="AC1234" s="179"/>
      <c r="AD1234" s="179"/>
      <c r="AE1234" s="179"/>
      <c r="AF1234" s="179"/>
      <c r="AG1234" s="179"/>
      <c r="AH1234" s="179"/>
      <c r="AI1234" s="179"/>
      <c r="AJ1234" s="179"/>
      <c r="AK1234" s="179"/>
      <c r="AL1234" s="179"/>
      <c r="AM1234" s="179"/>
      <c r="AN1234" s="179"/>
      <c r="AO1234" s="179"/>
      <c r="AP1234" s="179"/>
    </row>
    <row r="1235" spans="1:43" x14ac:dyDescent="0.3">
      <c r="A1235" s="400">
        <v>41723</v>
      </c>
      <c r="B1235" s="946" t="s">
        <v>4740</v>
      </c>
      <c r="C1235" s="704" t="s">
        <v>100</v>
      </c>
      <c r="D1235" s="4">
        <v>350</v>
      </c>
      <c r="E1235" t="s">
        <v>12</v>
      </c>
      <c r="F1235" s="370">
        <v>42822</v>
      </c>
      <c r="G1235" t="s">
        <v>4738</v>
      </c>
      <c r="H1235" s="318" t="s">
        <v>2299</v>
      </c>
      <c r="I1235" s="319" t="s">
        <v>4741</v>
      </c>
      <c r="J1235" s="320" t="s">
        <v>2388</v>
      </c>
      <c r="K1235" s="321"/>
      <c r="L1235" s="320"/>
      <c r="M1235" s="321"/>
      <c r="N1235" s="417">
        <v>1300</v>
      </c>
      <c r="O1235" s="418">
        <f>N1235/D1235</f>
        <v>3.7142857142857144</v>
      </c>
      <c r="P1235" s="318"/>
      <c r="Q1235" s="320"/>
      <c r="S1235" s="184" t="s">
        <v>4745</v>
      </c>
      <c r="T1235" s="138">
        <f t="shared" si="128"/>
        <v>3</v>
      </c>
      <c r="U1235" s="139"/>
      <c r="V1235" s="715">
        <f t="shared" si="126"/>
        <v>3</v>
      </c>
      <c r="W1235" s="138"/>
      <c r="X1235" s="138"/>
      <c r="Y1235" s="141"/>
      <c r="Z1235" s="226"/>
      <c r="AA1235" s="179"/>
      <c r="AB1235" s="179"/>
      <c r="AC1235" s="179"/>
      <c r="AD1235" s="179"/>
      <c r="AE1235" s="179"/>
      <c r="AF1235" s="179"/>
      <c r="AG1235" s="179"/>
      <c r="AH1235" s="179"/>
      <c r="AI1235" s="179"/>
      <c r="AJ1235" s="179"/>
      <c r="AK1235" s="179"/>
      <c r="AL1235" s="179"/>
      <c r="AM1235" s="179"/>
      <c r="AN1235" s="179"/>
      <c r="AO1235" s="179"/>
      <c r="AP1235" s="179"/>
    </row>
    <row r="1236" spans="1:43" s="372" customFormat="1" ht="15" thickBot="1" x14ac:dyDescent="0.35">
      <c r="A1236" s="402">
        <v>41722</v>
      </c>
      <c r="B1236" s="949" t="s">
        <v>4742</v>
      </c>
      <c r="C1236" s="419" t="s">
        <v>2000</v>
      </c>
      <c r="D1236" s="373">
        <v>736.64700000000005</v>
      </c>
      <c r="E1236" s="372" t="s">
        <v>1102</v>
      </c>
      <c r="F1236" s="374">
        <v>46123</v>
      </c>
      <c r="G1236" s="375" t="s">
        <v>4743</v>
      </c>
      <c r="H1236" s="375" t="s">
        <v>4386</v>
      </c>
      <c r="I1236" s="376"/>
      <c r="J1236" s="377" t="s">
        <v>3232</v>
      </c>
      <c r="K1236" s="375"/>
      <c r="L1236" s="377"/>
      <c r="M1236" s="375"/>
      <c r="N1236" s="372">
        <v>2700</v>
      </c>
      <c r="O1236" s="419">
        <f>N1236/D1236</f>
        <v>3.6652562217724363</v>
      </c>
      <c r="Q1236" s="377"/>
      <c r="R1236" s="372">
        <v>0</v>
      </c>
      <c r="S1236" s="378" t="s">
        <v>4744</v>
      </c>
      <c r="T1236" s="244">
        <f t="shared" si="128"/>
        <v>3</v>
      </c>
      <c r="U1236" s="245"/>
      <c r="V1236" s="715">
        <f t="shared" si="126"/>
        <v>3</v>
      </c>
      <c r="W1236" s="244"/>
      <c r="X1236" s="244"/>
      <c r="Y1236" s="244"/>
      <c r="Z1236" s="379"/>
      <c r="AA1236" s="380"/>
      <c r="AB1236" s="380"/>
      <c r="AC1236" s="380"/>
      <c r="AD1236" s="380"/>
      <c r="AE1236" s="380"/>
      <c r="AF1236" s="380"/>
      <c r="AG1236" s="380"/>
      <c r="AH1236" s="380"/>
      <c r="AI1236" s="380"/>
      <c r="AJ1236" s="380"/>
      <c r="AK1236" s="380"/>
      <c r="AL1236" s="380"/>
      <c r="AM1236" s="380"/>
      <c r="AN1236" s="380"/>
      <c r="AO1236" s="380"/>
      <c r="AP1236" s="380"/>
      <c r="AQ1236"/>
    </row>
    <row r="1237" spans="1:43" x14ac:dyDescent="0.3">
      <c r="A1237" s="400">
        <v>41719</v>
      </c>
      <c r="B1237" s="946" t="s">
        <v>4719</v>
      </c>
      <c r="C1237" s="704" t="s">
        <v>11</v>
      </c>
      <c r="D1237" s="4">
        <v>2000</v>
      </c>
      <c r="E1237" t="s">
        <v>4720</v>
      </c>
      <c r="F1237" s="370">
        <v>52682</v>
      </c>
      <c r="G1237" t="s">
        <v>4721</v>
      </c>
      <c r="H1237" s="318" t="s">
        <v>1665</v>
      </c>
      <c r="I1237" s="319" t="s">
        <v>4453</v>
      </c>
      <c r="J1237" s="320" t="s">
        <v>41</v>
      </c>
      <c r="K1237" s="321">
        <v>-22.5</v>
      </c>
      <c r="L1237" s="320" t="s">
        <v>2069</v>
      </c>
      <c r="M1237" s="321"/>
      <c r="N1237" s="318" t="s">
        <v>4722</v>
      </c>
      <c r="O1237" s="321">
        <v>3</v>
      </c>
      <c r="P1237" s="318" t="s">
        <v>93</v>
      </c>
      <c r="Q1237" s="320"/>
      <c r="S1237" s="184" t="s">
        <v>4723</v>
      </c>
      <c r="T1237" s="138">
        <f>MONTH(A1237)</f>
        <v>3</v>
      </c>
      <c r="U1237" s="139"/>
      <c r="V1237" s="715">
        <f t="shared" si="126"/>
        <v>3</v>
      </c>
      <c r="W1237" s="138"/>
      <c r="X1237" s="138"/>
      <c r="Y1237" s="141"/>
      <c r="Z1237" s="226"/>
      <c r="AA1237" s="179"/>
      <c r="AB1237" s="179"/>
      <c r="AC1237" s="179"/>
      <c r="AD1237" s="179"/>
      <c r="AE1237" s="179"/>
      <c r="AF1237" s="179"/>
      <c r="AG1237" s="179"/>
      <c r="AH1237" s="179"/>
      <c r="AI1237" s="179"/>
      <c r="AJ1237" s="179"/>
      <c r="AK1237" s="179"/>
      <c r="AL1237" s="179"/>
      <c r="AM1237" s="179"/>
      <c r="AN1237" s="179"/>
      <c r="AO1237" s="179"/>
      <c r="AP1237" s="179"/>
    </row>
    <row r="1238" spans="1:43" x14ac:dyDescent="0.3">
      <c r="A1238" s="400">
        <v>41718</v>
      </c>
      <c r="B1238" s="946" t="s">
        <v>4697</v>
      </c>
      <c r="C1238" s="704" t="s">
        <v>4698</v>
      </c>
      <c r="D1238" s="4">
        <v>1500</v>
      </c>
      <c r="E1238" t="s">
        <v>3793</v>
      </c>
      <c r="F1238" s="370">
        <v>45378</v>
      </c>
      <c r="G1238" t="s">
        <v>4699</v>
      </c>
      <c r="H1238" s="318" t="s">
        <v>343</v>
      </c>
      <c r="I1238" s="319" t="s">
        <v>397</v>
      </c>
      <c r="J1238" s="320" t="s">
        <v>1235</v>
      </c>
      <c r="K1238" s="321">
        <v>-21</v>
      </c>
      <c r="L1238" s="320"/>
      <c r="M1238" s="321"/>
      <c r="N1238" s="318" t="s">
        <v>4700</v>
      </c>
      <c r="O1238" s="321">
        <v>6.13</v>
      </c>
      <c r="P1238" s="318" t="s">
        <v>2867</v>
      </c>
      <c r="Q1238" s="320" t="s">
        <v>4701</v>
      </c>
      <c r="R1238">
        <v>-17.5</v>
      </c>
      <c r="S1238" s="184" t="s">
        <v>4715</v>
      </c>
      <c r="T1238" s="138">
        <f t="shared" ref="T1238:T1256" si="130">MONTH(A1238)</f>
        <v>3</v>
      </c>
      <c r="U1238" s="139"/>
      <c r="V1238" s="715">
        <f t="shared" si="126"/>
        <v>3</v>
      </c>
      <c r="W1238" s="138"/>
      <c r="X1238" s="138"/>
      <c r="Y1238" s="141"/>
      <c r="Z1238" s="226"/>
      <c r="AA1238" s="179"/>
      <c r="AB1238" s="179"/>
      <c r="AC1238" s="179"/>
      <c r="AD1238" s="179"/>
      <c r="AE1238" s="179"/>
      <c r="AF1238" s="179"/>
      <c r="AG1238" s="179"/>
      <c r="AH1238" s="179"/>
      <c r="AI1238" s="179"/>
      <c r="AJ1238" s="179"/>
      <c r="AK1238" s="179"/>
      <c r="AL1238" s="179"/>
      <c r="AM1238" s="179"/>
      <c r="AN1238" s="179"/>
      <c r="AO1238" s="179"/>
      <c r="AP1238" s="179"/>
    </row>
    <row r="1239" spans="1:43" x14ac:dyDescent="0.3">
      <c r="A1239" s="400">
        <v>41718</v>
      </c>
      <c r="B1239" s="946" t="s">
        <v>4702</v>
      </c>
      <c r="C1239" s="704" t="s">
        <v>36</v>
      </c>
      <c r="D1239" s="4">
        <v>500</v>
      </c>
      <c r="E1239" t="s">
        <v>4703</v>
      </c>
      <c r="F1239" s="370">
        <v>45376</v>
      </c>
      <c r="G1239" t="s">
        <v>4704</v>
      </c>
      <c r="H1239" s="318" t="s">
        <v>1099</v>
      </c>
      <c r="I1239" s="319" t="s">
        <v>4705</v>
      </c>
      <c r="J1239" s="320" t="s">
        <v>1098</v>
      </c>
      <c r="K1239" s="321">
        <v>-37.5</v>
      </c>
      <c r="L1239" s="320"/>
      <c r="M1239" s="321"/>
      <c r="N1239" s="318" t="s">
        <v>4706</v>
      </c>
      <c r="O1239" s="321">
        <v>7.3</v>
      </c>
      <c r="P1239" s="318" t="s">
        <v>3776</v>
      </c>
      <c r="Q1239" s="320"/>
      <c r="R1239">
        <v>-10</v>
      </c>
      <c r="S1239" s="184" t="s">
        <v>4716</v>
      </c>
      <c r="T1239" s="138">
        <f t="shared" si="130"/>
        <v>3</v>
      </c>
      <c r="U1239" s="139"/>
      <c r="V1239" s="715">
        <f t="shared" si="126"/>
        <v>3</v>
      </c>
      <c r="W1239" s="138"/>
      <c r="X1239" s="138"/>
      <c r="Y1239" s="141"/>
      <c r="Z1239" s="226"/>
      <c r="AA1239" s="179"/>
      <c r="AB1239" s="179"/>
      <c r="AC1239" s="179"/>
      <c r="AD1239" s="179"/>
      <c r="AE1239" s="179"/>
      <c r="AF1239" s="179"/>
      <c r="AG1239" s="179"/>
      <c r="AH1239" s="179"/>
      <c r="AI1239" s="179"/>
      <c r="AJ1239" s="179"/>
      <c r="AK1239" s="179"/>
      <c r="AL1239" s="179"/>
      <c r="AM1239" s="179"/>
      <c r="AN1239" s="179"/>
      <c r="AO1239" s="179"/>
      <c r="AP1239" s="179"/>
    </row>
    <row r="1240" spans="1:43" x14ac:dyDescent="0.3">
      <c r="A1240" s="400">
        <v>41718</v>
      </c>
      <c r="B1240" s="946" t="s">
        <v>4707</v>
      </c>
      <c r="C1240" s="704" t="s">
        <v>36</v>
      </c>
      <c r="D1240" s="4">
        <v>500</v>
      </c>
      <c r="E1240" t="s">
        <v>117</v>
      </c>
      <c r="F1240" s="370">
        <v>52681</v>
      </c>
      <c r="G1240" t="s">
        <v>4704</v>
      </c>
      <c r="H1240" s="318" t="s">
        <v>4708</v>
      </c>
      <c r="I1240" s="319" t="s">
        <v>4709</v>
      </c>
      <c r="J1240" s="320" t="s">
        <v>4713</v>
      </c>
      <c r="K1240" s="321">
        <v>-25</v>
      </c>
      <c r="L1240" s="320"/>
      <c r="M1240" s="321"/>
      <c r="N1240" s="318" t="s">
        <v>4706</v>
      </c>
      <c r="O1240" s="321">
        <v>7.3</v>
      </c>
      <c r="P1240" s="318" t="s">
        <v>3776</v>
      </c>
      <c r="Q1240" s="320"/>
      <c r="R1240">
        <v>-10</v>
      </c>
      <c r="S1240" s="184" t="s">
        <v>4717</v>
      </c>
      <c r="T1240" s="138">
        <f t="shared" si="130"/>
        <v>3</v>
      </c>
      <c r="U1240" s="139"/>
      <c r="V1240" s="715">
        <f t="shared" si="126"/>
        <v>3</v>
      </c>
      <c r="W1240" s="138"/>
      <c r="X1240" s="138"/>
      <c r="Y1240" s="141"/>
      <c r="Z1240" s="226"/>
      <c r="AA1240" s="179"/>
      <c r="AB1240" s="179"/>
      <c r="AC1240" s="179"/>
      <c r="AD1240" s="179"/>
      <c r="AE1240" s="179"/>
      <c r="AF1240" s="179"/>
      <c r="AG1240" s="179"/>
      <c r="AH1240" s="179"/>
      <c r="AI1240" s="179"/>
      <c r="AJ1240" s="179"/>
      <c r="AK1240" s="179"/>
      <c r="AL1240" s="179"/>
      <c r="AM1240" s="179"/>
      <c r="AN1240" s="179"/>
      <c r="AO1240" s="179"/>
      <c r="AP1240" s="179"/>
    </row>
    <row r="1241" spans="1:43" x14ac:dyDescent="0.3">
      <c r="A1241" s="400">
        <v>41717</v>
      </c>
      <c r="B1241" s="946" t="s">
        <v>4710</v>
      </c>
      <c r="C1241" s="704" t="s">
        <v>127</v>
      </c>
      <c r="D1241" s="4">
        <v>163</v>
      </c>
      <c r="E1241" t="s">
        <v>117</v>
      </c>
      <c r="F1241" s="370">
        <v>52688</v>
      </c>
      <c r="G1241" t="s">
        <v>122</v>
      </c>
      <c r="H1241" s="318" t="s">
        <v>2075</v>
      </c>
      <c r="I1241" s="319" t="s">
        <v>4711</v>
      </c>
      <c r="J1241" s="320" t="s">
        <v>1560</v>
      </c>
      <c r="K1241" s="321">
        <v>-2.5</v>
      </c>
      <c r="L1241" s="320"/>
      <c r="M1241" s="321"/>
      <c r="N1241" s="318" t="s">
        <v>4712</v>
      </c>
      <c r="O1241" s="321">
        <v>1.07</v>
      </c>
      <c r="P1241" s="318"/>
      <c r="Q1241" s="320" t="s">
        <v>1900</v>
      </c>
      <c r="R1241">
        <v>10</v>
      </c>
      <c r="S1241" s="184" t="s">
        <v>4714</v>
      </c>
      <c r="T1241" s="138">
        <f t="shared" si="130"/>
        <v>3</v>
      </c>
      <c r="U1241" s="139"/>
      <c r="V1241" s="715">
        <f t="shared" si="126"/>
        <v>3</v>
      </c>
      <c r="W1241" s="138"/>
      <c r="X1241" s="138"/>
      <c r="Y1241" s="141"/>
      <c r="Z1241" s="226"/>
      <c r="AA1241" s="179"/>
      <c r="AB1241" s="179"/>
      <c r="AC1241" s="179"/>
      <c r="AD1241" s="179"/>
      <c r="AE1241" s="179"/>
      <c r="AF1241" s="179"/>
      <c r="AG1241" s="179"/>
      <c r="AH1241" s="179"/>
      <c r="AI1241" s="179"/>
      <c r="AJ1241" s="179"/>
      <c r="AK1241" s="179"/>
      <c r="AL1241" s="179"/>
      <c r="AM1241" s="179"/>
      <c r="AN1241" s="179"/>
      <c r="AO1241" s="179"/>
      <c r="AP1241" s="179"/>
    </row>
    <row r="1242" spans="1:43" x14ac:dyDescent="0.3">
      <c r="A1242" s="400">
        <v>41716</v>
      </c>
      <c r="B1242" s="946" t="s">
        <v>4663</v>
      </c>
      <c r="C1242" s="704" t="s">
        <v>127</v>
      </c>
      <c r="D1242" s="4">
        <v>500</v>
      </c>
      <c r="E1242" t="s">
        <v>12</v>
      </c>
      <c r="F1242" s="370">
        <v>42818</v>
      </c>
      <c r="G1242" t="s">
        <v>4664</v>
      </c>
      <c r="H1242" s="318" t="s">
        <v>2299</v>
      </c>
      <c r="I1242" s="319" t="s">
        <v>2299</v>
      </c>
      <c r="J1242" s="320" t="s">
        <v>4690</v>
      </c>
      <c r="K1242" s="321">
        <v>-7.5</v>
      </c>
      <c r="L1242" s="320"/>
      <c r="M1242" s="321"/>
      <c r="N1242" s="318" t="s">
        <v>4665</v>
      </c>
      <c r="O1242" s="321">
        <v>2.4</v>
      </c>
      <c r="P1242" s="318" t="s">
        <v>2288</v>
      </c>
      <c r="Q1242" s="320"/>
      <c r="R1242">
        <v>-2</v>
      </c>
      <c r="S1242" s="184" t="s">
        <v>4683</v>
      </c>
      <c r="T1242" s="138">
        <f t="shared" si="130"/>
        <v>3</v>
      </c>
      <c r="U1242" s="139"/>
      <c r="V1242" s="715">
        <f t="shared" si="126"/>
        <v>3</v>
      </c>
      <c r="W1242" s="138"/>
      <c r="X1242" s="138"/>
      <c r="Y1242" s="141"/>
      <c r="Z1242" s="226"/>
      <c r="AA1242" s="179"/>
      <c r="AB1242" s="179"/>
      <c r="AC1242" s="179"/>
      <c r="AD1242" s="179"/>
      <c r="AE1242" s="179"/>
      <c r="AF1242" s="179"/>
      <c r="AG1242" s="179"/>
      <c r="AH1242" s="179"/>
      <c r="AI1242" s="179"/>
      <c r="AJ1242" s="179"/>
      <c r="AK1242" s="179"/>
      <c r="AL1242" s="179"/>
      <c r="AM1242" s="179"/>
      <c r="AN1242" s="179"/>
      <c r="AO1242" s="179"/>
      <c r="AP1242" s="179"/>
    </row>
    <row r="1243" spans="1:43" x14ac:dyDescent="0.3">
      <c r="A1243" s="400">
        <v>41716</v>
      </c>
      <c r="B1243" s="946" t="s">
        <v>4666</v>
      </c>
      <c r="C1243" s="704" t="s">
        <v>127</v>
      </c>
      <c r="D1243" s="4">
        <v>750</v>
      </c>
      <c r="E1243" t="s">
        <v>12</v>
      </c>
      <c r="F1243" s="370">
        <v>42818</v>
      </c>
      <c r="G1243" t="s">
        <v>4664</v>
      </c>
      <c r="H1243" s="318" t="s">
        <v>4667</v>
      </c>
      <c r="I1243" s="319" t="s">
        <v>4207</v>
      </c>
      <c r="J1243" s="320" t="s">
        <v>4691</v>
      </c>
      <c r="K1243" s="321">
        <v>-7.5</v>
      </c>
      <c r="L1243" s="320"/>
      <c r="M1243" s="321"/>
      <c r="N1243" s="318" t="s">
        <v>4665</v>
      </c>
      <c r="O1243" s="321">
        <v>1.6</v>
      </c>
      <c r="P1243" s="318" t="s">
        <v>2288</v>
      </c>
      <c r="Q1243" s="320"/>
      <c r="R1243">
        <v>-2</v>
      </c>
      <c r="S1243" s="184" t="s">
        <v>4684</v>
      </c>
      <c r="T1243" s="138">
        <f t="shared" si="130"/>
        <v>3</v>
      </c>
      <c r="U1243" s="139"/>
      <c r="V1243" s="715">
        <f t="shared" si="126"/>
        <v>3</v>
      </c>
      <c r="W1243" s="138"/>
      <c r="X1243" s="138"/>
      <c r="Y1243" s="141"/>
      <c r="Z1243" s="226"/>
      <c r="AA1243" s="179"/>
      <c r="AB1243" s="179"/>
      <c r="AC1243" s="179"/>
      <c r="AD1243" s="179"/>
      <c r="AE1243" s="179"/>
      <c r="AF1243" s="179"/>
      <c r="AG1243" s="179"/>
      <c r="AH1243" s="179"/>
      <c r="AI1243" s="179"/>
      <c r="AJ1243" s="179"/>
      <c r="AK1243" s="179"/>
      <c r="AL1243" s="179"/>
      <c r="AM1243" s="179"/>
      <c r="AN1243" s="179"/>
      <c r="AO1243" s="179"/>
      <c r="AP1243" s="179"/>
    </row>
    <row r="1244" spans="1:43" x14ac:dyDescent="0.3">
      <c r="A1244" s="400">
        <v>41716</v>
      </c>
      <c r="B1244" s="946" t="s">
        <v>4668</v>
      </c>
      <c r="C1244" s="704" t="s">
        <v>100</v>
      </c>
      <c r="D1244" s="4">
        <v>1500</v>
      </c>
      <c r="E1244" t="s">
        <v>37</v>
      </c>
      <c r="F1244" s="370">
        <v>43549</v>
      </c>
      <c r="G1244" t="s">
        <v>4669</v>
      </c>
      <c r="H1244" s="318" t="s">
        <v>951</v>
      </c>
      <c r="I1244" s="319" t="s">
        <v>972</v>
      </c>
      <c r="J1244" s="320" t="s">
        <v>1254</v>
      </c>
      <c r="K1244" s="321">
        <v>-7.5</v>
      </c>
      <c r="L1244" s="320"/>
      <c r="M1244" s="321"/>
      <c r="N1244" s="318" t="s">
        <v>1033</v>
      </c>
      <c r="O1244" s="321">
        <v>1.83</v>
      </c>
      <c r="P1244" s="318" t="s">
        <v>4670</v>
      </c>
      <c r="Q1244" s="320"/>
      <c r="R1244">
        <v>8</v>
      </c>
      <c r="S1244" s="184" t="s">
        <v>4685</v>
      </c>
      <c r="T1244" s="138">
        <f t="shared" si="130"/>
        <v>3</v>
      </c>
      <c r="U1244" s="139"/>
      <c r="V1244" s="715">
        <f t="shared" si="126"/>
        <v>3</v>
      </c>
      <c r="W1244" s="138"/>
      <c r="X1244" s="138"/>
      <c r="Y1244" s="141"/>
      <c r="Z1244" s="226"/>
      <c r="AA1244" s="179"/>
      <c r="AB1244" s="179"/>
      <c r="AC1244" s="179"/>
      <c r="AD1244" s="179"/>
      <c r="AE1244" s="179"/>
      <c r="AF1244" s="179"/>
      <c r="AG1244" s="179"/>
      <c r="AH1244" s="179"/>
      <c r="AI1244" s="179"/>
      <c r="AJ1244" s="179"/>
      <c r="AK1244" s="179"/>
      <c r="AL1244" s="179"/>
      <c r="AM1244" s="179"/>
      <c r="AN1244" s="179"/>
      <c r="AO1244" s="179"/>
      <c r="AP1244" s="179"/>
    </row>
    <row r="1245" spans="1:43" x14ac:dyDescent="0.3">
      <c r="A1245" s="400">
        <v>41716</v>
      </c>
      <c r="B1245" s="946" t="s">
        <v>4671</v>
      </c>
      <c r="C1245" s="704" t="s">
        <v>4672</v>
      </c>
      <c r="D1245" s="4">
        <v>250</v>
      </c>
      <c r="E1245" t="s">
        <v>117</v>
      </c>
      <c r="F1245" s="370">
        <v>52671</v>
      </c>
      <c r="G1245" t="s">
        <v>4673</v>
      </c>
      <c r="H1245" s="318" t="s">
        <v>291</v>
      </c>
      <c r="I1245" s="319" t="s">
        <v>292</v>
      </c>
      <c r="J1245" s="320" t="s">
        <v>4692</v>
      </c>
      <c r="K1245" s="321">
        <v>-2.5</v>
      </c>
      <c r="L1245" s="320"/>
      <c r="M1245" s="321"/>
      <c r="N1245" s="318" t="s">
        <v>416</v>
      </c>
      <c r="O1245" s="321">
        <v>3.6</v>
      </c>
      <c r="P1245" s="318" t="s">
        <v>1994</v>
      </c>
      <c r="Q1245" s="320"/>
      <c r="R1245">
        <v>2</v>
      </c>
      <c r="S1245" s="184" t="s">
        <v>4689</v>
      </c>
      <c r="T1245" s="138">
        <f t="shared" si="130"/>
        <v>3</v>
      </c>
      <c r="U1245" s="139"/>
      <c r="V1245" s="715">
        <f t="shared" si="126"/>
        <v>3</v>
      </c>
      <c r="W1245" s="138"/>
      <c r="X1245" s="138"/>
      <c r="Y1245" s="141"/>
      <c r="Z1245" s="226"/>
      <c r="AA1245" s="179"/>
      <c r="AB1245" s="179"/>
      <c r="AC1245" s="179"/>
      <c r="AD1245" s="179"/>
      <c r="AE1245" s="179"/>
      <c r="AF1245" s="179"/>
      <c r="AG1245" s="179"/>
      <c r="AH1245" s="179"/>
      <c r="AI1245" s="179"/>
      <c r="AJ1245" s="179"/>
      <c r="AK1245" s="179"/>
      <c r="AL1245" s="179"/>
      <c r="AM1245" s="179"/>
      <c r="AN1245" s="179"/>
      <c r="AO1245" s="179"/>
      <c r="AP1245" s="179"/>
    </row>
    <row r="1246" spans="1:43" x14ac:dyDescent="0.3">
      <c r="A1246" s="400">
        <v>41716</v>
      </c>
      <c r="B1246" s="946" t="s">
        <v>4674</v>
      </c>
      <c r="C1246" s="704" t="s">
        <v>600</v>
      </c>
      <c r="D1246" s="4">
        <v>400</v>
      </c>
      <c r="E1246" t="s">
        <v>12</v>
      </c>
      <c r="F1246" s="370">
        <v>42809</v>
      </c>
      <c r="G1246" t="s">
        <v>4675</v>
      </c>
      <c r="H1246" s="318" t="s">
        <v>553</v>
      </c>
      <c r="I1246" s="319" t="s">
        <v>410</v>
      </c>
      <c r="J1246" s="320" t="s">
        <v>4693</v>
      </c>
      <c r="K1246" s="321">
        <v>-10</v>
      </c>
      <c r="L1246" s="320"/>
      <c r="M1246" s="321"/>
      <c r="N1246" s="318" t="s">
        <v>4676</v>
      </c>
      <c r="O1246" s="321">
        <v>2.31</v>
      </c>
      <c r="P1246" s="318" t="s">
        <v>4677</v>
      </c>
      <c r="Q1246" s="320"/>
      <c r="R1246">
        <v>2</v>
      </c>
      <c r="S1246" s="184" t="s">
        <v>4686</v>
      </c>
      <c r="T1246" s="138">
        <f t="shared" si="130"/>
        <v>3</v>
      </c>
      <c r="U1246" s="139"/>
      <c r="V1246" s="715">
        <f t="shared" si="126"/>
        <v>3</v>
      </c>
      <c r="W1246" s="138"/>
      <c r="X1246" s="138"/>
      <c r="Y1246" s="141"/>
      <c r="Z1246" s="226"/>
      <c r="AA1246" s="179"/>
      <c r="AB1246" s="179"/>
      <c r="AC1246" s="179"/>
      <c r="AD1246" s="179"/>
      <c r="AE1246" s="179"/>
      <c r="AF1246" s="179"/>
      <c r="AG1246" s="179"/>
      <c r="AH1246" s="179"/>
      <c r="AI1246" s="179"/>
      <c r="AJ1246" s="179"/>
      <c r="AK1246" s="179"/>
      <c r="AL1246" s="179"/>
      <c r="AM1246" s="179"/>
      <c r="AN1246" s="179"/>
      <c r="AO1246" s="179"/>
      <c r="AP1246" s="179"/>
    </row>
    <row r="1247" spans="1:43" x14ac:dyDescent="0.3">
      <c r="A1247" s="400">
        <v>41716</v>
      </c>
      <c r="B1247" s="946" t="s">
        <v>4678</v>
      </c>
      <c r="C1247" s="704" t="s">
        <v>11</v>
      </c>
      <c r="D1247" s="4">
        <v>100</v>
      </c>
      <c r="E1247" t="s">
        <v>4696</v>
      </c>
      <c r="F1247" s="370">
        <v>45474</v>
      </c>
      <c r="G1247" t="s">
        <v>401</v>
      </c>
      <c r="H1247" s="318" t="s">
        <v>1050</v>
      </c>
      <c r="I1247" s="319" t="s">
        <v>3977</v>
      </c>
      <c r="J1247" s="320" t="s">
        <v>4694</v>
      </c>
      <c r="K1247" s="321">
        <v>-10</v>
      </c>
      <c r="L1247" s="320"/>
      <c r="M1247" s="321"/>
      <c r="N1247" s="318" t="s">
        <v>4679</v>
      </c>
      <c r="O1247" s="321">
        <v>2</v>
      </c>
      <c r="P1247" s="318" t="s">
        <v>1917</v>
      </c>
      <c r="Q1247" s="320"/>
      <c r="R1247">
        <v>13</v>
      </c>
      <c r="S1247" s="184" t="s">
        <v>4687</v>
      </c>
      <c r="T1247" s="138">
        <f t="shared" si="130"/>
        <v>3</v>
      </c>
      <c r="U1247" s="139"/>
      <c r="V1247" s="715">
        <f t="shared" si="126"/>
        <v>3</v>
      </c>
      <c r="W1247" s="138"/>
      <c r="X1247" s="138"/>
      <c r="Y1247" s="141"/>
      <c r="Z1247" s="226"/>
      <c r="AA1247" s="179"/>
      <c r="AB1247" s="179"/>
      <c r="AC1247" s="179"/>
      <c r="AD1247" s="179"/>
      <c r="AE1247" s="179"/>
      <c r="AF1247" s="179"/>
      <c r="AG1247" s="179"/>
      <c r="AH1247" s="179"/>
      <c r="AI1247" s="179"/>
      <c r="AJ1247" s="179"/>
      <c r="AK1247" s="179"/>
      <c r="AL1247" s="179"/>
      <c r="AM1247" s="179"/>
      <c r="AN1247" s="179"/>
      <c r="AO1247" s="179"/>
      <c r="AP1247" s="179"/>
    </row>
    <row r="1248" spans="1:43" x14ac:dyDescent="0.3">
      <c r="A1248" s="400">
        <v>41716</v>
      </c>
      <c r="B1248" s="946" t="s">
        <v>4680</v>
      </c>
      <c r="C1248" s="704" t="s">
        <v>4681</v>
      </c>
      <c r="D1248" s="4">
        <v>500</v>
      </c>
      <c r="E1248" t="s">
        <v>440</v>
      </c>
      <c r="F1248" s="370">
        <v>43922</v>
      </c>
      <c r="G1248" t="s">
        <v>4682</v>
      </c>
      <c r="H1248" s="318" t="s">
        <v>151</v>
      </c>
      <c r="I1248" s="319" t="s">
        <v>3898</v>
      </c>
      <c r="J1248" s="320" t="s">
        <v>4695</v>
      </c>
      <c r="K1248" s="321">
        <v>-7</v>
      </c>
      <c r="L1248" s="320"/>
      <c r="M1248" s="321"/>
      <c r="N1248" s="318" t="s">
        <v>799</v>
      </c>
      <c r="O1248" s="321">
        <v>2.5</v>
      </c>
      <c r="P1248" s="318" t="s">
        <v>2042</v>
      </c>
      <c r="Q1248" s="320"/>
      <c r="R1248">
        <v>6</v>
      </c>
      <c r="S1248" s="184" t="s">
        <v>4688</v>
      </c>
      <c r="T1248" s="138">
        <f t="shared" si="130"/>
        <v>3</v>
      </c>
      <c r="U1248" s="139"/>
      <c r="V1248" s="715">
        <f t="shared" si="126"/>
        <v>3</v>
      </c>
      <c r="W1248" s="138"/>
      <c r="X1248" s="138"/>
      <c r="Y1248" s="141"/>
      <c r="Z1248" s="226"/>
      <c r="AA1248" s="179"/>
      <c r="AB1248" s="179"/>
      <c r="AC1248" s="179"/>
      <c r="AD1248" s="179"/>
      <c r="AE1248" s="179"/>
      <c r="AF1248" s="179"/>
      <c r="AG1248" s="179"/>
      <c r="AH1248" s="179"/>
      <c r="AI1248" s="179"/>
      <c r="AJ1248" s="179"/>
      <c r="AK1248" s="179"/>
      <c r="AL1248" s="179"/>
      <c r="AM1248" s="179"/>
      <c r="AN1248" s="179"/>
      <c r="AO1248" s="179"/>
      <c r="AP1248" s="179"/>
    </row>
    <row r="1249" spans="1:42" s="405" customFormat="1" x14ac:dyDescent="0.3">
      <c r="A1249" s="406">
        <v>41715</v>
      </c>
      <c r="B1249" s="950" t="s">
        <v>4639</v>
      </c>
      <c r="C1249" s="951" t="s">
        <v>1808</v>
      </c>
      <c r="D1249" s="407">
        <v>750</v>
      </c>
      <c r="E1249" s="405" t="s">
        <v>12</v>
      </c>
      <c r="F1249" s="408">
        <v>42809</v>
      </c>
      <c r="G1249" s="405" t="s">
        <v>2782</v>
      </c>
      <c r="H1249" s="409" t="s">
        <v>2299</v>
      </c>
      <c r="I1249" s="410" t="s">
        <v>2299</v>
      </c>
      <c r="J1249" s="411" t="s">
        <v>4638</v>
      </c>
      <c r="K1249" s="404">
        <v>-10</v>
      </c>
      <c r="L1249" s="411"/>
      <c r="M1249" s="404"/>
      <c r="N1249" s="409" t="s">
        <v>423</v>
      </c>
      <c r="O1249" s="404">
        <v>1.33</v>
      </c>
      <c r="P1249" s="409"/>
      <c r="Q1249" s="411"/>
      <c r="S1249" s="412" t="s">
        <v>4655</v>
      </c>
      <c r="T1249" s="413">
        <f t="shared" si="130"/>
        <v>3</v>
      </c>
      <c r="U1249" s="414"/>
      <c r="V1249" s="715">
        <f t="shared" ref="V1249:V1312" si="131">T1249</f>
        <v>3</v>
      </c>
      <c r="W1249" s="413"/>
      <c r="X1249" s="413"/>
      <c r="Y1249" s="413"/>
      <c r="Z1249" s="415"/>
      <c r="AA1249" s="416"/>
      <c r="AB1249" s="416"/>
      <c r="AC1249" s="416"/>
      <c r="AD1249" s="416"/>
      <c r="AE1249" s="416"/>
      <c r="AF1249" s="416"/>
      <c r="AG1249" s="416"/>
      <c r="AH1249" s="416"/>
      <c r="AI1249" s="416"/>
      <c r="AJ1249" s="416"/>
      <c r="AK1249" s="416"/>
      <c r="AL1249" s="416"/>
      <c r="AM1249" s="416"/>
      <c r="AN1249" s="416"/>
      <c r="AO1249" s="416"/>
      <c r="AP1249" s="416"/>
    </row>
    <row r="1250" spans="1:42" s="405" customFormat="1" x14ac:dyDescent="0.3">
      <c r="A1250" s="406">
        <v>41715</v>
      </c>
      <c r="B1250" s="950" t="s">
        <v>4640</v>
      </c>
      <c r="C1250" s="951" t="s">
        <v>1808</v>
      </c>
      <c r="D1250" s="407">
        <v>1500</v>
      </c>
      <c r="E1250" s="405" t="s">
        <v>12</v>
      </c>
      <c r="F1250" s="408">
        <v>42809</v>
      </c>
      <c r="G1250" s="405" t="s">
        <v>2782</v>
      </c>
      <c r="H1250" s="409" t="s">
        <v>4641</v>
      </c>
      <c r="I1250" s="410" t="s">
        <v>4642</v>
      </c>
      <c r="J1250" s="411" t="s">
        <v>4662</v>
      </c>
      <c r="K1250" s="404">
        <v>-10</v>
      </c>
      <c r="L1250" s="411"/>
      <c r="M1250" s="404"/>
      <c r="N1250" s="409" t="s">
        <v>551</v>
      </c>
      <c r="O1250" s="404">
        <v>1.67</v>
      </c>
      <c r="P1250" s="409"/>
      <c r="Q1250" s="411"/>
      <c r="S1250" s="412" t="s">
        <v>4656</v>
      </c>
      <c r="T1250" s="413">
        <f t="shared" si="130"/>
        <v>3</v>
      </c>
      <c r="U1250" s="414"/>
      <c r="V1250" s="715">
        <f t="shared" si="131"/>
        <v>3</v>
      </c>
      <c r="W1250" s="413"/>
      <c r="X1250" s="413"/>
      <c r="Y1250" s="413"/>
      <c r="Z1250" s="415"/>
      <c r="AA1250" s="416"/>
      <c r="AB1250" s="416"/>
      <c r="AC1250" s="416"/>
      <c r="AD1250" s="416"/>
      <c r="AE1250" s="416"/>
      <c r="AF1250" s="416"/>
      <c r="AG1250" s="416"/>
      <c r="AH1250" s="416"/>
      <c r="AI1250" s="416"/>
      <c r="AJ1250" s="416"/>
      <c r="AK1250" s="416"/>
      <c r="AL1250" s="416"/>
      <c r="AM1250" s="416"/>
      <c r="AN1250" s="416"/>
      <c r="AO1250" s="416"/>
      <c r="AP1250" s="416"/>
    </row>
    <row r="1251" spans="1:42" s="405" customFormat="1" x14ac:dyDescent="0.3">
      <c r="A1251" s="406">
        <v>41715</v>
      </c>
      <c r="B1251" s="950" t="s">
        <v>4639</v>
      </c>
      <c r="C1251" s="951" t="s">
        <v>1808</v>
      </c>
      <c r="D1251" s="407">
        <v>500</v>
      </c>
      <c r="E1251" s="405" t="s">
        <v>37</v>
      </c>
      <c r="F1251" s="408">
        <v>43539</v>
      </c>
      <c r="G1251" s="405" t="s">
        <v>2782</v>
      </c>
      <c r="H1251" s="409" t="s">
        <v>2299</v>
      </c>
      <c r="I1251" s="410" t="s">
        <v>2299</v>
      </c>
      <c r="J1251" s="411" t="s">
        <v>2413</v>
      </c>
      <c r="K1251" s="404">
        <v>-10</v>
      </c>
      <c r="L1251" s="411"/>
      <c r="M1251" s="404"/>
      <c r="N1251" s="409" t="s">
        <v>4643</v>
      </c>
      <c r="O1251" s="404">
        <v>1.1000000000000001</v>
      </c>
      <c r="P1251" s="409"/>
      <c r="Q1251" s="411"/>
      <c r="S1251" s="412" t="s">
        <v>4654</v>
      </c>
      <c r="T1251" s="413">
        <f t="shared" si="130"/>
        <v>3</v>
      </c>
      <c r="U1251" s="414"/>
      <c r="V1251" s="715">
        <f t="shared" si="131"/>
        <v>3</v>
      </c>
      <c r="W1251" s="413"/>
      <c r="X1251" s="413"/>
      <c r="Y1251" s="413"/>
      <c r="Z1251" s="415"/>
      <c r="AA1251" s="416"/>
      <c r="AB1251" s="416"/>
      <c r="AC1251" s="416"/>
      <c r="AD1251" s="416"/>
      <c r="AE1251" s="416"/>
      <c r="AF1251" s="416"/>
      <c r="AG1251" s="416"/>
      <c r="AH1251" s="416"/>
      <c r="AI1251" s="416"/>
      <c r="AJ1251" s="416"/>
      <c r="AK1251" s="416"/>
      <c r="AL1251" s="416"/>
      <c r="AM1251" s="416"/>
      <c r="AN1251" s="416"/>
      <c r="AO1251" s="416"/>
      <c r="AP1251" s="416"/>
    </row>
    <row r="1252" spans="1:42" s="405" customFormat="1" x14ac:dyDescent="0.3">
      <c r="A1252" s="406">
        <v>41715</v>
      </c>
      <c r="B1252" s="950" t="s">
        <v>4644</v>
      </c>
      <c r="C1252" s="951" t="s">
        <v>1808</v>
      </c>
      <c r="D1252" s="407">
        <v>1750</v>
      </c>
      <c r="E1252" s="405" t="s">
        <v>37</v>
      </c>
      <c r="F1252" s="408">
        <v>43539</v>
      </c>
      <c r="G1252" s="405" t="s">
        <v>2782</v>
      </c>
      <c r="H1252" s="409" t="s">
        <v>4645</v>
      </c>
      <c r="I1252" s="410" t="s">
        <v>4646</v>
      </c>
      <c r="J1252" s="411" t="s">
        <v>1153</v>
      </c>
      <c r="K1252" s="404">
        <v>-10</v>
      </c>
      <c r="L1252" s="411"/>
      <c r="M1252" s="404"/>
      <c r="N1252" s="409" t="s">
        <v>98</v>
      </c>
      <c r="O1252" s="404">
        <v>1.77</v>
      </c>
      <c r="P1252" s="409"/>
      <c r="Q1252" s="411"/>
      <c r="S1252" s="412" t="s">
        <v>4657</v>
      </c>
      <c r="T1252" s="413">
        <f t="shared" si="130"/>
        <v>3</v>
      </c>
      <c r="U1252" s="414"/>
      <c r="V1252" s="715">
        <f t="shared" si="131"/>
        <v>3</v>
      </c>
      <c r="W1252" s="413"/>
      <c r="X1252" s="413"/>
      <c r="Y1252" s="413"/>
      <c r="Z1252" s="415"/>
      <c r="AA1252" s="416"/>
      <c r="AB1252" s="416"/>
      <c r="AC1252" s="416"/>
      <c r="AD1252" s="416"/>
      <c r="AE1252" s="416"/>
      <c r="AF1252" s="416"/>
      <c r="AG1252" s="416"/>
      <c r="AH1252" s="416"/>
      <c r="AI1252" s="416"/>
      <c r="AJ1252" s="416"/>
      <c r="AK1252" s="416"/>
      <c r="AL1252" s="416"/>
      <c r="AM1252" s="416"/>
      <c r="AN1252" s="416"/>
      <c r="AO1252" s="416"/>
      <c r="AP1252" s="416"/>
    </row>
    <row r="1253" spans="1:42" s="405" customFormat="1" x14ac:dyDescent="0.3">
      <c r="A1253" s="406">
        <v>41715</v>
      </c>
      <c r="B1253" s="950" t="s">
        <v>4647</v>
      </c>
      <c r="C1253" s="951" t="s">
        <v>1808</v>
      </c>
      <c r="D1253" s="407">
        <v>1000</v>
      </c>
      <c r="E1253" s="405" t="s">
        <v>66</v>
      </c>
      <c r="F1253" s="408">
        <v>45366</v>
      </c>
      <c r="G1253" s="405" t="s">
        <v>2782</v>
      </c>
      <c r="H1253" s="409" t="s">
        <v>1252</v>
      </c>
      <c r="I1253" s="410" t="s">
        <v>3791</v>
      </c>
      <c r="J1253" s="411" t="s">
        <v>3358</v>
      </c>
      <c r="K1253" s="404">
        <v>-10</v>
      </c>
      <c r="L1253" s="411"/>
      <c r="M1253" s="404"/>
      <c r="N1253" s="409" t="s">
        <v>57</v>
      </c>
      <c r="O1253" s="404">
        <v>1.75</v>
      </c>
      <c r="P1253" s="409"/>
      <c r="Q1253" s="411"/>
      <c r="S1253" s="412" t="s">
        <v>4658</v>
      </c>
      <c r="T1253" s="413">
        <f t="shared" si="130"/>
        <v>3</v>
      </c>
      <c r="U1253" s="414"/>
      <c r="V1253" s="715">
        <f t="shared" si="131"/>
        <v>3</v>
      </c>
      <c r="W1253" s="413"/>
      <c r="X1253" s="413"/>
      <c r="Y1253" s="413"/>
      <c r="Z1253" s="415"/>
      <c r="AA1253" s="416"/>
      <c r="AB1253" s="416"/>
      <c r="AC1253" s="416"/>
      <c r="AD1253" s="416"/>
      <c r="AE1253" s="416"/>
      <c r="AF1253" s="416"/>
      <c r="AG1253" s="416"/>
      <c r="AH1253" s="416"/>
      <c r="AI1253" s="416"/>
      <c r="AJ1253" s="416"/>
      <c r="AK1253" s="416"/>
      <c r="AL1253" s="416"/>
      <c r="AM1253" s="416"/>
      <c r="AN1253" s="416"/>
      <c r="AO1253" s="416"/>
      <c r="AP1253" s="416"/>
    </row>
    <row r="1254" spans="1:42" x14ac:dyDescent="0.3">
      <c r="A1254" s="400">
        <v>41715</v>
      </c>
      <c r="B1254" s="946" t="s">
        <v>4648</v>
      </c>
      <c r="C1254" s="704" t="s">
        <v>218</v>
      </c>
      <c r="D1254" s="4">
        <v>1250</v>
      </c>
      <c r="E1254" t="s">
        <v>66</v>
      </c>
      <c r="F1254" s="370">
        <v>45383</v>
      </c>
      <c r="G1254" t="s">
        <v>4649</v>
      </c>
      <c r="H1254" s="318" t="s">
        <v>185</v>
      </c>
      <c r="I1254" s="319" t="s">
        <v>1469</v>
      </c>
      <c r="J1254" s="320" t="s">
        <v>1011</v>
      </c>
      <c r="K1254" s="321">
        <v>-5</v>
      </c>
      <c r="L1254" s="320"/>
      <c r="M1254" s="321"/>
      <c r="N1254" s="318" t="s">
        <v>1033</v>
      </c>
      <c r="O1254" s="321">
        <v>2.2000000000000002</v>
      </c>
      <c r="P1254" s="318" t="s">
        <v>1912</v>
      </c>
      <c r="Q1254" s="320"/>
      <c r="R1254">
        <v>11</v>
      </c>
      <c r="S1254" s="184" t="s">
        <v>4661</v>
      </c>
      <c r="T1254" s="138">
        <f t="shared" si="130"/>
        <v>3</v>
      </c>
      <c r="U1254" s="139"/>
      <c r="V1254" s="715">
        <f t="shared" si="131"/>
        <v>3</v>
      </c>
      <c r="W1254" s="138"/>
      <c r="X1254" s="138"/>
      <c r="Y1254" s="141"/>
      <c r="Z1254" s="226"/>
      <c r="AA1254" s="179"/>
      <c r="AB1254" s="179"/>
      <c r="AC1254" s="179"/>
      <c r="AD1254" s="179"/>
      <c r="AE1254" s="179"/>
      <c r="AF1254" s="179"/>
      <c r="AG1254" s="179"/>
      <c r="AH1254" s="179"/>
      <c r="AI1254" s="179"/>
      <c r="AJ1254" s="179"/>
      <c r="AK1254" s="179"/>
      <c r="AL1254" s="179"/>
      <c r="AM1254" s="179"/>
      <c r="AN1254" s="179"/>
      <c r="AO1254" s="179"/>
      <c r="AP1254" s="179"/>
    </row>
    <row r="1255" spans="1:42" x14ac:dyDescent="0.3">
      <c r="A1255" s="400">
        <v>41715</v>
      </c>
      <c r="B1255" s="946" t="s">
        <v>4650</v>
      </c>
      <c r="C1255" s="704" t="s">
        <v>218</v>
      </c>
      <c r="D1255" s="4">
        <v>500</v>
      </c>
      <c r="E1255" t="s">
        <v>37</v>
      </c>
      <c r="F1255" s="370">
        <v>43549</v>
      </c>
      <c r="G1255" t="s">
        <v>4651</v>
      </c>
      <c r="H1255" s="318" t="s">
        <v>144</v>
      </c>
      <c r="I1255" s="319" t="s">
        <v>871</v>
      </c>
      <c r="J1255" s="320" t="s">
        <v>1112</v>
      </c>
      <c r="K1255" s="321">
        <v>-20</v>
      </c>
      <c r="L1255" s="320"/>
      <c r="M1255" s="321"/>
      <c r="N1255" s="318" t="s">
        <v>1033</v>
      </c>
      <c r="O1255" s="321">
        <v>5.5</v>
      </c>
      <c r="P1255" s="318" t="s">
        <v>2058</v>
      </c>
      <c r="Q1255" s="320"/>
      <c r="R1255">
        <v>-3</v>
      </c>
      <c r="S1255" s="184" t="s">
        <v>4659</v>
      </c>
      <c r="T1255" s="138">
        <f t="shared" si="130"/>
        <v>3</v>
      </c>
      <c r="U1255" s="139"/>
      <c r="V1255" s="715">
        <f t="shared" si="131"/>
        <v>3</v>
      </c>
      <c r="W1255" s="138"/>
      <c r="X1255" s="138"/>
      <c r="Y1255" s="141"/>
      <c r="Z1255" s="226"/>
      <c r="AA1255" s="179"/>
      <c r="AB1255" s="179"/>
      <c r="AC1255" s="179"/>
      <c r="AD1255" s="179"/>
      <c r="AE1255" s="179"/>
      <c r="AF1255" s="179"/>
      <c r="AG1255" s="179"/>
      <c r="AH1255" s="179"/>
      <c r="AI1255" s="179"/>
      <c r="AJ1255" s="179"/>
      <c r="AK1255" s="179"/>
      <c r="AL1255" s="179"/>
      <c r="AM1255" s="179"/>
      <c r="AN1255" s="179"/>
      <c r="AO1255" s="179"/>
      <c r="AP1255" s="179"/>
    </row>
    <row r="1256" spans="1:42" s="372" customFormat="1" ht="15" thickBot="1" x14ac:dyDescent="0.35">
      <c r="A1256" s="402">
        <v>41715</v>
      </c>
      <c r="B1256" s="949" t="s">
        <v>4652</v>
      </c>
      <c r="C1256" s="419" t="s">
        <v>218</v>
      </c>
      <c r="D1256" s="373">
        <v>500</v>
      </c>
      <c r="E1256" s="372" t="s">
        <v>117</v>
      </c>
      <c r="F1256" s="374">
        <v>52681</v>
      </c>
      <c r="G1256" s="375" t="s">
        <v>4653</v>
      </c>
      <c r="H1256" s="375" t="s">
        <v>2240</v>
      </c>
      <c r="I1256" s="376" t="s">
        <v>887</v>
      </c>
      <c r="J1256" s="377" t="s">
        <v>1235</v>
      </c>
      <c r="K1256" s="375">
        <v>-2.5</v>
      </c>
      <c r="L1256" s="377"/>
      <c r="M1256" s="375"/>
      <c r="N1256" s="372" t="s">
        <v>3748</v>
      </c>
      <c r="O1256" s="375">
        <v>3.2</v>
      </c>
      <c r="P1256" s="372" t="s">
        <v>2107</v>
      </c>
      <c r="Q1256" s="377"/>
      <c r="R1256" s="372">
        <v>15</v>
      </c>
      <c r="S1256" s="378" t="s">
        <v>4660</v>
      </c>
      <c r="T1256" s="244">
        <f t="shared" si="130"/>
        <v>3</v>
      </c>
      <c r="U1256" s="245"/>
      <c r="V1256" s="715">
        <f t="shared" si="131"/>
        <v>3</v>
      </c>
      <c r="W1256" s="244"/>
      <c r="X1256" s="244"/>
      <c r="Y1256" s="244"/>
      <c r="Z1256" s="379"/>
      <c r="AA1256" s="380"/>
      <c r="AB1256" s="380"/>
      <c r="AC1256" s="380"/>
      <c r="AD1256" s="380"/>
      <c r="AE1256" s="380"/>
      <c r="AF1256" s="380"/>
      <c r="AG1256" s="380"/>
      <c r="AH1256" s="380"/>
      <c r="AI1256" s="380"/>
      <c r="AJ1256" s="380"/>
      <c r="AK1256" s="380"/>
      <c r="AL1256" s="380"/>
      <c r="AM1256" s="380"/>
      <c r="AN1256" s="380"/>
      <c r="AO1256" s="380"/>
      <c r="AP1256" s="380"/>
    </row>
    <row r="1257" spans="1:42" x14ac:dyDescent="0.3">
      <c r="A1257" s="400">
        <v>41711</v>
      </c>
      <c r="B1257" s="946" t="s">
        <v>4623</v>
      </c>
      <c r="C1257" s="704" t="s">
        <v>949</v>
      </c>
      <c r="D1257" s="4">
        <v>1000</v>
      </c>
      <c r="E1257" t="s">
        <v>37</v>
      </c>
      <c r="F1257" s="370">
        <v>43542</v>
      </c>
      <c r="G1257" t="s">
        <v>4624</v>
      </c>
      <c r="H1257" s="318" t="s">
        <v>195</v>
      </c>
      <c r="I1257" s="319" t="s">
        <v>2299</v>
      </c>
      <c r="J1257" s="320" t="s">
        <v>4625</v>
      </c>
      <c r="K1257" s="321">
        <v>-12.5</v>
      </c>
      <c r="L1257" s="320"/>
      <c r="M1257" s="321"/>
      <c r="N1257" s="318" t="s">
        <v>132</v>
      </c>
      <c r="O1257" s="321">
        <v>1.3</v>
      </c>
      <c r="P1257" s="318" t="s">
        <v>4626</v>
      </c>
      <c r="Q1257" s="320"/>
      <c r="R1257">
        <v>3</v>
      </c>
      <c r="S1257" s="184" t="s">
        <v>4633</v>
      </c>
      <c r="T1257" s="138">
        <f>MONTH(A1257)</f>
        <v>3</v>
      </c>
      <c r="U1257" s="139"/>
      <c r="V1257" s="715">
        <f t="shared" si="131"/>
        <v>3</v>
      </c>
      <c r="W1257" s="138"/>
      <c r="X1257" s="138"/>
      <c r="Y1257" s="141"/>
      <c r="Z1257" s="226"/>
      <c r="AA1257" s="179"/>
      <c r="AB1257" s="179"/>
      <c r="AC1257" s="179"/>
      <c r="AD1257" s="179"/>
      <c r="AE1257" s="179"/>
      <c r="AF1257" s="179"/>
      <c r="AG1257" s="179"/>
      <c r="AH1257" s="179"/>
      <c r="AI1257" s="179"/>
      <c r="AJ1257" s="179"/>
      <c r="AK1257" s="179"/>
      <c r="AL1257" s="179"/>
      <c r="AM1257" s="179"/>
      <c r="AN1257" s="179"/>
      <c r="AO1257" s="179"/>
      <c r="AP1257" s="179"/>
    </row>
    <row r="1258" spans="1:42" x14ac:dyDescent="0.3">
      <c r="A1258" s="400">
        <v>41711</v>
      </c>
      <c r="B1258" s="946" t="s">
        <v>4627</v>
      </c>
      <c r="C1258" s="704" t="s">
        <v>949</v>
      </c>
      <c r="D1258" s="4">
        <v>1250</v>
      </c>
      <c r="E1258" t="s">
        <v>37</v>
      </c>
      <c r="F1258" s="370">
        <v>43542</v>
      </c>
      <c r="G1258" t="s">
        <v>4624</v>
      </c>
      <c r="H1258" s="318" t="s">
        <v>1752</v>
      </c>
      <c r="I1258" s="319" t="s">
        <v>669</v>
      </c>
      <c r="J1258" s="320" t="s">
        <v>670</v>
      </c>
      <c r="K1258" s="321">
        <v>-12.5</v>
      </c>
      <c r="L1258" s="320"/>
      <c r="M1258" s="321"/>
      <c r="N1258" s="318" t="s">
        <v>4628</v>
      </c>
      <c r="O1258" s="321">
        <v>2.52</v>
      </c>
      <c r="P1258" s="318" t="s">
        <v>4626</v>
      </c>
      <c r="Q1258" s="320"/>
      <c r="R1258">
        <v>3</v>
      </c>
      <c r="S1258" s="184" t="s">
        <v>4632</v>
      </c>
      <c r="T1258" s="138">
        <f>MONTH(A1258)</f>
        <v>3</v>
      </c>
      <c r="U1258" s="139"/>
      <c r="V1258" s="715">
        <f t="shared" si="131"/>
        <v>3</v>
      </c>
      <c r="W1258" s="138"/>
      <c r="X1258" s="138"/>
      <c r="Y1258" s="141"/>
      <c r="Z1258" s="226"/>
      <c r="AA1258" s="179"/>
      <c r="AB1258" s="179"/>
      <c r="AC1258" s="179"/>
      <c r="AD1258" s="179"/>
      <c r="AE1258" s="179"/>
      <c r="AF1258" s="179"/>
      <c r="AG1258" s="179"/>
      <c r="AH1258" s="179"/>
      <c r="AI1258" s="179"/>
      <c r="AJ1258" s="179"/>
      <c r="AK1258" s="179"/>
      <c r="AL1258" s="179"/>
      <c r="AM1258" s="179"/>
      <c r="AN1258" s="179"/>
      <c r="AO1258" s="179"/>
      <c r="AP1258" s="179"/>
    </row>
    <row r="1259" spans="1:42" x14ac:dyDescent="0.3">
      <c r="A1259" s="400">
        <v>41711</v>
      </c>
      <c r="B1259" s="946" t="s">
        <v>4629</v>
      </c>
      <c r="C1259" s="704" t="s">
        <v>100</v>
      </c>
      <c r="D1259" s="4">
        <v>1000</v>
      </c>
      <c r="E1259" t="s">
        <v>66</v>
      </c>
      <c r="F1259" s="370">
        <v>45369</v>
      </c>
      <c r="G1259" t="s">
        <v>2771</v>
      </c>
      <c r="H1259" s="318" t="s">
        <v>4630</v>
      </c>
      <c r="I1259" s="319" t="s">
        <v>972</v>
      </c>
      <c r="J1259" s="320" t="s">
        <v>1588</v>
      </c>
      <c r="K1259" s="321">
        <v>0</v>
      </c>
      <c r="L1259" s="320"/>
      <c r="M1259" s="321"/>
      <c r="N1259" s="318" t="s">
        <v>169</v>
      </c>
      <c r="O1259" s="321">
        <v>1.1000000000000001</v>
      </c>
      <c r="P1259" s="318" t="s">
        <v>4631</v>
      </c>
      <c r="Q1259" s="320"/>
      <c r="R1259">
        <v>12.5</v>
      </c>
      <c r="S1259" s="184" t="s">
        <v>4634</v>
      </c>
      <c r="T1259" s="138">
        <f>MONTH(A1259)</f>
        <v>3</v>
      </c>
      <c r="U1259" s="139"/>
      <c r="V1259" s="715">
        <f t="shared" si="131"/>
        <v>3</v>
      </c>
      <c r="W1259" s="138"/>
      <c r="X1259" s="138"/>
      <c r="Y1259" s="141"/>
      <c r="Z1259" s="226"/>
      <c r="AA1259" s="179"/>
      <c r="AB1259" s="179"/>
      <c r="AC1259" s="179"/>
      <c r="AD1259" s="179"/>
      <c r="AE1259" s="179"/>
      <c r="AF1259" s="179"/>
      <c r="AG1259" s="179"/>
      <c r="AH1259" s="179"/>
      <c r="AI1259" s="179"/>
      <c r="AJ1259" s="179"/>
      <c r="AK1259" s="179"/>
      <c r="AL1259" s="179"/>
      <c r="AM1259" s="179"/>
      <c r="AN1259" s="179"/>
      <c r="AO1259" s="179"/>
      <c r="AP1259" s="179"/>
    </row>
    <row r="1260" spans="1:42" x14ac:dyDescent="0.3">
      <c r="A1260" s="400">
        <v>41710</v>
      </c>
      <c r="B1260" s="946" t="s">
        <v>4585</v>
      </c>
      <c r="C1260" s="704" t="s">
        <v>600</v>
      </c>
      <c r="D1260" s="4">
        <v>750</v>
      </c>
      <c r="E1260" t="s">
        <v>66</v>
      </c>
      <c r="F1260" s="370">
        <v>45397</v>
      </c>
      <c r="G1260" t="s">
        <v>2782</v>
      </c>
      <c r="H1260" s="318" t="s">
        <v>2697</v>
      </c>
      <c r="I1260" s="319" t="s">
        <v>4586</v>
      </c>
      <c r="J1260" s="320" t="s">
        <v>206</v>
      </c>
      <c r="K1260" s="321">
        <v>-12.5</v>
      </c>
      <c r="L1260" s="320"/>
      <c r="M1260" s="321"/>
      <c r="N1260" s="318" t="s">
        <v>4587</v>
      </c>
      <c r="O1260" s="321">
        <v>2.8</v>
      </c>
      <c r="P1260" s="318" t="s">
        <v>3804</v>
      </c>
      <c r="Q1260" s="320"/>
      <c r="R1260">
        <v>0</v>
      </c>
      <c r="S1260" s="184" t="s">
        <v>4619</v>
      </c>
      <c r="T1260" s="138">
        <f t="shared" ref="T1260:T1303" si="132">MONTH(A1260)</f>
        <v>3</v>
      </c>
      <c r="U1260" s="139"/>
      <c r="V1260" s="715">
        <f t="shared" si="131"/>
        <v>3</v>
      </c>
      <c r="W1260" s="138"/>
      <c r="X1260" s="138"/>
      <c r="Y1260" s="141"/>
      <c r="Z1260" s="226"/>
      <c r="AA1260" s="179"/>
      <c r="AB1260" s="179"/>
      <c r="AC1260" s="179"/>
      <c r="AD1260" s="179"/>
      <c r="AE1260" s="179"/>
      <c r="AF1260" s="179"/>
      <c r="AG1260" s="179"/>
      <c r="AH1260" s="179"/>
      <c r="AI1260" s="179"/>
      <c r="AJ1260" s="179"/>
      <c r="AK1260" s="179"/>
      <c r="AL1260" s="179"/>
      <c r="AM1260" s="179"/>
      <c r="AN1260" s="179"/>
      <c r="AO1260" s="179"/>
      <c r="AP1260" s="179"/>
    </row>
    <row r="1261" spans="1:42" x14ac:dyDescent="0.3">
      <c r="A1261" s="400">
        <v>41710</v>
      </c>
      <c r="B1261" s="946" t="s">
        <v>4588</v>
      </c>
      <c r="C1261" s="704" t="s">
        <v>600</v>
      </c>
      <c r="D1261" s="4">
        <v>300</v>
      </c>
      <c r="E1261" t="s">
        <v>37</v>
      </c>
      <c r="F1261" s="370">
        <v>43556</v>
      </c>
      <c r="G1261" t="s">
        <v>4589</v>
      </c>
      <c r="H1261" s="318" t="s">
        <v>578</v>
      </c>
      <c r="I1261" s="319" t="s">
        <v>3857</v>
      </c>
      <c r="J1261" s="320" t="s">
        <v>364</v>
      </c>
      <c r="K1261" s="321">
        <v>-27</v>
      </c>
      <c r="L1261" s="320"/>
      <c r="M1261" s="321"/>
      <c r="N1261" s="318" t="s">
        <v>1437</v>
      </c>
      <c r="O1261" s="321">
        <v>4.67</v>
      </c>
      <c r="P1261" s="318" t="s">
        <v>4590</v>
      </c>
      <c r="Q1261" s="320" t="s">
        <v>2107</v>
      </c>
      <c r="R1261">
        <v>-5</v>
      </c>
      <c r="S1261" s="184" t="s">
        <v>4620</v>
      </c>
      <c r="T1261" s="138">
        <f t="shared" si="132"/>
        <v>3</v>
      </c>
      <c r="U1261" s="139"/>
      <c r="V1261" s="715">
        <f t="shared" si="131"/>
        <v>3</v>
      </c>
      <c r="W1261" s="138"/>
      <c r="X1261" s="138"/>
      <c r="Y1261" s="141"/>
      <c r="Z1261" s="226"/>
      <c r="AA1261" s="179"/>
      <c r="AB1261" s="179"/>
      <c r="AC1261" s="179"/>
      <c r="AD1261" s="179"/>
      <c r="AE1261" s="179"/>
      <c r="AF1261" s="179"/>
      <c r="AG1261" s="179"/>
      <c r="AH1261" s="179"/>
      <c r="AI1261" s="179"/>
      <c r="AJ1261" s="179"/>
      <c r="AK1261" s="179"/>
      <c r="AL1261" s="179"/>
      <c r="AM1261" s="179"/>
      <c r="AN1261" s="179"/>
      <c r="AO1261" s="179"/>
      <c r="AP1261" s="179"/>
    </row>
    <row r="1262" spans="1:42" x14ac:dyDescent="0.3">
      <c r="A1262" s="400">
        <v>41710</v>
      </c>
      <c r="B1262" s="946" t="s">
        <v>4591</v>
      </c>
      <c r="C1262" s="704" t="s">
        <v>600</v>
      </c>
      <c r="D1262" s="4">
        <v>300</v>
      </c>
      <c r="E1262" t="s">
        <v>66</v>
      </c>
      <c r="F1262" s="370">
        <v>45383</v>
      </c>
      <c r="G1262" t="s">
        <v>4589</v>
      </c>
      <c r="H1262" s="318" t="s">
        <v>244</v>
      </c>
      <c r="I1262" s="319" t="s">
        <v>4592</v>
      </c>
      <c r="J1262" s="320" t="s">
        <v>4593</v>
      </c>
      <c r="K1262" s="321">
        <v>-22</v>
      </c>
      <c r="L1262" s="320"/>
      <c r="M1262" s="321"/>
      <c r="N1262" s="318" t="s">
        <v>3748</v>
      </c>
      <c r="O1262" s="321">
        <v>5.33</v>
      </c>
      <c r="P1262" s="318" t="s">
        <v>2355</v>
      </c>
      <c r="Q1262" s="320" t="s">
        <v>4276</v>
      </c>
      <c r="R1262">
        <v>0</v>
      </c>
      <c r="S1262" s="184" t="s">
        <v>4621</v>
      </c>
      <c r="T1262" s="138">
        <f t="shared" si="132"/>
        <v>3</v>
      </c>
      <c r="U1262" s="139"/>
      <c r="V1262" s="715">
        <f t="shared" si="131"/>
        <v>3</v>
      </c>
      <c r="W1262" s="138"/>
      <c r="X1262" s="138"/>
      <c r="Y1262" s="141"/>
      <c r="Z1262" s="226"/>
      <c r="AA1262" s="179"/>
      <c r="AB1262" s="179"/>
      <c r="AC1262" s="179"/>
      <c r="AD1262" s="179"/>
      <c r="AE1262" s="179"/>
      <c r="AF1262" s="179"/>
      <c r="AG1262" s="179"/>
      <c r="AH1262" s="179"/>
      <c r="AI1262" s="179"/>
      <c r="AJ1262" s="179"/>
      <c r="AK1262" s="179"/>
      <c r="AL1262" s="179"/>
      <c r="AM1262" s="179"/>
      <c r="AN1262" s="179"/>
      <c r="AO1262" s="179"/>
      <c r="AP1262" s="179"/>
    </row>
    <row r="1263" spans="1:42" x14ac:dyDescent="0.3">
      <c r="A1263" s="400">
        <v>41710</v>
      </c>
      <c r="B1263" s="946" t="s">
        <v>4594</v>
      </c>
      <c r="C1263" s="704" t="s">
        <v>65</v>
      </c>
      <c r="D1263" s="4">
        <v>600</v>
      </c>
      <c r="E1263" t="s">
        <v>117</v>
      </c>
      <c r="F1263" s="370">
        <v>52691</v>
      </c>
      <c r="G1263" t="s">
        <v>4595</v>
      </c>
      <c r="H1263" s="318" t="s">
        <v>220</v>
      </c>
      <c r="I1263" s="319"/>
      <c r="J1263" s="320" t="s">
        <v>642</v>
      </c>
      <c r="K1263" s="321">
        <v>-5</v>
      </c>
      <c r="L1263" s="320"/>
      <c r="M1263" s="321"/>
      <c r="N1263" s="318" t="s">
        <v>4271</v>
      </c>
      <c r="O1263" s="321">
        <v>2.25</v>
      </c>
      <c r="P1263" s="318" t="s">
        <v>1900</v>
      </c>
      <c r="Q1263" s="320"/>
      <c r="R1263">
        <v>10</v>
      </c>
      <c r="S1263" s="184" t="s">
        <v>4618</v>
      </c>
      <c r="T1263" s="138">
        <f t="shared" si="132"/>
        <v>3</v>
      </c>
      <c r="U1263" s="139"/>
      <c r="V1263" s="715">
        <f t="shared" si="131"/>
        <v>3</v>
      </c>
      <c r="W1263" s="138"/>
      <c r="X1263" s="138"/>
      <c r="Y1263" s="141"/>
      <c r="Z1263" s="226"/>
      <c r="AA1263" s="179"/>
      <c r="AB1263" s="179"/>
      <c r="AC1263" s="179"/>
      <c r="AD1263" s="179"/>
      <c r="AE1263" s="179"/>
      <c r="AF1263" s="179"/>
      <c r="AG1263" s="179"/>
      <c r="AH1263" s="179"/>
      <c r="AI1263" s="179"/>
      <c r="AJ1263" s="179"/>
      <c r="AK1263" s="179"/>
      <c r="AL1263" s="179"/>
      <c r="AM1263" s="179"/>
      <c r="AN1263" s="179"/>
      <c r="AO1263" s="179"/>
      <c r="AP1263" s="179"/>
    </row>
    <row r="1264" spans="1:42" x14ac:dyDescent="0.3">
      <c r="A1264" s="400">
        <v>41710</v>
      </c>
      <c r="B1264" s="946" t="s">
        <v>4596</v>
      </c>
      <c r="C1264" s="704" t="s">
        <v>87</v>
      </c>
      <c r="D1264" s="4">
        <v>400</v>
      </c>
      <c r="E1264" t="s">
        <v>37</v>
      </c>
      <c r="F1264" s="370">
        <v>43556</v>
      </c>
      <c r="G1264" t="s">
        <v>4209</v>
      </c>
      <c r="H1264" s="318" t="s">
        <v>225</v>
      </c>
      <c r="I1264" s="319" t="s">
        <v>946</v>
      </c>
      <c r="J1264" s="320" t="s">
        <v>3627</v>
      </c>
      <c r="K1264" s="321">
        <v>-15</v>
      </c>
      <c r="L1264" s="320"/>
      <c r="M1264" s="321"/>
      <c r="N1264" s="318" t="s">
        <v>463</v>
      </c>
      <c r="O1264" s="321">
        <v>7.5</v>
      </c>
      <c r="P1264" s="318" t="s">
        <v>1993</v>
      </c>
      <c r="Q1264" s="320"/>
      <c r="R1264">
        <v>-5</v>
      </c>
      <c r="S1264" s="184" t="s">
        <v>4613</v>
      </c>
      <c r="T1264" s="138">
        <f t="shared" si="132"/>
        <v>3</v>
      </c>
      <c r="U1264" s="139"/>
      <c r="V1264" s="715">
        <f t="shared" si="131"/>
        <v>3</v>
      </c>
      <c r="W1264" s="138"/>
      <c r="X1264" s="138"/>
      <c r="Y1264" s="141"/>
      <c r="Z1264" s="226"/>
      <c r="AA1264" s="179"/>
      <c r="AB1264" s="179"/>
      <c r="AC1264" s="179"/>
      <c r="AD1264" s="179"/>
      <c r="AE1264" s="179"/>
      <c r="AF1264" s="179"/>
      <c r="AG1264" s="179"/>
      <c r="AH1264" s="179"/>
      <c r="AI1264" s="179"/>
      <c r="AJ1264" s="179"/>
      <c r="AK1264" s="179"/>
      <c r="AL1264" s="179"/>
      <c r="AM1264" s="179"/>
      <c r="AN1264" s="179"/>
      <c r="AO1264" s="179"/>
      <c r="AP1264" s="179"/>
    </row>
    <row r="1265" spans="1:42" x14ac:dyDescent="0.3">
      <c r="A1265" s="400">
        <v>41710</v>
      </c>
      <c r="B1265" s="946" t="s">
        <v>4597</v>
      </c>
      <c r="C1265" s="704" t="s">
        <v>87</v>
      </c>
      <c r="D1265" s="4">
        <v>450</v>
      </c>
      <c r="E1265" t="s">
        <v>66</v>
      </c>
      <c r="F1265" s="370">
        <v>45383</v>
      </c>
      <c r="G1265" t="s">
        <v>4209</v>
      </c>
      <c r="H1265" s="318" t="s">
        <v>244</v>
      </c>
      <c r="I1265" s="319" t="s">
        <v>4332</v>
      </c>
      <c r="J1265" s="320" t="s">
        <v>398</v>
      </c>
      <c r="K1265" s="321">
        <v>-10</v>
      </c>
      <c r="L1265" s="320"/>
      <c r="M1265" s="321"/>
      <c r="N1265" s="318" t="s">
        <v>71</v>
      </c>
      <c r="O1265" s="321">
        <v>4.4400000000000004</v>
      </c>
      <c r="P1265" s="318" t="s">
        <v>1993</v>
      </c>
      <c r="Q1265" s="320"/>
      <c r="R1265">
        <v>-5</v>
      </c>
      <c r="S1265" s="184" t="s">
        <v>4614</v>
      </c>
      <c r="T1265" s="138">
        <f t="shared" si="132"/>
        <v>3</v>
      </c>
      <c r="U1265" s="139"/>
      <c r="V1265" s="715">
        <f t="shared" si="131"/>
        <v>3</v>
      </c>
      <c r="W1265" s="138"/>
      <c r="X1265" s="138"/>
      <c r="Y1265" s="141"/>
      <c r="Z1265" s="226"/>
      <c r="AA1265" s="179"/>
      <c r="AB1265" s="179"/>
      <c r="AC1265" s="179"/>
      <c r="AD1265" s="179"/>
      <c r="AE1265" s="179"/>
      <c r="AF1265" s="179"/>
      <c r="AG1265" s="179"/>
      <c r="AH1265" s="179"/>
      <c r="AI1265" s="179"/>
      <c r="AJ1265" s="179"/>
      <c r="AK1265" s="179"/>
      <c r="AL1265" s="179"/>
      <c r="AM1265" s="179"/>
      <c r="AN1265" s="179"/>
      <c r="AO1265" s="179"/>
      <c r="AP1265" s="179"/>
    </row>
    <row r="1266" spans="1:42" x14ac:dyDescent="0.3">
      <c r="A1266" s="400">
        <v>41710</v>
      </c>
      <c r="B1266" s="946" t="s">
        <v>4598</v>
      </c>
      <c r="C1266" s="704" t="s">
        <v>87</v>
      </c>
      <c r="D1266" s="4">
        <v>350</v>
      </c>
      <c r="E1266" t="s">
        <v>117</v>
      </c>
      <c r="F1266" s="370">
        <v>52688</v>
      </c>
      <c r="G1266" t="s">
        <v>4209</v>
      </c>
      <c r="H1266" s="318" t="s">
        <v>324</v>
      </c>
      <c r="I1266" s="319" t="s">
        <v>1756</v>
      </c>
      <c r="J1266" s="320" t="s">
        <v>860</v>
      </c>
      <c r="K1266" s="321">
        <v>0</v>
      </c>
      <c r="L1266" s="320"/>
      <c r="M1266" s="321"/>
      <c r="N1266" s="318" t="s">
        <v>4599</v>
      </c>
      <c r="O1266" s="321">
        <v>2.64</v>
      </c>
      <c r="P1266" s="318" t="s">
        <v>3804</v>
      </c>
      <c r="Q1266" s="320"/>
      <c r="R1266">
        <v>0</v>
      </c>
      <c r="S1266" s="184" t="s">
        <v>4615</v>
      </c>
      <c r="T1266" s="138">
        <f t="shared" si="132"/>
        <v>3</v>
      </c>
      <c r="U1266" s="139"/>
      <c r="V1266" s="715">
        <f t="shared" si="131"/>
        <v>3</v>
      </c>
      <c r="W1266" s="138"/>
      <c r="X1266" s="138"/>
      <c r="Y1266" s="141"/>
      <c r="Z1266" s="226"/>
      <c r="AA1266" s="179"/>
      <c r="AB1266" s="179"/>
      <c r="AC1266" s="179"/>
      <c r="AD1266" s="179"/>
      <c r="AE1266" s="179"/>
      <c r="AF1266" s="179"/>
      <c r="AG1266" s="179"/>
      <c r="AH1266" s="179"/>
      <c r="AI1266" s="179"/>
      <c r="AJ1266" s="179"/>
      <c r="AK1266" s="179"/>
      <c r="AL1266" s="179"/>
      <c r="AM1266" s="179"/>
      <c r="AN1266" s="179"/>
      <c r="AO1266" s="179"/>
      <c r="AP1266" s="179"/>
    </row>
    <row r="1267" spans="1:42" x14ac:dyDescent="0.3">
      <c r="A1267" s="400">
        <v>41710</v>
      </c>
      <c r="B1267" s="946" t="s">
        <v>4600</v>
      </c>
      <c r="C1267" s="704" t="s">
        <v>4601</v>
      </c>
      <c r="D1267" s="4">
        <v>800</v>
      </c>
      <c r="E1267" t="s">
        <v>66</v>
      </c>
      <c r="F1267" s="370">
        <v>45370</v>
      </c>
      <c r="G1267" t="s">
        <v>4602</v>
      </c>
      <c r="H1267" s="318" t="s">
        <v>1469</v>
      </c>
      <c r="I1267" s="319" t="s">
        <v>4603</v>
      </c>
      <c r="J1267" s="320" t="s">
        <v>4604</v>
      </c>
      <c r="K1267" s="321">
        <v>-2.5</v>
      </c>
      <c r="L1267" s="320"/>
      <c r="M1267" s="321"/>
      <c r="N1267" s="318" t="s">
        <v>57</v>
      </c>
      <c r="O1267" s="321">
        <v>2.19</v>
      </c>
      <c r="P1267" s="318" t="s">
        <v>1890</v>
      </c>
      <c r="Q1267" s="320"/>
      <c r="R1267">
        <v>5</v>
      </c>
      <c r="S1267" s="184" t="s">
        <v>4617</v>
      </c>
      <c r="T1267" s="138">
        <f t="shared" si="132"/>
        <v>3</v>
      </c>
      <c r="U1267" s="139"/>
      <c r="V1267" s="715">
        <f t="shared" si="131"/>
        <v>3</v>
      </c>
      <c r="W1267" s="138"/>
      <c r="X1267" s="138"/>
      <c r="Y1267" s="141"/>
      <c r="Z1267" s="226"/>
      <c r="AA1267" s="179"/>
      <c r="AB1267" s="179"/>
      <c r="AC1267" s="179"/>
      <c r="AD1267" s="179"/>
      <c r="AE1267" s="179"/>
      <c r="AF1267" s="179"/>
      <c r="AG1267" s="179"/>
      <c r="AH1267" s="179"/>
      <c r="AI1267" s="179"/>
      <c r="AJ1267" s="179"/>
      <c r="AK1267" s="179"/>
      <c r="AL1267" s="179"/>
      <c r="AM1267" s="179"/>
      <c r="AN1267" s="179"/>
      <c r="AO1267" s="179"/>
      <c r="AP1267" s="179"/>
    </row>
    <row r="1268" spans="1:42" x14ac:dyDescent="0.3">
      <c r="A1268" s="400">
        <v>41710</v>
      </c>
      <c r="B1268" s="946" t="s">
        <v>4605</v>
      </c>
      <c r="C1268" s="704" t="s">
        <v>110</v>
      </c>
      <c r="D1268" s="4">
        <v>1000</v>
      </c>
      <c r="E1268" t="s">
        <v>37</v>
      </c>
      <c r="F1268" s="370">
        <v>43543</v>
      </c>
      <c r="G1268" t="s">
        <v>4606</v>
      </c>
      <c r="H1268" s="318" t="s">
        <v>4607</v>
      </c>
      <c r="I1268" s="319" t="s">
        <v>3626</v>
      </c>
      <c r="J1268" s="320" t="s">
        <v>206</v>
      </c>
      <c r="K1268" s="321">
        <v>-5</v>
      </c>
      <c r="L1268" s="320"/>
      <c r="M1268" s="321"/>
      <c r="N1268" s="318" t="s">
        <v>71</v>
      </c>
      <c r="O1268" s="321">
        <v>2</v>
      </c>
      <c r="P1268" s="318" t="s">
        <v>2161</v>
      </c>
      <c r="Q1268" s="320"/>
      <c r="R1268">
        <v>2.5</v>
      </c>
      <c r="S1268" s="184" t="s">
        <v>4616</v>
      </c>
      <c r="T1268" s="138">
        <f t="shared" si="132"/>
        <v>3</v>
      </c>
      <c r="U1268" s="139"/>
      <c r="V1268" s="715">
        <f t="shared" si="131"/>
        <v>3</v>
      </c>
      <c r="W1268" s="138"/>
      <c r="X1268" s="138"/>
      <c r="Y1268" s="141"/>
      <c r="Z1268" s="226"/>
      <c r="AA1268" s="179"/>
      <c r="AB1268" s="179"/>
      <c r="AC1268" s="179"/>
      <c r="AD1268" s="179"/>
      <c r="AE1268" s="179"/>
      <c r="AF1268" s="179"/>
      <c r="AG1268" s="179"/>
      <c r="AH1268" s="179"/>
      <c r="AI1268" s="179"/>
      <c r="AJ1268" s="179"/>
      <c r="AK1268" s="179"/>
      <c r="AL1268" s="179"/>
      <c r="AM1268" s="179"/>
      <c r="AN1268" s="179"/>
      <c r="AO1268" s="179"/>
      <c r="AP1268" s="179"/>
    </row>
    <row r="1269" spans="1:42" x14ac:dyDescent="0.3">
      <c r="A1269" s="400">
        <v>41710</v>
      </c>
      <c r="B1269" s="946" t="s">
        <v>4608</v>
      </c>
      <c r="C1269" s="704" t="s">
        <v>44</v>
      </c>
      <c r="D1269" s="4">
        <v>500</v>
      </c>
      <c r="E1269" t="s">
        <v>37</v>
      </c>
      <c r="F1269" s="370">
        <v>43543</v>
      </c>
      <c r="G1269" t="s">
        <v>4609</v>
      </c>
      <c r="H1269" s="318" t="s">
        <v>4610</v>
      </c>
      <c r="I1269" s="319" t="s">
        <v>4611</v>
      </c>
      <c r="J1269" s="320" t="s">
        <v>1787</v>
      </c>
      <c r="K1269" s="321">
        <v>-25</v>
      </c>
      <c r="L1269" s="320"/>
      <c r="M1269" s="321"/>
      <c r="N1269" s="318" t="s">
        <v>4612</v>
      </c>
      <c r="O1269" s="321">
        <v>5</v>
      </c>
      <c r="P1269" s="318" t="s">
        <v>2393</v>
      </c>
      <c r="Q1269" s="320"/>
      <c r="S1269" s="184" t="s">
        <v>4622</v>
      </c>
      <c r="T1269" s="138">
        <f t="shared" si="132"/>
        <v>3</v>
      </c>
      <c r="U1269" s="139"/>
      <c r="V1269" s="715">
        <f t="shared" si="131"/>
        <v>3</v>
      </c>
      <c r="W1269" s="138"/>
      <c r="X1269" s="138"/>
      <c r="Y1269" s="141"/>
      <c r="Z1269" s="226"/>
      <c r="AA1269" s="179"/>
      <c r="AB1269" s="179"/>
      <c r="AC1269" s="179"/>
      <c r="AD1269" s="179"/>
      <c r="AE1269" s="179"/>
      <c r="AF1269" s="179"/>
      <c r="AG1269" s="179"/>
      <c r="AH1269" s="179"/>
      <c r="AI1269" s="179"/>
      <c r="AJ1269" s="179"/>
      <c r="AK1269" s="179"/>
      <c r="AL1269" s="179"/>
      <c r="AM1269" s="179"/>
      <c r="AN1269" s="179"/>
      <c r="AO1269" s="179"/>
      <c r="AP1269" s="179"/>
    </row>
    <row r="1270" spans="1:42" x14ac:dyDescent="0.3">
      <c r="A1270" s="400">
        <v>41709</v>
      </c>
      <c r="B1270" s="946" t="s">
        <v>4449</v>
      </c>
      <c r="C1270" s="704" t="s">
        <v>605</v>
      </c>
      <c r="D1270" s="4">
        <v>400</v>
      </c>
      <c r="E1270" t="s">
        <v>37</v>
      </c>
      <c r="F1270" s="370">
        <v>43556</v>
      </c>
      <c r="G1270" t="s">
        <v>4450</v>
      </c>
      <c r="H1270" s="318" t="s">
        <v>269</v>
      </c>
      <c r="I1270" s="319" t="s">
        <v>948</v>
      </c>
      <c r="J1270" s="320" t="s">
        <v>265</v>
      </c>
      <c r="K1270" s="321">
        <v>-32.5</v>
      </c>
      <c r="L1270" s="320"/>
      <c r="M1270" s="321"/>
      <c r="N1270" s="318" t="s">
        <v>463</v>
      </c>
      <c r="O1270" s="321">
        <v>7.5</v>
      </c>
      <c r="P1270" s="318" t="s">
        <v>4451</v>
      </c>
      <c r="Q1270" s="320"/>
      <c r="R1270">
        <v>-3.5</v>
      </c>
      <c r="S1270" s="184" t="s">
        <v>4582</v>
      </c>
      <c r="T1270" s="138">
        <f t="shared" si="132"/>
        <v>3</v>
      </c>
      <c r="U1270" s="139"/>
      <c r="V1270" s="715">
        <f t="shared" si="131"/>
        <v>3</v>
      </c>
      <c r="W1270" s="138"/>
      <c r="X1270" s="138"/>
      <c r="Y1270" s="141"/>
      <c r="Z1270" s="226"/>
      <c r="AA1270" s="179"/>
      <c r="AB1270" s="179"/>
      <c r="AC1270" s="179"/>
      <c r="AD1270" s="179"/>
      <c r="AE1270" s="179"/>
      <c r="AF1270" s="179"/>
      <c r="AG1270" s="179"/>
      <c r="AH1270" s="179"/>
      <c r="AI1270" s="179"/>
      <c r="AJ1270" s="179"/>
      <c r="AK1270" s="179"/>
      <c r="AL1270" s="179"/>
      <c r="AM1270" s="179"/>
      <c r="AN1270" s="179"/>
      <c r="AO1270" s="179"/>
      <c r="AP1270" s="179"/>
    </row>
    <row r="1271" spans="1:42" x14ac:dyDescent="0.3">
      <c r="A1271" s="400">
        <v>41709</v>
      </c>
      <c r="B1271" s="946" t="s">
        <v>4452</v>
      </c>
      <c r="C1271" s="704" t="s">
        <v>605</v>
      </c>
      <c r="D1271" s="4">
        <v>600</v>
      </c>
      <c r="E1271" t="s">
        <v>201</v>
      </c>
      <c r="F1271" s="370">
        <v>45383</v>
      </c>
      <c r="G1271" t="s">
        <v>4450</v>
      </c>
      <c r="H1271" s="318" t="s">
        <v>1460</v>
      </c>
      <c r="I1271" s="319" t="s">
        <v>4453</v>
      </c>
      <c r="J1271" s="320" t="s">
        <v>3860</v>
      </c>
      <c r="K1271" s="321">
        <v>-17.5</v>
      </c>
      <c r="L1271" s="320"/>
      <c r="M1271" s="321"/>
      <c r="N1271" s="318" t="s">
        <v>71</v>
      </c>
      <c r="O1271" s="321">
        <v>3.33</v>
      </c>
      <c r="P1271" s="318" t="s">
        <v>4454</v>
      </c>
      <c r="Q1271" s="320"/>
      <c r="R1271">
        <v>-3.5</v>
      </c>
      <c r="S1271" s="184" t="s">
        <v>4581</v>
      </c>
      <c r="T1271" s="138">
        <f t="shared" si="132"/>
        <v>3</v>
      </c>
      <c r="U1271" s="139"/>
      <c r="V1271" s="715">
        <f t="shared" si="131"/>
        <v>3</v>
      </c>
      <c r="W1271" s="138"/>
      <c r="X1271" s="138"/>
      <c r="Y1271" s="141"/>
      <c r="Z1271" s="226"/>
      <c r="AA1271" s="179"/>
      <c r="AB1271" s="179"/>
      <c r="AC1271" s="179"/>
      <c r="AD1271" s="179"/>
      <c r="AE1271" s="179"/>
      <c r="AF1271" s="179"/>
      <c r="AG1271" s="179"/>
      <c r="AH1271" s="179"/>
      <c r="AI1271" s="179"/>
      <c r="AJ1271" s="179"/>
      <c r="AK1271" s="179"/>
      <c r="AL1271" s="179"/>
      <c r="AM1271" s="179"/>
      <c r="AN1271" s="179"/>
      <c r="AO1271" s="179"/>
      <c r="AP1271" s="179"/>
    </row>
    <row r="1272" spans="1:42" x14ac:dyDescent="0.3">
      <c r="A1272" s="400">
        <v>41709</v>
      </c>
      <c r="B1272" s="946" t="s">
        <v>4455</v>
      </c>
      <c r="C1272" s="704" t="s">
        <v>2062</v>
      </c>
      <c r="D1272" s="4">
        <v>300</v>
      </c>
      <c r="E1272" t="s">
        <v>4456</v>
      </c>
      <c r="F1272" s="370">
        <v>47196</v>
      </c>
      <c r="G1272" t="s">
        <v>4163</v>
      </c>
      <c r="H1272" s="318" t="s">
        <v>1965</v>
      </c>
      <c r="I1272" s="319" t="s">
        <v>4457</v>
      </c>
      <c r="J1272" s="320" t="s">
        <v>4458</v>
      </c>
      <c r="K1272" s="321">
        <v>-50</v>
      </c>
      <c r="L1272" s="320"/>
      <c r="M1272" s="321"/>
      <c r="N1272" s="318" t="s">
        <v>85</v>
      </c>
      <c r="O1272" s="321">
        <v>6</v>
      </c>
      <c r="P1272" s="318" t="s">
        <v>4459</v>
      </c>
      <c r="Q1272" s="320"/>
      <c r="R1272">
        <v>-5</v>
      </c>
      <c r="S1272" s="184" t="s">
        <v>4580</v>
      </c>
      <c r="T1272" s="138">
        <f t="shared" si="132"/>
        <v>3</v>
      </c>
      <c r="U1272" s="139"/>
      <c r="V1272" s="715">
        <f t="shared" si="131"/>
        <v>3</v>
      </c>
      <c r="W1272" s="138"/>
      <c r="X1272" s="138"/>
      <c r="Y1272" s="141"/>
      <c r="Z1272" s="226"/>
      <c r="AA1272" s="179"/>
      <c r="AB1272" s="179"/>
      <c r="AC1272" s="179"/>
      <c r="AD1272" s="179"/>
      <c r="AE1272" s="179"/>
      <c r="AF1272" s="179"/>
      <c r="AG1272" s="179"/>
      <c r="AH1272" s="179"/>
      <c r="AI1272" s="179"/>
      <c r="AJ1272" s="179"/>
      <c r="AK1272" s="179"/>
      <c r="AL1272" s="179"/>
      <c r="AM1272" s="179"/>
      <c r="AN1272" s="179"/>
      <c r="AO1272" s="179"/>
      <c r="AP1272" s="179"/>
    </row>
    <row r="1273" spans="1:42" x14ac:dyDescent="0.3">
      <c r="A1273" s="400">
        <v>41709</v>
      </c>
      <c r="B1273" s="946" t="s">
        <v>4460</v>
      </c>
      <c r="C1273" s="704" t="s">
        <v>127</v>
      </c>
      <c r="D1273" s="4">
        <v>400</v>
      </c>
      <c r="E1273" t="s">
        <v>201</v>
      </c>
      <c r="F1273" s="370">
        <v>45366</v>
      </c>
      <c r="G1273" t="s">
        <v>4461</v>
      </c>
      <c r="H1273" s="318" t="s">
        <v>631</v>
      </c>
      <c r="I1273" s="319" t="s">
        <v>1253</v>
      </c>
      <c r="J1273" s="320" t="s">
        <v>221</v>
      </c>
      <c r="K1273" s="321">
        <v>-5</v>
      </c>
      <c r="L1273" s="320"/>
      <c r="M1273" s="321"/>
      <c r="N1273" s="318" t="s">
        <v>4462</v>
      </c>
      <c r="O1273" s="321">
        <v>1.75</v>
      </c>
      <c r="P1273" s="318" t="s">
        <v>1890</v>
      </c>
      <c r="Q1273" s="320"/>
      <c r="R1273">
        <v>5</v>
      </c>
      <c r="S1273" s="184" t="s">
        <v>4579</v>
      </c>
      <c r="T1273" s="138">
        <f t="shared" si="132"/>
        <v>3</v>
      </c>
      <c r="U1273" s="139"/>
      <c r="V1273" s="715">
        <f t="shared" si="131"/>
        <v>3</v>
      </c>
      <c r="W1273" s="138"/>
      <c r="X1273" s="138"/>
      <c r="Y1273" s="141"/>
      <c r="Z1273" s="226"/>
      <c r="AA1273" s="179"/>
      <c r="AB1273" s="179"/>
      <c r="AC1273" s="179"/>
      <c r="AD1273" s="179"/>
      <c r="AE1273" s="179"/>
      <c r="AF1273" s="179"/>
      <c r="AG1273" s="179"/>
      <c r="AH1273" s="179"/>
      <c r="AI1273" s="179"/>
      <c r="AJ1273" s="179"/>
      <c r="AK1273" s="179"/>
      <c r="AL1273" s="179"/>
      <c r="AM1273" s="179"/>
      <c r="AN1273" s="179"/>
      <c r="AO1273" s="179"/>
      <c r="AP1273" s="179"/>
    </row>
    <row r="1274" spans="1:42" s="57" customFormat="1" x14ac:dyDescent="0.3">
      <c r="A1274" s="401">
        <v>41709</v>
      </c>
      <c r="B1274" s="952" t="s">
        <v>4463</v>
      </c>
      <c r="C1274" s="953" t="s">
        <v>36</v>
      </c>
      <c r="D1274" s="64">
        <v>100</v>
      </c>
      <c r="E1274" s="57" t="s">
        <v>3802</v>
      </c>
      <c r="F1274" s="395">
        <v>43327</v>
      </c>
      <c r="G1274" s="57" t="s">
        <v>4464</v>
      </c>
      <c r="H1274" s="396" t="s">
        <v>220</v>
      </c>
      <c r="I1274" s="397" t="s">
        <v>3810</v>
      </c>
      <c r="J1274" s="398" t="s">
        <v>3811</v>
      </c>
      <c r="K1274" s="399">
        <v>-17</v>
      </c>
      <c r="L1274" s="398"/>
      <c r="M1274" s="399"/>
      <c r="N1274" s="396" t="s">
        <v>2576</v>
      </c>
      <c r="O1274" s="399">
        <v>8.5</v>
      </c>
      <c r="P1274" s="396" t="s">
        <v>2020</v>
      </c>
      <c r="Q1274" s="398"/>
      <c r="R1274" s="57">
        <v>-7</v>
      </c>
      <c r="S1274" s="213" t="s">
        <v>4578</v>
      </c>
      <c r="T1274" s="159">
        <f t="shared" si="132"/>
        <v>3</v>
      </c>
      <c r="U1274" s="154"/>
      <c r="V1274" s="715">
        <f t="shared" si="131"/>
        <v>3</v>
      </c>
      <c r="W1274" s="159"/>
      <c r="X1274" s="159"/>
      <c r="Y1274" s="159"/>
      <c r="Z1274" s="301"/>
      <c r="AA1274" s="302"/>
      <c r="AB1274" s="302"/>
      <c r="AC1274" s="302"/>
      <c r="AD1274" s="302"/>
      <c r="AE1274" s="302"/>
      <c r="AF1274" s="302"/>
      <c r="AG1274" s="302"/>
      <c r="AH1274" s="302"/>
      <c r="AI1274" s="302"/>
      <c r="AJ1274" s="302"/>
      <c r="AK1274" s="302"/>
      <c r="AL1274" s="302"/>
      <c r="AM1274" s="302"/>
      <c r="AN1274" s="302"/>
      <c r="AO1274" s="302"/>
      <c r="AP1274" s="302"/>
    </row>
    <row r="1275" spans="1:42" x14ac:dyDescent="0.3">
      <c r="A1275" s="400">
        <v>41709</v>
      </c>
      <c r="B1275" s="946" t="s">
        <v>4465</v>
      </c>
      <c r="C1275" s="704" t="s">
        <v>36</v>
      </c>
      <c r="D1275" s="4">
        <v>400</v>
      </c>
      <c r="E1275" t="s">
        <v>4466</v>
      </c>
      <c r="F1275" s="370">
        <v>52688</v>
      </c>
      <c r="G1275" t="s">
        <v>4464</v>
      </c>
      <c r="H1275" s="318" t="s">
        <v>4467</v>
      </c>
      <c r="I1275" s="319" t="s">
        <v>269</v>
      </c>
      <c r="J1275" s="320" t="s">
        <v>4468</v>
      </c>
      <c r="K1275" s="321">
        <v>-10</v>
      </c>
      <c r="L1275" s="320"/>
      <c r="M1275" s="321"/>
      <c r="N1275" s="318" t="s">
        <v>3808</v>
      </c>
      <c r="O1275" s="321">
        <v>2.5</v>
      </c>
      <c r="P1275" s="318" t="s">
        <v>3804</v>
      </c>
      <c r="Q1275" s="320"/>
      <c r="R1275">
        <v>0</v>
      </c>
      <c r="S1275" s="184" t="s">
        <v>4577</v>
      </c>
      <c r="T1275" s="138">
        <f t="shared" si="132"/>
        <v>3</v>
      </c>
      <c r="U1275" s="139"/>
      <c r="V1275" s="715">
        <f t="shared" si="131"/>
        <v>3</v>
      </c>
      <c r="W1275" s="138"/>
      <c r="X1275" s="138"/>
      <c r="Y1275" s="141"/>
      <c r="Z1275" s="226"/>
      <c r="AA1275" s="179"/>
      <c r="AB1275" s="179"/>
      <c r="AC1275" s="179"/>
      <c r="AD1275" s="179"/>
      <c r="AE1275" s="179"/>
      <c r="AF1275" s="179"/>
      <c r="AG1275" s="179"/>
      <c r="AH1275" s="179"/>
      <c r="AI1275" s="179"/>
      <c r="AJ1275" s="179"/>
      <c r="AK1275" s="179"/>
      <c r="AL1275" s="179"/>
      <c r="AM1275" s="179"/>
      <c r="AN1275" s="179"/>
      <c r="AO1275" s="179"/>
      <c r="AP1275" s="179"/>
    </row>
    <row r="1276" spans="1:42" x14ac:dyDescent="0.3">
      <c r="A1276" s="400">
        <v>41709</v>
      </c>
      <c r="B1276" s="946" t="s">
        <v>4469</v>
      </c>
      <c r="C1276" s="704" t="s">
        <v>705</v>
      </c>
      <c r="D1276" s="4">
        <v>500</v>
      </c>
      <c r="E1276" t="s">
        <v>12</v>
      </c>
      <c r="F1276" s="370">
        <v>42811</v>
      </c>
      <c r="G1276" t="s">
        <v>4470</v>
      </c>
      <c r="H1276" s="318" t="s">
        <v>2299</v>
      </c>
      <c r="I1276" s="319" t="s">
        <v>2299</v>
      </c>
      <c r="J1276" s="320" t="s">
        <v>583</v>
      </c>
      <c r="K1276" s="321">
        <v>-7.5</v>
      </c>
      <c r="L1276" s="320"/>
      <c r="M1276" s="321"/>
      <c r="N1276" s="318" t="s">
        <v>618</v>
      </c>
      <c r="O1276" s="321">
        <v>1.5</v>
      </c>
      <c r="P1276" s="318" t="s">
        <v>1890</v>
      </c>
      <c r="Q1276" s="320"/>
      <c r="R1276">
        <v>5</v>
      </c>
      <c r="S1276" s="184" t="s">
        <v>4576</v>
      </c>
      <c r="T1276" s="138">
        <f t="shared" si="132"/>
        <v>3</v>
      </c>
      <c r="U1276" s="139"/>
      <c r="V1276" s="715">
        <f t="shared" si="131"/>
        <v>3</v>
      </c>
      <c r="W1276" s="138"/>
      <c r="X1276" s="138"/>
      <c r="Y1276" s="141"/>
      <c r="Z1276" s="226"/>
      <c r="AA1276" s="179"/>
      <c r="AB1276" s="179"/>
      <c r="AC1276" s="179"/>
      <c r="AD1276" s="179"/>
      <c r="AE1276" s="179"/>
      <c r="AF1276" s="179"/>
      <c r="AG1276" s="179"/>
      <c r="AH1276" s="179"/>
      <c r="AI1276" s="179"/>
      <c r="AJ1276" s="179"/>
      <c r="AK1276" s="179"/>
      <c r="AL1276" s="179"/>
      <c r="AM1276" s="179"/>
      <c r="AN1276" s="179"/>
      <c r="AO1276" s="179"/>
      <c r="AP1276" s="179"/>
    </row>
    <row r="1277" spans="1:42" x14ac:dyDescent="0.3">
      <c r="A1277" s="400">
        <v>41709</v>
      </c>
      <c r="B1277" s="946" t="s">
        <v>4471</v>
      </c>
      <c r="C1277" s="704" t="s">
        <v>705</v>
      </c>
      <c r="D1277" s="4">
        <v>1000</v>
      </c>
      <c r="E1277" t="s">
        <v>12</v>
      </c>
      <c r="F1277" s="370">
        <v>42811</v>
      </c>
      <c r="G1277" t="s">
        <v>4470</v>
      </c>
      <c r="H1277" s="318" t="s">
        <v>3179</v>
      </c>
      <c r="I1277" s="319" t="s">
        <v>4472</v>
      </c>
      <c r="J1277" s="320" t="s">
        <v>3750</v>
      </c>
      <c r="K1277" s="321">
        <v>-7.5</v>
      </c>
      <c r="L1277" s="320"/>
      <c r="M1277" s="321"/>
      <c r="N1277" s="318" t="s">
        <v>1437</v>
      </c>
      <c r="O1277" s="321">
        <v>1.4</v>
      </c>
      <c r="P1277" s="318" t="s">
        <v>4473</v>
      </c>
      <c r="Q1277" s="320"/>
      <c r="R1277">
        <v>5</v>
      </c>
      <c r="S1277" s="184" t="s">
        <v>4575</v>
      </c>
      <c r="T1277" s="138">
        <f t="shared" si="132"/>
        <v>3</v>
      </c>
      <c r="U1277" s="139"/>
      <c r="V1277" s="715">
        <f t="shared" si="131"/>
        <v>3</v>
      </c>
      <c r="W1277" s="138"/>
      <c r="X1277" s="138"/>
      <c r="Y1277" s="141"/>
      <c r="Z1277" s="226"/>
      <c r="AA1277" s="179"/>
      <c r="AB1277" s="179"/>
      <c r="AC1277" s="179"/>
      <c r="AD1277" s="179"/>
      <c r="AE1277" s="179"/>
      <c r="AF1277" s="179"/>
      <c r="AG1277" s="179"/>
      <c r="AH1277" s="179"/>
      <c r="AI1277" s="179"/>
      <c r="AJ1277" s="179"/>
      <c r="AK1277" s="179"/>
      <c r="AL1277" s="179"/>
      <c r="AM1277" s="179"/>
      <c r="AN1277" s="179"/>
      <c r="AO1277" s="179"/>
      <c r="AP1277" s="179"/>
    </row>
    <row r="1278" spans="1:42" x14ac:dyDescent="0.3">
      <c r="A1278" s="400">
        <v>41709</v>
      </c>
      <c r="B1278" s="946" t="s">
        <v>4474</v>
      </c>
      <c r="C1278" s="704" t="s">
        <v>208</v>
      </c>
      <c r="D1278" s="4">
        <v>500</v>
      </c>
      <c r="E1278" t="s">
        <v>12</v>
      </c>
      <c r="F1278" s="370">
        <v>42812</v>
      </c>
      <c r="G1278" t="s">
        <v>4475</v>
      </c>
      <c r="H1278" s="318" t="s">
        <v>4476</v>
      </c>
      <c r="I1278" s="319" t="s">
        <v>4477</v>
      </c>
      <c r="J1278" s="320" t="s">
        <v>4478</v>
      </c>
      <c r="K1278" s="321">
        <v>-20</v>
      </c>
      <c r="L1278" s="320"/>
      <c r="M1278" s="321"/>
      <c r="N1278" s="318" t="s">
        <v>4479</v>
      </c>
      <c r="O1278" s="321">
        <v>6</v>
      </c>
      <c r="P1278" s="318" t="s">
        <v>4480</v>
      </c>
      <c r="Q1278" s="320"/>
      <c r="R1278">
        <v>-2.5</v>
      </c>
      <c r="S1278" s="184" t="s">
        <v>4574</v>
      </c>
      <c r="T1278" s="138">
        <f t="shared" si="132"/>
        <v>3</v>
      </c>
      <c r="U1278" s="139"/>
      <c r="V1278" s="715">
        <f t="shared" si="131"/>
        <v>3</v>
      </c>
      <c r="W1278" s="138"/>
      <c r="X1278" s="138"/>
      <c r="Y1278" s="141"/>
      <c r="Z1278" s="226"/>
      <c r="AA1278" s="179"/>
      <c r="AB1278" s="179"/>
      <c r="AC1278" s="179"/>
      <c r="AD1278" s="179"/>
      <c r="AE1278" s="179"/>
      <c r="AF1278" s="179"/>
      <c r="AG1278" s="179"/>
      <c r="AH1278" s="179"/>
      <c r="AI1278" s="179"/>
      <c r="AJ1278" s="179"/>
      <c r="AK1278" s="179"/>
      <c r="AL1278" s="179"/>
      <c r="AM1278" s="179"/>
      <c r="AN1278" s="179"/>
      <c r="AO1278" s="179"/>
      <c r="AP1278" s="179"/>
    </row>
    <row r="1279" spans="1:42" x14ac:dyDescent="0.3">
      <c r="A1279" s="400">
        <v>41709</v>
      </c>
      <c r="B1279" s="946" t="s">
        <v>4481</v>
      </c>
      <c r="C1279" s="704" t="s">
        <v>4482</v>
      </c>
      <c r="D1279" s="4">
        <v>350</v>
      </c>
      <c r="E1279" t="s">
        <v>201</v>
      </c>
      <c r="F1279" s="370">
        <v>45366</v>
      </c>
      <c r="G1279" t="s">
        <v>656</v>
      </c>
      <c r="H1279" s="318" t="s">
        <v>1516</v>
      </c>
      <c r="I1279" s="319" t="s">
        <v>446</v>
      </c>
      <c r="J1279" s="320" t="s">
        <v>3924</v>
      </c>
      <c r="K1279" s="321">
        <v>-12.5</v>
      </c>
      <c r="L1279" s="320"/>
      <c r="M1279" s="321"/>
      <c r="N1279" s="318" t="s">
        <v>4483</v>
      </c>
      <c r="O1279" s="321">
        <v>2.86</v>
      </c>
      <c r="P1279" s="318" t="s">
        <v>3809</v>
      </c>
      <c r="Q1279" s="320"/>
      <c r="S1279" s="184" t="s">
        <v>4573</v>
      </c>
      <c r="T1279" s="138">
        <f t="shared" si="132"/>
        <v>3</v>
      </c>
      <c r="U1279" s="139"/>
      <c r="V1279" s="715">
        <f t="shared" si="131"/>
        <v>3</v>
      </c>
      <c r="W1279" s="138"/>
      <c r="X1279" s="138"/>
      <c r="Y1279" s="141"/>
      <c r="Z1279" s="226"/>
      <c r="AA1279" s="179"/>
      <c r="AB1279" s="179"/>
      <c r="AC1279" s="179"/>
      <c r="AD1279" s="179"/>
      <c r="AE1279" s="179"/>
      <c r="AF1279" s="179"/>
      <c r="AG1279" s="179"/>
      <c r="AH1279" s="179"/>
      <c r="AI1279" s="179"/>
      <c r="AJ1279" s="179"/>
      <c r="AK1279" s="179"/>
      <c r="AL1279" s="179"/>
      <c r="AM1279" s="179"/>
      <c r="AN1279" s="179"/>
      <c r="AO1279" s="179"/>
      <c r="AP1279" s="179"/>
    </row>
    <row r="1280" spans="1:42" x14ac:dyDescent="0.3">
      <c r="A1280" s="400">
        <v>41709</v>
      </c>
      <c r="B1280" s="946" t="s">
        <v>4484</v>
      </c>
      <c r="C1280" s="704" t="s">
        <v>235</v>
      </c>
      <c r="D1280" s="4">
        <v>500</v>
      </c>
      <c r="E1280" t="s">
        <v>201</v>
      </c>
      <c r="F1280" s="370">
        <v>45383</v>
      </c>
      <c r="G1280" t="s">
        <v>4485</v>
      </c>
      <c r="H1280" s="318" t="s">
        <v>4486</v>
      </c>
      <c r="I1280" s="319" t="s">
        <v>4186</v>
      </c>
      <c r="J1280" s="320" t="s">
        <v>3855</v>
      </c>
      <c r="K1280" s="321">
        <v>-31.5</v>
      </c>
      <c r="L1280" s="320"/>
      <c r="M1280" s="321"/>
      <c r="N1280" s="318" t="s">
        <v>565</v>
      </c>
      <c r="O1280" s="321">
        <v>4.4000000000000004</v>
      </c>
      <c r="P1280" s="318" t="s">
        <v>3631</v>
      </c>
      <c r="Q1280" s="320"/>
      <c r="S1280" s="184" t="s">
        <v>4572</v>
      </c>
      <c r="T1280" s="138">
        <f t="shared" si="132"/>
        <v>3</v>
      </c>
      <c r="U1280" s="139"/>
      <c r="V1280" s="715">
        <f t="shared" si="131"/>
        <v>3</v>
      </c>
      <c r="W1280" s="138"/>
      <c r="X1280" s="138"/>
      <c r="Y1280" s="141"/>
      <c r="Z1280" s="226"/>
      <c r="AA1280" s="179"/>
      <c r="AB1280" s="179"/>
      <c r="AC1280" s="179"/>
      <c r="AD1280" s="179"/>
      <c r="AE1280" s="179"/>
      <c r="AF1280" s="179"/>
      <c r="AG1280" s="179"/>
      <c r="AH1280" s="179"/>
      <c r="AI1280" s="179"/>
      <c r="AJ1280" s="179"/>
      <c r="AK1280" s="179"/>
      <c r="AL1280" s="179"/>
      <c r="AM1280" s="179"/>
      <c r="AN1280" s="179"/>
      <c r="AO1280" s="179"/>
      <c r="AP1280" s="179"/>
    </row>
    <row r="1281" spans="1:42" x14ac:dyDescent="0.3">
      <c r="A1281" s="400">
        <v>41708</v>
      </c>
      <c r="B1281" s="946" t="s">
        <v>4487</v>
      </c>
      <c r="C1281" s="704" t="s">
        <v>2842</v>
      </c>
      <c r="D1281" s="4">
        <v>1400</v>
      </c>
      <c r="E1281" t="s">
        <v>12</v>
      </c>
      <c r="F1281" s="370">
        <v>42811</v>
      </c>
      <c r="G1281" t="s">
        <v>4488</v>
      </c>
      <c r="H1281" s="318" t="s">
        <v>4489</v>
      </c>
      <c r="I1281" s="319" t="s">
        <v>4490</v>
      </c>
      <c r="J1281" s="320" t="s">
        <v>4491</v>
      </c>
      <c r="K1281" s="321">
        <v>-10</v>
      </c>
      <c r="L1281" s="320"/>
      <c r="M1281" s="321"/>
      <c r="N1281" s="318" t="s">
        <v>1609</v>
      </c>
      <c r="O1281" s="321">
        <v>1.57</v>
      </c>
      <c r="P1281" s="318" t="s">
        <v>4492</v>
      </c>
      <c r="Q1281" s="320"/>
      <c r="R1281">
        <v>21</v>
      </c>
      <c r="S1281" s="184" t="s">
        <v>4566</v>
      </c>
      <c r="T1281" s="138">
        <f t="shared" si="132"/>
        <v>3</v>
      </c>
      <c r="U1281" s="139"/>
      <c r="V1281" s="715">
        <f t="shared" si="131"/>
        <v>3</v>
      </c>
      <c r="W1281" s="138"/>
      <c r="X1281" s="138"/>
      <c r="Y1281" s="141"/>
      <c r="Z1281" s="226"/>
      <c r="AA1281" s="179"/>
      <c r="AB1281" s="179"/>
      <c r="AC1281" s="179"/>
      <c r="AD1281" s="179"/>
      <c r="AE1281" s="179"/>
      <c r="AF1281" s="179"/>
      <c r="AG1281" s="179"/>
      <c r="AH1281" s="179"/>
      <c r="AI1281" s="179"/>
      <c r="AJ1281" s="179"/>
      <c r="AK1281" s="179"/>
      <c r="AL1281" s="179"/>
      <c r="AM1281" s="179"/>
      <c r="AN1281" s="179"/>
      <c r="AO1281" s="179"/>
      <c r="AP1281" s="179"/>
    </row>
    <row r="1282" spans="1:42" x14ac:dyDescent="0.3">
      <c r="A1282" s="400">
        <v>41708</v>
      </c>
      <c r="B1282" s="946" t="s">
        <v>4493</v>
      </c>
      <c r="C1282" s="704" t="s">
        <v>2842</v>
      </c>
      <c r="D1282" s="4">
        <v>1600</v>
      </c>
      <c r="E1282" t="s">
        <v>12</v>
      </c>
      <c r="F1282" s="370">
        <v>42811</v>
      </c>
      <c r="G1282" t="s">
        <v>4488</v>
      </c>
      <c r="H1282" s="318" t="s">
        <v>4494</v>
      </c>
      <c r="I1282" s="319" t="s">
        <v>4495</v>
      </c>
      <c r="J1282" s="320" t="s">
        <v>273</v>
      </c>
      <c r="K1282" s="321">
        <v>-10</v>
      </c>
      <c r="L1282" s="320"/>
      <c r="M1282" s="321"/>
      <c r="N1282" s="318" t="s">
        <v>4496</v>
      </c>
      <c r="O1282" s="321">
        <v>2</v>
      </c>
      <c r="P1282" s="318" t="s">
        <v>4492</v>
      </c>
      <c r="Q1282" s="320"/>
      <c r="R1282">
        <v>21</v>
      </c>
      <c r="S1282" s="184" t="s">
        <v>4568</v>
      </c>
      <c r="T1282" s="138">
        <f t="shared" si="132"/>
        <v>3</v>
      </c>
      <c r="U1282" s="139"/>
      <c r="V1282" s="715">
        <f t="shared" si="131"/>
        <v>3</v>
      </c>
      <c r="W1282" s="138"/>
      <c r="X1282" s="138"/>
      <c r="Y1282" s="141"/>
      <c r="Z1282" s="226"/>
      <c r="AA1282" s="179"/>
      <c r="AB1282" s="179"/>
      <c r="AC1282" s="179"/>
      <c r="AD1282" s="179"/>
      <c r="AE1282" s="179"/>
      <c r="AF1282" s="179"/>
      <c r="AG1282" s="179"/>
      <c r="AH1282" s="179"/>
      <c r="AI1282" s="179"/>
      <c r="AJ1282" s="179"/>
      <c r="AK1282" s="179"/>
      <c r="AL1282" s="179"/>
      <c r="AM1282" s="179"/>
      <c r="AN1282" s="179"/>
      <c r="AO1282" s="179"/>
      <c r="AP1282" s="179"/>
    </row>
    <row r="1283" spans="1:42" x14ac:dyDescent="0.3">
      <c r="A1283" s="400">
        <v>41708</v>
      </c>
      <c r="B1283" s="946" t="s">
        <v>4487</v>
      </c>
      <c r="C1283" s="704" t="s">
        <v>2842</v>
      </c>
      <c r="D1283" s="4">
        <v>500</v>
      </c>
      <c r="E1283" t="s">
        <v>440</v>
      </c>
      <c r="F1283" s="370">
        <v>43907</v>
      </c>
      <c r="G1283" t="s">
        <v>4488</v>
      </c>
      <c r="H1283" s="318" t="s">
        <v>4497</v>
      </c>
      <c r="I1283" s="319" t="s">
        <v>4498</v>
      </c>
      <c r="J1283" s="320" t="s">
        <v>4499</v>
      </c>
      <c r="K1283" s="321">
        <v>-10</v>
      </c>
      <c r="L1283" s="320"/>
      <c r="M1283" s="321"/>
      <c r="N1283" s="318" t="s">
        <v>169</v>
      </c>
      <c r="O1283" s="321">
        <v>2.2000000000000002</v>
      </c>
      <c r="P1283" s="318" t="s">
        <v>2336</v>
      </c>
      <c r="Q1283" s="320"/>
      <c r="R1283">
        <v>30</v>
      </c>
      <c r="S1283" s="184" t="s">
        <v>4567</v>
      </c>
      <c r="T1283" s="138">
        <f t="shared" si="132"/>
        <v>3</v>
      </c>
      <c r="U1283" s="139"/>
      <c r="V1283" s="715">
        <f t="shared" si="131"/>
        <v>3</v>
      </c>
      <c r="W1283" s="138"/>
      <c r="X1283" s="138"/>
      <c r="Y1283" s="141"/>
      <c r="Z1283" s="226"/>
      <c r="AA1283" s="179"/>
      <c r="AB1283" s="179"/>
      <c r="AC1283" s="179"/>
      <c r="AD1283" s="179"/>
      <c r="AE1283" s="179"/>
      <c r="AF1283" s="179"/>
      <c r="AG1283" s="179"/>
      <c r="AH1283" s="179"/>
      <c r="AI1283" s="179"/>
      <c r="AJ1283" s="179"/>
      <c r="AK1283" s="179"/>
      <c r="AL1283" s="179"/>
      <c r="AM1283" s="179"/>
      <c r="AN1283" s="179"/>
      <c r="AO1283" s="179"/>
      <c r="AP1283" s="179"/>
    </row>
    <row r="1284" spans="1:42" x14ac:dyDescent="0.3">
      <c r="A1284" s="400">
        <v>41708</v>
      </c>
      <c r="B1284" s="946" t="s">
        <v>4500</v>
      </c>
      <c r="C1284" s="704" t="s">
        <v>2842</v>
      </c>
      <c r="D1284" s="4">
        <v>1500</v>
      </c>
      <c r="E1284" t="s">
        <v>440</v>
      </c>
      <c r="F1284" s="370">
        <v>43907</v>
      </c>
      <c r="G1284" t="s">
        <v>4488</v>
      </c>
      <c r="H1284" s="318" t="s">
        <v>4501</v>
      </c>
      <c r="I1284" s="319" t="s">
        <v>4502</v>
      </c>
      <c r="J1284" s="320" t="s">
        <v>4503</v>
      </c>
      <c r="K1284" s="321">
        <v>-10</v>
      </c>
      <c r="L1284" s="320"/>
      <c r="M1284" s="321"/>
      <c r="N1284" s="318" t="s">
        <v>4504</v>
      </c>
      <c r="O1284" s="321">
        <v>2.35</v>
      </c>
      <c r="P1284" s="318" t="s">
        <v>2336</v>
      </c>
      <c r="Q1284" s="320"/>
      <c r="R1284">
        <v>30</v>
      </c>
      <c r="S1284" s="184" t="s">
        <v>4569</v>
      </c>
      <c r="T1284" s="138">
        <f t="shared" si="132"/>
        <v>3</v>
      </c>
      <c r="U1284" s="139"/>
      <c r="V1284" s="715">
        <f t="shared" si="131"/>
        <v>3</v>
      </c>
      <c r="W1284" s="138"/>
      <c r="X1284" s="138"/>
      <c r="Y1284" s="141"/>
      <c r="Z1284" s="226"/>
      <c r="AA1284" s="179"/>
      <c r="AB1284" s="179"/>
      <c r="AC1284" s="179"/>
      <c r="AD1284" s="179"/>
      <c r="AE1284" s="179"/>
      <c r="AF1284" s="179"/>
      <c r="AG1284" s="179"/>
      <c r="AH1284" s="179"/>
      <c r="AI1284" s="179"/>
      <c r="AJ1284" s="179"/>
      <c r="AK1284" s="179"/>
      <c r="AL1284" s="179"/>
      <c r="AM1284" s="179"/>
      <c r="AN1284" s="179"/>
      <c r="AO1284" s="179"/>
      <c r="AP1284" s="179"/>
    </row>
    <row r="1285" spans="1:42" x14ac:dyDescent="0.3">
      <c r="A1285" s="400">
        <v>41708</v>
      </c>
      <c r="B1285" s="946" t="s">
        <v>4505</v>
      </c>
      <c r="C1285" s="704" t="s">
        <v>2842</v>
      </c>
      <c r="D1285" s="4">
        <v>2500</v>
      </c>
      <c r="E1285" t="s">
        <v>66</v>
      </c>
      <c r="F1285" s="370">
        <v>45368</v>
      </c>
      <c r="G1285" t="s">
        <v>4488</v>
      </c>
      <c r="H1285" s="318" t="s">
        <v>4506</v>
      </c>
      <c r="I1285" s="319" t="s">
        <v>4507</v>
      </c>
      <c r="J1285" s="320" t="s">
        <v>4508</v>
      </c>
      <c r="K1285" s="321">
        <v>-10</v>
      </c>
      <c r="L1285" s="320"/>
      <c r="M1285" s="321"/>
      <c r="N1285" s="318" t="s">
        <v>4509</v>
      </c>
      <c r="O1285" s="321">
        <v>3.34</v>
      </c>
      <c r="P1285" s="318" t="s">
        <v>1953</v>
      </c>
      <c r="Q1285" s="320"/>
      <c r="R1285">
        <v>25</v>
      </c>
      <c r="S1285" s="184" t="s">
        <v>4570</v>
      </c>
      <c r="T1285" s="138">
        <f t="shared" si="132"/>
        <v>3</v>
      </c>
      <c r="U1285" s="139"/>
      <c r="V1285" s="715">
        <f t="shared" si="131"/>
        <v>3</v>
      </c>
      <c r="W1285" s="138"/>
      <c r="X1285" s="138"/>
      <c r="Y1285" s="141"/>
      <c r="Z1285" s="226"/>
      <c r="AA1285" s="179"/>
      <c r="AB1285" s="179"/>
      <c r="AC1285" s="179"/>
      <c r="AD1285" s="179"/>
      <c r="AE1285" s="179"/>
      <c r="AF1285" s="179"/>
      <c r="AG1285" s="179"/>
      <c r="AH1285" s="179"/>
      <c r="AI1285" s="179"/>
      <c r="AJ1285" s="179"/>
      <c r="AK1285" s="179"/>
      <c r="AL1285" s="179"/>
      <c r="AM1285" s="179"/>
      <c r="AN1285" s="179"/>
      <c r="AO1285" s="179"/>
      <c r="AP1285" s="179"/>
    </row>
    <row r="1286" spans="1:42" x14ac:dyDescent="0.3">
      <c r="A1286" s="400">
        <v>41708</v>
      </c>
      <c r="B1286" s="946" t="s">
        <v>4510</v>
      </c>
      <c r="C1286" s="704" t="s">
        <v>2842</v>
      </c>
      <c r="D1286" s="4">
        <v>1000</v>
      </c>
      <c r="E1286" t="s">
        <v>117</v>
      </c>
      <c r="F1286" s="370">
        <v>52673</v>
      </c>
      <c r="G1286" t="s">
        <v>4488</v>
      </c>
      <c r="H1286" s="318" t="s">
        <v>4511</v>
      </c>
      <c r="I1286" s="319" t="s">
        <v>4512</v>
      </c>
      <c r="J1286" s="320" t="s">
        <v>4513</v>
      </c>
      <c r="K1286" s="321">
        <v>-10</v>
      </c>
      <c r="L1286" s="320"/>
      <c r="M1286" s="321"/>
      <c r="N1286" s="318" t="s">
        <v>4514</v>
      </c>
      <c r="O1286" s="321">
        <v>4.7</v>
      </c>
      <c r="P1286" s="318" t="s">
        <v>1953</v>
      </c>
      <c r="Q1286" s="320"/>
      <c r="R1286">
        <v>25</v>
      </c>
      <c r="S1286" s="184" t="s">
        <v>4571</v>
      </c>
      <c r="T1286" s="138">
        <f t="shared" si="132"/>
        <v>3</v>
      </c>
      <c r="U1286" s="139"/>
      <c r="V1286" s="715">
        <f t="shared" si="131"/>
        <v>3</v>
      </c>
      <c r="W1286" s="138"/>
      <c r="X1286" s="138"/>
      <c r="Y1286" s="141"/>
      <c r="Z1286" s="226"/>
      <c r="AA1286" s="179"/>
      <c r="AB1286" s="179"/>
      <c r="AC1286" s="179"/>
      <c r="AD1286" s="179"/>
      <c r="AE1286" s="179"/>
      <c r="AF1286" s="179"/>
      <c r="AG1286" s="179"/>
      <c r="AH1286" s="179"/>
      <c r="AI1286" s="179"/>
      <c r="AJ1286" s="179"/>
      <c r="AK1286" s="179"/>
      <c r="AL1286" s="179"/>
      <c r="AM1286" s="179"/>
      <c r="AN1286" s="179"/>
      <c r="AO1286" s="179"/>
      <c r="AP1286" s="179"/>
    </row>
    <row r="1287" spans="1:42" x14ac:dyDescent="0.3">
      <c r="A1287" s="400">
        <v>41708</v>
      </c>
      <c r="B1287" s="946" t="s">
        <v>4515</v>
      </c>
      <c r="C1287" s="704" t="s">
        <v>36</v>
      </c>
      <c r="D1287" s="4">
        <v>325</v>
      </c>
      <c r="E1287" t="s">
        <v>37</v>
      </c>
      <c r="F1287" s="370">
        <v>43556</v>
      </c>
      <c r="G1287" t="s">
        <v>4516</v>
      </c>
      <c r="H1287" s="318" t="s">
        <v>578</v>
      </c>
      <c r="I1287" s="319" t="s">
        <v>794</v>
      </c>
      <c r="J1287" s="320" t="s">
        <v>91</v>
      </c>
      <c r="K1287" s="321">
        <v>-20</v>
      </c>
      <c r="L1287" s="320"/>
      <c r="M1287" s="321"/>
      <c r="N1287" s="318" t="s">
        <v>3649</v>
      </c>
      <c r="O1287" s="321">
        <v>9.85</v>
      </c>
      <c r="P1287" s="318" t="s">
        <v>1995</v>
      </c>
      <c r="Q1287" s="320"/>
      <c r="R1287">
        <v>-6</v>
      </c>
      <c r="S1287" s="184" t="s">
        <v>4565</v>
      </c>
      <c r="T1287" s="138">
        <f t="shared" si="132"/>
        <v>3</v>
      </c>
      <c r="U1287" s="139"/>
      <c r="V1287" s="715">
        <f t="shared" si="131"/>
        <v>3</v>
      </c>
      <c r="W1287" s="138"/>
      <c r="X1287" s="138"/>
      <c r="Y1287" s="141"/>
      <c r="Z1287" s="226"/>
      <c r="AA1287" s="179"/>
      <c r="AB1287" s="179"/>
      <c r="AC1287" s="179"/>
      <c r="AD1287" s="179"/>
      <c r="AE1287" s="179"/>
      <c r="AF1287" s="179"/>
      <c r="AG1287" s="179"/>
      <c r="AH1287" s="179"/>
      <c r="AI1287" s="179"/>
      <c r="AJ1287" s="179"/>
      <c r="AK1287" s="179"/>
      <c r="AL1287" s="179"/>
      <c r="AM1287" s="179"/>
      <c r="AN1287" s="179"/>
      <c r="AO1287" s="179"/>
      <c r="AP1287" s="179"/>
    </row>
    <row r="1288" spans="1:42" x14ac:dyDescent="0.3">
      <c r="A1288" s="400">
        <v>41708</v>
      </c>
      <c r="B1288" s="946" t="s">
        <v>4517</v>
      </c>
      <c r="C1288" s="704" t="s">
        <v>36</v>
      </c>
      <c r="D1288" s="4">
        <v>400</v>
      </c>
      <c r="E1288" t="s">
        <v>117</v>
      </c>
      <c r="F1288" s="370">
        <v>52688</v>
      </c>
      <c r="G1288" t="s">
        <v>4516</v>
      </c>
      <c r="H1288" s="318" t="s">
        <v>2165</v>
      </c>
      <c r="I1288" s="319" t="s">
        <v>3770</v>
      </c>
      <c r="J1288" s="320" t="s">
        <v>860</v>
      </c>
      <c r="K1288" s="321">
        <v>-20</v>
      </c>
      <c r="L1288" s="320"/>
      <c r="M1288" s="321"/>
      <c r="N1288" s="318" t="s">
        <v>3840</v>
      </c>
      <c r="O1288" s="321">
        <v>5</v>
      </c>
      <c r="P1288" s="318" t="s">
        <v>4518</v>
      </c>
      <c r="Q1288" s="320"/>
      <c r="R1288">
        <v>-3</v>
      </c>
      <c r="S1288" s="184" t="s">
        <v>4564</v>
      </c>
      <c r="T1288" s="138">
        <f t="shared" si="132"/>
        <v>3</v>
      </c>
      <c r="U1288" s="139"/>
      <c r="V1288" s="715">
        <f t="shared" si="131"/>
        <v>3</v>
      </c>
      <c r="W1288" s="138"/>
      <c r="X1288" s="138"/>
      <c r="Y1288" s="141"/>
      <c r="Z1288" s="226"/>
      <c r="AA1288" s="179"/>
      <c r="AB1288" s="179"/>
      <c r="AC1288" s="179"/>
      <c r="AD1288" s="179"/>
      <c r="AE1288" s="179"/>
      <c r="AF1288" s="179"/>
      <c r="AG1288" s="179"/>
      <c r="AH1288" s="179"/>
      <c r="AI1288" s="179"/>
      <c r="AJ1288" s="179"/>
      <c r="AK1288" s="179"/>
      <c r="AL1288" s="179"/>
      <c r="AM1288" s="179"/>
      <c r="AN1288" s="179"/>
      <c r="AO1288" s="179"/>
      <c r="AP1288" s="179"/>
    </row>
    <row r="1289" spans="1:42" x14ac:dyDescent="0.3">
      <c r="A1289" s="400">
        <v>41708</v>
      </c>
      <c r="B1289" s="946" t="s">
        <v>4519</v>
      </c>
      <c r="C1289" s="704" t="s">
        <v>478</v>
      </c>
      <c r="D1289" s="4">
        <v>250</v>
      </c>
      <c r="E1289" t="s">
        <v>506</v>
      </c>
      <c r="F1289" s="370">
        <v>52671</v>
      </c>
      <c r="G1289" t="s">
        <v>4520</v>
      </c>
      <c r="H1289" s="318" t="s">
        <v>695</v>
      </c>
      <c r="I1289" s="319" t="s">
        <v>952</v>
      </c>
      <c r="J1289" s="320" t="s">
        <v>258</v>
      </c>
      <c r="K1289" s="321">
        <v>-5.5</v>
      </c>
      <c r="L1289" s="320"/>
      <c r="M1289" s="321"/>
      <c r="N1289" s="318" t="s">
        <v>618</v>
      </c>
      <c r="O1289" s="321">
        <v>3</v>
      </c>
      <c r="P1289" s="318" t="s">
        <v>1933</v>
      </c>
      <c r="Q1289" s="320"/>
      <c r="R1289">
        <v>7</v>
      </c>
      <c r="S1289" s="184" t="s">
        <v>4563</v>
      </c>
      <c r="T1289" s="138">
        <f t="shared" si="132"/>
        <v>3</v>
      </c>
      <c r="U1289" s="139"/>
      <c r="V1289" s="715">
        <f t="shared" si="131"/>
        <v>3</v>
      </c>
      <c r="W1289" s="138"/>
      <c r="X1289" s="138"/>
      <c r="Y1289" s="141"/>
      <c r="Z1289" s="226"/>
      <c r="AA1289" s="179"/>
      <c r="AB1289" s="179"/>
      <c r="AC1289" s="179"/>
      <c r="AD1289" s="179"/>
      <c r="AE1289" s="179"/>
      <c r="AF1289" s="179"/>
      <c r="AG1289" s="179"/>
      <c r="AH1289" s="179"/>
      <c r="AI1289" s="179"/>
      <c r="AJ1289" s="179"/>
      <c r="AK1289" s="179"/>
      <c r="AL1289" s="179"/>
      <c r="AM1289" s="179"/>
      <c r="AN1289" s="179"/>
      <c r="AO1289" s="179"/>
      <c r="AP1289" s="179"/>
    </row>
    <row r="1290" spans="1:42" x14ac:dyDescent="0.3">
      <c r="A1290" s="400">
        <v>41708</v>
      </c>
      <c r="B1290" s="946" t="s">
        <v>4521</v>
      </c>
      <c r="C1290" s="704" t="s">
        <v>65</v>
      </c>
      <c r="D1290" s="4">
        <v>425</v>
      </c>
      <c r="E1290" t="s">
        <v>848</v>
      </c>
      <c r="F1290" s="370">
        <v>45383</v>
      </c>
      <c r="G1290" t="s">
        <v>4522</v>
      </c>
      <c r="H1290" s="318" t="s">
        <v>155</v>
      </c>
      <c r="I1290" s="319" t="s">
        <v>632</v>
      </c>
      <c r="J1290" s="320" t="s">
        <v>431</v>
      </c>
      <c r="K1290" s="321">
        <v>-10</v>
      </c>
      <c r="L1290" s="320"/>
      <c r="M1290" s="321"/>
      <c r="N1290" s="318" t="s">
        <v>169</v>
      </c>
      <c r="O1290" s="321">
        <v>2.59</v>
      </c>
      <c r="P1290" s="318" t="s">
        <v>4523</v>
      </c>
      <c r="Q1290" s="320"/>
      <c r="R1290">
        <v>1.5</v>
      </c>
      <c r="S1290" s="184" t="s">
        <v>4562</v>
      </c>
      <c r="T1290" s="138">
        <f t="shared" si="132"/>
        <v>3</v>
      </c>
      <c r="U1290" s="139"/>
      <c r="V1290" s="715">
        <f t="shared" si="131"/>
        <v>3</v>
      </c>
      <c r="W1290" s="138"/>
      <c r="X1290" s="138"/>
      <c r="Y1290" s="141"/>
      <c r="Z1290" s="226"/>
      <c r="AA1290" s="179"/>
      <c r="AB1290" s="179"/>
      <c r="AC1290" s="179"/>
      <c r="AD1290" s="179"/>
      <c r="AE1290" s="179"/>
      <c r="AF1290" s="179"/>
      <c r="AG1290" s="179"/>
      <c r="AH1290" s="179"/>
      <c r="AI1290" s="179"/>
      <c r="AJ1290" s="179"/>
      <c r="AK1290" s="179"/>
      <c r="AL1290" s="179"/>
      <c r="AM1290" s="179"/>
      <c r="AN1290" s="179"/>
      <c r="AO1290" s="179"/>
      <c r="AP1290" s="179"/>
    </row>
    <row r="1291" spans="1:42" x14ac:dyDescent="0.3">
      <c r="A1291" s="400">
        <v>41708</v>
      </c>
      <c r="B1291" s="946" t="s">
        <v>4524</v>
      </c>
      <c r="C1291" s="704" t="s">
        <v>369</v>
      </c>
      <c r="D1291" s="4">
        <v>300</v>
      </c>
      <c r="E1291" t="s">
        <v>12</v>
      </c>
      <c r="F1291" s="370">
        <v>42811</v>
      </c>
      <c r="G1291" t="s">
        <v>4525</v>
      </c>
      <c r="H1291" s="318" t="s">
        <v>2299</v>
      </c>
      <c r="I1291" s="319" t="s">
        <v>3656</v>
      </c>
      <c r="J1291" s="320" t="s">
        <v>4526</v>
      </c>
      <c r="K1291" s="321">
        <v>-8</v>
      </c>
      <c r="L1291" s="320"/>
      <c r="M1291" s="321"/>
      <c r="N1291" s="318" t="s">
        <v>391</v>
      </c>
      <c r="O1291" s="321">
        <v>1.67</v>
      </c>
      <c r="P1291" s="318" t="s">
        <v>2958</v>
      </c>
      <c r="Q1291" s="320"/>
      <c r="R1291">
        <v>1</v>
      </c>
      <c r="S1291" s="184" t="s">
        <v>4561</v>
      </c>
      <c r="T1291" s="138">
        <f t="shared" si="132"/>
        <v>3</v>
      </c>
      <c r="U1291" s="139"/>
      <c r="V1291" s="715">
        <f t="shared" si="131"/>
        <v>3</v>
      </c>
      <c r="W1291" s="138"/>
      <c r="X1291" s="138"/>
      <c r="Y1291" s="141"/>
      <c r="Z1291" s="226"/>
      <c r="AA1291" s="179"/>
      <c r="AB1291" s="179"/>
      <c r="AC1291" s="179"/>
      <c r="AD1291" s="179"/>
      <c r="AE1291" s="179"/>
      <c r="AF1291" s="179"/>
      <c r="AG1291" s="179"/>
      <c r="AH1291" s="179"/>
      <c r="AI1291" s="179"/>
      <c r="AJ1291" s="179"/>
      <c r="AK1291" s="179"/>
      <c r="AL1291" s="179"/>
      <c r="AM1291" s="179"/>
      <c r="AN1291" s="179"/>
      <c r="AO1291" s="179"/>
      <c r="AP1291" s="179"/>
    </row>
    <row r="1292" spans="1:42" x14ac:dyDescent="0.3">
      <c r="A1292" s="400">
        <v>41708</v>
      </c>
      <c r="B1292" s="946" t="s">
        <v>4527</v>
      </c>
      <c r="C1292" s="704" t="s">
        <v>369</v>
      </c>
      <c r="D1292" s="4">
        <v>1100</v>
      </c>
      <c r="E1292" t="s">
        <v>12</v>
      </c>
      <c r="F1292" s="370">
        <v>42811</v>
      </c>
      <c r="G1292" t="s">
        <v>4525</v>
      </c>
      <c r="H1292" s="318" t="s">
        <v>570</v>
      </c>
      <c r="I1292" s="319" t="s">
        <v>961</v>
      </c>
      <c r="J1292" s="320" t="s">
        <v>962</v>
      </c>
      <c r="K1292" s="321">
        <v>-8</v>
      </c>
      <c r="L1292" s="320"/>
      <c r="M1292" s="321"/>
      <c r="N1292" s="318" t="s">
        <v>382</v>
      </c>
      <c r="O1292" s="321">
        <v>1.36</v>
      </c>
      <c r="P1292" s="318" t="s">
        <v>2958</v>
      </c>
      <c r="Q1292" s="320"/>
      <c r="R1292">
        <v>1</v>
      </c>
      <c r="S1292" s="184" t="s">
        <v>4560</v>
      </c>
      <c r="T1292" s="138">
        <f t="shared" si="132"/>
        <v>3</v>
      </c>
      <c r="U1292" s="139"/>
      <c r="V1292" s="715">
        <f t="shared" si="131"/>
        <v>3</v>
      </c>
      <c r="W1292" s="138"/>
      <c r="X1292" s="138"/>
      <c r="Y1292" s="141"/>
      <c r="Z1292" s="226"/>
      <c r="AA1292" s="179"/>
      <c r="AB1292" s="179"/>
      <c r="AC1292" s="179"/>
      <c r="AD1292" s="179"/>
      <c r="AE1292" s="179"/>
      <c r="AF1292" s="179"/>
      <c r="AG1292" s="179"/>
      <c r="AH1292" s="179"/>
      <c r="AI1292" s="179"/>
      <c r="AJ1292" s="179"/>
      <c r="AK1292" s="179"/>
      <c r="AL1292" s="179"/>
      <c r="AM1292" s="179"/>
      <c r="AN1292" s="179"/>
      <c r="AO1292" s="179"/>
      <c r="AP1292" s="179"/>
    </row>
    <row r="1293" spans="1:42" x14ac:dyDescent="0.3">
      <c r="A1293" s="400">
        <v>41708</v>
      </c>
      <c r="B1293" s="946" t="s">
        <v>4528</v>
      </c>
      <c r="C1293" s="704" t="s">
        <v>369</v>
      </c>
      <c r="D1293" s="4">
        <v>850</v>
      </c>
      <c r="E1293" t="s">
        <v>37</v>
      </c>
      <c r="F1293" s="370">
        <v>43541</v>
      </c>
      <c r="G1293" t="s">
        <v>4525</v>
      </c>
      <c r="H1293" s="318" t="s">
        <v>155</v>
      </c>
      <c r="I1293" s="319" t="s">
        <v>457</v>
      </c>
      <c r="J1293" s="320" t="s">
        <v>458</v>
      </c>
      <c r="K1293" s="321">
        <v>-5.5</v>
      </c>
      <c r="L1293" s="320"/>
      <c r="M1293" s="321"/>
      <c r="N1293" s="318" t="s">
        <v>432</v>
      </c>
      <c r="O1293" s="321">
        <v>1.76</v>
      </c>
      <c r="P1293" s="318" t="s">
        <v>2958</v>
      </c>
      <c r="Q1293" s="320"/>
      <c r="R1293">
        <v>1</v>
      </c>
      <c r="S1293" s="184" t="s">
        <v>4559</v>
      </c>
      <c r="T1293" s="138">
        <f t="shared" si="132"/>
        <v>3</v>
      </c>
      <c r="U1293" s="139"/>
      <c r="V1293" s="715">
        <f t="shared" si="131"/>
        <v>3</v>
      </c>
      <c r="W1293" s="138"/>
      <c r="X1293" s="138"/>
      <c r="Y1293" s="141"/>
      <c r="Z1293" s="226"/>
      <c r="AA1293" s="179"/>
      <c r="AB1293" s="179"/>
      <c r="AC1293" s="179"/>
      <c r="AD1293" s="179"/>
      <c r="AE1293" s="179"/>
      <c r="AF1293" s="179"/>
      <c r="AG1293" s="179"/>
      <c r="AH1293" s="179"/>
      <c r="AI1293" s="179"/>
      <c r="AJ1293" s="179"/>
      <c r="AK1293" s="179"/>
      <c r="AL1293" s="179"/>
      <c r="AM1293" s="179"/>
      <c r="AN1293" s="179"/>
      <c r="AO1293" s="179"/>
      <c r="AP1293" s="179"/>
    </row>
    <row r="1294" spans="1:42" x14ac:dyDescent="0.3">
      <c r="A1294" s="400">
        <v>41708</v>
      </c>
      <c r="B1294" s="946" t="s">
        <v>4529</v>
      </c>
      <c r="C1294" s="704" t="s">
        <v>11</v>
      </c>
      <c r="D1294" s="4">
        <v>375</v>
      </c>
      <c r="E1294" t="s">
        <v>848</v>
      </c>
      <c r="F1294" s="370">
        <v>45444</v>
      </c>
      <c r="G1294" t="s">
        <v>4530</v>
      </c>
      <c r="H1294" s="318" t="s">
        <v>4531</v>
      </c>
      <c r="I1294" s="319" t="s">
        <v>3898</v>
      </c>
      <c r="J1294" s="320" t="s">
        <v>442</v>
      </c>
      <c r="K1294" s="321">
        <v>-12</v>
      </c>
      <c r="L1294" s="320"/>
      <c r="M1294" s="321"/>
      <c r="N1294" s="318" t="s">
        <v>416</v>
      </c>
      <c r="O1294" s="321">
        <v>2.4</v>
      </c>
      <c r="P1294" s="318" t="s">
        <v>2092</v>
      </c>
      <c r="Q1294" s="320"/>
      <c r="R1294">
        <v>3</v>
      </c>
      <c r="S1294" s="184" t="s">
        <v>4557</v>
      </c>
      <c r="T1294" s="138">
        <f t="shared" si="132"/>
        <v>3</v>
      </c>
      <c r="U1294" s="139"/>
      <c r="V1294" s="715">
        <f t="shared" si="131"/>
        <v>3</v>
      </c>
      <c r="W1294" s="138"/>
      <c r="X1294" s="138"/>
      <c r="Y1294" s="141"/>
      <c r="Z1294" s="226"/>
      <c r="AA1294" s="179"/>
      <c r="AB1294" s="179"/>
      <c r="AC1294" s="179"/>
      <c r="AD1294" s="179"/>
      <c r="AE1294" s="179"/>
      <c r="AF1294" s="179"/>
      <c r="AG1294" s="179"/>
      <c r="AH1294" s="179"/>
      <c r="AI1294" s="179"/>
      <c r="AJ1294" s="179"/>
      <c r="AK1294" s="179"/>
      <c r="AL1294" s="179"/>
      <c r="AM1294" s="179"/>
      <c r="AN1294" s="179"/>
      <c r="AO1294" s="179"/>
      <c r="AP1294" s="179"/>
    </row>
    <row r="1295" spans="1:42" x14ac:dyDescent="0.3">
      <c r="A1295" s="400">
        <v>41708</v>
      </c>
      <c r="B1295" s="946" t="s">
        <v>4532</v>
      </c>
      <c r="C1295" s="704" t="s">
        <v>896</v>
      </c>
      <c r="D1295" s="4">
        <v>400</v>
      </c>
      <c r="E1295" t="s">
        <v>1102</v>
      </c>
      <c r="F1295" s="370">
        <v>46094</v>
      </c>
      <c r="G1295" t="s">
        <v>2320</v>
      </c>
      <c r="H1295" s="318" t="s">
        <v>320</v>
      </c>
      <c r="I1295" s="319" t="s">
        <v>4533</v>
      </c>
      <c r="J1295" s="320" t="s">
        <v>97</v>
      </c>
      <c r="K1295" s="321">
        <v>-20</v>
      </c>
      <c r="L1295" s="320"/>
      <c r="M1295" s="321"/>
      <c r="N1295" s="318" t="s">
        <v>432</v>
      </c>
      <c r="O1295" s="321">
        <v>3.75</v>
      </c>
      <c r="P1295" s="318" t="s">
        <v>2217</v>
      </c>
      <c r="Q1295" s="320"/>
      <c r="R1295">
        <v>-4</v>
      </c>
      <c r="S1295" s="184" t="s">
        <v>4558</v>
      </c>
      <c r="T1295" s="138">
        <f t="shared" si="132"/>
        <v>3</v>
      </c>
      <c r="U1295" s="139"/>
      <c r="V1295" s="715">
        <f t="shared" si="131"/>
        <v>3</v>
      </c>
      <c r="W1295" s="138"/>
      <c r="X1295" s="138"/>
      <c r="Y1295" s="141"/>
      <c r="Z1295" s="226"/>
      <c r="AA1295" s="179"/>
      <c r="AB1295" s="179"/>
      <c r="AC1295" s="179"/>
      <c r="AD1295" s="179"/>
      <c r="AE1295" s="179"/>
      <c r="AF1295" s="179"/>
      <c r="AG1295" s="179"/>
      <c r="AH1295" s="179"/>
      <c r="AI1295" s="179"/>
      <c r="AJ1295" s="179"/>
      <c r="AK1295" s="179"/>
      <c r="AL1295" s="179"/>
      <c r="AM1295" s="179"/>
      <c r="AN1295" s="179"/>
      <c r="AO1295" s="179"/>
      <c r="AP1295" s="179"/>
    </row>
    <row r="1296" spans="1:42" x14ac:dyDescent="0.3">
      <c r="A1296" s="400">
        <v>41708</v>
      </c>
      <c r="B1296" s="946" t="s">
        <v>4534</v>
      </c>
      <c r="C1296" s="704" t="s">
        <v>208</v>
      </c>
      <c r="D1296" s="4">
        <v>500</v>
      </c>
      <c r="E1296" t="s">
        <v>1824</v>
      </c>
      <c r="F1296" s="370">
        <v>43633</v>
      </c>
      <c r="G1296" t="s">
        <v>4535</v>
      </c>
      <c r="H1296" s="318" t="s">
        <v>2299</v>
      </c>
      <c r="I1296" s="319"/>
      <c r="J1296" s="320" t="s">
        <v>4536</v>
      </c>
      <c r="K1296" s="321">
        <v>-10</v>
      </c>
      <c r="L1296" s="320"/>
      <c r="M1296" s="321"/>
      <c r="N1296" s="318" t="s">
        <v>79</v>
      </c>
      <c r="O1296" s="321">
        <v>2.5</v>
      </c>
      <c r="P1296" s="318" t="s">
        <v>2042</v>
      </c>
      <c r="Q1296" s="320"/>
      <c r="R1296">
        <v>6</v>
      </c>
      <c r="S1296" s="184" t="s">
        <v>4552</v>
      </c>
      <c r="T1296" s="138">
        <f t="shared" si="132"/>
        <v>3</v>
      </c>
      <c r="U1296" s="139"/>
      <c r="V1296" s="715">
        <f t="shared" si="131"/>
        <v>3</v>
      </c>
      <c r="W1296" s="138"/>
      <c r="X1296" s="138"/>
      <c r="Y1296" s="141"/>
      <c r="Z1296" s="226"/>
      <c r="AA1296" s="179"/>
      <c r="AB1296" s="179"/>
      <c r="AC1296" s="179"/>
      <c r="AD1296" s="179"/>
      <c r="AE1296" s="179"/>
      <c r="AF1296" s="179"/>
      <c r="AG1296" s="179"/>
      <c r="AH1296" s="179"/>
      <c r="AI1296" s="179"/>
      <c r="AJ1296" s="179"/>
      <c r="AK1296" s="179"/>
      <c r="AL1296" s="179"/>
      <c r="AM1296" s="179"/>
      <c r="AN1296" s="179"/>
      <c r="AO1296" s="179"/>
      <c r="AP1296" s="179"/>
    </row>
    <row r="1297" spans="1:42" x14ac:dyDescent="0.3">
      <c r="A1297" s="400">
        <v>41708</v>
      </c>
      <c r="B1297" s="946" t="s">
        <v>4537</v>
      </c>
      <c r="C1297" s="704" t="s">
        <v>208</v>
      </c>
      <c r="D1297" s="4">
        <v>500</v>
      </c>
      <c r="E1297" t="s">
        <v>1824</v>
      </c>
      <c r="F1297" s="370">
        <v>43633</v>
      </c>
      <c r="G1297" t="s">
        <v>4535</v>
      </c>
      <c r="H1297" s="318" t="s">
        <v>573</v>
      </c>
      <c r="I1297" s="319" t="s">
        <v>292</v>
      </c>
      <c r="J1297" s="320" t="s">
        <v>293</v>
      </c>
      <c r="K1297" s="321">
        <v>-10</v>
      </c>
      <c r="L1297" s="320"/>
      <c r="M1297" s="321"/>
      <c r="N1297" s="318" t="s">
        <v>158</v>
      </c>
      <c r="O1297" s="321">
        <v>8</v>
      </c>
      <c r="P1297" s="318" t="s">
        <v>2042</v>
      </c>
      <c r="Q1297" s="320"/>
      <c r="R1297">
        <v>6</v>
      </c>
      <c r="S1297" s="184" t="s">
        <v>4556</v>
      </c>
      <c r="T1297" s="138">
        <f t="shared" si="132"/>
        <v>3</v>
      </c>
      <c r="U1297" s="139"/>
      <c r="V1297" s="715">
        <f t="shared" si="131"/>
        <v>3</v>
      </c>
      <c r="W1297" s="138"/>
      <c r="X1297" s="138"/>
      <c r="Y1297" s="141"/>
      <c r="Z1297" s="226"/>
      <c r="AA1297" s="179"/>
      <c r="AB1297" s="179"/>
      <c r="AC1297" s="179"/>
      <c r="AD1297" s="179"/>
      <c r="AE1297" s="179"/>
      <c r="AF1297" s="179"/>
      <c r="AG1297" s="179"/>
      <c r="AH1297" s="179"/>
      <c r="AI1297" s="179"/>
      <c r="AJ1297" s="179"/>
      <c r="AK1297" s="179"/>
      <c r="AL1297" s="179"/>
      <c r="AM1297" s="179"/>
      <c r="AN1297" s="179"/>
      <c r="AO1297" s="179"/>
      <c r="AP1297" s="179"/>
    </row>
    <row r="1298" spans="1:42" x14ac:dyDescent="0.3">
      <c r="A1298" s="400">
        <v>41708</v>
      </c>
      <c r="B1298" s="946" t="s">
        <v>4538</v>
      </c>
      <c r="C1298" s="704" t="s">
        <v>208</v>
      </c>
      <c r="D1298" s="4">
        <v>1000</v>
      </c>
      <c r="E1298" t="s">
        <v>224</v>
      </c>
      <c r="F1298" s="370">
        <v>44270</v>
      </c>
      <c r="G1298" t="s">
        <v>4535</v>
      </c>
      <c r="H1298" s="318" t="s">
        <v>579</v>
      </c>
      <c r="I1298" s="319" t="s">
        <v>90</v>
      </c>
      <c r="J1298" s="320" t="s">
        <v>91</v>
      </c>
      <c r="K1298" s="321">
        <v>-15</v>
      </c>
      <c r="L1298" s="320"/>
      <c r="M1298" s="321"/>
      <c r="N1298" s="318" t="s">
        <v>1366</v>
      </c>
      <c r="O1298" s="321">
        <v>6</v>
      </c>
      <c r="P1298" s="318" t="s">
        <v>1890</v>
      </c>
      <c r="Q1298" s="320"/>
      <c r="R1298">
        <v>5</v>
      </c>
      <c r="S1298" s="184" t="s">
        <v>4554</v>
      </c>
      <c r="T1298" s="138">
        <f t="shared" si="132"/>
        <v>3</v>
      </c>
      <c r="U1298" s="139"/>
      <c r="V1298" s="715">
        <f t="shared" si="131"/>
        <v>3</v>
      </c>
      <c r="W1298" s="138"/>
      <c r="X1298" s="138"/>
      <c r="Y1298" s="141"/>
      <c r="Z1298" s="226"/>
      <c r="AA1298" s="179"/>
      <c r="AB1298" s="179"/>
      <c r="AC1298" s="179"/>
      <c r="AD1298" s="179"/>
      <c r="AE1298" s="179"/>
      <c r="AF1298" s="179"/>
      <c r="AG1298" s="179"/>
      <c r="AH1298" s="179"/>
      <c r="AI1298" s="179"/>
      <c r="AJ1298" s="179"/>
      <c r="AK1298" s="179"/>
      <c r="AL1298" s="179"/>
      <c r="AM1298" s="179"/>
      <c r="AN1298" s="179"/>
      <c r="AO1298" s="179"/>
      <c r="AP1298" s="179"/>
    </row>
    <row r="1299" spans="1:42" x14ac:dyDescent="0.3">
      <c r="A1299" s="400">
        <v>41708</v>
      </c>
      <c r="B1299" s="946" t="s">
        <v>4539</v>
      </c>
      <c r="C1299" s="704" t="s">
        <v>208</v>
      </c>
      <c r="D1299" s="4">
        <v>1250</v>
      </c>
      <c r="E1299" t="s">
        <v>66</v>
      </c>
      <c r="F1299" s="370">
        <v>45366</v>
      </c>
      <c r="G1299" t="s">
        <v>4535</v>
      </c>
      <c r="H1299" s="318" t="s">
        <v>3652</v>
      </c>
      <c r="I1299" s="319" t="s">
        <v>467</v>
      </c>
      <c r="J1299" s="320" t="s">
        <v>283</v>
      </c>
      <c r="K1299" s="321">
        <v>-17.5</v>
      </c>
      <c r="L1299" s="320"/>
      <c r="M1299" s="321"/>
      <c r="N1299" s="318" t="s">
        <v>1366</v>
      </c>
      <c r="O1299" s="321">
        <v>4.8</v>
      </c>
      <c r="P1299" s="318" t="s">
        <v>1994</v>
      </c>
      <c r="Q1299" s="320"/>
      <c r="R1299">
        <v>2</v>
      </c>
      <c r="S1299" s="184" t="s">
        <v>4555</v>
      </c>
      <c r="T1299" s="138">
        <f t="shared" si="132"/>
        <v>3</v>
      </c>
      <c r="U1299" s="139"/>
      <c r="V1299" s="715">
        <f t="shared" si="131"/>
        <v>3</v>
      </c>
      <c r="W1299" s="138"/>
      <c r="X1299" s="138"/>
      <c r="Y1299" s="141"/>
      <c r="Z1299" s="226"/>
      <c r="AA1299" s="179"/>
      <c r="AB1299" s="179"/>
      <c r="AC1299" s="179"/>
      <c r="AD1299" s="179"/>
      <c r="AE1299" s="179"/>
      <c r="AF1299" s="179"/>
      <c r="AG1299" s="179"/>
      <c r="AH1299" s="179"/>
      <c r="AI1299" s="179"/>
      <c r="AJ1299" s="179"/>
      <c r="AK1299" s="179"/>
      <c r="AL1299" s="179"/>
      <c r="AM1299" s="179"/>
      <c r="AN1299" s="179"/>
      <c r="AO1299" s="179"/>
      <c r="AP1299" s="179"/>
    </row>
    <row r="1300" spans="1:42" x14ac:dyDescent="0.3">
      <c r="A1300" s="400">
        <v>41708</v>
      </c>
      <c r="B1300" s="946" t="s">
        <v>4540</v>
      </c>
      <c r="C1300" s="704" t="s">
        <v>208</v>
      </c>
      <c r="D1300" s="4">
        <v>1250</v>
      </c>
      <c r="E1300" t="s">
        <v>2331</v>
      </c>
      <c r="F1300" s="370">
        <v>49018</v>
      </c>
      <c r="G1300" t="s">
        <v>4535</v>
      </c>
      <c r="H1300" s="318" t="s">
        <v>330</v>
      </c>
      <c r="I1300" s="319" t="s">
        <v>4257</v>
      </c>
      <c r="J1300" s="320" t="s">
        <v>602</v>
      </c>
      <c r="K1300" s="321">
        <v>-20</v>
      </c>
      <c r="L1300" s="320"/>
      <c r="M1300" s="321"/>
      <c r="N1300" s="318" t="s">
        <v>1531</v>
      </c>
      <c r="O1300" s="321">
        <v>4.4000000000000004</v>
      </c>
      <c r="P1300" s="318" t="s">
        <v>4180</v>
      </c>
      <c r="Q1300" s="320"/>
      <c r="R1300">
        <v>-1</v>
      </c>
      <c r="S1300" s="184" t="s">
        <v>4553</v>
      </c>
      <c r="T1300" s="138">
        <f t="shared" si="132"/>
        <v>3</v>
      </c>
      <c r="U1300" s="139"/>
      <c r="V1300" s="715">
        <f t="shared" si="131"/>
        <v>3</v>
      </c>
      <c r="W1300" s="138"/>
      <c r="X1300" s="138"/>
      <c r="Y1300" s="141"/>
      <c r="Z1300" s="226"/>
      <c r="AA1300" s="179"/>
      <c r="AB1300" s="179"/>
      <c r="AC1300" s="179"/>
      <c r="AD1300" s="179"/>
      <c r="AE1300" s="179"/>
      <c r="AF1300" s="179"/>
      <c r="AG1300" s="179"/>
      <c r="AH1300" s="179"/>
      <c r="AI1300" s="179"/>
      <c r="AJ1300" s="179"/>
      <c r="AK1300" s="179"/>
      <c r="AL1300" s="179"/>
      <c r="AM1300" s="179"/>
      <c r="AN1300" s="179"/>
      <c r="AO1300" s="179"/>
      <c r="AP1300" s="179"/>
    </row>
    <row r="1301" spans="1:42" x14ac:dyDescent="0.3">
      <c r="A1301" s="400">
        <v>41708</v>
      </c>
      <c r="B1301" s="946" t="s">
        <v>4541</v>
      </c>
      <c r="C1301" s="704" t="s">
        <v>369</v>
      </c>
      <c r="D1301" s="4">
        <v>400</v>
      </c>
      <c r="E1301" t="s">
        <v>12</v>
      </c>
      <c r="F1301" s="370">
        <v>42807</v>
      </c>
      <c r="G1301" t="s">
        <v>4542</v>
      </c>
      <c r="H1301" s="318" t="s">
        <v>2299</v>
      </c>
      <c r="I1301" s="319" t="s">
        <v>3656</v>
      </c>
      <c r="J1301" s="320" t="s">
        <v>3817</v>
      </c>
      <c r="K1301" s="321">
        <v>-12.5</v>
      </c>
      <c r="L1301" s="320"/>
      <c r="M1301" s="321"/>
      <c r="N1301" s="318" t="s">
        <v>4543</v>
      </c>
      <c r="O1301" s="321">
        <v>1.56</v>
      </c>
      <c r="P1301" s="318" t="s">
        <v>2274</v>
      </c>
      <c r="Q1301" s="320"/>
      <c r="R1301">
        <v>4</v>
      </c>
      <c r="S1301" s="184" t="s">
        <v>4549</v>
      </c>
      <c r="T1301" s="138">
        <f t="shared" si="132"/>
        <v>3</v>
      </c>
      <c r="U1301" s="139"/>
      <c r="V1301" s="715">
        <f t="shared" si="131"/>
        <v>3</v>
      </c>
      <c r="W1301" s="138"/>
      <c r="X1301" s="138"/>
      <c r="Y1301" s="141"/>
      <c r="Z1301" s="226"/>
      <c r="AA1301" s="179"/>
      <c r="AB1301" s="179"/>
      <c r="AC1301" s="179"/>
      <c r="AD1301" s="179"/>
      <c r="AE1301" s="179"/>
      <c r="AF1301" s="179"/>
      <c r="AG1301" s="179"/>
      <c r="AH1301" s="179"/>
      <c r="AI1301" s="179"/>
      <c r="AJ1301" s="179"/>
      <c r="AK1301" s="179"/>
      <c r="AL1301" s="179"/>
      <c r="AM1301" s="179"/>
      <c r="AN1301" s="179"/>
      <c r="AO1301" s="179"/>
      <c r="AP1301" s="179"/>
    </row>
    <row r="1302" spans="1:42" x14ac:dyDescent="0.3">
      <c r="A1302" s="400">
        <v>41708</v>
      </c>
      <c r="B1302" s="946" t="s">
        <v>4544</v>
      </c>
      <c r="C1302" s="704" t="s">
        <v>369</v>
      </c>
      <c r="D1302" s="4">
        <v>1100</v>
      </c>
      <c r="E1302" t="s">
        <v>12</v>
      </c>
      <c r="F1302" s="370">
        <v>42807</v>
      </c>
      <c r="G1302" t="s">
        <v>4542</v>
      </c>
      <c r="H1302" s="318" t="s">
        <v>1752</v>
      </c>
      <c r="I1302" s="319" t="s">
        <v>4545</v>
      </c>
      <c r="J1302" s="320" t="s">
        <v>670</v>
      </c>
      <c r="K1302" s="321">
        <v>-12.5</v>
      </c>
      <c r="L1302" s="320"/>
      <c r="M1302" s="321"/>
      <c r="N1302" s="318" t="s">
        <v>692</v>
      </c>
      <c r="O1302" s="321">
        <v>1.54</v>
      </c>
      <c r="P1302" s="318" t="s">
        <v>2274</v>
      </c>
      <c r="Q1302" s="320"/>
      <c r="R1302">
        <v>4</v>
      </c>
      <c r="S1302" s="184" t="s">
        <v>4550</v>
      </c>
      <c r="T1302" s="138">
        <f t="shared" si="132"/>
        <v>3</v>
      </c>
      <c r="U1302" s="139"/>
      <c r="V1302" s="715">
        <f t="shared" si="131"/>
        <v>3</v>
      </c>
      <c r="W1302" s="138"/>
      <c r="X1302" s="138"/>
      <c r="Y1302" s="141"/>
      <c r="Z1302" s="226"/>
      <c r="AA1302" s="179"/>
      <c r="AB1302" s="179"/>
      <c r="AC1302" s="179"/>
      <c r="AD1302" s="179"/>
      <c r="AE1302" s="179"/>
      <c r="AF1302" s="179"/>
      <c r="AG1302" s="179"/>
      <c r="AH1302" s="179"/>
      <c r="AI1302" s="179"/>
      <c r="AJ1302" s="179"/>
      <c r="AK1302" s="179"/>
      <c r="AL1302" s="179"/>
      <c r="AM1302" s="179"/>
      <c r="AN1302" s="179"/>
      <c r="AO1302" s="179"/>
      <c r="AP1302" s="179"/>
    </row>
    <row r="1303" spans="1:42" s="372" customFormat="1" ht="15" thickBot="1" x14ac:dyDescent="0.35">
      <c r="A1303" s="402">
        <v>41708</v>
      </c>
      <c r="B1303" s="949" t="s">
        <v>4546</v>
      </c>
      <c r="C1303" s="419" t="s">
        <v>369</v>
      </c>
      <c r="D1303" s="373">
        <v>1000</v>
      </c>
      <c r="E1303" s="372" t="s">
        <v>66</v>
      </c>
      <c r="F1303" s="374">
        <v>45364</v>
      </c>
      <c r="G1303" s="375" t="s">
        <v>4542</v>
      </c>
      <c r="H1303" s="375" t="s">
        <v>4547</v>
      </c>
      <c r="I1303" s="376" t="s">
        <v>4548</v>
      </c>
      <c r="J1303" s="377" t="s">
        <v>661</v>
      </c>
      <c r="K1303" s="375">
        <v>-7.5</v>
      </c>
      <c r="L1303" s="377"/>
      <c r="M1303" s="375"/>
      <c r="N1303" s="372" t="s">
        <v>266</v>
      </c>
      <c r="O1303" s="375">
        <v>1.9</v>
      </c>
      <c r="P1303" s="372" t="s">
        <v>2097</v>
      </c>
      <c r="Q1303" s="377"/>
      <c r="R1303" s="372">
        <v>9</v>
      </c>
      <c r="S1303" s="378" t="s">
        <v>4551</v>
      </c>
      <c r="T1303" s="244">
        <f t="shared" si="132"/>
        <v>3</v>
      </c>
      <c r="U1303" s="245"/>
      <c r="V1303" s="715">
        <f t="shared" si="131"/>
        <v>3</v>
      </c>
      <c r="W1303" s="244"/>
      <c r="X1303" s="244"/>
      <c r="Y1303" s="244"/>
      <c r="Z1303" s="379"/>
      <c r="AA1303" s="380"/>
      <c r="AB1303" s="380"/>
      <c r="AC1303" s="380"/>
      <c r="AD1303" s="380"/>
      <c r="AE1303" s="380"/>
      <c r="AF1303" s="380"/>
      <c r="AG1303" s="380"/>
      <c r="AH1303" s="380"/>
      <c r="AI1303" s="380"/>
      <c r="AJ1303" s="380"/>
      <c r="AK1303" s="380"/>
      <c r="AL1303" s="380"/>
      <c r="AM1303" s="380"/>
      <c r="AN1303" s="380"/>
      <c r="AO1303" s="380"/>
      <c r="AP1303" s="380"/>
    </row>
    <row r="1304" spans="1:42" x14ac:dyDescent="0.3">
      <c r="A1304" s="3">
        <v>41704</v>
      </c>
      <c r="B1304" s="946" t="s">
        <v>4414</v>
      </c>
      <c r="C1304" s="704" t="s">
        <v>4415</v>
      </c>
      <c r="D1304" s="4">
        <v>750</v>
      </c>
      <c r="E1304" t="s">
        <v>66</v>
      </c>
      <c r="F1304" s="370">
        <v>45362</v>
      </c>
      <c r="G1304" t="s">
        <v>4416</v>
      </c>
      <c r="H1304" s="318" t="s">
        <v>631</v>
      </c>
      <c r="I1304" s="319" t="s">
        <v>1210</v>
      </c>
      <c r="J1304" s="320" t="s">
        <v>191</v>
      </c>
      <c r="K1304" s="321">
        <v>-15</v>
      </c>
      <c r="L1304" s="320"/>
      <c r="M1304" s="321"/>
      <c r="N1304" s="318" t="s">
        <v>4297</v>
      </c>
      <c r="O1304" s="321">
        <v>5.67</v>
      </c>
      <c r="P1304" s="318" t="s">
        <v>2217</v>
      </c>
      <c r="Q1304" s="320"/>
      <c r="R1304">
        <v>-4</v>
      </c>
      <c r="S1304" s="184" t="s">
        <v>4446</v>
      </c>
      <c r="T1304" s="138">
        <f t="shared" ref="T1304:T1335" si="133">MONTH(A1304)</f>
        <v>3</v>
      </c>
      <c r="U1304" s="139"/>
      <c r="V1304" s="715">
        <f t="shared" si="131"/>
        <v>3</v>
      </c>
      <c r="W1304" s="138"/>
      <c r="X1304" s="138"/>
      <c r="Y1304" s="141"/>
      <c r="Z1304" s="226"/>
      <c r="AA1304" s="179"/>
      <c r="AB1304" s="179"/>
      <c r="AC1304" s="179"/>
      <c r="AD1304" s="179"/>
      <c r="AE1304" s="179"/>
      <c r="AF1304" s="179"/>
      <c r="AG1304" s="179"/>
      <c r="AH1304" s="179"/>
      <c r="AI1304" s="179"/>
      <c r="AJ1304" s="179"/>
    </row>
    <row r="1305" spans="1:42" x14ac:dyDescent="0.3">
      <c r="A1305" s="3">
        <v>41704</v>
      </c>
      <c r="B1305" s="946" t="s">
        <v>4417</v>
      </c>
      <c r="C1305" s="704" t="s">
        <v>4415</v>
      </c>
      <c r="D1305" s="4">
        <v>2250</v>
      </c>
      <c r="E1305" t="s">
        <v>117</v>
      </c>
      <c r="F1305" s="370">
        <v>52667</v>
      </c>
      <c r="G1305" t="s">
        <v>4416</v>
      </c>
      <c r="H1305" s="318" t="s">
        <v>573</v>
      </c>
      <c r="I1305" s="319" t="s">
        <v>3764</v>
      </c>
      <c r="J1305" s="320" t="s">
        <v>4418</v>
      </c>
      <c r="K1305" s="321">
        <v>-17.5</v>
      </c>
      <c r="L1305" s="320"/>
      <c r="M1305" s="321"/>
      <c r="N1305" s="318" t="s">
        <v>4419</v>
      </c>
      <c r="O1305" s="321">
        <v>3.22</v>
      </c>
      <c r="P1305" s="318" t="s">
        <v>4420</v>
      </c>
      <c r="Q1305" s="320"/>
      <c r="R1305">
        <v>5</v>
      </c>
      <c r="S1305" s="184" t="s">
        <v>4445</v>
      </c>
      <c r="T1305" s="138">
        <f t="shared" si="133"/>
        <v>3</v>
      </c>
      <c r="U1305" s="139"/>
      <c r="V1305" s="715">
        <f t="shared" si="131"/>
        <v>3</v>
      </c>
      <c r="W1305" s="138"/>
      <c r="X1305" s="138"/>
      <c r="Y1305" s="141"/>
      <c r="Z1305" s="226"/>
      <c r="AA1305" s="179"/>
      <c r="AB1305" s="179"/>
      <c r="AC1305" s="179"/>
      <c r="AD1305" s="179"/>
      <c r="AE1305" s="179"/>
      <c r="AF1305" s="179"/>
      <c r="AG1305" s="179"/>
      <c r="AH1305" s="179"/>
      <c r="AI1305" s="179"/>
      <c r="AJ1305" s="179"/>
    </row>
    <row r="1306" spans="1:42" x14ac:dyDescent="0.3">
      <c r="A1306" s="3">
        <v>41704</v>
      </c>
      <c r="B1306" s="946" t="s">
        <v>4421</v>
      </c>
      <c r="C1306" s="704" t="s">
        <v>235</v>
      </c>
      <c r="D1306" s="4">
        <v>750</v>
      </c>
      <c r="E1306" t="s">
        <v>2331</v>
      </c>
      <c r="F1306" s="370">
        <v>49018</v>
      </c>
      <c r="G1306" t="s">
        <v>1127</v>
      </c>
      <c r="H1306" s="318" t="s">
        <v>1118</v>
      </c>
      <c r="I1306" s="319" t="s">
        <v>4422</v>
      </c>
      <c r="J1306" s="320" t="s">
        <v>4423</v>
      </c>
      <c r="K1306" s="321">
        <v>-20.5</v>
      </c>
      <c r="L1306" s="320"/>
      <c r="M1306" s="321"/>
      <c r="N1306" s="318" t="s">
        <v>92</v>
      </c>
      <c r="O1306" s="321">
        <v>4.67</v>
      </c>
      <c r="P1306" s="318" t="s">
        <v>2882</v>
      </c>
      <c r="Q1306" s="320"/>
      <c r="R1306">
        <v>6</v>
      </c>
      <c r="S1306" s="184" t="s">
        <v>4444</v>
      </c>
      <c r="T1306" s="138">
        <f t="shared" si="133"/>
        <v>3</v>
      </c>
      <c r="U1306" s="139"/>
      <c r="V1306" s="715">
        <f t="shared" si="131"/>
        <v>3</v>
      </c>
      <c r="W1306" s="138"/>
      <c r="X1306" s="138"/>
      <c r="Y1306" s="141"/>
      <c r="Z1306" s="226"/>
      <c r="AA1306" s="179"/>
      <c r="AB1306" s="179"/>
      <c r="AC1306" s="179"/>
      <c r="AD1306" s="179"/>
      <c r="AE1306" s="179"/>
      <c r="AF1306" s="179"/>
      <c r="AG1306" s="179"/>
      <c r="AH1306" s="179"/>
      <c r="AI1306" s="179"/>
      <c r="AJ1306" s="179"/>
    </row>
    <row r="1307" spans="1:42" x14ac:dyDescent="0.3">
      <c r="A1307" s="3">
        <v>41704</v>
      </c>
      <c r="B1307" s="946" t="s">
        <v>4424</v>
      </c>
      <c r="C1307" s="704" t="s">
        <v>235</v>
      </c>
      <c r="D1307" s="4">
        <v>750</v>
      </c>
      <c r="E1307" t="s">
        <v>117</v>
      </c>
      <c r="F1307" s="370">
        <v>52671</v>
      </c>
      <c r="G1307" t="s">
        <v>1127</v>
      </c>
      <c r="H1307" s="318" t="s">
        <v>2046</v>
      </c>
      <c r="I1307" s="319" t="s">
        <v>4425</v>
      </c>
      <c r="J1307" s="320" t="s">
        <v>4426</v>
      </c>
      <c r="K1307" s="321">
        <v>-15.5</v>
      </c>
      <c r="L1307" s="320"/>
      <c r="M1307" s="321"/>
      <c r="N1307" s="318" t="s">
        <v>463</v>
      </c>
      <c r="O1307" s="321">
        <v>4</v>
      </c>
      <c r="P1307" s="318" t="s">
        <v>2882</v>
      </c>
      <c r="Q1307" s="320"/>
      <c r="R1307">
        <v>6</v>
      </c>
      <c r="S1307" s="184" t="s">
        <v>4443</v>
      </c>
      <c r="T1307" s="138">
        <f t="shared" si="133"/>
        <v>3</v>
      </c>
      <c r="U1307" s="139"/>
      <c r="V1307" s="715">
        <f t="shared" si="131"/>
        <v>3</v>
      </c>
      <c r="W1307" s="138"/>
      <c r="X1307" s="138"/>
      <c r="Y1307" s="141"/>
      <c r="Z1307" s="226"/>
      <c r="AA1307" s="179"/>
      <c r="AB1307" s="179"/>
      <c r="AC1307" s="179"/>
      <c r="AD1307" s="179"/>
      <c r="AE1307" s="179"/>
      <c r="AF1307" s="179"/>
      <c r="AG1307" s="179"/>
      <c r="AH1307" s="179"/>
      <c r="AI1307" s="179"/>
      <c r="AJ1307" s="179"/>
    </row>
    <row r="1308" spans="1:42" x14ac:dyDescent="0.3">
      <c r="A1308" s="3">
        <v>41704</v>
      </c>
      <c r="B1308" s="946" t="s">
        <v>4427</v>
      </c>
      <c r="C1308" s="704" t="s">
        <v>208</v>
      </c>
      <c r="D1308" s="4">
        <v>350</v>
      </c>
      <c r="E1308" t="s">
        <v>746</v>
      </c>
      <c r="F1308" s="370">
        <v>43723</v>
      </c>
      <c r="G1308" t="s">
        <v>4428</v>
      </c>
      <c r="H1308" s="318" t="s">
        <v>144</v>
      </c>
      <c r="I1308" s="319" t="s">
        <v>3857</v>
      </c>
      <c r="J1308" s="320" t="s">
        <v>4429</v>
      </c>
      <c r="K1308" s="321">
        <v>-12</v>
      </c>
      <c r="L1308" s="320"/>
      <c r="M1308" s="321"/>
      <c r="N1308" s="318" t="s">
        <v>79</v>
      </c>
      <c r="O1308" s="321">
        <v>3.57</v>
      </c>
      <c r="P1308" s="318" t="s">
        <v>4180</v>
      </c>
      <c r="Q1308" s="320"/>
      <c r="R1308">
        <v>-1</v>
      </c>
      <c r="S1308" s="184" t="s">
        <v>4442</v>
      </c>
      <c r="T1308" s="138">
        <f t="shared" si="133"/>
        <v>3</v>
      </c>
      <c r="U1308" s="139"/>
      <c r="V1308" s="715">
        <f t="shared" si="131"/>
        <v>3</v>
      </c>
      <c r="W1308" s="138"/>
      <c r="X1308" s="138"/>
      <c r="Y1308" s="141"/>
      <c r="Z1308" s="226"/>
      <c r="AA1308" s="179"/>
      <c r="AB1308" s="179"/>
      <c r="AC1308" s="179"/>
      <c r="AD1308" s="179"/>
      <c r="AE1308" s="179"/>
      <c r="AF1308" s="179"/>
      <c r="AG1308" s="179"/>
      <c r="AH1308" s="179"/>
      <c r="AI1308" s="179"/>
      <c r="AJ1308" s="179"/>
    </row>
    <row r="1309" spans="1:42" x14ac:dyDescent="0.3">
      <c r="A1309" s="3">
        <v>41704</v>
      </c>
      <c r="B1309" s="946" t="s">
        <v>4430</v>
      </c>
      <c r="C1309" s="704" t="s">
        <v>276</v>
      </c>
      <c r="D1309" s="4">
        <v>250</v>
      </c>
      <c r="E1309" t="s">
        <v>37</v>
      </c>
      <c r="F1309" s="370">
        <v>43556</v>
      </c>
      <c r="G1309" t="s">
        <v>4431</v>
      </c>
      <c r="H1309" s="318" t="s">
        <v>1516</v>
      </c>
      <c r="I1309" s="319" t="s">
        <v>653</v>
      </c>
      <c r="J1309" s="320" t="s">
        <v>370</v>
      </c>
      <c r="K1309" s="321">
        <v>-27.5</v>
      </c>
      <c r="L1309" s="320"/>
      <c r="M1309" s="321"/>
      <c r="N1309" s="318" t="s">
        <v>71</v>
      </c>
      <c r="O1309" s="321">
        <v>8</v>
      </c>
      <c r="P1309" s="318" t="s">
        <v>4432</v>
      </c>
      <c r="Q1309" s="320" t="s">
        <v>1937</v>
      </c>
      <c r="R1309">
        <v>-14</v>
      </c>
      <c r="S1309" s="184" t="s">
        <v>4441</v>
      </c>
      <c r="T1309" s="138">
        <f t="shared" si="133"/>
        <v>3</v>
      </c>
      <c r="U1309" s="139"/>
      <c r="V1309" s="715">
        <f t="shared" si="131"/>
        <v>3</v>
      </c>
      <c r="W1309" s="138"/>
      <c r="X1309" s="138"/>
      <c r="Y1309" s="141"/>
      <c r="Z1309" s="226"/>
      <c r="AA1309" s="179"/>
      <c r="AB1309" s="179"/>
      <c r="AC1309" s="179"/>
      <c r="AD1309" s="179"/>
      <c r="AE1309" s="179"/>
      <c r="AF1309" s="179"/>
      <c r="AG1309" s="179"/>
      <c r="AH1309" s="179"/>
      <c r="AI1309" s="179"/>
      <c r="AJ1309" s="179"/>
    </row>
    <row r="1310" spans="1:42" x14ac:dyDescent="0.3">
      <c r="A1310" s="3">
        <v>41704</v>
      </c>
      <c r="B1310" s="946" t="s">
        <v>4433</v>
      </c>
      <c r="C1310" s="704" t="s">
        <v>276</v>
      </c>
      <c r="D1310" s="4">
        <v>250</v>
      </c>
      <c r="E1310" t="s">
        <v>4434</v>
      </c>
      <c r="F1310" s="370">
        <v>53053</v>
      </c>
      <c r="G1310" t="s">
        <v>4431</v>
      </c>
      <c r="H1310" s="318" t="s">
        <v>4435</v>
      </c>
      <c r="I1310" s="319" t="s">
        <v>26</v>
      </c>
      <c r="J1310" s="320" t="s">
        <v>27</v>
      </c>
      <c r="K1310" s="321">
        <v>-27.5</v>
      </c>
      <c r="L1310" s="320"/>
      <c r="M1310" s="321"/>
      <c r="N1310" s="318" t="s">
        <v>3636</v>
      </c>
      <c r="O1310" s="321">
        <v>4.8</v>
      </c>
      <c r="P1310" s="318" t="s">
        <v>4436</v>
      </c>
      <c r="Q1310" s="320" t="s">
        <v>1937</v>
      </c>
      <c r="R1310">
        <v>-14</v>
      </c>
      <c r="S1310" s="184" t="s">
        <v>4440</v>
      </c>
      <c r="T1310" s="138">
        <f t="shared" si="133"/>
        <v>3</v>
      </c>
      <c r="U1310" s="139"/>
      <c r="V1310" s="715">
        <f t="shared" si="131"/>
        <v>3</v>
      </c>
      <c r="W1310" s="138"/>
      <c r="X1310" s="138"/>
      <c r="Y1310" s="141"/>
      <c r="Z1310" s="226"/>
      <c r="AA1310" s="179"/>
      <c r="AB1310" s="179"/>
      <c r="AC1310" s="179"/>
      <c r="AD1310" s="179"/>
      <c r="AE1310" s="179"/>
      <c r="AF1310" s="179"/>
      <c r="AG1310" s="179"/>
      <c r="AH1310" s="179"/>
      <c r="AI1310" s="179"/>
      <c r="AJ1310" s="179"/>
    </row>
    <row r="1311" spans="1:42" x14ac:dyDescent="0.3">
      <c r="A1311" s="3">
        <v>41704</v>
      </c>
      <c r="B1311" s="946" t="s">
        <v>4438</v>
      </c>
      <c r="C1311" s="704" t="s">
        <v>1126</v>
      </c>
      <c r="D1311" s="4">
        <v>400</v>
      </c>
      <c r="E1311" t="s">
        <v>66</v>
      </c>
      <c r="F1311" s="370">
        <v>45383</v>
      </c>
      <c r="G1311" t="s">
        <v>171</v>
      </c>
      <c r="H1311" s="318" t="s">
        <v>178</v>
      </c>
      <c r="I1311" s="319" t="s">
        <v>4437</v>
      </c>
      <c r="J1311" s="320" t="s">
        <v>3807</v>
      </c>
      <c r="K1311" s="321">
        <v>-35</v>
      </c>
      <c r="L1311" s="320"/>
      <c r="M1311" s="321"/>
      <c r="N1311" s="318" t="s">
        <v>71</v>
      </c>
      <c r="O1311" s="321">
        <v>5</v>
      </c>
      <c r="P1311" s="318" t="s">
        <v>3809</v>
      </c>
      <c r="Q1311" s="320"/>
      <c r="S1311" s="184" t="s">
        <v>4439</v>
      </c>
      <c r="T1311" s="138">
        <f t="shared" si="133"/>
        <v>3</v>
      </c>
      <c r="U1311" s="139"/>
      <c r="V1311" s="715">
        <f t="shared" si="131"/>
        <v>3</v>
      </c>
      <c r="W1311" s="138"/>
      <c r="X1311" s="138"/>
      <c r="Y1311" s="141"/>
      <c r="Z1311" s="226"/>
      <c r="AA1311" s="179"/>
      <c r="AB1311" s="179"/>
      <c r="AC1311" s="179"/>
      <c r="AD1311" s="179"/>
      <c r="AE1311" s="179"/>
      <c r="AF1311" s="179"/>
      <c r="AG1311" s="179"/>
      <c r="AH1311" s="179"/>
      <c r="AI1311" s="179"/>
      <c r="AJ1311" s="179"/>
    </row>
    <row r="1312" spans="1:42" x14ac:dyDescent="0.3">
      <c r="A1312" s="3">
        <v>41703</v>
      </c>
      <c r="B1312" s="946" t="s">
        <v>4329</v>
      </c>
      <c r="C1312" s="704" t="s">
        <v>11</v>
      </c>
      <c r="D1312" s="4">
        <v>2000</v>
      </c>
      <c r="E1312" t="s">
        <v>66</v>
      </c>
      <c r="F1312" s="370">
        <v>45365</v>
      </c>
      <c r="G1312" t="s">
        <v>1379</v>
      </c>
      <c r="H1312" s="318" t="s">
        <v>1444</v>
      </c>
      <c r="I1312" s="319" t="s">
        <v>678</v>
      </c>
      <c r="J1312" s="320" t="s">
        <v>321</v>
      </c>
      <c r="K1312" s="321">
        <v>-25</v>
      </c>
      <c r="L1312" s="320"/>
      <c r="M1312" s="321"/>
      <c r="N1312" s="318" t="s">
        <v>4330</v>
      </c>
      <c r="O1312" s="321">
        <v>5</v>
      </c>
      <c r="P1312" s="318" t="s">
        <v>1993</v>
      </c>
      <c r="Q1312" s="320"/>
      <c r="R1312">
        <v>-5</v>
      </c>
      <c r="S1312" s="184" t="s">
        <v>4412</v>
      </c>
      <c r="T1312" s="138">
        <f t="shared" si="133"/>
        <v>3</v>
      </c>
      <c r="U1312" s="139"/>
      <c r="V1312" s="715">
        <f t="shared" si="131"/>
        <v>3</v>
      </c>
      <c r="W1312" s="138"/>
      <c r="X1312" s="138"/>
      <c r="Y1312" s="141"/>
      <c r="Z1312" s="226"/>
      <c r="AA1312" s="179"/>
      <c r="AB1312" s="179"/>
      <c r="AC1312" s="179"/>
      <c r="AD1312" s="179"/>
      <c r="AE1312" s="179"/>
      <c r="AF1312" s="179"/>
      <c r="AG1312" s="179"/>
      <c r="AH1312" s="179"/>
      <c r="AI1312" s="179"/>
      <c r="AJ1312" s="179"/>
    </row>
    <row r="1313" spans="1:36" x14ac:dyDescent="0.3">
      <c r="A1313" s="3">
        <v>41703</v>
      </c>
      <c r="B1313" s="946" t="s">
        <v>4331</v>
      </c>
      <c r="C1313" s="704" t="s">
        <v>11</v>
      </c>
      <c r="D1313" s="4">
        <v>1500</v>
      </c>
      <c r="E1313" t="s">
        <v>117</v>
      </c>
      <c r="F1313" s="370">
        <v>52670</v>
      </c>
      <c r="G1313" t="s">
        <v>1379</v>
      </c>
      <c r="H1313" s="318" t="s">
        <v>338</v>
      </c>
      <c r="I1313" s="319" t="s">
        <v>4332</v>
      </c>
      <c r="J1313" s="320" t="s">
        <v>4333</v>
      </c>
      <c r="K1313" s="321">
        <v>-30</v>
      </c>
      <c r="L1313" s="320"/>
      <c r="M1313" s="321"/>
      <c r="N1313" s="318" t="s">
        <v>4330</v>
      </c>
      <c r="O1313" s="321">
        <v>6.67</v>
      </c>
      <c r="P1313" s="318" t="s">
        <v>2288</v>
      </c>
      <c r="Q1313" s="320"/>
      <c r="R1313">
        <v>-2</v>
      </c>
      <c r="S1313" s="184" t="s">
        <v>4411</v>
      </c>
      <c r="T1313" s="138">
        <f t="shared" si="133"/>
        <v>3</v>
      </c>
      <c r="U1313" s="139"/>
      <c r="V1313" s="715">
        <f t="shared" ref="V1313:V1376" si="134">T1313</f>
        <v>3</v>
      </c>
      <c r="W1313" s="138"/>
      <c r="X1313" s="138"/>
      <c r="Y1313" s="141"/>
      <c r="Z1313" s="226"/>
      <c r="AA1313" s="179"/>
      <c r="AB1313" s="179"/>
      <c r="AC1313" s="179"/>
      <c r="AD1313" s="179"/>
      <c r="AE1313" s="179"/>
      <c r="AF1313" s="179"/>
      <c r="AG1313" s="179"/>
      <c r="AH1313" s="179"/>
      <c r="AI1313" s="179"/>
      <c r="AJ1313" s="179"/>
    </row>
    <row r="1314" spans="1:36" x14ac:dyDescent="0.3">
      <c r="A1314" s="3">
        <v>41703</v>
      </c>
      <c r="B1314" s="946" t="s">
        <v>4334</v>
      </c>
      <c r="C1314" s="704" t="s">
        <v>705</v>
      </c>
      <c r="D1314" s="4">
        <v>1000</v>
      </c>
      <c r="E1314" t="s">
        <v>12</v>
      </c>
      <c r="F1314" s="370">
        <v>42807</v>
      </c>
      <c r="G1314" t="s">
        <v>4335</v>
      </c>
      <c r="H1314" s="318"/>
      <c r="I1314" s="319" t="s">
        <v>2299</v>
      </c>
      <c r="J1314" s="320" t="s">
        <v>4336</v>
      </c>
      <c r="K1314" s="321">
        <v>-7.5</v>
      </c>
      <c r="L1314" s="320"/>
      <c r="M1314" s="321"/>
      <c r="N1314" s="318" t="s">
        <v>1437</v>
      </c>
      <c r="O1314" s="321">
        <v>1.4</v>
      </c>
      <c r="P1314" s="318" t="s">
        <v>4337</v>
      </c>
      <c r="Q1314" s="320"/>
      <c r="R1314">
        <v>5.5</v>
      </c>
      <c r="S1314" s="184" t="s">
        <v>4410</v>
      </c>
      <c r="T1314" s="138">
        <f t="shared" si="133"/>
        <v>3</v>
      </c>
      <c r="U1314" s="139"/>
      <c r="V1314" s="715">
        <f t="shared" si="134"/>
        <v>3</v>
      </c>
      <c r="W1314" s="138"/>
      <c r="X1314" s="138"/>
      <c r="Y1314" s="141"/>
      <c r="Z1314" s="226"/>
      <c r="AA1314" s="179"/>
      <c r="AB1314" s="179"/>
      <c r="AC1314" s="179"/>
      <c r="AD1314" s="179"/>
      <c r="AE1314" s="179"/>
      <c r="AF1314" s="179"/>
      <c r="AG1314" s="179"/>
      <c r="AH1314" s="179"/>
      <c r="AI1314" s="179"/>
      <c r="AJ1314" s="179"/>
    </row>
    <row r="1315" spans="1:36" x14ac:dyDescent="0.3">
      <c r="A1315" s="3">
        <v>41703</v>
      </c>
      <c r="B1315" s="946" t="s">
        <v>4338</v>
      </c>
      <c r="C1315" s="704" t="s">
        <v>705</v>
      </c>
      <c r="D1315" s="4">
        <v>1250</v>
      </c>
      <c r="E1315" t="s">
        <v>12</v>
      </c>
      <c r="F1315" s="370">
        <v>42807</v>
      </c>
      <c r="G1315" t="s">
        <v>4335</v>
      </c>
      <c r="H1315" s="318" t="s">
        <v>1252</v>
      </c>
      <c r="I1315" s="319" t="s">
        <v>4339</v>
      </c>
      <c r="J1315" s="320" t="s">
        <v>3241</v>
      </c>
      <c r="K1315" s="321">
        <v>-7.5</v>
      </c>
      <c r="L1315" s="320"/>
      <c r="M1315" s="321"/>
      <c r="N1315" s="318" t="s">
        <v>85</v>
      </c>
      <c r="O1315" s="321">
        <v>1.44</v>
      </c>
      <c r="P1315" s="318" t="s">
        <v>4337</v>
      </c>
      <c r="Q1315" s="320"/>
      <c r="R1315">
        <v>5.5</v>
      </c>
      <c r="S1315" s="184" t="s">
        <v>4409</v>
      </c>
      <c r="T1315" s="138">
        <f t="shared" si="133"/>
        <v>3</v>
      </c>
      <c r="U1315" s="139"/>
      <c r="V1315" s="715">
        <f t="shared" si="134"/>
        <v>3</v>
      </c>
      <c r="W1315" s="138"/>
      <c r="X1315" s="138"/>
      <c r="Y1315" s="141"/>
      <c r="Z1315" s="226"/>
      <c r="AA1315" s="179"/>
      <c r="AB1315" s="179"/>
      <c r="AC1315" s="179"/>
      <c r="AD1315" s="179"/>
      <c r="AE1315" s="179"/>
      <c r="AF1315" s="179"/>
      <c r="AG1315" s="179"/>
      <c r="AH1315" s="179"/>
      <c r="AI1315" s="179"/>
      <c r="AJ1315" s="179"/>
    </row>
    <row r="1316" spans="1:36" x14ac:dyDescent="0.3">
      <c r="A1316" s="3">
        <v>41703</v>
      </c>
      <c r="B1316" s="946" t="s">
        <v>4340</v>
      </c>
      <c r="C1316" s="704" t="s">
        <v>705</v>
      </c>
      <c r="D1316" s="4">
        <v>1250</v>
      </c>
      <c r="E1316" t="s">
        <v>37</v>
      </c>
      <c r="F1316" s="370">
        <v>43537</v>
      </c>
      <c r="G1316" t="s">
        <v>4335</v>
      </c>
      <c r="H1316" s="318" t="s">
        <v>668</v>
      </c>
      <c r="I1316" s="319" t="s">
        <v>414</v>
      </c>
      <c r="J1316" s="320" t="s">
        <v>131</v>
      </c>
      <c r="K1316" s="321">
        <v>-15</v>
      </c>
      <c r="L1316" s="320"/>
      <c r="M1316" s="321"/>
      <c r="N1316" s="318" t="s">
        <v>3661</v>
      </c>
      <c r="O1316" s="321">
        <v>2.4</v>
      </c>
      <c r="P1316" s="318" t="s">
        <v>1937</v>
      </c>
      <c r="Q1316" s="320"/>
      <c r="R1316">
        <v>0</v>
      </c>
      <c r="S1316" s="184" t="s">
        <v>4408</v>
      </c>
      <c r="T1316" s="138">
        <f t="shared" si="133"/>
        <v>3</v>
      </c>
      <c r="U1316" s="139"/>
      <c r="V1316" s="715">
        <f t="shared" si="134"/>
        <v>3</v>
      </c>
      <c r="W1316" s="138"/>
      <c r="X1316" s="138"/>
      <c r="Y1316" s="141"/>
      <c r="Z1316" s="226"/>
      <c r="AA1316" s="179"/>
      <c r="AB1316" s="179"/>
      <c r="AC1316" s="179"/>
      <c r="AD1316" s="179"/>
      <c r="AE1316" s="179"/>
      <c r="AF1316" s="179"/>
      <c r="AG1316" s="179"/>
      <c r="AH1316" s="179"/>
      <c r="AI1316" s="179"/>
      <c r="AJ1316" s="179"/>
    </row>
    <row r="1317" spans="1:36" x14ac:dyDescent="0.3">
      <c r="A1317" s="3">
        <v>41703</v>
      </c>
      <c r="B1317" s="946" t="s">
        <v>4341</v>
      </c>
      <c r="C1317" s="704" t="s">
        <v>4342</v>
      </c>
      <c r="D1317" s="4">
        <v>400</v>
      </c>
      <c r="E1317" t="s">
        <v>434</v>
      </c>
      <c r="F1317" s="370">
        <v>42257</v>
      </c>
      <c r="G1317" t="s">
        <v>511</v>
      </c>
      <c r="H1317" s="318" t="s">
        <v>356</v>
      </c>
      <c r="I1317" s="319" t="s">
        <v>4343</v>
      </c>
      <c r="J1317" s="320" t="s">
        <v>4344</v>
      </c>
      <c r="K1317" s="321">
        <v>-10</v>
      </c>
      <c r="L1317" s="320"/>
      <c r="M1317" s="321"/>
      <c r="N1317" s="318" t="s">
        <v>85</v>
      </c>
      <c r="O1317" s="321">
        <v>4.5</v>
      </c>
      <c r="P1317" s="318" t="s">
        <v>1937</v>
      </c>
      <c r="Q1317" s="320"/>
      <c r="R1317">
        <v>0</v>
      </c>
      <c r="S1317" s="184" t="s">
        <v>4407</v>
      </c>
      <c r="T1317" s="138">
        <f t="shared" si="133"/>
        <v>3</v>
      </c>
      <c r="U1317" s="139"/>
      <c r="V1317" s="715">
        <f t="shared" si="134"/>
        <v>3</v>
      </c>
      <c r="W1317" s="138"/>
      <c r="X1317" s="138"/>
      <c r="Y1317" s="141"/>
      <c r="Z1317" s="226"/>
      <c r="AA1317" s="179"/>
      <c r="AB1317" s="179"/>
      <c r="AC1317" s="179"/>
      <c r="AD1317" s="179"/>
      <c r="AE1317" s="179"/>
      <c r="AF1317" s="179"/>
      <c r="AG1317" s="179"/>
      <c r="AH1317" s="179"/>
      <c r="AI1317" s="179"/>
      <c r="AJ1317" s="381"/>
    </row>
    <row r="1318" spans="1:36" x14ac:dyDescent="0.3">
      <c r="A1318" s="3">
        <v>41703</v>
      </c>
      <c r="B1318" s="946" t="s">
        <v>4345</v>
      </c>
      <c r="C1318" s="704" t="s">
        <v>4342</v>
      </c>
      <c r="D1318" s="4">
        <v>700</v>
      </c>
      <c r="E1318" t="s">
        <v>12</v>
      </c>
      <c r="F1318" s="370">
        <v>42804</v>
      </c>
      <c r="G1318" t="s">
        <v>511</v>
      </c>
      <c r="H1318" s="318" t="s">
        <v>569</v>
      </c>
      <c r="I1318" s="319" t="s">
        <v>802</v>
      </c>
      <c r="J1318" s="320" t="s">
        <v>301</v>
      </c>
      <c r="K1318" s="321">
        <v>-15</v>
      </c>
      <c r="L1318" s="320"/>
      <c r="M1318" s="321"/>
      <c r="N1318" s="318" t="s">
        <v>551</v>
      </c>
      <c r="O1318" s="321">
        <v>3.57</v>
      </c>
      <c r="P1318" s="318" t="s">
        <v>1937</v>
      </c>
      <c r="Q1318" s="320"/>
      <c r="R1318">
        <v>0</v>
      </c>
      <c r="S1318" s="184" t="s">
        <v>4406</v>
      </c>
      <c r="T1318" s="138">
        <f t="shared" si="133"/>
        <v>3</v>
      </c>
      <c r="U1318" s="139"/>
      <c r="V1318" s="715">
        <f t="shared" si="134"/>
        <v>3</v>
      </c>
      <c r="W1318" s="138"/>
      <c r="X1318" s="138"/>
      <c r="Y1318" s="141"/>
      <c r="Z1318" s="226"/>
      <c r="AA1318" s="179"/>
      <c r="AB1318" s="179"/>
      <c r="AC1318" s="179"/>
      <c r="AD1318" s="179"/>
      <c r="AE1318" s="179"/>
      <c r="AF1318" s="179"/>
      <c r="AG1318" s="179"/>
      <c r="AH1318" s="179"/>
      <c r="AI1318" s="179"/>
      <c r="AJ1318" s="179"/>
    </row>
    <row r="1319" spans="1:36" x14ac:dyDescent="0.3">
      <c r="A1319" s="3">
        <v>41703</v>
      </c>
      <c r="B1319" s="946" t="s">
        <v>4346</v>
      </c>
      <c r="C1319" s="704" t="s">
        <v>4342</v>
      </c>
      <c r="D1319" s="4">
        <v>1100</v>
      </c>
      <c r="E1319" t="s">
        <v>37</v>
      </c>
      <c r="F1319" s="370">
        <v>43539</v>
      </c>
      <c r="G1319" t="s">
        <v>511</v>
      </c>
      <c r="H1319" s="318" t="s">
        <v>220</v>
      </c>
      <c r="I1319" s="319" t="s">
        <v>952</v>
      </c>
      <c r="J1319" s="320" t="s">
        <v>191</v>
      </c>
      <c r="K1319" s="321">
        <v>-20</v>
      </c>
      <c r="L1319" s="320"/>
      <c r="M1319" s="321"/>
      <c r="N1319" s="318" t="s">
        <v>240</v>
      </c>
      <c r="O1319" s="321">
        <v>3.09</v>
      </c>
      <c r="P1319" s="318" t="s">
        <v>3841</v>
      </c>
      <c r="Q1319" s="320"/>
      <c r="R1319">
        <v>-5</v>
      </c>
      <c r="S1319" s="184" t="s">
        <v>4405</v>
      </c>
      <c r="T1319" s="138">
        <f t="shared" si="133"/>
        <v>3</v>
      </c>
      <c r="U1319" s="139"/>
      <c r="V1319" s="715">
        <f t="shared" si="134"/>
        <v>3</v>
      </c>
      <c r="W1319" s="138"/>
      <c r="X1319" s="138"/>
      <c r="Y1319" s="141"/>
      <c r="Z1319" s="226"/>
      <c r="AA1319" s="179"/>
      <c r="AB1319" s="179"/>
      <c r="AC1319" s="179"/>
      <c r="AD1319" s="179"/>
      <c r="AE1319" s="179"/>
      <c r="AF1319" s="179"/>
      <c r="AG1319" s="179"/>
      <c r="AH1319" s="179"/>
      <c r="AI1319" s="179"/>
      <c r="AJ1319" s="179"/>
    </row>
    <row r="1320" spans="1:36" x14ac:dyDescent="0.3">
      <c r="A1320" s="3">
        <v>41703</v>
      </c>
      <c r="B1320" s="946" t="s">
        <v>4347</v>
      </c>
      <c r="C1320" s="704" t="s">
        <v>4342</v>
      </c>
      <c r="D1320" s="4">
        <v>1100</v>
      </c>
      <c r="E1320" t="s">
        <v>66</v>
      </c>
      <c r="F1320" s="370">
        <v>45366</v>
      </c>
      <c r="G1320" t="s">
        <v>511</v>
      </c>
      <c r="H1320" s="318" t="s">
        <v>225</v>
      </c>
      <c r="I1320" s="319" t="s">
        <v>653</v>
      </c>
      <c r="J1320" s="320" t="s">
        <v>370</v>
      </c>
      <c r="K1320" s="321">
        <v>-20</v>
      </c>
      <c r="L1320" s="320"/>
      <c r="M1320" s="321"/>
      <c r="N1320" s="318" t="s">
        <v>499</v>
      </c>
      <c r="O1320" s="321">
        <v>3.91</v>
      </c>
      <c r="P1320" s="318" t="s">
        <v>3841</v>
      </c>
      <c r="Q1320" s="320"/>
      <c r="R1320">
        <v>-5</v>
      </c>
      <c r="S1320" s="184" t="s">
        <v>4404</v>
      </c>
      <c r="T1320" s="138">
        <f t="shared" si="133"/>
        <v>3</v>
      </c>
      <c r="U1320" s="139"/>
      <c r="V1320" s="715">
        <f t="shared" si="134"/>
        <v>3</v>
      </c>
      <c r="W1320" s="138"/>
      <c r="X1320" s="138"/>
      <c r="Y1320" s="141"/>
      <c r="Z1320" s="226"/>
      <c r="AA1320" s="179"/>
      <c r="AB1320" s="179"/>
      <c r="AC1320" s="179"/>
      <c r="AD1320" s="179"/>
      <c r="AE1320" s="179"/>
      <c r="AF1320" s="179"/>
      <c r="AG1320" s="179"/>
      <c r="AH1320" s="179"/>
      <c r="AI1320" s="179"/>
      <c r="AJ1320" s="179"/>
    </row>
    <row r="1321" spans="1:36" x14ac:dyDescent="0.3">
      <c r="A1321" s="3">
        <v>41703</v>
      </c>
      <c r="B1321" s="946" t="s">
        <v>4348</v>
      </c>
      <c r="C1321" s="704" t="s">
        <v>4342</v>
      </c>
      <c r="D1321" s="4">
        <v>800</v>
      </c>
      <c r="E1321" t="s">
        <v>117</v>
      </c>
      <c r="F1321" s="370">
        <v>52671</v>
      </c>
      <c r="G1321" t="s">
        <v>511</v>
      </c>
      <c r="H1321" s="318" t="s">
        <v>123</v>
      </c>
      <c r="I1321" s="319" t="s">
        <v>628</v>
      </c>
      <c r="J1321" s="320" t="s">
        <v>447</v>
      </c>
      <c r="K1321" s="321">
        <v>-25</v>
      </c>
      <c r="L1321" s="320"/>
      <c r="M1321" s="321"/>
      <c r="N1321" s="318" t="s">
        <v>499</v>
      </c>
      <c r="O1321" s="321">
        <v>5.375</v>
      </c>
      <c r="P1321" s="318" t="s">
        <v>4349</v>
      </c>
      <c r="Q1321" s="320"/>
      <c r="R1321">
        <v>-9</v>
      </c>
      <c r="S1321" s="184" t="s">
        <v>4403</v>
      </c>
      <c r="T1321" s="138">
        <f t="shared" si="133"/>
        <v>3</v>
      </c>
      <c r="U1321" s="139"/>
      <c r="V1321" s="715">
        <f t="shared" si="134"/>
        <v>3</v>
      </c>
      <c r="W1321" s="138"/>
      <c r="X1321" s="138"/>
      <c r="Y1321" s="141"/>
      <c r="Z1321" s="226"/>
      <c r="AA1321" s="179"/>
      <c r="AB1321" s="179"/>
      <c r="AC1321" s="179"/>
      <c r="AD1321" s="179"/>
      <c r="AE1321" s="179"/>
      <c r="AF1321" s="179"/>
      <c r="AG1321" s="179"/>
      <c r="AH1321" s="179"/>
      <c r="AI1321" s="179"/>
      <c r="AJ1321" s="179"/>
    </row>
    <row r="1322" spans="1:36" x14ac:dyDescent="0.3">
      <c r="A1322" s="3">
        <v>41703</v>
      </c>
      <c r="B1322" s="946" t="s">
        <v>4350</v>
      </c>
      <c r="C1322" s="704" t="s">
        <v>100</v>
      </c>
      <c r="D1322" s="4">
        <v>250</v>
      </c>
      <c r="E1322" t="s">
        <v>12</v>
      </c>
      <c r="F1322" s="370">
        <v>42806</v>
      </c>
      <c r="G1322" t="s">
        <v>4351</v>
      </c>
      <c r="H1322" s="318" t="s">
        <v>135</v>
      </c>
      <c r="I1322" s="319" t="s">
        <v>3818</v>
      </c>
      <c r="J1322" s="320" t="s">
        <v>3819</v>
      </c>
      <c r="K1322" s="321">
        <v>-10</v>
      </c>
      <c r="L1322" s="320"/>
      <c r="M1322" s="321"/>
      <c r="N1322" s="318" t="s">
        <v>423</v>
      </c>
      <c r="O1322" s="321">
        <v>4</v>
      </c>
      <c r="P1322" s="318" t="s">
        <v>3841</v>
      </c>
      <c r="Q1322" s="320"/>
      <c r="R1322">
        <v>-5</v>
      </c>
      <c r="S1322" s="184" t="s">
        <v>4402</v>
      </c>
      <c r="T1322" s="138">
        <f t="shared" si="133"/>
        <v>3</v>
      </c>
      <c r="U1322" s="139"/>
      <c r="V1322" s="715">
        <f t="shared" si="134"/>
        <v>3</v>
      </c>
      <c r="W1322" s="138"/>
      <c r="X1322" s="138"/>
      <c r="Y1322" s="141"/>
      <c r="Z1322" s="226"/>
      <c r="AA1322" s="179"/>
      <c r="AB1322" s="179"/>
      <c r="AC1322" s="179"/>
      <c r="AD1322" s="179"/>
      <c r="AE1322" s="179"/>
      <c r="AF1322" s="179"/>
      <c r="AG1322" s="179"/>
      <c r="AH1322" s="179"/>
      <c r="AI1322" s="179"/>
      <c r="AJ1322" s="179"/>
    </row>
    <row r="1323" spans="1:36" x14ac:dyDescent="0.3">
      <c r="A1323" s="3">
        <v>41703</v>
      </c>
      <c r="B1323" s="946" t="s">
        <v>4352</v>
      </c>
      <c r="C1323" s="704" t="s">
        <v>100</v>
      </c>
      <c r="D1323" s="4">
        <v>250</v>
      </c>
      <c r="E1323" t="s">
        <v>224</v>
      </c>
      <c r="F1323" s="370">
        <v>44267</v>
      </c>
      <c r="G1323" t="s">
        <v>4351</v>
      </c>
      <c r="H1323" s="318" t="s">
        <v>189</v>
      </c>
      <c r="I1323" s="319" t="s">
        <v>3832</v>
      </c>
      <c r="J1323" s="320" t="s">
        <v>131</v>
      </c>
      <c r="K1323" s="321">
        <v>-10</v>
      </c>
      <c r="L1323" s="320"/>
      <c r="M1323" s="321"/>
      <c r="N1323" s="318" t="s">
        <v>192</v>
      </c>
      <c r="O1323" s="321">
        <v>6.4</v>
      </c>
      <c r="P1323" s="318" t="s">
        <v>3841</v>
      </c>
      <c r="Q1323" s="320"/>
      <c r="R1323">
        <v>-5</v>
      </c>
      <c r="S1323" s="184" t="s">
        <v>4401</v>
      </c>
      <c r="T1323" s="138">
        <f t="shared" si="133"/>
        <v>3</v>
      </c>
      <c r="U1323" s="139"/>
      <c r="V1323" s="715">
        <f t="shared" si="134"/>
        <v>3</v>
      </c>
      <c r="W1323" s="138"/>
      <c r="X1323" s="138"/>
      <c r="Y1323" s="141"/>
      <c r="Z1323" s="226"/>
      <c r="AA1323" s="179"/>
      <c r="AB1323" s="179"/>
      <c r="AC1323" s="179"/>
      <c r="AD1323" s="179"/>
      <c r="AE1323" s="179"/>
      <c r="AF1323" s="179"/>
      <c r="AG1323" s="179"/>
      <c r="AH1323" s="179"/>
      <c r="AI1323" s="179"/>
      <c r="AJ1323" s="179"/>
    </row>
    <row r="1324" spans="1:36" x14ac:dyDescent="0.3">
      <c r="A1324" s="3">
        <v>41703</v>
      </c>
      <c r="B1324" s="946" t="s">
        <v>4353</v>
      </c>
      <c r="C1324" s="704" t="s">
        <v>36</v>
      </c>
      <c r="D1324" s="4">
        <v>650</v>
      </c>
      <c r="E1324" t="s">
        <v>37</v>
      </c>
      <c r="F1324" s="370">
        <v>43536</v>
      </c>
      <c r="G1324" t="s">
        <v>4354</v>
      </c>
      <c r="H1324" s="318" t="s">
        <v>2299</v>
      </c>
      <c r="I1324" s="319" t="s">
        <v>2299</v>
      </c>
      <c r="J1324" s="320" t="s">
        <v>4355</v>
      </c>
      <c r="K1324" s="321">
        <v>-10</v>
      </c>
      <c r="L1324" s="320"/>
      <c r="M1324" s="321"/>
      <c r="N1324" s="318" t="s">
        <v>423</v>
      </c>
      <c r="O1324" s="321">
        <v>1.54</v>
      </c>
      <c r="P1324" s="318" t="s">
        <v>2958</v>
      </c>
      <c r="Q1324" s="320"/>
      <c r="R1324">
        <v>1</v>
      </c>
      <c r="S1324" s="184" t="s">
        <v>4399</v>
      </c>
      <c r="T1324" s="138">
        <f t="shared" si="133"/>
        <v>3</v>
      </c>
      <c r="U1324" s="139"/>
      <c r="V1324" s="715">
        <f t="shared" si="134"/>
        <v>3</v>
      </c>
      <c r="W1324" s="138"/>
      <c r="X1324" s="138"/>
      <c r="Y1324" s="141"/>
      <c r="Z1324" s="226"/>
      <c r="AA1324" s="179"/>
      <c r="AB1324" s="179"/>
      <c r="AC1324" s="179"/>
      <c r="AD1324" s="179"/>
      <c r="AE1324" s="179"/>
      <c r="AF1324" s="179"/>
      <c r="AG1324" s="179"/>
      <c r="AH1324" s="179"/>
      <c r="AI1324" s="179"/>
      <c r="AJ1324" s="179"/>
    </row>
    <row r="1325" spans="1:36" x14ac:dyDescent="0.3">
      <c r="A1325" s="3">
        <v>41703</v>
      </c>
      <c r="B1325" s="946" t="s">
        <v>4356</v>
      </c>
      <c r="C1325" s="704" t="s">
        <v>36</v>
      </c>
      <c r="D1325" s="4">
        <v>1100</v>
      </c>
      <c r="E1325" t="s">
        <v>37</v>
      </c>
      <c r="F1325" s="370">
        <v>43536</v>
      </c>
      <c r="G1325" t="s">
        <v>4354</v>
      </c>
      <c r="H1325" s="318" t="s">
        <v>713</v>
      </c>
      <c r="I1325" s="319" t="s">
        <v>3898</v>
      </c>
      <c r="J1325" s="320" t="s">
        <v>442</v>
      </c>
      <c r="K1325" s="321">
        <v>-10</v>
      </c>
      <c r="L1325" s="320"/>
      <c r="M1325" s="321"/>
      <c r="N1325" s="318" t="s">
        <v>274</v>
      </c>
      <c r="O1325" s="321">
        <v>2.0499999999999998</v>
      </c>
      <c r="P1325" s="318" t="s">
        <v>2958</v>
      </c>
      <c r="Q1325" s="320"/>
      <c r="R1325">
        <v>1</v>
      </c>
      <c r="S1325" s="184" t="s">
        <v>4400</v>
      </c>
      <c r="T1325" s="138">
        <f t="shared" si="133"/>
        <v>3</v>
      </c>
      <c r="U1325" s="139"/>
      <c r="V1325" s="715">
        <f t="shared" si="134"/>
        <v>3</v>
      </c>
      <c r="W1325" s="138"/>
      <c r="X1325" s="138"/>
      <c r="Y1325" s="141"/>
      <c r="Z1325" s="226"/>
      <c r="AA1325" s="179"/>
      <c r="AB1325" s="179"/>
      <c r="AC1325" s="179"/>
      <c r="AD1325" s="179"/>
      <c r="AE1325" s="179"/>
      <c r="AF1325" s="179"/>
      <c r="AG1325" s="179"/>
      <c r="AH1325" s="179"/>
      <c r="AI1325" s="179"/>
      <c r="AJ1325" s="179"/>
    </row>
    <row r="1326" spans="1:36" x14ac:dyDescent="0.3">
      <c r="A1326" s="3">
        <v>41703</v>
      </c>
      <c r="B1326" s="946" t="s">
        <v>4357</v>
      </c>
      <c r="C1326" s="704" t="s">
        <v>235</v>
      </c>
      <c r="D1326" s="4">
        <v>350</v>
      </c>
      <c r="E1326" t="s">
        <v>66</v>
      </c>
      <c r="F1326" s="370">
        <v>45366</v>
      </c>
      <c r="G1326" t="s">
        <v>4358</v>
      </c>
      <c r="H1326" s="318" t="s">
        <v>1632</v>
      </c>
      <c r="I1326" s="319" t="s">
        <v>4359</v>
      </c>
      <c r="J1326" s="320" t="s">
        <v>249</v>
      </c>
      <c r="K1326" s="321">
        <v>-12.5</v>
      </c>
      <c r="L1326" s="320"/>
      <c r="M1326" s="321"/>
      <c r="N1326" s="318" t="s">
        <v>259</v>
      </c>
      <c r="O1326" s="321">
        <v>5</v>
      </c>
      <c r="P1326" s="318" t="s">
        <v>2288</v>
      </c>
      <c r="Q1326" s="320"/>
      <c r="R1326">
        <v>-2</v>
      </c>
      <c r="S1326" s="184" t="s">
        <v>4398</v>
      </c>
      <c r="T1326" s="138">
        <f t="shared" si="133"/>
        <v>3</v>
      </c>
      <c r="U1326" s="139"/>
      <c r="V1326" s="715">
        <f t="shared" si="134"/>
        <v>3</v>
      </c>
      <c r="W1326" s="138"/>
      <c r="X1326" s="138"/>
      <c r="Y1326" s="141"/>
      <c r="Z1326" s="226"/>
      <c r="AA1326" s="179"/>
      <c r="AB1326" s="179"/>
      <c r="AC1326" s="179"/>
      <c r="AD1326" s="179"/>
      <c r="AE1326" s="179"/>
      <c r="AF1326" s="179"/>
      <c r="AG1326" s="179"/>
      <c r="AH1326" s="179"/>
      <c r="AI1326" s="179"/>
      <c r="AJ1326" s="179"/>
    </row>
    <row r="1327" spans="1:36" x14ac:dyDescent="0.3">
      <c r="A1327" s="3">
        <v>41703</v>
      </c>
      <c r="B1327" s="946" t="s">
        <v>10</v>
      </c>
      <c r="C1327" s="704" t="s">
        <v>11</v>
      </c>
      <c r="D1327" s="4">
        <v>400</v>
      </c>
      <c r="E1327" t="s">
        <v>37</v>
      </c>
      <c r="F1327" s="370">
        <v>43535</v>
      </c>
      <c r="G1327" t="s">
        <v>219</v>
      </c>
      <c r="H1327" s="318" t="s">
        <v>2299</v>
      </c>
      <c r="I1327" s="319" t="s">
        <v>2299</v>
      </c>
      <c r="J1327" s="320" t="s">
        <v>789</v>
      </c>
      <c r="K1327" s="321">
        <v>-10</v>
      </c>
      <c r="L1327" s="320"/>
      <c r="M1327" s="321"/>
      <c r="N1327" s="318" t="s">
        <v>105</v>
      </c>
      <c r="O1327" s="321">
        <v>2</v>
      </c>
      <c r="P1327" s="318" t="s">
        <v>2274</v>
      </c>
      <c r="Q1327" s="320"/>
      <c r="R1327">
        <v>4</v>
      </c>
      <c r="S1327" s="184" t="s">
        <v>4395</v>
      </c>
      <c r="T1327" s="138">
        <f t="shared" si="133"/>
        <v>3</v>
      </c>
      <c r="U1327" s="139"/>
      <c r="V1327" s="715">
        <f t="shared" si="134"/>
        <v>3</v>
      </c>
      <c r="W1327" s="138"/>
      <c r="X1327" s="138"/>
      <c r="Y1327" s="141"/>
      <c r="Z1327" s="226"/>
      <c r="AA1327" s="179"/>
      <c r="AB1327" s="179"/>
      <c r="AC1327" s="179"/>
      <c r="AD1327" s="179"/>
      <c r="AE1327" s="179"/>
      <c r="AF1327" s="179"/>
      <c r="AG1327" s="179"/>
      <c r="AH1327" s="179"/>
      <c r="AI1327" s="179"/>
      <c r="AJ1327" s="179"/>
    </row>
    <row r="1328" spans="1:36" x14ac:dyDescent="0.3">
      <c r="A1328" s="3">
        <v>41703</v>
      </c>
      <c r="B1328" s="946" t="s">
        <v>4360</v>
      </c>
      <c r="C1328" s="704" t="s">
        <v>11</v>
      </c>
      <c r="D1328" s="4">
        <v>1100</v>
      </c>
      <c r="E1328" t="s">
        <v>4361</v>
      </c>
      <c r="F1328" s="370">
        <v>43535</v>
      </c>
      <c r="G1328" t="s">
        <v>219</v>
      </c>
      <c r="H1328" s="318" t="s">
        <v>1253</v>
      </c>
      <c r="I1328" s="319" t="s">
        <v>4362</v>
      </c>
      <c r="J1328" s="320" t="s">
        <v>258</v>
      </c>
      <c r="K1328" s="321">
        <v>-10</v>
      </c>
      <c r="L1328" s="320"/>
      <c r="M1328" s="321"/>
      <c r="N1328" s="318" t="s">
        <v>254</v>
      </c>
      <c r="O1328" s="321">
        <v>2.4500000000000002</v>
      </c>
      <c r="P1328" s="318" t="s">
        <v>2274</v>
      </c>
      <c r="Q1328" s="320"/>
      <c r="R1328">
        <v>4</v>
      </c>
      <c r="S1328" s="184" t="s">
        <v>4397</v>
      </c>
      <c r="T1328" s="138">
        <f t="shared" si="133"/>
        <v>3</v>
      </c>
      <c r="U1328" s="139"/>
      <c r="V1328" s="715">
        <f t="shared" si="134"/>
        <v>3</v>
      </c>
      <c r="W1328" s="138"/>
      <c r="X1328" s="138"/>
      <c r="Y1328" s="141"/>
      <c r="Z1328" s="226"/>
      <c r="AA1328" s="179"/>
      <c r="AB1328" s="179"/>
      <c r="AC1328" s="179"/>
      <c r="AD1328" s="179"/>
      <c r="AE1328" s="179"/>
      <c r="AF1328" s="179"/>
      <c r="AG1328" s="179"/>
      <c r="AH1328" s="179"/>
      <c r="AI1328" s="179"/>
      <c r="AJ1328" s="179"/>
    </row>
    <row r="1329" spans="1:36" x14ac:dyDescent="0.3">
      <c r="A1329" s="3">
        <v>41703</v>
      </c>
      <c r="B1329" s="946" t="s">
        <v>4363</v>
      </c>
      <c r="C1329" s="704" t="s">
        <v>11</v>
      </c>
      <c r="D1329" s="4">
        <v>1000</v>
      </c>
      <c r="E1329" t="s">
        <v>66</v>
      </c>
      <c r="F1329" s="370">
        <v>45362</v>
      </c>
      <c r="G1329" t="s">
        <v>219</v>
      </c>
      <c r="H1329" s="318" t="s">
        <v>1480</v>
      </c>
      <c r="I1329" s="319" t="s">
        <v>446</v>
      </c>
      <c r="J1329" s="320" t="s">
        <v>447</v>
      </c>
      <c r="K1329" s="321">
        <v>-12.5</v>
      </c>
      <c r="L1329" s="320"/>
      <c r="M1329" s="321"/>
      <c r="N1329" s="318" t="s">
        <v>3661</v>
      </c>
      <c r="O1329" s="321">
        <v>3</v>
      </c>
      <c r="P1329" s="318" t="s">
        <v>1890</v>
      </c>
      <c r="Q1329" s="320"/>
      <c r="R1329">
        <v>5</v>
      </c>
      <c r="S1329" s="184" t="s">
        <v>4396</v>
      </c>
      <c r="T1329" s="138">
        <f t="shared" si="133"/>
        <v>3</v>
      </c>
      <c r="U1329" s="139"/>
      <c r="V1329" s="715">
        <f t="shared" si="134"/>
        <v>3</v>
      </c>
      <c r="W1329" s="138"/>
      <c r="X1329" s="138"/>
      <c r="Y1329" s="141"/>
      <c r="Z1329" s="226"/>
      <c r="AA1329" s="179"/>
      <c r="AB1329" s="179"/>
      <c r="AC1329" s="179"/>
      <c r="AD1329" s="179"/>
      <c r="AE1329" s="179"/>
      <c r="AF1329" s="179"/>
      <c r="AG1329" s="179"/>
      <c r="AH1329" s="179"/>
      <c r="AI1329" s="179"/>
      <c r="AJ1329" s="179"/>
    </row>
    <row r="1330" spans="1:36" x14ac:dyDescent="0.3">
      <c r="A1330" s="3">
        <v>41703</v>
      </c>
      <c r="B1330" s="946" t="s">
        <v>4364</v>
      </c>
      <c r="C1330" s="704" t="s">
        <v>11</v>
      </c>
      <c r="D1330" s="4">
        <v>500</v>
      </c>
      <c r="E1330" t="s">
        <v>37</v>
      </c>
      <c r="F1330" s="370">
        <v>43539</v>
      </c>
      <c r="G1330" t="s">
        <v>251</v>
      </c>
      <c r="H1330" s="318" t="s">
        <v>631</v>
      </c>
      <c r="I1330" s="319" t="s">
        <v>952</v>
      </c>
      <c r="J1330" s="320" t="s">
        <v>131</v>
      </c>
      <c r="K1330" s="321">
        <v>-20</v>
      </c>
      <c r="L1330" s="320"/>
      <c r="M1330" s="321"/>
      <c r="N1330" s="318"/>
      <c r="O1330" s="321"/>
      <c r="P1330" s="318" t="s">
        <v>3631</v>
      </c>
      <c r="Q1330" s="320"/>
      <c r="S1330" s="184" t="s">
        <v>4394</v>
      </c>
      <c r="T1330" s="138">
        <f t="shared" si="133"/>
        <v>3</v>
      </c>
      <c r="U1330" s="139"/>
      <c r="V1330" s="715">
        <f t="shared" si="134"/>
        <v>3</v>
      </c>
      <c r="W1330" s="138"/>
      <c r="X1330" s="138"/>
      <c r="Y1330" s="141"/>
      <c r="Z1330" s="226"/>
      <c r="AA1330" s="179"/>
      <c r="AB1330" s="179"/>
      <c r="AC1330" s="179"/>
      <c r="AD1330" s="179"/>
      <c r="AE1330" s="179"/>
      <c r="AF1330" s="179"/>
      <c r="AG1330" s="179"/>
      <c r="AH1330" s="179"/>
      <c r="AI1330" s="179"/>
      <c r="AJ1330" s="179"/>
    </row>
    <row r="1331" spans="1:36" x14ac:dyDescent="0.3">
      <c r="A1331" s="3">
        <v>41703</v>
      </c>
      <c r="B1331" s="946" t="s">
        <v>4365</v>
      </c>
      <c r="C1331" s="704" t="s">
        <v>11</v>
      </c>
      <c r="D1331" s="4">
        <v>500</v>
      </c>
      <c r="E1331" t="s">
        <v>224</v>
      </c>
      <c r="F1331" s="370">
        <v>44270</v>
      </c>
      <c r="G1331" t="s">
        <v>251</v>
      </c>
      <c r="H1331" s="318" t="s">
        <v>1951</v>
      </c>
      <c r="I1331" s="319" t="s">
        <v>673</v>
      </c>
      <c r="J1331" s="320" t="s">
        <v>293</v>
      </c>
      <c r="K1331" s="321">
        <v>-17.5</v>
      </c>
      <c r="L1331" s="320"/>
      <c r="M1331" s="321"/>
      <c r="N1331" s="318"/>
      <c r="O1331" s="321"/>
      <c r="P1331" s="318" t="s">
        <v>3631</v>
      </c>
      <c r="Q1331" s="320"/>
      <c r="S1331" s="184" t="s">
        <v>4393</v>
      </c>
      <c r="T1331" s="138">
        <f t="shared" si="133"/>
        <v>3</v>
      </c>
      <c r="U1331" s="139"/>
      <c r="V1331" s="715">
        <f t="shared" si="134"/>
        <v>3</v>
      </c>
      <c r="W1331" s="138"/>
      <c r="X1331" s="138"/>
      <c r="Y1331" s="141"/>
      <c r="Z1331" s="226"/>
      <c r="AA1331" s="179"/>
      <c r="AB1331" s="179"/>
      <c r="AC1331" s="179"/>
      <c r="AD1331" s="179"/>
      <c r="AE1331" s="179"/>
      <c r="AF1331" s="179"/>
      <c r="AG1331" s="179"/>
      <c r="AH1331" s="179"/>
      <c r="AI1331" s="179"/>
      <c r="AJ1331" s="179"/>
    </row>
    <row r="1332" spans="1:36" x14ac:dyDescent="0.3">
      <c r="A1332" s="3">
        <v>41703</v>
      </c>
      <c r="B1332" s="946" t="s">
        <v>4366</v>
      </c>
      <c r="C1332" s="704" t="s">
        <v>36</v>
      </c>
      <c r="D1332" s="4">
        <v>350</v>
      </c>
      <c r="E1332" t="s">
        <v>66</v>
      </c>
      <c r="F1332" s="370">
        <v>45366</v>
      </c>
      <c r="G1332" t="s">
        <v>4367</v>
      </c>
      <c r="H1332" s="318" t="s">
        <v>123</v>
      </c>
      <c r="I1332" s="319" t="s">
        <v>4368</v>
      </c>
      <c r="J1332" s="320" t="s">
        <v>661</v>
      </c>
      <c r="K1332" s="321">
        <v>-20</v>
      </c>
      <c r="L1332" s="320"/>
      <c r="M1332" s="321"/>
      <c r="N1332" s="318" t="s">
        <v>1196</v>
      </c>
      <c r="O1332" s="321">
        <v>6.86</v>
      </c>
      <c r="P1332" s="318" t="s">
        <v>2020</v>
      </c>
      <c r="Q1332" s="320"/>
      <c r="R1332">
        <v>-7</v>
      </c>
      <c r="S1332" s="184" t="s">
        <v>4392</v>
      </c>
      <c r="T1332" s="138">
        <f t="shared" si="133"/>
        <v>3</v>
      </c>
      <c r="U1332" s="139"/>
      <c r="V1332" s="715">
        <f t="shared" si="134"/>
        <v>3</v>
      </c>
      <c r="W1332" s="138"/>
      <c r="X1332" s="138"/>
      <c r="Y1332" s="141"/>
      <c r="Z1332" s="226"/>
      <c r="AA1332" s="179"/>
      <c r="AB1332" s="179"/>
      <c r="AC1332" s="179"/>
      <c r="AD1332" s="179"/>
      <c r="AE1332" s="179"/>
      <c r="AF1332" s="179"/>
      <c r="AG1332" s="179"/>
      <c r="AH1332" s="179"/>
      <c r="AI1332" s="179"/>
      <c r="AJ1332" s="179"/>
    </row>
    <row r="1333" spans="1:36" x14ac:dyDescent="0.3">
      <c r="A1333" s="3">
        <v>41703</v>
      </c>
      <c r="B1333" s="946" t="s">
        <v>4369</v>
      </c>
      <c r="C1333" s="704" t="s">
        <v>36</v>
      </c>
      <c r="D1333" s="4">
        <v>400</v>
      </c>
      <c r="E1333" t="s">
        <v>117</v>
      </c>
      <c r="F1333" s="370">
        <v>52671</v>
      </c>
      <c r="G1333" t="s">
        <v>4367</v>
      </c>
      <c r="H1333" s="318" t="s">
        <v>330</v>
      </c>
      <c r="I1333" s="319" t="s">
        <v>4370</v>
      </c>
      <c r="J1333" s="320" t="s">
        <v>4371</v>
      </c>
      <c r="K1333" s="321">
        <v>-17</v>
      </c>
      <c r="L1333" s="320"/>
      <c r="M1333" s="321"/>
      <c r="N1333" s="318" t="s">
        <v>3748</v>
      </c>
      <c r="O1333" s="321">
        <v>4</v>
      </c>
      <c r="P1333" s="318" t="s">
        <v>2092</v>
      </c>
      <c r="Q1333" s="320"/>
      <c r="R1333">
        <v>3</v>
      </c>
      <c r="S1333" s="184" t="s">
        <v>4391</v>
      </c>
      <c r="T1333" s="138">
        <f t="shared" si="133"/>
        <v>3</v>
      </c>
      <c r="U1333" s="139"/>
      <c r="V1333" s="715">
        <f t="shared" si="134"/>
        <v>3</v>
      </c>
      <c r="W1333" s="138"/>
      <c r="X1333" s="138"/>
      <c r="Y1333" s="141"/>
      <c r="Z1333" s="226"/>
      <c r="AA1333" s="179"/>
      <c r="AB1333" s="179"/>
      <c r="AC1333" s="179"/>
      <c r="AD1333" s="179"/>
      <c r="AE1333" s="179"/>
      <c r="AF1333" s="179"/>
      <c r="AG1333" s="179"/>
      <c r="AH1333" s="179"/>
      <c r="AI1333" s="179"/>
      <c r="AJ1333" s="179"/>
    </row>
    <row r="1334" spans="1:36" x14ac:dyDescent="0.3">
      <c r="A1334" s="3">
        <v>41703</v>
      </c>
      <c r="B1334" s="946" t="s">
        <v>4372</v>
      </c>
      <c r="C1334" s="704" t="s">
        <v>182</v>
      </c>
      <c r="D1334" s="4">
        <v>150</v>
      </c>
      <c r="E1334" t="s">
        <v>117</v>
      </c>
      <c r="F1334" s="370">
        <v>52671</v>
      </c>
      <c r="G1334" t="s">
        <v>557</v>
      </c>
      <c r="H1334" s="318" t="s">
        <v>225</v>
      </c>
      <c r="I1334" s="319" t="s">
        <v>4373</v>
      </c>
      <c r="J1334" s="320" t="s">
        <v>283</v>
      </c>
      <c r="K1334" s="321">
        <v>10</v>
      </c>
      <c r="L1334" s="320"/>
      <c r="M1334" s="321"/>
      <c r="N1334" s="318" t="s">
        <v>4374</v>
      </c>
      <c r="O1334" s="321"/>
      <c r="P1334" s="318" t="s">
        <v>93</v>
      </c>
      <c r="Q1334" s="320"/>
      <c r="S1334" s="184" t="s">
        <v>4390</v>
      </c>
      <c r="T1334" s="138">
        <f t="shared" si="133"/>
        <v>3</v>
      </c>
      <c r="U1334" s="139"/>
      <c r="V1334" s="715">
        <f t="shared" si="134"/>
        <v>3</v>
      </c>
      <c r="W1334" s="138"/>
      <c r="X1334" s="138"/>
      <c r="Y1334" s="141"/>
      <c r="Z1334" s="226"/>
      <c r="AA1334" s="179"/>
      <c r="AB1334" s="179"/>
      <c r="AC1334" s="179"/>
      <c r="AD1334" s="179"/>
      <c r="AE1334" s="179"/>
      <c r="AF1334" s="179"/>
      <c r="AG1334" s="179"/>
      <c r="AH1334" s="179"/>
      <c r="AI1334" s="179"/>
      <c r="AJ1334" s="179"/>
    </row>
    <row r="1335" spans="1:36" x14ac:dyDescent="0.3">
      <c r="A1335" s="3">
        <v>41703</v>
      </c>
      <c r="B1335" s="946" t="s">
        <v>904</v>
      </c>
      <c r="C1335" s="704" t="s">
        <v>905</v>
      </c>
      <c r="D1335" s="4">
        <v>200</v>
      </c>
      <c r="E1335" t="s">
        <v>4375</v>
      </c>
      <c r="F1335" s="370">
        <v>52320</v>
      </c>
      <c r="G1335" t="s">
        <v>3743</v>
      </c>
      <c r="H1335" s="318" t="s">
        <v>4376</v>
      </c>
      <c r="I1335" s="319" t="s">
        <v>4332</v>
      </c>
      <c r="J1335" s="320" t="s">
        <v>4333</v>
      </c>
      <c r="K1335" s="321">
        <v>-17.5</v>
      </c>
      <c r="L1335" s="320"/>
      <c r="M1335" s="321"/>
      <c r="N1335" s="318" t="s">
        <v>4377</v>
      </c>
      <c r="O1335" s="321">
        <v>4</v>
      </c>
      <c r="P1335" s="318" t="s">
        <v>1890</v>
      </c>
      <c r="Q1335" s="320"/>
      <c r="R1335">
        <v>5</v>
      </c>
      <c r="S1335" s="184" t="s">
        <v>4389</v>
      </c>
      <c r="T1335" s="138">
        <f t="shared" si="133"/>
        <v>3</v>
      </c>
      <c r="U1335" s="139"/>
      <c r="V1335" s="715">
        <f t="shared" si="134"/>
        <v>3</v>
      </c>
      <c r="W1335" s="138"/>
      <c r="X1335" s="138"/>
      <c r="Y1335" s="141"/>
      <c r="Z1335" s="226"/>
      <c r="AA1335" s="179"/>
      <c r="AB1335" s="179"/>
      <c r="AC1335" s="179"/>
      <c r="AD1335" s="179"/>
      <c r="AE1335" s="179"/>
      <c r="AF1335" s="179"/>
      <c r="AG1335" s="179"/>
      <c r="AH1335" s="179"/>
      <c r="AI1335" s="179"/>
      <c r="AJ1335" s="179"/>
    </row>
    <row r="1336" spans="1:36" x14ac:dyDescent="0.3">
      <c r="A1336" s="3">
        <v>41703</v>
      </c>
      <c r="B1336" s="946" t="s">
        <v>4378</v>
      </c>
      <c r="C1336" s="704" t="s">
        <v>1854</v>
      </c>
      <c r="D1336" s="4">
        <v>1000</v>
      </c>
      <c r="E1336" t="s">
        <v>4327</v>
      </c>
      <c r="F1336" s="179" t="s">
        <v>3787</v>
      </c>
      <c r="G1336" t="s">
        <v>251</v>
      </c>
      <c r="H1336" s="318" t="s">
        <v>4379</v>
      </c>
      <c r="I1336" s="319"/>
      <c r="J1336" s="320" t="s">
        <v>4380</v>
      </c>
      <c r="K1336" s="321">
        <v>-6.25</v>
      </c>
      <c r="L1336" s="320"/>
      <c r="M1336" s="321"/>
      <c r="N1336" s="318" t="s">
        <v>2069</v>
      </c>
      <c r="O1336" s="321" t="s">
        <v>2069</v>
      </c>
      <c r="P1336" s="318" t="s">
        <v>4381</v>
      </c>
      <c r="Q1336" s="320"/>
      <c r="R1336">
        <v>17.5</v>
      </c>
      <c r="S1336" s="184" t="s">
        <v>4388</v>
      </c>
      <c r="T1336" s="138">
        <f t="shared" ref="T1336:T1367" si="135">MONTH(A1336)</f>
        <v>3</v>
      </c>
      <c r="U1336" s="139"/>
      <c r="V1336" s="715">
        <f t="shared" si="134"/>
        <v>3</v>
      </c>
      <c r="W1336" s="138"/>
      <c r="X1336" s="138"/>
      <c r="Y1336" s="141"/>
      <c r="Z1336" s="226"/>
      <c r="AA1336" s="179"/>
      <c r="AB1336" s="179"/>
      <c r="AC1336" s="179"/>
      <c r="AD1336" s="179"/>
      <c r="AE1336" s="179"/>
      <c r="AF1336" s="179"/>
      <c r="AG1336" s="179"/>
      <c r="AH1336" s="179"/>
      <c r="AI1336" s="179"/>
      <c r="AJ1336" s="179"/>
    </row>
    <row r="1337" spans="1:36" s="384" customFormat="1" x14ac:dyDescent="0.3">
      <c r="A1337" s="383">
        <v>41703</v>
      </c>
      <c r="B1337" s="954" t="s">
        <v>4382</v>
      </c>
      <c r="C1337" s="955" t="s">
        <v>4383</v>
      </c>
      <c r="D1337" s="385">
        <v>500</v>
      </c>
      <c r="E1337" s="384" t="s">
        <v>37</v>
      </c>
      <c r="F1337" s="386">
        <v>43524</v>
      </c>
      <c r="G1337" s="384" t="s">
        <v>4384</v>
      </c>
      <c r="H1337" s="387" t="s">
        <v>4385</v>
      </c>
      <c r="I1337" s="388" t="s">
        <v>4386</v>
      </c>
      <c r="J1337" s="389" t="s">
        <v>4387</v>
      </c>
      <c r="K1337" s="382">
        <v>0</v>
      </c>
      <c r="L1337" s="389"/>
      <c r="M1337" s="382"/>
      <c r="N1337" s="387" t="s">
        <v>71</v>
      </c>
      <c r="O1337" s="382">
        <v>4</v>
      </c>
      <c r="P1337" s="387" t="s">
        <v>93</v>
      </c>
      <c r="Q1337" s="389"/>
      <c r="S1337" s="391" t="s">
        <v>4413</v>
      </c>
      <c r="T1337" s="390">
        <f t="shared" si="135"/>
        <v>3</v>
      </c>
      <c r="U1337" s="392"/>
      <c r="V1337" s="715">
        <f t="shared" si="134"/>
        <v>3</v>
      </c>
      <c r="W1337" s="390"/>
      <c r="X1337" s="390"/>
      <c r="Y1337" s="390"/>
      <c r="Z1337" s="393"/>
      <c r="AA1337" s="394"/>
      <c r="AB1337" s="394"/>
      <c r="AC1337" s="394"/>
      <c r="AD1337" s="394"/>
      <c r="AE1337" s="394"/>
      <c r="AF1337" s="394"/>
      <c r="AG1337" s="394"/>
      <c r="AH1337" s="394"/>
      <c r="AI1337" s="394"/>
      <c r="AJ1337" s="394"/>
    </row>
    <row r="1338" spans="1:36" x14ac:dyDescent="0.3">
      <c r="A1338" s="3">
        <v>41702</v>
      </c>
      <c r="B1338" s="946" t="s">
        <v>4242</v>
      </c>
      <c r="C1338" s="704" t="s">
        <v>288</v>
      </c>
      <c r="D1338" s="4">
        <v>850</v>
      </c>
      <c r="E1338" t="s">
        <v>12</v>
      </c>
      <c r="F1338" s="370">
        <v>42804</v>
      </c>
      <c r="G1338" t="s">
        <v>4243</v>
      </c>
      <c r="H1338" s="318" t="s">
        <v>2299</v>
      </c>
      <c r="I1338" s="319" t="s">
        <v>3656</v>
      </c>
      <c r="J1338" s="320" t="s">
        <v>4244</v>
      </c>
      <c r="K1338" s="321">
        <v>-17.5</v>
      </c>
      <c r="L1338" s="320"/>
      <c r="M1338" s="321"/>
      <c r="N1338" s="318" t="s">
        <v>463</v>
      </c>
      <c r="O1338" s="321">
        <v>3.53</v>
      </c>
      <c r="P1338" s="318" t="s">
        <v>3841</v>
      </c>
      <c r="Q1338" s="320"/>
      <c r="R1338">
        <v>-5</v>
      </c>
      <c r="S1338" s="184" t="s">
        <v>4321</v>
      </c>
      <c r="T1338" s="138">
        <f t="shared" si="135"/>
        <v>3</v>
      </c>
      <c r="U1338" s="139"/>
      <c r="V1338" s="715">
        <f t="shared" si="134"/>
        <v>3</v>
      </c>
      <c r="W1338" s="138"/>
      <c r="X1338" s="138"/>
      <c r="Y1338" s="141"/>
      <c r="Z1338" s="226"/>
      <c r="AA1338" s="179"/>
      <c r="AB1338" s="179"/>
      <c r="AC1338" s="179"/>
      <c r="AD1338" s="179"/>
      <c r="AE1338" s="179"/>
      <c r="AF1338" s="179"/>
    </row>
    <row r="1339" spans="1:36" x14ac:dyDescent="0.3">
      <c r="A1339" s="3">
        <v>41702</v>
      </c>
      <c r="B1339" s="946" t="s">
        <v>4245</v>
      </c>
      <c r="C1339" s="704" t="s">
        <v>288</v>
      </c>
      <c r="D1339" s="4">
        <v>1000</v>
      </c>
      <c r="E1339" t="s">
        <v>12</v>
      </c>
      <c r="F1339" s="370">
        <v>42804</v>
      </c>
      <c r="G1339" t="s">
        <v>4243</v>
      </c>
      <c r="H1339" s="318" t="s">
        <v>1135</v>
      </c>
      <c r="I1339" s="319" t="s">
        <v>3838</v>
      </c>
      <c r="J1339" s="320" t="s">
        <v>20</v>
      </c>
      <c r="K1339" s="321">
        <v>-17.5</v>
      </c>
      <c r="L1339" s="320"/>
      <c r="M1339" s="321"/>
      <c r="N1339" s="318" t="s">
        <v>92</v>
      </c>
      <c r="O1339" s="321">
        <v>3.5</v>
      </c>
      <c r="P1339" s="318" t="s">
        <v>3841</v>
      </c>
      <c r="Q1339" s="320"/>
      <c r="R1339">
        <v>-5</v>
      </c>
      <c r="S1339" s="184" t="s">
        <v>4322</v>
      </c>
      <c r="T1339" s="138">
        <f t="shared" si="135"/>
        <v>3</v>
      </c>
      <c r="U1339" s="139"/>
      <c r="V1339" s="715">
        <f t="shared" si="134"/>
        <v>3</v>
      </c>
      <c r="W1339" s="138"/>
      <c r="X1339" s="138"/>
      <c r="Y1339" s="141"/>
      <c r="Z1339" s="226"/>
      <c r="AA1339" s="179"/>
      <c r="AB1339" s="179"/>
      <c r="AC1339" s="179"/>
      <c r="AD1339" s="179"/>
      <c r="AE1339" s="179"/>
      <c r="AF1339" s="179"/>
    </row>
    <row r="1340" spans="1:36" x14ac:dyDescent="0.3">
      <c r="A1340" s="3">
        <v>41702</v>
      </c>
      <c r="B1340" s="946" t="s">
        <v>4246</v>
      </c>
      <c r="C1340" s="704" t="s">
        <v>288</v>
      </c>
      <c r="D1340" s="4">
        <v>1000</v>
      </c>
      <c r="E1340" t="s">
        <v>37</v>
      </c>
      <c r="F1340" s="370">
        <v>43534</v>
      </c>
      <c r="G1340" t="s">
        <v>4243</v>
      </c>
      <c r="H1340" s="318" t="s">
        <v>220</v>
      </c>
      <c r="I1340" s="319" t="s">
        <v>3849</v>
      </c>
      <c r="J1340" s="320" t="s">
        <v>4247</v>
      </c>
      <c r="K1340" s="321">
        <v>-15</v>
      </c>
      <c r="L1340" s="320"/>
      <c r="M1340" s="321"/>
      <c r="N1340" s="318" t="s">
        <v>116</v>
      </c>
      <c r="O1340" s="321">
        <v>5</v>
      </c>
      <c r="P1340" s="318" t="s">
        <v>3841</v>
      </c>
      <c r="Q1340" s="320"/>
      <c r="R1340">
        <v>-5</v>
      </c>
      <c r="S1340" s="184" t="s">
        <v>4323</v>
      </c>
      <c r="T1340" s="138">
        <f t="shared" si="135"/>
        <v>3</v>
      </c>
      <c r="U1340" s="139"/>
      <c r="V1340" s="715">
        <f t="shared" si="134"/>
        <v>3</v>
      </c>
      <c r="W1340" s="138"/>
      <c r="X1340" s="138"/>
      <c r="Y1340" s="141"/>
      <c r="Z1340" s="226"/>
      <c r="AA1340" s="179"/>
      <c r="AB1340" s="179"/>
      <c r="AC1340" s="179"/>
      <c r="AD1340" s="179"/>
      <c r="AE1340" s="179"/>
      <c r="AF1340" s="179"/>
    </row>
    <row r="1341" spans="1:36" x14ac:dyDescent="0.3">
      <c r="A1341" s="3">
        <v>41702</v>
      </c>
      <c r="B1341" s="946" t="s">
        <v>4248</v>
      </c>
      <c r="C1341" s="704" t="s">
        <v>288</v>
      </c>
      <c r="D1341" s="4">
        <v>750</v>
      </c>
      <c r="E1341" t="s">
        <v>66</v>
      </c>
      <c r="F1341" s="370">
        <v>45361</v>
      </c>
      <c r="G1341" t="s">
        <v>4243</v>
      </c>
      <c r="H1341" s="318" t="s">
        <v>652</v>
      </c>
      <c r="I1341" s="319" t="s">
        <v>3977</v>
      </c>
      <c r="J1341" s="320" t="s">
        <v>4249</v>
      </c>
      <c r="K1341" s="321">
        <v>-12</v>
      </c>
      <c r="L1341" s="320"/>
      <c r="M1341" s="321"/>
      <c r="N1341" s="318" t="s">
        <v>1777</v>
      </c>
      <c r="O1341" s="321">
        <v>5.67</v>
      </c>
      <c r="P1341" s="318" t="s">
        <v>1937</v>
      </c>
      <c r="Q1341" s="320"/>
      <c r="R1341">
        <v>0</v>
      </c>
      <c r="S1341" s="184" t="s">
        <v>4324</v>
      </c>
      <c r="T1341" s="138">
        <f t="shared" si="135"/>
        <v>3</v>
      </c>
      <c r="U1341" s="139"/>
      <c r="V1341" s="715">
        <f t="shared" si="134"/>
        <v>3</v>
      </c>
      <c r="W1341" s="138"/>
      <c r="X1341" s="138"/>
      <c r="Y1341" s="141"/>
      <c r="Z1341" s="226"/>
      <c r="AA1341" s="179"/>
      <c r="AB1341" s="179"/>
      <c r="AC1341" s="179"/>
      <c r="AD1341" s="179"/>
      <c r="AE1341" s="179"/>
      <c r="AF1341" s="179"/>
    </row>
    <row r="1342" spans="1:36" x14ac:dyDescent="0.3">
      <c r="A1342" s="3">
        <v>41702</v>
      </c>
      <c r="B1342" s="946" t="s">
        <v>4250</v>
      </c>
      <c r="C1342" s="704" t="s">
        <v>288</v>
      </c>
      <c r="D1342" s="4">
        <v>400</v>
      </c>
      <c r="E1342" t="s">
        <v>117</v>
      </c>
      <c r="F1342" s="370">
        <v>52666</v>
      </c>
      <c r="G1342" t="s">
        <v>4243</v>
      </c>
      <c r="H1342" s="318" t="s">
        <v>4251</v>
      </c>
      <c r="I1342" s="319" t="s">
        <v>3977</v>
      </c>
      <c r="J1342" s="320" t="s">
        <v>4249</v>
      </c>
      <c r="K1342" s="321">
        <v>-12</v>
      </c>
      <c r="L1342" s="320"/>
      <c r="M1342" s="321"/>
      <c r="N1342" s="318" t="s">
        <v>382</v>
      </c>
      <c r="O1342" s="321">
        <v>3.75</v>
      </c>
      <c r="P1342" s="318" t="s">
        <v>1937</v>
      </c>
      <c r="Q1342" s="320"/>
      <c r="R1342">
        <v>0</v>
      </c>
      <c r="S1342" s="184" t="s">
        <v>4325</v>
      </c>
      <c r="T1342" s="138">
        <f t="shared" si="135"/>
        <v>3</v>
      </c>
      <c r="U1342" s="139"/>
      <c r="V1342" s="715">
        <f t="shared" si="134"/>
        <v>3</v>
      </c>
      <c r="W1342" s="138"/>
      <c r="X1342" s="138"/>
      <c r="Y1342" s="141"/>
      <c r="Z1342" s="226"/>
      <c r="AA1342" s="179"/>
      <c r="AB1342" s="179"/>
      <c r="AC1342" s="179"/>
      <c r="AD1342" s="179"/>
      <c r="AE1342" s="179"/>
      <c r="AF1342" s="179"/>
    </row>
    <row r="1343" spans="1:36" x14ac:dyDescent="0.3">
      <c r="A1343" s="3">
        <v>41702</v>
      </c>
      <c r="B1343" s="946" t="s">
        <v>4252</v>
      </c>
      <c r="C1343" s="704" t="s">
        <v>22</v>
      </c>
      <c r="D1343" s="4">
        <v>500</v>
      </c>
      <c r="E1343" t="s">
        <v>37</v>
      </c>
      <c r="F1343" s="370">
        <v>43535</v>
      </c>
      <c r="G1343" t="s">
        <v>4253</v>
      </c>
      <c r="H1343" s="318" t="s">
        <v>804</v>
      </c>
      <c r="I1343" s="319" t="s">
        <v>3849</v>
      </c>
      <c r="J1343" s="320" t="s">
        <v>4247</v>
      </c>
      <c r="K1343" s="321">
        <v>-22.5</v>
      </c>
      <c r="L1343" s="320"/>
      <c r="M1343" s="321"/>
      <c r="N1343" s="318" t="s">
        <v>4254</v>
      </c>
      <c r="O1343" s="321">
        <v>11</v>
      </c>
      <c r="P1343" s="318" t="s">
        <v>4255</v>
      </c>
      <c r="Q1343" s="320"/>
      <c r="R1343">
        <v>-27</v>
      </c>
      <c r="S1343" s="184" t="s">
        <v>4319</v>
      </c>
      <c r="T1343" s="138">
        <f t="shared" si="135"/>
        <v>3</v>
      </c>
      <c r="U1343" s="139"/>
      <c r="V1343" s="715">
        <f t="shared" si="134"/>
        <v>3</v>
      </c>
      <c r="W1343" s="138"/>
      <c r="X1343" s="138"/>
      <c r="Y1343" s="141"/>
      <c r="Z1343" s="226"/>
      <c r="AA1343" s="179"/>
      <c r="AB1343" s="179"/>
      <c r="AC1343" s="179"/>
      <c r="AD1343" s="179"/>
      <c r="AE1343" s="179"/>
      <c r="AF1343" s="179"/>
    </row>
    <row r="1344" spans="1:36" x14ac:dyDescent="0.3">
      <c r="A1344" s="3">
        <v>41702</v>
      </c>
      <c r="B1344" s="946" t="s">
        <v>4256</v>
      </c>
      <c r="C1344" s="704" t="s">
        <v>22</v>
      </c>
      <c r="D1344" s="4">
        <v>500</v>
      </c>
      <c r="E1344" t="s">
        <v>117</v>
      </c>
      <c r="F1344" s="370">
        <v>52667</v>
      </c>
      <c r="G1344" t="s">
        <v>4253</v>
      </c>
      <c r="H1344" s="318" t="s">
        <v>95</v>
      </c>
      <c r="I1344" s="319" t="s">
        <v>4257</v>
      </c>
      <c r="J1344" s="320" t="s">
        <v>602</v>
      </c>
      <c r="K1344" s="321">
        <v>-25</v>
      </c>
      <c r="L1344" s="320"/>
      <c r="M1344" s="321"/>
      <c r="N1344" s="318" t="s">
        <v>4254</v>
      </c>
      <c r="O1344" s="321">
        <v>11</v>
      </c>
      <c r="P1344" s="318" t="s">
        <v>4258</v>
      </c>
      <c r="Q1344" s="320"/>
      <c r="R1344">
        <v>-26</v>
      </c>
      <c r="S1344" s="184" t="s">
        <v>4320</v>
      </c>
      <c r="T1344" s="138">
        <f t="shared" si="135"/>
        <v>3</v>
      </c>
      <c r="U1344" s="139"/>
      <c r="V1344" s="715">
        <f t="shared" si="134"/>
        <v>3</v>
      </c>
      <c r="W1344" s="138"/>
      <c r="X1344" s="138"/>
      <c r="Y1344" s="141"/>
      <c r="Z1344" s="226"/>
      <c r="AA1344" s="179"/>
      <c r="AB1344" s="179"/>
      <c r="AC1344" s="179"/>
      <c r="AD1344" s="179"/>
      <c r="AE1344" s="179"/>
      <c r="AF1344" s="179"/>
    </row>
    <row r="1345" spans="1:32" x14ac:dyDescent="0.3">
      <c r="A1345" s="3">
        <v>41702</v>
      </c>
      <c r="B1345" s="946" t="s">
        <v>916</v>
      </c>
      <c r="C1345" s="704" t="s">
        <v>121</v>
      </c>
      <c r="D1345" s="4">
        <v>1000</v>
      </c>
      <c r="E1345" t="s">
        <v>12</v>
      </c>
      <c r="F1345" s="370">
        <v>42804</v>
      </c>
      <c r="G1345" t="s">
        <v>4259</v>
      </c>
      <c r="H1345" s="318" t="s">
        <v>2299</v>
      </c>
      <c r="I1345" s="319" t="s">
        <v>3656</v>
      </c>
      <c r="J1345" s="320" t="s">
        <v>3656</v>
      </c>
      <c r="K1345" s="321">
        <v>-10</v>
      </c>
      <c r="L1345" s="320"/>
      <c r="M1345" s="321"/>
      <c r="N1345" s="318" t="s">
        <v>382</v>
      </c>
      <c r="O1345" s="321">
        <v>1.5</v>
      </c>
      <c r="P1345" s="318" t="s">
        <v>3804</v>
      </c>
      <c r="Q1345" s="320"/>
      <c r="R1345">
        <v>0</v>
      </c>
      <c r="S1345" s="184" t="s">
        <v>4318</v>
      </c>
      <c r="T1345" s="138">
        <f t="shared" si="135"/>
        <v>3</v>
      </c>
      <c r="U1345" s="139"/>
      <c r="V1345" s="715">
        <f t="shared" si="134"/>
        <v>3</v>
      </c>
      <c r="W1345" s="138"/>
      <c r="X1345" s="138"/>
      <c r="Y1345" s="141"/>
      <c r="Z1345" s="226"/>
      <c r="AA1345" s="179"/>
      <c r="AB1345" s="179"/>
      <c r="AC1345" s="179"/>
      <c r="AD1345" s="179"/>
      <c r="AE1345" s="179"/>
      <c r="AF1345" s="179"/>
    </row>
    <row r="1346" spans="1:32" x14ac:dyDescent="0.3">
      <c r="A1346" s="3">
        <v>41702</v>
      </c>
      <c r="B1346" s="946" t="s">
        <v>4260</v>
      </c>
      <c r="C1346" s="704" t="s">
        <v>121</v>
      </c>
      <c r="D1346" s="4">
        <v>1000</v>
      </c>
      <c r="E1346" t="s">
        <v>12</v>
      </c>
      <c r="F1346" s="370">
        <v>42804</v>
      </c>
      <c r="G1346" t="s">
        <v>4259</v>
      </c>
      <c r="H1346" s="318" t="s">
        <v>139</v>
      </c>
      <c r="I1346" s="319" t="s">
        <v>4088</v>
      </c>
      <c r="J1346" s="320" t="s">
        <v>4261</v>
      </c>
      <c r="K1346" s="321">
        <v>-10</v>
      </c>
      <c r="L1346" s="320"/>
      <c r="M1346" s="321"/>
      <c r="N1346" s="318" t="s">
        <v>3748</v>
      </c>
      <c r="O1346" s="321">
        <v>1.6</v>
      </c>
      <c r="P1346" s="318" t="s">
        <v>3804</v>
      </c>
      <c r="Q1346" s="320"/>
      <c r="R1346">
        <v>0</v>
      </c>
      <c r="S1346" s="184" t="s">
        <v>4317</v>
      </c>
      <c r="T1346" s="138">
        <f t="shared" si="135"/>
        <v>3</v>
      </c>
      <c r="U1346" s="139"/>
      <c r="V1346" s="715">
        <f t="shared" si="134"/>
        <v>3</v>
      </c>
      <c r="W1346" s="138"/>
      <c r="X1346" s="138"/>
      <c r="Y1346" s="141"/>
      <c r="Z1346" s="226"/>
      <c r="AA1346" s="179"/>
      <c r="AB1346" s="179"/>
      <c r="AC1346" s="179"/>
      <c r="AD1346" s="179"/>
      <c r="AE1346" s="179"/>
      <c r="AF1346" s="179"/>
    </row>
    <row r="1347" spans="1:32" x14ac:dyDescent="0.3">
      <c r="A1347" s="3">
        <v>41702</v>
      </c>
      <c r="B1347" s="946" t="s">
        <v>4262</v>
      </c>
      <c r="C1347" s="704" t="s">
        <v>11</v>
      </c>
      <c r="D1347" s="4">
        <v>750</v>
      </c>
      <c r="E1347" t="s">
        <v>66</v>
      </c>
      <c r="F1347" s="370">
        <v>45366</v>
      </c>
      <c r="G1347" t="s">
        <v>4263</v>
      </c>
      <c r="H1347" s="318" t="s">
        <v>975</v>
      </c>
      <c r="I1347" s="319" t="s">
        <v>1177</v>
      </c>
      <c r="J1347" s="320" t="s">
        <v>202</v>
      </c>
      <c r="K1347" s="321">
        <v>-20</v>
      </c>
      <c r="L1347" s="320"/>
      <c r="M1347" s="321"/>
      <c r="N1347" s="318" t="s">
        <v>885</v>
      </c>
      <c r="O1347" s="321">
        <v>4.33</v>
      </c>
      <c r="P1347" s="318" t="s">
        <v>4264</v>
      </c>
      <c r="Q1347" s="320"/>
      <c r="R1347">
        <v>-8</v>
      </c>
      <c r="S1347" s="184" t="s">
        <v>4316</v>
      </c>
      <c r="T1347" s="138">
        <f t="shared" si="135"/>
        <v>3</v>
      </c>
      <c r="U1347" s="139"/>
      <c r="V1347" s="715">
        <f t="shared" si="134"/>
        <v>3</v>
      </c>
      <c r="W1347" s="138"/>
      <c r="X1347" s="138"/>
      <c r="Y1347" s="141"/>
      <c r="Z1347" s="226"/>
      <c r="AA1347" s="179"/>
      <c r="AB1347" s="179"/>
      <c r="AC1347" s="179"/>
      <c r="AD1347" s="179"/>
      <c r="AE1347" s="179"/>
      <c r="AF1347" s="179"/>
    </row>
    <row r="1348" spans="1:32" x14ac:dyDescent="0.3">
      <c r="A1348" s="3">
        <v>41702</v>
      </c>
      <c r="B1348" s="946" t="s">
        <v>581</v>
      </c>
      <c r="C1348" s="704" t="s">
        <v>73</v>
      </c>
      <c r="D1348" s="4">
        <v>650</v>
      </c>
      <c r="E1348" t="s">
        <v>37</v>
      </c>
      <c r="F1348" s="370">
        <v>43539</v>
      </c>
      <c r="G1348" t="s">
        <v>4265</v>
      </c>
      <c r="H1348" s="318" t="s">
        <v>2299</v>
      </c>
      <c r="I1348" s="319" t="s">
        <v>3656</v>
      </c>
      <c r="J1348" s="320" t="s">
        <v>4266</v>
      </c>
      <c r="K1348" s="321">
        <v>-5.75</v>
      </c>
      <c r="L1348" s="320"/>
      <c r="M1348" s="321"/>
      <c r="N1348" s="318" t="s">
        <v>105</v>
      </c>
      <c r="O1348" s="321">
        <v>1.23</v>
      </c>
      <c r="P1348" s="318" t="s">
        <v>2958</v>
      </c>
      <c r="Q1348" s="320" t="s">
        <v>1994</v>
      </c>
      <c r="R1348">
        <v>1.5</v>
      </c>
      <c r="S1348" s="184" t="s">
        <v>4314</v>
      </c>
      <c r="T1348" s="138">
        <f t="shared" si="135"/>
        <v>3</v>
      </c>
      <c r="U1348" s="139"/>
      <c r="V1348" s="715">
        <f t="shared" si="134"/>
        <v>3</v>
      </c>
      <c r="W1348" s="138"/>
      <c r="X1348" s="138"/>
      <c r="Y1348" s="141"/>
      <c r="Z1348" s="226"/>
      <c r="AA1348" s="179"/>
      <c r="AB1348" s="179"/>
      <c r="AC1348" s="179"/>
      <c r="AD1348" s="179"/>
      <c r="AE1348" s="179"/>
      <c r="AF1348" s="179"/>
    </row>
    <row r="1349" spans="1:32" x14ac:dyDescent="0.3">
      <c r="A1349" s="3">
        <v>41702</v>
      </c>
      <c r="B1349" s="946" t="s">
        <v>4267</v>
      </c>
      <c r="C1349" s="704" t="s">
        <v>73</v>
      </c>
      <c r="D1349" s="4">
        <v>1000</v>
      </c>
      <c r="E1349" t="s">
        <v>37</v>
      </c>
      <c r="F1349" s="370">
        <v>43539</v>
      </c>
      <c r="G1349" t="s">
        <v>4265</v>
      </c>
      <c r="H1349" s="318" t="s">
        <v>2271</v>
      </c>
      <c r="I1349" s="319" t="s">
        <v>4268</v>
      </c>
      <c r="J1349" s="320" t="s">
        <v>831</v>
      </c>
      <c r="K1349" s="321">
        <v>-5.75</v>
      </c>
      <c r="L1349" s="320"/>
      <c r="M1349" s="321"/>
      <c r="N1349" s="318" t="s">
        <v>3792</v>
      </c>
      <c r="O1349" s="321">
        <v>1.8</v>
      </c>
      <c r="P1349" s="318" t="s">
        <v>2958</v>
      </c>
      <c r="Q1349" s="320" t="s">
        <v>1994</v>
      </c>
      <c r="R1349">
        <v>1.5</v>
      </c>
      <c r="S1349" s="184" t="s">
        <v>4315</v>
      </c>
      <c r="T1349" s="138">
        <f t="shared" si="135"/>
        <v>3</v>
      </c>
      <c r="U1349" s="139"/>
      <c r="V1349" s="715">
        <f t="shared" si="134"/>
        <v>3</v>
      </c>
      <c r="W1349" s="138"/>
      <c r="X1349" s="138"/>
      <c r="Y1349" s="141"/>
      <c r="Z1349" s="226"/>
      <c r="AA1349" s="179"/>
      <c r="AB1349" s="179"/>
      <c r="AC1349" s="179"/>
      <c r="AD1349" s="179"/>
      <c r="AE1349" s="179"/>
      <c r="AF1349" s="179"/>
    </row>
    <row r="1350" spans="1:32" x14ac:dyDescent="0.3">
      <c r="A1350" s="3">
        <v>41702</v>
      </c>
      <c r="B1350" s="946" t="s">
        <v>4269</v>
      </c>
      <c r="C1350" s="704" t="s">
        <v>3813</v>
      </c>
      <c r="D1350" s="4">
        <v>300</v>
      </c>
      <c r="E1350" t="s">
        <v>117</v>
      </c>
      <c r="F1350" s="370">
        <v>52657</v>
      </c>
      <c r="G1350" t="s">
        <v>4270</v>
      </c>
      <c r="H1350" s="318" t="s">
        <v>220</v>
      </c>
      <c r="I1350" s="319" t="s">
        <v>632</v>
      </c>
      <c r="J1350" s="320" t="s">
        <v>431</v>
      </c>
      <c r="K1350" s="321">
        <v>-12</v>
      </c>
      <c r="L1350" s="320"/>
      <c r="M1350" s="321"/>
      <c r="N1350" s="318" t="s">
        <v>4271</v>
      </c>
      <c r="O1350" s="321">
        <v>4.5</v>
      </c>
      <c r="P1350" s="318" t="s">
        <v>3804</v>
      </c>
      <c r="Q1350" s="320"/>
      <c r="R1350">
        <v>0</v>
      </c>
      <c r="S1350" s="184" t="s">
        <v>4313</v>
      </c>
      <c r="T1350" s="138">
        <f t="shared" si="135"/>
        <v>3</v>
      </c>
      <c r="U1350" s="139"/>
      <c r="V1350" s="715">
        <f t="shared" si="134"/>
        <v>3</v>
      </c>
      <c r="W1350" s="138"/>
      <c r="X1350" s="138"/>
      <c r="Y1350" s="141"/>
      <c r="Z1350" s="226"/>
      <c r="AA1350" s="179"/>
      <c r="AB1350" s="179"/>
      <c r="AC1350" s="179"/>
      <c r="AD1350" s="179"/>
      <c r="AE1350" s="179"/>
      <c r="AF1350" s="179"/>
    </row>
    <row r="1351" spans="1:32" x14ac:dyDescent="0.3">
      <c r="A1351" s="3">
        <v>41702</v>
      </c>
      <c r="B1351" s="946" t="s">
        <v>4272</v>
      </c>
      <c r="C1351" s="704" t="s">
        <v>218</v>
      </c>
      <c r="D1351" s="4">
        <v>500</v>
      </c>
      <c r="E1351" t="s">
        <v>66</v>
      </c>
      <c r="F1351" s="370">
        <v>45366</v>
      </c>
      <c r="G1351" t="s">
        <v>1825</v>
      </c>
      <c r="H1351" s="318" t="s">
        <v>68</v>
      </c>
      <c r="I1351" s="319" t="s">
        <v>3778</v>
      </c>
      <c r="J1351" s="320" t="s">
        <v>3779</v>
      </c>
      <c r="K1351" s="321">
        <v>-26</v>
      </c>
      <c r="L1351" s="320"/>
      <c r="M1351" s="321"/>
      <c r="N1351" s="318" t="s">
        <v>865</v>
      </c>
      <c r="O1351" s="321">
        <v>4.5999999999999996</v>
      </c>
      <c r="P1351" s="318" t="s">
        <v>2867</v>
      </c>
      <c r="Q1351" s="320"/>
      <c r="R1351">
        <v>-15</v>
      </c>
      <c r="S1351" s="184" t="s">
        <v>4312</v>
      </c>
      <c r="T1351" s="138">
        <f t="shared" si="135"/>
        <v>3</v>
      </c>
      <c r="U1351" s="139"/>
      <c r="V1351" s="715">
        <f t="shared" si="134"/>
        <v>3</v>
      </c>
      <c r="W1351" s="138"/>
      <c r="X1351" s="138"/>
      <c r="Y1351" s="141"/>
      <c r="Z1351" s="226"/>
      <c r="AA1351" s="179"/>
      <c r="AB1351" s="179"/>
      <c r="AC1351" s="179"/>
      <c r="AD1351" s="179"/>
      <c r="AE1351" s="179"/>
      <c r="AF1351" s="179"/>
    </row>
    <row r="1352" spans="1:32" x14ac:dyDescent="0.3">
      <c r="A1352" s="3">
        <v>41702</v>
      </c>
      <c r="B1352" s="946" t="s">
        <v>4273</v>
      </c>
      <c r="C1352" s="704" t="s">
        <v>403</v>
      </c>
      <c r="D1352" s="4">
        <v>500</v>
      </c>
      <c r="E1352" t="s">
        <v>66</v>
      </c>
      <c r="F1352" s="370">
        <v>45383</v>
      </c>
      <c r="G1352" t="s">
        <v>575</v>
      </c>
      <c r="H1352" s="318" t="s">
        <v>975</v>
      </c>
      <c r="I1352" s="319"/>
      <c r="J1352" s="320" t="s">
        <v>370</v>
      </c>
      <c r="K1352" s="321">
        <v>-15</v>
      </c>
      <c r="L1352" s="320"/>
      <c r="M1352" s="321"/>
      <c r="N1352" s="318" t="s">
        <v>1942</v>
      </c>
      <c r="O1352" s="321">
        <v>7.2</v>
      </c>
      <c r="P1352" s="318" t="s">
        <v>1937</v>
      </c>
      <c r="Q1352" s="320"/>
      <c r="R1352">
        <v>0</v>
      </c>
      <c r="S1352" s="184" t="s">
        <v>4310</v>
      </c>
      <c r="T1352" s="138">
        <f t="shared" si="135"/>
        <v>3</v>
      </c>
      <c r="U1352" s="139"/>
      <c r="V1352" s="715">
        <f t="shared" si="134"/>
        <v>3</v>
      </c>
      <c r="W1352" s="138"/>
      <c r="X1352" s="138"/>
      <c r="Y1352" s="141"/>
      <c r="Z1352" s="226"/>
      <c r="AA1352" s="179"/>
      <c r="AB1352" s="179"/>
      <c r="AC1352" s="179"/>
      <c r="AD1352" s="179"/>
      <c r="AE1352" s="179"/>
      <c r="AF1352" s="179"/>
    </row>
    <row r="1353" spans="1:32" x14ac:dyDescent="0.3">
      <c r="A1353" s="3">
        <v>41702</v>
      </c>
      <c r="B1353" s="946" t="s">
        <v>4274</v>
      </c>
      <c r="C1353" s="704" t="s">
        <v>403</v>
      </c>
      <c r="D1353" s="4">
        <v>1000</v>
      </c>
      <c r="E1353" t="s">
        <v>117</v>
      </c>
      <c r="F1353" s="370">
        <v>52688</v>
      </c>
      <c r="G1353" t="s">
        <v>575</v>
      </c>
      <c r="H1353" s="318" t="s">
        <v>579</v>
      </c>
      <c r="I1353" s="319"/>
      <c r="J1353" s="320" t="s">
        <v>4275</v>
      </c>
      <c r="K1353" s="321">
        <v>-7</v>
      </c>
      <c r="L1353" s="320"/>
      <c r="M1353" s="321"/>
      <c r="N1353" s="318" t="s">
        <v>3821</v>
      </c>
      <c r="O1353" s="321">
        <v>2.7</v>
      </c>
      <c r="P1353" s="318" t="s">
        <v>4276</v>
      </c>
      <c r="Q1353" s="320"/>
      <c r="R1353">
        <v>18</v>
      </c>
      <c r="S1353" s="184" t="s">
        <v>4311</v>
      </c>
      <c r="T1353" s="138">
        <f t="shared" si="135"/>
        <v>3</v>
      </c>
      <c r="U1353" s="139"/>
      <c r="V1353" s="715">
        <f t="shared" si="134"/>
        <v>3</v>
      </c>
      <c r="W1353" s="138"/>
      <c r="X1353" s="138"/>
      <c r="Y1353" s="141"/>
      <c r="Z1353" s="226"/>
      <c r="AA1353" s="179"/>
      <c r="AB1353" s="179"/>
      <c r="AC1353" s="179"/>
      <c r="AD1353" s="179"/>
      <c r="AE1353" s="179"/>
      <c r="AF1353" s="179"/>
    </row>
    <row r="1354" spans="1:32" x14ac:dyDescent="0.3">
      <c r="A1354" s="3">
        <v>41702</v>
      </c>
      <c r="B1354" s="946" t="s">
        <v>4277</v>
      </c>
      <c r="C1354" s="704" t="s">
        <v>121</v>
      </c>
      <c r="D1354" s="4">
        <v>375</v>
      </c>
      <c r="E1354" t="s">
        <v>37</v>
      </c>
      <c r="F1354" s="370">
        <v>43539</v>
      </c>
      <c r="G1354" t="s">
        <v>4278</v>
      </c>
      <c r="H1354" s="318" t="s">
        <v>569</v>
      </c>
      <c r="I1354" s="319"/>
      <c r="J1354" s="320" t="s">
        <v>131</v>
      </c>
      <c r="K1354" s="321">
        <v>-5</v>
      </c>
      <c r="L1354" s="320"/>
      <c r="M1354" s="321"/>
      <c r="N1354" s="318" t="s">
        <v>382</v>
      </c>
      <c r="O1354" s="321">
        <v>4</v>
      </c>
      <c r="P1354" s="318" t="s">
        <v>1937</v>
      </c>
      <c r="Q1354" s="320"/>
      <c r="R1354">
        <v>0</v>
      </c>
      <c r="S1354" s="184" t="s">
        <v>4309</v>
      </c>
      <c r="T1354" s="138">
        <f t="shared" si="135"/>
        <v>3</v>
      </c>
      <c r="U1354" s="139"/>
      <c r="V1354" s="715">
        <f t="shared" si="134"/>
        <v>3</v>
      </c>
      <c r="W1354" s="138"/>
      <c r="X1354" s="138"/>
      <c r="Y1354" s="141"/>
      <c r="Z1354" s="226"/>
      <c r="AA1354" s="179"/>
      <c r="AB1354" s="179"/>
      <c r="AC1354" s="179"/>
      <c r="AD1354" s="179"/>
      <c r="AE1354" s="179"/>
      <c r="AF1354" s="179"/>
    </row>
    <row r="1355" spans="1:32" x14ac:dyDescent="0.3">
      <c r="A1355" s="3">
        <v>41702</v>
      </c>
      <c r="B1355" s="946" t="s">
        <v>4279</v>
      </c>
      <c r="C1355" s="704" t="s">
        <v>121</v>
      </c>
      <c r="D1355" s="4">
        <v>375</v>
      </c>
      <c r="E1355" t="s">
        <v>117</v>
      </c>
      <c r="F1355" s="370">
        <v>52671</v>
      </c>
      <c r="G1355" t="s">
        <v>4278</v>
      </c>
      <c r="H1355" s="318" t="s">
        <v>652</v>
      </c>
      <c r="I1355" s="319"/>
      <c r="J1355" s="320" t="s">
        <v>119</v>
      </c>
      <c r="K1355" s="321">
        <v>-5</v>
      </c>
      <c r="L1355" s="320"/>
      <c r="M1355" s="321"/>
      <c r="N1355" s="318" t="s">
        <v>71</v>
      </c>
      <c r="O1355" s="321">
        <v>5.33</v>
      </c>
      <c r="P1355" s="318" t="s">
        <v>2509</v>
      </c>
      <c r="Q1355" s="320"/>
      <c r="R1355">
        <v>17</v>
      </c>
      <c r="S1355" s="184" t="s">
        <v>4308</v>
      </c>
      <c r="T1355" s="138">
        <f t="shared" si="135"/>
        <v>3</v>
      </c>
      <c r="U1355" s="139"/>
      <c r="V1355" s="715">
        <f t="shared" si="134"/>
        <v>3</v>
      </c>
      <c r="W1355" s="138"/>
      <c r="X1355" s="138"/>
      <c r="Y1355" s="141"/>
      <c r="Z1355" s="226"/>
      <c r="AA1355" s="179"/>
      <c r="AB1355" s="179"/>
      <c r="AC1355" s="179"/>
      <c r="AD1355" s="179"/>
      <c r="AE1355" s="179"/>
      <c r="AF1355" s="179"/>
    </row>
    <row r="1356" spans="1:32" x14ac:dyDescent="0.3">
      <c r="A1356" s="3">
        <v>41702</v>
      </c>
      <c r="B1356" s="946" t="s">
        <v>4280</v>
      </c>
      <c r="C1356" s="704" t="s">
        <v>218</v>
      </c>
      <c r="D1356" s="4">
        <v>400</v>
      </c>
      <c r="E1356" t="s">
        <v>37</v>
      </c>
      <c r="F1356" s="370">
        <v>43556</v>
      </c>
      <c r="G1356" t="s">
        <v>209</v>
      </c>
      <c r="H1356" s="318" t="s">
        <v>695</v>
      </c>
      <c r="I1356" s="319" t="s">
        <v>1135</v>
      </c>
      <c r="J1356" s="320" t="s">
        <v>361</v>
      </c>
      <c r="K1356" s="321">
        <v>-15.5</v>
      </c>
      <c r="L1356" s="320"/>
      <c r="M1356" s="321"/>
      <c r="N1356" s="318" t="s">
        <v>551</v>
      </c>
      <c r="O1356" s="321">
        <v>6.25</v>
      </c>
      <c r="P1356" s="318" t="s">
        <v>1937</v>
      </c>
      <c r="Q1356" s="320"/>
      <c r="R1356">
        <v>0</v>
      </c>
      <c r="S1356" s="184" t="s">
        <v>4307</v>
      </c>
      <c r="T1356" s="138">
        <f t="shared" si="135"/>
        <v>3</v>
      </c>
      <c r="U1356" s="139"/>
      <c r="V1356" s="715">
        <f t="shared" si="134"/>
        <v>3</v>
      </c>
      <c r="W1356" s="138"/>
      <c r="X1356" s="138"/>
      <c r="Y1356" s="141"/>
      <c r="Z1356" s="226"/>
      <c r="AA1356" s="179"/>
      <c r="AB1356" s="179"/>
      <c r="AC1356" s="179"/>
      <c r="AD1356" s="179"/>
      <c r="AE1356" s="179"/>
      <c r="AF1356" s="179"/>
    </row>
    <row r="1357" spans="1:32" x14ac:dyDescent="0.3">
      <c r="A1357" s="3">
        <v>41702</v>
      </c>
      <c r="B1357" s="946" t="s">
        <v>4281</v>
      </c>
      <c r="C1357" s="704" t="s">
        <v>218</v>
      </c>
      <c r="D1357" s="4">
        <v>550</v>
      </c>
      <c r="E1357" t="s">
        <v>66</v>
      </c>
      <c r="F1357" s="370">
        <v>45383</v>
      </c>
      <c r="G1357" t="s">
        <v>209</v>
      </c>
      <c r="H1357" s="318" t="s">
        <v>367</v>
      </c>
      <c r="I1357" s="319" t="s">
        <v>205</v>
      </c>
      <c r="J1357" s="320" t="s">
        <v>4282</v>
      </c>
      <c r="K1357" s="321">
        <v>-20.5</v>
      </c>
      <c r="L1357" s="320"/>
      <c r="M1357" s="321"/>
      <c r="N1357" s="318" t="s">
        <v>4283</v>
      </c>
      <c r="O1357" s="321">
        <v>7.64</v>
      </c>
      <c r="P1357" s="318" t="s">
        <v>2058</v>
      </c>
      <c r="Q1357" s="320"/>
      <c r="R1357">
        <v>-3</v>
      </c>
      <c r="S1357" s="184" t="s">
        <v>4306</v>
      </c>
      <c r="T1357" s="138">
        <f t="shared" si="135"/>
        <v>3</v>
      </c>
      <c r="U1357" s="139"/>
      <c r="V1357" s="715">
        <f t="shared" si="134"/>
        <v>3</v>
      </c>
      <c r="W1357" s="138"/>
      <c r="X1357" s="138"/>
      <c r="Y1357" s="141"/>
      <c r="Z1357" s="226"/>
      <c r="AA1357" s="179"/>
      <c r="AB1357" s="179"/>
      <c r="AC1357" s="179"/>
      <c r="AD1357" s="179"/>
      <c r="AE1357" s="179"/>
      <c r="AF1357" s="179"/>
    </row>
    <row r="1358" spans="1:32" x14ac:dyDescent="0.3">
      <c r="A1358" s="3">
        <v>41702</v>
      </c>
      <c r="B1358" s="946" t="s">
        <v>4284</v>
      </c>
      <c r="C1358" s="704" t="s">
        <v>218</v>
      </c>
      <c r="D1358" s="4">
        <v>550</v>
      </c>
      <c r="E1358" t="s">
        <v>117</v>
      </c>
      <c r="F1358" s="370">
        <v>52688</v>
      </c>
      <c r="G1358" t="s">
        <v>209</v>
      </c>
      <c r="H1358" s="318" t="s">
        <v>2769</v>
      </c>
      <c r="I1358" s="319" t="s">
        <v>774</v>
      </c>
      <c r="J1358" s="320" t="s">
        <v>4285</v>
      </c>
      <c r="K1358" s="321">
        <v>-15.5</v>
      </c>
      <c r="L1358" s="320"/>
      <c r="M1358" s="321"/>
      <c r="N1358" s="318" t="s">
        <v>4116</v>
      </c>
      <c r="O1358" s="321">
        <v>7.27</v>
      </c>
      <c r="P1358" s="318" t="s">
        <v>4286</v>
      </c>
      <c r="Q1358" s="320"/>
      <c r="R1358">
        <v>-2</v>
      </c>
      <c r="S1358" s="184" t="s">
        <v>4305</v>
      </c>
      <c r="T1358" s="138">
        <f t="shared" si="135"/>
        <v>3</v>
      </c>
      <c r="U1358" s="139"/>
      <c r="V1358" s="715">
        <f t="shared" si="134"/>
        <v>3</v>
      </c>
      <c r="W1358" s="138"/>
      <c r="X1358" s="138"/>
      <c r="Y1358" s="141"/>
      <c r="Z1358" s="226"/>
      <c r="AA1358" s="179"/>
      <c r="AB1358" s="179"/>
      <c r="AC1358" s="179"/>
      <c r="AD1358" s="179"/>
      <c r="AE1358" s="179"/>
      <c r="AF1358" s="179"/>
    </row>
    <row r="1359" spans="1:32" x14ac:dyDescent="0.3">
      <c r="A1359" s="3">
        <v>41702</v>
      </c>
      <c r="B1359" s="946" t="s">
        <v>350</v>
      </c>
      <c r="C1359" s="704" t="s">
        <v>73</v>
      </c>
      <c r="D1359" s="4">
        <v>1000</v>
      </c>
      <c r="E1359" t="s">
        <v>434</v>
      </c>
      <c r="F1359" s="370"/>
      <c r="G1359" t="s">
        <v>3743</v>
      </c>
      <c r="H1359" s="318" t="s">
        <v>4287</v>
      </c>
      <c r="I1359" s="319" t="s">
        <v>4288</v>
      </c>
      <c r="J1359" s="320" t="s">
        <v>4289</v>
      </c>
      <c r="K1359" s="321">
        <v>-4</v>
      </c>
      <c r="L1359" s="320"/>
      <c r="M1359" s="321"/>
      <c r="N1359" s="318" t="s">
        <v>3761</v>
      </c>
      <c r="O1359" s="321">
        <v>2.1</v>
      </c>
      <c r="P1359" s="318" t="s">
        <v>4290</v>
      </c>
      <c r="Q1359" s="320"/>
      <c r="R1359">
        <v>-1.7</v>
      </c>
      <c r="S1359" s="184" t="s">
        <v>4304</v>
      </c>
      <c r="T1359" s="138">
        <f t="shared" si="135"/>
        <v>3</v>
      </c>
      <c r="U1359" s="139"/>
      <c r="V1359" s="715">
        <f t="shared" si="134"/>
        <v>3</v>
      </c>
      <c r="W1359" s="138"/>
      <c r="X1359" s="138"/>
      <c r="Y1359" s="141"/>
      <c r="Z1359" s="226"/>
      <c r="AA1359" s="179"/>
      <c r="AB1359" s="179"/>
      <c r="AC1359" s="179"/>
      <c r="AD1359" s="179"/>
      <c r="AE1359" s="179"/>
      <c r="AF1359" s="179"/>
    </row>
    <row r="1360" spans="1:32" x14ac:dyDescent="0.3">
      <c r="A1360" s="3">
        <v>41702</v>
      </c>
      <c r="B1360" s="946" t="s">
        <v>4291</v>
      </c>
      <c r="C1360" s="704" t="s">
        <v>276</v>
      </c>
      <c r="D1360" s="4">
        <v>500</v>
      </c>
      <c r="E1360" t="s">
        <v>37</v>
      </c>
      <c r="F1360" s="370">
        <v>43556</v>
      </c>
      <c r="G1360" t="s">
        <v>171</v>
      </c>
      <c r="H1360" s="318" t="s">
        <v>570</v>
      </c>
      <c r="I1360" s="319" t="s">
        <v>3838</v>
      </c>
      <c r="J1360" s="320" t="s">
        <v>1173</v>
      </c>
      <c r="K1360" s="321">
        <v>-15</v>
      </c>
      <c r="L1360" s="320"/>
      <c r="M1360" s="321"/>
      <c r="N1360" s="318" t="s">
        <v>1138</v>
      </c>
      <c r="O1360" s="321">
        <v>4.5999999999999996</v>
      </c>
      <c r="P1360" s="318" t="s">
        <v>2058</v>
      </c>
      <c r="Q1360" s="320"/>
      <c r="R1360">
        <v>-3</v>
      </c>
      <c r="S1360" s="184" t="s">
        <v>4301</v>
      </c>
      <c r="T1360" s="138">
        <f t="shared" si="135"/>
        <v>3</v>
      </c>
      <c r="U1360" s="139"/>
      <c r="V1360" s="715">
        <f t="shared" si="134"/>
        <v>3</v>
      </c>
      <c r="W1360" s="138"/>
      <c r="X1360" s="138"/>
      <c r="Y1360" s="141"/>
      <c r="Z1360" s="226"/>
      <c r="AA1360" s="179"/>
      <c r="AB1360" s="179"/>
      <c r="AC1360" s="179"/>
      <c r="AD1360" s="179"/>
      <c r="AE1360" s="179"/>
      <c r="AF1360" s="179"/>
    </row>
    <row r="1361" spans="1:32" x14ac:dyDescent="0.3">
      <c r="A1361" s="3">
        <v>41702</v>
      </c>
      <c r="B1361" s="946" t="s">
        <v>4292</v>
      </c>
      <c r="C1361" s="704" t="s">
        <v>276</v>
      </c>
      <c r="D1361" s="4">
        <v>1750</v>
      </c>
      <c r="E1361" t="s">
        <v>66</v>
      </c>
      <c r="F1361" s="370">
        <v>45383</v>
      </c>
      <c r="G1361" t="s">
        <v>171</v>
      </c>
      <c r="H1361" s="318" t="s">
        <v>145</v>
      </c>
      <c r="I1361" s="319" t="s">
        <v>4293</v>
      </c>
      <c r="J1361" s="320" t="s">
        <v>937</v>
      </c>
      <c r="K1361" s="321">
        <v>-8</v>
      </c>
      <c r="L1361" s="320"/>
      <c r="M1361" s="321"/>
      <c r="N1361" s="318" t="s">
        <v>1344</v>
      </c>
      <c r="O1361" s="321">
        <v>2.57</v>
      </c>
      <c r="P1361" s="318" t="s">
        <v>2274</v>
      </c>
      <c r="Q1361" s="320"/>
      <c r="R1361">
        <v>4</v>
      </c>
      <c r="S1361" s="184" t="s">
        <v>4302</v>
      </c>
      <c r="T1361" s="138">
        <f t="shared" si="135"/>
        <v>3</v>
      </c>
      <c r="U1361" s="139"/>
      <c r="V1361" s="715">
        <f t="shared" si="134"/>
        <v>3</v>
      </c>
      <c r="W1361" s="138"/>
      <c r="X1361" s="138"/>
      <c r="Y1361" s="141"/>
      <c r="Z1361" s="226"/>
      <c r="AA1361" s="179"/>
      <c r="AB1361" s="179"/>
      <c r="AC1361" s="179"/>
      <c r="AD1361" s="179"/>
      <c r="AE1361" s="179"/>
      <c r="AF1361" s="179"/>
    </row>
    <row r="1362" spans="1:32" x14ac:dyDescent="0.3">
      <c r="A1362" s="3">
        <v>41702</v>
      </c>
      <c r="B1362" s="946" t="s">
        <v>4294</v>
      </c>
      <c r="C1362" s="704" t="s">
        <v>276</v>
      </c>
      <c r="D1362" s="4">
        <v>1750</v>
      </c>
      <c r="E1362" t="s">
        <v>117</v>
      </c>
      <c r="F1362" s="370">
        <v>52688</v>
      </c>
      <c r="G1362" t="s">
        <v>171</v>
      </c>
      <c r="H1362" s="318" t="s">
        <v>975</v>
      </c>
      <c r="I1362" s="319" t="s">
        <v>4295</v>
      </c>
      <c r="J1362" s="320" t="s">
        <v>4296</v>
      </c>
      <c r="K1362" s="321">
        <v>-8</v>
      </c>
      <c r="L1362" s="320"/>
      <c r="M1362" s="321"/>
      <c r="N1362" s="318" t="s">
        <v>4297</v>
      </c>
      <c r="O1362" s="321">
        <v>2.4300000000000002</v>
      </c>
      <c r="P1362" s="318" t="s">
        <v>2107</v>
      </c>
      <c r="Q1362" s="320"/>
      <c r="R1362">
        <v>15</v>
      </c>
      <c r="S1362" s="184" t="s">
        <v>4303</v>
      </c>
      <c r="T1362" s="138">
        <f t="shared" si="135"/>
        <v>3</v>
      </c>
      <c r="U1362" s="139"/>
      <c r="V1362" s="715">
        <f t="shared" si="134"/>
        <v>3</v>
      </c>
      <c r="W1362" s="138"/>
      <c r="X1362" s="138"/>
      <c r="Y1362" s="141"/>
      <c r="Z1362" s="226"/>
      <c r="AA1362" s="179"/>
      <c r="AB1362" s="179"/>
      <c r="AC1362" s="179"/>
      <c r="AD1362" s="179"/>
      <c r="AE1362" s="179"/>
      <c r="AF1362" s="179"/>
    </row>
    <row r="1363" spans="1:32" x14ac:dyDescent="0.3">
      <c r="A1363" s="3">
        <v>41702</v>
      </c>
      <c r="B1363" s="946" t="s">
        <v>4298</v>
      </c>
      <c r="C1363" s="704" t="s">
        <v>228</v>
      </c>
      <c r="D1363" s="4">
        <v>500</v>
      </c>
      <c r="E1363" t="s">
        <v>224</v>
      </c>
      <c r="F1363" s="370">
        <v>44287</v>
      </c>
      <c r="G1363" t="s">
        <v>4299</v>
      </c>
      <c r="H1363" s="318" t="s">
        <v>338</v>
      </c>
      <c r="I1363" s="319" t="s">
        <v>880</v>
      </c>
      <c r="J1363" s="320" t="s">
        <v>245</v>
      </c>
      <c r="K1363" s="321">
        <v>-25</v>
      </c>
      <c r="L1363" s="320"/>
      <c r="M1363" s="321"/>
      <c r="N1363" s="318" t="s">
        <v>3691</v>
      </c>
      <c r="O1363" s="321">
        <v>4.8</v>
      </c>
      <c r="P1363" s="318" t="s">
        <v>3776</v>
      </c>
      <c r="Q1363" s="320"/>
      <c r="R1363">
        <v>-10</v>
      </c>
      <c r="S1363" s="184" t="s">
        <v>4300</v>
      </c>
      <c r="T1363" s="138">
        <f t="shared" si="135"/>
        <v>3</v>
      </c>
      <c r="U1363" s="139"/>
      <c r="V1363" s="715">
        <f t="shared" si="134"/>
        <v>3</v>
      </c>
      <c r="W1363" s="138"/>
      <c r="X1363" s="138"/>
      <c r="Y1363" s="141"/>
      <c r="Z1363" s="226"/>
      <c r="AA1363" s="179"/>
      <c r="AB1363" s="179"/>
      <c r="AC1363" s="179"/>
      <c r="AD1363" s="179"/>
      <c r="AE1363" s="179"/>
      <c r="AF1363" s="179"/>
    </row>
    <row r="1364" spans="1:32" x14ac:dyDescent="0.3">
      <c r="A1364" s="3">
        <v>41701</v>
      </c>
      <c r="B1364" s="946" t="s">
        <v>4205</v>
      </c>
      <c r="C1364" s="704" t="s">
        <v>949</v>
      </c>
      <c r="D1364" s="4">
        <v>850</v>
      </c>
      <c r="E1364" t="s">
        <v>117</v>
      </c>
      <c r="F1364" s="370">
        <v>52671</v>
      </c>
      <c r="G1364" t="s">
        <v>4206</v>
      </c>
      <c r="H1364" s="318" t="s">
        <v>429</v>
      </c>
      <c r="I1364" s="319" t="s">
        <v>4207</v>
      </c>
      <c r="J1364" s="320" t="s">
        <v>4115</v>
      </c>
      <c r="K1364" s="321">
        <v>-5</v>
      </c>
      <c r="L1364" s="320"/>
      <c r="M1364" s="321"/>
      <c r="N1364" s="318" t="s">
        <v>382</v>
      </c>
      <c r="O1364" s="321">
        <v>1.76</v>
      </c>
      <c r="P1364" s="318" t="s">
        <v>1903</v>
      </c>
      <c r="Q1364" s="320"/>
      <c r="R1364">
        <v>12</v>
      </c>
      <c r="S1364" s="184" t="s">
        <v>4239</v>
      </c>
      <c r="T1364" s="138">
        <f t="shared" si="135"/>
        <v>3</v>
      </c>
      <c r="U1364" s="139"/>
      <c r="V1364" s="715">
        <f t="shared" si="134"/>
        <v>3</v>
      </c>
      <c r="W1364" s="138"/>
      <c r="X1364" s="138"/>
      <c r="Y1364" s="141"/>
      <c r="Z1364" s="226"/>
      <c r="AA1364" s="179"/>
      <c r="AB1364" s="179"/>
      <c r="AC1364" s="179"/>
      <c r="AD1364" s="179"/>
      <c r="AE1364" s="179"/>
      <c r="AF1364" s="179"/>
    </row>
    <row r="1365" spans="1:32" x14ac:dyDescent="0.3">
      <c r="A1365" s="3">
        <v>41701</v>
      </c>
      <c r="B1365" s="946" t="s">
        <v>4208</v>
      </c>
      <c r="C1365" s="704" t="s">
        <v>208</v>
      </c>
      <c r="D1365" s="4">
        <v>750</v>
      </c>
      <c r="E1365" t="s">
        <v>117</v>
      </c>
      <c r="F1365" s="370">
        <v>52671</v>
      </c>
      <c r="G1365" t="s">
        <v>4209</v>
      </c>
      <c r="H1365" s="318" t="s">
        <v>4210</v>
      </c>
      <c r="I1365" s="319" t="s">
        <v>26</v>
      </c>
      <c r="J1365" s="320" t="s">
        <v>27</v>
      </c>
      <c r="K1365" s="321">
        <v>-17.5</v>
      </c>
      <c r="L1365" s="320"/>
      <c r="M1365" s="321"/>
      <c r="N1365" s="318" t="s">
        <v>4211</v>
      </c>
      <c r="O1365" s="321">
        <v>3.47</v>
      </c>
      <c r="P1365" s="318" t="s">
        <v>1937</v>
      </c>
      <c r="Q1365" s="320"/>
      <c r="R1365">
        <v>0</v>
      </c>
      <c r="S1365" s="184" t="s">
        <v>4240</v>
      </c>
      <c r="T1365" s="138">
        <f t="shared" si="135"/>
        <v>3</v>
      </c>
      <c r="U1365" s="139"/>
      <c r="V1365" s="715">
        <f t="shared" si="134"/>
        <v>3</v>
      </c>
      <c r="W1365" s="138"/>
      <c r="X1365" s="138"/>
      <c r="Y1365" s="141"/>
      <c r="Z1365" s="226"/>
      <c r="AA1365" s="179"/>
      <c r="AB1365" s="179"/>
      <c r="AC1365" s="179"/>
      <c r="AD1365" s="179"/>
      <c r="AE1365" s="179"/>
      <c r="AF1365" s="179"/>
    </row>
    <row r="1366" spans="1:32" x14ac:dyDescent="0.3">
      <c r="A1366" s="3">
        <v>41701</v>
      </c>
      <c r="B1366" s="946" t="s">
        <v>4212</v>
      </c>
      <c r="C1366" s="704" t="s">
        <v>65</v>
      </c>
      <c r="D1366" s="4">
        <v>300</v>
      </c>
      <c r="E1366" t="s">
        <v>117</v>
      </c>
      <c r="F1366" s="370">
        <v>52671</v>
      </c>
      <c r="G1366" t="s">
        <v>4213</v>
      </c>
      <c r="H1366" s="318" t="s">
        <v>631</v>
      </c>
      <c r="I1366" s="319" t="s">
        <v>4006</v>
      </c>
      <c r="J1366" s="320" t="s">
        <v>4214</v>
      </c>
      <c r="K1366" s="321">
        <v>-13</v>
      </c>
      <c r="L1366" s="320"/>
      <c r="M1366" s="321"/>
      <c r="N1366" s="318" t="s">
        <v>85</v>
      </c>
      <c r="O1366" s="321">
        <v>6</v>
      </c>
      <c r="P1366" s="318" t="s">
        <v>1890</v>
      </c>
      <c r="Q1366" s="320"/>
      <c r="R1366">
        <v>5</v>
      </c>
      <c r="S1366" s="184" t="s">
        <v>4241</v>
      </c>
      <c r="T1366" s="138">
        <f t="shared" si="135"/>
        <v>3</v>
      </c>
      <c r="U1366" s="139"/>
      <c r="V1366" s="715">
        <f t="shared" si="134"/>
        <v>3</v>
      </c>
      <c r="W1366" s="138"/>
      <c r="X1366" s="138"/>
      <c r="Y1366" s="141"/>
      <c r="Z1366" s="226"/>
      <c r="AA1366" s="179"/>
      <c r="AB1366" s="179"/>
      <c r="AC1366" s="179"/>
      <c r="AD1366" s="179"/>
      <c r="AE1366" s="179"/>
      <c r="AF1366" s="179"/>
    </row>
    <row r="1367" spans="1:32" x14ac:dyDescent="0.3">
      <c r="A1367" s="3">
        <v>41701</v>
      </c>
      <c r="B1367" s="946" t="s">
        <v>4215</v>
      </c>
      <c r="C1367" s="704" t="s">
        <v>4216</v>
      </c>
      <c r="D1367" s="4">
        <v>250</v>
      </c>
      <c r="E1367" t="s">
        <v>12</v>
      </c>
      <c r="F1367" s="370">
        <v>42800</v>
      </c>
      <c r="G1367" t="s">
        <v>4217</v>
      </c>
      <c r="H1367" s="318" t="s">
        <v>4218</v>
      </c>
      <c r="I1367" s="319" t="s">
        <v>4219</v>
      </c>
      <c r="J1367" s="320" t="s">
        <v>634</v>
      </c>
      <c r="K1367" s="321">
        <v>-7.5</v>
      </c>
      <c r="L1367" s="320"/>
      <c r="M1367" s="321"/>
      <c r="N1367" s="318" t="s">
        <v>423</v>
      </c>
      <c r="O1367" s="321">
        <v>4</v>
      </c>
      <c r="P1367" s="318" t="s">
        <v>1937</v>
      </c>
      <c r="Q1367" s="320"/>
      <c r="R1367">
        <v>0</v>
      </c>
      <c r="S1367" s="184" t="s">
        <v>4237</v>
      </c>
      <c r="T1367" s="138">
        <f t="shared" si="135"/>
        <v>3</v>
      </c>
      <c r="U1367" s="139"/>
      <c r="V1367" s="715">
        <f t="shared" si="134"/>
        <v>3</v>
      </c>
      <c r="W1367" s="138"/>
      <c r="X1367" s="138"/>
      <c r="Y1367" s="141"/>
      <c r="Z1367" s="226"/>
      <c r="AA1367" s="179"/>
      <c r="AB1367" s="179"/>
      <c r="AC1367" s="179"/>
      <c r="AD1367" s="179"/>
      <c r="AE1367" s="179"/>
      <c r="AF1367" s="179"/>
    </row>
    <row r="1368" spans="1:32" x14ac:dyDescent="0.3">
      <c r="A1368" s="3">
        <v>41701</v>
      </c>
      <c r="B1368" s="946" t="s">
        <v>4220</v>
      </c>
      <c r="C1368" s="704" t="s">
        <v>4216</v>
      </c>
      <c r="D1368" s="4">
        <v>400</v>
      </c>
      <c r="E1368" t="s">
        <v>117</v>
      </c>
      <c r="F1368" s="370">
        <v>52686</v>
      </c>
      <c r="G1368" t="s">
        <v>4217</v>
      </c>
      <c r="H1368" s="318" t="s">
        <v>631</v>
      </c>
      <c r="I1368" s="319" t="s">
        <v>4066</v>
      </c>
      <c r="J1368" s="320" t="s">
        <v>157</v>
      </c>
      <c r="K1368" s="321">
        <v>-8</v>
      </c>
      <c r="L1368" s="320"/>
      <c r="M1368" s="321"/>
      <c r="N1368" s="318" t="s">
        <v>57</v>
      </c>
      <c r="O1368" s="321">
        <v>4.375</v>
      </c>
      <c r="P1368" s="318" t="s">
        <v>4221</v>
      </c>
      <c r="Q1368" s="320"/>
      <c r="R1368">
        <v>8</v>
      </c>
      <c r="S1368" s="184" t="s">
        <v>4236</v>
      </c>
      <c r="T1368" s="138">
        <f t="shared" ref="T1368:T1399" si="136">MONTH(A1368)</f>
        <v>3</v>
      </c>
      <c r="U1368" s="139"/>
      <c r="V1368" s="715">
        <f t="shared" si="134"/>
        <v>3</v>
      </c>
      <c r="W1368" s="138"/>
      <c r="X1368" s="138"/>
      <c r="Y1368" s="141"/>
      <c r="Z1368" s="226"/>
      <c r="AA1368" s="179"/>
      <c r="AB1368" s="179"/>
      <c r="AC1368" s="179"/>
      <c r="AD1368" s="179"/>
      <c r="AE1368" s="179"/>
      <c r="AF1368" s="179"/>
    </row>
    <row r="1369" spans="1:32" x14ac:dyDescent="0.3">
      <c r="A1369" s="3">
        <v>41701</v>
      </c>
      <c r="B1369" s="946" t="s">
        <v>4222</v>
      </c>
      <c r="C1369" s="704" t="s">
        <v>11</v>
      </c>
      <c r="D1369" s="4">
        <v>700</v>
      </c>
      <c r="E1369" t="s">
        <v>404</v>
      </c>
      <c r="F1369" s="370">
        <v>42804</v>
      </c>
      <c r="G1369" t="s">
        <v>4223</v>
      </c>
      <c r="H1369" s="318" t="s">
        <v>2299</v>
      </c>
      <c r="I1369" s="319" t="s">
        <v>2299</v>
      </c>
      <c r="J1369" s="320" t="s">
        <v>4224</v>
      </c>
      <c r="K1369" s="321">
        <v>-15</v>
      </c>
      <c r="L1369" s="320"/>
      <c r="M1369" s="321"/>
      <c r="N1369" s="318" t="s">
        <v>508</v>
      </c>
      <c r="O1369" s="321">
        <v>1.93</v>
      </c>
      <c r="P1369" s="318" t="s">
        <v>2161</v>
      </c>
      <c r="Q1369" s="320"/>
      <c r="R1369">
        <v>2.5</v>
      </c>
      <c r="S1369" s="184" t="s">
        <v>4238</v>
      </c>
      <c r="T1369" s="138">
        <f t="shared" si="136"/>
        <v>3</v>
      </c>
      <c r="U1369" s="139"/>
      <c r="V1369" s="715">
        <f t="shared" si="134"/>
        <v>3</v>
      </c>
      <c r="W1369" s="138"/>
      <c r="X1369" s="138"/>
      <c r="Y1369" s="141"/>
      <c r="Z1369" s="226"/>
      <c r="AA1369" s="179"/>
      <c r="AB1369" s="179"/>
      <c r="AC1369" s="179"/>
      <c r="AD1369" s="179"/>
      <c r="AE1369" s="179"/>
      <c r="AF1369" s="179"/>
    </row>
    <row r="1370" spans="1:32" x14ac:dyDescent="0.3">
      <c r="A1370" s="3">
        <v>41701</v>
      </c>
      <c r="B1370" s="946" t="s">
        <v>4225</v>
      </c>
      <c r="C1370" s="704" t="s">
        <v>11</v>
      </c>
      <c r="D1370" s="4">
        <v>800</v>
      </c>
      <c r="E1370" t="s">
        <v>12</v>
      </c>
      <c r="F1370" s="370">
        <v>42804</v>
      </c>
      <c r="G1370" t="s">
        <v>4223</v>
      </c>
      <c r="H1370" s="318" t="s">
        <v>1432</v>
      </c>
      <c r="I1370" s="319" t="s">
        <v>1601</v>
      </c>
      <c r="J1370" s="320" t="s">
        <v>3241</v>
      </c>
      <c r="K1370" s="321">
        <v>-15</v>
      </c>
      <c r="L1370" s="320"/>
      <c r="M1370" s="321"/>
      <c r="N1370" s="318" t="s">
        <v>692</v>
      </c>
      <c r="O1370" s="321">
        <v>2.125</v>
      </c>
      <c r="P1370" s="318" t="s">
        <v>2161</v>
      </c>
      <c r="Q1370" s="320"/>
      <c r="R1370">
        <v>2.5</v>
      </c>
      <c r="S1370" s="184" t="s">
        <v>4234</v>
      </c>
      <c r="T1370" s="138">
        <f t="shared" si="136"/>
        <v>3</v>
      </c>
      <c r="U1370" s="139"/>
      <c r="V1370" s="715">
        <f t="shared" si="134"/>
        <v>3</v>
      </c>
      <c r="W1370" s="138"/>
      <c r="X1370" s="138"/>
      <c r="Y1370" s="141"/>
      <c r="Z1370" s="226"/>
      <c r="AA1370" s="179"/>
      <c r="AB1370" s="179"/>
      <c r="AC1370" s="179"/>
      <c r="AD1370" s="179"/>
      <c r="AE1370" s="179"/>
      <c r="AF1370" s="179"/>
    </row>
    <row r="1371" spans="1:32" x14ac:dyDescent="0.3">
      <c r="A1371" s="3">
        <v>41701</v>
      </c>
      <c r="B1371" s="946" t="s">
        <v>4226</v>
      </c>
      <c r="C1371" s="704" t="s">
        <v>11</v>
      </c>
      <c r="D1371" s="4">
        <v>650</v>
      </c>
      <c r="E1371" t="s">
        <v>224</v>
      </c>
      <c r="F1371" s="370">
        <v>44265</v>
      </c>
      <c r="G1371" t="s">
        <v>4223</v>
      </c>
      <c r="H1371" s="318" t="s">
        <v>4227</v>
      </c>
      <c r="I1371" s="319" t="s">
        <v>632</v>
      </c>
      <c r="J1371" s="320" t="s">
        <v>431</v>
      </c>
      <c r="K1371" s="321">
        <v>-10</v>
      </c>
      <c r="L1371" s="320"/>
      <c r="M1371" s="321"/>
      <c r="N1371" s="318" t="s">
        <v>508</v>
      </c>
      <c r="O1371" s="321">
        <v>2.08</v>
      </c>
      <c r="P1371" s="318" t="s">
        <v>4228</v>
      </c>
      <c r="Q1371" s="320"/>
      <c r="R1371">
        <v>1.5</v>
      </c>
      <c r="S1371" s="184" t="s">
        <v>4235</v>
      </c>
      <c r="T1371" s="138">
        <f t="shared" si="136"/>
        <v>3</v>
      </c>
      <c r="U1371" s="139"/>
      <c r="V1371" s="715">
        <f t="shared" si="134"/>
        <v>3</v>
      </c>
      <c r="W1371" s="138"/>
      <c r="X1371" s="138"/>
      <c r="Y1371" s="141"/>
      <c r="Z1371" s="226"/>
      <c r="AA1371" s="179"/>
      <c r="AB1371" s="179"/>
      <c r="AC1371" s="179"/>
      <c r="AD1371" s="179"/>
      <c r="AE1371" s="179"/>
      <c r="AF1371" s="179"/>
    </row>
    <row r="1372" spans="1:32" x14ac:dyDescent="0.3">
      <c r="A1372" s="3">
        <v>41701</v>
      </c>
      <c r="B1372" s="946" t="s">
        <v>4229</v>
      </c>
      <c r="C1372" s="704" t="s">
        <v>208</v>
      </c>
      <c r="D1372" s="4">
        <v>250</v>
      </c>
      <c r="E1372" t="s">
        <v>37</v>
      </c>
      <c r="F1372" s="370">
        <v>43539</v>
      </c>
      <c r="G1372" t="s">
        <v>4230</v>
      </c>
      <c r="H1372" s="318" t="s">
        <v>226</v>
      </c>
      <c r="I1372" s="319" t="s">
        <v>151</v>
      </c>
      <c r="J1372" s="320" t="s">
        <v>293</v>
      </c>
      <c r="K1372" s="321">
        <v>-20</v>
      </c>
      <c r="L1372" s="320"/>
      <c r="M1372" s="321"/>
      <c r="N1372" s="318" t="s">
        <v>274</v>
      </c>
      <c r="O1372" s="321">
        <v>9</v>
      </c>
      <c r="P1372" s="318"/>
      <c r="Q1372" s="320" t="s">
        <v>2058</v>
      </c>
      <c r="R1372">
        <v>-3</v>
      </c>
      <c r="S1372" s="184" t="s">
        <v>4232</v>
      </c>
      <c r="T1372" s="138">
        <f t="shared" si="136"/>
        <v>3</v>
      </c>
      <c r="U1372" s="139"/>
      <c r="V1372" s="715">
        <f t="shared" si="134"/>
        <v>3</v>
      </c>
      <c r="W1372" s="138"/>
      <c r="X1372" s="138"/>
      <c r="Y1372" s="141"/>
      <c r="Z1372" s="226"/>
      <c r="AA1372" s="179"/>
      <c r="AB1372" s="179"/>
      <c r="AC1372" s="179"/>
      <c r="AD1372" s="179"/>
      <c r="AE1372" s="179"/>
      <c r="AF1372" s="179"/>
    </row>
    <row r="1373" spans="1:32" s="372" customFormat="1" ht="15" thickBot="1" x14ac:dyDescent="0.35">
      <c r="A1373" s="371">
        <v>41701</v>
      </c>
      <c r="B1373" s="949" t="s">
        <v>4231</v>
      </c>
      <c r="C1373" s="419" t="s">
        <v>208</v>
      </c>
      <c r="D1373" s="373">
        <v>250</v>
      </c>
      <c r="E1373" s="372" t="s">
        <v>201</v>
      </c>
      <c r="F1373" s="374">
        <v>45337</v>
      </c>
      <c r="G1373" s="375" t="s">
        <v>4230</v>
      </c>
      <c r="H1373" s="375" t="s">
        <v>124</v>
      </c>
      <c r="I1373" s="376" t="s">
        <v>225</v>
      </c>
      <c r="J1373" s="377" t="s">
        <v>447</v>
      </c>
      <c r="K1373" s="375">
        <v>-20</v>
      </c>
      <c r="L1373" s="377"/>
      <c r="M1373" s="375"/>
      <c r="N1373" s="372" t="s">
        <v>3856</v>
      </c>
      <c r="O1373" s="375">
        <v>9.4</v>
      </c>
      <c r="Q1373" s="377" t="s">
        <v>2058</v>
      </c>
      <c r="R1373" s="372">
        <v>-3</v>
      </c>
      <c r="S1373" s="378" t="s">
        <v>4233</v>
      </c>
      <c r="T1373" s="244">
        <f t="shared" si="136"/>
        <v>3</v>
      </c>
      <c r="U1373" s="245"/>
      <c r="V1373" s="715">
        <f t="shared" si="134"/>
        <v>3</v>
      </c>
      <c r="W1373" s="244"/>
      <c r="X1373" s="244"/>
      <c r="Y1373" s="244"/>
      <c r="Z1373" s="379"/>
      <c r="AA1373" s="380"/>
      <c r="AB1373" s="380"/>
      <c r="AC1373" s="380"/>
      <c r="AD1373" s="380"/>
      <c r="AE1373" s="380"/>
      <c r="AF1373" s="380"/>
    </row>
    <row r="1374" spans="1:32" x14ac:dyDescent="0.3">
      <c r="A1374" s="3">
        <v>41697</v>
      </c>
      <c r="B1374" s="946" t="s">
        <v>4162</v>
      </c>
      <c r="C1374" s="704" t="s">
        <v>218</v>
      </c>
      <c r="D1374" s="4">
        <v>300</v>
      </c>
      <c r="E1374" t="s">
        <v>12</v>
      </c>
      <c r="F1374" s="370">
        <v>42798</v>
      </c>
      <c r="G1374" t="s">
        <v>4163</v>
      </c>
      <c r="H1374" s="318" t="s">
        <v>189</v>
      </c>
      <c r="I1374" s="319" t="s">
        <v>802</v>
      </c>
      <c r="J1374" s="320" t="s">
        <v>301</v>
      </c>
      <c r="K1374" s="321">
        <v>-20</v>
      </c>
      <c r="L1374" s="320"/>
      <c r="M1374" s="321"/>
      <c r="N1374" s="318" t="s">
        <v>4164</v>
      </c>
      <c r="O1374" s="321">
        <v>6.25</v>
      </c>
      <c r="P1374" s="318" t="s">
        <v>4165</v>
      </c>
      <c r="Q1374" s="320"/>
      <c r="R1374">
        <v>-12</v>
      </c>
      <c r="S1374" s="184" t="s">
        <v>4202</v>
      </c>
      <c r="T1374" s="138">
        <f t="shared" si="136"/>
        <v>2</v>
      </c>
      <c r="U1374" s="139"/>
      <c r="V1374" s="715">
        <f t="shared" si="134"/>
        <v>2</v>
      </c>
      <c r="W1374" s="138"/>
      <c r="X1374" s="138"/>
      <c r="Y1374" s="141"/>
      <c r="Z1374" s="226"/>
      <c r="AA1374" s="179"/>
      <c r="AB1374" s="179"/>
      <c r="AC1374" s="179"/>
      <c r="AD1374" s="179"/>
      <c r="AE1374" s="179"/>
      <c r="AF1374" s="179"/>
    </row>
    <row r="1375" spans="1:32" x14ac:dyDescent="0.3">
      <c r="A1375" s="3">
        <v>41697</v>
      </c>
      <c r="B1375" s="946" t="s">
        <v>4166</v>
      </c>
      <c r="C1375" s="704" t="s">
        <v>218</v>
      </c>
      <c r="D1375" s="4">
        <v>250</v>
      </c>
      <c r="E1375" t="s">
        <v>746</v>
      </c>
      <c r="F1375" s="370">
        <v>43676</v>
      </c>
      <c r="G1375" t="s">
        <v>4163</v>
      </c>
      <c r="H1375" s="318" t="s">
        <v>144</v>
      </c>
      <c r="I1375" s="319" t="s">
        <v>871</v>
      </c>
      <c r="J1375" s="320" t="s">
        <v>202</v>
      </c>
      <c r="K1375" s="321">
        <v>-20</v>
      </c>
      <c r="L1375" s="320"/>
      <c r="M1375" s="321"/>
      <c r="N1375" s="318" t="s">
        <v>85</v>
      </c>
      <c r="O1375" s="321">
        <v>7.2</v>
      </c>
      <c r="P1375" s="318" t="s">
        <v>4167</v>
      </c>
      <c r="Q1375" s="320"/>
      <c r="R1375">
        <v>-7.5</v>
      </c>
      <c r="S1375" s="184" t="s">
        <v>4203</v>
      </c>
      <c r="T1375" s="138">
        <f t="shared" si="136"/>
        <v>2</v>
      </c>
      <c r="U1375" s="139"/>
      <c r="V1375" s="715">
        <f t="shared" si="134"/>
        <v>2</v>
      </c>
      <c r="W1375" s="138"/>
      <c r="X1375" s="138"/>
      <c r="Y1375" s="141"/>
      <c r="Z1375" s="226"/>
      <c r="AA1375" s="179"/>
      <c r="AB1375" s="179"/>
      <c r="AC1375" s="179"/>
      <c r="AD1375" s="179"/>
      <c r="AE1375" s="179"/>
      <c r="AF1375" s="179"/>
    </row>
    <row r="1376" spans="1:32" x14ac:dyDescent="0.3">
      <c r="A1376" s="3">
        <v>41697</v>
      </c>
      <c r="B1376" s="946" t="s">
        <v>4168</v>
      </c>
      <c r="C1376" s="704" t="s">
        <v>218</v>
      </c>
      <c r="D1376" s="4">
        <v>300</v>
      </c>
      <c r="E1376" t="s">
        <v>117</v>
      </c>
      <c r="F1376" s="370">
        <v>52671</v>
      </c>
      <c r="G1376" t="s">
        <v>4163</v>
      </c>
      <c r="H1376" s="318" t="s">
        <v>2240</v>
      </c>
      <c r="I1376" s="319" t="s">
        <v>4169</v>
      </c>
      <c r="J1376" s="320" t="s">
        <v>4170</v>
      </c>
      <c r="K1376" s="321">
        <v>-27.5</v>
      </c>
      <c r="L1376" s="320"/>
      <c r="M1376" s="321"/>
      <c r="N1376" s="318" t="s">
        <v>3691</v>
      </c>
      <c r="O1376" s="321">
        <v>8</v>
      </c>
      <c r="P1376" s="318" t="s">
        <v>4171</v>
      </c>
      <c r="Q1376" s="320"/>
      <c r="R1376">
        <v>-2.5</v>
      </c>
      <c r="S1376" s="184" t="s">
        <v>4204</v>
      </c>
      <c r="T1376" s="138">
        <f t="shared" si="136"/>
        <v>2</v>
      </c>
      <c r="U1376" s="139"/>
      <c r="V1376" s="715">
        <f t="shared" si="134"/>
        <v>2</v>
      </c>
      <c r="W1376" s="138"/>
      <c r="X1376" s="138"/>
      <c r="Y1376" s="141"/>
      <c r="Z1376" s="226"/>
      <c r="AA1376" s="179"/>
      <c r="AB1376" s="179"/>
      <c r="AC1376" s="179"/>
      <c r="AD1376" s="179"/>
      <c r="AE1376" s="179"/>
      <c r="AF1376" s="179"/>
    </row>
    <row r="1377" spans="1:32" x14ac:dyDescent="0.3">
      <c r="A1377" s="3">
        <v>41697</v>
      </c>
      <c r="B1377" s="946" t="s">
        <v>4172</v>
      </c>
      <c r="C1377" s="704" t="s">
        <v>36</v>
      </c>
      <c r="D1377" s="4">
        <v>500</v>
      </c>
      <c r="E1377" t="s">
        <v>66</v>
      </c>
      <c r="F1377" s="370">
        <v>45366</v>
      </c>
      <c r="G1377" t="s">
        <v>4173</v>
      </c>
      <c r="H1377" s="318" t="s">
        <v>2538</v>
      </c>
      <c r="I1377" s="319" t="s">
        <v>4174</v>
      </c>
      <c r="J1377" s="320" t="s">
        <v>4175</v>
      </c>
      <c r="K1377" s="321">
        <v>-15</v>
      </c>
      <c r="L1377" s="320"/>
      <c r="M1377" s="321"/>
      <c r="N1377" s="318" t="s">
        <v>3691</v>
      </c>
      <c r="O1377" s="321">
        <v>4.8</v>
      </c>
      <c r="P1377" s="318" t="s">
        <v>2107</v>
      </c>
      <c r="Q1377" s="320"/>
      <c r="R1377">
        <v>15</v>
      </c>
      <c r="S1377" s="184" t="s">
        <v>4201</v>
      </c>
      <c r="T1377" s="138">
        <f t="shared" si="136"/>
        <v>2</v>
      </c>
      <c r="U1377" s="139"/>
      <c r="V1377" s="715">
        <f t="shared" ref="V1377:V1440" si="137">T1377</f>
        <v>2</v>
      </c>
      <c r="W1377" s="138"/>
      <c r="X1377" s="138"/>
      <c r="Y1377" s="141"/>
      <c r="Z1377" s="226"/>
      <c r="AA1377" s="179"/>
      <c r="AB1377" s="179"/>
      <c r="AC1377" s="179"/>
      <c r="AD1377" s="179"/>
      <c r="AE1377" s="179"/>
      <c r="AF1377" s="179"/>
    </row>
    <row r="1378" spans="1:32" x14ac:dyDescent="0.3">
      <c r="A1378" s="3">
        <v>41697</v>
      </c>
      <c r="B1378" s="946" t="s">
        <v>4176</v>
      </c>
      <c r="C1378" s="704" t="s">
        <v>218</v>
      </c>
      <c r="D1378" s="4">
        <v>1000</v>
      </c>
      <c r="E1378" t="s">
        <v>66</v>
      </c>
      <c r="F1378" s="370">
        <v>45355</v>
      </c>
      <c r="G1378" t="s">
        <v>4177</v>
      </c>
      <c r="H1378" s="318" t="s">
        <v>2769</v>
      </c>
      <c r="I1378" s="319" t="s">
        <v>4178</v>
      </c>
      <c r="J1378" s="320" t="s">
        <v>4179</v>
      </c>
      <c r="K1378" s="321">
        <v>-10</v>
      </c>
      <c r="L1378" s="320"/>
      <c r="M1378" s="321"/>
      <c r="N1378" s="318" t="s">
        <v>934</v>
      </c>
      <c r="O1378" s="321">
        <v>3.3</v>
      </c>
      <c r="P1378" s="318" t="s">
        <v>4180</v>
      </c>
      <c r="Q1378" s="320"/>
      <c r="R1378">
        <v>-1</v>
      </c>
      <c r="S1378" s="184" t="s">
        <v>4199</v>
      </c>
      <c r="T1378" s="138">
        <f t="shared" si="136"/>
        <v>2</v>
      </c>
      <c r="U1378" s="139"/>
      <c r="V1378" s="715">
        <f t="shared" si="137"/>
        <v>2</v>
      </c>
      <c r="W1378" s="138"/>
      <c r="X1378" s="138"/>
      <c r="Y1378" s="141"/>
      <c r="Z1378" s="226"/>
      <c r="AA1378" s="179"/>
      <c r="AB1378" s="179"/>
      <c r="AC1378" s="179"/>
      <c r="AD1378" s="179"/>
      <c r="AE1378" s="179"/>
      <c r="AF1378" s="179"/>
    </row>
    <row r="1379" spans="1:32" x14ac:dyDescent="0.3">
      <c r="A1379" s="3">
        <v>41697</v>
      </c>
      <c r="B1379" s="946" t="s">
        <v>4181</v>
      </c>
      <c r="C1379" s="704" t="s">
        <v>218</v>
      </c>
      <c r="D1379" s="4">
        <v>500</v>
      </c>
      <c r="E1379" t="s">
        <v>117</v>
      </c>
      <c r="F1379" s="370">
        <v>52660</v>
      </c>
      <c r="G1379" t="s">
        <v>4177</v>
      </c>
      <c r="H1379" s="318" t="s">
        <v>4182</v>
      </c>
      <c r="I1379" s="319" t="s">
        <v>4183</v>
      </c>
      <c r="J1379" s="320" t="s">
        <v>545</v>
      </c>
      <c r="K1379" s="321">
        <v>-20</v>
      </c>
      <c r="L1379" s="320"/>
      <c r="M1379" s="321"/>
      <c r="N1379" s="318" t="s">
        <v>1196</v>
      </c>
      <c r="O1379" s="321">
        <v>4.8</v>
      </c>
      <c r="P1379" s="318" t="s">
        <v>3947</v>
      </c>
      <c r="Q1379" s="320"/>
      <c r="R1379">
        <v>0</v>
      </c>
      <c r="S1379" s="184" t="s">
        <v>4200</v>
      </c>
      <c r="T1379" s="138">
        <f t="shared" si="136"/>
        <v>2</v>
      </c>
      <c r="U1379" s="139"/>
      <c r="V1379" s="715">
        <f t="shared" si="137"/>
        <v>2</v>
      </c>
      <c r="W1379" s="138"/>
      <c r="X1379" s="138"/>
      <c r="Y1379" s="141"/>
      <c r="Z1379" s="226"/>
      <c r="AA1379" s="179"/>
      <c r="AB1379" s="179"/>
      <c r="AC1379" s="179"/>
      <c r="AD1379" s="179"/>
      <c r="AE1379" s="179"/>
      <c r="AF1379" s="179"/>
    </row>
    <row r="1380" spans="1:32" x14ac:dyDescent="0.3">
      <c r="A1380" s="3">
        <v>41697</v>
      </c>
      <c r="B1380" s="946" t="s">
        <v>4184</v>
      </c>
      <c r="C1380" s="704" t="s">
        <v>218</v>
      </c>
      <c r="D1380" s="4">
        <v>350</v>
      </c>
      <c r="E1380" t="s">
        <v>66</v>
      </c>
      <c r="F1380" s="370">
        <v>45366</v>
      </c>
      <c r="G1380" t="s">
        <v>4185</v>
      </c>
      <c r="H1380" s="318" t="s">
        <v>2075</v>
      </c>
      <c r="I1380" s="319" t="s">
        <v>4186</v>
      </c>
      <c r="J1380" s="320" t="s">
        <v>340</v>
      </c>
      <c r="K1380" s="321">
        <v>-25</v>
      </c>
      <c r="L1380" s="320"/>
      <c r="M1380" s="321"/>
      <c r="N1380" s="318" t="s">
        <v>1033</v>
      </c>
      <c r="O1380" s="321">
        <v>7.86</v>
      </c>
      <c r="P1380" s="318" t="s">
        <v>4187</v>
      </c>
      <c r="Q1380" s="320"/>
      <c r="R1380">
        <v>-27.5</v>
      </c>
      <c r="S1380" s="184" t="s">
        <v>4196</v>
      </c>
      <c r="T1380" s="138">
        <f t="shared" si="136"/>
        <v>2</v>
      </c>
      <c r="U1380" s="139"/>
      <c r="V1380" s="715">
        <f t="shared" si="137"/>
        <v>2</v>
      </c>
      <c r="W1380" s="138"/>
      <c r="X1380" s="138"/>
      <c r="Y1380" s="141"/>
      <c r="Z1380" s="226"/>
      <c r="AA1380" s="179"/>
      <c r="AB1380" s="179"/>
      <c r="AC1380" s="179"/>
      <c r="AD1380" s="179"/>
      <c r="AE1380" s="179"/>
      <c r="AF1380" s="179"/>
    </row>
    <row r="1381" spans="1:32" x14ac:dyDescent="0.3">
      <c r="A1381" s="3">
        <v>41697</v>
      </c>
      <c r="B1381" s="946" t="s">
        <v>4188</v>
      </c>
      <c r="C1381" s="704" t="s">
        <v>65</v>
      </c>
      <c r="D1381" s="4">
        <v>600</v>
      </c>
      <c r="E1381" t="s">
        <v>12</v>
      </c>
      <c r="F1381" s="370">
        <v>42828</v>
      </c>
      <c r="G1381" t="s">
        <v>4189</v>
      </c>
      <c r="H1381" s="318" t="s">
        <v>1439</v>
      </c>
      <c r="I1381" s="319" t="s">
        <v>4190</v>
      </c>
      <c r="J1381" s="320" t="s">
        <v>4191</v>
      </c>
      <c r="K1381" s="321">
        <v>-10</v>
      </c>
      <c r="L1381" s="320"/>
      <c r="M1381" s="321"/>
      <c r="N1381" s="318" t="s">
        <v>331</v>
      </c>
      <c r="O1381" s="321">
        <v>2</v>
      </c>
      <c r="P1381" s="318" t="s">
        <v>1994</v>
      </c>
      <c r="Q1381" s="320"/>
      <c r="R1381">
        <v>2</v>
      </c>
      <c r="S1381" s="184" t="s">
        <v>4197</v>
      </c>
      <c r="T1381" s="138">
        <f t="shared" si="136"/>
        <v>2</v>
      </c>
      <c r="U1381" s="139"/>
      <c r="V1381" s="715">
        <f t="shared" si="137"/>
        <v>2</v>
      </c>
      <c r="W1381" s="138"/>
      <c r="X1381" s="138"/>
      <c r="Y1381" s="141"/>
      <c r="Z1381" s="226"/>
      <c r="AA1381" s="179"/>
      <c r="AB1381" s="179"/>
      <c r="AC1381" s="179"/>
      <c r="AD1381" s="179"/>
      <c r="AE1381" s="179"/>
      <c r="AF1381" s="179"/>
    </row>
    <row r="1382" spans="1:32" x14ac:dyDescent="0.3">
      <c r="A1382" s="3">
        <v>41697</v>
      </c>
      <c r="B1382" s="946" t="s">
        <v>4192</v>
      </c>
      <c r="C1382" s="704" t="s">
        <v>65</v>
      </c>
      <c r="D1382" s="4">
        <v>700</v>
      </c>
      <c r="E1382" t="s">
        <v>224</v>
      </c>
      <c r="F1382" s="370">
        <v>44287</v>
      </c>
      <c r="G1382" t="s">
        <v>4189</v>
      </c>
      <c r="H1382" s="318" t="s">
        <v>4193</v>
      </c>
      <c r="I1382" s="319" t="s">
        <v>3810</v>
      </c>
      <c r="J1382" s="320" t="s">
        <v>3811</v>
      </c>
      <c r="K1382" s="321">
        <v>-11</v>
      </c>
      <c r="L1382" s="320"/>
      <c r="M1382" s="321"/>
      <c r="N1382" s="318" t="s">
        <v>4194</v>
      </c>
      <c r="O1382" s="321">
        <v>1.86</v>
      </c>
      <c r="P1382" s="318" t="s">
        <v>4195</v>
      </c>
      <c r="Q1382" s="320"/>
      <c r="R1382">
        <v>-2.5</v>
      </c>
      <c r="S1382" s="184" t="s">
        <v>4198</v>
      </c>
      <c r="T1382" s="138">
        <f t="shared" si="136"/>
        <v>2</v>
      </c>
      <c r="U1382" s="139"/>
      <c r="V1382" s="715">
        <f t="shared" si="137"/>
        <v>2</v>
      </c>
      <c r="W1382" s="138"/>
      <c r="X1382" s="138"/>
      <c r="Y1382" s="141"/>
      <c r="Z1382" s="226"/>
      <c r="AA1382" s="179"/>
      <c r="AB1382" s="179"/>
      <c r="AC1382" s="179"/>
      <c r="AD1382" s="179"/>
      <c r="AE1382" s="179"/>
      <c r="AF1382" s="179"/>
    </row>
    <row r="1383" spans="1:32" x14ac:dyDescent="0.3">
      <c r="A1383" s="3">
        <v>41696</v>
      </c>
      <c r="B1383" s="946" t="s">
        <v>4047</v>
      </c>
      <c r="C1383" s="704" t="s">
        <v>276</v>
      </c>
      <c r="D1383" s="4">
        <v>3000</v>
      </c>
      <c r="E1383" t="s">
        <v>66</v>
      </c>
      <c r="F1383" s="370">
        <v>45354</v>
      </c>
      <c r="G1383" t="s">
        <v>1154</v>
      </c>
      <c r="H1383" s="318" t="s">
        <v>124</v>
      </c>
      <c r="I1383" s="319" t="s">
        <v>3630</v>
      </c>
      <c r="J1383" s="320" t="s">
        <v>981</v>
      </c>
      <c r="K1383" s="321">
        <v>-7.5</v>
      </c>
      <c r="L1383" s="320"/>
      <c r="M1383" s="321"/>
      <c r="N1383" s="318" t="s">
        <v>4048</v>
      </c>
      <c r="O1383" s="321">
        <v>2.67</v>
      </c>
      <c r="P1383" s="318" t="s">
        <v>3658</v>
      </c>
      <c r="Q1383" s="320"/>
      <c r="R1383">
        <v>7.5</v>
      </c>
      <c r="S1383" s="184" t="s">
        <v>4161</v>
      </c>
      <c r="T1383" s="138">
        <f t="shared" si="136"/>
        <v>2</v>
      </c>
      <c r="U1383" s="139"/>
      <c r="V1383" s="715">
        <f t="shared" si="137"/>
        <v>2</v>
      </c>
      <c r="W1383" s="138"/>
      <c r="X1383" s="138"/>
      <c r="Y1383" s="141"/>
      <c r="Z1383" s="226"/>
      <c r="AA1383" s="179"/>
      <c r="AB1383" s="179"/>
      <c r="AC1383" s="179"/>
      <c r="AD1383" s="179"/>
      <c r="AE1383" s="179"/>
      <c r="AF1383" s="179"/>
    </row>
    <row r="1384" spans="1:32" x14ac:dyDescent="0.3">
      <c r="A1384" s="3">
        <v>41696</v>
      </c>
      <c r="B1384" s="946" t="s">
        <v>4049</v>
      </c>
      <c r="C1384" s="704" t="s">
        <v>403</v>
      </c>
      <c r="D1384" s="4">
        <v>500</v>
      </c>
      <c r="E1384" t="s">
        <v>37</v>
      </c>
      <c r="F1384" s="370">
        <v>43556</v>
      </c>
      <c r="G1384" t="s">
        <v>4050</v>
      </c>
      <c r="H1384" s="318" t="s">
        <v>2258</v>
      </c>
      <c r="I1384" s="319" t="s">
        <v>952</v>
      </c>
      <c r="J1384" s="320" t="s">
        <v>4051</v>
      </c>
      <c r="K1384" s="321">
        <v>-10</v>
      </c>
      <c r="L1384" s="320"/>
      <c r="M1384" s="321"/>
      <c r="N1384" s="318" t="s">
        <v>799</v>
      </c>
      <c r="O1384" s="321">
        <v>2.5</v>
      </c>
      <c r="P1384" s="318" t="s">
        <v>1994</v>
      </c>
      <c r="Q1384" s="320" t="s">
        <v>4052</v>
      </c>
      <c r="R1384">
        <v>0</v>
      </c>
      <c r="S1384" s="184" t="s">
        <v>4160</v>
      </c>
      <c r="T1384" s="138">
        <f t="shared" si="136"/>
        <v>2</v>
      </c>
      <c r="U1384" s="139"/>
      <c r="V1384" s="715">
        <f t="shared" si="137"/>
        <v>2</v>
      </c>
      <c r="W1384" s="138"/>
      <c r="X1384" s="138"/>
      <c r="Y1384" s="141"/>
      <c r="Z1384" s="226"/>
      <c r="AA1384" s="179"/>
      <c r="AB1384" s="179"/>
      <c r="AC1384" s="179"/>
      <c r="AD1384" s="179"/>
      <c r="AE1384" s="179"/>
      <c r="AF1384" s="179"/>
    </row>
    <row r="1385" spans="1:32" x14ac:dyDescent="0.3">
      <c r="A1385" s="3">
        <v>41696</v>
      </c>
      <c r="B1385" s="946" t="s">
        <v>4053</v>
      </c>
      <c r="C1385" s="704" t="s">
        <v>73</v>
      </c>
      <c r="D1385" s="4">
        <v>500</v>
      </c>
      <c r="E1385" t="s">
        <v>37</v>
      </c>
      <c r="F1385" s="370">
        <v>43539</v>
      </c>
      <c r="G1385" t="s">
        <v>4054</v>
      </c>
      <c r="H1385" s="318" t="s">
        <v>2128</v>
      </c>
      <c r="I1385" s="319" t="s">
        <v>4055</v>
      </c>
      <c r="J1385" s="320" t="s">
        <v>940</v>
      </c>
      <c r="K1385" s="321">
        <v>-12.5</v>
      </c>
      <c r="L1385" s="320"/>
      <c r="M1385" s="321"/>
      <c r="N1385" s="318" t="s">
        <v>382</v>
      </c>
      <c r="O1385" s="321">
        <v>3</v>
      </c>
      <c r="P1385" s="318" t="s">
        <v>2274</v>
      </c>
      <c r="Q1385" s="320"/>
      <c r="R1385">
        <v>4</v>
      </c>
      <c r="S1385" s="184" t="s">
        <v>4159</v>
      </c>
      <c r="T1385" s="138">
        <f t="shared" si="136"/>
        <v>2</v>
      </c>
      <c r="U1385" s="139"/>
      <c r="V1385" s="715">
        <f t="shared" si="137"/>
        <v>2</v>
      </c>
      <c r="W1385" s="138"/>
      <c r="X1385" s="138"/>
      <c r="Y1385" s="141"/>
      <c r="Z1385" s="226"/>
      <c r="AA1385" s="179"/>
      <c r="AB1385" s="179"/>
      <c r="AC1385" s="179"/>
      <c r="AD1385" s="179"/>
      <c r="AE1385" s="179"/>
      <c r="AF1385" s="179"/>
    </row>
    <row r="1386" spans="1:32" x14ac:dyDescent="0.3">
      <c r="A1386" s="3">
        <v>41696</v>
      </c>
      <c r="B1386" s="946" t="s">
        <v>4056</v>
      </c>
      <c r="C1386" s="704" t="s">
        <v>73</v>
      </c>
      <c r="D1386" s="4">
        <v>500</v>
      </c>
      <c r="E1386" t="s">
        <v>66</v>
      </c>
      <c r="F1386" s="370">
        <v>45366</v>
      </c>
      <c r="G1386" t="s">
        <v>4054</v>
      </c>
      <c r="H1386" s="318" t="s">
        <v>1752</v>
      </c>
      <c r="I1386" s="319" t="s">
        <v>669</v>
      </c>
      <c r="J1386" s="320" t="s">
        <v>3740</v>
      </c>
      <c r="K1386" s="321">
        <v>-12.5</v>
      </c>
      <c r="L1386" s="320"/>
      <c r="M1386" s="321"/>
      <c r="N1386" s="318" t="s">
        <v>4057</v>
      </c>
      <c r="O1386" s="321">
        <v>2.6</v>
      </c>
      <c r="P1386" s="318" t="s">
        <v>4058</v>
      </c>
      <c r="Q1386" s="320"/>
      <c r="R1386">
        <v>-8.5</v>
      </c>
      <c r="S1386" s="184" t="s">
        <v>4158</v>
      </c>
      <c r="T1386" s="138">
        <f t="shared" si="136"/>
        <v>2</v>
      </c>
      <c r="U1386" s="139"/>
      <c r="V1386" s="715">
        <f t="shared" si="137"/>
        <v>2</v>
      </c>
      <c r="W1386" s="138"/>
      <c r="X1386" s="138"/>
      <c r="Y1386" s="141"/>
      <c r="Z1386" s="226"/>
      <c r="AA1386" s="179"/>
      <c r="AB1386" s="179"/>
      <c r="AC1386" s="179"/>
      <c r="AD1386" s="179"/>
      <c r="AE1386" s="179"/>
      <c r="AF1386" s="179"/>
    </row>
    <row r="1387" spans="1:32" x14ac:dyDescent="0.3">
      <c r="A1387" s="3">
        <v>41696</v>
      </c>
      <c r="B1387" s="946" t="s">
        <v>417</v>
      </c>
      <c r="C1387" s="704" t="s">
        <v>127</v>
      </c>
      <c r="D1387" s="4">
        <v>300</v>
      </c>
      <c r="E1387" t="s">
        <v>12</v>
      </c>
      <c r="F1387" s="370">
        <v>42797</v>
      </c>
      <c r="G1387" t="s">
        <v>4059</v>
      </c>
      <c r="H1387" s="318" t="s">
        <v>2299</v>
      </c>
      <c r="I1387" s="319" t="s">
        <v>2299</v>
      </c>
      <c r="J1387" s="320" t="s">
        <v>212</v>
      </c>
      <c r="K1387" s="321">
        <v>-10</v>
      </c>
      <c r="L1387" s="320"/>
      <c r="M1387" s="321"/>
      <c r="N1387" s="318" t="s">
        <v>504</v>
      </c>
      <c r="O1387" s="321">
        <v>2.33</v>
      </c>
      <c r="P1387" s="318" t="s">
        <v>2958</v>
      </c>
      <c r="Q1387" s="320"/>
      <c r="R1387">
        <v>1</v>
      </c>
      <c r="S1387" s="184" t="s">
        <v>4157</v>
      </c>
      <c r="T1387" s="138">
        <f t="shared" si="136"/>
        <v>2</v>
      </c>
      <c r="U1387" s="139"/>
      <c r="V1387" s="715">
        <f t="shared" si="137"/>
        <v>2</v>
      </c>
      <c r="W1387" s="138"/>
      <c r="X1387" s="138"/>
      <c r="Y1387" s="141"/>
      <c r="Z1387" s="226"/>
      <c r="AA1387" s="179"/>
      <c r="AB1387" s="179"/>
      <c r="AC1387" s="179"/>
      <c r="AD1387" s="179"/>
      <c r="AE1387" s="179"/>
      <c r="AF1387" s="179"/>
    </row>
    <row r="1388" spans="1:32" x14ac:dyDescent="0.3">
      <c r="A1388" s="3">
        <v>41696</v>
      </c>
      <c r="B1388" s="946" t="s">
        <v>4060</v>
      </c>
      <c r="C1388" s="704" t="s">
        <v>127</v>
      </c>
      <c r="D1388" s="4">
        <v>800</v>
      </c>
      <c r="E1388" t="s">
        <v>12</v>
      </c>
      <c r="F1388" s="370">
        <v>42797</v>
      </c>
      <c r="G1388" t="s">
        <v>4059</v>
      </c>
      <c r="H1388" s="318" t="s">
        <v>454</v>
      </c>
      <c r="I1388" s="319" t="s">
        <v>3863</v>
      </c>
      <c r="J1388" s="320" t="s">
        <v>136</v>
      </c>
      <c r="K1388" s="321">
        <v>-10</v>
      </c>
      <c r="L1388" s="320"/>
      <c r="M1388" s="321"/>
      <c r="N1388" s="318" t="s">
        <v>692</v>
      </c>
      <c r="O1388" s="321">
        <v>2.125</v>
      </c>
      <c r="P1388" s="318" t="s">
        <v>2958</v>
      </c>
      <c r="Q1388" s="320"/>
      <c r="R1388">
        <v>1</v>
      </c>
      <c r="S1388" s="184" t="s">
        <v>4156</v>
      </c>
      <c r="T1388" s="138">
        <f t="shared" si="136"/>
        <v>2</v>
      </c>
      <c r="U1388" s="139"/>
      <c r="V1388" s="715">
        <f t="shared" si="137"/>
        <v>2</v>
      </c>
      <c r="W1388" s="138"/>
      <c r="X1388" s="138"/>
      <c r="Y1388" s="141"/>
      <c r="Z1388" s="226"/>
      <c r="AA1388" s="179"/>
      <c r="AB1388" s="179"/>
      <c r="AC1388" s="179"/>
      <c r="AD1388" s="179"/>
      <c r="AE1388" s="179"/>
      <c r="AF1388" s="179"/>
    </row>
    <row r="1389" spans="1:32" x14ac:dyDescent="0.3">
      <c r="A1389" s="3">
        <v>41696</v>
      </c>
      <c r="B1389" s="946" t="s">
        <v>4061</v>
      </c>
      <c r="C1389" s="704" t="s">
        <v>127</v>
      </c>
      <c r="D1389" s="4">
        <v>250</v>
      </c>
      <c r="E1389" t="s">
        <v>4062</v>
      </c>
      <c r="F1389" s="370">
        <v>45254</v>
      </c>
      <c r="G1389" t="s">
        <v>4059</v>
      </c>
      <c r="H1389" s="318" t="s">
        <v>631</v>
      </c>
      <c r="I1389" s="319" t="s">
        <v>475</v>
      </c>
      <c r="J1389" s="320" t="s">
        <v>3812</v>
      </c>
      <c r="K1389" s="321">
        <v>-2</v>
      </c>
      <c r="L1389" s="320"/>
      <c r="M1389" s="321"/>
      <c r="N1389" s="318" t="s">
        <v>618</v>
      </c>
      <c r="O1389" s="321">
        <v>3</v>
      </c>
      <c r="P1389" s="318" t="s">
        <v>2092</v>
      </c>
      <c r="Q1389" s="320"/>
      <c r="R1389">
        <v>3</v>
      </c>
      <c r="S1389" s="184" t="s">
        <v>4155</v>
      </c>
      <c r="T1389" s="138">
        <f t="shared" si="136"/>
        <v>2</v>
      </c>
      <c r="U1389" s="139"/>
      <c r="V1389" s="715">
        <f t="shared" si="137"/>
        <v>2</v>
      </c>
      <c r="W1389" s="138"/>
      <c r="X1389" s="138"/>
      <c r="Y1389" s="141"/>
      <c r="Z1389" s="226"/>
      <c r="AA1389" s="179"/>
      <c r="AB1389" s="179"/>
      <c r="AC1389" s="179"/>
      <c r="AD1389" s="179"/>
      <c r="AE1389" s="179"/>
      <c r="AF1389" s="179"/>
    </row>
    <row r="1390" spans="1:32" x14ac:dyDescent="0.3">
      <c r="A1390" s="3">
        <v>40964</v>
      </c>
      <c r="B1390" s="946" t="s">
        <v>4063</v>
      </c>
      <c r="C1390" s="704" t="s">
        <v>3854</v>
      </c>
      <c r="D1390" s="4">
        <v>500</v>
      </c>
      <c r="E1390" t="s">
        <v>4064</v>
      </c>
      <c r="F1390" s="370">
        <v>43525</v>
      </c>
      <c r="G1390" t="s">
        <v>4065</v>
      </c>
      <c r="H1390" s="318" t="s">
        <v>155</v>
      </c>
      <c r="I1390" s="319" t="s">
        <v>4066</v>
      </c>
      <c r="J1390" s="320" t="s">
        <v>157</v>
      </c>
      <c r="K1390" s="321">
        <v>-10</v>
      </c>
      <c r="L1390" s="320"/>
      <c r="M1390" s="321"/>
      <c r="N1390" s="318" t="s">
        <v>4067</v>
      </c>
      <c r="O1390" s="321">
        <v>2.2000000000000002</v>
      </c>
      <c r="P1390" s="318" t="s">
        <v>4068</v>
      </c>
      <c r="Q1390" s="320" t="s">
        <v>2092</v>
      </c>
      <c r="R1390">
        <v>0</v>
      </c>
      <c r="S1390" s="184" t="s">
        <v>4154</v>
      </c>
      <c r="T1390" s="138">
        <f t="shared" si="136"/>
        <v>2</v>
      </c>
      <c r="U1390" s="139"/>
      <c r="V1390" s="715">
        <f t="shared" si="137"/>
        <v>2</v>
      </c>
      <c r="W1390" s="138"/>
      <c r="X1390" s="138"/>
      <c r="Y1390" s="141"/>
      <c r="Z1390" s="226"/>
      <c r="AA1390" s="179"/>
      <c r="AB1390" s="179"/>
      <c r="AC1390" s="179"/>
      <c r="AD1390" s="179"/>
      <c r="AE1390" s="179"/>
      <c r="AF1390" s="179"/>
    </row>
    <row r="1391" spans="1:32" x14ac:dyDescent="0.3">
      <c r="A1391" s="3">
        <v>40964</v>
      </c>
      <c r="B1391" s="946" t="s">
        <v>4069</v>
      </c>
      <c r="C1391" s="704" t="s">
        <v>11</v>
      </c>
      <c r="D1391" s="4">
        <v>1250</v>
      </c>
      <c r="E1391" t="s">
        <v>2331</v>
      </c>
      <c r="F1391" s="370">
        <v>49004</v>
      </c>
      <c r="G1391" t="s">
        <v>1452</v>
      </c>
      <c r="H1391" s="318" t="s">
        <v>4070</v>
      </c>
      <c r="I1391" s="319" t="s">
        <v>805</v>
      </c>
      <c r="J1391" s="320" t="s">
        <v>3742</v>
      </c>
      <c r="K1391" s="321">
        <v>-25</v>
      </c>
      <c r="L1391" s="320"/>
      <c r="M1391" s="321"/>
      <c r="N1391" s="318" t="s">
        <v>4071</v>
      </c>
      <c r="O1391" s="321">
        <v>2.8</v>
      </c>
      <c r="P1391" s="318" t="s">
        <v>1946</v>
      </c>
      <c r="Q1391" s="320"/>
      <c r="R1391">
        <v>2.5</v>
      </c>
      <c r="S1391" s="184" t="s">
        <v>4153</v>
      </c>
      <c r="T1391" s="138">
        <f t="shared" si="136"/>
        <v>2</v>
      </c>
      <c r="U1391" s="139"/>
      <c r="V1391" s="715">
        <f t="shared" si="137"/>
        <v>2</v>
      </c>
      <c r="W1391" s="138"/>
      <c r="X1391" s="138"/>
      <c r="Y1391" s="141"/>
      <c r="Z1391" s="226"/>
      <c r="AA1391" s="179"/>
      <c r="AB1391" s="179"/>
      <c r="AC1391" s="179"/>
      <c r="AD1391" s="179"/>
      <c r="AE1391" s="179"/>
      <c r="AF1391" s="179"/>
    </row>
    <row r="1392" spans="1:32" x14ac:dyDescent="0.3">
      <c r="A1392" s="3">
        <v>40964</v>
      </c>
      <c r="B1392" s="946" t="s">
        <v>4072</v>
      </c>
      <c r="C1392" s="704" t="s">
        <v>4073</v>
      </c>
      <c r="D1392" s="4">
        <v>1000</v>
      </c>
      <c r="E1392" t="s">
        <v>117</v>
      </c>
      <c r="F1392" s="370">
        <v>52305</v>
      </c>
      <c r="G1392" t="s">
        <v>4074</v>
      </c>
      <c r="H1392" s="318" t="s">
        <v>282</v>
      </c>
      <c r="I1392" s="319" t="s">
        <v>676</v>
      </c>
      <c r="J1392" s="320" t="s">
        <v>206</v>
      </c>
      <c r="K1392" s="321">
        <v>-12.5</v>
      </c>
      <c r="L1392" s="320"/>
      <c r="M1392" s="321"/>
      <c r="N1392" s="318" t="s">
        <v>4075</v>
      </c>
      <c r="O1392" s="321">
        <v>3.65</v>
      </c>
      <c r="P1392" s="318" t="s">
        <v>2092</v>
      </c>
      <c r="Q1392" s="320"/>
      <c r="R1392">
        <v>3</v>
      </c>
      <c r="S1392" s="184" t="s">
        <v>4152</v>
      </c>
      <c r="T1392" s="138">
        <f t="shared" si="136"/>
        <v>2</v>
      </c>
      <c r="U1392" s="139"/>
      <c r="V1392" s="715">
        <f t="shared" si="137"/>
        <v>2</v>
      </c>
      <c r="W1392" s="138"/>
      <c r="X1392" s="138"/>
      <c r="Y1392" s="141"/>
      <c r="Z1392" s="226"/>
      <c r="AA1392" s="179"/>
      <c r="AB1392" s="179"/>
      <c r="AC1392" s="179"/>
      <c r="AD1392" s="179"/>
      <c r="AE1392" s="179"/>
      <c r="AF1392" s="179"/>
    </row>
    <row r="1393" spans="1:32" x14ac:dyDescent="0.3">
      <c r="A1393" s="3">
        <v>40964</v>
      </c>
      <c r="B1393" s="946" t="s">
        <v>4076</v>
      </c>
      <c r="C1393" s="704" t="s">
        <v>73</v>
      </c>
      <c r="D1393" s="4">
        <v>750</v>
      </c>
      <c r="E1393" t="s">
        <v>4077</v>
      </c>
      <c r="F1393" s="370">
        <v>43528</v>
      </c>
      <c r="G1393" t="s">
        <v>4078</v>
      </c>
      <c r="H1393" s="318" t="s">
        <v>4079</v>
      </c>
      <c r="I1393" s="319" t="s">
        <v>791</v>
      </c>
      <c r="J1393" s="320" t="s">
        <v>3803</v>
      </c>
      <c r="K1393" s="321">
        <v>-12.5</v>
      </c>
      <c r="L1393" s="320"/>
      <c r="M1393" s="321"/>
      <c r="N1393" s="318" t="s">
        <v>85</v>
      </c>
      <c r="O1393" s="321">
        <v>2.4</v>
      </c>
      <c r="P1393" s="318" t="s">
        <v>2161</v>
      </c>
      <c r="Q1393" s="320"/>
      <c r="R1393">
        <v>2.5</v>
      </c>
      <c r="S1393" s="184" t="s">
        <v>4151</v>
      </c>
      <c r="T1393" s="138">
        <f t="shared" si="136"/>
        <v>2</v>
      </c>
      <c r="U1393" s="139"/>
      <c r="V1393" s="715">
        <f t="shared" si="137"/>
        <v>2</v>
      </c>
      <c r="W1393" s="138"/>
      <c r="X1393" s="138"/>
      <c r="Y1393" s="141"/>
      <c r="Z1393" s="226"/>
      <c r="AA1393" s="179"/>
      <c r="AB1393" s="179"/>
      <c r="AC1393" s="179"/>
      <c r="AD1393" s="179"/>
      <c r="AE1393" s="179"/>
      <c r="AF1393" s="179"/>
    </row>
    <row r="1394" spans="1:32" x14ac:dyDescent="0.3">
      <c r="A1394" s="3">
        <v>40964</v>
      </c>
      <c r="B1394" s="946" t="s">
        <v>4080</v>
      </c>
      <c r="C1394" s="704" t="s">
        <v>3854</v>
      </c>
      <c r="D1394" s="4">
        <v>250</v>
      </c>
      <c r="E1394" t="s">
        <v>4081</v>
      </c>
      <c r="F1394" s="370">
        <v>52336</v>
      </c>
      <c r="G1394" t="s">
        <v>4082</v>
      </c>
      <c r="H1394" s="318" t="s">
        <v>4083</v>
      </c>
      <c r="I1394" s="319" t="s">
        <v>676</v>
      </c>
      <c r="J1394" s="320" t="s">
        <v>206</v>
      </c>
      <c r="K1394" s="321">
        <v>-5</v>
      </c>
      <c r="L1394" s="320"/>
      <c r="M1394" s="321"/>
      <c r="N1394" s="318" t="s">
        <v>411</v>
      </c>
      <c r="O1394" s="321">
        <v>2.4</v>
      </c>
      <c r="P1394" s="318" t="s">
        <v>2092</v>
      </c>
      <c r="Q1394" s="320"/>
      <c r="R1394">
        <v>3</v>
      </c>
      <c r="S1394" s="184" t="s">
        <v>4150</v>
      </c>
      <c r="T1394" s="138">
        <f t="shared" si="136"/>
        <v>2</v>
      </c>
      <c r="U1394" s="139"/>
      <c r="V1394" s="715">
        <f t="shared" si="137"/>
        <v>2</v>
      </c>
      <c r="W1394" s="138"/>
      <c r="X1394" s="138"/>
      <c r="Y1394" s="141"/>
      <c r="Z1394" s="226"/>
      <c r="AA1394" s="179"/>
      <c r="AB1394" s="179"/>
      <c r="AC1394" s="179"/>
      <c r="AD1394" s="179"/>
      <c r="AE1394" s="179"/>
      <c r="AF1394" s="179"/>
    </row>
    <row r="1395" spans="1:32" x14ac:dyDescent="0.3">
      <c r="A1395" s="3">
        <v>40964</v>
      </c>
      <c r="B1395" s="946" t="s">
        <v>546</v>
      </c>
      <c r="C1395" s="704" t="s">
        <v>127</v>
      </c>
      <c r="D1395" s="4">
        <v>550</v>
      </c>
      <c r="E1395" t="s">
        <v>164</v>
      </c>
      <c r="F1395" s="370">
        <v>42425</v>
      </c>
      <c r="G1395" t="s">
        <v>3624</v>
      </c>
      <c r="H1395" s="318" t="s">
        <v>2412</v>
      </c>
      <c r="I1395" s="319" t="s">
        <v>4084</v>
      </c>
      <c r="J1395" s="320" t="s">
        <v>4085</v>
      </c>
      <c r="K1395" s="321">
        <v>-5</v>
      </c>
      <c r="L1395" s="320"/>
      <c r="M1395" s="321"/>
      <c r="N1395" s="318" t="s">
        <v>105</v>
      </c>
      <c r="O1395" s="321">
        <v>1.45</v>
      </c>
      <c r="P1395" s="318" t="s">
        <v>3783</v>
      </c>
      <c r="Q1395" s="320"/>
      <c r="R1395">
        <v>-1</v>
      </c>
      <c r="S1395" s="184" t="s">
        <v>4147</v>
      </c>
      <c r="T1395" s="138">
        <f t="shared" si="136"/>
        <v>2</v>
      </c>
      <c r="U1395" s="139"/>
      <c r="V1395" s="715">
        <f t="shared" si="137"/>
        <v>2</v>
      </c>
      <c r="W1395" s="138"/>
      <c r="X1395" s="138"/>
      <c r="Y1395" s="141"/>
      <c r="Z1395" s="226"/>
      <c r="AA1395" s="179"/>
      <c r="AB1395" s="179"/>
      <c r="AC1395" s="179"/>
      <c r="AD1395" s="179"/>
      <c r="AE1395" s="179"/>
      <c r="AF1395" s="179"/>
    </row>
    <row r="1396" spans="1:32" x14ac:dyDescent="0.3">
      <c r="A1396" s="3">
        <v>40964</v>
      </c>
      <c r="B1396" s="946" t="s">
        <v>4086</v>
      </c>
      <c r="C1396" s="704" t="s">
        <v>127</v>
      </c>
      <c r="D1396" s="4">
        <v>400</v>
      </c>
      <c r="E1396" t="s">
        <v>37</v>
      </c>
      <c r="F1396" s="370">
        <v>43528</v>
      </c>
      <c r="G1396" t="s">
        <v>3624</v>
      </c>
      <c r="H1396" s="318" t="s">
        <v>3179</v>
      </c>
      <c r="I1396" s="319" t="s">
        <v>3791</v>
      </c>
      <c r="J1396" s="320" t="s">
        <v>3399</v>
      </c>
      <c r="K1396" s="321">
        <v>-10</v>
      </c>
      <c r="L1396" s="320"/>
      <c r="M1396" s="321"/>
      <c r="N1396" s="318" t="s">
        <v>169</v>
      </c>
      <c r="O1396" s="321">
        <v>2.75</v>
      </c>
      <c r="P1396" s="318" t="s">
        <v>2042</v>
      </c>
      <c r="Q1396" s="320"/>
      <c r="R1396">
        <v>6</v>
      </c>
      <c r="S1396" s="184" t="s">
        <v>4148</v>
      </c>
      <c r="T1396" s="138">
        <f t="shared" si="136"/>
        <v>2</v>
      </c>
      <c r="U1396" s="139"/>
      <c r="V1396" s="715">
        <f t="shared" si="137"/>
        <v>2</v>
      </c>
      <c r="W1396" s="138"/>
      <c r="X1396" s="138"/>
      <c r="Y1396" s="141"/>
      <c r="Z1396" s="226"/>
      <c r="AA1396" s="179"/>
      <c r="AB1396" s="179"/>
      <c r="AC1396" s="179"/>
      <c r="AD1396" s="179"/>
      <c r="AE1396" s="179"/>
      <c r="AF1396" s="179"/>
    </row>
    <row r="1397" spans="1:32" x14ac:dyDescent="0.3">
      <c r="A1397" s="3">
        <v>40964</v>
      </c>
      <c r="B1397" s="946" t="s">
        <v>4087</v>
      </c>
      <c r="C1397" s="704" t="s">
        <v>127</v>
      </c>
      <c r="D1397" s="4">
        <v>500</v>
      </c>
      <c r="E1397" t="s">
        <v>224</v>
      </c>
      <c r="F1397" s="370">
        <v>44259</v>
      </c>
      <c r="G1397" t="s">
        <v>3624</v>
      </c>
      <c r="H1397" s="318" t="s">
        <v>1752</v>
      </c>
      <c r="I1397" s="319" t="s">
        <v>4088</v>
      </c>
      <c r="J1397" s="320" t="s">
        <v>4089</v>
      </c>
      <c r="K1397" s="321">
        <v>-10</v>
      </c>
      <c r="L1397" s="320"/>
      <c r="M1397" s="321"/>
      <c r="N1397" s="318" t="s">
        <v>1437</v>
      </c>
      <c r="O1397" s="321">
        <v>2.8</v>
      </c>
      <c r="P1397" s="318" t="s">
        <v>3783</v>
      </c>
      <c r="Q1397" s="320"/>
      <c r="R1397">
        <v>-1</v>
      </c>
      <c r="S1397" s="184" t="s">
        <v>4149</v>
      </c>
      <c r="T1397" s="138">
        <f t="shared" si="136"/>
        <v>2</v>
      </c>
      <c r="U1397" s="139"/>
      <c r="V1397" s="715">
        <f t="shared" si="137"/>
        <v>2</v>
      </c>
      <c r="W1397" s="138"/>
      <c r="X1397" s="138"/>
      <c r="Y1397" s="141"/>
      <c r="Z1397" s="226"/>
      <c r="AA1397" s="179"/>
      <c r="AB1397" s="179"/>
      <c r="AC1397" s="179"/>
      <c r="AD1397" s="179"/>
      <c r="AE1397" s="179"/>
      <c r="AF1397" s="179"/>
    </row>
    <row r="1398" spans="1:32" x14ac:dyDescent="0.3">
      <c r="A1398" s="3">
        <v>40964</v>
      </c>
      <c r="B1398" s="946" t="s">
        <v>4090</v>
      </c>
      <c r="C1398" s="704" t="s">
        <v>65</v>
      </c>
      <c r="D1398" s="4">
        <v>750</v>
      </c>
      <c r="E1398" t="s">
        <v>12</v>
      </c>
      <c r="F1398" s="370">
        <v>42788</v>
      </c>
      <c r="G1398" t="s">
        <v>4091</v>
      </c>
      <c r="H1398" s="318" t="s">
        <v>2128</v>
      </c>
      <c r="I1398" s="319" t="s">
        <v>4055</v>
      </c>
      <c r="J1398" s="320" t="s">
        <v>940</v>
      </c>
      <c r="K1398" s="321">
        <v>-12.5</v>
      </c>
      <c r="L1398" s="320"/>
      <c r="M1398" s="321"/>
      <c r="N1398" s="318" t="s">
        <v>71</v>
      </c>
      <c r="O1398" s="321">
        <v>2.67</v>
      </c>
      <c r="P1398" s="318" t="s">
        <v>4092</v>
      </c>
      <c r="Q1398" s="320"/>
      <c r="R1398">
        <v>-8</v>
      </c>
      <c r="S1398" s="184" t="s">
        <v>4145</v>
      </c>
      <c r="T1398" s="138">
        <f t="shared" si="136"/>
        <v>2</v>
      </c>
      <c r="U1398" s="139"/>
      <c r="V1398" s="715">
        <f t="shared" si="137"/>
        <v>2</v>
      </c>
      <c r="W1398" s="138"/>
      <c r="X1398" s="138"/>
      <c r="Y1398" s="141"/>
      <c r="Z1398" s="226"/>
      <c r="AA1398" s="179"/>
      <c r="AB1398" s="179"/>
      <c r="AC1398" s="179"/>
      <c r="AD1398" s="179"/>
      <c r="AE1398" s="179"/>
      <c r="AF1398" s="179"/>
    </row>
    <row r="1399" spans="1:32" x14ac:dyDescent="0.3">
      <c r="A1399" s="3">
        <v>40964</v>
      </c>
      <c r="B1399" s="946" t="s">
        <v>4093</v>
      </c>
      <c r="C1399" s="704" t="s">
        <v>65</v>
      </c>
      <c r="D1399" s="4">
        <v>1250</v>
      </c>
      <c r="E1399" t="s">
        <v>66</v>
      </c>
      <c r="F1399" s="370">
        <v>45352</v>
      </c>
      <c r="G1399" t="s">
        <v>4091</v>
      </c>
      <c r="H1399" s="318" t="s">
        <v>573</v>
      </c>
      <c r="I1399" s="319" t="s">
        <v>2115</v>
      </c>
      <c r="J1399" s="320" t="s">
        <v>4094</v>
      </c>
      <c r="K1399" s="321">
        <v>-13</v>
      </c>
      <c r="L1399" s="320"/>
      <c r="M1399" s="321"/>
      <c r="N1399" s="318" t="s">
        <v>4095</v>
      </c>
      <c r="O1399" s="321">
        <v>2.6</v>
      </c>
      <c r="P1399" s="318" t="s">
        <v>2058</v>
      </c>
      <c r="Q1399" s="320"/>
      <c r="R1399">
        <v>-3</v>
      </c>
      <c r="S1399" s="184" t="s">
        <v>4146</v>
      </c>
      <c r="T1399" s="138">
        <f t="shared" si="136"/>
        <v>2</v>
      </c>
      <c r="U1399" s="139"/>
      <c r="V1399" s="715">
        <f t="shared" si="137"/>
        <v>2</v>
      </c>
      <c r="W1399" s="138"/>
      <c r="X1399" s="138"/>
      <c r="Y1399" s="141"/>
      <c r="Z1399" s="226"/>
      <c r="AA1399" s="179"/>
      <c r="AB1399" s="179"/>
      <c r="AC1399" s="179"/>
      <c r="AD1399" s="179"/>
      <c r="AE1399" s="179"/>
      <c r="AF1399" s="179"/>
    </row>
    <row r="1400" spans="1:32" x14ac:dyDescent="0.3">
      <c r="A1400" s="3">
        <v>40964</v>
      </c>
      <c r="B1400" s="946" t="s">
        <v>4096</v>
      </c>
      <c r="C1400" s="704" t="s">
        <v>218</v>
      </c>
      <c r="D1400" s="4">
        <v>400</v>
      </c>
      <c r="E1400" t="s">
        <v>66</v>
      </c>
      <c r="F1400" s="370">
        <v>45366</v>
      </c>
      <c r="G1400" t="s">
        <v>561</v>
      </c>
      <c r="H1400" s="318" t="s">
        <v>338</v>
      </c>
      <c r="I1400" s="319" t="s">
        <v>4097</v>
      </c>
      <c r="J1400" s="320" t="s">
        <v>286</v>
      </c>
      <c r="K1400" s="321">
        <v>-22</v>
      </c>
      <c r="L1400" s="320"/>
      <c r="M1400" s="321"/>
      <c r="N1400" s="318" t="s">
        <v>868</v>
      </c>
      <c r="O1400" s="321">
        <v>3.5</v>
      </c>
      <c r="P1400" s="318" t="s">
        <v>2217</v>
      </c>
      <c r="Q1400" s="320"/>
      <c r="R1400">
        <v>-4</v>
      </c>
      <c r="S1400" s="184" t="s">
        <v>4144</v>
      </c>
      <c r="T1400" s="138">
        <f t="shared" ref="T1400:T1431" si="138">MONTH(A1400)</f>
        <v>2</v>
      </c>
      <c r="U1400" s="139"/>
      <c r="V1400" s="715">
        <f t="shared" si="137"/>
        <v>2</v>
      </c>
      <c r="W1400" s="138"/>
      <c r="X1400" s="138"/>
      <c r="Y1400" s="141"/>
      <c r="Z1400" s="226"/>
      <c r="AA1400" s="179"/>
      <c r="AB1400" s="179"/>
      <c r="AC1400" s="179"/>
      <c r="AD1400" s="179"/>
      <c r="AE1400" s="179"/>
      <c r="AF1400" s="179"/>
    </row>
    <row r="1401" spans="1:32" x14ac:dyDescent="0.3">
      <c r="A1401" s="3">
        <v>40964</v>
      </c>
      <c r="B1401" s="946" t="s">
        <v>4098</v>
      </c>
      <c r="C1401" s="704" t="s">
        <v>403</v>
      </c>
      <c r="D1401" s="4">
        <v>500</v>
      </c>
      <c r="E1401" t="s">
        <v>12</v>
      </c>
      <c r="F1401" s="370">
        <v>42797</v>
      </c>
      <c r="G1401" t="s">
        <v>4099</v>
      </c>
      <c r="H1401" s="318" t="s">
        <v>4100</v>
      </c>
      <c r="I1401" s="319" t="s">
        <v>3838</v>
      </c>
      <c r="J1401" s="320" t="s">
        <v>4101</v>
      </c>
      <c r="K1401" s="321">
        <v>-10</v>
      </c>
      <c r="L1401" s="320"/>
      <c r="M1401" s="321"/>
      <c r="N1401" s="318" t="s">
        <v>1609</v>
      </c>
      <c r="O1401" s="321">
        <v>4.4000000000000004</v>
      </c>
      <c r="P1401" s="318" t="s">
        <v>4102</v>
      </c>
      <c r="Q1401" s="320"/>
      <c r="R1401">
        <v>-14</v>
      </c>
      <c r="S1401" s="184" t="s">
        <v>4143</v>
      </c>
      <c r="T1401" s="138">
        <f t="shared" si="138"/>
        <v>2</v>
      </c>
      <c r="U1401" s="139"/>
      <c r="V1401" s="715">
        <f t="shared" si="137"/>
        <v>2</v>
      </c>
      <c r="W1401" s="138"/>
      <c r="X1401" s="138"/>
      <c r="Y1401" s="141"/>
      <c r="Z1401" s="226"/>
      <c r="AA1401" s="179"/>
      <c r="AB1401" s="179"/>
      <c r="AC1401" s="179"/>
      <c r="AD1401" s="179"/>
      <c r="AE1401" s="179"/>
      <c r="AF1401" s="179"/>
    </row>
    <row r="1402" spans="1:32" x14ac:dyDescent="0.3">
      <c r="A1402" s="3">
        <v>40964</v>
      </c>
      <c r="B1402" s="946" t="s">
        <v>2189</v>
      </c>
      <c r="C1402" s="704" t="s">
        <v>403</v>
      </c>
      <c r="D1402" s="4">
        <v>500</v>
      </c>
      <c r="E1402" t="s">
        <v>81</v>
      </c>
      <c r="F1402" s="370">
        <v>43528</v>
      </c>
      <c r="G1402" t="s">
        <v>3629</v>
      </c>
      <c r="H1402" s="318" t="s">
        <v>151</v>
      </c>
      <c r="I1402" s="319" t="s">
        <v>791</v>
      </c>
      <c r="J1402" s="320" t="s">
        <v>3803</v>
      </c>
      <c r="K1402" s="321">
        <v>-15</v>
      </c>
      <c r="L1402" s="320"/>
      <c r="M1402" s="321"/>
      <c r="N1402" s="318" t="s">
        <v>4057</v>
      </c>
      <c r="O1402" s="321">
        <v>2.6</v>
      </c>
      <c r="P1402" s="318" t="s">
        <v>1995</v>
      </c>
      <c r="Q1402" s="320"/>
      <c r="R1402">
        <v>-6</v>
      </c>
      <c r="S1402" s="184" t="s">
        <v>4142</v>
      </c>
      <c r="T1402" s="138">
        <f t="shared" si="138"/>
        <v>2</v>
      </c>
      <c r="U1402" s="139"/>
      <c r="V1402" s="715">
        <f t="shared" si="137"/>
        <v>2</v>
      </c>
      <c r="W1402" s="138"/>
      <c r="X1402" s="138"/>
      <c r="Y1402" s="141"/>
      <c r="Z1402" s="226"/>
      <c r="AA1402" s="179"/>
      <c r="AB1402" s="179"/>
      <c r="AC1402" s="179"/>
      <c r="AD1402" s="179"/>
      <c r="AE1402" s="179"/>
      <c r="AF1402" s="179"/>
    </row>
    <row r="1403" spans="1:32" x14ac:dyDescent="0.3">
      <c r="A1403" s="3">
        <v>41694</v>
      </c>
      <c r="B1403" s="946" t="s">
        <v>4103</v>
      </c>
      <c r="C1403" s="704" t="s">
        <v>959</v>
      </c>
      <c r="D1403" s="4">
        <v>850</v>
      </c>
      <c r="E1403" t="s">
        <v>434</v>
      </c>
      <c r="F1403" s="370">
        <v>42250</v>
      </c>
      <c r="G1403" t="s">
        <v>960</v>
      </c>
      <c r="H1403" s="318" t="s">
        <v>4104</v>
      </c>
      <c r="I1403" s="319" t="s">
        <v>4104</v>
      </c>
      <c r="J1403" s="320" t="s">
        <v>3011</v>
      </c>
      <c r="K1403" s="321">
        <v>0</v>
      </c>
      <c r="L1403" s="320"/>
      <c r="M1403" s="321"/>
      <c r="N1403" s="318" t="s">
        <v>423</v>
      </c>
      <c r="O1403" s="321">
        <v>1.18</v>
      </c>
      <c r="P1403" s="318" t="s">
        <v>2150</v>
      </c>
      <c r="Q1403" s="320"/>
      <c r="R1403">
        <v>8</v>
      </c>
      <c r="S1403" s="184" t="s">
        <v>4141</v>
      </c>
      <c r="T1403" s="138">
        <f t="shared" si="138"/>
        <v>2</v>
      </c>
      <c r="U1403" s="139"/>
      <c r="V1403" s="715">
        <f t="shared" si="137"/>
        <v>2</v>
      </c>
      <c r="W1403" s="138"/>
      <c r="X1403" s="138"/>
      <c r="Y1403" s="141"/>
      <c r="Z1403" s="226"/>
      <c r="AA1403" s="179"/>
      <c r="AB1403" s="179"/>
      <c r="AC1403" s="179"/>
      <c r="AD1403" s="179"/>
      <c r="AE1403" s="179"/>
      <c r="AF1403" s="179"/>
    </row>
    <row r="1404" spans="1:32" x14ac:dyDescent="0.3">
      <c r="A1404" s="3">
        <v>41694</v>
      </c>
      <c r="B1404" s="946" t="s">
        <v>4103</v>
      </c>
      <c r="C1404" s="704" t="s">
        <v>959</v>
      </c>
      <c r="D1404" s="4">
        <v>1000</v>
      </c>
      <c r="E1404" t="s">
        <v>404</v>
      </c>
      <c r="F1404" s="370">
        <v>42797</v>
      </c>
      <c r="G1404" t="s">
        <v>960</v>
      </c>
      <c r="H1404" s="318" t="s">
        <v>2299</v>
      </c>
      <c r="I1404" s="319" t="s">
        <v>2299</v>
      </c>
      <c r="J1404" s="320" t="s">
        <v>1871</v>
      </c>
      <c r="K1404" s="321">
        <v>-5</v>
      </c>
      <c r="L1404" s="320"/>
      <c r="M1404" s="321"/>
      <c r="N1404" s="318" t="s">
        <v>1437</v>
      </c>
      <c r="O1404" s="321">
        <v>1.4</v>
      </c>
      <c r="P1404" s="318" t="s">
        <v>2150</v>
      </c>
      <c r="Q1404" s="320"/>
      <c r="R1404">
        <v>8</v>
      </c>
      <c r="S1404" s="184" t="s">
        <v>4140</v>
      </c>
      <c r="T1404" s="138">
        <f t="shared" si="138"/>
        <v>2</v>
      </c>
      <c r="U1404" s="139"/>
      <c r="V1404" s="715">
        <f t="shared" si="137"/>
        <v>2</v>
      </c>
      <c r="W1404" s="138"/>
      <c r="X1404" s="138"/>
      <c r="Y1404" s="141"/>
      <c r="Z1404" s="226"/>
      <c r="AA1404" s="179"/>
      <c r="AB1404" s="179"/>
      <c r="AC1404" s="179"/>
      <c r="AD1404" s="179"/>
      <c r="AE1404" s="179"/>
      <c r="AF1404" s="179"/>
    </row>
    <row r="1405" spans="1:32" x14ac:dyDescent="0.3">
      <c r="A1405" s="3">
        <v>41694</v>
      </c>
      <c r="B1405" s="946" t="s">
        <v>4105</v>
      </c>
      <c r="C1405" s="704" t="s">
        <v>959</v>
      </c>
      <c r="D1405" s="4">
        <v>2400</v>
      </c>
      <c r="E1405" t="s">
        <v>404</v>
      </c>
      <c r="F1405" s="370">
        <v>42797</v>
      </c>
      <c r="G1405" t="s">
        <v>960</v>
      </c>
      <c r="H1405" s="318" t="s">
        <v>1168</v>
      </c>
      <c r="I1405" s="319" t="s">
        <v>4106</v>
      </c>
      <c r="J1405" s="320" t="s">
        <v>4107</v>
      </c>
      <c r="K1405" s="321">
        <v>-5</v>
      </c>
      <c r="L1405" s="320"/>
      <c r="M1405" s="321"/>
      <c r="N1405" s="318" t="s">
        <v>1230</v>
      </c>
      <c r="O1405" s="321">
        <v>2.04</v>
      </c>
      <c r="P1405" s="318" t="s">
        <v>2150</v>
      </c>
      <c r="Q1405" s="320"/>
      <c r="R1405">
        <v>8</v>
      </c>
      <c r="S1405" s="184" t="s">
        <v>4138</v>
      </c>
      <c r="T1405" s="138">
        <f t="shared" si="138"/>
        <v>2</v>
      </c>
      <c r="U1405" s="139"/>
      <c r="V1405" s="715">
        <f t="shared" si="137"/>
        <v>2</v>
      </c>
      <c r="W1405" s="138"/>
      <c r="X1405" s="138"/>
      <c r="Y1405" s="141"/>
      <c r="Z1405" s="226"/>
      <c r="AA1405" s="179"/>
      <c r="AB1405" s="179"/>
      <c r="AC1405" s="179"/>
      <c r="AD1405" s="179"/>
      <c r="AE1405" s="179"/>
      <c r="AF1405" s="179"/>
    </row>
    <row r="1406" spans="1:32" x14ac:dyDescent="0.3">
      <c r="A1406" s="3">
        <v>41694</v>
      </c>
      <c r="B1406" s="946" t="s">
        <v>4108</v>
      </c>
      <c r="C1406" s="704" t="s">
        <v>959</v>
      </c>
      <c r="D1406" s="4">
        <v>500</v>
      </c>
      <c r="E1406" t="s">
        <v>37</v>
      </c>
      <c r="F1406" s="370">
        <v>43525</v>
      </c>
      <c r="G1406" t="s">
        <v>960</v>
      </c>
      <c r="H1406" s="318" t="s">
        <v>2299</v>
      </c>
      <c r="I1406" s="319" t="s">
        <v>2299</v>
      </c>
      <c r="J1406" s="320" t="s">
        <v>786</v>
      </c>
      <c r="K1406" s="321">
        <v>-10</v>
      </c>
      <c r="L1406" s="320"/>
      <c r="M1406" s="321"/>
      <c r="N1406" s="318" t="s">
        <v>105</v>
      </c>
      <c r="O1406" s="321">
        <v>1.6</v>
      </c>
      <c r="P1406" s="318" t="s">
        <v>1933</v>
      </c>
      <c r="Q1406" s="320"/>
      <c r="R1406">
        <v>7</v>
      </c>
      <c r="S1406" s="184" t="s">
        <v>4139</v>
      </c>
      <c r="T1406" s="138">
        <f t="shared" si="138"/>
        <v>2</v>
      </c>
      <c r="U1406" s="139"/>
      <c r="V1406" s="715">
        <f t="shared" si="137"/>
        <v>2</v>
      </c>
      <c r="W1406" s="138"/>
      <c r="X1406" s="138"/>
      <c r="Y1406" s="141"/>
      <c r="Z1406" s="226"/>
      <c r="AA1406" s="179"/>
      <c r="AB1406" s="179"/>
      <c r="AC1406" s="179"/>
      <c r="AD1406" s="179"/>
      <c r="AE1406" s="179"/>
      <c r="AF1406" s="179"/>
    </row>
    <row r="1407" spans="1:32" x14ac:dyDescent="0.3">
      <c r="A1407" s="3">
        <v>41694</v>
      </c>
      <c r="B1407" s="946" t="s">
        <v>4109</v>
      </c>
      <c r="C1407" s="704" t="s">
        <v>959</v>
      </c>
      <c r="D1407" s="4">
        <v>1750</v>
      </c>
      <c r="E1407" t="s">
        <v>37</v>
      </c>
      <c r="F1407" s="370">
        <v>43525</v>
      </c>
      <c r="G1407" t="s">
        <v>960</v>
      </c>
      <c r="H1407" s="318" t="s">
        <v>4110</v>
      </c>
      <c r="I1407" s="319" t="s">
        <v>620</v>
      </c>
      <c r="J1407" s="320" t="s">
        <v>301</v>
      </c>
      <c r="K1407" s="321">
        <v>-10</v>
      </c>
      <c r="L1407" s="320"/>
      <c r="M1407" s="321"/>
      <c r="N1407" s="318" t="s">
        <v>2368</v>
      </c>
      <c r="O1407" s="321">
        <v>3.09</v>
      </c>
      <c r="P1407" s="318" t="s">
        <v>1933</v>
      </c>
      <c r="Q1407" s="320"/>
      <c r="R1407">
        <v>7</v>
      </c>
      <c r="S1407" s="184" t="s">
        <v>4137</v>
      </c>
      <c r="T1407" s="138">
        <f t="shared" si="138"/>
        <v>2</v>
      </c>
      <c r="U1407" s="139"/>
      <c r="V1407" s="715">
        <f t="shared" si="137"/>
        <v>2</v>
      </c>
      <c r="W1407" s="138"/>
      <c r="X1407" s="138"/>
      <c r="Y1407" s="141"/>
      <c r="Z1407" s="226"/>
      <c r="AA1407" s="179"/>
      <c r="AB1407" s="179"/>
      <c r="AC1407" s="179"/>
      <c r="AD1407" s="179"/>
      <c r="AE1407" s="179"/>
      <c r="AF1407" s="179"/>
    </row>
    <row r="1408" spans="1:32" x14ac:dyDescent="0.3">
      <c r="A1408" s="3">
        <v>41694</v>
      </c>
      <c r="B1408" s="946" t="s">
        <v>4111</v>
      </c>
      <c r="C1408" s="704" t="s">
        <v>959</v>
      </c>
      <c r="D1408" s="4">
        <v>500</v>
      </c>
      <c r="E1408" t="s">
        <v>224</v>
      </c>
      <c r="F1408" s="370">
        <v>44259</v>
      </c>
      <c r="G1408" t="s">
        <v>960</v>
      </c>
      <c r="H1408" s="318" t="s">
        <v>4112</v>
      </c>
      <c r="I1408" s="319" t="s">
        <v>3684</v>
      </c>
      <c r="J1408" s="320" t="s">
        <v>191</v>
      </c>
      <c r="K1408" s="321">
        <v>-20</v>
      </c>
      <c r="L1408" s="320"/>
      <c r="M1408" s="321"/>
      <c r="N1408" s="318" t="s">
        <v>686</v>
      </c>
      <c r="O1408" s="321">
        <v>9.4</v>
      </c>
      <c r="P1408" s="318" t="s">
        <v>1993</v>
      </c>
      <c r="Q1408" s="320"/>
      <c r="R1408">
        <v>-5</v>
      </c>
      <c r="S1408" s="184" t="s">
        <v>4136</v>
      </c>
      <c r="T1408" s="138">
        <f t="shared" si="138"/>
        <v>2</v>
      </c>
      <c r="U1408" s="139"/>
      <c r="V1408" s="715">
        <f t="shared" si="137"/>
        <v>2</v>
      </c>
      <c r="W1408" s="138"/>
      <c r="X1408" s="138"/>
      <c r="Y1408" s="141"/>
      <c r="Z1408" s="226"/>
      <c r="AA1408" s="179"/>
      <c r="AB1408" s="179"/>
      <c r="AC1408" s="179"/>
      <c r="AD1408" s="179"/>
      <c r="AE1408" s="179"/>
      <c r="AF1408" s="179"/>
    </row>
    <row r="1409" spans="1:32" x14ac:dyDescent="0.3">
      <c r="A1409" s="3">
        <v>41694</v>
      </c>
      <c r="B1409" s="946" t="s">
        <v>4113</v>
      </c>
      <c r="C1409" s="704" t="s">
        <v>959</v>
      </c>
      <c r="D1409" s="4">
        <v>1000</v>
      </c>
      <c r="E1409" t="s">
        <v>66</v>
      </c>
      <c r="F1409" s="370">
        <v>45355</v>
      </c>
      <c r="G1409" t="s">
        <v>960</v>
      </c>
      <c r="H1409" s="318" t="s">
        <v>1174</v>
      </c>
      <c r="I1409" s="319" t="s">
        <v>4114</v>
      </c>
      <c r="J1409" s="320" t="s">
        <v>4115</v>
      </c>
      <c r="K1409" s="321">
        <v>-15</v>
      </c>
      <c r="L1409" s="320"/>
      <c r="M1409" s="321"/>
      <c r="N1409" s="318" t="s">
        <v>4116</v>
      </c>
      <c r="O1409" s="321">
        <v>4</v>
      </c>
      <c r="P1409" s="318" t="s">
        <v>4117</v>
      </c>
      <c r="Q1409" s="320"/>
      <c r="R1409">
        <v>-5</v>
      </c>
      <c r="S1409" s="184" t="s">
        <v>4135</v>
      </c>
      <c r="T1409" s="138">
        <f t="shared" si="138"/>
        <v>2</v>
      </c>
      <c r="U1409" s="139"/>
      <c r="V1409" s="715">
        <f t="shared" si="137"/>
        <v>2</v>
      </c>
      <c r="W1409" s="138"/>
      <c r="X1409" s="138"/>
      <c r="Y1409" s="141"/>
      <c r="Z1409" s="226"/>
      <c r="AA1409" s="179"/>
      <c r="AB1409" s="179"/>
      <c r="AC1409" s="179"/>
      <c r="AD1409" s="179"/>
      <c r="AE1409" s="179"/>
      <c r="AF1409" s="179"/>
    </row>
    <row r="1410" spans="1:32" x14ac:dyDescent="0.3">
      <c r="A1410" s="3">
        <v>41694</v>
      </c>
      <c r="B1410" s="946" t="s">
        <v>4118</v>
      </c>
      <c r="C1410" s="704" t="s">
        <v>4119</v>
      </c>
      <c r="D1410" s="4">
        <v>250</v>
      </c>
      <c r="E1410" t="s">
        <v>66</v>
      </c>
      <c r="F1410" s="370">
        <v>45352</v>
      </c>
      <c r="G1410" t="s">
        <v>450</v>
      </c>
      <c r="H1410" s="318" t="s">
        <v>579</v>
      </c>
      <c r="I1410" s="319" t="s">
        <v>3857</v>
      </c>
      <c r="J1410" s="320" t="s">
        <v>364</v>
      </c>
      <c r="K1410" s="321">
        <v>-22</v>
      </c>
      <c r="L1410" s="320"/>
      <c r="M1410" s="321"/>
      <c r="N1410" s="318" t="s">
        <v>1196</v>
      </c>
      <c r="O1410" s="321">
        <v>9.6</v>
      </c>
      <c r="P1410" s="318" t="s">
        <v>4120</v>
      </c>
      <c r="Q1410" s="320"/>
      <c r="R1410">
        <v>-12</v>
      </c>
      <c r="S1410" s="184" t="s">
        <v>4134</v>
      </c>
      <c r="T1410" s="138">
        <f t="shared" si="138"/>
        <v>2</v>
      </c>
      <c r="U1410" s="139"/>
      <c r="V1410" s="715">
        <f t="shared" si="137"/>
        <v>2</v>
      </c>
      <c r="W1410" s="138"/>
      <c r="X1410" s="138"/>
      <c r="Y1410" s="141"/>
      <c r="Z1410" s="226"/>
      <c r="AA1410" s="179"/>
      <c r="AB1410" s="179"/>
      <c r="AC1410" s="179"/>
      <c r="AD1410" s="179"/>
      <c r="AE1410" s="179"/>
      <c r="AF1410" s="179"/>
    </row>
    <row r="1411" spans="1:32" x14ac:dyDescent="0.3">
      <c r="A1411" s="3">
        <v>41694</v>
      </c>
      <c r="B1411" s="946" t="s">
        <v>4121</v>
      </c>
      <c r="C1411" s="704" t="s">
        <v>4119</v>
      </c>
      <c r="D1411" s="4">
        <v>300</v>
      </c>
      <c r="E1411" t="s">
        <v>117</v>
      </c>
      <c r="F1411" s="370">
        <v>52657</v>
      </c>
      <c r="G1411" t="s">
        <v>450</v>
      </c>
      <c r="H1411" s="318" t="s">
        <v>282</v>
      </c>
      <c r="I1411" s="319" t="s">
        <v>4122</v>
      </c>
      <c r="J1411" s="320" t="s">
        <v>947</v>
      </c>
      <c r="K1411" s="321">
        <v>-24.5</v>
      </c>
      <c r="L1411" s="320"/>
      <c r="M1411" s="321"/>
      <c r="N1411" s="318" t="s">
        <v>565</v>
      </c>
      <c r="O1411" s="321">
        <v>7.3</v>
      </c>
      <c r="P1411" s="318" t="s">
        <v>1937</v>
      </c>
      <c r="Q1411" s="320"/>
      <c r="R1411">
        <v>0</v>
      </c>
      <c r="S1411" s="184" t="s">
        <v>4133</v>
      </c>
      <c r="T1411" s="138">
        <f t="shared" si="138"/>
        <v>2</v>
      </c>
      <c r="U1411" s="139"/>
      <c r="V1411" s="715">
        <f t="shared" si="137"/>
        <v>2</v>
      </c>
      <c r="W1411" s="138"/>
      <c r="X1411" s="138"/>
      <c r="Y1411" s="141"/>
      <c r="Z1411" s="226"/>
      <c r="AA1411" s="179"/>
      <c r="AB1411" s="179"/>
      <c r="AC1411" s="179"/>
      <c r="AD1411" s="179"/>
      <c r="AE1411" s="179"/>
      <c r="AF1411" s="179"/>
    </row>
    <row r="1412" spans="1:32" x14ac:dyDescent="0.3">
      <c r="A1412" s="3">
        <v>41694</v>
      </c>
      <c r="B1412" s="946" t="s">
        <v>4123</v>
      </c>
      <c r="C1412" s="704" t="s">
        <v>4119</v>
      </c>
      <c r="D1412" s="4">
        <v>550</v>
      </c>
      <c r="E1412" t="s">
        <v>66</v>
      </c>
      <c r="F1412" s="370">
        <v>45427</v>
      </c>
      <c r="G1412" t="s">
        <v>4124</v>
      </c>
      <c r="H1412" s="318" t="s">
        <v>578</v>
      </c>
      <c r="I1412" s="319" t="s">
        <v>794</v>
      </c>
      <c r="J1412" s="320" t="s">
        <v>3784</v>
      </c>
      <c r="K1412" s="321">
        <v>-20</v>
      </c>
      <c r="L1412" s="320"/>
      <c r="M1412" s="321"/>
      <c r="N1412" s="318" t="s">
        <v>463</v>
      </c>
      <c r="O1412" s="321">
        <v>5.45</v>
      </c>
      <c r="P1412" s="318" t="s">
        <v>1937</v>
      </c>
      <c r="Q1412" s="320"/>
      <c r="R1412">
        <v>0</v>
      </c>
      <c r="S1412" s="184" t="s">
        <v>4132</v>
      </c>
      <c r="T1412" s="138">
        <f t="shared" si="138"/>
        <v>2</v>
      </c>
      <c r="U1412" s="139"/>
      <c r="V1412" s="715">
        <f t="shared" si="137"/>
        <v>2</v>
      </c>
      <c r="W1412" s="138"/>
      <c r="X1412" s="138"/>
      <c r="Y1412" s="141"/>
      <c r="Z1412" s="226"/>
      <c r="AA1412" s="179"/>
      <c r="AB1412" s="179"/>
      <c r="AC1412" s="179"/>
      <c r="AD1412" s="179"/>
      <c r="AE1412" s="179"/>
      <c r="AF1412" s="179"/>
    </row>
    <row r="1413" spans="1:32" x14ac:dyDescent="0.3">
      <c r="A1413" s="3">
        <v>41694</v>
      </c>
      <c r="B1413" s="946" t="s">
        <v>4125</v>
      </c>
      <c r="C1413" s="704" t="s">
        <v>1892</v>
      </c>
      <c r="D1413" s="4">
        <v>350</v>
      </c>
      <c r="E1413" t="s">
        <v>81</v>
      </c>
      <c r="F1413" s="370">
        <v>43525</v>
      </c>
      <c r="G1413" t="s">
        <v>4126</v>
      </c>
      <c r="H1413" s="318" t="s">
        <v>4127</v>
      </c>
      <c r="I1413" s="319" t="s">
        <v>3810</v>
      </c>
      <c r="J1413" s="320" t="s">
        <v>3812</v>
      </c>
      <c r="K1413" s="321">
        <v>-22</v>
      </c>
      <c r="L1413" s="320"/>
      <c r="M1413" s="321"/>
      <c r="N1413" s="318" t="s">
        <v>71</v>
      </c>
      <c r="O1413" s="321">
        <v>5.71</v>
      </c>
      <c r="P1413" s="318" t="s">
        <v>2133</v>
      </c>
      <c r="Q1413" s="320"/>
      <c r="R1413">
        <v>-9</v>
      </c>
      <c r="S1413" s="184" t="s">
        <v>4131</v>
      </c>
      <c r="T1413" s="138">
        <f t="shared" si="138"/>
        <v>2</v>
      </c>
      <c r="U1413" s="139"/>
      <c r="V1413" s="715">
        <f t="shared" si="137"/>
        <v>2</v>
      </c>
      <c r="W1413" s="138"/>
      <c r="X1413" s="138"/>
      <c r="Y1413" s="141"/>
      <c r="Z1413" s="226"/>
      <c r="AA1413" s="179"/>
      <c r="AB1413" s="179"/>
      <c r="AC1413" s="179"/>
      <c r="AD1413" s="179"/>
      <c r="AE1413" s="179"/>
      <c r="AF1413" s="179"/>
    </row>
    <row r="1414" spans="1:32" x14ac:dyDescent="0.3">
      <c r="A1414" s="3">
        <v>41690</v>
      </c>
      <c r="B1414" s="704" t="s">
        <v>3918</v>
      </c>
      <c r="C1414" s="704" t="s">
        <v>218</v>
      </c>
      <c r="D1414" s="4">
        <v>250</v>
      </c>
      <c r="E1414" t="s">
        <v>12</v>
      </c>
      <c r="F1414" s="5">
        <v>42795</v>
      </c>
      <c r="G1414" t="s">
        <v>3919</v>
      </c>
      <c r="H1414" s="318" t="s">
        <v>155</v>
      </c>
      <c r="I1414" s="319" t="s">
        <v>669</v>
      </c>
      <c r="J1414" s="320" t="s">
        <v>670</v>
      </c>
      <c r="K1414" s="321">
        <v>-27.5</v>
      </c>
      <c r="L1414" s="320" t="s">
        <v>3920</v>
      </c>
      <c r="M1414" s="321">
        <v>-4</v>
      </c>
      <c r="N1414" s="318" t="s">
        <v>734</v>
      </c>
      <c r="O1414" s="321">
        <v>11.4</v>
      </c>
      <c r="P1414" s="318" t="s">
        <v>2020</v>
      </c>
      <c r="Q1414" s="320"/>
      <c r="R1414">
        <v>-7</v>
      </c>
      <c r="S1414" s="184" t="s">
        <v>4046</v>
      </c>
      <c r="T1414" s="138">
        <f t="shared" si="138"/>
        <v>2</v>
      </c>
      <c r="U1414" s="139"/>
      <c r="V1414" s="715">
        <f t="shared" si="137"/>
        <v>2</v>
      </c>
      <c r="W1414" s="138"/>
      <c r="X1414" s="138"/>
      <c r="Y1414" s="141"/>
      <c r="Z1414" s="226"/>
      <c r="AA1414" s="179"/>
      <c r="AB1414" s="179"/>
      <c r="AC1414" s="179"/>
      <c r="AD1414" s="179"/>
      <c r="AE1414" s="179"/>
      <c r="AF1414" s="179"/>
    </row>
    <row r="1415" spans="1:32" x14ac:dyDescent="0.3">
      <c r="A1415" s="3">
        <v>41690</v>
      </c>
      <c r="B1415" s="704" t="s">
        <v>3921</v>
      </c>
      <c r="C1415" s="704" t="s">
        <v>218</v>
      </c>
      <c r="D1415" s="4">
        <v>250</v>
      </c>
      <c r="E1415" t="s">
        <v>81</v>
      </c>
      <c r="F1415" s="5">
        <v>43525</v>
      </c>
      <c r="G1415" t="s">
        <v>3919</v>
      </c>
      <c r="H1415" s="318" t="s">
        <v>1951</v>
      </c>
      <c r="I1415" s="319" t="s">
        <v>626</v>
      </c>
      <c r="J1415" s="320" t="s">
        <v>642</v>
      </c>
      <c r="K1415" s="321">
        <v>-22.5</v>
      </c>
      <c r="L1415" s="320" t="s">
        <v>3922</v>
      </c>
      <c r="M1415" s="321">
        <v>-2</v>
      </c>
      <c r="N1415" s="318" t="s">
        <v>1609</v>
      </c>
      <c r="O1415" s="321">
        <v>8.8000000000000007</v>
      </c>
      <c r="P1415" s="318" t="s">
        <v>2020</v>
      </c>
      <c r="Q1415" s="320"/>
      <c r="R1415">
        <v>-7</v>
      </c>
      <c r="S1415" s="184" t="s">
        <v>4045</v>
      </c>
      <c r="T1415" s="138">
        <f t="shared" si="138"/>
        <v>2</v>
      </c>
      <c r="U1415" s="139"/>
      <c r="V1415" s="715">
        <f t="shared" si="137"/>
        <v>2</v>
      </c>
      <c r="W1415" s="138"/>
      <c r="X1415" s="138"/>
      <c r="Y1415" s="141"/>
      <c r="Z1415" s="226"/>
      <c r="AA1415" s="179"/>
      <c r="AB1415" s="179"/>
      <c r="AC1415" s="179"/>
      <c r="AD1415" s="179"/>
      <c r="AE1415" s="179"/>
      <c r="AF1415" s="179"/>
    </row>
    <row r="1416" spans="1:32" x14ac:dyDescent="0.3">
      <c r="A1416" s="3">
        <v>41690</v>
      </c>
      <c r="B1416" s="704" t="s">
        <v>3923</v>
      </c>
      <c r="C1416" s="704" t="s">
        <v>218</v>
      </c>
      <c r="D1416" s="4">
        <v>300</v>
      </c>
      <c r="E1416" t="s">
        <v>66</v>
      </c>
      <c r="F1416" s="5">
        <v>45352</v>
      </c>
      <c r="G1416" t="s">
        <v>3919</v>
      </c>
      <c r="H1416" s="318" t="s">
        <v>2697</v>
      </c>
      <c r="I1416" s="319" t="s">
        <v>628</v>
      </c>
      <c r="J1416" s="320" t="s">
        <v>3924</v>
      </c>
      <c r="K1416" s="321">
        <v>-17.5</v>
      </c>
      <c r="L1416" s="320" t="s">
        <v>3925</v>
      </c>
      <c r="M1416" s="321">
        <v>-3</v>
      </c>
      <c r="N1416" s="318" t="s">
        <v>868</v>
      </c>
      <c r="O1416" s="321">
        <v>4.67</v>
      </c>
      <c r="P1416" s="318" t="s">
        <v>2020</v>
      </c>
      <c r="Q1416" s="320"/>
      <c r="R1416">
        <v>-7</v>
      </c>
      <c r="S1416" s="184" t="s">
        <v>4044</v>
      </c>
      <c r="T1416" s="138">
        <f t="shared" si="138"/>
        <v>2</v>
      </c>
      <c r="U1416" s="139"/>
      <c r="V1416" s="715">
        <f t="shared" si="137"/>
        <v>2</v>
      </c>
      <c r="W1416" s="138"/>
      <c r="X1416" s="138"/>
      <c r="Y1416" s="141"/>
      <c r="Z1416" s="226"/>
      <c r="AA1416" s="179"/>
      <c r="AB1416" s="179"/>
      <c r="AC1416" s="179"/>
      <c r="AD1416" s="179"/>
      <c r="AE1416" s="179"/>
      <c r="AF1416" s="179"/>
    </row>
    <row r="1417" spans="1:32" x14ac:dyDescent="0.3">
      <c r="A1417" s="3">
        <v>41690</v>
      </c>
      <c r="B1417" s="704" t="s">
        <v>3926</v>
      </c>
      <c r="C1417" s="704" t="s">
        <v>3927</v>
      </c>
      <c r="D1417" s="4">
        <v>250</v>
      </c>
      <c r="E1417" t="s">
        <v>12</v>
      </c>
      <c r="F1417" s="5">
        <v>42793</v>
      </c>
      <c r="G1417" t="s">
        <v>801</v>
      </c>
      <c r="H1417" s="318" t="s">
        <v>2299</v>
      </c>
      <c r="I1417" s="319" t="s">
        <v>2299</v>
      </c>
      <c r="J1417" s="320" t="s">
        <v>3928</v>
      </c>
      <c r="K1417" s="321">
        <v>-15</v>
      </c>
      <c r="L1417" s="320" t="s">
        <v>3929</v>
      </c>
      <c r="M1417" s="321">
        <v>-1</v>
      </c>
      <c r="N1417" s="318" t="s">
        <v>926</v>
      </c>
      <c r="O1417" s="321">
        <v>1.8</v>
      </c>
      <c r="P1417" s="318" t="s">
        <v>1993</v>
      </c>
      <c r="Q1417" s="320"/>
      <c r="R1417">
        <v>-5</v>
      </c>
      <c r="S1417" s="184" t="s">
        <v>4043</v>
      </c>
      <c r="T1417" s="138">
        <f t="shared" si="138"/>
        <v>2</v>
      </c>
      <c r="U1417" s="139"/>
      <c r="V1417" s="715">
        <f t="shared" si="137"/>
        <v>2</v>
      </c>
      <c r="W1417" s="138"/>
      <c r="X1417" s="138"/>
      <c r="Y1417" s="141"/>
      <c r="Z1417" s="226"/>
      <c r="AA1417" s="179"/>
      <c r="AB1417" s="179"/>
      <c r="AC1417" s="179"/>
      <c r="AD1417" s="179"/>
      <c r="AE1417" s="179"/>
      <c r="AF1417" s="179"/>
    </row>
    <row r="1418" spans="1:32" x14ac:dyDescent="0.3">
      <c r="A1418" s="3">
        <v>41690</v>
      </c>
      <c r="B1418" s="704" t="s">
        <v>3930</v>
      </c>
      <c r="C1418" s="704" t="s">
        <v>3927</v>
      </c>
      <c r="D1418" s="4">
        <v>250</v>
      </c>
      <c r="E1418" t="s">
        <v>12</v>
      </c>
      <c r="F1418" s="5">
        <v>42793</v>
      </c>
      <c r="G1418" t="s">
        <v>801</v>
      </c>
      <c r="H1418" s="318" t="s">
        <v>135</v>
      </c>
      <c r="I1418" s="319" t="s">
        <v>3759</v>
      </c>
      <c r="J1418" s="320" t="s">
        <v>3931</v>
      </c>
      <c r="K1418" s="321">
        <v>-15</v>
      </c>
      <c r="L1418" s="320" t="s">
        <v>3932</v>
      </c>
      <c r="M1418" s="321">
        <v>-1</v>
      </c>
      <c r="N1418" s="318" t="s">
        <v>3933</v>
      </c>
      <c r="O1418" s="321">
        <v>3.1</v>
      </c>
      <c r="P1418" s="318" t="s">
        <v>1993</v>
      </c>
      <c r="Q1418" s="320"/>
      <c r="R1418">
        <v>-5</v>
      </c>
      <c r="S1418" s="184" t="s">
        <v>4042</v>
      </c>
      <c r="T1418" s="138">
        <f t="shared" si="138"/>
        <v>2</v>
      </c>
      <c r="U1418" s="139"/>
      <c r="V1418" s="715">
        <f t="shared" si="137"/>
        <v>2</v>
      </c>
      <c r="W1418" s="138"/>
      <c r="X1418" s="138"/>
      <c r="Y1418" s="141"/>
      <c r="Z1418" s="226"/>
      <c r="AA1418" s="179"/>
      <c r="AB1418" s="179"/>
      <c r="AC1418" s="179"/>
      <c r="AD1418" s="179"/>
      <c r="AE1418" s="179"/>
      <c r="AF1418" s="179"/>
    </row>
    <row r="1419" spans="1:32" x14ac:dyDescent="0.3">
      <c r="A1419" s="3">
        <v>41690</v>
      </c>
      <c r="B1419" s="704" t="s">
        <v>3934</v>
      </c>
      <c r="C1419" s="704" t="s">
        <v>3927</v>
      </c>
      <c r="D1419" s="4">
        <v>850</v>
      </c>
      <c r="E1419" t="s">
        <v>66</v>
      </c>
      <c r="F1419" s="5">
        <v>45366</v>
      </c>
      <c r="G1419" t="s">
        <v>801</v>
      </c>
      <c r="H1419" s="318" t="s">
        <v>151</v>
      </c>
      <c r="I1419" s="319" t="s">
        <v>626</v>
      </c>
      <c r="J1419" s="320" t="s">
        <v>642</v>
      </c>
      <c r="K1419" s="321">
        <v>-10</v>
      </c>
      <c r="L1419" s="320" t="s">
        <v>3935</v>
      </c>
      <c r="M1419" s="321">
        <v>-7</v>
      </c>
      <c r="N1419" s="318" t="s">
        <v>1972</v>
      </c>
      <c r="O1419" s="321">
        <v>4.3499999999999996</v>
      </c>
      <c r="P1419" s="318" t="s">
        <v>2288</v>
      </c>
      <c r="Q1419" s="320"/>
      <c r="R1419">
        <v>-2</v>
      </c>
      <c r="S1419" s="184" t="s">
        <v>4041</v>
      </c>
      <c r="T1419" s="138">
        <f t="shared" si="138"/>
        <v>2</v>
      </c>
      <c r="U1419" s="139"/>
      <c r="V1419" s="715">
        <f t="shared" si="137"/>
        <v>2</v>
      </c>
      <c r="W1419" s="138"/>
      <c r="X1419" s="138"/>
      <c r="Y1419" s="141"/>
      <c r="Z1419" s="226"/>
      <c r="AA1419" s="179"/>
      <c r="AB1419" s="179"/>
      <c r="AC1419" s="179"/>
      <c r="AD1419" s="179"/>
      <c r="AE1419" s="179"/>
      <c r="AF1419" s="179"/>
    </row>
    <row r="1420" spans="1:32" x14ac:dyDescent="0.3">
      <c r="A1420" s="3">
        <v>41690</v>
      </c>
      <c r="B1420" s="704" t="s">
        <v>3936</v>
      </c>
      <c r="C1420" s="704" t="s">
        <v>3927</v>
      </c>
      <c r="D1420" s="4">
        <v>650</v>
      </c>
      <c r="E1420" t="s">
        <v>836</v>
      </c>
      <c r="F1420" s="5">
        <v>52681</v>
      </c>
      <c r="G1420" t="s">
        <v>801</v>
      </c>
      <c r="H1420" s="318" t="s">
        <v>573</v>
      </c>
      <c r="I1420" s="319" t="s">
        <v>673</v>
      </c>
      <c r="J1420" s="320" t="s">
        <v>293</v>
      </c>
      <c r="K1420" s="321">
        <v>-10</v>
      </c>
      <c r="L1420" s="320" t="s">
        <v>3937</v>
      </c>
      <c r="M1420" s="321">
        <v>-4</v>
      </c>
      <c r="N1420" s="318" t="s">
        <v>3938</v>
      </c>
      <c r="O1420" s="321">
        <v>3.46</v>
      </c>
      <c r="P1420" s="318" t="s">
        <v>2097</v>
      </c>
      <c r="Q1420" s="320"/>
      <c r="R1420">
        <v>9</v>
      </c>
      <c r="S1420" s="184" t="s">
        <v>4040</v>
      </c>
      <c r="T1420" s="138">
        <f t="shared" si="138"/>
        <v>2</v>
      </c>
      <c r="U1420" s="139"/>
      <c r="V1420" s="715">
        <f t="shared" si="137"/>
        <v>2</v>
      </c>
      <c r="W1420" s="138"/>
      <c r="X1420" s="138"/>
      <c r="Y1420" s="141"/>
      <c r="Z1420" s="226"/>
      <c r="AA1420" s="179"/>
      <c r="AB1420" s="179"/>
      <c r="AC1420" s="179"/>
      <c r="AD1420" s="179"/>
      <c r="AE1420" s="179"/>
      <c r="AF1420" s="179"/>
    </row>
    <row r="1421" spans="1:32" x14ac:dyDescent="0.3">
      <c r="A1421" s="3">
        <v>41690</v>
      </c>
      <c r="B1421" s="704" t="s">
        <v>3939</v>
      </c>
      <c r="C1421" s="704" t="s">
        <v>148</v>
      </c>
      <c r="D1421" s="4">
        <v>1000</v>
      </c>
      <c r="E1421" t="s">
        <v>66</v>
      </c>
      <c r="F1421" s="5">
        <v>45347</v>
      </c>
      <c r="G1421" t="s">
        <v>1393</v>
      </c>
      <c r="H1421" s="318" t="s">
        <v>569</v>
      </c>
      <c r="I1421" s="319" t="s">
        <v>3796</v>
      </c>
      <c r="J1421" s="320" t="s">
        <v>1395</v>
      </c>
      <c r="K1421" s="321">
        <v>-12.5</v>
      </c>
      <c r="L1421" s="320" t="s">
        <v>3940</v>
      </c>
      <c r="M1421" s="321">
        <v>-3</v>
      </c>
      <c r="N1421" s="318" t="s">
        <v>3941</v>
      </c>
      <c r="O1421" s="321">
        <v>4.8</v>
      </c>
      <c r="P1421" s="318" t="s">
        <v>1946</v>
      </c>
      <c r="Q1421" s="320"/>
      <c r="R1421">
        <v>2.5</v>
      </c>
      <c r="S1421" s="184" t="s">
        <v>4039</v>
      </c>
      <c r="T1421" s="138">
        <f t="shared" si="138"/>
        <v>2</v>
      </c>
      <c r="U1421" s="139"/>
      <c r="V1421" s="715">
        <f t="shared" si="137"/>
        <v>2</v>
      </c>
      <c r="W1421" s="138"/>
      <c r="X1421" s="138"/>
      <c r="Y1421" s="141"/>
      <c r="Z1421" s="226"/>
      <c r="AA1421" s="179"/>
      <c r="AB1421" s="179"/>
      <c r="AC1421" s="179"/>
      <c r="AD1421" s="179"/>
      <c r="AE1421" s="179"/>
      <c r="AF1421" s="179"/>
    </row>
    <row r="1422" spans="1:32" x14ac:dyDescent="0.3">
      <c r="A1422" s="3">
        <v>41690</v>
      </c>
      <c r="B1422" s="704" t="s">
        <v>3942</v>
      </c>
      <c r="C1422" s="704" t="s">
        <v>3927</v>
      </c>
      <c r="D1422" s="4">
        <v>600</v>
      </c>
      <c r="E1422" t="s">
        <v>37</v>
      </c>
      <c r="F1422" s="5">
        <v>43539</v>
      </c>
      <c r="G1422" t="s">
        <v>3624</v>
      </c>
      <c r="H1422" s="318" t="s">
        <v>409</v>
      </c>
      <c r="I1422" s="319" t="s">
        <v>3820</v>
      </c>
      <c r="J1422" s="320" t="s">
        <v>34</v>
      </c>
      <c r="K1422" s="321">
        <v>-10</v>
      </c>
      <c r="L1422" s="320" t="s">
        <v>3943</v>
      </c>
      <c r="M1422" s="321">
        <v>-2</v>
      </c>
      <c r="N1422" s="318" t="s">
        <v>1609</v>
      </c>
      <c r="O1422" s="321">
        <v>3.67</v>
      </c>
      <c r="P1422" s="318" t="s">
        <v>1937</v>
      </c>
      <c r="Q1422" s="320"/>
      <c r="R1422">
        <v>0</v>
      </c>
      <c r="S1422" s="184" t="s">
        <v>4038</v>
      </c>
      <c r="T1422" s="138">
        <f t="shared" si="138"/>
        <v>2</v>
      </c>
      <c r="U1422" s="139"/>
      <c r="V1422" s="715">
        <f t="shared" si="137"/>
        <v>2</v>
      </c>
      <c r="W1422" s="138"/>
      <c r="X1422" s="138"/>
      <c r="Y1422" s="141"/>
      <c r="Z1422" s="226"/>
      <c r="AA1422" s="179"/>
      <c r="AB1422" s="179"/>
      <c r="AC1422" s="179"/>
      <c r="AD1422" s="179"/>
      <c r="AE1422" s="179"/>
      <c r="AF1422" s="179"/>
    </row>
    <row r="1423" spans="1:32" x14ac:dyDescent="0.3">
      <c r="A1423" s="3">
        <v>41690</v>
      </c>
      <c r="B1423" s="704" t="s">
        <v>3944</v>
      </c>
      <c r="C1423" s="704" t="s">
        <v>3927</v>
      </c>
      <c r="D1423" s="4">
        <v>400</v>
      </c>
      <c r="E1423" t="s">
        <v>836</v>
      </c>
      <c r="F1423" s="5">
        <v>52763</v>
      </c>
      <c r="G1423" t="s">
        <v>3624</v>
      </c>
      <c r="H1423" s="318" t="s">
        <v>429</v>
      </c>
      <c r="I1423" s="319" t="s">
        <v>3945</v>
      </c>
      <c r="J1423" s="320" t="s">
        <v>293</v>
      </c>
      <c r="K1423" s="321">
        <v>0</v>
      </c>
      <c r="L1423" s="320" t="s">
        <v>3946</v>
      </c>
      <c r="M1423" s="321">
        <v>-1</v>
      </c>
      <c r="N1423" s="318" t="s">
        <v>868</v>
      </c>
      <c r="O1423" s="321">
        <v>3.5</v>
      </c>
      <c r="P1423" s="318" t="s">
        <v>3947</v>
      </c>
      <c r="Q1423" s="320"/>
      <c r="R1423">
        <v>0</v>
      </c>
      <c r="S1423" s="184" t="s">
        <v>4037</v>
      </c>
      <c r="T1423" s="138">
        <f t="shared" si="138"/>
        <v>2</v>
      </c>
      <c r="U1423" s="139"/>
      <c r="V1423" s="715">
        <f t="shared" si="137"/>
        <v>2</v>
      </c>
      <c r="W1423" s="138"/>
      <c r="X1423" s="138"/>
      <c r="Y1423" s="141"/>
      <c r="Z1423" s="226"/>
      <c r="AA1423" s="179"/>
      <c r="AB1423" s="179"/>
      <c r="AC1423" s="179"/>
      <c r="AD1423" s="179"/>
      <c r="AE1423" s="179"/>
      <c r="AF1423" s="179"/>
    </row>
    <row r="1424" spans="1:32" x14ac:dyDescent="0.3">
      <c r="A1424" s="3">
        <v>41690</v>
      </c>
      <c r="B1424" s="704" t="s">
        <v>3948</v>
      </c>
      <c r="C1424" s="704" t="s">
        <v>100</v>
      </c>
      <c r="D1424" s="4">
        <v>1000</v>
      </c>
      <c r="E1424" t="s">
        <v>37</v>
      </c>
      <c r="F1424" s="5">
        <v>43523</v>
      </c>
      <c r="G1424" t="s">
        <v>3949</v>
      </c>
      <c r="H1424" s="318" t="s">
        <v>429</v>
      </c>
      <c r="I1424" s="319" t="s">
        <v>791</v>
      </c>
      <c r="J1424" s="320" t="s">
        <v>760</v>
      </c>
      <c r="K1424" s="321">
        <v>-8</v>
      </c>
      <c r="L1424" s="320" t="s">
        <v>3950</v>
      </c>
      <c r="M1424" s="321">
        <v>-5</v>
      </c>
      <c r="N1424" s="318" t="s">
        <v>71</v>
      </c>
      <c r="O1424" s="321">
        <v>2</v>
      </c>
      <c r="P1424" s="318" t="s">
        <v>1994</v>
      </c>
      <c r="Q1424" s="320"/>
      <c r="R1424">
        <v>2</v>
      </c>
      <c r="S1424" s="184" t="s">
        <v>4036</v>
      </c>
      <c r="T1424" s="138">
        <f t="shared" si="138"/>
        <v>2</v>
      </c>
      <c r="U1424" s="139"/>
      <c r="V1424" s="715">
        <f t="shared" si="137"/>
        <v>2</v>
      </c>
      <c r="W1424" s="138"/>
      <c r="X1424" s="138"/>
      <c r="Y1424" s="141"/>
      <c r="Z1424" s="226"/>
      <c r="AA1424" s="179"/>
      <c r="AB1424" s="179"/>
      <c r="AC1424" s="179"/>
      <c r="AD1424" s="179"/>
      <c r="AE1424" s="179"/>
      <c r="AF1424" s="179"/>
    </row>
    <row r="1425" spans="1:32" x14ac:dyDescent="0.3">
      <c r="A1425" s="3">
        <v>41690</v>
      </c>
      <c r="B1425" s="704" t="s">
        <v>3951</v>
      </c>
      <c r="C1425" s="704" t="s">
        <v>87</v>
      </c>
      <c r="D1425" s="4">
        <v>580</v>
      </c>
      <c r="E1425" t="s">
        <v>532</v>
      </c>
      <c r="F1425" s="5">
        <v>44835</v>
      </c>
      <c r="G1425" t="s">
        <v>3952</v>
      </c>
      <c r="H1425" s="318" t="s">
        <v>3953</v>
      </c>
      <c r="I1425" s="319"/>
      <c r="J1425" s="320" t="s">
        <v>3954</v>
      </c>
      <c r="K1425" s="321">
        <v>-25</v>
      </c>
      <c r="L1425" s="320" t="s">
        <v>3955</v>
      </c>
      <c r="M1425" s="321">
        <v>-24</v>
      </c>
      <c r="N1425" s="318" t="s">
        <v>3858</v>
      </c>
      <c r="O1425" s="321">
        <v>8.9</v>
      </c>
      <c r="P1425" s="318" t="s">
        <v>1967</v>
      </c>
      <c r="Q1425" s="320"/>
      <c r="R1425">
        <v>19</v>
      </c>
      <c r="S1425" s="184" t="s">
        <v>4035</v>
      </c>
      <c r="T1425" s="138">
        <f t="shared" si="138"/>
        <v>2</v>
      </c>
      <c r="U1425" s="139"/>
      <c r="V1425" s="715">
        <f t="shared" si="137"/>
        <v>2</v>
      </c>
      <c r="W1425" s="138"/>
      <c r="X1425" s="138"/>
      <c r="Y1425" s="141"/>
      <c r="Z1425" s="226"/>
      <c r="AA1425" s="179"/>
      <c r="AB1425" s="179"/>
      <c r="AC1425" s="179"/>
      <c r="AD1425" s="179"/>
      <c r="AE1425" s="179"/>
      <c r="AF1425" s="179"/>
    </row>
    <row r="1426" spans="1:32" x14ac:dyDescent="0.3">
      <c r="A1426" s="3">
        <v>41690</v>
      </c>
      <c r="B1426" s="704" t="s">
        <v>3846</v>
      </c>
      <c r="C1426" s="704" t="s">
        <v>73</v>
      </c>
      <c r="D1426" s="4">
        <v>250</v>
      </c>
      <c r="E1426" t="s">
        <v>3956</v>
      </c>
      <c r="F1426" s="5">
        <v>42852</v>
      </c>
      <c r="G1426" t="s">
        <v>3957</v>
      </c>
      <c r="H1426" s="318" t="s">
        <v>3958</v>
      </c>
      <c r="I1426" s="319" t="s">
        <v>2299</v>
      </c>
      <c r="J1426" s="320" t="s">
        <v>3959</v>
      </c>
      <c r="K1426" s="321">
        <v>-5</v>
      </c>
      <c r="L1426" s="320" t="s">
        <v>3960</v>
      </c>
      <c r="M1426" s="321">
        <v>-2</v>
      </c>
      <c r="N1426" s="318" t="s">
        <v>504</v>
      </c>
      <c r="O1426" s="321">
        <v>2.8</v>
      </c>
      <c r="P1426" s="318" t="s">
        <v>3961</v>
      </c>
      <c r="Q1426" s="320"/>
      <c r="R1426">
        <v>-4.5</v>
      </c>
      <c r="S1426" s="184" t="s">
        <v>4034</v>
      </c>
      <c r="T1426" s="138">
        <f t="shared" si="138"/>
        <v>2</v>
      </c>
      <c r="U1426" s="139"/>
      <c r="V1426" s="715">
        <f t="shared" si="137"/>
        <v>2</v>
      </c>
      <c r="W1426" s="138"/>
      <c r="X1426" s="138"/>
      <c r="Y1426" s="141"/>
      <c r="Z1426" s="226"/>
      <c r="AA1426" s="179"/>
      <c r="AB1426" s="179"/>
      <c r="AC1426" s="179"/>
      <c r="AD1426" s="179"/>
      <c r="AE1426" s="179"/>
      <c r="AF1426" s="179"/>
    </row>
    <row r="1427" spans="1:32" x14ac:dyDescent="0.3">
      <c r="A1427" s="3">
        <v>41690</v>
      </c>
      <c r="B1427" s="704" t="s">
        <v>3962</v>
      </c>
      <c r="C1427" s="704" t="s">
        <v>73</v>
      </c>
      <c r="D1427" s="4">
        <v>500</v>
      </c>
      <c r="E1427" t="s">
        <v>3956</v>
      </c>
      <c r="F1427" s="5">
        <v>42852</v>
      </c>
      <c r="G1427" t="s">
        <v>3957</v>
      </c>
      <c r="H1427" s="318" t="s">
        <v>139</v>
      </c>
      <c r="I1427" s="319" t="s">
        <v>3963</v>
      </c>
      <c r="J1427" s="320" t="s">
        <v>3833</v>
      </c>
      <c r="K1427" s="321">
        <v>-7.5</v>
      </c>
      <c r="L1427" s="320" t="s">
        <v>3964</v>
      </c>
      <c r="M1427" s="321">
        <v>-7</v>
      </c>
      <c r="N1427" s="318" t="s">
        <v>132</v>
      </c>
      <c r="O1427" s="321">
        <v>2.6</v>
      </c>
      <c r="P1427" s="318" t="s">
        <v>3961</v>
      </c>
      <c r="Q1427" s="320"/>
      <c r="R1427">
        <v>-4.5</v>
      </c>
      <c r="S1427" s="184" t="s">
        <v>4033</v>
      </c>
      <c r="T1427" s="138">
        <f t="shared" si="138"/>
        <v>2</v>
      </c>
      <c r="U1427" s="139"/>
      <c r="V1427" s="715">
        <f t="shared" si="137"/>
        <v>2</v>
      </c>
      <c r="W1427" s="138"/>
      <c r="X1427" s="138"/>
      <c r="Y1427" s="141"/>
      <c r="Z1427" s="226"/>
      <c r="AA1427" s="179"/>
      <c r="AB1427" s="179"/>
      <c r="AC1427" s="179"/>
      <c r="AD1427" s="179"/>
      <c r="AE1427" s="179"/>
      <c r="AF1427" s="179"/>
    </row>
    <row r="1428" spans="1:32" x14ac:dyDescent="0.3">
      <c r="A1428" s="3">
        <v>41689</v>
      </c>
      <c r="B1428" s="704" t="s">
        <v>260</v>
      </c>
      <c r="C1428" s="704" t="s">
        <v>218</v>
      </c>
      <c r="D1428" s="4">
        <v>750</v>
      </c>
      <c r="E1428" t="s">
        <v>224</v>
      </c>
      <c r="F1428" s="5">
        <v>44256</v>
      </c>
      <c r="G1428" t="s">
        <v>3965</v>
      </c>
      <c r="H1428" s="318" t="s">
        <v>466</v>
      </c>
      <c r="I1428" s="319" t="s">
        <v>3966</v>
      </c>
      <c r="J1428" s="320" t="s">
        <v>3967</v>
      </c>
      <c r="K1428" s="321">
        <v>-7</v>
      </c>
      <c r="L1428" s="320" t="s">
        <v>3968</v>
      </c>
      <c r="M1428" s="321">
        <v>-10</v>
      </c>
      <c r="N1428" s="318" t="s">
        <v>92</v>
      </c>
      <c r="O1428" s="321">
        <v>4.67</v>
      </c>
      <c r="P1428" s="318" t="s">
        <v>2058</v>
      </c>
      <c r="Q1428" s="320"/>
      <c r="R1428">
        <v>-3</v>
      </c>
      <c r="S1428" s="184" t="s">
        <v>4032</v>
      </c>
      <c r="T1428" s="138">
        <f t="shared" si="138"/>
        <v>2</v>
      </c>
      <c r="U1428" s="139"/>
      <c r="V1428" s="715">
        <f t="shared" si="137"/>
        <v>2</v>
      </c>
      <c r="W1428" s="138"/>
      <c r="X1428" s="138"/>
      <c r="Y1428" s="141"/>
      <c r="Z1428" s="226"/>
      <c r="AA1428" s="179"/>
      <c r="AB1428" s="179"/>
      <c r="AC1428" s="179"/>
      <c r="AD1428" s="179"/>
      <c r="AE1428" s="179"/>
      <c r="AF1428" s="179"/>
    </row>
    <row r="1429" spans="1:32" x14ac:dyDescent="0.3">
      <c r="A1429" s="3">
        <v>41689</v>
      </c>
      <c r="B1429" s="704" t="s">
        <v>3969</v>
      </c>
      <c r="C1429" s="704" t="s">
        <v>218</v>
      </c>
      <c r="D1429" s="4">
        <v>750</v>
      </c>
      <c r="E1429" t="s">
        <v>117</v>
      </c>
      <c r="F1429" s="5">
        <v>52657</v>
      </c>
      <c r="G1429" t="s">
        <v>3965</v>
      </c>
      <c r="H1429" s="318" t="s">
        <v>3970</v>
      </c>
      <c r="I1429" s="319" t="s">
        <v>269</v>
      </c>
      <c r="J1429" s="320" t="s">
        <v>270</v>
      </c>
      <c r="K1429" s="321">
        <v>-7.5</v>
      </c>
      <c r="L1429" s="320" t="s">
        <v>3971</v>
      </c>
      <c r="M1429" s="321">
        <v>-5</v>
      </c>
      <c r="N1429" s="318" t="s">
        <v>1420</v>
      </c>
      <c r="O1429" s="321">
        <v>2.8</v>
      </c>
      <c r="P1429" s="318" t="s">
        <v>1890</v>
      </c>
      <c r="Q1429" s="320"/>
      <c r="R1429">
        <v>5</v>
      </c>
      <c r="S1429" s="184" t="s">
        <v>4031</v>
      </c>
      <c r="T1429" s="138">
        <f t="shared" si="138"/>
        <v>2</v>
      </c>
      <c r="U1429" s="139"/>
      <c r="V1429" s="715">
        <f t="shared" si="137"/>
        <v>2</v>
      </c>
      <c r="W1429" s="138"/>
      <c r="X1429" s="138"/>
      <c r="Y1429" s="141"/>
      <c r="Z1429" s="226"/>
      <c r="AA1429" s="179"/>
      <c r="AB1429" s="179"/>
      <c r="AC1429" s="179"/>
      <c r="AD1429" s="179"/>
      <c r="AE1429" s="179"/>
      <c r="AF1429" s="179"/>
    </row>
    <row r="1430" spans="1:32" x14ac:dyDescent="0.3">
      <c r="A1430" s="3">
        <v>41689</v>
      </c>
      <c r="B1430" s="704" t="s">
        <v>3972</v>
      </c>
      <c r="C1430" s="704" t="s">
        <v>11</v>
      </c>
      <c r="D1430" s="4">
        <v>1200</v>
      </c>
      <c r="E1430" t="s">
        <v>66</v>
      </c>
      <c r="F1430" s="5">
        <v>45352</v>
      </c>
      <c r="G1430" t="s">
        <v>3973</v>
      </c>
      <c r="H1430" s="318" t="s">
        <v>145</v>
      </c>
      <c r="I1430" s="319" t="s">
        <v>3898</v>
      </c>
      <c r="J1430" s="320" t="s">
        <v>442</v>
      </c>
      <c r="K1430" s="321">
        <v>-17</v>
      </c>
      <c r="L1430" s="320" t="s">
        <v>3974</v>
      </c>
      <c r="M1430" s="321">
        <v>-3</v>
      </c>
      <c r="N1430" s="318" t="s">
        <v>3975</v>
      </c>
      <c r="O1430" s="321">
        <v>5.42</v>
      </c>
      <c r="P1430" s="318" t="s">
        <v>2288</v>
      </c>
      <c r="Q1430" s="320"/>
      <c r="R1430">
        <v>-2</v>
      </c>
      <c r="S1430" s="184" t="s">
        <v>4030</v>
      </c>
      <c r="T1430" s="138">
        <f t="shared" si="138"/>
        <v>2</v>
      </c>
      <c r="U1430" s="139"/>
      <c r="V1430" s="715">
        <f t="shared" si="137"/>
        <v>2</v>
      </c>
      <c r="W1430" s="138"/>
      <c r="X1430" s="138"/>
      <c r="Y1430" s="141"/>
      <c r="Z1430" s="226"/>
      <c r="AA1430" s="179"/>
      <c r="AB1430" s="179"/>
      <c r="AC1430" s="179"/>
      <c r="AD1430" s="179"/>
      <c r="AE1430" s="179"/>
      <c r="AF1430" s="179"/>
    </row>
    <row r="1431" spans="1:32" x14ac:dyDescent="0.3">
      <c r="A1431" s="3">
        <v>41689</v>
      </c>
      <c r="B1431" s="704" t="s">
        <v>3976</v>
      </c>
      <c r="C1431" s="704" t="s">
        <v>11</v>
      </c>
      <c r="D1431" s="4">
        <v>1000</v>
      </c>
      <c r="E1431" t="s">
        <v>117</v>
      </c>
      <c r="F1431" s="5">
        <v>52657</v>
      </c>
      <c r="G1431" t="s">
        <v>3973</v>
      </c>
      <c r="H1431" s="318" t="s">
        <v>975</v>
      </c>
      <c r="I1431" s="319" t="s">
        <v>3977</v>
      </c>
      <c r="J1431" s="320" t="s">
        <v>370</v>
      </c>
      <c r="K1431" s="321">
        <v>-15</v>
      </c>
      <c r="L1431" s="320" t="s">
        <v>3978</v>
      </c>
      <c r="M1431" s="321">
        <v>-1</v>
      </c>
      <c r="N1431" s="318" t="s">
        <v>3979</v>
      </c>
      <c r="O1431" s="321">
        <v>4.5</v>
      </c>
      <c r="P1431" s="318" t="s">
        <v>1994</v>
      </c>
      <c r="Q1431" s="320"/>
      <c r="R1431">
        <v>2</v>
      </c>
      <c r="S1431" s="184" t="s">
        <v>4029</v>
      </c>
      <c r="T1431" s="138">
        <f t="shared" si="138"/>
        <v>2</v>
      </c>
      <c r="U1431" s="139"/>
      <c r="V1431" s="715">
        <f t="shared" si="137"/>
        <v>2</v>
      </c>
      <c r="W1431" s="138"/>
      <c r="X1431" s="138"/>
      <c r="Y1431" s="141"/>
      <c r="Z1431" s="226"/>
      <c r="AA1431" s="179"/>
      <c r="AB1431" s="179"/>
      <c r="AC1431" s="179"/>
      <c r="AD1431" s="179"/>
      <c r="AE1431" s="179"/>
      <c r="AF1431" s="179"/>
    </row>
    <row r="1432" spans="1:32" x14ac:dyDescent="0.3">
      <c r="A1432" s="3">
        <v>41689</v>
      </c>
      <c r="B1432" s="704" t="s">
        <v>3980</v>
      </c>
      <c r="C1432" s="704" t="s">
        <v>100</v>
      </c>
      <c r="D1432" s="4">
        <v>250</v>
      </c>
      <c r="E1432" t="s">
        <v>30</v>
      </c>
      <c r="F1432" s="5">
        <v>42790</v>
      </c>
      <c r="G1432" t="s">
        <v>3981</v>
      </c>
      <c r="H1432" s="318" t="s">
        <v>3179</v>
      </c>
      <c r="I1432" s="319" t="s">
        <v>3791</v>
      </c>
      <c r="J1432" s="320" t="s">
        <v>3399</v>
      </c>
      <c r="K1432" s="321">
        <v>-9.5</v>
      </c>
      <c r="L1432" s="320" t="s">
        <v>3839</v>
      </c>
      <c r="M1432" s="321">
        <v>0</v>
      </c>
      <c r="N1432" s="318" t="s">
        <v>1291</v>
      </c>
      <c r="O1432" s="321">
        <v>1.4</v>
      </c>
      <c r="P1432" s="318" t="s">
        <v>2217</v>
      </c>
      <c r="Q1432" s="320" t="s">
        <v>1937</v>
      </c>
      <c r="R1432">
        <v>-2</v>
      </c>
      <c r="S1432" s="184" t="s">
        <v>4028</v>
      </c>
      <c r="T1432" s="138">
        <f t="shared" ref="T1432:T1463" si="139">MONTH(A1432)</f>
        <v>2</v>
      </c>
      <c r="U1432" s="139"/>
      <c r="V1432" s="715">
        <f t="shared" si="137"/>
        <v>2</v>
      </c>
      <c r="W1432" s="138"/>
      <c r="X1432" s="138"/>
      <c r="Y1432" s="141"/>
      <c r="Z1432" s="226"/>
      <c r="AA1432" s="179"/>
      <c r="AB1432" s="179"/>
      <c r="AC1432" s="179"/>
      <c r="AD1432" s="179"/>
      <c r="AE1432" s="179"/>
      <c r="AF1432" s="179"/>
    </row>
    <row r="1433" spans="1:32" x14ac:dyDescent="0.3">
      <c r="A1433" s="3">
        <v>41323</v>
      </c>
      <c r="B1433" s="704" t="s">
        <v>3988</v>
      </c>
      <c r="C1433" s="704" t="s">
        <v>1723</v>
      </c>
      <c r="D1433" s="4">
        <v>500</v>
      </c>
      <c r="E1433" t="s">
        <v>3802</v>
      </c>
      <c r="F1433" s="5">
        <v>43306</v>
      </c>
      <c r="G1433" t="s">
        <v>1835</v>
      </c>
      <c r="H1433" s="318" t="s">
        <v>3989</v>
      </c>
      <c r="I1433" s="319" t="s">
        <v>3990</v>
      </c>
      <c r="J1433" s="320" t="s">
        <v>3991</v>
      </c>
      <c r="K1433" s="321">
        <v>-10</v>
      </c>
      <c r="L1433" s="320" t="s">
        <v>3992</v>
      </c>
      <c r="M1433" s="321">
        <v>-8</v>
      </c>
      <c r="N1433" s="318" t="s">
        <v>169</v>
      </c>
      <c r="O1433" s="321">
        <v>2.2000000000000002</v>
      </c>
      <c r="P1433" s="318" t="s">
        <v>3993</v>
      </c>
      <c r="Q1433" s="320"/>
      <c r="R1433">
        <v>13.6</v>
      </c>
      <c r="S1433" s="184" t="s">
        <v>4026</v>
      </c>
      <c r="T1433" s="138">
        <f t="shared" si="139"/>
        <v>2</v>
      </c>
      <c r="U1433" s="139"/>
      <c r="V1433" s="715">
        <f t="shared" si="137"/>
        <v>2</v>
      </c>
      <c r="W1433" s="138"/>
      <c r="X1433" s="138"/>
      <c r="Y1433" s="141"/>
      <c r="Z1433" s="226"/>
      <c r="AA1433" s="179"/>
      <c r="AB1433" s="179"/>
      <c r="AC1433" s="179"/>
      <c r="AD1433" s="179"/>
      <c r="AE1433" s="179"/>
      <c r="AF1433" s="179"/>
    </row>
    <row r="1434" spans="1:32" x14ac:dyDescent="0.3">
      <c r="A1434" s="3">
        <v>41323</v>
      </c>
      <c r="B1434" s="704" t="s">
        <v>3994</v>
      </c>
      <c r="C1434" s="704" t="s">
        <v>369</v>
      </c>
      <c r="D1434" s="4">
        <v>650</v>
      </c>
      <c r="E1434" t="s">
        <v>12</v>
      </c>
      <c r="F1434" s="5">
        <v>42795</v>
      </c>
      <c r="G1434" t="s">
        <v>3995</v>
      </c>
      <c r="H1434" s="318" t="s">
        <v>135</v>
      </c>
      <c r="I1434" s="319" t="s">
        <v>3996</v>
      </c>
      <c r="J1434" s="320" t="s">
        <v>3997</v>
      </c>
      <c r="K1434" s="321">
        <v>-7</v>
      </c>
      <c r="L1434" s="320" t="s">
        <v>3998</v>
      </c>
      <c r="M1434" s="321">
        <v>-1</v>
      </c>
      <c r="N1434" s="318" t="s">
        <v>3999</v>
      </c>
      <c r="O1434" s="321">
        <v>2.38</v>
      </c>
      <c r="P1434" s="318" t="s">
        <v>4000</v>
      </c>
      <c r="Q1434" s="320"/>
      <c r="R1434">
        <v>-2.5</v>
      </c>
      <c r="S1434" s="184" t="s">
        <v>4025</v>
      </c>
      <c r="T1434" s="138">
        <f t="shared" si="139"/>
        <v>2</v>
      </c>
      <c r="U1434" s="139"/>
      <c r="V1434" s="715">
        <f t="shared" si="137"/>
        <v>2</v>
      </c>
      <c r="W1434" s="138"/>
      <c r="X1434" s="138"/>
      <c r="Y1434" s="141"/>
      <c r="Z1434" s="226"/>
      <c r="AA1434" s="179"/>
      <c r="AB1434" s="179"/>
      <c r="AC1434" s="179"/>
      <c r="AD1434" s="179"/>
      <c r="AE1434" s="179"/>
      <c r="AF1434" s="179"/>
    </row>
    <row r="1435" spans="1:32" x14ac:dyDescent="0.3">
      <c r="A1435" s="3">
        <v>41323</v>
      </c>
      <c r="B1435" s="704" t="s">
        <v>4001</v>
      </c>
      <c r="C1435" s="704" t="s">
        <v>369</v>
      </c>
      <c r="D1435" s="4">
        <v>650</v>
      </c>
      <c r="E1435" t="s">
        <v>37</v>
      </c>
      <c r="F1435" s="5">
        <v>43525</v>
      </c>
      <c r="G1435" t="s">
        <v>3995</v>
      </c>
      <c r="H1435" s="318" t="s">
        <v>55</v>
      </c>
      <c r="I1435" s="319" t="s">
        <v>3747</v>
      </c>
      <c r="J1435" s="320" t="s">
        <v>3241</v>
      </c>
      <c r="K1435" s="321">
        <v>-10</v>
      </c>
      <c r="L1435" s="320" t="s">
        <v>4002</v>
      </c>
      <c r="M1435" s="321">
        <v>-2</v>
      </c>
      <c r="N1435" s="318" t="s">
        <v>2531</v>
      </c>
      <c r="O1435" s="321">
        <v>2.85</v>
      </c>
      <c r="P1435" s="318" t="s">
        <v>4000</v>
      </c>
      <c r="Q1435" s="320"/>
      <c r="R1435">
        <v>-2.5</v>
      </c>
      <c r="S1435" s="184" t="s">
        <v>4024</v>
      </c>
      <c r="T1435" s="138">
        <f t="shared" si="139"/>
        <v>2</v>
      </c>
      <c r="U1435" s="139"/>
      <c r="V1435" s="715">
        <f t="shared" si="137"/>
        <v>2</v>
      </c>
      <c r="W1435" s="138"/>
      <c r="X1435" s="138"/>
      <c r="Y1435" s="141"/>
      <c r="Z1435" s="226"/>
      <c r="AA1435" s="179"/>
      <c r="AB1435" s="179"/>
      <c r="AC1435" s="179"/>
      <c r="AD1435" s="179"/>
      <c r="AE1435" s="179"/>
      <c r="AF1435" s="179"/>
    </row>
    <row r="1436" spans="1:32" x14ac:dyDescent="0.3">
      <c r="A1436" s="3">
        <v>41323</v>
      </c>
      <c r="B1436" s="704" t="s">
        <v>4003</v>
      </c>
      <c r="C1436" s="704" t="s">
        <v>369</v>
      </c>
      <c r="D1436" s="4">
        <v>700</v>
      </c>
      <c r="E1436" t="s">
        <v>66</v>
      </c>
      <c r="F1436" s="5">
        <v>45352</v>
      </c>
      <c r="G1436" t="s">
        <v>3995</v>
      </c>
      <c r="H1436" s="318" t="s">
        <v>155</v>
      </c>
      <c r="I1436" s="319" t="s">
        <v>632</v>
      </c>
      <c r="J1436" s="320" t="s">
        <v>431</v>
      </c>
      <c r="K1436" s="321">
        <v>-10</v>
      </c>
      <c r="L1436" s="320" t="s">
        <v>4004</v>
      </c>
      <c r="M1436" s="321">
        <v>1</v>
      </c>
      <c r="N1436" s="318" t="s">
        <v>71</v>
      </c>
      <c r="O1436" s="321">
        <v>2.86</v>
      </c>
      <c r="P1436" s="318" t="s">
        <v>4000</v>
      </c>
      <c r="Q1436" s="320"/>
      <c r="R1436">
        <v>-2.5</v>
      </c>
      <c r="S1436" s="184" t="s">
        <v>4023</v>
      </c>
      <c r="T1436" s="138">
        <f t="shared" si="139"/>
        <v>2</v>
      </c>
      <c r="U1436" s="139"/>
      <c r="V1436" s="715">
        <f t="shared" si="137"/>
        <v>2</v>
      </c>
      <c r="W1436" s="138"/>
      <c r="X1436" s="138"/>
      <c r="Y1436" s="141"/>
      <c r="Z1436" s="226"/>
      <c r="AA1436" s="179"/>
      <c r="AB1436" s="179"/>
      <c r="AC1436" s="179"/>
      <c r="AD1436" s="179"/>
      <c r="AE1436" s="179"/>
      <c r="AF1436" s="179"/>
    </row>
    <row r="1437" spans="1:32" x14ac:dyDescent="0.3">
      <c r="A1437" s="3">
        <v>41323</v>
      </c>
      <c r="B1437" s="704" t="s">
        <v>4005</v>
      </c>
      <c r="C1437" s="704" t="s">
        <v>73</v>
      </c>
      <c r="D1437" s="4">
        <v>2150</v>
      </c>
      <c r="E1437" t="s">
        <v>66</v>
      </c>
      <c r="F1437" s="5">
        <v>45418</v>
      </c>
      <c r="G1437" t="s">
        <v>511</v>
      </c>
      <c r="H1437" s="318" t="s">
        <v>631</v>
      </c>
      <c r="I1437" s="319" t="s">
        <v>4006</v>
      </c>
      <c r="J1437" s="320" t="s">
        <v>258</v>
      </c>
      <c r="K1437" s="321">
        <v>-13</v>
      </c>
      <c r="L1437" s="320" t="s">
        <v>3824</v>
      </c>
      <c r="M1437" s="321">
        <v>-3</v>
      </c>
      <c r="N1437" s="318" t="s">
        <v>499</v>
      </c>
      <c r="O1437" s="321">
        <v>2</v>
      </c>
      <c r="P1437" s="318" t="s">
        <v>2958</v>
      </c>
      <c r="Q1437" s="320"/>
      <c r="R1437">
        <v>1</v>
      </c>
      <c r="S1437" s="184" t="s">
        <v>4022</v>
      </c>
      <c r="T1437" s="138">
        <f t="shared" si="139"/>
        <v>2</v>
      </c>
      <c r="U1437" s="139"/>
      <c r="V1437" s="715">
        <f t="shared" si="137"/>
        <v>2</v>
      </c>
      <c r="W1437" s="138"/>
      <c r="X1437" s="138"/>
      <c r="Y1437" s="141"/>
      <c r="Z1437" s="226"/>
      <c r="AA1437" s="179"/>
      <c r="AB1437" s="179"/>
      <c r="AC1437" s="179"/>
      <c r="AD1437" s="179"/>
      <c r="AE1437" s="179"/>
      <c r="AF1437" s="179"/>
    </row>
    <row r="1438" spans="1:32" x14ac:dyDescent="0.3">
      <c r="A1438" s="3">
        <v>41323</v>
      </c>
      <c r="B1438" s="704" t="s">
        <v>4007</v>
      </c>
      <c r="C1438" s="704" t="s">
        <v>73</v>
      </c>
      <c r="D1438" s="4">
        <v>1850</v>
      </c>
      <c r="E1438" t="s">
        <v>117</v>
      </c>
      <c r="F1438" s="5">
        <v>52723</v>
      </c>
      <c r="G1438" t="s">
        <v>511</v>
      </c>
      <c r="H1438" s="318" t="s">
        <v>220</v>
      </c>
      <c r="I1438" s="319" t="s">
        <v>4006</v>
      </c>
      <c r="J1438" s="320" t="s">
        <v>258</v>
      </c>
      <c r="K1438" s="321">
        <v>-13</v>
      </c>
      <c r="L1438" s="320" t="s">
        <v>4008</v>
      </c>
      <c r="M1438" s="321">
        <v>2</v>
      </c>
      <c r="N1438" s="318" t="s">
        <v>1942</v>
      </c>
      <c r="O1438" s="321">
        <v>1.95</v>
      </c>
      <c r="P1438" s="318" t="s">
        <v>2958</v>
      </c>
      <c r="Q1438" s="320"/>
      <c r="R1438">
        <v>1</v>
      </c>
      <c r="S1438" s="184" t="s">
        <v>4021</v>
      </c>
      <c r="T1438" s="138">
        <f t="shared" si="139"/>
        <v>2</v>
      </c>
      <c r="U1438" s="139"/>
      <c r="V1438" s="715">
        <f t="shared" si="137"/>
        <v>2</v>
      </c>
      <c r="W1438" s="138"/>
      <c r="X1438" s="138"/>
      <c r="Y1438" s="141"/>
      <c r="Z1438" s="226"/>
      <c r="AA1438" s="179"/>
      <c r="AB1438" s="179"/>
      <c r="AC1438" s="179"/>
      <c r="AD1438" s="179"/>
      <c r="AE1438" s="179"/>
      <c r="AF1438" s="179"/>
    </row>
    <row r="1439" spans="1:32" x14ac:dyDescent="0.3">
      <c r="A1439" s="3">
        <v>41323</v>
      </c>
      <c r="B1439" s="704" t="s">
        <v>4009</v>
      </c>
      <c r="C1439" s="704" t="s">
        <v>182</v>
      </c>
      <c r="D1439" s="4">
        <v>350</v>
      </c>
      <c r="E1439" t="s">
        <v>1824</v>
      </c>
      <c r="F1439" s="5">
        <v>43617</v>
      </c>
      <c r="G1439" t="s">
        <v>4010</v>
      </c>
      <c r="H1439" s="318" t="s">
        <v>446</v>
      </c>
      <c r="I1439" s="319" t="s">
        <v>4011</v>
      </c>
      <c r="J1439" s="320" t="s">
        <v>370</v>
      </c>
      <c r="K1439" s="321">
        <v>-17.5</v>
      </c>
      <c r="L1439" s="320" t="s">
        <v>4012</v>
      </c>
      <c r="M1439" s="321">
        <v>-4</v>
      </c>
      <c r="N1439" s="318" t="s">
        <v>1138</v>
      </c>
      <c r="O1439" s="321">
        <v>6.5</v>
      </c>
      <c r="P1439" s="318" t="s">
        <v>1937</v>
      </c>
      <c r="Q1439" s="320"/>
      <c r="R1439">
        <v>0</v>
      </c>
      <c r="S1439" s="184" t="s">
        <v>4020</v>
      </c>
      <c r="T1439" s="138">
        <f t="shared" si="139"/>
        <v>2</v>
      </c>
      <c r="U1439" s="139"/>
      <c r="V1439" s="715">
        <f t="shared" si="137"/>
        <v>2</v>
      </c>
      <c r="W1439" s="138"/>
      <c r="X1439" s="138"/>
      <c r="Y1439" s="141"/>
      <c r="Z1439" s="226"/>
      <c r="AA1439" s="179"/>
      <c r="AB1439" s="179"/>
      <c r="AC1439" s="179"/>
      <c r="AD1439" s="179"/>
      <c r="AE1439" s="179"/>
      <c r="AF1439" s="179"/>
    </row>
    <row r="1440" spans="1:32" x14ac:dyDescent="0.3">
      <c r="A1440" s="3">
        <v>41323</v>
      </c>
      <c r="B1440" s="704" t="s">
        <v>4013</v>
      </c>
      <c r="C1440" s="704" t="s">
        <v>2842</v>
      </c>
      <c r="D1440" s="4">
        <v>450</v>
      </c>
      <c r="E1440" t="s">
        <v>66</v>
      </c>
      <c r="F1440" s="5">
        <v>45337</v>
      </c>
      <c r="G1440" t="s">
        <v>4014</v>
      </c>
      <c r="H1440" s="318" t="s">
        <v>652</v>
      </c>
      <c r="I1440" s="319" t="s">
        <v>871</v>
      </c>
      <c r="J1440" s="320" t="s">
        <v>202</v>
      </c>
      <c r="K1440" s="321">
        <v>-15</v>
      </c>
      <c r="L1440" s="320" t="s">
        <v>3829</v>
      </c>
      <c r="M1440" s="321">
        <v>-2</v>
      </c>
      <c r="N1440" s="318" t="s">
        <v>3853</v>
      </c>
      <c r="O1440" s="321">
        <v>4.4400000000000004</v>
      </c>
      <c r="P1440" s="318" t="s">
        <v>2020</v>
      </c>
      <c r="Q1440" s="320"/>
      <c r="R1440">
        <v>-7</v>
      </c>
      <c r="S1440" s="184" t="s">
        <v>4018</v>
      </c>
      <c r="T1440" s="138">
        <f t="shared" si="139"/>
        <v>2</v>
      </c>
      <c r="U1440" s="139"/>
      <c r="V1440" s="715">
        <f t="shared" si="137"/>
        <v>2</v>
      </c>
      <c r="W1440" s="138"/>
      <c r="X1440" s="138"/>
      <c r="Y1440" s="141"/>
      <c r="Z1440" s="226"/>
      <c r="AA1440" s="179"/>
      <c r="AB1440" s="179"/>
      <c r="AC1440" s="179"/>
      <c r="AD1440" s="179"/>
      <c r="AE1440" s="179"/>
      <c r="AF1440" s="179"/>
    </row>
    <row r="1441" spans="1:32" x14ac:dyDescent="0.3">
      <c r="A1441" s="3">
        <v>41323</v>
      </c>
      <c r="B1441" s="704" t="s">
        <v>4015</v>
      </c>
      <c r="C1441" s="704" t="s">
        <v>2842</v>
      </c>
      <c r="D1441" s="4">
        <v>450</v>
      </c>
      <c r="E1441" t="s">
        <v>117</v>
      </c>
      <c r="F1441" s="5">
        <v>52642</v>
      </c>
      <c r="G1441" t="s">
        <v>4014</v>
      </c>
      <c r="H1441" s="318" t="s">
        <v>446</v>
      </c>
      <c r="I1441" s="319" t="s">
        <v>4016</v>
      </c>
      <c r="J1441" s="320" t="s">
        <v>146</v>
      </c>
      <c r="K1441" s="321">
        <v>-17.5</v>
      </c>
      <c r="L1441" s="320" t="s">
        <v>4017</v>
      </c>
      <c r="M1441" s="321">
        <v>0</v>
      </c>
      <c r="N1441" s="318" t="s">
        <v>3853</v>
      </c>
      <c r="O1441" s="321">
        <v>4.4400000000000004</v>
      </c>
      <c r="P1441" s="318" t="s">
        <v>2092</v>
      </c>
      <c r="Q1441" s="320"/>
      <c r="R1441">
        <v>3</v>
      </c>
      <c r="S1441" s="184" t="s">
        <v>4019</v>
      </c>
      <c r="T1441" s="138">
        <f t="shared" si="139"/>
        <v>2</v>
      </c>
      <c r="U1441" s="139"/>
      <c r="V1441" s="715">
        <f t="shared" ref="V1441:V1472" si="140">T1441</f>
        <v>2</v>
      </c>
      <c r="W1441" s="138"/>
      <c r="X1441" s="138"/>
      <c r="Y1441" s="141"/>
      <c r="Z1441" s="226"/>
      <c r="AA1441" s="179"/>
      <c r="AB1441" s="179"/>
      <c r="AC1441" s="179"/>
      <c r="AD1441" s="179"/>
      <c r="AE1441" s="179"/>
      <c r="AF1441" s="179"/>
    </row>
    <row r="1442" spans="1:32" x14ac:dyDescent="0.3">
      <c r="A1442" s="3">
        <v>41682</v>
      </c>
      <c r="B1442" s="704" t="s">
        <v>3893</v>
      </c>
      <c r="C1442" s="704" t="s">
        <v>127</v>
      </c>
      <c r="D1442" s="4">
        <v>750</v>
      </c>
      <c r="E1442" t="s">
        <v>12</v>
      </c>
      <c r="F1442" s="5">
        <v>42783</v>
      </c>
      <c r="G1442" t="s">
        <v>487</v>
      </c>
      <c r="H1442" s="318"/>
      <c r="I1442" s="319" t="s">
        <v>3894</v>
      </c>
      <c r="J1442" s="320" t="s">
        <v>3895</v>
      </c>
      <c r="K1442" s="321">
        <v>-17</v>
      </c>
      <c r="L1442" s="320"/>
      <c r="M1442" s="321"/>
      <c r="N1442" s="318" t="s">
        <v>432</v>
      </c>
      <c r="O1442" s="321">
        <v>2</v>
      </c>
      <c r="P1442" s="318" t="s">
        <v>2111</v>
      </c>
      <c r="Q1442" s="320" t="s">
        <v>2217</v>
      </c>
      <c r="R1442">
        <v>2.5</v>
      </c>
      <c r="S1442" s="184" t="s">
        <v>3911</v>
      </c>
      <c r="T1442" s="138">
        <f t="shared" si="139"/>
        <v>2</v>
      </c>
      <c r="U1442" s="139"/>
      <c r="V1442" s="715">
        <f t="shared" si="140"/>
        <v>2</v>
      </c>
      <c r="W1442" s="138"/>
      <c r="X1442" s="138"/>
      <c r="Y1442" s="141"/>
      <c r="Z1442" s="226"/>
      <c r="AA1442" s="179"/>
      <c r="AB1442" s="179"/>
      <c r="AC1442" s="179"/>
      <c r="AD1442" s="179"/>
      <c r="AE1442" s="179"/>
      <c r="AF1442" s="179"/>
    </row>
    <row r="1443" spans="1:32" x14ac:dyDescent="0.3">
      <c r="A1443" s="3">
        <v>41682</v>
      </c>
      <c r="B1443" s="704" t="s">
        <v>3896</v>
      </c>
      <c r="C1443" s="704" t="s">
        <v>127</v>
      </c>
      <c r="D1443" s="4">
        <v>2000</v>
      </c>
      <c r="E1443" t="s">
        <v>37</v>
      </c>
      <c r="F1443" s="5">
        <v>43516</v>
      </c>
      <c r="G1443" t="s">
        <v>487</v>
      </c>
      <c r="H1443" s="318" t="s">
        <v>3897</v>
      </c>
      <c r="I1443" s="319" t="s">
        <v>3898</v>
      </c>
      <c r="J1443" s="320" t="s">
        <v>442</v>
      </c>
      <c r="K1443" s="321">
        <v>-17</v>
      </c>
      <c r="L1443" s="320"/>
      <c r="M1443" s="321"/>
      <c r="N1443" s="318" t="s">
        <v>3899</v>
      </c>
      <c r="O1443" s="321">
        <v>3.125</v>
      </c>
      <c r="P1443" s="318" t="s">
        <v>3753</v>
      </c>
      <c r="Q1443" s="320" t="s">
        <v>2217</v>
      </c>
      <c r="R1443">
        <v>2.5</v>
      </c>
      <c r="S1443" s="184" t="s">
        <v>3910</v>
      </c>
      <c r="T1443" s="138">
        <f t="shared" si="139"/>
        <v>2</v>
      </c>
      <c r="U1443" s="139"/>
      <c r="V1443" s="715">
        <f t="shared" si="140"/>
        <v>2</v>
      </c>
      <c r="W1443" s="138"/>
      <c r="X1443" s="138"/>
      <c r="Y1443" s="141"/>
      <c r="Z1443" s="226"/>
      <c r="AA1443" s="179"/>
      <c r="AB1443" s="179"/>
      <c r="AC1443" s="179"/>
      <c r="AD1443" s="179"/>
      <c r="AE1443" s="179"/>
      <c r="AF1443" s="179"/>
    </row>
    <row r="1444" spans="1:32" x14ac:dyDescent="0.3">
      <c r="A1444" s="3">
        <v>41682</v>
      </c>
      <c r="B1444" s="704" t="s">
        <v>3900</v>
      </c>
      <c r="C1444" s="704" t="s">
        <v>208</v>
      </c>
      <c r="D1444" s="4">
        <v>350</v>
      </c>
      <c r="E1444" t="s">
        <v>66</v>
      </c>
      <c r="F1444" s="5">
        <v>45352</v>
      </c>
      <c r="G1444" t="s">
        <v>3901</v>
      </c>
      <c r="H1444" s="318" t="s">
        <v>385</v>
      </c>
      <c r="I1444" s="319" t="s">
        <v>3902</v>
      </c>
      <c r="J1444" s="320" t="s">
        <v>3903</v>
      </c>
      <c r="K1444" s="321">
        <v>-14.5</v>
      </c>
      <c r="L1444" s="320"/>
      <c r="M1444" s="321"/>
      <c r="N1444" s="318" t="s">
        <v>266</v>
      </c>
      <c r="O1444" s="321">
        <v>5.43</v>
      </c>
      <c r="P1444" s="318" t="s">
        <v>1994</v>
      </c>
      <c r="Q1444" s="320"/>
      <c r="R1444">
        <v>2</v>
      </c>
      <c r="S1444" s="184" t="s">
        <v>3912</v>
      </c>
      <c r="T1444" s="138">
        <f t="shared" si="139"/>
        <v>2</v>
      </c>
      <c r="U1444" s="139"/>
      <c r="V1444" s="715">
        <f t="shared" si="140"/>
        <v>2</v>
      </c>
      <c r="W1444" s="138"/>
      <c r="X1444" s="138"/>
      <c r="Y1444" s="141"/>
      <c r="Z1444" s="226"/>
      <c r="AA1444" s="179"/>
      <c r="AB1444" s="179"/>
      <c r="AC1444" s="179"/>
      <c r="AD1444" s="179"/>
      <c r="AE1444" s="179"/>
      <c r="AF1444" s="179"/>
    </row>
    <row r="1445" spans="1:32" x14ac:dyDescent="0.3">
      <c r="A1445" s="3">
        <v>41682</v>
      </c>
      <c r="B1445" s="704" t="s">
        <v>250</v>
      </c>
      <c r="C1445" s="704" t="s">
        <v>22</v>
      </c>
      <c r="D1445" s="4">
        <v>1750</v>
      </c>
      <c r="E1445" t="s">
        <v>12</v>
      </c>
      <c r="F1445" s="5">
        <v>42781</v>
      </c>
      <c r="G1445" t="s">
        <v>251</v>
      </c>
      <c r="H1445" s="318" t="s">
        <v>2299</v>
      </c>
      <c r="I1445" s="319" t="s">
        <v>3904</v>
      </c>
      <c r="J1445" s="320" t="s">
        <v>3905</v>
      </c>
      <c r="K1445" s="321">
        <v>-5</v>
      </c>
      <c r="L1445" s="320"/>
      <c r="M1445" s="321"/>
      <c r="N1445" s="318" t="s">
        <v>71</v>
      </c>
      <c r="O1445" s="321">
        <v>1.1399999999999999</v>
      </c>
      <c r="P1445" s="318" t="s">
        <v>2161</v>
      </c>
      <c r="Q1445" s="320"/>
      <c r="R1445">
        <v>2.5</v>
      </c>
      <c r="S1445" s="184" t="s">
        <v>3909</v>
      </c>
      <c r="T1445" s="138">
        <f t="shared" si="139"/>
        <v>2</v>
      </c>
      <c r="U1445" s="139"/>
      <c r="V1445" s="715">
        <f t="shared" si="140"/>
        <v>2</v>
      </c>
      <c r="W1445" s="138"/>
      <c r="X1445" s="138"/>
      <c r="Y1445" s="141"/>
      <c r="Z1445" s="226"/>
      <c r="AA1445" s="179"/>
      <c r="AB1445" s="179"/>
      <c r="AC1445" s="179"/>
      <c r="AD1445" s="179"/>
      <c r="AE1445" s="179"/>
      <c r="AF1445" s="179"/>
    </row>
    <row r="1446" spans="1:32" x14ac:dyDescent="0.3">
      <c r="A1446" s="3">
        <v>41682</v>
      </c>
      <c r="B1446" s="704" t="s">
        <v>3906</v>
      </c>
      <c r="C1446" s="704" t="s">
        <v>22</v>
      </c>
      <c r="D1446" s="4">
        <v>2500</v>
      </c>
      <c r="E1446" t="s">
        <v>12</v>
      </c>
      <c r="F1446" s="5">
        <v>42781</v>
      </c>
      <c r="G1446" t="s">
        <v>251</v>
      </c>
      <c r="H1446" s="318" t="s">
        <v>570</v>
      </c>
      <c r="I1446" s="319" t="s">
        <v>3907</v>
      </c>
      <c r="J1446" s="320" t="s">
        <v>3740</v>
      </c>
      <c r="K1446" s="321">
        <v>-5</v>
      </c>
      <c r="L1446" s="320"/>
      <c r="M1446" s="321"/>
      <c r="N1446" s="318" t="s">
        <v>463</v>
      </c>
      <c r="O1446" s="321">
        <v>1.2</v>
      </c>
      <c r="P1446" s="318" t="s">
        <v>2161</v>
      </c>
      <c r="Q1446" s="320"/>
      <c r="R1446">
        <v>2.5</v>
      </c>
      <c r="S1446" s="184" t="s">
        <v>3908</v>
      </c>
      <c r="T1446" s="138">
        <f t="shared" si="139"/>
        <v>2</v>
      </c>
      <c r="U1446" s="139"/>
      <c r="V1446" s="715">
        <f t="shared" si="140"/>
        <v>2</v>
      </c>
      <c r="W1446" s="138"/>
      <c r="X1446" s="138"/>
      <c r="Y1446" s="141"/>
      <c r="Z1446" s="226"/>
      <c r="AA1446" s="179"/>
      <c r="AB1446" s="179"/>
      <c r="AC1446" s="179"/>
      <c r="AD1446" s="179"/>
      <c r="AE1446" s="179"/>
      <c r="AF1446" s="179"/>
    </row>
    <row r="1447" spans="1:32" x14ac:dyDescent="0.3">
      <c r="A1447" s="3">
        <v>41681</v>
      </c>
      <c r="B1447" s="704" t="s">
        <v>1734</v>
      </c>
      <c r="C1447" s="704" t="s">
        <v>218</v>
      </c>
      <c r="D1447" s="4">
        <v>500</v>
      </c>
      <c r="E1447" t="s">
        <v>12</v>
      </c>
      <c r="F1447" s="5">
        <v>42780</v>
      </c>
      <c r="G1447" t="s">
        <v>3884</v>
      </c>
      <c r="H1447" s="318" t="s">
        <v>189</v>
      </c>
      <c r="I1447" s="319" t="s">
        <v>3885</v>
      </c>
      <c r="J1447" s="320" t="s">
        <v>301</v>
      </c>
      <c r="K1447" s="348"/>
      <c r="L1447" s="348"/>
      <c r="M1447" s="348"/>
      <c r="N1447" s="321" t="s">
        <v>934</v>
      </c>
      <c r="O1447" s="320">
        <v>6.6</v>
      </c>
      <c r="P1447" s="321" t="s">
        <v>3814</v>
      </c>
      <c r="Q1447" s="318"/>
      <c r="R1447" s="321">
        <v>-6</v>
      </c>
      <c r="S1447" s="184" t="s">
        <v>3892</v>
      </c>
      <c r="T1447" s="138">
        <f t="shared" si="139"/>
        <v>2</v>
      </c>
      <c r="U1447" s="139"/>
      <c r="V1447" s="715">
        <f t="shared" si="140"/>
        <v>2</v>
      </c>
      <c r="W1447" s="138"/>
      <c r="X1447" s="138"/>
      <c r="Y1447" s="141"/>
      <c r="Z1447" s="226"/>
      <c r="AA1447" s="179"/>
      <c r="AB1447" s="179"/>
      <c r="AC1447" s="179"/>
      <c r="AD1447" s="179"/>
      <c r="AE1447" s="179"/>
      <c r="AF1447" s="179"/>
    </row>
    <row r="1448" spans="1:32" x14ac:dyDescent="0.3">
      <c r="A1448" s="3">
        <v>41681</v>
      </c>
      <c r="B1448" s="704" t="s">
        <v>1734</v>
      </c>
      <c r="C1448" s="704" t="s">
        <v>218</v>
      </c>
      <c r="D1448" s="4">
        <v>800</v>
      </c>
      <c r="E1448" t="s">
        <v>37</v>
      </c>
      <c r="F1448" s="5">
        <v>43510</v>
      </c>
      <c r="G1448" t="s">
        <v>3884</v>
      </c>
      <c r="H1448" s="318" t="s">
        <v>151</v>
      </c>
      <c r="I1448" s="319" t="s">
        <v>1991</v>
      </c>
      <c r="J1448" s="320" t="s">
        <v>221</v>
      </c>
      <c r="K1448" s="348"/>
      <c r="L1448" s="348"/>
      <c r="M1448" s="348"/>
      <c r="N1448" s="321" t="s">
        <v>1942</v>
      </c>
      <c r="O1448" s="320">
        <v>4.5</v>
      </c>
      <c r="P1448" s="321" t="s">
        <v>1994</v>
      </c>
      <c r="Q1448" s="318"/>
      <c r="R1448" s="321">
        <v>2</v>
      </c>
      <c r="S1448" s="184" t="s">
        <v>3891</v>
      </c>
      <c r="T1448" s="138">
        <f t="shared" si="139"/>
        <v>2</v>
      </c>
      <c r="U1448" s="139"/>
      <c r="V1448" s="715">
        <f t="shared" si="140"/>
        <v>2</v>
      </c>
      <c r="W1448" s="138"/>
      <c r="X1448" s="138"/>
      <c r="Y1448" s="141"/>
      <c r="Z1448" s="226"/>
      <c r="AA1448" s="179"/>
      <c r="AB1448" s="179"/>
      <c r="AC1448" s="179"/>
      <c r="AD1448" s="179"/>
      <c r="AE1448" s="179"/>
      <c r="AF1448" s="179"/>
    </row>
    <row r="1449" spans="1:32" x14ac:dyDescent="0.3">
      <c r="A1449" s="3">
        <v>41681</v>
      </c>
      <c r="B1449" s="704" t="s">
        <v>1826</v>
      </c>
      <c r="C1449" s="704" t="s">
        <v>127</v>
      </c>
      <c r="D1449" s="4">
        <v>1250</v>
      </c>
      <c r="E1449" t="s">
        <v>12</v>
      </c>
      <c r="F1449" s="5">
        <v>42780</v>
      </c>
      <c r="G1449" t="s">
        <v>567</v>
      </c>
      <c r="H1449" s="318" t="s">
        <v>425</v>
      </c>
      <c r="I1449" s="319" t="s">
        <v>3888</v>
      </c>
      <c r="J1449" s="320" t="s">
        <v>301</v>
      </c>
      <c r="K1449" s="348"/>
      <c r="L1449" s="348"/>
      <c r="M1449" s="348"/>
      <c r="N1449" s="321" t="s">
        <v>266</v>
      </c>
      <c r="O1449" s="320">
        <v>1.52</v>
      </c>
      <c r="P1449" s="321" t="s">
        <v>3783</v>
      </c>
      <c r="Q1449" s="318"/>
      <c r="R1449" s="321">
        <v>-1</v>
      </c>
      <c r="S1449" s="184" t="s">
        <v>3890</v>
      </c>
      <c r="T1449" s="138">
        <f t="shared" si="139"/>
        <v>2</v>
      </c>
      <c r="U1449" s="139"/>
      <c r="V1449" s="715">
        <f t="shared" si="140"/>
        <v>2</v>
      </c>
      <c r="W1449" s="138"/>
      <c r="X1449" s="138"/>
      <c r="Y1449" s="141"/>
      <c r="Z1449" s="226"/>
      <c r="AA1449" s="179"/>
      <c r="AB1449" s="179"/>
      <c r="AC1449" s="179"/>
      <c r="AD1449" s="179"/>
      <c r="AE1449" s="179"/>
      <c r="AF1449" s="179"/>
    </row>
    <row r="1450" spans="1:32" x14ac:dyDescent="0.3">
      <c r="A1450" s="3">
        <v>41680</v>
      </c>
      <c r="B1450" s="704" t="s">
        <v>3866</v>
      </c>
      <c r="C1450" s="704" t="s">
        <v>403</v>
      </c>
      <c r="D1450" s="4">
        <v>750</v>
      </c>
      <c r="E1450" t="s">
        <v>12</v>
      </c>
      <c r="F1450" s="5">
        <v>42779</v>
      </c>
      <c r="G1450" t="s">
        <v>3867</v>
      </c>
      <c r="H1450" s="318" t="s">
        <v>570</v>
      </c>
      <c r="I1450" s="319" t="s">
        <v>426</v>
      </c>
      <c r="J1450" s="320" t="s">
        <v>427</v>
      </c>
      <c r="K1450" s="321">
        <v>-12</v>
      </c>
      <c r="L1450" s="320"/>
      <c r="M1450" s="321"/>
      <c r="N1450" s="318" t="s">
        <v>1420</v>
      </c>
      <c r="O1450" s="321">
        <v>2.8</v>
      </c>
      <c r="P1450" s="318" t="s">
        <v>2150</v>
      </c>
      <c r="Q1450" s="320"/>
      <c r="R1450">
        <v>8</v>
      </c>
      <c r="S1450" s="184" t="s">
        <v>3873</v>
      </c>
      <c r="T1450" s="138">
        <f t="shared" si="139"/>
        <v>2</v>
      </c>
      <c r="U1450" s="139"/>
      <c r="V1450" s="715">
        <f t="shared" si="140"/>
        <v>2</v>
      </c>
      <c r="W1450" s="138"/>
      <c r="X1450" s="138"/>
      <c r="Y1450" s="141"/>
      <c r="Z1450" s="226"/>
      <c r="AA1450" s="179"/>
      <c r="AB1450" s="179"/>
      <c r="AC1450" s="179"/>
      <c r="AD1450" s="179"/>
      <c r="AE1450" s="179"/>
      <c r="AF1450" s="179"/>
    </row>
    <row r="1451" spans="1:32" x14ac:dyDescent="0.3">
      <c r="A1451" s="3">
        <v>41680</v>
      </c>
      <c r="B1451" s="704" t="s">
        <v>3868</v>
      </c>
      <c r="C1451" s="704" t="s">
        <v>403</v>
      </c>
      <c r="D1451" s="4">
        <v>1000</v>
      </c>
      <c r="E1451" t="s">
        <v>37</v>
      </c>
      <c r="F1451" s="5">
        <v>43509</v>
      </c>
      <c r="G1451" t="s">
        <v>3867</v>
      </c>
      <c r="H1451" s="318" t="s">
        <v>631</v>
      </c>
      <c r="I1451" s="319" t="s">
        <v>3810</v>
      </c>
      <c r="J1451" s="320" t="s">
        <v>3869</v>
      </c>
      <c r="K1451" s="321">
        <v>-12</v>
      </c>
      <c r="L1451" s="320"/>
      <c r="M1451" s="321"/>
      <c r="N1451" s="318" t="s">
        <v>49</v>
      </c>
      <c r="O1451" s="321">
        <v>2.6</v>
      </c>
      <c r="P1451" s="318" t="s">
        <v>2150</v>
      </c>
      <c r="Q1451" s="320"/>
      <c r="R1451">
        <v>8</v>
      </c>
      <c r="S1451" s="184" t="s">
        <v>3872</v>
      </c>
      <c r="T1451" s="138">
        <f t="shared" si="139"/>
        <v>2</v>
      </c>
      <c r="U1451" s="139"/>
      <c r="V1451" s="715">
        <f t="shared" si="140"/>
        <v>2</v>
      </c>
      <c r="W1451" s="138"/>
      <c r="X1451" s="138"/>
      <c r="Y1451" s="141"/>
      <c r="Z1451" s="226"/>
      <c r="AA1451" s="179"/>
      <c r="AB1451" s="179"/>
      <c r="AC1451" s="179"/>
      <c r="AD1451" s="179"/>
      <c r="AE1451" s="179"/>
      <c r="AF1451" s="179"/>
    </row>
    <row r="1452" spans="1:32" x14ac:dyDescent="0.3">
      <c r="A1452" s="3">
        <v>41680</v>
      </c>
      <c r="B1452" s="704" t="s">
        <v>824</v>
      </c>
      <c r="C1452" s="704" t="s">
        <v>403</v>
      </c>
      <c r="D1452" s="4">
        <v>250</v>
      </c>
      <c r="E1452" t="s">
        <v>3870</v>
      </c>
      <c r="F1452" s="5">
        <v>42779</v>
      </c>
      <c r="G1452" t="s">
        <v>3867</v>
      </c>
      <c r="H1452" s="318"/>
      <c r="I1452" s="319"/>
      <c r="J1452" s="320" t="s">
        <v>786</v>
      </c>
      <c r="K1452" s="321" t="s">
        <v>93</v>
      </c>
      <c r="L1452" s="320"/>
      <c r="M1452" s="321"/>
      <c r="N1452" s="318" t="s">
        <v>407</v>
      </c>
      <c r="O1452" s="321">
        <v>1.2</v>
      </c>
      <c r="P1452" s="318" t="s">
        <v>93</v>
      </c>
      <c r="Q1452" s="320"/>
      <c r="S1452" s="184" t="s">
        <v>3871</v>
      </c>
      <c r="T1452" s="138">
        <f t="shared" si="139"/>
        <v>2</v>
      </c>
      <c r="U1452" s="139"/>
      <c r="V1452" s="715">
        <f t="shared" si="140"/>
        <v>2</v>
      </c>
      <c r="W1452" s="138"/>
      <c r="X1452" s="138"/>
      <c r="Y1452" s="141"/>
      <c r="Z1452" s="226"/>
      <c r="AA1452" s="179"/>
      <c r="AB1452" s="179"/>
      <c r="AC1452" s="179"/>
      <c r="AD1452" s="179"/>
      <c r="AE1452" s="179"/>
      <c r="AF1452" s="179"/>
    </row>
    <row r="1453" spans="1:32" x14ac:dyDescent="0.3">
      <c r="A1453" s="311">
        <v>41676</v>
      </c>
      <c r="B1453" s="704" t="s">
        <v>3674</v>
      </c>
      <c r="C1453" s="704" t="s">
        <v>100</v>
      </c>
      <c r="D1453" s="4">
        <v>500</v>
      </c>
      <c r="E1453" t="s">
        <v>66</v>
      </c>
      <c r="F1453" s="5">
        <v>45334</v>
      </c>
      <c r="G1453" t="s">
        <v>3675</v>
      </c>
      <c r="H1453" s="318" t="s">
        <v>124</v>
      </c>
      <c r="I1453" s="319" t="s">
        <v>3676</v>
      </c>
      <c r="J1453" s="320" t="s">
        <v>447</v>
      </c>
      <c r="K1453" s="321">
        <v>-20</v>
      </c>
      <c r="L1453" s="320" t="s">
        <v>3677</v>
      </c>
      <c r="M1453" s="321">
        <v>-3</v>
      </c>
      <c r="N1453" s="318" t="s">
        <v>42</v>
      </c>
      <c r="O1453" s="321">
        <v>9.75</v>
      </c>
      <c r="P1453" s="318"/>
      <c r="Q1453" s="320" t="s">
        <v>2092</v>
      </c>
      <c r="R1453">
        <v>3</v>
      </c>
      <c r="S1453" s="184" t="s">
        <v>3731</v>
      </c>
      <c r="T1453" s="138">
        <f t="shared" si="139"/>
        <v>2</v>
      </c>
      <c r="U1453" s="139"/>
      <c r="V1453" s="715">
        <f t="shared" si="140"/>
        <v>2</v>
      </c>
      <c r="W1453" s="138"/>
      <c r="X1453" s="138"/>
      <c r="Y1453" s="141"/>
      <c r="Z1453" s="226"/>
      <c r="AA1453" s="179"/>
      <c r="AB1453" s="179"/>
      <c r="AC1453" s="179"/>
      <c r="AD1453" s="179"/>
    </row>
    <row r="1454" spans="1:32" x14ac:dyDescent="0.3">
      <c r="A1454" s="311">
        <v>41676</v>
      </c>
      <c r="B1454" s="704" t="s">
        <v>3678</v>
      </c>
      <c r="C1454" s="704" t="s">
        <v>127</v>
      </c>
      <c r="D1454" s="4">
        <v>1000</v>
      </c>
      <c r="E1454" t="s">
        <v>12</v>
      </c>
      <c r="F1454" s="5">
        <v>42779</v>
      </c>
      <c r="G1454" t="s">
        <v>1571</v>
      </c>
      <c r="H1454" s="318" t="s">
        <v>2299</v>
      </c>
      <c r="I1454" s="319" t="s">
        <v>3679</v>
      </c>
      <c r="J1454" s="320" t="s">
        <v>3680</v>
      </c>
      <c r="K1454" s="321">
        <v>-10</v>
      </c>
      <c r="L1454" s="320" t="s">
        <v>3681</v>
      </c>
      <c r="M1454" s="321">
        <v>-2</v>
      </c>
      <c r="N1454" s="318" t="s">
        <v>382</v>
      </c>
      <c r="O1454" s="321">
        <v>1.5</v>
      </c>
      <c r="P1454" s="318" t="s">
        <v>3682</v>
      </c>
      <c r="Q1454" s="320"/>
      <c r="R1454">
        <v>5.5</v>
      </c>
      <c r="S1454" s="184" t="s">
        <v>3729</v>
      </c>
      <c r="T1454" s="138">
        <f t="shared" si="139"/>
        <v>2</v>
      </c>
      <c r="U1454" s="139"/>
      <c r="V1454" s="715">
        <f t="shared" si="140"/>
        <v>2</v>
      </c>
      <c r="W1454" s="138"/>
      <c r="X1454" s="138"/>
      <c r="Y1454" s="141"/>
      <c r="Z1454" s="226"/>
      <c r="AA1454" s="179"/>
      <c r="AB1454" s="179"/>
      <c r="AC1454" s="179"/>
      <c r="AD1454" s="179"/>
    </row>
    <row r="1455" spans="1:32" x14ac:dyDescent="0.3">
      <c r="A1455" s="311">
        <v>41676</v>
      </c>
      <c r="B1455" s="704" t="s">
        <v>3683</v>
      </c>
      <c r="C1455" s="704" t="s">
        <v>127</v>
      </c>
      <c r="D1455" s="4">
        <v>1500</v>
      </c>
      <c r="E1455" t="s">
        <v>12</v>
      </c>
      <c r="F1455" s="5">
        <v>42779</v>
      </c>
      <c r="G1455" t="s">
        <v>1571</v>
      </c>
      <c r="H1455" s="318" t="s">
        <v>2258</v>
      </c>
      <c r="I1455" s="319" t="s">
        <v>3684</v>
      </c>
      <c r="J1455" s="320" t="s">
        <v>191</v>
      </c>
      <c r="K1455" s="321">
        <v>-10</v>
      </c>
      <c r="L1455" s="320" t="s">
        <v>3685</v>
      </c>
      <c r="M1455" s="321">
        <v>-4</v>
      </c>
      <c r="N1455" s="318" t="s">
        <v>551</v>
      </c>
      <c r="O1455" s="321">
        <v>1.67</v>
      </c>
      <c r="P1455" s="318" t="s">
        <v>3686</v>
      </c>
      <c r="Q1455" s="320" t="s">
        <v>2069</v>
      </c>
      <c r="R1455">
        <v>5.5</v>
      </c>
      <c r="S1455" s="184" t="s">
        <v>3730</v>
      </c>
      <c r="T1455" s="138">
        <f t="shared" si="139"/>
        <v>2</v>
      </c>
      <c r="U1455" s="139"/>
      <c r="V1455" s="715">
        <f t="shared" si="140"/>
        <v>2</v>
      </c>
      <c r="W1455" s="138"/>
      <c r="X1455" s="138"/>
      <c r="Y1455" s="141"/>
      <c r="Z1455" s="226"/>
      <c r="AA1455" s="179"/>
      <c r="AB1455" s="179"/>
      <c r="AC1455" s="179"/>
      <c r="AD1455" s="179"/>
    </row>
    <row r="1456" spans="1:32" x14ac:dyDescent="0.3">
      <c r="A1456" s="311">
        <v>41676</v>
      </c>
      <c r="B1456" s="704" t="s">
        <v>3687</v>
      </c>
      <c r="C1456" s="704" t="s">
        <v>127</v>
      </c>
      <c r="D1456" s="4">
        <v>1000</v>
      </c>
      <c r="E1456" t="s">
        <v>37</v>
      </c>
      <c r="F1456" s="5">
        <v>42779</v>
      </c>
      <c r="G1456" t="s">
        <v>3688</v>
      </c>
      <c r="H1456" s="318" t="s">
        <v>160</v>
      </c>
      <c r="I1456" s="319" t="s">
        <v>3689</v>
      </c>
      <c r="J1456" s="320" t="s">
        <v>152</v>
      </c>
      <c r="K1456" s="321">
        <v>-12.5</v>
      </c>
      <c r="L1456" s="320" t="s">
        <v>3690</v>
      </c>
      <c r="M1456" s="321">
        <v>-5</v>
      </c>
      <c r="N1456" s="318" t="s">
        <v>3691</v>
      </c>
      <c r="O1456" s="321">
        <v>2.4</v>
      </c>
      <c r="P1456" s="318" t="s">
        <v>3686</v>
      </c>
      <c r="Q1456" s="320"/>
      <c r="R1456">
        <v>5.5</v>
      </c>
      <c r="S1456" s="184" t="s">
        <v>3728</v>
      </c>
      <c r="T1456" s="138">
        <f t="shared" si="139"/>
        <v>2</v>
      </c>
      <c r="U1456" s="139"/>
      <c r="V1456" s="715">
        <f t="shared" si="140"/>
        <v>2</v>
      </c>
      <c r="W1456" s="138"/>
      <c r="X1456" s="138"/>
      <c r="Y1456" s="141"/>
      <c r="Z1456" s="226"/>
      <c r="AA1456" s="179"/>
      <c r="AB1456" s="179"/>
      <c r="AC1456" s="179"/>
      <c r="AD1456" s="179"/>
    </row>
    <row r="1457" spans="1:30" x14ac:dyDescent="0.3">
      <c r="A1457" s="311">
        <v>41676</v>
      </c>
      <c r="B1457" s="704" t="s">
        <v>72</v>
      </c>
      <c r="C1457" s="704" t="s">
        <v>73</v>
      </c>
      <c r="D1457" s="4">
        <v>1000</v>
      </c>
      <c r="E1457" t="s">
        <v>164</v>
      </c>
      <c r="F1457" s="5">
        <v>42405</v>
      </c>
      <c r="G1457" t="s">
        <v>3692</v>
      </c>
      <c r="H1457" s="318" t="s">
        <v>3693</v>
      </c>
      <c r="I1457" s="319" t="s">
        <v>3694</v>
      </c>
      <c r="J1457" s="320" t="s">
        <v>3695</v>
      </c>
      <c r="K1457" s="321">
        <v>-3</v>
      </c>
      <c r="L1457" s="320" t="s">
        <v>3696</v>
      </c>
      <c r="M1457" s="321">
        <v>-1</v>
      </c>
      <c r="N1457" s="318" t="s">
        <v>79</v>
      </c>
      <c r="O1457" s="321">
        <v>1.25</v>
      </c>
      <c r="P1457" s="318" t="s">
        <v>3697</v>
      </c>
      <c r="Q1457" s="320"/>
      <c r="R1457">
        <v>-0.5</v>
      </c>
      <c r="S1457" s="184" t="s">
        <v>3725</v>
      </c>
      <c r="T1457" s="138">
        <f t="shared" si="139"/>
        <v>2</v>
      </c>
      <c r="U1457" s="139"/>
      <c r="V1457" s="715">
        <f t="shared" si="140"/>
        <v>2</v>
      </c>
      <c r="W1457" s="138"/>
      <c r="X1457" s="138"/>
      <c r="Y1457" s="141"/>
      <c r="Z1457" s="226"/>
      <c r="AA1457" s="179"/>
      <c r="AB1457" s="179"/>
      <c r="AC1457" s="179"/>
      <c r="AD1457" s="179"/>
    </row>
    <row r="1458" spans="1:30" x14ac:dyDescent="0.3">
      <c r="A1458" s="311">
        <v>41676</v>
      </c>
      <c r="B1458" s="704" t="s">
        <v>3698</v>
      </c>
      <c r="C1458" s="704" t="s">
        <v>73</v>
      </c>
      <c r="D1458" s="4">
        <v>750</v>
      </c>
      <c r="E1458" t="s">
        <v>37</v>
      </c>
      <c r="F1458" s="5">
        <v>43508</v>
      </c>
      <c r="G1458" t="s">
        <v>3692</v>
      </c>
      <c r="H1458" s="318" t="s">
        <v>2299</v>
      </c>
      <c r="I1458" s="319" t="s">
        <v>2299</v>
      </c>
      <c r="J1458" s="320" t="s">
        <v>583</v>
      </c>
      <c r="K1458" s="321">
        <v>-8</v>
      </c>
      <c r="L1458" s="320" t="s">
        <v>3699</v>
      </c>
      <c r="M1458" s="321">
        <v>-3</v>
      </c>
      <c r="N1458" s="318" t="s">
        <v>3700</v>
      </c>
      <c r="O1458" s="321">
        <v>1.47</v>
      </c>
      <c r="P1458" s="318" t="s">
        <v>2150</v>
      </c>
      <c r="Q1458" s="320"/>
      <c r="R1458">
        <v>8</v>
      </c>
      <c r="S1458" s="184" t="s">
        <v>3726</v>
      </c>
      <c r="T1458" s="138">
        <f t="shared" si="139"/>
        <v>2</v>
      </c>
      <c r="U1458" s="139"/>
      <c r="V1458" s="715">
        <f t="shared" si="140"/>
        <v>2</v>
      </c>
      <c r="W1458" s="138"/>
      <c r="X1458" s="138"/>
      <c r="Y1458" s="141"/>
      <c r="Z1458" s="226"/>
      <c r="AA1458" s="179"/>
      <c r="AB1458" s="179"/>
      <c r="AC1458" s="179"/>
      <c r="AD1458" s="179"/>
    </row>
    <row r="1459" spans="1:30" x14ac:dyDescent="0.3">
      <c r="A1459" s="311">
        <v>41676</v>
      </c>
      <c r="B1459" s="704" t="s">
        <v>3701</v>
      </c>
      <c r="C1459" s="704" t="s">
        <v>73</v>
      </c>
      <c r="D1459" s="4">
        <v>750</v>
      </c>
      <c r="E1459" t="s">
        <v>37</v>
      </c>
      <c r="F1459" s="5">
        <v>43508</v>
      </c>
      <c r="G1459" t="s">
        <v>3692</v>
      </c>
      <c r="H1459" s="318" t="s">
        <v>409</v>
      </c>
      <c r="I1459" s="319" t="s">
        <v>3702</v>
      </c>
      <c r="J1459" s="320" t="s">
        <v>3399</v>
      </c>
      <c r="K1459" s="321">
        <v>-8</v>
      </c>
      <c r="L1459" s="320" t="s">
        <v>3703</v>
      </c>
      <c r="M1459" s="321">
        <v>-3</v>
      </c>
      <c r="N1459" s="318" t="s">
        <v>274</v>
      </c>
      <c r="O1459" s="321">
        <v>3</v>
      </c>
      <c r="P1459" s="318" t="s">
        <v>2150</v>
      </c>
      <c r="Q1459" s="320"/>
      <c r="R1459">
        <v>8</v>
      </c>
      <c r="S1459" s="184" t="s">
        <v>3727</v>
      </c>
      <c r="T1459" s="138">
        <f t="shared" si="139"/>
        <v>2</v>
      </c>
      <c r="U1459" s="139"/>
      <c r="V1459" s="715">
        <f t="shared" si="140"/>
        <v>2</v>
      </c>
      <c r="W1459" s="138"/>
      <c r="X1459" s="138"/>
      <c r="Y1459" s="141"/>
      <c r="Z1459" s="226"/>
      <c r="AA1459" s="179"/>
      <c r="AB1459" s="179"/>
      <c r="AC1459" s="179"/>
      <c r="AD1459" s="179"/>
    </row>
    <row r="1460" spans="1:30" x14ac:dyDescent="0.3">
      <c r="A1460" s="311">
        <v>41676</v>
      </c>
      <c r="B1460" s="704" t="s">
        <v>3704</v>
      </c>
      <c r="C1460" s="704" t="s">
        <v>73</v>
      </c>
      <c r="D1460" s="4">
        <v>2000</v>
      </c>
      <c r="E1460" t="s">
        <v>66</v>
      </c>
      <c r="F1460" s="5">
        <v>45334</v>
      </c>
      <c r="G1460" t="s">
        <v>3692</v>
      </c>
      <c r="H1460" s="318" t="s">
        <v>573</v>
      </c>
      <c r="I1460" s="319" t="s">
        <v>3705</v>
      </c>
      <c r="J1460" s="320" t="s">
        <v>293</v>
      </c>
      <c r="K1460" s="321">
        <v>-10</v>
      </c>
      <c r="L1460" s="320" t="s">
        <v>3706</v>
      </c>
      <c r="M1460" s="321">
        <v>-4</v>
      </c>
      <c r="N1460" s="318" t="s">
        <v>3707</v>
      </c>
      <c r="O1460" s="321">
        <v>2.5</v>
      </c>
      <c r="P1460" s="318" t="s">
        <v>2150</v>
      </c>
      <c r="Q1460" s="320"/>
      <c r="R1460">
        <v>8</v>
      </c>
      <c r="S1460" s="184" t="s">
        <v>3724</v>
      </c>
      <c r="T1460" s="138">
        <f t="shared" si="139"/>
        <v>2</v>
      </c>
      <c r="U1460" s="139"/>
      <c r="V1460" s="715">
        <f t="shared" si="140"/>
        <v>2</v>
      </c>
      <c r="W1460" s="138"/>
      <c r="X1460" s="138"/>
      <c r="Y1460" s="141"/>
      <c r="Z1460" s="226"/>
      <c r="AA1460" s="179"/>
      <c r="AB1460" s="179"/>
      <c r="AC1460" s="179"/>
      <c r="AD1460" s="179"/>
    </row>
    <row r="1461" spans="1:30" x14ac:dyDescent="0.3">
      <c r="A1461" t="s">
        <v>3667</v>
      </c>
      <c r="B1461" s="704" t="s">
        <v>3646</v>
      </c>
      <c r="C1461" s="704" t="s">
        <v>208</v>
      </c>
      <c r="D1461" s="4">
        <v>850</v>
      </c>
      <c r="E1461" t="s">
        <v>66</v>
      </c>
      <c r="F1461" s="5">
        <v>45337</v>
      </c>
      <c r="G1461" t="s">
        <v>3647</v>
      </c>
      <c r="H1461" t="s">
        <v>3648</v>
      </c>
      <c r="I1461" s="1" t="s">
        <v>628</v>
      </c>
      <c r="J1461" s="2" t="s">
        <v>447</v>
      </c>
      <c r="K1461" s="309">
        <v>-12.5</v>
      </c>
      <c r="L1461" s="2"/>
      <c r="M1461" s="309"/>
      <c r="N1461" t="s">
        <v>3649</v>
      </c>
      <c r="O1461" s="309">
        <v>3.76</v>
      </c>
      <c r="P1461" t="s">
        <v>3650</v>
      </c>
      <c r="Q1461" s="2"/>
      <c r="R1461">
        <v>7.5</v>
      </c>
      <c r="S1461" s="139" t="e">
        <f ca="1">_xll.BDP(X1461,"ISSUER")</f>
        <v>#NAME?</v>
      </c>
      <c r="T1461" s="138">
        <f t="shared" si="139"/>
        <v>2</v>
      </c>
      <c r="U1461" s="138"/>
      <c r="V1461" s="715">
        <f t="shared" si="140"/>
        <v>2</v>
      </c>
      <c r="W1461" s="184"/>
      <c r="X1461" s="138"/>
      <c r="Y1461" s="141"/>
      <c r="Z1461" s="226"/>
      <c r="AA1461" s="179"/>
      <c r="AB1461" s="179"/>
      <c r="AC1461" s="179"/>
      <c r="AD1461" s="179"/>
    </row>
    <row r="1462" spans="1:30" x14ac:dyDescent="0.3">
      <c r="A1462" t="s">
        <v>3667</v>
      </c>
      <c r="B1462" s="704" t="s">
        <v>3651</v>
      </c>
      <c r="C1462" s="704" t="s">
        <v>208</v>
      </c>
      <c r="D1462" s="4">
        <v>1150</v>
      </c>
      <c r="E1462" t="s">
        <v>664</v>
      </c>
      <c r="F1462" s="5">
        <v>53008</v>
      </c>
      <c r="G1462" t="s">
        <v>3647</v>
      </c>
      <c r="H1462" t="s">
        <v>3652</v>
      </c>
      <c r="I1462" s="1" t="s">
        <v>3653</v>
      </c>
      <c r="J1462" s="2" t="s">
        <v>462</v>
      </c>
      <c r="K1462" s="309">
        <v>-12.5</v>
      </c>
      <c r="L1462" s="2"/>
      <c r="M1462" s="309"/>
      <c r="N1462" t="s">
        <v>1942</v>
      </c>
      <c r="O1462" s="309">
        <v>3.13</v>
      </c>
      <c r="P1462" t="s">
        <v>1900</v>
      </c>
      <c r="Q1462" s="2"/>
      <c r="R1462">
        <v>10</v>
      </c>
      <c r="S1462" s="139" t="e">
        <f ca="1">_xll.BDP(X1462,"ISSUER")</f>
        <v>#NAME?</v>
      </c>
      <c r="T1462" s="138">
        <f t="shared" si="139"/>
        <v>2</v>
      </c>
      <c r="U1462" s="138"/>
      <c r="V1462" s="715">
        <f t="shared" si="140"/>
        <v>2</v>
      </c>
      <c r="W1462" s="184"/>
      <c r="X1462" s="138"/>
      <c r="Y1462" s="141"/>
      <c r="Z1462" s="226"/>
      <c r="AA1462" s="179"/>
      <c r="AB1462" s="179"/>
      <c r="AC1462" s="179"/>
      <c r="AD1462" s="179"/>
    </row>
    <row r="1463" spans="1:30" x14ac:dyDescent="0.3">
      <c r="A1463" t="s">
        <v>3667</v>
      </c>
      <c r="B1463" s="704" t="s">
        <v>3654</v>
      </c>
      <c r="C1463" s="704" t="s">
        <v>127</v>
      </c>
      <c r="D1463" s="4">
        <v>250</v>
      </c>
      <c r="E1463" t="s">
        <v>1824</v>
      </c>
      <c r="F1463" s="5">
        <v>43595</v>
      </c>
      <c r="G1463" t="s">
        <v>3655</v>
      </c>
      <c r="H1463" t="s">
        <v>2299</v>
      </c>
      <c r="I1463" s="1" t="s">
        <v>3656</v>
      </c>
      <c r="J1463" s="2" t="s">
        <v>3657</v>
      </c>
      <c r="K1463" s="309">
        <v>-10</v>
      </c>
      <c r="L1463" s="2"/>
      <c r="M1463" s="309"/>
      <c r="N1463" t="s">
        <v>618</v>
      </c>
      <c r="O1463" s="309">
        <v>3</v>
      </c>
      <c r="P1463" t="s">
        <v>3658</v>
      </c>
      <c r="Q1463" s="2"/>
      <c r="R1463">
        <v>7.5</v>
      </c>
      <c r="S1463" s="139" t="e">
        <f ca="1">_xll.BDP(X1463,"ISSUER")</f>
        <v>#NAME?</v>
      </c>
      <c r="T1463" s="138">
        <f t="shared" si="139"/>
        <v>2</v>
      </c>
      <c r="U1463" s="138"/>
      <c r="V1463" s="715">
        <f t="shared" si="140"/>
        <v>2</v>
      </c>
      <c r="W1463" s="184"/>
      <c r="X1463" s="138"/>
      <c r="Y1463" s="141"/>
      <c r="Z1463" s="226"/>
      <c r="AA1463" s="179"/>
      <c r="AB1463" s="179"/>
      <c r="AC1463" s="179"/>
      <c r="AD1463" s="179"/>
    </row>
    <row r="1464" spans="1:30" x14ac:dyDescent="0.3">
      <c r="A1464" t="s">
        <v>3667</v>
      </c>
      <c r="B1464" s="704" t="s">
        <v>3659</v>
      </c>
      <c r="C1464" s="704" t="s">
        <v>127</v>
      </c>
      <c r="D1464" s="4">
        <v>1000</v>
      </c>
      <c r="E1464" t="s">
        <v>1824</v>
      </c>
      <c r="F1464" s="5">
        <v>43595</v>
      </c>
      <c r="G1464" t="s">
        <v>3655</v>
      </c>
      <c r="H1464" t="s">
        <v>668</v>
      </c>
      <c r="I1464" s="1" t="s">
        <v>1210</v>
      </c>
      <c r="J1464" s="2" t="s">
        <v>191</v>
      </c>
      <c r="K1464" s="309">
        <v>-10</v>
      </c>
      <c r="L1464" s="2"/>
      <c r="M1464" s="309"/>
      <c r="N1464" t="s">
        <v>1609</v>
      </c>
      <c r="O1464" s="309">
        <v>2.2000000000000002</v>
      </c>
      <c r="P1464" t="s">
        <v>3658</v>
      </c>
      <c r="Q1464" s="2"/>
      <c r="R1464">
        <v>7.5</v>
      </c>
      <c r="S1464" s="139" t="e">
        <f ca="1">_xll.BDP(X1464,"ISSUER")</f>
        <v>#NAME?</v>
      </c>
      <c r="T1464" s="138">
        <f t="shared" ref="T1464:T1472" si="141">MONTH(A1464)</f>
        <v>2</v>
      </c>
      <c r="U1464" s="138"/>
      <c r="V1464" s="715">
        <f t="shared" si="140"/>
        <v>2</v>
      </c>
      <c r="W1464" s="184"/>
      <c r="X1464" s="138"/>
      <c r="Y1464" s="141"/>
      <c r="Z1464" s="226"/>
      <c r="AA1464" s="179"/>
      <c r="AB1464" s="179"/>
      <c r="AC1464" s="179"/>
      <c r="AD1464" s="179"/>
    </row>
    <row r="1465" spans="1:30" x14ac:dyDescent="0.3">
      <c r="A1465" t="s">
        <v>3667</v>
      </c>
      <c r="B1465" s="704" t="s">
        <v>3660</v>
      </c>
      <c r="C1465" s="704" t="s">
        <v>127</v>
      </c>
      <c r="D1465" s="4">
        <v>1250</v>
      </c>
      <c r="E1465" t="s">
        <v>66</v>
      </c>
      <c r="F1465" s="5">
        <v>45332</v>
      </c>
      <c r="G1465" t="s">
        <v>3655</v>
      </c>
      <c r="H1465" t="s">
        <v>144</v>
      </c>
      <c r="I1465" s="1" t="s">
        <v>226</v>
      </c>
      <c r="J1465" s="2" t="s">
        <v>3627</v>
      </c>
      <c r="K1465" s="309">
        <v>-10</v>
      </c>
      <c r="L1465" s="2"/>
      <c r="M1465" s="309"/>
      <c r="N1465" t="s">
        <v>3661</v>
      </c>
      <c r="O1465" s="309">
        <v>2.5</v>
      </c>
      <c r="P1465" t="s">
        <v>3662</v>
      </c>
      <c r="Q1465" s="2"/>
      <c r="R1465">
        <v>3.75</v>
      </c>
      <c r="S1465" s="139" t="e">
        <f ca="1">_xll.BDP(X1465,"ISSUER")</f>
        <v>#NAME?</v>
      </c>
      <c r="T1465" s="138">
        <f t="shared" si="141"/>
        <v>2</v>
      </c>
      <c r="U1465" s="138"/>
      <c r="V1465" s="715">
        <f t="shared" si="140"/>
        <v>2</v>
      </c>
      <c r="W1465" s="184"/>
      <c r="X1465" s="138"/>
      <c r="Y1465" s="141"/>
      <c r="Z1465" s="226"/>
      <c r="AA1465" s="179"/>
      <c r="AB1465" s="179"/>
      <c r="AC1465" s="179"/>
      <c r="AD1465" s="179"/>
    </row>
    <row r="1466" spans="1:30" x14ac:dyDescent="0.3">
      <c r="A1466" t="s">
        <v>3667</v>
      </c>
      <c r="B1466" s="704" t="s">
        <v>3663</v>
      </c>
      <c r="C1466" s="704" t="s">
        <v>127</v>
      </c>
      <c r="D1466" s="4">
        <v>400</v>
      </c>
      <c r="E1466" t="s">
        <v>12</v>
      </c>
      <c r="F1466" s="5">
        <v>42776</v>
      </c>
      <c r="G1466" t="s">
        <v>3664</v>
      </c>
      <c r="H1466" t="s">
        <v>2299</v>
      </c>
      <c r="I1466" s="1"/>
      <c r="J1466" s="2" t="s">
        <v>3665</v>
      </c>
      <c r="K1466" s="309">
        <v>-15</v>
      </c>
      <c r="L1466" s="2"/>
      <c r="M1466" s="309"/>
      <c r="N1466" t="s">
        <v>169</v>
      </c>
      <c r="O1466" s="309">
        <v>2.75</v>
      </c>
      <c r="P1466" t="s">
        <v>2223</v>
      </c>
      <c r="Q1466" s="2"/>
      <c r="R1466">
        <v>12.5</v>
      </c>
      <c r="S1466" s="139" t="e">
        <f ca="1">_xll.BDP(X1466,"ISSUER")</f>
        <v>#NAME?</v>
      </c>
      <c r="T1466" s="138">
        <f t="shared" si="141"/>
        <v>2</v>
      </c>
      <c r="U1466" s="138"/>
      <c r="V1466" s="715">
        <f t="shared" si="140"/>
        <v>2</v>
      </c>
      <c r="W1466" s="184"/>
      <c r="X1466" s="138"/>
      <c r="Y1466" s="141"/>
      <c r="Z1466" s="226"/>
      <c r="AA1466" s="179"/>
      <c r="AB1466" s="179"/>
      <c r="AC1466" s="179"/>
      <c r="AD1466" s="179"/>
    </row>
    <row r="1467" spans="1:30" x14ac:dyDescent="0.3">
      <c r="A1467" t="s">
        <v>3667</v>
      </c>
      <c r="B1467" s="704" t="s">
        <v>3666</v>
      </c>
      <c r="C1467" s="704" t="s">
        <v>127</v>
      </c>
      <c r="D1467" s="4">
        <v>750</v>
      </c>
      <c r="E1467" t="s">
        <v>12</v>
      </c>
      <c r="F1467" s="5">
        <v>42776</v>
      </c>
      <c r="G1467" t="s">
        <v>3664</v>
      </c>
      <c r="H1467" t="s">
        <v>226</v>
      </c>
      <c r="I1467" s="1"/>
      <c r="J1467" s="2" t="s">
        <v>152</v>
      </c>
      <c r="K1467" s="309">
        <v>-15</v>
      </c>
      <c r="L1467" s="2"/>
      <c r="M1467" s="309"/>
      <c r="N1467" t="s">
        <v>432</v>
      </c>
      <c r="O1467" s="309">
        <v>2</v>
      </c>
      <c r="P1467" t="s">
        <v>2223</v>
      </c>
      <c r="Q1467" s="2"/>
      <c r="R1467">
        <v>12.5</v>
      </c>
      <c r="S1467" s="139" t="e">
        <f ca="1">_xll.BDP(X1467,"ISSUER")</f>
        <v>#NAME?</v>
      </c>
      <c r="T1467" s="138">
        <f t="shared" si="141"/>
        <v>2</v>
      </c>
      <c r="U1467" s="138"/>
      <c r="V1467" s="715">
        <f t="shared" si="140"/>
        <v>2</v>
      </c>
      <c r="W1467" s="184"/>
      <c r="X1467" s="138"/>
      <c r="Y1467" s="141"/>
      <c r="Z1467" s="226"/>
      <c r="AA1467" s="179"/>
      <c r="AB1467" s="179"/>
      <c r="AC1467" s="179"/>
      <c r="AD1467" s="179"/>
    </row>
    <row r="1468" spans="1:30" x14ac:dyDescent="0.3">
      <c r="A1468" t="s">
        <v>3668</v>
      </c>
      <c r="B1468" s="704" t="s">
        <v>3638</v>
      </c>
      <c r="C1468" s="704" t="s">
        <v>949</v>
      </c>
      <c r="D1468" s="4">
        <v>350</v>
      </c>
      <c r="E1468" t="s">
        <v>66</v>
      </c>
      <c r="F1468" s="5">
        <v>45337</v>
      </c>
      <c r="G1468" t="s">
        <v>3639</v>
      </c>
      <c r="H1468" t="s">
        <v>292</v>
      </c>
      <c r="I1468" s="1" t="s">
        <v>791</v>
      </c>
      <c r="J1468" s="2" t="s">
        <v>221</v>
      </c>
      <c r="K1468" s="309">
        <v>-12.5</v>
      </c>
      <c r="L1468" s="2"/>
      <c r="M1468" s="309"/>
      <c r="N1468" t="s">
        <v>3640</v>
      </c>
      <c r="O1468" s="309">
        <v>5.43</v>
      </c>
      <c r="P1468" t="s">
        <v>2092</v>
      </c>
      <c r="Q1468" s="2"/>
      <c r="R1468">
        <v>3</v>
      </c>
      <c r="S1468" s="139" t="e">
        <f ca="1">_xll.BDP(X1468,"ISSUER")</f>
        <v>#NAME?</v>
      </c>
      <c r="T1468" s="138">
        <f t="shared" si="141"/>
        <v>2</v>
      </c>
      <c r="U1468" s="138"/>
      <c r="V1468" s="715">
        <f t="shared" si="140"/>
        <v>2</v>
      </c>
      <c r="W1468" s="184"/>
      <c r="X1468" s="138"/>
      <c r="Y1468" s="141"/>
      <c r="Z1468" s="226"/>
      <c r="AA1468" s="179"/>
      <c r="AB1468" s="179"/>
      <c r="AC1468" s="179"/>
      <c r="AD1468" s="179"/>
    </row>
    <row r="1469" spans="1:30" x14ac:dyDescent="0.3">
      <c r="A1469" t="s">
        <v>3668</v>
      </c>
      <c r="B1469" s="704" t="s">
        <v>3641</v>
      </c>
      <c r="C1469" s="704" t="s">
        <v>949</v>
      </c>
      <c r="D1469" s="4">
        <v>400</v>
      </c>
      <c r="E1469" t="s">
        <v>117</v>
      </c>
      <c r="F1469" s="5">
        <v>52642</v>
      </c>
      <c r="G1469" t="s">
        <v>3639</v>
      </c>
      <c r="H1469" t="s">
        <v>804</v>
      </c>
      <c r="I1469" s="1" t="s">
        <v>626</v>
      </c>
      <c r="J1469" s="2" t="s">
        <v>642</v>
      </c>
      <c r="K1469" s="309">
        <v>-12.5</v>
      </c>
      <c r="L1469" s="2"/>
      <c r="M1469" s="309"/>
      <c r="N1469" t="s">
        <v>3640</v>
      </c>
      <c r="O1469" s="309">
        <v>4.75</v>
      </c>
      <c r="P1469" t="s">
        <v>1994</v>
      </c>
      <c r="Q1469" s="2"/>
      <c r="R1469">
        <v>2</v>
      </c>
      <c r="S1469" s="139" t="e">
        <f ca="1">_xll.BDP(X1469,"ISSUER")</f>
        <v>#NAME?</v>
      </c>
      <c r="T1469" s="138">
        <f t="shared" si="141"/>
        <v>2</v>
      </c>
      <c r="U1469" s="138"/>
      <c r="V1469" s="715">
        <f t="shared" si="140"/>
        <v>2</v>
      </c>
      <c r="W1469" s="184"/>
      <c r="X1469" s="138"/>
      <c r="Y1469" s="141"/>
      <c r="Z1469" s="226"/>
      <c r="AA1469" s="179"/>
      <c r="AB1469" s="179"/>
      <c r="AC1469" s="179"/>
      <c r="AD1469" s="179"/>
    </row>
    <row r="1470" spans="1:30" x14ac:dyDescent="0.3">
      <c r="A1470" t="s">
        <v>3668</v>
      </c>
      <c r="B1470" s="704" t="s">
        <v>3642</v>
      </c>
      <c r="C1470" s="704" t="s">
        <v>1892</v>
      </c>
      <c r="D1470" s="4">
        <v>150</v>
      </c>
      <c r="E1470" t="s">
        <v>66</v>
      </c>
      <c r="F1470" s="5">
        <v>45337</v>
      </c>
      <c r="G1470" t="s">
        <v>3643</v>
      </c>
      <c r="H1470" t="s">
        <v>338</v>
      </c>
      <c r="I1470" s="1" t="s">
        <v>3644</v>
      </c>
      <c r="J1470" s="2" t="s">
        <v>270</v>
      </c>
      <c r="K1470" s="309">
        <v>-15</v>
      </c>
      <c r="L1470" s="2"/>
      <c r="M1470" s="309"/>
      <c r="N1470" t="s">
        <v>3645</v>
      </c>
      <c r="O1470" s="309">
        <v>3.33</v>
      </c>
      <c r="Q1470" s="2" t="s">
        <v>2058</v>
      </c>
      <c r="R1470">
        <v>-3</v>
      </c>
      <c r="S1470" s="139" t="e">
        <f ca="1">_xll.BDP(X1470,"ISSUER")</f>
        <v>#NAME?</v>
      </c>
      <c r="T1470" s="138">
        <f t="shared" si="141"/>
        <v>2</v>
      </c>
      <c r="U1470" s="138"/>
      <c r="V1470" s="715">
        <f t="shared" si="140"/>
        <v>2</v>
      </c>
      <c r="W1470" s="184"/>
      <c r="X1470" s="138"/>
      <c r="Y1470" s="141"/>
      <c r="Z1470" s="226"/>
      <c r="AA1470" s="179"/>
      <c r="AB1470" s="179"/>
      <c r="AC1470" s="179"/>
      <c r="AD1470" s="179"/>
    </row>
    <row r="1471" spans="1:30" x14ac:dyDescent="0.3">
      <c r="A1471" t="s">
        <v>3669</v>
      </c>
      <c r="B1471" s="704" t="s">
        <v>3615</v>
      </c>
      <c r="C1471" s="704" t="s">
        <v>208</v>
      </c>
      <c r="D1471" s="4">
        <v>900</v>
      </c>
      <c r="E1471" t="s">
        <v>12</v>
      </c>
      <c r="F1471" s="5">
        <v>42772</v>
      </c>
      <c r="G1471" t="s">
        <v>3624</v>
      </c>
      <c r="H1471" t="s">
        <v>804</v>
      </c>
      <c r="I1471" s="1" t="s">
        <v>791</v>
      </c>
      <c r="J1471" s="2" t="s">
        <v>221</v>
      </c>
      <c r="K1471" s="309">
        <v>-17.5</v>
      </c>
      <c r="L1471" s="2"/>
      <c r="M1471" s="309"/>
      <c r="N1471" t="s">
        <v>71</v>
      </c>
      <c r="O1471" s="309">
        <v>2.2200000000000002</v>
      </c>
      <c r="P1471" t="s">
        <v>3625</v>
      </c>
      <c r="Q1471" s="2"/>
      <c r="R1471">
        <v>0</v>
      </c>
      <c r="S1471" s="139" t="e">
        <f ca="1">_xll.BDP(X1471,"ISSUER")</f>
        <v>#NAME?</v>
      </c>
      <c r="T1471" s="138">
        <f t="shared" si="141"/>
        <v>2</v>
      </c>
      <c r="U1471" s="138"/>
      <c r="V1471" s="715">
        <f t="shared" si="140"/>
        <v>2</v>
      </c>
      <c r="W1471" s="184"/>
      <c r="X1471" s="138"/>
      <c r="Y1471" s="141"/>
      <c r="Z1471" s="226"/>
      <c r="AA1471" s="179"/>
      <c r="AB1471" s="179"/>
      <c r="AC1471" s="179"/>
      <c r="AD1471" s="179"/>
    </row>
    <row r="1472" spans="1:30" x14ac:dyDescent="0.3">
      <c r="A1472" t="s">
        <v>3669</v>
      </c>
      <c r="B1472" s="704" t="s">
        <v>3615</v>
      </c>
      <c r="C1472" s="704" t="s">
        <v>208</v>
      </c>
      <c r="D1472" s="4">
        <v>600</v>
      </c>
      <c r="E1472" t="s">
        <v>37</v>
      </c>
      <c r="F1472" s="5">
        <v>43502</v>
      </c>
      <c r="G1472" t="s">
        <v>3624</v>
      </c>
      <c r="H1472" t="s">
        <v>3626</v>
      </c>
      <c r="I1472" s="1" t="s">
        <v>946</v>
      </c>
      <c r="J1472" s="2" t="s">
        <v>3627</v>
      </c>
      <c r="K1472" s="309">
        <v>-15</v>
      </c>
      <c r="L1472" s="2"/>
      <c r="M1472" s="309"/>
      <c r="N1472" t="s">
        <v>1437</v>
      </c>
      <c r="O1472" s="309">
        <v>2.33</v>
      </c>
      <c r="P1472" t="s">
        <v>2958</v>
      </c>
      <c r="Q1472" s="2"/>
      <c r="R1472">
        <v>1</v>
      </c>
      <c r="S1472" s="139" t="e">
        <f ca="1">_xll.BDP(X1472,"ISSUER")</f>
        <v>#NAME?</v>
      </c>
      <c r="T1472" s="138">
        <f t="shared" si="141"/>
        <v>2</v>
      </c>
      <c r="U1472" s="138"/>
      <c r="V1472" s="715">
        <f t="shared" si="140"/>
        <v>2</v>
      </c>
      <c r="W1472" s="184"/>
      <c r="X1472" s="138"/>
      <c r="Y1472" s="141"/>
      <c r="Z1472" s="226"/>
      <c r="AA1472" s="179"/>
      <c r="AB1472" s="179"/>
      <c r="AC1472" s="179"/>
      <c r="AD1472" s="179"/>
    </row>
    <row r="1473" spans="1:24" x14ac:dyDescent="0.3">
      <c r="L1473" s="53"/>
      <c r="M1473" s="20"/>
      <c r="O1473" s="20"/>
      <c r="R1473" s="5"/>
    </row>
    <row r="1475" spans="1:24" x14ac:dyDescent="0.3">
      <c r="A1475" s="24" t="s">
        <v>921</v>
      </c>
      <c r="B1475" s="956" t="s">
        <v>0</v>
      </c>
      <c r="C1475" s="956" t="s">
        <v>1</v>
      </c>
      <c r="D1475" s="24" t="s">
        <v>2</v>
      </c>
      <c r="E1475" s="24" t="s">
        <v>3</v>
      </c>
      <c r="F1475" s="24" t="s">
        <v>4</v>
      </c>
      <c r="G1475" s="24" t="s">
        <v>5</v>
      </c>
      <c r="H1475" s="24" t="s">
        <v>6</v>
      </c>
      <c r="I1475" s="25" t="s">
        <v>7</v>
      </c>
      <c r="J1475" s="26" t="s">
        <v>8</v>
      </c>
      <c r="K1475" s="26" t="s">
        <v>3327</v>
      </c>
      <c r="L1475" s="26" t="s">
        <v>9</v>
      </c>
      <c r="M1475" s="178" t="s">
        <v>1739</v>
      </c>
      <c r="N1475" s="60" t="s">
        <v>2155</v>
      </c>
      <c r="O1475" s="60" t="s">
        <v>2210</v>
      </c>
      <c r="P1475" s="60" t="s">
        <v>2211</v>
      </c>
      <c r="Q1475" s="60" t="s">
        <v>2212</v>
      </c>
    </row>
    <row r="1476" spans="1:24" hidden="1" x14ac:dyDescent="0.3">
      <c r="A1476" s="24"/>
      <c r="B1476" s="956"/>
      <c r="C1476" s="956"/>
      <c r="D1476" s="24"/>
      <c r="E1476" s="24"/>
      <c r="F1476" s="24"/>
      <c r="G1476" s="24"/>
      <c r="H1476" s="24"/>
      <c r="I1476" s="25"/>
      <c r="J1476" s="26"/>
      <c r="K1476" s="26"/>
      <c r="L1476" s="26"/>
      <c r="M1476" s="178"/>
      <c r="N1476" s="60"/>
      <c r="O1476" s="60"/>
      <c r="P1476" s="60"/>
      <c r="Q1476" s="60"/>
    </row>
    <row r="1477" spans="1:24" s="141" customFormat="1" ht="14.25" customHeight="1" x14ac:dyDescent="0.3">
      <c r="A1477" s="131">
        <v>41670</v>
      </c>
      <c r="B1477" s="957" t="s">
        <v>3609</v>
      </c>
      <c r="C1477" s="957" t="s">
        <v>1005</v>
      </c>
      <c r="D1477" s="133">
        <v>450</v>
      </c>
      <c r="E1477" s="132" t="s">
        <v>66</v>
      </c>
      <c r="F1477" s="134">
        <v>45329</v>
      </c>
      <c r="G1477" s="132" t="s">
        <v>3610</v>
      </c>
      <c r="H1477" s="132" t="s">
        <v>3611</v>
      </c>
      <c r="I1477" s="135" t="s">
        <v>3612</v>
      </c>
      <c r="J1477" s="188" t="s">
        <v>1986</v>
      </c>
      <c r="K1477" s="137" t="s">
        <v>3613</v>
      </c>
      <c r="L1477" s="227">
        <v>2400</v>
      </c>
      <c r="M1477" s="212">
        <v>0</v>
      </c>
      <c r="N1477" s="138">
        <f>MONTH(A1477)</f>
        <v>1</v>
      </c>
      <c r="O1477" s="139" t="e">
        <f ca="1">_xll.BDP(U1477,"ISSUER")</f>
        <v>#NAME?</v>
      </c>
      <c r="P1477" s="138" t="e">
        <f ca="1">_xll.BDP(U1477,"INDUSTRY_SECTOR")</f>
        <v>#NAME?</v>
      </c>
      <c r="Q1477" s="138" t="e">
        <f ca="1">_xll.BDP(U1477,"CPN_TYP")</f>
        <v>#NAME?</v>
      </c>
      <c r="R1477" s="184" t="s">
        <v>3614</v>
      </c>
      <c r="S1477" s="140"/>
      <c r="T1477" s="138"/>
      <c r="U1477" s="138" t="str">
        <f>CONCATENATE(R1477," Corp")</f>
        <v>EK0538950 Corp</v>
      </c>
      <c r="V1477" s="141" t="e">
        <f ca="1">_xll.BDP(U1477,"Country")</f>
        <v>#NAME?</v>
      </c>
      <c r="W1477" s="226" t="e">
        <f ca="1">(_xll.BDP(U1477,"CPN"))/100</f>
        <v>#NAME?</v>
      </c>
      <c r="X1477" s="179" t="e">
        <f ca="1">_xll.BDP(U1477,"YRS_TO_MTY_ISSUE")</f>
        <v>#NAME?</v>
      </c>
    </row>
    <row r="1478" spans="1:24" s="141" customFormat="1" ht="14.25" customHeight="1" x14ac:dyDescent="0.3">
      <c r="A1478" s="131">
        <v>41669</v>
      </c>
      <c r="B1478" s="957" t="s">
        <v>3602</v>
      </c>
      <c r="C1478" s="957" t="s">
        <v>208</v>
      </c>
      <c r="D1478" s="133">
        <v>750</v>
      </c>
      <c r="E1478" s="132" t="s">
        <v>37</v>
      </c>
      <c r="F1478" s="134">
        <v>43502</v>
      </c>
      <c r="G1478" s="132" t="s">
        <v>3603</v>
      </c>
      <c r="H1478" s="132" t="s">
        <v>226</v>
      </c>
      <c r="I1478" s="135" t="s">
        <v>2868</v>
      </c>
      <c r="J1478" s="188" t="s">
        <v>1044</v>
      </c>
      <c r="K1478" s="137" t="s">
        <v>3604</v>
      </c>
      <c r="L1478" s="227">
        <v>2000</v>
      </c>
      <c r="M1478" s="212">
        <v>0</v>
      </c>
      <c r="N1478" s="138">
        <f>MONTH(A1478)</f>
        <v>1</v>
      </c>
      <c r="O1478" s="139" t="e">
        <f ca="1">_xll.BDP(U1478,"ISSUER")</f>
        <v>#NAME?</v>
      </c>
      <c r="P1478" s="138" t="e">
        <f ca="1">_xll.BDP(U1478,"INDUSTRY_SECTOR")</f>
        <v>#NAME?</v>
      </c>
      <c r="Q1478" s="138" t="e">
        <f ca="1">_xll.BDP(U1478,"CPN_TYP")</f>
        <v>#NAME?</v>
      </c>
      <c r="R1478" s="184" t="s">
        <v>3607</v>
      </c>
      <c r="S1478" s="140"/>
      <c r="T1478" s="138"/>
      <c r="U1478" s="138" t="str">
        <f>CONCATENATE(R1478," Corp")</f>
        <v>EK0538596 Corp</v>
      </c>
      <c r="V1478" s="141" t="e">
        <f ca="1">_xll.BDP(U1478,"Country")</f>
        <v>#NAME?</v>
      </c>
      <c r="W1478" s="226" t="e">
        <f ca="1">(_xll.BDP(U1478,"CPN"))/100</f>
        <v>#NAME?</v>
      </c>
      <c r="X1478" s="179" t="e">
        <f ca="1">_xll.BDP(U1478,"YRS_TO_MTY_ISSUE")</f>
        <v>#NAME?</v>
      </c>
    </row>
    <row r="1479" spans="1:24" s="141" customFormat="1" ht="14.25" customHeight="1" x14ac:dyDescent="0.3">
      <c r="A1479" s="131">
        <v>41669</v>
      </c>
      <c r="B1479" s="957" t="s">
        <v>3602</v>
      </c>
      <c r="C1479" s="957" t="s">
        <v>208</v>
      </c>
      <c r="D1479" s="133">
        <v>850</v>
      </c>
      <c r="E1479" s="132" t="s">
        <v>117</v>
      </c>
      <c r="F1479" s="134">
        <v>52633</v>
      </c>
      <c r="G1479" s="132" t="s">
        <v>3603</v>
      </c>
      <c r="H1479" s="132" t="s">
        <v>333</v>
      </c>
      <c r="I1479" s="135" t="s">
        <v>339</v>
      </c>
      <c r="J1479" s="188" t="s">
        <v>1024</v>
      </c>
      <c r="K1479" s="137" t="s">
        <v>3605</v>
      </c>
      <c r="L1479" s="227">
        <v>2500</v>
      </c>
      <c r="M1479" s="212">
        <v>27.5</v>
      </c>
      <c r="N1479" s="138">
        <f>MONTH(A1479)</f>
        <v>1</v>
      </c>
      <c r="O1479" s="139" t="e">
        <f ca="1">_xll.BDP(U1479,"ISSUER")</f>
        <v>#NAME?</v>
      </c>
      <c r="P1479" s="138" t="e">
        <f ca="1">_xll.BDP(U1479,"INDUSTRY_SECTOR")</f>
        <v>#NAME?</v>
      </c>
      <c r="Q1479" s="138" t="e">
        <f ca="1">_xll.BDP(U1479,"CPN_TYP")</f>
        <v>#NAME?</v>
      </c>
      <c r="R1479" s="184" t="s">
        <v>3606</v>
      </c>
      <c r="S1479" s="140"/>
      <c r="T1479" s="138"/>
      <c r="U1479" s="138" t="str">
        <f>CONCATENATE(R1479," Corp")</f>
        <v>EK0538653 Corp</v>
      </c>
      <c r="V1479" s="141" t="e">
        <f ca="1">_xll.BDP(U1479,"Country")</f>
        <v>#NAME?</v>
      </c>
      <c r="W1479" s="226" t="e">
        <f ca="1">(_xll.BDP(U1479,"CPN"))/100</f>
        <v>#NAME?</v>
      </c>
      <c r="X1479" s="179" t="e">
        <f ca="1">_xll.BDP(U1479,"YRS_TO_MTY_ISSUE")</f>
        <v>#NAME?</v>
      </c>
    </row>
    <row r="1480" spans="1:24" s="141" customFormat="1" ht="14.25" customHeight="1" x14ac:dyDescent="0.3">
      <c r="A1480" s="131">
        <v>41667</v>
      </c>
      <c r="B1480" s="957" t="s">
        <v>2282</v>
      </c>
      <c r="C1480" s="957" t="s">
        <v>1388</v>
      </c>
      <c r="D1480" s="133">
        <v>650</v>
      </c>
      <c r="E1480" s="132" t="s">
        <v>37</v>
      </c>
      <c r="F1480" s="134">
        <v>43497</v>
      </c>
      <c r="G1480" s="132" t="s">
        <v>3573</v>
      </c>
      <c r="H1480" s="132" t="s">
        <v>2258</v>
      </c>
      <c r="I1480" s="135" t="s">
        <v>2259</v>
      </c>
      <c r="J1480" s="188" t="s">
        <v>1902</v>
      </c>
      <c r="K1480" s="137" t="s">
        <v>3250</v>
      </c>
      <c r="L1480" s="227">
        <v>750</v>
      </c>
      <c r="M1480" s="212">
        <v>11</v>
      </c>
      <c r="N1480" s="138">
        <f t="shared" ref="N1480:N1487" si="142">MONTH(A1480)</f>
        <v>1</v>
      </c>
      <c r="O1480" s="139" t="e">
        <f ca="1">_xll.BDP(U1480,"ISSUER")</f>
        <v>#NAME?</v>
      </c>
      <c r="P1480" s="138" t="e">
        <f ca="1">_xll.BDP(U1480,"INDUSTRY_SECTOR")</f>
        <v>#NAME?</v>
      </c>
      <c r="Q1480" s="138" t="e">
        <f ca="1">_xll.BDP(U1480,"CPN_TYP")</f>
        <v>#NAME?</v>
      </c>
      <c r="R1480" s="184" t="s">
        <v>3598</v>
      </c>
      <c r="S1480" s="140"/>
      <c r="T1480" s="138"/>
      <c r="U1480" s="138" t="str">
        <f t="shared" ref="U1480:U1487" si="143">CONCATENATE(R1480," Corp")</f>
        <v>EK0501016 Corp</v>
      </c>
      <c r="V1480" s="141" t="e">
        <f ca="1">_xll.BDP(U1480,"Country")</f>
        <v>#NAME?</v>
      </c>
      <c r="W1480" s="226" t="e">
        <f ca="1">(_xll.BDP(U1480,"CPN"))/100</f>
        <v>#NAME?</v>
      </c>
      <c r="X1480" s="179" t="e">
        <f ca="1">_xll.BDP(U1480,"YRS_TO_MTY_ISSUE")</f>
        <v>#NAME?</v>
      </c>
    </row>
    <row r="1481" spans="1:24" s="141" customFormat="1" ht="14.25" customHeight="1" x14ac:dyDescent="0.3">
      <c r="A1481" s="131">
        <v>41667</v>
      </c>
      <c r="B1481" s="957" t="s">
        <v>1154</v>
      </c>
      <c r="C1481" s="957" t="s">
        <v>1221</v>
      </c>
      <c r="D1481" s="133">
        <v>2500</v>
      </c>
      <c r="E1481" s="132" t="s">
        <v>37</v>
      </c>
      <c r="F1481" s="134">
        <v>43496</v>
      </c>
      <c r="G1481" s="132" t="s">
        <v>1154</v>
      </c>
      <c r="H1481" s="132" t="s">
        <v>652</v>
      </c>
      <c r="I1481" s="135" t="s">
        <v>3576</v>
      </c>
      <c r="J1481" s="188" t="s">
        <v>1124</v>
      </c>
      <c r="K1481" s="137" t="s">
        <v>3577</v>
      </c>
      <c r="L1481" s="227">
        <v>5250</v>
      </c>
      <c r="M1481" s="212">
        <v>6</v>
      </c>
      <c r="N1481" s="138">
        <f t="shared" si="142"/>
        <v>1</v>
      </c>
      <c r="O1481" s="139" t="e">
        <f ca="1">_xll.BDP(U1481,"ISSUER")</f>
        <v>#NAME?</v>
      </c>
      <c r="P1481" s="138" t="e">
        <f ca="1">_xll.BDP(U1481,"INDUSTRY_SECTOR")</f>
        <v>#NAME?</v>
      </c>
      <c r="Q1481" s="138" t="e">
        <f ca="1">_xll.BDP(U1481,"CPN_TYP")</f>
        <v>#NAME?</v>
      </c>
      <c r="R1481" s="184" t="s">
        <v>3597</v>
      </c>
      <c r="S1481" s="140"/>
      <c r="T1481" s="138"/>
      <c r="U1481" s="138" t="str">
        <f t="shared" si="143"/>
        <v>EK0501131 Corp</v>
      </c>
      <c r="V1481" s="141" t="e">
        <f ca="1">_xll.BDP(U1481,"Country")</f>
        <v>#NAME?</v>
      </c>
      <c r="W1481" s="226" t="e">
        <f ca="1">(_xll.BDP(U1481,"CPN"))/100</f>
        <v>#NAME?</v>
      </c>
      <c r="X1481" s="179" t="e">
        <f ca="1">_xll.BDP(U1481,"YRS_TO_MTY_ISSUE")</f>
        <v>#NAME?</v>
      </c>
    </row>
    <row r="1482" spans="1:24" s="141" customFormat="1" ht="14.25" customHeight="1" x14ac:dyDescent="0.3">
      <c r="A1482" s="131">
        <v>41667</v>
      </c>
      <c r="B1482" s="957" t="s">
        <v>1931</v>
      </c>
      <c r="C1482" s="957" t="s">
        <v>1110</v>
      </c>
      <c r="D1482" s="133">
        <v>500</v>
      </c>
      <c r="E1482" s="132" t="s">
        <v>37</v>
      </c>
      <c r="F1482" s="134">
        <v>43528</v>
      </c>
      <c r="G1482" s="132" t="s">
        <v>3579</v>
      </c>
      <c r="H1482" s="132" t="s">
        <v>570</v>
      </c>
      <c r="I1482" s="135" t="s">
        <v>1239</v>
      </c>
      <c r="J1482" s="188" t="s">
        <v>1240</v>
      </c>
      <c r="K1482" s="137" t="s">
        <v>3366</v>
      </c>
      <c r="L1482" s="227">
        <v>1300</v>
      </c>
      <c r="M1482" s="212">
        <v>10</v>
      </c>
      <c r="N1482" s="138">
        <f t="shared" si="142"/>
        <v>1</v>
      </c>
      <c r="O1482" s="139" t="e">
        <f ca="1">_xll.BDP(U1482,"ISSUER")</f>
        <v>#NAME?</v>
      </c>
      <c r="P1482" s="138" t="e">
        <f ca="1">_xll.BDP(U1482,"INDUSTRY_SECTOR")</f>
        <v>#NAME?</v>
      </c>
      <c r="Q1482" s="138" t="e">
        <f ca="1">_xll.BDP(U1482,"CPN_TYP")</f>
        <v>#NAME?</v>
      </c>
      <c r="R1482" s="184" t="s">
        <v>3595</v>
      </c>
      <c r="S1482" s="140"/>
      <c r="T1482" s="138"/>
      <c r="U1482" s="138" t="str">
        <f t="shared" si="143"/>
        <v>EK0502519 Corp</v>
      </c>
      <c r="V1482" s="141" t="e">
        <f ca="1">_xll.BDP(U1482,"Country")</f>
        <v>#NAME?</v>
      </c>
      <c r="W1482" s="226" t="e">
        <f ca="1">(_xll.BDP(U1482,"CPN"))/100</f>
        <v>#NAME?</v>
      </c>
      <c r="X1482" s="179" t="e">
        <f ca="1">_xll.BDP(U1482,"YRS_TO_MTY_ISSUE")</f>
        <v>#NAME?</v>
      </c>
    </row>
    <row r="1483" spans="1:24" s="141" customFormat="1" ht="14.25" customHeight="1" x14ac:dyDescent="0.3">
      <c r="A1483" s="131">
        <v>41667</v>
      </c>
      <c r="B1483" s="957" t="s">
        <v>1931</v>
      </c>
      <c r="C1483" s="957" t="s">
        <v>1110</v>
      </c>
      <c r="D1483" s="133">
        <v>750</v>
      </c>
      <c r="E1483" s="132" t="s">
        <v>66</v>
      </c>
      <c r="F1483" s="134">
        <v>45326</v>
      </c>
      <c r="G1483" s="132" t="s">
        <v>3579</v>
      </c>
      <c r="H1483" s="132" t="s">
        <v>145</v>
      </c>
      <c r="I1483" s="135" t="s">
        <v>1175</v>
      </c>
      <c r="J1483" s="188" t="s">
        <v>990</v>
      </c>
      <c r="K1483" s="137" t="s">
        <v>3542</v>
      </c>
      <c r="L1483" s="227">
        <v>2800</v>
      </c>
      <c r="M1483" s="212">
        <v>0</v>
      </c>
      <c r="N1483" s="138">
        <f t="shared" si="142"/>
        <v>1</v>
      </c>
      <c r="O1483" s="139" t="e">
        <f ca="1">_xll.BDP(U1483,"ISSUER")</f>
        <v>#NAME?</v>
      </c>
      <c r="P1483" s="138" t="e">
        <f ca="1">_xll.BDP(U1483,"INDUSTRY_SECTOR")</f>
        <v>#NAME?</v>
      </c>
      <c r="Q1483" s="138" t="e">
        <f ca="1">_xll.BDP(U1483,"CPN_TYP")</f>
        <v>#NAME?</v>
      </c>
      <c r="R1483" s="184" t="s">
        <v>3594</v>
      </c>
      <c r="S1483" s="140"/>
      <c r="T1483" s="138"/>
      <c r="U1483" s="138" t="str">
        <f t="shared" si="143"/>
        <v>EK0503715 Corp</v>
      </c>
      <c r="V1483" s="141" t="e">
        <f ca="1">_xll.BDP(U1483,"Country")</f>
        <v>#NAME?</v>
      </c>
      <c r="W1483" s="226" t="e">
        <f ca="1">(_xll.BDP(U1483,"CPN"))/100</f>
        <v>#NAME?</v>
      </c>
      <c r="X1483" s="179" t="e">
        <f ca="1">_xll.BDP(U1483,"YRS_TO_MTY_ISSUE")</f>
        <v>#NAME?</v>
      </c>
    </row>
    <row r="1484" spans="1:24" s="141" customFormat="1" ht="14.25" customHeight="1" x14ac:dyDescent="0.3">
      <c r="A1484" s="131">
        <v>41666</v>
      </c>
      <c r="B1484" s="957" t="s">
        <v>2901</v>
      </c>
      <c r="C1484" s="957" t="s">
        <v>1110</v>
      </c>
      <c r="D1484" s="133">
        <v>750</v>
      </c>
      <c r="E1484" s="132" t="s">
        <v>66</v>
      </c>
      <c r="F1484" s="134">
        <v>45321</v>
      </c>
      <c r="G1484" s="132" t="s">
        <v>3580</v>
      </c>
      <c r="H1484" s="132" t="s">
        <v>2626</v>
      </c>
      <c r="I1484" s="135" t="s">
        <v>1390</v>
      </c>
      <c r="J1484" s="188" t="s">
        <v>990</v>
      </c>
      <c r="K1484" s="137" t="s">
        <v>3554</v>
      </c>
      <c r="L1484" s="298">
        <v>4000</v>
      </c>
      <c r="M1484" s="212">
        <v>12.5</v>
      </c>
      <c r="N1484" s="138">
        <f t="shared" si="142"/>
        <v>1</v>
      </c>
      <c r="O1484" s="139" t="e">
        <f ca="1">_xll.BDP(U1484,"ISSUER")</f>
        <v>#NAME?</v>
      </c>
      <c r="P1484" s="138" t="e">
        <f ca="1">_xll.BDP(U1484,"INDUSTRY_SECTOR")</f>
        <v>#NAME?</v>
      </c>
      <c r="Q1484" s="138" t="e">
        <f ca="1">_xll.BDP(U1484,"CPN_TYP")</f>
        <v>#NAME?</v>
      </c>
      <c r="R1484" s="184" t="s">
        <v>3587</v>
      </c>
      <c r="S1484" s="140"/>
      <c r="T1484" s="138"/>
      <c r="U1484" s="138" t="str">
        <f t="shared" si="143"/>
        <v>EK0478090 Corp</v>
      </c>
      <c r="V1484" s="141" t="e">
        <f ca="1">_xll.BDP(U1484,"Country")</f>
        <v>#NAME?</v>
      </c>
      <c r="W1484" s="226" t="e">
        <f ca="1">(_xll.BDP(U1484,"CPN"))/100</f>
        <v>#NAME?</v>
      </c>
      <c r="X1484" s="179" t="e">
        <f ca="1">_xll.BDP(U1484,"YRS_TO_MTY_ISSUE")</f>
        <v>#NAME?</v>
      </c>
    </row>
    <row r="1485" spans="1:24" s="141" customFormat="1" ht="14.25" customHeight="1" x14ac:dyDescent="0.3">
      <c r="A1485" s="131">
        <v>41666</v>
      </c>
      <c r="B1485" s="957" t="s">
        <v>3581</v>
      </c>
      <c r="C1485" s="957" t="s">
        <v>987</v>
      </c>
      <c r="D1485" s="133">
        <v>1300</v>
      </c>
      <c r="E1485" s="132" t="s">
        <v>12</v>
      </c>
      <c r="F1485" s="134">
        <v>42765</v>
      </c>
      <c r="G1485" s="132" t="s">
        <v>3580</v>
      </c>
      <c r="H1485" s="132" t="s">
        <v>2628</v>
      </c>
      <c r="I1485" s="135" t="s">
        <v>1169</v>
      </c>
      <c r="J1485" s="188" t="s">
        <v>1170</v>
      </c>
      <c r="K1485" s="137" t="s">
        <v>3582</v>
      </c>
      <c r="L1485" s="298">
        <v>4000</v>
      </c>
      <c r="M1485" s="212">
        <v>2.5</v>
      </c>
      <c r="N1485" s="138">
        <f t="shared" si="142"/>
        <v>1</v>
      </c>
      <c r="O1485" s="139" t="e">
        <f ca="1">_xll.BDP(U1485,"ISSUER")</f>
        <v>#NAME?</v>
      </c>
      <c r="P1485" s="138" t="e">
        <f ca="1">_xll.BDP(U1485,"INDUSTRY_SECTOR")</f>
        <v>#NAME?</v>
      </c>
      <c r="Q1485" s="138" t="e">
        <f ca="1">_xll.BDP(U1485,"CPN_TYP")</f>
        <v>#NAME?</v>
      </c>
      <c r="R1485" s="184" t="s">
        <v>3588</v>
      </c>
      <c r="S1485" s="140"/>
      <c r="T1485" s="138"/>
      <c r="U1485" s="138" t="str">
        <f t="shared" si="143"/>
        <v>EK0478215 Corp</v>
      </c>
      <c r="V1485" s="141" t="e">
        <f ca="1">_xll.BDP(U1485,"Country")</f>
        <v>#NAME?</v>
      </c>
      <c r="W1485" s="226" t="e">
        <f ca="1">(_xll.BDP(U1485,"CPN"))/100</f>
        <v>#NAME?</v>
      </c>
      <c r="X1485" s="179" t="e">
        <f ca="1">_xll.BDP(U1485,"YRS_TO_MTY_ISSUE")</f>
        <v>#NAME?</v>
      </c>
    </row>
    <row r="1486" spans="1:24" s="141" customFormat="1" ht="14.25" customHeight="1" x14ac:dyDescent="0.3">
      <c r="A1486" s="131">
        <v>41666</v>
      </c>
      <c r="B1486" s="957" t="s">
        <v>2191</v>
      </c>
      <c r="C1486" s="957" t="s">
        <v>1627</v>
      </c>
      <c r="D1486" s="133">
        <v>500</v>
      </c>
      <c r="E1486" s="132" t="s">
        <v>12</v>
      </c>
      <c r="F1486" s="134">
        <v>42765</v>
      </c>
      <c r="G1486" s="132" t="s">
        <v>3584</v>
      </c>
      <c r="H1486" s="132" t="s">
        <v>1252</v>
      </c>
      <c r="I1486" s="135" t="s">
        <v>1287</v>
      </c>
      <c r="J1486" s="188" t="s">
        <v>1288</v>
      </c>
      <c r="K1486" s="137" t="s">
        <v>3585</v>
      </c>
      <c r="L1486" s="227">
        <v>1000</v>
      </c>
      <c r="M1486" s="212">
        <v>-2.5</v>
      </c>
      <c r="N1486" s="138">
        <f t="shared" si="142"/>
        <v>1</v>
      </c>
      <c r="O1486" s="139" t="e">
        <f ca="1">_xll.BDP(U1486,"ISSUER")</f>
        <v>#NAME?</v>
      </c>
      <c r="P1486" s="138" t="e">
        <f ca="1">_xll.BDP(U1486,"INDUSTRY_SECTOR")</f>
        <v>#NAME?</v>
      </c>
      <c r="Q1486" s="138" t="e">
        <f ca="1">_xll.BDP(U1486,"CPN_TYP")</f>
        <v>#NAME?</v>
      </c>
      <c r="R1486" s="184" t="s">
        <v>3592</v>
      </c>
      <c r="S1486" s="140"/>
      <c r="T1486" s="138"/>
      <c r="U1486" s="138" t="str">
        <f t="shared" si="143"/>
        <v>EK0480138 Corp</v>
      </c>
      <c r="V1486" s="141" t="e">
        <f ca="1">_xll.BDP(U1486,"Country")</f>
        <v>#NAME?</v>
      </c>
      <c r="W1486" s="226" t="e">
        <f ca="1">(_xll.BDP(U1486,"CPN"))/100</f>
        <v>#NAME?</v>
      </c>
      <c r="X1486" s="179" t="e">
        <f ca="1">_xll.BDP(U1486,"YRS_TO_MTY_ISSUE")</f>
        <v>#NAME?</v>
      </c>
    </row>
    <row r="1487" spans="1:24" s="295" customFormat="1" ht="14.25" customHeight="1" x14ac:dyDescent="0.3">
      <c r="A1487" s="282">
        <v>41666</v>
      </c>
      <c r="B1487" s="958" t="s">
        <v>2191</v>
      </c>
      <c r="C1487" s="958" t="s">
        <v>1627</v>
      </c>
      <c r="D1487" s="284">
        <v>750</v>
      </c>
      <c r="E1487" s="283" t="s">
        <v>37</v>
      </c>
      <c r="F1487" s="285">
        <v>43495</v>
      </c>
      <c r="G1487" s="283" t="s">
        <v>3584</v>
      </c>
      <c r="H1487" s="283" t="s">
        <v>3249</v>
      </c>
      <c r="I1487" s="286" t="s">
        <v>1276</v>
      </c>
      <c r="J1487" s="287" t="s">
        <v>989</v>
      </c>
      <c r="K1487" s="288" t="s">
        <v>3283</v>
      </c>
      <c r="L1487" s="289">
        <v>1200</v>
      </c>
      <c r="M1487" s="299">
        <v>-2.5</v>
      </c>
      <c r="N1487" s="291">
        <f t="shared" si="142"/>
        <v>1</v>
      </c>
      <c r="O1487" s="292" t="e">
        <f ca="1">_xll.BDP(U1487,"ISSUER")</f>
        <v>#NAME?</v>
      </c>
      <c r="P1487" s="291" t="e">
        <f ca="1">_xll.BDP(U1487,"INDUSTRY_SECTOR")</f>
        <v>#NAME?</v>
      </c>
      <c r="Q1487" s="291" t="e">
        <f ca="1">_xll.BDP(U1487,"CPN_TYP")</f>
        <v>#NAME?</v>
      </c>
      <c r="R1487" s="293" t="s">
        <v>3591</v>
      </c>
      <c r="S1487" s="294"/>
      <c r="T1487" s="291"/>
      <c r="U1487" s="291" t="str">
        <f t="shared" si="143"/>
        <v>EK0480435 Corp</v>
      </c>
      <c r="V1487" s="295" t="e">
        <f ca="1">_xll.BDP(U1487,"Country")</f>
        <v>#NAME?</v>
      </c>
      <c r="W1487" s="296" t="e">
        <f ca="1">(_xll.BDP(U1487,"CPN"))/100</f>
        <v>#NAME?</v>
      </c>
      <c r="X1487" s="297" t="e">
        <f ca="1">_xll.BDP(U1487,"YRS_TO_MTY_ISSUE")</f>
        <v>#NAME?</v>
      </c>
    </row>
    <row r="1488" spans="1:24" s="141" customFormat="1" ht="14.25" customHeight="1" x14ac:dyDescent="0.3">
      <c r="A1488" s="131">
        <v>41662</v>
      </c>
      <c r="B1488" s="957" t="s">
        <v>1244</v>
      </c>
      <c r="C1488" s="957" t="s">
        <v>127</v>
      </c>
      <c r="D1488" s="133">
        <v>1000</v>
      </c>
      <c r="E1488" s="132" t="s">
        <v>12</v>
      </c>
      <c r="F1488" s="134">
        <v>42762</v>
      </c>
      <c r="G1488" s="132" t="s">
        <v>3528</v>
      </c>
      <c r="H1488" s="132" t="s">
        <v>3529</v>
      </c>
      <c r="I1488" s="135" t="s">
        <v>1440</v>
      </c>
      <c r="J1488" s="188" t="s">
        <v>1441</v>
      </c>
      <c r="K1488" s="137" t="s">
        <v>3449</v>
      </c>
      <c r="L1488" s="250">
        <v>3750</v>
      </c>
      <c r="M1488" s="212">
        <v>0</v>
      </c>
      <c r="N1488" s="138">
        <f t="shared" ref="N1488:N1496" si="144">MONTH(A1488)</f>
        <v>1</v>
      </c>
      <c r="O1488" s="139" t="e">
        <f ca="1">_xll.BDP(U1488,"ISSUER")</f>
        <v>#NAME?</v>
      </c>
      <c r="P1488" s="138" t="e">
        <f ca="1">_xll.BDP(U1488,"INDUSTRY_SECTOR")</f>
        <v>#NAME?</v>
      </c>
      <c r="Q1488" s="138" t="e">
        <f ca="1">_xll.BDP(U1488,"CPN_TYP")</f>
        <v>#NAME?</v>
      </c>
      <c r="R1488" s="184" t="s">
        <v>3561</v>
      </c>
      <c r="S1488" s="140"/>
      <c r="T1488" s="138"/>
      <c r="U1488" s="138" t="str">
        <f t="shared" ref="U1488:U1502" si="145">CONCATENATE(R1488," Corp")</f>
        <v>EK0436361 Corp</v>
      </c>
      <c r="V1488" s="141" t="e">
        <f ca="1">_xll.BDP(U1488,"Country")</f>
        <v>#NAME?</v>
      </c>
      <c r="W1488" s="226" t="e">
        <f ca="1">(_xll.BDP(U1488,"CPN"))/100</f>
        <v>#NAME?</v>
      </c>
      <c r="X1488" s="179" t="e">
        <f ca="1">_xll.BDP(U1488,"YRS_TO_MTY_ISSUE")</f>
        <v>#NAME?</v>
      </c>
    </row>
    <row r="1489" spans="1:24" s="141" customFormat="1" ht="14.25" customHeight="1" x14ac:dyDescent="0.3">
      <c r="A1489" s="131">
        <v>41662</v>
      </c>
      <c r="B1489" s="957" t="s">
        <v>3530</v>
      </c>
      <c r="C1489" s="957" t="s">
        <v>218</v>
      </c>
      <c r="D1489" s="133">
        <v>750</v>
      </c>
      <c r="E1489" s="132" t="s">
        <v>37</v>
      </c>
      <c r="F1489" s="134">
        <v>43495</v>
      </c>
      <c r="G1489" s="132" t="s">
        <v>3531</v>
      </c>
      <c r="H1489" s="132" t="s">
        <v>804</v>
      </c>
      <c r="I1489" s="135" t="s">
        <v>1053</v>
      </c>
      <c r="J1489" s="188" t="s">
        <v>1054</v>
      </c>
      <c r="K1489" s="137" t="s">
        <v>3532</v>
      </c>
      <c r="L1489" s="227">
        <v>2000</v>
      </c>
      <c r="M1489" s="212">
        <v>-1.5</v>
      </c>
      <c r="N1489" s="138">
        <f t="shared" si="144"/>
        <v>1</v>
      </c>
      <c r="O1489" s="139" t="e">
        <f ca="1">_xll.BDP(U1489,"ISSUER")</f>
        <v>#NAME?</v>
      </c>
      <c r="P1489" s="138" t="e">
        <f ca="1">_xll.BDP(U1489,"INDUSTRY_SECTOR")</f>
        <v>#NAME?</v>
      </c>
      <c r="Q1489" s="138" t="e">
        <f ca="1">_xll.BDP(U1489,"CPN_TYP")</f>
        <v>#NAME?</v>
      </c>
      <c r="R1489" s="184" t="s">
        <v>3563</v>
      </c>
      <c r="S1489" s="140"/>
      <c r="T1489" s="138"/>
      <c r="U1489" s="138" t="str">
        <f t="shared" si="145"/>
        <v>EK0437385 Corp</v>
      </c>
      <c r="V1489" s="141" t="e">
        <f ca="1">_xll.BDP(U1489,"Country")</f>
        <v>#NAME?</v>
      </c>
      <c r="W1489" s="226" t="e">
        <f ca="1">(_xll.BDP(U1489,"CPN"))/100</f>
        <v>#NAME?</v>
      </c>
      <c r="X1489" s="179" t="e">
        <f ca="1">_xll.BDP(U1489,"YRS_TO_MTY_ISSUE")</f>
        <v>#NAME?</v>
      </c>
    </row>
    <row r="1490" spans="1:24" s="141" customFormat="1" ht="14.25" customHeight="1" x14ac:dyDescent="0.3">
      <c r="A1490" s="131">
        <v>41662</v>
      </c>
      <c r="B1490" s="957" t="s">
        <v>1830</v>
      </c>
      <c r="C1490" s="957" t="s">
        <v>998</v>
      </c>
      <c r="D1490" s="133">
        <v>500</v>
      </c>
      <c r="E1490" s="132" t="s">
        <v>66</v>
      </c>
      <c r="F1490" s="134">
        <v>45323</v>
      </c>
      <c r="G1490" s="132" t="s">
        <v>3533</v>
      </c>
      <c r="H1490" s="132" t="s">
        <v>225</v>
      </c>
      <c r="I1490" s="135"/>
      <c r="J1490" s="188" t="s">
        <v>1044</v>
      </c>
      <c r="K1490" s="137" t="s">
        <v>3232</v>
      </c>
      <c r="L1490" s="227">
        <v>1300</v>
      </c>
      <c r="M1490" s="212">
        <v>9</v>
      </c>
      <c r="N1490" s="138">
        <f t="shared" si="144"/>
        <v>1</v>
      </c>
      <c r="O1490" s="139" t="e">
        <f ca="1">_xll.BDP(U1490,"ISSUER")</f>
        <v>#NAME?</v>
      </c>
      <c r="P1490" s="138" t="e">
        <f ca="1">_xll.BDP(U1490,"INDUSTRY_SECTOR")</f>
        <v>#NAME?</v>
      </c>
      <c r="Q1490" s="138" t="e">
        <f ca="1">_xll.BDP(U1490,"CPN_TYP")</f>
        <v>#NAME?</v>
      </c>
      <c r="R1490" s="184" t="s">
        <v>3564</v>
      </c>
      <c r="S1490" s="140"/>
      <c r="T1490" s="138"/>
      <c r="U1490" s="138" t="str">
        <f t="shared" si="145"/>
        <v>EK0437500 Corp</v>
      </c>
      <c r="V1490" s="141" t="e">
        <f ca="1">_xll.BDP(U1490,"Country")</f>
        <v>#NAME?</v>
      </c>
      <c r="W1490" s="226" t="e">
        <f ca="1">(_xll.BDP(U1490,"CPN"))/100</f>
        <v>#NAME?</v>
      </c>
      <c r="X1490" s="179" t="e">
        <f ca="1">_xll.BDP(U1490,"YRS_TO_MTY_ISSUE")</f>
        <v>#NAME?</v>
      </c>
    </row>
    <row r="1491" spans="1:24" s="141" customFormat="1" ht="14.25" customHeight="1" x14ac:dyDescent="0.3">
      <c r="A1491" s="131">
        <v>41662</v>
      </c>
      <c r="B1491" s="957" t="s">
        <v>3539</v>
      </c>
      <c r="C1491" s="957" t="s">
        <v>1005</v>
      </c>
      <c r="D1491" s="133">
        <v>250</v>
      </c>
      <c r="E1491" s="132" t="s">
        <v>224</v>
      </c>
      <c r="F1491" s="134">
        <v>44256</v>
      </c>
      <c r="G1491" s="132" t="s">
        <v>3540</v>
      </c>
      <c r="H1491" s="132" t="s">
        <v>2240</v>
      </c>
      <c r="I1491" s="135" t="s">
        <v>3541</v>
      </c>
      <c r="J1491" s="188" t="s">
        <v>657</v>
      </c>
      <c r="K1491" s="137" t="s">
        <v>3542</v>
      </c>
      <c r="L1491" s="227">
        <v>3000</v>
      </c>
      <c r="M1491" s="212">
        <v>0</v>
      </c>
      <c r="N1491" s="138">
        <f t="shared" si="144"/>
        <v>1</v>
      </c>
      <c r="O1491" s="139" t="e">
        <f ca="1">_xll.BDP(U1491,"ISSUER")</f>
        <v>#NAME?</v>
      </c>
      <c r="P1491" s="138" t="e">
        <f ca="1">_xll.BDP(U1491,"INDUSTRY_SECTOR")</f>
        <v>#NAME?</v>
      </c>
      <c r="Q1491" s="138" t="e">
        <f ca="1">_xll.BDP(U1491,"CPN_TYP")</f>
        <v>#NAME?</v>
      </c>
      <c r="R1491" s="184" t="s">
        <v>3566</v>
      </c>
      <c r="S1491" s="140"/>
      <c r="T1491" s="138"/>
      <c r="U1491" s="138" t="str">
        <f t="shared" si="145"/>
        <v>EK0438342 Corp</v>
      </c>
      <c r="V1491" s="141" t="e">
        <f ca="1">_xll.BDP(U1491,"Country")</f>
        <v>#NAME?</v>
      </c>
      <c r="W1491" s="226" t="e">
        <f ca="1">(_xll.BDP(U1491,"CPN"))/100</f>
        <v>#NAME?</v>
      </c>
      <c r="X1491" s="179" t="e">
        <f ca="1">_xll.BDP(U1491,"YRS_TO_MTY_ISSUE")</f>
        <v>#NAME?</v>
      </c>
    </row>
    <row r="1492" spans="1:24" s="141" customFormat="1" ht="14.25" customHeight="1" x14ac:dyDescent="0.3">
      <c r="A1492" s="131">
        <v>41662</v>
      </c>
      <c r="B1492" s="957" t="s">
        <v>3539</v>
      </c>
      <c r="C1492" s="957" t="s">
        <v>1005</v>
      </c>
      <c r="D1492" s="133">
        <v>350</v>
      </c>
      <c r="E1492" s="132" t="s">
        <v>66</v>
      </c>
      <c r="F1492" s="134">
        <v>45352</v>
      </c>
      <c r="G1492" s="132" t="s">
        <v>3540</v>
      </c>
      <c r="H1492" s="132" t="s">
        <v>3543</v>
      </c>
      <c r="I1492" s="135" t="s">
        <v>3544</v>
      </c>
      <c r="J1492" s="188" t="s">
        <v>996</v>
      </c>
      <c r="K1492" s="137" t="s">
        <v>2004</v>
      </c>
      <c r="L1492" s="227">
        <v>3000</v>
      </c>
      <c r="M1492" s="212">
        <v>0</v>
      </c>
      <c r="N1492" s="138">
        <f t="shared" si="144"/>
        <v>1</v>
      </c>
      <c r="O1492" s="139" t="e">
        <f ca="1">_xll.BDP(U1492,"ISSUER")</f>
        <v>#NAME?</v>
      </c>
      <c r="P1492" s="138" t="e">
        <f ca="1">_xll.BDP(U1492,"INDUSTRY_SECTOR")</f>
        <v>#NAME?</v>
      </c>
      <c r="Q1492" s="138" t="e">
        <f ca="1">_xll.BDP(U1492,"CPN_TYP")</f>
        <v>#NAME?</v>
      </c>
      <c r="R1492" s="184" t="s">
        <v>3567</v>
      </c>
      <c r="S1492" s="140"/>
      <c r="T1492" s="138"/>
      <c r="U1492" s="138" t="str">
        <f t="shared" si="145"/>
        <v>EK0438763 Corp</v>
      </c>
      <c r="V1492" s="141" t="e">
        <f ca="1">_xll.BDP(U1492,"Country")</f>
        <v>#NAME?</v>
      </c>
      <c r="W1492" s="226" t="e">
        <f ca="1">(_xll.BDP(U1492,"CPN"))/100</f>
        <v>#NAME?</v>
      </c>
      <c r="X1492" s="179" t="e">
        <f ca="1">_xll.BDP(U1492,"YRS_TO_MTY_ISSUE")</f>
        <v>#NAME?</v>
      </c>
    </row>
    <row r="1493" spans="1:24" s="141" customFormat="1" ht="14.25" customHeight="1" x14ac:dyDescent="0.3">
      <c r="A1493" s="131">
        <v>41661</v>
      </c>
      <c r="B1493" s="957" t="s">
        <v>3549</v>
      </c>
      <c r="C1493" s="957" t="s">
        <v>640</v>
      </c>
      <c r="D1493" s="133">
        <v>1200</v>
      </c>
      <c r="E1493" s="132" t="s">
        <v>12</v>
      </c>
      <c r="F1493" s="134">
        <v>42762</v>
      </c>
      <c r="G1493" s="132" t="s">
        <v>3550</v>
      </c>
      <c r="H1493" s="132" t="s">
        <v>3551</v>
      </c>
      <c r="I1493" s="135" t="s">
        <v>3237</v>
      </c>
      <c r="J1493" s="188" t="s">
        <v>3552</v>
      </c>
      <c r="K1493" s="137" t="s">
        <v>3449</v>
      </c>
      <c r="L1493" s="250">
        <v>12000</v>
      </c>
      <c r="M1493" s="212">
        <v>3</v>
      </c>
      <c r="N1493" s="138">
        <f t="shared" si="144"/>
        <v>1</v>
      </c>
      <c r="O1493" s="139" t="e">
        <f ca="1">_xll.BDP(U1493,"ISSUER")</f>
        <v>#NAME?</v>
      </c>
      <c r="P1493" s="138" t="e">
        <f ca="1">_xll.BDP(U1493,"INDUSTRY_SECTOR")</f>
        <v>#NAME?</v>
      </c>
      <c r="Q1493" s="138" t="e">
        <f ca="1">_xll.BDP(U1493,"CPN_TYP")</f>
        <v>#NAME?</v>
      </c>
      <c r="R1493" s="184" t="s">
        <v>3557</v>
      </c>
      <c r="S1493" s="140"/>
      <c r="T1493" s="138"/>
      <c r="U1493" s="138" t="str">
        <f t="shared" si="145"/>
        <v>EK0416132 Corp</v>
      </c>
      <c r="V1493" s="141" t="e">
        <f ca="1">_xll.BDP(U1493,"Country")</f>
        <v>#NAME?</v>
      </c>
      <c r="W1493" s="226" t="e">
        <f ca="1">(_xll.BDP(U1493,"CPN"))/100</f>
        <v>#NAME?</v>
      </c>
      <c r="X1493" s="179" t="e">
        <f ca="1">_xll.BDP(U1493,"YRS_TO_MTY_ISSUE")</f>
        <v>#NAME?</v>
      </c>
    </row>
    <row r="1494" spans="1:24" s="141" customFormat="1" ht="14.25" customHeight="1" x14ac:dyDescent="0.3">
      <c r="A1494" s="131">
        <v>41661</v>
      </c>
      <c r="B1494" s="957" t="s">
        <v>3549</v>
      </c>
      <c r="C1494" s="957" t="s">
        <v>640</v>
      </c>
      <c r="D1494" s="133">
        <v>1250</v>
      </c>
      <c r="E1494" s="132" t="s">
        <v>37</v>
      </c>
      <c r="F1494" s="134">
        <v>43497</v>
      </c>
      <c r="G1494" s="132" t="s">
        <v>3550</v>
      </c>
      <c r="H1494" s="132" t="s">
        <v>19</v>
      </c>
      <c r="I1494" s="135" t="s">
        <v>1287</v>
      </c>
      <c r="J1494" s="188" t="s">
        <v>1288</v>
      </c>
      <c r="K1494" s="137" t="s">
        <v>3229</v>
      </c>
      <c r="L1494" s="250">
        <v>12000</v>
      </c>
      <c r="M1494" s="212">
        <v>12</v>
      </c>
      <c r="N1494" s="138">
        <f t="shared" si="144"/>
        <v>1</v>
      </c>
      <c r="O1494" s="139" t="e">
        <f ca="1">_xll.BDP(U1494,"ISSUER")</f>
        <v>#NAME?</v>
      </c>
      <c r="P1494" s="138" t="e">
        <f ca="1">_xll.BDP(U1494,"INDUSTRY_SECTOR")</f>
        <v>#NAME?</v>
      </c>
      <c r="Q1494" s="138" t="e">
        <f ca="1">_xll.BDP(U1494,"CPN_TYP")</f>
        <v>#NAME?</v>
      </c>
      <c r="R1494" s="184" t="s">
        <v>3558</v>
      </c>
      <c r="S1494" s="140"/>
      <c r="T1494" s="138"/>
      <c r="U1494" s="138" t="str">
        <f t="shared" si="145"/>
        <v>EK0416793 Corp</v>
      </c>
      <c r="V1494" s="141" t="e">
        <f ca="1">_xll.BDP(U1494,"Country")</f>
        <v>#NAME?</v>
      </c>
      <c r="W1494" s="226" t="e">
        <f ca="1">(_xll.BDP(U1494,"CPN"))/100</f>
        <v>#NAME?</v>
      </c>
      <c r="X1494" s="179" t="e">
        <f ca="1">_xll.BDP(U1494,"YRS_TO_MTY_ISSUE")</f>
        <v>#NAME?</v>
      </c>
    </row>
    <row r="1495" spans="1:24" s="141" customFormat="1" ht="14.25" customHeight="1" x14ac:dyDescent="0.3">
      <c r="A1495" s="131">
        <v>41661</v>
      </c>
      <c r="B1495" s="957" t="s">
        <v>3549</v>
      </c>
      <c r="C1495" s="957" t="s">
        <v>640</v>
      </c>
      <c r="D1495" s="133">
        <v>1400</v>
      </c>
      <c r="E1495" s="132" t="s">
        <v>66</v>
      </c>
      <c r="F1495" s="134">
        <v>45323</v>
      </c>
      <c r="G1495" s="132" t="s">
        <v>3550</v>
      </c>
      <c r="H1495" s="132" t="s">
        <v>951</v>
      </c>
      <c r="I1495" s="135" t="s">
        <v>1991</v>
      </c>
      <c r="J1495" s="188" t="s">
        <v>1254</v>
      </c>
      <c r="K1495" s="137" t="s">
        <v>3554</v>
      </c>
      <c r="L1495" s="250">
        <v>12000</v>
      </c>
      <c r="M1495" s="212">
        <v>7</v>
      </c>
      <c r="N1495" s="138">
        <f t="shared" si="144"/>
        <v>1</v>
      </c>
      <c r="O1495" s="139" t="e">
        <f ca="1">_xll.BDP(U1495,"ISSUER")</f>
        <v>#NAME?</v>
      </c>
      <c r="P1495" s="138" t="e">
        <f ca="1">_xll.BDP(U1495,"INDUSTRY_SECTOR")</f>
        <v>#NAME?</v>
      </c>
      <c r="Q1495" s="138" t="e">
        <f ca="1">_xll.BDP(U1495,"CPN_TYP")</f>
        <v>#NAME?</v>
      </c>
      <c r="R1495" s="184" t="s">
        <v>3559</v>
      </c>
      <c r="S1495" s="140"/>
      <c r="T1495" s="138"/>
      <c r="U1495" s="138" t="str">
        <f t="shared" si="145"/>
        <v>EK0417031 Corp</v>
      </c>
      <c r="V1495" s="141" t="e">
        <f ca="1">_xll.BDP(U1495,"Country")</f>
        <v>#NAME?</v>
      </c>
      <c r="W1495" s="226" t="e">
        <f ca="1">(_xll.BDP(U1495,"CPN"))/100</f>
        <v>#NAME?</v>
      </c>
      <c r="X1495" s="179" t="e">
        <f ca="1">_xll.BDP(U1495,"YRS_TO_MTY_ISSUE")</f>
        <v>#NAME?</v>
      </c>
    </row>
    <row r="1496" spans="1:24" s="141" customFormat="1" ht="14.25" customHeight="1" x14ac:dyDescent="0.3">
      <c r="A1496" s="131">
        <v>41661</v>
      </c>
      <c r="B1496" s="957" t="s">
        <v>3549</v>
      </c>
      <c r="C1496" s="957" t="s">
        <v>640</v>
      </c>
      <c r="D1496" s="133">
        <v>850</v>
      </c>
      <c r="E1496" s="132" t="s">
        <v>117</v>
      </c>
      <c r="F1496" s="134">
        <v>52628</v>
      </c>
      <c r="G1496" s="132" t="s">
        <v>3550</v>
      </c>
      <c r="H1496" s="132" t="s">
        <v>151</v>
      </c>
      <c r="I1496" s="135" t="s">
        <v>1390</v>
      </c>
      <c r="J1496" s="188" t="s">
        <v>1140</v>
      </c>
      <c r="K1496" s="137" t="s">
        <v>1454</v>
      </c>
      <c r="L1496" s="250">
        <v>12000</v>
      </c>
      <c r="M1496" s="212">
        <v>5</v>
      </c>
      <c r="N1496" s="138">
        <f t="shared" si="144"/>
        <v>1</v>
      </c>
      <c r="O1496" s="139" t="e">
        <f ca="1">_xll.BDP(U1496,"ISSUER")</f>
        <v>#NAME?</v>
      </c>
      <c r="P1496" s="138" t="e">
        <f ca="1">_xll.BDP(U1496,"INDUSTRY_SECTOR")</f>
        <v>#NAME?</v>
      </c>
      <c r="Q1496" s="138" t="e">
        <f ca="1">_xll.BDP(U1496,"CPN_TYP")</f>
        <v>#NAME?</v>
      </c>
      <c r="R1496" s="184" t="s">
        <v>3560</v>
      </c>
      <c r="S1496" s="140"/>
      <c r="T1496" s="138"/>
      <c r="U1496" s="138" t="str">
        <f t="shared" si="145"/>
        <v>EK0417213 Corp</v>
      </c>
      <c r="V1496" s="141" t="e">
        <f ca="1">_xll.BDP(U1496,"Country")</f>
        <v>#NAME?</v>
      </c>
      <c r="W1496" s="226" t="e">
        <f ca="1">(_xll.BDP(U1496,"CPN"))/100</f>
        <v>#NAME?</v>
      </c>
      <c r="X1496" s="179" t="e">
        <f ca="1">_xll.BDP(U1496,"YRS_TO_MTY_ISSUE")</f>
        <v>#NAME?</v>
      </c>
    </row>
    <row r="1497" spans="1:24" s="141" customFormat="1" ht="14.25" customHeight="1" x14ac:dyDescent="0.3">
      <c r="A1497" s="131">
        <v>41660</v>
      </c>
      <c r="B1497" s="957" t="s">
        <v>656</v>
      </c>
      <c r="C1497" s="957" t="s">
        <v>2126</v>
      </c>
      <c r="D1497" s="133">
        <v>1500</v>
      </c>
      <c r="E1497" s="132" t="s">
        <v>37</v>
      </c>
      <c r="F1497" s="134">
        <v>43493</v>
      </c>
      <c r="G1497" s="132" t="s">
        <v>656</v>
      </c>
      <c r="H1497" s="132" t="s">
        <v>569</v>
      </c>
      <c r="I1497" s="135" t="s">
        <v>2015</v>
      </c>
      <c r="J1497" s="188" t="s">
        <v>2016</v>
      </c>
      <c r="K1497" s="137" t="s">
        <v>3491</v>
      </c>
      <c r="L1497" s="250">
        <v>8000</v>
      </c>
      <c r="M1497" s="212">
        <v>1</v>
      </c>
      <c r="N1497" s="138">
        <f t="shared" ref="N1497:N1502" si="146">MONTH(A1497)</f>
        <v>1</v>
      </c>
      <c r="O1497" s="139" t="e">
        <f ca="1">_xll.BDP(U1497,"ISSUER")</f>
        <v>#NAME?</v>
      </c>
      <c r="P1497" s="138" t="e">
        <f ca="1">_xll.BDP(U1497,"INDUSTRY_SECTOR")</f>
        <v>#NAME?</v>
      </c>
      <c r="Q1497" s="138" t="e">
        <f ca="1">_xll.BDP(U1497,"CPN_TYP")</f>
        <v>#NAME?</v>
      </c>
      <c r="R1497" s="184" t="s">
        <v>3514</v>
      </c>
      <c r="S1497" s="140"/>
      <c r="T1497" s="138"/>
      <c r="U1497" s="138" t="str">
        <f t="shared" si="145"/>
        <v>EK0384504 Corp</v>
      </c>
      <c r="V1497" s="141" t="e">
        <f ca="1">_xll.BDP(U1497,"Country")</f>
        <v>#NAME?</v>
      </c>
      <c r="W1497" s="226" t="e">
        <f ca="1">(_xll.BDP(U1497,"CPN"))/100</f>
        <v>#NAME?</v>
      </c>
      <c r="X1497" s="179" t="e">
        <f ca="1">_xll.BDP(U1497,"YRS_TO_MTY_ISSUE")</f>
        <v>#NAME?</v>
      </c>
    </row>
    <row r="1498" spans="1:24" s="141" customFormat="1" ht="14.25" customHeight="1" x14ac:dyDescent="0.3">
      <c r="A1498" s="131">
        <v>41660</v>
      </c>
      <c r="B1498" s="957" t="s">
        <v>988</v>
      </c>
      <c r="C1498" s="957" t="s">
        <v>1184</v>
      </c>
      <c r="D1498" s="133">
        <v>2000</v>
      </c>
      <c r="E1498" s="132" t="s">
        <v>37</v>
      </c>
      <c r="F1498" s="134">
        <v>43489</v>
      </c>
      <c r="G1498" s="132" t="s">
        <v>988</v>
      </c>
      <c r="H1498" s="132" t="s">
        <v>151</v>
      </c>
      <c r="I1498" s="135"/>
      <c r="J1498" s="188" t="s">
        <v>990</v>
      </c>
      <c r="K1498" s="137" t="s">
        <v>3493</v>
      </c>
      <c r="L1498" s="250">
        <v>6000</v>
      </c>
      <c r="M1498" s="212">
        <v>6</v>
      </c>
      <c r="N1498" s="138">
        <f t="shared" si="146"/>
        <v>1</v>
      </c>
      <c r="O1498" s="139" t="e">
        <f ca="1">_xll.BDP(U1498,"ISSUER")</f>
        <v>#NAME?</v>
      </c>
      <c r="P1498" s="138" t="e">
        <f ca="1">_xll.BDP(U1498,"INDUSTRY_SECTOR")</f>
        <v>#NAME?</v>
      </c>
      <c r="Q1498" s="138" t="e">
        <f ca="1">_xll.BDP(U1498,"CPN_TYP")</f>
        <v>#NAME?</v>
      </c>
      <c r="R1498" s="184" t="s">
        <v>3518</v>
      </c>
      <c r="S1498" s="140"/>
      <c r="T1498" s="138"/>
      <c r="U1498" s="138" t="str">
        <f t="shared" si="145"/>
        <v>EK0384264 Corp</v>
      </c>
      <c r="V1498" s="141" t="e">
        <f ca="1">_xll.BDP(U1498,"Country")</f>
        <v>#NAME?</v>
      </c>
      <c r="W1498" s="226" t="e">
        <f ca="1">(_xll.BDP(U1498,"CPN"))/100</f>
        <v>#NAME?</v>
      </c>
      <c r="X1498" s="179" t="e">
        <f ca="1">_xll.BDP(U1498,"YRS_TO_MTY_ISSUE")</f>
        <v>#NAME?</v>
      </c>
    </row>
    <row r="1499" spans="1:24" s="141" customFormat="1" ht="14.25" customHeight="1" x14ac:dyDescent="0.3">
      <c r="A1499" s="131">
        <v>41660</v>
      </c>
      <c r="B1499" s="957" t="s">
        <v>2712</v>
      </c>
      <c r="C1499" s="957" t="s">
        <v>1120</v>
      </c>
      <c r="D1499" s="133">
        <v>600</v>
      </c>
      <c r="E1499" s="132" t="s">
        <v>12</v>
      </c>
      <c r="F1499" s="134">
        <v>42781</v>
      </c>
      <c r="G1499" s="132" t="s">
        <v>3500</v>
      </c>
      <c r="H1499" s="132" t="s">
        <v>1252</v>
      </c>
      <c r="I1499" s="135" t="s">
        <v>3501</v>
      </c>
      <c r="J1499" s="188" t="s">
        <v>1173</v>
      </c>
      <c r="K1499" s="137" t="s">
        <v>3502</v>
      </c>
      <c r="L1499" s="227">
        <v>900</v>
      </c>
      <c r="M1499" s="212">
        <v>6</v>
      </c>
      <c r="N1499" s="138">
        <f t="shared" si="146"/>
        <v>1</v>
      </c>
      <c r="O1499" s="139" t="e">
        <f ca="1">_xll.BDP(U1499,"ISSUER")</f>
        <v>#NAME?</v>
      </c>
      <c r="P1499" s="138" t="e">
        <f ca="1">_xll.BDP(U1499,"INDUSTRY_SECTOR")</f>
        <v>#NAME?</v>
      </c>
      <c r="Q1499" s="138" t="e">
        <f ca="1">_xll.BDP(U1499,"CPN_TYP")</f>
        <v>#NAME?</v>
      </c>
      <c r="R1499" s="184" t="s">
        <v>3521</v>
      </c>
      <c r="S1499" s="140"/>
      <c r="T1499" s="138"/>
      <c r="U1499" s="138" t="str">
        <f t="shared" si="145"/>
        <v>EK0385642 Corp</v>
      </c>
      <c r="V1499" s="141" t="e">
        <f ca="1">_xll.BDP(U1499,"Country")</f>
        <v>#NAME?</v>
      </c>
      <c r="W1499" s="226" t="e">
        <f ca="1">(_xll.BDP(U1499,"CPN"))/100</f>
        <v>#NAME?</v>
      </c>
      <c r="X1499" s="179" t="e">
        <f ca="1">_xll.BDP(U1499,"YRS_TO_MTY_ISSUE")</f>
        <v>#NAME?</v>
      </c>
    </row>
    <row r="1500" spans="1:24" s="141" customFormat="1" ht="14.25" customHeight="1" x14ac:dyDescent="0.3">
      <c r="A1500" s="131">
        <v>41660</v>
      </c>
      <c r="B1500" s="957" t="s">
        <v>3506</v>
      </c>
      <c r="C1500" s="957" t="s">
        <v>1120</v>
      </c>
      <c r="D1500" s="133">
        <v>500</v>
      </c>
      <c r="E1500" s="132" t="s">
        <v>66</v>
      </c>
      <c r="F1500" s="134">
        <v>45337</v>
      </c>
      <c r="G1500" s="132" t="s">
        <v>1521</v>
      </c>
      <c r="H1500" s="132" t="s">
        <v>151</v>
      </c>
      <c r="I1500" s="135" t="s">
        <v>1991</v>
      </c>
      <c r="J1500" s="188" t="s">
        <v>1254</v>
      </c>
      <c r="K1500" s="137" t="s">
        <v>3507</v>
      </c>
      <c r="L1500" s="227">
        <v>900</v>
      </c>
      <c r="M1500" s="212">
        <v>-1</v>
      </c>
      <c r="N1500" s="138">
        <f t="shared" si="146"/>
        <v>1</v>
      </c>
      <c r="O1500" s="139" t="e">
        <f ca="1">_xll.BDP(U1500,"ISSUER")</f>
        <v>#NAME?</v>
      </c>
      <c r="P1500" s="138" t="e">
        <f ca="1">_xll.BDP(U1500,"INDUSTRY_SECTOR")</f>
        <v>#NAME?</v>
      </c>
      <c r="Q1500" s="138" t="e">
        <f ca="1">_xll.BDP(U1500,"CPN_TYP")</f>
        <v>#NAME?</v>
      </c>
      <c r="R1500" s="184" t="s">
        <v>3523</v>
      </c>
      <c r="S1500" s="140"/>
      <c r="T1500" s="138"/>
      <c r="U1500" s="138" t="str">
        <f t="shared" si="145"/>
        <v>EK0386129 Corp</v>
      </c>
      <c r="V1500" s="141" t="e">
        <f ca="1">_xll.BDP(U1500,"Country")</f>
        <v>#NAME?</v>
      </c>
      <c r="W1500" s="226" t="e">
        <f ca="1">(_xll.BDP(U1500,"CPN"))/100</f>
        <v>#NAME?</v>
      </c>
      <c r="X1500" s="179" t="e">
        <f ca="1">_xll.BDP(U1500,"YRS_TO_MTY_ISSUE")</f>
        <v>#NAME?</v>
      </c>
    </row>
    <row r="1501" spans="1:24" s="141" customFormat="1" ht="14.25" customHeight="1" x14ac:dyDescent="0.3">
      <c r="A1501" s="131">
        <v>41660</v>
      </c>
      <c r="B1501" s="957" t="s">
        <v>1565</v>
      </c>
      <c r="C1501" s="957" t="s">
        <v>100</v>
      </c>
      <c r="D1501" s="133">
        <v>300</v>
      </c>
      <c r="E1501" s="132" t="s">
        <v>12</v>
      </c>
      <c r="F1501" s="134">
        <v>42762</v>
      </c>
      <c r="G1501" s="132" t="s">
        <v>3508</v>
      </c>
      <c r="H1501" s="132" t="s">
        <v>724</v>
      </c>
      <c r="I1501" s="135" t="s">
        <v>3509</v>
      </c>
      <c r="J1501" s="188" t="s">
        <v>3510</v>
      </c>
      <c r="K1501" s="137" t="s">
        <v>3511</v>
      </c>
      <c r="L1501" s="227">
        <v>750</v>
      </c>
      <c r="M1501" s="212">
        <v>1.5</v>
      </c>
      <c r="N1501" s="138">
        <f t="shared" si="146"/>
        <v>1</v>
      </c>
      <c r="O1501" s="139" t="e">
        <f ca="1">_xll.BDP(U1501,"ISSUER")</f>
        <v>#NAME?</v>
      </c>
      <c r="P1501" s="138" t="e">
        <f ca="1">_xll.BDP(U1501,"INDUSTRY_SECTOR")</f>
        <v>#NAME?</v>
      </c>
      <c r="Q1501" s="138" t="e">
        <f ca="1">_xll.BDP(U1501,"CPN_TYP")</f>
        <v>#NAME?</v>
      </c>
      <c r="R1501" s="184" t="s">
        <v>3524</v>
      </c>
      <c r="S1501" s="140"/>
      <c r="T1501" s="138"/>
      <c r="U1501" s="138" t="str">
        <f t="shared" si="145"/>
        <v>EK0386368 Corp</v>
      </c>
      <c r="V1501" s="141" t="e">
        <f ca="1">_xll.BDP(U1501,"Country")</f>
        <v>#NAME?</v>
      </c>
      <c r="W1501" s="226" t="e">
        <f ca="1">(_xll.BDP(U1501,"CPN"))/100</f>
        <v>#NAME?</v>
      </c>
      <c r="X1501" s="179" t="e">
        <f ca="1">_xll.BDP(U1501,"YRS_TO_MTY_ISSUE")</f>
        <v>#NAME?</v>
      </c>
    </row>
    <row r="1502" spans="1:24" s="247" customFormat="1" ht="14.25" customHeight="1" thickBot="1" x14ac:dyDescent="0.35">
      <c r="A1502" s="235">
        <v>41660</v>
      </c>
      <c r="B1502" s="959" t="s">
        <v>1565</v>
      </c>
      <c r="C1502" s="959" t="s">
        <v>100</v>
      </c>
      <c r="D1502" s="237">
        <v>300</v>
      </c>
      <c r="E1502" s="236" t="s">
        <v>37</v>
      </c>
      <c r="F1502" s="238">
        <v>43497</v>
      </c>
      <c r="G1502" s="236" t="s">
        <v>3508</v>
      </c>
      <c r="H1502" s="236" t="s">
        <v>55</v>
      </c>
      <c r="I1502" s="239" t="s">
        <v>2897</v>
      </c>
      <c r="J1502" s="240" t="s">
        <v>2898</v>
      </c>
      <c r="K1502" s="241" t="s">
        <v>3229</v>
      </c>
      <c r="L1502" s="242">
        <v>750</v>
      </c>
      <c r="M1502" s="278">
        <v>1.5</v>
      </c>
      <c r="N1502" s="244">
        <f t="shared" si="146"/>
        <v>1</v>
      </c>
      <c r="O1502" s="245" t="e">
        <f ca="1">_xll.BDP(U1502,"ISSUER")</f>
        <v>#NAME?</v>
      </c>
      <c r="P1502" s="244" t="e">
        <f ca="1">_xll.BDP(U1502,"INDUSTRY_SECTOR")</f>
        <v>#NAME?</v>
      </c>
      <c r="Q1502" s="244" t="e">
        <f ca="1">_xll.BDP(U1502,"CPN_TYP")</f>
        <v>#NAME?</v>
      </c>
      <c r="R1502" s="279" t="s">
        <v>3525</v>
      </c>
      <c r="S1502" s="246"/>
      <c r="T1502" s="244"/>
      <c r="U1502" s="244" t="str">
        <f t="shared" si="145"/>
        <v>EK0386301 Corp</v>
      </c>
      <c r="V1502" s="247" t="e">
        <f ca="1">_xll.BDP(U1502,"Country")</f>
        <v>#NAME?</v>
      </c>
      <c r="W1502" s="248" t="e">
        <f ca="1">(_xll.BDP(U1502,"CPN"))/100</f>
        <v>#NAME?</v>
      </c>
      <c r="X1502" s="249" t="e">
        <f ca="1">_xll.BDP(U1502,"YRS_TO_MTY_ISSUE")</f>
        <v>#NAME?</v>
      </c>
    </row>
    <row r="1503" spans="1:24" s="141" customFormat="1" ht="14.25" customHeight="1" x14ac:dyDescent="0.3">
      <c r="A1503" s="131">
        <v>41655</v>
      </c>
      <c r="B1503" s="957" t="s">
        <v>24</v>
      </c>
      <c r="C1503" s="957" t="s">
        <v>1113</v>
      </c>
      <c r="D1503" s="133">
        <v>1500</v>
      </c>
      <c r="E1503" s="132" t="s">
        <v>224</v>
      </c>
      <c r="F1503" s="134">
        <v>44218</v>
      </c>
      <c r="G1503" s="132" t="s">
        <v>24</v>
      </c>
      <c r="H1503" s="132" t="s">
        <v>189</v>
      </c>
      <c r="I1503" s="135" t="s">
        <v>1210</v>
      </c>
      <c r="J1503" s="188" t="s">
        <v>989</v>
      </c>
      <c r="K1503" s="137" t="s">
        <v>3438</v>
      </c>
      <c r="L1503" s="227">
        <v>2800</v>
      </c>
      <c r="M1503" s="212">
        <v>5</v>
      </c>
      <c r="N1503" s="138">
        <f t="shared" ref="N1503:N1525" si="147">MONTH(A1503)</f>
        <v>1</v>
      </c>
      <c r="O1503" s="139" t="e">
        <f ca="1">_xll.BDP(U1503,"ISSUER")</f>
        <v>#NAME?</v>
      </c>
      <c r="P1503" s="138" t="e">
        <f ca="1">_xll.BDP(U1503,"INDUSTRY_SECTOR")</f>
        <v>#NAME?</v>
      </c>
      <c r="Q1503" s="138" t="e">
        <f ca="1">_xll.BDP(U1503,"CPN_TYP")</f>
        <v>#NAME?</v>
      </c>
      <c r="R1503" s="132" t="s">
        <v>3450</v>
      </c>
      <c r="S1503" s="140"/>
      <c r="T1503" s="138"/>
      <c r="U1503" s="138" t="str">
        <f t="shared" ref="U1503:U1525" si="148">CONCATENATE(R1503," Corp")</f>
        <v>EK0323973 Corp</v>
      </c>
      <c r="V1503" s="141" t="e">
        <f ca="1">_xll.BDP(U1503,"Country")</f>
        <v>#NAME?</v>
      </c>
      <c r="W1503" s="226" t="e">
        <f ca="1">(_xll.BDP(U1503,"CPN"))/100</f>
        <v>#NAME?</v>
      </c>
      <c r="X1503" s="179" t="e">
        <f ca="1">_xll.BDP(U1503,"YRS_TO_MTY_ISSUE")</f>
        <v>#NAME?</v>
      </c>
    </row>
    <row r="1504" spans="1:24" s="141" customFormat="1" ht="14.25" customHeight="1" x14ac:dyDescent="0.3">
      <c r="A1504" s="131">
        <v>41655</v>
      </c>
      <c r="B1504" s="957" t="s">
        <v>3439</v>
      </c>
      <c r="C1504" s="957" t="s">
        <v>182</v>
      </c>
      <c r="D1504" s="133">
        <v>400</v>
      </c>
      <c r="E1504" s="132" t="s">
        <v>117</v>
      </c>
      <c r="F1504" s="134">
        <v>52611</v>
      </c>
      <c r="G1504" s="132" t="s">
        <v>2592</v>
      </c>
      <c r="H1504" s="132" t="s">
        <v>173</v>
      </c>
      <c r="I1504" s="135" t="s">
        <v>1365</v>
      </c>
      <c r="J1504" s="188" t="s">
        <v>2166</v>
      </c>
      <c r="K1504" s="137" t="s">
        <v>1070</v>
      </c>
      <c r="L1504" s="227">
        <v>2300</v>
      </c>
      <c r="M1504" s="212">
        <v>-7.5</v>
      </c>
      <c r="N1504" s="138">
        <f t="shared" si="147"/>
        <v>1</v>
      </c>
      <c r="O1504" s="139" t="e">
        <f ca="1">_xll.BDP(U1504,"ISSUER")</f>
        <v>#NAME?</v>
      </c>
      <c r="P1504" s="138" t="e">
        <f ca="1">_xll.BDP(U1504,"INDUSTRY_SECTOR")</f>
        <v>#NAME?</v>
      </c>
      <c r="Q1504" s="138" t="e">
        <f ca="1">_xll.BDP(U1504,"CPN_TYP")</f>
        <v>#NAME?</v>
      </c>
      <c r="R1504" s="132" t="s">
        <v>3451</v>
      </c>
      <c r="S1504" s="140"/>
      <c r="T1504" s="138"/>
      <c r="U1504" s="138" t="str">
        <f t="shared" si="148"/>
        <v>EK0326190 Corp</v>
      </c>
      <c r="V1504" s="141" t="e">
        <f ca="1">_xll.BDP(U1504,"Country")</f>
        <v>#NAME?</v>
      </c>
      <c r="W1504" s="226" t="e">
        <f ca="1">(_xll.BDP(U1504,"CPN"))/100</f>
        <v>#NAME?</v>
      </c>
      <c r="X1504" s="179" t="e">
        <f ca="1">_xll.BDP(U1504,"YRS_TO_MTY_ISSUE")</f>
        <v>#NAME?</v>
      </c>
    </row>
    <row r="1505" spans="1:24" s="141" customFormat="1" ht="14.25" customHeight="1" x14ac:dyDescent="0.3">
      <c r="A1505" s="131">
        <v>41655</v>
      </c>
      <c r="B1505" s="957" t="s">
        <v>2199</v>
      </c>
      <c r="C1505" s="957" t="s">
        <v>3446</v>
      </c>
      <c r="D1505" s="133">
        <v>600</v>
      </c>
      <c r="E1505" s="132" t="s">
        <v>12</v>
      </c>
      <c r="F1505" s="134">
        <v>42795</v>
      </c>
      <c r="G1505" s="132" t="s">
        <v>3447</v>
      </c>
      <c r="H1505" s="132" t="s">
        <v>1600</v>
      </c>
      <c r="I1505" s="135" t="s">
        <v>3448</v>
      </c>
      <c r="J1505" s="188" t="s">
        <v>1274</v>
      </c>
      <c r="K1505" s="137" t="s">
        <v>3449</v>
      </c>
      <c r="L1505" s="227">
        <v>1250</v>
      </c>
      <c r="M1505" s="212">
        <v>0</v>
      </c>
      <c r="N1505" s="138">
        <f t="shared" si="147"/>
        <v>1</v>
      </c>
      <c r="O1505" s="139" t="e">
        <f ca="1">_xll.BDP(U1505,"ISSUER")</f>
        <v>#NAME?</v>
      </c>
      <c r="P1505" s="138" t="e">
        <f ca="1">_xll.BDP(U1505,"INDUSTRY_SECTOR")</f>
        <v>#NAME?</v>
      </c>
      <c r="Q1505" s="138" t="e">
        <f ca="1">_xll.BDP(U1505,"CPN_TYP")</f>
        <v>#NAME?</v>
      </c>
      <c r="R1505" s="132" t="s">
        <v>3452</v>
      </c>
      <c r="S1505" s="140"/>
      <c r="T1505" s="138"/>
      <c r="U1505" s="138" t="str">
        <f t="shared" si="148"/>
        <v>EK0326976 Corp</v>
      </c>
      <c r="V1505" s="141" t="e">
        <f ca="1">_xll.BDP(U1505,"Country")</f>
        <v>#NAME?</v>
      </c>
      <c r="W1505" s="226" t="e">
        <f ca="1">(_xll.BDP(U1505,"CPN"))/100</f>
        <v>#NAME?</v>
      </c>
      <c r="X1505" s="179" t="e">
        <f ca="1">_xll.BDP(U1505,"YRS_TO_MTY_ISSUE")</f>
        <v>#NAME?</v>
      </c>
    </row>
    <row r="1506" spans="1:24" s="141" customFormat="1" ht="14.25" customHeight="1" x14ac:dyDescent="0.3">
      <c r="A1506" s="131">
        <v>41654</v>
      </c>
      <c r="B1506" s="957" t="s">
        <v>3421</v>
      </c>
      <c r="C1506" s="957" t="s">
        <v>3422</v>
      </c>
      <c r="D1506" s="133">
        <v>1750</v>
      </c>
      <c r="E1506" s="132" t="s">
        <v>3423</v>
      </c>
      <c r="F1506" s="134" t="s">
        <v>3458</v>
      </c>
      <c r="G1506" s="132" t="s">
        <v>3424</v>
      </c>
      <c r="H1506" s="132" t="s">
        <v>3425</v>
      </c>
      <c r="I1506" s="135" t="s">
        <v>3426</v>
      </c>
      <c r="J1506" s="188" t="s">
        <v>3138</v>
      </c>
      <c r="K1506" s="137" t="s">
        <v>3138</v>
      </c>
      <c r="L1506" s="227">
        <v>25000</v>
      </c>
      <c r="M1506" s="212">
        <v>12.5</v>
      </c>
      <c r="N1506" s="138">
        <f t="shared" si="147"/>
        <v>1</v>
      </c>
      <c r="O1506" s="139" t="e">
        <f ca="1">_xll.BDP(U1506,"ISSUER")</f>
        <v>#NAME?</v>
      </c>
      <c r="P1506" s="138" t="e">
        <f ca="1">_xll.BDP(U1506,"INDUSTRY_SECTOR")</f>
        <v>#NAME?</v>
      </c>
      <c r="Q1506" s="138" t="e">
        <f ca="1">_xll.BDP(U1506,"CPN_TYP")</f>
        <v>#NAME?</v>
      </c>
      <c r="R1506" s="132" t="s">
        <v>3457</v>
      </c>
      <c r="S1506" s="140"/>
      <c r="T1506" s="138"/>
      <c r="U1506" s="138" t="str">
        <f t="shared" si="148"/>
        <v>EK0271495 Corp</v>
      </c>
      <c r="V1506" s="141" t="e">
        <f ca="1">_xll.BDP(U1506,"Country")</f>
        <v>#NAME?</v>
      </c>
      <c r="W1506" s="226" t="e">
        <f ca="1">(_xll.BDP(U1506,"CPN"))/100</f>
        <v>#NAME?</v>
      </c>
      <c r="X1506" s="179" t="e">
        <f ca="1">_xll.BDP(U1506,"YRS_TO_MTY_ISSUE")</f>
        <v>#NAME?</v>
      </c>
    </row>
    <row r="1507" spans="1:24" s="141" customFormat="1" ht="14.25" customHeight="1" x14ac:dyDescent="0.3">
      <c r="A1507" s="131">
        <v>41654</v>
      </c>
      <c r="B1507" s="957" t="s">
        <v>1290</v>
      </c>
      <c r="C1507" s="957" t="s">
        <v>73</v>
      </c>
      <c r="D1507" s="133">
        <v>1500</v>
      </c>
      <c r="E1507" s="132" t="s">
        <v>12</v>
      </c>
      <c r="F1507" s="134">
        <v>42758</v>
      </c>
      <c r="G1507" s="132" t="s">
        <v>3430</v>
      </c>
      <c r="H1507" s="132" t="s">
        <v>3431</v>
      </c>
      <c r="I1507" s="135" t="s">
        <v>1440</v>
      </c>
      <c r="J1507" s="188" t="s">
        <v>1441</v>
      </c>
      <c r="K1507" s="137" t="s">
        <v>3432</v>
      </c>
      <c r="L1507" s="250">
        <v>3700</v>
      </c>
      <c r="M1507" s="212">
        <v>7.5</v>
      </c>
      <c r="N1507" s="138">
        <f t="shared" si="147"/>
        <v>1</v>
      </c>
      <c r="O1507" s="139" t="e">
        <f ca="1">_xll.BDP(U1507,"ISSUER")</f>
        <v>#NAME?</v>
      </c>
      <c r="P1507" s="138" t="e">
        <f ca="1">_xll.BDP(U1507,"INDUSTRY_SECTOR")</f>
        <v>#NAME?</v>
      </c>
      <c r="Q1507" s="138" t="e">
        <f ca="1">_xll.BDP(U1507,"CPN_TYP")</f>
        <v>#NAME?</v>
      </c>
      <c r="R1507" s="132" t="s">
        <v>3462</v>
      </c>
      <c r="S1507" s="140"/>
      <c r="T1507" s="138"/>
      <c r="U1507" s="138" t="str">
        <f t="shared" si="148"/>
        <v>EK0286048 Corp</v>
      </c>
      <c r="V1507" s="141" t="e">
        <f ca="1">_xll.BDP(U1507,"Country")</f>
        <v>#NAME?</v>
      </c>
      <c r="W1507" s="226" t="e">
        <f ca="1">(_xll.BDP(U1507,"CPN"))/100</f>
        <v>#NAME?</v>
      </c>
      <c r="X1507" s="179" t="e">
        <f ca="1">_xll.BDP(U1507,"YRS_TO_MTY_ISSUE")</f>
        <v>#NAME?</v>
      </c>
    </row>
    <row r="1508" spans="1:24" s="141" customFormat="1" ht="14.25" customHeight="1" x14ac:dyDescent="0.3">
      <c r="A1508" s="131">
        <v>41654</v>
      </c>
      <c r="B1508" s="957" t="s">
        <v>567</v>
      </c>
      <c r="C1508" s="957" t="s">
        <v>1184</v>
      </c>
      <c r="D1508" s="133">
        <v>1250</v>
      </c>
      <c r="E1508" s="132" t="s">
        <v>37</v>
      </c>
      <c r="F1508" s="134">
        <v>43480</v>
      </c>
      <c r="G1508" s="132" t="s">
        <v>567</v>
      </c>
      <c r="H1508" s="132" t="s">
        <v>220</v>
      </c>
      <c r="I1508" s="135" t="s">
        <v>1495</v>
      </c>
      <c r="J1508" s="188" t="s">
        <v>1496</v>
      </c>
      <c r="K1508" s="137" t="s">
        <v>3435</v>
      </c>
      <c r="L1508" s="250">
        <v>15000</v>
      </c>
      <c r="M1508" s="212">
        <v>5</v>
      </c>
      <c r="N1508" s="138">
        <f t="shared" si="147"/>
        <v>1</v>
      </c>
      <c r="O1508" s="139" t="e">
        <f ca="1">_xll.BDP(U1508,"ISSUER")</f>
        <v>#NAME?</v>
      </c>
      <c r="P1508" s="138" t="e">
        <f ca="1">_xll.BDP(U1508,"INDUSTRY_SECTOR")</f>
        <v>#NAME?</v>
      </c>
      <c r="Q1508" s="138" t="e">
        <f ca="1">_xll.BDP(U1508,"CPN_TYP")</f>
        <v>#NAME?</v>
      </c>
      <c r="R1508" s="132" t="s">
        <v>3464</v>
      </c>
      <c r="S1508" s="140"/>
      <c r="T1508" s="138"/>
      <c r="U1508" s="138" t="str">
        <f t="shared" si="148"/>
        <v>EJ8900999 Corp</v>
      </c>
      <c r="V1508" s="141" t="e">
        <f ca="1">_xll.BDP(U1508,"Country")</f>
        <v>#NAME?</v>
      </c>
      <c r="W1508" s="226" t="e">
        <f ca="1">(_xll.BDP(U1508,"CPN"))/100</f>
        <v>#NAME?</v>
      </c>
      <c r="X1508" s="179" t="e">
        <f ca="1">_xll.BDP(U1508,"YRS_TO_MTY_ISSUE")</f>
        <v>#NAME?</v>
      </c>
    </row>
    <row r="1509" spans="1:24" s="141" customFormat="1" ht="14.25" customHeight="1" x14ac:dyDescent="0.3">
      <c r="A1509" s="131">
        <v>41654</v>
      </c>
      <c r="B1509" s="957" t="s">
        <v>567</v>
      </c>
      <c r="C1509" s="957" t="s">
        <v>1184</v>
      </c>
      <c r="D1509" s="133">
        <v>2500</v>
      </c>
      <c r="E1509" s="132" t="s">
        <v>66</v>
      </c>
      <c r="F1509" s="134">
        <v>45313</v>
      </c>
      <c r="G1509" s="132" t="s">
        <v>567</v>
      </c>
      <c r="H1509" s="132" t="s">
        <v>578</v>
      </c>
      <c r="I1509" s="135" t="s">
        <v>1517</v>
      </c>
      <c r="J1509" s="188" t="s">
        <v>1044</v>
      </c>
      <c r="K1509" s="137" t="s">
        <v>3437</v>
      </c>
      <c r="L1509" s="250">
        <v>15000</v>
      </c>
      <c r="M1509" s="212">
        <v>6</v>
      </c>
      <c r="N1509" s="138">
        <f t="shared" si="147"/>
        <v>1</v>
      </c>
      <c r="O1509" s="139" t="e">
        <f ca="1">_xll.BDP(U1509,"ISSUER")</f>
        <v>#NAME?</v>
      </c>
      <c r="P1509" s="138" t="e">
        <f ca="1">_xll.BDP(U1509,"INDUSTRY_SECTOR")</f>
        <v>#NAME?</v>
      </c>
      <c r="Q1509" s="138" t="e">
        <f ca="1">_xll.BDP(U1509,"CPN_TYP")</f>
        <v>#NAME?</v>
      </c>
      <c r="R1509" s="132" t="s">
        <v>3466</v>
      </c>
      <c r="S1509" s="140"/>
      <c r="T1509" s="138"/>
      <c r="U1509" s="138" t="str">
        <f t="shared" si="148"/>
        <v>EK0290362 Corp</v>
      </c>
      <c r="V1509" s="141" t="e">
        <f ca="1">_xll.BDP(U1509,"Country")</f>
        <v>#NAME?</v>
      </c>
      <c r="W1509" s="226" t="e">
        <f ca="1">(_xll.BDP(U1509,"CPN"))/100</f>
        <v>#NAME?</v>
      </c>
      <c r="X1509" s="179" t="e">
        <f ca="1">_xll.BDP(U1509,"YRS_TO_MTY_ISSUE")</f>
        <v>#NAME?</v>
      </c>
    </row>
    <row r="1510" spans="1:24" s="141" customFormat="1" ht="14.25" customHeight="1" x14ac:dyDescent="0.3">
      <c r="A1510" s="131">
        <v>41654</v>
      </c>
      <c r="B1510" s="957" t="s">
        <v>567</v>
      </c>
      <c r="C1510" s="957" t="s">
        <v>1184</v>
      </c>
      <c r="D1510" s="133">
        <v>2000</v>
      </c>
      <c r="E1510" s="132" t="s">
        <v>117</v>
      </c>
      <c r="F1510" s="134">
        <v>52617</v>
      </c>
      <c r="G1510" s="132" t="s">
        <v>567</v>
      </c>
      <c r="H1510" s="132" t="s">
        <v>225</v>
      </c>
      <c r="I1510" s="135" t="s">
        <v>1051</v>
      </c>
      <c r="J1510" s="188" t="s">
        <v>1052</v>
      </c>
      <c r="K1510" s="137" t="s">
        <v>2619</v>
      </c>
      <c r="L1510" s="250">
        <v>15000</v>
      </c>
      <c r="M1510" s="212">
        <v>10</v>
      </c>
      <c r="N1510" s="138">
        <f t="shared" si="147"/>
        <v>1</v>
      </c>
      <c r="O1510" s="139" t="e">
        <f ca="1">_xll.BDP(U1510,"ISSUER")</f>
        <v>#NAME?</v>
      </c>
      <c r="P1510" s="138" t="e">
        <f ca="1">_xll.BDP(U1510,"INDUSTRY_SECTOR")</f>
        <v>#NAME?</v>
      </c>
      <c r="Q1510" s="138" t="e">
        <f ca="1">_xll.BDP(U1510,"CPN_TYP")</f>
        <v>#NAME?</v>
      </c>
      <c r="R1510" s="132" t="s">
        <v>3467</v>
      </c>
      <c r="S1510" s="140"/>
      <c r="T1510" s="138"/>
      <c r="U1510" s="138" t="str">
        <f t="shared" si="148"/>
        <v>EK0290420 Corp</v>
      </c>
      <c r="V1510" s="141" t="e">
        <f ca="1">_xll.BDP(U1510,"Country")</f>
        <v>#NAME?</v>
      </c>
      <c r="W1510" s="226" t="e">
        <f ca="1">(_xll.BDP(U1510,"CPN"))/100</f>
        <v>#NAME?</v>
      </c>
      <c r="X1510" s="179" t="e">
        <f ca="1">_xll.BDP(U1510,"YRS_TO_MTY_ISSUE")</f>
        <v>#NAME?</v>
      </c>
    </row>
    <row r="1511" spans="1:24" s="141" customFormat="1" ht="14.25" customHeight="1" x14ac:dyDescent="0.3">
      <c r="A1511" s="131">
        <v>41653</v>
      </c>
      <c r="B1511" s="957" t="s">
        <v>3385</v>
      </c>
      <c r="C1511" s="957" t="s">
        <v>2961</v>
      </c>
      <c r="D1511" s="133">
        <v>1500</v>
      </c>
      <c r="E1511" s="132" t="s">
        <v>3386</v>
      </c>
      <c r="F1511" s="134" t="s">
        <v>3387</v>
      </c>
      <c r="G1511" s="132" t="s">
        <v>3388</v>
      </c>
      <c r="H1511" s="132" t="s">
        <v>3389</v>
      </c>
      <c r="I1511" s="135" t="s">
        <v>3390</v>
      </c>
      <c r="J1511" s="188" t="s">
        <v>3390</v>
      </c>
      <c r="K1511" s="188">
        <v>5.6250000000000001E-2</v>
      </c>
      <c r="L1511" s="227">
        <v>6100</v>
      </c>
      <c r="M1511" s="212">
        <v>30</v>
      </c>
      <c r="N1511" s="138">
        <f t="shared" si="147"/>
        <v>1</v>
      </c>
      <c r="O1511" s="139" t="e">
        <f ca="1">_xll.BDP(U1511,"ISSUER")</f>
        <v>#NAME?</v>
      </c>
      <c r="P1511" s="138" t="e">
        <f ca="1">_xll.BDP(U1511,"INDUSTRY_SECTOR")</f>
        <v>#NAME?</v>
      </c>
      <c r="Q1511" s="138" t="e">
        <f ca="1">_xll.BDP(U1511,"CPN_TYP")</f>
        <v>#NAME?</v>
      </c>
      <c r="R1511" s="132" t="s">
        <v>3477</v>
      </c>
      <c r="S1511" s="140"/>
      <c r="T1511" s="138"/>
      <c r="U1511" s="138" t="str">
        <f t="shared" si="148"/>
        <v>EK0244906 Corp</v>
      </c>
      <c r="V1511" s="141" t="e">
        <f ca="1">_xll.BDP(U1511,"Country")</f>
        <v>#NAME?</v>
      </c>
      <c r="W1511" s="226" t="e">
        <f ca="1">(_xll.BDP(U1511,"CPN"))/100</f>
        <v>#NAME?</v>
      </c>
      <c r="X1511" s="179" t="e">
        <f ca="1">_xll.BDP(U1511,"YRS_TO_MTY_ISSUE")</f>
        <v>#NAME?</v>
      </c>
    </row>
    <row r="1512" spans="1:24" s="141" customFormat="1" ht="14.25" customHeight="1" x14ac:dyDescent="0.3">
      <c r="A1512" s="131">
        <v>41653</v>
      </c>
      <c r="B1512" s="957" t="s">
        <v>2707</v>
      </c>
      <c r="C1512" s="957" t="s">
        <v>1577</v>
      </c>
      <c r="D1512" s="133">
        <v>500</v>
      </c>
      <c r="E1512" s="132" t="s">
        <v>721</v>
      </c>
      <c r="F1512" s="134">
        <v>42755</v>
      </c>
      <c r="G1512" s="132" t="s">
        <v>3391</v>
      </c>
      <c r="H1512" s="132" t="s">
        <v>951</v>
      </c>
      <c r="I1512" s="135" t="s">
        <v>3392</v>
      </c>
      <c r="J1512" s="188" t="s">
        <v>3392</v>
      </c>
      <c r="K1512" s="188">
        <v>1.7000000000000001E-2</v>
      </c>
      <c r="L1512" s="227">
        <v>650</v>
      </c>
      <c r="M1512" s="212">
        <v>5</v>
      </c>
      <c r="N1512" s="138">
        <f t="shared" si="147"/>
        <v>1</v>
      </c>
      <c r="O1512" s="139" t="e">
        <f ca="1">_xll.BDP(U1512,"ISSUER")</f>
        <v>#NAME?</v>
      </c>
      <c r="P1512" s="138" t="e">
        <f ca="1">_xll.BDP(U1512,"INDUSTRY_SECTOR")</f>
        <v>#NAME?</v>
      </c>
      <c r="Q1512" s="138" t="e">
        <f ca="1">_xll.BDP(U1512,"CPN_TYP")</f>
        <v>#NAME?</v>
      </c>
      <c r="R1512" s="132" t="s">
        <v>3475</v>
      </c>
      <c r="S1512" s="140"/>
      <c r="T1512" s="138"/>
      <c r="U1512" s="138" t="str">
        <f t="shared" si="148"/>
        <v>EK0264292 Corp</v>
      </c>
      <c r="V1512" s="141" t="e">
        <f ca="1">_xll.BDP(U1512,"Country")</f>
        <v>#NAME?</v>
      </c>
      <c r="W1512" s="226" t="e">
        <f ca="1">(_xll.BDP(U1512,"CPN"))/100</f>
        <v>#NAME?</v>
      </c>
      <c r="X1512" s="179" t="e">
        <f ca="1">_xll.BDP(U1512,"YRS_TO_MTY_ISSUE")</f>
        <v>#NAME?</v>
      </c>
    </row>
    <row r="1513" spans="1:24" s="141" customFormat="1" ht="14.25" customHeight="1" x14ac:dyDescent="0.3">
      <c r="A1513" s="131">
        <v>41653</v>
      </c>
      <c r="B1513" s="957" t="s">
        <v>2707</v>
      </c>
      <c r="C1513" s="957" t="s">
        <v>1577</v>
      </c>
      <c r="D1513" s="133">
        <v>400</v>
      </c>
      <c r="E1513" s="132" t="s">
        <v>1229</v>
      </c>
      <c r="F1513" s="134">
        <v>43487</v>
      </c>
      <c r="G1513" s="132" t="s">
        <v>3391</v>
      </c>
      <c r="H1513" s="132" t="s">
        <v>1050</v>
      </c>
      <c r="I1513" s="135" t="s">
        <v>3395</v>
      </c>
      <c r="J1513" s="188" t="s">
        <v>3395</v>
      </c>
      <c r="K1513" s="188">
        <v>2.75E-2</v>
      </c>
      <c r="L1513" s="227">
        <v>500</v>
      </c>
      <c r="M1513" s="212">
        <v>5</v>
      </c>
      <c r="N1513" s="138">
        <f t="shared" si="147"/>
        <v>1</v>
      </c>
      <c r="O1513" s="139" t="e">
        <f ca="1">_xll.BDP(U1513,"ISSUER")</f>
        <v>#NAME?</v>
      </c>
      <c r="P1513" s="138" t="e">
        <f ca="1">_xll.BDP(U1513,"INDUSTRY_SECTOR")</f>
        <v>#NAME?</v>
      </c>
      <c r="Q1513" s="138" t="e">
        <f ca="1">_xll.BDP(U1513,"CPN_TYP")</f>
        <v>#NAME?</v>
      </c>
      <c r="R1513" s="132" t="s">
        <v>3476</v>
      </c>
      <c r="S1513" s="140"/>
      <c r="T1513" s="138"/>
      <c r="U1513" s="138" t="str">
        <f t="shared" si="148"/>
        <v>EK0264417 Corp</v>
      </c>
      <c r="V1513" s="141" t="e">
        <f ca="1">_xll.BDP(U1513,"Country")</f>
        <v>#NAME?</v>
      </c>
      <c r="W1513" s="226" t="e">
        <f ca="1">(_xll.BDP(U1513,"CPN"))/100</f>
        <v>#NAME?</v>
      </c>
      <c r="X1513" s="179" t="e">
        <f ca="1">_xll.BDP(U1513,"YRS_TO_MTY_ISSUE")</f>
        <v>#NAME?</v>
      </c>
    </row>
    <row r="1514" spans="1:24" s="141" customFormat="1" ht="14.25" customHeight="1" x14ac:dyDescent="0.3">
      <c r="A1514" s="131">
        <v>41653</v>
      </c>
      <c r="B1514" s="957" t="s">
        <v>3396</v>
      </c>
      <c r="C1514" s="957" t="s">
        <v>3397</v>
      </c>
      <c r="D1514" s="133">
        <v>1000</v>
      </c>
      <c r="E1514" s="132" t="s">
        <v>1229</v>
      </c>
      <c r="F1514" s="134" t="s">
        <v>3398</v>
      </c>
      <c r="G1514" s="132" t="s">
        <v>3116</v>
      </c>
      <c r="H1514" s="132" t="s">
        <v>586</v>
      </c>
      <c r="I1514" s="135" t="s">
        <v>3241</v>
      </c>
      <c r="J1514" s="188" t="s">
        <v>3399</v>
      </c>
      <c r="K1514" s="188">
        <v>2.1000000000000001E-2</v>
      </c>
      <c r="L1514" s="250">
        <v>2400</v>
      </c>
      <c r="M1514" s="212">
        <v>5.5</v>
      </c>
      <c r="N1514" s="138">
        <f t="shared" si="147"/>
        <v>1</v>
      </c>
      <c r="O1514" s="139" t="e">
        <f ca="1">_xll.BDP(U1514,"ISSUER")</f>
        <v>#NAME?</v>
      </c>
      <c r="P1514" s="138" t="e">
        <f ca="1">_xll.BDP(U1514,"INDUSTRY_SECTOR")</f>
        <v>#NAME?</v>
      </c>
      <c r="Q1514" s="138" t="e">
        <f ca="1">_xll.BDP(U1514,"CPN_TYP")</f>
        <v>#NAME?</v>
      </c>
      <c r="R1514" s="132" t="s">
        <v>3471</v>
      </c>
      <c r="S1514" s="140"/>
      <c r="T1514" s="138"/>
      <c r="U1514" s="138" t="str">
        <f t="shared" si="148"/>
        <v>EK0265497 Corp</v>
      </c>
      <c r="V1514" s="141" t="e">
        <f ca="1">_xll.BDP(U1514,"Country")</f>
        <v>#NAME?</v>
      </c>
      <c r="W1514" s="226" t="e">
        <f ca="1">(_xll.BDP(U1514,"CPN"))/100</f>
        <v>#NAME?</v>
      </c>
      <c r="X1514" s="179" t="e">
        <f ca="1">_xll.BDP(U1514,"YRS_TO_MTY_ISSUE")</f>
        <v>#NAME?</v>
      </c>
    </row>
    <row r="1515" spans="1:24" s="141" customFormat="1" ht="14.25" customHeight="1" x14ac:dyDescent="0.3">
      <c r="A1515" s="131">
        <v>41653</v>
      </c>
      <c r="B1515" s="957" t="s">
        <v>1522</v>
      </c>
      <c r="C1515" s="957" t="s">
        <v>3397</v>
      </c>
      <c r="D1515" s="133">
        <v>250</v>
      </c>
      <c r="E1515" s="132" t="s">
        <v>3400</v>
      </c>
      <c r="F1515" s="134">
        <v>43482</v>
      </c>
      <c r="G1515" s="132" t="s">
        <v>3116</v>
      </c>
      <c r="H1515" s="132"/>
      <c r="I1515" s="135"/>
      <c r="J1515" s="188" t="s">
        <v>3401</v>
      </c>
      <c r="K1515" s="137" t="s">
        <v>3473</v>
      </c>
      <c r="L1515" s="250">
        <v>2400</v>
      </c>
      <c r="M1515" s="212">
        <v>5.5</v>
      </c>
      <c r="N1515" s="138">
        <f t="shared" si="147"/>
        <v>1</v>
      </c>
      <c r="O1515" s="139" t="e">
        <f ca="1">_xll.BDP(U1515,"ISSUER")</f>
        <v>#NAME?</v>
      </c>
      <c r="P1515" s="138" t="e">
        <f ca="1">_xll.BDP(U1515,"INDUSTRY_SECTOR")</f>
        <v>#NAME?</v>
      </c>
      <c r="Q1515" s="138" t="e">
        <f ca="1">_xll.BDP(U1515,"CPN_TYP")</f>
        <v>#NAME?</v>
      </c>
      <c r="R1515" s="132" t="s">
        <v>3472</v>
      </c>
      <c r="S1515" s="140"/>
      <c r="T1515" s="138"/>
      <c r="U1515" s="138" t="str">
        <f t="shared" si="148"/>
        <v>EK0265554 Corp</v>
      </c>
      <c r="V1515" s="141" t="e">
        <f ca="1">_xll.BDP(U1515,"Country")</f>
        <v>#NAME?</v>
      </c>
      <c r="W1515" s="226" t="e">
        <f ca="1">(_xll.BDP(U1515,"CPN"))/100</f>
        <v>#NAME?</v>
      </c>
      <c r="X1515" s="179" t="e">
        <f ca="1">_xll.BDP(U1515,"YRS_TO_MTY_ISSUE")</f>
        <v>#NAME?</v>
      </c>
    </row>
    <row r="1516" spans="1:24" s="141" customFormat="1" ht="14.25" customHeight="1" x14ac:dyDescent="0.3">
      <c r="A1516" s="131">
        <v>41653</v>
      </c>
      <c r="B1516" s="957" t="s">
        <v>3402</v>
      </c>
      <c r="C1516" s="957" t="s">
        <v>127</v>
      </c>
      <c r="D1516" s="133">
        <v>500</v>
      </c>
      <c r="E1516" s="132" t="s">
        <v>1859</v>
      </c>
      <c r="F1516" s="134">
        <v>42718</v>
      </c>
      <c r="G1516" s="132" t="s">
        <v>3403</v>
      </c>
      <c r="H1516" s="132" t="s">
        <v>2128</v>
      </c>
      <c r="I1516" s="135" t="s">
        <v>3404</v>
      </c>
      <c r="J1516" s="188" t="s">
        <v>3405</v>
      </c>
      <c r="K1516" s="188">
        <v>1.0500000000000001E-2</v>
      </c>
      <c r="L1516" s="227">
        <v>2000</v>
      </c>
      <c r="M1516" s="212">
        <v>8</v>
      </c>
      <c r="N1516" s="138">
        <f t="shared" si="147"/>
        <v>1</v>
      </c>
      <c r="O1516" s="139" t="e">
        <f ca="1">_xll.BDP(U1516,"ISSUER")</f>
        <v>#NAME?</v>
      </c>
      <c r="P1516" s="138" t="e">
        <f ca="1">_xll.BDP(U1516,"INDUSTRY_SECTOR")</f>
        <v>#NAME?</v>
      </c>
      <c r="Q1516" s="138" t="e">
        <f ca="1">_xll.BDP(U1516,"CPN_TYP")</f>
        <v>#NAME?</v>
      </c>
      <c r="R1516" s="132" t="s">
        <v>3470</v>
      </c>
      <c r="S1516" s="140"/>
      <c r="T1516" s="138"/>
      <c r="U1516" s="138" t="str">
        <f t="shared" si="148"/>
        <v>EK0266099 Corp</v>
      </c>
      <c r="V1516" s="141" t="e">
        <f ca="1">_xll.BDP(U1516,"Country")</f>
        <v>#NAME?</v>
      </c>
      <c r="W1516" s="226" t="e">
        <f ca="1">(_xll.BDP(U1516,"CPN"))/100</f>
        <v>#NAME?</v>
      </c>
      <c r="X1516" s="179" t="e">
        <f ca="1">_xll.BDP(U1516,"YRS_TO_MTY_ISSUE")</f>
        <v>#NAME?</v>
      </c>
    </row>
    <row r="1517" spans="1:24" s="141" customFormat="1" ht="14.25" customHeight="1" x14ac:dyDescent="0.3">
      <c r="A1517" s="131">
        <v>41653</v>
      </c>
      <c r="B1517" s="957" t="s">
        <v>3406</v>
      </c>
      <c r="C1517" s="957" t="s">
        <v>3407</v>
      </c>
      <c r="D1517" s="133">
        <v>1000</v>
      </c>
      <c r="E1517" s="132" t="s">
        <v>3408</v>
      </c>
      <c r="F1517" s="134">
        <v>45313</v>
      </c>
      <c r="G1517" s="132" t="s">
        <v>3409</v>
      </c>
      <c r="H1517" s="132" t="s">
        <v>1895</v>
      </c>
      <c r="I1517" s="135" t="s">
        <v>3410</v>
      </c>
      <c r="J1517" s="188" t="s">
        <v>1896</v>
      </c>
      <c r="K1517" s="188">
        <v>0.05</v>
      </c>
      <c r="L1517" s="227">
        <v>2800</v>
      </c>
      <c r="M1517" s="212">
        <v>2.5</v>
      </c>
      <c r="N1517" s="138">
        <f t="shared" si="147"/>
        <v>1</v>
      </c>
      <c r="O1517" s="139" t="e">
        <f ca="1">_xll.BDP(U1517,"ISSUER")</f>
        <v>#NAME?</v>
      </c>
      <c r="P1517" s="138" t="e">
        <f ca="1">_xll.BDP(U1517,"INDUSTRY_SECTOR")</f>
        <v>#NAME?</v>
      </c>
      <c r="Q1517" s="138" t="e">
        <f ca="1">_xll.BDP(U1517,"CPN_TYP")</f>
        <v>#NAME?</v>
      </c>
      <c r="R1517" s="132" t="s">
        <v>3469</v>
      </c>
      <c r="S1517" s="140"/>
      <c r="T1517" s="138"/>
      <c r="U1517" s="138" t="str">
        <f t="shared" si="148"/>
        <v>EK0267477 Corp</v>
      </c>
      <c r="V1517" s="141" t="e">
        <f ca="1">_xll.BDP(U1517,"Country")</f>
        <v>#NAME?</v>
      </c>
      <c r="W1517" s="226" t="e">
        <f ca="1">(_xll.BDP(U1517,"CPN"))/100</f>
        <v>#NAME?</v>
      </c>
      <c r="X1517" s="179" t="e">
        <f ca="1">_xll.BDP(U1517,"YRS_TO_MTY_ISSUE")</f>
        <v>#NAME?</v>
      </c>
    </row>
    <row r="1518" spans="1:24" s="141" customFormat="1" ht="14.25" customHeight="1" x14ac:dyDescent="0.3">
      <c r="A1518" s="131">
        <v>41653</v>
      </c>
      <c r="B1518" s="957" t="s">
        <v>656</v>
      </c>
      <c r="C1518" s="957" t="s">
        <v>1733</v>
      </c>
      <c r="D1518" s="133">
        <v>2000</v>
      </c>
      <c r="E1518" s="132" t="s">
        <v>3386</v>
      </c>
      <c r="F1518" s="134" t="s">
        <v>3458</v>
      </c>
      <c r="G1518" s="132" t="s">
        <v>656</v>
      </c>
      <c r="H1518" s="132" t="s">
        <v>3412</v>
      </c>
      <c r="I1518" s="135"/>
      <c r="J1518" s="188" t="s">
        <v>3413</v>
      </c>
      <c r="K1518" s="188">
        <v>6.7500000000000004E-2</v>
      </c>
      <c r="L1518" s="227">
        <v>3000</v>
      </c>
      <c r="M1518" s="212">
        <v>30</v>
      </c>
      <c r="N1518" s="138">
        <f t="shared" si="147"/>
        <v>1</v>
      </c>
      <c r="O1518" s="139" t="e">
        <f ca="1">_xll.BDP(U1518,"ISSUER")</f>
        <v>#NAME?</v>
      </c>
      <c r="P1518" s="138" t="e">
        <f ca="1">_xll.BDP(U1518,"INDUSTRY_SECTOR")</f>
        <v>#NAME?</v>
      </c>
      <c r="Q1518" s="138" t="e">
        <f ca="1">_xll.BDP(U1518,"CPN_TYP")</f>
        <v>#NAME?</v>
      </c>
      <c r="R1518" s="132" t="s">
        <v>3468</v>
      </c>
      <c r="S1518" s="140"/>
      <c r="T1518" s="138"/>
      <c r="U1518" s="138" t="str">
        <f t="shared" si="148"/>
        <v>EK0267170 Corp</v>
      </c>
      <c r="V1518" s="141" t="e">
        <f ca="1">_xll.BDP(U1518,"Country")</f>
        <v>#NAME?</v>
      </c>
      <c r="W1518" s="226" t="e">
        <f ca="1">(_xll.BDP(U1518,"CPN"))/100</f>
        <v>#NAME?</v>
      </c>
      <c r="X1518" s="179" t="e">
        <f ca="1">_xll.BDP(U1518,"YRS_TO_MTY_ISSUE")</f>
        <v>#NAME?</v>
      </c>
    </row>
    <row r="1519" spans="1:24" s="141" customFormat="1" ht="14.25" customHeight="1" x14ac:dyDescent="0.3">
      <c r="A1519" s="131">
        <v>41652</v>
      </c>
      <c r="B1519" s="957" t="s">
        <v>3364</v>
      </c>
      <c r="C1519" s="957" t="s">
        <v>127</v>
      </c>
      <c r="D1519" s="133">
        <v>600</v>
      </c>
      <c r="E1519" s="132" t="s">
        <v>37</v>
      </c>
      <c r="F1519" s="134">
        <v>43497</v>
      </c>
      <c r="G1519" s="132" t="s">
        <v>3365</v>
      </c>
      <c r="H1519" s="132" t="s">
        <v>189</v>
      </c>
      <c r="I1519" s="135" t="s">
        <v>2590</v>
      </c>
      <c r="J1519" s="188" t="s">
        <v>1712</v>
      </c>
      <c r="K1519" s="137" t="s">
        <v>3366</v>
      </c>
      <c r="L1519" s="227">
        <v>2000</v>
      </c>
      <c r="M1519" s="212">
        <v>5</v>
      </c>
      <c r="N1519" s="138">
        <f t="shared" si="147"/>
        <v>1</v>
      </c>
      <c r="O1519" s="139" t="e">
        <f ca="1">_xll.BDP(U1519,"ISSUER")</f>
        <v>#NAME?</v>
      </c>
      <c r="P1519" s="138" t="e">
        <f ca="1">_xll.BDP(U1519,"INDUSTRY_SECTOR")</f>
        <v>#NAME?</v>
      </c>
      <c r="Q1519" s="138" t="e">
        <f ca="1">_xll.BDP(U1519,"CPN_TYP")</f>
        <v>#NAME?</v>
      </c>
      <c r="R1519" s="132" t="s">
        <v>3481</v>
      </c>
      <c r="S1519" s="140"/>
      <c r="T1519" s="138"/>
      <c r="U1519" s="138" t="str">
        <f t="shared" si="148"/>
        <v>EK0240169 Corp</v>
      </c>
      <c r="V1519" s="141" t="e">
        <f ca="1">_xll.BDP(U1519,"Country")</f>
        <v>#NAME?</v>
      </c>
      <c r="W1519" s="226" t="e">
        <f ca="1">(_xll.BDP(U1519,"CPN"))/100</f>
        <v>#NAME?</v>
      </c>
      <c r="X1519" s="179" t="e">
        <f ca="1">_xll.BDP(U1519,"YRS_TO_MTY_ISSUE")</f>
        <v>#NAME?</v>
      </c>
    </row>
    <row r="1520" spans="1:24" s="141" customFormat="1" ht="14.25" customHeight="1" x14ac:dyDescent="0.3">
      <c r="A1520" s="131">
        <v>41652</v>
      </c>
      <c r="B1520" s="957" t="s">
        <v>3364</v>
      </c>
      <c r="C1520" s="957" t="s">
        <v>127</v>
      </c>
      <c r="D1520" s="133">
        <v>600</v>
      </c>
      <c r="E1520" s="132" t="s">
        <v>66</v>
      </c>
      <c r="F1520" s="134">
        <v>45323</v>
      </c>
      <c r="G1520" s="132" t="s">
        <v>3365</v>
      </c>
      <c r="H1520" s="132" t="s">
        <v>444</v>
      </c>
      <c r="I1520" s="135" t="s">
        <v>1053</v>
      </c>
      <c r="J1520" s="188" t="s">
        <v>1054</v>
      </c>
      <c r="K1520" s="137" t="s">
        <v>2808</v>
      </c>
      <c r="L1520" s="227">
        <v>1000</v>
      </c>
      <c r="M1520" s="212">
        <v>-5</v>
      </c>
      <c r="N1520" s="138">
        <f t="shared" si="147"/>
        <v>1</v>
      </c>
      <c r="O1520" s="139" t="e">
        <f ca="1">_xll.BDP(U1520,"ISSUER")</f>
        <v>#NAME?</v>
      </c>
      <c r="P1520" s="138" t="e">
        <f ca="1">_xll.BDP(U1520,"INDUSTRY_SECTOR")</f>
        <v>#NAME?</v>
      </c>
      <c r="Q1520" s="138" t="e">
        <f ca="1">_xll.BDP(U1520,"CPN_TYP")</f>
        <v>#NAME?</v>
      </c>
      <c r="R1520" s="132" t="s">
        <v>3482</v>
      </c>
      <c r="S1520" s="140"/>
      <c r="T1520" s="138"/>
      <c r="U1520" s="138" t="str">
        <f t="shared" si="148"/>
        <v>EK0240466 Corp</v>
      </c>
      <c r="V1520" s="141" t="e">
        <f ca="1">_xll.BDP(U1520,"Country")</f>
        <v>#NAME?</v>
      </c>
      <c r="W1520" s="226" t="e">
        <f ca="1">(_xll.BDP(U1520,"CPN"))/100</f>
        <v>#NAME?</v>
      </c>
      <c r="X1520" s="179" t="e">
        <f ca="1">_xll.BDP(U1520,"YRS_TO_MTY_ISSUE")</f>
        <v>#NAME?</v>
      </c>
    </row>
    <row r="1521" spans="1:24" s="141" customFormat="1" ht="14.25" customHeight="1" x14ac:dyDescent="0.3">
      <c r="A1521" s="131">
        <v>41652</v>
      </c>
      <c r="B1521" s="957" t="s">
        <v>3375</v>
      </c>
      <c r="C1521" s="957" t="s">
        <v>1013</v>
      </c>
      <c r="D1521" s="133">
        <v>750</v>
      </c>
      <c r="E1521" s="132" t="s">
        <v>37</v>
      </c>
      <c r="F1521" s="134">
        <v>43393</v>
      </c>
      <c r="G1521" s="132" t="s">
        <v>2720</v>
      </c>
      <c r="H1521" s="132" t="s">
        <v>631</v>
      </c>
      <c r="I1521" s="135" t="s">
        <v>972</v>
      </c>
      <c r="J1521" s="188" t="s">
        <v>1254</v>
      </c>
      <c r="K1521" s="137" t="s">
        <v>3376</v>
      </c>
      <c r="L1521" s="227">
        <v>1200</v>
      </c>
      <c r="M1521" s="212">
        <v>5.5</v>
      </c>
      <c r="N1521" s="138">
        <f t="shared" si="147"/>
        <v>1</v>
      </c>
      <c r="O1521" s="139" t="e">
        <f ca="1">_xll.BDP(U1521,"ISSUER")</f>
        <v>#NAME?</v>
      </c>
      <c r="P1521" s="138" t="e">
        <f ca="1">_xll.BDP(U1521,"INDUSTRY_SECTOR")</f>
        <v>#NAME?</v>
      </c>
      <c r="Q1521" s="138" t="e">
        <f ca="1">_xll.BDP(U1521,"CPN_TYP")</f>
        <v>#NAME?</v>
      </c>
      <c r="R1521" s="132" t="s">
        <v>3485</v>
      </c>
      <c r="S1521" s="140"/>
      <c r="T1521" s="138"/>
      <c r="U1521" s="138" t="str">
        <f t="shared" si="148"/>
        <v>EJ9012166 Corp</v>
      </c>
      <c r="V1521" s="141" t="e">
        <f ca="1">_xll.BDP(U1521,"Country")</f>
        <v>#NAME?</v>
      </c>
      <c r="W1521" s="226" t="e">
        <f ca="1">(_xll.BDP(U1521,"CPN"))/100</f>
        <v>#NAME?</v>
      </c>
      <c r="X1521" s="179" t="e">
        <f ca="1">_xll.BDP(U1521,"YRS_TO_MTY_ISSUE")</f>
        <v>#NAME?</v>
      </c>
    </row>
    <row r="1522" spans="1:24" s="141" customFormat="1" ht="14.25" customHeight="1" x14ac:dyDescent="0.3">
      <c r="A1522" s="131">
        <v>41652</v>
      </c>
      <c r="B1522" s="957" t="s">
        <v>2556</v>
      </c>
      <c r="C1522" s="957" t="s">
        <v>1572</v>
      </c>
      <c r="D1522" s="133">
        <v>1500</v>
      </c>
      <c r="E1522" s="132" t="s">
        <v>66</v>
      </c>
      <c r="F1522" s="134">
        <v>45494</v>
      </c>
      <c r="G1522" s="132" t="s">
        <v>3378</v>
      </c>
      <c r="H1522" s="132" t="s">
        <v>346</v>
      </c>
      <c r="I1522" s="135" t="s">
        <v>1748</v>
      </c>
      <c r="J1522" s="188" t="s">
        <v>1749</v>
      </c>
      <c r="K1522" s="137" t="s">
        <v>1109</v>
      </c>
      <c r="L1522" s="227">
        <v>6000</v>
      </c>
      <c r="M1522" s="212">
        <v>5</v>
      </c>
      <c r="N1522" s="138">
        <f t="shared" si="147"/>
        <v>1</v>
      </c>
      <c r="O1522" s="139" t="e">
        <f ca="1">_xll.BDP(U1522,"ISSUER")</f>
        <v>#NAME?</v>
      </c>
      <c r="P1522" s="138" t="e">
        <f ca="1">_xll.BDP(U1522,"INDUSTRY_SECTOR")</f>
        <v>#NAME?</v>
      </c>
      <c r="Q1522" s="138" t="e">
        <f ca="1">_xll.BDP(U1522,"CPN_TYP")</f>
        <v>#NAME?</v>
      </c>
      <c r="R1522" s="132" t="s">
        <v>3486</v>
      </c>
      <c r="S1522" s="140"/>
      <c r="T1522" s="138"/>
      <c r="U1522" s="138" t="str">
        <f t="shared" si="148"/>
        <v>EK0249947 Corp</v>
      </c>
      <c r="V1522" s="141" t="e">
        <f ca="1">_xll.BDP(U1522,"Country")</f>
        <v>#NAME?</v>
      </c>
      <c r="W1522" s="226" t="e">
        <f ca="1">(_xll.BDP(U1522,"CPN"))/100</f>
        <v>#NAME?</v>
      </c>
      <c r="X1522" s="179" t="e">
        <f ca="1">_xll.BDP(U1522,"YRS_TO_MTY_ISSUE")</f>
        <v>#NAME?</v>
      </c>
    </row>
    <row r="1523" spans="1:24" s="141" customFormat="1" ht="14.25" customHeight="1" x14ac:dyDescent="0.3">
      <c r="A1523" s="131">
        <v>41652</v>
      </c>
      <c r="B1523" s="957" t="s">
        <v>3381</v>
      </c>
      <c r="C1523" s="957" t="s">
        <v>705</v>
      </c>
      <c r="D1523" s="133">
        <v>1250</v>
      </c>
      <c r="E1523" s="132" t="s">
        <v>37</v>
      </c>
      <c r="F1523" s="134">
        <v>43482</v>
      </c>
      <c r="G1523" s="132" t="s">
        <v>2136</v>
      </c>
      <c r="H1523" s="132" t="s">
        <v>3382</v>
      </c>
      <c r="I1523" s="135" t="s">
        <v>1136</v>
      </c>
      <c r="J1523" s="188" t="s">
        <v>1137</v>
      </c>
      <c r="K1523" s="137" t="s">
        <v>3250</v>
      </c>
      <c r="L1523" s="227" t="s">
        <v>3362</v>
      </c>
      <c r="M1523" s="212">
        <v>12</v>
      </c>
      <c r="N1523" s="138">
        <f t="shared" si="147"/>
        <v>1</v>
      </c>
      <c r="O1523" s="139" t="e">
        <f ca="1">_xll.BDP(U1523,"ISSUER")</f>
        <v>#NAME?</v>
      </c>
      <c r="P1523" s="138" t="e">
        <f ca="1">_xll.BDP(U1523,"INDUSTRY_SECTOR")</f>
        <v>#NAME?</v>
      </c>
      <c r="Q1523" s="138" t="e">
        <f ca="1">_xll.BDP(U1523,"CPN_TYP")</f>
        <v>#NAME?</v>
      </c>
      <c r="R1523" s="132" t="s">
        <v>3488</v>
      </c>
      <c r="S1523" s="140"/>
      <c r="T1523" s="138"/>
      <c r="U1523" s="138" t="str">
        <f t="shared" si="148"/>
        <v>EK0228347 Corp</v>
      </c>
      <c r="V1523" s="141" t="e">
        <f ca="1">_xll.BDP(U1523,"Country")</f>
        <v>#NAME?</v>
      </c>
      <c r="W1523" s="226" t="e">
        <f ca="1">(_xll.BDP(U1523,"CPN"))/100</f>
        <v>#NAME?</v>
      </c>
      <c r="X1523" s="179" t="e">
        <f ca="1">_xll.BDP(U1523,"YRS_TO_MTY_ISSUE")</f>
        <v>#NAME?</v>
      </c>
    </row>
    <row r="1524" spans="1:24" s="141" customFormat="1" ht="14.25" customHeight="1" x14ac:dyDescent="0.3">
      <c r="A1524" s="131">
        <v>41652</v>
      </c>
      <c r="B1524" s="957" t="s">
        <v>3383</v>
      </c>
      <c r="C1524" s="957" t="s">
        <v>2290</v>
      </c>
      <c r="D1524" s="133">
        <v>150</v>
      </c>
      <c r="E1524" s="132" t="s">
        <v>66</v>
      </c>
      <c r="F1524" s="134">
        <v>45256</v>
      </c>
      <c r="G1524" s="132" t="s">
        <v>2363</v>
      </c>
      <c r="H1524" s="132" t="s">
        <v>145</v>
      </c>
      <c r="I1524" s="135" t="s">
        <v>1356</v>
      </c>
      <c r="J1524" s="188" t="s">
        <v>1357</v>
      </c>
      <c r="K1524" s="137" t="s">
        <v>2543</v>
      </c>
      <c r="L1524" s="250">
        <v>600</v>
      </c>
      <c r="M1524" s="212">
        <v>5</v>
      </c>
      <c r="N1524" s="138">
        <f t="shared" si="147"/>
        <v>1</v>
      </c>
      <c r="O1524" s="139" t="e">
        <f ca="1">_xll.BDP(U1524,"ISSUER")</f>
        <v>#NAME?</v>
      </c>
      <c r="P1524" s="138" t="e">
        <f ca="1">_xll.BDP(U1524,"INDUSTRY_SECTOR")</f>
        <v>#NAME?</v>
      </c>
      <c r="Q1524" s="138" t="e">
        <f ca="1">_xll.BDP(U1524,"CPN_TYP")</f>
        <v>#NAME?</v>
      </c>
      <c r="R1524" s="132" t="s">
        <v>3489</v>
      </c>
      <c r="S1524" s="140"/>
      <c r="T1524" s="138"/>
      <c r="U1524" s="138" t="str">
        <f t="shared" si="148"/>
        <v>EJ9489000 Corp</v>
      </c>
      <c r="V1524" s="141" t="e">
        <f ca="1">_xll.BDP(U1524,"Country")</f>
        <v>#NAME?</v>
      </c>
      <c r="W1524" s="226" t="e">
        <f ca="1">(_xll.BDP(U1524,"CPN"))/100</f>
        <v>#NAME?</v>
      </c>
      <c r="X1524" s="179" t="e">
        <f ca="1">_xll.BDP(U1524,"YRS_TO_MTY_ISSUE")</f>
        <v>#NAME?</v>
      </c>
    </row>
    <row r="1525" spans="1:24" s="247" customFormat="1" ht="14.25" customHeight="1" thickBot="1" x14ac:dyDescent="0.35">
      <c r="A1525" s="235">
        <v>41652</v>
      </c>
      <c r="B1525" s="959" t="s">
        <v>3383</v>
      </c>
      <c r="C1525" s="959" t="s">
        <v>2290</v>
      </c>
      <c r="D1525" s="237">
        <v>200</v>
      </c>
      <c r="E1525" s="236" t="s">
        <v>117</v>
      </c>
      <c r="F1525" s="238">
        <v>52561</v>
      </c>
      <c r="G1525" s="236" t="s">
        <v>2363</v>
      </c>
      <c r="H1525" s="236" t="s">
        <v>144</v>
      </c>
      <c r="I1525" s="239" t="s">
        <v>3384</v>
      </c>
      <c r="J1525" s="240" t="s">
        <v>1618</v>
      </c>
      <c r="K1525" s="241" t="s">
        <v>1458</v>
      </c>
      <c r="L1525" s="242" t="s">
        <v>3362</v>
      </c>
      <c r="M1525" s="278">
        <v>7</v>
      </c>
      <c r="N1525" s="244">
        <f t="shared" si="147"/>
        <v>1</v>
      </c>
      <c r="O1525" s="245" t="e">
        <f ca="1">_xll.BDP(U1525,"ISSUER")</f>
        <v>#NAME?</v>
      </c>
      <c r="P1525" s="244" t="e">
        <f ca="1">_xll.BDP(U1525,"INDUSTRY_SECTOR")</f>
        <v>#NAME?</v>
      </c>
      <c r="Q1525" s="244" t="e">
        <f ca="1">_xll.BDP(U1525,"CPN_TYP")</f>
        <v>#NAME?</v>
      </c>
      <c r="R1525" s="236" t="s">
        <v>3490</v>
      </c>
      <c r="S1525" s="246"/>
      <c r="T1525" s="244"/>
      <c r="U1525" s="244" t="str">
        <f t="shared" si="148"/>
        <v>EJ9489729 Corp</v>
      </c>
      <c r="V1525" s="247" t="e">
        <f ca="1">_xll.BDP(U1525,"Country")</f>
        <v>#NAME?</v>
      </c>
      <c r="W1525" s="248" t="e">
        <f ca="1">(_xll.BDP(U1525,"CPN"))/100</f>
        <v>#NAME?</v>
      </c>
      <c r="X1525" s="249" t="e">
        <f ca="1">_xll.BDP(U1525,"YRS_TO_MTY_ISSUE")</f>
        <v>#NAME?</v>
      </c>
    </row>
    <row r="1526" spans="1:24" s="141" customFormat="1" ht="14.25" customHeight="1" x14ac:dyDescent="0.3">
      <c r="A1526" s="131">
        <v>41648</v>
      </c>
      <c r="B1526" s="957" t="s">
        <v>3342</v>
      </c>
      <c r="C1526" s="957" t="s">
        <v>2340</v>
      </c>
      <c r="D1526" s="133">
        <v>850</v>
      </c>
      <c r="E1526" s="132" t="s">
        <v>37</v>
      </c>
      <c r="F1526" s="134">
        <v>43497</v>
      </c>
      <c r="G1526" s="132" t="s">
        <v>3343</v>
      </c>
      <c r="H1526" s="132" t="s">
        <v>569</v>
      </c>
      <c r="I1526" s="135" t="s">
        <v>2774</v>
      </c>
      <c r="J1526" s="188" t="s">
        <v>1323</v>
      </c>
      <c r="K1526" s="137" t="s">
        <v>3250</v>
      </c>
      <c r="L1526" s="227">
        <v>2250</v>
      </c>
      <c r="M1526" s="234">
        <v>-7</v>
      </c>
      <c r="N1526" s="138">
        <f>MONTH(A1526)</f>
        <v>1</v>
      </c>
      <c r="O1526" s="139" t="e">
        <f ca="1">_xll.BDP(U1526,"ISSUER")</f>
        <v>#NAME?</v>
      </c>
      <c r="P1526" s="138" t="e">
        <f ca="1">_xll.BDP(U1526,"INDUSTRY_SECTOR")</f>
        <v>#NAME?</v>
      </c>
      <c r="Q1526" s="138" t="e">
        <f ca="1">_xll.BDP(U1526,"CPN_TYP")</f>
        <v>#NAME?</v>
      </c>
      <c r="R1526" s="132" t="s">
        <v>3352</v>
      </c>
      <c r="S1526" s="140"/>
      <c r="T1526" s="138"/>
      <c r="U1526" s="138" t="str">
        <f>CONCATENATE(R1526," Corp")</f>
        <v>EK0192212 Corp</v>
      </c>
      <c r="V1526" s="141" t="e">
        <f ca="1">_xll.BDP(U1526,"Country")</f>
        <v>#NAME?</v>
      </c>
      <c r="W1526" s="226" t="e">
        <f ca="1">(_xll.BDP(U1526,"CPN"))/100</f>
        <v>#NAME?</v>
      </c>
      <c r="X1526" s="179" t="e">
        <f ca="1">_xll.BDP(U1526,"YRS_TO_MTY_ISSUE")</f>
        <v>#NAME?</v>
      </c>
    </row>
    <row r="1527" spans="1:24" s="141" customFormat="1" ht="14.25" customHeight="1" x14ac:dyDescent="0.3">
      <c r="A1527" s="131">
        <v>41648</v>
      </c>
      <c r="B1527" s="957" t="s">
        <v>3344</v>
      </c>
      <c r="C1527" s="957" t="s">
        <v>2340</v>
      </c>
      <c r="D1527" s="133">
        <v>400</v>
      </c>
      <c r="E1527" s="132" t="s">
        <v>37</v>
      </c>
      <c r="F1527" s="134">
        <v>43497</v>
      </c>
      <c r="G1527" s="132" t="s">
        <v>3343</v>
      </c>
      <c r="H1527" s="132" t="s">
        <v>2299</v>
      </c>
      <c r="I1527" s="135" t="s">
        <v>2299</v>
      </c>
      <c r="J1527" s="188" t="s">
        <v>1754</v>
      </c>
      <c r="K1527" s="137" t="s">
        <v>1754</v>
      </c>
      <c r="L1527" s="227">
        <v>600</v>
      </c>
      <c r="M1527" s="234">
        <v>-7</v>
      </c>
      <c r="N1527" s="138">
        <f>MONTH(A1527)</f>
        <v>1</v>
      </c>
      <c r="O1527" s="139" t="e">
        <f ca="1">_xll.BDP(U1527,"ISSUER")</f>
        <v>#NAME?</v>
      </c>
      <c r="P1527" s="138" t="e">
        <f ca="1">_xll.BDP(U1527,"INDUSTRY_SECTOR")</f>
        <v>#NAME?</v>
      </c>
      <c r="Q1527" s="138" t="e">
        <f ca="1">_xll.BDP(U1527,"CPN_TYP")</f>
        <v>#NAME?</v>
      </c>
      <c r="R1527" s="132" t="s">
        <v>3351</v>
      </c>
      <c r="S1527" s="140"/>
      <c r="T1527" s="138"/>
      <c r="U1527" s="138" t="str">
        <f>CONCATENATE(R1527," Corp")</f>
        <v>EK0192394 Corp</v>
      </c>
      <c r="V1527" s="141" t="e">
        <f ca="1">_xll.BDP(U1527,"Country")</f>
        <v>#NAME?</v>
      </c>
      <c r="W1527" s="226" t="e">
        <f ca="1">(_xll.BDP(U1527,"CPN"))/100</f>
        <v>#NAME?</v>
      </c>
      <c r="X1527" s="179" t="e">
        <f ca="1">_xll.BDP(U1527,"YRS_TO_MTY_ISSUE")</f>
        <v>#NAME?</v>
      </c>
    </row>
    <row r="1528" spans="1:24" s="141" customFormat="1" ht="14.25" customHeight="1" x14ac:dyDescent="0.3">
      <c r="A1528" s="131">
        <v>41648</v>
      </c>
      <c r="B1528" s="957" t="s">
        <v>3342</v>
      </c>
      <c r="C1528" s="957" t="s">
        <v>2340</v>
      </c>
      <c r="D1528" s="133">
        <v>1750</v>
      </c>
      <c r="E1528" s="132" t="s">
        <v>66</v>
      </c>
      <c r="F1528" s="134">
        <v>45323</v>
      </c>
      <c r="G1528" s="132" t="s">
        <v>3343</v>
      </c>
      <c r="H1528" s="132" t="s">
        <v>226</v>
      </c>
      <c r="I1528" s="135" t="s">
        <v>444</v>
      </c>
      <c r="J1528" s="188" t="s">
        <v>1112</v>
      </c>
      <c r="K1528" s="137" t="s">
        <v>3232</v>
      </c>
      <c r="L1528" s="227">
        <v>3500</v>
      </c>
      <c r="M1528" s="183">
        <v>0</v>
      </c>
      <c r="N1528" s="138">
        <f>MONTH(A1528)</f>
        <v>1</v>
      </c>
      <c r="O1528" s="139" t="e">
        <f ca="1">_xll.BDP(U1528,"ISSUER")</f>
        <v>#NAME?</v>
      </c>
      <c r="P1528" s="138" t="e">
        <f ca="1">_xll.BDP(U1528,"INDUSTRY_SECTOR")</f>
        <v>#NAME?</v>
      </c>
      <c r="Q1528" s="138" t="e">
        <f ca="1">_xll.BDP(U1528,"CPN_TYP")</f>
        <v>#NAME?</v>
      </c>
      <c r="R1528" s="132" t="s">
        <v>3350</v>
      </c>
      <c r="S1528" s="140"/>
      <c r="T1528" s="138"/>
      <c r="U1528" s="138" t="str">
        <f>CONCATENATE(R1528," Corp")</f>
        <v>EK0192576 Corp</v>
      </c>
      <c r="V1528" s="141" t="e">
        <f ca="1">_xll.BDP(U1528,"Country")</f>
        <v>#NAME?</v>
      </c>
      <c r="W1528" s="226" t="e">
        <f ca="1">(_xll.BDP(U1528,"CPN"))/100</f>
        <v>#NAME?</v>
      </c>
      <c r="X1528" s="179" t="e">
        <f ca="1">_xll.BDP(U1528,"YRS_TO_MTY_ISSUE")</f>
        <v>#NAME?</v>
      </c>
    </row>
    <row r="1529" spans="1:24" s="141" customFormat="1" ht="14.25" customHeight="1" x14ac:dyDescent="0.3">
      <c r="A1529" s="131">
        <v>41648</v>
      </c>
      <c r="B1529" s="957" t="s">
        <v>3345</v>
      </c>
      <c r="C1529" s="957" t="s">
        <v>1635</v>
      </c>
      <c r="D1529" s="133">
        <v>1250</v>
      </c>
      <c r="E1529" s="132" t="s">
        <v>37</v>
      </c>
      <c r="F1529" s="134">
        <v>43479</v>
      </c>
      <c r="G1529" s="132" t="s">
        <v>1237</v>
      </c>
      <c r="H1529" s="132" t="s">
        <v>1050</v>
      </c>
      <c r="I1529" s="135" t="s">
        <v>936</v>
      </c>
      <c r="J1529" s="188" t="s">
        <v>1498</v>
      </c>
      <c r="K1529" s="137" t="s">
        <v>3346</v>
      </c>
      <c r="L1529" s="227">
        <v>4000</v>
      </c>
      <c r="M1529" s="183">
        <v>0</v>
      </c>
      <c r="N1529" s="138">
        <f>MONTH(A1529)</f>
        <v>1</v>
      </c>
      <c r="O1529" s="139" t="e">
        <f ca="1">_xll.BDP(U1529,"ISSUER")</f>
        <v>#NAME?</v>
      </c>
      <c r="P1529" s="138" t="e">
        <f ca="1">_xll.BDP(U1529,"INDUSTRY_SECTOR")</f>
        <v>#NAME?</v>
      </c>
      <c r="Q1529" s="138" t="e">
        <f ca="1">_xll.BDP(U1529,"CPN_TYP")</f>
        <v>#NAME?</v>
      </c>
      <c r="R1529" s="132" t="s">
        <v>3353</v>
      </c>
      <c r="S1529" s="140"/>
      <c r="T1529" s="138"/>
      <c r="U1529" s="138" t="str">
        <f>CONCATENATE(R1529," Corp")</f>
        <v>EK0191313 Corp</v>
      </c>
      <c r="V1529" s="141" t="e">
        <f ca="1">_xll.BDP(U1529,"Country")</f>
        <v>#NAME?</v>
      </c>
      <c r="W1529" s="226" t="e">
        <f ca="1">(_xll.BDP(U1529,"CPN"))/100</f>
        <v>#NAME?</v>
      </c>
      <c r="X1529" s="179" t="e">
        <f ca="1">_xll.BDP(U1529,"YRS_TO_MTY_ISSUE")</f>
        <v>#NAME?</v>
      </c>
    </row>
    <row r="1530" spans="1:24" s="141" customFormat="1" ht="14.25" customHeight="1" x14ac:dyDescent="0.3">
      <c r="A1530" s="131">
        <v>41648</v>
      </c>
      <c r="B1530" s="957" t="s">
        <v>3347</v>
      </c>
      <c r="C1530" s="957" t="s">
        <v>1635</v>
      </c>
      <c r="D1530" s="133">
        <v>750</v>
      </c>
      <c r="E1530" s="132" t="s">
        <v>37</v>
      </c>
      <c r="F1530" s="134">
        <v>43479</v>
      </c>
      <c r="G1530" s="132" t="s">
        <v>1237</v>
      </c>
      <c r="H1530" s="132" t="s">
        <v>2299</v>
      </c>
      <c r="I1530" s="135" t="s">
        <v>3348</v>
      </c>
      <c r="J1530" s="188" t="s">
        <v>3349</v>
      </c>
      <c r="K1530" s="137" t="s">
        <v>3349</v>
      </c>
      <c r="L1530" s="227">
        <v>1250</v>
      </c>
      <c r="M1530" s="234">
        <v>-6</v>
      </c>
      <c r="N1530" s="138">
        <f>MONTH(A1530)</f>
        <v>1</v>
      </c>
      <c r="O1530" s="139" t="e">
        <f ca="1">_xll.BDP(U1530,"ISSUER")</f>
        <v>#NAME?</v>
      </c>
      <c r="P1530" s="138" t="e">
        <f ca="1">_xll.BDP(U1530,"INDUSTRY_SECTOR")</f>
        <v>#NAME?</v>
      </c>
      <c r="Q1530" s="138" t="e">
        <f ca="1">_xll.BDP(U1530,"CPN_TYP")</f>
        <v>#NAME?</v>
      </c>
      <c r="R1530" s="132" t="s">
        <v>3354</v>
      </c>
      <c r="S1530" s="140"/>
      <c r="T1530" s="138"/>
      <c r="U1530" s="138" t="str">
        <f>CONCATENATE(R1530," Corp")</f>
        <v>EK0191917 Corp</v>
      </c>
      <c r="V1530" s="141" t="e">
        <f ca="1">_xll.BDP(U1530,"Country")</f>
        <v>#NAME?</v>
      </c>
      <c r="W1530" s="233" t="e">
        <f ca="1">(_xll.BDP(U1530,"CPN"))/100</f>
        <v>#NAME?</v>
      </c>
      <c r="X1530" s="179" t="e">
        <f ca="1">_xll.BDP(U1530,"YRS_TO_MTY_ISSUE")</f>
        <v>#NAME?</v>
      </c>
    </row>
    <row r="1531" spans="1:24" s="141" customFormat="1" ht="14.25" customHeight="1" x14ac:dyDescent="0.3">
      <c r="A1531" s="131">
        <v>41647</v>
      </c>
      <c r="B1531" s="957" t="s">
        <v>1772</v>
      </c>
      <c r="C1531" s="957" t="s">
        <v>889</v>
      </c>
      <c r="D1531" s="133">
        <v>1000</v>
      </c>
      <c r="E1531" s="132" t="s">
        <v>37</v>
      </c>
      <c r="F1531" s="134">
        <v>43479</v>
      </c>
      <c r="G1531" s="132" t="s">
        <v>3282</v>
      </c>
      <c r="H1531" s="132" t="s">
        <v>2080</v>
      </c>
      <c r="I1531" s="135" t="s">
        <v>1361</v>
      </c>
      <c r="J1531" s="188" t="s">
        <v>1362</v>
      </c>
      <c r="K1531" s="137" t="s">
        <v>3283</v>
      </c>
      <c r="L1531" s="227">
        <v>2250</v>
      </c>
      <c r="M1531" s="183">
        <v>11</v>
      </c>
      <c r="N1531" s="138">
        <f t="shared" ref="N1531:N1551" si="149">MONTH(A1531)</f>
        <v>1</v>
      </c>
      <c r="O1531" s="139" t="e">
        <f ca="1">_xll.BDP(U1531,"ISSUER")</f>
        <v>#NAME?</v>
      </c>
      <c r="P1531" s="138" t="e">
        <f ca="1">_xll.BDP(U1531,"INDUSTRY_SECTOR")</f>
        <v>#NAME?</v>
      </c>
      <c r="Q1531" s="138" t="e">
        <f ca="1">_xll.BDP(U1531,"CPN_TYP")</f>
        <v>#NAME?</v>
      </c>
      <c r="R1531" s="132" t="s">
        <v>3331</v>
      </c>
      <c r="S1531" s="140"/>
      <c r="T1531" s="138"/>
      <c r="U1531" s="138" t="str">
        <f t="shared" ref="U1531:U1544" si="150">CONCATENATE(R1531," Corp")</f>
        <v>EK0163940 Corp</v>
      </c>
      <c r="V1531" s="141" t="e">
        <f ca="1">_xll.BDP(U1531,"Country")</f>
        <v>#NAME?</v>
      </c>
      <c r="W1531" s="226" t="e">
        <f ca="1">(_xll.BDP(U1531,"CPN"))/100</f>
        <v>#NAME?</v>
      </c>
      <c r="X1531" s="179" t="e">
        <f ca="1">_xll.BDP(U1531,"YRS_TO_MTY_ISSUE")</f>
        <v>#NAME?</v>
      </c>
    </row>
    <row r="1532" spans="1:24" s="141" customFormat="1" ht="14.25" customHeight="1" x14ac:dyDescent="0.3">
      <c r="A1532" s="131">
        <v>41647</v>
      </c>
      <c r="B1532" s="957" t="s">
        <v>3284</v>
      </c>
      <c r="C1532" s="957" t="s">
        <v>3285</v>
      </c>
      <c r="D1532" s="133">
        <v>500</v>
      </c>
      <c r="E1532" s="132" t="s">
        <v>12</v>
      </c>
      <c r="F1532" s="134">
        <v>42745</v>
      </c>
      <c r="G1532" s="132" t="s">
        <v>3286</v>
      </c>
      <c r="H1532" s="132" t="s">
        <v>1372</v>
      </c>
      <c r="I1532" s="135" t="s">
        <v>3287</v>
      </c>
      <c r="J1532" s="188" t="s">
        <v>1153</v>
      </c>
      <c r="K1532" s="137" t="s">
        <v>3288</v>
      </c>
      <c r="L1532" s="228">
        <v>5500</v>
      </c>
      <c r="M1532" s="183">
        <v>2.5</v>
      </c>
      <c r="N1532" s="138">
        <f t="shared" si="149"/>
        <v>1</v>
      </c>
      <c r="O1532" s="139" t="e">
        <f ca="1">_xll.BDP(U1532,"ISSUER")</f>
        <v>#NAME?</v>
      </c>
      <c r="P1532" s="138" t="e">
        <f ca="1">_xll.BDP(U1532,"INDUSTRY_SECTOR")</f>
        <v>#NAME?</v>
      </c>
      <c r="Q1532" s="138" t="e">
        <f ca="1">_xll.BDP(U1532,"CPN_TYP")</f>
        <v>#NAME?</v>
      </c>
      <c r="R1532" s="132" t="s">
        <v>3332</v>
      </c>
      <c r="S1532" s="140"/>
      <c r="T1532" s="138"/>
      <c r="U1532" s="138" t="str">
        <f t="shared" si="150"/>
        <v>EK0165028 Corp</v>
      </c>
      <c r="V1532" s="141" t="e">
        <f ca="1">_xll.BDP(U1532,"Country")</f>
        <v>#NAME?</v>
      </c>
      <c r="W1532" s="226" t="e">
        <f ca="1">(_xll.BDP(U1532,"CPN"))/100</f>
        <v>#NAME?</v>
      </c>
      <c r="X1532" s="179" t="e">
        <f ca="1">_xll.BDP(U1532,"YRS_TO_MTY_ISSUE")</f>
        <v>#NAME?</v>
      </c>
    </row>
    <row r="1533" spans="1:24" s="141" customFormat="1" ht="14.25" customHeight="1" x14ac:dyDescent="0.3">
      <c r="A1533" s="131">
        <v>41647</v>
      </c>
      <c r="B1533" s="957" t="s">
        <v>3284</v>
      </c>
      <c r="C1533" s="957" t="s">
        <v>3285</v>
      </c>
      <c r="D1533" s="133">
        <v>750</v>
      </c>
      <c r="E1533" s="132" t="s">
        <v>37</v>
      </c>
      <c r="F1533" s="134">
        <v>43475</v>
      </c>
      <c r="G1533" s="132" t="s">
        <v>3286</v>
      </c>
      <c r="H1533" s="132" t="s">
        <v>55</v>
      </c>
      <c r="I1533" s="135" t="s">
        <v>3039</v>
      </c>
      <c r="J1533" s="188" t="s">
        <v>1373</v>
      </c>
      <c r="K1533" s="137" t="s">
        <v>3289</v>
      </c>
      <c r="L1533" s="228">
        <v>5500</v>
      </c>
      <c r="M1533" s="183">
        <v>2.5</v>
      </c>
      <c r="N1533" s="138">
        <f t="shared" si="149"/>
        <v>1</v>
      </c>
      <c r="O1533" s="139" t="e">
        <f ca="1">_xll.BDP(U1533,"ISSUER")</f>
        <v>#NAME?</v>
      </c>
      <c r="P1533" s="138" t="e">
        <f ca="1">_xll.BDP(U1533,"INDUSTRY_SECTOR")</f>
        <v>#NAME?</v>
      </c>
      <c r="Q1533" s="138" t="e">
        <f ca="1">_xll.BDP(U1533,"CPN_TYP")</f>
        <v>#NAME?</v>
      </c>
      <c r="R1533" s="132" t="s">
        <v>3334</v>
      </c>
      <c r="S1533" s="140"/>
      <c r="T1533" s="138"/>
      <c r="U1533" s="138" t="str">
        <f t="shared" si="150"/>
        <v>EK0165085 Corp</v>
      </c>
      <c r="V1533" s="141" t="e">
        <f ca="1">_xll.BDP(U1533,"Country")</f>
        <v>#NAME?</v>
      </c>
      <c r="W1533" s="226" t="e">
        <f ca="1">(_xll.BDP(U1533,"CPN"))/100</f>
        <v>#NAME?</v>
      </c>
      <c r="X1533" s="179" t="e">
        <f ca="1">_xll.BDP(U1533,"YRS_TO_MTY_ISSUE")</f>
        <v>#NAME?</v>
      </c>
    </row>
    <row r="1534" spans="1:24" s="141" customFormat="1" ht="14.25" customHeight="1" x14ac:dyDescent="0.3">
      <c r="A1534" s="131">
        <v>41647</v>
      </c>
      <c r="B1534" s="957" t="s">
        <v>3284</v>
      </c>
      <c r="C1534" s="957" t="s">
        <v>3285</v>
      </c>
      <c r="D1534" s="133">
        <v>1250</v>
      </c>
      <c r="E1534" s="132" t="s">
        <v>66</v>
      </c>
      <c r="F1534" s="134">
        <v>45392</v>
      </c>
      <c r="G1534" s="132" t="s">
        <v>3286</v>
      </c>
      <c r="H1534" s="132" t="s">
        <v>151</v>
      </c>
      <c r="I1534" s="135" t="s">
        <v>1991</v>
      </c>
      <c r="J1534" s="188" t="s">
        <v>1254</v>
      </c>
      <c r="K1534" s="137" t="s">
        <v>2808</v>
      </c>
      <c r="L1534" s="228">
        <v>5500</v>
      </c>
      <c r="M1534" s="183">
        <v>2.5</v>
      </c>
      <c r="N1534" s="138">
        <f t="shared" si="149"/>
        <v>1</v>
      </c>
      <c r="O1534" s="139" t="e">
        <f ca="1">_xll.BDP(U1534,"ISSUER")</f>
        <v>#NAME?</v>
      </c>
      <c r="P1534" s="138" t="e">
        <f ca="1">_xll.BDP(U1534,"INDUSTRY_SECTOR")</f>
        <v>#NAME?</v>
      </c>
      <c r="Q1534" s="138" t="e">
        <f ca="1">_xll.BDP(U1534,"CPN_TYP")</f>
        <v>#NAME?</v>
      </c>
      <c r="R1534" s="132" t="s">
        <v>3333</v>
      </c>
      <c r="S1534" s="140"/>
      <c r="T1534" s="138"/>
      <c r="U1534" s="138" t="str">
        <f t="shared" si="150"/>
        <v>EK0165200 Corp</v>
      </c>
      <c r="V1534" s="141" t="e">
        <f ca="1">_xll.BDP(U1534,"Country")</f>
        <v>#NAME?</v>
      </c>
      <c r="W1534" s="226" t="e">
        <f ca="1">(_xll.BDP(U1534,"CPN"))/100</f>
        <v>#NAME?</v>
      </c>
      <c r="X1534" s="179" t="e">
        <f ca="1">_xll.BDP(U1534,"YRS_TO_MTY_ISSUE")</f>
        <v>#NAME?</v>
      </c>
    </row>
    <row r="1535" spans="1:24" s="141" customFormat="1" ht="14.25" customHeight="1" x14ac:dyDescent="0.3">
      <c r="A1535" s="131">
        <v>41646</v>
      </c>
      <c r="B1535" s="957" t="s">
        <v>2186</v>
      </c>
      <c r="C1535" s="957" t="s">
        <v>705</v>
      </c>
      <c r="D1535" s="133">
        <v>1750</v>
      </c>
      <c r="E1535" s="132" t="s">
        <v>37</v>
      </c>
      <c r="F1535" s="134">
        <v>43479</v>
      </c>
      <c r="G1535" s="132" t="s">
        <v>3248</v>
      </c>
      <c r="H1535" s="132" t="s">
        <v>3249</v>
      </c>
      <c r="I1535" s="135" t="s">
        <v>1711</v>
      </c>
      <c r="J1535" s="188" t="s">
        <v>1137</v>
      </c>
      <c r="K1535" s="137" t="s">
        <v>3250</v>
      </c>
      <c r="L1535" s="227">
        <v>4000</v>
      </c>
      <c r="M1535" s="183">
        <v>2</v>
      </c>
      <c r="N1535" s="138">
        <f t="shared" si="149"/>
        <v>1</v>
      </c>
      <c r="O1535" s="139" t="e">
        <f ca="1">_xll.BDP(U1535,"ISSUER")</f>
        <v>#NAME?</v>
      </c>
      <c r="P1535" s="138" t="e">
        <f ca="1">_xll.BDP(U1535,"INDUSTRY_SECTOR")</f>
        <v>#NAME?</v>
      </c>
      <c r="Q1535" s="138" t="e">
        <f ca="1">_xll.BDP(U1535,"CPN_TYP")</f>
        <v>#NAME?</v>
      </c>
      <c r="R1535" s="132" t="s">
        <v>3309</v>
      </c>
      <c r="S1535" s="140"/>
      <c r="T1535" s="138"/>
      <c r="U1535" s="138" t="str">
        <f t="shared" si="150"/>
        <v>EK0142480 Corp</v>
      </c>
      <c r="V1535" s="141" t="e">
        <f ca="1">_xll.BDP(U1535,"Country")</f>
        <v>#NAME?</v>
      </c>
      <c r="W1535" s="226" t="e">
        <f ca="1">(_xll.BDP(U1535,"CPN"))/100</f>
        <v>#NAME?</v>
      </c>
      <c r="X1535" s="179" t="e">
        <f ca="1">_xll.BDP(U1535,"YRS_TO_MTY_ISSUE")</f>
        <v>#NAME?</v>
      </c>
    </row>
    <row r="1536" spans="1:24" s="141" customFormat="1" ht="14.25" customHeight="1" x14ac:dyDescent="0.3">
      <c r="A1536" s="131">
        <v>41646</v>
      </c>
      <c r="B1536" s="957" t="s">
        <v>3255</v>
      </c>
      <c r="C1536" s="957" t="s">
        <v>969</v>
      </c>
      <c r="D1536" s="133">
        <v>750</v>
      </c>
      <c r="E1536" s="132" t="s">
        <v>224</v>
      </c>
      <c r="F1536" s="134">
        <v>44210</v>
      </c>
      <c r="G1536" s="132" t="s">
        <v>3256</v>
      </c>
      <c r="H1536" s="132" t="s">
        <v>2420</v>
      </c>
      <c r="I1536" s="135" t="s">
        <v>3257</v>
      </c>
      <c r="J1536" s="188" t="s">
        <v>2407</v>
      </c>
      <c r="K1536" s="137" t="s">
        <v>3258</v>
      </c>
      <c r="L1536" s="227">
        <v>5000</v>
      </c>
      <c r="M1536" s="183">
        <v>-5</v>
      </c>
      <c r="N1536" s="138">
        <f t="shared" si="149"/>
        <v>1</v>
      </c>
      <c r="O1536" s="139" t="e">
        <f ca="1">_xll.BDP(U1536,"ISSUER")</f>
        <v>#NAME?</v>
      </c>
      <c r="P1536" s="138" t="e">
        <f ca="1">_xll.BDP(U1536,"INDUSTRY_SECTOR")</f>
        <v>#NAME?</v>
      </c>
      <c r="Q1536" s="138" t="e">
        <f ca="1">_xll.BDP(U1536,"CPN_TYP")</f>
        <v>#NAME?</v>
      </c>
      <c r="R1536" s="132" t="s">
        <v>3311</v>
      </c>
      <c r="S1536" s="140"/>
      <c r="T1536" s="138"/>
      <c r="U1536" s="138" t="str">
        <f t="shared" si="150"/>
        <v>EK0143264 Corp</v>
      </c>
      <c r="V1536" s="141" t="e">
        <f ca="1">_xll.BDP(U1536,"Country")</f>
        <v>#NAME?</v>
      </c>
      <c r="W1536" s="226" t="e">
        <f ca="1">(_xll.BDP(U1536,"CPN"))/100</f>
        <v>#NAME?</v>
      </c>
      <c r="X1536" s="179" t="e">
        <f ca="1">_xll.BDP(U1536,"YRS_TO_MTY_ISSUE")</f>
        <v>#NAME?</v>
      </c>
    </row>
    <row r="1537" spans="1:24" s="141" customFormat="1" ht="14.25" customHeight="1" x14ac:dyDescent="0.3">
      <c r="A1537" s="131">
        <v>41646</v>
      </c>
      <c r="B1537" s="957" t="s">
        <v>2181</v>
      </c>
      <c r="C1537" s="957" t="s">
        <v>1463</v>
      </c>
      <c r="D1537" s="133">
        <v>250</v>
      </c>
      <c r="E1537" s="132" t="s">
        <v>117</v>
      </c>
      <c r="F1537" s="134">
        <v>52611</v>
      </c>
      <c r="G1537" s="132" t="s">
        <v>3259</v>
      </c>
      <c r="H1537" s="132" t="s">
        <v>220</v>
      </c>
      <c r="I1537" s="135" t="s">
        <v>1302</v>
      </c>
      <c r="J1537" s="188" t="s">
        <v>1303</v>
      </c>
      <c r="K1537" s="137" t="s">
        <v>3260</v>
      </c>
      <c r="L1537" s="227">
        <v>800</v>
      </c>
      <c r="M1537" s="183">
        <v>0</v>
      </c>
      <c r="N1537" s="138">
        <f t="shared" si="149"/>
        <v>1</v>
      </c>
      <c r="O1537" s="139" t="e">
        <f ca="1">_xll.BDP(U1537,"ISSUER")</f>
        <v>#NAME?</v>
      </c>
      <c r="P1537" s="138" t="e">
        <f ca="1">_xll.BDP(U1537,"INDUSTRY_SECTOR")</f>
        <v>#NAME?</v>
      </c>
      <c r="Q1537" s="138" t="e">
        <f ca="1">_xll.BDP(U1537,"CPN_TYP")</f>
        <v>#NAME?</v>
      </c>
      <c r="R1537" s="132" t="s">
        <v>3312</v>
      </c>
      <c r="S1537" s="140"/>
      <c r="T1537" s="138"/>
      <c r="U1537" s="138" t="str">
        <f t="shared" si="150"/>
        <v>EK0143207 Corp</v>
      </c>
      <c r="V1537" s="141" t="e">
        <f ca="1">_xll.BDP(U1537,"Country")</f>
        <v>#NAME?</v>
      </c>
      <c r="W1537" s="226" t="e">
        <f ca="1">(_xll.BDP(U1537,"CPN"))/100</f>
        <v>#NAME?</v>
      </c>
      <c r="X1537" s="179" t="e">
        <f ca="1">_xll.BDP(U1537,"YRS_TO_MTY_ISSUE")</f>
        <v>#NAME?</v>
      </c>
    </row>
    <row r="1538" spans="1:24" s="141" customFormat="1" ht="14.25" customHeight="1" x14ac:dyDescent="0.3">
      <c r="A1538" s="131">
        <v>41646</v>
      </c>
      <c r="B1538" s="957" t="s">
        <v>1091</v>
      </c>
      <c r="C1538" s="957" t="s">
        <v>1334</v>
      </c>
      <c r="D1538" s="133">
        <v>400</v>
      </c>
      <c r="E1538" s="132" t="s">
        <v>12</v>
      </c>
      <c r="F1538" s="134">
        <v>42748</v>
      </c>
      <c r="G1538" s="132" t="s">
        <v>3261</v>
      </c>
      <c r="H1538" s="132" t="s">
        <v>189</v>
      </c>
      <c r="I1538" s="135" t="s">
        <v>1172</v>
      </c>
      <c r="J1538" s="188" t="s">
        <v>1173</v>
      </c>
      <c r="K1538" s="137" t="s">
        <v>3262</v>
      </c>
      <c r="L1538" s="227">
        <v>1800</v>
      </c>
      <c r="M1538" s="183">
        <v>0</v>
      </c>
      <c r="N1538" s="138">
        <f t="shared" si="149"/>
        <v>1</v>
      </c>
      <c r="O1538" s="139" t="e">
        <f ca="1">_xll.BDP(U1538,"ISSUER")</f>
        <v>#NAME?</v>
      </c>
      <c r="P1538" s="138" t="e">
        <f ca="1">_xll.BDP(U1538,"INDUSTRY_SECTOR")</f>
        <v>#NAME?</v>
      </c>
      <c r="Q1538" s="138" t="e">
        <f ca="1">_xll.BDP(U1538,"CPN_TYP")</f>
        <v>#NAME?</v>
      </c>
      <c r="R1538" s="132" t="s">
        <v>3313</v>
      </c>
      <c r="S1538" s="140"/>
      <c r="T1538" s="138"/>
      <c r="U1538" s="138" t="str">
        <f t="shared" si="150"/>
        <v>EK0143629 Corp</v>
      </c>
      <c r="V1538" s="141" t="e">
        <f ca="1">_xll.BDP(U1538,"Country")</f>
        <v>#NAME?</v>
      </c>
      <c r="W1538" s="226" t="e">
        <f ca="1">(_xll.BDP(U1538,"CPN"))/100</f>
        <v>#NAME?</v>
      </c>
      <c r="X1538" s="179" t="e">
        <f ca="1">_xll.BDP(U1538,"YRS_TO_MTY_ISSUE")</f>
        <v>#NAME?</v>
      </c>
    </row>
    <row r="1539" spans="1:24" s="141" customFormat="1" ht="14.25" customHeight="1" x14ac:dyDescent="0.3">
      <c r="A1539" s="131">
        <v>41646</v>
      </c>
      <c r="B1539" s="957" t="s">
        <v>2185</v>
      </c>
      <c r="C1539" s="957" t="s">
        <v>771</v>
      </c>
      <c r="D1539" s="133">
        <v>300</v>
      </c>
      <c r="E1539" s="132" t="s">
        <v>37</v>
      </c>
      <c r="F1539" s="134">
        <v>43511</v>
      </c>
      <c r="G1539" s="132" t="s">
        <v>3191</v>
      </c>
      <c r="H1539" s="132" t="s">
        <v>1210</v>
      </c>
      <c r="I1539" s="135" t="s">
        <v>2774</v>
      </c>
      <c r="J1539" s="188" t="s">
        <v>1323</v>
      </c>
      <c r="K1539" s="137" t="s">
        <v>3250</v>
      </c>
      <c r="L1539" s="227">
        <v>2500</v>
      </c>
      <c r="M1539" s="183">
        <v>-2</v>
      </c>
      <c r="N1539" s="138">
        <f t="shared" si="149"/>
        <v>1</v>
      </c>
      <c r="O1539" s="139" t="e">
        <f ca="1">_xll.BDP(U1539,"ISSUER")</f>
        <v>#NAME?</v>
      </c>
      <c r="P1539" s="138" t="e">
        <f ca="1">_xll.BDP(U1539,"INDUSTRY_SECTOR")</f>
        <v>#NAME?</v>
      </c>
      <c r="Q1539" s="138" t="e">
        <f ca="1">_xll.BDP(U1539,"CPN_TYP")</f>
        <v>#NAME?</v>
      </c>
      <c r="R1539" s="132" t="s">
        <v>3316</v>
      </c>
      <c r="S1539" s="140"/>
      <c r="T1539" s="138"/>
      <c r="U1539" s="138" t="str">
        <f t="shared" si="150"/>
        <v>EK0145541 Corp</v>
      </c>
      <c r="V1539" s="141" t="e">
        <f ca="1">_xll.BDP(U1539,"Country")</f>
        <v>#NAME?</v>
      </c>
      <c r="W1539" s="226" t="e">
        <f ca="1">(_xll.BDP(U1539,"CPN"))/100</f>
        <v>#NAME?</v>
      </c>
      <c r="X1539" s="179" t="e">
        <f ca="1">_xll.BDP(U1539,"YRS_TO_MTY_ISSUE")</f>
        <v>#NAME?</v>
      </c>
    </row>
    <row r="1540" spans="1:24" s="141" customFormat="1" ht="14.25" customHeight="1" x14ac:dyDescent="0.3">
      <c r="A1540" s="131">
        <v>41646</v>
      </c>
      <c r="B1540" s="957" t="s">
        <v>2185</v>
      </c>
      <c r="C1540" s="957" t="s">
        <v>771</v>
      </c>
      <c r="D1540" s="133">
        <v>300</v>
      </c>
      <c r="E1540" s="132" t="s">
        <v>117</v>
      </c>
      <c r="F1540" s="134">
        <v>52763</v>
      </c>
      <c r="G1540" s="132" t="s">
        <v>3191</v>
      </c>
      <c r="H1540" s="132" t="s">
        <v>597</v>
      </c>
      <c r="I1540" s="135" t="s">
        <v>1053</v>
      </c>
      <c r="J1540" s="188" t="s">
        <v>1054</v>
      </c>
      <c r="K1540" s="137" t="s">
        <v>3267</v>
      </c>
      <c r="L1540" s="227">
        <v>1600</v>
      </c>
      <c r="M1540" s="183">
        <v>-2.5</v>
      </c>
      <c r="N1540" s="138">
        <f t="shared" si="149"/>
        <v>1</v>
      </c>
      <c r="O1540" s="139" t="e">
        <f ca="1">_xll.BDP(U1540,"ISSUER")</f>
        <v>#NAME?</v>
      </c>
      <c r="P1540" s="138" t="e">
        <f ca="1">_xll.BDP(U1540,"INDUSTRY_SECTOR")</f>
        <v>#NAME?</v>
      </c>
      <c r="Q1540" s="138" t="e">
        <f ca="1">_xll.BDP(U1540,"CPN_TYP")</f>
        <v>#NAME?</v>
      </c>
      <c r="R1540" s="132" t="s">
        <v>3318</v>
      </c>
      <c r="S1540" s="140"/>
      <c r="T1540" s="138"/>
      <c r="U1540" s="138" t="str">
        <f t="shared" si="150"/>
        <v>EK0145665 Corp</v>
      </c>
      <c r="V1540" s="141" t="e">
        <f ca="1">_xll.BDP(U1540,"Country")</f>
        <v>#NAME?</v>
      </c>
      <c r="W1540" s="226" t="e">
        <f ca="1">(_xll.BDP(U1540,"CPN"))/100</f>
        <v>#NAME?</v>
      </c>
      <c r="X1540" s="179" t="e">
        <f ca="1">_xll.BDP(U1540,"YRS_TO_MTY_ISSUE")</f>
        <v>#NAME?</v>
      </c>
    </row>
    <row r="1541" spans="1:24" s="141" customFormat="1" ht="14.25" customHeight="1" x14ac:dyDescent="0.3">
      <c r="A1541" s="131">
        <v>41646</v>
      </c>
      <c r="B1541" s="957" t="s">
        <v>3273</v>
      </c>
      <c r="C1541" s="957" t="s">
        <v>288</v>
      </c>
      <c r="D1541" s="133">
        <v>750</v>
      </c>
      <c r="E1541" s="132" t="s">
        <v>12</v>
      </c>
      <c r="F1541" s="134">
        <v>42745</v>
      </c>
      <c r="G1541" s="132" t="s">
        <v>3274</v>
      </c>
      <c r="H1541" s="132" t="s">
        <v>570</v>
      </c>
      <c r="I1541" s="135" t="s">
        <v>19</v>
      </c>
      <c r="J1541" s="188" t="s">
        <v>1173</v>
      </c>
      <c r="K1541" s="137">
        <v>1.3</v>
      </c>
      <c r="L1541" s="227">
        <v>2600</v>
      </c>
      <c r="M1541" s="183">
        <v>-2.5</v>
      </c>
      <c r="N1541" s="138">
        <f t="shared" si="149"/>
        <v>1</v>
      </c>
      <c r="O1541" s="139" t="e">
        <f ca="1">_xll.BDP(U1541,"ISSUER")</f>
        <v>#NAME?</v>
      </c>
      <c r="P1541" s="138" t="e">
        <f ca="1">_xll.BDP(U1541,"INDUSTRY_SECTOR")</f>
        <v>#NAME?</v>
      </c>
      <c r="Q1541" s="138" t="e">
        <f ca="1">_xll.BDP(U1541,"CPN_TYP")</f>
        <v>#NAME?</v>
      </c>
      <c r="R1541" s="132" t="s">
        <v>3321</v>
      </c>
      <c r="S1541" s="140"/>
      <c r="T1541" s="138"/>
      <c r="U1541" s="138" t="str">
        <f t="shared" si="150"/>
        <v>EK0135161 Corp</v>
      </c>
      <c r="V1541" s="141" t="e">
        <f ca="1">_xll.BDP(U1541,"Country")</f>
        <v>#NAME?</v>
      </c>
      <c r="W1541" s="226" t="e">
        <f ca="1">(_xll.BDP(U1541,"CPN"))/100</f>
        <v>#NAME?</v>
      </c>
      <c r="X1541" s="179" t="e">
        <f ca="1">_xll.BDP(U1541,"YRS_TO_MTY_ISSUE")</f>
        <v>#NAME?</v>
      </c>
    </row>
    <row r="1542" spans="1:24" s="141" customFormat="1" ht="14.25" customHeight="1" x14ac:dyDescent="0.3">
      <c r="A1542" s="131">
        <v>41646</v>
      </c>
      <c r="B1542" s="957" t="s">
        <v>3273</v>
      </c>
      <c r="C1542" s="957" t="s">
        <v>288</v>
      </c>
      <c r="D1542" s="133">
        <v>1000</v>
      </c>
      <c r="E1542" s="132" t="s">
        <v>37</v>
      </c>
      <c r="F1542" s="134">
        <v>43475</v>
      </c>
      <c r="G1542" s="132" t="s">
        <v>3274</v>
      </c>
      <c r="H1542" s="132" t="s">
        <v>220</v>
      </c>
      <c r="I1542" s="135" t="s">
        <v>695</v>
      </c>
      <c r="J1542" s="188" t="s">
        <v>1380</v>
      </c>
      <c r="K1542" s="137" t="s">
        <v>3276</v>
      </c>
      <c r="L1542" s="227">
        <v>5300</v>
      </c>
      <c r="M1542" s="183">
        <v>-2.5</v>
      </c>
      <c r="N1542" s="138">
        <f t="shared" si="149"/>
        <v>1</v>
      </c>
      <c r="O1542" s="139" t="e">
        <f ca="1">_xll.BDP(U1542,"ISSUER")</f>
        <v>#NAME?</v>
      </c>
      <c r="P1542" s="138" t="e">
        <f ca="1">_xll.BDP(U1542,"INDUSTRY_SECTOR")</f>
        <v>#NAME?</v>
      </c>
      <c r="Q1542" s="138" t="e">
        <f ca="1">_xll.BDP(U1542,"CPN_TYP")</f>
        <v>#NAME?</v>
      </c>
      <c r="R1542" s="132" t="s">
        <v>3322</v>
      </c>
      <c r="S1542" s="140"/>
      <c r="T1542" s="138"/>
      <c r="U1542" s="138" t="str">
        <f t="shared" si="150"/>
        <v>EK0135229 Corp</v>
      </c>
      <c r="V1542" s="141" t="e">
        <f ca="1">_xll.BDP(U1542,"Country")</f>
        <v>#NAME?</v>
      </c>
      <c r="W1542" s="226" t="e">
        <f ca="1">(_xll.BDP(U1542,"CPN"))/100</f>
        <v>#NAME?</v>
      </c>
      <c r="X1542" s="179" t="e">
        <f ca="1">_xll.BDP(U1542,"YRS_TO_MTY_ISSUE")</f>
        <v>#NAME?</v>
      </c>
    </row>
    <row r="1543" spans="1:24" s="141" customFormat="1" ht="14.25" customHeight="1" x14ac:dyDescent="0.3">
      <c r="A1543" s="131">
        <v>41646</v>
      </c>
      <c r="B1543" s="957" t="s">
        <v>3273</v>
      </c>
      <c r="C1543" s="957" t="s">
        <v>288</v>
      </c>
      <c r="D1543" s="133">
        <v>500</v>
      </c>
      <c r="E1543" s="132" t="s">
        <v>66</v>
      </c>
      <c r="F1543" s="134">
        <v>45301</v>
      </c>
      <c r="G1543" s="132" t="s">
        <v>3274</v>
      </c>
      <c r="H1543" s="132" t="s">
        <v>652</v>
      </c>
      <c r="I1543" s="135" t="s">
        <v>444</v>
      </c>
      <c r="J1543" s="188" t="s">
        <v>1112</v>
      </c>
      <c r="K1543" s="137" t="s">
        <v>1019</v>
      </c>
      <c r="L1543" s="227">
        <v>2600</v>
      </c>
      <c r="M1543" s="183">
        <v>-2.5</v>
      </c>
      <c r="N1543" s="138">
        <f t="shared" si="149"/>
        <v>1</v>
      </c>
      <c r="O1543" s="139" t="e">
        <f ca="1">_xll.BDP(U1543,"ISSUER")</f>
        <v>#NAME?</v>
      </c>
      <c r="P1543" s="138" t="e">
        <f ca="1">_xll.BDP(U1543,"INDUSTRY_SECTOR")</f>
        <v>#NAME?</v>
      </c>
      <c r="Q1543" s="138" t="e">
        <f ca="1">_xll.BDP(U1543,"CPN_TYP")</f>
        <v>#NAME?</v>
      </c>
      <c r="R1543" s="132" t="s">
        <v>3323</v>
      </c>
      <c r="S1543" s="140"/>
      <c r="T1543" s="138"/>
      <c r="U1543" s="138" t="str">
        <f t="shared" si="150"/>
        <v>EK0135286 Corp</v>
      </c>
      <c r="V1543" s="141" t="e">
        <f ca="1">_xll.BDP(U1543,"Country")</f>
        <v>#NAME?</v>
      </c>
      <c r="W1543" s="226" t="e">
        <f ca="1">(_xll.BDP(U1543,"CPN"))/100</f>
        <v>#NAME?</v>
      </c>
      <c r="X1543" s="179" t="e">
        <f ca="1">_xll.BDP(U1543,"YRS_TO_MTY_ISSUE")</f>
        <v>#NAME?</v>
      </c>
    </row>
    <row r="1544" spans="1:24" s="141" customFormat="1" ht="14.25" customHeight="1" x14ac:dyDescent="0.3">
      <c r="A1544" s="131">
        <v>41646</v>
      </c>
      <c r="B1544" s="957" t="s">
        <v>3277</v>
      </c>
      <c r="C1544" s="957" t="s">
        <v>1035</v>
      </c>
      <c r="D1544" s="133">
        <v>1000</v>
      </c>
      <c r="E1544" s="132" t="s">
        <v>66</v>
      </c>
      <c r="F1544" s="134">
        <v>45303</v>
      </c>
      <c r="G1544" s="132" t="s">
        <v>3278</v>
      </c>
      <c r="H1544" s="132" t="s">
        <v>3280</v>
      </c>
      <c r="I1544" s="135" t="s">
        <v>1591</v>
      </c>
      <c r="J1544" s="188" t="s">
        <v>1592</v>
      </c>
      <c r="K1544" s="137" t="s">
        <v>1458</v>
      </c>
      <c r="L1544" s="227">
        <v>6000</v>
      </c>
      <c r="M1544" s="183">
        <v>-3</v>
      </c>
      <c r="N1544" s="138">
        <f t="shared" si="149"/>
        <v>1</v>
      </c>
      <c r="O1544" s="139" t="e">
        <f ca="1">_xll.BDP(U1544,"ISSUER")</f>
        <v>#NAME?</v>
      </c>
      <c r="P1544" s="138" t="e">
        <f ca="1">_xll.BDP(U1544,"INDUSTRY_SECTOR")</f>
        <v>#NAME?</v>
      </c>
      <c r="Q1544" s="138" t="e">
        <f ca="1">_xll.BDP(U1544,"CPN_TYP")</f>
        <v>#NAME?</v>
      </c>
      <c r="R1544" s="132" t="s">
        <v>3326</v>
      </c>
      <c r="S1544" s="140"/>
      <c r="T1544" s="138"/>
      <c r="U1544" s="138" t="str">
        <f t="shared" si="150"/>
        <v>EK0145301 Corp</v>
      </c>
      <c r="V1544" s="141" t="e">
        <f ca="1">_xll.BDP(U1544,"Country")</f>
        <v>#NAME?</v>
      </c>
      <c r="W1544" s="226" t="e">
        <f ca="1">(_xll.BDP(U1544,"CPN"))/100</f>
        <v>#NAME?</v>
      </c>
      <c r="X1544" s="179" t="e">
        <f ca="1">_xll.BDP(U1544,"YRS_TO_MTY_ISSUE")</f>
        <v>#NAME?</v>
      </c>
    </row>
    <row r="1545" spans="1:24" s="141" customFormat="1" ht="14.25" customHeight="1" x14ac:dyDescent="0.3">
      <c r="A1545" s="131">
        <v>41645</v>
      </c>
      <c r="B1545" s="957" t="s">
        <v>1671</v>
      </c>
      <c r="C1545" s="957" t="s">
        <v>2112</v>
      </c>
      <c r="D1545" s="133">
        <v>350</v>
      </c>
      <c r="E1545" s="132" t="s">
        <v>117</v>
      </c>
      <c r="F1545" s="134">
        <v>52611</v>
      </c>
      <c r="G1545" s="132" t="s">
        <v>3228</v>
      </c>
      <c r="H1545" s="132" t="s">
        <v>151</v>
      </c>
      <c r="I1545" s="135" t="s">
        <v>1607</v>
      </c>
      <c r="J1545" s="188" t="s">
        <v>1380</v>
      </c>
      <c r="K1545" s="137" t="s">
        <v>3230</v>
      </c>
      <c r="L1545" s="228">
        <v>3100</v>
      </c>
      <c r="M1545" s="183">
        <v>0</v>
      </c>
      <c r="N1545" s="138">
        <f t="shared" si="149"/>
        <v>1</v>
      </c>
      <c r="O1545" s="139" t="e">
        <f ca="1">_xll.BDP(U1545,"ISSUER")</f>
        <v>#NAME?</v>
      </c>
      <c r="P1545" s="138" t="e">
        <f ca="1">_xll.BDP(U1545,"INDUSTRY_SECTOR")</f>
        <v>#NAME?</v>
      </c>
      <c r="Q1545" s="138" t="e">
        <f ca="1">_xll.BDP(U1545,"CPN_TYP")</f>
        <v>#NAME?</v>
      </c>
      <c r="R1545" s="132" t="s">
        <v>3300</v>
      </c>
      <c r="S1545" s="140"/>
      <c r="T1545" s="138"/>
      <c r="U1545" s="138" t="str">
        <f>CONCATENATE(R1545," Corp")</f>
        <v>EK0118357 Corp</v>
      </c>
      <c r="V1545" s="141" t="e">
        <f ca="1">_xll.BDP(U1545,"Country")</f>
        <v>#NAME?</v>
      </c>
      <c r="W1545" s="226" t="e">
        <f ca="1">(_xll.BDP(U1545,"CPN"))/100</f>
        <v>#NAME?</v>
      </c>
      <c r="X1545" s="179" t="e">
        <f ca="1">_xll.BDP(U1545,"YRS_TO_MTY_ISSUE")</f>
        <v>#NAME?</v>
      </c>
    </row>
    <row r="1546" spans="1:24" s="141" customFormat="1" ht="14.25" customHeight="1" x14ac:dyDescent="0.3">
      <c r="A1546" s="131">
        <v>41645</v>
      </c>
      <c r="B1546" s="957" t="s">
        <v>1048</v>
      </c>
      <c r="C1546" s="957" t="s">
        <v>182</v>
      </c>
      <c r="D1546" s="133">
        <v>750</v>
      </c>
      <c r="E1546" s="132" t="s">
        <v>66</v>
      </c>
      <c r="F1546" s="134">
        <v>45306</v>
      </c>
      <c r="G1546" s="132" t="s">
        <v>3231</v>
      </c>
      <c r="H1546" s="132" t="s">
        <v>144</v>
      </c>
      <c r="I1546" s="135" t="s">
        <v>1177</v>
      </c>
      <c r="J1546" s="188" t="s">
        <v>1112</v>
      </c>
      <c r="K1546" s="137" t="s">
        <v>3232</v>
      </c>
      <c r="L1546" s="228">
        <v>9250</v>
      </c>
      <c r="M1546" s="183">
        <v>-7</v>
      </c>
      <c r="N1546" s="138">
        <f t="shared" si="149"/>
        <v>1</v>
      </c>
      <c r="O1546" s="139" t="e">
        <f ca="1">_xll.BDP(U1546,"ISSUER")</f>
        <v>#NAME?</v>
      </c>
      <c r="P1546" s="138" t="e">
        <f ca="1">_xll.BDP(U1546,"INDUSTRY_SECTOR")</f>
        <v>#NAME?</v>
      </c>
      <c r="Q1546" s="138" t="e">
        <f ca="1">_xll.BDP(U1546,"CPN_TYP")</f>
        <v>#NAME?</v>
      </c>
      <c r="R1546" s="132" t="s">
        <v>3303</v>
      </c>
      <c r="S1546" s="140"/>
      <c r="T1546" s="138"/>
      <c r="U1546" s="138" t="str">
        <f t="shared" ref="U1546:U1551" si="151">CONCATENATE(R1546," Corp")</f>
        <v>EK0120759 Corp</v>
      </c>
      <c r="V1546" s="141" t="e">
        <f ca="1">_xll.BDP(U1546,"Country")</f>
        <v>#NAME?</v>
      </c>
      <c r="W1546" s="226" t="e">
        <f ca="1">(_xll.BDP(U1546,"CPN"))/100</f>
        <v>#NAME?</v>
      </c>
      <c r="X1546" s="179" t="e">
        <f ca="1">_xll.BDP(U1546,"YRS_TO_MTY_ISSUE")</f>
        <v>#NAME?</v>
      </c>
    </row>
    <row r="1547" spans="1:24" s="141" customFormat="1" ht="14.25" customHeight="1" x14ac:dyDescent="0.3">
      <c r="A1547" s="131">
        <v>41645</v>
      </c>
      <c r="B1547" s="957" t="s">
        <v>1048</v>
      </c>
      <c r="C1547" s="957" t="s">
        <v>182</v>
      </c>
      <c r="D1547" s="133">
        <v>750</v>
      </c>
      <c r="E1547" s="132" t="s">
        <v>117</v>
      </c>
      <c r="F1547" s="134">
        <v>52611</v>
      </c>
      <c r="G1547" s="132" t="s">
        <v>3231</v>
      </c>
      <c r="H1547" s="132" t="s">
        <v>225</v>
      </c>
      <c r="I1547" s="135" t="s">
        <v>90</v>
      </c>
      <c r="J1547" s="188" t="s">
        <v>1052</v>
      </c>
      <c r="K1547" s="137" t="s">
        <v>1838</v>
      </c>
      <c r="L1547" s="228">
        <v>9250</v>
      </c>
      <c r="M1547" s="183">
        <v>5</v>
      </c>
      <c r="N1547" s="138">
        <f t="shared" si="149"/>
        <v>1</v>
      </c>
      <c r="O1547" s="139" t="e">
        <f ca="1">_xll.BDP(U1547,"ISSUER")</f>
        <v>#NAME?</v>
      </c>
      <c r="P1547" s="138" t="e">
        <f ca="1">_xll.BDP(U1547,"INDUSTRY_SECTOR")</f>
        <v>#NAME?</v>
      </c>
      <c r="Q1547" s="138" t="e">
        <f ca="1">_xll.BDP(U1547,"CPN_TYP")</f>
        <v>#NAME?</v>
      </c>
      <c r="R1547" s="132" t="s">
        <v>3302</v>
      </c>
      <c r="S1547" s="140"/>
      <c r="T1547" s="138"/>
      <c r="U1547" s="138" t="str">
        <f t="shared" si="151"/>
        <v>EK0120874 Corp</v>
      </c>
      <c r="V1547" s="141" t="e">
        <f ca="1">_xll.BDP(U1547,"Country")</f>
        <v>#NAME?</v>
      </c>
      <c r="W1547" s="226" t="e">
        <f ca="1">(_xll.BDP(U1547,"CPN"))/100</f>
        <v>#NAME?</v>
      </c>
      <c r="X1547" s="179" t="e">
        <f ca="1">_xll.BDP(U1547,"YRS_TO_MTY_ISSUE")</f>
        <v>#NAME?</v>
      </c>
    </row>
    <row r="1548" spans="1:24" s="141" customFormat="1" ht="14.25" customHeight="1" x14ac:dyDescent="0.3">
      <c r="A1548" s="131">
        <v>41645</v>
      </c>
      <c r="B1548" s="957" t="s">
        <v>3234</v>
      </c>
      <c r="C1548" s="957" t="s">
        <v>148</v>
      </c>
      <c r="D1548" s="133">
        <v>650</v>
      </c>
      <c r="E1548" s="132" t="s">
        <v>12</v>
      </c>
      <c r="F1548" s="134">
        <v>42745</v>
      </c>
      <c r="G1548" s="132" t="s">
        <v>219</v>
      </c>
      <c r="H1548" s="132" t="s">
        <v>3235</v>
      </c>
      <c r="I1548" s="135" t="s">
        <v>3236</v>
      </c>
      <c r="J1548" s="188" t="s">
        <v>2413</v>
      </c>
      <c r="K1548" s="137" t="s">
        <v>2413</v>
      </c>
      <c r="L1548" s="227">
        <v>1250</v>
      </c>
      <c r="M1548" s="183">
        <v>2</v>
      </c>
      <c r="N1548" s="138">
        <f t="shared" si="149"/>
        <v>1</v>
      </c>
      <c r="O1548" s="139" t="e">
        <f ca="1">_xll.BDP(U1548,"ISSUER")</f>
        <v>#NAME?</v>
      </c>
      <c r="P1548" s="138" t="e">
        <f ca="1">_xll.BDP(U1548,"INDUSTRY_SECTOR")</f>
        <v>#NAME?</v>
      </c>
      <c r="Q1548" s="138" t="e">
        <f ca="1">_xll.BDP(U1548,"CPN_TYP")</f>
        <v>#NAME?</v>
      </c>
      <c r="R1548" s="132" t="s">
        <v>3304</v>
      </c>
      <c r="S1548" s="140"/>
      <c r="T1548" s="138"/>
      <c r="U1548" s="138" t="str">
        <f t="shared" si="151"/>
        <v>EK0121179 Corp</v>
      </c>
      <c r="V1548" s="141" t="e">
        <f ca="1">_xll.BDP(U1548,"Country")</f>
        <v>#NAME?</v>
      </c>
      <c r="W1548" s="226" t="e">
        <f ca="1">(_xll.BDP(U1548,"CPN"))/100</f>
        <v>#NAME?</v>
      </c>
      <c r="X1548" s="179" t="e">
        <f ca="1">_xll.BDP(U1548,"YRS_TO_MTY_ISSUE")</f>
        <v>#NAME?</v>
      </c>
    </row>
    <row r="1549" spans="1:24" s="141" customFormat="1" ht="14.25" customHeight="1" x14ac:dyDescent="0.3">
      <c r="A1549" s="131">
        <v>41645</v>
      </c>
      <c r="B1549" s="957" t="s">
        <v>1358</v>
      </c>
      <c r="C1549" s="957" t="s">
        <v>148</v>
      </c>
      <c r="D1549" s="133">
        <v>100</v>
      </c>
      <c r="E1549" s="132" t="s">
        <v>400</v>
      </c>
      <c r="F1549" s="134">
        <v>43327</v>
      </c>
      <c r="G1549" s="132" t="s">
        <v>219</v>
      </c>
      <c r="H1549" s="132" t="s">
        <v>3237</v>
      </c>
      <c r="I1549" s="135" t="s">
        <v>2296</v>
      </c>
      <c r="J1549" s="188" t="s">
        <v>1153</v>
      </c>
      <c r="K1549" s="137" t="s">
        <v>3238</v>
      </c>
      <c r="L1549" s="227">
        <v>400</v>
      </c>
      <c r="M1549" s="183">
        <v>0</v>
      </c>
      <c r="N1549" s="138">
        <f t="shared" si="149"/>
        <v>1</v>
      </c>
      <c r="O1549" s="139" t="e">
        <f ca="1">_xll.BDP(U1549,"ISSUER")</f>
        <v>#NAME?</v>
      </c>
      <c r="P1549" s="138" t="e">
        <f ca="1">_xll.BDP(U1549,"INDUSTRY_SECTOR")</f>
        <v>#NAME?</v>
      </c>
      <c r="Q1549" s="138" t="e">
        <f ca="1">_xll.BDP(U1549,"CPN_TYP")</f>
        <v>#NAME?</v>
      </c>
      <c r="R1549" s="132" t="s">
        <v>3305</v>
      </c>
      <c r="S1549" s="140"/>
      <c r="T1549" s="138"/>
      <c r="U1549" s="138" t="str">
        <f t="shared" si="151"/>
        <v>EJ7838026 Corp</v>
      </c>
      <c r="V1549" s="141" t="e">
        <f ca="1">_xll.BDP(U1549,"Country")</f>
        <v>#NAME?</v>
      </c>
      <c r="W1549" s="226" t="e">
        <f ca="1">(_xll.BDP(U1549,"CPN"))/100</f>
        <v>#NAME?</v>
      </c>
      <c r="X1549" s="179" t="e">
        <f ca="1">_xll.BDP(U1549,"YRS_TO_MTY_ISSUE")</f>
        <v>#NAME?</v>
      </c>
    </row>
    <row r="1550" spans="1:24" s="141" customFormat="1" ht="14.25" customHeight="1" x14ac:dyDescent="0.3">
      <c r="A1550" s="131">
        <v>41645</v>
      </c>
      <c r="B1550" s="957" t="s">
        <v>3245</v>
      </c>
      <c r="C1550" s="957" t="s">
        <v>36</v>
      </c>
      <c r="D1550" s="133">
        <v>400</v>
      </c>
      <c r="E1550" s="132" t="s">
        <v>66</v>
      </c>
      <c r="F1550" s="134">
        <v>45306</v>
      </c>
      <c r="G1550" s="132" t="s">
        <v>3246</v>
      </c>
      <c r="H1550" s="132" t="s">
        <v>2240</v>
      </c>
      <c r="I1550" s="135" t="s">
        <v>1477</v>
      </c>
      <c r="J1550" s="188" t="s">
        <v>1011</v>
      </c>
      <c r="K1550" s="137" t="s">
        <v>1083</v>
      </c>
      <c r="L1550" s="228">
        <v>4000</v>
      </c>
      <c r="M1550" s="183">
        <v>0</v>
      </c>
      <c r="N1550" s="138">
        <f t="shared" si="149"/>
        <v>1</v>
      </c>
      <c r="O1550" s="139" t="e">
        <f ca="1">_xll.BDP(U1550,"ISSUER")</f>
        <v>#NAME?</v>
      </c>
      <c r="P1550" s="138" t="e">
        <f ca="1">_xll.BDP(U1550,"INDUSTRY_SECTOR")</f>
        <v>#NAME?</v>
      </c>
      <c r="Q1550" s="138" t="e">
        <f ca="1">_xll.BDP(U1550,"CPN_TYP")</f>
        <v>#NAME?</v>
      </c>
      <c r="R1550" s="132" t="s">
        <v>3307</v>
      </c>
      <c r="S1550" s="140"/>
      <c r="T1550" s="138"/>
      <c r="U1550" s="138" t="str">
        <f t="shared" si="151"/>
        <v>EK0121591 Corp</v>
      </c>
      <c r="V1550" s="141" t="e">
        <f ca="1">_xll.BDP(U1550,"Country")</f>
        <v>#NAME?</v>
      </c>
      <c r="W1550" s="226" t="e">
        <f ca="1">(_xll.BDP(U1550,"CPN"))/100</f>
        <v>#NAME?</v>
      </c>
      <c r="X1550" s="179" t="e">
        <f ca="1">_xll.BDP(U1550,"YRS_TO_MTY_ISSUE")</f>
        <v>#NAME?</v>
      </c>
    </row>
    <row r="1551" spans="1:24" s="225" customFormat="1" ht="14.25" customHeight="1" thickBot="1" x14ac:dyDescent="0.35">
      <c r="A1551" s="216">
        <v>41645</v>
      </c>
      <c r="B1551" s="960" t="s">
        <v>3245</v>
      </c>
      <c r="C1551" s="960" t="s">
        <v>36</v>
      </c>
      <c r="D1551" s="218">
        <v>400</v>
      </c>
      <c r="E1551" s="217" t="s">
        <v>117</v>
      </c>
      <c r="F1551" s="219">
        <v>52611</v>
      </c>
      <c r="G1551" s="217" t="s">
        <v>3246</v>
      </c>
      <c r="H1551" s="217" t="s">
        <v>3247</v>
      </c>
      <c r="I1551" s="220" t="s">
        <v>1365</v>
      </c>
      <c r="J1551" s="221" t="s">
        <v>2166</v>
      </c>
      <c r="K1551" s="229" t="s">
        <v>1459</v>
      </c>
      <c r="L1551" s="230">
        <v>4000</v>
      </c>
      <c r="M1551" s="232">
        <v>-5</v>
      </c>
      <c r="N1551" s="222">
        <f t="shared" si="149"/>
        <v>1</v>
      </c>
      <c r="O1551" s="223" t="e">
        <f ca="1">_xll.BDP(U1551,"ISSUER")</f>
        <v>#NAME?</v>
      </c>
      <c r="P1551" s="222" t="e">
        <f ca="1">_xll.BDP(U1551,"INDUSTRY_SECTOR")</f>
        <v>#NAME?</v>
      </c>
      <c r="Q1551" s="222" t="e">
        <f ca="1">_xll.BDP(U1551,"CPN_TYP")</f>
        <v>#NAME?</v>
      </c>
      <c r="R1551" s="217" t="s">
        <v>3308</v>
      </c>
      <c r="S1551" s="224"/>
      <c r="T1551" s="222"/>
      <c r="U1551" s="222" t="str">
        <f t="shared" si="151"/>
        <v>EK0121716 Corp</v>
      </c>
      <c r="V1551" s="225" t="e">
        <f ca="1">_xll.BDP(U1551,"Country")</f>
        <v>#NAME?</v>
      </c>
      <c r="W1551" s="231" t="e">
        <f ca="1">(_xll.BDP(U1551,"CPN"))/100</f>
        <v>#NAME?</v>
      </c>
      <c r="X1551" s="232" t="e">
        <f ca="1">_xll.BDP(U1551,"YRS_TO_MTY_ISSUE")</f>
        <v>#NAME?</v>
      </c>
    </row>
    <row r="1552" spans="1:24" s="141" customFormat="1" ht="14.25" customHeight="1" thickTop="1" x14ac:dyDescent="0.3">
      <c r="A1552" s="131">
        <v>41624</v>
      </c>
      <c r="B1552" s="957" t="s">
        <v>3218</v>
      </c>
      <c r="C1552" s="957" t="s">
        <v>3219</v>
      </c>
      <c r="D1552" s="133">
        <v>2000</v>
      </c>
      <c r="E1552" s="132" t="s">
        <v>66</v>
      </c>
      <c r="F1552" s="134">
        <v>45279</v>
      </c>
      <c r="G1552" s="132" t="s">
        <v>3220</v>
      </c>
      <c r="H1552" s="132" t="s">
        <v>3221</v>
      </c>
      <c r="I1552" s="135" t="s">
        <v>3222</v>
      </c>
      <c r="J1552" s="188" t="s">
        <v>2066</v>
      </c>
      <c r="K1552" s="188"/>
      <c r="L1552" s="195">
        <v>7500</v>
      </c>
      <c r="M1552" s="183">
        <v>6</v>
      </c>
      <c r="N1552" s="138">
        <f>MONTH(A1552)</f>
        <v>12</v>
      </c>
      <c r="O1552" s="139" t="e">
        <f ca="1">_xll.BDP(T1552,"NAME")</f>
        <v>#NAME?</v>
      </c>
      <c r="P1552" s="138" t="e">
        <f ca="1">_xll.BDP(T1552,"INDUSTRY_SECTOR")</f>
        <v>#NAME?</v>
      </c>
      <c r="Q1552" s="132" t="s">
        <v>3226</v>
      </c>
      <c r="R1552" s="140"/>
      <c r="S1552" s="138"/>
      <c r="T1552" s="138" t="str">
        <f>CONCATENATE(Q1552," EQUITY")</f>
        <v>RBS LN EQUITY</v>
      </c>
    </row>
    <row r="1553" spans="1:20" s="141" customFormat="1" ht="14.25" customHeight="1" x14ac:dyDescent="0.3">
      <c r="A1553" s="131">
        <v>41624</v>
      </c>
      <c r="B1553" s="957" t="s">
        <v>1830</v>
      </c>
      <c r="C1553" s="957" t="s">
        <v>998</v>
      </c>
      <c r="D1553" s="133">
        <v>500</v>
      </c>
      <c r="E1553" s="132" t="s">
        <v>37</v>
      </c>
      <c r="F1553" s="134">
        <v>43480</v>
      </c>
      <c r="G1553" s="132" t="s">
        <v>3223</v>
      </c>
      <c r="H1553" s="132" t="s">
        <v>151</v>
      </c>
      <c r="I1553" s="135" t="s">
        <v>1607</v>
      </c>
      <c r="J1553" s="188" t="s">
        <v>1380</v>
      </c>
      <c r="K1553" s="188"/>
      <c r="L1553" s="195">
        <v>2400</v>
      </c>
      <c r="M1553" s="183">
        <v>-30</v>
      </c>
      <c r="N1553" s="138">
        <f>MONTH(A1553)</f>
        <v>12</v>
      </c>
      <c r="O1553" s="139" t="e">
        <f ca="1">_xll.BDP(T1553,"NAME")</f>
        <v>#NAME?</v>
      </c>
      <c r="P1553" s="138" t="e">
        <f ca="1">_xll.BDP(T1553,"INDUSTRY_SECTOR")</f>
        <v>#NAME?</v>
      </c>
      <c r="Q1553" s="132" t="s">
        <v>1830</v>
      </c>
      <c r="R1553" s="140"/>
      <c r="S1553" s="138"/>
      <c r="T1553" s="138" t="str">
        <f>CONCATENATE(Q1553," EQUITY")</f>
        <v>KR EQUITY</v>
      </c>
    </row>
    <row r="1554" spans="1:20" s="141" customFormat="1" ht="14.25" customHeight="1" x14ac:dyDescent="0.3">
      <c r="A1554" s="131">
        <v>41624</v>
      </c>
      <c r="B1554" s="957" t="s">
        <v>1830</v>
      </c>
      <c r="C1554" s="957" t="s">
        <v>998</v>
      </c>
      <c r="D1554" s="133">
        <v>700</v>
      </c>
      <c r="E1554" s="132" t="s">
        <v>66</v>
      </c>
      <c r="F1554" s="134">
        <v>44211</v>
      </c>
      <c r="G1554" s="132" t="s">
        <v>3223</v>
      </c>
      <c r="H1554" s="132" t="s">
        <v>144</v>
      </c>
      <c r="I1554" s="135" t="s">
        <v>1419</v>
      </c>
      <c r="J1554" s="188" t="s">
        <v>991</v>
      </c>
      <c r="K1554" s="188"/>
      <c r="L1554" s="195">
        <v>2100</v>
      </c>
      <c r="M1554" s="183">
        <v>-20</v>
      </c>
      <c r="N1554" s="138">
        <f>MONTH(A1554)</f>
        <v>12</v>
      </c>
      <c r="O1554" s="139" t="e">
        <f ca="1">_xll.BDP(T1554,"NAME")</f>
        <v>#NAME?</v>
      </c>
      <c r="P1554" s="138" t="e">
        <f ca="1">_xll.BDP(T1554,"INDUSTRY_SECTOR")</f>
        <v>#NAME?</v>
      </c>
      <c r="Q1554" s="132" t="s">
        <v>1830</v>
      </c>
      <c r="R1554" s="140"/>
      <c r="S1554" s="138"/>
      <c r="T1554" s="138" t="str">
        <f>CONCATENATE(Q1554," EQUITY")</f>
        <v>KR EQUITY</v>
      </c>
    </row>
    <row r="1555" spans="1:20" s="141" customFormat="1" ht="14.25" customHeight="1" x14ac:dyDescent="0.3">
      <c r="A1555" s="131">
        <v>41620</v>
      </c>
      <c r="B1555" s="957" t="s">
        <v>1943</v>
      </c>
      <c r="C1555" s="957" t="s">
        <v>1944</v>
      </c>
      <c r="D1555" s="133">
        <v>250</v>
      </c>
      <c r="E1555" s="132" t="s">
        <v>164</v>
      </c>
      <c r="F1555" s="134">
        <v>42349</v>
      </c>
      <c r="G1555" s="132" t="s">
        <v>2651</v>
      </c>
      <c r="H1555" s="132" t="s">
        <v>3215</v>
      </c>
      <c r="I1555" s="135" t="s">
        <v>3216</v>
      </c>
      <c r="J1555" s="188" t="s">
        <v>3038</v>
      </c>
      <c r="K1555" s="188"/>
      <c r="L1555" s="195">
        <v>425</v>
      </c>
      <c r="M1555" s="183">
        <v>0</v>
      </c>
      <c r="N1555" s="138">
        <f>MONTH(A1555)</f>
        <v>12</v>
      </c>
      <c r="O1555" s="139" t="e">
        <f ca="1">_xll.BDP(T1555,"NAME")</f>
        <v>#NAME?</v>
      </c>
      <c r="P1555" s="138" t="e">
        <f ca="1">_xll.BDP(T1555,"INDUSTRY_SECTOR")</f>
        <v>#NAME?</v>
      </c>
      <c r="Q1555" s="132" t="s">
        <v>3217</v>
      </c>
      <c r="R1555" s="140"/>
      <c r="S1555" s="138"/>
      <c r="T1555" s="138" t="str">
        <f>CONCATENATE(Q1555," EQUITY")</f>
        <v>68690z EQUITY</v>
      </c>
    </row>
    <row r="1556" spans="1:20" s="141" customFormat="1" x14ac:dyDescent="0.3">
      <c r="A1556" s="131">
        <v>41619</v>
      </c>
      <c r="B1556" s="957" t="s">
        <v>3197</v>
      </c>
      <c r="C1556" s="957" t="s">
        <v>1035</v>
      </c>
      <c r="D1556" s="133">
        <v>500</v>
      </c>
      <c r="E1556" s="132" t="s">
        <v>66</v>
      </c>
      <c r="F1556" s="134">
        <v>45275</v>
      </c>
      <c r="G1556" s="132" t="s">
        <v>3198</v>
      </c>
      <c r="H1556" s="132" t="s">
        <v>579</v>
      </c>
      <c r="I1556" s="135" t="s">
        <v>446</v>
      </c>
      <c r="J1556" s="188" t="s">
        <v>1044</v>
      </c>
      <c r="K1556" s="188"/>
      <c r="L1556" s="195">
        <v>2100</v>
      </c>
      <c r="M1556" s="161" t="s">
        <v>3210</v>
      </c>
      <c r="N1556" s="138">
        <f t="shared" ref="N1556:N1563" si="152">MONTH(A1556)</f>
        <v>12</v>
      </c>
      <c r="O1556" s="139" t="e">
        <f ca="1">_xll.BDP(T1556,"NAME")</f>
        <v>#NAME?</v>
      </c>
      <c r="P1556" s="138" t="e">
        <f ca="1">_xll.BDP(T1556,"INDUSTRY_SECTOR")</f>
        <v>#NAME?</v>
      </c>
      <c r="Q1556" s="132" t="s">
        <v>3197</v>
      </c>
      <c r="R1556" s="140"/>
      <c r="S1556" s="138"/>
      <c r="T1556" s="138" t="str">
        <f t="shared" ref="T1556:T1563" si="153">CONCATENATE(Q1556," EQUITY")</f>
        <v>TWX EQUITY</v>
      </c>
    </row>
    <row r="1557" spans="1:20" s="141" customFormat="1" x14ac:dyDescent="0.3">
      <c r="A1557" s="131">
        <v>41619</v>
      </c>
      <c r="B1557" s="957" t="s">
        <v>3197</v>
      </c>
      <c r="C1557" s="957" t="s">
        <v>1035</v>
      </c>
      <c r="D1557" s="133">
        <v>500</v>
      </c>
      <c r="E1557" s="132" t="s">
        <v>117</v>
      </c>
      <c r="F1557" s="134">
        <v>16055</v>
      </c>
      <c r="G1557" s="132" t="s">
        <v>3198</v>
      </c>
      <c r="H1557" s="132" t="s">
        <v>95</v>
      </c>
      <c r="I1557" s="135" t="s">
        <v>2281</v>
      </c>
      <c r="J1557" s="188" t="s">
        <v>1017</v>
      </c>
      <c r="K1557" s="188"/>
      <c r="L1557" s="195">
        <v>2200</v>
      </c>
      <c r="M1557" s="161" t="s">
        <v>2587</v>
      </c>
      <c r="N1557" s="138">
        <f t="shared" si="152"/>
        <v>12</v>
      </c>
      <c r="O1557" s="139" t="e">
        <f ca="1">_xll.BDP(T1557,"NAME")</f>
        <v>#NAME?</v>
      </c>
      <c r="P1557" s="138" t="e">
        <f ca="1">_xll.BDP(T1557,"INDUSTRY_SECTOR")</f>
        <v>#NAME?</v>
      </c>
      <c r="Q1557" s="132" t="s">
        <v>3197</v>
      </c>
      <c r="R1557" s="140"/>
      <c r="S1557" s="138"/>
      <c r="T1557" s="138" t="str">
        <f t="shared" si="153"/>
        <v>TWX EQUITY</v>
      </c>
    </row>
    <row r="1558" spans="1:20" s="141" customFormat="1" x14ac:dyDescent="0.3">
      <c r="A1558" s="131">
        <v>41619</v>
      </c>
      <c r="B1558" s="957" t="s">
        <v>3202</v>
      </c>
      <c r="C1558" s="957" t="s">
        <v>3200</v>
      </c>
      <c r="D1558" s="133">
        <v>650</v>
      </c>
      <c r="E1558" s="132" t="s">
        <v>12</v>
      </c>
      <c r="F1558" s="134">
        <v>42719</v>
      </c>
      <c r="G1558" s="132" t="s">
        <v>1809</v>
      </c>
      <c r="H1558" s="132" t="s">
        <v>570</v>
      </c>
      <c r="I1558" s="135" t="s">
        <v>2219</v>
      </c>
      <c r="J1558" s="188" t="s">
        <v>2220</v>
      </c>
      <c r="K1558" s="188"/>
      <c r="L1558" s="203">
        <v>5750</v>
      </c>
      <c r="M1558" s="161" t="s">
        <v>3211</v>
      </c>
      <c r="N1558" s="138">
        <f t="shared" si="152"/>
        <v>12</v>
      </c>
      <c r="O1558" s="139" t="e">
        <f ca="1">_xll.BDP(T1558,"NAME")</f>
        <v>#NAME?</v>
      </c>
      <c r="P1558" s="138" t="e">
        <f ca="1">_xll.BDP(T1558,"INDUSTRY_SECTOR")</f>
        <v>#NAME?</v>
      </c>
      <c r="Q1558" s="132" t="s">
        <v>3202</v>
      </c>
      <c r="R1558" s="140"/>
      <c r="S1558" s="138"/>
      <c r="T1558" s="138" t="str">
        <f t="shared" si="153"/>
        <v>DVN EQUITY</v>
      </c>
    </row>
    <row r="1559" spans="1:20" s="141" customFormat="1" x14ac:dyDescent="0.3">
      <c r="A1559" s="131">
        <v>41619</v>
      </c>
      <c r="B1559" s="957" t="s">
        <v>3202</v>
      </c>
      <c r="C1559" s="957" t="s">
        <v>3200</v>
      </c>
      <c r="D1559" s="133">
        <v>750</v>
      </c>
      <c r="E1559" s="132" t="s">
        <v>37</v>
      </c>
      <c r="F1559" s="134">
        <v>43449</v>
      </c>
      <c r="G1559" s="132" t="s">
        <v>1809</v>
      </c>
      <c r="H1559" s="132" t="s">
        <v>220</v>
      </c>
      <c r="I1559" s="135" t="s">
        <v>1575</v>
      </c>
      <c r="J1559" s="188" t="s">
        <v>1380</v>
      </c>
      <c r="K1559" s="188"/>
      <c r="L1559" s="203">
        <v>5750</v>
      </c>
      <c r="M1559" s="161" t="s">
        <v>3212</v>
      </c>
      <c r="N1559" s="138">
        <f t="shared" si="152"/>
        <v>12</v>
      </c>
      <c r="O1559" s="139" t="e">
        <f ca="1">_xll.BDP(T1559,"NAME")</f>
        <v>#NAME?</v>
      </c>
      <c r="P1559" s="138" t="e">
        <f ca="1">_xll.BDP(T1559,"INDUSTRY_SECTOR")</f>
        <v>#NAME?</v>
      </c>
      <c r="Q1559" s="132" t="s">
        <v>3202</v>
      </c>
      <c r="R1559" s="140"/>
      <c r="S1559" s="138"/>
      <c r="T1559" s="138" t="str">
        <f t="shared" si="153"/>
        <v>DVN EQUITY</v>
      </c>
    </row>
    <row r="1560" spans="1:20" s="141" customFormat="1" x14ac:dyDescent="0.3">
      <c r="A1560" s="131">
        <v>41619</v>
      </c>
      <c r="B1560" s="957" t="s">
        <v>3204</v>
      </c>
      <c r="C1560" s="957" t="s">
        <v>208</v>
      </c>
      <c r="D1560" s="133">
        <v>250</v>
      </c>
      <c r="E1560" s="132" t="s">
        <v>66</v>
      </c>
      <c r="F1560" s="134">
        <v>45275</v>
      </c>
      <c r="G1560" s="132" t="s">
        <v>3205</v>
      </c>
      <c r="H1560" s="132" t="s">
        <v>578</v>
      </c>
      <c r="I1560" s="135" t="s">
        <v>1051</v>
      </c>
      <c r="J1560" s="188" t="s">
        <v>1052</v>
      </c>
      <c r="K1560" s="188"/>
      <c r="L1560" s="195">
        <v>1800</v>
      </c>
      <c r="M1560" s="161" t="s">
        <v>3212</v>
      </c>
      <c r="N1560" s="138">
        <f t="shared" si="152"/>
        <v>12</v>
      </c>
      <c r="O1560" s="139" t="e">
        <f ca="1">_xll.BDP(T1560,"NAME")</f>
        <v>#NAME?</v>
      </c>
      <c r="P1560" s="138" t="e">
        <f ca="1">_xll.BDP(T1560,"INDUSTRY_SECTOR")</f>
        <v>#NAME?</v>
      </c>
      <c r="Q1560" s="132" t="s">
        <v>3204</v>
      </c>
      <c r="R1560" s="140"/>
      <c r="S1560" s="138"/>
      <c r="T1560" s="138" t="str">
        <f t="shared" si="153"/>
        <v>CAM EQUITY</v>
      </c>
    </row>
    <row r="1561" spans="1:20" s="141" customFormat="1" x14ac:dyDescent="0.3">
      <c r="A1561" s="131">
        <v>41619</v>
      </c>
      <c r="B1561" s="957" t="s">
        <v>3204</v>
      </c>
      <c r="C1561" s="957" t="s">
        <v>208</v>
      </c>
      <c r="D1561" s="133">
        <v>250</v>
      </c>
      <c r="E1561" s="132" t="s">
        <v>117</v>
      </c>
      <c r="F1561" s="134">
        <v>16055</v>
      </c>
      <c r="G1561" s="132" t="s">
        <v>3205</v>
      </c>
      <c r="H1561" s="132" t="s">
        <v>123</v>
      </c>
      <c r="I1561" s="135" t="s">
        <v>1331</v>
      </c>
      <c r="J1561" s="188" t="s">
        <v>1016</v>
      </c>
      <c r="K1561" s="188"/>
      <c r="L1561" s="195">
        <v>1750</v>
      </c>
      <c r="M1561" s="161" t="s">
        <v>3213</v>
      </c>
      <c r="N1561" s="138">
        <f t="shared" si="152"/>
        <v>12</v>
      </c>
      <c r="O1561" s="139" t="e">
        <f ca="1">_xll.BDP(T1561,"NAME")</f>
        <v>#NAME?</v>
      </c>
      <c r="P1561" s="138" t="e">
        <f ca="1">_xll.BDP(T1561,"INDUSTRY_SECTOR")</f>
        <v>#NAME?</v>
      </c>
      <c r="Q1561" s="132" t="s">
        <v>3204</v>
      </c>
      <c r="R1561" s="140"/>
      <c r="S1561" s="138"/>
      <c r="T1561" s="138" t="str">
        <f t="shared" si="153"/>
        <v>CAM EQUITY</v>
      </c>
    </row>
    <row r="1562" spans="1:20" s="141" customFormat="1" x14ac:dyDescent="0.3">
      <c r="A1562" s="131">
        <v>41619</v>
      </c>
      <c r="B1562" s="957" t="s">
        <v>3208</v>
      </c>
      <c r="C1562" s="957" t="s">
        <v>640</v>
      </c>
      <c r="D1562" s="133">
        <v>400</v>
      </c>
      <c r="E1562" s="132" t="s">
        <v>66</v>
      </c>
      <c r="F1562" s="134">
        <v>45275</v>
      </c>
      <c r="G1562" s="132" t="s">
        <v>1301</v>
      </c>
      <c r="H1562" s="132" t="s">
        <v>444</v>
      </c>
      <c r="I1562" s="135" t="s">
        <v>1390</v>
      </c>
      <c r="J1562" s="188" t="s">
        <v>1140</v>
      </c>
      <c r="K1562" s="188"/>
      <c r="L1562" s="203">
        <v>5500</v>
      </c>
      <c r="M1562" s="161" t="s">
        <v>3214</v>
      </c>
      <c r="N1562" s="138">
        <f t="shared" si="152"/>
        <v>12</v>
      </c>
      <c r="O1562" s="139" t="e">
        <f ca="1">_xll.BDP(T1562,"NAME")</f>
        <v>#NAME?</v>
      </c>
      <c r="P1562" s="138" t="e">
        <f ca="1">_xll.BDP(T1562,"INDUSTRY_SECTOR")</f>
        <v>#NAME?</v>
      </c>
      <c r="Q1562" s="132" t="s">
        <v>3208</v>
      </c>
      <c r="R1562" s="140"/>
      <c r="S1562" s="138"/>
      <c r="T1562" s="138" t="str">
        <f t="shared" si="153"/>
        <v>COL EQUITY</v>
      </c>
    </row>
    <row r="1563" spans="1:20" s="141" customFormat="1" x14ac:dyDescent="0.3">
      <c r="A1563" s="131">
        <v>41619</v>
      </c>
      <c r="B1563" s="957" t="s">
        <v>3208</v>
      </c>
      <c r="C1563" s="957" t="s">
        <v>640</v>
      </c>
      <c r="D1563" s="133">
        <v>400</v>
      </c>
      <c r="E1563" s="132" t="s">
        <v>117</v>
      </c>
      <c r="F1563" s="134">
        <v>16055</v>
      </c>
      <c r="G1563" s="132" t="s">
        <v>1301</v>
      </c>
      <c r="H1563" s="132" t="s">
        <v>90</v>
      </c>
      <c r="I1563" s="135" t="s">
        <v>1175</v>
      </c>
      <c r="J1563" s="188" t="s">
        <v>990</v>
      </c>
      <c r="K1563" s="188"/>
      <c r="L1563" s="203">
        <v>5500</v>
      </c>
      <c r="M1563" s="161" t="s">
        <v>3212</v>
      </c>
      <c r="N1563" s="138">
        <f t="shared" si="152"/>
        <v>12</v>
      </c>
      <c r="O1563" s="139" t="e">
        <f ca="1">_xll.BDP(T1563,"NAME")</f>
        <v>#NAME?</v>
      </c>
      <c r="P1563" s="138" t="e">
        <f ca="1">_xll.BDP(T1563,"INDUSTRY_SECTOR")</f>
        <v>#NAME?</v>
      </c>
      <c r="Q1563" s="132" t="s">
        <v>3208</v>
      </c>
      <c r="R1563" s="140"/>
      <c r="S1563" s="138"/>
      <c r="T1563" s="138" t="str">
        <f t="shared" si="153"/>
        <v>COL EQUITY</v>
      </c>
    </row>
    <row r="1564" spans="1:20" s="141" customFormat="1" x14ac:dyDescent="0.3">
      <c r="A1564" s="131">
        <v>41618</v>
      </c>
      <c r="B1564" s="957" t="s">
        <v>1094</v>
      </c>
      <c r="C1564" s="957" t="s">
        <v>1095</v>
      </c>
      <c r="D1564" s="133">
        <v>1000</v>
      </c>
      <c r="E1564" s="132" t="s">
        <v>12</v>
      </c>
      <c r="F1564" s="134">
        <v>42717</v>
      </c>
      <c r="G1564" s="132" t="s">
        <v>3178</v>
      </c>
      <c r="H1564" s="132" t="s">
        <v>3179</v>
      </c>
      <c r="I1564" s="135" t="s">
        <v>1491</v>
      </c>
      <c r="J1564" s="188" t="s">
        <v>1492</v>
      </c>
      <c r="K1564" s="188"/>
      <c r="L1564" s="195">
        <v>1100</v>
      </c>
      <c r="M1564" s="183">
        <v>3</v>
      </c>
      <c r="N1564" s="138">
        <f>MONTH(A1564)</f>
        <v>12</v>
      </c>
      <c r="O1564" s="139" t="e">
        <f ca="1">_xll.BDP(T1564,"NAME")</f>
        <v>#NAME?</v>
      </c>
      <c r="P1564" s="138" t="e">
        <f ca="1">_xll.BDP(T1564,"INDUSTRY_SECTOR")</f>
        <v>#NAME?</v>
      </c>
      <c r="Q1564" s="132" t="s">
        <v>3196</v>
      </c>
      <c r="R1564" s="140"/>
      <c r="S1564" s="138"/>
      <c r="T1564" s="138" t="str">
        <f>CONCATENATE(Q1564," EQUITY")</f>
        <v>BNS cn EQUITY</v>
      </c>
    </row>
    <row r="1565" spans="1:20" s="141" customFormat="1" x14ac:dyDescent="0.3">
      <c r="A1565" s="131">
        <v>41618</v>
      </c>
      <c r="B1565" s="957" t="s">
        <v>3184</v>
      </c>
      <c r="C1565" s="957" t="s">
        <v>127</v>
      </c>
      <c r="D1565" s="133">
        <v>500</v>
      </c>
      <c r="E1565" s="132" t="s">
        <v>164</v>
      </c>
      <c r="F1565" s="134">
        <v>42348</v>
      </c>
      <c r="G1565" s="132" t="s">
        <v>3185</v>
      </c>
      <c r="H1565" s="132" t="s">
        <v>3186</v>
      </c>
      <c r="I1565" s="135" t="s">
        <v>3187</v>
      </c>
      <c r="J1565" s="188" t="s">
        <v>3038</v>
      </c>
      <c r="K1565" s="188"/>
      <c r="L1565" s="195">
        <v>650</v>
      </c>
      <c r="M1565" s="183">
        <v>5</v>
      </c>
      <c r="N1565" s="138">
        <f>MONTH(A1565)</f>
        <v>12</v>
      </c>
      <c r="O1565" s="139" t="e">
        <f ca="1">_xll.BDP(T1565,"NAME")</f>
        <v>#NAME?</v>
      </c>
      <c r="P1565" s="138" t="e">
        <f ca="1">_xll.BDP(T1565,"INDUSTRY_SECTOR")</f>
        <v>#NAME?</v>
      </c>
      <c r="Q1565" s="132" t="s">
        <v>3195</v>
      </c>
      <c r="R1565" s="140"/>
      <c r="S1565" s="138"/>
      <c r="T1565" s="138" t="str">
        <f>CONCATENATE(Q1565," EQUITY")</f>
        <v>DE1 EQUITY</v>
      </c>
    </row>
    <row r="1566" spans="1:20" s="141" customFormat="1" x14ac:dyDescent="0.3">
      <c r="A1566" s="131">
        <v>41618</v>
      </c>
      <c r="B1566" s="957" t="s">
        <v>3188</v>
      </c>
      <c r="C1566" s="957" t="s">
        <v>1155</v>
      </c>
      <c r="D1566" s="133">
        <v>500</v>
      </c>
      <c r="E1566" s="132" t="s">
        <v>117</v>
      </c>
      <c r="F1566" s="134">
        <v>16011</v>
      </c>
      <c r="G1566" s="132" t="s">
        <v>950</v>
      </c>
      <c r="H1566" s="132" t="s">
        <v>466</v>
      </c>
      <c r="I1566" s="135" t="s">
        <v>1331</v>
      </c>
      <c r="J1566" s="188" t="s">
        <v>1016</v>
      </c>
      <c r="K1566" s="188"/>
      <c r="L1566" s="195">
        <v>1900</v>
      </c>
      <c r="M1566" s="183">
        <v>0</v>
      </c>
      <c r="N1566" s="138">
        <f>MONTH(A1566)</f>
        <v>12</v>
      </c>
      <c r="O1566" s="139" t="e">
        <f ca="1">_xll.BDP(T1566,"NAME")</f>
        <v>#NAME?</v>
      </c>
      <c r="P1566" s="138" t="e">
        <f ca="1">_xll.BDP(T1566,"INDUSTRY_SECTOR")</f>
        <v>#NAME?</v>
      </c>
      <c r="Q1566" s="132" t="s">
        <v>3194</v>
      </c>
      <c r="R1566" s="140"/>
      <c r="S1566" s="138"/>
      <c r="T1566" s="138" t="str">
        <f>CONCATENATE(Q1566," EQUITY")</f>
        <v>0156304d EQUITY</v>
      </c>
    </row>
    <row r="1567" spans="1:20" s="141" customFormat="1" x14ac:dyDescent="0.3">
      <c r="A1567" s="131">
        <v>41618</v>
      </c>
      <c r="B1567" s="957" t="s">
        <v>3189</v>
      </c>
      <c r="C1567" s="957" t="s">
        <v>36</v>
      </c>
      <c r="D1567" s="133">
        <v>250</v>
      </c>
      <c r="E1567" s="132" t="s">
        <v>66</v>
      </c>
      <c r="F1567" s="134">
        <v>45275</v>
      </c>
      <c r="G1567" s="132" t="s">
        <v>3190</v>
      </c>
      <c r="H1567" s="132" t="s">
        <v>324</v>
      </c>
      <c r="I1567" s="135" t="s">
        <v>1613</v>
      </c>
      <c r="J1567" s="188" t="s">
        <v>1558</v>
      </c>
      <c r="K1567" s="188"/>
      <c r="L1567" s="195">
        <v>1100</v>
      </c>
      <c r="M1567" s="183">
        <v>-15</v>
      </c>
      <c r="N1567" s="138">
        <f>MONTH(A1567)</f>
        <v>12</v>
      </c>
      <c r="O1567" s="139" t="e">
        <f ca="1">_xll.BDP(T1567,"NAME")</f>
        <v>#NAME?</v>
      </c>
      <c r="P1567" s="138" t="e">
        <f ca="1">_xll.BDP(T1567,"INDUSTRY_SECTOR")</f>
        <v>#NAME?</v>
      </c>
      <c r="Q1567" s="132" t="s">
        <v>3193</v>
      </c>
      <c r="R1567" s="140"/>
      <c r="S1567" s="138"/>
      <c r="T1567" s="138" t="str">
        <f>CONCATENATE(Q1567," EQUITY")</f>
        <v>0515467d us EQUITY</v>
      </c>
    </row>
    <row r="1568" spans="1:20" s="141" customFormat="1" x14ac:dyDescent="0.3">
      <c r="A1568" s="131">
        <v>41617</v>
      </c>
      <c r="B1568" s="957" t="s">
        <v>2197</v>
      </c>
      <c r="C1568" s="957" t="s">
        <v>1117</v>
      </c>
      <c r="D1568" s="133">
        <v>500</v>
      </c>
      <c r="E1568" s="132" t="s">
        <v>66</v>
      </c>
      <c r="F1568" s="134">
        <v>45146</v>
      </c>
      <c r="G1568" s="132" t="s">
        <v>3191</v>
      </c>
      <c r="H1568" s="132" t="s">
        <v>330</v>
      </c>
      <c r="I1568" s="135" t="s">
        <v>1111</v>
      </c>
      <c r="J1568" s="188" t="s">
        <v>657</v>
      </c>
      <c r="K1568" s="188"/>
      <c r="L1568" s="195">
        <v>1100</v>
      </c>
      <c r="M1568" s="183">
        <v>3</v>
      </c>
      <c r="N1568" s="138">
        <f>MONTH(A1568)</f>
        <v>12</v>
      </c>
      <c r="O1568" s="139" t="e">
        <f ca="1">_xll.BDP(T1568,"NAME")</f>
        <v>#NAME?</v>
      </c>
      <c r="P1568" s="138" t="e">
        <f ca="1">_xll.BDP(T1568,"INDUSTRY_SECTOR")</f>
        <v>#NAME?</v>
      </c>
      <c r="Q1568" s="132" t="s">
        <v>3192</v>
      </c>
      <c r="R1568" s="140"/>
      <c r="S1568" s="138"/>
      <c r="T1568" s="138" t="str">
        <f>CONCATENATE(Q1568," EQUITY")</f>
        <v>gwod us EQUITY</v>
      </c>
    </row>
    <row r="1569" spans="1:20" s="141" customFormat="1" x14ac:dyDescent="0.3">
      <c r="A1569" s="131">
        <v>41613</v>
      </c>
      <c r="B1569" s="957" t="s">
        <v>3111</v>
      </c>
      <c r="C1569" s="957" t="s">
        <v>3112</v>
      </c>
      <c r="D1569" s="133">
        <v>280</v>
      </c>
      <c r="E1569" s="132" t="s">
        <v>117</v>
      </c>
      <c r="F1569" s="134">
        <v>16055</v>
      </c>
      <c r="G1569" s="132" t="s">
        <v>3113</v>
      </c>
      <c r="H1569" s="132" t="s">
        <v>804</v>
      </c>
      <c r="I1569" s="135" t="s">
        <v>220</v>
      </c>
      <c r="J1569" s="188" t="s">
        <v>1916</v>
      </c>
      <c r="K1569" s="188"/>
      <c r="L1569" s="195">
        <v>900</v>
      </c>
      <c r="M1569" s="179">
        <v>12</v>
      </c>
      <c r="N1569" s="138">
        <f t="shared" ref="N1569:N1594" si="154">MONTH(A1569)</f>
        <v>12</v>
      </c>
      <c r="O1569" s="139" t="e">
        <f ca="1">_xll.BDP(T1569,"NAME")</f>
        <v>#NAME?</v>
      </c>
      <c r="P1569" s="138" t="e">
        <f ca="1">_xll.BDP(T1569,"INDUSTRY_SECTOR")</f>
        <v>#NAME?</v>
      </c>
      <c r="Q1569" s="132" t="s">
        <v>3172</v>
      </c>
      <c r="R1569" s="140"/>
      <c r="S1569" s="138"/>
      <c r="T1569" s="138" t="str">
        <f t="shared" ref="T1569:T1594" si="155">CONCATENATE(Q1569," EQUITY")</f>
        <v>80129MF EQUITY</v>
      </c>
    </row>
    <row r="1570" spans="1:20" s="141" customFormat="1" x14ac:dyDescent="0.3">
      <c r="A1570" s="131">
        <v>41613</v>
      </c>
      <c r="B1570" s="957" t="s">
        <v>2237</v>
      </c>
      <c r="C1570" s="957" t="s">
        <v>3114</v>
      </c>
      <c r="D1570" s="133">
        <v>400</v>
      </c>
      <c r="E1570" s="132" t="s">
        <v>66</v>
      </c>
      <c r="F1570" s="134">
        <v>45337</v>
      </c>
      <c r="G1570" s="132" t="s">
        <v>3115</v>
      </c>
      <c r="H1570" s="132" t="s">
        <v>2322</v>
      </c>
      <c r="I1570" s="135" t="s">
        <v>338</v>
      </c>
      <c r="J1570" s="188" t="s">
        <v>2166</v>
      </c>
      <c r="K1570" s="188"/>
      <c r="L1570" s="195">
        <v>1800</v>
      </c>
      <c r="M1570" s="183">
        <v>0</v>
      </c>
      <c r="N1570" s="138">
        <f t="shared" si="154"/>
        <v>12</v>
      </c>
      <c r="O1570" s="139" t="e">
        <f ca="1">_xll.BDP(T1570,"NAME")</f>
        <v>#NAME?</v>
      </c>
      <c r="P1570" s="138" t="e">
        <f ca="1">_xll.BDP(T1570,"INDUSTRY_SECTOR")</f>
        <v>#NAME?</v>
      </c>
      <c r="Q1570" s="132" t="s">
        <v>3171</v>
      </c>
      <c r="R1570" s="140"/>
      <c r="S1570" s="138"/>
      <c r="T1570" s="138" t="str">
        <f t="shared" si="155"/>
        <v>0860323D EQUITY</v>
      </c>
    </row>
    <row r="1571" spans="1:20" s="141" customFormat="1" x14ac:dyDescent="0.3">
      <c r="A1571" s="131">
        <v>41613</v>
      </c>
      <c r="B1571" s="957" t="s">
        <v>2428</v>
      </c>
      <c r="C1571" s="957" t="s">
        <v>208</v>
      </c>
      <c r="D1571" s="133">
        <v>350</v>
      </c>
      <c r="E1571" s="132" t="s">
        <v>66</v>
      </c>
      <c r="F1571" s="134">
        <v>45641</v>
      </c>
      <c r="G1571" s="132" t="s">
        <v>2118</v>
      </c>
      <c r="H1571" s="132" t="s">
        <v>579</v>
      </c>
      <c r="I1571" s="135" t="s">
        <v>579</v>
      </c>
      <c r="J1571" s="188" t="s">
        <v>1008</v>
      </c>
      <c r="K1571" s="188"/>
      <c r="L1571" s="195">
        <v>550</v>
      </c>
      <c r="M1571" s="179">
        <v>2</v>
      </c>
      <c r="N1571" s="138">
        <f t="shared" si="154"/>
        <v>12</v>
      </c>
      <c r="O1571" s="139" t="e">
        <f ca="1">_xll.BDP(T1571,"NAME")</f>
        <v>#NAME?</v>
      </c>
      <c r="P1571" s="138" t="e">
        <f ca="1">_xll.BDP(T1571,"INDUSTRY_SECTOR")</f>
        <v>#NAME?</v>
      </c>
      <c r="Q1571" s="132" t="s">
        <v>2428</v>
      </c>
      <c r="R1571" s="140"/>
      <c r="S1571" s="138"/>
      <c r="T1571" s="138" t="str">
        <f t="shared" si="155"/>
        <v>AVB EQUITY</v>
      </c>
    </row>
    <row r="1572" spans="1:20" s="141" customFormat="1" x14ac:dyDescent="0.3">
      <c r="A1572" s="131">
        <v>41613</v>
      </c>
      <c r="B1572" s="957" t="s">
        <v>2147</v>
      </c>
      <c r="C1572" s="957" t="s">
        <v>1242</v>
      </c>
      <c r="D1572" s="133">
        <v>650</v>
      </c>
      <c r="E1572" s="132" t="s">
        <v>12</v>
      </c>
      <c r="F1572" s="134">
        <v>42716</v>
      </c>
      <c r="G1572" s="132" t="s">
        <v>2147</v>
      </c>
      <c r="H1572" s="132" t="s">
        <v>569</v>
      </c>
      <c r="I1572" s="135" t="s">
        <v>3117</v>
      </c>
      <c r="J1572" s="188" t="s">
        <v>1137</v>
      </c>
      <c r="K1572" s="188"/>
      <c r="L1572" s="195">
        <v>1000</v>
      </c>
      <c r="M1572" s="179">
        <v>5</v>
      </c>
      <c r="N1572" s="138">
        <f t="shared" si="154"/>
        <v>12</v>
      </c>
      <c r="O1572" s="139" t="e">
        <f ca="1">_xll.BDP(T1572,"NAME")</f>
        <v>#NAME?</v>
      </c>
      <c r="P1572" s="138" t="e">
        <f ca="1">_xll.BDP(T1572,"INDUSTRY_SECTOR")</f>
        <v>#NAME?</v>
      </c>
      <c r="Q1572" s="132" t="s">
        <v>2147</v>
      </c>
      <c r="R1572" s="140"/>
      <c r="S1572" s="138"/>
      <c r="T1572" s="138" t="str">
        <f t="shared" si="155"/>
        <v>BNPP EQUITY</v>
      </c>
    </row>
    <row r="1573" spans="1:20" s="141" customFormat="1" x14ac:dyDescent="0.3">
      <c r="A1573" s="131">
        <v>41613</v>
      </c>
      <c r="B1573" s="957" t="s">
        <v>2147</v>
      </c>
      <c r="C1573" s="957" t="s">
        <v>1242</v>
      </c>
      <c r="D1573" s="133">
        <v>1500</v>
      </c>
      <c r="E1573" s="132" t="s">
        <v>37</v>
      </c>
      <c r="F1573" s="134">
        <v>43446</v>
      </c>
      <c r="G1573" s="132" t="s">
        <v>2147</v>
      </c>
      <c r="H1573" s="132" t="s">
        <v>573</v>
      </c>
      <c r="I1573" s="135" t="s">
        <v>2152</v>
      </c>
      <c r="J1573" s="188" t="s">
        <v>1032</v>
      </c>
      <c r="K1573" s="188"/>
      <c r="L1573" s="195">
        <v>2300</v>
      </c>
      <c r="M1573" s="179">
        <v>9</v>
      </c>
      <c r="N1573" s="138">
        <f t="shared" si="154"/>
        <v>12</v>
      </c>
      <c r="O1573" s="139" t="e">
        <f ca="1">_xll.BDP(T1573,"NAME")</f>
        <v>#NAME?</v>
      </c>
      <c r="P1573" s="138" t="e">
        <f ca="1">_xll.BDP(T1573,"INDUSTRY_SECTOR")</f>
        <v>#NAME?</v>
      </c>
      <c r="Q1573" s="132" t="s">
        <v>2147</v>
      </c>
      <c r="R1573" s="140"/>
      <c r="S1573" s="138"/>
      <c r="T1573" s="138" t="str">
        <f t="shared" si="155"/>
        <v>BNPP EQUITY</v>
      </c>
    </row>
    <row r="1574" spans="1:20" s="141" customFormat="1" x14ac:dyDescent="0.3">
      <c r="A1574" s="131">
        <v>41612</v>
      </c>
      <c r="B1574" s="957" t="s">
        <v>3119</v>
      </c>
      <c r="C1574" s="957" t="s">
        <v>2401</v>
      </c>
      <c r="D1574" s="133">
        <v>250</v>
      </c>
      <c r="E1574" s="132" t="s">
        <v>66</v>
      </c>
      <c r="F1574" s="134">
        <v>45306</v>
      </c>
      <c r="G1574" s="132" t="s">
        <v>557</v>
      </c>
      <c r="H1574" s="132" t="s">
        <v>123</v>
      </c>
      <c r="I1574" s="135" t="s">
        <v>1480</v>
      </c>
      <c r="J1574" s="188" t="s">
        <v>1008</v>
      </c>
      <c r="K1574" s="188"/>
      <c r="L1574" s="195">
        <v>900</v>
      </c>
      <c r="M1574" s="183">
        <v>0</v>
      </c>
      <c r="N1574" s="138">
        <f t="shared" si="154"/>
        <v>12</v>
      </c>
      <c r="O1574" s="139" t="e">
        <f ca="1">_xll.BDP(T1574,"NAME")</f>
        <v>#NAME?</v>
      </c>
      <c r="P1574" s="138" t="e">
        <f ca="1">_xll.BDP(T1574,"INDUSTRY_SECTOR")</f>
        <v>#NAME?</v>
      </c>
      <c r="Q1574" s="132" t="s">
        <v>3168</v>
      </c>
      <c r="R1574" s="140"/>
      <c r="S1574" s="138"/>
      <c r="T1574" s="138" t="str">
        <f t="shared" si="155"/>
        <v>2700A EQUITY</v>
      </c>
    </row>
    <row r="1575" spans="1:20" s="141" customFormat="1" x14ac:dyDescent="0.3">
      <c r="A1575" s="131">
        <v>41612</v>
      </c>
      <c r="B1575" s="957" t="s">
        <v>3120</v>
      </c>
      <c r="C1575" s="957" t="s">
        <v>1117</v>
      </c>
      <c r="D1575" s="133">
        <v>900</v>
      </c>
      <c r="E1575" s="132" t="s">
        <v>12</v>
      </c>
      <c r="F1575" s="134">
        <v>42767</v>
      </c>
      <c r="G1575" s="132" t="s">
        <v>2328</v>
      </c>
      <c r="H1575" s="132" t="s">
        <v>292</v>
      </c>
      <c r="I1575" s="135" t="s">
        <v>1210</v>
      </c>
      <c r="J1575" s="188" t="s">
        <v>989</v>
      </c>
      <c r="K1575" s="188"/>
      <c r="L1575" s="203">
        <v>21500</v>
      </c>
      <c r="M1575" s="179">
        <v>-10</v>
      </c>
      <c r="N1575" s="138">
        <f t="shared" si="154"/>
        <v>12</v>
      </c>
      <c r="O1575" s="139" t="e">
        <f ca="1">_xll.BDP(T1575,"NAME")</f>
        <v>#NAME?</v>
      </c>
      <c r="P1575" s="138" t="e">
        <f ca="1">_xll.BDP(T1575,"INDUSTRY_SECTOR")</f>
        <v>#NAME?</v>
      </c>
      <c r="Q1575" s="132" t="s">
        <v>3120</v>
      </c>
      <c r="R1575" s="140"/>
      <c r="S1575" s="138"/>
      <c r="T1575" s="138" t="str">
        <f t="shared" si="155"/>
        <v>TMO EQUITY</v>
      </c>
    </row>
    <row r="1576" spans="1:20" s="141" customFormat="1" x14ac:dyDescent="0.3">
      <c r="A1576" s="131">
        <v>41612</v>
      </c>
      <c r="B1576" s="957" t="s">
        <v>3120</v>
      </c>
      <c r="C1576" s="957" t="s">
        <v>1117</v>
      </c>
      <c r="D1576" s="133">
        <v>900</v>
      </c>
      <c r="E1576" s="132" t="s">
        <v>37</v>
      </c>
      <c r="F1576" s="134">
        <v>43497</v>
      </c>
      <c r="G1576" s="132" t="s">
        <v>2328</v>
      </c>
      <c r="H1576" s="132" t="s">
        <v>446</v>
      </c>
      <c r="I1576" s="135" t="s">
        <v>713</v>
      </c>
      <c r="J1576" s="188" t="s">
        <v>1054</v>
      </c>
      <c r="K1576" s="188"/>
      <c r="L1576" s="203">
        <v>21500</v>
      </c>
      <c r="M1576" s="179">
        <v>-15</v>
      </c>
      <c r="N1576" s="138">
        <f t="shared" si="154"/>
        <v>12</v>
      </c>
      <c r="O1576" s="139" t="e">
        <f ca="1">_xll.BDP(T1576,"NAME")</f>
        <v>#NAME?</v>
      </c>
      <c r="P1576" s="138" t="e">
        <f ca="1">_xll.BDP(T1576,"INDUSTRY_SECTOR")</f>
        <v>#NAME?</v>
      </c>
      <c r="Q1576" s="132" t="s">
        <v>3120</v>
      </c>
      <c r="R1576" s="140"/>
      <c r="S1576" s="138"/>
      <c r="T1576" s="138" t="str">
        <f t="shared" si="155"/>
        <v>TMO EQUITY</v>
      </c>
    </row>
    <row r="1577" spans="1:20" s="141" customFormat="1" x14ac:dyDescent="0.3">
      <c r="A1577" s="131">
        <v>41612</v>
      </c>
      <c r="B1577" s="957" t="s">
        <v>3120</v>
      </c>
      <c r="C1577" s="957" t="s">
        <v>1117</v>
      </c>
      <c r="D1577" s="133">
        <v>1000</v>
      </c>
      <c r="E1577" s="132" t="s">
        <v>66</v>
      </c>
      <c r="F1577" s="134">
        <v>45323</v>
      </c>
      <c r="G1577" s="132" t="s">
        <v>2328</v>
      </c>
      <c r="H1577" s="132" t="s">
        <v>25</v>
      </c>
      <c r="I1577" s="135" t="s">
        <v>1480</v>
      </c>
      <c r="J1577" s="188" t="s">
        <v>1008</v>
      </c>
      <c r="K1577" s="188"/>
      <c r="L1577" s="203">
        <v>21500</v>
      </c>
      <c r="M1577" s="179">
        <v>-15</v>
      </c>
      <c r="N1577" s="138">
        <f t="shared" si="154"/>
        <v>12</v>
      </c>
      <c r="O1577" s="139" t="e">
        <f ca="1">_xll.BDP(T1577,"NAME")</f>
        <v>#NAME?</v>
      </c>
      <c r="P1577" s="138" t="e">
        <f ca="1">_xll.BDP(T1577,"INDUSTRY_SECTOR")</f>
        <v>#NAME?</v>
      </c>
      <c r="Q1577" s="132" t="s">
        <v>3120</v>
      </c>
      <c r="R1577" s="140"/>
      <c r="S1577" s="138"/>
      <c r="T1577" s="138" t="str">
        <f t="shared" si="155"/>
        <v>TMO EQUITY</v>
      </c>
    </row>
    <row r="1578" spans="1:20" s="141" customFormat="1" x14ac:dyDescent="0.3">
      <c r="A1578" s="131">
        <v>41612</v>
      </c>
      <c r="B1578" s="957" t="s">
        <v>3120</v>
      </c>
      <c r="C1578" s="957" t="s">
        <v>1117</v>
      </c>
      <c r="D1578" s="133">
        <v>400</v>
      </c>
      <c r="E1578" s="132" t="s">
        <v>117</v>
      </c>
      <c r="F1578" s="134">
        <v>16103</v>
      </c>
      <c r="G1578" s="132" t="s">
        <v>2328</v>
      </c>
      <c r="H1578" s="132" t="s">
        <v>1118</v>
      </c>
      <c r="I1578" s="135" t="s">
        <v>282</v>
      </c>
      <c r="J1578" s="188" t="s">
        <v>1087</v>
      </c>
      <c r="K1578" s="188"/>
      <c r="L1578" s="203">
        <v>21500</v>
      </c>
      <c r="M1578" s="183">
        <v>-20</v>
      </c>
      <c r="N1578" s="138">
        <f t="shared" si="154"/>
        <v>12</v>
      </c>
      <c r="O1578" s="139" t="e">
        <f ca="1">_xll.BDP(T1578,"NAME")</f>
        <v>#NAME?</v>
      </c>
      <c r="P1578" s="138" t="e">
        <f ca="1">_xll.BDP(T1578,"INDUSTRY_SECTOR")</f>
        <v>#NAME?</v>
      </c>
      <c r="Q1578" s="132" t="s">
        <v>3120</v>
      </c>
      <c r="R1578" s="140"/>
      <c r="S1578" s="138"/>
      <c r="T1578" s="138" t="str">
        <f t="shared" si="155"/>
        <v>TMO EQUITY</v>
      </c>
    </row>
    <row r="1579" spans="1:20" s="141" customFormat="1" x14ac:dyDescent="0.3">
      <c r="A1579" s="131">
        <v>41612</v>
      </c>
      <c r="B1579" s="957" t="s">
        <v>1446</v>
      </c>
      <c r="C1579" s="957" t="s">
        <v>1155</v>
      </c>
      <c r="D1579" s="133">
        <v>300</v>
      </c>
      <c r="E1579" s="132" t="s">
        <v>66</v>
      </c>
      <c r="F1579" s="134">
        <v>45306</v>
      </c>
      <c r="G1579" s="132" t="s">
        <v>3121</v>
      </c>
      <c r="H1579" s="132" t="s">
        <v>579</v>
      </c>
      <c r="I1579" s="135" t="s">
        <v>2034</v>
      </c>
      <c r="J1579" s="188" t="s">
        <v>2035</v>
      </c>
      <c r="K1579" s="188"/>
      <c r="L1579" s="195">
        <v>650</v>
      </c>
      <c r="M1579" s="179">
        <v>-7</v>
      </c>
      <c r="N1579" s="138">
        <f t="shared" si="154"/>
        <v>12</v>
      </c>
      <c r="O1579" s="139" t="e">
        <f ca="1">_xll.BDP(T1579,"NAME")</f>
        <v>#NAME?</v>
      </c>
      <c r="P1579" s="138" t="e">
        <f ca="1">_xll.BDP(T1579,"INDUSTRY_SECTOR")</f>
        <v>#NAME?</v>
      </c>
      <c r="Q1579" s="132" t="s">
        <v>1446</v>
      </c>
      <c r="R1579" s="140"/>
      <c r="S1579" s="138"/>
      <c r="T1579" s="138" t="str">
        <f t="shared" si="155"/>
        <v>FRT EQUITY</v>
      </c>
    </row>
    <row r="1580" spans="1:20" s="141" customFormat="1" x14ac:dyDescent="0.3">
      <c r="A1580" s="131">
        <v>41611</v>
      </c>
      <c r="B1580" s="957" t="s">
        <v>1129</v>
      </c>
      <c r="C1580" s="957" t="s">
        <v>1808</v>
      </c>
      <c r="D1580" s="133">
        <v>1250</v>
      </c>
      <c r="E1580" s="132" t="s">
        <v>37</v>
      </c>
      <c r="F1580" s="134">
        <v>43440</v>
      </c>
      <c r="G1580" s="132" t="s">
        <v>3126</v>
      </c>
      <c r="H1580" s="132" t="s">
        <v>1949</v>
      </c>
      <c r="I1580" s="135" t="s">
        <v>1169</v>
      </c>
      <c r="J1580" s="188" t="s">
        <v>1170</v>
      </c>
      <c r="K1580" s="188"/>
      <c r="L1580" s="195">
        <v>3000</v>
      </c>
      <c r="M1580" s="179">
        <v>5</v>
      </c>
      <c r="N1580" s="138">
        <f t="shared" si="154"/>
        <v>12</v>
      </c>
      <c r="O1580" s="139" t="e">
        <f ca="1">_xll.BDP(T1580,"NAME")</f>
        <v>#NAME?</v>
      </c>
      <c r="P1580" s="138" t="e">
        <f ca="1">_xll.BDP(T1580,"INDUSTRY_SECTOR")</f>
        <v>#NAME?</v>
      </c>
      <c r="Q1580" s="132" t="s">
        <v>1129</v>
      </c>
      <c r="R1580" s="140"/>
      <c r="S1580" s="138"/>
      <c r="T1580" s="138" t="str">
        <f t="shared" si="155"/>
        <v>MSFT EQUITY</v>
      </c>
    </row>
    <row r="1581" spans="1:20" s="141" customFormat="1" x14ac:dyDescent="0.3">
      <c r="A1581" s="131">
        <v>41611</v>
      </c>
      <c r="B1581" s="957" t="s">
        <v>1129</v>
      </c>
      <c r="C1581" s="957" t="s">
        <v>1808</v>
      </c>
      <c r="D1581" s="133">
        <v>1500</v>
      </c>
      <c r="E1581" s="132" t="s">
        <v>66</v>
      </c>
      <c r="F1581" s="134">
        <v>45275</v>
      </c>
      <c r="G1581" s="132" t="s">
        <v>3126</v>
      </c>
      <c r="H1581" s="132" t="s">
        <v>151</v>
      </c>
      <c r="I1581" s="135" t="s">
        <v>1390</v>
      </c>
      <c r="J1581" s="188" t="s">
        <v>1140</v>
      </c>
      <c r="K1581" s="188"/>
      <c r="L1581" s="195">
        <v>4000</v>
      </c>
      <c r="M1581" s="183">
        <v>0</v>
      </c>
      <c r="N1581" s="138">
        <f t="shared" si="154"/>
        <v>12</v>
      </c>
      <c r="O1581" s="139" t="e">
        <f ca="1">_xll.BDP(T1581,"NAME")</f>
        <v>#NAME?</v>
      </c>
      <c r="P1581" s="138" t="e">
        <f ca="1">_xll.BDP(T1581,"INDUSTRY_SECTOR")</f>
        <v>#NAME?</v>
      </c>
      <c r="Q1581" s="132" t="s">
        <v>1129</v>
      </c>
      <c r="R1581" s="140"/>
      <c r="S1581" s="138"/>
      <c r="T1581" s="138" t="str">
        <f t="shared" si="155"/>
        <v>MSFT EQUITY</v>
      </c>
    </row>
    <row r="1582" spans="1:20" s="141" customFormat="1" x14ac:dyDescent="0.3">
      <c r="A1582" s="131">
        <v>41611</v>
      </c>
      <c r="B1582" s="957" t="s">
        <v>1129</v>
      </c>
      <c r="C1582" s="957" t="s">
        <v>1808</v>
      </c>
      <c r="D1582" s="133">
        <v>500</v>
      </c>
      <c r="E1582" s="132" t="s">
        <v>117</v>
      </c>
      <c r="F1582" s="134">
        <v>16055</v>
      </c>
      <c r="G1582" s="132" t="s">
        <v>3126</v>
      </c>
      <c r="H1582" s="132" t="s">
        <v>145</v>
      </c>
      <c r="I1582" s="135" t="s">
        <v>1177</v>
      </c>
      <c r="J1582" s="188" t="s">
        <v>1112</v>
      </c>
      <c r="K1582" s="188"/>
      <c r="L1582" s="195">
        <v>2000</v>
      </c>
      <c r="M1582" s="183">
        <v>5</v>
      </c>
      <c r="N1582" s="138">
        <f t="shared" si="154"/>
        <v>12</v>
      </c>
      <c r="O1582" s="139" t="e">
        <f ca="1">_xll.BDP(T1582,"NAME")</f>
        <v>#NAME?</v>
      </c>
      <c r="P1582" s="138" t="e">
        <f ca="1">_xll.BDP(T1582,"INDUSTRY_SECTOR")</f>
        <v>#NAME?</v>
      </c>
      <c r="Q1582" s="132" t="s">
        <v>1129</v>
      </c>
      <c r="R1582" s="140"/>
      <c r="S1582" s="138"/>
      <c r="T1582" s="138" t="str">
        <f t="shared" si="155"/>
        <v>MSFT EQUITY</v>
      </c>
    </row>
    <row r="1583" spans="1:20" s="141" customFormat="1" x14ac:dyDescent="0.3">
      <c r="A1583" s="131">
        <v>41611</v>
      </c>
      <c r="B1583" s="957" t="s">
        <v>3127</v>
      </c>
      <c r="C1583" s="957" t="s">
        <v>998</v>
      </c>
      <c r="D1583" s="133">
        <v>500</v>
      </c>
      <c r="E1583" s="132" t="s">
        <v>37</v>
      </c>
      <c r="F1583" s="134">
        <v>43539</v>
      </c>
      <c r="G1583" s="132" t="s">
        <v>3128</v>
      </c>
      <c r="H1583" s="132" t="s">
        <v>95</v>
      </c>
      <c r="I1583" s="135" t="s">
        <v>2403</v>
      </c>
      <c r="J1583" s="188" t="s">
        <v>564</v>
      </c>
      <c r="K1583" s="188"/>
      <c r="L1583" s="195">
        <v>2000</v>
      </c>
      <c r="M1583" s="179">
        <v>-13</v>
      </c>
      <c r="N1583" s="138">
        <f t="shared" si="154"/>
        <v>12</v>
      </c>
      <c r="O1583" s="139" t="e">
        <f ca="1">_xll.BDP(T1583,"NAME")</f>
        <v>#NAME?</v>
      </c>
      <c r="P1583" s="138" t="e">
        <f ca="1">_xll.BDP(T1583,"INDUSTRY_SECTOR")</f>
        <v>#NAME?</v>
      </c>
      <c r="Q1583" s="132" t="s">
        <v>3127</v>
      </c>
      <c r="R1583" s="140"/>
      <c r="S1583" s="138"/>
      <c r="T1583" s="138" t="str">
        <f t="shared" si="155"/>
        <v>XRX EQUITY</v>
      </c>
    </row>
    <row r="1584" spans="1:20" s="141" customFormat="1" x14ac:dyDescent="0.3">
      <c r="A1584" s="131">
        <v>41611</v>
      </c>
      <c r="B1584" s="957" t="s">
        <v>1691</v>
      </c>
      <c r="C1584" s="957" t="s">
        <v>1013</v>
      </c>
      <c r="D1584" s="133">
        <v>300</v>
      </c>
      <c r="E1584" s="132" t="s">
        <v>66</v>
      </c>
      <c r="F1584" s="134">
        <v>45261</v>
      </c>
      <c r="G1584" s="132" t="s">
        <v>3129</v>
      </c>
      <c r="H1584" s="132" t="s">
        <v>220</v>
      </c>
      <c r="I1584" s="135" t="s">
        <v>933</v>
      </c>
      <c r="J1584" s="188" t="s">
        <v>2302</v>
      </c>
      <c r="K1584" s="188"/>
      <c r="L1584" s="195">
        <v>1000</v>
      </c>
      <c r="M1584" s="179">
        <v>-2</v>
      </c>
      <c r="N1584" s="138">
        <f t="shared" si="154"/>
        <v>12</v>
      </c>
      <c r="O1584" s="139" t="e">
        <f ca="1">_xll.BDP(T1584,"NAME")</f>
        <v>#NAME?</v>
      </c>
      <c r="P1584" s="138" t="e">
        <f ca="1">_xll.BDP(T1584,"INDUSTRY_SECTOR")</f>
        <v>#NAME?</v>
      </c>
      <c r="Q1584" s="132" t="s">
        <v>3167</v>
      </c>
      <c r="R1584" s="140"/>
      <c r="S1584" s="138"/>
      <c r="T1584" s="138" t="str">
        <f t="shared" si="155"/>
        <v>SO1 EQUITY</v>
      </c>
    </row>
    <row r="1585" spans="1:20" s="141" customFormat="1" x14ac:dyDescent="0.3">
      <c r="A1585" s="131">
        <v>41611</v>
      </c>
      <c r="B1585" s="957" t="s">
        <v>3130</v>
      </c>
      <c r="C1585" s="957" t="s">
        <v>1463</v>
      </c>
      <c r="D1585" s="133">
        <v>400</v>
      </c>
      <c r="E1585" s="132" t="s">
        <v>117</v>
      </c>
      <c r="F1585" s="134">
        <v>16086</v>
      </c>
      <c r="G1585" s="132" t="s">
        <v>3131</v>
      </c>
      <c r="H1585" s="132" t="s">
        <v>578</v>
      </c>
      <c r="I1585" s="135" t="s">
        <v>1051</v>
      </c>
      <c r="J1585" s="188" t="s">
        <v>1052</v>
      </c>
      <c r="K1585" s="188"/>
      <c r="L1585" s="195">
        <v>1500</v>
      </c>
      <c r="M1585" s="183">
        <v>0</v>
      </c>
      <c r="N1585" s="138">
        <f t="shared" si="154"/>
        <v>12</v>
      </c>
      <c r="O1585" s="139" t="e">
        <f ca="1">_xll.BDP(T1585,"NAME")</f>
        <v>#NAME?</v>
      </c>
      <c r="P1585" s="138" t="e">
        <f ca="1">_xll.BDP(T1585,"INDUSTRY_SECTOR")</f>
        <v>#NAME?</v>
      </c>
      <c r="Q1585" s="132" t="s">
        <v>3130</v>
      </c>
      <c r="R1585" s="140"/>
      <c r="S1585" s="138"/>
      <c r="T1585" s="138" t="str">
        <f t="shared" si="155"/>
        <v>JWN EQUITY</v>
      </c>
    </row>
    <row r="1586" spans="1:20" s="141" customFormat="1" x14ac:dyDescent="0.3">
      <c r="A1586" s="131">
        <v>41611</v>
      </c>
      <c r="B1586" s="957" t="s">
        <v>1084</v>
      </c>
      <c r="C1586" s="957" t="s">
        <v>1281</v>
      </c>
      <c r="D1586" s="133">
        <v>1250</v>
      </c>
      <c r="E1586" s="132" t="s">
        <v>37</v>
      </c>
      <c r="F1586" s="134">
        <v>43444</v>
      </c>
      <c r="G1586" s="132" t="s">
        <v>3137</v>
      </c>
      <c r="H1586" s="132" t="s">
        <v>144</v>
      </c>
      <c r="I1586" s="135" t="s">
        <v>1050</v>
      </c>
      <c r="J1586" s="188" t="s">
        <v>1042</v>
      </c>
      <c r="K1586" s="188"/>
      <c r="L1586" s="195">
        <v>2300</v>
      </c>
      <c r="M1586" s="179">
        <v>5</v>
      </c>
      <c r="N1586" s="138">
        <f t="shared" si="154"/>
        <v>12</v>
      </c>
      <c r="O1586" s="139" t="e">
        <f ca="1">_xll.BDP(T1586,"NAME")</f>
        <v>#NAME?</v>
      </c>
      <c r="P1586" s="138" t="e">
        <f ca="1">_xll.BDP(T1586,"INDUSTRY_SECTOR")</f>
        <v>#NAME?</v>
      </c>
      <c r="Q1586" s="132" t="s">
        <v>3165</v>
      </c>
      <c r="R1586" s="140"/>
      <c r="S1586" s="138"/>
      <c r="T1586" s="138" t="str">
        <f t="shared" si="155"/>
        <v>3358410Z EQUITY</v>
      </c>
    </row>
    <row r="1587" spans="1:20" s="141" customFormat="1" x14ac:dyDescent="0.3">
      <c r="A1587" s="131">
        <v>41610</v>
      </c>
      <c r="B1587" s="957" t="s">
        <v>3139</v>
      </c>
      <c r="C1587" s="957" t="s">
        <v>208</v>
      </c>
      <c r="D1587" s="133">
        <v>1250</v>
      </c>
      <c r="E1587" s="132" t="s">
        <v>1841</v>
      </c>
      <c r="F1587" s="134">
        <v>43439</v>
      </c>
      <c r="G1587" s="132" t="s">
        <v>3140</v>
      </c>
      <c r="H1587" s="132" t="s">
        <v>444</v>
      </c>
      <c r="I1587" s="135" t="s">
        <v>1253</v>
      </c>
      <c r="J1587" s="188" t="s">
        <v>1254</v>
      </c>
      <c r="K1587" s="188"/>
      <c r="L1587" s="203">
        <v>19000</v>
      </c>
      <c r="M1587" s="179">
        <v>8</v>
      </c>
      <c r="N1587" s="138">
        <f t="shared" si="154"/>
        <v>12</v>
      </c>
      <c r="O1587" s="139" t="e">
        <f ca="1">_xll.BDP(T1587,"NAME")</f>
        <v>#NAME?</v>
      </c>
      <c r="P1587" s="138" t="e">
        <f ca="1">_xll.BDP(T1587,"INDUSTRY_SECTOR")</f>
        <v>#NAME?</v>
      </c>
      <c r="Q1587" s="132" t="s">
        <v>3164</v>
      </c>
      <c r="R1587" s="140"/>
      <c r="S1587" s="138"/>
      <c r="T1587" s="138" t="str">
        <f t="shared" si="155"/>
        <v>CVS EQUITY</v>
      </c>
    </row>
    <row r="1588" spans="1:20" s="141" customFormat="1" x14ac:dyDescent="0.3">
      <c r="A1588" s="131">
        <v>41610</v>
      </c>
      <c r="B1588" s="957" t="s">
        <v>3139</v>
      </c>
      <c r="C1588" s="957" t="s">
        <v>208</v>
      </c>
      <c r="D1588" s="133">
        <v>1250</v>
      </c>
      <c r="E1588" s="132" t="s">
        <v>1848</v>
      </c>
      <c r="F1588" s="134">
        <v>45265</v>
      </c>
      <c r="G1588" s="132" t="s">
        <v>3140</v>
      </c>
      <c r="H1588" s="132" t="s">
        <v>1480</v>
      </c>
      <c r="I1588" s="135" t="s">
        <v>446</v>
      </c>
      <c r="J1588" s="188" t="s">
        <v>1044</v>
      </c>
      <c r="K1588" s="188"/>
      <c r="L1588" s="203">
        <v>19000</v>
      </c>
      <c r="M1588" s="179">
        <v>14</v>
      </c>
      <c r="N1588" s="138">
        <f t="shared" si="154"/>
        <v>12</v>
      </c>
      <c r="O1588" s="139" t="e">
        <f ca="1">_xll.BDP(T1588,"NAME")</f>
        <v>#NAME?</v>
      </c>
      <c r="P1588" s="138" t="e">
        <f ca="1">_xll.BDP(T1588,"INDUSTRY_SECTOR")</f>
        <v>#NAME?</v>
      </c>
      <c r="Q1588" s="132" t="s">
        <v>3164</v>
      </c>
      <c r="R1588" s="140"/>
      <c r="S1588" s="138"/>
      <c r="T1588" s="138" t="str">
        <f t="shared" si="155"/>
        <v>CVS EQUITY</v>
      </c>
    </row>
    <row r="1589" spans="1:20" s="141" customFormat="1" x14ac:dyDescent="0.3">
      <c r="A1589" s="131">
        <v>41610</v>
      </c>
      <c r="B1589" s="957" t="s">
        <v>3139</v>
      </c>
      <c r="C1589" s="957" t="s">
        <v>208</v>
      </c>
      <c r="D1589" s="133">
        <v>750</v>
      </c>
      <c r="E1589" s="132" t="s">
        <v>3086</v>
      </c>
      <c r="F1589" s="134">
        <v>52570</v>
      </c>
      <c r="G1589" s="132" t="s">
        <v>3140</v>
      </c>
      <c r="H1589" s="132" t="s">
        <v>25</v>
      </c>
      <c r="I1589" s="135" t="s">
        <v>367</v>
      </c>
      <c r="J1589" s="188" t="s">
        <v>657</v>
      </c>
      <c r="K1589" s="188"/>
      <c r="L1589" s="203">
        <v>19000</v>
      </c>
      <c r="M1589" s="179">
        <v>13</v>
      </c>
      <c r="N1589" s="138">
        <f t="shared" si="154"/>
        <v>12</v>
      </c>
      <c r="O1589" s="139" t="e">
        <f ca="1">_xll.BDP(T1589,"NAME")</f>
        <v>#NAME?</v>
      </c>
      <c r="P1589" s="138" t="e">
        <f ca="1">_xll.BDP(T1589,"INDUSTRY_SECTOR")</f>
        <v>#NAME?</v>
      </c>
      <c r="Q1589" s="132" t="s">
        <v>3164</v>
      </c>
      <c r="R1589" s="140"/>
      <c r="S1589" s="138"/>
      <c r="T1589" s="138" t="str">
        <f t="shared" si="155"/>
        <v>CVS EQUITY</v>
      </c>
    </row>
    <row r="1590" spans="1:20" s="141" customFormat="1" x14ac:dyDescent="0.3">
      <c r="A1590" s="131">
        <v>41610</v>
      </c>
      <c r="B1590" s="957" t="s">
        <v>3141</v>
      </c>
      <c r="C1590" s="957" t="s">
        <v>1808</v>
      </c>
      <c r="D1590" s="133">
        <v>400</v>
      </c>
      <c r="E1590" s="132" t="s">
        <v>3142</v>
      </c>
      <c r="F1590" s="134">
        <v>42702</v>
      </c>
      <c r="G1590" s="132" t="s">
        <v>3143</v>
      </c>
      <c r="H1590" s="132" t="s">
        <v>3144</v>
      </c>
      <c r="I1590" s="135" t="s">
        <v>3145</v>
      </c>
      <c r="J1590" s="188" t="s">
        <v>3146</v>
      </c>
      <c r="K1590" s="188"/>
      <c r="L1590" s="203">
        <v>8500</v>
      </c>
      <c r="M1590" s="179">
        <v>-4</v>
      </c>
      <c r="N1590" s="138">
        <f t="shared" si="154"/>
        <v>12</v>
      </c>
      <c r="O1590" s="139" t="e">
        <f ca="1">_xll.BDP(T1590,"NAME")</f>
        <v>#NAME?</v>
      </c>
      <c r="P1590" s="138" t="e">
        <f ca="1">_xll.BDP(T1590,"INDUSTRY_SECTOR")</f>
        <v>#NAME?</v>
      </c>
      <c r="Q1590" s="132" t="s">
        <v>3163</v>
      </c>
      <c r="R1590" s="140"/>
      <c r="S1590" s="138"/>
      <c r="T1590" s="138" t="str">
        <f t="shared" si="155"/>
        <v>JNJ EQUITY</v>
      </c>
    </row>
    <row r="1591" spans="1:20" s="141" customFormat="1" x14ac:dyDescent="0.3">
      <c r="A1591" s="131">
        <v>41610</v>
      </c>
      <c r="B1591" s="957" t="s">
        <v>3141</v>
      </c>
      <c r="C1591" s="957" t="s">
        <v>1808</v>
      </c>
      <c r="D1591" s="133">
        <v>600</v>
      </c>
      <c r="E1591" s="132" t="s">
        <v>3148</v>
      </c>
      <c r="F1591" s="134">
        <v>43439</v>
      </c>
      <c r="G1591" s="132" t="s">
        <v>3143</v>
      </c>
      <c r="H1591" s="132" t="s">
        <v>3149</v>
      </c>
      <c r="I1591" s="135" t="s">
        <v>3150</v>
      </c>
      <c r="J1591" s="188" t="s">
        <v>3151</v>
      </c>
      <c r="K1591" s="188"/>
      <c r="L1591" s="203">
        <v>8500</v>
      </c>
      <c r="M1591" s="179">
        <v>-12</v>
      </c>
      <c r="N1591" s="138">
        <f t="shared" si="154"/>
        <v>12</v>
      </c>
      <c r="O1591" s="139" t="e">
        <f ca="1">_xll.BDP(T1591,"NAME")</f>
        <v>#NAME?</v>
      </c>
      <c r="P1591" s="138" t="e">
        <f ca="1">_xll.BDP(T1591,"INDUSTRY_SECTOR")</f>
        <v>#NAME?</v>
      </c>
      <c r="Q1591" s="132" t="s">
        <v>3163</v>
      </c>
      <c r="R1591" s="140"/>
      <c r="S1591" s="138"/>
      <c r="T1591" s="138" t="str">
        <f t="shared" si="155"/>
        <v>JNJ EQUITY</v>
      </c>
    </row>
    <row r="1592" spans="1:20" s="141" customFormat="1" x14ac:dyDescent="0.3">
      <c r="A1592" s="131">
        <v>41610</v>
      </c>
      <c r="B1592" s="957" t="s">
        <v>3141</v>
      </c>
      <c r="C1592" s="957" t="s">
        <v>1808</v>
      </c>
      <c r="D1592" s="133">
        <v>550</v>
      </c>
      <c r="E1592" s="132" t="s">
        <v>1848</v>
      </c>
      <c r="F1592" s="134">
        <v>45265</v>
      </c>
      <c r="G1592" s="132" t="s">
        <v>3143</v>
      </c>
      <c r="H1592" s="132" t="s">
        <v>3152</v>
      </c>
      <c r="I1592" s="135" t="s">
        <v>3153</v>
      </c>
      <c r="J1592" s="188" t="s">
        <v>1207</v>
      </c>
      <c r="K1592" s="188"/>
      <c r="L1592" s="203">
        <v>8500</v>
      </c>
      <c r="M1592" s="179">
        <v>-7</v>
      </c>
      <c r="N1592" s="138">
        <f t="shared" si="154"/>
        <v>12</v>
      </c>
      <c r="O1592" s="139" t="e">
        <f ca="1">_xll.BDP(T1592,"NAME")</f>
        <v>#NAME?</v>
      </c>
      <c r="P1592" s="138" t="e">
        <f ca="1">_xll.BDP(T1592,"INDUSTRY_SECTOR")</f>
        <v>#NAME?</v>
      </c>
      <c r="Q1592" s="132" t="s">
        <v>3163</v>
      </c>
      <c r="R1592" s="140"/>
      <c r="S1592" s="138"/>
      <c r="T1592" s="138" t="str">
        <f t="shared" si="155"/>
        <v>JNJ EQUITY</v>
      </c>
    </row>
    <row r="1593" spans="1:20" s="141" customFormat="1" x14ac:dyDescent="0.3">
      <c r="A1593" s="131">
        <v>41610</v>
      </c>
      <c r="B1593" s="957" t="s">
        <v>3141</v>
      </c>
      <c r="C1593" s="957" t="s">
        <v>1808</v>
      </c>
      <c r="D1593" s="133">
        <v>500</v>
      </c>
      <c r="E1593" s="132" t="s">
        <v>3086</v>
      </c>
      <c r="F1593" s="134">
        <v>16045</v>
      </c>
      <c r="G1593" s="132" t="s">
        <v>3143</v>
      </c>
      <c r="H1593" s="132" t="s">
        <v>3156</v>
      </c>
      <c r="I1593" s="135" t="s">
        <v>3157</v>
      </c>
      <c r="J1593" s="188" t="s">
        <v>1712</v>
      </c>
      <c r="K1593" s="188"/>
      <c r="L1593" s="203">
        <v>8500</v>
      </c>
      <c r="M1593" s="179">
        <v>-2</v>
      </c>
      <c r="N1593" s="138">
        <f t="shared" si="154"/>
        <v>12</v>
      </c>
      <c r="O1593" s="139" t="e">
        <f ca="1">_xll.BDP(T1593,"NAME")</f>
        <v>#NAME?</v>
      </c>
      <c r="P1593" s="138" t="e">
        <f ca="1">_xll.BDP(T1593,"INDUSTRY_SECTOR")</f>
        <v>#NAME?</v>
      </c>
      <c r="Q1593" s="132" t="s">
        <v>3163</v>
      </c>
      <c r="R1593" s="140"/>
      <c r="S1593" s="138"/>
      <c r="T1593" s="138" t="str">
        <f t="shared" si="155"/>
        <v>JNJ EQUITY</v>
      </c>
    </row>
    <row r="1594" spans="1:20" s="169" customFormat="1" x14ac:dyDescent="0.3">
      <c r="A1594" s="163">
        <v>41610</v>
      </c>
      <c r="B1594" s="961" t="s">
        <v>3158</v>
      </c>
      <c r="C1594" s="961" t="s">
        <v>276</v>
      </c>
      <c r="D1594" s="189">
        <v>350</v>
      </c>
      <c r="E1594" s="164" t="s">
        <v>1841</v>
      </c>
      <c r="F1594" s="165">
        <v>43439</v>
      </c>
      <c r="G1594" s="164" t="s">
        <v>3159</v>
      </c>
      <c r="H1594" s="164" t="s">
        <v>1210</v>
      </c>
      <c r="I1594" s="166" t="s">
        <v>3162</v>
      </c>
      <c r="J1594" s="190" t="s">
        <v>1425</v>
      </c>
      <c r="K1594" s="190"/>
      <c r="L1594" s="197">
        <v>2250</v>
      </c>
      <c r="M1594" s="215">
        <v>-7</v>
      </c>
      <c r="N1594" s="170">
        <f t="shared" si="154"/>
        <v>12</v>
      </c>
      <c r="O1594" s="171" t="e">
        <f ca="1">_xll.BDP(T1594,"NAME")</f>
        <v>#NAME?</v>
      </c>
      <c r="P1594" s="170" t="e">
        <f ca="1">_xll.BDP(T1594,"INDUSTRY_SECTOR")</f>
        <v>#NAME?</v>
      </c>
      <c r="Q1594" s="164" t="s">
        <v>2254</v>
      </c>
      <c r="R1594" s="172"/>
      <c r="S1594" s="170"/>
      <c r="T1594" s="170" t="str">
        <f t="shared" si="155"/>
        <v>SBUX EQUITY</v>
      </c>
    </row>
    <row r="1595" spans="1:20" s="141" customFormat="1" x14ac:dyDescent="0.3">
      <c r="A1595" s="131">
        <v>41603</v>
      </c>
      <c r="B1595" s="957" t="s">
        <v>3076</v>
      </c>
      <c r="C1595" s="957" t="s">
        <v>36</v>
      </c>
      <c r="D1595" s="133">
        <v>450</v>
      </c>
      <c r="E1595" s="132" t="s">
        <v>1848</v>
      </c>
      <c r="F1595" s="134">
        <v>45261</v>
      </c>
      <c r="G1595" s="132" t="s">
        <v>3077</v>
      </c>
      <c r="H1595" s="132" t="s">
        <v>2075</v>
      </c>
      <c r="I1595" s="135" t="s">
        <v>3078</v>
      </c>
      <c r="J1595" s="188" t="s">
        <v>1011</v>
      </c>
      <c r="K1595" s="188"/>
      <c r="L1595" s="195">
        <v>3000</v>
      </c>
      <c r="M1595" s="183">
        <v>-20</v>
      </c>
      <c r="N1595" s="138">
        <f t="shared" ref="N1595:N1601" si="156">MONTH(A1595)</f>
        <v>11</v>
      </c>
      <c r="O1595" s="139" t="e">
        <f ca="1">_xll.BDP(T1595,"NAME")</f>
        <v>#NAME?</v>
      </c>
      <c r="P1595" s="138" t="e">
        <f ca="1">_xll.BDP(T1595,"INDUSTRY_SECTOR")</f>
        <v>#NAME?</v>
      </c>
      <c r="Q1595" s="132" t="s">
        <v>3103</v>
      </c>
      <c r="R1595" s="140"/>
      <c r="S1595" s="138"/>
      <c r="T1595" s="138" t="str">
        <f t="shared" ref="T1595:T1601" si="157">CONCATENATE(Q1595," EQUITY")</f>
        <v>AAP EQUITY</v>
      </c>
    </row>
    <row r="1596" spans="1:20" s="141" customFormat="1" x14ac:dyDescent="0.3">
      <c r="A1596" s="131">
        <v>41603</v>
      </c>
      <c r="B1596" s="957" t="s">
        <v>3079</v>
      </c>
      <c r="C1596" s="957" t="s">
        <v>36</v>
      </c>
      <c r="D1596" s="133">
        <v>250</v>
      </c>
      <c r="E1596" s="132" t="s">
        <v>3080</v>
      </c>
      <c r="F1596" s="134">
        <v>44242</v>
      </c>
      <c r="G1596" s="132" t="s">
        <v>3081</v>
      </c>
      <c r="H1596" s="132" t="s">
        <v>1444</v>
      </c>
      <c r="I1596" s="135" t="s">
        <v>1307</v>
      </c>
      <c r="J1596" s="188" t="s">
        <v>1235</v>
      </c>
      <c r="K1596" s="188"/>
      <c r="L1596" s="195">
        <v>500</v>
      </c>
      <c r="M1596" s="183">
        <v>1</v>
      </c>
      <c r="N1596" s="138">
        <f t="shared" si="156"/>
        <v>11</v>
      </c>
      <c r="O1596" s="139" t="e">
        <f ca="1">_xll.BDP(T1596,"NAME")</f>
        <v>#NAME?</v>
      </c>
      <c r="P1596" s="138" t="e">
        <f ca="1">_xll.BDP(T1596,"INDUSTRY_SECTOR")</f>
        <v>#NAME?</v>
      </c>
      <c r="Q1596" s="132" t="s">
        <v>3104</v>
      </c>
      <c r="R1596" s="140"/>
      <c r="S1596" s="138"/>
      <c r="T1596" s="138" t="str">
        <f t="shared" si="157"/>
        <v>30854Z EQUITY</v>
      </c>
    </row>
    <row r="1597" spans="1:20" s="141" customFormat="1" x14ac:dyDescent="0.3">
      <c r="A1597" s="131">
        <v>41603</v>
      </c>
      <c r="B1597" s="957" t="s">
        <v>3082</v>
      </c>
      <c r="C1597" s="957" t="s">
        <v>11</v>
      </c>
      <c r="D1597" s="133">
        <v>1000</v>
      </c>
      <c r="E1597" s="132" t="s">
        <v>1841</v>
      </c>
      <c r="F1597" s="134">
        <v>43437</v>
      </c>
      <c r="G1597" s="132" t="s">
        <v>3083</v>
      </c>
      <c r="H1597" s="132" t="s">
        <v>244</v>
      </c>
      <c r="I1597" s="135" t="s">
        <v>1195</v>
      </c>
      <c r="J1597" s="188" t="s">
        <v>1189</v>
      </c>
      <c r="K1597" s="188"/>
      <c r="L1597" s="195">
        <v>2000</v>
      </c>
      <c r="M1597" s="183">
        <v>7.5</v>
      </c>
      <c r="N1597" s="138">
        <f t="shared" si="156"/>
        <v>11</v>
      </c>
      <c r="O1597" s="139" t="e">
        <f ca="1">_xll.BDP(T1597,"NAME")</f>
        <v>#NAME?</v>
      </c>
      <c r="P1597" s="138" t="e">
        <f ca="1">_xll.BDP(T1597,"INDUSTRY_SECTOR")</f>
        <v>#NAME?</v>
      </c>
      <c r="Q1597" s="132" t="s">
        <v>3105</v>
      </c>
      <c r="R1597" s="140"/>
      <c r="S1597" s="138"/>
      <c r="T1597" s="138" t="str">
        <f t="shared" si="157"/>
        <v>MQG AU EQUITY</v>
      </c>
    </row>
    <row r="1598" spans="1:20" s="141" customFormat="1" x14ac:dyDescent="0.3">
      <c r="A1598" s="131">
        <v>41603</v>
      </c>
      <c r="B1598" s="957" t="s">
        <v>3084</v>
      </c>
      <c r="C1598" s="957" t="s">
        <v>127</v>
      </c>
      <c r="D1598" s="133">
        <v>1750</v>
      </c>
      <c r="E1598" s="132" t="s">
        <v>1848</v>
      </c>
      <c r="F1598" s="134">
        <v>45261</v>
      </c>
      <c r="G1598" s="132" t="s">
        <v>3085</v>
      </c>
      <c r="H1598" s="132" t="s">
        <v>2165</v>
      </c>
      <c r="I1598" s="135" t="s">
        <v>2325</v>
      </c>
      <c r="J1598" s="188" t="s">
        <v>1260</v>
      </c>
      <c r="K1598" s="188"/>
      <c r="L1598" s="203">
        <v>10000</v>
      </c>
      <c r="M1598" s="183">
        <v>13</v>
      </c>
      <c r="N1598" s="138">
        <f t="shared" si="156"/>
        <v>11</v>
      </c>
      <c r="O1598" s="139" t="e">
        <f ca="1">_xll.BDP(T1598,"NAME")</f>
        <v>#NAME?</v>
      </c>
      <c r="P1598" s="138" t="e">
        <f ca="1">_xll.BDP(T1598,"INDUSTRY_SECTOR")</f>
        <v>#NAME?</v>
      </c>
      <c r="Q1598" s="132" t="s">
        <v>3101</v>
      </c>
      <c r="R1598" s="140"/>
      <c r="S1598" s="138"/>
      <c r="T1598" s="138" t="str">
        <f t="shared" si="157"/>
        <v>RABO NA EQUITY</v>
      </c>
    </row>
    <row r="1599" spans="1:20" s="141" customFormat="1" x14ac:dyDescent="0.3">
      <c r="A1599" s="131">
        <v>41603</v>
      </c>
      <c r="B1599" s="957" t="s">
        <v>3087</v>
      </c>
      <c r="C1599" s="957" t="s">
        <v>959</v>
      </c>
      <c r="D1599" s="133">
        <v>1500</v>
      </c>
      <c r="E1599" s="132" t="s">
        <v>1848</v>
      </c>
      <c r="F1599" s="134">
        <v>45261</v>
      </c>
      <c r="G1599" s="132" t="s">
        <v>2836</v>
      </c>
      <c r="H1599" s="132" t="s">
        <v>444</v>
      </c>
      <c r="I1599" s="135" t="s">
        <v>1175</v>
      </c>
      <c r="J1599" s="188" t="s">
        <v>990</v>
      </c>
      <c r="K1599" s="188"/>
      <c r="L1599" s="195">
        <v>4100</v>
      </c>
      <c r="M1599" s="183">
        <v>0</v>
      </c>
      <c r="N1599" s="138">
        <f t="shared" si="156"/>
        <v>11</v>
      </c>
      <c r="O1599" s="139" t="e">
        <f ca="1">_xll.BDP(T1599,"NAME")</f>
        <v>#NAME?</v>
      </c>
      <c r="P1599" s="138" t="e">
        <f ca="1">_xll.BDP(T1599,"INDUSTRY_SECTOR")</f>
        <v>#NAME?</v>
      </c>
      <c r="Q1599" s="132" t="s">
        <v>3106</v>
      </c>
      <c r="R1599" s="140"/>
      <c r="S1599" s="138"/>
      <c r="T1599" s="138" t="str">
        <f t="shared" si="157"/>
        <v>0533849D LX EQUITY</v>
      </c>
    </row>
    <row r="1600" spans="1:20" s="141" customFormat="1" x14ac:dyDescent="0.3">
      <c r="A1600" s="131">
        <v>41603</v>
      </c>
      <c r="B1600" s="957" t="s">
        <v>3093</v>
      </c>
      <c r="C1600" s="957" t="s">
        <v>276</v>
      </c>
      <c r="D1600" s="133">
        <v>1000</v>
      </c>
      <c r="E1600" s="132" t="s">
        <v>1848</v>
      </c>
      <c r="F1600" s="134">
        <v>45259</v>
      </c>
      <c r="G1600" s="132" t="s">
        <v>3094</v>
      </c>
      <c r="H1600" s="132" t="s">
        <v>329</v>
      </c>
      <c r="I1600" s="135" t="s">
        <v>1505</v>
      </c>
      <c r="J1600" s="188" t="s">
        <v>3095</v>
      </c>
      <c r="K1600" s="188"/>
      <c r="L1600" s="195">
        <v>1900</v>
      </c>
      <c r="M1600" s="183">
        <v>10</v>
      </c>
      <c r="N1600" s="138">
        <f t="shared" si="156"/>
        <v>11</v>
      </c>
      <c r="O1600" s="139" t="e">
        <f ca="1">_xll.BDP(T1600,"NAME")</f>
        <v>#NAME?</v>
      </c>
      <c r="P1600" s="138" t="e">
        <f ca="1">_xll.BDP(T1600,"INDUSTRY_SECTOR")</f>
        <v>#NAME?</v>
      </c>
      <c r="Q1600" s="132" t="s">
        <v>1154</v>
      </c>
      <c r="R1600" s="140"/>
      <c r="S1600" s="138"/>
      <c r="T1600" s="138" t="str">
        <f t="shared" si="157"/>
        <v>GS EQUITY</v>
      </c>
    </row>
    <row r="1601" spans="1:20" s="169" customFormat="1" x14ac:dyDescent="0.3">
      <c r="A1601" s="163">
        <v>41603</v>
      </c>
      <c r="B1601" s="961" t="s">
        <v>3096</v>
      </c>
      <c r="C1601" s="961" t="s">
        <v>218</v>
      </c>
      <c r="D1601" s="189">
        <v>500</v>
      </c>
      <c r="E1601" s="164" t="s">
        <v>1841</v>
      </c>
      <c r="F1601" s="165">
        <v>43437</v>
      </c>
      <c r="G1601" s="164" t="s">
        <v>3097</v>
      </c>
      <c r="H1601" s="164" t="s">
        <v>3098</v>
      </c>
      <c r="I1601" s="166" t="s">
        <v>3099</v>
      </c>
      <c r="J1601" s="190" t="s">
        <v>3100</v>
      </c>
      <c r="K1601" s="190"/>
      <c r="L1601" s="197"/>
      <c r="M1601" s="192">
        <v>0</v>
      </c>
      <c r="N1601" s="170">
        <f t="shared" si="156"/>
        <v>11</v>
      </c>
      <c r="O1601" s="171" t="e">
        <f ca="1">_xll.BDP(T1601,"NAME")</f>
        <v>#NAME?</v>
      </c>
      <c r="P1601" s="170" t="e">
        <f ca="1">_xll.BDP(T1601,"INDUSTRY_SECTOR")</f>
        <v>#NAME?</v>
      </c>
      <c r="Q1601" s="164" t="s">
        <v>3107</v>
      </c>
      <c r="R1601" s="172"/>
      <c r="S1601" s="170"/>
      <c r="T1601" s="170" t="str">
        <f t="shared" si="157"/>
        <v>YKBNK TI EQUITY</v>
      </c>
    </row>
    <row r="1602" spans="1:20" s="141" customFormat="1" x14ac:dyDescent="0.3">
      <c r="A1602" s="131">
        <v>41599</v>
      </c>
      <c r="B1602" s="957" t="s">
        <v>3042</v>
      </c>
      <c r="C1602" s="957" t="s">
        <v>100</v>
      </c>
      <c r="D1602" s="133">
        <v>500</v>
      </c>
      <c r="E1602" s="132" t="s">
        <v>37</v>
      </c>
      <c r="F1602" s="134">
        <v>43431</v>
      </c>
      <c r="G1602" s="132" t="s">
        <v>3043</v>
      </c>
      <c r="H1602" s="132" t="s">
        <v>330</v>
      </c>
      <c r="I1602" s="135" t="s">
        <v>1077</v>
      </c>
      <c r="J1602" s="188" t="s">
        <v>1087</v>
      </c>
      <c r="K1602" s="188"/>
      <c r="L1602" s="195">
        <v>1750</v>
      </c>
      <c r="M1602" s="183">
        <v>-1</v>
      </c>
      <c r="N1602" s="138">
        <f t="shared" ref="N1602:N1610" si="158">MONTH(A1602)</f>
        <v>11</v>
      </c>
      <c r="O1602" s="139" t="e">
        <f ca="1">_xll.BDP(T1602,"NAME")</f>
        <v>#NAME?</v>
      </c>
      <c r="P1602" s="138" t="e">
        <f ca="1">_xll.BDP(T1602,"INDUSTRY_SECTOR")</f>
        <v>#NAME?</v>
      </c>
      <c r="Q1602" s="132" t="s">
        <v>3075</v>
      </c>
      <c r="R1602" s="140"/>
      <c r="S1602" s="138"/>
      <c r="T1602" s="138" t="str">
        <f t="shared" ref="T1602:T1610" si="159">CONCATENATE(Q1602," EQUITY")</f>
        <v>kewspo ks EQUITY</v>
      </c>
    </row>
    <row r="1603" spans="1:20" s="141" customFormat="1" x14ac:dyDescent="0.3">
      <c r="A1603" s="131">
        <v>41599</v>
      </c>
      <c r="B1603" s="957" t="s">
        <v>2858</v>
      </c>
      <c r="C1603" s="957" t="s">
        <v>1155</v>
      </c>
      <c r="D1603" s="133">
        <v>400</v>
      </c>
      <c r="E1603" s="132" t="s">
        <v>12</v>
      </c>
      <c r="F1603" s="134">
        <v>42699</v>
      </c>
      <c r="G1603" s="132" t="s">
        <v>3045</v>
      </c>
      <c r="H1603" s="132" t="s">
        <v>2271</v>
      </c>
      <c r="I1603" s="135" t="s">
        <v>1206</v>
      </c>
      <c r="J1603" s="188" t="s">
        <v>1207</v>
      </c>
      <c r="K1603" s="188"/>
      <c r="L1603" s="195">
        <v>1500</v>
      </c>
      <c r="M1603" s="183">
        <v>0</v>
      </c>
      <c r="N1603" s="138">
        <f t="shared" si="158"/>
        <v>11</v>
      </c>
      <c r="O1603" s="139" t="e">
        <f ca="1">_xll.BDP(T1603,"NAME")</f>
        <v>#NAME?</v>
      </c>
      <c r="P1603" s="138" t="e">
        <f ca="1">_xll.BDP(T1603,"INDUSTRY_SECTOR")</f>
        <v>#NAME?</v>
      </c>
      <c r="Q1603" s="184" t="s">
        <v>3074</v>
      </c>
      <c r="R1603" s="140"/>
      <c r="S1603" s="138"/>
      <c r="T1603" s="138" t="str">
        <f t="shared" si="159"/>
        <v>7986z EQUITY</v>
      </c>
    </row>
    <row r="1604" spans="1:20" s="141" customFormat="1" x14ac:dyDescent="0.3">
      <c r="A1604" s="131">
        <v>41599</v>
      </c>
      <c r="B1604" s="957" t="s">
        <v>1568</v>
      </c>
      <c r="C1604" s="957" t="s">
        <v>1969</v>
      </c>
      <c r="D1604" s="133">
        <v>350</v>
      </c>
      <c r="E1604" s="132" t="s">
        <v>66</v>
      </c>
      <c r="F1604" s="134">
        <v>45257</v>
      </c>
      <c r="G1604" s="132" t="s">
        <v>1705</v>
      </c>
      <c r="H1604" s="132" t="s">
        <v>124</v>
      </c>
      <c r="I1604" s="135" t="s">
        <v>1517</v>
      </c>
      <c r="J1604" s="188" t="s">
        <v>1044</v>
      </c>
      <c r="K1604" s="188"/>
      <c r="L1604" s="195">
        <v>1250</v>
      </c>
      <c r="M1604" s="183">
        <v>-6</v>
      </c>
      <c r="N1604" s="138">
        <f t="shared" si="158"/>
        <v>11</v>
      </c>
      <c r="O1604" s="139" t="e">
        <f ca="1">_xll.BDP(T1604,"NAME")</f>
        <v>#NAME?</v>
      </c>
      <c r="P1604" s="138" t="e">
        <f ca="1">_xll.BDP(T1604,"INDUSTRY_SECTOR")</f>
        <v>#NAME?</v>
      </c>
      <c r="Q1604" s="184" t="s">
        <v>1568</v>
      </c>
      <c r="R1604" s="140"/>
      <c r="S1604" s="138"/>
      <c r="T1604" s="138" t="str">
        <f t="shared" si="159"/>
        <v>AON EQUITY</v>
      </c>
    </row>
    <row r="1605" spans="1:20" s="141" customFormat="1" x14ac:dyDescent="0.3">
      <c r="A1605" s="131">
        <v>41599</v>
      </c>
      <c r="B1605" s="957" t="s">
        <v>1466</v>
      </c>
      <c r="C1605" s="957" t="s">
        <v>235</v>
      </c>
      <c r="D1605" s="133">
        <v>300</v>
      </c>
      <c r="E1605" s="132" t="s">
        <v>224</v>
      </c>
      <c r="F1605" s="134">
        <v>44211</v>
      </c>
      <c r="G1605" s="132" t="s">
        <v>3047</v>
      </c>
      <c r="H1605" s="132" t="s">
        <v>333</v>
      </c>
      <c r="I1605" s="135" t="s">
        <v>1075</v>
      </c>
      <c r="J1605" s="188" t="s">
        <v>1076</v>
      </c>
      <c r="K1605" s="188"/>
      <c r="L1605" s="195">
        <v>1000</v>
      </c>
      <c r="M1605" s="183">
        <v>-15</v>
      </c>
      <c r="N1605" s="138">
        <f t="shared" si="158"/>
        <v>11</v>
      </c>
      <c r="O1605" s="139" t="e">
        <f ca="1">_xll.BDP(T1605,"NAME")</f>
        <v>#NAME?</v>
      </c>
      <c r="P1605" s="138" t="e">
        <f ca="1">_xll.BDP(T1605,"INDUSTRY_SECTOR")</f>
        <v>#NAME?</v>
      </c>
      <c r="Q1605" s="184" t="s">
        <v>1466</v>
      </c>
      <c r="R1605" s="140"/>
      <c r="S1605" s="138"/>
      <c r="T1605" s="138" t="str">
        <f t="shared" si="159"/>
        <v>DDR EQUITY</v>
      </c>
    </row>
    <row r="1606" spans="1:20" s="141" customFormat="1" x14ac:dyDescent="0.3">
      <c r="A1606" s="131">
        <v>41598</v>
      </c>
      <c r="B1606" s="957" t="s">
        <v>3050</v>
      </c>
      <c r="C1606" s="957" t="s">
        <v>1281</v>
      </c>
      <c r="D1606" s="133">
        <v>1000</v>
      </c>
      <c r="E1606" s="132" t="s">
        <v>37</v>
      </c>
      <c r="F1606" s="134">
        <v>43431</v>
      </c>
      <c r="G1606" s="132" t="s">
        <v>3051</v>
      </c>
      <c r="H1606" s="132" t="s">
        <v>226</v>
      </c>
      <c r="I1606" s="135" t="s">
        <v>713</v>
      </c>
      <c r="J1606" s="188" t="s">
        <v>1054</v>
      </c>
      <c r="K1606" s="188"/>
      <c r="L1606" s="195">
        <v>5200</v>
      </c>
      <c r="M1606" s="183">
        <v>-9</v>
      </c>
      <c r="N1606" s="138">
        <f t="shared" si="158"/>
        <v>11</v>
      </c>
      <c r="O1606" s="139" t="e">
        <f ca="1">_xll.BDP(T1606,"NAME")</f>
        <v>#NAME?</v>
      </c>
      <c r="P1606" s="138" t="e">
        <f ca="1">_xll.BDP(T1606,"INDUSTRY_SECTOR")</f>
        <v>#NAME?</v>
      </c>
      <c r="Q1606" s="184" t="s">
        <v>3072</v>
      </c>
      <c r="R1606" s="140"/>
      <c r="S1606" s="138"/>
      <c r="T1606" s="138" t="str">
        <f t="shared" si="159"/>
        <v>1004q ln EQUITY</v>
      </c>
    </row>
    <row r="1607" spans="1:20" s="141" customFormat="1" x14ac:dyDescent="0.3">
      <c r="A1607" s="131">
        <v>41598</v>
      </c>
      <c r="B1607" s="957" t="s">
        <v>3055</v>
      </c>
      <c r="C1607" s="957" t="s">
        <v>36</v>
      </c>
      <c r="D1607" s="133">
        <v>250</v>
      </c>
      <c r="E1607" s="132" t="s">
        <v>117</v>
      </c>
      <c r="F1607" s="134">
        <v>52642</v>
      </c>
      <c r="G1607" s="132" t="s">
        <v>3056</v>
      </c>
      <c r="H1607" s="132" t="s">
        <v>177</v>
      </c>
      <c r="I1607" s="135" t="s">
        <v>1099</v>
      </c>
      <c r="J1607" s="188" t="s">
        <v>3057</v>
      </c>
      <c r="K1607" s="188"/>
      <c r="L1607" s="195">
        <v>800</v>
      </c>
      <c r="M1607" s="183">
        <v>25</v>
      </c>
      <c r="N1607" s="138">
        <f t="shared" si="158"/>
        <v>11</v>
      </c>
      <c r="O1607" s="139" t="e">
        <f ca="1">_xll.BDP(T1607,"NAME")</f>
        <v>#NAME?</v>
      </c>
      <c r="P1607" s="138" t="e">
        <f ca="1">_xll.BDP(T1607,"INDUSTRY_SECTOR")</f>
        <v>#NAME?</v>
      </c>
      <c r="Q1607" s="184" t="s">
        <v>3055</v>
      </c>
      <c r="R1607" s="140"/>
      <c r="S1607" s="138"/>
      <c r="T1607" s="138" t="str">
        <f t="shared" si="159"/>
        <v>UFS EQUITY</v>
      </c>
    </row>
    <row r="1608" spans="1:20" s="141" customFormat="1" x14ac:dyDescent="0.3">
      <c r="A1608" s="131">
        <v>41598</v>
      </c>
      <c r="B1608" s="957" t="s">
        <v>3058</v>
      </c>
      <c r="C1608" s="957" t="s">
        <v>1814</v>
      </c>
      <c r="D1608" s="133">
        <v>1600</v>
      </c>
      <c r="E1608" s="132" t="s">
        <v>37</v>
      </c>
      <c r="F1608" s="134">
        <v>43431</v>
      </c>
      <c r="G1608" s="132" t="s">
        <v>3059</v>
      </c>
      <c r="H1608" s="132" t="s">
        <v>1050</v>
      </c>
      <c r="I1608" s="135" t="s">
        <v>1053</v>
      </c>
      <c r="J1608" s="188" t="s">
        <v>1054</v>
      </c>
      <c r="K1608" s="188"/>
      <c r="L1608" s="195">
        <v>4000</v>
      </c>
      <c r="M1608" s="183">
        <v>2</v>
      </c>
      <c r="N1608" s="138">
        <f t="shared" si="158"/>
        <v>11</v>
      </c>
      <c r="O1608" s="139" t="e">
        <f ca="1">_xll.BDP(T1608,"NAME")</f>
        <v>#NAME?</v>
      </c>
      <c r="P1608" s="138" t="e">
        <f ca="1">_xll.BDP(T1608,"INDUSTRY_SECTOR")</f>
        <v>#NAME?</v>
      </c>
      <c r="Q1608" s="184" t="s">
        <v>2198</v>
      </c>
      <c r="R1608" s="140"/>
      <c r="S1608" s="138"/>
      <c r="T1608" s="138" t="str">
        <f t="shared" si="159"/>
        <v>T EQUITY</v>
      </c>
    </row>
    <row r="1609" spans="1:20" s="141" customFormat="1" x14ac:dyDescent="0.3">
      <c r="A1609" s="131">
        <v>41598</v>
      </c>
      <c r="B1609" s="957" t="s">
        <v>3063</v>
      </c>
      <c r="C1609" s="957" t="s">
        <v>1514</v>
      </c>
      <c r="D1609" s="133">
        <v>250</v>
      </c>
      <c r="E1609" s="132" t="s">
        <v>66</v>
      </c>
      <c r="F1609" s="134">
        <v>45306</v>
      </c>
      <c r="G1609" s="132" t="s">
        <v>3064</v>
      </c>
      <c r="H1609" s="132" t="s">
        <v>95</v>
      </c>
      <c r="I1609" s="135"/>
      <c r="J1609" s="188" t="s">
        <v>1076</v>
      </c>
      <c r="K1609" s="188"/>
      <c r="L1609" s="195">
        <v>750</v>
      </c>
      <c r="M1609" s="183">
        <v>-10</v>
      </c>
      <c r="N1609" s="138">
        <f t="shared" si="158"/>
        <v>11</v>
      </c>
      <c r="O1609" s="139" t="e">
        <f ca="1">_xll.BDP(T1609,"NAME")</f>
        <v>#NAME?</v>
      </c>
      <c r="P1609" s="138" t="e">
        <f ca="1">_xll.BDP(T1609,"INDUSTRY_SECTOR")</f>
        <v>#NAME?</v>
      </c>
      <c r="Q1609" s="184" t="s">
        <v>3063</v>
      </c>
      <c r="R1609" s="140"/>
      <c r="S1609" s="138"/>
      <c r="T1609" s="138" t="str">
        <f t="shared" si="159"/>
        <v>CPT EQUITY</v>
      </c>
    </row>
    <row r="1610" spans="1:20" s="141" customFormat="1" x14ac:dyDescent="0.3">
      <c r="A1610" s="131">
        <v>41598</v>
      </c>
      <c r="B1610" s="957" t="s">
        <v>3065</v>
      </c>
      <c r="C1610" s="957" t="s">
        <v>1354</v>
      </c>
      <c r="D1610" s="133">
        <v>325</v>
      </c>
      <c r="E1610" s="132" t="s">
        <v>37</v>
      </c>
      <c r="F1610" s="134">
        <v>43451</v>
      </c>
      <c r="G1610" s="132" t="s">
        <v>3066</v>
      </c>
      <c r="H1610" s="132" t="s">
        <v>1480</v>
      </c>
      <c r="I1610" s="135" t="s">
        <v>1050</v>
      </c>
      <c r="J1610" s="188" t="s">
        <v>1042</v>
      </c>
      <c r="K1610" s="188"/>
      <c r="L1610" s="195">
        <v>2000</v>
      </c>
      <c r="M1610" s="183">
        <v>-15</v>
      </c>
      <c r="N1610" s="138">
        <f t="shared" si="158"/>
        <v>11</v>
      </c>
      <c r="O1610" s="139" t="e">
        <f ca="1">_xll.BDP(T1610,"NAME")</f>
        <v>#NAME?</v>
      </c>
      <c r="P1610" s="138" t="e">
        <f ca="1">_xll.BDP(T1610,"INDUSTRY_SECTOR")</f>
        <v>#NAME?</v>
      </c>
      <c r="Q1610" s="184" t="s">
        <v>3070</v>
      </c>
      <c r="R1610" s="140"/>
      <c r="S1610" s="138"/>
      <c r="T1610" s="138" t="str">
        <f t="shared" si="159"/>
        <v>0141918d lx EQUITY</v>
      </c>
    </row>
    <row r="1611" spans="1:20" s="141" customFormat="1" x14ac:dyDescent="0.3">
      <c r="A1611" s="131">
        <v>41597</v>
      </c>
      <c r="B1611" s="957" t="s">
        <v>988</v>
      </c>
      <c r="C1611" s="957" t="s">
        <v>1411</v>
      </c>
      <c r="D1611" s="133">
        <v>2000</v>
      </c>
      <c r="E1611" s="132" t="s">
        <v>1102</v>
      </c>
      <c r="F1611" s="134">
        <v>45985</v>
      </c>
      <c r="G1611" s="132" t="s">
        <v>3025</v>
      </c>
      <c r="H1611" s="132" t="s">
        <v>1747</v>
      </c>
      <c r="I1611" s="135" t="s">
        <v>2168</v>
      </c>
      <c r="J1611" s="188" t="s">
        <v>1749</v>
      </c>
      <c r="K1611" s="188"/>
      <c r="L1611" s="195">
        <v>5000</v>
      </c>
      <c r="M1611" s="183">
        <v>8</v>
      </c>
      <c r="N1611" s="138">
        <f t="shared" ref="N1611:N1620" si="160">MONTH(A1611)</f>
        <v>11</v>
      </c>
      <c r="O1611" s="139" t="e">
        <f ca="1">_xll.BDP(T1611,"NAME")</f>
        <v>#NAME?</v>
      </c>
      <c r="P1611" s="138" t="e">
        <f ca="1">_xll.BDP(T1611,"INDUSTRY_SECTOR")</f>
        <v>#NAME?</v>
      </c>
      <c r="Q1611" s="184" t="s">
        <v>988</v>
      </c>
      <c r="R1611" s="140"/>
      <c r="S1611" s="138"/>
      <c r="T1611" s="138" t="str">
        <f t="shared" ref="T1611:T1620" si="161">CONCATENATE(Q1611," EQUITY")</f>
        <v>MS EQUITY</v>
      </c>
    </row>
    <row r="1612" spans="1:20" s="141" customFormat="1" x14ac:dyDescent="0.3">
      <c r="A1612" s="131">
        <v>41597</v>
      </c>
      <c r="B1612" s="957" t="s">
        <v>1655</v>
      </c>
      <c r="C1612" s="957" t="s">
        <v>1422</v>
      </c>
      <c r="D1612" s="133">
        <v>500</v>
      </c>
      <c r="E1612" s="132" t="s">
        <v>12</v>
      </c>
      <c r="F1612" s="134">
        <v>42705</v>
      </c>
      <c r="G1612" s="132" t="s">
        <v>3026</v>
      </c>
      <c r="H1612" s="132" t="s">
        <v>3027</v>
      </c>
      <c r="I1612" s="135" t="s">
        <v>1491</v>
      </c>
      <c r="J1612" s="188" t="s">
        <v>1492</v>
      </c>
      <c r="K1612" s="188"/>
      <c r="L1612" s="195">
        <v>675</v>
      </c>
      <c r="M1612" s="183">
        <v>6</v>
      </c>
      <c r="N1612" s="138">
        <f t="shared" si="160"/>
        <v>11</v>
      </c>
      <c r="O1612" s="139" t="e">
        <f ca="1">_xll.BDP(T1612,"NAME")</f>
        <v>#NAME?</v>
      </c>
      <c r="P1612" s="138" t="e">
        <f ca="1">_xll.BDP(T1612,"INDUSTRY_SECTOR")</f>
        <v>#NAME?</v>
      </c>
      <c r="Q1612" s="184" t="s">
        <v>2703</v>
      </c>
      <c r="R1612" s="140"/>
      <c r="S1612" s="138"/>
      <c r="T1612" s="138" t="str">
        <f t="shared" si="161"/>
        <v>419752Z US EQUITY</v>
      </c>
    </row>
    <row r="1613" spans="1:20" s="141" customFormat="1" x14ac:dyDescent="0.3">
      <c r="A1613" s="131">
        <v>41597</v>
      </c>
      <c r="B1613" s="957" t="s">
        <v>1696</v>
      </c>
      <c r="C1613" s="957" t="s">
        <v>36</v>
      </c>
      <c r="D1613" s="133">
        <v>500</v>
      </c>
      <c r="E1613" s="132" t="s">
        <v>12</v>
      </c>
      <c r="F1613" s="134">
        <v>42703</v>
      </c>
      <c r="G1613" s="132" t="s">
        <v>561</v>
      </c>
      <c r="H1613" s="132" t="s">
        <v>713</v>
      </c>
      <c r="I1613" s="135" t="s">
        <v>668</v>
      </c>
      <c r="J1613" s="188" t="s">
        <v>1380</v>
      </c>
      <c r="K1613" s="188"/>
      <c r="L1613" s="195">
        <v>3000</v>
      </c>
      <c r="M1613" s="183">
        <v>-10</v>
      </c>
      <c r="N1613" s="138">
        <f t="shared" si="160"/>
        <v>11</v>
      </c>
      <c r="O1613" s="139" t="e">
        <f ca="1">_xll.BDP(T1613,"NAME")</f>
        <v>#NAME?</v>
      </c>
      <c r="P1613" s="138" t="e">
        <f ca="1">_xll.BDP(T1613,"INDUSTRY_SECTOR")</f>
        <v>#NAME?</v>
      </c>
      <c r="Q1613" s="184" t="s">
        <v>1696</v>
      </c>
      <c r="R1613" s="140"/>
      <c r="S1613" s="138"/>
      <c r="T1613" s="138" t="str">
        <f t="shared" si="161"/>
        <v>MYL EQUITY</v>
      </c>
    </row>
    <row r="1614" spans="1:20" s="141" customFormat="1" x14ac:dyDescent="0.3">
      <c r="A1614" s="131">
        <v>41597</v>
      </c>
      <c r="B1614" s="957" t="s">
        <v>1696</v>
      </c>
      <c r="C1614" s="957" t="s">
        <v>36</v>
      </c>
      <c r="D1614" s="133">
        <v>500</v>
      </c>
      <c r="E1614" s="132" t="s">
        <v>37</v>
      </c>
      <c r="F1614" s="134">
        <v>43552</v>
      </c>
      <c r="G1614" s="132" t="s">
        <v>561</v>
      </c>
      <c r="H1614" s="132" t="s">
        <v>123</v>
      </c>
      <c r="I1614" s="135" t="s">
        <v>225</v>
      </c>
      <c r="J1614" s="188" t="s">
        <v>1044</v>
      </c>
      <c r="K1614" s="188"/>
      <c r="L1614" s="195">
        <v>4000</v>
      </c>
      <c r="M1614" s="183">
        <v>-13</v>
      </c>
      <c r="N1614" s="138">
        <f t="shared" si="160"/>
        <v>11</v>
      </c>
      <c r="O1614" s="139" t="e">
        <f ca="1">_xll.BDP(T1614,"NAME")</f>
        <v>#NAME?</v>
      </c>
      <c r="P1614" s="138" t="e">
        <f ca="1">_xll.BDP(T1614,"INDUSTRY_SECTOR")</f>
        <v>#NAME?</v>
      </c>
      <c r="Q1614" s="184" t="s">
        <v>1696</v>
      </c>
      <c r="R1614" s="140"/>
      <c r="S1614" s="138"/>
      <c r="T1614" s="138" t="str">
        <f t="shared" si="161"/>
        <v>MYL EQUITY</v>
      </c>
    </row>
    <row r="1615" spans="1:20" s="141" customFormat="1" x14ac:dyDescent="0.3">
      <c r="A1615" s="131">
        <v>41597</v>
      </c>
      <c r="B1615" s="957" t="s">
        <v>1696</v>
      </c>
      <c r="C1615" s="957" t="s">
        <v>36</v>
      </c>
      <c r="D1615" s="133">
        <v>500</v>
      </c>
      <c r="E1615" s="132" t="s">
        <v>66</v>
      </c>
      <c r="F1615" s="134">
        <v>45259</v>
      </c>
      <c r="G1615" s="132" t="s">
        <v>561</v>
      </c>
      <c r="H1615" s="132" t="s">
        <v>333</v>
      </c>
      <c r="I1615" s="135" t="s">
        <v>95</v>
      </c>
      <c r="J1615" s="188" t="s">
        <v>996</v>
      </c>
      <c r="K1615" s="188"/>
      <c r="L1615" s="195">
        <v>3000</v>
      </c>
      <c r="M1615" s="183">
        <v>-10</v>
      </c>
      <c r="N1615" s="138">
        <f t="shared" si="160"/>
        <v>11</v>
      </c>
      <c r="O1615" s="139" t="e">
        <f ca="1">_xll.BDP(T1615,"NAME")</f>
        <v>#NAME?</v>
      </c>
      <c r="P1615" s="138" t="e">
        <f ca="1">_xll.BDP(T1615,"INDUSTRY_SECTOR")</f>
        <v>#NAME?</v>
      </c>
      <c r="Q1615" s="184" t="s">
        <v>1696</v>
      </c>
      <c r="R1615" s="140"/>
      <c r="S1615" s="138"/>
      <c r="T1615" s="138" t="str">
        <f t="shared" si="161"/>
        <v>MYL EQUITY</v>
      </c>
    </row>
    <row r="1616" spans="1:20" s="141" customFormat="1" x14ac:dyDescent="0.3">
      <c r="A1616" s="131">
        <v>41597</v>
      </c>
      <c r="B1616" s="957" t="s">
        <v>1696</v>
      </c>
      <c r="C1616" s="957" t="s">
        <v>36</v>
      </c>
      <c r="D1616" s="133">
        <v>500</v>
      </c>
      <c r="E1616" s="132" t="s">
        <v>117</v>
      </c>
      <c r="F1616" s="134">
        <v>16039</v>
      </c>
      <c r="G1616" s="132" t="s">
        <v>561</v>
      </c>
      <c r="H1616" s="132" t="s">
        <v>324</v>
      </c>
      <c r="I1616" s="135" t="s">
        <v>333</v>
      </c>
      <c r="J1616" s="188" t="s">
        <v>1037</v>
      </c>
      <c r="K1616" s="188"/>
      <c r="L1616" s="195">
        <v>4000</v>
      </c>
      <c r="M1616" s="183">
        <v>10</v>
      </c>
      <c r="N1616" s="138">
        <f t="shared" si="160"/>
        <v>11</v>
      </c>
      <c r="O1616" s="139" t="e">
        <f ca="1">_xll.BDP(T1616,"NAME")</f>
        <v>#NAME?</v>
      </c>
      <c r="P1616" s="138" t="e">
        <f ca="1">_xll.BDP(T1616,"INDUSTRY_SECTOR")</f>
        <v>#NAME?</v>
      </c>
      <c r="Q1616" s="184" t="s">
        <v>1696</v>
      </c>
      <c r="R1616" s="140"/>
      <c r="S1616" s="138"/>
      <c r="T1616" s="138" t="str">
        <f t="shared" si="161"/>
        <v>MYL EQUITY</v>
      </c>
    </row>
    <row r="1617" spans="1:20" s="141" customFormat="1" x14ac:dyDescent="0.3">
      <c r="A1617" s="131">
        <v>41597</v>
      </c>
      <c r="B1617" s="957" t="s">
        <v>1569</v>
      </c>
      <c r="C1617" s="957" t="s">
        <v>2224</v>
      </c>
      <c r="D1617" s="133">
        <v>350</v>
      </c>
      <c r="E1617" s="132" t="s">
        <v>12</v>
      </c>
      <c r="F1617" s="134">
        <v>42699</v>
      </c>
      <c r="G1617" s="132" t="s">
        <v>1263</v>
      </c>
      <c r="H1617" s="132" t="s">
        <v>2271</v>
      </c>
      <c r="I1617" s="135" t="s">
        <v>3006</v>
      </c>
      <c r="J1617" s="188" t="s">
        <v>1323</v>
      </c>
      <c r="K1617" s="188"/>
      <c r="L1617" s="195">
        <v>700</v>
      </c>
      <c r="M1617" s="183">
        <v>-5</v>
      </c>
      <c r="N1617" s="138">
        <f t="shared" si="160"/>
        <v>11</v>
      </c>
      <c r="O1617" s="139" t="e">
        <f ca="1">_xll.BDP(T1617,"NAME")</f>
        <v>#NAME?</v>
      </c>
      <c r="P1617" s="138" t="e">
        <f ca="1">_xll.BDP(T1617,"INDUSTRY_SECTOR")</f>
        <v>#NAME?</v>
      </c>
      <c r="Q1617" s="184" t="s">
        <v>1569</v>
      </c>
      <c r="R1617" s="140"/>
      <c r="S1617" s="138"/>
      <c r="T1617" s="138" t="str">
        <f t="shared" si="161"/>
        <v>PRU EQUITY</v>
      </c>
    </row>
    <row r="1618" spans="1:20" s="141" customFormat="1" x14ac:dyDescent="0.3">
      <c r="A1618" s="131">
        <v>41597</v>
      </c>
      <c r="B1618" s="957" t="s">
        <v>2272</v>
      </c>
      <c r="C1618" s="957" t="s">
        <v>1514</v>
      </c>
      <c r="D1618" s="133">
        <v>500</v>
      </c>
      <c r="E1618" s="132" t="s">
        <v>66</v>
      </c>
      <c r="F1618" s="134">
        <v>45261</v>
      </c>
      <c r="G1618" s="132" t="s">
        <v>3034</v>
      </c>
      <c r="H1618" s="132" t="s">
        <v>124</v>
      </c>
      <c r="I1618" s="135" t="s">
        <v>2403</v>
      </c>
      <c r="J1618" s="188" t="s">
        <v>564</v>
      </c>
      <c r="K1618" s="188"/>
      <c r="L1618" s="195">
        <v>1300</v>
      </c>
      <c r="M1618" s="183">
        <v>5</v>
      </c>
      <c r="N1618" s="138">
        <f t="shared" si="160"/>
        <v>11</v>
      </c>
      <c r="O1618" s="139" t="e">
        <f ca="1">_xll.BDP(T1618,"NAME")</f>
        <v>#NAME?</v>
      </c>
      <c r="P1618" s="138" t="e">
        <f ca="1">_xll.BDP(T1618,"INDUSTRY_SECTOR")</f>
        <v>#NAME?</v>
      </c>
      <c r="Q1618" s="184" t="s">
        <v>2272</v>
      </c>
      <c r="R1618" s="140"/>
      <c r="S1618" s="138"/>
      <c r="T1618" s="138" t="str">
        <f t="shared" si="161"/>
        <v>SRE EQUITY</v>
      </c>
    </row>
    <row r="1619" spans="1:20" s="141" customFormat="1" x14ac:dyDescent="0.3">
      <c r="A1619" s="131">
        <v>41597</v>
      </c>
      <c r="B1619" s="957" t="s">
        <v>1676</v>
      </c>
      <c r="C1619" s="957" t="s">
        <v>127</v>
      </c>
      <c r="D1619" s="133">
        <v>500</v>
      </c>
      <c r="E1619" s="132" t="s">
        <v>12</v>
      </c>
      <c r="F1619" s="134">
        <v>42699</v>
      </c>
      <c r="G1619" s="132" t="s">
        <v>2136</v>
      </c>
      <c r="H1619" s="132" t="s">
        <v>1439</v>
      </c>
      <c r="I1619" s="135" t="s">
        <v>3039</v>
      </c>
      <c r="J1619" s="188" t="s">
        <v>1373</v>
      </c>
      <c r="K1619" s="188"/>
      <c r="L1619" s="195">
        <v>1500</v>
      </c>
      <c r="M1619" s="183">
        <v>4</v>
      </c>
      <c r="N1619" s="138">
        <f t="shared" si="160"/>
        <v>11</v>
      </c>
      <c r="O1619" s="139" t="e">
        <f ca="1">_xll.BDP(T1619,"NAME")</f>
        <v>#NAME?</v>
      </c>
      <c r="P1619" s="138" t="e">
        <f ca="1">_xll.BDP(T1619,"INDUSTRY_SECTOR")</f>
        <v>#NAME?</v>
      </c>
      <c r="Q1619" s="184" t="s">
        <v>1676</v>
      </c>
      <c r="R1619" s="140"/>
      <c r="S1619" s="138"/>
      <c r="T1619" s="138" t="str">
        <f t="shared" si="161"/>
        <v>CAT EQUITY</v>
      </c>
    </row>
    <row r="1620" spans="1:20" s="141" customFormat="1" x14ac:dyDescent="0.3">
      <c r="A1620" s="131">
        <v>41597</v>
      </c>
      <c r="B1620" s="957" t="s">
        <v>1676</v>
      </c>
      <c r="C1620" s="957" t="s">
        <v>127</v>
      </c>
      <c r="D1620" s="133">
        <v>250</v>
      </c>
      <c r="E1620" s="132" t="s">
        <v>66</v>
      </c>
      <c r="F1620" s="134">
        <v>45245</v>
      </c>
      <c r="G1620" s="132" t="s">
        <v>2136</v>
      </c>
      <c r="H1620" s="132" t="s">
        <v>652</v>
      </c>
      <c r="I1620" s="135" t="s">
        <v>1177</v>
      </c>
      <c r="J1620" s="188" t="s">
        <v>1112</v>
      </c>
      <c r="K1620" s="188"/>
      <c r="L1620" s="195">
        <v>1500</v>
      </c>
      <c r="M1620" s="183">
        <v>-5</v>
      </c>
      <c r="N1620" s="138">
        <f t="shared" si="160"/>
        <v>11</v>
      </c>
      <c r="O1620" s="139" t="e">
        <f ca="1">_xll.BDP(T1620,"NAME")</f>
        <v>#NAME?</v>
      </c>
      <c r="P1620" s="138" t="e">
        <f ca="1">_xll.BDP(T1620,"INDUSTRY_SECTOR")</f>
        <v>#NAME?</v>
      </c>
      <c r="Q1620" s="184" t="s">
        <v>1676</v>
      </c>
      <c r="R1620" s="140"/>
      <c r="S1620" s="138"/>
      <c r="T1620" s="138" t="str">
        <f t="shared" si="161"/>
        <v>CAT EQUITY</v>
      </c>
    </row>
    <row r="1621" spans="1:20" s="141" customFormat="1" x14ac:dyDescent="0.3">
      <c r="A1621" s="131">
        <v>41596</v>
      </c>
      <c r="B1621" s="957" t="s">
        <v>2995</v>
      </c>
      <c r="C1621" s="957" t="s">
        <v>235</v>
      </c>
      <c r="D1621" s="133">
        <v>750</v>
      </c>
      <c r="E1621" s="132" t="s">
        <v>746</v>
      </c>
      <c r="F1621" s="134">
        <v>43607</v>
      </c>
      <c r="G1621" s="132" t="s">
        <v>2996</v>
      </c>
      <c r="H1621" s="132" t="s">
        <v>2359</v>
      </c>
      <c r="I1621" s="135" t="s">
        <v>2997</v>
      </c>
      <c r="J1621" s="188" t="s">
        <v>2998</v>
      </c>
      <c r="K1621" s="188"/>
      <c r="L1621" s="195"/>
      <c r="M1621" s="183">
        <v>-1</v>
      </c>
      <c r="N1621" s="138">
        <f t="shared" ref="N1621:N1629" si="162">MONTH(A1621)</f>
        <v>11</v>
      </c>
      <c r="O1621" s="139" t="e">
        <f ca="1">_xll.BDP(T1621,"NAME")</f>
        <v>#NAME?</v>
      </c>
      <c r="P1621" s="138" t="e">
        <f ca="1">_xll.BDP(T1621,"INDUSTRY_SECTOR")</f>
        <v>#NAME?</v>
      </c>
      <c r="Q1621" s="184" t="s">
        <v>3022</v>
      </c>
      <c r="R1621" s="140"/>
      <c r="S1621" s="138"/>
      <c r="T1621" s="138" t="str">
        <f t="shared" ref="T1621:T1629" si="163">CONCATENATE(Q1621," EQUITY")</f>
        <v>0533965D UH EQUITY</v>
      </c>
    </row>
    <row r="1622" spans="1:20" s="141" customFormat="1" x14ac:dyDescent="0.3">
      <c r="A1622" s="131">
        <v>41596</v>
      </c>
      <c r="B1622" s="957" t="s">
        <v>2999</v>
      </c>
      <c r="C1622" s="957" t="s">
        <v>705</v>
      </c>
      <c r="D1622" s="133">
        <v>1250</v>
      </c>
      <c r="E1622" s="132" t="s">
        <v>12</v>
      </c>
      <c r="F1622" s="134">
        <v>42699</v>
      </c>
      <c r="G1622" s="132" t="s">
        <v>1668</v>
      </c>
      <c r="H1622" s="132" t="s">
        <v>3000</v>
      </c>
      <c r="I1622" s="135" t="s">
        <v>1770</v>
      </c>
      <c r="J1622" s="188" t="s">
        <v>1492</v>
      </c>
      <c r="K1622" s="188"/>
      <c r="L1622" s="195">
        <v>800</v>
      </c>
      <c r="M1622" s="183">
        <v>5</v>
      </c>
      <c r="N1622" s="138">
        <f t="shared" si="162"/>
        <v>11</v>
      </c>
      <c r="O1622" s="139" t="e">
        <f ca="1">_xll.BDP(T1622,"NAME")</f>
        <v>#NAME?</v>
      </c>
      <c r="P1622" s="138" t="e">
        <f ca="1">_xll.BDP(T1622,"INDUSTRY_SECTOR")</f>
        <v>#NAME?</v>
      </c>
      <c r="Q1622" s="184" t="s">
        <v>3020</v>
      </c>
      <c r="R1622" s="140"/>
      <c r="S1622" s="138"/>
      <c r="T1622" s="138" t="str">
        <f t="shared" si="163"/>
        <v>WBC AU EQUITY</v>
      </c>
    </row>
    <row r="1623" spans="1:20" s="141" customFormat="1" x14ac:dyDescent="0.3">
      <c r="A1623" s="131">
        <v>41596</v>
      </c>
      <c r="B1623" s="957" t="s">
        <v>3001</v>
      </c>
      <c r="C1623" s="957" t="s">
        <v>705</v>
      </c>
      <c r="D1623" s="133">
        <v>500</v>
      </c>
      <c r="E1623" s="132" t="s">
        <v>12</v>
      </c>
      <c r="F1623" s="134">
        <v>42699</v>
      </c>
      <c r="G1623" s="132" t="s">
        <v>1668</v>
      </c>
      <c r="H1623" s="132" t="s">
        <v>2299</v>
      </c>
      <c r="I1623" s="135" t="s">
        <v>2299</v>
      </c>
      <c r="J1623" s="188" t="s">
        <v>3002</v>
      </c>
      <c r="K1623" s="188"/>
      <c r="L1623" s="195">
        <v>1500</v>
      </c>
      <c r="M1623" s="183">
        <v>4</v>
      </c>
      <c r="N1623" s="138">
        <f t="shared" si="162"/>
        <v>11</v>
      </c>
      <c r="O1623" s="139" t="e">
        <f ca="1">_xll.BDP(T1623,"NAME")</f>
        <v>#NAME?</v>
      </c>
      <c r="P1623" s="138" t="e">
        <f ca="1">_xll.BDP(T1623,"INDUSTRY_SECTOR")</f>
        <v>#NAME?</v>
      </c>
      <c r="Q1623" s="184" t="s">
        <v>3020</v>
      </c>
      <c r="R1623" s="140"/>
      <c r="S1623" s="138"/>
      <c r="T1623" s="138" t="str">
        <f t="shared" si="163"/>
        <v>WBC AU EQUITY</v>
      </c>
    </row>
    <row r="1624" spans="1:20" s="141" customFormat="1" x14ac:dyDescent="0.3">
      <c r="A1624" s="131">
        <v>41596</v>
      </c>
      <c r="B1624" s="957" t="s">
        <v>2178</v>
      </c>
      <c r="C1624" s="957" t="s">
        <v>2961</v>
      </c>
      <c r="D1624" s="133">
        <v>600</v>
      </c>
      <c r="E1624" s="132" t="s">
        <v>37</v>
      </c>
      <c r="F1624" s="134">
        <v>43425</v>
      </c>
      <c r="G1624" s="132" t="s">
        <v>3005</v>
      </c>
      <c r="H1624" s="132" t="s">
        <v>151</v>
      </c>
      <c r="I1624" s="135" t="s">
        <v>3007</v>
      </c>
      <c r="J1624" s="188" t="s">
        <v>1254</v>
      </c>
      <c r="K1624" s="188"/>
      <c r="L1624" s="195">
        <v>4500</v>
      </c>
      <c r="M1624" s="183">
        <v>-2</v>
      </c>
      <c r="N1624" s="138">
        <f t="shared" si="162"/>
        <v>11</v>
      </c>
      <c r="O1624" s="139" t="e">
        <f ca="1">_xll.BDP(T1624,"NAME")</f>
        <v>#NAME?</v>
      </c>
      <c r="P1624" s="138" t="e">
        <f ca="1">_xll.BDP(T1624,"INDUSTRY_SECTOR")</f>
        <v>#NAME?</v>
      </c>
      <c r="Q1624" s="184" t="s">
        <v>2178</v>
      </c>
      <c r="R1624" s="140"/>
      <c r="S1624" s="138"/>
      <c r="T1624" s="138" t="str">
        <f t="shared" si="163"/>
        <v>COF EQUITY</v>
      </c>
    </row>
    <row r="1625" spans="1:20" s="141" customFormat="1" x14ac:dyDescent="0.3">
      <c r="A1625" s="131">
        <v>41596</v>
      </c>
      <c r="B1625" s="957" t="s">
        <v>3012</v>
      </c>
      <c r="C1625" s="957" t="s">
        <v>1281</v>
      </c>
      <c r="D1625" s="133">
        <v>300</v>
      </c>
      <c r="E1625" s="132" t="s">
        <v>66</v>
      </c>
      <c r="F1625" s="134">
        <v>45261</v>
      </c>
      <c r="G1625" s="132" t="s">
        <v>3009</v>
      </c>
      <c r="H1625" s="132" t="s">
        <v>189</v>
      </c>
      <c r="I1625" s="135" t="s">
        <v>1210</v>
      </c>
      <c r="J1625" s="188" t="s">
        <v>989</v>
      </c>
      <c r="K1625" s="188"/>
      <c r="L1625" s="195">
        <v>1000</v>
      </c>
      <c r="M1625" s="183">
        <v>0</v>
      </c>
      <c r="N1625" s="138">
        <f t="shared" si="162"/>
        <v>11</v>
      </c>
      <c r="O1625" s="139" t="e">
        <f ca="1">_xll.BDP(T1625,"NAME")</f>
        <v>#NAME?</v>
      </c>
      <c r="P1625" s="138" t="e">
        <f ca="1">_xll.BDP(T1625,"INDUSTRY_SECTOR")</f>
        <v>#NAME?</v>
      </c>
      <c r="Q1625" s="184" t="s">
        <v>3021</v>
      </c>
      <c r="R1625" s="140"/>
      <c r="S1625" s="138"/>
      <c r="T1625" s="138" t="str">
        <f t="shared" si="163"/>
        <v>HON US EQUITY</v>
      </c>
    </row>
    <row r="1626" spans="1:20" s="141" customFormat="1" x14ac:dyDescent="0.3">
      <c r="A1626" s="131">
        <v>41596</v>
      </c>
      <c r="B1626" s="957" t="s">
        <v>2235</v>
      </c>
      <c r="C1626" s="957" t="s">
        <v>208</v>
      </c>
      <c r="D1626" s="133">
        <v>400</v>
      </c>
      <c r="E1626" s="132" t="s">
        <v>66</v>
      </c>
      <c r="F1626" s="134">
        <v>45306</v>
      </c>
      <c r="G1626" s="132" t="s">
        <v>3013</v>
      </c>
      <c r="H1626" s="132" t="s">
        <v>225</v>
      </c>
      <c r="I1626" s="135" t="s">
        <v>1398</v>
      </c>
      <c r="J1626" s="188" t="s">
        <v>1225</v>
      </c>
      <c r="K1626" s="188"/>
      <c r="L1626" s="195">
        <v>1500</v>
      </c>
      <c r="M1626" s="183">
        <v>2</v>
      </c>
      <c r="N1626" s="138">
        <f t="shared" si="162"/>
        <v>11</v>
      </c>
      <c r="O1626" s="139" t="e">
        <f ca="1">_xll.BDP(T1626,"NAME")</f>
        <v>#NAME?</v>
      </c>
      <c r="P1626" s="138" t="e">
        <f ca="1">_xll.BDP(T1626,"INDUSTRY_SECTOR")</f>
        <v>#NAME?</v>
      </c>
      <c r="Q1626" s="184" t="s">
        <v>2235</v>
      </c>
      <c r="R1626" s="140"/>
      <c r="S1626" s="138"/>
      <c r="T1626" s="138" t="str">
        <f t="shared" si="163"/>
        <v>NSC EQUITY</v>
      </c>
    </row>
    <row r="1627" spans="1:20" s="141" customFormat="1" x14ac:dyDescent="0.3">
      <c r="A1627" s="131">
        <v>41596</v>
      </c>
      <c r="B1627" s="957" t="s">
        <v>3014</v>
      </c>
      <c r="C1627" s="957" t="s">
        <v>1704</v>
      </c>
      <c r="D1627" s="133">
        <v>300</v>
      </c>
      <c r="E1627" s="132" t="s">
        <v>37</v>
      </c>
      <c r="F1627" s="134">
        <v>43449</v>
      </c>
      <c r="G1627" s="132" t="s">
        <v>3015</v>
      </c>
      <c r="H1627" s="132" t="s">
        <v>652</v>
      </c>
      <c r="I1627" s="135" t="s">
        <v>1177</v>
      </c>
      <c r="J1627" s="188" t="s">
        <v>1112</v>
      </c>
      <c r="K1627" s="188"/>
      <c r="L1627" s="195">
        <v>2000</v>
      </c>
      <c r="M1627" s="183">
        <v>8</v>
      </c>
      <c r="N1627" s="138">
        <f t="shared" si="162"/>
        <v>11</v>
      </c>
      <c r="O1627" s="139" t="e">
        <f ca="1">_xll.BDP(T1627,"NAME")</f>
        <v>#NAME?</v>
      </c>
      <c r="P1627" s="138" t="e">
        <f ca="1">_xll.BDP(T1627,"INDUSTRY_SECTOR")</f>
        <v>#NAME?</v>
      </c>
      <c r="Q1627" s="184" t="s">
        <v>3024</v>
      </c>
      <c r="R1627" s="140"/>
      <c r="S1627" s="138"/>
      <c r="T1627" s="138" t="str">
        <f t="shared" si="163"/>
        <v>0238205Z KY EQUITY</v>
      </c>
    </row>
    <row r="1628" spans="1:20" s="141" customFormat="1" x14ac:dyDescent="0.3">
      <c r="A1628" s="131">
        <v>41596</v>
      </c>
      <c r="B1628" s="957" t="s">
        <v>3014</v>
      </c>
      <c r="C1628" s="957" t="s">
        <v>1704</v>
      </c>
      <c r="D1628" s="133">
        <v>300</v>
      </c>
      <c r="E1628" s="132" t="s">
        <v>117</v>
      </c>
      <c r="F1628" s="134">
        <v>16055</v>
      </c>
      <c r="G1628" s="132" t="s">
        <v>3015</v>
      </c>
      <c r="H1628" s="132" t="s">
        <v>320</v>
      </c>
      <c r="I1628" s="135" t="s">
        <v>1075</v>
      </c>
      <c r="J1628" s="188" t="s">
        <v>1076</v>
      </c>
      <c r="K1628" s="188"/>
      <c r="L1628" s="195">
        <v>2000</v>
      </c>
      <c r="M1628" s="183">
        <v>-10</v>
      </c>
      <c r="N1628" s="138">
        <f t="shared" si="162"/>
        <v>11</v>
      </c>
      <c r="O1628" s="139" t="e">
        <f ca="1">_xll.BDP(T1628,"NAME")</f>
        <v>#NAME?</v>
      </c>
      <c r="P1628" s="138" t="e">
        <f ca="1">_xll.BDP(T1628,"INDUSTRY_SECTOR")</f>
        <v>#NAME?</v>
      </c>
      <c r="Q1628" s="184" t="s">
        <v>3024</v>
      </c>
      <c r="R1628" s="140"/>
      <c r="S1628" s="138"/>
      <c r="T1628" s="138" t="str">
        <f t="shared" si="163"/>
        <v>0238205Z KY EQUITY</v>
      </c>
    </row>
    <row r="1629" spans="1:20" s="169" customFormat="1" x14ac:dyDescent="0.3">
      <c r="A1629" s="163">
        <v>41596</v>
      </c>
      <c r="B1629" s="961" t="s">
        <v>567</v>
      </c>
      <c r="C1629" s="961" t="s">
        <v>1184</v>
      </c>
      <c r="D1629" s="189">
        <v>500</v>
      </c>
      <c r="E1629" s="164" t="s">
        <v>12</v>
      </c>
      <c r="F1629" s="165">
        <v>42695</v>
      </c>
      <c r="G1629" s="164" t="s">
        <v>567</v>
      </c>
      <c r="H1629" s="164" t="s">
        <v>631</v>
      </c>
      <c r="I1629" s="166" t="s">
        <v>1607</v>
      </c>
      <c r="J1629" s="190" t="s">
        <v>1380</v>
      </c>
      <c r="K1629" s="190"/>
      <c r="L1629" s="197">
        <v>1350</v>
      </c>
      <c r="M1629" s="192">
        <v>0</v>
      </c>
      <c r="N1629" s="170">
        <f t="shared" si="162"/>
        <v>11</v>
      </c>
      <c r="O1629" s="171" t="e">
        <f ca="1">_xll.BDP(T1629,"NAME")</f>
        <v>#NAME?</v>
      </c>
      <c r="P1629" s="170" t="e">
        <f ca="1">_xll.BDP(T1629,"INDUSTRY_SECTOR")</f>
        <v>#NAME?</v>
      </c>
      <c r="Q1629" s="185" t="s">
        <v>1826</v>
      </c>
      <c r="R1629" s="172"/>
      <c r="S1629" s="170"/>
      <c r="T1629" s="170" t="str">
        <f t="shared" si="163"/>
        <v>BAC EQUITY</v>
      </c>
    </row>
    <row r="1630" spans="1:20" s="141" customFormat="1" x14ac:dyDescent="0.3">
      <c r="A1630" s="131">
        <v>41593</v>
      </c>
      <c r="B1630" s="957" t="s">
        <v>2175</v>
      </c>
      <c r="C1630" s="957" t="s">
        <v>2961</v>
      </c>
      <c r="D1630" s="133">
        <v>500</v>
      </c>
      <c r="E1630" s="132" t="s">
        <v>12</v>
      </c>
      <c r="F1630" s="134">
        <v>42694</v>
      </c>
      <c r="G1630" s="132" t="s">
        <v>2992</v>
      </c>
      <c r="H1630" s="132" t="s">
        <v>668</v>
      </c>
      <c r="I1630" s="135"/>
      <c r="J1630" s="188" t="s">
        <v>989</v>
      </c>
      <c r="K1630" s="188"/>
      <c r="L1630" s="195">
        <v>1500</v>
      </c>
      <c r="M1630" s="161" t="s">
        <v>2994</v>
      </c>
      <c r="N1630" s="138">
        <f>MONTH(A1630)</f>
        <v>11</v>
      </c>
      <c r="O1630" s="139" t="e">
        <f ca="1">_xll.BDP(T1630,"NAME")</f>
        <v>#NAME?</v>
      </c>
      <c r="P1630" s="138" t="e">
        <f ca="1">_xll.BDP(T1630,"INDUSTRY_SECTOR")</f>
        <v>#NAME?</v>
      </c>
      <c r="Q1630" s="132" t="s">
        <v>2993</v>
      </c>
      <c r="R1630" s="140"/>
      <c r="S1630" s="138"/>
      <c r="T1630" s="138" t="str">
        <f>CONCATENATE(Q1630," EQUITY")</f>
        <v>3837z EQUITY</v>
      </c>
    </row>
    <row r="1631" spans="1:20" s="141" customFormat="1" x14ac:dyDescent="0.3">
      <c r="A1631" s="131">
        <v>41592</v>
      </c>
      <c r="B1631" s="957" t="s">
        <v>2934</v>
      </c>
      <c r="C1631" s="957" t="s">
        <v>1354</v>
      </c>
      <c r="D1631" s="133">
        <v>550</v>
      </c>
      <c r="E1631" s="132" t="s">
        <v>2935</v>
      </c>
      <c r="F1631" s="134">
        <v>42789</v>
      </c>
      <c r="G1631" s="132"/>
      <c r="H1631" s="132" t="s">
        <v>652</v>
      </c>
      <c r="I1631" s="135" t="s">
        <v>951</v>
      </c>
      <c r="J1631" s="188" t="s">
        <v>1140</v>
      </c>
      <c r="K1631" s="188"/>
      <c r="L1631" s="195">
        <v>8000</v>
      </c>
      <c r="M1631" s="183">
        <v>7</v>
      </c>
      <c r="N1631" s="138">
        <f t="shared" ref="N1631:N1651" si="164">MONTH(A1631)</f>
        <v>11</v>
      </c>
      <c r="O1631" s="139" t="e">
        <f ca="1">_xll.BDP(T1631,"NAME")</f>
        <v>#NAME?</v>
      </c>
      <c r="P1631" s="138" t="e">
        <f ca="1">_xll.BDP(T1631,"INDUSTRY_SECTOR")</f>
        <v>#NAME?</v>
      </c>
      <c r="Q1631" s="132" t="s">
        <v>2982</v>
      </c>
      <c r="R1631" s="140"/>
      <c r="S1631" s="138"/>
      <c r="T1631" s="138" t="str">
        <f t="shared" ref="T1631:T1651" si="165">CONCATENATE(Q1631," EQUITY")</f>
        <v>TRI CN EQUITY</v>
      </c>
    </row>
    <row r="1632" spans="1:20" s="141" customFormat="1" x14ac:dyDescent="0.3">
      <c r="A1632" s="131">
        <v>41592</v>
      </c>
      <c r="B1632" s="957" t="s">
        <v>2934</v>
      </c>
      <c r="C1632" s="957" t="s">
        <v>1354</v>
      </c>
      <c r="D1632" s="133">
        <v>600</v>
      </c>
      <c r="E1632" s="132" t="s">
        <v>66</v>
      </c>
      <c r="F1632" s="134">
        <v>45253</v>
      </c>
      <c r="G1632" s="132"/>
      <c r="H1632" s="132" t="s">
        <v>244</v>
      </c>
      <c r="I1632" s="135" t="s">
        <v>333</v>
      </c>
      <c r="J1632" s="188" t="s">
        <v>1558</v>
      </c>
      <c r="K1632" s="188"/>
      <c r="L1632" s="195">
        <v>8000</v>
      </c>
      <c r="M1632" s="183">
        <v>1</v>
      </c>
      <c r="N1632" s="138">
        <f t="shared" si="164"/>
        <v>11</v>
      </c>
      <c r="O1632" s="139" t="e">
        <f ca="1">_xll.BDP(T1632,"NAME")</f>
        <v>#NAME?</v>
      </c>
      <c r="P1632" s="138" t="e">
        <f ca="1">_xll.BDP(T1632,"INDUSTRY_SECTOR")</f>
        <v>#NAME?</v>
      </c>
      <c r="Q1632" s="132" t="s">
        <v>2982</v>
      </c>
      <c r="R1632" s="140"/>
      <c r="S1632" s="138"/>
      <c r="T1632" s="138" t="str">
        <f t="shared" si="165"/>
        <v>TRI CN EQUITY</v>
      </c>
    </row>
    <row r="1633" spans="1:20" s="141" customFormat="1" x14ac:dyDescent="0.3">
      <c r="A1633" s="131">
        <v>41592</v>
      </c>
      <c r="B1633" s="957" t="s">
        <v>2934</v>
      </c>
      <c r="C1633" s="957" t="s">
        <v>1354</v>
      </c>
      <c r="D1633" s="133">
        <v>350</v>
      </c>
      <c r="E1633" s="132" t="s">
        <v>117</v>
      </c>
      <c r="F1633" s="134">
        <v>52558</v>
      </c>
      <c r="G1633" s="132"/>
      <c r="H1633" s="132" t="s">
        <v>248</v>
      </c>
      <c r="I1633" s="135" t="s">
        <v>338</v>
      </c>
      <c r="J1633" s="188" t="s">
        <v>2166</v>
      </c>
      <c r="K1633" s="188"/>
      <c r="L1633" s="195">
        <v>8000</v>
      </c>
      <c r="M1633" s="183">
        <v>12</v>
      </c>
      <c r="N1633" s="138">
        <f t="shared" si="164"/>
        <v>11</v>
      </c>
      <c r="O1633" s="139" t="e">
        <f ca="1">_xll.BDP(T1633,"NAME")</f>
        <v>#NAME?</v>
      </c>
      <c r="P1633" s="138" t="e">
        <f ca="1">_xll.BDP(T1633,"INDUSTRY_SECTOR")</f>
        <v>#NAME?</v>
      </c>
      <c r="Q1633" s="132" t="s">
        <v>2982</v>
      </c>
      <c r="R1633" s="140"/>
      <c r="S1633" s="138"/>
      <c r="T1633" s="138" t="str">
        <f t="shared" si="165"/>
        <v>TRI CN EQUITY</v>
      </c>
    </row>
    <row r="1634" spans="1:20" s="141" customFormat="1" x14ac:dyDescent="0.3">
      <c r="A1634" s="131">
        <v>41592</v>
      </c>
      <c r="B1634" s="957" t="s">
        <v>2937</v>
      </c>
      <c r="C1634" s="957" t="s">
        <v>218</v>
      </c>
      <c r="D1634" s="133">
        <v>300</v>
      </c>
      <c r="E1634" s="132" t="s">
        <v>37</v>
      </c>
      <c r="F1634" s="134">
        <v>43539</v>
      </c>
      <c r="G1634" s="132"/>
      <c r="H1634" s="132" t="s">
        <v>2938</v>
      </c>
      <c r="I1634" s="135" t="s">
        <v>628</v>
      </c>
      <c r="J1634" s="188" t="s">
        <v>1044</v>
      </c>
      <c r="K1634" s="188"/>
      <c r="L1634" s="195">
        <v>1500</v>
      </c>
      <c r="M1634" s="183">
        <v>-5</v>
      </c>
      <c r="N1634" s="138">
        <f t="shared" si="164"/>
        <v>11</v>
      </c>
      <c r="O1634" s="139" t="e">
        <f ca="1">_xll.BDP(T1634,"NAME")</f>
        <v>#NAME?</v>
      </c>
      <c r="P1634" s="138" t="e">
        <f ca="1">_xll.BDP(T1634,"INDUSTRY_SECTOR")</f>
        <v>#NAME?</v>
      </c>
      <c r="Q1634" s="132" t="s">
        <v>2183</v>
      </c>
      <c r="R1634" s="140"/>
      <c r="S1634" s="138"/>
      <c r="T1634" s="138" t="str">
        <f t="shared" si="165"/>
        <v>GMT EQUITY</v>
      </c>
    </row>
    <row r="1635" spans="1:20" s="141" customFormat="1" x14ac:dyDescent="0.3">
      <c r="A1635" s="131">
        <v>41592</v>
      </c>
      <c r="B1635" s="957" t="s">
        <v>2939</v>
      </c>
      <c r="C1635" s="957" t="s">
        <v>2940</v>
      </c>
      <c r="D1635" s="133">
        <v>450</v>
      </c>
      <c r="E1635" s="132" t="s">
        <v>664</v>
      </c>
      <c r="F1635" s="134">
        <v>52902</v>
      </c>
      <c r="G1635" s="132"/>
      <c r="H1635" s="132" t="s">
        <v>1253</v>
      </c>
      <c r="I1635" s="135" t="s">
        <v>1991</v>
      </c>
      <c r="J1635" s="188" t="s">
        <v>1140</v>
      </c>
      <c r="K1635" s="188"/>
      <c r="L1635" s="195">
        <v>600</v>
      </c>
      <c r="M1635" s="183">
        <v>9</v>
      </c>
      <c r="N1635" s="138">
        <f t="shared" si="164"/>
        <v>11</v>
      </c>
      <c r="O1635" s="139" t="e">
        <f ca="1">_xll.BDP(T1635,"NAME")</f>
        <v>#NAME?</v>
      </c>
      <c r="P1635" s="138" t="e">
        <f ca="1">_xll.BDP(T1635,"INDUSTRY_SECTOR")</f>
        <v>#NAME?</v>
      </c>
      <c r="Q1635" s="132" t="s">
        <v>2983</v>
      </c>
      <c r="R1635" s="140"/>
      <c r="S1635" s="138"/>
      <c r="T1635" s="138" t="str">
        <f t="shared" si="165"/>
        <v>7848Z US EQUITY</v>
      </c>
    </row>
    <row r="1636" spans="1:20" s="141" customFormat="1" x14ac:dyDescent="0.3">
      <c r="A1636" s="131">
        <v>41592</v>
      </c>
      <c r="B1636" s="957" t="s">
        <v>2942</v>
      </c>
      <c r="C1636" s="957" t="s">
        <v>2943</v>
      </c>
      <c r="D1636" s="133">
        <v>150</v>
      </c>
      <c r="E1636" s="132" t="s">
        <v>117</v>
      </c>
      <c r="F1636" s="134">
        <v>52550</v>
      </c>
      <c r="G1636" s="132"/>
      <c r="H1636" s="132" t="s">
        <v>573</v>
      </c>
      <c r="I1636" s="135"/>
      <c r="J1636" s="188" t="s">
        <v>1042</v>
      </c>
      <c r="K1636" s="188"/>
      <c r="L1636" s="195" t="s">
        <v>2944</v>
      </c>
      <c r="M1636" s="183">
        <v>35</v>
      </c>
      <c r="N1636" s="138">
        <f t="shared" si="164"/>
        <v>11</v>
      </c>
      <c r="O1636" s="139" t="e">
        <f ca="1">_xll.BDP(T1636,"NAME")</f>
        <v>#NAME?</v>
      </c>
      <c r="P1636" s="138" t="e">
        <f ca="1">_xll.BDP(T1636,"INDUSTRY_SECTOR")</f>
        <v>#NAME?</v>
      </c>
      <c r="Q1636" s="132" t="s">
        <v>2984</v>
      </c>
      <c r="R1636" s="140"/>
      <c r="S1636" s="138"/>
      <c r="T1636" s="138" t="str">
        <f t="shared" si="165"/>
        <v>119240Q EQUITY</v>
      </c>
    </row>
    <row r="1637" spans="1:20" s="141" customFormat="1" x14ac:dyDescent="0.3">
      <c r="A1637" s="131">
        <v>41592</v>
      </c>
      <c r="B1637" s="957" t="s">
        <v>2946</v>
      </c>
      <c r="C1637" s="957" t="s">
        <v>208</v>
      </c>
      <c r="D1637" s="133">
        <v>500</v>
      </c>
      <c r="E1637" s="132" t="s">
        <v>37</v>
      </c>
      <c r="F1637" s="134">
        <v>43419</v>
      </c>
      <c r="G1637" s="132"/>
      <c r="H1637" s="132" t="s">
        <v>2947</v>
      </c>
      <c r="I1637" s="135" t="s">
        <v>225</v>
      </c>
      <c r="J1637" s="188" t="s">
        <v>1044</v>
      </c>
      <c r="K1637" s="188"/>
      <c r="L1637" s="195">
        <v>1500</v>
      </c>
      <c r="M1637" s="183">
        <v>-3</v>
      </c>
      <c r="N1637" s="138">
        <f t="shared" si="164"/>
        <v>11</v>
      </c>
      <c r="O1637" s="139" t="e">
        <f ca="1">_xll.BDP(T1637,"NAME")</f>
        <v>#NAME?</v>
      </c>
      <c r="P1637" s="138" t="e">
        <f ca="1">_xll.BDP(T1637,"INDUSTRY_SECTOR")</f>
        <v>#NAME?</v>
      </c>
      <c r="Q1637" s="132" t="s">
        <v>2188</v>
      </c>
      <c r="R1637" s="140"/>
      <c r="S1637" s="138"/>
      <c r="T1637" s="138" t="str">
        <f t="shared" si="165"/>
        <v>MXIM EQUITY</v>
      </c>
    </row>
    <row r="1638" spans="1:20" s="141" customFormat="1" x14ac:dyDescent="0.3">
      <c r="A1638" s="131">
        <v>41592</v>
      </c>
      <c r="B1638" s="957" t="s">
        <v>2948</v>
      </c>
      <c r="C1638" s="957" t="s">
        <v>1392</v>
      </c>
      <c r="D1638" s="133">
        <v>1000</v>
      </c>
      <c r="E1638" s="132" t="s">
        <v>66</v>
      </c>
      <c r="F1638" s="134">
        <v>45250</v>
      </c>
      <c r="G1638" s="132"/>
      <c r="H1638" s="132" t="s">
        <v>145</v>
      </c>
      <c r="I1638" s="135" t="s">
        <v>145</v>
      </c>
      <c r="J1638" s="188" t="s">
        <v>1112</v>
      </c>
      <c r="K1638" s="188"/>
      <c r="L1638" s="195">
        <v>2200</v>
      </c>
      <c r="M1638" s="183">
        <v>5</v>
      </c>
      <c r="N1638" s="138">
        <f t="shared" si="164"/>
        <v>11</v>
      </c>
      <c r="O1638" s="139" t="e">
        <f ca="1">_xll.BDP(T1638,"NAME")</f>
        <v>#NAME?</v>
      </c>
      <c r="P1638" s="138" t="e">
        <f ca="1">_xll.BDP(T1638,"INDUSTRY_SECTOR")</f>
        <v>#NAME?</v>
      </c>
      <c r="Q1638" s="132" t="s">
        <v>1391</v>
      </c>
      <c r="R1638" s="140"/>
      <c r="S1638" s="138"/>
      <c r="T1638" s="138" t="str">
        <f t="shared" si="165"/>
        <v>STT EQUITY</v>
      </c>
    </row>
    <row r="1639" spans="1:20" s="141" customFormat="1" x14ac:dyDescent="0.3">
      <c r="A1639" s="131">
        <v>41591</v>
      </c>
      <c r="B1639" s="957" t="s">
        <v>2954</v>
      </c>
      <c r="C1639" s="957" t="s">
        <v>11</v>
      </c>
      <c r="D1639" s="133">
        <v>750</v>
      </c>
      <c r="E1639" s="132" t="s">
        <v>12</v>
      </c>
      <c r="F1639" s="134">
        <v>42692</v>
      </c>
      <c r="G1639" s="132" t="s">
        <v>2953</v>
      </c>
      <c r="H1639" s="132" t="s">
        <v>1432</v>
      </c>
      <c r="I1639" s="135" t="s">
        <v>19</v>
      </c>
      <c r="J1639" s="188" t="s">
        <v>1173</v>
      </c>
      <c r="K1639" s="188"/>
      <c r="L1639" s="195">
        <v>5000</v>
      </c>
      <c r="M1639" s="183">
        <v>-3</v>
      </c>
      <c r="N1639" s="138">
        <f t="shared" si="164"/>
        <v>11</v>
      </c>
      <c r="O1639" s="139" t="e">
        <f ca="1">_xll.BDP(T1639,"NAME")</f>
        <v>#NAME?</v>
      </c>
      <c r="P1639" s="138" t="e">
        <f ca="1">_xll.BDP(T1639,"INDUSTRY_SECTOR")</f>
        <v>#NAME?</v>
      </c>
      <c r="Q1639" s="132" t="s">
        <v>2987</v>
      </c>
      <c r="R1639" s="140"/>
      <c r="S1639" s="138"/>
      <c r="T1639" s="138" t="str">
        <f t="shared" si="165"/>
        <v>1401Z NA EQUITY</v>
      </c>
    </row>
    <row r="1640" spans="1:20" s="141" customFormat="1" x14ac:dyDescent="0.3">
      <c r="A1640" s="131">
        <v>41591</v>
      </c>
      <c r="B1640" s="957" t="s">
        <v>2954</v>
      </c>
      <c r="C1640" s="957" t="s">
        <v>11</v>
      </c>
      <c r="D1640" s="133">
        <v>500</v>
      </c>
      <c r="E1640" s="132" t="s">
        <v>37</v>
      </c>
      <c r="F1640" s="134">
        <v>43422</v>
      </c>
      <c r="G1640" s="132" t="s">
        <v>2953</v>
      </c>
      <c r="H1640" s="132" t="s">
        <v>1253</v>
      </c>
      <c r="I1640" s="135" t="s">
        <v>1210</v>
      </c>
      <c r="J1640" s="188" t="s">
        <v>989</v>
      </c>
      <c r="K1640" s="188"/>
      <c r="L1640" s="195">
        <v>5000</v>
      </c>
      <c r="M1640" s="183">
        <v>0</v>
      </c>
      <c r="N1640" s="138">
        <f t="shared" si="164"/>
        <v>11</v>
      </c>
      <c r="O1640" s="139" t="e">
        <f ca="1">_xll.BDP(T1640,"NAME")</f>
        <v>#NAME?</v>
      </c>
      <c r="P1640" s="138" t="e">
        <f ca="1">_xll.BDP(T1640,"INDUSTRY_SECTOR")</f>
        <v>#NAME?</v>
      </c>
      <c r="Q1640" s="132" t="s">
        <v>2987</v>
      </c>
      <c r="R1640" s="140"/>
      <c r="S1640" s="138"/>
      <c r="T1640" s="138" t="str">
        <f t="shared" si="165"/>
        <v>1401Z NA EQUITY</v>
      </c>
    </row>
    <row r="1641" spans="1:20" s="141" customFormat="1" x14ac:dyDescent="0.3">
      <c r="A1641" s="131">
        <v>41591</v>
      </c>
      <c r="B1641" s="957" t="s">
        <v>1931</v>
      </c>
      <c r="C1641" s="957" t="s">
        <v>923</v>
      </c>
      <c r="D1641" s="133">
        <v>800</v>
      </c>
      <c r="E1641" s="132" t="s">
        <v>37</v>
      </c>
      <c r="F1641" s="134">
        <v>43480</v>
      </c>
      <c r="G1641" s="132" t="s">
        <v>2957</v>
      </c>
      <c r="H1641" s="132" t="s">
        <v>189</v>
      </c>
      <c r="I1641" s="135" t="s">
        <v>2015</v>
      </c>
      <c r="J1641" s="188" t="s">
        <v>2016</v>
      </c>
      <c r="K1641" s="188"/>
      <c r="L1641" s="195">
        <v>2500</v>
      </c>
      <c r="M1641" s="183">
        <v>1</v>
      </c>
      <c r="N1641" s="138">
        <f t="shared" si="164"/>
        <v>11</v>
      </c>
      <c r="O1641" s="139" t="e">
        <f ca="1">_xll.BDP(T1641,"NAME")</f>
        <v>#NAME?</v>
      </c>
      <c r="P1641" s="138" t="e">
        <f ca="1">_xll.BDP(T1641,"INDUSTRY_SECTOR")</f>
        <v>#NAME?</v>
      </c>
      <c r="Q1641" s="132" t="s">
        <v>1931</v>
      </c>
      <c r="R1641" s="140"/>
      <c r="S1641" s="138"/>
      <c r="T1641" s="138" t="str">
        <f t="shared" si="165"/>
        <v>BK EQUITY</v>
      </c>
    </row>
    <row r="1642" spans="1:20" s="141" customFormat="1" x14ac:dyDescent="0.3">
      <c r="A1642" s="131">
        <v>41591</v>
      </c>
      <c r="B1642" s="957" t="s">
        <v>1931</v>
      </c>
      <c r="C1642" s="957" t="s">
        <v>923</v>
      </c>
      <c r="D1642" s="133">
        <v>400</v>
      </c>
      <c r="E1642" s="132" t="s">
        <v>1102</v>
      </c>
      <c r="F1642" s="134">
        <v>45979</v>
      </c>
      <c r="G1642" s="132" t="s">
        <v>2957</v>
      </c>
      <c r="H1642" s="132" t="s">
        <v>225</v>
      </c>
      <c r="I1642" s="135" t="s">
        <v>2959</v>
      </c>
      <c r="J1642" s="188" t="s">
        <v>1044</v>
      </c>
      <c r="K1642" s="188"/>
      <c r="L1642" s="195">
        <v>2500</v>
      </c>
      <c r="M1642" s="183">
        <v>7</v>
      </c>
      <c r="N1642" s="138">
        <f t="shared" si="164"/>
        <v>11</v>
      </c>
      <c r="O1642" s="139" t="e">
        <f ca="1">_xll.BDP(T1642,"NAME")</f>
        <v>#NAME?</v>
      </c>
      <c r="P1642" s="138" t="e">
        <f ca="1">_xll.BDP(T1642,"INDUSTRY_SECTOR")</f>
        <v>#NAME?</v>
      </c>
      <c r="Q1642" s="132" t="s">
        <v>1931</v>
      </c>
      <c r="R1642" s="140"/>
      <c r="S1642" s="138"/>
      <c r="T1642" s="138" t="str">
        <f t="shared" si="165"/>
        <v>BK EQUITY</v>
      </c>
    </row>
    <row r="1643" spans="1:20" s="141" customFormat="1" x14ac:dyDescent="0.3">
      <c r="A1643" s="131">
        <v>41591</v>
      </c>
      <c r="B1643" s="957" t="s">
        <v>2960</v>
      </c>
      <c r="C1643" s="957" t="s">
        <v>2961</v>
      </c>
      <c r="D1643" s="133">
        <v>250</v>
      </c>
      <c r="E1643" s="132" t="s">
        <v>66</v>
      </c>
      <c r="F1643" s="134">
        <v>45245</v>
      </c>
      <c r="G1643" s="132" t="s">
        <v>908</v>
      </c>
      <c r="H1643" s="132" t="s">
        <v>226</v>
      </c>
      <c r="I1643" s="135" t="s">
        <v>1053</v>
      </c>
      <c r="J1643" s="188" t="s">
        <v>1054</v>
      </c>
      <c r="K1643" s="188"/>
      <c r="L1643" s="195">
        <v>1000</v>
      </c>
      <c r="M1643" s="183">
        <v>-2.5</v>
      </c>
      <c r="N1643" s="138">
        <f t="shared" si="164"/>
        <v>11</v>
      </c>
      <c r="O1643" s="139" t="e">
        <f ca="1">_xll.BDP(T1643,"NAME")</f>
        <v>#NAME?</v>
      </c>
      <c r="P1643" s="138" t="e">
        <f ca="1">_xll.BDP(T1643,"INDUSTRY_SECTOR")</f>
        <v>#NAME?</v>
      </c>
      <c r="Q1643" s="132" t="s">
        <v>2960</v>
      </c>
      <c r="R1643" s="140"/>
      <c r="S1643" s="138"/>
      <c r="T1643" s="138" t="str">
        <f t="shared" si="165"/>
        <v>GLW EQUITY</v>
      </c>
    </row>
    <row r="1644" spans="1:20" s="141" customFormat="1" x14ac:dyDescent="0.3">
      <c r="A1644" s="131">
        <v>41591</v>
      </c>
      <c r="B1644" s="957" t="s">
        <v>2184</v>
      </c>
      <c r="C1644" s="957" t="s">
        <v>1392</v>
      </c>
      <c r="D1644" s="133">
        <v>1000</v>
      </c>
      <c r="E1644" s="132" t="s">
        <v>37</v>
      </c>
      <c r="F1644" s="134">
        <v>43424</v>
      </c>
      <c r="G1644" s="132" t="s">
        <v>2963</v>
      </c>
      <c r="H1644" s="132" t="s">
        <v>573</v>
      </c>
      <c r="I1644" s="135" t="s">
        <v>2964</v>
      </c>
      <c r="J1644" s="188" t="s">
        <v>1054</v>
      </c>
      <c r="K1644" s="188"/>
      <c r="L1644" s="195">
        <v>1800</v>
      </c>
      <c r="M1644" s="183">
        <v>4</v>
      </c>
      <c r="N1644" s="138">
        <f t="shared" si="164"/>
        <v>11</v>
      </c>
      <c r="O1644" s="139" t="e">
        <f ca="1">_xll.BDP(T1644,"NAME")</f>
        <v>#NAME?</v>
      </c>
      <c r="P1644" s="138" t="e">
        <f ca="1">_xll.BDP(T1644,"INDUSTRY_SECTOR")</f>
        <v>#NAME?</v>
      </c>
      <c r="Q1644" s="132" t="s">
        <v>2988</v>
      </c>
      <c r="R1644" s="140"/>
      <c r="S1644" s="138"/>
      <c r="T1644" s="138" t="str">
        <f t="shared" si="165"/>
        <v>SEBA SS EQUITY</v>
      </c>
    </row>
    <row r="1645" spans="1:20" s="141" customFormat="1" x14ac:dyDescent="0.3">
      <c r="A1645" s="131">
        <v>41590</v>
      </c>
      <c r="B1645" s="957" t="s">
        <v>2965</v>
      </c>
      <c r="C1645" s="957" t="s">
        <v>2966</v>
      </c>
      <c r="D1645" s="133">
        <v>700</v>
      </c>
      <c r="E1645" s="132" t="s">
        <v>37</v>
      </c>
      <c r="F1645" s="134">
        <v>43480</v>
      </c>
      <c r="G1645" s="132" t="s">
        <v>2967</v>
      </c>
      <c r="H1645" s="132" t="s">
        <v>373</v>
      </c>
      <c r="I1645" s="135" t="s">
        <v>1365</v>
      </c>
      <c r="J1645" s="188" t="s">
        <v>2166</v>
      </c>
      <c r="K1645" s="188"/>
      <c r="L1645" s="195">
        <v>2600</v>
      </c>
      <c r="M1645" s="183">
        <v>-50</v>
      </c>
      <c r="N1645" s="138">
        <f t="shared" si="164"/>
        <v>11</v>
      </c>
      <c r="O1645" s="139" t="e">
        <f ca="1">_xll.BDP(T1645,"NAME")</f>
        <v>#NAME?</v>
      </c>
      <c r="P1645" s="138" t="e">
        <f ca="1">_xll.BDP(T1645,"INDUSTRY_SECTOR")</f>
        <v>#NAME?</v>
      </c>
      <c r="Q1645" s="132" t="s">
        <v>2965</v>
      </c>
      <c r="R1645" s="140"/>
      <c r="S1645" s="138"/>
      <c r="T1645" s="138" t="str">
        <f t="shared" si="165"/>
        <v>AL EQUITY</v>
      </c>
    </row>
    <row r="1646" spans="1:20" s="141" customFormat="1" x14ac:dyDescent="0.3">
      <c r="A1646" s="131">
        <v>41590</v>
      </c>
      <c r="B1646" s="957" t="s">
        <v>2969</v>
      </c>
      <c r="C1646" s="957" t="s">
        <v>998</v>
      </c>
      <c r="D1646" s="133">
        <v>600</v>
      </c>
      <c r="E1646" s="132" t="s">
        <v>66</v>
      </c>
      <c r="F1646" s="134">
        <v>45245</v>
      </c>
      <c r="G1646" s="132" t="s">
        <v>2970</v>
      </c>
      <c r="H1646" s="132" t="s">
        <v>2971</v>
      </c>
      <c r="I1646" s="135" t="s">
        <v>1477</v>
      </c>
      <c r="J1646" s="188" t="s">
        <v>1011</v>
      </c>
      <c r="K1646" s="188"/>
      <c r="L1646" s="195">
        <v>1200</v>
      </c>
      <c r="M1646" s="183">
        <v>-5</v>
      </c>
      <c r="N1646" s="138">
        <f t="shared" si="164"/>
        <v>11</v>
      </c>
      <c r="O1646" s="139" t="e">
        <f ca="1">_xll.BDP(T1646,"NAME")</f>
        <v>#NAME?</v>
      </c>
      <c r="P1646" s="138" t="e">
        <f ca="1">_xll.BDP(T1646,"INDUSTRY_SECTOR")</f>
        <v>#NAME?</v>
      </c>
      <c r="Q1646" s="132" t="s">
        <v>2969</v>
      </c>
      <c r="R1646" s="140"/>
      <c r="S1646" s="138"/>
      <c r="T1646" s="138" t="str">
        <f t="shared" si="165"/>
        <v>WPZ EQUITY</v>
      </c>
    </row>
    <row r="1647" spans="1:20" s="141" customFormat="1" x14ac:dyDescent="0.3">
      <c r="A1647" s="131">
        <v>41590</v>
      </c>
      <c r="B1647" s="957" t="s">
        <v>2969</v>
      </c>
      <c r="C1647" s="957" t="s">
        <v>998</v>
      </c>
      <c r="D1647" s="133">
        <v>400</v>
      </c>
      <c r="E1647" s="132" t="s">
        <v>117</v>
      </c>
      <c r="F1647" s="134">
        <v>52550</v>
      </c>
      <c r="G1647" s="132" t="s">
        <v>2970</v>
      </c>
      <c r="H1647" s="132" t="s">
        <v>1632</v>
      </c>
      <c r="I1647" s="135" t="s">
        <v>1365</v>
      </c>
      <c r="J1647" s="188" t="s">
        <v>2166</v>
      </c>
      <c r="K1647" s="188"/>
      <c r="L1647" s="195">
        <v>1200</v>
      </c>
      <c r="M1647" s="183">
        <v>-2</v>
      </c>
      <c r="N1647" s="138">
        <f t="shared" si="164"/>
        <v>11</v>
      </c>
      <c r="O1647" s="139" t="e">
        <f ca="1">_xll.BDP(T1647,"NAME")</f>
        <v>#NAME?</v>
      </c>
      <c r="P1647" s="138" t="e">
        <f ca="1">_xll.BDP(T1647,"INDUSTRY_SECTOR")</f>
        <v>#NAME?</v>
      </c>
      <c r="Q1647" s="132" t="s">
        <v>2969</v>
      </c>
      <c r="R1647" s="140"/>
      <c r="S1647" s="138"/>
      <c r="T1647" s="138" t="str">
        <f t="shared" si="165"/>
        <v>WPZ EQUITY</v>
      </c>
    </row>
    <row r="1648" spans="1:20" s="141" customFormat="1" x14ac:dyDescent="0.3">
      <c r="A1648" s="131">
        <v>41590</v>
      </c>
      <c r="B1648" s="957" t="s">
        <v>2972</v>
      </c>
      <c r="C1648" s="957" t="s">
        <v>276</v>
      </c>
      <c r="D1648" s="133">
        <v>400</v>
      </c>
      <c r="E1648" s="132" t="s">
        <v>66</v>
      </c>
      <c r="F1648" s="134">
        <v>45323</v>
      </c>
      <c r="G1648" s="132" t="s">
        <v>2612</v>
      </c>
      <c r="H1648" s="132" t="s">
        <v>986</v>
      </c>
      <c r="I1648" s="135" t="s">
        <v>1243</v>
      </c>
      <c r="J1648" s="188" t="s">
        <v>1008</v>
      </c>
      <c r="K1648" s="188"/>
      <c r="L1648" s="195">
        <v>2000</v>
      </c>
      <c r="M1648" s="183">
        <v>0</v>
      </c>
      <c r="N1648" s="138">
        <f t="shared" si="164"/>
        <v>11</v>
      </c>
      <c r="O1648" s="139" t="e">
        <f ca="1">_xll.BDP(T1648,"NAME")</f>
        <v>#NAME?</v>
      </c>
      <c r="P1648" s="138" t="e">
        <f ca="1">_xll.BDP(T1648,"INDUSTRY_SECTOR")</f>
        <v>#NAME?</v>
      </c>
      <c r="Q1648" s="132" t="s">
        <v>2972</v>
      </c>
      <c r="R1648" s="140"/>
      <c r="S1648" s="138"/>
      <c r="T1648" s="138" t="str">
        <f t="shared" si="165"/>
        <v>FMC EQUITY</v>
      </c>
    </row>
    <row r="1649" spans="1:20" s="141" customFormat="1" x14ac:dyDescent="0.3">
      <c r="A1649" s="131">
        <v>41590</v>
      </c>
      <c r="B1649" s="957" t="s">
        <v>2977</v>
      </c>
      <c r="C1649" s="957" t="s">
        <v>2974</v>
      </c>
      <c r="D1649" s="133">
        <v>1000</v>
      </c>
      <c r="E1649" s="132" t="s">
        <v>12</v>
      </c>
      <c r="F1649" s="134">
        <v>42689</v>
      </c>
      <c r="G1649" s="132" t="s">
        <v>150</v>
      </c>
      <c r="H1649" s="132" t="s">
        <v>2128</v>
      </c>
      <c r="I1649" s="135" t="s">
        <v>1133</v>
      </c>
      <c r="J1649" s="188" t="s">
        <v>1134</v>
      </c>
      <c r="K1649" s="188"/>
      <c r="L1649" s="195">
        <v>7000</v>
      </c>
      <c r="M1649" s="183">
        <v>9</v>
      </c>
      <c r="N1649" s="138">
        <f t="shared" si="164"/>
        <v>11</v>
      </c>
      <c r="O1649" s="139" t="e">
        <f ca="1">_xll.BDP(T1649,"NAME")</f>
        <v>#NAME?</v>
      </c>
      <c r="P1649" s="138" t="e">
        <f ca="1">_xll.BDP(T1649,"INDUSTRY_SECTOR")</f>
        <v>#NAME?</v>
      </c>
      <c r="Q1649" s="132" t="s">
        <v>2989</v>
      </c>
      <c r="R1649" s="140"/>
      <c r="S1649" s="138"/>
      <c r="T1649" s="138" t="str">
        <f t="shared" si="165"/>
        <v>599327Z NA EQUITY</v>
      </c>
    </row>
    <row r="1650" spans="1:20" s="141" customFormat="1" x14ac:dyDescent="0.3">
      <c r="A1650" s="131">
        <v>41590</v>
      </c>
      <c r="B1650" s="957" t="s">
        <v>2977</v>
      </c>
      <c r="C1650" s="957" t="s">
        <v>2974</v>
      </c>
      <c r="D1650" s="133">
        <v>1250</v>
      </c>
      <c r="E1650" s="132" t="s">
        <v>37</v>
      </c>
      <c r="F1650" s="134">
        <v>43419</v>
      </c>
      <c r="G1650" s="132" t="s">
        <v>150</v>
      </c>
      <c r="H1650" s="132" t="s">
        <v>553</v>
      </c>
      <c r="I1650" s="135" t="s">
        <v>2979</v>
      </c>
      <c r="J1650" s="188" t="s">
        <v>1173</v>
      </c>
      <c r="K1650" s="188"/>
      <c r="L1650" s="195">
        <v>7000</v>
      </c>
      <c r="M1650" s="183">
        <v>9</v>
      </c>
      <c r="N1650" s="138">
        <f t="shared" si="164"/>
        <v>11</v>
      </c>
      <c r="O1650" s="139" t="e">
        <f ca="1">_xll.BDP(T1650,"NAME")</f>
        <v>#NAME?</v>
      </c>
      <c r="P1650" s="138" t="e">
        <f ca="1">_xll.BDP(T1650,"INDUSTRY_SECTOR")</f>
        <v>#NAME?</v>
      </c>
      <c r="Q1650" s="132" t="s">
        <v>2989</v>
      </c>
      <c r="R1650" s="140"/>
      <c r="S1650" s="138"/>
      <c r="T1650" s="138" t="str">
        <f t="shared" si="165"/>
        <v>599327Z NA EQUITY</v>
      </c>
    </row>
    <row r="1651" spans="1:20" s="141" customFormat="1" x14ac:dyDescent="0.3">
      <c r="A1651" s="131">
        <v>41590</v>
      </c>
      <c r="B1651" s="957" t="s">
        <v>2980</v>
      </c>
      <c r="C1651" s="957" t="s">
        <v>1155</v>
      </c>
      <c r="D1651" s="133">
        <v>1000</v>
      </c>
      <c r="E1651" s="132" t="s">
        <v>37</v>
      </c>
      <c r="F1651" s="134">
        <v>43419</v>
      </c>
      <c r="G1651" s="132" t="s">
        <v>1154</v>
      </c>
      <c r="H1651" s="132" t="s">
        <v>226</v>
      </c>
      <c r="I1651" s="135"/>
      <c r="J1651" s="188" t="s">
        <v>2981</v>
      </c>
      <c r="K1651" s="188"/>
      <c r="L1651" s="195">
        <v>1400</v>
      </c>
      <c r="M1651" s="183">
        <v>0</v>
      </c>
      <c r="N1651" s="138">
        <f t="shared" si="164"/>
        <v>11</v>
      </c>
      <c r="O1651" s="139" t="e">
        <f ca="1">_xll.BDP(T1651,"NAME")</f>
        <v>#NAME?</v>
      </c>
      <c r="P1651" s="138" t="e">
        <f ca="1">_xll.BDP(T1651,"INDUSTRY_SECTOR")</f>
        <v>#NAME?</v>
      </c>
      <c r="Q1651" s="132" t="s">
        <v>1154</v>
      </c>
      <c r="R1651" s="140"/>
      <c r="S1651" s="138"/>
      <c r="T1651" s="138" t="str">
        <f t="shared" si="165"/>
        <v>GS EQUITY</v>
      </c>
    </row>
    <row r="1652" spans="1:20" s="141" customFormat="1" x14ac:dyDescent="0.3">
      <c r="A1652" s="131">
        <v>41586</v>
      </c>
      <c r="B1652" s="957" t="s">
        <v>2820</v>
      </c>
      <c r="C1652" s="957" t="s">
        <v>276</v>
      </c>
      <c r="D1652" s="133">
        <v>400</v>
      </c>
      <c r="E1652" s="132" t="s">
        <v>66</v>
      </c>
      <c r="F1652" s="134">
        <v>45352</v>
      </c>
      <c r="G1652" s="132" t="s">
        <v>2821</v>
      </c>
      <c r="H1652" s="132" t="s">
        <v>226</v>
      </c>
      <c r="I1652" s="135" t="s">
        <v>597</v>
      </c>
      <c r="J1652" s="188" t="s">
        <v>1042</v>
      </c>
      <c r="K1652" s="188"/>
      <c r="L1652" s="195">
        <v>675</v>
      </c>
      <c r="M1652" s="183">
        <v>10</v>
      </c>
      <c r="N1652" s="138">
        <f t="shared" ref="N1652:N1694" si="166">MONTH(A1652)</f>
        <v>11</v>
      </c>
      <c r="O1652" s="139" t="e">
        <f ca="1">_xll.BDP(T1652,"NAME")</f>
        <v>#NAME?</v>
      </c>
      <c r="P1652" s="138" t="e">
        <f ca="1">_xll.BDP(T1652,"INDUSTRY_SECTOR")</f>
        <v>#NAME?</v>
      </c>
      <c r="Q1652" s="132" t="s">
        <v>2927</v>
      </c>
      <c r="R1652" s="140"/>
      <c r="S1652" s="138"/>
      <c r="T1652" s="138" t="str">
        <f t="shared" ref="T1652:T1694" si="167">CONCATENATE(Q1652," EQUITY")</f>
        <v>19901Z EQUITY</v>
      </c>
    </row>
    <row r="1653" spans="1:20" s="141" customFormat="1" x14ac:dyDescent="0.3">
      <c r="A1653" s="131">
        <v>41585</v>
      </c>
      <c r="B1653" s="957" t="s">
        <v>1706</v>
      </c>
      <c r="C1653" s="957" t="s">
        <v>11</v>
      </c>
      <c r="D1653" s="133">
        <v>1000</v>
      </c>
      <c r="E1653" s="132" t="s">
        <v>117</v>
      </c>
      <c r="F1653" s="134">
        <v>52548</v>
      </c>
      <c r="G1653" s="132" t="s">
        <v>2822</v>
      </c>
      <c r="H1653" s="132" t="s">
        <v>205</v>
      </c>
      <c r="I1653" s="135" t="s">
        <v>1608</v>
      </c>
      <c r="J1653" s="188" t="s">
        <v>1042</v>
      </c>
      <c r="K1653" s="188"/>
      <c r="L1653" s="195">
        <v>3250</v>
      </c>
      <c r="M1653" s="183">
        <v>10</v>
      </c>
      <c r="N1653" s="138">
        <f t="shared" si="166"/>
        <v>11</v>
      </c>
      <c r="O1653" s="139" t="e">
        <f ca="1">_xll.BDP(T1653,"NAME")</f>
        <v>#NAME?</v>
      </c>
      <c r="P1653" s="138" t="e">
        <f ca="1">_xll.BDP(T1653,"INDUSTRY_SECTOR")</f>
        <v>#NAME?</v>
      </c>
      <c r="Q1653" s="132" t="s">
        <v>1706</v>
      </c>
      <c r="R1653" s="140"/>
      <c r="S1653" s="138"/>
      <c r="T1653" s="138" t="str">
        <f t="shared" si="167"/>
        <v>MET EQUITY</v>
      </c>
    </row>
    <row r="1654" spans="1:20" s="141" customFormat="1" x14ac:dyDescent="0.3">
      <c r="A1654" s="131">
        <v>41585</v>
      </c>
      <c r="B1654" s="957" t="s">
        <v>2363</v>
      </c>
      <c r="C1654" s="957" t="s">
        <v>1184</v>
      </c>
      <c r="D1654" s="133">
        <v>800</v>
      </c>
      <c r="E1654" s="132" t="s">
        <v>12</v>
      </c>
      <c r="F1654" s="134">
        <v>42689</v>
      </c>
      <c r="G1654" s="132" t="s">
        <v>2363</v>
      </c>
      <c r="H1654" s="132" t="s">
        <v>2823</v>
      </c>
      <c r="I1654" s="135"/>
      <c r="J1654" s="188" t="s">
        <v>1380</v>
      </c>
      <c r="K1654" s="188"/>
      <c r="L1654" s="195">
        <v>2300</v>
      </c>
      <c r="M1654" s="183">
        <v>3</v>
      </c>
      <c r="N1654" s="138">
        <f t="shared" si="166"/>
        <v>11</v>
      </c>
      <c r="O1654" s="139" t="e">
        <f ca="1">_xll.BDP(T1654,"NAME")</f>
        <v>#NAME?</v>
      </c>
      <c r="P1654" s="138" t="e">
        <f ca="1">_xll.BDP(T1654,"INDUSTRY_SECTOR")</f>
        <v>#NAME?</v>
      </c>
      <c r="Q1654" s="132" t="s">
        <v>1183</v>
      </c>
      <c r="R1654" s="140"/>
      <c r="S1654" s="138"/>
      <c r="T1654" s="138" t="str">
        <f t="shared" si="167"/>
        <v>C EQUITY</v>
      </c>
    </row>
    <row r="1655" spans="1:20" s="141" customFormat="1" x14ac:dyDescent="0.3">
      <c r="A1655" s="131">
        <v>41585</v>
      </c>
      <c r="B1655" s="957" t="s">
        <v>2252</v>
      </c>
      <c r="C1655" s="957" t="s">
        <v>22</v>
      </c>
      <c r="D1655" s="133">
        <v>150</v>
      </c>
      <c r="E1655" s="132" t="s">
        <v>66</v>
      </c>
      <c r="F1655" s="134">
        <v>45214</v>
      </c>
      <c r="G1655" s="132" t="s">
        <v>2826</v>
      </c>
      <c r="H1655" s="132" t="s">
        <v>652</v>
      </c>
      <c r="I1655" s="135" t="s">
        <v>1608</v>
      </c>
      <c r="J1655" s="188" t="s">
        <v>1042</v>
      </c>
      <c r="K1655" s="188"/>
      <c r="L1655" s="195">
        <v>500</v>
      </c>
      <c r="M1655" s="183">
        <v>0</v>
      </c>
      <c r="N1655" s="138">
        <f t="shared" si="166"/>
        <v>11</v>
      </c>
      <c r="O1655" s="139" t="e">
        <f ca="1">_xll.BDP(T1655,"NAME")</f>
        <v>#NAME?</v>
      </c>
      <c r="P1655" s="138" t="e">
        <f ca="1">_xll.BDP(T1655,"INDUSTRY_SECTOR")</f>
        <v>#NAME?</v>
      </c>
      <c r="Q1655" s="132" t="s">
        <v>2252</v>
      </c>
      <c r="R1655" s="140"/>
      <c r="S1655" s="138"/>
      <c r="T1655" s="138" t="str">
        <f t="shared" si="167"/>
        <v>AMP EQUITY</v>
      </c>
    </row>
    <row r="1656" spans="1:20" s="141" customFormat="1" x14ac:dyDescent="0.3">
      <c r="A1656" s="131">
        <v>41585</v>
      </c>
      <c r="B1656" s="957" t="s">
        <v>2835</v>
      </c>
      <c r="C1656" s="957" t="s">
        <v>218</v>
      </c>
      <c r="D1656" s="133">
        <v>800</v>
      </c>
      <c r="E1656" s="132" t="s">
        <v>66</v>
      </c>
      <c r="F1656" s="134">
        <v>45243</v>
      </c>
      <c r="G1656" s="132" t="s">
        <v>2836</v>
      </c>
      <c r="H1656" s="132" t="s">
        <v>2356</v>
      </c>
      <c r="I1656" s="135" t="s">
        <v>2837</v>
      </c>
      <c r="J1656" s="188" t="s">
        <v>2407</v>
      </c>
      <c r="K1656" s="188"/>
      <c r="L1656" s="195">
        <v>3900</v>
      </c>
      <c r="M1656" s="183">
        <v>0</v>
      </c>
      <c r="N1656" s="138">
        <f t="shared" si="166"/>
        <v>11</v>
      </c>
      <c r="O1656" s="139" t="e">
        <f ca="1">_xll.BDP(T1656,"NAME")</f>
        <v>#NAME?</v>
      </c>
      <c r="P1656" s="138" t="e">
        <f ca="1">_xll.BDP(T1656,"INDUSTRY_SECTOR")</f>
        <v>#NAME?</v>
      </c>
      <c r="Q1656" s="132" t="s">
        <v>2928</v>
      </c>
      <c r="R1656" s="140"/>
      <c r="S1656" s="138"/>
      <c r="T1656" s="138" t="str">
        <f t="shared" si="167"/>
        <v>FRES LN EQUITY</v>
      </c>
    </row>
    <row r="1657" spans="1:20" s="141" customFormat="1" x14ac:dyDescent="0.3">
      <c r="A1657" s="131">
        <v>41585</v>
      </c>
      <c r="B1657" s="957" t="s">
        <v>2187</v>
      </c>
      <c r="C1657" s="957" t="s">
        <v>640</v>
      </c>
      <c r="D1657" s="133">
        <v>300</v>
      </c>
      <c r="E1657" s="132" t="s">
        <v>66</v>
      </c>
      <c r="F1657" s="134">
        <v>45245</v>
      </c>
      <c r="G1657" s="132" t="s">
        <v>2838</v>
      </c>
      <c r="H1657" s="132" t="s">
        <v>429</v>
      </c>
      <c r="I1657" s="135" t="s">
        <v>951</v>
      </c>
      <c r="J1657" s="188" t="s">
        <v>1140</v>
      </c>
      <c r="K1657" s="188"/>
      <c r="L1657" s="195">
        <v>700</v>
      </c>
      <c r="M1657" s="183">
        <v>5</v>
      </c>
      <c r="N1657" s="138">
        <f t="shared" si="166"/>
        <v>11</v>
      </c>
      <c r="O1657" s="139" t="e">
        <f ca="1">_xll.BDP(T1657,"NAME")</f>
        <v>#NAME?</v>
      </c>
      <c r="P1657" s="138" t="e">
        <f ca="1">_xll.BDP(T1657,"INDUSTRY_SECTOR")</f>
        <v>#NAME?</v>
      </c>
      <c r="Q1657" s="132" t="s">
        <v>2929</v>
      </c>
      <c r="R1657" s="140"/>
      <c r="S1657" s="138"/>
      <c r="T1657" s="138" t="str">
        <f t="shared" si="167"/>
        <v>735417Q EQUITY</v>
      </c>
    </row>
    <row r="1658" spans="1:20" s="141" customFormat="1" x14ac:dyDescent="0.3">
      <c r="A1658" s="131">
        <v>41584</v>
      </c>
      <c r="B1658" s="957" t="s">
        <v>1826</v>
      </c>
      <c r="C1658" s="957" t="s">
        <v>640</v>
      </c>
      <c r="D1658" s="133">
        <v>1500</v>
      </c>
      <c r="E1658" s="132" t="s">
        <v>12</v>
      </c>
      <c r="F1658" s="134">
        <v>42688</v>
      </c>
      <c r="G1658" s="132" t="s">
        <v>567</v>
      </c>
      <c r="H1658" s="132" t="s">
        <v>570</v>
      </c>
      <c r="I1658" s="135" t="s">
        <v>1361</v>
      </c>
      <c r="J1658" s="188" t="s">
        <v>1323</v>
      </c>
      <c r="K1658" s="188"/>
      <c r="L1658" s="196">
        <v>5000</v>
      </c>
      <c r="M1658" s="183">
        <v>-2</v>
      </c>
      <c r="N1658" s="138">
        <f t="shared" si="166"/>
        <v>11</v>
      </c>
      <c r="O1658" s="139" t="e">
        <f ca="1">_xll.BDP(T1658,"NAME")</f>
        <v>#NAME?</v>
      </c>
      <c r="P1658" s="138" t="e">
        <f ca="1">_xll.BDP(T1658,"INDUSTRY_SECTOR")</f>
        <v>#NAME?</v>
      </c>
      <c r="Q1658" s="132" t="s">
        <v>1826</v>
      </c>
      <c r="R1658" s="140"/>
      <c r="S1658" s="138"/>
      <c r="T1658" s="138" t="str">
        <f t="shared" si="167"/>
        <v>BAC EQUITY</v>
      </c>
    </row>
    <row r="1659" spans="1:20" s="141" customFormat="1" x14ac:dyDescent="0.3">
      <c r="A1659" s="131">
        <v>41584</v>
      </c>
      <c r="B1659" s="957" t="s">
        <v>1563</v>
      </c>
      <c r="C1659" s="957" t="s">
        <v>1388</v>
      </c>
      <c r="D1659" s="133">
        <v>250</v>
      </c>
      <c r="E1659" s="132" t="s">
        <v>117</v>
      </c>
      <c r="F1659" s="134">
        <v>52550</v>
      </c>
      <c r="G1659" s="132" t="s">
        <v>2841</v>
      </c>
      <c r="H1659" s="132" t="s">
        <v>713</v>
      </c>
      <c r="I1659" s="135" t="s">
        <v>951</v>
      </c>
      <c r="J1659" s="188" t="s">
        <v>1140</v>
      </c>
      <c r="K1659" s="188"/>
      <c r="L1659" s="195">
        <v>800</v>
      </c>
      <c r="M1659" s="183">
        <v>4</v>
      </c>
      <c r="N1659" s="138">
        <f t="shared" si="166"/>
        <v>11</v>
      </c>
      <c r="O1659" s="139" t="e">
        <f ca="1">_xll.BDP(T1659,"NAME")</f>
        <v>#NAME?</v>
      </c>
      <c r="P1659" s="138" t="e">
        <f ca="1">_xll.BDP(T1659,"INDUSTRY_SECTOR")</f>
        <v>#NAME?</v>
      </c>
      <c r="Q1659" s="132" t="s">
        <v>2921</v>
      </c>
      <c r="R1659" s="140"/>
      <c r="S1659" s="138"/>
      <c r="T1659" s="138" t="str">
        <f t="shared" si="167"/>
        <v>LGE1 EQUITY</v>
      </c>
    </row>
    <row r="1660" spans="1:20" s="141" customFormat="1" x14ac:dyDescent="0.3">
      <c r="A1660" s="131">
        <v>41584</v>
      </c>
      <c r="B1660" s="957" t="s">
        <v>1673</v>
      </c>
      <c r="C1660" s="957" t="s">
        <v>2842</v>
      </c>
      <c r="D1660" s="133">
        <v>300</v>
      </c>
      <c r="E1660" s="132" t="s">
        <v>66</v>
      </c>
      <c r="F1660" s="134">
        <v>45245</v>
      </c>
      <c r="G1660" s="132" t="s">
        <v>2843</v>
      </c>
      <c r="H1660" s="132" t="s">
        <v>205</v>
      </c>
      <c r="I1660" s="135" t="s">
        <v>2034</v>
      </c>
      <c r="J1660" s="188" t="s">
        <v>2035</v>
      </c>
      <c r="K1660" s="188"/>
      <c r="L1660" s="195">
        <v>1000</v>
      </c>
      <c r="M1660" s="183">
        <v>5</v>
      </c>
      <c r="N1660" s="138">
        <f t="shared" si="166"/>
        <v>11</v>
      </c>
      <c r="O1660" s="139" t="e">
        <f ca="1">_xll.BDP(T1660,"NAME")</f>
        <v>#NAME?</v>
      </c>
      <c r="P1660" s="138" t="e">
        <f ca="1">_xll.BDP(T1660,"INDUSTRY_SECTOR")</f>
        <v>#NAME?</v>
      </c>
      <c r="Q1660" s="132" t="s">
        <v>2920</v>
      </c>
      <c r="R1660" s="140"/>
      <c r="S1660" s="138"/>
      <c r="T1660" s="138" t="str">
        <f t="shared" si="167"/>
        <v>26385Z EQUITY</v>
      </c>
    </row>
    <row r="1661" spans="1:20" s="141" customFormat="1" x14ac:dyDescent="0.3">
      <c r="A1661" s="131">
        <v>41584</v>
      </c>
      <c r="B1661" s="957" t="s">
        <v>1673</v>
      </c>
      <c r="C1661" s="957" t="s">
        <v>2842</v>
      </c>
      <c r="D1661" s="133">
        <v>500</v>
      </c>
      <c r="E1661" s="132" t="s">
        <v>117</v>
      </c>
      <c r="F1661" s="134">
        <v>52550</v>
      </c>
      <c r="G1661" s="132" t="s">
        <v>2843</v>
      </c>
      <c r="H1661" s="132" t="s">
        <v>282</v>
      </c>
      <c r="I1661" s="135" t="s">
        <v>2844</v>
      </c>
      <c r="J1661" s="188" t="s">
        <v>2845</v>
      </c>
      <c r="K1661" s="188"/>
      <c r="L1661" s="195">
        <v>1500</v>
      </c>
      <c r="M1661" s="183">
        <v>10</v>
      </c>
      <c r="N1661" s="138">
        <f t="shared" si="166"/>
        <v>11</v>
      </c>
      <c r="O1661" s="139" t="e">
        <f ca="1">_xll.BDP(T1661,"NAME")</f>
        <v>#NAME?</v>
      </c>
      <c r="P1661" s="138" t="e">
        <f ca="1">_xll.BDP(T1661,"INDUSTRY_SECTOR")</f>
        <v>#NAME?</v>
      </c>
      <c r="Q1661" s="132" t="s">
        <v>2920</v>
      </c>
      <c r="R1661" s="140"/>
      <c r="S1661" s="138"/>
      <c r="T1661" s="138" t="str">
        <f t="shared" si="167"/>
        <v>26385Z EQUITY</v>
      </c>
    </row>
    <row r="1662" spans="1:20" s="138" customFormat="1" x14ac:dyDescent="0.3">
      <c r="A1662" s="131">
        <v>41584</v>
      </c>
      <c r="B1662" s="962" t="s">
        <v>1996</v>
      </c>
      <c r="C1662" s="962" t="s">
        <v>1005</v>
      </c>
      <c r="D1662" s="206">
        <v>750</v>
      </c>
      <c r="E1662" s="139" t="s">
        <v>12</v>
      </c>
      <c r="F1662" s="207">
        <v>42752</v>
      </c>
      <c r="G1662" s="139" t="s">
        <v>2846</v>
      </c>
      <c r="H1662" s="139" t="s">
        <v>145</v>
      </c>
      <c r="I1662" s="208" t="s">
        <v>2152</v>
      </c>
      <c r="J1662" s="209" t="s">
        <v>1032</v>
      </c>
      <c r="K1662" s="209"/>
      <c r="L1662" s="210">
        <v>4500</v>
      </c>
      <c r="M1662" s="212">
        <v>4</v>
      </c>
      <c r="N1662" s="138">
        <f t="shared" si="166"/>
        <v>11</v>
      </c>
      <c r="O1662" s="139" t="e">
        <f ca="1">_xll.BDP(T1662,"NAME")</f>
        <v>#NAME?</v>
      </c>
      <c r="P1662" s="138" t="e">
        <f ca="1">_xll.BDP(T1662,"INDUSTRY_SECTOR")</f>
        <v>#NAME?</v>
      </c>
      <c r="Q1662" s="139" t="s">
        <v>2930</v>
      </c>
      <c r="R1662" s="140"/>
      <c r="T1662" s="138" t="str">
        <f t="shared" si="167"/>
        <v>F1 EQUITY</v>
      </c>
    </row>
    <row r="1663" spans="1:20" s="141" customFormat="1" x14ac:dyDescent="0.3">
      <c r="A1663" s="131">
        <v>41584</v>
      </c>
      <c r="B1663" s="957" t="s">
        <v>1353</v>
      </c>
      <c r="C1663" s="957" t="s">
        <v>640</v>
      </c>
      <c r="D1663" s="133">
        <v>250</v>
      </c>
      <c r="E1663" s="132" t="s">
        <v>66</v>
      </c>
      <c r="F1663" s="134">
        <v>45231</v>
      </c>
      <c r="G1663" s="132" t="s">
        <v>2849</v>
      </c>
      <c r="H1663" s="132" t="s">
        <v>804</v>
      </c>
      <c r="I1663" s="135" t="s">
        <v>951</v>
      </c>
      <c r="J1663" s="188" t="s">
        <v>1140</v>
      </c>
      <c r="K1663" s="188"/>
      <c r="L1663" s="195">
        <v>1100</v>
      </c>
      <c r="M1663" s="183">
        <v>6</v>
      </c>
      <c r="N1663" s="138">
        <f t="shared" si="166"/>
        <v>11</v>
      </c>
      <c r="O1663" s="139" t="e">
        <f ca="1">_xll.BDP(T1663,"NAME")</f>
        <v>#NAME?</v>
      </c>
      <c r="P1663" s="138" t="e">
        <f ca="1">_xll.BDP(T1663,"INDUSTRY_SECTOR")</f>
        <v>#NAME?</v>
      </c>
      <c r="Q1663" s="132" t="s">
        <v>2923</v>
      </c>
      <c r="R1663" s="140"/>
      <c r="S1663" s="138"/>
      <c r="T1663" s="138" t="str">
        <f t="shared" si="167"/>
        <v>PCNHQ EQUITY</v>
      </c>
    </row>
    <row r="1664" spans="1:20" s="141" customFormat="1" x14ac:dyDescent="0.3">
      <c r="A1664" s="131">
        <v>41584</v>
      </c>
      <c r="B1664" s="957" t="s">
        <v>2850</v>
      </c>
      <c r="C1664" s="957" t="s">
        <v>2700</v>
      </c>
      <c r="D1664" s="133">
        <v>500</v>
      </c>
      <c r="E1664" s="132" t="s">
        <v>224</v>
      </c>
      <c r="F1664" s="134">
        <v>44149</v>
      </c>
      <c r="G1664" s="132" t="s">
        <v>2851</v>
      </c>
      <c r="H1664" s="132" t="s">
        <v>177</v>
      </c>
      <c r="I1664" s="135"/>
      <c r="J1664" s="188" t="s">
        <v>1540</v>
      </c>
      <c r="K1664" s="188"/>
      <c r="L1664" s="195">
        <v>3000</v>
      </c>
      <c r="M1664" s="183">
        <v>-20</v>
      </c>
      <c r="N1664" s="138">
        <f t="shared" si="166"/>
        <v>11</v>
      </c>
      <c r="O1664" s="139" t="e">
        <f ca="1">_xll.BDP(T1664,"NAME")</f>
        <v>#NAME?</v>
      </c>
      <c r="P1664" s="138" t="e">
        <f ca="1">_xll.BDP(T1664,"INDUSTRY_SECTOR")</f>
        <v>#NAME?</v>
      </c>
      <c r="Q1664" s="132" t="s">
        <v>2926</v>
      </c>
      <c r="R1664" s="140"/>
      <c r="S1664" s="138"/>
      <c r="T1664" s="138" t="str">
        <f t="shared" si="167"/>
        <v>0534200D EQUITY</v>
      </c>
    </row>
    <row r="1665" spans="1:20" s="141" customFormat="1" x14ac:dyDescent="0.3">
      <c r="A1665" s="131">
        <v>41584</v>
      </c>
      <c r="B1665" s="957" t="s">
        <v>1630</v>
      </c>
      <c r="C1665" s="957" t="s">
        <v>36</v>
      </c>
      <c r="D1665" s="133">
        <v>400</v>
      </c>
      <c r="E1665" s="132" t="s">
        <v>37</v>
      </c>
      <c r="F1665" s="134">
        <v>43419</v>
      </c>
      <c r="G1665" s="132" t="s">
        <v>1631</v>
      </c>
      <c r="H1665" s="132" t="s">
        <v>466</v>
      </c>
      <c r="I1665" s="135" t="s">
        <v>1243</v>
      </c>
      <c r="J1665" s="188" t="s">
        <v>1008</v>
      </c>
      <c r="K1665" s="188"/>
      <c r="L1665" s="195">
        <v>1600</v>
      </c>
      <c r="M1665" s="183">
        <v>5</v>
      </c>
      <c r="N1665" s="138">
        <f t="shared" si="166"/>
        <v>11</v>
      </c>
      <c r="O1665" s="139" t="e">
        <f ca="1">_xll.BDP(T1665,"NAME")</f>
        <v>#NAME?</v>
      </c>
      <c r="P1665" s="138" t="e">
        <f ca="1">_xll.BDP(T1665,"INDUSTRY_SECTOR")</f>
        <v>#NAME?</v>
      </c>
      <c r="Q1665" s="132" t="s">
        <v>1630</v>
      </c>
      <c r="R1665" s="140"/>
      <c r="S1665" s="138"/>
      <c r="T1665" s="138" t="str">
        <f t="shared" si="167"/>
        <v>BPL EQUITY</v>
      </c>
    </row>
    <row r="1666" spans="1:20" s="141" customFormat="1" x14ac:dyDescent="0.3">
      <c r="A1666" s="131">
        <v>41584</v>
      </c>
      <c r="B1666" s="957" t="s">
        <v>1630</v>
      </c>
      <c r="C1666" s="957" t="s">
        <v>36</v>
      </c>
      <c r="D1666" s="133">
        <v>400</v>
      </c>
      <c r="E1666" s="132" t="s">
        <v>117</v>
      </c>
      <c r="F1666" s="134">
        <v>52550</v>
      </c>
      <c r="G1666" s="132" t="s">
        <v>1631</v>
      </c>
      <c r="H1666" s="132" t="s">
        <v>1632</v>
      </c>
      <c r="I1666" s="135" t="s">
        <v>1718</v>
      </c>
      <c r="J1666" s="188" t="s">
        <v>1146</v>
      </c>
      <c r="K1666" s="188"/>
      <c r="L1666" s="195">
        <v>700</v>
      </c>
      <c r="M1666" s="183">
        <v>10</v>
      </c>
      <c r="N1666" s="138">
        <f t="shared" si="166"/>
        <v>11</v>
      </c>
      <c r="O1666" s="139" t="e">
        <f ca="1">_xll.BDP(T1666,"NAME")</f>
        <v>#NAME?</v>
      </c>
      <c r="P1666" s="138" t="e">
        <f ca="1">_xll.BDP(T1666,"INDUSTRY_SECTOR")</f>
        <v>#NAME?</v>
      </c>
      <c r="Q1666" s="132" t="s">
        <v>1630</v>
      </c>
      <c r="R1666" s="140"/>
      <c r="S1666" s="138"/>
      <c r="T1666" s="138" t="str">
        <f t="shared" si="167"/>
        <v>BPL EQUITY</v>
      </c>
    </row>
    <row r="1667" spans="1:20" s="141" customFormat="1" x14ac:dyDescent="0.3">
      <c r="A1667" s="131">
        <v>41584</v>
      </c>
      <c r="B1667" s="957" t="s">
        <v>1563</v>
      </c>
      <c r="C1667" s="957" t="s">
        <v>1388</v>
      </c>
      <c r="D1667" s="133">
        <v>250</v>
      </c>
      <c r="E1667" s="132" t="s">
        <v>117</v>
      </c>
      <c r="F1667" s="134">
        <v>52550</v>
      </c>
      <c r="G1667" s="132" t="s">
        <v>2853</v>
      </c>
      <c r="H1667" s="132" t="s">
        <v>713</v>
      </c>
      <c r="I1667" s="135" t="s">
        <v>951</v>
      </c>
      <c r="J1667" s="188" t="s">
        <v>1140</v>
      </c>
      <c r="K1667" s="188"/>
      <c r="L1667" s="195">
        <v>800</v>
      </c>
      <c r="M1667" s="183">
        <v>4</v>
      </c>
      <c r="N1667" s="138">
        <f t="shared" si="166"/>
        <v>11</v>
      </c>
      <c r="O1667" s="139" t="e">
        <f ca="1">_xll.BDP(T1667,"NAME")</f>
        <v>#NAME?</v>
      </c>
      <c r="P1667" s="138" t="e">
        <f ca="1">_xll.BDP(T1667,"INDUSTRY_SECTOR")</f>
        <v>#NAME?</v>
      </c>
      <c r="Q1667" s="132" t="s">
        <v>2922</v>
      </c>
      <c r="R1667" s="140"/>
      <c r="S1667" s="138"/>
      <c r="T1667" s="138" t="str">
        <f t="shared" si="167"/>
        <v>KU1 EQUITY</v>
      </c>
    </row>
    <row r="1668" spans="1:20" s="141" customFormat="1" x14ac:dyDescent="0.3">
      <c r="A1668" s="131">
        <v>41584</v>
      </c>
      <c r="B1668" s="957" t="s">
        <v>2854</v>
      </c>
      <c r="C1668" s="957" t="s">
        <v>1155</v>
      </c>
      <c r="D1668" s="133">
        <v>600</v>
      </c>
      <c r="E1668" s="132" t="s">
        <v>66</v>
      </c>
      <c r="F1668" s="134">
        <v>45321</v>
      </c>
      <c r="G1668" s="132" t="s">
        <v>1662</v>
      </c>
      <c r="H1668" s="132" t="s">
        <v>2855</v>
      </c>
      <c r="I1668" s="135" t="s">
        <v>1111</v>
      </c>
      <c r="J1668" s="188" t="s">
        <v>657</v>
      </c>
      <c r="K1668" s="188"/>
      <c r="L1668" s="195">
        <v>1800</v>
      </c>
      <c r="M1668" s="183">
        <v>0</v>
      </c>
      <c r="N1668" s="138">
        <f t="shared" si="166"/>
        <v>11</v>
      </c>
      <c r="O1668" s="139" t="e">
        <f ca="1">_xll.BDP(T1668,"NAME")</f>
        <v>#NAME?</v>
      </c>
      <c r="P1668" s="138" t="e">
        <f ca="1">_xll.BDP(T1668,"INDUSTRY_SECTOR")</f>
        <v>#NAME?</v>
      </c>
      <c r="Q1668" s="132" t="s">
        <v>2924</v>
      </c>
      <c r="R1668" s="140"/>
      <c r="S1668" s="138"/>
      <c r="T1668" s="138" t="str">
        <f t="shared" si="167"/>
        <v>0625216D LN EQUITY</v>
      </c>
    </row>
    <row r="1669" spans="1:20" s="141" customFormat="1" x14ac:dyDescent="0.3">
      <c r="A1669" s="131">
        <v>41584</v>
      </c>
      <c r="B1669" s="957" t="s">
        <v>2854</v>
      </c>
      <c r="C1669" s="957" t="s">
        <v>1155</v>
      </c>
      <c r="D1669" s="133">
        <v>400</v>
      </c>
      <c r="E1669" s="132" t="s">
        <v>117</v>
      </c>
      <c r="F1669" s="134">
        <v>52565</v>
      </c>
      <c r="G1669" s="132" t="s">
        <v>1662</v>
      </c>
      <c r="H1669" s="132" t="s">
        <v>1118</v>
      </c>
      <c r="I1669" s="135" t="s">
        <v>1118</v>
      </c>
      <c r="J1669" s="188" t="s">
        <v>1558</v>
      </c>
      <c r="K1669" s="188"/>
      <c r="L1669" s="195">
        <v>1200</v>
      </c>
      <c r="M1669" s="183">
        <v>5</v>
      </c>
      <c r="N1669" s="138">
        <f t="shared" si="166"/>
        <v>11</v>
      </c>
      <c r="O1669" s="139" t="e">
        <f ca="1">_xll.BDP(T1669,"NAME")</f>
        <v>#NAME?</v>
      </c>
      <c r="P1669" s="138" t="e">
        <f ca="1">_xll.BDP(T1669,"INDUSTRY_SECTOR")</f>
        <v>#NAME?</v>
      </c>
      <c r="Q1669" s="132" t="s">
        <v>2924</v>
      </c>
      <c r="R1669" s="140"/>
      <c r="S1669" s="138"/>
      <c r="T1669" s="138" t="str">
        <f t="shared" si="167"/>
        <v>0625216D LN EQUITY</v>
      </c>
    </row>
    <row r="1670" spans="1:20" s="141" customFormat="1" x14ac:dyDescent="0.3">
      <c r="A1670" s="131">
        <v>41584</v>
      </c>
      <c r="B1670" s="957" t="s">
        <v>2856</v>
      </c>
      <c r="C1670" s="957" t="s">
        <v>1035</v>
      </c>
      <c r="D1670" s="133">
        <v>500</v>
      </c>
      <c r="E1670" s="132" t="s">
        <v>117</v>
      </c>
      <c r="F1670" s="134">
        <v>52550</v>
      </c>
      <c r="G1670" s="132" t="s">
        <v>2857</v>
      </c>
      <c r="H1670" s="132" t="s">
        <v>2165</v>
      </c>
      <c r="I1670" s="135" t="s">
        <v>2325</v>
      </c>
      <c r="J1670" s="188" t="s">
        <v>1260</v>
      </c>
      <c r="K1670" s="188"/>
      <c r="L1670" s="195">
        <v>1700</v>
      </c>
      <c r="M1670" s="183">
        <v>5</v>
      </c>
      <c r="N1670" s="138">
        <f t="shared" si="166"/>
        <v>11</v>
      </c>
      <c r="O1670" s="139" t="e">
        <f ca="1">_xll.BDP(T1670,"NAME")</f>
        <v>#NAME?</v>
      </c>
      <c r="P1670" s="138" t="e">
        <f ca="1">_xll.BDP(T1670,"INDUSTRY_SECTOR")</f>
        <v>#NAME?</v>
      </c>
      <c r="Q1670" s="132" t="s">
        <v>2925</v>
      </c>
      <c r="R1670" s="140"/>
      <c r="S1670" s="138"/>
      <c r="T1670" s="138" t="str">
        <f t="shared" si="167"/>
        <v>0533810D EQUITY</v>
      </c>
    </row>
    <row r="1671" spans="1:20" s="141" customFormat="1" x14ac:dyDescent="0.3">
      <c r="A1671" s="131">
        <v>41583</v>
      </c>
      <c r="B1671" s="957" t="s">
        <v>2858</v>
      </c>
      <c r="C1671" s="957" t="s">
        <v>208</v>
      </c>
      <c r="D1671" s="133">
        <v>750</v>
      </c>
      <c r="E1671" s="132" t="s">
        <v>37</v>
      </c>
      <c r="F1671" s="134">
        <v>44175</v>
      </c>
      <c r="G1671" s="132" t="s">
        <v>2859</v>
      </c>
      <c r="H1671" s="132" t="s">
        <v>151</v>
      </c>
      <c r="I1671" s="135" t="s">
        <v>1915</v>
      </c>
      <c r="J1671" s="188" t="s">
        <v>1916</v>
      </c>
      <c r="K1671" s="188"/>
      <c r="L1671" s="195">
        <v>2000</v>
      </c>
      <c r="M1671" s="183">
        <v>-3</v>
      </c>
      <c r="N1671" s="138">
        <f t="shared" si="166"/>
        <v>11</v>
      </c>
      <c r="O1671" s="139" t="e">
        <f ca="1">_xll.BDP(T1671,"NAME")</f>
        <v>#NAME?</v>
      </c>
      <c r="P1671" s="138" t="e">
        <f ca="1">_xll.BDP(T1671,"INDUSTRY_SECTOR")</f>
        <v>#NAME?</v>
      </c>
      <c r="Q1671" s="132" t="s">
        <v>2858</v>
      </c>
      <c r="R1671" s="140"/>
      <c r="S1671" s="138"/>
      <c r="T1671" s="138" t="str">
        <f t="shared" si="167"/>
        <v>KEY EQUITY</v>
      </c>
    </row>
    <row r="1672" spans="1:20" s="141" customFormat="1" x14ac:dyDescent="0.3">
      <c r="A1672" s="131">
        <v>41583</v>
      </c>
      <c r="B1672" s="957" t="s">
        <v>1626</v>
      </c>
      <c r="C1672" s="957" t="s">
        <v>208</v>
      </c>
      <c r="D1672" s="133">
        <v>350</v>
      </c>
      <c r="E1672" s="132" t="s">
        <v>37</v>
      </c>
      <c r="F1672" s="134">
        <v>43419</v>
      </c>
      <c r="G1672" s="132" t="s">
        <v>2860</v>
      </c>
      <c r="H1672" s="132" t="s">
        <v>631</v>
      </c>
      <c r="I1672" s="135" t="s">
        <v>2043</v>
      </c>
      <c r="J1672" s="188" t="s">
        <v>1712</v>
      </c>
      <c r="K1672" s="188"/>
      <c r="L1672" s="195">
        <v>1100</v>
      </c>
      <c r="M1672" s="183">
        <v>0</v>
      </c>
      <c r="N1672" s="138">
        <f t="shared" si="166"/>
        <v>11</v>
      </c>
      <c r="O1672" s="139" t="e">
        <f ca="1">_xll.BDP(T1672,"NAME")</f>
        <v>#NAME?</v>
      </c>
      <c r="P1672" s="138" t="e">
        <f ca="1">_xll.BDP(T1672,"INDUSTRY_SECTOR")</f>
        <v>#NAME?</v>
      </c>
      <c r="Q1672" s="132" t="s">
        <v>2914</v>
      </c>
      <c r="R1672" s="140"/>
      <c r="S1672" s="138"/>
      <c r="T1672" s="138" t="str">
        <f t="shared" si="167"/>
        <v>329802Q EQUITY</v>
      </c>
    </row>
    <row r="1673" spans="1:20" s="141" customFormat="1" x14ac:dyDescent="0.3">
      <c r="A1673" s="131">
        <v>41583</v>
      </c>
      <c r="B1673" s="957" t="s">
        <v>1626</v>
      </c>
      <c r="C1673" s="957" t="s">
        <v>208</v>
      </c>
      <c r="D1673" s="133">
        <v>750</v>
      </c>
      <c r="E1673" s="132" t="s">
        <v>117</v>
      </c>
      <c r="F1673" s="134">
        <v>52550</v>
      </c>
      <c r="G1673" s="132" t="s">
        <v>2860</v>
      </c>
      <c r="H1673" s="132" t="s">
        <v>2052</v>
      </c>
      <c r="I1673" s="135" t="s">
        <v>1480</v>
      </c>
      <c r="J1673" s="188" t="s">
        <v>1087</v>
      </c>
      <c r="K1673" s="188"/>
      <c r="L1673" s="195">
        <v>1500</v>
      </c>
      <c r="M1673" s="183">
        <v>0</v>
      </c>
      <c r="N1673" s="138">
        <f t="shared" si="166"/>
        <v>11</v>
      </c>
      <c r="O1673" s="139" t="e">
        <f ca="1">_xll.BDP(T1673,"NAME")</f>
        <v>#NAME?</v>
      </c>
      <c r="P1673" s="138" t="e">
        <f ca="1">_xll.BDP(T1673,"INDUSTRY_SECTOR")</f>
        <v>#NAME?</v>
      </c>
      <c r="Q1673" s="132" t="s">
        <v>2914</v>
      </c>
      <c r="R1673" s="140"/>
      <c r="S1673" s="138"/>
      <c r="T1673" s="138" t="str">
        <f t="shared" si="167"/>
        <v>329802Q EQUITY</v>
      </c>
    </row>
    <row r="1674" spans="1:20" s="141" customFormat="1" x14ac:dyDescent="0.3">
      <c r="A1674" s="131">
        <v>41583</v>
      </c>
      <c r="B1674" s="957" t="s">
        <v>2861</v>
      </c>
      <c r="C1674" s="957" t="s">
        <v>208</v>
      </c>
      <c r="D1674" s="133">
        <v>800</v>
      </c>
      <c r="E1674" s="132" t="s">
        <v>66</v>
      </c>
      <c r="F1674" s="134">
        <v>45245</v>
      </c>
      <c r="G1674" s="132" t="s">
        <v>2862</v>
      </c>
      <c r="H1674" s="132" t="s">
        <v>1469</v>
      </c>
      <c r="I1674" s="135" t="s">
        <v>1257</v>
      </c>
      <c r="J1674" s="188" t="s">
        <v>1037</v>
      </c>
      <c r="K1674" s="188"/>
      <c r="L1674" s="195">
        <v>185</v>
      </c>
      <c r="M1674" s="183">
        <v>5</v>
      </c>
      <c r="N1674" s="138">
        <f t="shared" si="166"/>
        <v>11</v>
      </c>
      <c r="O1674" s="139" t="e">
        <f ca="1">_xll.BDP(T1674,"NAME")</f>
        <v>#NAME?</v>
      </c>
      <c r="P1674" s="138" t="e">
        <f ca="1">_xll.BDP(T1674,"INDUSTRY_SECTOR")</f>
        <v>#NAME?</v>
      </c>
      <c r="Q1674" s="132" t="s">
        <v>2861</v>
      </c>
      <c r="R1674" s="140"/>
      <c r="S1674" s="138"/>
      <c r="T1674" s="138" t="str">
        <f t="shared" si="167"/>
        <v>HCP EQUITY</v>
      </c>
    </row>
    <row r="1675" spans="1:20" s="141" customFormat="1" x14ac:dyDescent="0.3">
      <c r="A1675" s="131">
        <v>41583</v>
      </c>
      <c r="B1675" s="957" t="s">
        <v>1370</v>
      </c>
      <c r="C1675" s="957" t="s">
        <v>705</v>
      </c>
      <c r="D1675" s="133">
        <v>750</v>
      </c>
      <c r="E1675" s="132" t="s">
        <v>37</v>
      </c>
      <c r="F1675" s="134">
        <v>43412</v>
      </c>
      <c r="G1675" s="132" t="s">
        <v>2863</v>
      </c>
      <c r="H1675" s="132" t="s">
        <v>570</v>
      </c>
      <c r="I1675" s="135" t="s">
        <v>2774</v>
      </c>
      <c r="J1675" s="188" t="s">
        <v>1323</v>
      </c>
      <c r="K1675" s="188"/>
      <c r="L1675" s="195">
        <v>3100</v>
      </c>
      <c r="M1675" s="183">
        <v>5</v>
      </c>
      <c r="N1675" s="138">
        <f t="shared" si="166"/>
        <v>11</v>
      </c>
      <c r="O1675" s="139" t="e">
        <f ca="1">_xll.BDP(T1675,"NAME")</f>
        <v>#NAME?</v>
      </c>
      <c r="P1675" s="138" t="e">
        <f ca="1">_xll.BDP(T1675,"INDUSTRY_SECTOR")</f>
        <v>#NAME?</v>
      </c>
      <c r="Q1675" s="132" t="s">
        <v>2918</v>
      </c>
      <c r="R1675" s="140"/>
      <c r="S1675" s="138"/>
      <c r="T1675" s="138" t="str">
        <f t="shared" si="167"/>
        <v>STL NO EQUITY</v>
      </c>
    </row>
    <row r="1676" spans="1:20" s="141" customFormat="1" x14ac:dyDescent="0.3">
      <c r="A1676" s="131">
        <v>41583</v>
      </c>
      <c r="B1676" s="957" t="s">
        <v>2864</v>
      </c>
      <c r="C1676" s="957" t="s">
        <v>705</v>
      </c>
      <c r="D1676" s="133">
        <v>750</v>
      </c>
      <c r="E1676" s="132" t="s">
        <v>81</v>
      </c>
      <c r="F1676" s="134">
        <v>43412</v>
      </c>
      <c r="G1676" s="132" t="s">
        <v>2863</v>
      </c>
      <c r="H1676" s="132" t="s">
        <v>2299</v>
      </c>
      <c r="I1676" s="135" t="s">
        <v>1745</v>
      </c>
      <c r="J1676" s="188" t="s">
        <v>1433</v>
      </c>
      <c r="K1676" s="188"/>
      <c r="L1676" s="195">
        <v>2000</v>
      </c>
      <c r="M1676" s="183">
        <v>5</v>
      </c>
      <c r="N1676" s="138">
        <f t="shared" si="166"/>
        <v>11</v>
      </c>
      <c r="O1676" s="139" t="e">
        <f ca="1">_xll.BDP(T1676,"NAME")</f>
        <v>#NAME?</v>
      </c>
      <c r="P1676" s="138" t="e">
        <f ca="1">_xll.BDP(T1676,"INDUSTRY_SECTOR")</f>
        <v>#NAME?</v>
      </c>
      <c r="Q1676" s="132" t="s">
        <v>2918</v>
      </c>
      <c r="R1676" s="140"/>
      <c r="S1676" s="138"/>
      <c r="T1676" s="138" t="str">
        <f t="shared" si="167"/>
        <v>STL NO EQUITY</v>
      </c>
    </row>
    <row r="1677" spans="1:20" s="141" customFormat="1" x14ac:dyDescent="0.3">
      <c r="A1677" s="131">
        <v>41583</v>
      </c>
      <c r="B1677" s="957" t="s">
        <v>1370</v>
      </c>
      <c r="C1677" s="957" t="s">
        <v>705</v>
      </c>
      <c r="D1677" s="133">
        <v>750</v>
      </c>
      <c r="E1677" s="132" t="s">
        <v>224</v>
      </c>
      <c r="F1677" s="134">
        <v>44143</v>
      </c>
      <c r="G1677" s="132" t="s">
        <v>2863</v>
      </c>
      <c r="H1677" s="132" t="s">
        <v>220</v>
      </c>
      <c r="I1677" s="135" t="s">
        <v>1991</v>
      </c>
      <c r="J1677" s="188" t="s">
        <v>1254</v>
      </c>
      <c r="K1677" s="188"/>
      <c r="L1677" s="195">
        <v>2750</v>
      </c>
      <c r="M1677" s="183">
        <v>5</v>
      </c>
      <c r="N1677" s="138">
        <f t="shared" si="166"/>
        <v>11</v>
      </c>
      <c r="O1677" s="139" t="e">
        <f ca="1">_xll.BDP(T1677,"NAME")</f>
        <v>#NAME?</v>
      </c>
      <c r="P1677" s="138" t="e">
        <f ca="1">_xll.BDP(T1677,"INDUSTRY_SECTOR")</f>
        <v>#NAME?</v>
      </c>
      <c r="Q1677" s="132" t="s">
        <v>2918</v>
      </c>
      <c r="R1677" s="140"/>
      <c r="S1677" s="138"/>
      <c r="T1677" s="138" t="str">
        <f t="shared" si="167"/>
        <v>STL NO EQUITY</v>
      </c>
    </row>
    <row r="1678" spans="1:20" s="141" customFormat="1" x14ac:dyDescent="0.3">
      <c r="A1678" s="131">
        <v>41583</v>
      </c>
      <c r="B1678" s="957" t="s">
        <v>1370</v>
      </c>
      <c r="C1678" s="957" t="s">
        <v>705</v>
      </c>
      <c r="D1678" s="133">
        <v>1000</v>
      </c>
      <c r="E1678" s="132" t="s">
        <v>66</v>
      </c>
      <c r="F1678" s="134">
        <v>45352</v>
      </c>
      <c r="G1678" s="132" t="s">
        <v>2863</v>
      </c>
      <c r="H1678" s="132" t="s">
        <v>226</v>
      </c>
      <c r="I1678" s="135" t="s">
        <v>1177</v>
      </c>
      <c r="J1678" s="188" t="s">
        <v>1112</v>
      </c>
      <c r="K1678" s="188"/>
      <c r="L1678" s="195">
        <v>3150</v>
      </c>
      <c r="M1678" s="183">
        <v>5</v>
      </c>
      <c r="N1678" s="138">
        <f t="shared" si="166"/>
        <v>11</v>
      </c>
      <c r="O1678" s="139" t="e">
        <f ca="1">_xll.BDP(T1678,"NAME")</f>
        <v>#NAME?</v>
      </c>
      <c r="P1678" s="138" t="e">
        <f ca="1">_xll.BDP(T1678,"INDUSTRY_SECTOR")</f>
        <v>#NAME?</v>
      </c>
      <c r="Q1678" s="132" t="s">
        <v>2918</v>
      </c>
      <c r="R1678" s="140"/>
      <c r="S1678" s="138"/>
      <c r="T1678" s="138" t="str">
        <f t="shared" si="167"/>
        <v>STL NO EQUITY</v>
      </c>
    </row>
    <row r="1679" spans="1:20" s="141" customFormat="1" x14ac:dyDescent="0.3">
      <c r="A1679" s="131">
        <v>41583</v>
      </c>
      <c r="B1679" s="957" t="s">
        <v>1370</v>
      </c>
      <c r="C1679" s="957" t="s">
        <v>705</v>
      </c>
      <c r="D1679" s="133">
        <v>750</v>
      </c>
      <c r="E1679" s="132" t="s">
        <v>117</v>
      </c>
      <c r="F1679" s="134">
        <v>52543</v>
      </c>
      <c r="G1679" s="132" t="s">
        <v>2863</v>
      </c>
      <c r="H1679" s="132" t="s">
        <v>652</v>
      </c>
      <c r="I1679" s="135" t="s">
        <v>1177</v>
      </c>
      <c r="J1679" s="188" t="s">
        <v>1112</v>
      </c>
      <c r="K1679" s="188"/>
      <c r="L1679" s="195">
        <v>3150</v>
      </c>
      <c r="M1679" s="183">
        <v>5</v>
      </c>
      <c r="N1679" s="138">
        <f t="shared" si="166"/>
        <v>11</v>
      </c>
      <c r="O1679" s="139" t="e">
        <f ca="1">_xll.BDP(T1679,"NAME")</f>
        <v>#NAME?</v>
      </c>
      <c r="P1679" s="138" t="e">
        <f ca="1">_xll.BDP(T1679,"INDUSTRY_SECTOR")</f>
        <v>#NAME?</v>
      </c>
      <c r="Q1679" s="132" t="s">
        <v>2918</v>
      </c>
      <c r="R1679" s="140"/>
      <c r="S1679" s="138"/>
      <c r="T1679" s="138" t="str">
        <f t="shared" si="167"/>
        <v>STL NO EQUITY</v>
      </c>
    </row>
    <row r="1680" spans="1:20" s="141" customFormat="1" x14ac:dyDescent="0.3">
      <c r="A1680" s="131">
        <v>41583</v>
      </c>
      <c r="B1680" s="957" t="s">
        <v>1341</v>
      </c>
      <c r="C1680" s="957" t="s">
        <v>87</v>
      </c>
      <c r="D1680" s="133">
        <v>500</v>
      </c>
      <c r="E1680" s="132" t="s">
        <v>12</v>
      </c>
      <c r="F1680" s="134">
        <v>42682</v>
      </c>
      <c r="G1680" s="132" t="s">
        <v>2865</v>
      </c>
      <c r="H1680" s="132" t="s">
        <v>2866</v>
      </c>
      <c r="I1680" s="135" t="s">
        <v>1276</v>
      </c>
      <c r="J1680" s="188" t="s">
        <v>989</v>
      </c>
      <c r="K1680" s="188"/>
      <c r="L1680" s="195">
        <v>3500</v>
      </c>
      <c r="M1680" s="183">
        <v>-15</v>
      </c>
      <c r="N1680" s="138">
        <f t="shared" si="166"/>
        <v>11</v>
      </c>
      <c r="O1680" s="139" t="e">
        <f ca="1">_xll.BDP(T1680,"NAME")</f>
        <v>#NAME?</v>
      </c>
      <c r="P1680" s="138" t="e">
        <f ca="1">_xll.BDP(T1680,"INDUSTRY_SECTOR")</f>
        <v>#NAME?</v>
      </c>
      <c r="Q1680" s="132" t="s">
        <v>2919</v>
      </c>
      <c r="R1680" s="140"/>
      <c r="S1680" s="138"/>
      <c r="T1680" s="138" t="str">
        <f t="shared" si="167"/>
        <v>0851108D EQUITY</v>
      </c>
    </row>
    <row r="1681" spans="1:20" s="141" customFormat="1" x14ac:dyDescent="0.3">
      <c r="A1681" s="131">
        <v>41583</v>
      </c>
      <c r="B1681" s="957" t="s">
        <v>1341</v>
      </c>
      <c r="C1681" s="957" t="s">
        <v>87</v>
      </c>
      <c r="D1681" s="133">
        <v>600</v>
      </c>
      <c r="E1681" s="132" t="s">
        <v>37</v>
      </c>
      <c r="F1681" s="134">
        <v>43412</v>
      </c>
      <c r="G1681" s="132" t="s">
        <v>2865</v>
      </c>
      <c r="H1681" s="132" t="s">
        <v>2868</v>
      </c>
      <c r="I1681" s="135" t="s">
        <v>1175</v>
      </c>
      <c r="J1681" s="188" t="s">
        <v>990</v>
      </c>
      <c r="K1681" s="188"/>
      <c r="L1681" s="195">
        <v>4300</v>
      </c>
      <c r="M1681" s="183">
        <v>-15</v>
      </c>
      <c r="N1681" s="138">
        <f t="shared" si="166"/>
        <v>11</v>
      </c>
      <c r="O1681" s="139" t="e">
        <f ca="1">_xll.BDP(T1681,"NAME")</f>
        <v>#NAME?</v>
      </c>
      <c r="P1681" s="138" t="e">
        <f ca="1">_xll.BDP(T1681,"INDUSTRY_SECTOR")</f>
        <v>#NAME?</v>
      </c>
      <c r="Q1681" s="132" t="s">
        <v>2919</v>
      </c>
      <c r="R1681" s="140"/>
      <c r="S1681" s="138"/>
      <c r="T1681" s="138" t="str">
        <f t="shared" si="167"/>
        <v>0851108D EQUITY</v>
      </c>
    </row>
    <row r="1682" spans="1:20" s="141" customFormat="1" x14ac:dyDescent="0.3">
      <c r="A1682" s="131">
        <v>41583</v>
      </c>
      <c r="B1682" s="957" t="s">
        <v>1341</v>
      </c>
      <c r="C1682" s="957" t="s">
        <v>87</v>
      </c>
      <c r="D1682" s="133">
        <v>800</v>
      </c>
      <c r="E1682" s="132" t="s">
        <v>66</v>
      </c>
      <c r="F1682" s="134">
        <v>45245</v>
      </c>
      <c r="G1682" s="132" t="s">
        <v>2865</v>
      </c>
      <c r="H1682" s="132" t="s">
        <v>334</v>
      </c>
      <c r="I1682" s="135" t="s">
        <v>1077</v>
      </c>
      <c r="J1682" s="188" t="s">
        <v>1087</v>
      </c>
      <c r="K1682" s="188"/>
      <c r="L1682" s="195">
        <v>4500</v>
      </c>
      <c r="M1682" s="183">
        <v>-15</v>
      </c>
      <c r="N1682" s="138">
        <f t="shared" si="166"/>
        <v>11</v>
      </c>
      <c r="O1682" s="139" t="e">
        <f ca="1">_xll.BDP(T1682,"NAME")</f>
        <v>#NAME?</v>
      </c>
      <c r="P1682" s="138" t="e">
        <f ca="1">_xll.BDP(T1682,"INDUSTRY_SECTOR")</f>
        <v>#NAME?</v>
      </c>
      <c r="Q1682" s="132" t="s">
        <v>2919</v>
      </c>
      <c r="R1682" s="140"/>
      <c r="S1682" s="138"/>
      <c r="T1682" s="138" t="str">
        <f t="shared" si="167"/>
        <v>0851108D EQUITY</v>
      </c>
    </row>
    <row r="1683" spans="1:20" s="141" customFormat="1" x14ac:dyDescent="0.3">
      <c r="A1683" s="131">
        <v>41583</v>
      </c>
      <c r="B1683" s="957" t="s">
        <v>1341</v>
      </c>
      <c r="C1683" s="957" t="s">
        <v>87</v>
      </c>
      <c r="D1683" s="133">
        <v>400</v>
      </c>
      <c r="E1683" s="132" t="s">
        <v>117</v>
      </c>
      <c r="F1683" s="134">
        <v>52550</v>
      </c>
      <c r="G1683" s="132" t="s">
        <v>2865</v>
      </c>
      <c r="H1683" s="132" t="s">
        <v>2869</v>
      </c>
      <c r="I1683" s="135" t="s">
        <v>1505</v>
      </c>
      <c r="J1683" s="188" t="s">
        <v>996</v>
      </c>
      <c r="K1683" s="188"/>
      <c r="L1683" s="195">
        <v>3300</v>
      </c>
      <c r="M1683" s="183">
        <v>-15</v>
      </c>
      <c r="N1683" s="138">
        <f t="shared" si="166"/>
        <v>11</v>
      </c>
      <c r="O1683" s="139" t="e">
        <f ca="1">_xll.BDP(T1683,"NAME")</f>
        <v>#NAME?</v>
      </c>
      <c r="P1683" s="138" t="e">
        <f ca="1">_xll.BDP(T1683,"INDUSTRY_SECTOR")</f>
        <v>#NAME?</v>
      </c>
      <c r="Q1683" s="132" t="s">
        <v>2919</v>
      </c>
      <c r="R1683" s="140"/>
      <c r="S1683" s="138"/>
      <c r="T1683" s="138" t="str">
        <f t="shared" si="167"/>
        <v>0851108D EQUITY</v>
      </c>
    </row>
    <row r="1684" spans="1:20" s="141" customFormat="1" x14ac:dyDescent="0.3">
      <c r="A1684" s="131">
        <v>41583</v>
      </c>
      <c r="B1684" s="957" t="s">
        <v>1421</v>
      </c>
      <c r="C1684" s="957" t="s">
        <v>208</v>
      </c>
      <c r="D1684" s="133">
        <v>250</v>
      </c>
      <c r="E1684" s="132" t="s">
        <v>37</v>
      </c>
      <c r="F1684" s="134">
        <v>43419</v>
      </c>
      <c r="G1684" s="132" t="s">
        <v>2870</v>
      </c>
      <c r="H1684" s="132" t="s">
        <v>123</v>
      </c>
      <c r="I1684" s="135" t="s">
        <v>1419</v>
      </c>
      <c r="J1684" s="188" t="s">
        <v>991</v>
      </c>
      <c r="K1684" s="188"/>
      <c r="L1684" s="195">
        <v>3750</v>
      </c>
      <c r="M1684" s="183">
        <v>0</v>
      </c>
      <c r="N1684" s="138">
        <f t="shared" si="166"/>
        <v>11</v>
      </c>
      <c r="O1684" s="139" t="e">
        <f ca="1">_xll.BDP(T1684,"NAME")</f>
        <v>#NAME?</v>
      </c>
      <c r="P1684" s="138" t="e">
        <f ca="1">_xll.BDP(T1684,"INDUSTRY_SECTOR")</f>
        <v>#NAME?</v>
      </c>
      <c r="Q1684" s="132" t="s">
        <v>2916</v>
      </c>
      <c r="R1684" s="140"/>
      <c r="S1684" s="138"/>
      <c r="T1684" s="138" t="str">
        <f t="shared" si="167"/>
        <v>28302Z EQUITY</v>
      </c>
    </row>
    <row r="1685" spans="1:20" s="141" customFormat="1" x14ac:dyDescent="0.3">
      <c r="A1685" s="131">
        <v>41583</v>
      </c>
      <c r="B1685" s="957" t="s">
        <v>1421</v>
      </c>
      <c r="C1685" s="957" t="s">
        <v>208</v>
      </c>
      <c r="D1685" s="133">
        <v>250</v>
      </c>
      <c r="E1685" s="132" t="s">
        <v>66</v>
      </c>
      <c r="F1685" s="134">
        <v>45245</v>
      </c>
      <c r="G1685" s="132" t="s">
        <v>2870</v>
      </c>
      <c r="H1685" s="132" t="s">
        <v>2046</v>
      </c>
      <c r="I1685" s="135" t="s">
        <v>1257</v>
      </c>
      <c r="J1685" s="188" t="s">
        <v>1037</v>
      </c>
      <c r="K1685" s="188"/>
      <c r="L1685" s="195">
        <v>3750</v>
      </c>
      <c r="M1685" s="183">
        <v>0</v>
      </c>
      <c r="N1685" s="138">
        <f t="shared" si="166"/>
        <v>11</v>
      </c>
      <c r="O1685" s="139" t="e">
        <f ca="1">_xll.BDP(T1685,"NAME")</f>
        <v>#NAME?</v>
      </c>
      <c r="P1685" s="138" t="e">
        <f ca="1">_xll.BDP(T1685,"INDUSTRY_SECTOR")</f>
        <v>#NAME?</v>
      </c>
      <c r="Q1685" s="132" t="s">
        <v>2916</v>
      </c>
      <c r="R1685" s="140"/>
      <c r="S1685" s="138"/>
      <c r="T1685" s="138" t="str">
        <f t="shared" si="167"/>
        <v>28302Z EQUITY</v>
      </c>
    </row>
    <row r="1686" spans="1:20" s="141" customFormat="1" x14ac:dyDescent="0.3">
      <c r="A1686" s="131">
        <v>41583</v>
      </c>
      <c r="B1686" s="957" t="s">
        <v>1561</v>
      </c>
      <c r="C1686" s="957" t="s">
        <v>288</v>
      </c>
      <c r="D1686" s="133">
        <v>225</v>
      </c>
      <c r="E1686" s="132" t="s">
        <v>37</v>
      </c>
      <c r="F1686" s="134">
        <v>43388</v>
      </c>
      <c r="G1686" s="132" t="s">
        <v>2872</v>
      </c>
      <c r="H1686" s="132" t="s">
        <v>189</v>
      </c>
      <c r="I1686" s="135" t="s">
        <v>2751</v>
      </c>
      <c r="J1686" s="188" t="s">
        <v>2752</v>
      </c>
      <c r="K1686" s="188"/>
      <c r="L1686" s="195">
        <v>300</v>
      </c>
      <c r="M1686" s="183">
        <v>5</v>
      </c>
      <c r="N1686" s="138">
        <f t="shared" si="166"/>
        <v>11</v>
      </c>
      <c r="O1686" s="139" t="e">
        <f ca="1">_xll.BDP(T1686,"NAME")</f>
        <v>#NAME?</v>
      </c>
      <c r="P1686" s="138" t="e">
        <f ca="1">_xll.BDP(T1686,"INDUSTRY_SECTOR")</f>
        <v>#NAME?</v>
      </c>
      <c r="Q1686" s="132" t="s">
        <v>2917</v>
      </c>
      <c r="R1686" s="140"/>
      <c r="S1686" s="138"/>
      <c r="T1686" s="138" t="str">
        <f t="shared" si="167"/>
        <v>0561318D EQUITY</v>
      </c>
    </row>
    <row r="1687" spans="1:20" s="141" customFormat="1" x14ac:dyDescent="0.3">
      <c r="A1687" s="131">
        <v>41583</v>
      </c>
      <c r="B1687" s="957" t="s">
        <v>2873</v>
      </c>
      <c r="C1687" s="957" t="s">
        <v>218</v>
      </c>
      <c r="D1687" s="133">
        <v>1000</v>
      </c>
      <c r="E1687" s="132" t="s">
        <v>117</v>
      </c>
      <c r="F1687" s="134">
        <v>52550</v>
      </c>
      <c r="G1687" s="132" t="s">
        <v>2874</v>
      </c>
      <c r="H1687" s="132" t="s">
        <v>96</v>
      </c>
      <c r="I1687" s="135" t="s">
        <v>1111</v>
      </c>
      <c r="J1687" s="188" t="s">
        <v>1076</v>
      </c>
      <c r="K1687" s="188"/>
      <c r="L1687" s="195">
        <v>2000</v>
      </c>
      <c r="M1687" s="183">
        <v>15</v>
      </c>
      <c r="N1687" s="138">
        <f t="shared" si="166"/>
        <v>11</v>
      </c>
      <c r="O1687" s="139" t="e">
        <f ca="1">_xll.BDP(T1687,"NAME")</f>
        <v>#NAME?</v>
      </c>
      <c r="P1687" s="138" t="e">
        <f ca="1">_xll.BDP(T1687,"INDUSTRY_SECTOR")</f>
        <v>#NAME?</v>
      </c>
      <c r="Q1687" s="132" t="s">
        <v>2873</v>
      </c>
      <c r="R1687" s="140"/>
      <c r="S1687" s="138"/>
      <c r="T1687" s="138" t="str">
        <f t="shared" si="167"/>
        <v>NBL EQUITY</v>
      </c>
    </row>
    <row r="1688" spans="1:20" s="141" customFormat="1" x14ac:dyDescent="0.3">
      <c r="A1688" s="131">
        <v>41583</v>
      </c>
      <c r="B1688" s="957" t="s">
        <v>2875</v>
      </c>
      <c r="C1688" s="957" t="s">
        <v>2025</v>
      </c>
      <c r="D1688" s="133">
        <v>1500</v>
      </c>
      <c r="E1688" s="132" t="s">
        <v>74</v>
      </c>
      <c r="F1688" s="134">
        <v>42314</v>
      </c>
      <c r="G1688" s="132" t="s">
        <v>2876</v>
      </c>
      <c r="H1688" s="132" t="s">
        <v>2877</v>
      </c>
      <c r="I1688" s="135" t="s">
        <v>2878</v>
      </c>
      <c r="J1688" s="188" t="s">
        <v>1338</v>
      </c>
      <c r="K1688" s="188"/>
      <c r="L1688" s="195">
        <v>2000</v>
      </c>
      <c r="M1688" s="183">
        <v>0</v>
      </c>
      <c r="N1688" s="138">
        <f t="shared" si="166"/>
        <v>11</v>
      </c>
      <c r="O1688" s="139" t="e">
        <f ca="1">_xll.BDP(T1688,"NAME")</f>
        <v>#NAME?</v>
      </c>
      <c r="P1688" s="138" t="e">
        <f ca="1">_xll.BDP(T1688,"INDUSTRY_SECTOR")</f>
        <v>#NAME?</v>
      </c>
      <c r="Q1688" s="132" t="s">
        <v>2915</v>
      </c>
      <c r="R1688" s="140"/>
      <c r="S1688" s="138"/>
      <c r="T1688" s="138" t="str">
        <f t="shared" si="167"/>
        <v>TD CN EQUITY</v>
      </c>
    </row>
    <row r="1689" spans="1:20" s="141" customFormat="1" x14ac:dyDescent="0.3">
      <c r="A1689" s="131">
        <v>41583</v>
      </c>
      <c r="B1689" s="957" t="s">
        <v>2879</v>
      </c>
      <c r="C1689" s="957" t="s">
        <v>600</v>
      </c>
      <c r="D1689" s="133">
        <v>300</v>
      </c>
      <c r="E1689" s="132" t="s">
        <v>66</v>
      </c>
      <c r="F1689" s="134">
        <v>45245</v>
      </c>
      <c r="G1689" s="132" t="s">
        <v>2880</v>
      </c>
      <c r="H1689" s="132" t="s">
        <v>2075</v>
      </c>
      <c r="I1689" s="135" t="s">
        <v>2881</v>
      </c>
      <c r="J1689" s="188" t="s">
        <v>1260</v>
      </c>
      <c r="K1689" s="188"/>
      <c r="L1689" s="195">
        <v>700</v>
      </c>
      <c r="M1689" s="183">
        <v>5</v>
      </c>
      <c r="N1689" s="138">
        <f t="shared" si="166"/>
        <v>11</v>
      </c>
      <c r="O1689" s="139" t="e">
        <f ca="1">_xll.BDP(T1689,"NAME")</f>
        <v>#NAME?</v>
      </c>
      <c r="P1689" s="138" t="e">
        <f ca="1">_xll.BDP(T1689,"INDUSTRY_SECTOR")</f>
        <v>#NAME?</v>
      </c>
      <c r="Q1689" s="132" t="s">
        <v>2879</v>
      </c>
      <c r="R1689" s="140"/>
      <c r="S1689" s="138"/>
      <c r="T1689" s="138" t="str">
        <f t="shared" si="167"/>
        <v>AHL EQUITY</v>
      </c>
    </row>
    <row r="1690" spans="1:20" s="141" customFormat="1" x14ac:dyDescent="0.3">
      <c r="A1690" s="131">
        <v>41582</v>
      </c>
      <c r="B1690" s="957" t="s">
        <v>2887</v>
      </c>
      <c r="C1690" s="957" t="s">
        <v>65</v>
      </c>
      <c r="D1690" s="133">
        <v>300</v>
      </c>
      <c r="E1690" s="132" t="s">
        <v>12</v>
      </c>
      <c r="F1690" s="134"/>
      <c r="G1690" s="132" t="s">
        <v>2888</v>
      </c>
      <c r="H1690" s="132" t="s">
        <v>2889</v>
      </c>
      <c r="I1690" s="135" t="s">
        <v>2890</v>
      </c>
      <c r="J1690" s="188" t="s">
        <v>2891</v>
      </c>
      <c r="K1690" s="188"/>
      <c r="L1690" s="195">
        <v>2600</v>
      </c>
      <c r="M1690" s="183">
        <v>2.5</v>
      </c>
      <c r="N1690" s="138">
        <f t="shared" si="166"/>
        <v>11</v>
      </c>
      <c r="O1690" s="139" t="e">
        <f ca="1">_xll.BDP(T1690,"NAME")</f>
        <v>#NAME?</v>
      </c>
      <c r="P1690" s="138" t="e">
        <f ca="1">_xll.BDP(T1690,"INDUSTRY_SECTOR")</f>
        <v>#NAME?</v>
      </c>
      <c r="Q1690" s="132" t="s">
        <v>2913</v>
      </c>
      <c r="R1690" s="140"/>
      <c r="S1690" s="138"/>
      <c r="T1690" s="138" t="str">
        <f t="shared" si="167"/>
        <v>002860 KS EQUITY</v>
      </c>
    </row>
    <row r="1691" spans="1:20" s="141" customFormat="1" x14ac:dyDescent="0.3">
      <c r="A1691" s="131">
        <v>41582</v>
      </c>
      <c r="B1691" s="957" t="s">
        <v>2901</v>
      </c>
      <c r="C1691" s="957" t="s">
        <v>1110</v>
      </c>
      <c r="D1691" s="133">
        <v>1000</v>
      </c>
      <c r="E1691" s="132" t="s">
        <v>37</v>
      </c>
      <c r="F1691" s="134">
        <v>43419</v>
      </c>
      <c r="G1691" s="132" t="s">
        <v>2902</v>
      </c>
      <c r="H1691" s="132" t="s">
        <v>1339</v>
      </c>
      <c r="I1691" s="135" t="s">
        <v>830</v>
      </c>
      <c r="J1691" s="188" t="s">
        <v>1395</v>
      </c>
      <c r="K1691" s="188"/>
      <c r="L1691" s="195">
        <v>3000</v>
      </c>
      <c r="M1691" s="183">
        <v>2.5</v>
      </c>
      <c r="N1691" s="138">
        <f t="shared" si="166"/>
        <v>11</v>
      </c>
      <c r="O1691" s="139" t="e">
        <f ca="1">_xll.BDP(T1691,"NAME")</f>
        <v>#NAME?</v>
      </c>
      <c r="P1691" s="138" t="e">
        <f ca="1">_xll.BDP(T1691,"INDUSTRY_SECTOR")</f>
        <v>#NAME?</v>
      </c>
      <c r="Q1691" s="132" t="s">
        <v>2901</v>
      </c>
      <c r="R1691" s="140"/>
      <c r="S1691" s="138"/>
      <c r="T1691" s="138" t="str">
        <f t="shared" si="167"/>
        <v>USB EQUITY</v>
      </c>
    </row>
    <row r="1692" spans="1:20" s="141" customFormat="1" x14ac:dyDescent="0.3">
      <c r="A1692" s="131">
        <v>41582</v>
      </c>
      <c r="B1692" s="957" t="s">
        <v>2904</v>
      </c>
      <c r="C1692" s="957" t="s">
        <v>127</v>
      </c>
      <c r="D1692" s="133">
        <v>350</v>
      </c>
      <c r="E1692" s="132" t="s">
        <v>698</v>
      </c>
      <c r="F1692" s="134">
        <v>42131</v>
      </c>
      <c r="G1692" s="132" t="s">
        <v>2905</v>
      </c>
      <c r="H1692" s="132" t="s">
        <v>2906</v>
      </c>
      <c r="I1692" s="135" t="s">
        <v>2907</v>
      </c>
      <c r="J1692" s="188" t="s">
        <v>2908</v>
      </c>
      <c r="K1692" s="188"/>
      <c r="L1692" s="195">
        <v>400</v>
      </c>
      <c r="M1692" s="183">
        <v>0</v>
      </c>
      <c r="N1692" s="138">
        <f t="shared" si="166"/>
        <v>11</v>
      </c>
      <c r="O1692" s="139" t="e">
        <f ca="1">_xll.BDP(T1692,"NAME")</f>
        <v>#NAME?</v>
      </c>
      <c r="P1692" s="138" t="e">
        <f ca="1">_xll.BDP(T1692,"INDUSTRY_SECTOR")</f>
        <v>#NAME?</v>
      </c>
      <c r="Q1692" s="132" t="s">
        <v>2912</v>
      </c>
      <c r="R1692" s="140"/>
      <c r="S1692" s="138"/>
      <c r="T1692" s="138" t="str">
        <f t="shared" si="167"/>
        <v>182718Z LN EQUITY</v>
      </c>
    </row>
    <row r="1693" spans="1:20" s="141" customFormat="1" x14ac:dyDescent="0.3">
      <c r="A1693" s="131">
        <v>41582</v>
      </c>
      <c r="B1693" s="957" t="s">
        <v>2904</v>
      </c>
      <c r="C1693" s="957" t="s">
        <v>127</v>
      </c>
      <c r="D1693" s="133">
        <v>500</v>
      </c>
      <c r="E1693" s="132" t="s">
        <v>164</v>
      </c>
      <c r="F1693" s="134">
        <v>42314</v>
      </c>
      <c r="G1693" s="132" t="s">
        <v>2905</v>
      </c>
      <c r="H1693" s="132" t="s">
        <v>1489</v>
      </c>
      <c r="I1693" s="135" t="s">
        <v>2909</v>
      </c>
      <c r="J1693" s="188" t="s">
        <v>2691</v>
      </c>
      <c r="K1693" s="188"/>
      <c r="L1693" s="195">
        <v>1250</v>
      </c>
      <c r="M1693" s="183">
        <v>0</v>
      </c>
      <c r="N1693" s="138">
        <f t="shared" si="166"/>
        <v>11</v>
      </c>
      <c r="O1693" s="139" t="e">
        <f ca="1">_xll.BDP(T1693,"NAME")</f>
        <v>#NAME?</v>
      </c>
      <c r="P1693" s="138" t="e">
        <f ca="1">_xll.BDP(T1693,"INDUSTRY_SECTOR")</f>
        <v>#NAME?</v>
      </c>
      <c r="Q1693" s="132" t="s">
        <v>2912</v>
      </c>
      <c r="R1693" s="140"/>
      <c r="S1693" s="138"/>
      <c r="T1693" s="138" t="str">
        <f t="shared" si="167"/>
        <v>182718Z LN EQUITY</v>
      </c>
    </row>
    <row r="1694" spans="1:20" s="141" customFormat="1" x14ac:dyDescent="0.3">
      <c r="A1694" s="131">
        <v>41582</v>
      </c>
      <c r="B1694" s="957" t="s">
        <v>2904</v>
      </c>
      <c r="C1694" s="957" t="s">
        <v>127</v>
      </c>
      <c r="D1694" s="133">
        <v>650</v>
      </c>
      <c r="E1694" s="132" t="s">
        <v>12</v>
      </c>
      <c r="F1694" s="134">
        <v>42681</v>
      </c>
      <c r="G1694" s="132" t="s">
        <v>2905</v>
      </c>
      <c r="H1694" s="132" t="s">
        <v>409</v>
      </c>
      <c r="I1694" s="135" t="s">
        <v>2910</v>
      </c>
      <c r="J1694" s="188" t="s">
        <v>2911</v>
      </c>
      <c r="K1694" s="188"/>
      <c r="L1694" s="195">
        <v>1600</v>
      </c>
      <c r="M1694" s="183">
        <v>0</v>
      </c>
      <c r="N1694" s="138">
        <f t="shared" si="166"/>
        <v>11</v>
      </c>
      <c r="O1694" s="139" t="e">
        <f ca="1">_xll.BDP(T1694,"NAME")</f>
        <v>#NAME?</v>
      </c>
      <c r="P1694" s="138" t="e">
        <f ca="1">_xll.BDP(T1694,"INDUSTRY_SECTOR")</f>
        <v>#NAME?</v>
      </c>
      <c r="Q1694" s="132" t="s">
        <v>2912</v>
      </c>
      <c r="R1694" s="140"/>
      <c r="S1694" s="138"/>
      <c r="T1694" s="138" t="str">
        <f t="shared" si="167"/>
        <v>182718Z LN EQUITY</v>
      </c>
    </row>
    <row r="1695" spans="1:20" s="141" customFormat="1" x14ac:dyDescent="0.3">
      <c r="A1695" s="131">
        <v>41578</v>
      </c>
      <c r="B1695" s="957" t="s">
        <v>2801</v>
      </c>
      <c r="C1695" s="957" t="s">
        <v>11</v>
      </c>
      <c r="D1695" s="133">
        <v>250</v>
      </c>
      <c r="E1695" s="132" t="s">
        <v>66</v>
      </c>
      <c r="F1695" s="134">
        <v>45231</v>
      </c>
      <c r="G1695" s="132" t="s">
        <v>2802</v>
      </c>
      <c r="H1695" s="132" t="s">
        <v>444</v>
      </c>
      <c r="I1695" s="135" t="s">
        <v>1175</v>
      </c>
      <c r="J1695" s="188" t="s">
        <v>990</v>
      </c>
      <c r="K1695" s="188"/>
      <c r="L1695" s="195">
        <v>3400</v>
      </c>
      <c r="M1695" s="183">
        <v>0</v>
      </c>
      <c r="N1695" s="138">
        <f t="shared" ref="N1695:N1716" si="168">MONTH(A1695)</f>
        <v>10</v>
      </c>
      <c r="O1695" s="139" t="e">
        <f ca="1">_xll.BDP(T1695,"NAME")</f>
        <v>#NAME?</v>
      </c>
      <c r="P1695" s="138" t="e">
        <f ca="1">_xll.BDP(T1695,"INDUSTRY_SECTOR")</f>
        <v>#NAME?</v>
      </c>
      <c r="Q1695" s="132" t="s">
        <v>2801</v>
      </c>
      <c r="R1695" s="140"/>
      <c r="S1695" s="138"/>
      <c r="T1695" s="138" t="str">
        <f t="shared" ref="T1695:T1716" si="169">CONCATENATE(Q1695," EQUITY")</f>
        <v>DO EQUITY</v>
      </c>
    </row>
    <row r="1696" spans="1:20" s="141" customFormat="1" x14ac:dyDescent="0.3">
      <c r="A1696" s="131">
        <v>41578</v>
      </c>
      <c r="B1696" s="957" t="s">
        <v>2801</v>
      </c>
      <c r="C1696" s="957" t="s">
        <v>11</v>
      </c>
      <c r="D1696" s="133">
        <v>750</v>
      </c>
      <c r="E1696" s="132" t="s">
        <v>117</v>
      </c>
      <c r="F1696" s="134">
        <v>52536</v>
      </c>
      <c r="G1696" s="132" t="s">
        <v>2802</v>
      </c>
      <c r="H1696" s="132" t="s">
        <v>144</v>
      </c>
      <c r="I1696" s="135" t="s">
        <v>1051</v>
      </c>
      <c r="J1696" s="188" t="s">
        <v>1052</v>
      </c>
      <c r="K1696" s="188"/>
      <c r="L1696" s="195">
        <v>3400</v>
      </c>
      <c r="M1696" s="183">
        <v>10</v>
      </c>
      <c r="N1696" s="138">
        <f t="shared" si="168"/>
        <v>10</v>
      </c>
      <c r="O1696" s="139" t="e">
        <f ca="1">_xll.BDP(T1696,"NAME")</f>
        <v>#NAME?</v>
      </c>
      <c r="P1696" s="138" t="e">
        <f ca="1">_xll.BDP(T1696,"INDUSTRY_SECTOR")</f>
        <v>#NAME?</v>
      </c>
      <c r="Q1696" s="132" t="s">
        <v>2801</v>
      </c>
      <c r="R1696" s="140"/>
      <c r="S1696" s="138"/>
      <c r="T1696" s="138" t="str">
        <f t="shared" si="169"/>
        <v>DO EQUITY</v>
      </c>
    </row>
    <row r="1697" spans="1:20" s="141" customFormat="1" x14ac:dyDescent="0.3">
      <c r="A1697" s="131">
        <v>41578</v>
      </c>
      <c r="B1697" s="957" t="s">
        <v>1663</v>
      </c>
      <c r="C1697" s="957" t="s">
        <v>235</v>
      </c>
      <c r="D1697" s="133">
        <v>400</v>
      </c>
      <c r="E1697" s="132" t="s">
        <v>66</v>
      </c>
      <c r="F1697" s="134">
        <v>45092</v>
      </c>
      <c r="G1697" s="132" t="s">
        <v>2803</v>
      </c>
      <c r="H1697" s="132" t="s">
        <v>1444</v>
      </c>
      <c r="I1697" s="135" t="s">
        <v>1613</v>
      </c>
      <c r="J1697" s="188" t="s">
        <v>1558</v>
      </c>
      <c r="K1697" s="188"/>
      <c r="L1697" s="195">
        <v>2500</v>
      </c>
      <c r="M1697" s="183">
        <v>-10</v>
      </c>
      <c r="N1697" s="138">
        <f t="shared" si="168"/>
        <v>10</v>
      </c>
      <c r="O1697" s="139" t="e">
        <f ca="1">_xll.BDP(T1697,"NAME")</f>
        <v>#NAME?</v>
      </c>
      <c r="P1697" s="138" t="e">
        <f ca="1">_xll.BDP(T1697,"INDUSTRY_SECTOR")</f>
        <v>#NAME?</v>
      </c>
      <c r="Q1697" s="132" t="s">
        <v>2812</v>
      </c>
      <c r="R1697" s="140"/>
      <c r="S1697" s="138"/>
      <c r="T1697" s="138" t="str">
        <f t="shared" si="169"/>
        <v>13410z us EQUITY</v>
      </c>
    </row>
    <row r="1698" spans="1:20" s="141" customFormat="1" x14ac:dyDescent="0.3">
      <c r="A1698" s="131">
        <v>41578</v>
      </c>
      <c r="B1698" s="957" t="s">
        <v>1183</v>
      </c>
      <c r="C1698" s="957" t="s">
        <v>1184</v>
      </c>
      <c r="D1698" s="133">
        <v>500</v>
      </c>
      <c r="E1698" s="132" t="s">
        <v>117</v>
      </c>
      <c r="F1698" s="134">
        <v>52542</v>
      </c>
      <c r="G1698" s="132" t="s">
        <v>2363</v>
      </c>
      <c r="H1698" s="132" t="s">
        <v>2804</v>
      </c>
      <c r="I1698" s="135" t="s">
        <v>2805</v>
      </c>
      <c r="J1698" s="188" t="s">
        <v>1016</v>
      </c>
      <c r="K1698" s="188"/>
      <c r="L1698" s="195">
        <v>850</v>
      </c>
      <c r="M1698" s="183">
        <v>5</v>
      </c>
      <c r="N1698" s="138">
        <f t="shared" si="168"/>
        <v>10</v>
      </c>
      <c r="O1698" s="139" t="e">
        <f ca="1">_xll.BDP(T1698,"NAME")</f>
        <v>#NAME?</v>
      </c>
      <c r="P1698" s="138" t="e">
        <f ca="1">_xll.BDP(T1698,"INDUSTRY_SECTOR")</f>
        <v>#NAME?</v>
      </c>
      <c r="Q1698" s="132" t="s">
        <v>1183</v>
      </c>
      <c r="R1698" s="140"/>
      <c r="S1698" s="138"/>
      <c r="T1698" s="138" t="str">
        <f t="shared" si="169"/>
        <v>C EQUITY</v>
      </c>
    </row>
    <row r="1699" spans="1:20" s="141" customFormat="1" x14ac:dyDescent="0.3">
      <c r="A1699" s="131">
        <v>41578</v>
      </c>
      <c r="B1699" s="957" t="s">
        <v>2806</v>
      </c>
      <c r="C1699" s="957" t="s">
        <v>1126</v>
      </c>
      <c r="D1699" s="133">
        <v>800</v>
      </c>
      <c r="E1699" s="132" t="s">
        <v>37</v>
      </c>
      <c r="F1699" s="134">
        <v>43419</v>
      </c>
      <c r="G1699" s="132" t="s">
        <v>988</v>
      </c>
      <c r="H1699" s="132"/>
      <c r="I1699" s="135" t="s">
        <v>2807</v>
      </c>
      <c r="J1699" s="188" t="s">
        <v>2808</v>
      </c>
      <c r="K1699" s="188"/>
      <c r="L1699" s="195">
        <v>9000</v>
      </c>
      <c r="M1699" s="183">
        <v>-15</v>
      </c>
      <c r="N1699" s="138">
        <f t="shared" si="168"/>
        <v>10</v>
      </c>
      <c r="O1699" s="139" t="e">
        <f ca="1">_xll.BDP(T1699,"NAME")</f>
        <v>#NAME?</v>
      </c>
      <c r="P1699" s="138" t="e">
        <f ca="1">_xll.BDP(T1699,"INDUSTRY_SECTOR")</f>
        <v>#NAME?</v>
      </c>
      <c r="Q1699" s="132" t="s">
        <v>2806</v>
      </c>
      <c r="R1699" s="140"/>
      <c r="S1699" s="138"/>
      <c r="T1699" s="138" t="str">
        <f t="shared" si="169"/>
        <v>STX EQUITY</v>
      </c>
    </row>
    <row r="1700" spans="1:20" s="141" customFormat="1" x14ac:dyDescent="0.3">
      <c r="A1700" s="131">
        <v>41577</v>
      </c>
      <c r="B1700" s="957" t="s">
        <v>2236</v>
      </c>
      <c r="C1700" s="957" t="s">
        <v>73</v>
      </c>
      <c r="D1700" s="133">
        <v>500</v>
      </c>
      <c r="E1700" s="132" t="s">
        <v>1222</v>
      </c>
      <c r="F1700" s="134">
        <v>42678</v>
      </c>
      <c r="G1700" s="132" t="s">
        <v>2790</v>
      </c>
      <c r="H1700" s="132" t="s">
        <v>2506</v>
      </c>
      <c r="I1700" s="135" t="s">
        <v>2792</v>
      </c>
      <c r="J1700" s="188" t="s">
        <v>1269</v>
      </c>
      <c r="K1700" s="188"/>
      <c r="L1700" s="195">
        <v>3500</v>
      </c>
      <c r="M1700" s="183">
        <v>-2</v>
      </c>
      <c r="N1700" s="138">
        <f t="shared" si="168"/>
        <v>10</v>
      </c>
      <c r="O1700" s="139" t="e">
        <f ca="1">_xll.BDP(T1700,"NAME")</f>
        <v>#NAME?</v>
      </c>
      <c r="P1700" s="138" t="e">
        <f ca="1">_xll.BDP(T1700,"INDUSTRY_SECTOR")</f>
        <v>#NAME?</v>
      </c>
      <c r="Q1700" s="132" t="s">
        <v>2236</v>
      </c>
      <c r="R1700" s="140"/>
      <c r="S1700" s="138"/>
      <c r="T1700" s="138" t="str">
        <f t="shared" si="169"/>
        <v>PG EQUITY</v>
      </c>
    </row>
    <row r="1701" spans="1:20" s="141" customFormat="1" x14ac:dyDescent="0.3">
      <c r="A1701" s="131">
        <v>41577</v>
      </c>
      <c r="B1701" s="957" t="s">
        <v>2236</v>
      </c>
      <c r="C1701" s="957" t="s">
        <v>73</v>
      </c>
      <c r="D1701" s="133">
        <v>1000</v>
      </c>
      <c r="E1701" s="132" t="s">
        <v>37</v>
      </c>
      <c r="F1701" s="134">
        <v>43419</v>
      </c>
      <c r="G1701" s="132" t="s">
        <v>2790</v>
      </c>
      <c r="H1701" s="132" t="s">
        <v>2624</v>
      </c>
      <c r="I1701" s="135" t="s">
        <v>2793</v>
      </c>
      <c r="J1701" s="188" t="s">
        <v>1274</v>
      </c>
      <c r="K1701" s="188"/>
      <c r="L1701" s="195">
        <v>3500</v>
      </c>
      <c r="M1701" s="183">
        <v>1</v>
      </c>
      <c r="N1701" s="138">
        <f t="shared" si="168"/>
        <v>10</v>
      </c>
      <c r="O1701" s="139" t="e">
        <f ca="1">_xll.BDP(T1701,"NAME")</f>
        <v>#NAME?</v>
      </c>
      <c r="P1701" s="138" t="e">
        <f ca="1">_xll.BDP(T1701,"INDUSTRY_SECTOR")</f>
        <v>#NAME?</v>
      </c>
      <c r="Q1701" s="132" t="s">
        <v>2236</v>
      </c>
      <c r="R1701" s="140"/>
      <c r="S1701" s="138"/>
      <c r="T1701" s="138" t="str">
        <f t="shared" si="169"/>
        <v>PG EQUITY</v>
      </c>
    </row>
    <row r="1702" spans="1:20" s="141" customFormat="1" x14ac:dyDescent="0.3">
      <c r="A1702" s="131">
        <v>41576</v>
      </c>
      <c r="B1702" s="957" t="s">
        <v>2766</v>
      </c>
      <c r="C1702" s="957" t="s">
        <v>208</v>
      </c>
      <c r="D1702" s="133">
        <v>600</v>
      </c>
      <c r="E1702" s="132" t="s">
        <v>37</v>
      </c>
      <c r="F1702" s="134">
        <v>43419</v>
      </c>
      <c r="G1702" s="132" t="s">
        <v>2767</v>
      </c>
      <c r="H1702" s="184" t="s">
        <v>2768</v>
      </c>
      <c r="I1702" s="135" t="s">
        <v>1480</v>
      </c>
      <c r="J1702" s="188" t="s">
        <v>1008</v>
      </c>
      <c r="K1702" s="188"/>
      <c r="L1702" s="137">
        <v>2000</v>
      </c>
      <c r="M1702" s="183">
        <v>10</v>
      </c>
      <c r="N1702" s="138">
        <f t="shared" si="168"/>
        <v>10</v>
      </c>
      <c r="O1702" s="139" t="e">
        <f ca="1">_xll.BDP(T1702,"NAME")</f>
        <v>#NAME?</v>
      </c>
      <c r="P1702" s="138" t="e">
        <f ca="1">_xll.BDP(T1702,"INDUSTRY_SECTOR")</f>
        <v>#NAME?</v>
      </c>
      <c r="Q1702" s="132" t="s">
        <v>2813</v>
      </c>
      <c r="R1702" s="140"/>
      <c r="S1702" s="138"/>
      <c r="T1702" s="138" t="str">
        <f t="shared" si="169"/>
        <v>ALTr us EQUITY</v>
      </c>
    </row>
    <row r="1703" spans="1:20" s="141" customFormat="1" x14ac:dyDescent="0.3">
      <c r="A1703" s="131">
        <v>41576</v>
      </c>
      <c r="B1703" s="957" t="s">
        <v>2766</v>
      </c>
      <c r="C1703" s="957" t="s">
        <v>208</v>
      </c>
      <c r="D1703" s="133">
        <v>400</v>
      </c>
      <c r="E1703" s="132" t="s">
        <v>66</v>
      </c>
      <c r="F1703" s="134">
        <v>45245</v>
      </c>
      <c r="G1703" s="132" t="s">
        <v>2767</v>
      </c>
      <c r="H1703" s="132" t="s">
        <v>2629</v>
      </c>
      <c r="I1703" s="135" t="s">
        <v>2769</v>
      </c>
      <c r="J1703" s="188" t="s">
        <v>1189</v>
      </c>
      <c r="K1703" s="188"/>
      <c r="L1703" s="137">
        <v>1500</v>
      </c>
      <c r="M1703" s="183">
        <v>10</v>
      </c>
      <c r="N1703" s="138">
        <f t="shared" si="168"/>
        <v>10</v>
      </c>
      <c r="O1703" s="139" t="e">
        <f ca="1">_xll.BDP(T1703,"NAME")</f>
        <v>#NAME?</v>
      </c>
      <c r="P1703" s="138" t="e">
        <f ca="1">_xll.BDP(T1703,"INDUSTRY_SECTOR")</f>
        <v>#NAME?</v>
      </c>
      <c r="Q1703" s="132" t="s">
        <v>2813</v>
      </c>
      <c r="R1703" s="140"/>
      <c r="S1703" s="138"/>
      <c r="T1703" s="138" t="str">
        <f t="shared" si="169"/>
        <v>ALTr us EQUITY</v>
      </c>
    </row>
    <row r="1704" spans="1:20" s="141" customFormat="1" x14ac:dyDescent="0.3">
      <c r="A1704" s="131">
        <v>41576</v>
      </c>
      <c r="B1704" s="957" t="s">
        <v>1565</v>
      </c>
      <c r="C1704" s="957" t="s">
        <v>100</v>
      </c>
      <c r="D1704" s="133">
        <v>400</v>
      </c>
      <c r="E1704" s="132" t="s">
        <v>66</v>
      </c>
      <c r="F1704" s="134">
        <v>45245</v>
      </c>
      <c r="G1704" s="132" t="s">
        <v>2770</v>
      </c>
      <c r="H1704" s="132" t="s">
        <v>145</v>
      </c>
      <c r="I1704" s="135" t="s">
        <v>1390</v>
      </c>
      <c r="J1704" s="188" t="s">
        <v>1140</v>
      </c>
      <c r="K1704" s="188"/>
      <c r="L1704" s="137">
        <v>1100</v>
      </c>
      <c r="M1704" s="183">
        <v>0</v>
      </c>
      <c r="N1704" s="138">
        <f t="shared" si="168"/>
        <v>10</v>
      </c>
      <c r="O1704" s="139" t="e">
        <f ca="1">_xll.BDP(T1704,"NAME")</f>
        <v>#NAME?</v>
      </c>
      <c r="P1704" s="138" t="e">
        <f ca="1">_xll.BDP(T1704,"INDUSTRY_SECTOR")</f>
        <v>#NAME?</v>
      </c>
      <c r="Q1704" s="132" t="s">
        <v>2814</v>
      </c>
      <c r="R1704" s="140"/>
      <c r="S1704" s="138"/>
      <c r="T1704" s="138" t="str">
        <f t="shared" si="169"/>
        <v>2381a us EQUITY</v>
      </c>
    </row>
    <row r="1705" spans="1:20" s="141" customFormat="1" x14ac:dyDescent="0.3">
      <c r="A1705" s="131">
        <v>41576</v>
      </c>
      <c r="B1705" s="957" t="s">
        <v>2192</v>
      </c>
      <c r="C1705" s="957" t="s">
        <v>1039</v>
      </c>
      <c r="D1705" s="133">
        <v>500</v>
      </c>
      <c r="E1705" s="132" t="s">
        <v>12</v>
      </c>
      <c r="F1705" s="134">
        <v>42675</v>
      </c>
      <c r="G1705" s="132" t="s">
        <v>2771</v>
      </c>
      <c r="H1705" s="132" t="s">
        <v>135</v>
      </c>
      <c r="I1705" s="135" t="s">
        <v>2772</v>
      </c>
      <c r="J1705" s="188" t="s">
        <v>2773</v>
      </c>
      <c r="K1705" s="188"/>
      <c r="L1705" s="195">
        <v>13000</v>
      </c>
      <c r="M1705" s="183">
        <v>-4</v>
      </c>
      <c r="N1705" s="138">
        <f t="shared" si="168"/>
        <v>10</v>
      </c>
      <c r="O1705" s="139" t="e">
        <f ca="1">_xll.BDP(T1705,"NAME")</f>
        <v>#NAME?</v>
      </c>
      <c r="P1705" s="138" t="e">
        <f ca="1">_xll.BDP(T1705,"INDUSTRY_SECTOR")</f>
        <v>#NAME?</v>
      </c>
      <c r="Q1705" s="132" t="s">
        <v>2192</v>
      </c>
      <c r="R1705" s="140"/>
      <c r="S1705" s="138"/>
      <c r="T1705" s="138" t="str">
        <f t="shared" si="169"/>
        <v>KO EQUITY</v>
      </c>
    </row>
    <row r="1706" spans="1:20" s="141" customFormat="1" x14ac:dyDescent="0.3">
      <c r="A1706" s="131">
        <v>41576</v>
      </c>
      <c r="B1706" s="957" t="s">
        <v>2192</v>
      </c>
      <c r="C1706" s="957" t="s">
        <v>1039</v>
      </c>
      <c r="D1706" s="133">
        <v>1250</v>
      </c>
      <c r="E1706" s="132" t="s">
        <v>37</v>
      </c>
      <c r="F1706" s="134">
        <v>43405</v>
      </c>
      <c r="G1706" s="132" t="s">
        <v>2771</v>
      </c>
      <c r="H1706" s="132" t="s">
        <v>1601</v>
      </c>
      <c r="I1706" s="135" t="s">
        <v>1440</v>
      </c>
      <c r="J1706" s="188" t="s">
        <v>1441</v>
      </c>
      <c r="K1706" s="188"/>
      <c r="L1706" s="195">
        <v>13000</v>
      </c>
      <c r="M1706" s="183">
        <v>0</v>
      </c>
      <c r="N1706" s="138">
        <f t="shared" si="168"/>
        <v>10</v>
      </c>
      <c r="O1706" s="139" t="e">
        <f ca="1">_xll.BDP(T1706,"NAME")</f>
        <v>#NAME?</v>
      </c>
      <c r="P1706" s="138" t="e">
        <f ca="1">_xll.BDP(T1706,"INDUSTRY_SECTOR")</f>
        <v>#NAME?</v>
      </c>
      <c r="Q1706" s="132" t="s">
        <v>2192</v>
      </c>
      <c r="R1706" s="140"/>
      <c r="S1706" s="138"/>
      <c r="T1706" s="138" t="str">
        <f t="shared" si="169"/>
        <v>KO EQUITY</v>
      </c>
    </row>
    <row r="1707" spans="1:20" s="141" customFormat="1" x14ac:dyDescent="0.3">
      <c r="A1707" s="131">
        <v>41576</v>
      </c>
      <c r="B1707" s="957" t="s">
        <v>2192</v>
      </c>
      <c r="C1707" s="957" t="s">
        <v>1039</v>
      </c>
      <c r="D1707" s="133">
        <v>1500</v>
      </c>
      <c r="E1707" s="132" t="s">
        <v>66</v>
      </c>
      <c r="F1707" s="134">
        <v>45231</v>
      </c>
      <c r="G1707" s="132" t="s">
        <v>2771</v>
      </c>
      <c r="H1707" s="132" t="s">
        <v>189</v>
      </c>
      <c r="I1707" s="135" t="s">
        <v>1711</v>
      </c>
      <c r="J1707" s="188" t="s">
        <v>1137</v>
      </c>
      <c r="K1707" s="188"/>
      <c r="L1707" s="195">
        <v>13000</v>
      </c>
      <c r="M1707" s="183">
        <v>11</v>
      </c>
      <c r="N1707" s="138">
        <f t="shared" si="168"/>
        <v>10</v>
      </c>
      <c r="O1707" s="139" t="e">
        <f ca="1">_xll.BDP(T1707,"NAME")</f>
        <v>#NAME?</v>
      </c>
      <c r="P1707" s="138" t="e">
        <f ca="1">_xll.BDP(T1707,"INDUSTRY_SECTOR")</f>
        <v>#NAME?</v>
      </c>
      <c r="Q1707" s="132" t="s">
        <v>2192</v>
      </c>
      <c r="R1707" s="140"/>
      <c r="S1707" s="138"/>
      <c r="T1707" s="138" t="str">
        <f t="shared" si="169"/>
        <v>KO EQUITY</v>
      </c>
    </row>
    <row r="1708" spans="1:20" s="141" customFormat="1" x14ac:dyDescent="0.3">
      <c r="A1708" s="131">
        <v>41576</v>
      </c>
      <c r="B1708" s="957" t="s">
        <v>1215</v>
      </c>
      <c r="C1708" s="957" t="s">
        <v>1216</v>
      </c>
      <c r="D1708" s="133">
        <v>850</v>
      </c>
      <c r="E1708" s="132" t="s">
        <v>37</v>
      </c>
      <c r="F1708" s="134">
        <v>43361</v>
      </c>
      <c r="G1708" s="132" t="s">
        <v>2775</v>
      </c>
      <c r="H1708" s="132" t="s">
        <v>570</v>
      </c>
      <c r="I1708" s="135" t="s">
        <v>2687</v>
      </c>
      <c r="J1708" s="188" t="s">
        <v>1407</v>
      </c>
      <c r="K1708" s="188"/>
      <c r="L1708" s="137">
        <v>1600</v>
      </c>
      <c r="M1708" s="183">
        <v>4.5</v>
      </c>
      <c r="N1708" s="138">
        <f t="shared" si="168"/>
        <v>10</v>
      </c>
      <c r="O1708" s="139" t="e">
        <f ca="1">_xll.BDP(T1708,"NAME")</f>
        <v>#NAME?</v>
      </c>
      <c r="P1708" s="138" t="e">
        <f ca="1">_xll.BDP(T1708,"INDUSTRY_SECTOR")</f>
        <v>#NAME?</v>
      </c>
      <c r="Q1708" s="132" t="s">
        <v>1215</v>
      </c>
      <c r="R1708" s="140"/>
      <c r="S1708" s="138"/>
      <c r="T1708" s="138" t="str">
        <f t="shared" si="169"/>
        <v>TD EQUITY</v>
      </c>
    </row>
    <row r="1709" spans="1:20" s="141" customFormat="1" x14ac:dyDescent="0.3">
      <c r="A1709" s="131">
        <v>41576</v>
      </c>
      <c r="B1709" s="957" t="s">
        <v>2778</v>
      </c>
      <c r="C1709" s="957" t="s">
        <v>218</v>
      </c>
      <c r="D1709" s="133">
        <v>400</v>
      </c>
      <c r="E1709" s="132" t="s">
        <v>37</v>
      </c>
      <c r="F1709" s="134">
        <v>43405</v>
      </c>
      <c r="G1709" s="132" t="s">
        <v>2779</v>
      </c>
      <c r="H1709" s="132" t="s">
        <v>282</v>
      </c>
      <c r="I1709" s="135" t="s">
        <v>1517</v>
      </c>
      <c r="J1709" s="188" t="s">
        <v>1044</v>
      </c>
      <c r="K1709" s="188"/>
      <c r="L1709" s="137"/>
      <c r="M1709" s="183">
        <v>-4</v>
      </c>
      <c r="N1709" s="138">
        <f t="shared" si="168"/>
        <v>10</v>
      </c>
      <c r="O1709" s="139" t="e">
        <f ca="1">_xll.BDP(T1709,"NAME")</f>
        <v>#NAME?</v>
      </c>
      <c r="P1709" s="138" t="e">
        <f ca="1">_xll.BDP(T1709,"INDUSTRY_SECTOR")</f>
        <v>#NAME?</v>
      </c>
      <c r="Q1709" s="132" t="s">
        <v>2816</v>
      </c>
      <c r="R1709" s="140"/>
      <c r="S1709" s="138"/>
      <c r="T1709" s="138" t="str">
        <f t="shared" si="169"/>
        <v>lh us EQUITY</v>
      </c>
    </row>
    <row r="1710" spans="1:20" s="141" customFormat="1" x14ac:dyDescent="0.3">
      <c r="A1710" s="131">
        <v>41576</v>
      </c>
      <c r="B1710" s="957" t="s">
        <v>2780</v>
      </c>
      <c r="C1710" s="957" t="s">
        <v>121</v>
      </c>
      <c r="D1710" s="133">
        <v>335</v>
      </c>
      <c r="E1710" s="132" t="s">
        <v>149</v>
      </c>
      <c r="F1710" s="134"/>
      <c r="G1710" s="132" t="s">
        <v>2781</v>
      </c>
      <c r="H1710" s="132" t="s">
        <v>2794</v>
      </c>
      <c r="I1710" s="135"/>
      <c r="J1710" s="188" t="s">
        <v>1098</v>
      </c>
      <c r="K1710" s="188"/>
      <c r="L1710" s="137">
        <v>1450</v>
      </c>
      <c r="M1710" s="183">
        <v>2.5</v>
      </c>
      <c r="N1710" s="138">
        <f t="shared" si="168"/>
        <v>10</v>
      </c>
      <c r="O1710" s="139" t="e">
        <f ca="1">_xll.BDP(T1710,"NAME")</f>
        <v>#NAME?</v>
      </c>
      <c r="P1710" s="138" t="e">
        <f ca="1">_xll.BDP(T1710,"INDUSTRY_SECTOR")</f>
        <v>#NAME?</v>
      </c>
      <c r="Q1710" s="132" t="s">
        <v>2817</v>
      </c>
      <c r="R1710" s="140"/>
      <c r="S1710" s="138"/>
      <c r="T1710" s="138" t="str">
        <f t="shared" si="169"/>
        <v>0890520d us EQUITY</v>
      </c>
    </row>
    <row r="1711" spans="1:20" s="141" customFormat="1" x14ac:dyDescent="0.3">
      <c r="A1711" s="131">
        <v>41575</v>
      </c>
      <c r="B1711" s="957" t="s">
        <v>1318</v>
      </c>
      <c r="C1711" s="957" t="s">
        <v>987</v>
      </c>
      <c r="D1711" s="133">
        <v>300</v>
      </c>
      <c r="E1711" s="132" t="s">
        <v>37</v>
      </c>
      <c r="F1711" s="134">
        <v>43405</v>
      </c>
      <c r="G1711" s="132" t="s">
        <v>2782</v>
      </c>
      <c r="H1711" s="132" t="s">
        <v>2623</v>
      </c>
      <c r="I1711" s="135" t="s">
        <v>2783</v>
      </c>
      <c r="J1711" s="188" t="s">
        <v>1170</v>
      </c>
      <c r="K1711" s="188"/>
      <c r="L1711" s="137">
        <v>900</v>
      </c>
      <c r="M1711" s="183">
        <v>5</v>
      </c>
      <c r="N1711" s="138">
        <f t="shared" si="168"/>
        <v>10</v>
      </c>
      <c r="O1711" s="139" t="e">
        <f ca="1">_xll.BDP(T1711,"NAME")</f>
        <v>#NAME?</v>
      </c>
      <c r="P1711" s="138" t="e">
        <f ca="1">_xll.BDP(T1711,"INDUSTRY_SECTOR")</f>
        <v>#NAME?</v>
      </c>
      <c r="Q1711" s="132" t="s">
        <v>2818</v>
      </c>
      <c r="R1711" s="140"/>
      <c r="S1711" s="138"/>
      <c r="T1711" s="138" t="str">
        <f t="shared" si="169"/>
        <v>CL us EQUITY</v>
      </c>
    </row>
    <row r="1712" spans="1:20" s="141" customFormat="1" x14ac:dyDescent="0.3">
      <c r="A1712" s="131">
        <v>41575</v>
      </c>
      <c r="B1712" s="957" t="s">
        <v>2784</v>
      </c>
      <c r="C1712" s="957" t="s">
        <v>1035</v>
      </c>
      <c r="D1712" s="133">
        <v>1250</v>
      </c>
      <c r="E1712" s="132" t="s">
        <v>37</v>
      </c>
      <c r="F1712" s="134">
        <v>43480</v>
      </c>
      <c r="G1712" s="132" t="s">
        <v>2785</v>
      </c>
      <c r="H1712" s="132" t="s">
        <v>956</v>
      </c>
      <c r="I1712" s="135" t="s">
        <v>2786</v>
      </c>
      <c r="J1712" s="188" t="s">
        <v>1545</v>
      </c>
      <c r="K1712" s="188"/>
      <c r="L1712" s="137">
        <v>4000</v>
      </c>
      <c r="M1712" s="183">
        <v>5</v>
      </c>
      <c r="N1712" s="138">
        <f t="shared" si="168"/>
        <v>10</v>
      </c>
      <c r="O1712" s="139" t="e">
        <f ca="1">_xll.BDP(T1712,"NAME")</f>
        <v>#NAME?</v>
      </c>
      <c r="P1712" s="138" t="e">
        <f ca="1">_xll.BDP(T1712,"INDUSTRY_SECTOR")</f>
        <v>#NAME?</v>
      </c>
      <c r="Q1712" s="132" t="s">
        <v>2819</v>
      </c>
      <c r="R1712" s="140"/>
      <c r="S1712" s="138"/>
      <c r="T1712" s="138" t="str">
        <f t="shared" si="169"/>
        <v>isp im EQUITY</v>
      </c>
    </row>
    <row r="1713" spans="1:20" s="141" customFormat="1" x14ac:dyDescent="0.3">
      <c r="A1713" s="131">
        <v>41575</v>
      </c>
      <c r="B1713" s="957" t="s">
        <v>1328</v>
      </c>
      <c r="C1713" s="957" t="s">
        <v>1329</v>
      </c>
      <c r="D1713" s="133">
        <v>1400</v>
      </c>
      <c r="E1713" s="132" t="s">
        <v>66</v>
      </c>
      <c r="F1713" s="134">
        <v>45322</v>
      </c>
      <c r="G1713" s="132" t="s">
        <v>2787</v>
      </c>
      <c r="H1713" s="132" t="s">
        <v>2627</v>
      </c>
      <c r="I1713" s="135" t="s">
        <v>264</v>
      </c>
      <c r="J1713" s="188" t="s">
        <v>996</v>
      </c>
      <c r="K1713" s="188"/>
      <c r="L1713" s="137">
        <v>6000</v>
      </c>
      <c r="M1713" s="183">
        <v>8</v>
      </c>
      <c r="N1713" s="138">
        <f t="shared" si="168"/>
        <v>10</v>
      </c>
      <c r="O1713" s="139" t="e">
        <f ca="1">_xll.BDP(T1713,"NAME")</f>
        <v>#NAME?</v>
      </c>
      <c r="P1713" s="138" t="e">
        <f ca="1">_xll.BDP(T1713,"INDUSTRY_SECTOR")</f>
        <v>#NAME?</v>
      </c>
      <c r="Q1713" s="132" t="s">
        <v>1328</v>
      </c>
      <c r="R1713" s="140"/>
      <c r="S1713" s="138"/>
      <c r="T1713" s="138" t="str">
        <f t="shared" si="169"/>
        <v>MO EQUITY</v>
      </c>
    </row>
    <row r="1714" spans="1:20" s="141" customFormat="1" x14ac:dyDescent="0.3">
      <c r="A1714" s="131">
        <v>41575</v>
      </c>
      <c r="B1714" s="957" t="s">
        <v>1328</v>
      </c>
      <c r="C1714" s="957" t="s">
        <v>1329</v>
      </c>
      <c r="D1714" s="133">
        <v>1800</v>
      </c>
      <c r="E1714" s="132" t="s">
        <v>117</v>
      </c>
      <c r="F1714" s="134">
        <v>52627</v>
      </c>
      <c r="G1714" s="132" t="s">
        <v>2787</v>
      </c>
      <c r="H1714" s="132" t="s">
        <v>2795</v>
      </c>
      <c r="I1714" s="135" t="s">
        <v>2769</v>
      </c>
      <c r="J1714" s="188" t="s">
        <v>1189</v>
      </c>
      <c r="K1714" s="188"/>
      <c r="L1714" s="137">
        <v>6000</v>
      </c>
      <c r="M1714" s="183">
        <v>5</v>
      </c>
      <c r="N1714" s="138">
        <f t="shared" si="168"/>
        <v>10</v>
      </c>
      <c r="O1714" s="139" t="e">
        <f ca="1">_xll.BDP(T1714,"NAME")</f>
        <v>#NAME?</v>
      </c>
      <c r="P1714" s="138" t="e">
        <f ca="1">_xll.BDP(T1714,"INDUSTRY_SECTOR")</f>
        <v>#NAME?</v>
      </c>
      <c r="Q1714" s="132" t="s">
        <v>1328</v>
      </c>
      <c r="R1714" s="140"/>
      <c r="S1714" s="138"/>
      <c r="T1714" s="138" t="str">
        <f t="shared" si="169"/>
        <v>MO EQUITY</v>
      </c>
    </row>
    <row r="1715" spans="1:20" s="141" customFormat="1" x14ac:dyDescent="0.3">
      <c r="A1715" s="131">
        <v>41575</v>
      </c>
      <c r="B1715" s="957" t="s">
        <v>2788</v>
      </c>
      <c r="C1715" s="957" t="s">
        <v>1474</v>
      </c>
      <c r="D1715" s="133">
        <v>300</v>
      </c>
      <c r="E1715" s="132" t="s">
        <v>66</v>
      </c>
      <c r="F1715" s="134">
        <v>45245</v>
      </c>
      <c r="G1715" s="132" t="s">
        <v>950</v>
      </c>
      <c r="H1715" s="132" t="s">
        <v>244</v>
      </c>
      <c r="I1715" s="135" t="s">
        <v>1505</v>
      </c>
      <c r="J1715" s="188" t="s">
        <v>996</v>
      </c>
      <c r="K1715" s="188"/>
      <c r="L1715" s="137">
        <v>2500</v>
      </c>
      <c r="M1715" s="183">
        <v>-12.5</v>
      </c>
      <c r="N1715" s="138">
        <f t="shared" si="168"/>
        <v>10</v>
      </c>
      <c r="O1715" s="139" t="e">
        <f ca="1">_xll.BDP(T1715,"NAME")</f>
        <v>#NAME?</v>
      </c>
      <c r="P1715" s="138" t="e">
        <f ca="1">_xll.BDP(T1715,"INDUSTRY_SECTOR")</f>
        <v>#NAME?</v>
      </c>
      <c r="Q1715" s="132" t="s">
        <v>2788</v>
      </c>
      <c r="R1715" s="140"/>
      <c r="S1715" s="138"/>
      <c r="T1715" s="138" t="str">
        <f t="shared" si="169"/>
        <v>FLS EQUITY</v>
      </c>
    </row>
    <row r="1716" spans="1:20" s="169" customFormat="1" x14ac:dyDescent="0.3">
      <c r="A1716" s="163">
        <v>41575</v>
      </c>
      <c r="B1716" s="961" t="s">
        <v>2789</v>
      </c>
      <c r="C1716" s="961" t="s">
        <v>127</v>
      </c>
      <c r="D1716" s="189">
        <v>750</v>
      </c>
      <c r="E1716" s="164" t="s">
        <v>1102</v>
      </c>
      <c r="F1716" s="165">
        <v>45960</v>
      </c>
      <c r="G1716" s="164" t="s">
        <v>511</v>
      </c>
      <c r="H1716" s="164" t="s">
        <v>774</v>
      </c>
      <c r="I1716" s="166" t="s">
        <v>1111</v>
      </c>
      <c r="J1716" s="190" t="s">
        <v>657</v>
      </c>
      <c r="K1716" s="190"/>
      <c r="L1716" s="168">
        <v>2300</v>
      </c>
      <c r="M1716" s="192">
        <v>2.5</v>
      </c>
      <c r="N1716" s="170">
        <f t="shared" si="168"/>
        <v>10</v>
      </c>
      <c r="O1716" s="171" t="e">
        <f ca="1">_xll.BDP(T1716,"NAME")</f>
        <v>#NAME?</v>
      </c>
      <c r="P1716" s="170" t="e">
        <f ca="1">_xll.BDP(T1716,"INDUSTRY_SECTOR")</f>
        <v>#NAME?</v>
      </c>
      <c r="Q1716" s="164" t="s">
        <v>2789</v>
      </c>
      <c r="R1716" s="172"/>
      <c r="S1716" s="170"/>
      <c r="T1716" s="170" t="str">
        <f t="shared" si="169"/>
        <v>NTRS EQUITY</v>
      </c>
    </row>
    <row r="1717" spans="1:20" s="141" customFormat="1" x14ac:dyDescent="0.3">
      <c r="A1717" s="131">
        <v>41571</v>
      </c>
      <c r="B1717" s="957" t="s">
        <v>2744</v>
      </c>
      <c r="C1717" s="957" t="s">
        <v>2745</v>
      </c>
      <c r="D1717" s="133">
        <v>500</v>
      </c>
      <c r="E1717" s="132" t="s">
        <v>746</v>
      </c>
      <c r="F1717" s="134">
        <v>43525</v>
      </c>
      <c r="G1717" s="132" t="s">
        <v>2746</v>
      </c>
      <c r="H1717" s="132" t="s">
        <v>570</v>
      </c>
      <c r="I1717" s="135" t="s">
        <v>2747</v>
      </c>
      <c r="J1717" s="188" t="s">
        <v>1173</v>
      </c>
      <c r="K1717" s="188"/>
      <c r="L1717" s="137">
        <v>8500</v>
      </c>
      <c r="M1717" s="183">
        <v>-5</v>
      </c>
      <c r="N1717" s="138">
        <f>MONTH(A1717)</f>
        <v>10</v>
      </c>
      <c r="O1717" s="139" t="e">
        <f ca="1">_xll.BDP(T1717,"NAME")</f>
        <v>#NAME?</v>
      </c>
      <c r="P1717" s="138" t="e">
        <f ca="1">_xll.BDP(T1717,"INDUSTRY_SECTOR")</f>
        <v>#NAME?</v>
      </c>
      <c r="Q1717" s="143" t="s">
        <v>2744</v>
      </c>
      <c r="R1717" s="140"/>
      <c r="S1717" s="138"/>
      <c r="T1717" s="138" t="str">
        <f>CONCATENATE(Q1717," EQUITY")</f>
        <v>BMY EQUITY</v>
      </c>
    </row>
    <row r="1718" spans="1:20" s="141" customFormat="1" x14ac:dyDescent="0.3">
      <c r="A1718" s="131">
        <v>41571</v>
      </c>
      <c r="B1718" s="957" t="s">
        <v>2744</v>
      </c>
      <c r="C1718" s="957" t="s">
        <v>2745</v>
      </c>
      <c r="D1718" s="133">
        <v>500</v>
      </c>
      <c r="E1718" s="132" t="s">
        <v>66</v>
      </c>
      <c r="F1718" s="134">
        <v>45231</v>
      </c>
      <c r="G1718" s="132" t="s">
        <v>2748</v>
      </c>
      <c r="H1718" s="132" t="s">
        <v>151</v>
      </c>
      <c r="I1718" s="135" t="s">
        <v>1495</v>
      </c>
      <c r="J1718" s="188" t="s">
        <v>1496</v>
      </c>
      <c r="K1718" s="188"/>
      <c r="L1718" s="137">
        <v>8500</v>
      </c>
      <c r="M1718" s="183">
        <v>-2</v>
      </c>
      <c r="N1718" s="138">
        <f>MONTH(A1718)</f>
        <v>10</v>
      </c>
      <c r="O1718" s="139" t="e">
        <f ca="1">_xll.BDP(T1718,"NAME")</f>
        <v>#NAME?</v>
      </c>
      <c r="P1718" s="138" t="e">
        <f ca="1">_xll.BDP(T1718,"INDUSTRY_SECTOR")</f>
        <v>#NAME?</v>
      </c>
      <c r="Q1718" s="143" t="s">
        <v>2744</v>
      </c>
      <c r="R1718" s="140"/>
      <c r="S1718" s="138"/>
      <c r="T1718" s="138" t="str">
        <f>CONCATENATE(Q1718," EQUITY")</f>
        <v>BMY EQUITY</v>
      </c>
    </row>
    <row r="1719" spans="1:20" s="141" customFormat="1" x14ac:dyDescent="0.3">
      <c r="A1719" s="131">
        <v>41571</v>
      </c>
      <c r="B1719" s="957" t="s">
        <v>2744</v>
      </c>
      <c r="C1719" s="957" t="s">
        <v>2745</v>
      </c>
      <c r="D1719" s="133">
        <v>500</v>
      </c>
      <c r="E1719" s="132" t="s">
        <v>2749</v>
      </c>
      <c r="F1719" s="134">
        <v>52657</v>
      </c>
      <c r="G1719" s="132" t="s">
        <v>2750</v>
      </c>
      <c r="H1719" s="132" t="s">
        <v>444</v>
      </c>
      <c r="I1719" s="135" t="s">
        <v>2115</v>
      </c>
      <c r="J1719" s="188" t="s">
        <v>1368</v>
      </c>
      <c r="K1719" s="188"/>
      <c r="L1719" s="137">
        <v>8500</v>
      </c>
      <c r="M1719" s="183">
        <v>0</v>
      </c>
      <c r="N1719" s="138">
        <f>MONTH(A1719)</f>
        <v>10</v>
      </c>
      <c r="O1719" s="139" t="e">
        <f ca="1">_xll.BDP(T1719,"NAME")</f>
        <v>#NAME?</v>
      </c>
      <c r="P1719" s="138" t="e">
        <f ca="1">_xll.BDP(T1719,"INDUSTRY_SECTOR")</f>
        <v>#NAME?</v>
      </c>
      <c r="Q1719" s="143" t="s">
        <v>2744</v>
      </c>
      <c r="R1719" s="140"/>
      <c r="S1719" s="138"/>
      <c r="T1719" s="138" t="str">
        <f>CONCATENATE(Q1719," EQUITY")</f>
        <v>BMY EQUITY</v>
      </c>
    </row>
    <row r="1720" spans="1:20" s="141" customFormat="1" x14ac:dyDescent="0.3">
      <c r="A1720" s="131">
        <v>41571</v>
      </c>
      <c r="B1720" s="957" t="s">
        <v>1094</v>
      </c>
      <c r="C1720" s="957" t="s">
        <v>478</v>
      </c>
      <c r="D1720" s="133">
        <v>1500</v>
      </c>
      <c r="E1720" s="132" t="s">
        <v>37</v>
      </c>
      <c r="F1720" s="134">
        <v>43403</v>
      </c>
      <c r="G1720" s="132" t="s">
        <v>1769</v>
      </c>
      <c r="H1720" s="132" t="s">
        <v>821</v>
      </c>
      <c r="I1720" s="135" t="s">
        <v>2751</v>
      </c>
      <c r="J1720" s="188" t="s">
        <v>2752</v>
      </c>
      <c r="K1720" s="188"/>
      <c r="L1720" s="137">
        <v>2600</v>
      </c>
      <c r="M1720" s="183">
        <v>7</v>
      </c>
      <c r="N1720" s="138">
        <f>MONTH(A1720)</f>
        <v>10</v>
      </c>
      <c r="O1720" s="139" t="e">
        <f ca="1">_xll.BDP(T1720,"NAME")</f>
        <v>#NAME?</v>
      </c>
      <c r="P1720" s="138" t="e">
        <f ca="1">_xll.BDP(T1720,"INDUSTRY_SECTOR")</f>
        <v>#NAME?</v>
      </c>
      <c r="Q1720" s="143" t="s">
        <v>1094</v>
      </c>
      <c r="R1720" s="140"/>
      <c r="S1720" s="138"/>
      <c r="T1720" s="138" t="str">
        <f>CONCATENATE(Q1720," EQUITY")</f>
        <v>BNS EQUITY</v>
      </c>
    </row>
    <row r="1721" spans="1:20" s="141" customFormat="1" x14ac:dyDescent="0.3">
      <c r="A1721" s="131">
        <v>41570</v>
      </c>
      <c r="B1721" s="957" t="s">
        <v>2719</v>
      </c>
      <c r="C1721" s="957" t="s">
        <v>1013</v>
      </c>
      <c r="D1721" s="133">
        <v>1500</v>
      </c>
      <c r="E1721" s="132" t="s">
        <v>12</v>
      </c>
      <c r="F1721" s="134">
        <v>42671</v>
      </c>
      <c r="G1721" s="132" t="s">
        <v>2720</v>
      </c>
      <c r="H1721" s="132" t="s">
        <v>1652</v>
      </c>
      <c r="I1721" s="135" t="s">
        <v>2721</v>
      </c>
      <c r="J1721" s="188" t="s">
        <v>2722</v>
      </c>
      <c r="K1721" s="188"/>
      <c r="L1721" s="137">
        <v>2100</v>
      </c>
      <c r="M1721" s="183">
        <v>-2.5</v>
      </c>
      <c r="N1721" s="138">
        <v>10</v>
      </c>
      <c r="O1721" s="139" t="s">
        <v>2731</v>
      </c>
      <c r="P1721" s="138" t="s">
        <v>1839</v>
      </c>
      <c r="Q1721" s="132" t="s">
        <v>2725</v>
      </c>
      <c r="R1721" s="140"/>
      <c r="S1721" s="138"/>
      <c r="T1721" s="138" t="s">
        <v>2732</v>
      </c>
    </row>
    <row r="1722" spans="1:20" s="141" customFormat="1" x14ac:dyDescent="0.3">
      <c r="A1722" s="131">
        <v>41570</v>
      </c>
      <c r="B1722" s="957" t="s">
        <v>2719</v>
      </c>
      <c r="C1722" s="957" t="s">
        <v>1013</v>
      </c>
      <c r="D1722" s="133">
        <v>1000</v>
      </c>
      <c r="E1722" s="132" t="s">
        <v>37</v>
      </c>
      <c r="F1722" s="134">
        <v>43403</v>
      </c>
      <c r="G1722" s="132" t="s">
        <v>2720</v>
      </c>
      <c r="H1722" s="132" t="s">
        <v>579</v>
      </c>
      <c r="I1722" s="135" t="s">
        <v>2148</v>
      </c>
      <c r="J1722" s="188" t="s">
        <v>2149</v>
      </c>
      <c r="K1722" s="188"/>
      <c r="L1722" s="137">
        <v>1800</v>
      </c>
      <c r="M1722" s="183">
        <v>0</v>
      </c>
      <c r="N1722" s="138">
        <v>10</v>
      </c>
      <c r="O1722" s="139" t="s">
        <v>2731</v>
      </c>
      <c r="P1722" s="138" t="s">
        <v>1839</v>
      </c>
      <c r="Q1722" s="132" t="s">
        <v>2725</v>
      </c>
      <c r="R1722" s="140"/>
      <c r="S1722" s="138"/>
      <c r="T1722" s="138" t="s">
        <v>2732</v>
      </c>
    </row>
    <row r="1723" spans="1:20" s="141" customFormat="1" x14ac:dyDescent="0.3">
      <c r="A1723" s="131">
        <v>41569</v>
      </c>
      <c r="B1723" s="957" t="s">
        <v>2707</v>
      </c>
      <c r="C1723" s="957" t="s">
        <v>1577</v>
      </c>
      <c r="D1723" s="133">
        <v>1000</v>
      </c>
      <c r="E1723" s="132" t="s">
        <v>37</v>
      </c>
      <c r="F1723" s="134">
        <v>43402</v>
      </c>
      <c r="G1723" s="132" t="s">
        <v>2708</v>
      </c>
      <c r="H1723" s="132" t="s">
        <v>579</v>
      </c>
      <c r="I1723" s="135" t="s">
        <v>205</v>
      </c>
      <c r="J1723" s="188" t="s">
        <v>1016</v>
      </c>
      <c r="K1723" s="188"/>
      <c r="L1723" s="137">
        <v>2000</v>
      </c>
      <c r="M1723" s="183">
        <v>15</v>
      </c>
      <c r="N1723" s="138">
        <v>10</v>
      </c>
      <c r="O1723" s="139" t="s">
        <v>2733</v>
      </c>
      <c r="P1723" s="138" t="s">
        <v>1839</v>
      </c>
      <c r="Q1723" s="132" t="s">
        <v>2724</v>
      </c>
      <c r="R1723" s="140"/>
      <c r="S1723" s="138"/>
      <c r="T1723" s="138" t="s">
        <v>2734</v>
      </c>
    </row>
    <row r="1724" spans="1:20" s="141" customFormat="1" x14ac:dyDescent="0.3">
      <c r="A1724" s="131">
        <v>41569</v>
      </c>
      <c r="B1724" s="957" t="s">
        <v>2710</v>
      </c>
      <c r="C1724" s="957" t="s">
        <v>87</v>
      </c>
      <c r="D1724" s="133">
        <v>325</v>
      </c>
      <c r="E1724" s="132" t="s">
        <v>66</v>
      </c>
      <c r="F1724" s="134">
        <v>45231</v>
      </c>
      <c r="G1724" s="132" t="s">
        <v>2711</v>
      </c>
      <c r="H1724" s="132" t="s">
        <v>95</v>
      </c>
      <c r="I1724" s="135" t="s">
        <v>1077</v>
      </c>
      <c r="J1724" s="188" t="s">
        <v>1087</v>
      </c>
      <c r="K1724" s="188"/>
      <c r="L1724" s="137">
        <v>2200</v>
      </c>
      <c r="M1724" s="183">
        <v>-10</v>
      </c>
      <c r="N1724" s="138">
        <v>10</v>
      </c>
      <c r="O1724" s="139" t="s">
        <v>2735</v>
      </c>
      <c r="P1724" s="138" t="s">
        <v>2736</v>
      </c>
      <c r="Q1724" s="132" t="s">
        <v>2710</v>
      </c>
      <c r="R1724" s="140"/>
      <c r="S1724" s="138"/>
      <c r="T1724" s="138" t="s">
        <v>2737</v>
      </c>
    </row>
    <row r="1725" spans="1:20" s="141" customFormat="1" x14ac:dyDescent="0.3">
      <c r="A1725" s="131">
        <v>41569</v>
      </c>
      <c r="B1725" s="957" t="s">
        <v>2710</v>
      </c>
      <c r="C1725" s="957" t="s">
        <v>87</v>
      </c>
      <c r="D1725" s="133">
        <v>275</v>
      </c>
      <c r="E1725" s="132" t="s">
        <v>117</v>
      </c>
      <c r="F1725" s="134">
        <v>52536</v>
      </c>
      <c r="G1725" s="132" t="s">
        <v>2711</v>
      </c>
      <c r="H1725" s="132" t="s">
        <v>1444</v>
      </c>
      <c r="I1725" s="135" t="s">
        <v>1613</v>
      </c>
      <c r="J1725" s="188" t="s">
        <v>1558</v>
      </c>
      <c r="K1725" s="188"/>
      <c r="L1725" s="137">
        <v>1800</v>
      </c>
      <c r="M1725" s="183">
        <v>-12.5</v>
      </c>
      <c r="N1725" s="138">
        <v>10</v>
      </c>
      <c r="O1725" s="139" t="s">
        <v>2735</v>
      </c>
      <c r="P1725" s="138" t="s">
        <v>2736</v>
      </c>
      <c r="Q1725" s="132" t="s">
        <v>2710</v>
      </c>
      <c r="R1725" s="140"/>
      <c r="S1725" s="138"/>
      <c r="T1725" s="138" t="s">
        <v>2737</v>
      </c>
    </row>
    <row r="1726" spans="1:20" s="141" customFormat="1" x14ac:dyDescent="0.3">
      <c r="A1726" s="131">
        <v>41569</v>
      </c>
      <c r="B1726" s="957" t="s">
        <v>2712</v>
      </c>
      <c r="C1726" s="957" t="s">
        <v>1329</v>
      </c>
      <c r="D1726" s="133">
        <v>750</v>
      </c>
      <c r="E1726" s="132" t="s">
        <v>37</v>
      </c>
      <c r="F1726" s="134">
        <v>43405</v>
      </c>
      <c r="G1726" s="132" t="s">
        <v>2713</v>
      </c>
      <c r="H1726" s="132" t="s">
        <v>90</v>
      </c>
      <c r="I1726" s="135" t="s">
        <v>1186</v>
      </c>
      <c r="J1726" s="188" t="s">
        <v>1187</v>
      </c>
      <c r="K1726" s="188"/>
      <c r="L1726" s="137">
        <v>2800</v>
      </c>
      <c r="M1726" s="183">
        <v>3</v>
      </c>
      <c r="N1726" s="138">
        <v>10</v>
      </c>
      <c r="O1726" s="139" t="s">
        <v>2738</v>
      </c>
      <c r="P1726" s="138" t="s">
        <v>1839</v>
      </c>
      <c r="Q1726" s="132" t="s">
        <v>2712</v>
      </c>
      <c r="R1726" s="140"/>
      <c r="S1726" s="138"/>
      <c r="T1726" s="138" t="s">
        <v>2739</v>
      </c>
    </row>
    <row r="1727" spans="1:20" s="141" customFormat="1" x14ac:dyDescent="0.3">
      <c r="A1727" s="131">
        <v>41569</v>
      </c>
      <c r="B1727" s="957" t="s">
        <v>2185</v>
      </c>
      <c r="C1727" s="957" t="s">
        <v>276</v>
      </c>
      <c r="D1727" s="133">
        <v>500</v>
      </c>
      <c r="E1727" s="132" t="s">
        <v>117</v>
      </c>
      <c r="F1727" s="134">
        <v>52580</v>
      </c>
      <c r="G1727" s="132" t="s">
        <v>561</v>
      </c>
      <c r="H1727" s="132" t="s">
        <v>1050</v>
      </c>
      <c r="I1727" s="135" t="s">
        <v>597</v>
      </c>
      <c r="J1727" s="188" t="s">
        <v>991</v>
      </c>
      <c r="K1727" s="188"/>
      <c r="L1727" s="137">
        <v>1500</v>
      </c>
      <c r="M1727" s="183">
        <v>5</v>
      </c>
      <c r="N1727" s="138">
        <v>10</v>
      </c>
      <c r="O1727" s="139" t="s">
        <v>2740</v>
      </c>
      <c r="P1727" s="138" t="s">
        <v>2636</v>
      </c>
      <c r="Q1727" s="132" t="s">
        <v>2185</v>
      </c>
      <c r="R1727" s="140"/>
      <c r="S1727" s="138"/>
      <c r="T1727" s="138" t="s">
        <v>2741</v>
      </c>
    </row>
    <row r="1728" spans="1:20" s="141" customFormat="1" x14ac:dyDescent="0.3">
      <c r="A1728" s="131">
        <v>41568</v>
      </c>
      <c r="B1728" s="957" t="s">
        <v>2684</v>
      </c>
      <c r="C1728" s="957" t="s">
        <v>73</v>
      </c>
      <c r="D1728" s="133">
        <v>1500</v>
      </c>
      <c r="E1728" s="132" t="s">
        <v>37</v>
      </c>
      <c r="F1728" s="134">
        <v>43397</v>
      </c>
      <c r="G1728" s="132" t="s">
        <v>2685</v>
      </c>
      <c r="H1728" s="132" t="s">
        <v>2686</v>
      </c>
      <c r="I1728" s="135" t="s">
        <v>2687</v>
      </c>
      <c r="J1728" s="188" t="s">
        <v>1712</v>
      </c>
      <c r="K1728" s="188"/>
      <c r="L1728" s="137">
        <v>3250</v>
      </c>
      <c r="M1728" s="183">
        <v>6</v>
      </c>
      <c r="N1728" s="138">
        <f t="shared" ref="N1728:N1743" si="170">MONTH(A1728)</f>
        <v>10</v>
      </c>
      <c r="O1728" s="139" t="e">
        <f ca="1">_xll.BDP(T1728,"NAME")</f>
        <v>#NAME?</v>
      </c>
      <c r="P1728" s="138" t="e">
        <f ca="1">_xll.BDP(T1728,"INDUSTRY_SECTOR")</f>
        <v>#NAME?</v>
      </c>
      <c r="Q1728" s="132" t="s">
        <v>2702</v>
      </c>
      <c r="R1728" s="140"/>
      <c r="S1728" s="138"/>
      <c r="T1728" s="138" t="str">
        <f t="shared" ref="T1728:T1743" si="171">CONCATENATE(Q1728," EQUITY")</f>
        <v>5672A US EQUITY</v>
      </c>
    </row>
    <row r="1729" spans="1:20" s="141" customFormat="1" x14ac:dyDescent="0.3">
      <c r="A1729" s="131">
        <v>41568</v>
      </c>
      <c r="B1729" s="957" t="s">
        <v>2688</v>
      </c>
      <c r="C1729" s="957" t="s">
        <v>1422</v>
      </c>
      <c r="D1729" s="133">
        <v>650</v>
      </c>
      <c r="E1729" s="132" t="s">
        <v>1292</v>
      </c>
      <c r="F1729" s="134">
        <v>42305</v>
      </c>
      <c r="G1729" s="132" t="s">
        <v>2651</v>
      </c>
      <c r="H1729" s="132" t="s">
        <v>2689</v>
      </c>
      <c r="I1729" s="135" t="s">
        <v>2690</v>
      </c>
      <c r="J1729" s="188" t="s">
        <v>2691</v>
      </c>
      <c r="K1729" s="188"/>
      <c r="L1729" s="137">
        <v>750</v>
      </c>
      <c r="M1729" s="183">
        <v>-0.5</v>
      </c>
      <c r="N1729" s="138">
        <f t="shared" si="170"/>
        <v>10</v>
      </c>
      <c r="O1729" s="139" t="e">
        <f ca="1">_xll.BDP(T1729,"NAME")</f>
        <v>#NAME?</v>
      </c>
      <c r="P1729" s="138" t="e">
        <f ca="1">_xll.BDP(T1729,"INDUSTRY_SECTOR")</f>
        <v>#NAME?</v>
      </c>
      <c r="Q1729" s="132" t="s">
        <v>2703</v>
      </c>
      <c r="R1729" s="140"/>
      <c r="S1729" s="138"/>
      <c r="T1729" s="138" t="str">
        <f t="shared" si="171"/>
        <v>419752Z US EQUITY</v>
      </c>
    </row>
    <row r="1730" spans="1:20" s="141" customFormat="1" x14ac:dyDescent="0.3">
      <c r="A1730" s="131">
        <v>41568</v>
      </c>
      <c r="B1730" s="957" t="s">
        <v>2363</v>
      </c>
      <c r="C1730" s="957" t="s">
        <v>1184</v>
      </c>
      <c r="D1730" s="133">
        <v>2000</v>
      </c>
      <c r="E1730" s="132" t="s">
        <v>66</v>
      </c>
      <c r="F1730" s="134">
        <v>45224</v>
      </c>
      <c r="G1730" s="132" t="s">
        <v>2363</v>
      </c>
      <c r="H1730" s="132" t="s">
        <v>2697</v>
      </c>
      <c r="I1730" s="135" t="s">
        <v>1331</v>
      </c>
      <c r="J1730" s="188" t="s">
        <v>1016</v>
      </c>
      <c r="K1730" s="188"/>
      <c r="L1730" s="137">
        <v>5100</v>
      </c>
      <c r="M1730" s="183">
        <v>4</v>
      </c>
      <c r="N1730" s="138">
        <f t="shared" si="170"/>
        <v>10</v>
      </c>
      <c r="O1730" s="139" t="e">
        <f ca="1">_xll.BDP(T1730,"NAME")</f>
        <v>#NAME?</v>
      </c>
      <c r="P1730" s="138" t="e">
        <f ca="1">_xll.BDP(T1730,"INDUSTRY_SECTOR")</f>
        <v>#NAME?</v>
      </c>
      <c r="Q1730" s="132" t="s">
        <v>1183</v>
      </c>
      <c r="R1730" s="140"/>
      <c r="S1730" s="138"/>
      <c r="T1730" s="138" t="str">
        <f t="shared" si="171"/>
        <v>C EQUITY</v>
      </c>
    </row>
    <row r="1731" spans="1:20" s="141" customFormat="1" x14ac:dyDescent="0.3">
      <c r="A1731" s="131">
        <v>41568</v>
      </c>
      <c r="B1731" s="957" t="s">
        <v>2698</v>
      </c>
      <c r="C1731" s="957" t="s">
        <v>1013</v>
      </c>
      <c r="D1731" s="133">
        <v>750</v>
      </c>
      <c r="E1731" s="132" t="s">
        <v>12</v>
      </c>
      <c r="F1731" s="134">
        <v>42675</v>
      </c>
      <c r="G1731" s="132" t="s">
        <v>2218</v>
      </c>
      <c r="H1731" s="132" t="s">
        <v>512</v>
      </c>
      <c r="I1731" s="135" t="s">
        <v>1206</v>
      </c>
      <c r="J1731" s="188" t="s">
        <v>1207</v>
      </c>
      <c r="K1731" s="188"/>
      <c r="L1731" s="137">
        <v>3000</v>
      </c>
      <c r="M1731" s="183">
        <v>5</v>
      </c>
      <c r="N1731" s="138">
        <f t="shared" si="170"/>
        <v>10</v>
      </c>
      <c r="O1731" s="139" t="e">
        <f ca="1">_xll.BDP(T1731,"NAME")</f>
        <v>#NAME?</v>
      </c>
      <c r="P1731" s="138" t="e">
        <f ca="1">_xll.BDP(T1731,"INDUSTRY_SECTOR")</f>
        <v>#NAME?</v>
      </c>
      <c r="Q1731" s="132" t="s">
        <v>2701</v>
      </c>
      <c r="R1731" s="140"/>
      <c r="S1731" s="138"/>
      <c r="T1731" s="138" t="str">
        <f t="shared" si="171"/>
        <v>7688Z US EQUITY</v>
      </c>
    </row>
    <row r="1732" spans="1:20" s="169" customFormat="1" x14ac:dyDescent="0.3">
      <c r="A1732" s="163">
        <v>41568</v>
      </c>
      <c r="B1732" s="961" t="s">
        <v>2699</v>
      </c>
      <c r="C1732" s="961" t="s">
        <v>1814</v>
      </c>
      <c r="D1732" s="189">
        <v>500</v>
      </c>
      <c r="E1732" s="164" t="s">
        <v>1102</v>
      </c>
      <c r="F1732" s="165">
        <v>45962</v>
      </c>
      <c r="G1732" s="164" t="s">
        <v>2218</v>
      </c>
      <c r="H1732" s="164" t="s">
        <v>244</v>
      </c>
      <c r="I1732" s="166" t="s">
        <v>1332</v>
      </c>
      <c r="J1732" s="190" t="s">
        <v>1182</v>
      </c>
      <c r="K1732" s="190"/>
      <c r="L1732" s="168">
        <v>4000</v>
      </c>
      <c r="M1732" s="192">
        <v>-1</v>
      </c>
      <c r="N1732" s="170">
        <f t="shared" si="170"/>
        <v>10</v>
      </c>
      <c r="O1732" s="171" t="e">
        <f ca="1">_xll.BDP(T1732,"NAME")</f>
        <v>#NAME?</v>
      </c>
      <c r="P1732" s="170" t="e">
        <f ca="1">_xll.BDP(T1732,"INDUSTRY_SECTOR")</f>
        <v>#NAME?</v>
      </c>
      <c r="Q1732" s="164" t="s">
        <v>2701</v>
      </c>
      <c r="R1732" s="172"/>
      <c r="S1732" s="170"/>
      <c r="T1732" s="170" t="str">
        <f t="shared" si="171"/>
        <v>7688Z US EQUITY</v>
      </c>
    </row>
    <row r="1733" spans="1:20" s="141" customFormat="1" x14ac:dyDescent="0.3">
      <c r="A1733" s="131">
        <v>41564</v>
      </c>
      <c r="B1733" s="957" t="s">
        <v>567</v>
      </c>
      <c r="C1733" s="957" t="s">
        <v>1184</v>
      </c>
      <c r="D1733" s="133">
        <v>2500</v>
      </c>
      <c r="E1733" s="132" t="s">
        <v>37</v>
      </c>
      <c r="F1733" s="134">
        <v>43480</v>
      </c>
      <c r="G1733" s="132" t="s">
        <v>567</v>
      </c>
      <c r="H1733" s="132" t="s">
        <v>578</v>
      </c>
      <c r="I1733" s="135" t="s">
        <v>1682</v>
      </c>
      <c r="J1733" s="136" t="s">
        <v>1228</v>
      </c>
      <c r="K1733" s="136"/>
      <c r="L1733" s="137">
        <v>7500</v>
      </c>
      <c r="M1733" s="183">
        <v>1</v>
      </c>
      <c r="N1733" s="138">
        <f t="shared" si="170"/>
        <v>10</v>
      </c>
      <c r="O1733" s="139" t="e">
        <f ca="1">_xll.BDP(T1733,"NAME")</f>
        <v>#NAME?</v>
      </c>
      <c r="P1733" s="138" t="e">
        <f ca="1">_xll.BDP(T1733,"INDUSTRY_SECTOR")</f>
        <v>#NAME?</v>
      </c>
      <c r="Q1733" s="186" t="s">
        <v>1826</v>
      </c>
      <c r="R1733" s="140"/>
      <c r="S1733" s="138"/>
      <c r="T1733" s="138" t="str">
        <f t="shared" si="171"/>
        <v>BAC EQUITY</v>
      </c>
    </row>
    <row r="1734" spans="1:20" s="141" customFormat="1" x14ac:dyDescent="0.3">
      <c r="A1734" s="131">
        <v>41564</v>
      </c>
      <c r="B1734" s="957" t="s">
        <v>2667</v>
      </c>
      <c r="C1734" s="957" t="s">
        <v>218</v>
      </c>
      <c r="D1734" s="133">
        <v>500</v>
      </c>
      <c r="E1734" s="132" t="s">
        <v>66</v>
      </c>
      <c r="F1734" s="134">
        <v>45231</v>
      </c>
      <c r="G1734" s="132" t="s">
        <v>2668</v>
      </c>
      <c r="H1734" s="132" t="s">
        <v>2669</v>
      </c>
      <c r="I1734" s="135" t="s">
        <v>363</v>
      </c>
      <c r="J1734" s="136" t="s">
        <v>2670</v>
      </c>
      <c r="K1734" s="136"/>
      <c r="L1734" s="137">
        <v>2300</v>
      </c>
      <c r="M1734" s="183">
        <v>0</v>
      </c>
      <c r="N1734" s="138">
        <f t="shared" si="170"/>
        <v>10</v>
      </c>
      <c r="O1734" s="139" t="e">
        <f ca="1">_xll.BDP(T1734,"NAME")</f>
        <v>#NAME?</v>
      </c>
      <c r="P1734" s="138" t="e">
        <f ca="1">_xll.BDP(T1734,"INDUSTRY_SECTOR")</f>
        <v>#NAME?</v>
      </c>
      <c r="Q1734" s="186" t="s">
        <v>2667</v>
      </c>
      <c r="R1734" s="140"/>
      <c r="S1734" s="138"/>
      <c r="T1734" s="138" t="str">
        <f t="shared" si="171"/>
        <v>CSX EQUITY</v>
      </c>
    </row>
    <row r="1735" spans="1:20" s="141" customFormat="1" x14ac:dyDescent="0.3">
      <c r="A1735" s="131">
        <v>41564</v>
      </c>
      <c r="B1735" s="957" t="s">
        <v>2671</v>
      </c>
      <c r="C1735" s="957" t="s">
        <v>1329</v>
      </c>
      <c r="D1735" s="133">
        <v>1250</v>
      </c>
      <c r="E1735" s="132" t="s">
        <v>66</v>
      </c>
      <c r="F1735" s="134"/>
      <c r="G1735" s="132" t="s">
        <v>2672</v>
      </c>
      <c r="H1735" s="132" t="s">
        <v>2673</v>
      </c>
      <c r="I1735" s="135" t="s">
        <v>1748</v>
      </c>
      <c r="J1735" s="136" t="s">
        <v>1749</v>
      </c>
      <c r="K1735" s="136"/>
      <c r="L1735" s="137">
        <v>8000</v>
      </c>
      <c r="M1735" s="183">
        <v>14</v>
      </c>
      <c r="N1735" s="138">
        <f t="shared" si="170"/>
        <v>10</v>
      </c>
      <c r="O1735" s="139" t="e">
        <f ca="1">_xll.BDP(T1735,"NAME")</f>
        <v>#NAME?</v>
      </c>
      <c r="P1735" s="138" t="e">
        <f ca="1">_xll.BDP(T1735,"INDUSTRY_SECTOR")</f>
        <v>#NAME?</v>
      </c>
      <c r="Q1735" s="186" t="s">
        <v>2674</v>
      </c>
      <c r="R1735" s="140"/>
      <c r="S1735" s="138"/>
      <c r="T1735" s="138" t="str">
        <f t="shared" si="171"/>
        <v>1016Z MM EQUITY</v>
      </c>
    </row>
    <row r="1736" spans="1:20" s="141" customFormat="1" x14ac:dyDescent="0.3">
      <c r="A1736" s="131">
        <v>41562</v>
      </c>
      <c r="B1736" s="957" t="s">
        <v>2650</v>
      </c>
      <c r="C1736" s="957" t="s">
        <v>87</v>
      </c>
      <c r="D1736" s="133">
        <v>700</v>
      </c>
      <c r="E1736" s="132" t="s">
        <v>66</v>
      </c>
      <c r="F1736" s="134">
        <v>45231</v>
      </c>
      <c r="G1736" s="132" t="s">
        <v>2651</v>
      </c>
      <c r="H1736" s="132" t="s">
        <v>2606</v>
      </c>
      <c r="I1736" s="135" t="s">
        <v>1477</v>
      </c>
      <c r="J1736" s="136" t="s">
        <v>1011</v>
      </c>
      <c r="K1736" s="136"/>
      <c r="L1736" s="137">
        <v>6500</v>
      </c>
      <c r="M1736" s="161" t="s">
        <v>2662</v>
      </c>
      <c r="N1736" s="138">
        <f t="shared" si="170"/>
        <v>10</v>
      </c>
      <c r="O1736" s="139" t="e">
        <f ca="1">_xll.BDP(T1736,"NAME")</f>
        <v>#NAME?</v>
      </c>
      <c r="P1736" s="138" t="e">
        <f ca="1">_xll.BDP(T1736,"INDUSTRY_SECTOR")</f>
        <v>#NAME?</v>
      </c>
      <c r="Q1736" s="186" t="s">
        <v>2650</v>
      </c>
      <c r="R1736" s="140"/>
      <c r="S1736" s="138"/>
      <c r="T1736" s="138" t="str">
        <f t="shared" si="171"/>
        <v>PKG EQUITY</v>
      </c>
    </row>
    <row r="1737" spans="1:20" s="141" customFormat="1" x14ac:dyDescent="0.3">
      <c r="A1737" s="131">
        <v>41562</v>
      </c>
      <c r="B1737" s="957" t="s">
        <v>1084</v>
      </c>
      <c r="C1737" s="957" t="s">
        <v>1572</v>
      </c>
      <c r="D1737" s="133">
        <v>1500</v>
      </c>
      <c r="E1737" s="132" t="s">
        <v>66</v>
      </c>
      <c r="F1737" s="134">
        <v>45221</v>
      </c>
      <c r="G1737" s="132" t="s">
        <v>2652</v>
      </c>
      <c r="H1737" s="132" t="s">
        <v>2653</v>
      </c>
      <c r="I1737" s="135" t="s">
        <v>2421</v>
      </c>
      <c r="J1737" s="136" t="s">
        <v>2407</v>
      </c>
      <c r="K1737" s="136"/>
      <c r="L1737" s="137">
        <v>6500</v>
      </c>
      <c r="M1737" s="161" t="s">
        <v>2663</v>
      </c>
      <c r="N1737" s="138">
        <f t="shared" si="170"/>
        <v>10</v>
      </c>
      <c r="O1737" s="139" t="e">
        <f ca="1">_xll.BDP(T1737,"NAME")</f>
        <v>#NAME?</v>
      </c>
      <c r="P1737" s="138" t="e">
        <f ca="1">_xll.BDP(T1737,"INDUSTRY_SECTOR")</f>
        <v>#NAME?</v>
      </c>
      <c r="Q1737" s="186" t="s">
        <v>2659</v>
      </c>
      <c r="R1737" s="140"/>
      <c r="S1737" s="138"/>
      <c r="T1737" s="138" t="str">
        <f t="shared" si="171"/>
        <v>3358410z fp EQUITY</v>
      </c>
    </row>
    <row r="1738" spans="1:20" s="141" customFormat="1" x14ac:dyDescent="0.3">
      <c r="A1738" s="131">
        <v>41557</v>
      </c>
      <c r="B1738" s="957" t="s">
        <v>2642</v>
      </c>
      <c r="C1738" s="957" t="s">
        <v>959</v>
      </c>
      <c r="D1738" s="133">
        <v>950</v>
      </c>
      <c r="E1738" s="132" t="s">
        <v>117</v>
      </c>
      <c r="F1738" s="134">
        <v>52522</v>
      </c>
      <c r="G1738" s="132" t="s">
        <v>2643</v>
      </c>
      <c r="H1738" s="132" t="s">
        <v>1632</v>
      </c>
      <c r="I1738" s="135" t="s">
        <v>2325</v>
      </c>
      <c r="J1738" s="136" t="s">
        <v>1260</v>
      </c>
      <c r="K1738" s="136"/>
      <c r="L1738" s="137">
        <v>3000</v>
      </c>
      <c r="M1738" s="183">
        <v>3.5</v>
      </c>
      <c r="N1738" s="138">
        <f t="shared" si="170"/>
        <v>10</v>
      </c>
      <c r="O1738" s="139" t="e">
        <f ca="1">_xll.BDP(T1738,"NAME")</f>
        <v>#NAME?</v>
      </c>
      <c r="P1738" s="138" t="e">
        <f ca="1">_xll.BDP(T1738,"INDUSTRY_SECTOR")</f>
        <v>#NAME?</v>
      </c>
      <c r="Q1738" s="186" t="s">
        <v>2646</v>
      </c>
      <c r="R1738" s="140"/>
      <c r="S1738" s="138"/>
      <c r="T1738" s="138" t="str">
        <f t="shared" si="171"/>
        <v>1006Z CI EQUITY</v>
      </c>
    </row>
    <row r="1739" spans="1:20" s="141" customFormat="1" x14ac:dyDescent="0.3">
      <c r="A1739" s="131">
        <v>41556</v>
      </c>
      <c r="B1739" s="957" t="s">
        <v>2632</v>
      </c>
      <c r="C1739" s="957" t="s">
        <v>208</v>
      </c>
      <c r="D1739" s="144">
        <v>700</v>
      </c>
      <c r="E1739" s="132" t="s">
        <v>224</v>
      </c>
      <c r="F1739" s="134">
        <v>44119</v>
      </c>
      <c r="G1739" s="132" t="s">
        <v>2633</v>
      </c>
      <c r="H1739" s="132" t="s">
        <v>333</v>
      </c>
      <c r="I1739" s="135" t="s">
        <v>1365</v>
      </c>
      <c r="J1739" s="136" t="s">
        <v>2166</v>
      </c>
      <c r="K1739" s="136"/>
      <c r="L1739" s="137">
        <v>1600</v>
      </c>
      <c r="M1739" s="183">
        <v>32.5</v>
      </c>
      <c r="N1739" s="138">
        <f t="shared" si="170"/>
        <v>10</v>
      </c>
      <c r="O1739" s="139" t="e">
        <f ca="1">_xll.BDP(T1739,"NAME")</f>
        <v>#NAME?</v>
      </c>
      <c r="P1739" s="138" t="e">
        <f ca="1">_xll.BDP(T1739,"INDUSTRY_SECTOR")</f>
        <v>#NAME?</v>
      </c>
      <c r="Q1739" s="186" t="s">
        <v>2632</v>
      </c>
      <c r="R1739" s="140"/>
      <c r="S1739" s="138"/>
      <c r="T1739" s="138" t="str">
        <f t="shared" si="171"/>
        <v>CCL EQUITY</v>
      </c>
    </row>
    <row r="1740" spans="1:20" s="141" customFormat="1" x14ac:dyDescent="0.3">
      <c r="A1740" s="131">
        <v>41555</v>
      </c>
      <c r="B1740" s="957" t="s">
        <v>2608</v>
      </c>
      <c r="C1740" s="957" t="s">
        <v>998</v>
      </c>
      <c r="D1740" s="133">
        <v>350</v>
      </c>
      <c r="E1740" s="132" t="s">
        <v>66</v>
      </c>
      <c r="F1740" s="134">
        <v>45214</v>
      </c>
      <c r="G1740" s="132" t="s">
        <v>2609</v>
      </c>
      <c r="H1740" s="132" t="s">
        <v>248</v>
      </c>
      <c r="I1740" s="135" t="s">
        <v>1477</v>
      </c>
      <c r="J1740" s="136" t="s">
        <v>1011</v>
      </c>
      <c r="K1740" s="136"/>
      <c r="L1740" s="137"/>
      <c r="M1740" s="183">
        <v>0</v>
      </c>
      <c r="N1740" s="138">
        <f t="shared" si="170"/>
        <v>10</v>
      </c>
      <c r="O1740" s="139" t="e">
        <f ca="1">_xll.BDP(T1740,"NAME")</f>
        <v>#NAME?</v>
      </c>
      <c r="P1740" s="138" t="e">
        <f ca="1">_xll.BDP(T1740,"INDUSTRY_SECTOR")</f>
        <v>#NAME?</v>
      </c>
      <c r="Q1740" s="186" t="s">
        <v>2608</v>
      </c>
      <c r="R1740" s="140"/>
      <c r="S1740" s="138"/>
      <c r="T1740" s="138" t="str">
        <f t="shared" si="171"/>
        <v>MAA EQUITY</v>
      </c>
    </row>
    <row r="1741" spans="1:20" s="141" customFormat="1" x14ac:dyDescent="0.3">
      <c r="A1741" s="131">
        <v>41555</v>
      </c>
      <c r="B1741" s="957" t="s">
        <v>1678</v>
      </c>
      <c r="C1741" s="957" t="s">
        <v>1329</v>
      </c>
      <c r="D1741" s="133">
        <v>400</v>
      </c>
      <c r="E1741" s="132" t="s">
        <v>66</v>
      </c>
      <c r="F1741" s="134">
        <v>45214</v>
      </c>
      <c r="G1741" s="132" t="s">
        <v>675</v>
      </c>
      <c r="H1741" s="132" t="s">
        <v>330</v>
      </c>
      <c r="I1741" s="135" t="s">
        <v>1243</v>
      </c>
      <c r="J1741" s="136" t="s">
        <v>1008</v>
      </c>
      <c r="K1741" s="136"/>
      <c r="L1741" s="137">
        <v>2900</v>
      </c>
      <c r="M1741" s="183">
        <v>-1</v>
      </c>
      <c r="N1741" s="138">
        <f t="shared" si="170"/>
        <v>10</v>
      </c>
      <c r="O1741" s="139" t="e">
        <f ca="1">_xll.BDP(T1741,"NAME")</f>
        <v>#NAME?</v>
      </c>
      <c r="P1741" s="138" t="e">
        <f ca="1">_xll.BDP(T1741,"INDUSTRY_SECTOR")</f>
        <v>#NAME?</v>
      </c>
      <c r="Q1741" s="186" t="s">
        <v>1678</v>
      </c>
      <c r="R1741" s="140"/>
      <c r="S1741" s="138"/>
      <c r="T1741" s="138" t="str">
        <f t="shared" si="171"/>
        <v>DUK EQUITY</v>
      </c>
    </row>
    <row r="1742" spans="1:20" s="141" customFormat="1" x14ac:dyDescent="0.3">
      <c r="A1742" s="131">
        <v>41555</v>
      </c>
      <c r="B1742" s="957" t="s">
        <v>1358</v>
      </c>
      <c r="C1742" s="957" t="s">
        <v>148</v>
      </c>
      <c r="D1742" s="133">
        <v>550</v>
      </c>
      <c r="E1742" s="132" t="s">
        <v>224</v>
      </c>
      <c r="F1742" s="134">
        <v>44119</v>
      </c>
      <c r="G1742" s="132" t="s">
        <v>2610</v>
      </c>
      <c r="H1742" s="132" t="s">
        <v>151</v>
      </c>
      <c r="I1742" s="135" t="s">
        <v>1139</v>
      </c>
      <c r="J1742" s="136" t="s">
        <v>1140</v>
      </c>
      <c r="K1742" s="136"/>
      <c r="L1742" s="137">
        <v>3400</v>
      </c>
      <c r="M1742" s="183">
        <v>6</v>
      </c>
      <c r="N1742" s="138">
        <f t="shared" si="170"/>
        <v>10</v>
      </c>
      <c r="O1742" s="139" t="e">
        <f ca="1">_xll.BDP(T1742,"NAME")</f>
        <v>#NAME?</v>
      </c>
      <c r="P1742" s="138" t="e">
        <f ca="1">_xll.BDP(T1742,"INDUSTRY_SECTOR")</f>
        <v>#NAME?</v>
      </c>
      <c r="Q1742" s="186" t="s">
        <v>1358</v>
      </c>
      <c r="R1742" s="140"/>
      <c r="S1742" s="138"/>
      <c r="T1742" s="138" t="str">
        <f t="shared" si="171"/>
        <v>BRK EQUITY</v>
      </c>
    </row>
    <row r="1743" spans="1:20" s="141" customFormat="1" x14ac:dyDescent="0.3">
      <c r="A1743" s="131">
        <v>41555</v>
      </c>
      <c r="B1743" s="957" t="s">
        <v>1885</v>
      </c>
      <c r="C1743" s="957" t="s">
        <v>127</v>
      </c>
      <c r="D1743" s="133">
        <v>500</v>
      </c>
      <c r="E1743" s="132" t="s">
        <v>12</v>
      </c>
      <c r="F1743" s="134">
        <v>42654</v>
      </c>
      <c r="G1743" s="132" t="s">
        <v>2612</v>
      </c>
      <c r="H1743" s="132" t="s">
        <v>2625</v>
      </c>
      <c r="I1743" s="135" t="s">
        <v>1440</v>
      </c>
      <c r="J1743" s="136" t="s">
        <v>1441</v>
      </c>
      <c r="K1743" s="136"/>
      <c r="L1743" s="137">
        <v>1500</v>
      </c>
      <c r="M1743" s="183">
        <v>4</v>
      </c>
      <c r="N1743" s="138">
        <f t="shared" si="170"/>
        <v>10</v>
      </c>
      <c r="O1743" s="139" t="e">
        <f ca="1">_xll.BDP(T1743,"NAME")</f>
        <v>#NAME?</v>
      </c>
      <c r="P1743" s="138" t="e">
        <f ca="1">_xll.BDP(T1743,"INDUSTRY_SECTOR")</f>
        <v>#NAME?</v>
      </c>
      <c r="Q1743" s="186" t="s">
        <v>1885</v>
      </c>
      <c r="R1743" s="140"/>
      <c r="S1743" s="138"/>
      <c r="T1743" s="138" t="str">
        <f t="shared" si="171"/>
        <v>DE EQUITY</v>
      </c>
    </row>
    <row r="1744" spans="1:20" s="141" customFormat="1" x14ac:dyDescent="0.3">
      <c r="A1744" s="131">
        <v>41550</v>
      </c>
      <c r="B1744" s="957" t="s">
        <v>2588</v>
      </c>
      <c r="C1744" s="957" t="s">
        <v>100</v>
      </c>
      <c r="D1744" s="133">
        <v>1000</v>
      </c>
      <c r="E1744" s="132" t="s">
        <v>12</v>
      </c>
      <c r="F1744" s="134">
        <v>42650</v>
      </c>
      <c r="G1744" s="132" t="s">
        <v>2589</v>
      </c>
      <c r="H1744" s="132" t="s">
        <v>1752</v>
      </c>
      <c r="I1744" s="135" t="s">
        <v>2590</v>
      </c>
      <c r="J1744" s="136" t="s">
        <v>1712</v>
      </c>
      <c r="K1744" s="136"/>
      <c r="L1744" s="137">
        <v>9000</v>
      </c>
      <c r="M1744" s="183">
        <v>2.5</v>
      </c>
      <c r="N1744" s="138">
        <f t="shared" ref="N1744:N1749" si="172">MONTH(A1744)</f>
        <v>10</v>
      </c>
      <c r="O1744" s="139" t="e">
        <f ca="1">_xll.BDP(T1744,"NAME")</f>
        <v>#NAME?</v>
      </c>
      <c r="P1744" s="138" t="e">
        <f ca="1">_xll.BDP(T1744,"INDUSTRY_SECTOR")</f>
        <v>#NAME?</v>
      </c>
      <c r="Q1744" s="132" t="s">
        <v>2602</v>
      </c>
      <c r="R1744" s="140"/>
      <c r="S1744" s="138"/>
      <c r="T1744" s="138" t="str">
        <f t="shared" ref="T1744:T1749" si="173">CONCATENATE(Q1744," EQUITY")</f>
        <v>2377z EQUITY</v>
      </c>
    </row>
    <row r="1745" spans="1:20" s="141" customFormat="1" x14ac:dyDescent="0.3">
      <c r="A1745" s="131">
        <v>41550</v>
      </c>
      <c r="B1745" s="957" t="s">
        <v>2588</v>
      </c>
      <c r="C1745" s="957" t="s">
        <v>100</v>
      </c>
      <c r="D1745" s="133">
        <v>1000</v>
      </c>
      <c r="E1745" s="132" t="s">
        <v>37</v>
      </c>
      <c r="F1745" s="134">
        <v>43383</v>
      </c>
      <c r="G1745" s="132" t="s">
        <v>2589</v>
      </c>
      <c r="H1745" s="132" t="s">
        <v>393</v>
      </c>
      <c r="I1745" s="135" t="s">
        <v>1991</v>
      </c>
      <c r="J1745" s="136" t="s">
        <v>1254</v>
      </c>
      <c r="K1745" s="136"/>
      <c r="L1745" s="137">
        <v>9000</v>
      </c>
      <c r="M1745" s="183">
        <v>2.5</v>
      </c>
      <c r="N1745" s="138">
        <f t="shared" si="172"/>
        <v>10</v>
      </c>
      <c r="O1745" s="139" t="e">
        <f ca="1">_xll.BDP(T1745,"NAME")</f>
        <v>#NAME?</v>
      </c>
      <c r="P1745" s="138" t="e">
        <f ca="1">_xll.BDP(T1745,"INDUSTRY_SECTOR")</f>
        <v>#NAME?</v>
      </c>
      <c r="Q1745" s="132" t="s">
        <v>2602</v>
      </c>
      <c r="R1745" s="140"/>
      <c r="S1745" s="138"/>
      <c r="T1745" s="138" t="str">
        <f t="shared" si="173"/>
        <v>2377z EQUITY</v>
      </c>
    </row>
    <row r="1746" spans="1:20" s="141" customFormat="1" x14ac:dyDescent="0.3">
      <c r="A1746" s="131">
        <v>41550</v>
      </c>
      <c r="B1746" s="957" t="s">
        <v>2591</v>
      </c>
      <c r="C1746" s="957" t="s">
        <v>600</v>
      </c>
      <c r="D1746" s="133">
        <v>300</v>
      </c>
      <c r="E1746" s="132" t="s">
        <v>117</v>
      </c>
      <c r="F1746" s="134">
        <v>52519</v>
      </c>
      <c r="G1746" s="132" t="s">
        <v>2592</v>
      </c>
      <c r="H1746" s="132" t="s">
        <v>95</v>
      </c>
      <c r="I1746" s="135" t="s">
        <v>1111</v>
      </c>
      <c r="J1746" s="136" t="s">
        <v>657</v>
      </c>
      <c r="K1746" s="136"/>
      <c r="L1746" s="137">
        <v>1600</v>
      </c>
      <c r="M1746" s="183">
        <v>10</v>
      </c>
      <c r="N1746" s="138">
        <f t="shared" si="172"/>
        <v>10</v>
      </c>
      <c r="O1746" s="139" t="e">
        <f ca="1">_xll.BDP(T1746,"NAME")</f>
        <v>#NAME?</v>
      </c>
      <c r="P1746" s="138" t="e">
        <f ca="1">_xll.BDP(T1746,"INDUSTRY_SECTOR")</f>
        <v>#NAME?</v>
      </c>
      <c r="Q1746" s="132" t="s">
        <v>2591</v>
      </c>
      <c r="R1746" s="140"/>
      <c r="S1746" s="138"/>
      <c r="T1746" s="138" t="str">
        <f t="shared" si="173"/>
        <v>MMP EQUITY</v>
      </c>
    </row>
    <row r="1747" spans="1:20" s="141" customFormat="1" x14ac:dyDescent="0.3">
      <c r="A1747" s="131">
        <v>41550</v>
      </c>
      <c r="B1747" s="957" t="s">
        <v>2593</v>
      </c>
      <c r="C1747" s="957" t="s">
        <v>11</v>
      </c>
      <c r="D1747" s="133">
        <v>250</v>
      </c>
      <c r="E1747" s="132" t="s">
        <v>117</v>
      </c>
      <c r="F1747" s="134">
        <v>52519</v>
      </c>
      <c r="G1747" s="132" t="s">
        <v>2594</v>
      </c>
      <c r="H1747" s="132" t="s">
        <v>226</v>
      </c>
      <c r="I1747" s="135" t="s">
        <v>1053</v>
      </c>
      <c r="J1747" s="136" t="s">
        <v>1054</v>
      </c>
      <c r="K1747" s="136"/>
      <c r="L1747" s="137">
        <v>1000</v>
      </c>
      <c r="M1747" s="183">
        <v>2.5</v>
      </c>
      <c r="N1747" s="138">
        <f t="shared" si="172"/>
        <v>10</v>
      </c>
      <c r="O1747" s="139" t="e">
        <f ca="1">_xll.BDP(T1747,"NAME")</f>
        <v>#NAME?</v>
      </c>
      <c r="P1747" s="138" t="e">
        <f ca="1">_xll.BDP(T1747,"INDUSTRY_SECTOR")</f>
        <v>#NAME?</v>
      </c>
      <c r="Q1747" s="132" t="s">
        <v>2600</v>
      </c>
      <c r="R1747" s="140"/>
      <c r="S1747" s="138"/>
      <c r="T1747" s="138" t="str">
        <f t="shared" si="173"/>
        <v>ies2 EQUITY</v>
      </c>
    </row>
    <row r="1748" spans="1:20" s="141" customFormat="1" x14ac:dyDescent="0.3">
      <c r="A1748" s="131">
        <v>41550</v>
      </c>
      <c r="B1748" s="957" t="s">
        <v>1021</v>
      </c>
      <c r="C1748" s="957" t="s">
        <v>1005</v>
      </c>
      <c r="D1748" s="133">
        <v>500</v>
      </c>
      <c r="E1748" s="132" t="s">
        <v>664</v>
      </c>
      <c r="F1748" s="134">
        <v>52994</v>
      </c>
      <c r="G1748" s="132" t="s">
        <v>2595</v>
      </c>
      <c r="H1748" s="132" t="s">
        <v>591</v>
      </c>
      <c r="I1748" s="135" t="s">
        <v>1365</v>
      </c>
      <c r="J1748" s="136" t="s">
        <v>2166</v>
      </c>
      <c r="K1748" s="136"/>
      <c r="L1748" s="137">
        <v>1500</v>
      </c>
      <c r="M1748" s="183">
        <v>8</v>
      </c>
      <c r="N1748" s="138">
        <f t="shared" si="172"/>
        <v>10</v>
      </c>
      <c r="O1748" s="139" t="e">
        <f ca="1">_xll.BDP(T1748,"NAME")</f>
        <v>#NAME?</v>
      </c>
      <c r="P1748" s="138" t="e">
        <f ca="1">_xll.BDP(T1748,"INDUSTRY_SECTOR")</f>
        <v>#NAME?</v>
      </c>
      <c r="Q1748" s="132" t="s">
        <v>2601</v>
      </c>
      <c r="R1748" s="140"/>
      <c r="S1748" s="138"/>
      <c r="T1748" s="138" t="str">
        <f t="shared" si="173"/>
        <v>23006z EQUITY</v>
      </c>
    </row>
    <row r="1749" spans="1:20" s="141" customFormat="1" x14ac:dyDescent="0.3">
      <c r="A1749" s="131">
        <v>41550</v>
      </c>
      <c r="B1749" s="957" t="s">
        <v>2180</v>
      </c>
      <c r="C1749" s="957" t="s">
        <v>218</v>
      </c>
      <c r="D1749" s="133">
        <v>250</v>
      </c>
      <c r="E1749" s="132" t="s">
        <v>66</v>
      </c>
      <c r="F1749" s="134">
        <v>45306</v>
      </c>
      <c r="G1749" s="132" t="s">
        <v>2599</v>
      </c>
      <c r="H1749" s="132" t="s">
        <v>248</v>
      </c>
      <c r="I1749" s="135" t="s">
        <v>1506</v>
      </c>
      <c r="J1749" s="136" t="s">
        <v>1507</v>
      </c>
      <c r="K1749" s="136"/>
      <c r="L1749" s="137">
        <v>1200</v>
      </c>
      <c r="M1749" s="183">
        <v>5</v>
      </c>
      <c r="N1749" s="138">
        <f t="shared" si="172"/>
        <v>10</v>
      </c>
      <c r="O1749" s="139" t="e">
        <f ca="1">_xll.BDP(T1749,"NAME")</f>
        <v>#NAME?</v>
      </c>
      <c r="P1749" s="138" t="e">
        <f ca="1">_xll.BDP(T1749,"INDUSTRY_SECTOR")</f>
        <v>#NAME?</v>
      </c>
      <c r="Q1749" s="132" t="s">
        <v>2180</v>
      </c>
      <c r="R1749" s="140"/>
      <c r="S1749" s="138"/>
      <c r="T1749" s="138" t="str">
        <f t="shared" si="173"/>
        <v>WRI EQUITY</v>
      </c>
    </row>
    <row r="1750" spans="1:20" s="141" customFormat="1" x14ac:dyDescent="0.3">
      <c r="A1750" s="131">
        <v>41549</v>
      </c>
      <c r="B1750" s="957" t="s">
        <v>2563</v>
      </c>
      <c r="C1750" s="957" t="s">
        <v>100</v>
      </c>
      <c r="D1750" s="133">
        <v>500</v>
      </c>
      <c r="E1750" s="132" t="s">
        <v>37</v>
      </c>
      <c r="F1750" s="134">
        <v>43383</v>
      </c>
      <c r="G1750" s="132" t="s">
        <v>2564</v>
      </c>
      <c r="H1750" s="132" t="s">
        <v>185</v>
      </c>
      <c r="I1750" s="135" t="s">
        <v>1257</v>
      </c>
      <c r="J1750" s="136" t="s">
        <v>1037</v>
      </c>
      <c r="K1750" s="136"/>
      <c r="L1750" s="137">
        <v>2100</v>
      </c>
      <c r="M1750" s="179" t="s">
        <v>2583</v>
      </c>
      <c r="N1750" s="138">
        <f t="shared" ref="N1750:N1755" si="174">MONTH(A1750)</f>
        <v>10</v>
      </c>
      <c r="O1750" s="139" t="e">
        <f ca="1">_xll.BDP(T1750,"NAME")</f>
        <v>#NAME?</v>
      </c>
      <c r="P1750" s="138" t="e">
        <f ca="1">_xll.BDP(T1750,"INDUSTRY_SECTOR")</f>
        <v>#NAME?</v>
      </c>
      <c r="Q1750" s="132" t="s">
        <v>2563</v>
      </c>
      <c r="R1750" s="140"/>
      <c r="S1750" s="138"/>
      <c r="T1750" s="138" t="str">
        <f t="shared" ref="T1750:T1755" si="175">CONCATENATE(Q1750," EQUITY")</f>
        <v>KOWEPO EQUITY</v>
      </c>
    </row>
    <row r="1751" spans="1:20" s="141" customFormat="1" x14ac:dyDescent="0.3">
      <c r="A1751" s="131">
        <v>41549</v>
      </c>
      <c r="B1751" s="957" t="s">
        <v>2565</v>
      </c>
      <c r="C1751" s="957" t="s">
        <v>11</v>
      </c>
      <c r="D1751" s="133">
        <v>625</v>
      </c>
      <c r="E1751" s="132" t="s">
        <v>66</v>
      </c>
      <c r="F1751" s="134">
        <v>45215</v>
      </c>
      <c r="G1751" s="132" t="s">
        <v>908</v>
      </c>
      <c r="H1751" s="132" t="s">
        <v>578</v>
      </c>
      <c r="I1751" s="135" t="s">
        <v>1051</v>
      </c>
      <c r="J1751" s="136" t="s">
        <v>1052</v>
      </c>
      <c r="K1751" s="136"/>
      <c r="L1751" s="137">
        <v>5000</v>
      </c>
      <c r="M1751" s="179" t="s">
        <v>2584</v>
      </c>
      <c r="N1751" s="138">
        <f t="shared" si="174"/>
        <v>10</v>
      </c>
      <c r="O1751" s="139" t="e">
        <f ca="1">_xll.BDP(T1751,"NAME")</f>
        <v>#NAME?</v>
      </c>
      <c r="P1751" s="138" t="e">
        <f ca="1">_xll.BDP(T1751,"INDUSTRY_SECTOR")</f>
        <v>#NAME?</v>
      </c>
      <c r="Q1751" s="132" t="s">
        <v>2580</v>
      </c>
      <c r="R1751" s="140"/>
      <c r="S1751" s="138"/>
      <c r="T1751" s="138" t="str">
        <f t="shared" si="175"/>
        <v>559242z cn EQUITY</v>
      </c>
    </row>
    <row r="1752" spans="1:20" s="141" customFormat="1" x14ac:dyDescent="0.3">
      <c r="A1752" s="131">
        <v>41549</v>
      </c>
      <c r="B1752" s="957" t="s">
        <v>2565</v>
      </c>
      <c r="C1752" s="957" t="s">
        <v>11</v>
      </c>
      <c r="D1752" s="133">
        <v>625</v>
      </c>
      <c r="E1752" s="132" t="s">
        <v>117</v>
      </c>
      <c r="F1752" s="134">
        <v>52520</v>
      </c>
      <c r="G1752" s="132" t="s">
        <v>908</v>
      </c>
      <c r="H1752" s="132" t="s">
        <v>330</v>
      </c>
      <c r="I1752" s="135" t="s">
        <v>1331</v>
      </c>
      <c r="J1752" s="136" t="s">
        <v>1016</v>
      </c>
      <c r="K1752" s="136"/>
      <c r="L1752" s="137">
        <v>5000</v>
      </c>
      <c r="M1752" s="179" t="s">
        <v>2585</v>
      </c>
      <c r="N1752" s="138">
        <f t="shared" si="174"/>
        <v>10</v>
      </c>
      <c r="O1752" s="139" t="e">
        <f ca="1">_xll.BDP(T1752,"NAME")</f>
        <v>#NAME?</v>
      </c>
      <c r="P1752" s="138" t="e">
        <f ca="1">_xll.BDP(T1752,"INDUSTRY_SECTOR")</f>
        <v>#NAME?</v>
      </c>
      <c r="Q1752" s="132" t="s">
        <v>2580</v>
      </c>
      <c r="R1752" s="140"/>
      <c r="S1752" s="138"/>
      <c r="T1752" s="138" t="str">
        <f t="shared" si="175"/>
        <v>559242z cn EQUITY</v>
      </c>
    </row>
    <row r="1753" spans="1:20" s="141" customFormat="1" x14ac:dyDescent="0.3">
      <c r="A1753" s="131">
        <v>41549</v>
      </c>
      <c r="B1753" s="957" t="s">
        <v>2566</v>
      </c>
      <c r="C1753" s="957" t="s">
        <v>218</v>
      </c>
      <c r="D1753" s="133">
        <v>400</v>
      </c>
      <c r="E1753" s="132" t="s">
        <v>66</v>
      </c>
      <c r="F1753" s="134">
        <v>45306</v>
      </c>
      <c r="G1753" s="132" t="s">
        <v>2567</v>
      </c>
      <c r="H1753" s="132" t="s">
        <v>591</v>
      </c>
      <c r="I1753" s="135" t="s">
        <v>2325</v>
      </c>
      <c r="J1753" s="136" t="s">
        <v>1260</v>
      </c>
      <c r="K1753" s="136"/>
      <c r="L1753" s="137">
        <v>1250</v>
      </c>
      <c r="M1753" s="179">
        <v>14</v>
      </c>
      <c r="N1753" s="138">
        <f t="shared" si="174"/>
        <v>10</v>
      </c>
      <c r="O1753" s="139" t="e">
        <f ca="1">_xll.BDP(T1753,"NAME")</f>
        <v>#NAME?</v>
      </c>
      <c r="P1753" s="138" t="e">
        <f ca="1">_xll.BDP(T1753,"INDUSTRY_SECTOR")</f>
        <v>#NAME?</v>
      </c>
      <c r="Q1753" s="132" t="s">
        <v>2566</v>
      </c>
      <c r="R1753" s="140"/>
      <c r="S1753" s="138"/>
      <c r="T1753" s="138" t="str">
        <f t="shared" si="175"/>
        <v>HCN EQUITY</v>
      </c>
    </row>
    <row r="1754" spans="1:20" s="141" customFormat="1" x14ac:dyDescent="0.3">
      <c r="A1754" s="131">
        <v>41549</v>
      </c>
      <c r="B1754" s="957" t="s">
        <v>2571</v>
      </c>
      <c r="C1754" s="957" t="s">
        <v>218</v>
      </c>
      <c r="D1754" s="133">
        <v>800</v>
      </c>
      <c r="E1754" s="132" t="s">
        <v>37</v>
      </c>
      <c r="F1754" s="134">
        <v>43382</v>
      </c>
      <c r="G1754" s="132" t="s">
        <v>2572</v>
      </c>
      <c r="H1754" s="132" t="s">
        <v>68</v>
      </c>
      <c r="I1754" s="135" t="s">
        <v>1666</v>
      </c>
      <c r="J1754" s="136" t="s">
        <v>1146</v>
      </c>
      <c r="K1754" s="136"/>
      <c r="L1754" s="137">
        <v>2250</v>
      </c>
      <c r="M1754" s="179" t="s">
        <v>2586</v>
      </c>
      <c r="N1754" s="138">
        <f t="shared" si="174"/>
        <v>10</v>
      </c>
      <c r="O1754" s="139" t="e">
        <f ca="1">_xll.BDP(T1754,"NAME")</f>
        <v>#NAME?</v>
      </c>
      <c r="P1754" s="138" t="e">
        <f ca="1">_xll.BDP(T1754,"INDUSTRY_SECTOR")</f>
        <v>#NAME?</v>
      </c>
      <c r="Q1754" s="132" t="s">
        <v>2581</v>
      </c>
      <c r="R1754" s="140"/>
      <c r="S1754" s="138"/>
      <c r="T1754" s="138" t="str">
        <f t="shared" si="175"/>
        <v>0005950d au EQUITY</v>
      </c>
    </row>
    <row r="1755" spans="1:20" s="141" customFormat="1" x14ac:dyDescent="0.3">
      <c r="A1755" s="131">
        <v>41549</v>
      </c>
      <c r="B1755" s="957" t="s">
        <v>2573</v>
      </c>
      <c r="C1755" s="957" t="s">
        <v>235</v>
      </c>
      <c r="D1755" s="133">
        <v>275</v>
      </c>
      <c r="E1755" s="132" t="s">
        <v>66</v>
      </c>
      <c r="F1755" s="134">
        <v>45214</v>
      </c>
      <c r="G1755" s="132" t="s">
        <v>2574</v>
      </c>
      <c r="H1755" s="132" t="s">
        <v>2575</v>
      </c>
      <c r="I1755" s="135" t="s">
        <v>2325</v>
      </c>
      <c r="J1755" s="136" t="s">
        <v>1260</v>
      </c>
      <c r="K1755" s="136"/>
      <c r="L1755" s="137" t="s">
        <v>2576</v>
      </c>
      <c r="M1755" s="179" t="s">
        <v>2587</v>
      </c>
      <c r="N1755" s="138">
        <f t="shared" si="174"/>
        <v>10</v>
      </c>
      <c r="O1755" s="139" t="e">
        <f ca="1">_xll.BDP(T1755,"NAME")</f>
        <v>#NAME?</v>
      </c>
      <c r="P1755" s="138" t="e">
        <f ca="1">_xll.BDP(T1755,"INDUSTRY_SECTOR")</f>
        <v>#NAME?</v>
      </c>
      <c r="Q1755" s="132" t="s">
        <v>2582</v>
      </c>
      <c r="R1755" s="140"/>
      <c r="S1755" s="138"/>
      <c r="T1755" s="138" t="str">
        <f t="shared" si="175"/>
        <v>0809523d EQUITY</v>
      </c>
    </row>
    <row r="1756" spans="1:20" s="141" customFormat="1" x14ac:dyDescent="0.3">
      <c r="A1756" s="131">
        <v>41548</v>
      </c>
      <c r="B1756" s="957" t="s">
        <v>2551</v>
      </c>
      <c r="C1756" s="957" t="s">
        <v>2552</v>
      </c>
      <c r="D1756" s="160">
        <v>600</v>
      </c>
      <c r="E1756" s="132" t="s">
        <v>37</v>
      </c>
      <c r="F1756" s="134">
        <v>43388</v>
      </c>
      <c r="G1756" s="132" t="s">
        <v>2553</v>
      </c>
      <c r="H1756" s="132" t="s">
        <v>1516</v>
      </c>
      <c r="I1756" s="135" t="s">
        <v>1419</v>
      </c>
      <c r="J1756" s="136" t="s">
        <v>991</v>
      </c>
      <c r="K1756" s="136"/>
      <c r="L1756" s="137">
        <v>7000</v>
      </c>
      <c r="M1756" s="179">
        <v>-2</v>
      </c>
      <c r="N1756" s="138">
        <f t="shared" ref="N1756:N1762" si="176">MONTH(A1756)</f>
        <v>10</v>
      </c>
      <c r="O1756" s="139" t="e">
        <f ca="1">_xll.BDP(T1756,"NAME")</f>
        <v>#NAME?</v>
      </c>
      <c r="P1756" s="138" t="e">
        <f ca="1">_xll.BDP(T1756,"INDUSTRY_SECTOR")</f>
        <v>#NAME?</v>
      </c>
      <c r="Q1756" s="132" t="s">
        <v>2551</v>
      </c>
      <c r="R1756" s="140"/>
      <c r="S1756" s="138"/>
      <c r="T1756" s="138" t="str">
        <f t="shared" ref="T1756:T1762" si="177">CONCATENATE(Q1756," EQUITY")</f>
        <v>ICE EQUITY</v>
      </c>
    </row>
    <row r="1757" spans="1:20" s="141" customFormat="1" x14ac:dyDescent="0.3">
      <c r="A1757" s="131">
        <v>41548</v>
      </c>
      <c r="B1757" s="957" t="s">
        <v>2551</v>
      </c>
      <c r="C1757" s="957" t="s">
        <v>2552</v>
      </c>
      <c r="D1757" s="160">
        <v>800</v>
      </c>
      <c r="E1757" s="132" t="s">
        <v>66</v>
      </c>
      <c r="F1757" s="134">
        <v>45214</v>
      </c>
      <c r="G1757" s="132" t="s">
        <v>2553</v>
      </c>
      <c r="H1757" s="132" t="s">
        <v>385</v>
      </c>
      <c r="I1757" s="135" t="s">
        <v>1111</v>
      </c>
      <c r="J1757" s="136" t="s">
        <v>657</v>
      </c>
      <c r="K1757" s="136"/>
      <c r="L1757" s="137">
        <v>7000</v>
      </c>
      <c r="M1757" s="179">
        <v>7</v>
      </c>
      <c r="N1757" s="138">
        <f t="shared" si="176"/>
        <v>10</v>
      </c>
      <c r="O1757" s="139" t="e">
        <f ca="1">_xll.BDP(T1757,"NAME")</f>
        <v>#NAME?</v>
      </c>
      <c r="P1757" s="138" t="e">
        <f ca="1">_xll.BDP(T1757,"INDUSTRY_SECTOR")</f>
        <v>#NAME?</v>
      </c>
      <c r="Q1757" s="132" t="s">
        <v>2551</v>
      </c>
      <c r="R1757" s="140"/>
      <c r="S1757" s="138"/>
      <c r="T1757" s="138" t="str">
        <f t="shared" si="177"/>
        <v>ICE EQUITY</v>
      </c>
    </row>
    <row r="1758" spans="1:20" s="141" customFormat="1" x14ac:dyDescent="0.3">
      <c r="A1758" s="131">
        <v>41548</v>
      </c>
      <c r="B1758" s="957" t="s">
        <v>2556</v>
      </c>
      <c r="C1758" s="957" t="s">
        <v>1281</v>
      </c>
      <c r="D1758" s="160">
        <v>400</v>
      </c>
      <c r="E1758" s="132" t="s">
        <v>2560</v>
      </c>
      <c r="F1758" s="134">
        <v>42485</v>
      </c>
      <c r="G1758" s="132" t="s">
        <v>2557</v>
      </c>
      <c r="H1758" s="132" t="s">
        <v>1745</v>
      </c>
      <c r="I1758" s="135" t="s">
        <v>2558</v>
      </c>
      <c r="J1758" s="136" t="s">
        <v>2559</v>
      </c>
      <c r="K1758" s="136"/>
      <c r="L1758" s="137">
        <v>600</v>
      </c>
      <c r="M1758" s="179">
        <v>8</v>
      </c>
      <c r="N1758" s="138">
        <f t="shared" si="176"/>
        <v>10</v>
      </c>
      <c r="O1758" s="139" t="e">
        <f ca="1">_xll.BDP(T1758,"NAME")</f>
        <v>#NAME?</v>
      </c>
      <c r="P1758" s="138" t="e">
        <f ca="1">_xll.BDP(T1758,"INDUSTRY_SECTOR")</f>
        <v>#NAME?</v>
      </c>
      <c r="Q1758" s="132" t="s">
        <v>2562</v>
      </c>
      <c r="R1758" s="140"/>
      <c r="S1758" s="138"/>
      <c r="T1758" s="138" t="str">
        <f t="shared" si="177"/>
        <v>3358410z EQUITY</v>
      </c>
    </row>
    <row r="1759" spans="1:20" s="141" customFormat="1" x14ac:dyDescent="0.3">
      <c r="A1759" s="131">
        <v>41543</v>
      </c>
      <c r="B1759" s="957" t="s">
        <v>1434</v>
      </c>
      <c r="C1759" s="957" t="s">
        <v>1005</v>
      </c>
      <c r="D1759" s="133">
        <v>1000</v>
      </c>
      <c r="E1759" s="132" t="s">
        <v>37</v>
      </c>
      <c r="F1759" s="134">
        <v>43374</v>
      </c>
      <c r="G1759" s="132" t="s">
        <v>2521</v>
      </c>
      <c r="H1759" s="132" t="s">
        <v>124</v>
      </c>
      <c r="I1759" s="135"/>
      <c r="J1759" s="136" t="s">
        <v>657</v>
      </c>
      <c r="K1759" s="136"/>
      <c r="L1759" s="137" t="s">
        <v>57</v>
      </c>
      <c r="M1759" s="179">
        <v>8</v>
      </c>
      <c r="N1759" s="138">
        <f t="shared" si="176"/>
        <v>9</v>
      </c>
      <c r="O1759" s="139" t="e">
        <f ca="1">_xll.BDP(T1759,"NAME")</f>
        <v>#NAME?</v>
      </c>
      <c r="P1759" s="138" t="e">
        <f ca="1">_xll.BDP(T1759,"INDUSTRY_SECTOR")</f>
        <v>#NAME?</v>
      </c>
      <c r="Q1759" s="132" t="s">
        <v>1434</v>
      </c>
      <c r="R1759" s="140"/>
      <c r="S1759" s="138"/>
      <c r="T1759" s="138" t="str">
        <f t="shared" si="177"/>
        <v>F EQUITY</v>
      </c>
    </row>
    <row r="1760" spans="1:20" s="141" customFormat="1" x14ac:dyDescent="0.3">
      <c r="A1760" s="131">
        <v>41543</v>
      </c>
      <c r="B1760" s="957" t="s">
        <v>1012</v>
      </c>
      <c r="C1760" s="957" t="s">
        <v>1281</v>
      </c>
      <c r="D1760" s="133">
        <v>500</v>
      </c>
      <c r="E1760" s="132" t="s">
        <v>1222</v>
      </c>
      <c r="F1760" s="134">
        <v>42646</v>
      </c>
      <c r="G1760" s="132" t="s">
        <v>2527</v>
      </c>
      <c r="H1760" s="132" t="s">
        <v>2528</v>
      </c>
      <c r="I1760" s="135" t="s">
        <v>2529</v>
      </c>
      <c r="J1760" s="136" t="s">
        <v>2529</v>
      </c>
      <c r="K1760" s="136"/>
      <c r="L1760" s="137" t="s">
        <v>79</v>
      </c>
      <c r="M1760" s="179">
        <v>15</v>
      </c>
      <c r="N1760" s="138">
        <f t="shared" si="176"/>
        <v>9</v>
      </c>
      <c r="O1760" s="139" t="e">
        <f ca="1">_xll.BDP(T1760,"NAME")</f>
        <v>#NAME?</v>
      </c>
      <c r="P1760" s="138" t="e">
        <f ca="1">_xll.BDP(T1760,"INDUSTRY_SECTOR")</f>
        <v>#NAME?</v>
      </c>
      <c r="Q1760" s="132" t="s">
        <v>2540</v>
      </c>
      <c r="R1760" s="140"/>
      <c r="S1760" s="138"/>
      <c r="T1760" s="138" t="str">
        <f t="shared" si="177"/>
        <v>ACA EQUITY</v>
      </c>
    </row>
    <row r="1761" spans="1:20" s="141" customFormat="1" x14ac:dyDescent="0.3">
      <c r="A1761" s="131">
        <v>41543</v>
      </c>
      <c r="B1761" s="957" t="s">
        <v>1012</v>
      </c>
      <c r="C1761" s="957" t="s">
        <v>1281</v>
      </c>
      <c r="D1761" s="133">
        <v>500</v>
      </c>
      <c r="E1761" s="132" t="s">
        <v>37</v>
      </c>
      <c r="F1761" s="134">
        <v>43376</v>
      </c>
      <c r="G1761" s="132" t="s">
        <v>2527</v>
      </c>
      <c r="H1761" s="132" t="s">
        <v>579</v>
      </c>
      <c r="I1761" s="135" t="s">
        <v>2530</v>
      </c>
      <c r="J1761" s="136" t="s">
        <v>1016</v>
      </c>
      <c r="K1761" s="136"/>
      <c r="L1761" s="137" t="s">
        <v>2531</v>
      </c>
      <c r="M1761" s="179">
        <v>17.5</v>
      </c>
      <c r="N1761" s="138">
        <f t="shared" si="176"/>
        <v>9</v>
      </c>
      <c r="O1761" s="139" t="e">
        <f ca="1">_xll.BDP(T1761,"NAME")</f>
        <v>#NAME?</v>
      </c>
      <c r="P1761" s="138" t="e">
        <f ca="1">_xll.BDP(T1761,"INDUSTRY_SECTOR")</f>
        <v>#NAME?</v>
      </c>
      <c r="Q1761" s="132" t="s">
        <v>2540</v>
      </c>
      <c r="R1761" s="140"/>
      <c r="S1761" s="138"/>
      <c r="T1761" s="138" t="str">
        <f t="shared" si="177"/>
        <v>ACA EQUITY</v>
      </c>
    </row>
    <row r="1762" spans="1:20" s="141" customFormat="1" x14ac:dyDescent="0.3">
      <c r="A1762" s="131">
        <v>41543</v>
      </c>
      <c r="B1762" s="957" t="s">
        <v>2533</v>
      </c>
      <c r="C1762" s="957" t="s">
        <v>73</v>
      </c>
      <c r="D1762" s="133">
        <v>1300</v>
      </c>
      <c r="E1762" s="132" t="s">
        <v>66</v>
      </c>
      <c r="F1762" s="134">
        <v>45202</v>
      </c>
      <c r="G1762" s="132" t="s">
        <v>2534</v>
      </c>
      <c r="H1762" s="132" t="s">
        <v>591</v>
      </c>
      <c r="I1762" s="135" t="s">
        <v>591</v>
      </c>
      <c r="J1762" s="136" t="s">
        <v>1235</v>
      </c>
      <c r="K1762" s="136"/>
      <c r="L1762" s="137" t="s">
        <v>2535</v>
      </c>
      <c r="M1762" s="179">
        <v>13</v>
      </c>
      <c r="N1762" s="138">
        <f t="shared" si="176"/>
        <v>9</v>
      </c>
      <c r="O1762" s="139" t="e">
        <f ca="1">_xll.BDP(T1762,"NAME")</f>
        <v>#NAME?</v>
      </c>
      <c r="P1762" s="138" t="e">
        <f ca="1">_xll.BDP(T1762,"INDUSTRY_SECTOR")</f>
        <v>#NAME?</v>
      </c>
      <c r="Q1762" s="132" t="s">
        <v>2542</v>
      </c>
      <c r="R1762" s="140"/>
      <c r="S1762" s="138"/>
      <c r="T1762" s="138" t="str">
        <f t="shared" si="177"/>
        <v>0865309d ch EQUITY</v>
      </c>
    </row>
    <row r="1763" spans="1:20" s="141" customFormat="1" x14ac:dyDescent="0.3">
      <c r="A1763" s="131">
        <v>41542</v>
      </c>
      <c r="B1763" s="957" t="s">
        <v>2486</v>
      </c>
      <c r="C1763" s="957" t="s">
        <v>1110</v>
      </c>
      <c r="D1763" s="133">
        <v>500</v>
      </c>
      <c r="E1763" s="132" t="s">
        <v>37</v>
      </c>
      <c r="F1763" s="134">
        <v>43375</v>
      </c>
      <c r="G1763" s="132" t="s">
        <v>2487</v>
      </c>
      <c r="H1763" s="132" t="s">
        <v>320</v>
      </c>
      <c r="I1763" s="135" t="s">
        <v>25</v>
      </c>
      <c r="J1763" s="136" t="s">
        <v>1182</v>
      </c>
      <c r="K1763" s="136"/>
      <c r="L1763" s="137" t="s">
        <v>192</v>
      </c>
      <c r="M1763" s="179">
        <v>10</v>
      </c>
      <c r="N1763" s="138">
        <f t="shared" ref="N1763:N1775" si="178">MONTH(A1763)</f>
        <v>9</v>
      </c>
      <c r="O1763" s="139" t="e">
        <f ca="1">_xll.BDP(T1763,"NAME")</f>
        <v>#NAME?</v>
      </c>
      <c r="P1763" s="138" t="e">
        <f ca="1">_xll.BDP(T1763,"INDUSTRY_SECTOR")</f>
        <v>#NAME?</v>
      </c>
      <c r="Q1763" s="132" t="s">
        <v>2517</v>
      </c>
      <c r="R1763" s="140"/>
      <c r="S1763" s="138"/>
      <c r="T1763" s="138" t="str">
        <f t="shared" ref="T1763:T1775" si="179">CONCATENATE(Q1763," EQUITY")</f>
        <v>119089Z EQUITY</v>
      </c>
    </row>
    <row r="1764" spans="1:20" s="141" customFormat="1" x14ac:dyDescent="0.3">
      <c r="A1764" s="131">
        <v>41542</v>
      </c>
      <c r="B1764" s="957" t="s">
        <v>2036</v>
      </c>
      <c r="C1764" s="957" t="s">
        <v>2488</v>
      </c>
      <c r="D1764" s="133">
        <v>1000</v>
      </c>
      <c r="E1764" s="132" t="s">
        <v>66</v>
      </c>
      <c r="F1764" s="134">
        <v>45337</v>
      </c>
      <c r="G1764" s="132" t="s">
        <v>2489</v>
      </c>
      <c r="H1764" s="132" t="s">
        <v>329</v>
      </c>
      <c r="I1764" s="135" t="s">
        <v>330</v>
      </c>
      <c r="J1764" s="136" t="s">
        <v>1076</v>
      </c>
      <c r="K1764" s="136"/>
      <c r="L1764" s="137" t="s">
        <v>116</v>
      </c>
      <c r="M1764" s="179">
        <v>2</v>
      </c>
      <c r="N1764" s="138">
        <f t="shared" si="178"/>
        <v>9</v>
      </c>
      <c r="O1764" s="139" t="e">
        <f ca="1">_xll.BDP(T1764,"NAME")</f>
        <v>#NAME?</v>
      </c>
      <c r="P1764" s="138" t="e">
        <f ca="1">_xll.BDP(T1764,"INDUSTRY_SECTOR")</f>
        <v>#NAME?</v>
      </c>
      <c r="Q1764" s="132" t="s">
        <v>2036</v>
      </c>
      <c r="R1764" s="140"/>
      <c r="S1764" s="138"/>
      <c r="T1764" s="138" t="str">
        <f t="shared" si="179"/>
        <v>AIG EQUITY</v>
      </c>
    </row>
    <row r="1765" spans="1:20" s="141" customFormat="1" x14ac:dyDescent="0.3">
      <c r="A1765" s="131">
        <v>41542</v>
      </c>
      <c r="B1765" s="957" t="s">
        <v>2490</v>
      </c>
      <c r="C1765" s="957" t="s">
        <v>930</v>
      </c>
      <c r="D1765" s="133">
        <v>1000</v>
      </c>
      <c r="E1765" s="132" t="s">
        <v>37</v>
      </c>
      <c r="F1765" s="134">
        <v>43449</v>
      </c>
      <c r="G1765" s="132" t="s">
        <v>2491</v>
      </c>
      <c r="H1765" s="132" t="s">
        <v>1465</v>
      </c>
      <c r="I1765" s="135" t="s">
        <v>1465</v>
      </c>
      <c r="J1765" s="136" t="s">
        <v>1323</v>
      </c>
      <c r="K1765" s="136"/>
      <c r="L1765" s="137" t="s">
        <v>463</v>
      </c>
      <c r="M1765" s="179">
        <v>10.5</v>
      </c>
      <c r="N1765" s="138">
        <f t="shared" si="178"/>
        <v>9</v>
      </c>
      <c r="O1765" s="139" t="e">
        <f ca="1">_xll.BDP(T1765,"NAME")</f>
        <v>#NAME?</v>
      </c>
      <c r="P1765" s="138" t="e">
        <f ca="1">_xll.BDP(T1765,"INDUSTRY_SECTOR")</f>
        <v>#NAME?</v>
      </c>
      <c r="Q1765" s="132" t="s">
        <v>2490</v>
      </c>
      <c r="R1765" s="140"/>
      <c r="S1765" s="138"/>
      <c r="T1765" s="138" t="str">
        <f t="shared" si="179"/>
        <v>WMT EQUITY</v>
      </c>
    </row>
    <row r="1766" spans="1:20" s="141" customFormat="1" x14ac:dyDescent="0.3">
      <c r="A1766" s="131">
        <v>41542</v>
      </c>
      <c r="B1766" s="957" t="s">
        <v>2490</v>
      </c>
      <c r="C1766" s="957" t="s">
        <v>930</v>
      </c>
      <c r="D1766" s="133">
        <v>750</v>
      </c>
      <c r="E1766" s="132" t="s">
        <v>117</v>
      </c>
      <c r="F1766" s="134">
        <v>52506</v>
      </c>
      <c r="G1766" s="132" t="s">
        <v>2491</v>
      </c>
      <c r="H1766" s="132" t="s">
        <v>573</v>
      </c>
      <c r="I1766" s="135" t="s">
        <v>1356</v>
      </c>
      <c r="J1766" s="136" t="s">
        <v>991</v>
      </c>
      <c r="K1766" s="136"/>
      <c r="L1766" s="137" t="s">
        <v>463</v>
      </c>
      <c r="M1766" s="179">
        <v>7.5</v>
      </c>
      <c r="N1766" s="138">
        <f t="shared" si="178"/>
        <v>9</v>
      </c>
      <c r="O1766" s="139" t="e">
        <f ca="1">_xll.BDP(T1766,"NAME")</f>
        <v>#NAME?</v>
      </c>
      <c r="P1766" s="138" t="e">
        <f ca="1">_xll.BDP(T1766,"INDUSTRY_SECTOR")</f>
        <v>#NAME?</v>
      </c>
      <c r="Q1766" s="132" t="s">
        <v>2490</v>
      </c>
      <c r="R1766" s="140"/>
      <c r="S1766" s="138"/>
      <c r="T1766" s="138" t="str">
        <f t="shared" si="179"/>
        <v>WMT EQUITY</v>
      </c>
    </row>
    <row r="1767" spans="1:20" s="141" customFormat="1" x14ac:dyDescent="0.3">
      <c r="A1767" s="131">
        <v>41542</v>
      </c>
      <c r="B1767" s="957" t="s">
        <v>2494</v>
      </c>
      <c r="C1767" s="957" t="s">
        <v>276</v>
      </c>
      <c r="D1767" s="133">
        <v>800</v>
      </c>
      <c r="E1767" s="132" t="s">
        <v>66</v>
      </c>
      <c r="F1767" s="134">
        <v>45200</v>
      </c>
      <c r="G1767" s="132" t="s">
        <v>2498</v>
      </c>
      <c r="H1767" s="132" t="s">
        <v>2499</v>
      </c>
      <c r="I1767" s="135" t="s">
        <v>2500</v>
      </c>
      <c r="J1767" s="136" t="s">
        <v>1076</v>
      </c>
      <c r="K1767" s="136"/>
      <c r="L1767" s="137" t="s">
        <v>382</v>
      </c>
      <c r="M1767" s="179">
        <v>15</v>
      </c>
      <c r="N1767" s="138">
        <f t="shared" si="178"/>
        <v>9</v>
      </c>
      <c r="O1767" s="139" t="e">
        <f ca="1">_xll.BDP(T1767,"NAME")</f>
        <v>#NAME?</v>
      </c>
      <c r="P1767" s="138" t="e">
        <f ca="1">_xll.BDP(T1767,"INDUSTRY_SECTOR")</f>
        <v>#NAME?</v>
      </c>
      <c r="Q1767" s="132" t="s">
        <v>2515</v>
      </c>
      <c r="R1767" s="140"/>
      <c r="S1767" s="138"/>
      <c r="T1767" s="138" t="str">
        <f t="shared" si="179"/>
        <v>ENB EQUITY</v>
      </c>
    </row>
    <row r="1768" spans="1:20" s="141" customFormat="1" x14ac:dyDescent="0.3">
      <c r="A1768" s="131">
        <v>41542</v>
      </c>
      <c r="B1768" s="957" t="s">
        <v>2501</v>
      </c>
      <c r="C1768" s="957" t="s">
        <v>100</v>
      </c>
      <c r="D1768" s="133">
        <v>500</v>
      </c>
      <c r="E1768" s="132" t="s">
        <v>37</v>
      </c>
      <c r="F1768" s="134">
        <v>43373</v>
      </c>
      <c r="G1768" s="132" t="s">
        <v>2502</v>
      </c>
      <c r="H1768" s="132" t="s">
        <v>220</v>
      </c>
      <c r="I1768" s="135" t="s">
        <v>1711</v>
      </c>
      <c r="J1768" s="136" t="s">
        <v>1137</v>
      </c>
      <c r="K1768" s="136"/>
      <c r="L1768" s="137" t="s">
        <v>2503</v>
      </c>
      <c r="M1768" s="179">
        <v>5</v>
      </c>
      <c r="N1768" s="138">
        <f t="shared" si="178"/>
        <v>9</v>
      </c>
      <c r="O1768" s="139" t="e">
        <f ca="1">_xll.BDP(T1768,"NAME")</f>
        <v>#NAME?</v>
      </c>
      <c r="P1768" s="138" t="e">
        <f ca="1">_xll.BDP(T1768,"INDUSTRY_SECTOR")</f>
        <v>#NAME?</v>
      </c>
      <c r="Q1768" s="132" t="s">
        <v>2514</v>
      </c>
      <c r="R1768" s="140"/>
      <c r="S1768" s="138"/>
      <c r="T1768" s="138" t="str">
        <f t="shared" si="179"/>
        <v>BHPLF EQUITY</v>
      </c>
    </row>
    <row r="1769" spans="1:20" s="141" customFormat="1" x14ac:dyDescent="0.3">
      <c r="A1769" s="131">
        <v>41542</v>
      </c>
      <c r="B1769" s="957" t="s">
        <v>2501</v>
      </c>
      <c r="C1769" s="957" t="s">
        <v>100</v>
      </c>
      <c r="D1769" s="133">
        <v>1500</v>
      </c>
      <c r="E1769" s="132" t="s">
        <v>66</v>
      </c>
      <c r="F1769" s="134">
        <v>45199</v>
      </c>
      <c r="G1769" s="132" t="s">
        <v>2502</v>
      </c>
      <c r="H1769" s="132" t="s">
        <v>579</v>
      </c>
      <c r="I1769" s="135" t="s">
        <v>1517</v>
      </c>
      <c r="J1769" s="136" t="s">
        <v>1044</v>
      </c>
      <c r="K1769" s="136"/>
      <c r="L1769" s="137" t="s">
        <v>2503</v>
      </c>
      <c r="M1769" s="179">
        <v>4</v>
      </c>
      <c r="N1769" s="138">
        <f t="shared" si="178"/>
        <v>9</v>
      </c>
      <c r="O1769" s="139" t="e">
        <f ca="1">_xll.BDP(T1769,"NAME")</f>
        <v>#NAME?</v>
      </c>
      <c r="P1769" s="138" t="e">
        <f ca="1">_xll.BDP(T1769,"INDUSTRY_SECTOR")</f>
        <v>#NAME?</v>
      </c>
      <c r="Q1769" s="132" t="s">
        <v>2514</v>
      </c>
      <c r="R1769" s="140"/>
      <c r="S1769" s="138"/>
      <c r="T1769" s="138" t="str">
        <f t="shared" si="179"/>
        <v>BHPLF EQUITY</v>
      </c>
    </row>
    <row r="1770" spans="1:20" s="141" customFormat="1" x14ac:dyDescent="0.3">
      <c r="A1770" s="131">
        <v>41542</v>
      </c>
      <c r="B1770" s="957" t="s">
        <v>2501</v>
      </c>
      <c r="C1770" s="957" t="s">
        <v>100</v>
      </c>
      <c r="D1770" s="133">
        <v>2500</v>
      </c>
      <c r="E1770" s="132" t="s">
        <v>117</v>
      </c>
      <c r="F1770" s="134">
        <v>52504</v>
      </c>
      <c r="G1770" s="132" t="s">
        <v>2502</v>
      </c>
      <c r="H1770" s="132" t="s">
        <v>123</v>
      </c>
      <c r="I1770" s="135" t="s">
        <v>1331</v>
      </c>
      <c r="J1770" s="136" t="s">
        <v>1016</v>
      </c>
      <c r="K1770" s="136"/>
      <c r="L1770" s="137" t="s">
        <v>2503</v>
      </c>
      <c r="M1770" s="179">
        <v>37</v>
      </c>
      <c r="N1770" s="138">
        <f t="shared" si="178"/>
        <v>9</v>
      </c>
      <c r="O1770" s="139" t="e">
        <f ca="1">_xll.BDP(T1770,"NAME")</f>
        <v>#NAME?</v>
      </c>
      <c r="P1770" s="138" t="e">
        <f ca="1">_xll.BDP(T1770,"INDUSTRY_SECTOR")</f>
        <v>#NAME?</v>
      </c>
      <c r="Q1770" s="132" t="s">
        <v>2514</v>
      </c>
      <c r="R1770" s="140"/>
      <c r="S1770" s="138"/>
      <c r="T1770" s="138" t="str">
        <f t="shared" si="179"/>
        <v>BHPLF EQUITY</v>
      </c>
    </row>
    <row r="1771" spans="1:20" s="141" customFormat="1" x14ac:dyDescent="0.3">
      <c r="A1771" s="131">
        <v>41542</v>
      </c>
      <c r="B1771" s="957" t="s">
        <v>922</v>
      </c>
      <c r="C1771" s="957" t="s">
        <v>923</v>
      </c>
      <c r="D1771" s="133">
        <v>1000</v>
      </c>
      <c r="E1771" s="132" t="s">
        <v>37</v>
      </c>
      <c r="F1771" s="134">
        <v>43490</v>
      </c>
      <c r="G1771" s="132" t="s">
        <v>2505</v>
      </c>
      <c r="H1771" s="132" t="s">
        <v>573</v>
      </c>
      <c r="I1771" s="135" t="s">
        <v>713</v>
      </c>
      <c r="J1771" s="136" t="s">
        <v>1054</v>
      </c>
      <c r="K1771" s="136"/>
      <c r="L1771" s="137" t="s">
        <v>49</v>
      </c>
      <c r="M1771" s="179">
        <v>12</v>
      </c>
      <c r="N1771" s="138">
        <f t="shared" si="178"/>
        <v>9</v>
      </c>
      <c r="O1771" s="139" t="e">
        <f ca="1">_xll.BDP(T1771,"NAME")</f>
        <v>#NAME?</v>
      </c>
      <c r="P1771" s="138" t="e">
        <f ca="1">_xll.BDP(T1771,"INDUSTRY_SECTOR")</f>
        <v>#NAME?</v>
      </c>
      <c r="Q1771" s="132" t="s">
        <v>922</v>
      </c>
      <c r="R1771" s="140"/>
      <c r="S1771" s="138"/>
      <c r="T1771" s="138" t="str">
        <f t="shared" si="179"/>
        <v>BMO EQUITY</v>
      </c>
    </row>
    <row r="1772" spans="1:20" s="141" customFormat="1" x14ac:dyDescent="0.3">
      <c r="A1772" s="131">
        <v>41542</v>
      </c>
      <c r="B1772" s="957" t="s">
        <v>2190</v>
      </c>
      <c r="C1772" s="957" t="s">
        <v>1422</v>
      </c>
      <c r="D1772" s="133">
        <v>800</v>
      </c>
      <c r="E1772" s="132" t="s">
        <v>117</v>
      </c>
      <c r="F1772" s="134">
        <v>52505</v>
      </c>
      <c r="G1772" s="132" t="s">
        <v>2508</v>
      </c>
      <c r="H1772" s="132" t="s">
        <v>145</v>
      </c>
      <c r="I1772" s="135"/>
      <c r="J1772" s="136" t="s">
        <v>1054</v>
      </c>
      <c r="K1772" s="136"/>
      <c r="L1772" s="137" t="s">
        <v>266</v>
      </c>
      <c r="M1772" s="179">
        <v>12.5</v>
      </c>
      <c r="N1772" s="138">
        <f t="shared" si="178"/>
        <v>9</v>
      </c>
      <c r="O1772" s="139" t="e">
        <f ca="1">_xll.BDP(T1772,"NAME")</f>
        <v>#NAME?</v>
      </c>
      <c r="P1772" s="138" t="e">
        <f ca="1">_xll.BDP(T1772,"INDUSTRY_SECTOR")</f>
        <v>#NAME?</v>
      </c>
      <c r="Q1772" s="132" t="s">
        <v>2518</v>
      </c>
      <c r="R1772" s="140"/>
      <c r="S1772" s="138"/>
      <c r="T1772" s="138" t="str">
        <f t="shared" si="179"/>
        <v>SCE1 EQUITY</v>
      </c>
    </row>
    <row r="1773" spans="1:20" s="141" customFormat="1" x14ac:dyDescent="0.3">
      <c r="A1773" s="131">
        <v>41542</v>
      </c>
      <c r="B1773" s="957" t="s">
        <v>2193</v>
      </c>
      <c r="C1773" s="957" t="s">
        <v>1514</v>
      </c>
      <c r="D1773" s="133">
        <v>850</v>
      </c>
      <c r="E1773" s="132" t="s">
        <v>66</v>
      </c>
      <c r="F1773" s="134">
        <v>45200</v>
      </c>
      <c r="G1773" s="132" t="s">
        <v>1327</v>
      </c>
      <c r="H1773" s="132" t="s">
        <v>330</v>
      </c>
      <c r="I1773" s="135" t="s">
        <v>1075</v>
      </c>
      <c r="J1773" s="136" t="s">
        <v>1076</v>
      </c>
      <c r="K1773" s="136"/>
      <c r="L1773" s="137" t="s">
        <v>1610</v>
      </c>
      <c r="M1773" s="179">
        <v>11</v>
      </c>
      <c r="N1773" s="138">
        <f t="shared" si="178"/>
        <v>9</v>
      </c>
      <c r="O1773" s="139" t="e">
        <f ca="1">_xll.BDP(T1773,"NAME")</f>
        <v>#NAME?</v>
      </c>
      <c r="P1773" s="138" t="e">
        <f ca="1">_xll.BDP(T1773,"INDUSTRY_SECTOR")</f>
        <v>#NAME?</v>
      </c>
      <c r="Q1773" s="132" t="s">
        <v>2516</v>
      </c>
      <c r="R1773" s="140"/>
      <c r="S1773" s="138"/>
      <c r="T1773" s="138" t="str">
        <f t="shared" si="179"/>
        <v>RCI EQUITY</v>
      </c>
    </row>
    <row r="1774" spans="1:20" s="141" customFormat="1" x14ac:dyDescent="0.3">
      <c r="A1774" s="131">
        <v>41542</v>
      </c>
      <c r="B1774" s="957" t="s">
        <v>2193</v>
      </c>
      <c r="C1774" s="957" t="s">
        <v>1514</v>
      </c>
      <c r="D1774" s="133">
        <v>650</v>
      </c>
      <c r="E1774" s="132" t="s">
        <v>117</v>
      </c>
      <c r="F1774" s="134">
        <v>52505</v>
      </c>
      <c r="G1774" s="132" t="s">
        <v>1327</v>
      </c>
      <c r="H1774" s="132" t="s">
        <v>244</v>
      </c>
      <c r="I1774" s="135" t="s">
        <v>1195</v>
      </c>
      <c r="J1774" s="136" t="s">
        <v>1011</v>
      </c>
      <c r="K1774" s="136"/>
      <c r="L1774" s="137" t="s">
        <v>85</v>
      </c>
      <c r="M1774" s="179">
        <v>17</v>
      </c>
      <c r="N1774" s="138">
        <f t="shared" si="178"/>
        <v>9</v>
      </c>
      <c r="O1774" s="139" t="e">
        <f ca="1">_xll.BDP(T1774,"NAME")</f>
        <v>#NAME?</v>
      </c>
      <c r="P1774" s="138" t="e">
        <f ca="1">_xll.BDP(T1774,"INDUSTRY_SECTOR")</f>
        <v>#NAME?</v>
      </c>
      <c r="Q1774" s="132" t="s">
        <v>2516</v>
      </c>
      <c r="R1774" s="140"/>
      <c r="S1774" s="138"/>
      <c r="T1774" s="138" t="str">
        <f t="shared" si="179"/>
        <v>RCI EQUITY</v>
      </c>
    </row>
    <row r="1775" spans="1:20" s="152" customFormat="1" x14ac:dyDescent="0.3">
      <c r="A1775" s="142">
        <v>41542</v>
      </c>
      <c r="B1775" s="963" t="s">
        <v>2511</v>
      </c>
      <c r="C1775" s="963" t="s">
        <v>2512</v>
      </c>
      <c r="D1775" s="144">
        <v>350</v>
      </c>
      <c r="E1775" s="143" t="s">
        <v>1292</v>
      </c>
      <c r="F1775" s="145">
        <v>42658</v>
      </c>
      <c r="G1775" s="143" t="s">
        <v>2513</v>
      </c>
      <c r="H1775" s="143" t="s">
        <v>429</v>
      </c>
      <c r="I1775" s="146"/>
      <c r="J1775" s="147" t="s">
        <v>1794</v>
      </c>
      <c r="K1775" s="147"/>
      <c r="L1775" s="148" t="s">
        <v>1317</v>
      </c>
      <c r="M1775" s="180">
        <v>0</v>
      </c>
      <c r="N1775" s="149">
        <f t="shared" si="178"/>
        <v>9</v>
      </c>
      <c r="O1775" s="150" t="e">
        <f ca="1">_xll.BDP(T1775,"NAME")</f>
        <v>#NAME?</v>
      </c>
      <c r="P1775" s="149" t="e">
        <f ca="1">_xll.BDP(T1775,"INDUSTRY_SECTOR")</f>
        <v>#NAME?</v>
      </c>
      <c r="Q1775" s="143" t="s">
        <v>2519</v>
      </c>
      <c r="R1775" s="151"/>
      <c r="S1775" s="149"/>
      <c r="T1775" s="149" t="str">
        <f t="shared" si="179"/>
        <v>87478Z EQUITY</v>
      </c>
    </row>
    <row r="1776" spans="1:20" s="120" customFormat="1" x14ac:dyDescent="0.3">
      <c r="A1776" s="110">
        <v>41541</v>
      </c>
      <c r="B1776" s="964" t="s">
        <v>2470</v>
      </c>
      <c r="C1776" s="964" t="s">
        <v>998</v>
      </c>
      <c r="D1776" s="112">
        <v>350</v>
      </c>
      <c r="E1776" s="111" t="s">
        <v>224</v>
      </c>
      <c r="F1776" s="113">
        <v>44119</v>
      </c>
      <c r="G1776" s="111" t="s">
        <v>1263</v>
      </c>
      <c r="H1776" s="111" t="s">
        <v>2471</v>
      </c>
      <c r="I1776" s="114" t="s">
        <v>1111</v>
      </c>
      <c r="J1776" s="115" t="s">
        <v>657</v>
      </c>
      <c r="K1776" s="115"/>
      <c r="L1776" s="116" t="s">
        <v>423</v>
      </c>
      <c r="M1776" s="181">
        <v>0</v>
      </c>
      <c r="N1776" s="117">
        <f t="shared" ref="N1776:N1785" si="180">MONTH(A1776)</f>
        <v>9</v>
      </c>
      <c r="O1776" s="118" t="e">
        <f ca="1">_xll.BDP(T1776,"NAME")</f>
        <v>#NAME?</v>
      </c>
      <c r="P1776" s="117" t="e">
        <f ca="1">_xll.BDP(T1776,"INDUSTRY_SECTOR")</f>
        <v>#NAME?</v>
      </c>
      <c r="Q1776" s="111" t="s">
        <v>2470</v>
      </c>
      <c r="R1776" s="119"/>
      <c r="S1776" s="117"/>
      <c r="T1776" s="117" t="str">
        <f t="shared" ref="T1776:T1785" si="181">CONCATENATE(Q1776," EQUITY")</f>
        <v>MAR EQUITY</v>
      </c>
    </row>
    <row r="1777" spans="1:20" s="120" customFormat="1" x14ac:dyDescent="0.3">
      <c r="A1777" s="110">
        <v>41541</v>
      </c>
      <c r="B1777" s="964" t="s">
        <v>2472</v>
      </c>
      <c r="C1777" s="964" t="s">
        <v>1035</v>
      </c>
      <c r="D1777" s="112">
        <v>250</v>
      </c>
      <c r="E1777" s="111" t="s">
        <v>37</v>
      </c>
      <c r="F1777" s="113">
        <v>43388</v>
      </c>
      <c r="G1777" s="111" t="s">
        <v>2473</v>
      </c>
      <c r="H1777" s="111" t="s">
        <v>225</v>
      </c>
      <c r="I1777" s="114" t="s">
        <v>652</v>
      </c>
      <c r="J1777" s="115" t="s">
        <v>1042</v>
      </c>
      <c r="K1777" s="115"/>
      <c r="L1777" s="116" t="s">
        <v>2474</v>
      </c>
      <c r="M1777" s="181">
        <v>-5</v>
      </c>
      <c r="N1777" s="117">
        <f t="shared" si="180"/>
        <v>9</v>
      </c>
      <c r="O1777" s="118" t="e">
        <f ca="1">_xll.BDP(T1777,"NAME")</f>
        <v>#NAME?</v>
      </c>
      <c r="P1777" s="117" t="e">
        <f ca="1">_xll.BDP(T1777,"INDUSTRY_SECTOR")</f>
        <v>#NAME?</v>
      </c>
      <c r="Q1777" s="111" t="s">
        <v>2472</v>
      </c>
      <c r="R1777" s="119"/>
      <c r="S1777" s="117"/>
      <c r="T1777" s="117" t="str">
        <f t="shared" si="181"/>
        <v>MMC EQUITY</v>
      </c>
    </row>
    <row r="1778" spans="1:20" s="120" customFormat="1" x14ac:dyDescent="0.3">
      <c r="A1778" s="110">
        <v>41541</v>
      </c>
      <c r="B1778" s="964" t="s">
        <v>2472</v>
      </c>
      <c r="C1778" s="964" t="s">
        <v>1035</v>
      </c>
      <c r="D1778" s="112">
        <v>250</v>
      </c>
      <c r="E1778" s="111" t="s">
        <v>66</v>
      </c>
      <c r="F1778" s="113">
        <v>45214</v>
      </c>
      <c r="G1778" s="111" t="s">
        <v>2473</v>
      </c>
      <c r="H1778" s="111" t="s">
        <v>2475</v>
      </c>
      <c r="I1778" s="114" t="s">
        <v>123</v>
      </c>
      <c r="J1778" s="115" t="s">
        <v>657</v>
      </c>
      <c r="K1778" s="115"/>
      <c r="L1778" s="116" t="s">
        <v>2474</v>
      </c>
      <c r="M1778" s="181">
        <v>4</v>
      </c>
      <c r="N1778" s="117">
        <f t="shared" si="180"/>
        <v>9</v>
      </c>
      <c r="O1778" s="118" t="e">
        <f ca="1">_xll.BDP(T1778,"NAME")</f>
        <v>#NAME?</v>
      </c>
      <c r="P1778" s="117" t="e">
        <f ca="1">_xll.BDP(T1778,"INDUSTRY_SECTOR")</f>
        <v>#NAME?</v>
      </c>
      <c r="Q1778" s="111" t="s">
        <v>2472</v>
      </c>
      <c r="R1778" s="119"/>
      <c r="S1778" s="117"/>
      <c r="T1778" s="117" t="str">
        <f t="shared" si="181"/>
        <v>MMC EQUITY</v>
      </c>
    </row>
    <row r="1779" spans="1:20" s="120" customFormat="1" x14ac:dyDescent="0.3">
      <c r="A1779" s="110">
        <v>41541</v>
      </c>
      <c r="B1779" s="964" t="s">
        <v>2477</v>
      </c>
      <c r="C1779" s="964" t="s">
        <v>36</v>
      </c>
      <c r="D1779" s="112">
        <v>600</v>
      </c>
      <c r="E1779" s="111" t="s">
        <v>37</v>
      </c>
      <c r="F1779" s="113">
        <v>43388</v>
      </c>
      <c r="G1779" s="111" t="s">
        <v>511</v>
      </c>
      <c r="H1779" s="111" t="s">
        <v>333</v>
      </c>
      <c r="I1779" s="114" t="s">
        <v>1828</v>
      </c>
      <c r="J1779" s="115" t="s">
        <v>1829</v>
      </c>
      <c r="K1779" s="115"/>
      <c r="L1779" s="116" t="s">
        <v>551</v>
      </c>
      <c r="M1779" s="181">
        <v>30</v>
      </c>
      <c r="N1779" s="117">
        <f t="shared" si="180"/>
        <v>9</v>
      </c>
      <c r="O1779" s="118" t="e">
        <f ca="1">_xll.BDP(T1779,"NAME")</f>
        <v>#NAME?</v>
      </c>
      <c r="P1779" s="117" t="e">
        <f ca="1">_xll.BDP(T1779,"INDUSTRY_SECTOR")</f>
        <v>#NAME?</v>
      </c>
      <c r="Q1779" s="111" t="s">
        <v>2477</v>
      </c>
      <c r="R1779" s="119"/>
      <c r="S1779" s="117"/>
      <c r="T1779" s="117" t="str">
        <f t="shared" si="181"/>
        <v>EW EQUITY</v>
      </c>
    </row>
    <row r="1780" spans="1:20" s="120" customFormat="1" x14ac:dyDescent="0.3">
      <c r="A1780" s="110">
        <v>41541</v>
      </c>
      <c r="B1780" s="964" t="s">
        <v>2478</v>
      </c>
      <c r="C1780" s="964" t="s">
        <v>1281</v>
      </c>
      <c r="D1780" s="112">
        <v>750</v>
      </c>
      <c r="E1780" s="111" t="s">
        <v>37</v>
      </c>
      <c r="F1780" s="113">
        <v>43374</v>
      </c>
      <c r="G1780" s="111" t="s">
        <v>2479</v>
      </c>
      <c r="H1780" s="111" t="s">
        <v>579</v>
      </c>
      <c r="I1780" s="114" t="s">
        <v>446</v>
      </c>
      <c r="J1780" s="115" t="s">
        <v>1044</v>
      </c>
      <c r="K1780" s="115"/>
      <c r="L1780" s="116" t="s">
        <v>49</v>
      </c>
      <c r="M1780" s="181">
        <v>17.5</v>
      </c>
      <c r="N1780" s="117">
        <f t="shared" si="180"/>
        <v>9</v>
      </c>
      <c r="O1780" s="118" t="e">
        <f ca="1">_xll.BDP(T1780,"NAME")</f>
        <v>#NAME?</v>
      </c>
      <c r="P1780" s="117" t="e">
        <f ca="1">_xll.BDP(T1780,"INDUSTRY_SECTOR")</f>
        <v>#NAME?</v>
      </c>
      <c r="Q1780" s="111" t="s">
        <v>2483</v>
      </c>
      <c r="R1780" s="119"/>
      <c r="S1780" s="117"/>
      <c r="T1780" s="117" t="str">
        <f t="shared" si="181"/>
        <v>SCGLY EQUITY</v>
      </c>
    </row>
    <row r="1781" spans="1:20" s="120" customFormat="1" x14ac:dyDescent="0.3">
      <c r="A1781" s="110">
        <v>41540</v>
      </c>
      <c r="B1781" s="964" t="s">
        <v>2449</v>
      </c>
      <c r="C1781" s="964" t="s">
        <v>2450</v>
      </c>
      <c r="D1781" s="112">
        <v>1000</v>
      </c>
      <c r="E1781" s="111" t="s">
        <v>66</v>
      </c>
      <c r="F1781" s="113">
        <v>45317</v>
      </c>
      <c r="G1781" s="111" t="s">
        <v>2451</v>
      </c>
      <c r="H1781" s="111" t="s">
        <v>608</v>
      </c>
      <c r="I1781" s="114" t="s">
        <v>2452</v>
      </c>
      <c r="J1781" s="115" t="s">
        <v>1098</v>
      </c>
      <c r="K1781" s="115"/>
      <c r="L1781" s="116" t="s">
        <v>551</v>
      </c>
      <c r="M1781" s="174">
        <v>8</v>
      </c>
      <c r="N1781" s="117">
        <f t="shared" si="180"/>
        <v>9</v>
      </c>
      <c r="O1781" s="118" t="e">
        <f ca="1">_xll.BDP(T1781,"NAME")</f>
        <v>#NAME?</v>
      </c>
      <c r="P1781" s="117" t="e">
        <f ca="1">_xll.BDP(T1781,"INDUSTRY_SECTOR")</f>
        <v>#NAME?</v>
      </c>
      <c r="Q1781" s="111" t="s">
        <v>2464</v>
      </c>
      <c r="R1781" s="119"/>
      <c r="S1781" s="117"/>
      <c r="T1781" s="117" t="str">
        <f t="shared" si="181"/>
        <v>STAN LN EQUITY</v>
      </c>
    </row>
    <row r="1782" spans="1:20" s="120" customFormat="1" x14ac:dyDescent="0.3">
      <c r="A1782" s="110">
        <v>41540</v>
      </c>
      <c r="B1782" s="964" t="s">
        <v>2453</v>
      </c>
      <c r="C1782" s="964" t="s">
        <v>127</v>
      </c>
      <c r="D1782" s="112">
        <v>900</v>
      </c>
      <c r="E1782" s="111" t="s">
        <v>37</v>
      </c>
      <c r="F1782" s="113">
        <v>43369</v>
      </c>
      <c r="G1782" s="111" t="s">
        <v>2454</v>
      </c>
      <c r="H1782" s="111" t="s">
        <v>631</v>
      </c>
      <c r="I1782" s="114" t="s">
        <v>1607</v>
      </c>
      <c r="J1782" s="115" t="s">
        <v>1380</v>
      </c>
      <c r="K1782" s="115"/>
      <c r="L1782" s="116" t="s">
        <v>2455</v>
      </c>
      <c r="M1782" s="174">
        <v>8</v>
      </c>
      <c r="N1782" s="117">
        <f t="shared" si="180"/>
        <v>9</v>
      </c>
      <c r="O1782" s="118" t="e">
        <f ca="1">_xll.BDP(T1782,"NAME")</f>
        <v>#NAME?</v>
      </c>
      <c r="P1782" s="117" t="e">
        <f ca="1">_xll.BDP(T1782,"INDUSTRY_SECTOR")</f>
        <v>#NAME?</v>
      </c>
      <c r="Q1782" s="111" t="s">
        <v>2463</v>
      </c>
      <c r="R1782" s="119"/>
      <c r="S1782" s="117"/>
      <c r="T1782" s="117" t="str">
        <f t="shared" si="181"/>
        <v>182718z EQUITY</v>
      </c>
    </row>
    <row r="1783" spans="1:20" s="120" customFormat="1" x14ac:dyDescent="0.3">
      <c r="A1783" s="110">
        <v>41540</v>
      </c>
      <c r="B1783" s="964" t="s">
        <v>2453</v>
      </c>
      <c r="C1783" s="964" t="s">
        <v>127</v>
      </c>
      <c r="D1783" s="112">
        <v>750</v>
      </c>
      <c r="E1783" s="111" t="s">
        <v>66</v>
      </c>
      <c r="F1783" s="113">
        <v>45195</v>
      </c>
      <c r="G1783" s="111" t="s">
        <v>2454</v>
      </c>
      <c r="H1783" s="111" t="s">
        <v>578</v>
      </c>
      <c r="I1783" s="114" t="s">
        <v>1331</v>
      </c>
      <c r="J1783" s="115" t="s">
        <v>1016</v>
      </c>
      <c r="K1783" s="115"/>
      <c r="L1783" s="116" t="s">
        <v>2455</v>
      </c>
      <c r="M1783" s="174">
        <v>10</v>
      </c>
      <c r="N1783" s="117">
        <f t="shared" si="180"/>
        <v>9</v>
      </c>
      <c r="O1783" s="118" t="e">
        <f ca="1">_xll.BDP(T1783,"NAME")</f>
        <v>#NAME?</v>
      </c>
      <c r="P1783" s="117" t="e">
        <f ca="1">_xll.BDP(T1783,"INDUSTRY_SECTOR")</f>
        <v>#NAME?</v>
      </c>
      <c r="Q1783" s="111" t="s">
        <v>2463</v>
      </c>
      <c r="R1783" s="119"/>
      <c r="S1783" s="117"/>
      <c r="T1783" s="117" t="str">
        <f t="shared" si="181"/>
        <v>182718z EQUITY</v>
      </c>
    </row>
    <row r="1784" spans="1:20" s="120" customFormat="1" x14ac:dyDescent="0.3">
      <c r="A1784" s="110">
        <v>41540</v>
      </c>
      <c r="B1784" s="964" t="s">
        <v>2182</v>
      </c>
      <c r="C1784" s="964" t="s">
        <v>1329</v>
      </c>
      <c r="D1784" s="112">
        <v>300</v>
      </c>
      <c r="E1784" s="111" t="s">
        <v>117</v>
      </c>
      <c r="F1784" s="113">
        <v>52494</v>
      </c>
      <c r="G1784" s="111" t="s">
        <v>2457</v>
      </c>
      <c r="H1784" s="111" t="s">
        <v>591</v>
      </c>
      <c r="I1784" s="114" t="s">
        <v>1365</v>
      </c>
      <c r="J1784" s="115" t="s">
        <v>2166</v>
      </c>
      <c r="K1784" s="115"/>
      <c r="L1784" s="116" t="s">
        <v>382</v>
      </c>
      <c r="M1784" s="174">
        <v>-2.5</v>
      </c>
      <c r="N1784" s="117">
        <f t="shared" si="180"/>
        <v>9</v>
      </c>
      <c r="O1784" s="118" t="e">
        <f ca="1">_xll.BDP(T1784,"NAME")</f>
        <v>#NAME?</v>
      </c>
      <c r="P1784" s="117" t="e">
        <f ca="1">_xll.BDP(T1784,"INDUSTRY_SECTOR")</f>
        <v>#NAME?</v>
      </c>
      <c r="Q1784" s="111" t="s">
        <v>2462</v>
      </c>
      <c r="R1784" s="119"/>
      <c r="S1784" s="117"/>
      <c r="T1784" s="117" t="str">
        <f t="shared" si="181"/>
        <v>84867z EQUITY</v>
      </c>
    </row>
    <row r="1785" spans="1:20" s="120" customFormat="1" x14ac:dyDescent="0.3">
      <c r="A1785" s="110">
        <v>41540</v>
      </c>
      <c r="B1785" s="964" t="s">
        <v>1561</v>
      </c>
      <c r="C1785" s="964" t="s">
        <v>2459</v>
      </c>
      <c r="D1785" s="112">
        <v>350</v>
      </c>
      <c r="E1785" s="111" t="s">
        <v>37</v>
      </c>
      <c r="F1785" s="113">
        <v>43388</v>
      </c>
      <c r="G1785" s="111" t="s">
        <v>2460</v>
      </c>
      <c r="H1785" s="111" t="s">
        <v>1957</v>
      </c>
      <c r="I1785" s="114" t="s">
        <v>1302</v>
      </c>
      <c r="J1785" s="115" t="s">
        <v>1303</v>
      </c>
      <c r="K1785" s="115"/>
      <c r="L1785" s="116" t="s">
        <v>391</v>
      </c>
      <c r="M1785" s="174">
        <v>0</v>
      </c>
      <c r="N1785" s="117">
        <f t="shared" si="180"/>
        <v>9</v>
      </c>
      <c r="O1785" s="118" t="e">
        <f ca="1">_xll.BDP(T1785,"NAME")</f>
        <v>#NAME?</v>
      </c>
      <c r="P1785" s="117" t="e">
        <f ca="1">_xll.BDP(T1785,"INDUSTRY_SECTOR")</f>
        <v>#NAME?</v>
      </c>
      <c r="Q1785" s="111" t="s">
        <v>2465</v>
      </c>
      <c r="R1785" s="119"/>
      <c r="S1785" s="117"/>
      <c r="T1785" s="117" t="str">
        <f t="shared" si="181"/>
        <v>27381Z US EQUITY</v>
      </c>
    </row>
    <row r="1786" spans="1:20" s="120" customFormat="1" x14ac:dyDescent="0.3">
      <c r="A1786" s="110">
        <v>41536</v>
      </c>
      <c r="B1786" s="964" t="s">
        <v>1183</v>
      </c>
      <c r="C1786" s="964" t="s">
        <v>1184</v>
      </c>
      <c r="D1786" s="112">
        <v>1750</v>
      </c>
      <c r="E1786" s="111" t="s">
        <v>37</v>
      </c>
      <c r="F1786" s="113">
        <v>43369</v>
      </c>
      <c r="G1786" s="111" t="s">
        <v>2363</v>
      </c>
      <c r="H1786" s="111" t="s">
        <v>2375</v>
      </c>
      <c r="I1786" s="114" t="s">
        <v>1447</v>
      </c>
      <c r="J1786" s="115" t="s">
        <v>1448</v>
      </c>
      <c r="K1786" s="115"/>
      <c r="L1786" s="116" t="s">
        <v>158</v>
      </c>
      <c r="M1786" s="174">
        <v>0</v>
      </c>
      <c r="N1786" s="117">
        <f t="shared" ref="N1786:N1807" si="182">MONTH(A1786)</f>
        <v>9</v>
      </c>
      <c r="O1786" s="118" t="e">
        <f ca="1">_xll.BDP(T1786,"NAME")</f>
        <v>#NAME?</v>
      </c>
      <c r="P1786" s="117" t="e">
        <f ca="1">_xll.BDP(T1786,"INDUSTRY_SECTOR")</f>
        <v>#NAME?</v>
      </c>
      <c r="Q1786" s="111" t="s">
        <v>1183</v>
      </c>
      <c r="R1786" s="119"/>
      <c r="S1786" s="117"/>
      <c r="T1786" s="117" t="str">
        <f t="shared" ref="T1786:T1807" si="183">CONCATENATE(Q1786," EQUITY")</f>
        <v>C EQUITY</v>
      </c>
    </row>
    <row r="1787" spans="1:20" s="120" customFormat="1" x14ac:dyDescent="0.3">
      <c r="A1787" s="110">
        <v>41536</v>
      </c>
      <c r="B1787" s="964" t="s">
        <v>754</v>
      </c>
      <c r="C1787" s="964" t="s">
        <v>987</v>
      </c>
      <c r="D1787" s="112">
        <v>1000</v>
      </c>
      <c r="E1787" s="111" t="s">
        <v>1222</v>
      </c>
      <c r="F1787" s="113">
        <v>42636</v>
      </c>
      <c r="G1787" s="111" t="s">
        <v>2376</v>
      </c>
      <c r="H1787" s="111" t="s">
        <v>2377</v>
      </c>
      <c r="I1787" s="114" t="s">
        <v>2378</v>
      </c>
      <c r="J1787" s="115" t="s">
        <v>2379</v>
      </c>
      <c r="K1787" s="115"/>
      <c r="L1787" s="116" t="s">
        <v>692</v>
      </c>
      <c r="M1787" s="174">
        <v>5</v>
      </c>
      <c r="N1787" s="117">
        <f t="shared" si="182"/>
        <v>9</v>
      </c>
      <c r="O1787" s="118" t="e">
        <f ca="1">_xll.BDP(T1787,"NAME")</f>
        <v>#NAME?</v>
      </c>
      <c r="P1787" s="117" t="e">
        <f ca="1">_xll.BDP(T1787,"INDUSTRY_SECTOR")</f>
        <v>#NAME?</v>
      </c>
      <c r="Q1787" s="111" t="s">
        <v>2441</v>
      </c>
      <c r="R1787" s="119"/>
      <c r="S1787" s="117"/>
      <c r="T1787" s="117" t="str">
        <f t="shared" si="183"/>
        <v>SHBA ss EQUITY</v>
      </c>
    </row>
    <row r="1788" spans="1:20" s="120" customFormat="1" x14ac:dyDescent="0.3">
      <c r="A1788" s="110">
        <v>41536</v>
      </c>
      <c r="B1788" s="964" t="s">
        <v>754</v>
      </c>
      <c r="C1788" s="964" t="s">
        <v>987</v>
      </c>
      <c r="D1788" s="112">
        <v>1500</v>
      </c>
      <c r="E1788" s="111" t="s">
        <v>37</v>
      </c>
      <c r="F1788" s="113">
        <v>43490</v>
      </c>
      <c r="G1788" s="111" t="s">
        <v>2376</v>
      </c>
      <c r="H1788" s="111" t="s">
        <v>1952</v>
      </c>
      <c r="I1788" s="114" t="s">
        <v>2380</v>
      </c>
      <c r="J1788" s="115" t="s">
        <v>1112</v>
      </c>
      <c r="K1788" s="115"/>
      <c r="L1788" s="116" t="s">
        <v>1033</v>
      </c>
      <c r="M1788" s="174">
        <v>9</v>
      </c>
      <c r="N1788" s="117">
        <f t="shared" si="182"/>
        <v>9</v>
      </c>
      <c r="O1788" s="118" t="e">
        <f ca="1">_xll.BDP(T1788,"NAME")</f>
        <v>#NAME?</v>
      </c>
      <c r="P1788" s="117" t="e">
        <f ca="1">_xll.BDP(T1788,"INDUSTRY_SECTOR")</f>
        <v>#NAME?</v>
      </c>
      <c r="Q1788" s="111" t="s">
        <v>2441</v>
      </c>
      <c r="R1788" s="119"/>
      <c r="S1788" s="117"/>
      <c r="T1788" s="117" t="str">
        <f t="shared" si="183"/>
        <v>SHBA ss EQUITY</v>
      </c>
    </row>
    <row r="1789" spans="1:20" s="120" customFormat="1" x14ac:dyDescent="0.3">
      <c r="A1789" s="110">
        <v>41536</v>
      </c>
      <c r="B1789" s="964" t="s">
        <v>2282</v>
      </c>
      <c r="C1789" s="964" t="s">
        <v>1422</v>
      </c>
      <c r="D1789" s="112">
        <v>750</v>
      </c>
      <c r="E1789" s="111" t="s">
        <v>37</v>
      </c>
      <c r="F1789" s="113">
        <v>43388</v>
      </c>
      <c r="G1789" s="111" t="s">
        <v>2283</v>
      </c>
      <c r="H1789" s="111" t="s">
        <v>2258</v>
      </c>
      <c r="I1789" s="114" t="s">
        <v>2382</v>
      </c>
      <c r="J1789" s="115" t="s">
        <v>1303</v>
      </c>
      <c r="K1789" s="115"/>
      <c r="L1789" s="116" t="s">
        <v>169</v>
      </c>
      <c r="M1789" s="174">
        <v>7</v>
      </c>
      <c r="N1789" s="117">
        <f t="shared" si="182"/>
        <v>9</v>
      </c>
      <c r="O1789" s="118" t="e">
        <f ca="1">_xll.BDP(T1789,"NAME")</f>
        <v>#NAME?</v>
      </c>
      <c r="P1789" s="117" t="e">
        <f ca="1">_xll.BDP(T1789,"INDUSTRY_SECTOR")</f>
        <v>#NAME?</v>
      </c>
      <c r="Q1789" s="111" t="s">
        <v>2282</v>
      </c>
      <c r="R1789" s="119"/>
      <c r="S1789" s="117"/>
      <c r="T1789" s="117" t="str">
        <f t="shared" si="183"/>
        <v>BBT EQUITY</v>
      </c>
    </row>
    <row r="1790" spans="1:20" s="120" customFormat="1" x14ac:dyDescent="0.3">
      <c r="A1790" s="110">
        <v>41536</v>
      </c>
      <c r="B1790" s="964" t="s">
        <v>2383</v>
      </c>
      <c r="C1790" s="964" t="s">
        <v>2384</v>
      </c>
      <c r="D1790" s="112">
        <v>1000</v>
      </c>
      <c r="E1790" s="111" t="s">
        <v>37</v>
      </c>
      <c r="F1790" s="113"/>
      <c r="G1790" s="111" t="s">
        <v>1193</v>
      </c>
      <c r="H1790" s="111" t="s">
        <v>144</v>
      </c>
      <c r="I1790" s="114" t="s">
        <v>652</v>
      </c>
      <c r="J1790" s="115" t="s">
        <v>1042</v>
      </c>
      <c r="K1790" s="115"/>
      <c r="L1790" s="116" t="s">
        <v>2087</v>
      </c>
      <c r="M1790" s="174">
        <v>8</v>
      </c>
      <c r="N1790" s="117">
        <f t="shared" si="182"/>
        <v>9</v>
      </c>
      <c r="O1790" s="118" t="e">
        <f ca="1">_xll.BDP(T1790,"NAME")</f>
        <v>#NAME?</v>
      </c>
      <c r="P1790" s="117" t="e">
        <f ca="1">_xll.BDP(T1790,"INDUSTRY_SECTOR")</f>
        <v>#NAME?</v>
      </c>
      <c r="Q1790" s="111" t="s">
        <v>2444</v>
      </c>
      <c r="R1790" s="119"/>
      <c r="S1790" s="117"/>
      <c r="T1790" s="117" t="str">
        <f t="shared" si="183"/>
        <v>13717z EQUITY</v>
      </c>
    </row>
    <row r="1791" spans="1:20" s="120" customFormat="1" x14ac:dyDescent="0.3">
      <c r="A1791" s="110">
        <v>41536</v>
      </c>
      <c r="B1791" s="964" t="s">
        <v>2189</v>
      </c>
      <c r="C1791" s="964" t="s">
        <v>403</v>
      </c>
      <c r="D1791" s="112">
        <v>300</v>
      </c>
      <c r="E1791" s="111" t="s">
        <v>37</v>
      </c>
      <c r="F1791" s="113">
        <v>43369</v>
      </c>
      <c r="G1791" s="111" t="s">
        <v>2386</v>
      </c>
      <c r="H1791" s="111" t="s">
        <v>144</v>
      </c>
      <c r="I1791" s="114" t="s">
        <v>90</v>
      </c>
      <c r="J1791" s="115" t="s">
        <v>1052</v>
      </c>
      <c r="K1791" s="115"/>
      <c r="L1791" s="116" t="s">
        <v>411</v>
      </c>
      <c r="M1791" s="174">
        <v>10</v>
      </c>
      <c r="N1791" s="117">
        <f t="shared" si="182"/>
        <v>9</v>
      </c>
      <c r="O1791" s="118" t="e">
        <f ca="1">_xll.BDP(T1791,"NAME")</f>
        <v>#NAME?</v>
      </c>
      <c r="P1791" s="117" t="e">
        <f ca="1">_xll.BDP(T1791,"INDUSTRY_SECTOR")</f>
        <v>#NAME?</v>
      </c>
      <c r="Q1791" s="111" t="s">
        <v>2189</v>
      </c>
      <c r="R1791" s="119"/>
      <c r="S1791" s="117"/>
      <c r="T1791" s="117" t="str">
        <f t="shared" si="183"/>
        <v>NSANY EQUITY</v>
      </c>
    </row>
    <row r="1792" spans="1:20" s="120" customFormat="1" x14ac:dyDescent="0.3">
      <c r="A1792" s="110">
        <v>41536</v>
      </c>
      <c r="B1792" s="964" t="s">
        <v>2389</v>
      </c>
      <c r="C1792" s="964" t="s">
        <v>276</v>
      </c>
      <c r="D1792" s="112">
        <v>400</v>
      </c>
      <c r="E1792" s="111" t="s">
        <v>66</v>
      </c>
      <c r="F1792" s="113">
        <v>45184</v>
      </c>
      <c r="G1792" s="111" t="s">
        <v>2390</v>
      </c>
      <c r="H1792" s="111" t="s">
        <v>338</v>
      </c>
      <c r="I1792" s="114" t="s">
        <v>2391</v>
      </c>
      <c r="J1792" s="115" t="s">
        <v>1260</v>
      </c>
      <c r="K1792" s="115"/>
      <c r="L1792" s="116"/>
      <c r="M1792" s="174">
        <v>27</v>
      </c>
      <c r="N1792" s="117">
        <f t="shared" si="182"/>
        <v>9</v>
      </c>
      <c r="O1792" s="118" t="e">
        <f ca="1">_xll.BDP(T1792,"NAME")</f>
        <v>#NAME?</v>
      </c>
      <c r="P1792" s="117" t="e">
        <f ca="1">_xll.BDP(T1792,"INDUSTRY_SECTOR")</f>
        <v>#NAME?</v>
      </c>
      <c r="Q1792" s="111" t="s">
        <v>2389</v>
      </c>
      <c r="R1792" s="119"/>
      <c r="S1792" s="117"/>
      <c r="T1792" s="117" t="str">
        <f t="shared" si="183"/>
        <v>RGA EQUITY</v>
      </c>
    </row>
    <row r="1793" spans="1:20" s="120" customFormat="1" x14ac:dyDescent="0.3">
      <c r="A1793" s="110">
        <v>41536</v>
      </c>
      <c r="B1793" s="964" t="s">
        <v>2392</v>
      </c>
      <c r="C1793" s="964" t="s">
        <v>87</v>
      </c>
      <c r="D1793" s="112">
        <v>300</v>
      </c>
      <c r="E1793" s="111" t="s">
        <v>224</v>
      </c>
      <c r="F1793" s="113">
        <v>44105</v>
      </c>
      <c r="G1793" s="111" t="s">
        <v>780</v>
      </c>
      <c r="H1793" s="111" t="s">
        <v>333</v>
      </c>
      <c r="I1793" s="114" t="s">
        <v>329</v>
      </c>
      <c r="J1793" s="115" t="s">
        <v>1182</v>
      </c>
      <c r="K1793" s="115"/>
      <c r="L1793" s="116" t="s">
        <v>132</v>
      </c>
      <c r="M1793" s="174">
        <v>0</v>
      </c>
      <c r="N1793" s="117">
        <f t="shared" si="182"/>
        <v>9</v>
      </c>
      <c r="O1793" s="118" t="e">
        <f ca="1">_xll.BDP(T1793,"NAME")</f>
        <v>#NAME?</v>
      </c>
      <c r="P1793" s="117" t="e">
        <f ca="1">_xll.BDP(T1793,"INDUSTRY_SECTOR")</f>
        <v>#NAME?</v>
      </c>
      <c r="Q1793" s="111" t="s">
        <v>2392</v>
      </c>
      <c r="R1793" s="119"/>
      <c r="S1793" s="117"/>
      <c r="T1793" s="117" t="str">
        <f t="shared" si="183"/>
        <v>UDR EQUITY</v>
      </c>
    </row>
    <row r="1794" spans="1:20" s="120" customFormat="1" x14ac:dyDescent="0.3">
      <c r="A1794" s="110">
        <v>41536</v>
      </c>
      <c r="B1794" s="964" t="s">
        <v>2394</v>
      </c>
      <c r="C1794" s="964" t="s">
        <v>640</v>
      </c>
      <c r="D1794" s="112">
        <v>500</v>
      </c>
      <c r="E1794" s="111" t="s">
        <v>66</v>
      </c>
      <c r="F1794" s="113">
        <v>45200</v>
      </c>
      <c r="G1794" s="111" t="s">
        <v>2395</v>
      </c>
      <c r="H1794" s="111" t="s">
        <v>144</v>
      </c>
      <c r="I1794" s="114" t="s">
        <v>2396</v>
      </c>
      <c r="J1794" s="115" t="s">
        <v>2397</v>
      </c>
      <c r="K1794" s="115"/>
      <c r="L1794" s="116" t="s">
        <v>1629</v>
      </c>
      <c r="M1794" s="174">
        <v>10</v>
      </c>
      <c r="N1794" s="117">
        <f t="shared" si="182"/>
        <v>9</v>
      </c>
      <c r="O1794" s="118" t="e">
        <f ca="1">_xll.BDP(T1794,"NAME")</f>
        <v>#NAME?</v>
      </c>
      <c r="P1794" s="117" t="e">
        <f ca="1">_xll.BDP(T1794,"INDUSTRY_SECTOR")</f>
        <v>#NAME?</v>
      </c>
      <c r="Q1794" s="111" t="s">
        <v>2394</v>
      </c>
      <c r="R1794" s="119"/>
      <c r="S1794" s="117"/>
      <c r="T1794" s="117" t="str">
        <f t="shared" si="183"/>
        <v>CMI EQUITY</v>
      </c>
    </row>
    <row r="1795" spans="1:20" s="120" customFormat="1" x14ac:dyDescent="0.3">
      <c r="A1795" s="110">
        <v>41536</v>
      </c>
      <c r="B1795" s="964" t="s">
        <v>2394</v>
      </c>
      <c r="C1795" s="964" t="s">
        <v>640</v>
      </c>
      <c r="D1795" s="112">
        <v>500</v>
      </c>
      <c r="E1795" s="111" t="s">
        <v>117</v>
      </c>
      <c r="F1795" s="113">
        <v>52505</v>
      </c>
      <c r="G1795" s="111" t="s">
        <v>2395</v>
      </c>
      <c r="H1795" s="111" t="s">
        <v>124</v>
      </c>
      <c r="I1795" s="114" t="s">
        <v>2399</v>
      </c>
      <c r="J1795" s="115" t="s">
        <v>1233</v>
      </c>
      <c r="K1795" s="115"/>
      <c r="L1795" s="116" t="s">
        <v>1629</v>
      </c>
      <c r="M1795" s="174">
        <v>10</v>
      </c>
      <c r="N1795" s="117">
        <f t="shared" si="182"/>
        <v>9</v>
      </c>
      <c r="O1795" s="118" t="e">
        <f ca="1">_xll.BDP(T1795,"NAME")</f>
        <v>#NAME?</v>
      </c>
      <c r="P1795" s="117" t="e">
        <f ca="1">_xll.BDP(T1795,"INDUSTRY_SECTOR")</f>
        <v>#NAME?</v>
      </c>
      <c r="Q1795" s="111" t="s">
        <v>2394</v>
      </c>
      <c r="R1795" s="119"/>
      <c r="S1795" s="117"/>
      <c r="T1795" s="117" t="str">
        <f t="shared" si="183"/>
        <v>CMI EQUITY</v>
      </c>
    </row>
    <row r="1796" spans="1:20" s="120" customFormat="1" x14ac:dyDescent="0.3">
      <c r="A1796" s="110">
        <v>41536</v>
      </c>
      <c r="B1796" s="964" t="s">
        <v>2400</v>
      </c>
      <c r="C1796" s="964" t="s">
        <v>2401</v>
      </c>
      <c r="D1796" s="112">
        <v>250</v>
      </c>
      <c r="E1796" s="111" t="s">
        <v>66</v>
      </c>
      <c r="F1796" s="113">
        <v>45200</v>
      </c>
      <c r="G1796" s="111" t="s">
        <v>2402</v>
      </c>
      <c r="H1796" s="111" t="s">
        <v>123</v>
      </c>
      <c r="I1796" s="114" t="s">
        <v>2403</v>
      </c>
      <c r="J1796" s="115" t="s">
        <v>564</v>
      </c>
      <c r="K1796" s="115"/>
      <c r="L1796" s="116" t="s">
        <v>504</v>
      </c>
      <c r="M1796" s="174">
        <v>7</v>
      </c>
      <c r="N1796" s="117">
        <f t="shared" si="182"/>
        <v>9</v>
      </c>
      <c r="O1796" s="118" t="e">
        <f ca="1">_xll.BDP(T1796,"NAME")</f>
        <v>#NAME?</v>
      </c>
      <c r="P1796" s="117" t="e">
        <f ca="1">_xll.BDP(T1796,"INDUSTRY_SECTOR")</f>
        <v>#NAME?</v>
      </c>
      <c r="Q1796" s="111" t="s">
        <v>2443</v>
      </c>
      <c r="R1796" s="119"/>
      <c r="S1796" s="117"/>
      <c r="T1796" s="117" t="str">
        <f t="shared" si="183"/>
        <v>2700a EQUITY</v>
      </c>
    </row>
    <row r="1797" spans="1:20" s="120" customFormat="1" x14ac:dyDescent="0.3">
      <c r="A1797" s="110">
        <v>41534</v>
      </c>
      <c r="B1797" s="964" t="s">
        <v>1378</v>
      </c>
      <c r="C1797" s="964" t="s">
        <v>1113</v>
      </c>
      <c r="D1797" s="112">
        <v>750</v>
      </c>
      <c r="E1797" s="111" t="s">
        <v>37</v>
      </c>
      <c r="F1797" s="113">
        <v>43367</v>
      </c>
      <c r="G1797" s="111" t="s">
        <v>1378</v>
      </c>
      <c r="H1797" s="111" t="s">
        <v>652</v>
      </c>
      <c r="I1797" s="114" t="s">
        <v>145</v>
      </c>
      <c r="J1797" s="115" t="s">
        <v>1112</v>
      </c>
      <c r="K1797" s="115"/>
      <c r="L1797" s="116" t="s">
        <v>92</v>
      </c>
      <c r="M1797" s="174">
        <v>0</v>
      </c>
      <c r="N1797" s="117">
        <f t="shared" si="182"/>
        <v>9</v>
      </c>
      <c r="O1797" s="118" t="e">
        <f ca="1">_xll.BDP(T1797,"NAME")</f>
        <v>#NAME?</v>
      </c>
      <c r="P1797" s="117" t="e">
        <f ca="1">_xll.BDP(T1797,"INDUSTRY_SECTOR")</f>
        <v>#NAME?</v>
      </c>
      <c r="Q1797" s="111" t="s">
        <v>2440</v>
      </c>
      <c r="R1797" s="119"/>
      <c r="S1797" s="117"/>
      <c r="T1797" s="117" t="str">
        <f t="shared" si="183"/>
        <v>RNB EQUITY</v>
      </c>
    </row>
    <row r="1798" spans="1:20" s="120" customFormat="1" x14ac:dyDescent="0.3">
      <c r="A1798" s="110">
        <v>41533</v>
      </c>
      <c r="B1798" s="964" t="s">
        <v>2414</v>
      </c>
      <c r="C1798" s="964" t="s">
        <v>2415</v>
      </c>
      <c r="D1798" s="112">
        <v>1000</v>
      </c>
      <c r="E1798" s="111" t="s">
        <v>37</v>
      </c>
      <c r="F1798" s="113">
        <v>43363</v>
      </c>
      <c r="G1798" s="111" t="s">
        <v>2417</v>
      </c>
      <c r="H1798" s="111" t="s">
        <v>151</v>
      </c>
      <c r="I1798" s="114" t="s">
        <v>1390</v>
      </c>
      <c r="J1798" s="115" t="s">
        <v>1140</v>
      </c>
      <c r="K1798" s="115"/>
      <c r="L1798" s="116" t="s">
        <v>1531</v>
      </c>
      <c r="M1798" s="174">
        <v>11</v>
      </c>
      <c r="N1798" s="117">
        <f t="shared" si="182"/>
        <v>9</v>
      </c>
      <c r="O1798" s="118" t="e">
        <f ca="1">_xll.BDP(T1798,"NAME")</f>
        <v>#NAME?</v>
      </c>
      <c r="P1798" s="117" t="e">
        <f ca="1">_xll.BDP(T1798,"INDUSTRY_SECTOR")</f>
        <v>#NAME?</v>
      </c>
      <c r="Q1798" s="111" t="s">
        <v>2438</v>
      </c>
      <c r="R1798" s="119"/>
      <c r="S1798" s="117"/>
      <c r="T1798" s="117" t="str">
        <f t="shared" si="183"/>
        <v>CBA au EQUITY</v>
      </c>
    </row>
    <row r="1799" spans="1:20" s="120" customFormat="1" x14ac:dyDescent="0.3">
      <c r="A1799" s="110">
        <v>41533</v>
      </c>
      <c r="B1799" s="964" t="s">
        <v>2176</v>
      </c>
      <c r="C1799" s="964" t="s">
        <v>1414</v>
      </c>
      <c r="D1799" s="112">
        <v>2000</v>
      </c>
      <c r="E1799" s="111" t="s">
        <v>66</v>
      </c>
      <c r="F1799" s="113">
        <v>45194</v>
      </c>
      <c r="G1799" s="111" t="s">
        <v>2419</v>
      </c>
      <c r="H1799" s="111" t="s">
        <v>2420</v>
      </c>
      <c r="I1799" s="114" t="s">
        <v>2421</v>
      </c>
      <c r="J1799" s="115" t="s">
        <v>2407</v>
      </c>
      <c r="K1799" s="115"/>
      <c r="L1799" s="116">
        <v>6.75</v>
      </c>
      <c r="M1799" s="174">
        <v>15</v>
      </c>
      <c r="N1799" s="117">
        <f t="shared" si="182"/>
        <v>9</v>
      </c>
      <c r="O1799" s="118" t="e">
        <f ca="1">_xll.BDP(T1799,"NAME")</f>
        <v>#NAME?</v>
      </c>
      <c r="P1799" s="117" t="e">
        <f ca="1">_xll.BDP(T1799,"INDUSTRY_SECTOR")</f>
        <v>#NAME?</v>
      </c>
      <c r="Q1799" s="111" t="s">
        <v>2431</v>
      </c>
      <c r="R1799" s="119"/>
      <c r="S1799" s="117"/>
      <c r="T1799" s="117" t="str">
        <f t="shared" si="183"/>
        <v>1111z na EQUITY</v>
      </c>
    </row>
    <row r="1800" spans="1:20" s="120" customFormat="1" x14ac:dyDescent="0.3">
      <c r="A1800" s="110">
        <v>41533</v>
      </c>
      <c r="B1800" s="964" t="s">
        <v>2422</v>
      </c>
      <c r="C1800" s="964" t="s">
        <v>1117</v>
      </c>
      <c r="D1800" s="112">
        <v>500</v>
      </c>
      <c r="E1800" s="111" t="s">
        <v>37</v>
      </c>
      <c r="F1800" s="113">
        <v>43368</v>
      </c>
      <c r="G1800" s="111" t="s">
        <v>2423</v>
      </c>
      <c r="H1800" t="s">
        <v>2434</v>
      </c>
      <c r="I1800" s="114" t="s">
        <v>1243</v>
      </c>
      <c r="J1800" s="115" t="s">
        <v>1008</v>
      </c>
      <c r="K1800" s="115"/>
      <c r="L1800" s="116" t="s">
        <v>2350</v>
      </c>
      <c r="M1800" s="174">
        <v>12.5</v>
      </c>
      <c r="N1800" s="117">
        <f t="shared" si="182"/>
        <v>9</v>
      </c>
      <c r="O1800" s="118" t="e">
        <f ca="1">_xll.BDP(T1800,"NAME")</f>
        <v>#NAME?</v>
      </c>
      <c r="P1800" s="117" t="e">
        <f ca="1">_xll.BDP(T1800,"INDUSTRY_SECTOR")</f>
        <v>#NAME?</v>
      </c>
      <c r="Q1800" s="111" t="s">
        <v>2422</v>
      </c>
      <c r="R1800" s="119"/>
      <c r="S1800" s="117"/>
      <c r="T1800" s="117" t="str">
        <f t="shared" si="183"/>
        <v>SEP EQUITY</v>
      </c>
    </row>
    <row r="1801" spans="1:20" s="120" customFormat="1" x14ac:dyDescent="0.3">
      <c r="A1801" s="110">
        <v>41533</v>
      </c>
      <c r="B1801" s="964" t="s">
        <v>2422</v>
      </c>
      <c r="C1801" s="964" t="s">
        <v>1117</v>
      </c>
      <c r="D1801" s="112">
        <v>1000</v>
      </c>
      <c r="E1801" s="111" t="s">
        <v>261</v>
      </c>
      <c r="F1801" s="113">
        <v>45366</v>
      </c>
      <c r="G1801" s="111" t="s">
        <v>2423</v>
      </c>
      <c r="H1801" t="s">
        <v>2435</v>
      </c>
      <c r="I1801" s="114" t="s">
        <v>1506</v>
      </c>
      <c r="J1801" s="115" t="s">
        <v>1507</v>
      </c>
      <c r="K1801" s="115"/>
      <c r="L1801" s="116" t="s">
        <v>2350</v>
      </c>
      <c r="M1801" s="174">
        <v>12.5</v>
      </c>
      <c r="N1801" s="117">
        <f t="shared" si="182"/>
        <v>9</v>
      </c>
      <c r="O1801" s="118" t="e">
        <f ca="1">_xll.BDP(T1801,"NAME")</f>
        <v>#NAME?</v>
      </c>
      <c r="P1801" s="117" t="e">
        <f ca="1">_xll.BDP(T1801,"INDUSTRY_SECTOR")</f>
        <v>#NAME?</v>
      </c>
      <c r="Q1801" s="111" t="s">
        <v>2422</v>
      </c>
      <c r="R1801" s="119"/>
      <c r="S1801" s="117"/>
      <c r="T1801" s="117" t="str">
        <f t="shared" si="183"/>
        <v>SEP EQUITY</v>
      </c>
    </row>
    <row r="1802" spans="1:20" s="120" customFormat="1" x14ac:dyDescent="0.3">
      <c r="A1802" s="110">
        <v>41533</v>
      </c>
      <c r="B1802" s="964" t="s">
        <v>2422</v>
      </c>
      <c r="C1802" s="964" t="s">
        <v>1117</v>
      </c>
      <c r="D1802" s="112">
        <v>400</v>
      </c>
      <c r="E1802" s="111" t="s">
        <v>117</v>
      </c>
      <c r="F1802" s="113">
        <v>52315</v>
      </c>
      <c r="G1802" s="111" t="s">
        <v>2423</v>
      </c>
      <c r="H1802" t="s">
        <v>2436</v>
      </c>
      <c r="I1802" s="114" t="s">
        <v>1633</v>
      </c>
      <c r="J1802" s="115" t="s">
        <v>1634</v>
      </c>
      <c r="K1802" s="115"/>
      <c r="L1802" s="116" t="s">
        <v>2350</v>
      </c>
      <c r="M1802" s="174">
        <v>12.5</v>
      </c>
      <c r="N1802" s="117">
        <f t="shared" si="182"/>
        <v>9</v>
      </c>
      <c r="O1802" s="118" t="e">
        <f ca="1">_xll.BDP(T1802,"NAME")</f>
        <v>#NAME?</v>
      </c>
      <c r="P1802" s="117" t="e">
        <f ca="1">_xll.BDP(T1802,"INDUSTRY_SECTOR")</f>
        <v>#NAME?</v>
      </c>
      <c r="Q1802" s="111" t="s">
        <v>2422</v>
      </c>
      <c r="R1802" s="119"/>
      <c r="S1802" s="117"/>
      <c r="T1802" s="117" t="str">
        <f t="shared" si="183"/>
        <v>SEP EQUITY</v>
      </c>
    </row>
    <row r="1803" spans="1:20" s="120" customFormat="1" x14ac:dyDescent="0.3">
      <c r="A1803" s="110">
        <v>41533</v>
      </c>
      <c r="B1803" s="964" t="s">
        <v>1671</v>
      </c>
      <c r="C1803" s="964" t="s">
        <v>1926</v>
      </c>
      <c r="D1803" s="112">
        <v>300</v>
      </c>
      <c r="E1803" s="111" t="s">
        <v>12</v>
      </c>
      <c r="F1803" s="113">
        <v>42658</v>
      </c>
      <c r="G1803" s="111" t="s">
        <v>2424</v>
      </c>
      <c r="H1803" s="111" t="s">
        <v>356</v>
      </c>
      <c r="I1803" s="114" t="s">
        <v>1372</v>
      </c>
      <c r="J1803" s="115" t="s">
        <v>1373</v>
      </c>
      <c r="K1803" s="115"/>
      <c r="L1803" s="116" t="s">
        <v>1437</v>
      </c>
      <c r="M1803" s="174">
        <v>10</v>
      </c>
      <c r="N1803" s="117">
        <f t="shared" si="182"/>
        <v>9</v>
      </c>
      <c r="O1803" s="108" t="s">
        <v>2433</v>
      </c>
      <c r="P1803" s="117" t="e">
        <f ca="1">_xll.BDP(T1803,"INDUSTRY_SECTOR")</f>
        <v>#NAME?</v>
      </c>
      <c r="Q1803" s="111" t="s">
        <v>1671</v>
      </c>
      <c r="R1803" s="119"/>
      <c r="S1803" s="117"/>
      <c r="T1803" s="117" t="str">
        <f t="shared" si="183"/>
        <v>EXC EQUITY</v>
      </c>
    </row>
    <row r="1804" spans="1:20" s="120" customFormat="1" x14ac:dyDescent="0.3">
      <c r="A1804" s="110">
        <v>41533</v>
      </c>
      <c r="B1804" s="964" t="s">
        <v>1671</v>
      </c>
      <c r="C1804" s="964" t="s">
        <v>1926</v>
      </c>
      <c r="D1804" s="112">
        <v>250</v>
      </c>
      <c r="E1804" s="111" t="s">
        <v>117</v>
      </c>
      <c r="F1804" s="113">
        <v>52519</v>
      </c>
      <c r="G1804" s="111" t="s">
        <v>2424</v>
      </c>
      <c r="H1804" s="111" t="s">
        <v>151</v>
      </c>
      <c r="I1804" s="114" t="s">
        <v>1915</v>
      </c>
      <c r="J1804" s="115" t="s">
        <v>1916</v>
      </c>
      <c r="K1804" s="115"/>
      <c r="L1804" s="116" t="s">
        <v>1437</v>
      </c>
      <c r="M1804" s="174">
        <v>-30</v>
      </c>
      <c r="N1804" s="117">
        <f t="shared" si="182"/>
        <v>9</v>
      </c>
      <c r="O1804" s="108" t="s">
        <v>2433</v>
      </c>
      <c r="P1804" s="117" t="e">
        <f ca="1">_xll.BDP(T1804,"INDUSTRY_SECTOR")</f>
        <v>#NAME?</v>
      </c>
      <c r="Q1804" s="111" t="s">
        <v>1671</v>
      </c>
      <c r="R1804" s="119"/>
      <c r="S1804" s="117"/>
      <c r="T1804" s="117" t="str">
        <f t="shared" si="183"/>
        <v>EXC EQUITY</v>
      </c>
    </row>
    <row r="1805" spans="1:20" s="120" customFormat="1" x14ac:dyDescent="0.3">
      <c r="A1805" s="110">
        <v>41533</v>
      </c>
      <c r="B1805" s="964" t="s">
        <v>2426</v>
      </c>
      <c r="C1805" s="964" t="s">
        <v>100</v>
      </c>
      <c r="D1805" s="112">
        <v>500</v>
      </c>
      <c r="E1805" s="111" t="s">
        <v>37</v>
      </c>
      <c r="F1805" s="113">
        <v>43364</v>
      </c>
      <c r="G1805" s="111" t="s">
        <v>2427</v>
      </c>
      <c r="H1805" s="111" t="s">
        <v>1135</v>
      </c>
      <c r="I1805" s="114" t="s">
        <v>830</v>
      </c>
      <c r="J1805" s="115" t="s">
        <v>1425</v>
      </c>
      <c r="K1805" s="115"/>
      <c r="L1805" s="116" t="s">
        <v>92</v>
      </c>
      <c r="M1805" s="174">
        <v>10</v>
      </c>
      <c r="N1805" s="117">
        <f t="shared" si="182"/>
        <v>9</v>
      </c>
      <c r="O1805" s="118" t="e">
        <f ca="1">_xll.BDP(T1805,"NAME")</f>
        <v>#NAME?</v>
      </c>
      <c r="P1805" s="117" t="e">
        <f ca="1">_xll.BDP(T1805,"INDUSTRY_SECTOR")</f>
        <v>#NAME?</v>
      </c>
      <c r="Q1805" s="111" t="s">
        <v>2432</v>
      </c>
      <c r="R1805" s="119"/>
      <c r="S1805" s="117"/>
      <c r="T1805" s="117" t="str">
        <f t="shared" si="183"/>
        <v>3046558z ln EQUITY</v>
      </c>
    </row>
    <row r="1806" spans="1:20" s="120" customFormat="1" x14ac:dyDescent="0.3">
      <c r="A1806" s="110">
        <v>41533</v>
      </c>
      <c r="B1806" s="964" t="s">
        <v>2426</v>
      </c>
      <c r="C1806" s="964" t="s">
        <v>100</v>
      </c>
      <c r="D1806" s="112">
        <v>500</v>
      </c>
      <c r="E1806" s="111" t="s">
        <v>66</v>
      </c>
      <c r="F1806" s="113">
        <v>45192</v>
      </c>
      <c r="G1806" s="111" t="s">
        <v>2427</v>
      </c>
      <c r="H1806" s="111" t="s">
        <v>292</v>
      </c>
      <c r="I1806" s="114" t="s">
        <v>951</v>
      </c>
      <c r="J1806" s="115" t="s">
        <v>1140</v>
      </c>
      <c r="K1806" s="115"/>
      <c r="L1806" s="116" t="s">
        <v>92</v>
      </c>
      <c r="M1806" s="174">
        <v>20</v>
      </c>
      <c r="N1806" s="117">
        <f t="shared" si="182"/>
        <v>9</v>
      </c>
      <c r="O1806" s="118" t="e">
        <f ca="1">_xll.BDP(T1806,"NAME")</f>
        <v>#NAME?</v>
      </c>
      <c r="P1806" s="117" t="e">
        <f ca="1">_xll.BDP(T1806,"INDUSTRY_SECTOR")</f>
        <v>#NAME?</v>
      </c>
      <c r="Q1806" s="111" t="s">
        <v>2432</v>
      </c>
      <c r="R1806" s="119"/>
      <c r="S1806" s="117"/>
      <c r="T1806" s="117" t="str">
        <f t="shared" si="183"/>
        <v>3046558z ln EQUITY</v>
      </c>
    </row>
    <row r="1807" spans="1:20" s="120" customFormat="1" x14ac:dyDescent="0.3">
      <c r="A1807" s="110">
        <v>41533</v>
      </c>
      <c r="B1807" s="964" t="s">
        <v>2428</v>
      </c>
      <c r="C1807" s="964" t="s">
        <v>208</v>
      </c>
      <c r="D1807" s="112">
        <v>400</v>
      </c>
      <c r="E1807" s="111" t="s">
        <v>224</v>
      </c>
      <c r="F1807" s="113">
        <v>44105</v>
      </c>
      <c r="G1807" s="111" t="s">
        <v>2429</v>
      </c>
      <c r="H1807" s="111" t="s">
        <v>95</v>
      </c>
      <c r="I1807" t="s">
        <v>2437</v>
      </c>
      <c r="J1807" s="115" t="s">
        <v>1087</v>
      </c>
      <c r="K1807" s="115"/>
      <c r="L1807" s="116" t="s">
        <v>57</v>
      </c>
      <c r="M1807" s="174">
        <v>2.5</v>
      </c>
      <c r="N1807" s="117">
        <f t="shared" si="182"/>
        <v>9</v>
      </c>
      <c r="O1807" s="118" t="e">
        <f ca="1">_xll.BDP(T1807,"NAME")</f>
        <v>#NAME?</v>
      </c>
      <c r="P1807" s="117" t="e">
        <f ca="1">_xll.BDP(T1807,"INDUSTRY_SECTOR")</f>
        <v>#NAME?</v>
      </c>
      <c r="Q1807" s="111" t="s">
        <v>2428</v>
      </c>
      <c r="R1807" s="119"/>
      <c r="S1807" s="117"/>
      <c r="T1807" s="117" t="str">
        <f t="shared" si="183"/>
        <v>AVB EQUITY</v>
      </c>
    </row>
    <row r="1808" spans="1:20" s="11" customFormat="1" x14ac:dyDescent="0.3">
      <c r="A1808" s="62">
        <v>41529</v>
      </c>
      <c r="B1808" s="965" t="s">
        <v>1626</v>
      </c>
      <c r="C1808" s="965" t="s">
        <v>1577</v>
      </c>
      <c r="D1808" s="12">
        <v>350</v>
      </c>
      <c r="E1808" s="8" t="s">
        <v>746</v>
      </c>
      <c r="F1808" s="13">
        <v>43539</v>
      </c>
      <c r="G1808" s="8" t="s">
        <v>2328</v>
      </c>
      <c r="H1808" s="8" t="s">
        <v>821</v>
      </c>
      <c r="I1808" s="9" t="s">
        <v>2329</v>
      </c>
      <c r="J1808" s="10" t="s">
        <v>1137</v>
      </c>
      <c r="K1808" s="10"/>
      <c r="L1808" s="91" t="s">
        <v>1472</v>
      </c>
      <c r="M1808" s="174">
        <v>-5</v>
      </c>
      <c r="N1808" s="38">
        <f t="shared" ref="N1808:N1824" si="184">MONTH(A1808)</f>
        <v>9</v>
      </c>
      <c r="O1808" s="71" t="e">
        <f ca="1">_xll.BDP(T1808,"NAME")</f>
        <v>#NAME?</v>
      </c>
      <c r="P1808" s="38" t="e">
        <f ca="1">_xll.BDP(T1808,"INDUSTRY_SECTOR")</f>
        <v>#NAME?</v>
      </c>
      <c r="Q1808" s="8" t="s">
        <v>2373</v>
      </c>
      <c r="R1808" s="92"/>
      <c r="S1808" s="38"/>
      <c r="T1808" s="38" t="str">
        <f t="shared" ref="T1808:T1824" si="185">CONCATENATE(Q1808," EQUITY")</f>
        <v>2454Q EQUITY</v>
      </c>
    </row>
    <row r="1809" spans="1:20" s="11" customFormat="1" x14ac:dyDescent="0.3">
      <c r="A1809" s="62">
        <v>41529</v>
      </c>
      <c r="B1809" s="965" t="s">
        <v>1626</v>
      </c>
      <c r="C1809" s="965" t="s">
        <v>1577</v>
      </c>
      <c r="D1809" s="12">
        <v>250</v>
      </c>
      <c r="E1809" s="8" t="s">
        <v>66</v>
      </c>
      <c r="F1809" s="13">
        <v>45184</v>
      </c>
      <c r="G1809" s="8" t="s">
        <v>2328</v>
      </c>
      <c r="H1809" s="8" t="s">
        <v>2258</v>
      </c>
      <c r="I1809" s="9" t="s">
        <v>1302</v>
      </c>
      <c r="J1809" s="10" t="s">
        <v>1303</v>
      </c>
      <c r="K1809" s="10"/>
      <c r="L1809" s="91" t="s">
        <v>391</v>
      </c>
      <c r="M1809" s="174">
        <v>0</v>
      </c>
      <c r="N1809" s="38">
        <f t="shared" si="184"/>
        <v>9</v>
      </c>
      <c r="O1809" s="71" t="e">
        <f ca="1">_xll.BDP(T1809,"NAME")</f>
        <v>#NAME?</v>
      </c>
      <c r="P1809" s="38" t="e">
        <f ca="1">_xll.BDP(T1809,"INDUSTRY_SECTOR")</f>
        <v>#NAME?</v>
      </c>
      <c r="Q1809" s="8" t="s">
        <v>2373</v>
      </c>
      <c r="R1809" s="92"/>
      <c r="S1809" s="38"/>
      <c r="T1809" s="38" t="str">
        <f t="shared" si="185"/>
        <v>2454Q EQUITY</v>
      </c>
    </row>
    <row r="1810" spans="1:20" s="11" customFormat="1" x14ac:dyDescent="0.3">
      <c r="A1810" s="62">
        <v>41529</v>
      </c>
      <c r="B1810" s="965" t="s">
        <v>1626</v>
      </c>
      <c r="C1810" s="965" t="s">
        <v>1577</v>
      </c>
      <c r="D1810" s="12">
        <v>350</v>
      </c>
      <c r="E1810" s="8" t="s">
        <v>117</v>
      </c>
      <c r="F1810" s="13">
        <v>52489</v>
      </c>
      <c r="G1810" s="8" t="s">
        <v>2328</v>
      </c>
      <c r="H1810" s="8" t="s">
        <v>804</v>
      </c>
      <c r="I1810" s="9" t="s">
        <v>292</v>
      </c>
      <c r="J1810" s="10" t="s">
        <v>990</v>
      </c>
      <c r="K1810" s="10"/>
      <c r="L1810" s="91" t="s">
        <v>618</v>
      </c>
      <c r="M1810" s="174">
        <v>5</v>
      </c>
      <c r="N1810" s="38">
        <f t="shared" si="184"/>
        <v>9</v>
      </c>
      <c r="O1810" s="71" t="e">
        <f ca="1">_xll.BDP(T1810,"NAME")</f>
        <v>#NAME?</v>
      </c>
      <c r="P1810" s="38" t="e">
        <f ca="1">_xll.BDP(T1810,"INDUSTRY_SECTOR")</f>
        <v>#NAME?</v>
      </c>
      <c r="Q1810" s="8" t="s">
        <v>2373</v>
      </c>
      <c r="R1810" s="92"/>
      <c r="S1810" s="38"/>
      <c r="T1810" s="38" t="str">
        <f t="shared" si="185"/>
        <v>2454Q EQUITY</v>
      </c>
    </row>
    <row r="1811" spans="1:20" s="11" customFormat="1" x14ac:dyDescent="0.3">
      <c r="A1811" s="62">
        <v>41529</v>
      </c>
      <c r="B1811" s="965" t="s">
        <v>2144</v>
      </c>
      <c r="C1811" s="965" t="s">
        <v>1281</v>
      </c>
      <c r="D1811" s="12">
        <v>1000</v>
      </c>
      <c r="E1811" s="8" t="s">
        <v>2331</v>
      </c>
      <c r="F1811" s="13">
        <v>48841</v>
      </c>
      <c r="G1811" s="8" t="s">
        <v>2332</v>
      </c>
      <c r="H1811" s="8" t="s">
        <v>2333</v>
      </c>
      <c r="I1811" s="9" t="s">
        <v>2334</v>
      </c>
      <c r="J1811" s="10" t="s">
        <v>2335</v>
      </c>
      <c r="K1811" s="10"/>
      <c r="L1811" s="91" t="s">
        <v>463</v>
      </c>
      <c r="M1811" s="174">
        <v>30</v>
      </c>
      <c r="N1811" s="38">
        <f t="shared" si="184"/>
        <v>9</v>
      </c>
      <c r="O1811" s="71" t="e">
        <f ca="1">_xll.BDP(T1811,"NAME")</f>
        <v>#NAME?</v>
      </c>
      <c r="P1811" s="38" t="e">
        <f ca="1">_xll.BDP(T1811,"INDUSTRY_SECTOR")</f>
        <v>#NAME?</v>
      </c>
      <c r="Q1811" s="8" t="s">
        <v>2372</v>
      </c>
      <c r="R1811" s="92"/>
      <c r="S1811" s="38"/>
      <c r="T1811" s="38" t="str">
        <f t="shared" si="185"/>
        <v>ACA FP EQUITY</v>
      </c>
    </row>
    <row r="1812" spans="1:20" s="11" customFormat="1" x14ac:dyDescent="0.3">
      <c r="A1812" s="62">
        <v>41529</v>
      </c>
      <c r="B1812" s="965" t="s">
        <v>2337</v>
      </c>
      <c r="C1812" s="965" t="s">
        <v>1005</v>
      </c>
      <c r="D1812" s="12">
        <v>700</v>
      </c>
      <c r="E1812" s="8" t="s">
        <v>224</v>
      </c>
      <c r="F1812" s="13">
        <v>44105</v>
      </c>
      <c r="G1812" s="8" t="s">
        <v>2338</v>
      </c>
      <c r="H1812" s="8" t="s">
        <v>591</v>
      </c>
      <c r="I1812" s="9" t="s">
        <v>1307</v>
      </c>
      <c r="J1812" s="10" t="s">
        <v>1235</v>
      </c>
      <c r="K1812" s="10"/>
      <c r="L1812" s="91" t="s">
        <v>1344</v>
      </c>
      <c r="M1812" s="174">
        <v>2.5</v>
      </c>
      <c r="N1812" s="38">
        <f t="shared" si="184"/>
        <v>9</v>
      </c>
      <c r="O1812" s="71" t="e">
        <f ca="1">_xll.BDP(T1812,"NAME")</f>
        <v>#NAME?</v>
      </c>
      <c r="P1812" s="38" t="e">
        <f ca="1">_xll.BDP(T1812,"INDUSTRY_SECTOR")</f>
        <v>#NAME?</v>
      </c>
      <c r="Q1812" s="8" t="s">
        <v>2337</v>
      </c>
      <c r="R1812" s="92"/>
      <c r="S1812" s="38"/>
      <c r="T1812" s="38" t="str">
        <f t="shared" si="185"/>
        <v>ETP EQUITY</v>
      </c>
    </row>
    <row r="1813" spans="1:20" s="11" customFormat="1" x14ac:dyDescent="0.3">
      <c r="A1813" s="62">
        <v>41529</v>
      </c>
      <c r="B1813" s="965" t="s">
        <v>2337</v>
      </c>
      <c r="C1813" s="965" t="s">
        <v>1005</v>
      </c>
      <c r="D1813" s="12">
        <v>350</v>
      </c>
      <c r="E1813" s="8" t="s">
        <v>261</v>
      </c>
      <c r="F1813" s="13">
        <v>45323</v>
      </c>
      <c r="G1813" s="8" t="s">
        <v>2338</v>
      </c>
      <c r="H1813" s="8" t="s">
        <v>1559</v>
      </c>
      <c r="I1813" s="9" t="s">
        <v>1718</v>
      </c>
      <c r="J1813" s="10" t="s">
        <v>1560</v>
      </c>
      <c r="K1813" s="10"/>
      <c r="L1813" s="91" t="s">
        <v>1344</v>
      </c>
      <c r="M1813" s="174">
        <v>10</v>
      </c>
      <c r="N1813" s="38">
        <f t="shared" si="184"/>
        <v>9</v>
      </c>
      <c r="O1813" s="71" t="e">
        <f ca="1">_xll.BDP(T1813,"NAME")</f>
        <v>#NAME?</v>
      </c>
      <c r="P1813" s="38" t="e">
        <f ca="1">_xll.BDP(T1813,"INDUSTRY_SECTOR")</f>
        <v>#NAME?</v>
      </c>
      <c r="Q1813" s="8" t="s">
        <v>2337</v>
      </c>
      <c r="R1813" s="92"/>
      <c r="S1813" s="38"/>
      <c r="T1813" s="38" t="str">
        <f t="shared" si="185"/>
        <v>ETP EQUITY</v>
      </c>
    </row>
    <row r="1814" spans="1:20" s="11" customFormat="1" x14ac:dyDescent="0.3">
      <c r="A1814" s="62">
        <v>41529</v>
      </c>
      <c r="B1814" s="965" t="s">
        <v>2337</v>
      </c>
      <c r="C1814" s="965" t="s">
        <v>1005</v>
      </c>
      <c r="D1814" s="12">
        <v>450</v>
      </c>
      <c r="E1814" s="8" t="s">
        <v>117</v>
      </c>
      <c r="F1814" s="13">
        <v>52505</v>
      </c>
      <c r="G1814" s="8" t="s">
        <v>2338</v>
      </c>
      <c r="H1814" s="8" t="s">
        <v>593</v>
      </c>
      <c r="I1814" s="9" t="s">
        <v>2339</v>
      </c>
      <c r="J1814" s="10" t="s">
        <v>1645</v>
      </c>
      <c r="K1814" s="10"/>
      <c r="L1814" s="91" t="s">
        <v>1344</v>
      </c>
      <c r="M1814" s="174">
        <v>12</v>
      </c>
      <c r="N1814" s="38">
        <f t="shared" si="184"/>
        <v>9</v>
      </c>
      <c r="O1814" s="71" t="e">
        <f ca="1">_xll.BDP(T1814,"NAME")</f>
        <v>#NAME?</v>
      </c>
      <c r="P1814" s="38" t="e">
        <f ca="1">_xll.BDP(T1814,"INDUSTRY_SECTOR")</f>
        <v>#NAME?</v>
      </c>
      <c r="Q1814" s="8" t="s">
        <v>2337</v>
      </c>
      <c r="R1814" s="92"/>
      <c r="S1814" s="38"/>
      <c r="T1814" s="38" t="str">
        <f t="shared" si="185"/>
        <v>ETP EQUITY</v>
      </c>
    </row>
    <row r="1815" spans="1:20" s="11" customFormat="1" x14ac:dyDescent="0.3">
      <c r="A1815" s="62">
        <v>41529</v>
      </c>
      <c r="B1815" s="965" t="s">
        <v>2344</v>
      </c>
      <c r="C1815" s="965" t="s">
        <v>218</v>
      </c>
      <c r="D1815" s="12">
        <v>500</v>
      </c>
      <c r="E1815" s="8" t="s">
        <v>66</v>
      </c>
      <c r="F1815" s="13">
        <v>45214</v>
      </c>
      <c r="G1815" s="8" t="s">
        <v>2345</v>
      </c>
      <c r="H1815" s="8" t="s">
        <v>2346</v>
      </c>
      <c r="I1815" s="9"/>
      <c r="J1815" s="10" t="s">
        <v>1098</v>
      </c>
      <c r="K1815" s="10"/>
      <c r="L1815" s="91" t="s">
        <v>416</v>
      </c>
      <c r="M1815" s="174">
        <v>-2</v>
      </c>
      <c r="N1815" s="38">
        <f t="shared" si="184"/>
        <v>9</v>
      </c>
      <c r="O1815" s="71" t="e">
        <f ca="1">_xll.BDP(T1815,"NAME")</f>
        <v>#NAME?</v>
      </c>
      <c r="P1815" s="38" t="e">
        <f ca="1">_xll.BDP(T1815,"INDUSTRY_SECTOR")</f>
        <v>#NAME?</v>
      </c>
      <c r="Q1815" s="8" t="s">
        <v>2344</v>
      </c>
      <c r="R1815" s="92"/>
      <c r="S1815" s="38"/>
      <c r="T1815" s="38" t="str">
        <f t="shared" si="185"/>
        <v>IGT EQUITY</v>
      </c>
    </row>
    <row r="1816" spans="1:20" s="11" customFormat="1" x14ac:dyDescent="0.3">
      <c r="A1816" s="62">
        <v>41529</v>
      </c>
      <c r="B1816" s="965" t="s">
        <v>2347</v>
      </c>
      <c r="C1816" s="965" t="s">
        <v>36</v>
      </c>
      <c r="D1816" s="12">
        <v>500</v>
      </c>
      <c r="E1816" s="8" t="s">
        <v>66</v>
      </c>
      <c r="F1816" s="13">
        <v>45184</v>
      </c>
      <c r="G1816" s="8" t="s">
        <v>780</v>
      </c>
      <c r="H1816" s="8" t="s">
        <v>338</v>
      </c>
      <c r="I1816" s="9" t="s">
        <v>1195</v>
      </c>
      <c r="J1816" s="10" t="s">
        <v>1189</v>
      </c>
      <c r="K1816" s="10"/>
      <c r="L1816" s="91" t="s">
        <v>71</v>
      </c>
      <c r="M1816" s="174">
        <v>19</v>
      </c>
      <c r="N1816" s="38">
        <f t="shared" si="184"/>
        <v>9</v>
      </c>
      <c r="O1816" s="71" t="e">
        <f ca="1">_xll.BDP(T1816,"NAME")</f>
        <v>#NAME?</v>
      </c>
      <c r="P1816" s="38" t="e">
        <f ca="1">_xll.BDP(T1816,"INDUSTRY_SECTOR")</f>
        <v>#NAME?</v>
      </c>
      <c r="Q1816" s="8" t="s">
        <v>2347</v>
      </c>
      <c r="R1816" s="92"/>
      <c r="S1816" s="38"/>
      <c r="T1816" s="38" t="str">
        <f t="shared" si="185"/>
        <v>WY EQUITY</v>
      </c>
    </row>
    <row r="1817" spans="1:20" s="11" customFormat="1" x14ac:dyDescent="0.3">
      <c r="A1817" s="62">
        <v>41529</v>
      </c>
      <c r="B1817" s="965" t="s">
        <v>2348</v>
      </c>
      <c r="C1817" s="965" t="s">
        <v>235</v>
      </c>
      <c r="D1817" s="12">
        <v>550</v>
      </c>
      <c r="E1817" s="8" t="s">
        <v>66</v>
      </c>
      <c r="F1817" s="13">
        <v>45184</v>
      </c>
      <c r="G1817" s="8" t="s">
        <v>2349</v>
      </c>
      <c r="H1817" s="8" t="s">
        <v>591</v>
      </c>
      <c r="I1817" s="9" t="s">
        <v>1365</v>
      </c>
      <c r="J1817" s="10" t="s">
        <v>2166</v>
      </c>
      <c r="K1817" s="10"/>
      <c r="L1817" s="91" t="s">
        <v>71</v>
      </c>
      <c r="M1817" s="174">
        <v>15</v>
      </c>
      <c r="N1817" s="38">
        <f t="shared" si="184"/>
        <v>9</v>
      </c>
      <c r="O1817" s="71" t="e">
        <f ca="1">_xll.BDP(T1817,"NAME")</f>
        <v>#NAME?</v>
      </c>
      <c r="P1817" s="38" t="e">
        <f ca="1">_xll.BDP(T1817,"INDUSTRY_SECTOR")</f>
        <v>#NAME?</v>
      </c>
      <c r="Q1817" s="8" t="s">
        <v>2348</v>
      </c>
      <c r="R1817" s="92"/>
      <c r="S1817" s="38"/>
      <c r="T1817" s="38" t="str">
        <f t="shared" si="185"/>
        <v>RAI EQUITY</v>
      </c>
    </row>
    <row r="1818" spans="1:20" s="11" customFormat="1" x14ac:dyDescent="0.3">
      <c r="A1818" s="62">
        <v>41529</v>
      </c>
      <c r="B1818" s="965" t="s">
        <v>2348</v>
      </c>
      <c r="C1818" s="965" t="s">
        <v>235</v>
      </c>
      <c r="D1818" s="12">
        <v>550</v>
      </c>
      <c r="E1818" s="8" t="s">
        <v>117</v>
      </c>
      <c r="F1818" s="13">
        <v>52489</v>
      </c>
      <c r="G1818" s="8" t="s">
        <v>2349</v>
      </c>
      <c r="H1818" s="8" t="s">
        <v>2168</v>
      </c>
      <c r="I1818" s="9" t="s">
        <v>1539</v>
      </c>
      <c r="J1818" s="10" t="s">
        <v>1540</v>
      </c>
      <c r="K1818" s="10"/>
      <c r="L1818" s="91" t="s">
        <v>71</v>
      </c>
      <c r="M1818" s="174">
        <v>23</v>
      </c>
      <c r="N1818" s="38">
        <f t="shared" si="184"/>
        <v>9</v>
      </c>
      <c r="O1818" s="71" t="e">
        <f ca="1">_xll.BDP(T1818,"NAME")</f>
        <v>#NAME?</v>
      </c>
      <c r="P1818" s="38" t="e">
        <f ca="1">_xll.BDP(T1818,"INDUSTRY_SECTOR")</f>
        <v>#NAME?</v>
      </c>
      <c r="Q1818" s="8" t="s">
        <v>2348</v>
      </c>
      <c r="R1818" s="92"/>
      <c r="S1818" s="38"/>
      <c r="T1818" s="38" t="str">
        <f t="shared" si="185"/>
        <v>RAI EQUITY</v>
      </c>
    </row>
    <row r="1819" spans="1:20" s="11" customFormat="1" x14ac:dyDescent="0.3">
      <c r="A1819" s="62">
        <v>41528</v>
      </c>
      <c r="B1819" s="965" t="s">
        <v>2351</v>
      </c>
      <c r="C1819" s="965" t="s">
        <v>2352</v>
      </c>
      <c r="D1819" s="12">
        <v>350</v>
      </c>
      <c r="E1819" s="8" t="s">
        <v>37</v>
      </c>
      <c r="F1819" s="13">
        <v>43361</v>
      </c>
      <c r="G1819" s="8" t="s">
        <v>2353</v>
      </c>
      <c r="H1819" s="8" t="s">
        <v>2354</v>
      </c>
      <c r="I1819" s="9" t="s">
        <v>956</v>
      </c>
      <c r="J1819" s="10" t="s">
        <v>1545</v>
      </c>
      <c r="K1819" s="10"/>
      <c r="L1819" s="91" t="s">
        <v>1279</v>
      </c>
      <c r="M1819" s="174">
        <v>-20</v>
      </c>
      <c r="N1819" s="38">
        <f t="shared" si="184"/>
        <v>9</v>
      </c>
      <c r="O1819" s="71" t="e">
        <f ca="1">_xll.BDP(T1819,"NAME")</f>
        <v>#NAME?</v>
      </c>
      <c r="P1819" s="38" t="e">
        <f ca="1">_xll.BDP(T1819,"INDUSTRY_SECTOR")</f>
        <v>#NAME?</v>
      </c>
      <c r="Q1819" s="8" t="s">
        <v>2351</v>
      </c>
      <c r="R1819" s="92"/>
      <c r="S1819" s="38"/>
      <c r="T1819" s="38" t="str">
        <f t="shared" si="185"/>
        <v>EC EQUITY</v>
      </c>
    </row>
    <row r="1820" spans="1:20" s="11" customFormat="1" x14ac:dyDescent="0.3">
      <c r="A1820" s="62">
        <v>41528</v>
      </c>
      <c r="B1820" s="965" t="s">
        <v>2351</v>
      </c>
      <c r="C1820" s="965" t="s">
        <v>2352</v>
      </c>
      <c r="D1820" s="12">
        <v>1300</v>
      </c>
      <c r="E1820" s="8" t="s">
        <v>66</v>
      </c>
      <c r="F1820" s="13">
        <v>45187</v>
      </c>
      <c r="G1820" s="8" t="s">
        <v>2353</v>
      </c>
      <c r="H1820" s="8" t="s">
        <v>2356</v>
      </c>
      <c r="I1820" s="9" t="s">
        <v>2357</v>
      </c>
      <c r="J1820" s="10" t="s">
        <v>2358</v>
      </c>
      <c r="K1820" s="10"/>
      <c r="L1820" s="91" t="s">
        <v>1279</v>
      </c>
      <c r="M1820" s="174">
        <v>25</v>
      </c>
      <c r="N1820" s="38">
        <f t="shared" si="184"/>
        <v>9</v>
      </c>
      <c r="O1820" s="71" t="e">
        <f ca="1">_xll.BDP(T1820,"NAME")</f>
        <v>#NAME?</v>
      </c>
      <c r="P1820" s="38" t="e">
        <f ca="1">_xll.BDP(T1820,"INDUSTRY_SECTOR")</f>
        <v>#NAME?</v>
      </c>
      <c r="Q1820" s="8" t="s">
        <v>2351</v>
      </c>
      <c r="R1820" s="92"/>
      <c r="S1820" s="38"/>
      <c r="T1820" s="38" t="str">
        <f t="shared" si="185"/>
        <v>EC EQUITY</v>
      </c>
    </row>
    <row r="1821" spans="1:20" s="11" customFormat="1" x14ac:dyDescent="0.3">
      <c r="A1821" s="62">
        <v>41528</v>
      </c>
      <c r="B1821" s="965" t="s">
        <v>2351</v>
      </c>
      <c r="C1821" s="965" t="s">
        <v>2352</v>
      </c>
      <c r="D1821" s="12">
        <v>850</v>
      </c>
      <c r="E1821" s="8" t="s">
        <v>117</v>
      </c>
      <c r="F1821" s="13">
        <v>52492</v>
      </c>
      <c r="G1821" s="8" t="s">
        <v>2353</v>
      </c>
      <c r="H1821" s="8" t="s">
        <v>2359</v>
      </c>
      <c r="I1821" s="9" t="s">
        <v>2360</v>
      </c>
      <c r="J1821" s="10" t="s">
        <v>2361</v>
      </c>
      <c r="K1821" s="10"/>
      <c r="L1821" s="91" t="s">
        <v>1279</v>
      </c>
      <c r="M1821" s="174">
        <v>60</v>
      </c>
      <c r="N1821" s="38">
        <f t="shared" si="184"/>
        <v>9</v>
      </c>
      <c r="O1821" s="71" t="e">
        <f ca="1">_xll.BDP(T1821,"NAME")</f>
        <v>#NAME?</v>
      </c>
      <c r="P1821" s="38" t="e">
        <f ca="1">_xll.BDP(T1821,"INDUSTRY_SECTOR")</f>
        <v>#NAME?</v>
      </c>
      <c r="Q1821" s="8" t="s">
        <v>2351</v>
      </c>
      <c r="R1821" s="92"/>
      <c r="S1821" s="38"/>
      <c r="T1821" s="38" t="str">
        <f t="shared" si="185"/>
        <v>EC EQUITY</v>
      </c>
    </row>
    <row r="1822" spans="1:20" s="11" customFormat="1" x14ac:dyDescent="0.3">
      <c r="A1822" s="62">
        <v>41527</v>
      </c>
      <c r="B1822" s="965" t="s">
        <v>2363</v>
      </c>
      <c r="C1822" s="965" t="s">
        <v>1411</v>
      </c>
      <c r="D1822" s="12">
        <v>1420</v>
      </c>
      <c r="E1822" s="8" t="s">
        <v>1102</v>
      </c>
      <c r="F1822" s="13">
        <v>45913</v>
      </c>
      <c r="G1822" s="8" t="s">
        <v>2364</v>
      </c>
      <c r="H1822" s="8"/>
      <c r="I1822" s="9" t="s">
        <v>1544</v>
      </c>
      <c r="J1822" s="10" t="s">
        <v>2365</v>
      </c>
      <c r="K1822" s="10"/>
      <c r="L1822" s="91" t="s">
        <v>240</v>
      </c>
      <c r="M1822" s="174">
        <v>0</v>
      </c>
      <c r="N1822" s="38">
        <f t="shared" si="184"/>
        <v>9</v>
      </c>
      <c r="O1822" s="71" t="e">
        <f ca="1">_xll.BDP(T1822,"NAME")</f>
        <v>#NAME?</v>
      </c>
      <c r="P1822" s="38" t="e">
        <f ca="1">_xll.BDP(T1822,"INDUSTRY_SECTOR")</f>
        <v>#NAME?</v>
      </c>
      <c r="Q1822" s="8" t="s">
        <v>1183</v>
      </c>
      <c r="R1822" s="92"/>
      <c r="S1822" s="38"/>
      <c r="T1822" s="38" t="str">
        <f t="shared" si="185"/>
        <v>C EQUITY</v>
      </c>
    </row>
    <row r="1823" spans="1:20" s="11" customFormat="1" x14ac:dyDescent="0.3">
      <c r="A1823" s="62">
        <v>41527</v>
      </c>
      <c r="B1823" s="965" t="s">
        <v>2363</v>
      </c>
      <c r="C1823" s="965" t="s">
        <v>1411</v>
      </c>
      <c r="D1823" s="12">
        <v>1000</v>
      </c>
      <c r="E1823" s="8" t="s">
        <v>117</v>
      </c>
      <c r="F1823" s="13">
        <v>52487</v>
      </c>
      <c r="G1823" s="8" t="s">
        <v>2364</v>
      </c>
      <c r="H1823" s="8"/>
      <c r="I1823" s="9" t="s">
        <v>2366</v>
      </c>
      <c r="J1823" s="10" t="s">
        <v>2367</v>
      </c>
      <c r="K1823" s="10"/>
      <c r="L1823" s="91" t="s">
        <v>2368</v>
      </c>
      <c r="M1823" s="174">
        <v>15</v>
      </c>
      <c r="N1823" s="38">
        <f t="shared" si="184"/>
        <v>9</v>
      </c>
      <c r="O1823" s="71" t="e">
        <f ca="1">_xll.BDP(T1823,"NAME")</f>
        <v>#NAME?</v>
      </c>
      <c r="P1823" s="38" t="e">
        <f ca="1">_xll.BDP(T1823,"INDUSTRY_SECTOR")</f>
        <v>#NAME?</v>
      </c>
      <c r="Q1823" s="8" t="s">
        <v>1183</v>
      </c>
      <c r="R1823" s="92"/>
      <c r="S1823" s="38"/>
      <c r="T1823" s="38" t="str">
        <f t="shared" si="185"/>
        <v>C EQUITY</v>
      </c>
    </row>
    <row r="1824" spans="1:20" s="11" customFormat="1" x14ac:dyDescent="0.3">
      <c r="A1824" s="62">
        <v>41527</v>
      </c>
      <c r="B1824" s="965" t="s">
        <v>2369</v>
      </c>
      <c r="C1824" s="965" t="s">
        <v>73</v>
      </c>
      <c r="D1824" s="12">
        <v>750</v>
      </c>
      <c r="E1824" s="8" t="s">
        <v>746</v>
      </c>
      <c r="F1824" s="13">
        <v>43541</v>
      </c>
      <c r="G1824" s="8" t="s">
        <v>2370</v>
      </c>
      <c r="H1824" s="8" t="s">
        <v>330</v>
      </c>
      <c r="I1824" s="9" t="s">
        <v>282</v>
      </c>
      <c r="J1824" s="10" t="s">
        <v>1087</v>
      </c>
      <c r="K1824" s="10"/>
      <c r="L1824" s="91" t="s">
        <v>92</v>
      </c>
      <c r="M1824" s="174">
        <v>0</v>
      </c>
      <c r="N1824" s="38">
        <f t="shared" si="184"/>
        <v>9</v>
      </c>
      <c r="O1824" s="71" t="e">
        <f ca="1">_xll.BDP(T1824,"NAME")</f>
        <v>#NAME?</v>
      </c>
      <c r="P1824" s="38" t="e">
        <f ca="1">_xll.BDP(T1824,"INDUSTRY_SECTOR")</f>
        <v>#NAME?</v>
      </c>
      <c r="Q1824" s="8" t="s">
        <v>2241</v>
      </c>
      <c r="R1824" s="92"/>
      <c r="S1824" s="38"/>
      <c r="T1824" s="38" t="str">
        <f t="shared" si="185"/>
        <v>KDBZ KS EQUITY</v>
      </c>
    </row>
    <row r="1825" spans="1:20" s="11" customFormat="1" x14ac:dyDescent="0.3">
      <c r="A1825" s="62">
        <v>41526</v>
      </c>
      <c r="B1825" s="965" t="s">
        <v>2315</v>
      </c>
      <c r="C1825" s="965" t="s">
        <v>1422</v>
      </c>
      <c r="D1825" s="12">
        <v>250</v>
      </c>
      <c r="E1825" s="8" t="s">
        <v>261</v>
      </c>
      <c r="F1825" s="13">
        <v>45366</v>
      </c>
      <c r="G1825" s="8" t="s">
        <v>2316</v>
      </c>
      <c r="H1825" s="8" t="s">
        <v>2318</v>
      </c>
      <c r="I1825" s="9" t="s">
        <v>1253</v>
      </c>
      <c r="J1825" s="10" t="s">
        <v>1254</v>
      </c>
      <c r="K1825" s="10"/>
      <c r="L1825" s="91" t="s">
        <v>2317</v>
      </c>
      <c r="M1825" s="174">
        <v>3</v>
      </c>
      <c r="N1825" s="38">
        <f>MONTH(A1825)</f>
        <v>9</v>
      </c>
      <c r="O1825" s="71" t="e">
        <f ca="1">_xll.BDP(T1825,"NAME")</f>
        <v>#NAME?</v>
      </c>
      <c r="P1825" s="38" t="e">
        <f ca="1">_xll.BDP(T1825,"INDUSTRY_SECTOR")</f>
        <v>#NAME?</v>
      </c>
      <c r="Q1825" s="8" t="s">
        <v>2327</v>
      </c>
      <c r="R1825" s="92"/>
      <c r="S1825" s="38"/>
      <c r="T1825" s="38" t="str">
        <f>CONCATENATE(Q1825," US EQUITY")</f>
        <v>PEG1 US EQUITY</v>
      </c>
    </row>
    <row r="1826" spans="1:20" s="11" customFormat="1" x14ac:dyDescent="0.3">
      <c r="A1826" s="62">
        <v>41526</v>
      </c>
      <c r="B1826" s="965" t="s">
        <v>2319</v>
      </c>
      <c r="C1826" s="965" t="s">
        <v>218</v>
      </c>
      <c r="D1826" s="12">
        <v>425</v>
      </c>
      <c r="E1826" s="8" t="s">
        <v>37</v>
      </c>
      <c r="F1826" s="13">
        <v>43358</v>
      </c>
      <c r="G1826" s="8" t="s">
        <v>2320</v>
      </c>
      <c r="H1826" s="8" t="s">
        <v>774</v>
      </c>
      <c r="I1826" s="9" t="s">
        <v>1075</v>
      </c>
      <c r="J1826" s="10" t="s">
        <v>1076</v>
      </c>
      <c r="K1826" s="10"/>
      <c r="L1826" s="91" t="s">
        <v>2321</v>
      </c>
      <c r="M1826" s="174">
        <v>15</v>
      </c>
      <c r="N1826" s="38">
        <f>MONTH(A1826)</f>
        <v>9</v>
      </c>
      <c r="O1826" s="71" t="e">
        <f ca="1">_xll.BDP(T1826,"NAME")</f>
        <v>#NAME?</v>
      </c>
      <c r="P1826" s="38" t="e">
        <f ca="1">_xll.BDP(T1826,"INDUSTRY_SECTOR")</f>
        <v>#NAME?</v>
      </c>
      <c r="Q1826" s="8" t="s">
        <v>2319</v>
      </c>
      <c r="R1826" s="92"/>
      <c r="S1826" s="38"/>
      <c r="T1826" s="38" t="str">
        <f>CONCATENATE(Q1826," US EQUITY")</f>
        <v>OKS US EQUITY</v>
      </c>
    </row>
    <row r="1827" spans="1:20" s="11" customFormat="1" x14ac:dyDescent="0.3">
      <c r="A1827" s="62">
        <v>41526</v>
      </c>
      <c r="B1827" s="965" t="s">
        <v>2319</v>
      </c>
      <c r="C1827" s="965" t="s">
        <v>218</v>
      </c>
      <c r="D1827" s="12">
        <v>425</v>
      </c>
      <c r="E1827" s="8" t="s">
        <v>66</v>
      </c>
      <c r="F1827" s="13">
        <v>45184</v>
      </c>
      <c r="G1827" s="8" t="s">
        <v>2320</v>
      </c>
      <c r="H1827" s="8" t="s">
        <v>2322</v>
      </c>
      <c r="I1827" s="9" t="s">
        <v>1718</v>
      </c>
      <c r="J1827" s="10" t="s">
        <v>1560</v>
      </c>
      <c r="K1827" s="10"/>
      <c r="L1827" s="91" t="s">
        <v>2321</v>
      </c>
      <c r="M1827" s="174">
        <v>19</v>
      </c>
      <c r="N1827" s="38">
        <f>MONTH(A1827)</f>
        <v>9</v>
      </c>
      <c r="O1827" s="71" t="e">
        <f ca="1">_xll.BDP(T1827,"NAME")</f>
        <v>#NAME?</v>
      </c>
      <c r="P1827" s="38" t="e">
        <f ca="1">_xll.BDP(T1827,"INDUSTRY_SECTOR")</f>
        <v>#NAME?</v>
      </c>
      <c r="Q1827" s="8" t="s">
        <v>2319</v>
      </c>
      <c r="R1827" s="92"/>
      <c r="S1827" s="38"/>
      <c r="T1827" s="38" t="str">
        <f>CONCATENATE(Q1827," US EQUITY")</f>
        <v>OKS US EQUITY</v>
      </c>
    </row>
    <row r="1828" spans="1:20" s="11" customFormat="1" x14ac:dyDescent="0.3">
      <c r="A1828" s="62">
        <v>41526</v>
      </c>
      <c r="B1828" s="965" t="s">
        <v>2319</v>
      </c>
      <c r="C1828" s="965" t="s">
        <v>218</v>
      </c>
      <c r="D1828" s="12">
        <v>400</v>
      </c>
      <c r="E1828" s="8" t="s">
        <v>117</v>
      </c>
      <c r="F1828" s="13">
        <v>52489</v>
      </c>
      <c r="G1828" s="8" t="s">
        <v>2320</v>
      </c>
      <c r="H1828" s="8" t="s">
        <v>2323</v>
      </c>
      <c r="I1828" s="9" t="s">
        <v>1748</v>
      </c>
      <c r="J1828" s="10" t="s">
        <v>1749</v>
      </c>
      <c r="K1828" s="10"/>
      <c r="L1828" s="91" t="s">
        <v>2321</v>
      </c>
      <c r="M1828" s="174">
        <v>18</v>
      </c>
      <c r="N1828" s="38">
        <f>MONTH(A1828)</f>
        <v>9</v>
      </c>
      <c r="O1828" s="71" t="e">
        <f ca="1">_xll.BDP(T1828,"NAME")</f>
        <v>#NAME?</v>
      </c>
      <c r="P1828" s="38" t="e">
        <f ca="1">_xll.BDP(T1828,"INDUSTRY_SECTOR")</f>
        <v>#NAME?</v>
      </c>
      <c r="Q1828" s="8" t="s">
        <v>2319</v>
      </c>
      <c r="R1828" s="92"/>
      <c r="S1828" s="38"/>
      <c r="T1828" s="38" t="str">
        <f>CONCATENATE(Q1828," US EQUITY")</f>
        <v>OKS US EQUITY</v>
      </c>
    </row>
    <row r="1829" spans="1:20" s="11" customFormat="1" x14ac:dyDescent="0.3">
      <c r="A1829" s="62">
        <v>41522</v>
      </c>
      <c r="B1829" s="965" t="s">
        <v>2289</v>
      </c>
      <c r="C1829" s="965" t="s">
        <v>2290</v>
      </c>
      <c r="D1829" s="12">
        <v>750</v>
      </c>
      <c r="E1829" s="8" t="s">
        <v>12</v>
      </c>
      <c r="F1829" s="13">
        <v>42625</v>
      </c>
      <c r="G1829" s="8" t="s">
        <v>2291</v>
      </c>
      <c r="H1829" s="8" t="s">
        <v>804</v>
      </c>
      <c r="I1829" s="9"/>
      <c r="J1829" s="10" t="s">
        <v>2292</v>
      </c>
      <c r="K1829" s="10"/>
      <c r="L1829" s="8" t="s">
        <v>382</v>
      </c>
      <c r="M1829" s="174">
        <v>5</v>
      </c>
      <c r="N1829" s="38">
        <f t="shared" ref="N1829:N1834" si="186">MONTH(A1829)</f>
        <v>9</v>
      </c>
      <c r="O1829" s="71" t="e">
        <f ca="1">_xll.BDP(T1829,"NAME")</f>
        <v>#NAME?</v>
      </c>
      <c r="P1829" s="38" t="e">
        <f ca="1">_xll.BDP(T1829,"INDUSTRY_SECTOR")</f>
        <v>#NAME?</v>
      </c>
      <c r="Q1829" s="11" t="s">
        <v>2306</v>
      </c>
      <c r="R1829" s="92"/>
      <c r="S1829" s="38"/>
      <c r="T1829" s="38" t="str">
        <f t="shared" ref="T1829:T1834" si="187">CONCATENATE(Q1829," US EQUITY")</f>
        <v>AMX US EQUITY</v>
      </c>
    </row>
    <row r="1830" spans="1:20" s="11" customFormat="1" x14ac:dyDescent="0.3">
      <c r="A1830" s="62">
        <v>41522</v>
      </c>
      <c r="B1830" s="965" t="s">
        <v>2293</v>
      </c>
      <c r="C1830" s="965" t="s">
        <v>218</v>
      </c>
      <c r="D1830" s="12">
        <v>500</v>
      </c>
      <c r="E1830" s="8" t="s">
        <v>66</v>
      </c>
      <c r="F1830" s="13">
        <v>45181</v>
      </c>
      <c r="G1830" s="8" t="s">
        <v>2294</v>
      </c>
      <c r="H1830" s="8" t="s">
        <v>173</v>
      </c>
      <c r="I1830" s="9" t="s">
        <v>559</v>
      </c>
      <c r="J1830" s="10" t="s">
        <v>1645</v>
      </c>
      <c r="K1830" s="10"/>
      <c r="L1830" s="8" t="s">
        <v>57</v>
      </c>
      <c r="M1830" s="174">
        <v>17.5</v>
      </c>
      <c r="N1830" s="38">
        <f t="shared" si="186"/>
        <v>9</v>
      </c>
      <c r="O1830" s="71" t="e">
        <f ca="1">_xll.BDP(T1830,"NAME")</f>
        <v>#NAME?</v>
      </c>
      <c r="P1830" s="38" t="e">
        <f ca="1">_xll.BDP(T1830,"INDUSTRY_SECTOR")</f>
        <v>#NAME?</v>
      </c>
      <c r="Q1830" s="11" t="s">
        <v>2307</v>
      </c>
      <c r="R1830" s="92"/>
      <c r="S1830" s="38"/>
      <c r="T1830" s="38" t="str">
        <f>CONCATENATE(Q1830," EQUITY")</f>
        <v>800028Z EQUITY</v>
      </c>
    </row>
    <row r="1831" spans="1:20" s="11" customFormat="1" x14ac:dyDescent="0.3">
      <c r="A1831" s="62">
        <v>41522</v>
      </c>
      <c r="B1831" s="965" t="s">
        <v>2293</v>
      </c>
      <c r="C1831" s="965" t="s">
        <v>218</v>
      </c>
      <c r="D1831" s="12">
        <v>250</v>
      </c>
      <c r="E1831" s="8" t="s">
        <v>117</v>
      </c>
      <c r="F1831" s="13">
        <v>52486</v>
      </c>
      <c r="G1831" s="8" t="s">
        <v>2294</v>
      </c>
      <c r="H1831" s="8" t="s">
        <v>2296</v>
      </c>
      <c r="I1831" s="9" t="s">
        <v>956</v>
      </c>
      <c r="J1831" s="10" t="s">
        <v>1512</v>
      </c>
      <c r="K1831" s="10"/>
      <c r="L1831" s="8" t="s">
        <v>57</v>
      </c>
      <c r="M1831" s="174">
        <v>25</v>
      </c>
      <c r="N1831" s="38">
        <f t="shared" si="186"/>
        <v>9</v>
      </c>
      <c r="O1831" s="71" t="e">
        <f ca="1">_xll.BDP(T1831,"NAME")</f>
        <v>#NAME?</v>
      </c>
      <c r="P1831" s="38" t="e">
        <f ca="1">_xll.BDP(T1831,"INDUSTRY_SECTOR")</f>
        <v>#NAME?</v>
      </c>
      <c r="Q1831" s="11" t="s">
        <v>2307</v>
      </c>
      <c r="R1831" s="92"/>
      <c r="S1831" s="38"/>
      <c r="T1831" s="38" t="str">
        <f>CONCATENATE(Q1831," EQUITY")</f>
        <v>800028Z EQUITY</v>
      </c>
    </row>
    <row r="1832" spans="1:20" s="11" customFormat="1" x14ac:dyDescent="0.3">
      <c r="A1832" s="62">
        <v>41522</v>
      </c>
      <c r="B1832" s="965" t="s">
        <v>1215</v>
      </c>
      <c r="C1832" s="965" t="s">
        <v>1216</v>
      </c>
      <c r="D1832" s="12">
        <v>500</v>
      </c>
      <c r="E1832" s="8" t="s">
        <v>12</v>
      </c>
      <c r="F1832" s="13">
        <v>42622</v>
      </c>
      <c r="G1832" s="8" t="s">
        <v>2297</v>
      </c>
      <c r="H1832" s="8" t="s">
        <v>2298</v>
      </c>
      <c r="I1832" s="9" t="s">
        <v>2219</v>
      </c>
      <c r="J1832" s="10" t="s">
        <v>2220</v>
      </c>
      <c r="K1832" s="10"/>
      <c r="L1832" s="8" t="s">
        <v>423</v>
      </c>
      <c r="M1832" s="174">
        <v>10</v>
      </c>
      <c r="N1832" s="38">
        <f t="shared" si="186"/>
        <v>9</v>
      </c>
      <c r="O1832" s="71" t="e">
        <f ca="1">_xll.BDP(T1832,"NAME")</f>
        <v>#NAME?</v>
      </c>
      <c r="P1832" s="38" t="e">
        <f ca="1">_xll.BDP(T1832,"INDUSTRY_SECTOR")</f>
        <v>#NAME?</v>
      </c>
      <c r="Q1832" s="11" t="s">
        <v>1215</v>
      </c>
      <c r="R1832" s="92"/>
      <c r="S1832" s="38"/>
      <c r="T1832" s="38" t="str">
        <f t="shared" si="187"/>
        <v>TD US EQUITY</v>
      </c>
    </row>
    <row r="1833" spans="1:20" s="11" customFormat="1" x14ac:dyDescent="0.3">
      <c r="A1833" s="62">
        <v>41522</v>
      </c>
      <c r="B1833" s="965" t="s">
        <v>1215</v>
      </c>
      <c r="C1833" s="965" t="s">
        <v>1216</v>
      </c>
      <c r="D1833" s="12">
        <v>750</v>
      </c>
      <c r="E1833" s="8" t="s">
        <v>37</v>
      </c>
      <c r="F1833" s="13">
        <v>43353</v>
      </c>
      <c r="G1833" s="8" t="s">
        <v>2297</v>
      </c>
      <c r="H1833" s="8" t="s">
        <v>2301</v>
      </c>
      <c r="I1833" s="9" t="s">
        <v>933</v>
      </c>
      <c r="J1833" s="10" t="s">
        <v>2302</v>
      </c>
      <c r="K1833" s="10"/>
      <c r="L1833" s="8" t="s">
        <v>382</v>
      </c>
      <c r="M1833" s="174">
        <v>14</v>
      </c>
      <c r="N1833" s="38">
        <f t="shared" si="186"/>
        <v>9</v>
      </c>
      <c r="O1833" s="71" t="e">
        <f ca="1">_xll.BDP(T1833,"NAME")</f>
        <v>#NAME?</v>
      </c>
      <c r="P1833" s="38" t="e">
        <f ca="1">_xll.BDP(T1833,"INDUSTRY_SECTOR")</f>
        <v>#NAME?</v>
      </c>
      <c r="Q1833" s="11" t="s">
        <v>1215</v>
      </c>
      <c r="R1833" s="92"/>
      <c r="S1833" s="38"/>
      <c r="T1833" s="38" t="str">
        <f t="shared" si="187"/>
        <v>TD US EQUITY</v>
      </c>
    </row>
    <row r="1834" spans="1:20" s="11" customFormat="1" x14ac:dyDescent="0.3">
      <c r="A1834" s="62">
        <v>41522</v>
      </c>
      <c r="B1834" s="965" t="s">
        <v>2304</v>
      </c>
      <c r="C1834" s="965" t="s">
        <v>1329</v>
      </c>
      <c r="D1834" s="12">
        <v>300</v>
      </c>
      <c r="E1834" s="8" t="s">
        <v>66</v>
      </c>
      <c r="F1834" s="13">
        <v>45275</v>
      </c>
      <c r="G1834" s="8" t="s">
        <v>561</v>
      </c>
      <c r="H1834" s="8" t="s">
        <v>2305</v>
      </c>
      <c r="I1834" s="9" t="s">
        <v>1412</v>
      </c>
      <c r="J1834" s="10" t="s">
        <v>1011</v>
      </c>
      <c r="K1834" s="10"/>
      <c r="L1834" s="8">
        <v>750</v>
      </c>
      <c r="M1834" s="174">
        <v>10</v>
      </c>
      <c r="N1834" s="38">
        <f t="shared" si="186"/>
        <v>9</v>
      </c>
      <c r="O1834" s="71" t="e">
        <f ca="1">_xll.BDP(T1834,"NAME")</f>
        <v>#NAME?</v>
      </c>
      <c r="P1834" s="38" t="e">
        <f ca="1">_xll.BDP(T1834,"INDUSTRY_SECTOR")</f>
        <v>#NAME?</v>
      </c>
      <c r="Q1834" s="11" t="s">
        <v>2304</v>
      </c>
      <c r="R1834" s="92"/>
      <c r="S1834" s="38"/>
      <c r="T1834" s="38" t="str">
        <f t="shared" si="187"/>
        <v>KSS US EQUITY</v>
      </c>
    </row>
    <row r="1835" spans="1:20" s="11" customFormat="1" x14ac:dyDescent="0.3">
      <c r="A1835" s="62">
        <v>41521</v>
      </c>
      <c r="B1835" s="965" t="s">
        <v>1289</v>
      </c>
      <c r="C1835" s="965" t="s">
        <v>73</v>
      </c>
      <c r="D1835" s="12">
        <v>800</v>
      </c>
      <c r="E1835" s="8" t="s">
        <v>12</v>
      </c>
      <c r="F1835" s="13">
        <v>42628</v>
      </c>
      <c r="G1835" s="8" t="s">
        <v>2270</v>
      </c>
      <c r="H1835" s="8" t="s">
        <v>2271</v>
      </c>
      <c r="I1835" s="9" t="s">
        <v>830</v>
      </c>
      <c r="J1835" s="10" t="s">
        <v>1425</v>
      </c>
      <c r="K1835" s="10"/>
      <c r="L1835" s="8" t="s">
        <v>1798</v>
      </c>
      <c r="M1835" s="174">
        <v>10</v>
      </c>
      <c r="N1835" s="38">
        <f t="shared" ref="N1835:N1841" si="188">MONTH(A1835)</f>
        <v>9</v>
      </c>
      <c r="O1835" s="71" t="e">
        <f ca="1">_xll.BDP(T1835,"NAME")</f>
        <v>#NAME?</v>
      </c>
      <c r="P1835" s="38" t="e">
        <f ca="1">_xll.BDP(T1835,"INDUSTRY_SECTOR")</f>
        <v>#NAME?</v>
      </c>
      <c r="Q1835" s="38" t="s">
        <v>1289</v>
      </c>
      <c r="R1835" s="92"/>
      <c r="S1835" s="38"/>
      <c r="T1835" s="38" t="str">
        <f t="shared" ref="T1835:T1841" si="189">CONCATENATE(Q1835," US EQUITY")</f>
        <v>RY US EQUITY</v>
      </c>
    </row>
    <row r="1836" spans="1:20" s="11" customFormat="1" x14ac:dyDescent="0.3">
      <c r="A1836" s="62">
        <v>41521</v>
      </c>
      <c r="B1836" s="965" t="s">
        <v>2272</v>
      </c>
      <c r="C1836" s="965" t="s">
        <v>923</v>
      </c>
      <c r="D1836" s="12">
        <v>450</v>
      </c>
      <c r="E1836" s="8" t="s">
        <v>66</v>
      </c>
      <c r="F1836" s="13">
        <v>45170</v>
      </c>
      <c r="G1836" s="8" t="s">
        <v>2273</v>
      </c>
      <c r="H1836" s="8" t="s">
        <v>821</v>
      </c>
      <c r="I1836" s="9" t="s">
        <v>1135</v>
      </c>
      <c r="J1836" s="10" t="s">
        <v>1137</v>
      </c>
      <c r="K1836" s="10"/>
      <c r="L1836" s="8" t="s">
        <v>382</v>
      </c>
      <c r="M1836" s="174">
        <v>4</v>
      </c>
      <c r="N1836" s="38">
        <f t="shared" si="188"/>
        <v>9</v>
      </c>
      <c r="O1836" s="71" t="e">
        <f ca="1">_xll.BDP(T1836,"NAME")</f>
        <v>#NAME?</v>
      </c>
      <c r="P1836" s="38" t="e">
        <f ca="1">_xll.BDP(T1836,"INDUSTRY_SECTOR")</f>
        <v>#NAME?</v>
      </c>
      <c r="Q1836" s="38" t="s">
        <v>2272</v>
      </c>
      <c r="R1836" s="92"/>
      <c r="S1836" s="38"/>
      <c r="T1836" s="38" t="str">
        <f t="shared" si="189"/>
        <v>SRE US EQUITY</v>
      </c>
    </row>
    <row r="1837" spans="1:20" s="11" customFormat="1" x14ac:dyDescent="0.3">
      <c r="A1837" s="62">
        <v>41521</v>
      </c>
      <c r="B1837" s="965" t="s">
        <v>2275</v>
      </c>
      <c r="C1837" s="965" t="s">
        <v>11</v>
      </c>
      <c r="D1837" s="12">
        <v>500</v>
      </c>
      <c r="E1837" s="8" t="s">
        <v>66</v>
      </c>
      <c r="F1837" s="13">
        <v>45184</v>
      </c>
      <c r="G1837" s="8" t="s">
        <v>2276</v>
      </c>
      <c r="H1837" s="8" t="s">
        <v>444</v>
      </c>
      <c r="I1837" s="9" t="s">
        <v>444</v>
      </c>
      <c r="J1837" s="10" t="s">
        <v>1112</v>
      </c>
      <c r="K1837" s="10"/>
      <c r="L1837" s="17" t="s">
        <v>2277</v>
      </c>
      <c r="M1837" s="174">
        <v>4</v>
      </c>
      <c r="N1837" s="38">
        <f t="shared" si="188"/>
        <v>9</v>
      </c>
      <c r="O1837" s="71" t="e">
        <f ca="1">_xll.BDP(T1837,"NAME")</f>
        <v>#NAME?</v>
      </c>
      <c r="P1837" s="38" t="e">
        <f ca="1">_xll.BDP(T1837,"INDUSTRY_SECTOR")</f>
        <v>#NAME?</v>
      </c>
      <c r="Q1837" s="38" t="s">
        <v>2275</v>
      </c>
      <c r="R1837" s="92"/>
      <c r="S1837" s="38"/>
      <c r="T1837" s="38" t="str">
        <f t="shared" si="189"/>
        <v>LOW US EQUITY</v>
      </c>
    </row>
    <row r="1838" spans="1:20" s="8" customFormat="1" x14ac:dyDescent="0.3">
      <c r="A1838" s="62">
        <v>41521</v>
      </c>
      <c r="B1838" s="965" t="s">
        <v>2275</v>
      </c>
      <c r="C1838" s="965" t="s">
        <v>11</v>
      </c>
      <c r="D1838" s="12">
        <v>500</v>
      </c>
      <c r="E1838" s="8" t="s">
        <v>117</v>
      </c>
      <c r="F1838" s="13">
        <v>52489</v>
      </c>
      <c r="G1838" s="8" t="s">
        <v>2276</v>
      </c>
      <c r="H1838" s="8" t="s">
        <v>2278</v>
      </c>
      <c r="I1838" s="9" t="s">
        <v>2034</v>
      </c>
      <c r="J1838" s="10" t="s">
        <v>2035</v>
      </c>
      <c r="K1838" s="10"/>
      <c r="L1838" s="17" t="s">
        <v>2277</v>
      </c>
      <c r="M1838" s="174">
        <v>13</v>
      </c>
      <c r="N1838" s="38">
        <f t="shared" si="188"/>
        <v>9</v>
      </c>
      <c r="O1838" s="71" t="e">
        <f ca="1">_xll.BDP(T1838,"NAME")</f>
        <v>#NAME?</v>
      </c>
      <c r="P1838" s="38" t="e">
        <f ca="1">_xll.BDP(T1838,"INDUSTRY_SECTOR")</f>
        <v>#NAME?</v>
      </c>
      <c r="Q1838" s="38" t="s">
        <v>2275</v>
      </c>
      <c r="R1838" s="92"/>
      <c r="S1838" s="38"/>
      <c r="T1838" s="38" t="str">
        <f t="shared" si="189"/>
        <v>LOW US EQUITY</v>
      </c>
    </row>
    <row r="1839" spans="1:20" s="8" customFormat="1" x14ac:dyDescent="0.3">
      <c r="A1839" s="62">
        <v>41521</v>
      </c>
      <c r="B1839" s="965" t="s">
        <v>2279</v>
      </c>
      <c r="C1839" s="965" t="s">
        <v>73</v>
      </c>
      <c r="D1839" s="12">
        <v>750</v>
      </c>
      <c r="E1839" s="8" t="s">
        <v>117</v>
      </c>
      <c r="F1839" s="13">
        <v>52489</v>
      </c>
      <c r="G1839" s="8" t="s">
        <v>2280</v>
      </c>
      <c r="H1839" s="8" t="s">
        <v>329</v>
      </c>
      <c r="I1839" s="9" t="s">
        <v>2281</v>
      </c>
      <c r="J1839" s="10" t="s">
        <v>1017</v>
      </c>
      <c r="K1839" s="10"/>
      <c r="L1839" s="8" t="s">
        <v>240</v>
      </c>
      <c r="M1839" s="174">
        <v>4</v>
      </c>
      <c r="N1839" s="38">
        <f t="shared" si="188"/>
        <v>9</v>
      </c>
      <c r="O1839" s="71" t="e">
        <f ca="1">_xll.BDP(T1839,"NAME")</f>
        <v>#NAME?</v>
      </c>
      <c r="P1839" s="38" t="e">
        <f ca="1">_xll.BDP(T1839,"INDUSTRY_SECTOR")</f>
        <v>#NAME?</v>
      </c>
      <c r="Q1839" s="38" t="s">
        <v>2279</v>
      </c>
      <c r="R1839" s="92"/>
      <c r="S1839" s="38"/>
      <c r="T1839" s="38" t="str">
        <f t="shared" si="189"/>
        <v>CME US EQUITY</v>
      </c>
    </row>
    <row r="1840" spans="1:20" s="8" customFormat="1" x14ac:dyDescent="0.3">
      <c r="A1840" s="62">
        <v>41521</v>
      </c>
      <c r="B1840" s="965" t="s">
        <v>2282</v>
      </c>
      <c r="C1840" s="965" t="s">
        <v>1422</v>
      </c>
      <c r="D1840" s="12">
        <v>750</v>
      </c>
      <c r="E1840" s="8" t="s">
        <v>12</v>
      </c>
      <c r="F1840" s="13">
        <v>42646</v>
      </c>
      <c r="G1840" s="8" t="s">
        <v>2283</v>
      </c>
      <c r="H1840" s="8" t="s">
        <v>2271</v>
      </c>
      <c r="I1840" s="9" t="s">
        <v>1322</v>
      </c>
      <c r="J1840" s="10" t="s">
        <v>1323</v>
      </c>
      <c r="K1840" s="10"/>
      <c r="L1840" s="8" t="s">
        <v>331</v>
      </c>
      <c r="M1840" s="174">
        <v>15</v>
      </c>
      <c r="N1840" s="38">
        <f t="shared" si="188"/>
        <v>9</v>
      </c>
      <c r="O1840" s="71" t="e">
        <f ca="1">_xll.BDP(T1840,"NAME")</f>
        <v>#NAME?</v>
      </c>
      <c r="P1840" s="38" t="e">
        <f ca="1">_xll.BDP(T1840,"INDUSTRY_SECTOR")</f>
        <v>#NAME?</v>
      </c>
      <c r="Q1840" s="38" t="s">
        <v>2282</v>
      </c>
      <c r="R1840" s="92"/>
      <c r="S1840" s="38"/>
      <c r="T1840" s="38" t="str">
        <f t="shared" si="189"/>
        <v>BBT US EQUITY</v>
      </c>
    </row>
    <row r="1841" spans="1:20" s="8" customFormat="1" x14ac:dyDescent="0.3">
      <c r="A1841" s="62">
        <v>41521</v>
      </c>
      <c r="B1841" s="965" t="s">
        <v>2284</v>
      </c>
      <c r="C1841" s="965" t="s">
        <v>998</v>
      </c>
      <c r="D1841" s="12">
        <v>350</v>
      </c>
      <c r="E1841" s="8" t="s">
        <v>66</v>
      </c>
      <c r="F1841" s="13">
        <v>45184</v>
      </c>
      <c r="G1841" s="8" t="s">
        <v>2285</v>
      </c>
      <c r="H1841" s="8" t="s">
        <v>346</v>
      </c>
      <c r="I1841" s="9" t="s">
        <v>2287</v>
      </c>
      <c r="J1841" s="10" t="s">
        <v>1645</v>
      </c>
      <c r="K1841" s="10"/>
      <c r="L1841" s="8" t="s">
        <v>16</v>
      </c>
      <c r="M1841" s="174">
        <v>-2</v>
      </c>
      <c r="N1841" s="38">
        <f t="shared" si="188"/>
        <v>9</v>
      </c>
      <c r="O1841" s="71" t="e">
        <f ca="1">_xll.BDP(T1841,"NAME")</f>
        <v>#NAME?</v>
      </c>
      <c r="P1841" s="38" t="e">
        <f ca="1">_xll.BDP(T1841,"INDUSTRY_SECTOR")</f>
        <v>#NAME?</v>
      </c>
      <c r="Q1841" s="38" t="s">
        <v>2284</v>
      </c>
      <c r="R1841" s="92"/>
      <c r="S1841" s="38"/>
      <c r="T1841" s="38" t="str">
        <f t="shared" si="189"/>
        <v>NBR US EQUITY</v>
      </c>
    </row>
    <row r="1842" spans="1:20" s="11" customFormat="1" x14ac:dyDescent="0.3">
      <c r="A1842" s="62">
        <v>41520</v>
      </c>
      <c r="B1842" s="965" t="s">
        <v>2195</v>
      </c>
      <c r="C1842" s="965" t="s">
        <v>288</v>
      </c>
      <c r="D1842" s="12">
        <v>650</v>
      </c>
      <c r="E1842" s="8" t="s">
        <v>12</v>
      </c>
      <c r="F1842" s="13">
        <v>42622</v>
      </c>
      <c r="G1842" s="8" t="s">
        <v>2242</v>
      </c>
      <c r="H1842" s="8" t="s">
        <v>631</v>
      </c>
      <c r="I1842" s="9" t="s">
        <v>668</v>
      </c>
      <c r="J1842" s="10" t="s">
        <v>1380</v>
      </c>
      <c r="K1842" s="10"/>
      <c r="L1842" s="8" t="s">
        <v>2243</v>
      </c>
      <c r="M1842" s="174">
        <v>3</v>
      </c>
      <c r="N1842" s="38">
        <f t="shared" ref="N1842:N1854" si="190">MONTH(A1842)</f>
        <v>9</v>
      </c>
      <c r="O1842" s="71" t="e">
        <f ca="1">_xll.BDP(T1842,"NAME")</f>
        <v>#NAME?</v>
      </c>
      <c r="P1842" s="38" t="e">
        <f ca="1">_xll.BDP(T1842,"INDUSTRY_SECTOR")</f>
        <v>#NAME?</v>
      </c>
      <c r="Q1842" s="38" t="s">
        <v>2268</v>
      </c>
      <c r="R1842" s="92"/>
      <c r="S1842" s="38"/>
      <c r="T1842" s="38" t="str">
        <f t="shared" ref="T1842:T1854" si="191">CONCATENATE(Q1842," US EQUITY")</f>
        <v>7624z US EQUITY</v>
      </c>
    </row>
    <row r="1843" spans="1:20" s="11" customFormat="1" x14ac:dyDescent="0.3">
      <c r="A1843" s="62">
        <v>41520</v>
      </c>
      <c r="B1843" s="965" t="s">
        <v>2195</v>
      </c>
      <c r="C1843" s="965" t="s">
        <v>288</v>
      </c>
      <c r="D1843" s="12">
        <v>1000</v>
      </c>
      <c r="E1843" s="8" t="s">
        <v>37</v>
      </c>
      <c r="F1843" s="13">
        <v>43352</v>
      </c>
      <c r="G1843" s="8" t="s">
        <v>2242</v>
      </c>
      <c r="H1843" s="8" t="s">
        <v>226</v>
      </c>
      <c r="I1843" s="9" t="s">
        <v>145</v>
      </c>
      <c r="J1843" s="10" t="s">
        <v>1112</v>
      </c>
      <c r="K1843" s="10"/>
      <c r="L1843" s="8" t="s">
        <v>2243</v>
      </c>
      <c r="M1843" s="174">
        <v>3</v>
      </c>
      <c r="N1843" s="38">
        <f t="shared" si="190"/>
        <v>9</v>
      </c>
      <c r="O1843" s="71" t="e">
        <f ca="1">_xll.BDP(T1843,"NAME")</f>
        <v>#NAME?</v>
      </c>
      <c r="P1843" s="38" t="e">
        <f ca="1">_xll.BDP(T1843,"INDUSTRY_SECTOR")</f>
        <v>#NAME?</v>
      </c>
      <c r="Q1843" s="38" t="s">
        <v>2268</v>
      </c>
      <c r="R1843" s="92"/>
      <c r="S1843" s="38"/>
      <c r="T1843" s="38" t="str">
        <f t="shared" si="191"/>
        <v>7624z US EQUITY</v>
      </c>
    </row>
    <row r="1844" spans="1:20" s="11" customFormat="1" x14ac:dyDescent="0.3">
      <c r="A1844" s="62">
        <v>41520</v>
      </c>
      <c r="B1844" s="965" t="s">
        <v>2195</v>
      </c>
      <c r="C1844" s="965" t="s">
        <v>288</v>
      </c>
      <c r="D1844" s="12">
        <v>500</v>
      </c>
      <c r="E1844" s="8" t="s">
        <v>66</v>
      </c>
      <c r="F1844" s="13">
        <v>45178</v>
      </c>
      <c r="G1844" s="8" t="s">
        <v>2242</v>
      </c>
      <c r="H1844" s="8" t="s">
        <v>124</v>
      </c>
      <c r="I1844" s="9" t="s">
        <v>579</v>
      </c>
      <c r="J1844" s="10" t="s">
        <v>1016</v>
      </c>
      <c r="K1844" s="10"/>
      <c r="L1844" s="8" t="s">
        <v>2243</v>
      </c>
      <c r="M1844" s="174">
        <v>5</v>
      </c>
      <c r="N1844" s="38">
        <f t="shared" si="190"/>
        <v>9</v>
      </c>
      <c r="O1844" s="71" t="e">
        <f ca="1">_xll.BDP(T1844,"NAME")</f>
        <v>#NAME?</v>
      </c>
      <c r="P1844" s="38" t="e">
        <f ca="1">_xll.BDP(T1844,"INDUSTRY_SECTOR")</f>
        <v>#NAME?</v>
      </c>
      <c r="Q1844" s="38" t="s">
        <v>2268</v>
      </c>
      <c r="R1844" s="92"/>
      <c r="S1844" s="38"/>
      <c r="T1844" s="38" t="str">
        <f t="shared" si="191"/>
        <v>7624z US EQUITY</v>
      </c>
    </row>
    <row r="1845" spans="1:20" s="11" customFormat="1" x14ac:dyDescent="0.3">
      <c r="A1845" s="62">
        <v>41520</v>
      </c>
      <c r="B1845" s="965" t="s">
        <v>2246</v>
      </c>
      <c r="C1845" s="965" t="s">
        <v>100</v>
      </c>
      <c r="D1845" s="12">
        <v>750</v>
      </c>
      <c r="E1845" s="8" t="s">
        <v>746</v>
      </c>
      <c r="F1845" s="13">
        <v>43530</v>
      </c>
      <c r="G1845" s="8" t="s">
        <v>2247</v>
      </c>
      <c r="H1845" s="8" t="s">
        <v>2248</v>
      </c>
      <c r="I1845" s="9" t="s">
        <v>1276</v>
      </c>
      <c r="J1845" s="10" t="s">
        <v>989</v>
      </c>
      <c r="K1845" s="10"/>
      <c r="L1845" s="8" t="s">
        <v>714</v>
      </c>
      <c r="M1845" s="174">
        <v>0</v>
      </c>
      <c r="N1845" s="38">
        <f t="shared" si="190"/>
        <v>9</v>
      </c>
      <c r="O1845" s="71" t="e">
        <f ca="1">_xll.BDP(T1845,"NAME")</f>
        <v>#NAME?</v>
      </c>
      <c r="P1845" s="38" t="e">
        <f ca="1">_xll.BDP(T1845,"INDUSTRY_SECTOR")</f>
        <v>#NAME?</v>
      </c>
      <c r="Q1845" s="38" t="s">
        <v>2269</v>
      </c>
      <c r="R1845" s="92"/>
      <c r="S1845" s="38"/>
      <c r="T1845" s="38" t="str">
        <f t="shared" si="191"/>
        <v>2987z US EQUITY</v>
      </c>
    </row>
    <row r="1846" spans="1:20" s="11" customFormat="1" x14ac:dyDescent="0.3">
      <c r="A1846" s="62">
        <v>41520</v>
      </c>
      <c r="B1846" s="965" t="s">
        <v>2177</v>
      </c>
      <c r="C1846" s="965" t="s">
        <v>1155</v>
      </c>
      <c r="D1846" s="12">
        <v>1150</v>
      </c>
      <c r="E1846" s="8" t="s">
        <v>37</v>
      </c>
      <c r="F1846" s="13">
        <v>43353</v>
      </c>
      <c r="G1846" s="8" t="s">
        <v>2249</v>
      </c>
      <c r="H1846" s="8" t="s">
        <v>1210</v>
      </c>
      <c r="I1846" s="9" t="s">
        <v>1432</v>
      </c>
      <c r="J1846" s="10" t="s">
        <v>1323</v>
      </c>
      <c r="K1846" s="10"/>
      <c r="L1846" s="8" t="s">
        <v>2250</v>
      </c>
      <c r="M1846" s="174">
        <v>8</v>
      </c>
      <c r="N1846" s="38">
        <f t="shared" si="190"/>
        <v>9</v>
      </c>
      <c r="O1846" s="71" t="e">
        <f ca="1">_xll.BDP(T1846,"NAME")</f>
        <v>#NAME?</v>
      </c>
      <c r="P1846" s="38" t="e">
        <f ca="1">_xll.BDP(T1846,"INDUSTRY_SECTOR")</f>
        <v>#NAME?</v>
      </c>
      <c r="Q1846" s="38" t="s">
        <v>2177</v>
      </c>
      <c r="R1846" s="92"/>
      <c r="S1846" s="38"/>
      <c r="T1846" s="38" t="str">
        <f t="shared" si="191"/>
        <v>HD US EQUITY</v>
      </c>
    </row>
    <row r="1847" spans="1:20" s="11" customFormat="1" x14ac:dyDescent="0.3">
      <c r="A1847" s="62">
        <v>41520</v>
      </c>
      <c r="B1847" s="965" t="s">
        <v>2177</v>
      </c>
      <c r="C1847" s="965" t="s">
        <v>1155</v>
      </c>
      <c r="D1847" s="12">
        <v>1100</v>
      </c>
      <c r="E1847" s="8" t="s">
        <v>66</v>
      </c>
      <c r="F1847" s="13">
        <v>45337</v>
      </c>
      <c r="G1847" s="8" t="s">
        <v>2249</v>
      </c>
      <c r="H1847" s="8" t="s">
        <v>444</v>
      </c>
      <c r="I1847" s="9" t="s">
        <v>151</v>
      </c>
      <c r="J1847" s="10" t="s">
        <v>990</v>
      </c>
      <c r="K1847" s="10"/>
      <c r="L1847" s="8" t="s">
        <v>2250</v>
      </c>
      <c r="M1847" s="174">
        <v>8</v>
      </c>
      <c r="N1847" s="38">
        <f t="shared" si="190"/>
        <v>9</v>
      </c>
      <c r="O1847" s="71" t="e">
        <f ca="1">_xll.BDP(T1847,"NAME")</f>
        <v>#NAME?</v>
      </c>
      <c r="P1847" s="38" t="e">
        <f ca="1">_xll.BDP(T1847,"INDUSTRY_SECTOR")</f>
        <v>#NAME?</v>
      </c>
      <c r="Q1847" s="38" t="s">
        <v>2177</v>
      </c>
      <c r="R1847" s="92"/>
      <c r="S1847" s="38"/>
      <c r="T1847" s="38" t="str">
        <f t="shared" si="191"/>
        <v>HD US EQUITY</v>
      </c>
    </row>
    <row r="1848" spans="1:20" s="11" customFormat="1" x14ac:dyDescent="0.3">
      <c r="A1848" s="62">
        <v>41520</v>
      </c>
      <c r="B1848" s="965" t="s">
        <v>2177</v>
      </c>
      <c r="C1848" s="965" t="s">
        <v>1155</v>
      </c>
      <c r="D1848" s="12">
        <v>1000</v>
      </c>
      <c r="E1848" s="8" t="s">
        <v>117</v>
      </c>
      <c r="F1848" s="13">
        <v>52642</v>
      </c>
      <c r="G1848" s="8" t="s">
        <v>2249</v>
      </c>
      <c r="H1848" s="8" t="s">
        <v>446</v>
      </c>
      <c r="I1848" s="9" t="s">
        <v>652</v>
      </c>
      <c r="J1848" s="10" t="s">
        <v>1042</v>
      </c>
      <c r="K1848" s="10"/>
      <c r="L1848" s="8" t="s">
        <v>2250</v>
      </c>
      <c r="M1848" s="174">
        <v>23</v>
      </c>
      <c r="N1848" s="38">
        <f t="shared" si="190"/>
        <v>9</v>
      </c>
      <c r="O1848" s="71" t="e">
        <f ca="1">_xll.BDP(T1848,"NAME")</f>
        <v>#NAME?</v>
      </c>
      <c r="P1848" s="38" t="e">
        <f ca="1">_xll.BDP(T1848,"INDUSTRY_SECTOR")</f>
        <v>#NAME?</v>
      </c>
      <c r="Q1848" s="38" t="s">
        <v>2177</v>
      </c>
      <c r="R1848" s="92"/>
      <c r="S1848" s="38"/>
      <c r="T1848" s="38" t="str">
        <f t="shared" si="191"/>
        <v>HD US EQUITY</v>
      </c>
    </row>
    <row r="1849" spans="1:20" s="11" customFormat="1" x14ac:dyDescent="0.3">
      <c r="A1849" s="62">
        <v>41520</v>
      </c>
      <c r="B1849" s="965" t="s">
        <v>2252</v>
      </c>
      <c r="C1849" s="965" t="s">
        <v>22</v>
      </c>
      <c r="D1849" s="12">
        <v>600</v>
      </c>
      <c r="E1849" s="8" t="s">
        <v>66</v>
      </c>
      <c r="F1849" s="13">
        <v>45214</v>
      </c>
      <c r="G1849" s="8" t="s">
        <v>2253</v>
      </c>
      <c r="H1849" s="8" t="s">
        <v>90</v>
      </c>
      <c r="I1849" s="9" t="s">
        <v>90</v>
      </c>
      <c r="J1849" s="10" t="s">
        <v>1052</v>
      </c>
      <c r="K1849" s="10"/>
      <c r="L1849" s="8" t="s">
        <v>132</v>
      </c>
      <c r="M1849" s="174">
        <v>20</v>
      </c>
      <c r="N1849" s="38">
        <f t="shared" si="190"/>
        <v>9</v>
      </c>
      <c r="O1849" s="71" t="e">
        <f ca="1">_xll.BDP(T1849,"NAME")</f>
        <v>#NAME?</v>
      </c>
      <c r="P1849" s="38" t="e">
        <f ca="1">_xll.BDP(T1849,"INDUSTRY_SECTOR")</f>
        <v>#NAME?</v>
      </c>
      <c r="Q1849" s="38" t="s">
        <v>2252</v>
      </c>
      <c r="R1849" s="92"/>
      <c r="S1849" s="38"/>
      <c r="T1849" s="38" t="str">
        <f t="shared" si="191"/>
        <v>AMP US EQUITY</v>
      </c>
    </row>
    <row r="1850" spans="1:20" s="11" customFormat="1" x14ac:dyDescent="0.3">
      <c r="A1850" s="62">
        <v>41520</v>
      </c>
      <c r="B1850" s="965" t="s">
        <v>2254</v>
      </c>
      <c r="C1850" s="965" t="s">
        <v>1827</v>
      </c>
      <c r="D1850" s="12">
        <v>750</v>
      </c>
      <c r="E1850" s="8" t="s">
        <v>66</v>
      </c>
      <c r="F1850" s="13">
        <v>45200</v>
      </c>
      <c r="G1850" s="8" t="s">
        <v>561</v>
      </c>
      <c r="H1850" s="8" t="s">
        <v>1050</v>
      </c>
      <c r="I1850" s="9" t="s">
        <v>1053</v>
      </c>
      <c r="J1850" s="10" t="s">
        <v>1054</v>
      </c>
      <c r="K1850" s="10"/>
      <c r="L1850" s="8" t="s">
        <v>463</v>
      </c>
      <c r="M1850" s="174">
        <v>0</v>
      </c>
      <c r="N1850" s="38">
        <f t="shared" si="190"/>
        <v>9</v>
      </c>
      <c r="O1850" s="71" t="e">
        <f ca="1">_xll.BDP(T1850,"NAME")</f>
        <v>#NAME?</v>
      </c>
      <c r="P1850" s="38" t="e">
        <f ca="1">_xll.BDP(T1850,"INDUSTRY_SECTOR")</f>
        <v>#NAME?</v>
      </c>
      <c r="Q1850" s="38" t="s">
        <v>2254</v>
      </c>
      <c r="R1850" s="92"/>
      <c r="S1850" s="38"/>
      <c r="T1850" s="38" t="str">
        <f t="shared" si="191"/>
        <v>SBUX US EQUITY</v>
      </c>
    </row>
    <row r="1851" spans="1:20" s="11" customFormat="1" x14ac:dyDescent="0.3">
      <c r="A1851" s="62">
        <v>41520</v>
      </c>
      <c r="B1851" s="965" t="s">
        <v>1676</v>
      </c>
      <c r="C1851" s="965" t="s">
        <v>1281</v>
      </c>
      <c r="D1851" s="12">
        <v>300</v>
      </c>
      <c r="E1851" s="8" t="s">
        <v>37</v>
      </c>
      <c r="F1851" s="13">
        <v>43349</v>
      </c>
      <c r="G1851" s="8" t="s">
        <v>118</v>
      </c>
      <c r="H1851" s="8" t="s">
        <v>2258</v>
      </c>
      <c r="I1851" s="9" t="s">
        <v>2259</v>
      </c>
      <c r="J1851" s="10" t="s">
        <v>1902</v>
      </c>
      <c r="K1851" s="10"/>
      <c r="L1851" s="8" t="s">
        <v>2257</v>
      </c>
      <c r="M1851" s="174">
        <v>12</v>
      </c>
      <c r="N1851" s="38">
        <f t="shared" si="190"/>
        <v>9</v>
      </c>
      <c r="O1851" s="71" t="e">
        <f ca="1">_xll.BDP(T1851,"NAME")</f>
        <v>#NAME?</v>
      </c>
      <c r="P1851" s="38" t="e">
        <f ca="1">_xll.BDP(T1851,"INDUSTRY_SECTOR")</f>
        <v>#NAME?</v>
      </c>
      <c r="Q1851" s="38" t="s">
        <v>1676</v>
      </c>
      <c r="R1851" s="92"/>
      <c r="S1851" s="38"/>
      <c r="T1851" s="38" t="str">
        <f t="shared" si="191"/>
        <v>CAT US EQUITY</v>
      </c>
    </row>
    <row r="1852" spans="1:20" s="11" customFormat="1" x14ac:dyDescent="0.3">
      <c r="A1852" s="62">
        <v>41520</v>
      </c>
      <c r="B1852" s="965" t="s">
        <v>1678</v>
      </c>
      <c r="C1852" s="965" t="s">
        <v>1281</v>
      </c>
      <c r="D1852" s="12">
        <v>300</v>
      </c>
      <c r="E1852" s="8" t="s">
        <v>66</v>
      </c>
      <c r="F1852" s="13">
        <v>45170</v>
      </c>
      <c r="G1852" s="8" t="s">
        <v>2261</v>
      </c>
      <c r="H1852" s="8" t="s">
        <v>804</v>
      </c>
      <c r="I1852" s="9" t="s">
        <v>292</v>
      </c>
      <c r="J1852" s="10" t="s">
        <v>990</v>
      </c>
      <c r="K1852" s="10"/>
      <c r="L1852" s="8" t="s">
        <v>2264</v>
      </c>
      <c r="M1852" s="174">
        <v>2.5</v>
      </c>
      <c r="N1852" s="38">
        <f t="shared" si="190"/>
        <v>9</v>
      </c>
      <c r="O1852" s="71" t="e">
        <f ca="1">_xll.BDP(T1852,"NAME")</f>
        <v>#NAME?</v>
      </c>
      <c r="P1852" s="38" t="e">
        <f ca="1">_xll.BDP(T1852,"INDUSTRY_SECTOR")</f>
        <v>#NAME?</v>
      </c>
      <c r="Q1852" s="38" t="s">
        <v>1678</v>
      </c>
      <c r="R1852" s="92"/>
      <c r="S1852" s="38"/>
      <c r="T1852" s="38" t="str">
        <f t="shared" si="191"/>
        <v>DUK US EQUITY</v>
      </c>
    </row>
    <row r="1853" spans="1:20" s="11" customFormat="1" x14ac:dyDescent="0.3">
      <c r="A1853" s="62">
        <v>41520</v>
      </c>
      <c r="B1853" s="965" t="s">
        <v>1706</v>
      </c>
      <c r="C1853" s="965" t="s">
        <v>11</v>
      </c>
      <c r="D1853" s="12">
        <v>999</v>
      </c>
      <c r="E1853" s="8" t="s">
        <v>66</v>
      </c>
      <c r="F1853" s="13">
        <v>45184</v>
      </c>
      <c r="G1853" s="8" t="s">
        <v>2265</v>
      </c>
      <c r="H1853" s="8" t="s">
        <v>579</v>
      </c>
      <c r="I1853" s="9" t="s">
        <v>367</v>
      </c>
      <c r="J1853" s="10" t="s">
        <v>657</v>
      </c>
      <c r="K1853" s="10"/>
      <c r="L1853" s="8" t="s">
        <v>71</v>
      </c>
      <c r="M1853" s="174">
        <v>29</v>
      </c>
      <c r="N1853" s="38">
        <f t="shared" si="190"/>
        <v>9</v>
      </c>
      <c r="O1853" s="71" t="e">
        <f ca="1">_xll.BDP(T1853,"NAME")</f>
        <v>#NAME?</v>
      </c>
      <c r="P1853" s="38" t="e">
        <f ca="1">_xll.BDP(T1853,"INDUSTRY_SECTOR")</f>
        <v>#NAME?</v>
      </c>
      <c r="Q1853" s="38" t="s">
        <v>1706</v>
      </c>
      <c r="R1853" s="92"/>
      <c r="S1853" s="38"/>
      <c r="T1853" s="38" t="str">
        <f t="shared" si="191"/>
        <v>MET US EQUITY</v>
      </c>
    </row>
    <row r="1854" spans="1:20" s="11" customFormat="1" x14ac:dyDescent="0.3">
      <c r="A1854" s="62">
        <v>41520</v>
      </c>
      <c r="B1854" s="965" t="s">
        <v>2267</v>
      </c>
      <c r="C1854" s="965" t="s">
        <v>1117</v>
      </c>
      <c r="D1854" s="12">
        <v>400</v>
      </c>
      <c r="E1854" s="8" t="s">
        <v>66</v>
      </c>
      <c r="F1854" s="13">
        <v>45170</v>
      </c>
      <c r="G1854" s="8" t="s">
        <v>684</v>
      </c>
      <c r="H1854" s="8" t="s">
        <v>774</v>
      </c>
      <c r="I1854" s="9" t="s">
        <v>25</v>
      </c>
      <c r="J1854" s="10" t="s">
        <v>1182</v>
      </c>
      <c r="K1854" s="10"/>
      <c r="L1854" s="8" t="s">
        <v>71</v>
      </c>
      <c r="M1854" s="174">
        <v>9</v>
      </c>
      <c r="N1854" s="38">
        <f t="shared" si="190"/>
        <v>9</v>
      </c>
      <c r="O1854" s="71" t="e">
        <f ca="1">_xll.BDP(T1854,"NAME")</f>
        <v>#NAME?</v>
      </c>
      <c r="P1854" s="38" t="e">
        <f ca="1">_xll.BDP(T1854,"INDUSTRY_SECTOR")</f>
        <v>#NAME?</v>
      </c>
      <c r="Q1854" s="38" t="s">
        <v>2267</v>
      </c>
      <c r="R1854" s="92"/>
      <c r="S1854" s="38"/>
      <c r="T1854" s="38" t="str">
        <f t="shared" si="191"/>
        <v>M US EQUITY</v>
      </c>
    </row>
    <row r="1855" spans="1:20" s="11" customFormat="1" x14ac:dyDescent="0.3">
      <c r="A1855" s="5">
        <v>41508</v>
      </c>
      <c r="B1855" s="965" t="s">
        <v>2238</v>
      </c>
      <c r="C1855" s="965" t="s">
        <v>998</v>
      </c>
      <c r="D1855" s="12">
        <v>500</v>
      </c>
      <c r="E1855" s="8" t="s">
        <v>37</v>
      </c>
      <c r="F1855" s="13">
        <v>43339</v>
      </c>
      <c r="G1855" s="8" t="s">
        <v>2239</v>
      </c>
      <c r="H1855" s="8" t="s">
        <v>2240</v>
      </c>
      <c r="I1855" s="9" t="s">
        <v>1477</v>
      </c>
      <c r="J1855" s="10" t="s">
        <v>1011</v>
      </c>
      <c r="K1855" s="10"/>
      <c r="L1855" s="91">
        <v>1600</v>
      </c>
      <c r="M1855" s="174">
        <v>15</v>
      </c>
      <c r="N1855" s="11">
        <f t="shared" ref="N1855:N1862" si="192">MONTH(A1855)</f>
        <v>8</v>
      </c>
      <c r="O1855" s="11" t="e">
        <f ca="1">_xll.BDP(T1855,"NAME")</f>
        <v>#NAME?</v>
      </c>
      <c r="P1855" s="11" t="e">
        <f ca="1">_xll.BDP(T1855,"INDUSTRY_SECTOR")</f>
        <v>#NAME?</v>
      </c>
      <c r="Q1855" s="11" t="s">
        <v>2238</v>
      </c>
      <c r="R1855" s="66"/>
      <c r="T1855" s="11" t="str">
        <f>CONCATENATE(Q1855," US EQUITY")</f>
        <v>SOV US EQUITY</v>
      </c>
    </row>
    <row r="1856" spans="1:20" s="11" customFormat="1" x14ac:dyDescent="0.3">
      <c r="A1856" s="5">
        <v>41507</v>
      </c>
      <c r="B1856" s="965" t="s">
        <v>1691</v>
      </c>
      <c r="C1856" s="965" t="s">
        <v>1221</v>
      </c>
      <c r="D1856" s="12">
        <v>500</v>
      </c>
      <c r="E1856" s="8" t="s">
        <v>37</v>
      </c>
      <c r="F1856" s="13">
        <v>43344</v>
      </c>
      <c r="G1856" s="8" t="s">
        <v>2233</v>
      </c>
      <c r="H1856" s="8" t="s">
        <v>145</v>
      </c>
      <c r="I1856" s="9" t="s">
        <v>1915</v>
      </c>
      <c r="J1856" s="10" t="s">
        <v>1916</v>
      </c>
      <c r="K1856" s="10"/>
      <c r="L1856" s="91">
        <v>2500</v>
      </c>
      <c r="M1856" s="174">
        <v>2.5</v>
      </c>
      <c r="N1856" s="11">
        <f t="shared" si="192"/>
        <v>8</v>
      </c>
      <c r="O1856" s="11" t="s">
        <v>2234</v>
      </c>
      <c r="P1856" s="11" t="s">
        <v>2209</v>
      </c>
      <c r="Q1856" s="11" t="s">
        <v>1691</v>
      </c>
      <c r="R1856" s="66"/>
    </row>
    <row r="1857" spans="1:19" s="11" customFormat="1" x14ac:dyDescent="0.3">
      <c r="A1857" s="5">
        <v>41506</v>
      </c>
      <c r="B1857" s="965" t="s">
        <v>2179</v>
      </c>
      <c r="C1857" s="965" t="s">
        <v>2215</v>
      </c>
      <c r="D1857" s="12">
        <v>400</v>
      </c>
      <c r="E1857" s="8" t="s">
        <v>261</v>
      </c>
      <c r="F1857" s="13">
        <v>45366</v>
      </c>
      <c r="G1857" s="8" t="s">
        <v>2216</v>
      </c>
      <c r="H1857" s="8" t="s">
        <v>393</v>
      </c>
      <c r="I1857" s="9" t="s">
        <v>1495</v>
      </c>
      <c r="J1857" s="10" t="s">
        <v>1496</v>
      </c>
      <c r="K1857" s="10"/>
      <c r="L1857" s="91">
        <v>750</v>
      </c>
      <c r="M1857" s="174">
        <v>-4</v>
      </c>
      <c r="N1857" s="11">
        <f t="shared" si="192"/>
        <v>8</v>
      </c>
      <c r="O1857" s="11" t="s">
        <v>2227</v>
      </c>
      <c r="P1857" s="11" t="s">
        <v>2209</v>
      </c>
      <c r="Q1857" s="11" t="s">
        <v>2179</v>
      </c>
      <c r="R1857" s="66"/>
    </row>
    <row r="1858" spans="1:19" s="11" customFormat="1" x14ac:dyDescent="0.3">
      <c r="A1858" s="5">
        <v>41506</v>
      </c>
      <c r="B1858" s="965" t="s">
        <v>1244</v>
      </c>
      <c r="C1858" s="965" t="s">
        <v>1013</v>
      </c>
      <c r="D1858" s="12">
        <v>750</v>
      </c>
      <c r="E1858" s="8" t="s">
        <v>12</v>
      </c>
      <c r="F1858" s="13">
        <v>42646</v>
      </c>
      <c r="G1858" s="8" t="s">
        <v>2218</v>
      </c>
      <c r="H1858" s="8" t="s">
        <v>570</v>
      </c>
      <c r="I1858" s="9" t="s">
        <v>2219</v>
      </c>
      <c r="J1858" s="10" t="s">
        <v>2220</v>
      </c>
      <c r="K1858" s="10"/>
      <c r="L1858" s="91">
        <v>1600</v>
      </c>
      <c r="M1858" s="174">
        <v>6</v>
      </c>
      <c r="N1858" s="11">
        <f t="shared" si="192"/>
        <v>8</v>
      </c>
      <c r="O1858" s="11" t="s">
        <v>2230</v>
      </c>
      <c r="P1858" s="11" t="s">
        <v>2229</v>
      </c>
      <c r="Q1858" s="11" t="s">
        <v>1244</v>
      </c>
      <c r="R1858" s="66"/>
    </row>
    <row r="1859" spans="1:19" s="11" customFormat="1" x14ac:dyDescent="0.3">
      <c r="A1859" s="5">
        <v>41506</v>
      </c>
      <c r="B1859" s="965" t="s">
        <v>2221</v>
      </c>
      <c r="C1859" s="965" t="s">
        <v>1281</v>
      </c>
      <c r="D1859" s="12">
        <v>1000</v>
      </c>
      <c r="E1859" s="8" t="s">
        <v>37</v>
      </c>
      <c r="F1859" s="13">
        <v>43335</v>
      </c>
      <c r="G1859" s="8" t="s">
        <v>2222</v>
      </c>
      <c r="H1859" s="8" t="s">
        <v>774</v>
      </c>
      <c r="I1859" s="9"/>
      <c r="J1859" s="10" t="s">
        <v>996</v>
      </c>
      <c r="K1859" s="10"/>
      <c r="L1859" s="91">
        <v>3250</v>
      </c>
      <c r="M1859" s="174">
        <v>12.5</v>
      </c>
      <c r="N1859" s="11">
        <f t="shared" si="192"/>
        <v>8</v>
      </c>
      <c r="O1859" s="11" t="s">
        <v>2228</v>
      </c>
      <c r="P1859" s="11" t="s">
        <v>2229</v>
      </c>
      <c r="Q1859" s="11" t="s">
        <v>2221</v>
      </c>
      <c r="R1859" s="66"/>
    </row>
    <row r="1860" spans="1:19" s="11" customFormat="1" x14ac:dyDescent="0.3">
      <c r="A1860" s="5">
        <v>41506</v>
      </c>
      <c r="B1860" s="965" t="s">
        <v>1569</v>
      </c>
      <c r="C1860" s="965" t="s">
        <v>2224</v>
      </c>
      <c r="D1860" s="12">
        <v>500</v>
      </c>
      <c r="E1860" s="8" t="s">
        <v>1292</v>
      </c>
      <c r="F1860" s="13">
        <v>42236</v>
      </c>
      <c r="G1860" s="8" t="s">
        <v>1707</v>
      </c>
      <c r="H1860" s="8" t="s">
        <v>1271</v>
      </c>
      <c r="I1860" s="9" t="s">
        <v>2225</v>
      </c>
      <c r="J1860" s="10" t="s">
        <v>2226</v>
      </c>
      <c r="K1860" s="10"/>
      <c r="L1860" s="91">
        <v>900</v>
      </c>
      <c r="M1860" s="174">
        <v>5</v>
      </c>
      <c r="N1860" s="11">
        <f t="shared" si="192"/>
        <v>8</v>
      </c>
      <c r="O1860" s="11" t="s">
        <v>2232</v>
      </c>
      <c r="P1860" s="11" t="s">
        <v>2231</v>
      </c>
      <c r="Q1860" s="11" t="s">
        <v>1569</v>
      </c>
      <c r="R1860" s="66"/>
    </row>
    <row r="1861" spans="1:19" s="11" customFormat="1" x14ac:dyDescent="0.3">
      <c r="A1861" s="5">
        <v>41505</v>
      </c>
      <c r="B1861" s="965" t="s">
        <v>2203</v>
      </c>
      <c r="C1861" s="965" t="s">
        <v>11</v>
      </c>
      <c r="D1861" s="12">
        <v>325</v>
      </c>
      <c r="E1861" s="8" t="s">
        <v>66</v>
      </c>
      <c r="F1861" s="13">
        <v>45170</v>
      </c>
      <c r="G1861" s="8" t="s">
        <v>2204</v>
      </c>
      <c r="H1861" s="8" t="s">
        <v>225</v>
      </c>
      <c r="I1861" s="9" t="s">
        <v>1051</v>
      </c>
      <c r="J1861" s="10" t="s">
        <v>1052</v>
      </c>
      <c r="K1861" s="10"/>
      <c r="L1861" s="91">
        <v>700</v>
      </c>
      <c r="M1861" s="174">
        <v>6</v>
      </c>
      <c r="N1861" s="11">
        <f t="shared" si="192"/>
        <v>8</v>
      </c>
      <c r="O1861" s="11" t="s">
        <v>2208</v>
      </c>
      <c r="P1861" s="11" t="s">
        <v>2209</v>
      </c>
      <c r="Q1861" s="11" t="s">
        <v>1508</v>
      </c>
      <c r="R1861" s="66">
        <v>700</v>
      </c>
      <c r="S1861" s="11">
        <v>6</v>
      </c>
    </row>
    <row r="1862" spans="1:19" s="11" customFormat="1" x14ac:dyDescent="0.3">
      <c r="A1862" s="5">
        <v>41505</v>
      </c>
      <c r="B1862" s="965" t="s">
        <v>2205</v>
      </c>
      <c r="C1862" s="965" t="s">
        <v>1514</v>
      </c>
      <c r="D1862" s="12">
        <v>250</v>
      </c>
      <c r="E1862" s="8" t="s">
        <v>1292</v>
      </c>
      <c r="F1862" s="13">
        <v>45170</v>
      </c>
      <c r="G1862" s="8" t="s">
        <v>557</v>
      </c>
      <c r="H1862" s="8" t="s">
        <v>2206</v>
      </c>
      <c r="I1862" s="9" t="s">
        <v>2207</v>
      </c>
      <c r="J1862" s="10" t="s">
        <v>2207</v>
      </c>
      <c r="K1862" s="10"/>
      <c r="L1862" s="91">
        <v>400</v>
      </c>
      <c r="M1862" s="174">
        <v>8</v>
      </c>
      <c r="N1862" s="11">
        <f t="shared" si="192"/>
        <v>8</v>
      </c>
      <c r="O1862" s="11" t="s">
        <v>2213</v>
      </c>
      <c r="P1862" s="11" t="s">
        <v>2214</v>
      </c>
      <c r="Q1862" s="11" t="s">
        <v>2205</v>
      </c>
      <c r="R1862" s="66">
        <v>400</v>
      </c>
      <c r="S1862" s="11">
        <v>8</v>
      </c>
    </row>
    <row r="1863" spans="1:19" s="11" customFormat="1" x14ac:dyDescent="0.3">
      <c r="A1863" s="5">
        <v>41501</v>
      </c>
      <c r="B1863" s="965" t="s">
        <v>2201</v>
      </c>
      <c r="C1863" s="965" t="s">
        <v>923</v>
      </c>
      <c r="D1863" s="12">
        <v>500</v>
      </c>
      <c r="E1863" s="8" t="s">
        <v>37</v>
      </c>
      <c r="F1863" s="13"/>
      <c r="G1863" s="8" t="s">
        <v>2202</v>
      </c>
      <c r="H1863" s="8" t="s">
        <v>329</v>
      </c>
      <c r="I1863" s="9" t="s">
        <v>367</v>
      </c>
      <c r="J1863" s="10" t="s">
        <v>657</v>
      </c>
      <c r="K1863" s="10"/>
      <c r="L1863" s="8" t="s">
        <v>158</v>
      </c>
      <c r="M1863" s="174">
        <v>0</v>
      </c>
      <c r="N1863" s="11">
        <f t="shared" ref="N1863:N1869" si="193">MONTH(A1863)</f>
        <v>8</v>
      </c>
    </row>
    <row r="1864" spans="1:19" s="11" customFormat="1" x14ac:dyDescent="0.3">
      <c r="A1864" s="5">
        <v>41500</v>
      </c>
      <c r="B1864" s="965" t="s">
        <v>2156</v>
      </c>
      <c r="C1864" s="965" t="s">
        <v>127</v>
      </c>
      <c r="D1864" s="12">
        <v>250</v>
      </c>
      <c r="E1864" s="8" t="s">
        <v>66</v>
      </c>
      <c r="F1864" s="13">
        <v>45170</v>
      </c>
      <c r="G1864" s="8" t="s">
        <v>2157</v>
      </c>
      <c r="H1864" s="8" t="s">
        <v>652</v>
      </c>
      <c r="I1864" s="9" t="s">
        <v>220</v>
      </c>
      <c r="J1864" s="10" t="s">
        <v>1140</v>
      </c>
      <c r="K1864" s="10"/>
      <c r="L1864" s="8" t="s">
        <v>382</v>
      </c>
      <c r="M1864" s="174">
        <v>-21</v>
      </c>
      <c r="N1864" s="11">
        <f t="shared" si="193"/>
        <v>8</v>
      </c>
    </row>
    <row r="1865" spans="1:19" s="11" customFormat="1" x14ac:dyDescent="0.3">
      <c r="A1865" s="5">
        <v>41500</v>
      </c>
      <c r="B1865" s="965" t="s">
        <v>2159</v>
      </c>
      <c r="C1865" s="965" t="s">
        <v>1329</v>
      </c>
      <c r="D1865" s="12">
        <v>400</v>
      </c>
      <c r="E1865" s="8" t="s">
        <v>224</v>
      </c>
      <c r="F1865" s="13">
        <v>44075</v>
      </c>
      <c r="G1865" s="8" t="s">
        <v>2160</v>
      </c>
      <c r="H1865" s="8" t="s">
        <v>338</v>
      </c>
      <c r="I1865" s="9" t="s">
        <v>1444</v>
      </c>
      <c r="J1865" s="10" t="s">
        <v>1235</v>
      </c>
      <c r="K1865" s="10"/>
      <c r="L1865" s="8" t="s">
        <v>192</v>
      </c>
      <c r="M1865" s="174">
        <v>2.5</v>
      </c>
      <c r="N1865" s="11">
        <f t="shared" si="193"/>
        <v>8</v>
      </c>
    </row>
    <row r="1866" spans="1:19" s="11" customFormat="1" x14ac:dyDescent="0.3">
      <c r="A1866" s="5">
        <v>41500</v>
      </c>
      <c r="B1866" s="965" t="s">
        <v>2162</v>
      </c>
      <c r="C1866" s="965" t="s">
        <v>2163</v>
      </c>
      <c r="D1866" s="12">
        <v>750</v>
      </c>
      <c r="E1866" s="8" t="s">
        <v>746</v>
      </c>
      <c r="F1866" s="13">
        <v>43511</v>
      </c>
      <c r="G1866" s="8" t="s">
        <v>2164</v>
      </c>
      <c r="H1866" s="8" t="s">
        <v>2165</v>
      </c>
      <c r="I1866" s="9" t="s">
        <v>1756</v>
      </c>
      <c r="J1866" s="10" t="s">
        <v>2166</v>
      </c>
      <c r="K1866" s="10"/>
      <c r="L1866" s="8" t="s">
        <v>2167</v>
      </c>
      <c r="M1866" s="174">
        <v>5</v>
      </c>
      <c r="N1866" s="11">
        <f t="shared" si="193"/>
        <v>8</v>
      </c>
    </row>
    <row r="1867" spans="1:19" s="11" customFormat="1" x14ac:dyDescent="0.3">
      <c r="A1867" s="5">
        <v>41500</v>
      </c>
      <c r="B1867" s="965" t="s">
        <v>2162</v>
      </c>
      <c r="C1867" s="965" t="s">
        <v>2163</v>
      </c>
      <c r="D1867" s="12">
        <v>500</v>
      </c>
      <c r="E1867" s="8" t="s">
        <v>261</v>
      </c>
      <c r="F1867" s="13">
        <v>45337</v>
      </c>
      <c r="G1867" s="8" t="s">
        <v>2164</v>
      </c>
      <c r="H1867" s="8" t="s">
        <v>2168</v>
      </c>
      <c r="I1867" s="9" t="s">
        <v>1665</v>
      </c>
      <c r="J1867" s="10" t="s">
        <v>1540</v>
      </c>
      <c r="K1867" s="10"/>
      <c r="L1867" s="8" t="s">
        <v>192</v>
      </c>
      <c r="M1867" s="174">
        <v>8</v>
      </c>
      <c r="N1867" s="11">
        <f t="shared" si="193"/>
        <v>8</v>
      </c>
    </row>
    <row r="1868" spans="1:19" s="11" customFormat="1" x14ac:dyDescent="0.3">
      <c r="A1868" s="5">
        <v>41500</v>
      </c>
      <c r="B1868" s="965" t="s">
        <v>2169</v>
      </c>
      <c r="C1868" s="965" t="s">
        <v>235</v>
      </c>
      <c r="D1868" s="12">
        <v>500</v>
      </c>
      <c r="E1868" s="8" t="s">
        <v>66</v>
      </c>
      <c r="F1868" s="13">
        <v>45383</v>
      </c>
      <c r="G1868" s="8" t="s">
        <v>2170</v>
      </c>
      <c r="H1868" s="8" t="s">
        <v>1632</v>
      </c>
      <c r="I1868" s="9" t="s">
        <v>2171</v>
      </c>
      <c r="J1868" s="10" t="s">
        <v>1634</v>
      </c>
      <c r="K1868" s="10"/>
      <c r="L1868" s="8" t="s">
        <v>423</v>
      </c>
      <c r="M1868" s="174">
        <v>18.75</v>
      </c>
      <c r="N1868" s="11">
        <f t="shared" si="193"/>
        <v>8</v>
      </c>
    </row>
    <row r="1869" spans="1:19" s="11" customFormat="1" x14ac:dyDescent="0.3">
      <c r="A1869" s="5">
        <v>41500</v>
      </c>
      <c r="B1869" s="965" t="s">
        <v>656</v>
      </c>
      <c r="C1869" s="965" t="s">
        <v>1814</v>
      </c>
      <c r="D1869" s="12">
        <v>750</v>
      </c>
      <c r="E1869" s="8" t="s">
        <v>117</v>
      </c>
      <c r="F1869" s="13">
        <v>52459</v>
      </c>
      <c r="G1869" s="8" t="s">
        <v>656</v>
      </c>
      <c r="H1869" s="8" t="s">
        <v>1444</v>
      </c>
      <c r="I1869" s="9"/>
      <c r="J1869" s="10" t="s">
        <v>1507</v>
      </c>
      <c r="K1869" s="10"/>
      <c r="L1869" s="8" t="s">
        <v>423</v>
      </c>
      <c r="M1869" s="174">
        <v>12.5</v>
      </c>
      <c r="N1869" s="11">
        <f t="shared" si="193"/>
        <v>8</v>
      </c>
    </row>
    <row r="1870" spans="1:19" s="11" customFormat="1" x14ac:dyDescent="0.3">
      <c r="A1870" s="5">
        <v>41499</v>
      </c>
      <c r="B1870" s="965" t="s">
        <v>1345</v>
      </c>
      <c r="C1870" s="965" t="s">
        <v>100</v>
      </c>
      <c r="D1870" s="12">
        <v>500</v>
      </c>
      <c r="E1870" s="8" t="s">
        <v>12</v>
      </c>
      <c r="F1870" s="13">
        <v>42598</v>
      </c>
      <c r="G1870" s="8" t="s">
        <v>2134</v>
      </c>
      <c r="H1870" s="8" t="s">
        <v>55</v>
      </c>
      <c r="I1870" s="9" t="s">
        <v>1770</v>
      </c>
      <c r="J1870" s="10" t="s">
        <v>1288</v>
      </c>
      <c r="K1870" s="10"/>
      <c r="L1870" s="8" t="s">
        <v>423</v>
      </c>
      <c r="M1870" s="174">
        <v>2</v>
      </c>
      <c r="N1870" s="11">
        <f t="shared" ref="N1870:N1877" si="194">MONTH(A1870)</f>
        <v>8</v>
      </c>
    </row>
    <row r="1871" spans="1:19" s="11" customFormat="1" x14ac:dyDescent="0.3">
      <c r="A1871" s="5">
        <v>41499</v>
      </c>
      <c r="B1871" s="965" t="s">
        <v>2135</v>
      </c>
      <c r="C1871" s="965" t="s">
        <v>403</v>
      </c>
      <c r="D1871" s="12">
        <v>800</v>
      </c>
      <c r="E1871" s="8" t="s">
        <v>66</v>
      </c>
      <c r="F1871" s="13">
        <v>45170</v>
      </c>
      <c r="G1871" s="8" t="s">
        <v>2136</v>
      </c>
      <c r="H1871" s="8" t="s">
        <v>2137</v>
      </c>
      <c r="I1871" s="9" t="s">
        <v>2138</v>
      </c>
      <c r="J1871" s="10" t="s">
        <v>1233</v>
      </c>
      <c r="K1871" s="10"/>
      <c r="L1871" s="8" t="s">
        <v>1798</v>
      </c>
      <c r="M1871" s="174">
        <v>5</v>
      </c>
      <c r="N1871" s="11">
        <f t="shared" si="194"/>
        <v>8</v>
      </c>
    </row>
    <row r="1872" spans="1:19" s="11" customFormat="1" x14ac:dyDescent="0.3">
      <c r="A1872" s="5">
        <v>41499</v>
      </c>
      <c r="B1872" s="965" t="s">
        <v>2135</v>
      </c>
      <c r="C1872" s="965" t="s">
        <v>403</v>
      </c>
      <c r="D1872" s="12">
        <v>700</v>
      </c>
      <c r="E1872" s="8" t="s">
        <v>117</v>
      </c>
      <c r="F1872" s="13">
        <v>52475</v>
      </c>
      <c r="G1872" s="8" t="s">
        <v>2136</v>
      </c>
      <c r="H1872" s="8" t="s">
        <v>2139</v>
      </c>
      <c r="I1872" s="9" t="s">
        <v>282</v>
      </c>
      <c r="J1872" s="10" t="s">
        <v>1087</v>
      </c>
      <c r="K1872" s="10"/>
      <c r="L1872" s="8" t="s">
        <v>1798</v>
      </c>
      <c r="M1872" s="174">
        <v>13</v>
      </c>
      <c r="N1872" s="11">
        <f t="shared" si="194"/>
        <v>8</v>
      </c>
    </row>
    <row r="1873" spans="1:14" s="11" customFormat="1" x14ac:dyDescent="0.3">
      <c r="A1873" s="5">
        <v>41499</v>
      </c>
      <c r="B1873" s="965" t="s">
        <v>2140</v>
      </c>
      <c r="C1873" s="965" t="s">
        <v>2141</v>
      </c>
      <c r="D1873" s="12">
        <v>350</v>
      </c>
      <c r="E1873" s="8" t="s">
        <v>66</v>
      </c>
      <c r="F1873" s="13">
        <v>45170</v>
      </c>
      <c r="G1873" s="8" t="s">
        <v>1639</v>
      </c>
      <c r="H1873" s="8" t="s">
        <v>466</v>
      </c>
      <c r="I1873" s="9" t="s">
        <v>2142</v>
      </c>
      <c r="J1873" s="10" t="s">
        <v>2143</v>
      </c>
      <c r="K1873" s="10"/>
      <c r="L1873" s="8" t="s">
        <v>382</v>
      </c>
      <c r="M1873" s="174">
        <v>-6</v>
      </c>
      <c r="N1873" s="11">
        <f t="shared" si="194"/>
        <v>8</v>
      </c>
    </row>
    <row r="1874" spans="1:14" s="11" customFormat="1" x14ac:dyDescent="0.3">
      <c r="A1874" s="5">
        <v>41499</v>
      </c>
      <c r="B1874" s="965" t="s">
        <v>2144</v>
      </c>
      <c r="C1874" s="965" t="s">
        <v>1354</v>
      </c>
      <c r="D1874" s="12">
        <v>250</v>
      </c>
      <c r="E1874" s="8" t="s">
        <v>37</v>
      </c>
      <c r="F1874" s="13">
        <v>43327</v>
      </c>
      <c r="G1874" s="8" t="s">
        <v>2145</v>
      </c>
      <c r="H1874" s="8" t="s">
        <v>385</v>
      </c>
      <c r="I1874" s="9" t="s">
        <v>1111</v>
      </c>
      <c r="J1874" s="10" t="s">
        <v>2071</v>
      </c>
      <c r="K1874" s="10"/>
      <c r="L1874" s="8" t="s">
        <v>1180</v>
      </c>
      <c r="M1874" s="174">
        <v>15</v>
      </c>
      <c r="N1874" s="11">
        <f t="shared" si="194"/>
        <v>8</v>
      </c>
    </row>
    <row r="1875" spans="1:14" s="11" customFormat="1" x14ac:dyDescent="0.3">
      <c r="A1875" s="5">
        <v>41499</v>
      </c>
      <c r="B1875" s="965" t="s">
        <v>2144</v>
      </c>
      <c r="C1875" s="965" t="s">
        <v>1354</v>
      </c>
      <c r="D1875" s="12">
        <v>250</v>
      </c>
      <c r="E1875" s="8" t="s">
        <v>66</v>
      </c>
      <c r="F1875" s="13">
        <v>45153</v>
      </c>
      <c r="G1875" s="8" t="s">
        <v>2145</v>
      </c>
      <c r="H1875" s="8" t="s">
        <v>338</v>
      </c>
      <c r="I1875" s="9" t="s">
        <v>1307</v>
      </c>
      <c r="J1875" s="10" t="s">
        <v>2146</v>
      </c>
      <c r="K1875" s="10"/>
      <c r="L1875" s="8" t="s">
        <v>1180</v>
      </c>
      <c r="M1875" s="174">
        <v>5</v>
      </c>
      <c r="N1875" s="11">
        <f t="shared" si="194"/>
        <v>8</v>
      </c>
    </row>
    <row r="1876" spans="1:14" s="11" customFormat="1" x14ac:dyDescent="0.3">
      <c r="A1876" s="5">
        <v>41499</v>
      </c>
      <c r="B1876" s="965" t="s">
        <v>2147</v>
      </c>
      <c r="C1876" s="965" t="s">
        <v>1242</v>
      </c>
      <c r="D1876" s="12">
        <v>1250</v>
      </c>
      <c r="E1876" s="8" t="s">
        <v>37</v>
      </c>
      <c r="F1876" s="13">
        <v>43332</v>
      </c>
      <c r="G1876" s="8" t="s">
        <v>2147</v>
      </c>
      <c r="H1876" s="8" t="s">
        <v>579</v>
      </c>
      <c r="I1876" s="9" t="s">
        <v>2148</v>
      </c>
      <c r="J1876" s="10" t="s">
        <v>2149</v>
      </c>
      <c r="K1876" s="10"/>
      <c r="L1876" s="8" t="s">
        <v>463</v>
      </c>
      <c r="M1876" s="174">
        <v>8</v>
      </c>
      <c r="N1876" s="11">
        <f t="shared" si="194"/>
        <v>8</v>
      </c>
    </row>
    <row r="1877" spans="1:14" s="11" customFormat="1" x14ac:dyDescent="0.3">
      <c r="A1877" s="5">
        <v>41499</v>
      </c>
      <c r="B1877" s="965" t="s">
        <v>1438</v>
      </c>
      <c r="C1877" s="965" t="s">
        <v>1620</v>
      </c>
      <c r="D1877" s="12">
        <v>100</v>
      </c>
      <c r="E1877" s="8" t="s">
        <v>1397</v>
      </c>
      <c r="F1877" s="13">
        <v>51728</v>
      </c>
      <c r="G1877" s="8" t="s">
        <v>2151</v>
      </c>
      <c r="H1877" s="8" t="s">
        <v>804</v>
      </c>
      <c r="I1877" s="9" t="s">
        <v>2152</v>
      </c>
      <c r="J1877" s="10" t="s">
        <v>1032</v>
      </c>
      <c r="K1877" s="10"/>
      <c r="L1877" s="8" t="s">
        <v>2153</v>
      </c>
      <c r="M1877" s="174">
        <v>6</v>
      </c>
      <c r="N1877" s="11">
        <f t="shared" si="194"/>
        <v>8</v>
      </c>
    </row>
    <row r="1878" spans="1:14" s="11" customFormat="1" x14ac:dyDescent="0.3">
      <c r="A1878" s="5">
        <v>41498</v>
      </c>
      <c r="B1878" s="965" t="s">
        <v>2105</v>
      </c>
      <c r="C1878" s="965" t="s">
        <v>1155</v>
      </c>
      <c r="D1878" s="12">
        <v>585</v>
      </c>
      <c r="E1878" s="8" t="s">
        <v>117</v>
      </c>
      <c r="F1878" s="13">
        <v>52458</v>
      </c>
      <c r="G1878" s="8" t="s">
        <v>2106</v>
      </c>
      <c r="H1878" s="8" t="s">
        <v>1603</v>
      </c>
      <c r="I1878" s="9" t="s">
        <v>220</v>
      </c>
      <c r="J1878" s="10" t="s">
        <v>990</v>
      </c>
      <c r="K1878" s="10"/>
      <c r="L1878" s="8" t="s">
        <v>654</v>
      </c>
      <c r="M1878" s="174">
        <v>15</v>
      </c>
      <c r="N1878" s="11">
        <f t="shared" ref="N1878:N1885" si="195">MONTH(A1878)</f>
        <v>8</v>
      </c>
    </row>
    <row r="1879" spans="1:14" s="11" customFormat="1" x14ac:dyDescent="0.3">
      <c r="A1879" s="5">
        <v>41498</v>
      </c>
      <c r="B1879" s="965" t="s">
        <v>2108</v>
      </c>
      <c r="C1879" s="965" t="s">
        <v>1035</v>
      </c>
      <c r="D1879" s="12">
        <v>1250</v>
      </c>
      <c r="E1879" s="8" t="s">
        <v>66</v>
      </c>
      <c r="F1879" s="13">
        <v>45170</v>
      </c>
      <c r="G1879" s="8" t="s">
        <v>2109</v>
      </c>
      <c r="H1879" s="8" t="s">
        <v>339</v>
      </c>
      <c r="I1879" s="9" t="s">
        <v>1477</v>
      </c>
      <c r="J1879" s="10" t="s">
        <v>1413</v>
      </c>
      <c r="K1879" s="10"/>
      <c r="L1879" s="8" t="s">
        <v>2110</v>
      </c>
      <c r="M1879" s="174">
        <v>0</v>
      </c>
      <c r="N1879" s="11">
        <f t="shared" si="195"/>
        <v>8</v>
      </c>
    </row>
    <row r="1880" spans="1:14" s="11" customFormat="1" x14ac:dyDescent="0.3">
      <c r="A1880" s="5">
        <v>41498</v>
      </c>
      <c r="B1880" s="965" t="s">
        <v>2108</v>
      </c>
      <c r="C1880" s="965" t="s">
        <v>1035</v>
      </c>
      <c r="D1880" s="12">
        <v>1250</v>
      </c>
      <c r="E1880" s="8" t="s">
        <v>117</v>
      </c>
      <c r="F1880" s="13">
        <v>52475</v>
      </c>
      <c r="G1880" s="8" t="s">
        <v>2109</v>
      </c>
      <c r="H1880" s="8" t="s">
        <v>68</v>
      </c>
      <c r="I1880" s="9" t="s">
        <v>1145</v>
      </c>
      <c r="J1880" s="10" t="s">
        <v>1484</v>
      </c>
      <c r="K1880" s="10"/>
      <c r="L1880" s="8" t="s">
        <v>2111</v>
      </c>
      <c r="M1880" s="174">
        <v>20</v>
      </c>
      <c r="N1880" s="11">
        <f t="shared" si="195"/>
        <v>8</v>
      </c>
    </row>
    <row r="1881" spans="1:14" s="11" customFormat="1" x14ac:dyDescent="0.3">
      <c r="A1881" s="5">
        <v>41498</v>
      </c>
      <c r="B1881" s="965" t="s">
        <v>1671</v>
      </c>
      <c r="C1881" s="965" t="s">
        <v>2112</v>
      </c>
      <c r="D1881" s="12">
        <v>350</v>
      </c>
      <c r="E1881" s="8" t="s">
        <v>117</v>
      </c>
      <c r="F1881" s="13">
        <v>52458</v>
      </c>
      <c r="G1881" s="8" t="s">
        <v>2113</v>
      </c>
      <c r="H1881" s="8" t="s">
        <v>2114</v>
      </c>
      <c r="I1881" s="9" t="s">
        <v>2115</v>
      </c>
      <c r="J1881" s="10" t="s">
        <v>1368</v>
      </c>
      <c r="K1881" s="10"/>
      <c r="L1881" s="8" t="s">
        <v>2116</v>
      </c>
      <c r="M1881" s="174">
        <v>7</v>
      </c>
      <c r="N1881" s="11">
        <f t="shared" si="195"/>
        <v>8</v>
      </c>
    </row>
    <row r="1882" spans="1:14" s="11" customFormat="1" x14ac:dyDescent="0.3">
      <c r="A1882" s="5">
        <v>41498</v>
      </c>
      <c r="B1882" s="965" t="s">
        <v>2117</v>
      </c>
      <c r="C1882" s="965" t="s">
        <v>600</v>
      </c>
      <c r="D1882" s="12">
        <v>450</v>
      </c>
      <c r="E1882" s="8" t="s">
        <v>66</v>
      </c>
      <c r="F1882" s="13">
        <v>45184</v>
      </c>
      <c r="G1882" s="8" t="s">
        <v>2118</v>
      </c>
      <c r="H1882" s="8" t="s">
        <v>579</v>
      </c>
      <c r="I1882" s="9" t="s">
        <v>205</v>
      </c>
      <c r="J1882" s="10" t="s">
        <v>1016</v>
      </c>
      <c r="K1882" s="10"/>
      <c r="L1882" s="8" t="s">
        <v>2119</v>
      </c>
      <c r="M1882" s="174">
        <v>9</v>
      </c>
      <c r="N1882" s="11">
        <f t="shared" si="195"/>
        <v>8</v>
      </c>
    </row>
    <row r="1883" spans="1:14" s="11" customFormat="1" x14ac:dyDescent="0.3">
      <c r="A1883" s="5">
        <v>41498</v>
      </c>
      <c r="B1883" s="965" t="s">
        <v>2117</v>
      </c>
      <c r="C1883" s="965" t="s">
        <v>600</v>
      </c>
      <c r="D1883" s="12">
        <v>350</v>
      </c>
      <c r="E1883" s="8" t="s">
        <v>117</v>
      </c>
      <c r="F1883" s="13">
        <v>52489</v>
      </c>
      <c r="G1883" s="8" t="s">
        <v>2118</v>
      </c>
      <c r="H1883" s="8" t="s">
        <v>330</v>
      </c>
      <c r="I1883" s="9" t="s">
        <v>2120</v>
      </c>
      <c r="J1883" s="10" t="s">
        <v>2121</v>
      </c>
      <c r="K1883" s="10"/>
      <c r="L1883" s="8" t="s">
        <v>2119</v>
      </c>
      <c r="M1883" s="174">
        <v>13</v>
      </c>
      <c r="N1883" s="11">
        <f t="shared" si="195"/>
        <v>8</v>
      </c>
    </row>
    <row r="1884" spans="1:14" s="11" customFormat="1" x14ac:dyDescent="0.3">
      <c r="A1884" s="5">
        <v>41498</v>
      </c>
      <c r="B1884" s="965" t="s">
        <v>2123</v>
      </c>
      <c r="C1884" s="965" t="s">
        <v>1155</v>
      </c>
      <c r="D1884" s="12">
        <v>250</v>
      </c>
      <c r="E1884" s="8" t="s">
        <v>117</v>
      </c>
      <c r="F1884" s="13">
        <v>52475</v>
      </c>
      <c r="G1884" s="8" t="s">
        <v>2124</v>
      </c>
      <c r="H1884" s="8" t="s">
        <v>429</v>
      </c>
      <c r="I1884" s="9" t="s">
        <v>1915</v>
      </c>
      <c r="J1884" s="10" t="s">
        <v>1916</v>
      </c>
      <c r="K1884" s="10"/>
      <c r="L1884" s="8" t="s">
        <v>2125</v>
      </c>
      <c r="M1884" s="174">
        <v>10</v>
      </c>
      <c r="N1884" s="11">
        <f t="shared" si="195"/>
        <v>8</v>
      </c>
    </row>
    <row r="1885" spans="1:14" s="11" customFormat="1" x14ac:dyDescent="0.3">
      <c r="A1885" s="5">
        <v>41498</v>
      </c>
      <c r="B1885" s="965" t="s">
        <v>1569</v>
      </c>
      <c r="C1885" s="965" t="s">
        <v>771</v>
      </c>
      <c r="D1885" s="12">
        <v>350</v>
      </c>
      <c r="E1885" s="8" t="s">
        <v>117</v>
      </c>
      <c r="F1885" s="13">
        <v>52458</v>
      </c>
      <c r="G1885" s="8" t="s">
        <v>2131</v>
      </c>
      <c r="H1885" s="8" t="s">
        <v>123</v>
      </c>
      <c r="I1885" s="9" t="s">
        <v>1077</v>
      </c>
      <c r="J1885" s="10" t="s">
        <v>1087</v>
      </c>
      <c r="K1885" s="10"/>
      <c r="L1885" s="8" t="s">
        <v>679</v>
      </c>
      <c r="M1885" s="174">
        <v>-9</v>
      </c>
      <c r="N1885" s="11">
        <f t="shared" si="195"/>
        <v>8</v>
      </c>
    </row>
    <row r="1886" spans="1:14" s="11" customFormat="1" x14ac:dyDescent="0.3">
      <c r="A1886" s="5">
        <v>41494</v>
      </c>
      <c r="B1886" s="965" t="s">
        <v>2084</v>
      </c>
      <c r="C1886" s="965" t="s">
        <v>36</v>
      </c>
      <c r="D1886" s="12">
        <v>600</v>
      </c>
      <c r="E1886" s="8" t="s">
        <v>37</v>
      </c>
      <c r="F1886" s="13">
        <v>43374</v>
      </c>
      <c r="G1886" s="8" t="s">
        <v>2085</v>
      </c>
      <c r="H1886" s="8" t="s">
        <v>330</v>
      </c>
      <c r="I1886" s="9" t="s">
        <v>2086</v>
      </c>
      <c r="J1886" s="10" t="s">
        <v>1016</v>
      </c>
      <c r="K1886" s="10"/>
      <c r="L1886" s="8" t="s">
        <v>2087</v>
      </c>
      <c r="M1886" s="174">
        <v>-11</v>
      </c>
      <c r="N1886" s="11">
        <f t="shared" ref="N1886:N1892" si="196">MONTH(A1886)</f>
        <v>8</v>
      </c>
    </row>
    <row r="1887" spans="1:14" s="11" customFormat="1" x14ac:dyDescent="0.3">
      <c r="A1887" s="5">
        <v>41494</v>
      </c>
      <c r="B1887" s="965" t="s">
        <v>2084</v>
      </c>
      <c r="C1887" s="965" t="s">
        <v>36</v>
      </c>
      <c r="D1887" s="12">
        <v>450</v>
      </c>
      <c r="E1887" s="8" t="s">
        <v>66</v>
      </c>
      <c r="F1887" s="13">
        <v>45200</v>
      </c>
      <c r="G1887" s="8" t="s">
        <v>2085</v>
      </c>
      <c r="H1887" s="8" t="s">
        <v>1469</v>
      </c>
      <c r="I1887" s="9" t="s">
        <v>2089</v>
      </c>
      <c r="J1887" s="10" t="s">
        <v>996</v>
      </c>
      <c r="K1887" s="10"/>
      <c r="L1887" s="8" t="s">
        <v>2087</v>
      </c>
      <c r="M1887" s="174">
        <v>-11</v>
      </c>
      <c r="N1887" s="11">
        <f t="shared" si="196"/>
        <v>8</v>
      </c>
    </row>
    <row r="1888" spans="1:14" s="11" customFormat="1" x14ac:dyDescent="0.3">
      <c r="A1888" s="5">
        <v>41494</v>
      </c>
      <c r="B1888" s="965" t="s">
        <v>2090</v>
      </c>
      <c r="C1888" s="965" t="s">
        <v>208</v>
      </c>
      <c r="D1888" s="12">
        <v>500</v>
      </c>
      <c r="E1888" s="8" t="s">
        <v>117</v>
      </c>
      <c r="F1888" s="13">
        <v>15933</v>
      </c>
      <c r="G1888" s="8" t="s">
        <v>2091</v>
      </c>
      <c r="H1888" s="8" t="s">
        <v>225</v>
      </c>
      <c r="I1888" s="9" t="s">
        <v>1051</v>
      </c>
      <c r="J1888" s="10" t="s">
        <v>1052</v>
      </c>
      <c r="K1888" s="10"/>
      <c r="L1888" s="8" t="s">
        <v>192</v>
      </c>
      <c r="M1888" s="174">
        <v>3</v>
      </c>
      <c r="N1888" s="11">
        <f t="shared" si="196"/>
        <v>8</v>
      </c>
    </row>
    <row r="1889" spans="1:14" s="11" customFormat="1" x14ac:dyDescent="0.3">
      <c r="A1889" s="5">
        <v>41494</v>
      </c>
      <c r="B1889" s="965" t="s">
        <v>2093</v>
      </c>
      <c r="C1889" s="965" t="s">
        <v>218</v>
      </c>
      <c r="D1889" s="12">
        <v>700</v>
      </c>
      <c r="E1889" s="8" t="s">
        <v>66</v>
      </c>
      <c r="F1889" s="13">
        <v>45214</v>
      </c>
      <c r="G1889" s="8" t="s">
        <v>171</v>
      </c>
      <c r="H1889" s="8" t="s">
        <v>578</v>
      </c>
      <c r="I1889" s="9" t="s">
        <v>1331</v>
      </c>
      <c r="J1889" s="10" t="s">
        <v>1016</v>
      </c>
      <c r="K1889" s="10"/>
      <c r="L1889" s="8" t="s">
        <v>71</v>
      </c>
      <c r="M1889" s="174">
        <v>2</v>
      </c>
      <c r="N1889" s="11">
        <f t="shared" si="196"/>
        <v>8</v>
      </c>
    </row>
    <row r="1890" spans="1:14" s="11" customFormat="1" x14ac:dyDescent="0.3">
      <c r="A1890" s="5">
        <v>41494</v>
      </c>
      <c r="B1890" s="965" t="s">
        <v>2094</v>
      </c>
      <c r="C1890" s="965" t="s">
        <v>73</v>
      </c>
      <c r="D1890" s="12">
        <v>1000</v>
      </c>
      <c r="E1890" s="8" t="s">
        <v>66</v>
      </c>
      <c r="F1890" s="13">
        <v>45153</v>
      </c>
      <c r="G1890" s="8" t="s">
        <v>762</v>
      </c>
      <c r="H1890" s="8" t="s">
        <v>2095</v>
      </c>
      <c r="I1890" s="9" t="s">
        <v>2096</v>
      </c>
      <c r="J1890" s="10" t="s">
        <v>1323</v>
      </c>
      <c r="K1890" s="10"/>
      <c r="L1890" s="8" t="s">
        <v>692</v>
      </c>
      <c r="M1890" s="174">
        <v>9</v>
      </c>
      <c r="N1890" s="11">
        <f t="shared" si="196"/>
        <v>8</v>
      </c>
    </row>
    <row r="1891" spans="1:14" s="11" customFormat="1" x14ac:dyDescent="0.3">
      <c r="A1891" s="5">
        <v>41494</v>
      </c>
      <c r="B1891" s="965" t="s">
        <v>2098</v>
      </c>
      <c r="C1891" s="965" t="s">
        <v>218</v>
      </c>
      <c r="D1891" s="12">
        <v>850</v>
      </c>
      <c r="E1891" s="8" t="s">
        <v>66</v>
      </c>
      <c r="F1891" s="13">
        <v>45153</v>
      </c>
      <c r="G1891" s="8" t="s">
        <v>2099</v>
      </c>
      <c r="H1891" s="8" t="s">
        <v>1444</v>
      </c>
      <c r="I1891" s="9" t="s">
        <v>1118</v>
      </c>
      <c r="J1891" s="10" t="s">
        <v>1558</v>
      </c>
      <c r="K1891" s="10"/>
      <c r="L1891" s="8" t="s">
        <v>1420</v>
      </c>
      <c r="M1891" s="174">
        <v>0</v>
      </c>
      <c r="N1891" s="11">
        <f t="shared" si="196"/>
        <v>8</v>
      </c>
    </row>
    <row r="1892" spans="1:14" s="11" customFormat="1" x14ac:dyDescent="0.3">
      <c r="A1892" s="5">
        <v>41494</v>
      </c>
      <c r="B1892" s="965" t="s">
        <v>2104</v>
      </c>
      <c r="C1892" s="965" t="s">
        <v>22</v>
      </c>
      <c r="D1892" s="12">
        <v>1500</v>
      </c>
      <c r="E1892" s="8" t="s">
        <v>201</v>
      </c>
      <c r="F1892" s="13">
        <v>45153</v>
      </c>
      <c r="G1892" s="8" t="s">
        <v>24</v>
      </c>
      <c r="H1892" s="8" t="s">
        <v>25</v>
      </c>
      <c r="I1892" s="9" t="s">
        <v>95</v>
      </c>
      <c r="J1892" s="10" t="s">
        <v>1182</v>
      </c>
      <c r="K1892" s="10"/>
      <c r="L1892" s="8" t="s">
        <v>463</v>
      </c>
      <c r="M1892" s="174">
        <v>12</v>
      </c>
      <c r="N1892" s="11">
        <f t="shared" si="196"/>
        <v>8</v>
      </c>
    </row>
    <row r="1893" spans="1:14" s="11" customFormat="1" x14ac:dyDescent="0.3">
      <c r="A1893" s="5">
        <v>41493</v>
      </c>
      <c r="B1893" s="965" t="s">
        <v>2061</v>
      </c>
      <c r="C1893" s="965" t="s">
        <v>2062</v>
      </c>
      <c r="D1893" s="12">
        <v>350</v>
      </c>
      <c r="E1893" s="8" t="s">
        <v>224</v>
      </c>
      <c r="F1893" s="13">
        <v>44055</v>
      </c>
      <c r="G1893" s="8" t="s">
        <v>2063</v>
      </c>
      <c r="H1893" s="8" t="s">
        <v>2064</v>
      </c>
      <c r="I1893" s="9" t="s">
        <v>2065</v>
      </c>
      <c r="J1893" s="10" t="s">
        <v>2066</v>
      </c>
      <c r="K1893" s="10"/>
      <c r="L1893" s="8" t="s">
        <v>2067</v>
      </c>
      <c r="M1893" s="174">
        <v>7</v>
      </c>
      <c r="N1893" s="11">
        <f t="shared" ref="N1893:N1898" si="197">MONTH(A1893)</f>
        <v>8</v>
      </c>
    </row>
    <row r="1894" spans="1:14" s="11" customFormat="1" x14ac:dyDescent="0.3">
      <c r="A1894" s="5">
        <v>41493</v>
      </c>
      <c r="B1894" s="965" t="s">
        <v>2068</v>
      </c>
      <c r="C1894" s="965" t="s">
        <v>127</v>
      </c>
      <c r="D1894" s="12">
        <v>1000</v>
      </c>
      <c r="E1894" s="8" t="s">
        <v>12</v>
      </c>
      <c r="F1894" s="13" t="s">
        <v>2069</v>
      </c>
      <c r="G1894" s="8" t="s">
        <v>2070</v>
      </c>
      <c r="H1894" s="8" t="s">
        <v>123</v>
      </c>
      <c r="I1894" s="9" t="s">
        <v>124</v>
      </c>
      <c r="J1894" s="10" t="s">
        <v>2071</v>
      </c>
      <c r="K1894" s="10"/>
      <c r="L1894" s="8" t="s">
        <v>2072</v>
      </c>
      <c r="M1894" s="174">
        <v>-7</v>
      </c>
      <c r="N1894" s="11">
        <f t="shared" si="197"/>
        <v>8</v>
      </c>
    </row>
    <row r="1895" spans="1:14" s="11" customFormat="1" x14ac:dyDescent="0.3">
      <c r="A1895" s="5">
        <v>41493</v>
      </c>
      <c r="B1895" s="965" t="s">
        <v>2073</v>
      </c>
      <c r="C1895" s="965" t="s">
        <v>2074</v>
      </c>
      <c r="D1895" s="12">
        <v>500</v>
      </c>
      <c r="E1895" s="8" t="s">
        <v>261</v>
      </c>
      <c r="F1895" s="13">
        <v>45337</v>
      </c>
      <c r="G1895" s="8" t="s">
        <v>171</v>
      </c>
      <c r="H1895" s="8" t="s">
        <v>2075</v>
      </c>
      <c r="I1895" s="9" t="s">
        <v>2076</v>
      </c>
      <c r="J1895" s="10" t="s">
        <v>1749</v>
      </c>
      <c r="K1895" s="10"/>
      <c r="L1895" s="8" t="s">
        <v>79</v>
      </c>
      <c r="M1895" s="174">
        <v>28</v>
      </c>
      <c r="N1895" s="11">
        <f t="shared" si="197"/>
        <v>8</v>
      </c>
    </row>
    <row r="1896" spans="1:14" s="11" customFormat="1" x14ac:dyDescent="0.3">
      <c r="A1896" s="5">
        <v>41493</v>
      </c>
      <c r="B1896" s="965" t="s">
        <v>2078</v>
      </c>
      <c r="C1896" s="965" t="s">
        <v>1709</v>
      </c>
      <c r="D1896" s="12">
        <v>1500</v>
      </c>
      <c r="E1896" s="8" t="s">
        <v>37</v>
      </c>
      <c r="F1896" s="13">
        <v>43322</v>
      </c>
      <c r="G1896" s="8" t="s">
        <v>2079</v>
      </c>
      <c r="H1896" s="8" t="s">
        <v>2080</v>
      </c>
      <c r="I1896" s="9" t="s">
        <v>2081</v>
      </c>
      <c r="J1896" s="10" t="s">
        <v>1173</v>
      </c>
      <c r="K1896" s="10"/>
      <c r="L1896" s="8" t="s">
        <v>2082</v>
      </c>
      <c r="M1896" s="174">
        <v>7</v>
      </c>
      <c r="N1896" s="11">
        <f t="shared" si="197"/>
        <v>8</v>
      </c>
    </row>
    <row r="1897" spans="1:14" s="11" customFormat="1" x14ac:dyDescent="0.3">
      <c r="A1897" s="5">
        <v>41493</v>
      </c>
      <c r="B1897" s="965" t="s">
        <v>2078</v>
      </c>
      <c r="C1897" s="965" t="s">
        <v>1709</v>
      </c>
      <c r="D1897" s="12">
        <v>1000</v>
      </c>
      <c r="E1897" s="8" t="s">
        <v>66</v>
      </c>
      <c r="F1897" s="13">
        <v>45150</v>
      </c>
      <c r="G1897" s="8" t="s">
        <v>2079</v>
      </c>
      <c r="H1897" s="8" t="s">
        <v>631</v>
      </c>
      <c r="I1897" s="9" t="s">
        <v>1302</v>
      </c>
      <c r="J1897" s="10" t="s">
        <v>1303</v>
      </c>
      <c r="K1897" s="10"/>
      <c r="L1897" s="8" t="s">
        <v>2082</v>
      </c>
      <c r="M1897" s="174">
        <v>5</v>
      </c>
      <c r="N1897" s="11">
        <f t="shared" si="197"/>
        <v>8</v>
      </c>
    </row>
    <row r="1898" spans="1:14" s="11" customFormat="1" x14ac:dyDescent="0.3">
      <c r="A1898" s="5">
        <v>41493</v>
      </c>
      <c r="B1898" s="965" t="s">
        <v>2078</v>
      </c>
      <c r="C1898" s="965" t="s">
        <v>1709</v>
      </c>
      <c r="D1898" s="12">
        <v>1250</v>
      </c>
      <c r="E1898" s="8" t="s">
        <v>117</v>
      </c>
      <c r="F1898" s="13">
        <v>15930</v>
      </c>
      <c r="G1898" s="8" t="s">
        <v>2079</v>
      </c>
      <c r="H1898" s="8" t="s">
        <v>151</v>
      </c>
      <c r="I1898" s="9" t="s">
        <v>2083</v>
      </c>
      <c r="J1898" s="10" t="s">
        <v>1368</v>
      </c>
      <c r="K1898" s="10"/>
      <c r="L1898" s="8" t="s">
        <v>2082</v>
      </c>
      <c r="M1898" s="174">
        <v>22</v>
      </c>
      <c r="N1898" s="11">
        <f t="shared" si="197"/>
        <v>8</v>
      </c>
    </row>
    <row r="1899" spans="1:14" s="11" customFormat="1" x14ac:dyDescent="0.3">
      <c r="A1899" s="5">
        <v>41492</v>
      </c>
      <c r="B1899" s="965" t="s">
        <v>2036</v>
      </c>
      <c r="C1899" s="965" t="s">
        <v>276</v>
      </c>
      <c r="D1899" s="12">
        <v>1000</v>
      </c>
      <c r="E1899" s="8" t="s">
        <v>224</v>
      </c>
      <c r="F1899" s="13">
        <v>44058</v>
      </c>
      <c r="G1899" s="8" t="s">
        <v>2037</v>
      </c>
      <c r="H1899" s="8" t="s">
        <v>578</v>
      </c>
      <c r="I1899" s="9" t="s">
        <v>1516</v>
      </c>
      <c r="J1899" s="10" t="s">
        <v>718</v>
      </c>
      <c r="K1899" s="10"/>
      <c r="L1899" s="8" t="s">
        <v>71</v>
      </c>
      <c r="M1899" s="174">
        <v>10</v>
      </c>
      <c r="N1899" s="11">
        <f t="shared" ref="N1899:N1904" si="198">MONTH(A1899)</f>
        <v>8</v>
      </c>
    </row>
    <row r="1900" spans="1:14" s="11" customFormat="1" x14ac:dyDescent="0.3">
      <c r="A1900" s="5">
        <v>41492</v>
      </c>
      <c r="B1900" s="965" t="s">
        <v>2038</v>
      </c>
      <c r="C1900" s="965" t="s">
        <v>2025</v>
      </c>
      <c r="D1900" s="12">
        <v>600</v>
      </c>
      <c r="E1900" s="8" t="s">
        <v>12</v>
      </c>
      <c r="F1900" s="13">
        <v>42597</v>
      </c>
      <c r="G1900" s="8" t="s">
        <v>219</v>
      </c>
      <c r="H1900" s="8" t="s">
        <v>723</v>
      </c>
      <c r="I1900" s="9" t="s">
        <v>2039</v>
      </c>
      <c r="J1900" s="10" t="s">
        <v>2040</v>
      </c>
      <c r="K1900" s="10"/>
      <c r="L1900" s="8" t="s">
        <v>2041</v>
      </c>
      <c r="M1900" s="174">
        <v>6</v>
      </c>
      <c r="N1900" s="11">
        <f t="shared" si="198"/>
        <v>8</v>
      </c>
    </row>
    <row r="1901" spans="1:14" s="11" customFormat="1" x14ac:dyDescent="0.3">
      <c r="A1901" s="5">
        <v>41492</v>
      </c>
      <c r="B1901" s="965" t="s">
        <v>2038</v>
      </c>
      <c r="C1901" s="965" t="s">
        <v>2025</v>
      </c>
      <c r="D1901" s="12">
        <v>400</v>
      </c>
      <c r="E1901" s="8" t="s">
        <v>37</v>
      </c>
      <c r="F1901" s="13">
        <v>43327</v>
      </c>
      <c r="G1901" s="8" t="s">
        <v>219</v>
      </c>
      <c r="H1901" s="8" t="s">
        <v>2043</v>
      </c>
      <c r="I1901" s="9" t="s">
        <v>2044</v>
      </c>
      <c r="J1901" s="10" t="s">
        <v>670</v>
      </c>
      <c r="K1901" s="10"/>
      <c r="L1901" s="8" t="s">
        <v>2041</v>
      </c>
      <c r="M1901" s="174">
        <v>13</v>
      </c>
      <c r="N1901" s="11">
        <f t="shared" si="198"/>
        <v>8</v>
      </c>
    </row>
    <row r="1902" spans="1:14" s="11" customFormat="1" x14ac:dyDescent="0.3">
      <c r="A1902" s="5">
        <v>41492</v>
      </c>
      <c r="B1902" s="965" t="s">
        <v>2045</v>
      </c>
      <c r="C1902" s="965" t="s">
        <v>959</v>
      </c>
      <c r="D1902" s="12">
        <v>750</v>
      </c>
      <c r="E1902" s="8" t="s">
        <v>66</v>
      </c>
      <c r="F1902" s="13" t="s">
        <v>66</v>
      </c>
      <c r="G1902" s="8" t="s">
        <v>134</v>
      </c>
      <c r="H1902" s="8" t="s">
        <v>2046</v>
      </c>
      <c r="I1902" s="9" t="s">
        <v>2047</v>
      </c>
      <c r="J1902" s="10" t="s">
        <v>2048</v>
      </c>
      <c r="K1902" s="10"/>
      <c r="L1902" s="8" t="s">
        <v>382</v>
      </c>
      <c r="M1902" s="174">
        <v>20</v>
      </c>
      <c r="N1902" s="11">
        <f t="shared" si="198"/>
        <v>8</v>
      </c>
    </row>
    <row r="1903" spans="1:14" s="11" customFormat="1" x14ac:dyDescent="0.3">
      <c r="A1903" s="5">
        <v>41492</v>
      </c>
      <c r="B1903" s="965" t="s">
        <v>2050</v>
      </c>
      <c r="C1903" s="965" t="s">
        <v>208</v>
      </c>
      <c r="D1903" s="12">
        <v>500</v>
      </c>
      <c r="E1903" s="8" t="s">
        <v>37</v>
      </c>
      <c r="F1903" s="13">
        <v>43321</v>
      </c>
      <c r="G1903" s="8" t="s">
        <v>2051</v>
      </c>
      <c r="H1903" s="8" t="s">
        <v>2053</v>
      </c>
      <c r="I1903" s="9" t="s">
        <v>1505</v>
      </c>
      <c r="J1903" s="10" t="s">
        <v>265</v>
      </c>
      <c r="K1903" s="10"/>
      <c r="L1903" s="8" t="s">
        <v>551</v>
      </c>
      <c r="M1903" s="174">
        <v>-1</v>
      </c>
      <c r="N1903" s="11">
        <f t="shared" si="198"/>
        <v>8</v>
      </c>
    </row>
    <row r="1904" spans="1:14" s="11" customFormat="1" x14ac:dyDescent="0.3">
      <c r="A1904" s="5">
        <v>41492</v>
      </c>
      <c r="B1904" s="965" t="s">
        <v>2056</v>
      </c>
      <c r="C1904" s="965" t="s">
        <v>208</v>
      </c>
      <c r="D1904" s="12">
        <v>750</v>
      </c>
      <c r="E1904" s="8" t="s">
        <v>37</v>
      </c>
      <c r="F1904" s="13">
        <v>43313</v>
      </c>
      <c r="G1904" s="8" t="s">
        <v>2057</v>
      </c>
      <c r="H1904" s="8" t="s">
        <v>573</v>
      </c>
      <c r="I1904" s="9" t="s">
        <v>1495</v>
      </c>
      <c r="J1904" s="10" t="s">
        <v>760</v>
      </c>
      <c r="K1904" s="10"/>
      <c r="L1904" s="8" t="s">
        <v>246</v>
      </c>
      <c r="M1904" s="174">
        <v>-3</v>
      </c>
      <c r="N1904" s="11">
        <f t="shared" si="198"/>
        <v>8</v>
      </c>
    </row>
    <row r="1905" spans="1:14" s="11" customFormat="1" x14ac:dyDescent="0.3">
      <c r="A1905" s="5">
        <v>41491</v>
      </c>
      <c r="B1905" s="965" t="s">
        <v>2005</v>
      </c>
      <c r="C1905" s="965" t="s">
        <v>182</v>
      </c>
      <c r="D1905" s="12">
        <v>800</v>
      </c>
      <c r="E1905" s="8" t="s">
        <v>2006</v>
      </c>
      <c r="F1905" s="13"/>
      <c r="G1905" s="8" t="s">
        <v>2007</v>
      </c>
      <c r="H1905" s="8" t="s">
        <v>2008</v>
      </c>
      <c r="I1905" s="9" t="s">
        <v>2009</v>
      </c>
      <c r="J1905" s="10" t="s">
        <v>2010</v>
      </c>
      <c r="K1905" s="10"/>
      <c r="L1905" s="8" t="s">
        <v>551</v>
      </c>
      <c r="M1905" s="174">
        <v>10</v>
      </c>
      <c r="N1905" s="11">
        <f t="shared" ref="N1905:N1913" si="199">MONTH(A1905)</f>
        <v>8</v>
      </c>
    </row>
    <row r="1906" spans="1:14" s="11" customFormat="1" x14ac:dyDescent="0.3">
      <c r="A1906" s="5">
        <v>41491</v>
      </c>
      <c r="B1906" s="965" t="s">
        <v>2013</v>
      </c>
      <c r="C1906" s="965" t="s">
        <v>949</v>
      </c>
      <c r="D1906" s="12">
        <v>325</v>
      </c>
      <c r="E1906" s="8" t="s">
        <v>66</v>
      </c>
      <c r="F1906" s="13">
        <v>45153</v>
      </c>
      <c r="G1906" s="8" t="s">
        <v>2014</v>
      </c>
      <c r="H1906" s="8" t="s">
        <v>668</v>
      </c>
      <c r="I1906" s="9" t="s">
        <v>2015</v>
      </c>
      <c r="J1906" s="10" t="s">
        <v>2016</v>
      </c>
      <c r="K1906" s="10"/>
      <c r="L1906" s="8" t="s">
        <v>169</v>
      </c>
      <c r="M1906" s="174">
        <v>0.5</v>
      </c>
      <c r="N1906" s="11">
        <f t="shared" si="199"/>
        <v>8</v>
      </c>
    </row>
    <row r="1907" spans="1:14" s="11" customFormat="1" x14ac:dyDescent="0.3">
      <c r="A1907" s="5">
        <v>41491</v>
      </c>
      <c r="B1907" s="965" t="s">
        <v>2018</v>
      </c>
      <c r="C1907" s="965" t="s">
        <v>36</v>
      </c>
      <c r="D1907" s="12">
        <v>500</v>
      </c>
      <c r="E1907" s="8" t="s">
        <v>66</v>
      </c>
      <c r="F1907" s="13">
        <v>45146</v>
      </c>
      <c r="G1907" s="8" t="s">
        <v>2019</v>
      </c>
      <c r="H1907" s="8" t="s">
        <v>244</v>
      </c>
      <c r="I1907" s="9" t="s">
        <v>1332</v>
      </c>
      <c r="J1907" s="10" t="s">
        <v>1182</v>
      </c>
      <c r="K1907" s="10"/>
      <c r="L1907" s="8"/>
      <c r="M1907" s="174">
        <v>-7</v>
      </c>
      <c r="N1907" s="11">
        <f t="shared" si="199"/>
        <v>8</v>
      </c>
    </row>
    <row r="1908" spans="1:14" s="11" customFormat="1" x14ac:dyDescent="0.3">
      <c r="A1908" s="5">
        <v>41491</v>
      </c>
      <c r="B1908" s="965" t="s">
        <v>2021</v>
      </c>
      <c r="C1908" s="965" t="s">
        <v>36</v>
      </c>
      <c r="D1908" s="12">
        <v>400</v>
      </c>
      <c r="E1908" s="8" t="s">
        <v>66</v>
      </c>
      <c r="F1908" s="13"/>
      <c r="G1908" s="8" t="s">
        <v>2022</v>
      </c>
      <c r="H1908" s="8" t="s">
        <v>346</v>
      </c>
      <c r="I1908" s="9" t="s">
        <v>1539</v>
      </c>
      <c r="J1908" s="10" t="s">
        <v>1540</v>
      </c>
      <c r="K1908" s="10"/>
      <c r="L1908" s="8" t="s">
        <v>92</v>
      </c>
      <c r="M1908" s="174">
        <v>-7.5</v>
      </c>
      <c r="N1908" s="11">
        <f t="shared" si="199"/>
        <v>8</v>
      </c>
    </row>
    <row r="1909" spans="1:14" s="11" customFormat="1" x14ac:dyDescent="0.3">
      <c r="A1909" s="5">
        <v>41491</v>
      </c>
      <c r="B1909" s="965" t="s">
        <v>2024</v>
      </c>
      <c r="C1909" s="965" t="s">
        <v>2025</v>
      </c>
      <c r="D1909" s="12">
        <v>500</v>
      </c>
      <c r="E1909" s="8" t="s">
        <v>12</v>
      </c>
      <c r="F1909" s="13">
        <v>42594</v>
      </c>
      <c r="G1909" s="8" t="s">
        <v>2026</v>
      </c>
      <c r="H1909" s="8" t="s">
        <v>1770</v>
      </c>
      <c r="I1909" s="9" t="s">
        <v>1601</v>
      </c>
      <c r="J1909" s="10" t="s">
        <v>1288</v>
      </c>
      <c r="K1909" s="10"/>
      <c r="L1909" s="8" t="s">
        <v>382</v>
      </c>
      <c r="M1909" s="174">
        <v>10</v>
      </c>
      <c r="N1909" s="11">
        <f t="shared" si="199"/>
        <v>8</v>
      </c>
    </row>
    <row r="1910" spans="1:14" s="11" customFormat="1" x14ac:dyDescent="0.3">
      <c r="A1910" s="5">
        <v>41491</v>
      </c>
      <c r="B1910" s="965" t="s">
        <v>2028</v>
      </c>
      <c r="C1910" s="965" t="s">
        <v>2025</v>
      </c>
      <c r="D1910" s="12">
        <v>1000</v>
      </c>
      <c r="E1910" s="8" t="s">
        <v>37</v>
      </c>
      <c r="F1910" s="13">
        <v>43322</v>
      </c>
      <c r="G1910" s="8" t="s">
        <v>2026</v>
      </c>
      <c r="H1910" s="8" t="s">
        <v>189</v>
      </c>
      <c r="I1910" s="9" t="s">
        <v>1210</v>
      </c>
      <c r="J1910" s="10" t="s">
        <v>989</v>
      </c>
      <c r="K1910" s="10"/>
      <c r="L1910" s="8" t="s">
        <v>71</v>
      </c>
      <c r="M1910" s="174">
        <v>13.5</v>
      </c>
      <c r="N1910" s="11">
        <f t="shared" si="199"/>
        <v>8</v>
      </c>
    </row>
    <row r="1911" spans="1:14" s="11" customFormat="1" x14ac:dyDescent="0.3">
      <c r="A1911" s="5">
        <v>41491</v>
      </c>
      <c r="B1911" s="965" t="s">
        <v>2024</v>
      </c>
      <c r="C1911" s="965" t="s">
        <v>2025</v>
      </c>
      <c r="D1911" s="12">
        <v>1000</v>
      </c>
      <c r="E1911" s="8" t="s">
        <v>66</v>
      </c>
      <c r="F1911" s="13">
        <v>45306</v>
      </c>
      <c r="G1911" s="8" t="s">
        <v>2026</v>
      </c>
      <c r="H1911" s="8" t="s">
        <v>597</v>
      </c>
      <c r="I1911" s="9" t="s">
        <v>597</v>
      </c>
      <c r="J1911" s="10" t="s">
        <v>991</v>
      </c>
      <c r="K1911" s="10"/>
      <c r="L1911" s="8" t="s">
        <v>71</v>
      </c>
      <c r="M1911" s="174">
        <v>14</v>
      </c>
      <c r="N1911" s="11">
        <f t="shared" si="199"/>
        <v>8</v>
      </c>
    </row>
    <row r="1912" spans="1:14" s="11" customFormat="1" x14ac:dyDescent="0.3">
      <c r="A1912" s="5">
        <v>41491</v>
      </c>
      <c r="B1912" s="965" t="s">
        <v>2031</v>
      </c>
      <c r="C1912" s="965" t="s">
        <v>36</v>
      </c>
      <c r="D1912" s="12">
        <v>250</v>
      </c>
      <c r="E1912" s="8" t="s">
        <v>37</v>
      </c>
      <c r="F1912" s="13">
        <v>45153</v>
      </c>
      <c r="G1912" s="8" t="s">
        <v>171</v>
      </c>
      <c r="H1912" s="8" t="s">
        <v>339</v>
      </c>
      <c r="I1912" s="9" t="s">
        <v>1195</v>
      </c>
      <c r="J1912" s="10" t="s">
        <v>1189</v>
      </c>
      <c r="K1912" s="10"/>
      <c r="L1912" s="8"/>
      <c r="M1912" s="174">
        <v>10</v>
      </c>
      <c r="N1912" s="11">
        <f t="shared" si="199"/>
        <v>8</v>
      </c>
    </row>
    <row r="1913" spans="1:14" s="11" customFormat="1" x14ac:dyDescent="0.3">
      <c r="A1913" s="5">
        <v>41491</v>
      </c>
      <c r="B1913" s="965" t="s">
        <v>2032</v>
      </c>
      <c r="C1913" s="965" t="s">
        <v>36</v>
      </c>
      <c r="D1913" s="12">
        <v>250</v>
      </c>
      <c r="E1913" s="8" t="s">
        <v>37</v>
      </c>
      <c r="F1913" s="13">
        <v>43327</v>
      </c>
      <c r="G1913" s="8" t="s">
        <v>2033</v>
      </c>
      <c r="H1913" s="8"/>
      <c r="I1913" s="9" t="s">
        <v>2034</v>
      </c>
      <c r="J1913" s="10" t="s">
        <v>2035</v>
      </c>
      <c r="K1913" s="10"/>
      <c r="L1913" s="8" t="s">
        <v>105</v>
      </c>
      <c r="M1913" s="174">
        <v>0</v>
      </c>
      <c r="N1913" s="11">
        <f t="shared" si="199"/>
        <v>8</v>
      </c>
    </row>
    <row r="1914" spans="1:14" s="11" customFormat="1" x14ac:dyDescent="0.3">
      <c r="A1914" s="5">
        <v>41487</v>
      </c>
      <c r="B1914" s="965" t="s">
        <v>1982</v>
      </c>
      <c r="C1914" s="965" t="s">
        <v>1983</v>
      </c>
      <c r="D1914" s="12">
        <v>2500</v>
      </c>
      <c r="E1914" s="8" t="s">
        <v>66</v>
      </c>
      <c r="F1914" s="13"/>
      <c r="G1914" s="8" t="s">
        <v>1982</v>
      </c>
      <c r="H1914" s="8" t="s">
        <v>1984</v>
      </c>
      <c r="I1914" s="9" t="s">
        <v>1985</v>
      </c>
      <c r="J1914" s="10" t="s">
        <v>1986</v>
      </c>
      <c r="K1914" s="10"/>
      <c r="L1914" s="8" t="s">
        <v>1987</v>
      </c>
      <c r="M1914" s="174">
        <v>24</v>
      </c>
      <c r="N1914" s="11">
        <f>MONTH(A1914)</f>
        <v>8</v>
      </c>
    </row>
    <row r="1915" spans="1:14" s="11" customFormat="1" x14ac:dyDescent="0.3">
      <c r="A1915" s="5">
        <v>41487</v>
      </c>
      <c r="B1915" s="965" t="s">
        <v>1989</v>
      </c>
      <c r="C1915" s="965" t="s">
        <v>600</v>
      </c>
      <c r="D1915" s="12">
        <v>400</v>
      </c>
      <c r="E1915" s="8" t="s">
        <v>37</v>
      </c>
      <c r="F1915" s="13">
        <v>43327</v>
      </c>
      <c r="G1915" s="8" t="s">
        <v>1990</v>
      </c>
      <c r="H1915" s="8" t="s">
        <v>145</v>
      </c>
      <c r="I1915" s="9" t="s">
        <v>1991</v>
      </c>
      <c r="J1915" s="10" t="s">
        <v>1254</v>
      </c>
      <c r="K1915" s="10"/>
      <c r="L1915" s="8" t="s">
        <v>1992</v>
      </c>
      <c r="M1915" s="174">
        <v>-5</v>
      </c>
      <c r="N1915" s="11">
        <f t="shared" ref="N1915:N1978" si="200">MONTH(A1915)</f>
        <v>8</v>
      </c>
    </row>
    <row r="1916" spans="1:14" s="11" customFormat="1" x14ac:dyDescent="0.3">
      <c r="A1916" s="5">
        <v>41487</v>
      </c>
      <c r="B1916" s="965" t="s">
        <v>1989</v>
      </c>
      <c r="C1916" s="965" t="s">
        <v>600</v>
      </c>
      <c r="D1916" s="12">
        <v>700</v>
      </c>
      <c r="E1916" s="8" t="s">
        <v>66</v>
      </c>
      <c r="F1916" s="13">
        <v>45153</v>
      </c>
      <c r="G1916" s="8" t="s">
        <v>1990</v>
      </c>
      <c r="H1916" s="8" t="s">
        <v>124</v>
      </c>
      <c r="I1916" s="9" t="s">
        <v>1243</v>
      </c>
      <c r="J1916" s="10" t="s">
        <v>1008</v>
      </c>
      <c r="K1916" s="10"/>
      <c r="L1916" s="8" t="s">
        <v>1992</v>
      </c>
      <c r="M1916" s="174">
        <v>2</v>
      </c>
      <c r="N1916" s="11">
        <f t="shared" si="200"/>
        <v>8</v>
      </c>
    </row>
    <row r="1917" spans="1:14" s="11" customFormat="1" x14ac:dyDescent="0.3">
      <c r="A1917" s="5">
        <v>41487</v>
      </c>
      <c r="B1917" s="965" t="s">
        <v>1989</v>
      </c>
      <c r="C1917" s="965" t="s">
        <v>600</v>
      </c>
      <c r="D1917" s="12">
        <v>400</v>
      </c>
      <c r="E1917" s="8" t="s">
        <v>117</v>
      </c>
      <c r="F1917" s="13">
        <v>52458</v>
      </c>
      <c r="G1917" s="8" t="s">
        <v>1990</v>
      </c>
      <c r="H1917" s="8" t="s">
        <v>329</v>
      </c>
      <c r="I1917" s="9" t="s">
        <v>1505</v>
      </c>
      <c r="J1917" s="10" t="s">
        <v>996</v>
      </c>
      <c r="K1917" s="10"/>
      <c r="L1917" s="8" t="s">
        <v>1992</v>
      </c>
      <c r="M1917" s="174">
        <v>-6</v>
      </c>
      <c r="N1917" s="11">
        <f t="shared" si="200"/>
        <v>8</v>
      </c>
    </row>
    <row r="1918" spans="1:14" s="11" customFormat="1" x14ac:dyDescent="0.3">
      <c r="A1918" s="5">
        <v>41487</v>
      </c>
      <c r="B1918" s="965" t="s">
        <v>1996</v>
      </c>
      <c r="C1918" s="965" t="s">
        <v>1526</v>
      </c>
      <c r="D1918" s="12">
        <v>1000</v>
      </c>
      <c r="E1918" s="8" t="s">
        <v>66</v>
      </c>
      <c r="F1918" s="13">
        <v>45144</v>
      </c>
      <c r="G1918" s="8" t="s">
        <v>1997</v>
      </c>
      <c r="H1918" s="8" t="s">
        <v>1998</v>
      </c>
      <c r="I1918" s="9" t="s">
        <v>1412</v>
      </c>
      <c r="J1918" s="10" t="s">
        <v>1413</v>
      </c>
      <c r="K1918" s="10"/>
      <c r="L1918" s="8" t="s">
        <v>92</v>
      </c>
      <c r="M1918" s="174">
        <v>5</v>
      </c>
      <c r="N1918" s="11">
        <f t="shared" si="200"/>
        <v>8</v>
      </c>
    </row>
    <row r="1919" spans="1:14" s="11" customFormat="1" x14ac:dyDescent="0.3">
      <c r="A1919" s="5">
        <v>41485</v>
      </c>
      <c r="B1919" s="965" t="s">
        <v>1963</v>
      </c>
      <c r="C1919" s="965" t="s">
        <v>1964</v>
      </c>
      <c r="D1919" s="12">
        <v>1000</v>
      </c>
      <c r="E1919" s="8" t="s">
        <v>66</v>
      </c>
      <c r="F1919" s="13">
        <v>45144</v>
      </c>
      <c r="G1919" s="8" t="s">
        <v>1693</v>
      </c>
      <c r="H1919" s="8" t="s">
        <v>1965</v>
      </c>
      <c r="I1919" s="9" t="s">
        <v>1966</v>
      </c>
      <c r="J1919" s="10" t="s">
        <v>1695</v>
      </c>
      <c r="K1919" s="10"/>
      <c r="L1919" s="8" t="s">
        <v>499</v>
      </c>
      <c r="M1919" s="174">
        <v>19</v>
      </c>
      <c r="N1919" s="11">
        <f t="shared" si="200"/>
        <v>7</v>
      </c>
    </row>
    <row r="1920" spans="1:14" s="11" customFormat="1" x14ac:dyDescent="0.3">
      <c r="A1920" s="5">
        <v>41485</v>
      </c>
      <c r="B1920" s="965" t="s">
        <v>1968</v>
      </c>
      <c r="C1920" s="965" t="s">
        <v>1969</v>
      </c>
      <c r="D1920" s="12">
        <v>650</v>
      </c>
      <c r="E1920" s="8" t="s">
        <v>37</v>
      </c>
      <c r="F1920" s="13">
        <v>43296</v>
      </c>
      <c r="G1920" s="8" t="s">
        <v>1970</v>
      </c>
      <c r="H1920" s="8" t="s">
        <v>226</v>
      </c>
      <c r="I1920" s="9" t="s">
        <v>713</v>
      </c>
      <c r="J1920" s="10" t="s">
        <v>1054</v>
      </c>
      <c r="K1920" s="10"/>
      <c r="L1920" s="8" t="s">
        <v>438</v>
      </c>
      <c r="M1920" s="174">
        <v>0</v>
      </c>
      <c r="N1920" s="11">
        <f t="shared" si="200"/>
        <v>7</v>
      </c>
    </row>
    <row r="1921" spans="1:14" s="11" customFormat="1" x14ac:dyDescent="0.3">
      <c r="A1921" s="5">
        <v>41485</v>
      </c>
      <c r="B1921" s="965" t="s">
        <v>1968</v>
      </c>
      <c r="C1921" s="965" t="s">
        <v>1969</v>
      </c>
      <c r="D1921" s="12">
        <v>600</v>
      </c>
      <c r="E1921" s="8" t="s">
        <v>117</v>
      </c>
      <c r="F1921" s="13">
        <v>52611</v>
      </c>
      <c r="G1921" s="8" t="s">
        <v>1970</v>
      </c>
      <c r="H1921" s="8" t="s">
        <v>330</v>
      </c>
      <c r="I1921" s="9" t="s">
        <v>367</v>
      </c>
      <c r="J1921" s="10" t="s">
        <v>657</v>
      </c>
      <c r="K1921" s="10"/>
      <c r="L1921" s="8" t="s">
        <v>438</v>
      </c>
      <c r="M1921" s="174">
        <v>7</v>
      </c>
      <c r="N1921" s="11">
        <f t="shared" si="200"/>
        <v>7</v>
      </c>
    </row>
    <row r="1922" spans="1:14" s="11" customFormat="1" x14ac:dyDescent="0.3">
      <c r="A1922" s="5">
        <v>41485</v>
      </c>
      <c r="B1922" s="965" t="s">
        <v>1971</v>
      </c>
      <c r="C1922" s="965" t="s">
        <v>22</v>
      </c>
      <c r="D1922" s="12">
        <v>1000</v>
      </c>
      <c r="E1922" s="8" t="s">
        <v>37</v>
      </c>
      <c r="F1922" s="13">
        <v>43318</v>
      </c>
      <c r="G1922" s="8" t="s">
        <v>150</v>
      </c>
      <c r="H1922" s="8" t="s">
        <v>248</v>
      </c>
      <c r="I1922" s="9" t="s">
        <v>1506</v>
      </c>
      <c r="J1922" s="10" t="s">
        <v>1507</v>
      </c>
      <c r="K1922" s="10"/>
      <c r="L1922" s="8" t="s">
        <v>1972</v>
      </c>
      <c r="M1922" s="174">
        <v>22</v>
      </c>
      <c r="N1922" s="11">
        <f t="shared" si="200"/>
        <v>7</v>
      </c>
    </row>
    <row r="1923" spans="1:14" s="11" customFormat="1" x14ac:dyDescent="0.3">
      <c r="A1923" s="5">
        <v>41485</v>
      </c>
      <c r="B1923" s="965" t="s">
        <v>1976</v>
      </c>
      <c r="C1923" s="965" t="s">
        <v>1120</v>
      </c>
      <c r="D1923" s="12">
        <v>350</v>
      </c>
      <c r="E1923" s="8" t="s">
        <v>12</v>
      </c>
      <c r="F1923" s="13">
        <v>42584</v>
      </c>
      <c r="G1923" s="8" t="s">
        <v>1975</v>
      </c>
      <c r="H1923" s="8" t="s">
        <v>220</v>
      </c>
      <c r="I1923" s="9" t="s">
        <v>1607</v>
      </c>
      <c r="J1923" s="10" t="s">
        <v>1380</v>
      </c>
      <c r="K1923" s="10"/>
      <c r="L1923" s="8" t="s">
        <v>382</v>
      </c>
      <c r="M1923" s="174">
        <v>0</v>
      </c>
      <c r="N1923" s="11">
        <f t="shared" si="200"/>
        <v>7</v>
      </c>
    </row>
    <row r="1924" spans="1:14" s="11" customFormat="1" x14ac:dyDescent="0.3">
      <c r="A1924" s="5">
        <v>41484</v>
      </c>
      <c r="B1924" s="965" t="s">
        <v>1947</v>
      </c>
      <c r="C1924" s="965" t="s">
        <v>127</v>
      </c>
      <c r="D1924" s="12">
        <v>1100</v>
      </c>
      <c r="E1924" s="8" t="s">
        <v>66</v>
      </c>
      <c r="F1924" s="13">
        <v>45139</v>
      </c>
      <c r="G1924" s="8" t="s">
        <v>1948</v>
      </c>
      <c r="H1924" s="8" t="s">
        <v>292</v>
      </c>
      <c r="I1924" s="9" t="s">
        <v>220</v>
      </c>
      <c r="J1924" s="10" t="s">
        <v>1916</v>
      </c>
      <c r="K1924" s="10"/>
      <c r="L1924" s="8" t="s">
        <v>1950</v>
      </c>
      <c r="M1924" s="174">
        <v>10</v>
      </c>
      <c r="N1924" s="11">
        <f t="shared" si="200"/>
        <v>7</v>
      </c>
    </row>
    <row r="1925" spans="1:14" s="11" customFormat="1" x14ac:dyDescent="0.3">
      <c r="A1925" s="5">
        <v>41484</v>
      </c>
      <c r="B1925" s="965" t="s">
        <v>1947</v>
      </c>
      <c r="C1925" s="965" t="s">
        <v>127</v>
      </c>
      <c r="D1925" s="12">
        <v>900</v>
      </c>
      <c r="E1925" s="8" t="s">
        <v>117</v>
      </c>
      <c r="F1925" s="13">
        <v>52444</v>
      </c>
      <c r="G1925" s="8" t="s">
        <v>1948</v>
      </c>
      <c r="H1925" s="8" t="s">
        <v>1951</v>
      </c>
      <c r="I1925" s="9" t="s">
        <v>1952</v>
      </c>
      <c r="J1925" s="10" t="s">
        <v>991</v>
      </c>
      <c r="K1925" s="10"/>
      <c r="L1925" s="8" t="s">
        <v>1950</v>
      </c>
      <c r="M1925" s="174">
        <v>25</v>
      </c>
      <c r="N1925" s="11">
        <f t="shared" si="200"/>
        <v>7</v>
      </c>
    </row>
    <row r="1926" spans="1:14" s="11" customFormat="1" x14ac:dyDescent="0.3">
      <c r="A1926" s="5">
        <v>41484</v>
      </c>
      <c r="B1926" s="965" t="s">
        <v>1236</v>
      </c>
      <c r="C1926" s="965" t="s">
        <v>1039</v>
      </c>
      <c r="D1926" s="12">
        <v>1500</v>
      </c>
      <c r="E1926" s="8" t="s">
        <v>66</v>
      </c>
      <c r="F1926" s="13">
        <v>45139</v>
      </c>
      <c r="G1926" s="8" t="s">
        <v>1954</v>
      </c>
      <c r="H1926" s="8" t="s">
        <v>1957</v>
      </c>
      <c r="I1926" s="9" t="s">
        <v>1302</v>
      </c>
      <c r="J1926" s="10" t="s">
        <v>1303</v>
      </c>
      <c r="K1926" s="10"/>
      <c r="L1926" s="8" t="s">
        <v>92</v>
      </c>
      <c r="M1926" s="174">
        <v>7</v>
      </c>
      <c r="N1926" s="11">
        <f t="shared" si="200"/>
        <v>7</v>
      </c>
    </row>
    <row r="1927" spans="1:14" s="11" customFormat="1" x14ac:dyDescent="0.3">
      <c r="A1927" s="5">
        <v>41484</v>
      </c>
      <c r="B1927" s="965" t="s">
        <v>1960</v>
      </c>
      <c r="C1927" s="965" t="s">
        <v>218</v>
      </c>
      <c r="D1927" s="12">
        <v>800</v>
      </c>
      <c r="E1927" s="8" t="s">
        <v>746</v>
      </c>
      <c r="F1927" s="13">
        <v>43497</v>
      </c>
      <c r="G1927" s="8" t="s">
        <v>1961</v>
      </c>
      <c r="H1927" s="8" t="s">
        <v>123</v>
      </c>
      <c r="I1927" s="9" t="s">
        <v>1331</v>
      </c>
      <c r="J1927" s="10" t="s">
        <v>1016</v>
      </c>
      <c r="K1927" s="10"/>
      <c r="L1927" s="8" t="s">
        <v>1344</v>
      </c>
      <c r="M1927" s="174">
        <v>5</v>
      </c>
      <c r="N1927" s="11">
        <f t="shared" si="200"/>
        <v>7</v>
      </c>
    </row>
    <row r="1928" spans="1:14" s="11" customFormat="1" x14ac:dyDescent="0.3">
      <c r="A1928" s="5">
        <v>41484</v>
      </c>
      <c r="B1928" s="965" t="s">
        <v>1960</v>
      </c>
      <c r="C1928" s="965" t="s">
        <v>218</v>
      </c>
      <c r="D1928" s="12">
        <v>650</v>
      </c>
      <c r="E1928" s="8" t="s">
        <v>261</v>
      </c>
      <c r="F1928" s="13">
        <v>45323</v>
      </c>
      <c r="G1928" s="8" t="s">
        <v>1961</v>
      </c>
      <c r="H1928" s="8" t="s">
        <v>320</v>
      </c>
      <c r="I1928" s="9" t="s">
        <v>1332</v>
      </c>
      <c r="J1928" s="10" t="s">
        <v>1182</v>
      </c>
      <c r="K1928" s="10"/>
      <c r="L1928" s="8" t="s">
        <v>382</v>
      </c>
      <c r="M1928" s="174">
        <v>5</v>
      </c>
      <c r="N1928" s="11">
        <f t="shared" si="200"/>
        <v>7</v>
      </c>
    </row>
    <row r="1929" spans="1:14" s="11" customFormat="1" x14ac:dyDescent="0.3">
      <c r="A1929" s="5">
        <v>41484</v>
      </c>
      <c r="B1929" s="965" t="s">
        <v>1962</v>
      </c>
      <c r="C1929" s="965" t="s">
        <v>218</v>
      </c>
      <c r="D1929" s="12">
        <v>300</v>
      </c>
      <c r="E1929" s="8" t="s">
        <v>117</v>
      </c>
      <c r="F1929" s="13">
        <v>52291</v>
      </c>
      <c r="G1929" s="8" t="s">
        <v>1961</v>
      </c>
      <c r="H1929" s="8" t="s">
        <v>185</v>
      </c>
      <c r="I1929" s="9" t="s">
        <v>1613</v>
      </c>
      <c r="J1929" s="10" t="s">
        <v>1558</v>
      </c>
      <c r="K1929" s="10"/>
      <c r="L1929" s="8" t="s">
        <v>105</v>
      </c>
      <c r="M1929" s="174">
        <v>0</v>
      </c>
      <c r="N1929" s="11">
        <f t="shared" si="200"/>
        <v>7</v>
      </c>
    </row>
    <row r="1930" spans="1:14" s="11" customFormat="1" x14ac:dyDescent="0.3">
      <c r="A1930" s="5">
        <v>41481</v>
      </c>
      <c r="B1930" s="965" t="s">
        <v>1943</v>
      </c>
      <c r="C1930" s="965" t="s">
        <v>1944</v>
      </c>
      <c r="D1930" s="12">
        <v>600</v>
      </c>
      <c r="E1930" s="8" t="s">
        <v>37</v>
      </c>
      <c r="F1930" s="13">
        <v>43314</v>
      </c>
      <c r="G1930" s="8" t="s">
        <v>988</v>
      </c>
      <c r="H1930" s="8" t="s">
        <v>1603</v>
      </c>
      <c r="I1930" s="9" t="s">
        <v>1945</v>
      </c>
      <c r="J1930" s="10" t="s">
        <v>1380</v>
      </c>
      <c r="K1930" s="10"/>
      <c r="L1930" s="8" t="s">
        <v>79</v>
      </c>
      <c r="M1930" s="174">
        <v>2.5</v>
      </c>
      <c r="N1930" s="11">
        <f t="shared" si="200"/>
        <v>7</v>
      </c>
    </row>
    <row r="1931" spans="1:14" s="11" customFormat="1" x14ac:dyDescent="0.3">
      <c r="A1931" s="5">
        <v>41480</v>
      </c>
      <c r="B1931" s="965" t="s">
        <v>1925</v>
      </c>
      <c r="C1931" s="965" t="s">
        <v>1926</v>
      </c>
      <c r="D1931" s="12">
        <v>850</v>
      </c>
      <c r="E1931" s="8" t="s">
        <v>1292</v>
      </c>
      <c r="F1931" s="13">
        <v>42215</v>
      </c>
      <c r="G1931" s="8" t="s">
        <v>1927</v>
      </c>
      <c r="H1931" s="8" t="s">
        <v>1928</v>
      </c>
      <c r="I1931" s="9" t="s">
        <v>1929</v>
      </c>
      <c r="J1931" s="10" t="s">
        <v>1338</v>
      </c>
      <c r="K1931" s="10"/>
      <c r="L1931" s="8" t="s">
        <v>463</v>
      </c>
      <c r="M1931" s="174">
        <v>5</v>
      </c>
      <c r="N1931" s="11">
        <f t="shared" si="200"/>
        <v>7</v>
      </c>
    </row>
    <row r="1932" spans="1:14" s="11" customFormat="1" x14ac:dyDescent="0.3">
      <c r="A1932" s="5">
        <v>41480</v>
      </c>
      <c r="B1932" s="965" t="s">
        <v>1925</v>
      </c>
      <c r="C1932" s="965" t="s">
        <v>1926</v>
      </c>
      <c r="D1932" s="12">
        <v>850</v>
      </c>
      <c r="E1932" s="8" t="s">
        <v>746</v>
      </c>
      <c r="F1932" s="13">
        <v>43472</v>
      </c>
      <c r="G1932" s="8" t="s">
        <v>1927</v>
      </c>
      <c r="H1932" s="8" t="s">
        <v>951</v>
      </c>
      <c r="I1932" s="9" t="s">
        <v>1930</v>
      </c>
      <c r="J1932" s="10" t="s">
        <v>1140</v>
      </c>
      <c r="K1932" s="10"/>
      <c r="L1932" s="8" t="s">
        <v>463</v>
      </c>
      <c r="M1932" s="174">
        <v>13</v>
      </c>
      <c r="N1932" s="11">
        <f t="shared" si="200"/>
        <v>7</v>
      </c>
    </row>
    <row r="1933" spans="1:14" s="11" customFormat="1" x14ac:dyDescent="0.3">
      <c r="A1933" s="5">
        <v>41480</v>
      </c>
      <c r="B1933" s="965" t="s">
        <v>1931</v>
      </c>
      <c r="C1933" s="965" t="s">
        <v>923</v>
      </c>
      <c r="D1933" s="12">
        <v>600</v>
      </c>
      <c r="E1933" s="8" t="s">
        <v>37</v>
      </c>
      <c r="F1933" s="13">
        <v>43313</v>
      </c>
      <c r="G1933" s="8" t="s">
        <v>1932</v>
      </c>
      <c r="H1933" s="8" t="s">
        <v>821</v>
      </c>
      <c r="I1933" s="9" t="s">
        <v>1210</v>
      </c>
      <c r="J1933" s="10" t="s">
        <v>989</v>
      </c>
      <c r="K1933" s="10"/>
      <c r="L1933" s="8" t="s">
        <v>57</v>
      </c>
      <c r="M1933" s="174">
        <v>7</v>
      </c>
      <c r="N1933" s="11">
        <f t="shared" si="200"/>
        <v>7</v>
      </c>
    </row>
    <row r="1934" spans="1:14" s="11" customFormat="1" x14ac:dyDescent="0.3">
      <c r="A1934" s="5">
        <v>41480</v>
      </c>
      <c r="B1934" s="965" t="s">
        <v>1935</v>
      </c>
      <c r="C1934" s="965" t="s">
        <v>127</v>
      </c>
      <c r="D1934" s="12">
        <v>500</v>
      </c>
      <c r="E1934" s="8" t="s">
        <v>117</v>
      </c>
      <c r="F1934" s="13">
        <v>52444</v>
      </c>
      <c r="G1934" s="8" t="s">
        <v>1936</v>
      </c>
      <c r="H1934" s="8" t="s">
        <v>226</v>
      </c>
      <c r="I1934" s="9" t="s">
        <v>1175</v>
      </c>
      <c r="J1934" s="10" t="s">
        <v>990</v>
      </c>
      <c r="K1934" s="10"/>
      <c r="L1934" s="8" t="s">
        <v>92</v>
      </c>
      <c r="M1934" s="174">
        <v>0</v>
      </c>
      <c r="N1934" s="11">
        <f t="shared" si="200"/>
        <v>7</v>
      </c>
    </row>
    <row r="1935" spans="1:14" s="11" customFormat="1" x14ac:dyDescent="0.3">
      <c r="A1935" s="5">
        <v>41479</v>
      </c>
      <c r="B1935" s="965" t="s">
        <v>1500</v>
      </c>
      <c r="C1935" s="965" t="s">
        <v>1388</v>
      </c>
      <c r="D1935" s="12">
        <v>1000</v>
      </c>
      <c r="E1935" s="8" t="s">
        <v>12</v>
      </c>
      <c r="F1935" s="13">
        <v>42580</v>
      </c>
      <c r="G1935" s="8" t="s">
        <v>1898</v>
      </c>
      <c r="H1935" s="8" t="s">
        <v>1135</v>
      </c>
      <c r="I1935" s="9" t="s">
        <v>1552</v>
      </c>
      <c r="J1935" s="10" t="s">
        <v>1407</v>
      </c>
      <c r="K1935" s="10"/>
      <c r="L1935" s="8" t="s">
        <v>1899</v>
      </c>
      <c r="M1935" s="174">
        <v>10</v>
      </c>
      <c r="N1935" s="11">
        <f t="shared" si="200"/>
        <v>7</v>
      </c>
    </row>
    <row r="1936" spans="1:14" s="11" customFormat="1" x14ac:dyDescent="0.3">
      <c r="A1936" s="5">
        <v>41479</v>
      </c>
      <c r="B1936" s="965" t="s">
        <v>1500</v>
      </c>
      <c r="C1936" s="965" t="s">
        <v>1388</v>
      </c>
      <c r="D1936" s="12">
        <v>800</v>
      </c>
      <c r="E1936" s="8" t="s">
        <v>37</v>
      </c>
      <c r="F1936" s="13">
        <v>43310</v>
      </c>
      <c r="G1936" s="8" t="s">
        <v>1898</v>
      </c>
      <c r="H1936" s="8" t="s">
        <v>155</v>
      </c>
      <c r="I1936" s="9" t="s">
        <v>189</v>
      </c>
      <c r="J1936" s="10" t="s">
        <v>1902</v>
      </c>
      <c r="K1936" s="10"/>
      <c r="L1936" s="8" t="s">
        <v>1899</v>
      </c>
      <c r="M1936" s="174">
        <v>12</v>
      </c>
      <c r="N1936" s="11">
        <f t="shared" si="200"/>
        <v>7</v>
      </c>
    </row>
    <row r="1937" spans="1:14" s="11" customFormat="1" x14ac:dyDescent="0.3">
      <c r="A1937" s="5">
        <v>41479</v>
      </c>
      <c r="B1937" s="965" t="s">
        <v>1904</v>
      </c>
      <c r="C1937" s="965" t="s">
        <v>1155</v>
      </c>
      <c r="D1937" s="12">
        <v>750</v>
      </c>
      <c r="E1937" s="8" t="s">
        <v>12</v>
      </c>
      <c r="F1937" s="13">
        <v>42583</v>
      </c>
      <c r="G1937" s="8" t="s">
        <v>1905</v>
      </c>
      <c r="H1937" s="8" t="s">
        <v>151</v>
      </c>
      <c r="I1937" s="9" t="s">
        <v>1253</v>
      </c>
      <c r="J1937" s="10" t="s">
        <v>1254</v>
      </c>
      <c r="K1937" s="10"/>
      <c r="L1937" s="8" t="s">
        <v>1906</v>
      </c>
      <c r="M1937" s="174">
        <v>10</v>
      </c>
      <c r="N1937" s="11">
        <f t="shared" si="200"/>
        <v>7</v>
      </c>
    </row>
    <row r="1938" spans="1:14" s="11" customFormat="1" x14ac:dyDescent="0.3">
      <c r="A1938" s="5">
        <v>41479</v>
      </c>
      <c r="B1938" s="965" t="s">
        <v>1904</v>
      </c>
      <c r="C1938" s="965" t="s">
        <v>1155</v>
      </c>
      <c r="D1938" s="12">
        <v>1250</v>
      </c>
      <c r="E1938" s="8" t="s">
        <v>37</v>
      </c>
      <c r="F1938" s="13">
        <v>43313</v>
      </c>
      <c r="G1938" s="8" t="s">
        <v>1905</v>
      </c>
      <c r="H1938" s="8" t="s">
        <v>652</v>
      </c>
      <c r="I1938" s="9" t="s">
        <v>444</v>
      </c>
      <c r="J1938" s="10" t="s">
        <v>1112</v>
      </c>
      <c r="K1938" s="10"/>
      <c r="L1938" s="8" t="s">
        <v>1906</v>
      </c>
      <c r="M1938" s="174">
        <v>12</v>
      </c>
      <c r="N1938" s="11">
        <f t="shared" si="200"/>
        <v>7</v>
      </c>
    </row>
    <row r="1939" spans="1:14" s="11" customFormat="1" x14ac:dyDescent="0.3">
      <c r="A1939" s="5">
        <v>41479</v>
      </c>
      <c r="B1939" s="965" t="s">
        <v>1908</v>
      </c>
      <c r="C1939" s="965" t="s">
        <v>771</v>
      </c>
      <c r="D1939" s="12">
        <v>500</v>
      </c>
      <c r="E1939" s="8" t="s">
        <v>66</v>
      </c>
      <c r="F1939" s="13">
        <v>45139</v>
      </c>
      <c r="G1939" s="8" t="s">
        <v>1909</v>
      </c>
      <c r="H1939" s="8" t="s">
        <v>1111</v>
      </c>
      <c r="I1939" s="9" t="s">
        <v>124</v>
      </c>
      <c r="J1939" s="10" t="s">
        <v>1087</v>
      </c>
      <c r="K1939" s="10"/>
      <c r="L1939" s="8" t="s">
        <v>116</v>
      </c>
      <c r="M1939" s="174">
        <v>10</v>
      </c>
      <c r="N1939" s="11">
        <f t="shared" si="200"/>
        <v>7</v>
      </c>
    </row>
    <row r="1940" spans="1:14" s="11" customFormat="1" x14ac:dyDescent="0.3">
      <c r="A1940" s="5">
        <v>41479</v>
      </c>
      <c r="B1940" s="965" t="s">
        <v>1290</v>
      </c>
      <c r="C1940" s="965" t="s">
        <v>73</v>
      </c>
      <c r="D1940" s="12">
        <v>2000</v>
      </c>
      <c r="E1940" s="8" t="s">
        <v>37</v>
      </c>
      <c r="F1940" s="13">
        <v>43308</v>
      </c>
      <c r="G1940" s="8" t="s">
        <v>1910</v>
      </c>
      <c r="H1940" s="8" t="s">
        <v>1911</v>
      </c>
      <c r="I1940" s="9" t="s">
        <v>1302</v>
      </c>
      <c r="J1940" s="10" t="s">
        <v>1303</v>
      </c>
      <c r="K1940" s="10"/>
      <c r="L1940" s="8" t="s">
        <v>714</v>
      </c>
      <c r="M1940" s="174">
        <v>11</v>
      </c>
      <c r="N1940" s="11">
        <f t="shared" si="200"/>
        <v>7</v>
      </c>
    </row>
    <row r="1941" spans="1:14" s="11" customFormat="1" x14ac:dyDescent="0.3">
      <c r="A1941" s="5">
        <v>41479</v>
      </c>
      <c r="B1941" s="965" t="s">
        <v>1914</v>
      </c>
      <c r="C1941" s="965" t="s">
        <v>705</v>
      </c>
      <c r="D1941" s="12">
        <v>750</v>
      </c>
      <c r="E1941" s="8" t="s">
        <v>37</v>
      </c>
      <c r="F1941" s="13">
        <v>43311</v>
      </c>
      <c r="G1941" s="8" t="s">
        <v>780</v>
      </c>
      <c r="H1941" s="8" t="s">
        <v>393</v>
      </c>
      <c r="I1941" s="9" t="s">
        <v>1915</v>
      </c>
      <c r="J1941" s="10" t="s">
        <v>1916</v>
      </c>
      <c r="K1941" s="10"/>
      <c r="L1941" s="8" t="s">
        <v>1033</v>
      </c>
      <c r="M1941" s="174">
        <v>13</v>
      </c>
      <c r="N1941" s="11">
        <f t="shared" si="200"/>
        <v>7</v>
      </c>
    </row>
    <row r="1942" spans="1:14" s="11" customFormat="1" x14ac:dyDescent="0.3">
      <c r="A1942" s="5">
        <v>41478</v>
      </c>
      <c r="B1942" s="965" t="s">
        <v>1880</v>
      </c>
      <c r="C1942" s="965" t="s">
        <v>36</v>
      </c>
      <c r="D1942" s="12">
        <v>400</v>
      </c>
      <c r="E1942" s="8" t="s">
        <v>117</v>
      </c>
      <c r="F1942" s="13">
        <v>52427</v>
      </c>
      <c r="G1942" s="8" t="s">
        <v>1881</v>
      </c>
      <c r="H1942" s="8" t="s">
        <v>1882</v>
      </c>
      <c r="I1942" s="9" t="s">
        <v>1559</v>
      </c>
      <c r="J1942" s="10" t="s">
        <v>1883</v>
      </c>
      <c r="K1942" s="10"/>
      <c r="L1942" s="8" t="s">
        <v>158</v>
      </c>
      <c r="M1942" s="174">
        <v>2.5</v>
      </c>
      <c r="N1942" s="11">
        <f t="shared" si="200"/>
        <v>7</v>
      </c>
    </row>
    <row r="1943" spans="1:14" s="11" customFormat="1" x14ac:dyDescent="0.3">
      <c r="A1943" s="5">
        <v>41478</v>
      </c>
      <c r="B1943" s="965" t="s">
        <v>1885</v>
      </c>
      <c r="C1943" s="965" t="s">
        <v>127</v>
      </c>
      <c r="D1943" s="12">
        <v>500</v>
      </c>
      <c r="E1943" s="8" t="s">
        <v>1292</v>
      </c>
      <c r="F1943" s="13">
        <v>42211</v>
      </c>
      <c r="G1943" s="8" t="s">
        <v>1886</v>
      </c>
      <c r="H1943" s="8" t="s">
        <v>1887</v>
      </c>
      <c r="I1943" s="9" t="s">
        <v>1888</v>
      </c>
      <c r="J1943" s="10" t="s">
        <v>1889</v>
      </c>
      <c r="K1943" s="10"/>
      <c r="L1943" s="8" t="s">
        <v>618</v>
      </c>
      <c r="M1943" s="174">
        <v>5</v>
      </c>
      <c r="N1943" s="11">
        <f t="shared" si="200"/>
        <v>7</v>
      </c>
    </row>
    <row r="1944" spans="1:14" s="11" customFormat="1" x14ac:dyDescent="0.3">
      <c r="A1944" s="5">
        <v>41477</v>
      </c>
      <c r="B1944" s="965" t="s">
        <v>1840</v>
      </c>
      <c r="C1944" s="965" t="s">
        <v>100</v>
      </c>
      <c r="D1944" s="12">
        <v>500</v>
      </c>
      <c r="E1944" s="8" t="s">
        <v>1841</v>
      </c>
      <c r="F1944" s="13">
        <v>43290</v>
      </c>
      <c r="G1944" s="8" t="s">
        <v>1842</v>
      </c>
      <c r="H1944" s="8" t="s">
        <v>1843</v>
      </c>
      <c r="I1944" s="9" t="s">
        <v>1844</v>
      </c>
      <c r="J1944" s="10" t="s">
        <v>1845</v>
      </c>
      <c r="K1944" s="10"/>
      <c r="L1944" s="8" t="s">
        <v>1846</v>
      </c>
      <c r="M1944" s="174">
        <v>15</v>
      </c>
      <c r="N1944" s="11">
        <f t="shared" si="200"/>
        <v>7</v>
      </c>
    </row>
    <row r="1945" spans="1:14" s="11" customFormat="1" x14ac:dyDescent="0.3">
      <c r="A1945" s="5">
        <v>41477</v>
      </c>
      <c r="B1945" s="965" t="s">
        <v>1847</v>
      </c>
      <c r="C1945" s="965" t="s">
        <v>11</v>
      </c>
      <c r="D1945" s="12">
        <v>750</v>
      </c>
      <c r="E1945" s="8" t="s">
        <v>1848</v>
      </c>
      <c r="F1945" s="13">
        <v>45132</v>
      </c>
      <c r="G1945" s="8" t="s">
        <v>1849</v>
      </c>
      <c r="H1945" s="8" t="s">
        <v>1850</v>
      </c>
      <c r="I1945" s="9" t="s">
        <v>1851</v>
      </c>
      <c r="J1945" s="10" t="s">
        <v>1852</v>
      </c>
      <c r="K1945" s="10"/>
      <c r="L1945" s="8" t="s">
        <v>1853</v>
      </c>
      <c r="M1945" s="174">
        <v>2</v>
      </c>
      <c r="N1945" s="11">
        <f t="shared" si="200"/>
        <v>7</v>
      </c>
    </row>
    <row r="1946" spans="1:14" s="11" customFormat="1" x14ac:dyDescent="0.3">
      <c r="A1946" s="5">
        <v>41477</v>
      </c>
      <c r="B1946" s="965" t="s">
        <v>656</v>
      </c>
      <c r="C1946" s="965" t="s">
        <v>1854</v>
      </c>
      <c r="D1946" s="12">
        <v>1500</v>
      </c>
      <c r="E1946" s="8" t="s">
        <v>1855</v>
      </c>
      <c r="F1946" s="13" t="s">
        <v>1856</v>
      </c>
      <c r="G1946" s="8" t="s">
        <v>656</v>
      </c>
      <c r="H1946" s="8" t="s">
        <v>1785</v>
      </c>
      <c r="I1946" s="9" t="s">
        <v>1857</v>
      </c>
      <c r="J1946" s="10" t="s">
        <v>1741</v>
      </c>
      <c r="K1946" s="10"/>
      <c r="L1946" s="8" t="s">
        <v>1493</v>
      </c>
      <c r="M1946" s="174">
        <v>25</v>
      </c>
      <c r="N1946" s="11">
        <f t="shared" si="200"/>
        <v>7</v>
      </c>
    </row>
    <row r="1947" spans="1:14" s="11" customFormat="1" x14ac:dyDescent="0.3">
      <c r="A1947" s="5">
        <v>41477</v>
      </c>
      <c r="B1947" s="965" t="s">
        <v>1858</v>
      </c>
      <c r="C1947" s="965" t="s">
        <v>369</v>
      </c>
      <c r="D1947" s="12">
        <v>800</v>
      </c>
      <c r="E1947" s="8" t="s">
        <v>1859</v>
      </c>
      <c r="F1947" s="13">
        <v>42571</v>
      </c>
      <c r="G1947" s="8" t="s">
        <v>24</v>
      </c>
      <c r="H1947" s="8" t="s">
        <v>1863</v>
      </c>
      <c r="I1947" s="9" t="s">
        <v>1135</v>
      </c>
      <c r="J1947" s="10" t="s">
        <v>1864</v>
      </c>
      <c r="K1947" s="10"/>
      <c r="L1947" s="8" t="s">
        <v>1865</v>
      </c>
      <c r="M1947" s="174">
        <v>10</v>
      </c>
      <c r="N1947" s="11">
        <f t="shared" si="200"/>
        <v>7</v>
      </c>
    </row>
    <row r="1948" spans="1:14" s="11" customFormat="1" x14ac:dyDescent="0.3">
      <c r="A1948" s="5">
        <v>41477</v>
      </c>
      <c r="B1948" s="965" t="s">
        <v>1875</v>
      </c>
      <c r="C1948" s="965" t="s">
        <v>127</v>
      </c>
      <c r="D1948" s="12">
        <v>275</v>
      </c>
      <c r="E1948" s="8" t="s">
        <v>1841</v>
      </c>
      <c r="F1948" s="13">
        <v>43306</v>
      </c>
      <c r="G1948" s="8" t="s">
        <v>1876</v>
      </c>
      <c r="H1948" s="8" t="s">
        <v>1877</v>
      </c>
      <c r="I1948" s="9" t="s">
        <v>951</v>
      </c>
      <c r="J1948" s="10" t="s">
        <v>1878</v>
      </c>
      <c r="K1948" s="10"/>
      <c r="L1948" s="8" t="s">
        <v>1879</v>
      </c>
      <c r="M1948" s="174">
        <v>-4</v>
      </c>
      <c r="N1948" s="11">
        <f t="shared" si="200"/>
        <v>7</v>
      </c>
    </row>
    <row r="1949" spans="1:14" s="11" customFormat="1" x14ac:dyDescent="0.3">
      <c r="A1949" s="5">
        <v>41473</v>
      </c>
      <c r="B1949" s="965" t="s">
        <v>1815</v>
      </c>
      <c r="C1949" s="965" t="s">
        <v>705</v>
      </c>
      <c r="D1949" s="12">
        <v>500</v>
      </c>
      <c r="E1949" s="8" t="s">
        <v>12</v>
      </c>
      <c r="F1949" s="13">
        <v>42576</v>
      </c>
      <c r="G1949" s="8" t="s">
        <v>1816</v>
      </c>
      <c r="H1949" s="8" t="s">
        <v>1752</v>
      </c>
      <c r="I1949" s="9" t="s">
        <v>1217</v>
      </c>
      <c r="J1949" s="10" t="s">
        <v>1218</v>
      </c>
      <c r="K1949" s="10"/>
      <c r="L1949" s="8" t="s">
        <v>1818</v>
      </c>
      <c r="M1949" s="174">
        <v>10</v>
      </c>
      <c r="N1949" s="11">
        <f t="shared" si="200"/>
        <v>7</v>
      </c>
    </row>
    <row r="1950" spans="1:14" s="11" customFormat="1" x14ac:dyDescent="0.3">
      <c r="A1950" s="5">
        <v>41473</v>
      </c>
      <c r="B1950" s="965" t="s">
        <v>1815</v>
      </c>
      <c r="C1950" s="965" t="s">
        <v>705</v>
      </c>
      <c r="D1950" s="12">
        <v>750</v>
      </c>
      <c r="E1950" s="8" t="s">
        <v>37</v>
      </c>
      <c r="F1950" s="13">
        <v>43306</v>
      </c>
      <c r="G1950" s="8" t="s">
        <v>1816</v>
      </c>
      <c r="H1950" s="8" t="s">
        <v>1174</v>
      </c>
      <c r="I1950" s="9" t="s">
        <v>1175</v>
      </c>
      <c r="J1950" s="10" t="s">
        <v>1032</v>
      </c>
      <c r="K1950" s="10"/>
      <c r="L1950" s="8" t="s">
        <v>1818</v>
      </c>
      <c r="M1950" s="174">
        <v>12.5</v>
      </c>
      <c r="N1950" s="11">
        <f t="shared" si="200"/>
        <v>7</v>
      </c>
    </row>
    <row r="1951" spans="1:14" s="11" customFormat="1" x14ac:dyDescent="0.3">
      <c r="A1951" s="5">
        <v>41473</v>
      </c>
      <c r="B1951" s="965" t="s">
        <v>1183</v>
      </c>
      <c r="C1951" s="965" t="s">
        <v>121</v>
      </c>
      <c r="D1951" s="12">
        <v>1500</v>
      </c>
      <c r="E1951" s="8" t="s">
        <v>12</v>
      </c>
      <c r="F1951" s="13">
        <v>42576</v>
      </c>
      <c r="G1951" s="8" t="s">
        <v>1819</v>
      </c>
      <c r="H1951" s="8" t="s">
        <v>144</v>
      </c>
      <c r="I1951" s="9" t="s">
        <v>1820</v>
      </c>
      <c r="J1951" s="10" t="s">
        <v>1448</v>
      </c>
      <c r="K1951" s="10"/>
      <c r="L1951" s="8" t="s">
        <v>1821</v>
      </c>
      <c r="M1951" s="174">
        <v>2</v>
      </c>
      <c r="N1951" s="11">
        <f t="shared" si="200"/>
        <v>7</v>
      </c>
    </row>
    <row r="1952" spans="1:14" s="11" customFormat="1" x14ac:dyDescent="0.3">
      <c r="A1952" s="5">
        <v>41473</v>
      </c>
      <c r="B1952" s="965" t="s">
        <v>1823</v>
      </c>
      <c r="C1952" s="965" t="s">
        <v>208</v>
      </c>
      <c r="D1952" s="12">
        <v>500</v>
      </c>
      <c r="E1952" s="8" t="s">
        <v>1824</v>
      </c>
      <c r="F1952" s="13">
        <v>43405</v>
      </c>
      <c r="G1952" s="8" t="s">
        <v>1825</v>
      </c>
      <c r="H1952" s="8" t="s">
        <v>333</v>
      </c>
      <c r="I1952" s="9" t="s">
        <v>1075</v>
      </c>
      <c r="J1952" s="10" t="s">
        <v>1076</v>
      </c>
      <c r="K1952" s="10"/>
      <c r="L1952" s="8" t="s">
        <v>1777</v>
      </c>
      <c r="M1952" s="174">
        <v>-5</v>
      </c>
      <c r="N1952" s="11">
        <f t="shared" si="200"/>
        <v>7</v>
      </c>
    </row>
    <row r="1953" spans="1:14" s="11" customFormat="1" x14ac:dyDescent="0.3">
      <c r="A1953" s="5">
        <v>41473</v>
      </c>
      <c r="B1953" s="965" t="s">
        <v>1826</v>
      </c>
      <c r="C1953" s="965" t="s">
        <v>1827</v>
      </c>
      <c r="D1953" s="12">
        <v>2000</v>
      </c>
      <c r="E1953" s="8" t="s">
        <v>66</v>
      </c>
      <c r="F1953" s="13">
        <v>45131</v>
      </c>
      <c r="G1953" s="8" t="s">
        <v>567</v>
      </c>
      <c r="H1953" s="8" t="s">
        <v>320</v>
      </c>
      <c r="I1953" s="9" t="s">
        <v>1828</v>
      </c>
      <c r="J1953" s="10" t="s">
        <v>1829</v>
      </c>
      <c r="K1953" s="10"/>
      <c r="L1953" s="8" t="s">
        <v>1374</v>
      </c>
      <c r="M1953" s="174">
        <v>2</v>
      </c>
      <c r="N1953" s="11">
        <f t="shared" si="200"/>
        <v>7</v>
      </c>
    </row>
    <row r="1954" spans="1:14" s="11" customFormat="1" x14ac:dyDescent="0.3">
      <c r="A1954" s="5">
        <v>41473</v>
      </c>
      <c r="B1954" s="965" t="s">
        <v>1830</v>
      </c>
      <c r="C1954" s="965" t="s">
        <v>218</v>
      </c>
      <c r="D1954" s="12">
        <v>600</v>
      </c>
      <c r="E1954" s="8" t="s">
        <v>66</v>
      </c>
      <c r="F1954" s="13">
        <v>45139</v>
      </c>
      <c r="G1954" s="8" t="s">
        <v>867</v>
      </c>
      <c r="H1954" s="8" t="s">
        <v>95</v>
      </c>
      <c r="I1954" s="9" t="s">
        <v>1831</v>
      </c>
      <c r="J1954" s="10" t="s">
        <v>564</v>
      </c>
      <c r="K1954" s="10"/>
      <c r="L1954" s="8" t="s">
        <v>1832</v>
      </c>
      <c r="M1954" s="174">
        <v>-8.5</v>
      </c>
      <c r="N1954" s="11">
        <f t="shared" si="200"/>
        <v>7</v>
      </c>
    </row>
    <row r="1955" spans="1:14" s="11" customFormat="1" x14ac:dyDescent="0.3">
      <c r="A1955" s="5">
        <v>41473</v>
      </c>
      <c r="B1955" s="965" t="s">
        <v>1830</v>
      </c>
      <c r="C1955" s="965" t="s">
        <v>218</v>
      </c>
      <c r="D1955" s="12">
        <v>400</v>
      </c>
      <c r="E1955" s="8" t="s">
        <v>117</v>
      </c>
      <c r="F1955" s="13">
        <v>52444</v>
      </c>
      <c r="G1955" s="8" t="s">
        <v>867</v>
      </c>
      <c r="H1955" s="8" t="s">
        <v>185</v>
      </c>
      <c r="I1955" s="9" t="s">
        <v>1833</v>
      </c>
      <c r="J1955" s="10" t="s">
        <v>996</v>
      </c>
      <c r="K1955" s="10"/>
      <c r="L1955" s="8" t="s">
        <v>1832</v>
      </c>
      <c r="M1955" s="174">
        <v>-5</v>
      </c>
      <c r="N1955" s="11">
        <f t="shared" si="200"/>
        <v>7</v>
      </c>
    </row>
    <row r="1956" spans="1:14" s="11" customFormat="1" x14ac:dyDescent="0.3">
      <c r="A1956" s="5">
        <v>41471</v>
      </c>
      <c r="B1956" s="965" t="s">
        <v>1800</v>
      </c>
      <c r="C1956" s="965" t="s">
        <v>73</v>
      </c>
      <c r="D1956" s="12">
        <v>500</v>
      </c>
      <c r="E1956" s="8" t="s">
        <v>37</v>
      </c>
      <c r="F1956" s="13">
        <v>43304</v>
      </c>
      <c r="G1956" s="8" t="s">
        <v>1801</v>
      </c>
      <c r="H1956" s="8" t="s">
        <v>1253</v>
      </c>
      <c r="I1956" s="9" t="s">
        <v>1210</v>
      </c>
      <c r="J1956" s="10" t="s">
        <v>989</v>
      </c>
      <c r="K1956" s="10"/>
      <c r="L1956" s="8" t="s">
        <v>71</v>
      </c>
      <c r="M1956" s="174">
        <v>10</v>
      </c>
      <c r="N1956" s="11">
        <f t="shared" si="200"/>
        <v>7</v>
      </c>
    </row>
    <row r="1957" spans="1:14" s="11" customFormat="1" x14ac:dyDescent="0.3">
      <c r="A1957" s="5">
        <v>41471</v>
      </c>
      <c r="B1957" s="965" t="s">
        <v>1802</v>
      </c>
      <c r="C1957" s="965" t="s">
        <v>1803</v>
      </c>
      <c r="D1957" s="12">
        <v>600</v>
      </c>
      <c r="E1957" s="8" t="s">
        <v>1222</v>
      </c>
      <c r="F1957" s="13">
        <v>42513</v>
      </c>
      <c r="G1957" s="8" t="s">
        <v>1804</v>
      </c>
      <c r="H1957" s="8" t="s">
        <v>1805</v>
      </c>
      <c r="I1957" s="9" t="s">
        <v>1806</v>
      </c>
      <c r="J1957" s="10" t="s">
        <v>1794</v>
      </c>
      <c r="K1957" s="10"/>
      <c r="L1957" s="8" t="s">
        <v>423</v>
      </c>
      <c r="M1957" s="174">
        <v>2</v>
      </c>
      <c r="N1957" s="11">
        <f t="shared" si="200"/>
        <v>7</v>
      </c>
    </row>
    <row r="1958" spans="1:14" s="11" customFormat="1" x14ac:dyDescent="0.3">
      <c r="A1958" s="5">
        <v>41471</v>
      </c>
      <c r="B1958" s="965" t="s">
        <v>1154</v>
      </c>
      <c r="C1958" s="965" t="s">
        <v>1814</v>
      </c>
      <c r="D1958" s="12">
        <v>2500</v>
      </c>
      <c r="E1958" s="8" t="s">
        <v>37</v>
      </c>
      <c r="F1958" s="13">
        <v>43300</v>
      </c>
      <c r="G1958" s="8" t="s">
        <v>1154</v>
      </c>
      <c r="H1958" s="8" t="s">
        <v>329</v>
      </c>
      <c r="I1958" s="8" t="s">
        <v>264</v>
      </c>
      <c r="J1958" s="10" t="s">
        <v>996</v>
      </c>
      <c r="K1958" s="10"/>
      <c r="L1958" s="8" t="s">
        <v>1366</v>
      </c>
      <c r="M1958" s="174">
        <v>4</v>
      </c>
      <c r="N1958" s="11">
        <f t="shared" si="200"/>
        <v>7</v>
      </c>
    </row>
    <row r="1959" spans="1:14" x14ac:dyDescent="0.3">
      <c r="A1959" s="5">
        <v>41470</v>
      </c>
      <c r="B1959" s="965" t="s">
        <v>1795</v>
      </c>
      <c r="C1959" s="965" t="s">
        <v>923</v>
      </c>
      <c r="D1959" s="12">
        <v>750</v>
      </c>
      <c r="E1959" s="8" t="s">
        <v>12</v>
      </c>
      <c r="F1959" s="13">
        <v>42569</v>
      </c>
      <c r="G1959" s="8" t="s">
        <v>1796</v>
      </c>
      <c r="H1959" s="8" t="s">
        <v>1797</v>
      </c>
      <c r="I1959" s="9" t="s">
        <v>1217</v>
      </c>
      <c r="J1959" s="10" t="s">
        <v>1218</v>
      </c>
      <c r="K1959" s="10"/>
      <c r="L1959" s="8" t="s">
        <v>1798</v>
      </c>
      <c r="M1959" s="174">
        <v>0</v>
      </c>
      <c r="N1959" s="11">
        <f t="shared" si="200"/>
        <v>7</v>
      </c>
    </row>
    <row r="1960" spans="1:14" x14ac:dyDescent="0.3">
      <c r="A1960" s="5">
        <v>41470</v>
      </c>
      <c r="B1960" s="965" t="s">
        <v>1795</v>
      </c>
      <c r="C1960" s="965" t="s">
        <v>923</v>
      </c>
      <c r="D1960" s="12">
        <v>750</v>
      </c>
      <c r="E1960" s="8" t="s">
        <v>1222</v>
      </c>
      <c r="F1960" s="13">
        <v>42569</v>
      </c>
      <c r="G1960" s="8" t="s">
        <v>1796</v>
      </c>
      <c r="H1960" s="8" t="s">
        <v>1799</v>
      </c>
      <c r="I1960" s="9" t="s">
        <v>1771</v>
      </c>
      <c r="J1960" s="10" t="s">
        <v>1754</v>
      </c>
      <c r="K1960" s="10"/>
      <c r="L1960" s="8" t="s">
        <v>1798</v>
      </c>
      <c r="M1960" s="174">
        <v>0</v>
      </c>
      <c r="N1960" s="11">
        <f t="shared" si="200"/>
        <v>7</v>
      </c>
    </row>
    <row r="1961" spans="1:14" x14ac:dyDescent="0.3">
      <c r="A1961" s="5">
        <v>41466</v>
      </c>
      <c r="B1961" s="965" t="s">
        <v>1742</v>
      </c>
      <c r="C1961" s="965" t="s">
        <v>1329</v>
      </c>
      <c r="D1961" s="12">
        <v>1000</v>
      </c>
      <c r="E1961" s="8" t="s">
        <v>37</v>
      </c>
      <c r="F1961" s="13">
        <v>43299</v>
      </c>
      <c r="G1961" s="8" t="s">
        <v>1743</v>
      </c>
      <c r="H1961" s="8" t="s">
        <v>559</v>
      </c>
      <c r="I1961" s="9" t="s">
        <v>1145</v>
      </c>
      <c r="J1961" s="10" t="s">
        <v>1744</v>
      </c>
      <c r="K1961" s="10"/>
      <c r="L1961" s="8" t="s">
        <v>832</v>
      </c>
      <c r="M1961" s="174">
        <v>10</v>
      </c>
      <c r="N1961" s="11">
        <f t="shared" si="200"/>
        <v>7</v>
      </c>
    </row>
    <row r="1962" spans="1:14" x14ac:dyDescent="0.3">
      <c r="A1962" s="5">
        <v>41466</v>
      </c>
      <c r="B1962" s="965" t="s">
        <v>1742</v>
      </c>
      <c r="C1962" s="965" t="s">
        <v>1329</v>
      </c>
      <c r="D1962" s="12">
        <v>500</v>
      </c>
      <c r="E1962" s="8" t="s">
        <v>1219</v>
      </c>
      <c r="F1962" s="13">
        <v>43299</v>
      </c>
      <c r="G1962" s="8" t="s">
        <v>1743</v>
      </c>
      <c r="H1962" s="8" t="s">
        <v>1745</v>
      </c>
      <c r="I1962" s="9" t="s">
        <v>1745</v>
      </c>
      <c r="J1962" s="10" t="s">
        <v>1746</v>
      </c>
      <c r="K1962" s="10"/>
      <c r="L1962" s="8"/>
      <c r="M1962" s="174">
        <v>10</v>
      </c>
      <c r="N1962" s="11">
        <f t="shared" si="200"/>
        <v>7</v>
      </c>
    </row>
    <row r="1963" spans="1:14" x14ac:dyDescent="0.3">
      <c r="A1963" s="5">
        <v>41466</v>
      </c>
      <c r="B1963" s="965" t="s">
        <v>1742</v>
      </c>
      <c r="C1963" s="965" t="s">
        <v>1329</v>
      </c>
      <c r="D1963" s="12">
        <v>1000</v>
      </c>
      <c r="E1963" s="8" t="s">
        <v>261</v>
      </c>
      <c r="F1963" s="13">
        <v>45125</v>
      </c>
      <c r="G1963" s="8" t="s">
        <v>1743</v>
      </c>
      <c r="H1963" s="8" t="s">
        <v>1747</v>
      </c>
      <c r="I1963" s="9" t="s">
        <v>1748</v>
      </c>
      <c r="J1963" s="10" t="s">
        <v>1749</v>
      </c>
      <c r="K1963" s="10"/>
      <c r="L1963" s="8"/>
      <c r="M1963" s="174">
        <v>10</v>
      </c>
      <c r="N1963" s="11">
        <f t="shared" si="200"/>
        <v>7</v>
      </c>
    </row>
    <row r="1964" spans="1:14" x14ac:dyDescent="0.3">
      <c r="A1964" s="5">
        <v>41466</v>
      </c>
      <c r="B1964" s="965" t="s">
        <v>1742</v>
      </c>
      <c r="C1964" s="965" t="s">
        <v>1329</v>
      </c>
      <c r="D1964" s="12">
        <v>500</v>
      </c>
      <c r="E1964" s="8" t="s">
        <v>1397</v>
      </c>
      <c r="F1964" s="13">
        <v>51654</v>
      </c>
      <c r="G1964" s="8" t="s">
        <v>1743</v>
      </c>
      <c r="H1964" s="8"/>
      <c r="I1964" s="9"/>
      <c r="J1964" s="10" t="s">
        <v>1750</v>
      </c>
      <c r="K1964" s="10"/>
      <c r="L1964" s="8"/>
      <c r="M1964" s="174">
        <v>22.5</v>
      </c>
      <c r="N1964" s="11">
        <f t="shared" si="200"/>
        <v>7</v>
      </c>
    </row>
    <row r="1965" spans="1:14" x14ac:dyDescent="0.3">
      <c r="A1965" s="5">
        <v>41466</v>
      </c>
      <c r="B1965" s="965" t="s">
        <v>922</v>
      </c>
      <c r="C1965" s="965" t="s">
        <v>923</v>
      </c>
      <c r="D1965" s="12">
        <v>1000</v>
      </c>
      <c r="E1965" s="8" t="s">
        <v>12</v>
      </c>
      <c r="F1965" s="13">
        <v>42567</v>
      </c>
      <c r="G1965" s="8" t="s">
        <v>1751</v>
      </c>
      <c r="H1965" s="8" t="s">
        <v>1752</v>
      </c>
      <c r="I1965" s="9" t="s">
        <v>569</v>
      </c>
      <c r="J1965" s="10" t="s">
        <v>1218</v>
      </c>
      <c r="K1965" s="10"/>
      <c r="L1965" s="8" t="s">
        <v>875</v>
      </c>
      <c r="M1965" s="174">
        <v>8</v>
      </c>
      <c r="N1965" s="11">
        <f t="shared" si="200"/>
        <v>7</v>
      </c>
    </row>
    <row r="1966" spans="1:14" x14ac:dyDescent="0.3">
      <c r="A1966" s="5">
        <v>41466</v>
      </c>
      <c r="B1966" s="965" t="s">
        <v>922</v>
      </c>
      <c r="C1966" s="965" t="s">
        <v>923</v>
      </c>
      <c r="D1966" s="12">
        <v>1000</v>
      </c>
      <c r="E1966" s="8" t="s">
        <v>1222</v>
      </c>
      <c r="F1966" s="13">
        <v>42566</v>
      </c>
      <c r="G1966" s="8" t="s">
        <v>1751</v>
      </c>
      <c r="H1966" s="8" t="s">
        <v>1745</v>
      </c>
      <c r="I1966" s="9" t="s">
        <v>1753</v>
      </c>
      <c r="J1966" s="10" t="s">
        <v>1754</v>
      </c>
      <c r="K1966" s="10"/>
      <c r="L1966" s="8"/>
      <c r="M1966" s="174">
        <v>6</v>
      </c>
      <c r="N1966" s="11">
        <f t="shared" si="200"/>
        <v>7</v>
      </c>
    </row>
    <row r="1967" spans="1:14" x14ac:dyDescent="0.3">
      <c r="A1967" s="5">
        <v>41466</v>
      </c>
      <c r="B1967" s="965" t="s">
        <v>1755</v>
      </c>
      <c r="C1967" s="965" t="s">
        <v>218</v>
      </c>
      <c r="D1967" s="12">
        <v>750</v>
      </c>
      <c r="E1967" s="8" t="s">
        <v>66</v>
      </c>
      <c r="F1967" s="13">
        <v>45122</v>
      </c>
      <c r="G1967" s="8" t="s">
        <v>780</v>
      </c>
      <c r="H1967" s="8" t="s">
        <v>1756</v>
      </c>
      <c r="I1967" s="9" t="s">
        <v>95</v>
      </c>
      <c r="J1967" s="10" t="s">
        <v>1182</v>
      </c>
      <c r="K1967" s="10"/>
      <c r="L1967" s="8" t="s">
        <v>832</v>
      </c>
      <c r="M1967" s="174">
        <v>-32</v>
      </c>
      <c r="N1967" s="11">
        <f t="shared" si="200"/>
        <v>7</v>
      </c>
    </row>
    <row r="1968" spans="1:14" x14ac:dyDescent="0.3">
      <c r="A1968" s="5">
        <v>41466</v>
      </c>
      <c r="B1968" s="965" t="s">
        <v>1758</v>
      </c>
      <c r="C1968" s="965" t="s">
        <v>288</v>
      </c>
      <c r="D1968" s="12">
        <v>300</v>
      </c>
      <c r="E1968" s="8" t="s">
        <v>1222</v>
      </c>
      <c r="F1968" s="13">
        <v>42570</v>
      </c>
      <c r="G1968" s="8" t="s">
        <v>1759</v>
      </c>
      <c r="H1968" s="8" t="s">
        <v>1760</v>
      </c>
      <c r="I1968" s="9" t="s">
        <v>1745</v>
      </c>
      <c r="J1968" s="10" t="s">
        <v>1761</v>
      </c>
      <c r="K1968" s="10"/>
      <c r="L1968" s="8" t="s">
        <v>169</v>
      </c>
      <c r="M1968" s="174">
        <v>7</v>
      </c>
      <c r="N1968" s="11">
        <f t="shared" si="200"/>
        <v>7</v>
      </c>
    </row>
    <row r="1969" spans="1:14" x14ac:dyDescent="0.3">
      <c r="A1969" s="5">
        <v>41466</v>
      </c>
      <c r="B1969" s="965" t="s">
        <v>1758</v>
      </c>
      <c r="C1969" s="965" t="s">
        <v>288</v>
      </c>
      <c r="D1969" s="12">
        <v>500</v>
      </c>
      <c r="E1969" s="8" t="s">
        <v>12</v>
      </c>
      <c r="F1969" s="13">
        <v>42570</v>
      </c>
      <c r="G1969" s="8" t="s">
        <v>1759</v>
      </c>
      <c r="H1969" s="8" t="s">
        <v>1762</v>
      </c>
      <c r="I1969" s="9" t="s">
        <v>631</v>
      </c>
      <c r="J1969" s="10" t="s">
        <v>1254</v>
      </c>
      <c r="K1969" s="10"/>
      <c r="L1969" s="8" t="s">
        <v>551</v>
      </c>
      <c r="M1969" s="174">
        <v>7</v>
      </c>
      <c r="N1969" s="11">
        <f t="shared" si="200"/>
        <v>7</v>
      </c>
    </row>
    <row r="1970" spans="1:14" x14ac:dyDescent="0.3">
      <c r="A1970" s="5">
        <v>41466</v>
      </c>
      <c r="B1970" s="965" t="s">
        <v>1758</v>
      </c>
      <c r="C1970" s="965" t="s">
        <v>288</v>
      </c>
      <c r="D1970" s="12">
        <v>500</v>
      </c>
      <c r="E1970" s="8" t="s">
        <v>37</v>
      </c>
      <c r="F1970" s="13">
        <v>43300</v>
      </c>
      <c r="G1970" s="8" t="s">
        <v>1759</v>
      </c>
      <c r="H1970" s="8" t="s">
        <v>1763</v>
      </c>
      <c r="I1970" s="9" t="s">
        <v>652</v>
      </c>
      <c r="J1970" s="10" t="s">
        <v>1042</v>
      </c>
      <c r="K1970" s="10"/>
      <c r="L1970" s="8" t="s">
        <v>1344</v>
      </c>
      <c r="M1970" s="174">
        <v>0</v>
      </c>
      <c r="N1970" s="11">
        <f t="shared" si="200"/>
        <v>7</v>
      </c>
    </row>
    <row r="1971" spans="1:14" x14ac:dyDescent="0.3">
      <c r="A1971" s="5">
        <v>41466</v>
      </c>
      <c r="B1971" s="965" t="s">
        <v>1758</v>
      </c>
      <c r="C1971" s="965" t="s">
        <v>288</v>
      </c>
      <c r="D1971" s="12">
        <v>700</v>
      </c>
      <c r="E1971" s="8" t="s">
        <v>66</v>
      </c>
      <c r="F1971" s="13">
        <v>45126</v>
      </c>
      <c r="G1971" s="8" t="s">
        <v>1759</v>
      </c>
      <c r="H1971" s="8" t="s">
        <v>1764</v>
      </c>
      <c r="I1971" s="9" t="s">
        <v>124</v>
      </c>
      <c r="J1971" s="10" t="s">
        <v>1087</v>
      </c>
      <c r="K1971" s="10"/>
      <c r="L1971" s="8" t="s">
        <v>463</v>
      </c>
      <c r="M1971" s="174">
        <v>9</v>
      </c>
      <c r="N1971" s="11">
        <f t="shared" si="200"/>
        <v>7</v>
      </c>
    </row>
    <row r="1972" spans="1:14" x14ac:dyDescent="0.3">
      <c r="A1972" s="5">
        <v>41466</v>
      </c>
      <c r="B1972" s="965" t="s">
        <v>1765</v>
      </c>
      <c r="C1972" s="965" t="s">
        <v>987</v>
      </c>
      <c r="D1972" s="12">
        <v>300</v>
      </c>
      <c r="E1972" s="8" t="s">
        <v>1222</v>
      </c>
      <c r="F1972" s="13">
        <v>42566</v>
      </c>
      <c r="G1972" s="8" t="s">
        <v>1766</v>
      </c>
      <c r="H1972" s="8"/>
      <c r="I1972" s="9" t="s">
        <v>1767</v>
      </c>
      <c r="J1972" s="10" t="s">
        <v>1754</v>
      </c>
      <c r="K1972" s="10"/>
      <c r="L1972" s="8" t="s">
        <v>926</v>
      </c>
      <c r="M1972" s="174">
        <v>9</v>
      </c>
      <c r="N1972" s="11">
        <f t="shared" si="200"/>
        <v>7</v>
      </c>
    </row>
    <row r="1973" spans="1:14" x14ac:dyDescent="0.3">
      <c r="A1973" s="5">
        <v>41465</v>
      </c>
      <c r="B1973" s="965" t="s">
        <v>1691</v>
      </c>
      <c r="C1973" s="965" t="s">
        <v>1514</v>
      </c>
      <c r="D1973" s="12">
        <v>300</v>
      </c>
      <c r="E1973" s="8" t="s">
        <v>117</v>
      </c>
      <c r="F1973" s="13">
        <v>52427</v>
      </c>
      <c r="G1973" s="8" t="s">
        <v>1768</v>
      </c>
      <c r="H1973" s="8" t="s">
        <v>1469</v>
      </c>
      <c r="I1973" s="9" t="s">
        <v>1332</v>
      </c>
      <c r="J1973" s="10" t="s">
        <v>1182</v>
      </c>
      <c r="K1973" s="10"/>
      <c r="L1973" s="8" t="s">
        <v>266</v>
      </c>
      <c r="M1973" s="174">
        <v>12</v>
      </c>
      <c r="N1973" s="11">
        <f t="shared" si="200"/>
        <v>7</v>
      </c>
    </row>
    <row r="1974" spans="1:14" x14ac:dyDescent="0.3">
      <c r="A1974" s="5">
        <v>41465</v>
      </c>
      <c r="B1974" s="965" t="s">
        <v>1094</v>
      </c>
      <c r="C1974" s="965" t="s">
        <v>1095</v>
      </c>
      <c r="D1974" s="12">
        <v>1000</v>
      </c>
      <c r="E1974" s="8" t="s">
        <v>12</v>
      </c>
      <c r="F1974" s="13">
        <v>42566</v>
      </c>
      <c r="G1974" s="8" t="s">
        <v>1769</v>
      </c>
      <c r="H1974" s="8" t="s">
        <v>189</v>
      </c>
      <c r="I1974" s="9" t="s">
        <v>1217</v>
      </c>
      <c r="J1974" s="10" t="s">
        <v>1218</v>
      </c>
      <c r="K1974" s="10"/>
      <c r="L1974" s="8" t="s">
        <v>1138</v>
      </c>
      <c r="M1974" s="174">
        <v>12</v>
      </c>
      <c r="N1974" s="11">
        <f t="shared" si="200"/>
        <v>7</v>
      </c>
    </row>
    <row r="1975" spans="1:14" x14ac:dyDescent="0.3">
      <c r="A1975" s="5">
        <v>41465</v>
      </c>
      <c r="B1975" s="965" t="s">
        <v>1094</v>
      </c>
      <c r="C1975" s="965" t="s">
        <v>1095</v>
      </c>
      <c r="D1975" s="12">
        <v>1000</v>
      </c>
      <c r="E1975" s="8" t="s">
        <v>1222</v>
      </c>
      <c r="F1975" s="13">
        <v>42566</v>
      </c>
      <c r="G1975" s="8" t="s">
        <v>1769</v>
      </c>
      <c r="H1975" s="8" t="s">
        <v>1770</v>
      </c>
      <c r="I1975" s="9" t="s">
        <v>1771</v>
      </c>
      <c r="J1975" s="10" t="s">
        <v>1754</v>
      </c>
      <c r="K1975" s="10"/>
      <c r="L1975" s="8" t="s">
        <v>382</v>
      </c>
      <c r="M1975" s="174">
        <v>10</v>
      </c>
      <c r="N1975" s="11">
        <f t="shared" si="200"/>
        <v>7</v>
      </c>
    </row>
    <row r="1976" spans="1:14" x14ac:dyDescent="0.3">
      <c r="A1976" s="5">
        <v>41464</v>
      </c>
      <c r="B1976" s="965" t="s">
        <v>1772</v>
      </c>
      <c r="C1976" s="965" t="s">
        <v>889</v>
      </c>
      <c r="D1976" s="12">
        <v>900</v>
      </c>
      <c r="E1976" s="8" t="s">
        <v>164</v>
      </c>
      <c r="F1976" s="13">
        <v>42195</v>
      </c>
      <c r="G1976" s="8" t="s">
        <v>1773</v>
      </c>
      <c r="H1976" s="8" t="s">
        <v>1774</v>
      </c>
      <c r="I1976" s="9" t="s">
        <v>1775</v>
      </c>
      <c r="J1976" s="10" t="s">
        <v>1776</v>
      </c>
      <c r="K1976" s="10"/>
      <c r="L1976" s="8" t="s">
        <v>1777</v>
      </c>
      <c r="M1976" s="174">
        <v>15</v>
      </c>
      <c r="N1976" s="11">
        <f t="shared" si="200"/>
        <v>7</v>
      </c>
    </row>
    <row r="1977" spans="1:14" x14ac:dyDescent="0.3">
      <c r="A1977" s="5">
        <v>41464</v>
      </c>
      <c r="B1977" s="965" t="s">
        <v>1772</v>
      </c>
      <c r="C1977" s="965" t="s">
        <v>889</v>
      </c>
      <c r="D1977" s="12">
        <v>1350</v>
      </c>
      <c r="E1977" s="8" t="s">
        <v>12</v>
      </c>
      <c r="F1977" s="13">
        <v>42563</v>
      </c>
      <c r="G1977" s="8" t="s">
        <v>1417</v>
      </c>
      <c r="H1977" s="8" t="s">
        <v>631</v>
      </c>
      <c r="I1977" s="9" t="s">
        <v>1302</v>
      </c>
      <c r="J1977" s="10" t="s">
        <v>1303</v>
      </c>
      <c r="K1977" s="10"/>
      <c r="L1977" s="8" t="s">
        <v>1777</v>
      </c>
      <c r="M1977" s="174">
        <v>15</v>
      </c>
      <c r="N1977" s="11">
        <f t="shared" si="200"/>
        <v>7</v>
      </c>
    </row>
    <row r="1978" spans="1:14" x14ac:dyDescent="0.3">
      <c r="A1978" s="5">
        <v>41464</v>
      </c>
      <c r="B1978" s="965" t="s">
        <v>1772</v>
      </c>
      <c r="C1978" s="965" t="s">
        <v>889</v>
      </c>
      <c r="D1978" s="12">
        <v>1250</v>
      </c>
      <c r="E1978" s="8" t="s">
        <v>1222</v>
      </c>
      <c r="F1978" s="13">
        <v>42563</v>
      </c>
      <c r="G1978" s="8" t="s">
        <v>1417</v>
      </c>
      <c r="H1978" s="8" t="s">
        <v>788</v>
      </c>
      <c r="I1978" s="9" t="s">
        <v>14</v>
      </c>
      <c r="J1978" s="10" t="s">
        <v>1778</v>
      </c>
      <c r="K1978" s="10"/>
      <c r="L1978" s="8" t="s">
        <v>1777</v>
      </c>
      <c r="M1978" s="174">
        <v>15</v>
      </c>
      <c r="N1978" s="11">
        <f t="shared" si="200"/>
        <v>7</v>
      </c>
    </row>
    <row r="1979" spans="1:14" x14ac:dyDescent="0.3">
      <c r="A1979" s="5">
        <v>41464</v>
      </c>
      <c r="B1979" s="965" t="s">
        <v>1779</v>
      </c>
      <c r="C1979" s="965" t="s">
        <v>100</v>
      </c>
      <c r="D1979" s="12">
        <v>1500</v>
      </c>
      <c r="E1979" s="8" t="s">
        <v>746</v>
      </c>
      <c r="F1979" s="13">
        <v>43480</v>
      </c>
      <c r="G1979" s="8" t="s">
        <v>1780</v>
      </c>
      <c r="H1979" s="8" t="s">
        <v>145</v>
      </c>
      <c r="I1979" s="9" t="s">
        <v>1175</v>
      </c>
      <c r="J1979" s="10" t="s">
        <v>990</v>
      </c>
      <c r="K1979" s="10"/>
      <c r="L1979" s="8" t="s">
        <v>1190</v>
      </c>
      <c r="M1979" s="174">
        <v>7</v>
      </c>
      <c r="N1979" s="11">
        <f t="shared" ref="N1979:N2042" si="201">MONTH(A1979)</f>
        <v>7</v>
      </c>
    </row>
    <row r="1980" spans="1:14" x14ac:dyDescent="0.3">
      <c r="A1980" s="5">
        <v>41464</v>
      </c>
      <c r="B1980" s="965" t="s">
        <v>1779</v>
      </c>
      <c r="C1980" s="965" t="s">
        <v>100</v>
      </c>
      <c r="D1980" s="12">
        <v>500</v>
      </c>
      <c r="E1980" s="8" t="s">
        <v>1781</v>
      </c>
      <c r="F1980" s="13">
        <v>43480</v>
      </c>
      <c r="G1980" s="8" t="s">
        <v>1780</v>
      </c>
      <c r="H1980" s="8" t="s">
        <v>14</v>
      </c>
      <c r="I1980" s="9" t="s">
        <v>14</v>
      </c>
      <c r="J1980" s="10" t="s">
        <v>1782</v>
      </c>
      <c r="K1980" s="10"/>
      <c r="L1980" s="8" t="s">
        <v>423</v>
      </c>
      <c r="M1980" s="174">
        <v>4</v>
      </c>
      <c r="N1980" s="11">
        <f t="shared" si="201"/>
        <v>7</v>
      </c>
    </row>
    <row r="1981" spans="1:14" x14ac:dyDescent="0.3">
      <c r="A1981" s="5">
        <v>41464</v>
      </c>
      <c r="B1981" s="965" t="s">
        <v>1779</v>
      </c>
      <c r="C1981" s="965" t="s">
        <v>100</v>
      </c>
      <c r="D1981" s="12">
        <v>1000</v>
      </c>
      <c r="E1981" s="8" t="s">
        <v>66</v>
      </c>
      <c r="F1981" s="13">
        <v>45122</v>
      </c>
      <c r="G1981" s="8" t="s">
        <v>1780</v>
      </c>
      <c r="H1981" s="8" t="s">
        <v>446</v>
      </c>
      <c r="I1981" s="9" t="s">
        <v>1419</v>
      </c>
      <c r="J1981" s="10" t="s">
        <v>991</v>
      </c>
      <c r="K1981" s="10"/>
      <c r="L1981" s="8" t="s">
        <v>1783</v>
      </c>
      <c r="M1981" s="174">
        <v>9</v>
      </c>
      <c r="N1981" s="11">
        <f t="shared" si="201"/>
        <v>7</v>
      </c>
    </row>
    <row r="1982" spans="1:14" x14ac:dyDescent="0.3">
      <c r="A1982" s="5">
        <v>41464</v>
      </c>
      <c r="B1982" s="965" t="s">
        <v>1784</v>
      </c>
      <c r="C1982" s="965" t="s">
        <v>36</v>
      </c>
      <c r="D1982" s="12">
        <v>500</v>
      </c>
      <c r="E1982" s="8" t="s">
        <v>66</v>
      </c>
      <c r="F1982" s="13">
        <v>45153</v>
      </c>
      <c r="G1982" s="8" t="s">
        <v>1417</v>
      </c>
      <c r="H1982" s="8" t="s">
        <v>1785</v>
      </c>
      <c r="I1982" s="9" t="s">
        <v>1786</v>
      </c>
      <c r="J1982" s="10" t="s">
        <v>1787</v>
      </c>
      <c r="K1982" s="10"/>
      <c r="L1982" s="8" t="s">
        <v>274</v>
      </c>
      <c r="M1982" s="174">
        <v>16</v>
      </c>
      <c r="N1982" s="11">
        <f t="shared" si="201"/>
        <v>7</v>
      </c>
    </row>
    <row r="1983" spans="1:14" x14ac:dyDescent="0.3">
      <c r="A1983" s="5">
        <v>41464</v>
      </c>
      <c r="B1983" s="965" t="s">
        <v>1788</v>
      </c>
      <c r="C1983" s="965" t="s">
        <v>1514</v>
      </c>
      <c r="D1983" s="12">
        <v>750</v>
      </c>
      <c r="E1983" s="8" t="s">
        <v>66</v>
      </c>
      <c r="F1983" s="13">
        <v>45139</v>
      </c>
      <c r="G1983" s="8" t="s">
        <v>1789</v>
      </c>
      <c r="H1983" s="8" t="s">
        <v>646</v>
      </c>
      <c r="I1983" s="9" t="s">
        <v>1790</v>
      </c>
      <c r="J1983" s="10" t="s">
        <v>1634</v>
      </c>
      <c r="K1983" s="10"/>
      <c r="L1983" s="8" t="s">
        <v>714</v>
      </c>
      <c r="M1983" s="174">
        <v>16</v>
      </c>
      <c r="N1983" s="11">
        <f t="shared" si="201"/>
        <v>7</v>
      </c>
    </row>
    <row r="1984" spans="1:14" x14ac:dyDescent="0.3">
      <c r="A1984" s="5">
        <v>41463</v>
      </c>
      <c r="B1984" s="965" t="s">
        <v>1563</v>
      </c>
      <c r="C1984" s="965" t="s">
        <v>11</v>
      </c>
      <c r="D1984" s="12">
        <v>350</v>
      </c>
      <c r="E1984" s="8" t="s">
        <v>117</v>
      </c>
      <c r="F1984" s="13">
        <v>52427</v>
      </c>
      <c r="G1984" s="8" t="s">
        <v>1791</v>
      </c>
      <c r="H1984" s="8" t="s">
        <v>205</v>
      </c>
      <c r="I1984" s="9" t="s">
        <v>1792</v>
      </c>
      <c r="J1984" s="10" t="s">
        <v>226</v>
      </c>
      <c r="K1984" s="10"/>
      <c r="L1984" s="8" t="s">
        <v>551</v>
      </c>
      <c r="M1984" s="174">
        <v>10</v>
      </c>
      <c r="N1984" s="11">
        <f t="shared" si="201"/>
        <v>7</v>
      </c>
    </row>
    <row r="1985" spans="1:14" x14ac:dyDescent="0.3">
      <c r="A1985" s="5">
        <v>41463</v>
      </c>
      <c r="B1985" s="965" t="s">
        <v>1678</v>
      </c>
      <c r="C1985" s="965" t="s">
        <v>1281</v>
      </c>
      <c r="D1985" s="12">
        <v>150</v>
      </c>
      <c r="E1985" s="8" t="s">
        <v>12</v>
      </c>
      <c r="F1985" s="13">
        <v>42562</v>
      </c>
      <c r="G1985" s="8" t="s">
        <v>1793</v>
      </c>
      <c r="H1985" s="8" t="s">
        <v>785</v>
      </c>
      <c r="I1985" s="9" t="s">
        <v>1270</v>
      </c>
      <c r="J1985" s="10" t="s">
        <v>1794</v>
      </c>
      <c r="K1985" s="10"/>
      <c r="L1985" s="8" t="s">
        <v>423</v>
      </c>
      <c r="M1985" s="174">
        <v>10</v>
      </c>
      <c r="N1985" s="11">
        <f t="shared" si="201"/>
        <v>7</v>
      </c>
    </row>
    <row r="1986" spans="1:14" x14ac:dyDescent="0.3">
      <c r="A1986" s="5">
        <v>41463</v>
      </c>
      <c r="B1986" s="965" t="s">
        <v>1678</v>
      </c>
      <c r="C1986" s="965" t="s">
        <v>1281</v>
      </c>
      <c r="D1986" s="12">
        <v>350</v>
      </c>
      <c r="E1986" s="8" t="s">
        <v>117</v>
      </c>
      <c r="F1986" s="13">
        <v>52427</v>
      </c>
      <c r="G1986" s="8" t="s">
        <v>1793</v>
      </c>
      <c r="H1986" s="8" t="s">
        <v>367</v>
      </c>
      <c r="I1986" s="9" t="s">
        <v>1331</v>
      </c>
      <c r="J1986" s="10" t="s">
        <v>1016</v>
      </c>
      <c r="K1986" s="10"/>
      <c r="L1986" s="8" t="s">
        <v>71</v>
      </c>
      <c r="M1986" s="174">
        <v>10</v>
      </c>
      <c r="N1986" s="11">
        <f t="shared" si="201"/>
        <v>7</v>
      </c>
    </row>
    <row r="1987" spans="1:14" x14ac:dyDescent="0.3">
      <c r="A1987" s="5">
        <v>41453</v>
      </c>
      <c r="B1987" s="965" t="s">
        <v>1719</v>
      </c>
      <c r="C1987" s="965" t="s">
        <v>11</v>
      </c>
      <c r="D1987" s="12">
        <v>500</v>
      </c>
      <c r="E1987" s="8" t="s">
        <v>12</v>
      </c>
      <c r="F1987" s="13">
        <v>42556</v>
      </c>
      <c r="G1987" s="8" t="s">
        <v>1720</v>
      </c>
      <c r="H1987" s="8"/>
      <c r="I1987" s="9" t="s">
        <v>1721</v>
      </c>
      <c r="J1987" s="10" t="s">
        <v>1722</v>
      </c>
      <c r="K1987" s="10"/>
      <c r="L1987" s="8" t="s">
        <v>331</v>
      </c>
      <c r="M1987" s="174">
        <v>12.5</v>
      </c>
      <c r="N1987" s="11">
        <f t="shared" si="201"/>
        <v>6</v>
      </c>
    </row>
    <row r="1988" spans="1:14" x14ac:dyDescent="0.3">
      <c r="A1988" s="19">
        <v>41451</v>
      </c>
      <c r="B1988" s="965" t="s">
        <v>1724</v>
      </c>
      <c r="C1988" s="965" t="s">
        <v>218</v>
      </c>
      <c r="D1988" s="21">
        <v>250</v>
      </c>
      <c r="E1988" s="8" t="s">
        <v>66</v>
      </c>
      <c r="F1988" s="13">
        <v>45108</v>
      </c>
      <c r="G1988" s="8" t="s">
        <v>1725</v>
      </c>
      <c r="H1988" s="8" t="s">
        <v>1726</v>
      </c>
      <c r="I1988" s="9" t="s">
        <v>1075</v>
      </c>
      <c r="J1988" s="10" t="s">
        <v>996</v>
      </c>
      <c r="K1988" s="10"/>
      <c r="L1988" s="8" t="s">
        <v>382</v>
      </c>
      <c r="M1988" s="174">
        <v>22.5</v>
      </c>
      <c r="N1988" s="11">
        <f t="shared" si="201"/>
        <v>6</v>
      </c>
    </row>
    <row r="1989" spans="1:14" x14ac:dyDescent="0.3">
      <c r="A1989" s="19">
        <v>41451</v>
      </c>
      <c r="B1989" s="965" t="s">
        <v>1724</v>
      </c>
      <c r="C1989" s="965" t="s">
        <v>218</v>
      </c>
      <c r="D1989" s="21">
        <v>300</v>
      </c>
      <c r="E1989" s="8" t="s">
        <v>117</v>
      </c>
      <c r="F1989" s="13">
        <v>52413</v>
      </c>
      <c r="G1989" s="8" t="s">
        <v>1725</v>
      </c>
      <c r="H1989" s="8" t="s">
        <v>1727</v>
      </c>
      <c r="I1989" s="9" t="s">
        <v>1613</v>
      </c>
      <c r="J1989" s="10" t="s">
        <v>1189</v>
      </c>
      <c r="K1989" s="10"/>
      <c r="L1989" s="8" t="s">
        <v>382</v>
      </c>
      <c r="M1989" s="174">
        <v>17.5</v>
      </c>
      <c r="N1989" s="11">
        <f t="shared" si="201"/>
        <v>6</v>
      </c>
    </row>
    <row r="1990" spans="1:14" x14ac:dyDescent="0.3">
      <c r="A1990" s="19">
        <v>41450</v>
      </c>
      <c r="B1990" s="965" t="s">
        <v>1734</v>
      </c>
      <c r="C1990" s="965" t="s">
        <v>998</v>
      </c>
      <c r="D1990" s="21">
        <v>600</v>
      </c>
      <c r="E1990" s="8" t="s">
        <v>12</v>
      </c>
      <c r="F1990" s="13">
        <v>42549</v>
      </c>
      <c r="G1990" s="8" t="s">
        <v>1735</v>
      </c>
      <c r="H1990" s="8" t="s">
        <v>804</v>
      </c>
      <c r="I1990" s="9" t="s">
        <v>1175</v>
      </c>
      <c r="J1990" s="10" t="s">
        <v>1054</v>
      </c>
      <c r="K1990" s="10"/>
      <c r="L1990" s="8" t="s">
        <v>1609</v>
      </c>
      <c r="M1990" s="174">
        <v>22.5</v>
      </c>
      <c r="N1990" s="11">
        <f t="shared" si="201"/>
        <v>6</v>
      </c>
    </row>
    <row r="1991" spans="1:14" x14ac:dyDescent="0.3">
      <c r="A1991" s="19">
        <v>41443</v>
      </c>
      <c r="B1991" s="965" t="s">
        <v>1696</v>
      </c>
      <c r="C1991" s="965" t="s">
        <v>36</v>
      </c>
      <c r="D1991" s="21">
        <v>650</v>
      </c>
      <c r="E1991" s="8" t="s">
        <v>37</v>
      </c>
      <c r="F1991" s="13">
        <v>43275</v>
      </c>
      <c r="G1991" s="8" t="s">
        <v>154</v>
      </c>
      <c r="H1991" s="8" t="s">
        <v>333</v>
      </c>
      <c r="I1991" s="9" t="s">
        <v>25</v>
      </c>
      <c r="J1991" s="10" t="s">
        <v>1182</v>
      </c>
      <c r="K1991" s="10"/>
      <c r="L1991" s="8" t="s">
        <v>1697</v>
      </c>
      <c r="M1991" s="174">
        <v>13</v>
      </c>
      <c r="N1991" s="11">
        <f t="shared" si="201"/>
        <v>6</v>
      </c>
    </row>
    <row r="1992" spans="1:14" x14ac:dyDescent="0.3">
      <c r="A1992" s="19">
        <v>41443</v>
      </c>
      <c r="B1992" s="965" t="s">
        <v>1149</v>
      </c>
      <c r="C1992" s="965" t="s">
        <v>1354</v>
      </c>
      <c r="D1992" s="21">
        <v>600</v>
      </c>
      <c r="E1992" s="8" t="s">
        <v>66</v>
      </c>
      <c r="F1992" s="13">
        <v>45122</v>
      </c>
      <c r="G1992" s="8" t="s">
        <v>1698</v>
      </c>
      <c r="H1992" s="8" t="s">
        <v>1699</v>
      </c>
      <c r="I1992" s="9" t="s">
        <v>1195</v>
      </c>
      <c r="J1992" s="10" t="s">
        <v>1189</v>
      </c>
      <c r="K1992" s="10"/>
      <c r="L1992" s="8" t="s">
        <v>266</v>
      </c>
      <c r="M1992" s="174">
        <v>2</v>
      </c>
      <c r="N1992" s="11">
        <f t="shared" si="201"/>
        <v>6</v>
      </c>
    </row>
    <row r="1993" spans="1:14" x14ac:dyDescent="0.3">
      <c r="A1993" s="19">
        <v>41443</v>
      </c>
      <c r="B1993" s="965" t="s">
        <v>1700</v>
      </c>
      <c r="C1993" s="965" t="s">
        <v>1701</v>
      </c>
      <c r="D1993" s="21">
        <v>850</v>
      </c>
      <c r="E1993" s="8" t="s">
        <v>66</v>
      </c>
      <c r="F1993" s="13">
        <v>45122</v>
      </c>
      <c r="G1993" s="8" t="s">
        <v>1702</v>
      </c>
      <c r="H1993" s="8" t="s">
        <v>320</v>
      </c>
      <c r="I1993" s="9" t="s">
        <v>1505</v>
      </c>
      <c r="J1993" s="10" t="s">
        <v>996</v>
      </c>
      <c r="K1993" s="10"/>
      <c r="L1993" s="8" t="s">
        <v>818</v>
      </c>
      <c r="M1993" s="174">
        <v>-1</v>
      </c>
      <c r="N1993" s="11">
        <f t="shared" si="201"/>
        <v>6</v>
      </c>
    </row>
    <row r="1994" spans="1:14" x14ac:dyDescent="0.3">
      <c r="A1994" s="19">
        <v>41443</v>
      </c>
      <c r="B1994" s="965" t="s">
        <v>1703</v>
      </c>
      <c r="C1994" s="965" t="s">
        <v>1704</v>
      </c>
      <c r="D1994" s="21">
        <v>700</v>
      </c>
      <c r="E1994" s="8" t="s">
        <v>66</v>
      </c>
      <c r="F1994" s="13">
        <v>45323</v>
      </c>
      <c r="G1994" s="8" t="s">
        <v>1705</v>
      </c>
      <c r="H1994" s="8" t="s">
        <v>1469</v>
      </c>
      <c r="I1994" s="9" t="s">
        <v>1257</v>
      </c>
      <c r="J1994" s="10" t="s">
        <v>1037</v>
      </c>
      <c r="K1994" s="10"/>
      <c r="L1994" s="8" t="s">
        <v>1420</v>
      </c>
      <c r="M1994" s="174">
        <v>5</v>
      </c>
      <c r="N1994" s="11">
        <f t="shared" si="201"/>
        <v>6</v>
      </c>
    </row>
    <row r="1995" spans="1:14" x14ac:dyDescent="0.3">
      <c r="A1995" s="19">
        <v>41442</v>
      </c>
      <c r="B1995" s="965" t="s">
        <v>1706</v>
      </c>
      <c r="C1995" s="965" t="s">
        <v>987</v>
      </c>
      <c r="D1995" s="22">
        <v>500</v>
      </c>
      <c r="E1995" s="8" t="s">
        <v>37</v>
      </c>
      <c r="F1995" s="13">
        <v>43273</v>
      </c>
      <c r="G1995" s="8" t="s">
        <v>1707</v>
      </c>
      <c r="H1995" s="8" t="s">
        <v>151</v>
      </c>
      <c r="I1995" s="9" t="s">
        <v>1315</v>
      </c>
      <c r="J1995" s="10" t="s">
        <v>1316</v>
      </c>
      <c r="K1995" s="10"/>
      <c r="L1995" s="8" t="s">
        <v>192</v>
      </c>
      <c r="M1995" s="174">
        <v>8</v>
      </c>
      <c r="N1995" s="11">
        <f t="shared" si="201"/>
        <v>6</v>
      </c>
    </row>
    <row r="1996" spans="1:14" x14ac:dyDescent="0.3">
      <c r="A1996" s="19">
        <v>41442</v>
      </c>
      <c r="B1996" s="704" t="s">
        <v>1708</v>
      </c>
      <c r="C1996" s="965" t="s">
        <v>1709</v>
      </c>
      <c r="D1996" s="22">
        <v>2000</v>
      </c>
      <c r="E1996" s="8" t="s">
        <v>37</v>
      </c>
      <c r="F1996" s="8"/>
      <c r="G1996" s="8" t="s">
        <v>1710</v>
      </c>
      <c r="H1996" s="8" t="s">
        <v>631</v>
      </c>
      <c r="I1996" s="9" t="s">
        <v>1711</v>
      </c>
      <c r="J1996" s="10" t="s">
        <v>1712</v>
      </c>
      <c r="K1996" s="10"/>
      <c r="L1996" s="8" t="s">
        <v>1366</v>
      </c>
      <c r="M1996" s="174">
        <v>17</v>
      </c>
      <c r="N1996" s="11">
        <f t="shared" si="201"/>
        <v>6</v>
      </c>
    </row>
    <row r="1997" spans="1:14" x14ac:dyDescent="0.3">
      <c r="A1997" s="19">
        <v>41442</v>
      </c>
      <c r="B1997" s="704" t="s">
        <v>1708</v>
      </c>
      <c r="C1997" s="965" t="s">
        <v>1709</v>
      </c>
      <c r="D1997" s="22">
        <v>2250</v>
      </c>
      <c r="E1997" s="8" t="s">
        <v>66</v>
      </c>
      <c r="F1997" s="8"/>
      <c r="G1997" s="8" t="s">
        <v>1710</v>
      </c>
      <c r="H1997" s="8" t="s">
        <v>225</v>
      </c>
      <c r="I1997" s="9" t="s">
        <v>1177</v>
      </c>
      <c r="J1997" s="10" t="s">
        <v>1054</v>
      </c>
      <c r="K1997" s="10"/>
      <c r="L1997" s="8" t="s">
        <v>1171</v>
      </c>
      <c r="M1997" s="174">
        <v>17</v>
      </c>
      <c r="N1997" s="11">
        <f t="shared" si="201"/>
        <v>6</v>
      </c>
    </row>
    <row r="1998" spans="1:14" x14ac:dyDescent="0.3">
      <c r="A1998" s="19">
        <v>41442</v>
      </c>
      <c r="B1998" s="965" t="s">
        <v>1713</v>
      </c>
      <c r="C1998" s="965" t="s">
        <v>87</v>
      </c>
      <c r="D1998" s="22">
        <v>300</v>
      </c>
      <c r="E1998" s="8" t="s">
        <v>66</v>
      </c>
      <c r="F1998" s="13">
        <v>45092</v>
      </c>
      <c r="G1998" s="8" t="s">
        <v>1714</v>
      </c>
      <c r="H1998" s="8" t="s">
        <v>1699</v>
      </c>
      <c r="I1998" s="9" t="s">
        <v>1613</v>
      </c>
      <c r="J1998" s="10" t="s">
        <v>1558</v>
      </c>
      <c r="K1998" s="10"/>
      <c r="L1998" s="8" t="s">
        <v>266</v>
      </c>
      <c r="M1998" s="174">
        <v>0</v>
      </c>
      <c r="N1998" s="11">
        <f t="shared" si="201"/>
        <v>6</v>
      </c>
    </row>
    <row r="1999" spans="1:14" x14ac:dyDescent="0.3">
      <c r="A1999" s="19">
        <v>41442</v>
      </c>
      <c r="B1999" s="965" t="s">
        <v>1715</v>
      </c>
      <c r="C1999" s="965" t="s">
        <v>218</v>
      </c>
      <c r="D1999" s="22">
        <v>350</v>
      </c>
      <c r="E1999" s="8" t="s">
        <v>746</v>
      </c>
      <c r="F1999" s="13">
        <v>43480</v>
      </c>
      <c r="G1999" s="8" t="s">
        <v>1716</v>
      </c>
      <c r="H1999" s="8" t="s">
        <v>591</v>
      </c>
      <c r="I1999" s="9" t="s">
        <v>1307</v>
      </c>
      <c r="J1999" s="10" t="s">
        <v>1235</v>
      </c>
      <c r="K1999" s="10"/>
      <c r="L1999" s="8" t="s">
        <v>1717</v>
      </c>
      <c r="M1999" s="174">
        <v>19</v>
      </c>
      <c r="N1999" s="11">
        <f t="shared" si="201"/>
        <v>6</v>
      </c>
    </row>
    <row r="2000" spans="1:14" x14ac:dyDescent="0.3">
      <c r="A2000" s="19">
        <v>41442</v>
      </c>
      <c r="B2000" s="965" t="s">
        <v>1715</v>
      </c>
      <c r="C2000" s="965" t="s">
        <v>218</v>
      </c>
      <c r="D2000" s="22">
        <v>700</v>
      </c>
      <c r="E2000" s="8" t="s">
        <v>66</v>
      </c>
      <c r="F2000" s="8"/>
      <c r="G2000" s="8" t="s">
        <v>1716</v>
      </c>
      <c r="H2000" s="8" t="s">
        <v>646</v>
      </c>
      <c r="I2000" s="9" t="s">
        <v>1718</v>
      </c>
      <c r="J2000" s="10" t="s">
        <v>1560</v>
      </c>
      <c r="K2000" s="10"/>
      <c r="L2000" s="8" t="s">
        <v>1717</v>
      </c>
      <c r="M2000" s="174">
        <v>20</v>
      </c>
      <c r="N2000" s="11">
        <f t="shared" si="201"/>
        <v>6</v>
      </c>
    </row>
    <row r="2001" spans="1:14" x14ac:dyDescent="0.3">
      <c r="A2001" s="19">
        <v>41442</v>
      </c>
      <c r="B2001" s="965" t="s">
        <v>1715</v>
      </c>
      <c r="C2001" s="965" t="s">
        <v>218</v>
      </c>
      <c r="D2001" s="22">
        <v>500</v>
      </c>
      <c r="E2001" s="8" t="s">
        <v>117</v>
      </c>
      <c r="F2001" s="8"/>
      <c r="G2001" s="8" t="s">
        <v>1716</v>
      </c>
      <c r="H2001" s="8" t="s">
        <v>272</v>
      </c>
      <c r="I2001" s="9" t="s">
        <v>1308</v>
      </c>
      <c r="J2001" s="10" t="s">
        <v>1080</v>
      </c>
      <c r="K2001" s="10"/>
      <c r="L2001" s="8" t="s">
        <v>1717</v>
      </c>
      <c r="M2001" s="174">
        <v>20</v>
      </c>
      <c r="N2001" s="11">
        <f t="shared" si="201"/>
        <v>6</v>
      </c>
    </row>
    <row r="2002" spans="1:14" x14ac:dyDescent="0.3">
      <c r="A2002" s="13">
        <v>41439</v>
      </c>
      <c r="B2002" s="704" t="s">
        <v>1646</v>
      </c>
      <c r="C2002" s="965" t="s">
        <v>11</v>
      </c>
      <c r="D2002" s="21">
        <v>1000</v>
      </c>
      <c r="E2002" s="8" t="s">
        <v>12</v>
      </c>
      <c r="F2002" s="13">
        <v>42538</v>
      </c>
      <c r="G2002" s="8" t="s">
        <v>1647</v>
      </c>
      <c r="H2002" s="8" t="s">
        <v>1650</v>
      </c>
      <c r="I2002" s="9" t="s">
        <v>1053</v>
      </c>
      <c r="J2002" s="10" t="s">
        <v>1054</v>
      </c>
      <c r="K2002" s="10"/>
      <c r="L2002" s="8" t="s">
        <v>274</v>
      </c>
      <c r="M2002" s="174">
        <v>25</v>
      </c>
      <c r="N2002" s="11">
        <f t="shared" si="201"/>
        <v>6</v>
      </c>
    </row>
    <row r="2003" spans="1:14" x14ac:dyDescent="0.3">
      <c r="A2003" s="13">
        <v>41439</v>
      </c>
      <c r="B2003" s="704" t="s">
        <v>1646</v>
      </c>
      <c r="C2003" s="965" t="s">
        <v>11</v>
      </c>
      <c r="D2003" s="21">
        <v>1250</v>
      </c>
      <c r="E2003" s="8" t="s">
        <v>746</v>
      </c>
      <c r="F2003" s="13">
        <v>43448</v>
      </c>
      <c r="G2003" s="8" t="s">
        <v>1647</v>
      </c>
      <c r="H2003" s="8" t="s">
        <v>1654</v>
      </c>
      <c r="I2003" s="9" t="s">
        <v>1077</v>
      </c>
      <c r="J2003" s="10" t="s">
        <v>1087</v>
      </c>
      <c r="K2003" s="10"/>
      <c r="L2003" s="8" t="s">
        <v>885</v>
      </c>
      <c r="M2003" s="174">
        <v>22.5</v>
      </c>
      <c r="N2003" s="11">
        <f t="shared" si="201"/>
        <v>6</v>
      </c>
    </row>
    <row r="2004" spans="1:14" x14ac:dyDescent="0.3">
      <c r="A2004" s="13">
        <v>41439</v>
      </c>
      <c r="B2004" s="704" t="s">
        <v>1655</v>
      </c>
      <c r="C2004" s="965" t="s">
        <v>1388</v>
      </c>
      <c r="D2004" s="21">
        <v>600</v>
      </c>
      <c r="E2004" s="8" t="s">
        <v>37</v>
      </c>
      <c r="F2004" s="13">
        <v>43270</v>
      </c>
      <c r="G2004" s="8" t="s">
        <v>1656</v>
      </c>
      <c r="H2004" s="8" t="s">
        <v>1657</v>
      </c>
      <c r="I2004" s="9" t="s">
        <v>573</v>
      </c>
      <c r="J2004" s="10" t="s">
        <v>1112</v>
      </c>
      <c r="K2004" s="10"/>
      <c r="L2004" s="8" t="s">
        <v>714</v>
      </c>
      <c r="M2004" s="174">
        <v>15</v>
      </c>
      <c r="N2004" s="11">
        <f t="shared" si="201"/>
        <v>6</v>
      </c>
    </row>
    <row r="2005" spans="1:14" x14ac:dyDescent="0.3">
      <c r="A2005" s="19">
        <v>41438</v>
      </c>
      <c r="B2005" s="965" t="s">
        <v>1663</v>
      </c>
      <c r="C2005" s="965" t="s">
        <v>235</v>
      </c>
      <c r="D2005" s="21">
        <v>600</v>
      </c>
      <c r="E2005" s="8" t="s">
        <v>66</v>
      </c>
      <c r="F2005" s="13">
        <v>45092</v>
      </c>
      <c r="G2005" s="8" t="s">
        <v>1664</v>
      </c>
      <c r="H2005" s="8" t="s">
        <v>1665</v>
      </c>
      <c r="I2005" s="9" t="s">
        <v>1666</v>
      </c>
      <c r="J2005" s="10" t="s">
        <v>1146</v>
      </c>
      <c r="K2005" s="10"/>
      <c r="L2005" s="8" t="s">
        <v>71</v>
      </c>
      <c r="M2005" s="174">
        <v>15</v>
      </c>
      <c r="N2005" s="11">
        <f t="shared" si="201"/>
        <v>6</v>
      </c>
    </row>
    <row r="2006" spans="1:14" x14ac:dyDescent="0.3">
      <c r="A2006" s="19">
        <v>41438</v>
      </c>
      <c r="B2006" s="965" t="s">
        <v>1667</v>
      </c>
      <c r="C2006" s="965" t="s">
        <v>1526</v>
      </c>
      <c r="D2006" s="21">
        <v>275</v>
      </c>
      <c r="E2006" s="8" t="s">
        <v>66</v>
      </c>
      <c r="F2006" s="13">
        <v>45122</v>
      </c>
      <c r="G2006" s="8" t="s">
        <v>1668</v>
      </c>
      <c r="H2006" s="8" t="s">
        <v>1669</v>
      </c>
      <c r="I2006" s="9"/>
      <c r="J2006" s="10" t="s">
        <v>1670</v>
      </c>
      <c r="K2006" s="10"/>
      <c r="L2006" s="8" t="s">
        <v>1291</v>
      </c>
      <c r="M2006" s="174">
        <v>25</v>
      </c>
      <c r="N2006" s="11">
        <f t="shared" si="201"/>
        <v>6</v>
      </c>
    </row>
    <row r="2007" spans="1:14" x14ac:dyDescent="0.3">
      <c r="A2007" s="19">
        <v>41437</v>
      </c>
      <c r="B2007" s="965" t="s">
        <v>1671</v>
      </c>
      <c r="C2007" s="965" t="s">
        <v>1514</v>
      </c>
      <c r="D2007" s="21">
        <v>300</v>
      </c>
      <c r="E2007" s="8" t="s">
        <v>66</v>
      </c>
      <c r="F2007" s="13">
        <v>45108</v>
      </c>
      <c r="G2007" s="8" t="s">
        <v>1672</v>
      </c>
      <c r="H2007" s="8" t="s">
        <v>225</v>
      </c>
      <c r="I2007" s="9" t="s">
        <v>1608</v>
      </c>
      <c r="J2007" s="10" t="s">
        <v>1042</v>
      </c>
      <c r="K2007" s="10"/>
      <c r="L2007" s="8" t="s">
        <v>132</v>
      </c>
      <c r="M2007" s="174">
        <v>5</v>
      </c>
      <c r="N2007" s="11">
        <f t="shared" si="201"/>
        <v>6</v>
      </c>
    </row>
    <row r="2008" spans="1:14" x14ac:dyDescent="0.3">
      <c r="A2008" s="19">
        <v>41437</v>
      </c>
      <c r="B2008" s="965" t="s">
        <v>1673</v>
      </c>
      <c r="C2008" s="965" t="s">
        <v>1674</v>
      </c>
      <c r="D2008" s="21">
        <v>375</v>
      </c>
      <c r="E2008" s="8" t="s">
        <v>66</v>
      </c>
      <c r="F2008" s="13">
        <v>45092</v>
      </c>
      <c r="G2008" s="8" t="s">
        <v>1675</v>
      </c>
      <c r="H2008" s="8" t="s">
        <v>144</v>
      </c>
      <c r="I2008" s="9" t="s">
        <v>1419</v>
      </c>
      <c r="J2008" s="10" t="s">
        <v>991</v>
      </c>
      <c r="K2008" s="10"/>
      <c r="L2008" s="8" t="s">
        <v>192</v>
      </c>
      <c r="M2008" s="174">
        <v>4</v>
      </c>
      <c r="N2008" s="11">
        <f t="shared" si="201"/>
        <v>6</v>
      </c>
    </row>
    <row r="2009" spans="1:14" x14ac:dyDescent="0.3">
      <c r="A2009" s="19">
        <v>41437</v>
      </c>
      <c r="B2009" s="965" t="s">
        <v>1673</v>
      </c>
      <c r="C2009" s="965" t="s">
        <v>1674</v>
      </c>
      <c r="D2009" s="21">
        <v>375</v>
      </c>
      <c r="E2009" s="8" t="s">
        <v>117</v>
      </c>
      <c r="F2009" s="13">
        <v>52397</v>
      </c>
      <c r="G2009" s="8" t="s">
        <v>1675</v>
      </c>
      <c r="H2009" s="8" t="s">
        <v>578</v>
      </c>
      <c r="I2009" s="9" t="s">
        <v>1517</v>
      </c>
      <c r="J2009" s="10" t="s">
        <v>1044</v>
      </c>
      <c r="K2009" s="10"/>
      <c r="L2009" s="8" t="s">
        <v>132</v>
      </c>
      <c r="M2009" s="174">
        <v>10</v>
      </c>
      <c r="N2009" s="11">
        <f t="shared" si="201"/>
        <v>6</v>
      </c>
    </row>
    <row r="2010" spans="1:14" x14ac:dyDescent="0.3">
      <c r="A2010" s="19">
        <v>41435</v>
      </c>
      <c r="B2010" s="965" t="s">
        <v>1678</v>
      </c>
      <c r="C2010" s="965" t="s">
        <v>1035</v>
      </c>
      <c r="D2010" s="21">
        <v>500</v>
      </c>
      <c r="E2010" s="8" t="s">
        <v>37</v>
      </c>
      <c r="F2010" s="13">
        <v>43266</v>
      </c>
      <c r="G2010" s="8" t="s">
        <v>1679</v>
      </c>
      <c r="H2010" s="8" t="s">
        <v>597</v>
      </c>
      <c r="I2010" s="9" t="s">
        <v>573</v>
      </c>
      <c r="J2010" s="10" t="s">
        <v>1054</v>
      </c>
      <c r="K2010" s="10"/>
      <c r="L2010" s="8" t="s">
        <v>192</v>
      </c>
      <c r="M2010" s="174">
        <v>7</v>
      </c>
      <c r="N2010" s="11">
        <f t="shared" si="201"/>
        <v>6</v>
      </c>
    </row>
    <row r="2011" spans="1:14" x14ac:dyDescent="0.3">
      <c r="A2011" s="19">
        <v>41435</v>
      </c>
      <c r="B2011" s="965" t="s">
        <v>1680</v>
      </c>
      <c r="C2011" s="965" t="s">
        <v>640</v>
      </c>
      <c r="D2011" s="21">
        <v>400</v>
      </c>
      <c r="E2011" s="8" t="s">
        <v>117</v>
      </c>
      <c r="F2011" s="13">
        <v>52397</v>
      </c>
      <c r="G2011" s="8" t="s">
        <v>1681</v>
      </c>
      <c r="H2011" s="8">
        <v>137.5</v>
      </c>
      <c r="I2011" s="9" t="s">
        <v>1682</v>
      </c>
      <c r="J2011" s="10" t="s">
        <v>1228</v>
      </c>
      <c r="K2011" s="10"/>
      <c r="L2011" s="8" t="s">
        <v>423</v>
      </c>
      <c r="M2011" s="174">
        <v>10</v>
      </c>
      <c r="N2011" s="11">
        <f t="shared" si="201"/>
        <v>6</v>
      </c>
    </row>
    <row r="2012" spans="1:14" x14ac:dyDescent="0.3">
      <c r="A2012" s="19">
        <v>41435</v>
      </c>
      <c r="B2012" s="965" t="s">
        <v>1683</v>
      </c>
      <c r="C2012" s="965" t="s">
        <v>1388</v>
      </c>
      <c r="D2012" s="21">
        <v>250</v>
      </c>
      <c r="E2012" s="8" t="s">
        <v>37</v>
      </c>
      <c r="F2012" s="13">
        <v>43266</v>
      </c>
      <c r="G2012" s="8" t="s">
        <v>1684</v>
      </c>
      <c r="H2012" s="8"/>
      <c r="I2012" s="9" t="s">
        <v>1206</v>
      </c>
      <c r="J2012" s="10" t="s">
        <v>1207</v>
      </c>
      <c r="K2012" s="10"/>
      <c r="L2012" s="12" t="s">
        <v>1317</v>
      </c>
      <c r="M2012" s="174">
        <v>8</v>
      </c>
      <c r="N2012" s="11">
        <f t="shared" si="201"/>
        <v>6</v>
      </c>
    </row>
    <row r="2013" spans="1:14" x14ac:dyDescent="0.3">
      <c r="A2013" s="19">
        <v>41435</v>
      </c>
      <c r="B2013" s="965" t="s">
        <v>1685</v>
      </c>
      <c r="C2013" s="965" t="s">
        <v>1686</v>
      </c>
      <c r="D2013" s="21">
        <v>300</v>
      </c>
      <c r="E2013" s="8" t="s">
        <v>66</v>
      </c>
      <c r="F2013" s="13">
        <v>45090</v>
      </c>
      <c r="G2013" s="8" t="s">
        <v>1687</v>
      </c>
      <c r="H2013" s="8" t="s">
        <v>347</v>
      </c>
      <c r="I2013" s="9" t="s">
        <v>1688</v>
      </c>
      <c r="J2013" s="10" t="s">
        <v>1689</v>
      </c>
      <c r="K2013" s="10"/>
      <c r="L2013" s="8" t="s">
        <v>1690</v>
      </c>
      <c r="M2013" s="174">
        <v>22.5</v>
      </c>
      <c r="N2013" s="11">
        <f t="shared" si="201"/>
        <v>6</v>
      </c>
    </row>
    <row r="2014" spans="1:14" x14ac:dyDescent="0.3">
      <c r="A2014" s="19">
        <v>41429</v>
      </c>
      <c r="B2014" s="965" t="s">
        <v>1614</v>
      </c>
      <c r="C2014" s="965" t="s">
        <v>11</v>
      </c>
      <c r="D2014" s="21">
        <v>500</v>
      </c>
      <c r="E2014" s="8" t="s">
        <v>66</v>
      </c>
      <c r="F2014" s="13">
        <v>45092</v>
      </c>
      <c r="G2014" s="8" t="s">
        <v>1615</v>
      </c>
      <c r="H2014" s="8" t="s">
        <v>597</v>
      </c>
      <c r="I2014" s="9" t="s">
        <v>936</v>
      </c>
      <c r="J2014" s="10" t="s">
        <v>1498</v>
      </c>
      <c r="K2014" s="10"/>
      <c r="L2014" s="8" t="s">
        <v>692</v>
      </c>
      <c r="M2014" s="174">
        <v>5</v>
      </c>
      <c r="N2014" s="11">
        <f t="shared" si="201"/>
        <v>6</v>
      </c>
    </row>
    <row r="2015" spans="1:14" x14ac:dyDescent="0.3">
      <c r="A2015" s="19">
        <v>41429</v>
      </c>
      <c r="B2015" s="965" t="s">
        <v>1614</v>
      </c>
      <c r="C2015" s="965" t="s">
        <v>11</v>
      </c>
      <c r="D2015" s="21">
        <v>500</v>
      </c>
      <c r="E2015" s="8" t="s">
        <v>117</v>
      </c>
      <c r="F2015" s="13">
        <v>52397</v>
      </c>
      <c r="G2015" s="8" t="s">
        <v>1616</v>
      </c>
      <c r="H2015" s="8" t="s">
        <v>205</v>
      </c>
      <c r="I2015" s="9" t="s">
        <v>1617</v>
      </c>
      <c r="J2015" s="10" t="s">
        <v>1618</v>
      </c>
      <c r="K2015" s="10"/>
      <c r="L2015" s="8" t="s">
        <v>71</v>
      </c>
      <c r="M2015" s="174">
        <v>12</v>
      </c>
      <c r="N2015" s="11">
        <f t="shared" si="201"/>
        <v>6</v>
      </c>
    </row>
    <row r="2016" spans="1:14" x14ac:dyDescent="0.3">
      <c r="A2016" s="19">
        <v>41429</v>
      </c>
      <c r="B2016" s="965" t="s">
        <v>1619</v>
      </c>
      <c r="C2016" s="965" t="s">
        <v>1620</v>
      </c>
      <c r="D2016" s="21">
        <v>1250</v>
      </c>
      <c r="E2016" s="8" t="s">
        <v>66</v>
      </c>
      <c r="F2016" s="8"/>
      <c r="G2016" s="8" t="s">
        <v>1327</v>
      </c>
      <c r="H2016" s="8" t="s">
        <v>652</v>
      </c>
      <c r="I2016" s="9" t="s">
        <v>1625</v>
      </c>
      <c r="J2016" s="10" t="s">
        <v>991</v>
      </c>
      <c r="K2016" s="10"/>
      <c r="L2016" s="8" t="s">
        <v>1623</v>
      </c>
      <c r="M2016" s="174">
        <v>11</v>
      </c>
      <c r="N2016" s="11">
        <f t="shared" si="201"/>
        <v>6</v>
      </c>
    </row>
    <row r="2017" spans="1:14" x14ac:dyDescent="0.3">
      <c r="A2017" s="19">
        <v>41429</v>
      </c>
      <c r="B2017" s="965" t="s">
        <v>1619</v>
      </c>
      <c r="C2017" s="965" t="s">
        <v>1620</v>
      </c>
      <c r="D2017" s="21">
        <v>500</v>
      </c>
      <c r="E2017" s="8" t="s">
        <v>117</v>
      </c>
      <c r="F2017" s="8"/>
      <c r="G2017" s="8" t="s">
        <v>1327</v>
      </c>
      <c r="H2017" s="8" t="s">
        <v>144</v>
      </c>
      <c r="I2017" s="9" t="s">
        <v>1617</v>
      </c>
      <c r="J2017" s="10" t="s">
        <v>1618</v>
      </c>
      <c r="K2017" s="10"/>
      <c r="L2017" s="8" t="s">
        <v>1623</v>
      </c>
      <c r="M2017" s="174">
        <v>20</v>
      </c>
      <c r="N2017" s="11">
        <f t="shared" si="201"/>
        <v>6</v>
      </c>
    </row>
    <row r="2018" spans="1:14" x14ac:dyDescent="0.3">
      <c r="A2018" s="19">
        <v>41428</v>
      </c>
      <c r="B2018" s="965" t="s">
        <v>1630</v>
      </c>
      <c r="C2018" s="965" t="s">
        <v>36</v>
      </c>
      <c r="D2018" s="21">
        <v>500</v>
      </c>
      <c r="E2018" s="8" t="s">
        <v>66</v>
      </c>
      <c r="F2018" s="13">
        <v>45108</v>
      </c>
      <c r="G2018" s="8" t="s">
        <v>1631</v>
      </c>
      <c r="H2018" s="8" t="s">
        <v>1632</v>
      </c>
      <c r="I2018" s="9" t="s">
        <v>1633</v>
      </c>
      <c r="J2018" s="10" t="s">
        <v>1634</v>
      </c>
      <c r="K2018" s="10"/>
      <c r="L2018" s="8" t="s">
        <v>79</v>
      </c>
      <c r="M2018" s="174">
        <v>-17</v>
      </c>
      <c r="N2018" s="11">
        <f t="shared" si="201"/>
        <v>6</v>
      </c>
    </row>
    <row r="2019" spans="1:14" x14ac:dyDescent="0.3">
      <c r="A2019" s="19">
        <v>41428</v>
      </c>
      <c r="B2019" s="965" t="s">
        <v>1583</v>
      </c>
      <c r="C2019" s="965" t="s">
        <v>1635</v>
      </c>
      <c r="D2019" s="21">
        <v>250</v>
      </c>
      <c r="E2019" s="8" t="s">
        <v>66</v>
      </c>
      <c r="F2019" s="13">
        <v>45092</v>
      </c>
      <c r="G2019" s="8" t="s">
        <v>1636</v>
      </c>
      <c r="H2019" s="8" t="s">
        <v>225</v>
      </c>
      <c r="I2019" s="9"/>
      <c r="J2019" s="10" t="s">
        <v>1076</v>
      </c>
      <c r="K2019" s="10"/>
      <c r="L2019" s="8" t="s">
        <v>1317</v>
      </c>
      <c r="M2019" s="174">
        <v>13</v>
      </c>
      <c r="N2019" s="11">
        <f t="shared" si="201"/>
        <v>6</v>
      </c>
    </row>
    <row r="2020" spans="1:14" x14ac:dyDescent="0.3">
      <c r="A2020" s="19">
        <v>41428</v>
      </c>
      <c r="B2020" s="965" t="s">
        <v>1638</v>
      </c>
      <c r="C2020" s="965" t="s">
        <v>235</v>
      </c>
      <c r="D2020" s="21">
        <v>250</v>
      </c>
      <c r="E2020" s="8" t="s">
        <v>37</v>
      </c>
      <c r="F2020" s="13">
        <v>43266</v>
      </c>
      <c r="G2020" s="8" t="s">
        <v>1639</v>
      </c>
      <c r="H2020" s="8" t="s">
        <v>220</v>
      </c>
      <c r="I2020" s="9" t="s">
        <v>189</v>
      </c>
      <c r="J2020" s="10" t="s">
        <v>989</v>
      </c>
      <c r="K2020" s="10"/>
      <c r="L2020" s="8" t="s">
        <v>1640</v>
      </c>
      <c r="M2020" s="174">
        <v>0</v>
      </c>
      <c r="N2020" s="11">
        <f t="shared" si="201"/>
        <v>6</v>
      </c>
    </row>
    <row r="2021" spans="1:14" x14ac:dyDescent="0.3">
      <c r="A2021" s="19">
        <v>41428</v>
      </c>
      <c r="B2021" s="965" t="s">
        <v>1638</v>
      </c>
      <c r="C2021" s="965" t="s">
        <v>235</v>
      </c>
      <c r="D2021" s="21">
        <v>250</v>
      </c>
      <c r="E2021" s="8" t="s">
        <v>66</v>
      </c>
      <c r="F2021" s="13">
        <v>45092</v>
      </c>
      <c r="G2021" s="8" t="s">
        <v>1639</v>
      </c>
      <c r="H2021" s="8" t="s">
        <v>124</v>
      </c>
      <c r="I2021" s="9" t="s">
        <v>652</v>
      </c>
      <c r="J2021" s="10" t="s">
        <v>1042</v>
      </c>
      <c r="K2021" s="10"/>
      <c r="L2021" s="8" t="s">
        <v>1640</v>
      </c>
      <c r="M2021" s="174">
        <v>10</v>
      </c>
      <c r="N2021" s="11">
        <f t="shared" si="201"/>
        <v>6</v>
      </c>
    </row>
    <row r="2022" spans="1:14" x14ac:dyDescent="0.3">
      <c r="A2022" s="19">
        <v>41428</v>
      </c>
      <c r="B2022" s="965" t="s">
        <v>1641</v>
      </c>
      <c r="C2022" s="965" t="s">
        <v>235</v>
      </c>
      <c r="D2022" s="21">
        <v>700</v>
      </c>
      <c r="E2022" s="8" t="s">
        <v>66</v>
      </c>
      <c r="F2022" s="13">
        <v>45092</v>
      </c>
      <c r="G2022" s="8" t="s">
        <v>1642</v>
      </c>
      <c r="H2022" s="8" t="s">
        <v>1643</v>
      </c>
      <c r="I2022" s="9" t="s">
        <v>96</v>
      </c>
      <c r="J2022" s="10" t="s">
        <v>1076</v>
      </c>
      <c r="K2022" s="10"/>
      <c r="L2022" s="8" t="s">
        <v>1644</v>
      </c>
      <c r="M2022" s="174">
        <v>15</v>
      </c>
      <c r="N2022" s="11">
        <f t="shared" si="201"/>
        <v>6</v>
      </c>
    </row>
    <row r="2023" spans="1:14" x14ac:dyDescent="0.3">
      <c r="A2023" s="19">
        <v>41424</v>
      </c>
      <c r="B2023" s="965" t="s">
        <v>1581</v>
      </c>
      <c r="C2023" s="965" t="s">
        <v>218</v>
      </c>
      <c r="D2023" s="21">
        <v>800</v>
      </c>
      <c r="E2023" s="8" t="s">
        <v>37</v>
      </c>
      <c r="F2023" s="13">
        <v>43374</v>
      </c>
      <c r="G2023" s="8" t="s">
        <v>1582</v>
      </c>
      <c r="H2023" s="8" t="s">
        <v>144</v>
      </c>
      <c r="I2023" s="9" t="s">
        <v>1419</v>
      </c>
      <c r="J2023" s="10" t="s">
        <v>1042</v>
      </c>
      <c r="K2023" s="10"/>
      <c r="L2023" s="8" t="s">
        <v>1147</v>
      </c>
      <c r="M2023" s="174">
        <v>9</v>
      </c>
      <c r="N2023" s="11">
        <f t="shared" si="201"/>
        <v>5</v>
      </c>
    </row>
    <row r="2024" spans="1:14" x14ac:dyDescent="0.3">
      <c r="A2024" s="19">
        <v>41424</v>
      </c>
      <c r="B2024" s="965" t="s">
        <v>1583</v>
      </c>
      <c r="C2024" s="965" t="s">
        <v>1584</v>
      </c>
      <c r="D2024" s="21">
        <v>500</v>
      </c>
      <c r="E2024" s="8" t="s">
        <v>66</v>
      </c>
      <c r="F2024" s="13">
        <v>45078</v>
      </c>
      <c r="G2024" s="8" t="s">
        <v>1585</v>
      </c>
      <c r="H2024" s="8"/>
      <c r="I2024" s="9" t="s">
        <v>1552</v>
      </c>
      <c r="J2024" s="10" t="s">
        <v>1407</v>
      </c>
      <c r="K2024" s="10"/>
      <c r="L2024" s="8" t="s">
        <v>331</v>
      </c>
      <c r="M2024" s="174">
        <v>0</v>
      </c>
      <c r="N2024" s="11">
        <f t="shared" si="201"/>
        <v>5</v>
      </c>
    </row>
    <row r="2025" spans="1:14" x14ac:dyDescent="0.3">
      <c r="A2025" s="19">
        <v>41424</v>
      </c>
      <c r="B2025" s="965" t="s">
        <v>1565</v>
      </c>
      <c r="C2025" s="965" t="s">
        <v>100</v>
      </c>
      <c r="D2025" s="21">
        <v>400</v>
      </c>
      <c r="E2025" s="8" t="s">
        <v>224</v>
      </c>
      <c r="F2025" s="13">
        <v>43997</v>
      </c>
      <c r="G2025" s="8" t="s">
        <v>1586</v>
      </c>
      <c r="H2025" s="8"/>
      <c r="I2025" s="9" t="s">
        <v>1587</v>
      </c>
      <c r="J2025" s="10" t="s">
        <v>1588</v>
      </c>
      <c r="K2025" s="10"/>
      <c r="L2025" s="8" t="s">
        <v>79</v>
      </c>
      <c r="M2025" s="174">
        <v>0</v>
      </c>
      <c r="N2025" s="11">
        <f t="shared" si="201"/>
        <v>5</v>
      </c>
    </row>
    <row r="2026" spans="1:14" x14ac:dyDescent="0.3">
      <c r="A2026" s="19">
        <v>41424</v>
      </c>
      <c r="B2026" s="965" t="s">
        <v>1589</v>
      </c>
      <c r="C2026" s="965" t="s">
        <v>235</v>
      </c>
      <c r="D2026" s="21">
        <v>300</v>
      </c>
      <c r="E2026" s="8" t="s">
        <v>66</v>
      </c>
      <c r="F2026" s="13">
        <v>45092</v>
      </c>
      <c r="G2026" s="8" t="s">
        <v>1590</v>
      </c>
      <c r="H2026" s="8"/>
      <c r="I2026" s="9" t="s">
        <v>1591</v>
      </c>
      <c r="J2026" s="10" t="s">
        <v>1592</v>
      </c>
      <c r="K2026" s="10"/>
      <c r="L2026" s="8" t="s">
        <v>1593</v>
      </c>
      <c r="M2026" s="174">
        <v>0</v>
      </c>
      <c r="N2026" s="11">
        <f t="shared" si="201"/>
        <v>5</v>
      </c>
    </row>
    <row r="2027" spans="1:14" x14ac:dyDescent="0.3">
      <c r="A2027" s="19">
        <v>41423</v>
      </c>
      <c r="B2027" s="965" t="s">
        <v>1594</v>
      </c>
      <c r="C2027" s="965" t="s">
        <v>235</v>
      </c>
      <c r="D2027" s="21">
        <v>500</v>
      </c>
      <c r="E2027" s="8" t="s">
        <v>66</v>
      </c>
      <c r="F2027" s="13">
        <v>45092</v>
      </c>
      <c r="G2027" s="8" t="s">
        <v>1082</v>
      </c>
      <c r="H2027" s="8"/>
      <c r="I2027" s="9" t="s">
        <v>1195</v>
      </c>
      <c r="J2027" s="10" t="s">
        <v>1011</v>
      </c>
      <c r="K2027" s="10"/>
      <c r="L2027" s="8" t="s">
        <v>105</v>
      </c>
      <c r="M2027" s="174">
        <v>5</v>
      </c>
      <c r="N2027" s="11">
        <f t="shared" si="201"/>
        <v>5</v>
      </c>
    </row>
    <row r="2028" spans="1:14" x14ac:dyDescent="0.3">
      <c r="A2028" s="19">
        <v>41422</v>
      </c>
      <c r="B2028" s="965" t="s">
        <v>1597</v>
      </c>
      <c r="C2028" s="965" t="s">
        <v>1598</v>
      </c>
      <c r="D2028" s="21">
        <v>1000</v>
      </c>
      <c r="E2028" s="8" t="s">
        <v>37</v>
      </c>
      <c r="F2028" s="13">
        <v>43266</v>
      </c>
      <c r="G2028" s="8" t="s">
        <v>1599</v>
      </c>
      <c r="H2028" s="8" t="s">
        <v>1439</v>
      </c>
      <c r="I2028" s="9" t="s">
        <v>1601</v>
      </c>
      <c r="J2028" s="10" t="s">
        <v>1288</v>
      </c>
      <c r="K2028" s="10"/>
      <c r="L2028" s="8" t="s">
        <v>85</v>
      </c>
      <c r="M2028" s="174">
        <v>3</v>
      </c>
      <c r="N2028" s="11">
        <f t="shared" si="201"/>
        <v>5</v>
      </c>
    </row>
    <row r="2029" spans="1:14" x14ac:dyDescent="0.3">
      <c r="A2029" s="19">
        <v>41422</v>
      </c>
      <c r="B2029" s="965" t="s">
        <v>1597</v>
      </c>
      <c r="C2029" s="965" t="s">
        <v>1598</v>
      </c>
      <c r="D2029" s="21">
        <v>1000</v>
      </c>
      <c r="E2029" s="8" t="s">
        <v>66</v>
      </c>
      <c r="F2029" s="13">
        <v>45092</v>
      </c>
      <c r="G2029" s="8" t="s">
        <v>1599</v>
      </c>
      <c r="H2029" s="8" t="s">
        <v>1603</v>
      </c>
      <c r="I2029" s="9" t="s">
        <v>1604</v>
      </c>
      <c r="J2029" s="10" t="s">
        <v>1588</v>
      </c>
      <c r="K2029" s="10"/>
      <c r="L2029" s="8" t="s">
        <v>57</v>
      </c>
      <c r="M2029" s="174">
        <v>0</v>
      </c>
      <c r="N2029" s="11">
        <f t="shared" si="201"/>
        <v>5</v>
      </c>
    </row>
    <row r="2030" spans="1:14" x14ac:dyDescent="0.3">
      <c r="A2030" s="19">
        <v>41422</v>
      </c>
      <c r="B2030" s="965" t="s">
        <v>1597</v>
      </c>
      <c r="C2030" s="965" t="s">
        <v>1598</v>
      </c>
      <c r="D2030" s="21">
        <v>750</v>
      </c>
      <c r="E2030" s="8" t="s">
        <v>117</v>
      </c>
      <c r="F2030" s="13">
        <v>52397</v>
      </c>
      <c r="G2030" s="8" t="s">
        <v>1599</v>
      </c>
      <c r="H2030" s="8" t="s">
        <v>151</v>
      </c>
      <c r="I2030" s="9" t="s">
        <v>151</v>
      </c>
      <c r="J2030" s="10" t="s">
        <v>1054</v>
      </c>
      <c r="K2030" s="10"/>
      <c r="L2030" s="8" t="s">
        <v>132</v>
      </c>
      <c r="M2030" s="174">
        <v>0</v>
      </c>
      <c r="N2030" s="11">
        <f t="shared" si="201"/>
        <v>5</v>
      </c>
    </row>
    <row r="2031" spans="1:14" x14ac:dyDescent="0.3">
      <c r="A2031" s="19">
        <v>41422</v>
      </c>
      <c r="B2031" s="965" t="s">
        <v>1605</v>
      </c>
      <c r="C2031" s="965" t="s">
        <v>218</v>
      </c>
      <c r="D2031" s="21">
        <v>1050</v>
      </c>
      <c r="E2031" s="8" t="s">
        <v>66</v>
      </c>
      <c r="F2031" s="13">
        <v>45139</v>
      </c>
      <c r="G2031" s="8" t="s">
        <v>1606</v>
      </c>
      <c r="H2031" s="8"/>
      <c r="I2031" s="9" t="s">
        <v>1608</v>
      </c>
      <c r="J2031" s="10" t="s">
        <v>1042</v>
      </c>
      <c r="K2031" s="10"/>
      <c r="L2031" s="8" t="s">
        <v>1609</v>
      </c>
      <c r="M2031" s="174">
        <v>10</v>
      </c>
      <c r="N2031" s="11">
        <f t="shared" si="201"/>
        <v>5</v>
      </c>
    </row>
    <row r="2032" spans="1:14" x14ac:dyDescent="0.3">
      <c r="A2032" s="19">
        <v>41422</v>
      </c>
      <c r="B2032" s="965" t="s">
        <v>1605</v>
      </c>
      <c r="C2032" s="965" t="s">
        <v>218</v>
      </c>
      <c r="D2032" s="21">
        <v>950</v>
      </c>
      <c r="E2032" s="8" t="s">
        <v>117</v>
      </c>
      <c r="F2032" s="13">
        <v>52383</v>
      </c>
      <c r="G2032" s="8" t="s">
        <v>1606</v>
      </c>
      <c r="H2032" s="8"/>
      <c r="I2032" s="9" t="s">
        <v>1111</v>
      </c>
      <c r="J2032" s="10" t="s">
        <v>657</v>
      </c>
      <c r="K2032" s="10"/>
      <c r="L2032" s="8" t="s">
        <v>1610</v>
      </c>
      <c r="M2032" s="174">
        <v>15</v>
      </c>
      <c r="N2032" s="11">
        <f t="shared" si="201"/>
        <v>5</v>
      </c>
    </row>
    <row r="2033" spans="1:14" x14ac:dyDescent="0.3">
      <c r="A2033" s="19">
        <v>41422</v>
      </c>
      <c r="B2033" s="965" t="s">
        <v>1611</v>
      </c>
      <c r="C2033" s="965" t="s">
        <v>218</v>
      </c>
      <c r="D2033" s="21">
        <v>500</v>
      </c>
      <c r="E2033" s="8" t="s">
        <v>66</v>
      </c>
      <c r="F2033" s="13">
        <v>45078</v>
      </c>
      <c r="G2033" s="8" t="s">
        <v>1612</v>
      </c>
      <c r="H2033" s="8" t="s">
        <v>95</v>
      </c>
      <c r="I2033" s="9" t="s">
        <v>1077</v>
      </c>
      <c r="J2033" s="10" t="s">
        <v>1087</v>
      </c>
      <c r="K2033" s="10"/>
      <c r="L2033" s="8" t="s">
        <v>1190</v>
      </c>
      <c r="M2033" s="174">
        <v>-4</v>
      </c>
      <c r="N2033" s="11">
        <f t="shared" si="201"/>
        <v>5</v>
      </c>
    </row>
    <row r="2034" spans="1:14" x14ac:dyDescent="0.3">
      <c r="A2034" s="19">
        <v>41422</v>
      </c>
      <c r="B2034" s="965" t="s">
        <v>1611</v>
      </c>
      <c r="C2034" s="965" t="s">
        <v>218</v>
      </c>
      <c r="D2034" s="21">
        <v>500</v>
      </c>
      <c r="E2034" s="8" t="s">
        <v>117</v>
      </c>
      <c r="F2034" s="13">
        <v>52383</v>
      </c>
      <c r="G2034" s="8" t="s">
        <v>1612</v>
      </c>
      <c r="H2034" s="8" t="s">
        <v>1444</v>
      </c>
      <c r="I2034" s="9" t="s">
        <v>1613</v>
      </c>
      <c r="J2034" s="10" t="s">
        <v>1558</v>
      </c>
      <c r="K2034" s="10"/>
      <c r="L2034" s="8" t="s">
        <v>1190</v>
      </c>
      <c r="M2034" s="174">
        <v>-5</v>
      </c>
      <c r="N2034" s="11">
        <f t="shared" si="201"/>
        <v>5</v>
      </c>
    </row>
    <row r="2035" spans="1:14" x14ac:dyDescent="0.3">
      <c r="A2035" s="19">
        <v>41415</v>
      </c>
      <c r="B2035" s="965" t="s">
        <v>1563</v>
      </c>
      <c r="C2035" s="965" t="s">
        <v>1159</v>
      </c>
      <c r="D2035" s="21">
        <v>600</v>
      </c>
      <c r="E2035" s="8" t="s">
        <v>66</v>
      </c>
      <c r="F2035" s="13">
        <v>45078</v>
      </c>
      <c r="G2035" s="8" t="s">
        <v>1564</v>
      </c>
      <c r="H2035" s="8" t="s">
        <v>320</v>
      </c>
      <c r="I2035" s="9" t="s">
        <v>1075</v>
      </c>
      <c r="J2035" s="10" t="s">
        <v>1076</v>
      </c>
      <c r="K2035" s="10"/>
      <c r="L2035" s="8" t="s">
        <v>71</v>
      </c>
      <c r="M2035" s="174">
        <v>-10</v>
      </c>
      <c r="N2035" s="11">
        <f t="shared" si="201"/>
        <v>5</v>
      </c>
    </row>
    <row r="2036" spans="1:14" x14ac:dyDescent="0.3">
      <c r="A2036" s="19">
        <v>41415</v>
      </c>
      <c r="B2036" s="965" t="s">
        <v>1563</v>
      </c>
      <c r="C2036" s="965" t="s">
        <v>1159</v>
      </c>
      <c r="D2036" s="21">
        <v>300</v>
      </c>
      <c r="E2036" s="8" t="s">
        <v>117</v>
      </c>
      <c r="F2036" s="13">
        <v>52383</v>
      </c>
      <c r="G2036" s="8" t="s">
        <v>1564</v>
      </c>
      <c r="H2036" s="8" t="s">
        <v>1444</v>
      </c>
      <c r="I2036" s="9" t="s">
        <v>1332</v>
      </c>
      <c r="J2036" s="10" t="s">
        <v>1182</v>
      </c>
      <c r="K2036" s="10"/>
      <c r="L2036" s="8" t="s">
        <v>382</v>
      </c>
      <c r="M2036" s="174">
        <v>-10</v>
      </c>
      <c r="N2036" s="11">
        <f t="shared" si="201"/>
        <v>5</v>
      </c>
    </row>
    <row r="2037" spans="1:14" x14ac:dyDescent="0.3">
      <c r="A2037" s="19">
        <v>41415</v>
      </c>
      <c r="B2037" s="965" t="s">
        <v>1565</v>
      </c>
      <c r="C2037" s="965" t="s">
        <v>127</v>
      </c>
      <c r="D2037" s="21">
        <v>250</v>
      </c>
      <c r="E2037" s="8" t="s">
        <v>1222</v>
      </c>
      <c r="F2037" s="13">
        <v>42517</v>
      </c>
      <c r="G2037" s="8" t="s">
        <v>1566</v>
      </c>
      <c r="H2037" s="8"/>
      <c r="I2037" s="9" t="s">
        <v>1567</v>
      </c>
      <c r="J2037" s="10" t="s">
        <v>1567</v>
      </c>
      <c r="K2037" s="10"/>
      <c r="L2037" s="8" t="s">
        <v>407</v>
      </c>
      <c r="M2037" s="174">
        <v>0</v>
      </c>
      <c r="N2037" s="11">
        <f t="shared" si="201"/>
        <v>5</v>
      </c>
    </row>
    <row r="2038" spans="1:14" x14ac:dyDescent="0.3">
      <c r="A2038" s="19">
        <v>41415</v>
      </c>
      <c r="B2038" s="965" t="s">
        <v>1569</v>
      </c>
      <c r="C2038" s="965" t="s">
        <v>1570</v>
      </c>
      <c r="D2038" s="21">
        <v>500</v>
      </c>
      <c r="E2038" s="8" t="s">
        <v>37</v>
      </c>
      <c r="F2038" s="13">
        <v>43249</v>
      </c>
      <c r="G2038" s="8" t="s">
        <v>31</v>
      </c>
      <c r="H2038" s="8"/>
      <c r="I2038" s="9" t="s">
        <v>695</v>
      </c>
      <c r="J2038" s="10" t="s">
        <v>1380</v>
      </c>
      <c r="K2038" s="10"/>
      <c r="L2038" s="8" t="s">
        <v>423</v>
      </c>
      <c r="M2038" s="174">
        <v>8.5</v>
      </c>
      <c r="N2038" s="11">
        <f t="shared" si="201"/>
        <v>5</v>
      </c>
    </row>
    <row r="2039" spans="1:14" x14ac:dyDescent="0.3">
      <c r="A2039" s="19">
        <v>41410</v>
      </c>
      <c r="B2039" s="965" t="s">
        <v>988</v>
      </c>
      <c r="C2039" s="965" t="s">
        <v>1354</v>
      </c>
      <c r="D2039" s="22">
        <v>2000</v>
      </c>
      <c r="E2039" s="8" t="s">
        <v>66</v>
      </c>
      <c r="F2039" s="13">
        <v>45068</v>
      </c>
      <c r="G2039" s="8" t="s">
        <v>988</v>
      </c>
      <c r="H2039" s="8" t="s">
        <v>559</v>
      </c>
      <c r="I2039" s="9" t="s">
        <v>1460</v>
      </c>
      <c r="J2039" s="10" t="s">
        <v>1461</v>
      </c>
      <c r="K2039" s="10"/>
      <c r="L2039" s="8" t="s">
        <v>1344</v>
      </c>
      <c r="M2039" s="174">
        <v>4</v>
      </c>
      <c r="N2039" s="11">
        <f t="shared" si="201"/>
        <v>5</v>
      </c>
    </row>
    <row r="2040" spans="1:14" x14ac:dyDescent="0.3">
      <c r="A2040" s="19">
        <v>41410</v>
      </c>
      <c r="B2040" s="965" t="s">
        <v>1462</v>
      </c>
      <c r="C2040" s="965" t="s">
        <v>1463</v>
      </c>
      <c r="D2040" s="22">
        <v>500</v>
      </c>
      <c r="E2040" s="8" t="s">
        <v>12</v>
      </c>
      <c r="F2040" s="13">
        <v>42513</v>
      </c>
      <c r="G2040" s="8" t="s">
        <v>1464</v>
      </c>
      <c r="H2040" s="8"/>
      <c r="I2040" s="9" t="s">
        <v>1465</v>
      </c>
      <c r="J2040" s="10" t="s">
        <v>1323</v>
      </c>
      <c r="K2040" s="10"/>
      <c r="L2040" s="8" t="s">
        <v>934</v>
      </c>
      <c r="M2040" s="174">
        <v>-9</v>
      </c>
      <c r="N2040" s="11">
        <f t="shared" si="201"/>
        <v>5</v>
      </c>
    </row>
    <row r="2041" spans="1:14" x14ac:dyDescent="0.3">
      <c r="A2041" s="19">
        <v>41410</v>
      </c>
      <c r="B2041" s="965" t="s">
        <v>1462</v>
      </c>
      <c r="C2041" s="965" t="s">
        <v>1463</v>
      </c>
      <c r="D2041" s="22">
        <v>350</v>
      </c>
      <c r="E2041" s="8" t="s">
        <v>117</v>
      </c>
      <c r="F2041" s="13">
        <v>52374</v>
      </c>
      <c r="G2041" s="8" t="s">
        <v>1464</v>
      </c>
      <c r="H2041" s="8"/>
      <c r="I2041" s="9" t="s">
        <v>1075</v>
      </c>
      <c r="J2041" s="10" t="s">
        <v>996</v>
      </c>
      <c r="K2041" s="10"/>
      <c r="L2041" s="8" t="s">
        <v>254</v>
      </c>
      <c r="M2041" s="174">
        <v>0</v>
      </c>
      <c r="N2041" s="11">
        <f t="shared" si="201"/>
        <v>5</v>
      </c>
    </row>
    <row r="2042" spans="1:14" x14ac:dyDescent="0.3">
      <c r="A2042" s="19">
        <v>41410</v>
      </c>
      <c r="B2042" s="965" t="s">
        <v>1466</v>
      </c>
      <c r="C2042" s="965" t="s">
        <v>1467</v>
      </c>
      <c r="D2042" s="22">
        <v>300</v>
      </c>
      <c r="E2042" s="8" t="s">
        <v>66</v>
      </c>
      <c r="F2042" s="13">
        <v>45061</v>
      </c>
      <c r="G2042" s="8" t="s">
        <v>1468</v>
      </c>
      <c r="H2042" s="8" t="s">
        <v>1469</v>
      </c>
      <c r="I2042" s="9" t="s">
        <v>1470</v>
      </c>
      <c r="J2042" s="10" t="s">
        <v>1471</v>
      </c>
      <c r="K2042" s="10"/>
      <c r="L2042" s="8" t="s">
        <v>1472</v>
      </c>
      <c r="M2042" s="174">
        <v>-9</v>
      </c>
      <c r="N2042" s="11">
        <f t="shared" si="201"/>
        <v>5</v>
      </c>
    </row>
    <row r="2043" spans="1:14" x14ac:dyDescent="0.3">
      <c r="A2043" s="19">
        <v>41409</v>
      </c>
      <c r="B2043" s="965" t="s">
        <v>1482</v>
      </c>
      <c r="C2043" s="965" t="s">
        <v>1005</v>
      </c>
      <c r="D2043" s="22">
        <v>500</v>
      </c>
      <c r="E2043" s="8" t="s">
        <v>66</v>
      </c>
      <c r="F2043" s="13">
        <v>45068</v>
      </c>
      <c r="G2043" s="8" t="s">
        <v>1483</v>
      </c>
      <c r="H2043" s="8" t="s">
        <v>173</v>
      </c>
      <c r="I2043" s="9" t="s">
        <v>1145</v>
      </c>
      <c r="J2043" s="10" t="s">
        <v>1484</v>
      </c>
      <c r="K2043" s="10"/>
      <c r="L2043" s="8" t="s">
        <v>1485</v>
      </c>
      <c r="M2043" s="174">
        <v>0</v>
      </c>
      <c r="N2043" s="11">
        <f t="shared" ref="N2043:N2106" si="202">MONTH(A2043)</f>
        <v>5</v>
      </c>
    </row>
    <row r="2044" spans="1:14" x14ac:dyDescent="0.3">
      <c r="A2044" s="19">
        <v>41409</v>
      </c>
      <c r="B2044" s="965" t="s">
        <v>1486</v>
      </c>
      <c r="C2044" s="965" t="s">
        <v>1487</v>
      </c>
      <c r="D2044" s="22">
        <v>1750</v>
      </c>
      <c r="E2044" s="8" t="s">
        <v>66</v>
      </c>
      <c r="F2044" s="13">
        <v>43238</v>
      </c>
      <c r="G2044" s="8" t="s">
        <v>1488</v>
      </c>
      <c r="H2044" s="8" t="s">
        <v>155</v>
      </c>
      <c r="I2044" s="9" t="s">
        <v>1495</v>
      </c>
      <c r="J2044" s="10" t="s">
        <v>1496</v>
      </c>
      <c r="K2044" s="10"/>
      <c r="L2044" s="8" t="s">
        <v>1497</v>
      </c>
      <c r="M2044" s="174">
        <v>2</v>
      </c>
      <c r="N2044" s="11">
        <f t="shared" si="202"/>
        <v>5</v>
      </c>
    </row>
    <row r="2045" spans="1:14" x14ac:dyDescent="0.3">
      <c r="A2045" s="19">
        <v>41409</v>
      </c>
      <c r="B2045" s="965" t="s">
        <v>1486</v>
      </c>
      <c r="C2045" s="965" t="s">
        <v>1487</v>
      </c>
      <c r="D2045" s="22">
        <v>1250</v>
      </c>
      <c r="E2045" s="8" t="s">
        <v>117</v>
      </c>
      <c r="F2045" s="13">
        <v>52369</v>
      </c>
      <c r="G2045" s="8" t="s">
        <v>1488</v>
      </c>
      <c r="H2045" s="8" t="s">
        <v>804</v>
      </c>
      <c r="I2045" s="9" t="s">
        <v>936</v>
      </c>
      <c r="J2045" s="10" t="s">
        <v>1498</v>
      </c>
      <c r="K2045" s="10"/>
      <c r="L2045" s="8" t="s">
        <v>1499</v>
      </c>
      <c r="M2045" s="174">
        <v>5</v>
      </c>
      <c r="N2045" s="11">
        <f t="shared" si="202"/>
        <v>5</v>
      </c>
    </row>
    <row r="2046" spans="1:14" x14ac:dyDescent="0.3">
      <c r="A2046" s="19">
        <v>41409</v>
      </c>
      <c r="B2046" s="965" t="s">
        <v>1500</v>
      </c>
      <c r="C2046" s="965" t="s">
        <v>1501</v>
      </c>
      <c r="D2046" s="22">
        <v>1000</v>
      </c>
      <c r="E2046" s="8" t="s">
        <v>37</v>
      </c>
      <c r="F2046" s="13">
        <v>43242</v>
      </c>
      <c r="G2046" s="8" t="s">
        <v>1502</v>
      </c>
      <c r="H2046" s="8"/>
      <c r="I2046" s="9" t="s">
        <v>569</v>
      </c>
      <c r="J2046" s="10" t="s">
        <v>989</v>
      </c>
      <c r="K2046" s="10"/>
      <c r="L2046" s="8" t="s">
        <v>1503</v>
      </c>
      <c r="M2046" s="174">
        <v>2</v>
      </c>
      <c r="N2046" s="11">
        <f t="shared" si="202"/>
        <v>5</v>
      </c>
    </row>
    <row r="2047" spans="1:14" x14ac:dyDescent="0.3">
      <c r="A2047" s="19">
        <v>41408</v>
      </c>
      <c r="B2047" s="965" t="s">
        <v>1513</v>
      </c>
      <c r="C2047" s="965" t="s">
        <v>1514</v>
      </c>
      <c r="D2047" s="22">
        <v>350</v>
      </c>
      <c r="E2047" s="8" t="s">
        <v>66</v>
      </c>
      <c r="F2047" s="13">
        <v>45078</v>
      </c>
      <c r="G2047" s="8" t="s">
        <v>1515</v>
      </c>
      <c r="H2047" s="18" t="s">
        <v>1516</v>
      </c>
      <c r="I2047" s="9" t="s">
        <v>1517</v>
      </c>
      <c r="J2047" s="10" t="s">
        <v>1044</v>
      </c>
      <c r="K2047" s="10"/>
      <c r="L2047" s="8" t="s">
        <v>423</v>
      </c>
      <c r="M2047" s="174">
        <v>5</v>
      </c>
      <c r="N2047" s="11">
        <f t="shared" si="202"/>
        <v>5</v>
      </c>
    </row>
    <row r="2048" spans="1:14" x14ac:dyDescent="0.3">
      <c r="A2048" s="19">
        <v>41408</v>
      </c>
      <c r="B2048" s="965" t="s">
        <v>1518</v>
      </c>
      <c r="C2048" s="965" t="s">
        <v>127</v>
      </c>
      <c r="D2048" s="22">
        <v>250</v>
      </c>
      <c r="E2048" s="8" t="s">
        <v>66</v>
      </c>
      <c r="F2048" s="13">
        <v>45047</v>
      </c>
      <c r="G2048" s="8" t="s">
        <v>1519</v>
      </c>
      <c r="H2048" s="8" t="s">
        <v>189</v>
      </c>
      <c r="I2048" s="9" t="s">
        <v>1217</v>
      </c>
      <c r="J2048" s="10" t="s">
        <v>1218</v>
      </c>
      <c r="K2048" s="10"/>
      <c r="L2048" s="8" t="s">
        <v>79</v>
      </c>
      <c r="M2048" s="174">
        <v>3</v>
      </c>
      <c r="N2048" s="11">
        <f t="shared" si="202"/>
        <v>5</v>
      </c>
    </row>
    <row r="2049" spans="1:14" x14ac:dyDescent="0.3">
      <c r="A2049" s="19">
        <v>41408</v>
      </c>
      <c r="B2049" s="965" t="s">
        <v>1522</v>
      </c>
      <c r="C2049" s="965" t="s">
        <v>73</v>
      </c>
      <c r="D2049" s="22">
        <v>750</v>
      </c>
      <c r="E2049" s="8" t="s">
        <v>12</v>
      </c>
      <c r="F2049" s="13">
        <v>42507</v>
      </c>
      <c r="G2049" s="8" t="s">
        <v>1523</v>
      </c>
      <c r="H2049" s="8" t="s">
        <v>356</v>
      </c>
      <c r="I2049" s="9" t="s">
        <v>1440</v>
      </c>
      <c r="J2049" s="10" t="s">
        <v>1441</v>
      </c>
      <c r="K2049" s="10"/>
      <c r="L2049" s="8" t="s">
        <v>463</v>
      </c>
      <c r="M2049" s="174">
        <v>1.5</v>
      </c>
      <c r="N2049" s="11">
        <f t="shared" si="202"/>
        <v>5</v>
      </c>
    </row>
    <row r="2050" spans="1:14" x14ac:dyDescent="0.3">
      <c r="A2050" s="19">
        <v>41407</v>
      </c>
      <c r="B2050" s="704" t="s">
        <v>1525</v>
      </c>
      <c r="C2050" s="965" t="s">
        <v>1526</v>
      </c>
      <c r="D2050" s="22">
        <v>1625</v>
      </c>
      <c r="E2050" s="8" t="s">
        <v>66</v>
      </c>
      <c r="F2050" s="13">
        <v>45066</v>
      </c>
      <c r="G2050" s="8" t="s">
        <v>1000</v>
      </c>
      <c r="H2050" s="8" t="s">
        <v>1527</v>
      </c>
      <c r="I2050" s="9" t="s">
        <v>1528</v>
      </c>
      <c r="J2050" s="10" t="s">
        <v>1529</v>
      </c>
      <c r="K2050" s="10"/>
      <c r="L2050" s="8" t="s">
        <v>1208</v>
      </c>
      <c r="M2050" s="174">
        <v>0</v>
      </c>
      <c r="N2050" s="11">
        <f t="shared" si="202"/>
        <v>5</v>
      </c>
    </row>
    <row r="2051" spans="1:14" x14ac:dyDescent="0.3">
      <c r="A2051" s="19">
        <v>41407</v>
      </c>
      <c r="B2051" s="704" t="s">
        <v>1525</v>
      </c>
      <c r="C2051" s="965" t="s">
        <v>1526</v>
      </c>
      <c r="D2051" s="22">
        <v>1625</v>
      </c>
      <c r="E2051" s="8" t="s">
        <v>117</v>
      </c>
      <c r="F2051" s="13">
        <v>52371</v>
      </c>
      <c r="G2051" s="8" t="s">
        <v>1000</v>
      </c>
      <c r="H2051" s="8" t="s">
        <v>1165</v>
      </c>
      <c r="I2051" s="9" t="s">
        <v>1530</v>
      </c>
      <c r="J2051" s="10" t="s">
        <v>1070</v>
      </c>
      <c r="K2051" s="10"/>
      <c r="L2051" s="8" t="s">
        <v>1531</v>
      </c>
      <c r="M2051" s="174">
        <v>0</v>
      </c>
      <c r="N2051" s="11">
        <f t="shared" si="202"/>
        <v>5</v>
      </c>
    </row>
    <row r="2052" spans="1:14" x14ac:dyDescent="0.3">
      <c r="A2052" s="19">
        <v>41407</v>
      </c>
      <c r="B2052" s="704" t="s">
        <v>1532</v>
      </c>
      <c r="C2052" s="965" t="s">
        <v>1533</v>
      </c>
      <c r="D2052" s="22">
        <v>1250</v>
      </c>
      <c r="E2052" s="8" t="s">
        <v>12</v>
      </c>
      <c r="F2052" s="13">
        <v>42510</v>
      </c>
      <c r="G2052" s="8" t="s">
        <v>1534</v>
      </c>
      <c r="H2052" s="8" t="s">
        <v>248</v>
      </c>
      <c r="I2052" s="9" t="s">
        <v>1195</v>
      </c>
      <c r="J2052" s="10" t="s">
        <v>1189</v>
      </c>
      <c r="K2052" s="10"/>
      <c r="L2052" s="8" t="s">
        <v>1535</v>
      </c>
      <c r="M2052" s="174">
        <v>10</v>
      </c>
      <c r="N2052" s="11">
        <f t="shared" si="202"/>
        <v>5</v>
      </c>
    </row>
    <row r="2053" spans="1:14" x14ac:dyDescent="0.3">
      <c r="A2053" s="19">
        <v>41407</v>
      </c>
      <c r="B2053" s="704" t="s">
        <v>1532</v>
      </c>
      <c r="C2053" s="965" t="s">
        <v>1533</v>
      </c>
      <c r="D2053" s="22">
        <v>2000</v>
      </c>
      <c r="E2053" s="8" t="s">
        <v>37</v>
      </c>
      <c r="F2053" s="13">
        <v>43480</v>
      </c>
      <c r="G2053" s="8" t="s">
        <v>1534</v>
      </c>
      <c r="H2053" s="8" t="s">
        <v>346</v>
      </c>
      <c r="I2053" s="9" t="s">
        <v>1539</v>
      </c>
      <c r="J2053" s="10" t="s">
        <v>1540</v>
      </c>
      <c r="K2053" s="10"/>
      <c r="L2053" s="8" t="s">
        <v>1535</v>
      </c>
      <c r="M2053" s="174">
        <v>5</v>
      </c>
      <c r="N2053" s="11">
        <f t="shared" si="202"/>
        <v>5</v>
      </c>
    </row>
    <row r="2054" spans="1:14" x14ac:dyDescent="0.3">
      <c r="A2054" s="19">
        <v>41407</v>
      </c>
      <c r="B2054" s="704" t="s">
        <v>1532</v>
      </c>
      <c r="C2054" s="965" t="s">
        <v>1533</v>
      </c>
      <c r="D2054" s="22">
        <v>3500</v>
      </c>
      <c r="E2054" s="8" t="s">
        <v>66</v>
      </c>
      <c r="F2054" s="13">
        <v>45066</v>
      </c>
      <c r="G2054" s="8" t="s">
        <v>1534</v>
      </c>
      <c r="H2054" s="8" t="s">
        <v>178</v>
      </c>
      <c r="I2054" s="9" t="s">
        <v>1544</v>
      </c>
      <c r="J2054" s="10" t="s">
        <v>1545</v>
      </c>
      <c r="K2054" s="10"/>
      <c r="L2054" s="8" t="s">
        <v>1535</v>
      </c>
      <c r="M2054" s="174">
        <v>5</v>
      </c>
      <c r="N2054" s="11">
        <f t="shared" si="202"/>
        <v>5</v>
      </c>
    </row>
    <row r="2055" spans="1:14" x14ac:dyDescent="0.3">
      <c r="A2055" s="19">
        <v>41407</v>
      </c>
      <c r="B2055" s="704" t="s">
        <v>1532</v>
      </c>
      <c r="C2055" s="965" t="s">
        <v>1533</v>
      </c>
      <c r="D2055" s="22">
        <v>1750</v>
      </c>
      <c r="E2055" s="8" t="s">
        <v>117</v>
      </c>
      <c r="F2055" s="13">
        <v>52371</v>
      </c>
      <c r="G2055" s="8" t="s">
        <v>1534</v>
      </c>
      <c r="H2055" s="8" t="s">
        <v>748</v>
      </c>
      <c r="I2055" s="9" t="s">
        <v>1546</v>
      </c>
      <c r="J2055" s="10" t="s">
        <v>1547</v>
      </c>
      <c r="K2055" s="10"/>
      <c r="L2055" s="8" t="s">
        <v>1535</v>
      </c>
      <c r="M2055" s="174">
        <v>3</v>
      </c>
      <c r="N2055" s="11">
        <f t="shared" si="202"/>
        <v>5</v>
      </c>
    </row>
    <row r="2056" spans="1:14" x14ac:dyDescent="0.3">
      <c r="A2056" s="19">
        <v>41407</v>
      </c>
      <c r="B2056" s="965" t="s">
        <v>1548</v>
      </c>
      <c r="C2056" s="965" t="s">
        <v>1549</v>
      </c>
      <c r="D2056" s="22">
        <v>750</v>
      </c>
      <c r="E2056" s="8" t="s">
        <v>66</v>
      </c>
      <c r="F2056" s="13">
        <v>45092</v>
      </c>
      <c r="G2056" s="8" t="s">
        <v>1550</v>
      </c>
      <c r="H2056" s="8" t="s">
        <v>160</v>
      </c>
      <c r="I2056" s="9" t="s">
        <v>444</v>
      </c>
      <c r="J2056" s="10" t="s">
        <v>1112</v>
      </c>
      <c r="K2056" s="10"/>
      <c r="L2056" s="8" t="s">
        <v>551</v>
      </c>
      <c r="M2056" s="174">
        <v>0</v>
      </c>
      <c r="N2056" s="11">
        <f t="shared" si="202"/>
        <v>5</v>
      </c>
    </row>
    <row r="2057" spans="1:14" x14ac:dyDescent="0.3">
      <c r="A2057" s="19">
        <v>41407</v>
      </c>
      <c r="B2057" s="965" t="s">
        <v>1438</v>
      </c>
      <c r="C2057" s="965" t="s">
        <v>1422</v>
      </c>
      <c r="D2057" s="22">
        <v>400</v>
      </c>
      <c r="E2057" s="8" t="s">
        <v>66</v>
      </c>
      <c r="F2057" s="13">
        <v>45061</v>
      </c>
      <c r="G2057" s="8" t="s">
        <v>1551</v>
      </c>
      <c r="H2057" s="8" t="s">
        <v>1424</v>
      </c>
      <c r="I2057" s="9" t="s">
        <v>1552</v>
      </c>
      <c r="J2057" s="10" t="s">
        <v>1137</v>
      </c>
      <c r="K2057" s="10"/>
      <c r="L2057" s="8" t="s">
        <v>416</v>
      </c>
      <c r="M2057" s="174">
        <v>0</v>
      </c>
      <c r="N2057" s="11">
        <f t="shared" si="202"/>
        <v>5</v>
      </c>
    </row>
    <row r="2058" spans="1:14" x14ac:dyDescent="0.3">
      <c r="A2058" s="19">
        <v>41407</v>
      </c>
      <c r="B2058" s="965" t="s">
        <v>1553</v>
      </c>
      <c r="C2058" s="965" t="s">
        <v>1514</v>
      </c>
      <c r="D2058" s="22">
        <v>500</v>
      </c>
      <c r="E2058" s="8" t="s">
        <v>117</v>
      </c>
      <c r="F2058" s="13">
        <v>52383</v>
      </c>
      <c r="G2058" s="8" t="s">
        <v>561</v>
      </c>
      <c r="H2058" s="8" t="s">
        <v>1554</v>
      </c>
      <c r="I2058" s="9" t="s">
        <v>1331</v>
      </c>
      <c r="J2058" s="10" t="s">
        <v>1016</v>
      </c>
      <c r="K2058" s="10"/>
      <c r="L2058" s="8" t="s">
        <v>79</v>
      </c>
      <c r="M2058" s="174">
        <v>8</v>
      </c>
      <c r="N2058" s="11">
        <f t="shared" si="202"/>
        <v>5</v>
      </c>
    </row>
    <row r="2059" spans="1:14" x14ac:dyDescent="0.3">
      <c r="A2059" s="19">
        <v>41407</v>
      </c>
      <c r="B2059" s="965" t="s">
        <v>1555</v>
      </c>
      <c r="C2059" s="965" t="s">
        <v>1556</v>
      </c>
      <c r="D2059" s="22">
        <v>425</v>
      </c>
      <c r="E2059" s="8" t="s">
        <v>117</v>
      </c>
      <c r="F2059" s="13">
        <v>52366</v>
      </c>
      <c r="G2059" s="8" t="s">
        <v>1557</v>
      </c>
      <c r="H2059" s="8"/>
      <c r="I2059" s="9" t="s">
        <v>1253</v>
      </c>
      <c r="J2059" s="10" t="s">
        <v>1254</v>
      </c>
      <c r="K2059" s="10"/>
      <c r="L2059" s="8" t="s">
        <v>169</v>
      </c>
      <c r="M2059" s="174">
        <v>-4</v>
      </c>
      <c r="N2059" s="11">
        <f t="shared" si="202"/>
        <v>5</v>
      </c>
    </row>
    <row r="2060" spans="1:14" x14ac:dyDescent="0.3">
      <c r="A2060" s="19">
        <v>41402</v>
      </c>
      <c r="B2060" s="965" t="s">
        <v>1358</v>
      </c>
      <c r="C2060" s="965" t="s">
        <v>1359</v>
      </c>
      <c r="D2060" s="21">
        <v>500</v>
      </c>
      <c r="E2060" s="8" t="s">
        <v>37</v>
      </c>
      <c r="F2060" s="13">
        <v>43235</v>
      </c>
      <c r="G2060" s="8" t="s">
        <v>219</v>
      </c>
      <c r="H2060" s="8" t="s">
        <v>1360</v>
      </c>
      <c r="I2060" s="9" t="s">
        <v>1361</v>
      </c>
      <c r="J2060" s="10" t="s">
        <v>1362</v>
      </c>
      <c r="K2060" s="10"/>
      <c r="L2060" s="8" t="s">
        <v>71</v>
      </c>
      <c r="M2060" s="174">
        <v>5</v>
      </c>
      <c r="N2060" s="11">
        <f t="shared" si="202"/>
        <v>5</v>
      </c>
    </row>
    <row r="2061" spans="1:14" x14ac:dyDescent="0.3">
      <c r="A2061" s="19">
        <v>41402</v>
      </c>
      <c r="B2061" s="965" t="s">
        <v>1358</v>
      </c>
      <c r="C2061" s="965" t="s">
        <v>1359</v>
      </c>
      <c r="D2061" s="21">
        <v>500</v>
      </c>
      <c r="E2061" s="8" t="s">
        <v>117</v>
      </c>
      <c r="F2061" s="13">
        <v>52366</v>
      </c>
      <c r="G2061" s="8" t="s">
        <v>219</v>
      </c>
      <c r="H2061" s="8" t="s">
        <v>578</v>
      </c>
      <c r="I2061" s="9" t="s">
        <v>1243</v>
      </c>
      <c r="J2061" s="10" t="s">
        <v>1008</v>
      </c>
      <c r="K2061" s="10"/>
      <c r="L2061" s="8" t="s">
        <v>71</v>
      </c>
      <c r="M2061" s="174">
        <v>8</v>
      </c>
      <c r="N2061" s="11">
        <f t="shared" si="202"/>
        <v>5</v>
      </c>
    </row>
    <row r="2062" spans="1:14" x14ac:dyDescent="0.3">
      <c r="A2062" s="19">
        <v>41402</v>
      </c>
      <c r="B2062" s="965" t="s">
        <v>1363</v>
      </c>
      <c r="C2062" s="965" t="s">
        <v>1364</v>
      </c>
      <c r="D2062" s="21">
        <v>300</v>
      </c>
      <c r="E2062" s="8" t="s">
        <v>66</v>
      </c>
      <c r="F2062" s="13">
        <v>45061</v>
      </c>
      <c r="G2062" s="8" t="s">
        <v>171</v>
      </c>
      <c r="H2062" s="8" t="s">
        <v>373</v>
      </c>
      <c r="I2062" s="9" t="s">
        <v>1145</v>
      </c>
      <c r="J2062" s="10" t="s">
        <v>1367</v>
      </c>
      <c r="K2062" s="10"/>
      <c r="L2062" s="8" t="s">
        <v>1366</v>
      </c>
      <c r="M2062" s="174">
        <v>9</v>
      </c>
      <c r="N2062" s="11">
        <f t="shared" si="202"/>
        <v>5</v>
      </c>
    </row>
    <row r="2063" spans="1:14" x14ac:dyDescent="0.3">
      <c r="A2063" s="19">
        <v>41402</v>
      </c>
      <c r="B2063" s="965" t="s">
        <v>656</v>
      </c>
      <c r="C2063" s="965" t="s">
        <v>1013</v>
      </c>
      <c r="D2063" s="21">
        <v>2000</v>
      </c>
      <c r="E2063" s="8" t="s">
        <v>37</v>
      </c>
      <c r="F2063" s="13">
        <v>43235</v>
      </c>
      <c r="G2063" s="8" t="s">
        <v>251</v>
      </c>
      <c r="H2063" s="8" t="s">
        <v>220</v>
      </c>
      <c r="I2063" s="9"/>
      <c r="J2063" s="10" t="s">
        <v>1368</v>
      </c>
      <c r="K2063" s="10"/>
      <c r="L2063" s="8" t="s">
        <v>1369</v>
      </c>
      <c r="M2063" s="174">
        <v>8</v>
      </c>
      <c r="N2063" s="11">
        <f t="shared" si="202"/>
        <v>5</v>
      </c>
    </row>
    <row r="2064" spans="1:14" x14ac:dyDescent="0.3">
      <c r="A2064" s="19">
        <v>41402</v>
      </c>
      <c r="B2064" s="965" t="s">
        <v>1370</v>
      </c>
      <c r="C2064" s="965" t="s">
        <v>705</v>
      </c>
      <c r="D2064" s="21">
        <v>900</v>
      </c>
      <c r="E2064" s="8" t="s">
        <v>261</v>
      </c>
      <c r="F2064" s="13">
        <v>45427</v>
      </c>
      <c r="G2064" s="8" t="s">
        <v>1371</v>
      </c>
      <c r="H2064" s="8" t="s">
        <v>220</v>
      </c>
      <c r="I2064" s="9" t="s">
        <v>951</v>
      </c>
      <c r="J2064" s="10" t="s">
        <v>1140</v>
      </c>
      <c r="K2064" s="10"/>
      <c r="L2064" s="17" t="s">
        <v>1374</v>
      </c>
      <c r="M2064" s="174">
        <v>3</v>
      </c>
      <c r="N2064" s="11">
        <f t="shared" si="202"/>
        <v>5</v>
      </c>
    </row>
    <row r="2065" spans="1:14" x14ac:dyDescent="0.3">
      <c r="A2065" s="19">
        <v>41402</v>
      </c>
      <c r="B2065" s="965" t="s">
        <v>1370</v>
      </c>
      <c r="C2065" s="965" t="s">
        <v>705</v>
      </c>
      <c r="D2065" s="21">
        <v>850</v>
      </c>
      <c r="E2065" s="8" t="s">
        <v>117</v>
      </c>
      <c r="F2065" s="13">
        <v>52366</v>
      </c>
      <c r="G2065" s="8" t="s">
        <v>1371</v>
      </c>
      <c r="H2065" s="8" t="s">
        <v>151</v>
      </c>
      <c r="I2065" s="9" t="s">
        <v>292</v>
      </c>
      <c r="J2065" s="10" t="s">
        <v>990</v>
      </c>
      <c r="K2065" s="10"/>
      <c r="L2065" s="17" t="s">
        <v>1374</v>
      </c>
      <c r="M2065" s="174">
        <v>2</v>
      </c>
      <c r="N2065" s="11">
        <f t="shared" si="202"/>
        <v>5</v>
      </c>
    </row>
    <row r="2066" spans="1:14" x14ac:dyDescent="0.3">
      <c r="A2066" s="19">
        <v>41402</v>
      </c>
      <c r="B2066" s="965" t="s">
        <v>1378</v>
      </c>
      <c r="C2066" s="965" t="s">
        <v>987</v>
      </c>
      <c r="D2066" s="21">
        <v>1250</v>
      </c>
      <c r="E2066" s="8" t="s">
        <v>37</v>
      </c>
      <c r="F2066" s="13">
        <v>43235</v>
      </c>
      <c r="G2066" s="8" t="s">
        <v>1379</v>
      </c>
      <c r="H2066" s="8" t="s">
        <v>668</v>
      </c>
      <c r="I2066" s="9"/>
      <c r="J2066" s="10" t="s">
        <v>1380</v>
      </c>
      <c r="K2066" s="10"/>
      <c r="L2066" s="8" t="s">
        <v>1138</v>
      </c>
      <c r="M2066" s="174">
        <v>6</v>
      </c>
      <c r="N2066" s="11">
        <f t="shared" si="202"/>
        <v>5</v>
      </c>
    </row>
    <row r="2067" spans="1:14" x14ac:dyDescent="0.3">
      <c r="A2067" s="19">
        <v>41402</v>
      </c>
      <c r="B2067" s="965" t="s">
        <v>1382</v>
      </c>
      <c r="C2067" s="965" t="s">
        <v>1383</v>
      </c>
      <c r="D2067" s="21">
        <v>500</v>
      </c>
      <c r="E2067" s="8" t="s">
        <v>66</v>
      </c>
      <c r="F2067" s="13">
        <v>45061</v>
      </c>
      <c r="G2067" s="8" t="s">
        <v>908</v>
      </c>
      <c r="H2067" s="8" t="s">
        <v>1384</v>
      </c>
      <c r="I2067" s="9" t="s">
        <v>1385</v>
      </c>
      <c r="J2067" s="10" t="s">
        <v>1386</v>
      </c>
      <c r="K2067" s="10"/>
      <c r="L2067" s="8" t="s">
        <v>240</v>
      </c>
      <c r="M2067" s="174">
        <v>22</v>
      </c>
      <c r="N2067" s="11">
        <f t="shared" si="202"/>
        <v>5</v>
      </c>
    </row>
    <row r="2068" spans="1:14" x14ac:dyDescent="0.3">
      <c r="A2068" s="19">
        <v>41402</v>
      </c>
      <c r="B2068" s="965" t="s">
        <v>1387</v>
      </c>
      <c r="C2068" s="965" t="s">
        <v>1388</v>
      </c>
      <c r="D2068" s="21">
        <v>250</v>
      </c>
      <c r="E2068" s="8" t="s">
        <v>117</v>
      </c>
      <c r="F2068" s="13">
        <v>52352</v>
      </c>
      <c r="G2068" s="8" t="s">
        <v>1389</v>
      </c>
      <c r="H2068" s="8" t="s">
        <v>151</v>
      </c>
      <c r="I2068" s="9" t="s">
        <v>1390</v>
      </c>
      <c r="J2068" s="10" t="s">
        <v>1140</v>
      </c>
      <c r="K2068" s="10"/>
      <c r="L2068" s="8" t="s">
        <v>391</v>
      </c>
      <c r="M2068" s="174">
        <v>2</v>
      </c>
      <c r="N2068" s="11">
        <f t="shared" si="202"/>
        <v>5</v>
      </c>
    </row>
    <row r="2069" spans="1:14" x14ac:dyDescent="0.3">
      <c r="A2069" s="19">
        <v>41402</v>
      </c>
      <c r="B2069" s="965" t="s">
        <v>1391</v>
      </c>
      <c r="C2069" s="965" t="s">
        <v>1392</v>
      </c>
      <c r="D2069" s="21">
        <v>500</v>
      </c>
      <c r="E2069" s="8" t="s">
        <v>37</v>
      </c>
      <c r="F2069" s="13">
        <v>43235</v>
      </c>
      <c r="G2069" s="8" t="s">
        <v>1393</v>
      </c>
      <c r="H2069" s="8" t="s">
        <v>570</v>
      </c>
      <c r="I2069" s="9" t="s">
        <v>1394</v>
      </c>
      <c r="J2069" s="10" t="s">
        <v>1395</v>
      </c>
      <c r="K2069" s="10"/>
      <c r="L2069" s="8" t="s">
        <v>71</v>
      </c>
      <c r="M2069" s="174">
        <v>0</v>
      </c>
      <c r="N2069" s="11">
        <f t="shared" si="202"/>
        <v>5</v>
      </c>
    </row>
    <row r="2070" spans="1:14" x14ac:dyDescent="0.3">
      <c r="A2070" s="19">
        <v>41401</v>
      </c>
      <c r="B2070" s="965" t="s">
        <v>1421</v>
      </c>
      <c r="C2070" s="965" t="s">
        <v>1422</v>
      </c>
      <c r="D2070" s="21">
        <v>500</v>
      </c>
      <c r="E2070" s="8" t="s">
        <v>66</v>
      </c>
      <c r="F2070" s="13">
        <v>45061</v>
      </c>
      <c r="G2070" s="8" t="s">
        <v>1423</v>
      </c>
      <c r="H2070" s="8" t="s">
        <v>1424</v>
      </c>
      <c r="I2070" s="9" t="s">
        <v>830</v>
      </c>
      <c r="J2070" s="10" t="s">
        <v>1425</v>
      </c>
      <c r="K2070" s="10"/>
      <c r="L2070" s="8" t="s">
        <v>416</v>
      </c>
      <c r="M2070" s="174">
        <v>0</v>
      </c>
      <c r="N2070" s="11">
        <f t="shared" si="202"/>
        <v>5</v>
      </c>
    </row>
    <row r="2071" spans="1:14" x14ac:dyDescent="0.3">
      <c r="A2071" s="19">
        <v>41400</v>
      </c>
      <c r="B2071" s="965" t="s">
        <v>1434</v>
      </c>
      <c r="C2071" s="965" t="s">
        <v>44</v>
      </c>
      <c r="D2071" s="21">
        <v>1000</v>
      </c>
      <c r="E2071" s="8" t="s">
        <v>12</v>
      </c>
      <c r="F2071" s="13">
        <v>42499</v>
      </c>
      <c r="G2071" s="8" t="s">
        <v>1435</v>
      </c>
      <c r="H2071" s="8" t="s">
        <v>1436</v>
      </c>
      <c r="I2071" s="9" t="s">
        <v>1077</v>
      </c>
      <c r="J2071" s="10" t="s">
        <v>1087</v>
      </c>
      <c r="K2071" s="10"/>
      <c r="L2071" s="8" t="s">
        <v>1138</v>
      </c>
      <c r="M2071" s="174">
        <v>7</v>
      </c>
      <c r="N2071" s="11">
        <f t="shared" si="202"/>
        <v>5</v>
      </c>
    </row>
    <row r="2072" spans="1:14" x14ac:dyDescent="0.3">
      <c r="A2072" s="19">
        <v>41400</v>
      </c>
      <c r="B2072" s="965" t="s">
        <v>1438</v>
      </c>
      <c r="C2072" s="965" t="s">
        <v>208</v>
      </c>
      <c r="D2072" s="21">
        <v>450</v>
      </c>
      <c r="E2072" s="8" t="s">
        <v>12</v>
      </c>
      <c r="F2072" s="13">
        <v>42499</v>
      </c>
      <c r="G2072" s="8" t="s">
        <v>1417</v>
      </c>
      <c r="H2072" s="8" t="s">
        <v>1439</v>
      </c>
      <c r="I2072" s="9" t="s">
        <v>1440</v>
      </c>
      <c r="J2072" s="10" t="s">
        <v>1441</v>
      </c>
      <c r="K2072" s="10"/>
      <c r="L2072" s="8" t="s">
        <v>132</v>
      </c>
      <c r="M2072" s="174">
        <v>-2</v>
      </c>
      <c r="N2072" s="11">
        <f t="shared" si="202"/>
        <v>5</v>
      </c>
    </row>
    <row r="2073" spans="1:14" x14ac:dyDescent="0.3">
      <c r="A2073" s="19">
        <v>41400</v>
      </c>
      <c r="B2073" s="965" t="s">
        <v>1446</v>
      </c>
      <c r="C2073" s="965" t="s">
        <v>276</v>
      </c>
      <c r="D2073" s="21">
        <v>275</v>
      </c>
      <c r="E2073" s="8" t="s">
        <v>66</v>
      </c>
      <c r="F2073" s="13">
        <v>45078</v>
      </c>
      <c r="G2073" s="8" t="s">
        <v>399</v>
      </c>
      <c r="H2073" s="8" t="s">
        <v>90</v>
      </c>
      <c r="I2073" s="9" t="s">
        <v>1447</v>
      </c>
      <c r="J2073" s="10" t="s">
        <v>1448</v>
      </c>
      <c r="K2073" s="10"/>
      <c r="L2073" s="12" t="s">
        <v>1449</v>
      </c>
      <c r="M2073" s="174">
        <v>-14</v>
      </c>
      <c r="N2073" s="11">
        <f t="shared" si="202"/>
        <v>5</v>
      </c>
    </row>
    <row r="2074" spans="1:14" x14ac:dyDescent="0.3">
      <c r="A2074" s="19">
        <v>41396</v>
      </c>
      <c r="B2074" s="965" t="s">
        <v>1231</v>
      </c>
      <c r="C2074" s="965" t="s">
        <v>73</v>
      </c>
      <c r="D2074" s="21">
        <v>750</v>
      </c>
      <c r="E2074" s="8" t="s">
        <v>12</v>
      </c>
      <c r="F2074" s="13">
        <v>42499</v>
      </c>
      <c r="G2074" s="8" t="s">
        <v>1232</v>
      </c>
      <c r="H2074" s="8" t="s">
        <v>1233</v>
      </c>
      <c r="I2074" s="9" t="s">
        <v>292</v>
      </c>
      <c r="J2074" s="10" t="s">
        <v>990</v>
      </c>
      <c r="K2074" s="10"/>
      <c r="L2074" s="8" t="s">
        <v>1234</v>
      </c>
      <c r="M2074" s="174">
        <v>11</v>
      </c>
      <c r="N2074" s="11">
        <f t="shared" si="202"/>
        <v>5</v>
      </c>
    </row>
    <row r="2075" spans="1:14" x14ac:dyDescent="0.3">
      <c r="A2075" s="19">
        <v>41396</v>
      </c>
      <c r="B2075" s="965" t="s">
        <v>1231</v>
      </c>
      <c r="C2075" s="965" t="s">
        <v>73</v>
      </c>
      <c r="D2075" s="21">
        <v>750</v>
      </c>
      <c r="E2075" s="8" t="s">
        <v>37</v>
      </c>
      <c r="F2075" s="13">
        <v>43229</v>
      </c>
      <c r="G2075" s="8" t="s">
        <v>1232</v>
      </c>
      <c r="H2075" s="8" t="s">
        <v>1016</v>
      </c>
      <c r="I2075" s="9" t="s">
        <v>90</v>
      </c>
      <c r="J2075" s="10" t="s">
        <v>1052</v>
      </c>
      <c r="K2075" s="10"/>
      <c r="L2075" s="8" t="s">
        <v>1234</v>
      </c>
      <c r="M2075" s="174">
        <v>-5</v>
      </c>
      <c r="N2075" s="11">
        <f t="shared" si="202"/>
        <v>5</v>
      </c>
    </row>
    <row r="2076" spans="1:14" x14ac:dyDescent="0.3">
      <c r="A2076" s="19">
        <v>41396</v>
      </c>
      <c r="B2076" s="965" t="s">
        <v>1231</v>
      </c>
      <c r="C2076" s="965" t="s">
        <v>73</v>
      </c>
      <c r="D2076" s="21">
        <v>2000</v>
      </c>
      <c r="E2076" s="8" t="s">
        <v>66</v>
      </c>
      <c r="F2076" s="13">
        <v>45055</v>
      </c>
      <c r="G2076" s="8" t="s">
        <v>1232</v>
      </c>
      <c r="H2076" s="8" t="s">
        <v>1037</v>
      </c>
      <c r="I2076" s="9" t="s">
        <v>264</v>
      </c>
      <c r="J2076" s="10" t="s">
        <v>996</v>
      </c>
      <c r="K2076" s="10"/>
      <c r="L2076" s="8" t="s">
        <v>1234</v>
      </c>
      <c r="M2076" s="174">
        <v>-3</v>
      </c>
      <c r="N2076" s="11">
        <f t="shared" si="202"/>
        <v>5</v>
      </c>
    </row>
    <row r="2077" spans="1:14" x14ac:dyDescent="0.3">
      <c r="A2077" s="19">
        <v>41396</v>
      </c>
      <c r="B2077" s="965" t="s">
        <v>1231</v>
      </c>
      <c r="C2077" s="965" t="s">
        <v>73</v>
      </c>
      <c r="D2077" s="21">
        <v>500</v>
      </c>
      <c r="E2077" s="8" t="s">
        <v>117</v>
      </c>
      <c r="F2077" s="13">
        <v>52360</v>
      </c>
      <c r="G2077" s="8" t="s">
        <v>1232</v>
      </c>
      <c r="H2077" s="8" t="s">
        <v>1235</v>
      </c>
      <c r="I2077" s="9" t="s">
        <v>1111</v>
      </c>
      <c r="J2077" s="10" t="s">
        <v>1076</v>
      </c>
      <c r="K2077" s="10"/>
      <c r="L2077" s="8" t="s">
        <v>1234</v>
      </c>
      <c r="M2077" s="174">
        <v>7</v>
      </c>
      <c r="N2077" s="11">
        <f t="shared" si="202"/>
        <v>5</v>
      </c>
    </row>
    <row r="2078" spans="1:14" x14ac:dyDescent="0.3">
      <c r="A2078" s="19">
        <v>41396</v>
      </c>
      <c r="B2078" s="965" t="s">
        <v>1236</v>
      </c>
      <c r="C2078" s="965" t="s">
        <v>1039</v>
      </c>
      <c r="D2078" s="21">
        <v>1000</v>
      </c>
      <c r="E2078" s="8" t="s">
        <v>12</v>
      </c>
      <c r="F2078" s="13">
        <v>42496</v>
      </c>
      <c r="G2078" s="8" t="s">
        <v>1237</v>
      </c>
      <c r="H2078" s="8"/>
      <c r="I2078" s="9" t="s">
        <v>1238</v>
      </c>
      <c r="J2078" s="10" t="s">
        <v>1153</v>
      </c>
      <c r="K2078" s="10"/>
      <c r="L2078" s="8" t="s">
        <v>92</v>
      </c>
      <c r="M2078" s="174">
        <v>-6</v>
      </c>
      <c r="N2078" s="11">
        <f t="shared" si="202"/>
        <v>5</v>
      </c>
    </row>
    <row r="2079" spans="1:14" x14ac:dyDescent="0.3">
      <c r="A2079" s="19">
        <v>41396</v>
      </c>
      <c r="B2079" s="965" t="s">
        <v>1236</v>
      </c>
      <c r="C2079" s="965" t="s">
        <v>1039</v>
      </c>
      <c r="D2079" s="21">
        <v>1250</v>
      </c>
      <c r="E2079" s="8" t="s">
        <v>224</v>
      </c>
      <c r="F2079" s="13">
        <v>43966</v>
      </c>
      <c r="G2079" s="8" t="s">
        <v>1237</v>
      </c>
      <c r="H2079" s="8"/>
      <c r="I2079" s="9" t="s">
        <v>1239</v>
      </c>
      <c r="J2079" s="10" t="s">
        <v>1240</v>
      </c>
      <c r="K2079" s="10"/>
      <c r="L2079" s="8" t="s">
        <v>92</v>
      </c>
      <c r="M2079" s="174">
        <v>0</v>
      </c>
      <c r="N2079" s="11">
        <f t="shared" si="202"/>
        <v>5</v>
      </c>
    </row>
    <row r="2080" spans="1:14" x14ac:dyDescent="0.3">
      <c r="A2080" s="19">
        <v>41395</v>
      </c>
      <c r="B2080" s="965" t="s">
        <v>1250</v>
      </c>
      <c r="C2080" s="965" t="s">
        <v>100</v>
      </c>
      <c r="D2080" s="21">
        <v>500</v>
      </c>
      <c r="E2080" s="8" t="s">
        <v>37</v>
      </c>
      <c r="F2080" s="13">
        <v>43221</v>
      </c>
      <c r="G2080" s="8" t="s">
        <v>1251</v>
      </c>
      <c r="H2080" s="8" t="s">
        <v>1252</v>
      </c>
      <c r="I2080" s="9" t="s">
        <v>19</v>
      </c>
      <c r="J2080" s="10" t="s">
        <v>1173</v>
      </c>
      <c r="K2080" s="10"/>
      <c r="L2080" s="10"/>
      <c r="M2080" s="174">
        <v>0</v>
      </c>
      <c r="N2080" s="11">
        <f t="shared" si="202"/>
        <v>5</v>
      </c>
    </row>
    <row r="2081" spans="1:14" x14ac:dyDescent="0.3">
      <c r="A2081" s="19">
        <v>41395</v>
      </c>
      <c r="B2081" s="965" t="s">
        <v>1255</v>
      </c>
      <c r="C2081" s="965" t="s">
        <v>208</v>
      </c>
      <c r="D2081" s="21">
        <v>500</v>
      </c>
      <c r="E2081" s="8" t="s">
        <v>66</v>
      </c>
      <c r="F2081" s="13">
        <v>45054</v>
      </c>
      <c r="G2081" s="8" t="s">
        <v>1256</v>
      </c>
      <c r="H2081" s="8" t="s">
        <v>244</v>
      </c>
      <c r="I2081" s="9" t="s">
        <v>1257</v>
      </c>
      <c r="J2081" s="10" t="s">
        <v>1037</v>
      </c>
      <c r="K2081" s="10"/>
      <c r="L2081" s="10" t="s">
        <v>714</v>
      </c>
      <c r="M2081" s="174">
        <v>0</v>
      </c>
      <c r="N2081" s="11">
        <f t="shared" si="202"/>
        <v>5</v>
      </c>
    </row>
    <row r="2082" spans="1:14" x14ac:dyDescent="0.3">
      <c r="A2082" s="19">
        <v>41394</v>
      </c>
      <c r="B2082" s="965" t="s">
        <v>1261</v>
      </c>
      <c r="C2082" s="965" t="s">
        <v>1262</v>
      </c>
      <c r="D2082" s="21">
        <v>5500</v>
      </c>
      <c r="E2082" s="8" t="s">
        <v>66</v>
      </c>
      <c r="F2082" s="13">
        <v>45049</v>
      </c>
      <c r="G2082" s="8" t="s">
        <v>1263</v>
      </c>
      <c r="H2082" s="8" t="s">
        <v>1275</v>
      </c>
      <c r="I2082" s="9" t="s">
        <v>1276</v>
      </c>
      <c r="J2082" s="10" t="s">
        <v>989</v>
      </c>
      <c r="K2082" s="10"/>
      <c r="L2082" s="8" t="s">
        <v>1277</v>
      </c>
      <c r="M2082" s="174">
        <v>0</v>
      </c>
      <c r="N2082" s="11">
        <f t="shared" si="202"/>
        <v>4</v>
      </c>
    </row>
    <row r="2083" spans="1:14" x14ac:dyDescent="0.3">
      <c r="A2083" s="19">
        <v>41394</v>
      </c>
      <c r="B2083" s="965" t="s">
        <v>1289</v>
      </c>
      <c r="C2083" s="965" t="s">
        <v>73</v>
      </c>
      <c r="D2083" s="21">
        <v>350</v>
      </c>
      <c r="E2083" s="8" t="s">
        <v>164</v>
      </c>
      <c r="F2083" s="13">
        <v>42125</v>
      </c>
      <c r="G2083" s="8" t="s">
        <v>1290</v>
      </c>
      <c r="H2083" s="9" t="s">
        <v>135</v>
      </c>
      <c r="I2083" s="9" t="s">
        <v>135</v>
      </c>
      <c r="J2083" s="10" t="s">
        <v>1170</v>
      </c>
      <c r="K2083" s="10"/>
      <c r="L2083" s="8" t="s">
        <v>1291</v>
      </c>
      <c r="M2083" s="174">
        <v>0</v>
      </c>
      <c r="N2083" s="11">
        <f t="shared" si="202"/>
        <v>4</v>
      </c>
    </row>
    <row r="2084" spans="1:14" x14ac:dyDescent="0.3">
      <c r="A2084" s="19">
        <v>41394</v>
      </c>
      <c r="B2084" s="965" t="s">
        <v>1289</v>
      </c>
      <c r="C2084" s="965" t="s">
        <v>73</v>
      </c>
      <c r="D2084" s="21">
        <v>1150</v>
      </c>
      <c r="E2084" s="8" t="s">
        <v>1292</v>
      </c>
      <c r="F2084" s="13">
        <v>42125</v>
      </c>
      <c r="G2084" s="8" t="s">
        <v>1290</v>
      </c>
      <c r="H2084" s="9" t="s">
        <v>1293</v>
      </c>
      <c r="I2084" s="9" t="s">
        <v>1293</v>
      </c>
      <c r="J2084" s="10" t="s">
        <v>1294</v>
      </c>
      <c r="K2084" s="10"/>
      <c r="L2084" s="8" t="s">
        <v>1295</v>
      </c>
      <c r="M2084" s="174">
        <v>0</v>
      </c>
      <c r="N2084" s="11">
        <f t="shared" si="202"/>
        <v>4</v>
      </c>
    </row>
    <row r="2085" spans="1:14" x14ac:dyDescent="0.3">
      <c r="A2085" s="19">
        <v>41393</v>
      </c>
      <c r="B2085" s="965" t="s">
        <v>1300</v>
      </c>
      <c r="C2085" s="965" t="s">
        <v>1281</v>
      </c>
      <c r="D2085" s="21">
        <v>500</v>
      </c>
      <c r="E2085" s="8" t="s">
        <v>117</v>
      </c>
      <c r="F2085" s="13">
        <v>52352</v>
      </c>
      <c r="G2085" s="8" t="s">
        <v>1301</v>
      </c>
      <c r="H2085" s="8" t="s">
        <v>215</v>
      </c>
      <c r="I2085" s="9" t="s">
        <v>1302</v>
      </c>
      <c r="J2085" s="10" t="s">
        <v>1303</v>
      </c>
      <c r="K2085" s="10"/>
      <c r="L2085" s="8" t="s">
        <v>382</v>
      </c>
      <c r="M2085" s="174">
        <v>4</v>
      </c>
      <c r="N2085" s="11">
        <f t="shared" si="202"/>
        <v>4</v>
      </c>
    </row>
    <row r="2086" spans="1:14" x14ac:dyDescent="0.3">
      <c r="A2086" s="19">
        <v>41393</v>
      </c>
      <c r="B2086" s="965" t="s">
        <v>1304</v>
      </c>
      <c r="C2086" s="965" t="s">
        <v>218</v>
      </c>
      <c r="D2086" s="21">
        <v>1500</v>
      </c>
      <c r="E2086" s="8" t="s">
        <v>66</v>
      </c>
      <c r="F2086" s="13">
        <v>45047</v>
      </c>
      <c r="G2086" s="8" t="s">
        <v>1305</v>
      </c>
      <c r="H2086" s="8" t="s">
        <v>1079</v>
      </c>
      <c r="I2086" s="9" t="s">
        <v>1308</v>
      </c>
      <c r="J2086" s="10" t="s">
        <v>1080</v>
      </c>
      <c r="K2086" s="10"/>
      <c r="L2086" s="8" t="s">
        <v>832</v>
      </c>
      <c r="M2086" s="174">
        <v>7</v>
      </c>
      <c r="N2086" s="11">
        <f t="shared" si="202"/>
        <v>4</v>
      </c>
    </row>
    <row r="2087" spans="1:14" x14ac:dyDescent="0.3">
      <c r="A2087" s="19">
        <v>41393</v>
      </c>
      <c r="B2087" s="965" t="s">
        <v>1304</v>
      </c>
      <c r="C2087" s="965" t="s">
        <v>218</v>
      </c>
      <c r="D2087" s="21">
        <v>850</v>
      </c>
      <c r="E2087" s="8" t="s">
        <v>117</v>
      </c>
      <c r="F2087" s="13">
        <v>52352</v>
      </c>
      <c r="G2087" s="8" t="s">
        <v>1305</v>
      </c>
      <c r="H2087" s="8" t="s">
        <v>1309</v>
      </c>
      <c r="I2087" s="9" t="s">
        <v>1310</v>
      </c>
      <c r="J2087" s="10" t="s">
        <v>1311</v>
      </c>
      <c r="K2087" s="10"/>
      <c r="L2087" s="12" t="s">
        <v>832</v>
      </c>
      <c r="M2087" s="174">
        <v>20</v>
      </c>
      <c r="N2087" s="11">
        <f t="shared" si="202"/>
        <v>4</v>
      </c>
    </row>
    <row r="2088" spans="1:14" x14ac:dyDescent="0.3">
      <c r="A2088" s="19">
        <v>41393</v>
      </c>
      <c r="B2088" s="965" t="s">
        <v>1318</v>
      </c>
      <c r="C2088" s="965" t="s">
        <v>987</v>
      </c>
      <c r="D2088" s="21">
        <v>400</v>
      </c>
      <c r="E2088" s="8" t="s">
        <v>37</v>
      </c>
      <c r="F2088" s="13">
        <v>43221</v>
      </c>
      <c r="G2088" s="8" t="s">
        <v>1319</v>
      </c>
      <c r="H2088" s="8" t="s">
        <v>1320</v>
      </c>
      <c r="I2088" s="9" t="s">
        <v>1133</v>
      </c>
      <c r="J2088" s="10" t="s">
        <v>1134</v>
      </c>
      <c r="K2088" s="10"/>
      <c r="L2088" s="8" t="s">
        <v>692</v>
      </c>
      <c r="M2088" s="174">
        <v>-4</v>
      </c>
      <c r="N2088" s="11">
        <f t="shared" si="202"/>
        <v>4</v>
      </c>
    </row>
    <row r="2089" spans="1:14" x14ac:dyDescent="0.3">
      <c r="A2089" s="19">
        <v>41393</v>
      </c>
      <c r="B2089" s="965" t="s">
        <v>1318</v>
      </c>
      <c r="C2089" s="965" t="s">
        <v>987</v>
      </c>
      <c r="D2089" s="21">
        <v>400</v>
      </c>
      <c r="E2089" s="8" t="s">
        <v>66</v>
      </c>
      <c r="F2089" s="13">
        <v>45047</v>
      </c>
      <c r="G2089" s="8" t="s">
        <v>1319</v>
      </c>
      <c r="H2089" s="8" t="s">
        <v>1321</v>
      </c>
      <c r="I2089" s="9" t="s">
        <v>1322</v>
      </c>
      <c r="J2089" s="10" t="s">
        <v>1323</v>
      </c>
      <c r="K2089" s="10"/>
      <c r="L2089" s="8" t="s">
        <v>331</v>
      </c>
      <c r="M2089" s="174">
        <v>-5</v>
      </c>
      <c r="N2089" s="11">
        <f t="shared" si="202"/>
        <v>4</v>
      </c>
    </row>
    <row r="2090" spans="1:14" x14ac:dyDescent="0.3">
      <c r="A2090" s="19">
        <v>41393</v>
      </c>
      <c r="B2090" s="965" t="s">
        <v>1324</v>
      </c>
      <c r="C2090" s="965" t="s">
        <v>22</v>
      </c>
      <c r="D2090" s="21">
        <v>500</v>
      </c>
      <c r="E2090" s="8" t="s">
        <v>66</v>
      </c>
      <c r="F2090" s="13">
        <v>45061</v>
      </c>
      <c r="G2090" s="8" t="s">
        <v>1325</v>
      </c>
      <c r="H2090" s="8" t="s">
        <v>1326</v>
      </c>
      <c r="I2090" s="9" t="s">
        <v>1253</v>
      </c>
      <c r="J2090" s="10" t="s">
        <v>1254</v>
      </c>
      <c r="K2090" s="10"/>
      <c r="L2090" s="8" t="s">
        <v>885</v>
      </c>
      <c r="M2090" s="174">
        <v>-2</v>
      </c>
      <c r="N2090" s="11">
        <f t="shared" si="202"/>
        <v>4</v>
      </c>
    </row>
    <row r="2091" spans="1:14" x14ac:dyDescent="0.3">
      <c r="A2091" s="19">
        <v>41393</v>
      </c>
      <c r="B2091" s="965" t="s">
        <v>1328</v>
      </c>
      <c r="C2091" s="965" t="s">
        <v>1329</v>
      </c>
      <c r="D2091" s="21">
        <v>350</v>
      </c>
      <c r="E2091" s="8" t="s">
        <v>66</v>
      </c>
      <c r="F2091" s="13">
        <v>45048</v>
      </c>
      <c r="G2091" s="8" t="s">
        <v>1330</v>
      </c>
      <c r="H2091" s="8" t="s">
        <v>1086</v>
      </c>
      <c r="I2091" s="9" t="s">
        <v>1331</v>
      </c>
      <c r="J2091" s="10" t="s">
        <v>1016</v>
      </c>
      <c r="K2091" s="10"/>
      <c r="L2091" s="8" t="s">
        <v>382</v>
      </c>
      <c r="M2091" s="174">
        <v>-2</v>
      </c>
      <c r="N2091" s="11">
        <f t="shared" si="202"/>
        <v>4</v>
      </c>
    </row>
    <row r="2092" spans="1:14" x14ac:dyDescent="0.3">
      <c r="A2092" s="19">
        <v>41393</v>
      </c>
      <c r="B2092" s="965" t="s">
        <v>1328</v>
      </c>
      <c r="C2092" s="965" t="s">
        <v>1329</v>
      </c>
      <c r="D2092" s="21">
        <v>650</v>
      </c>
      <c r="E2092" s="8" t="s">
        <v>117</v>
      </c>
      <c r="F2092" s="13">
        <v>52353</v>
      </c>
      <c r="G2092" s="8" t="s">
        <v>1330</v>
      </c>
      <c r="H2092" s="8" t="s">
        <v>1007</v>
      </c>
      <c r="I2092" s="9" t="s">
        <v>1332</v>
      </c>
      <c r="J2092" s="10" t="s">
        <v>1037</v>
      </c>
      <c r="K2092" s="10"/>
      <c r="L2092" s="12" t="s">
        <v>382</v>
      </c>
      <c r="M2092" s="174">
        <v>11</v>
      </c>
      <c r="N2092" s="11">
        <f t="shared" si="202"/>
        <v>4</v>
      </c>
    </row>
    <row r="2093" spans="1:14" x14ac:dyDescent="0.3">
      <c r="A2093" s="19">
        <v>41389</v>
      </c>
      <c r="B2093" s="965" t="s">
        <v>1129</v>
      </c>
      <c r="C2093" s="965" t="s">
        <v>1130</v>
      </c>
      <c r="D2093" s="22">
        <v>450</v>
      </c>
      <c r="E2093" s="8" t="s">
        <v>37</v>
      </c>
      <c r="F2093" s="13">
        <v>43221</v>
      </c>
      <c r="G2093" s="8" t="s">
        <v>1131</v>
      </c>
      <c r="H2093" s="8" t="s">
        <v>1132</v>
      </c>
      <c r="I2093" s="9" t="s">
        <v>1133</v>
      </c>
      <c r="J2093" s="10" t="s">
        <v>1134</v>
      </c>
      <c r="K2093" s="10"/>
      <c r="L2093" s="8" t="s">
        <v>692</v>
      </c>
      <c r="M2093" s="174">
        <v>2</v>
      </c>
      <c r="N2093" s="11">
        <f t="shared" si="202"/>
        <v>4</v>
      </c>
    </row>
    <row r="2094" spans="1:14" x14ac:dyDescent="0.3">
      <c r="A2094" s="19">
        <v>41389</v>
      </c>
      <c r="B2094" s="965" t="s">
        <v>1129</v>
      </c>
      <c r="C2094" s="965" t="s">
        <v>1130</v>
      </c>
      <c r="D2094" s="22">
        <v>1000</v>
      </c>
      <c r="E2094" s="8" t="s">
        <v>66</v>
      </c>
      <c r="F2094" s="13">
        <v>45047</v>
      </c>
      <c r="G2094" s="8" t="s">
        <v>1131</v>
      </c>
      <c r="H2094" s="8" t="s">
        <v>1135</v>
      </c>
      <c r="I2094" s="9" t="s">
        <v>1136</v>
      </c>
      <c r="J2094" s="10" t="s">
        <v>1137</v>
      </c>
      <c r="K2094" s="10"/>
      <c r="L2094" s="8" t="s">
        <v>1138</v>
      </c>
      <c r="M2094" s="174">
        <v>1</v>
      </c>
      <c r="N2094" s="11">
        <f t="shared" si="202"/>
        <v>4</v>
      </c>
    </row>
    <row r="2095" spans="1:14" x14ac:dyDescent="0.3">
      <c r="A2095" s="19">
        <v>41389</v>
      </c>
      <c r="B2095" s="965" t="s">
        <v>1129</v>
      </c>
      <c r="C2095" s="965" t="s">
        <v>1130</v>
      </c>
      <c r="D2095" s="22">
        <v>500</v>
      </c>
      <c r="E2095" s="8" t="s">
        <v>117</v>
      </c>
      <c r="F2095" s="13">
        <v>52352</v>
      </c>
      <c r="G2095" s="8" t="s">
        <v>1131</v>
      </c>
      <c r="H2095" s="8" t="s">
        <v>951</v>
      </c>
      <c r="I2095" s="9" t="s">
        <v>1139</v>
      </c>
      <c r="J2095" s="10" t="s">
        <v>1140</v>
      </c>
      <c r="K2095" s="10"/>
      <c r="L2095" s="17" t="s">
        <v>692</v>
      </c>
      <c r="M2095" s="174">
        <v>2</v>
      </c>
      <c r="N2095" s="11">
        <f t="shared" si="202"/>
        <v>4</v>
      </c>
    </row>
    <row r="2096" spans="1:14" x14ac:dyDescent="0.3">
      <c r="A2096" s="19">
        <v>41389</v>
      </c>
      <c r="B2096" s="965" t="s">
        <v>1156</v>
      </c>
      <c r="C2096" s="965" t="s">
        <v>100</v>
      </c>
      <c r="D2096" s="22">
        <v>500</v>
      </c>
      <c r="E2096" s="8" t="s">
        <v>37</v>
      </c>
      <c r="F2096" s="13">
        <v>43222</v>
      </c>
      <c r="G2096" s="8" t="s">
        <v>1157</v>
      </c>
      <c r="H2096" s="8" t="s">
        <v>1144</v>
      </c>
      <c r="I2096" s="8" t="s">
        <v>367</v>
      </c>
      <c r="J2096" s="8" t="s">
        <v>1076</v>
      </c>
      <c r="K2096" s="8"/>
      <c r="L2096" s="8" t="s">
        <v>79</v>
      </c>
      <c r="M2096" s="174">
        <v>14</v>
      </c>
      <c r="N2096" s="11">
        <f t="shared" si="202"/>
        <v>4</v>
      </c>
    </row>
    <row r="2097" spans="1:14" x14ac:dyDescent="0.3">
      <c r="A2097" s="19">
        <v>41388</v>
      </c>
      <c r="B2097" s="704" t="s">
        <v>1166</v>
      </c>
      <c r="C2097" s="965" t="s">
        <v>11</v>
      </c>
      <c r="D2097" s="22">
        <v>750</v>
      </c>
      <c r="E2097" s="8" t="s">
        <v>12</v>
      </c>
      <c r="F2097" s="13">
        <v>42489</v>
      </c>
      <c r="G2097" s="8" t="s">
        <v>1167</v>
      </c>
      <c r="H2097" s="8" t="s">
        <v>1168</v>
      </c>
      <c r="I2097" s="8" t="s">
        <v>1169</v>
      </c>
      <c r="J2097" s="8" t="s">
        <v>1170</v>
      </c>
      <c r="K2097" s="8"/>
      <c r="L2097" s="8" t="s">
        <v>1171</v>
      </c>
      <c r="M2097" s="174">
        <v>0</v>
      </c>
      <c r="N2097" s="11">
        <f t="shared" si="202"/>
        <v>4</v>
      </c>
    </row>
    <row r="2098" spans="1:14" x14ac:dyDescent="0.3">
      <c r="A2098" s="19">
        <v>41388</v>
      </c>
      <c r="B2098" s="704" t="s">
        <v>1166</v>
      </c>
      <c r="C2098" s="965" t="s">
        <v>11</v>
      </c>
      <c r="D2098" s="22">
        <v>1350</v>
      </c>
      <c r="E2098" s="8" t="s">
        <v>66</v>
      </c>
      <c r="F2098" s="13">
        <v>45045</v>
      </c>
      <c r="G2098" s="8" t="s">
        <v>1167</v>
      </c>
      <c r="H2098" s="8" t="s">
        <v>1174</v>
      </c>
      <c r="I2098" s="8" t="s">
        <v>1175</v>
      </c>
      <c r="J2098" s="8" t="s">
        <v>990</v>
      </c>
      <c r="K2098" s="8"/>
      <c r="L2098" s="8" t="s">
        <v>1171</v>
      </c>
      <c r="M2098" s="174">
        <v>0</v>
      </c>
      <c r="N2098" s="11">
        <f t="shared" si="202"/>
        <v>4</v>
      </c>
    </row>
    <row r="2099" spans="1:14" x14ac:dyDescent="0.3">
      <c r="A2099" s="19">
        <v>41388</v>
      </c>
      <c r="B2099" s="704" t="s">
        <v>1166</v>
      </c>
      <c r="C2099" s="965" t="s">
        <v>11</v>
      </c>
      <c r="D2099" s="22">
        <v>500</v>
      </c>
      <c r="E2099" s="8" t="s">
        <v>117</v>
      </c>
      <c r="F2099" s="13">
        <v>52350</v>
      </c>
      <c r="G2099" s="8" t="s">
        <v>1167</v>
      </c>
      <c r="H2099" s="8" t="s">
        <v>1176</v>
      </c>
      <c r="I2099" s="8" t="s">
        <v>1177</v>
      </c>
      <c r="J2099" s="8" t="s">
        <v>1112</v>
      </c>
      <c r="K2099" s="8"/>
      <c r="L2099" s="8" t="s">
        <v>1171</v>
      </c>
      <c r="M2099" s="174">
        <v>0</v>
      </c>
      <c r="N2099" s="11">
        <f t="shared" si="202"/>
        <v>4</v>
      </c>
    </row>
    <row r="2100" spans="1:14" x14ac:dyDescent="0.3">
      <c r="A2100" s="19">
        <v>41388</v>
      </c>
      <c r="B2100" s="704" t="s">
        <v>1178</v>
      </c>
      <c r="C2100" s="965" t="s">
        <v>1035</v>
      </c>
      <c r="D2100" s="22">
        <v>1000</v>
      </c>
      <c r="E2100" s="8" t="s">
        <v>66</v>
      </c>
      <c r="F2100" s="13">
        <v>45097</v>
      </c>
      <c r="G2100" s="8" t="s">
        <v>1179</v>
      </c>
      <c r="H2100" s="8" t="s">
        <v>793</v>
      </c>
      <c r="I2100" s="8" t="s">
        <v>205</v>
      </c>
      <c r="J2100" s="8" t="s">
        <v>1016</v>
      </c>
      <c r="K2100" s="8"/>
      <c r="L2100" s="8" t="s">
        <v>1180</v>
      </c>
      <c r="M2100" s="174">
        <v>12</v>
      </c>
      <c r="N2100" s="11">
        <f t="shared" si="202"/>
        <v>4</v>
      </c>
    </row>
    <row r="2101" spans="1:14" x14ac:dyDescent="0.3">
      <c r="A2101" s="19">
        <v>41388</v>
      </c>
      <c r="B2101" s="704" t="s">
        <v>1178</v>
      </c>
      <c r="C2101" s="965" t="s">
        <v>1035</v>
      </c>
      <c r="D2101" s="22">
        <v>500</v>
      </c>
      <c r="E2101" s="8" t="s">
        <v>117</v>
      </c>
      <c r="F2101" s="13">
        <v>52412</v>
      </c>
      <c r="G2101" s="8" t="s">
        <v>1179</v>
      </c>
      <c r="H2101" s="8" t="s">
        <v>1181</v>
      </c>
      <c r="I2101" s="8" t="s">
        <v>25</v>
      </c>
      <c r="J2101" s="8" t="s">
        <v>1182</v>
      </c>
      <c r="K2101" s="8"/>
      <c r="L2101" s="8" t="s">
        <v>1180</v>
      </c>
      <c r="M2101" s="174">
        <v>7</v>
      </c>
      <c r="N2101" s="11">
        <f t="shared" si="202"/>
        <v>4</v>
      </c>
    </row>
    <row r="2102" spans="1:14" x14ac:dyDescent="0.3">
      <c r="A2102" s="19">
        <v>41388</v>
      </c>
      <c r="B2102" s="704" t="s">
        <v>1183</v>
      </c>
      <c r="C2102" s="965" t="s">
        <v>1184</v>
      </c>
      <c r="D2102" s="22">
        <v>1350</v>
      </c>
      <c r="E2102" s="8" t="s">
        <v>37</v>
      </c>
      <c r="F2102" s="13">
        <v>43221</v>
      </c>
      <c r="G2102" s="8" t="s">
        <v>1185</v>
      </c>
      <c r="H2102" s="8" t="s">
        <v>1176</v>
      </c>
      <c r="I2102" s="8" t="s">
        <v>1186</v>
      </c>
      <c r="J2102" s="8" t="s">
        <v>1187</v>
      </c>
      <c r="K2102" s="8"/>
      <c r="L2102" s="8" t="s">
        <v>49</v>
      </c>
      <c r="M2102" s="174">
        <v>0</v>
      </c>
      <c r="N2102" s="11">
        <f t="shared" si="202"/>
        <v>4</v>
      </c>
    </row>
    <row r="2103" spans="1:14" x14ac:dyDescent="0.3">
      <c r="A2103" s="19">
        <v>41388</v>
      </c>
      <c r="B2103" s="704" t="s">
        <v>1191</v>
      </c>
      <c r="C2103" s="965" t="s">
        <v>1192</v>
      </c>
      <c r="D2103" s="22">
        <v>600</v>
      </c>
      <c r="E2103" s="8" t="s">
        <v>37</v>
      </c>
      <c r="F2103" s="13">
        <v>43221</v>
      </c>
      <c r="G2103" s="8" t="s">
        <v>1193</v>
      </c>
      <c r="H2103" s="8" t="s">
        <v>1194</v>
      </c>
      <c r="I2103" s="8" t="s">
        <v>1195</v>
      </c>
      <c r="J2103" s="8" t="s">
        <v>1189</v>
      </c>
      <c r="K2103" s="8"/>
      <c r="L2103" s="8" t="s">
        <v>1196</v>
      </c>
      <c r="M2103" s="174">
        <v>-2</v>
      </c>
      <c r="N2103" s="11">
        <f t="shared" si="202"/>
        <v>4</v>
      </c>
    </row>
    <row r="2104" spans="1:14" x14ac:dyDescent="0.3">
      <c r="A2104" s="19">
        <v>41387</v>
      </c>
      <c r="B2104" s="965" t="s">
        <v>1204</v>
      </c>
      <c r="C2104" s="965" t="s">
        <v>100</v>
      </c>
      <c r="D2104" s="22">
        <v>500</v>
      </c>
      <c r="E2104" s="8" t="s">
        <v>66</v>
      </c>
      <c r="F2104" s="13">
        <v>43221</v>
      </c>
      <c r="G2104" s="8" t="s">
        <v>1205</v>
      </c>
      <c r="H2104" s="8" t="s">
        <v>413</v>
      </c>
      <c r="I2104" s="9" t="s">
        <v>1206</v>
      </c>
      <c r="J2104" s="10" t="s">
        <v>1207</v>
      </c>
      <c r="K2104" s="10"/>
      <c r="L2104" s="8" t="s">
        <v>1208</v>
      </c>
      <c r="M2104" s="174">
        <v>-6</v>
      </c>
      <c r="N2104" s="11">
        <f t="shared" si="202"/>
        <v>4</v>
      </c>
    </row>
    <row r="2105" spans="1:14" x14ac:dyDescent="0.3">
      <c r="A2105" s="19">
        <v>41387</v>
      </c>
      <c r="B2105" s="965" t="s">
        <v>1204</v>
      </c>
      <c r="C2105" s="965" t="s">
        <v>100</v>
      </c>
      <c r="D2105" s="22">
        <v>500</v>
      </c>
      <c r="E2105" s="8" t="s">
        <v>117</v>
      </c>
      <c r="F2105" s="13">
        <v>15827</v>
      </c>
      <c r="G2105" s="8" t="s">
        <v>1205</v>
      </c>
      <c r="H2105" s="8" t="s">
        <v>1209</v>
      </c>
      <c r="I2105" s="9" t="s">
        <v>1210</v>
      </c>
      <c r="J2105" s="10" t="s">
        <v>989</v>
      </c>
      <c r="K2105" s="10"/>
      <c r="L2105" s="8" t="s">
        <v>1208</v>
      </c>
      <c r="M2105" s="174">
        <v>-8</v>
      </c>
      <c r="N2105" s="11">
        <f t="shared" si="202"/>
        <v>4</v>
      </c>
    </row>
    <row r="2106" spans="1:14" s="11" customFormat="1" x14ac:dyDescent="0.3">
      <c r="A2106" s="19">
        <v>41386</v>
      </c>
      <c r="B2106" s="965" t="s">
        <v>988</v>
      </c>
      <c r="C2106" s="965" t="s">
        <v>1221</v>
      </c>
      <c r="D2106" s="22">
        <v>150</v>
      </c>
      <c r="E2106" s="8" t="s">
        <v>721</v>
      </c>
      <c r="F2106" s="13">
        <v>42425</v>
      </c>
      <c r="G2106" s="8" t="s">
        <v>277</v>
      </c>
      <c r="H2106" s="8"/>
      <c r="I2106" s="9" t="s">
        <v>1224</v>
      </c>
      <c r="J2106" s="10" t="s">
        <v>1225</v>
      </c>
      <c r="K2106" s="10"/>
      <c r="L2106" s="8" t="s">
        <v>1226</v>
      </c>
      <c r="M2106" s="174">
        <v>6</v>
      </c>
      <c r="N2106" s="11">
        <f t="shared" si="202"/>
        <v>4</v>
      </c>
    </row>
    <row r="2107" spans="1:14" s="11" customFormat="1" x14ac:dyDescent="0.3">
      <c r="A2107" s="19">
        <v>41386</v>
      </c>
      <c r="B2107" s="965" t="s">
        <v>988</v>
      </c>
      <c r="C2107" s="965" t="s">
        <v>1221</v>
      </c>
      <c r="D2107" s="22">
        <v>2500</v>
      </c>
      <c r="E2107" s="8" t="s">
        <v>1229</v>
      </c>
      <c r="F2107" s="13">
        <v>43215</v>
      </c>
      <c r="G2107" s="8" t="s">
        <v>277</v>
      </c>
      <c r="H2107" s="8" t="s">
        <v>281</v>
      </c>
      <c r="I2107" s="8" t="s">
        <v>281</v>
      </c>
      <c r="J2107" s="10" t="s">
        <v>657</v>
      </c>
      <c r="K2107" s="10"/>
      <c r="L2107" s="8" t="s">
        <v>1230</v>
      </c>
      <c r="M2107" s="174">
        <v>1</v>
      </c>
      <c r="N2107" s="11">
        <f t="shared" ref="N2107:N2170" si="203">MONTH(A2107)</f>
        <v>4</v>
      </c>
    </row>
    <row r="2108" spans="1:14" s="11" customFormat="1" x14ac:dyDescent="0.3">
      <c r="A2108" s="19">
        <v>41382</v>
      </c>
      <c r="B2108" s="965" t="s">
        <v>656</v>
      </c>
      <c r="C2108" s="965" t="s">
        <v>127</v>
      </c>
      <c r="D2108" s="21">
        <v>250</v>
      </c>
      <c r="E2108" s="8" t="s">
        <v>164</v>
      </c>
      <c r="F2108" s="13">
        <v>42119</v>
      </c>
      <c r="G2108" s="8" t="s">
        <v>656</v>
      </c>
      <c r="H2108" s="8"/>
      <c r="I2108" s="9"/>
      <c r="J2108" s="10" t="s">
        <v>1068</v>
      </c>
      <c r="K2108" s="10"/>
      <c r="L2108" s="8" t="s">
        <v>382</v>
      </c>
      <c r="M2108" s="174">
        <v>-3</v>
      </c>
      <c r="N2108" s="11">
        <f t="shared" si="203"/>
        <v>4</v>
      </c>
    </row>
    <row r="2109" spans="1:14" s="11" customFormat="1" x14ac:dyDescent="0.3">
      <c r="A2109" s="19">
        <v>41382</v>
      </c>
      <c r="B2109" s="965" t="s">
        <v>1071</v>
      </c>
      <c r="C2109" s="965" t="s">
        <v>288</v>
      </c>
      <c r="D2109" s="21">
        <v>1000</v>
      </c>
      <c r="E2109" s="8" t="s">
        <v>37</v>
      </c>
      <c r="F2109" s="13">
        <v>43214</v>
      </c>
      <c r="G2109" s="8" t="s">
        <v>1072</v>
      </c>
      <c r="H2109" s="8" t="s">
        <v>1074</v>
      </c>
      <c r="I2109" s="9" t="s">
        <v>1051</v>
      </c>
      <c r="J2109" s="10" t="s">
        <v>1052</v>
      </c>
      <c r="K2109" s="10"/>
      <c r="L2109" s="8" t="s">
        <v>1073</v>
      </c>
      <c r="M2109" s="174">
        <v>2</v>
      </c>
      <c r="N2109" s="11">
        <f t="shared" si="203"/>
        <v>4</v>
      </c>
    </row>
    <row r="2110" spans="1:14" s="11" customFormat="1" x14ac:dyDescent="0.3">
      <c r="A2110" s="19">
        <v>41382</v>
      </c>
      <c r="B2110" s="965" t="s">
        <v>1071</v>
      </c>
      <c r="C2110" s="965" t="s">
        <v>288</v>
      </c>
      <c r="D2110" s="21">
        <v>1250</v>
      </c>
      <c r="E2110" s="8" t="s">
        <v>66</v>
      </c>
      <c r="F2110" s="13">
        <v>45040</v>
      </c>
      <c r="G2110" s="8" t="s">
        <v>1072</v>
      </c>
      <c r="H2110" s="8" t="s">
        <v>471</v>
      </c>
      <c r="I2110" s="9" t="s">
        <v>1075</v>
      </c>
      <c r="J2110" s="10" t="s">
        <v>1076</v>
      </c>
      <c r="K2110" s="10"/>
      <c r="L2110" s="8" t="s">
        <v>1073</v>
      </c>
      <c r="M2110" s="174">
        <v>5</v>
      </c>
      <c r="N2110" s="11">
        <f t="shared" si="203"/>
        <v>4</v>
      </c>
    </row>
    <row r="2111" spans="1:14" s="11" customFormat="1" x14ac:dyDescent="0.3">
      <c r="A2111" s="19">
        <v>41382</v>
      </c>
      <c r="B2111" s="965" t="s">
        <v>1071</v>
      </c>
      <c r="C2111" s="965" t="s">
        <v>288</v>
      </c>
      <c r="D2111" s="21">
        <v>500</v>
      </c>
      <c r="E2111" s="8" t="s">
        <v>117</v>
      </c>
      <c r="F2111" s="13">
        <v>52345</v>
      </c>
      <c r="G2111" s="8" t="s">
        <v>1072</v>
      </c>
      <c r="H2111" s="8" t="s">
        <v>1007</v>
      </c>
      <c r="I2111" s="9" t="s">
        <v>1077</v>
      </c>
      <c r="J2111" s="10" t="s">
        <v>1078</v>
      </c>
      <c r="K2111" s="10"/>
      <c r="L2111" s="8" t="s">
        <v>1073</v>
      </c>
      <c r="M2111" s="174">
        <v>1</v>
      </c>
      <c r="N2111" s="11">
        <f t="shared" si="203"/>
        <v>4</v>
      </c>
    </row>
    <row r="2112" spans="1:14" s="11" customFormat="1" x14ac:dyDescent="0.3">
      <c r="A2112" s="19">
        <v>41382</v>
      </c>
      <c r="B2112" s="966" t="s">
        <v>1084</v>
      </c>
      <c r="C2112" s="965" t="s">
        <v>1013</v>
      </c>
      <c r="D2112" s="21">
        <v>250</v>
      </c>
      <c r="E2112" s="8" t="s">
        <v>12</v>
      </c>
      <c r="F2112" s="13">
        <v>42485</v>
      </c>
      <c r="G2112" s="8" t="s">
        <v>1085</v>
      </c>
      <c r="H2112" s="8"/>
      <c r="I2112" s="9" t="s">
        <v>1086</v>
      </c>
      <c r="J2112" s="10" t="s">
        <v>1087</v>
      </c>
      <c r="K2112" s="10"/>
      <c r="L2112" s="12" t="s">
        <v>1088</v>
      </c>
      <c r="M2112" s="174">
        <v>4</v>
      </c>
      <c r="N2112" s="11">
        <f t="shared" si="203"/>
        <v>4</v>
      </c>
    </row>
    <row r="2113" spans="1:14" s="11" customFormat="1" x14ac:dyDescent="0.3">
      <c r="A2113" s="19">
        <v>41382</v>
      </c>
      <c r="B2113" s="965" t="s">
        <v>1091</v>
      </c>
      <c r="C2113" s="965" t="s">
        <v>998</v>
      </c>
      <c r="D2113" s="21">
        <v>500</v>
      </c>
      <c r="E2113" s="8" t="s">
        <v>66</v>
      </c>
      <c r="F2113" s="13">
        <v>45122</v>
      </c>
      <c r="G2113" s="8" t="s">
        <v>1092</v>
      </c>
      <c r="H2113" s="8" t="s">
        <v>1093</v>
      </c>
      <c r="I2113" s="9" t="s">
        <v>1075</v>
      </c>
      <c r="J2113" s="10" t="s">
        <v>1076</v>
      </c>
      <c r="K2113" s="10"/>
      <c r="L2113" s="8" t="s">
        <v>132</v>
      </c>
      <c r="M2113" s="174">
        <v>-5</v>
      </c>
      <c r="N2113" s="11">
        <f t="shared" si="203"/>
        <v>4</v>
      </c>
    </row>
    <row r="2114" spans="1:14" s="11" customFormat="1" x14ac:dyDescent="0.3">
      <c r="A2114" s="19">
        <v>41379</v>
      </c>
      <c r="B2114" s="965" t="s">
        <v>1116</v>
      </c>
      <c r="C2114" s="965" t="s">
        <v>1117</v>
      </c>
      <c r="D2114" s="21">
        <v>300</v>
      </c>
      <c r="E2114" s="8" t="s">
        <v>117</v>
      </c>
      <c r="F2114" s="13">
        <v>52336</v>
      </c>
      <c r="G2114" s="8" t="s">
        <v>684</v>
      </c>
      <c r="H2114" s="8" t="s">
        <v>1118</v>
      </c>
      <c r="I2114" s="9" t="s">
        <v>123</v>
      </c>
      <c r="J2114" s="10" t="s">
        <v>657</v>
      </c>
      <c r="K2114" s="10"/>
      <c r="L2114" s="8" t="s">
        <v>463</v>
      </c>
      <c r="M2114" s="174">
        <v>-12.5</v>
      </c>
      <c r="N2114" s="11">
        <f t="shared" si="203"/>
        <v>4</v>
      </c>
    </row>
    <row r="2115" spans="1:14" s="11" customFormat="1" x14ac:dyDescent="0.3">
      <c r="A2115" s="19">
        <v>41374</v>
      </c>
      <c r="B2115" s="965" t="s">
        <v>997</v>
      </c>
      <c r="C2115" s="965" t="s">
        <v>998</v>
      </c>
      <c r="D2115" s="21">
        <v>250</v>
      </c>
      <c r="E2115" s="8" t="s">
        <v>999</v>
      </c>
      <c r="F2115" s="13">
        <v>51043</v>
      </c>
      <c r="G2115" s="8" t="s">
        <v>1000</v>
      </c>
      <c r="H2115" s="8" t="s">
        <v>1001</v>
      </c>
      <c r="I2115" s="9" t="s">
        <v>1002</v>
      </c>
      <c r="J2115" s="10" t="s">
        <v>1003</v>
      </c>
      <c r="K2115" s="10"/>
      <c r="L2115" s="8" t="s">
        <v>618</v>
      </c>
      <c r="M2115" s="174">
        <v>-15</v>
      </c>
      <c r="N2115" s="11">
        <f t="shared" si="203"/>
        <v>4</v>
      </c>
    </row>
    <row r="2116" spans="1:14" s="11" customFormat="1" x14ac:dyDescent="0.3">
      <c r="A2116" s="19">
        <v>41374</v>
      </c>
      <c r="B2116" s="965" t="s">
        <v>1004</v>
      </c>
      <c r="C2116" s="965" t="s">
        <v>1005</v>
      </c>
      <c r="D2116" s="21">
        <v>1000</v>
      </c>
      <c r="E2116" s="8" t="s">
        <v>66</v>
      </c>
      <c r="F2116" s="13">
        <v>45031</v>
      </c>
      <c r="G2116" s="8" t="s">
        <v>1006</v>
      </c>
      <c r="H2116" s="8" t="s">
        <v>1010</v>
      </c>
      <c r="I2116" s="9" t="s">
        <v>185</v>
      </c>
      <c r="J2116" s="10" t="s">
        <v>1011</v>
      </c>
      <c r="K2116" s="10"/>
      <c r="L2116" s="8" t="s">
        <v>1009</v>
      </c>
      <c r="M2116" s="174">
        <v>-12.5</v>
      </c>
      <c r="N2116" s="11">
        <f t="shared" si="203"/>
        <v>4</v>
      </c>
    </row>
    <row r="2117" spans="1:14" s="11" customFormat="1" x14ac:dyDescent="0.3">
      <c r="A2117" s="19">
        <v>41374</v>
      </c>
      <c r="B2117" s="965" t="s">
        <v>1012</v>
      </c>
      <c r="C2117" s="965" t="s">
        <v>1013</v>
      </c>
      <c r="D2117" s="21">
        <v>500</v>
      </c>
      <c r="E2117" s="8" t="s">
        <v>37</v>
      </c>
      <c r="F2117" s="8"/>
      <c r="G2117" s="8" t="s">
        <v>1014</v>
      </c>
      <c r="H2117" s="8" t="s">
        <v>281</v>
      </c>
      <c r="I2117" s="9" t="s">
        <v>123</v>
      </c>
      <c r="J2117" s="10" t="s">
        <v>1017</v>
      </c>
      <c r="K2117" s="10"/>
      <c r="L2117" s="8" t="s">
        <v>423</v>
      </c>
      <c r="M2117" s="174">
        <v>18</v>
      </c>
      <c r="N2117" s="11">
        <f t="shared" si="203"/>
        <v>4</v>
      </c>
    </row>
    <row r="2118" spans="1:14" s="11" customFormat="1" x14ac:dyDescent="0.3">
      <c r="A2118" s="19">
        <v>41374</v>
      </c>
      <c r="B2118" s="965" t="s">
        <v>1012</v>
      </c>
      <c r="C2118" s="965" t="s">
        <v>1013</v>
      </c>
      <c r="D2118" s="21">
        <v>400</v>
      </c>
      <c r="E2118" s="8" t="s">
        <v>12</v>
      </c>
      <c r="F2118" s="8"/>
      <c r="G2118" s="8" t="s">
        <v>1014</v>
      </c>
      <c r="H2118" s="8"/>
      <c r="I2118" s="9" t="s">
        <v>226</v>
      </c>
      <c r="J2118" s="10" t="s">
        <v>1018</v>
      </c>
      <c r="K2118" s="10"/>
      <c r="L2118" s="8" t="s">
        <v>391</v>
      </c>
      <c r="M2118" s="174">
        <v>18</v>
      </c>
      <c r="N2118" s="11">
        <f t="shared" si="203"/>
        <v>4</v>
      </c>
    </row>
    <row r="2119" spans="1:14" s="11" customFormat="1" x14ac:dyDescent="0.3">
      <c r="A2119" s="19">
        <v>41373</v>
      </c>
      <c r="B2119" s="965" t="s">
        <v>1021</v>
      </c>
      <c r="C2119" s="965" t="s">
        <v>1005</v>
      </c>
      <c r="D2119" s="21">
        <v>750</v>
      </c>
      <c r="E2119" s="8" t="s">
        <v>117</v>
      </c>
      <c r="F2119" s="13">
        <v>52642</v>
      </c>
      <c r="G2119" s="8" t="s">
        <v>1022</v>
      </c>
      <c r="H2119" s="8"/>
      <c r="I2119" s="9" t="s">
        <v>1023</v>
      </c>
      <c r="J2119" s="10" t="s">
        <v>1024</v>
      </c>
      <c r="K2119" s="10"/>
      <c r="L2119" s="8" t="s">
        <v>49</v>
      </c>
      <c r="M2119" s="174">
        <v>5</v>
      </c>
      <c r="N2119" s="11">
        <f t="shared" si="203"/>
        <v>4</v>
      </c>
    </row>
    <row r="2120" spans="1:14" s="11" customFormat="1" x14ac:dyDescent="0.3">
      <c r="A2120" s="19">
        <v>41373</v>
      </c>
      <c r="B2120" s="965" t="s">
        <v>1029</v>
      </c>
      <c r="C2120" s="965" t="s">
        <v>949</v>
      </c>
      <c r="D2120" s="21">
        <v>1000</v>
      </c>
      <c r="E2120" s="8" t="s">
        <v>66</v>
      </c>
      <c r="F2120" s="13">
        <v>45033</v>
      </c>
      <c r="G2120" s="8" t="s">
        <v>1030</v>
      </c>
      <c r="H2120" s="8" t="s">
        <v>1031</v>
      </c>
      <c r="I2120" s="9" t="s">
        <v>837</v>
      </c>
      <c r="J2120" s="10" t="s">
        <v>1032</v>
      </c>
      <c r="K2120" s="10"/>
      <c r="L2120" s="8" t="s">
        <v>1033</v>
      </c>
      <c r="M2120" s="174">
        <v>0</v>
      </c>
      <c r="N2120" s="11">
        <f t="shared" si="203"/>
        <v>4</v>
      </c>
    </row>
    <row r="2121" spans="1:14" s="11" customFormat="1" x14ac:dyDescent="0.3">
      <c r="A2121" s="19">
        <v>41373</v>
      </c>
      <c r="B2121" s="965" t="s">
        <v>1034</v>
      </c>
      <c r="C2121" s="965" t="s">
        <v>1035</v>
      </c>
      <c r="D2121" s="21">
        <v>350</v>
      </c>
      <c r="E2121" s="8" t="s">
        <v>66</v>
      </c>
      <c r="F2121" s="13">
        <v>45031</v>
      </c>
      <c r="G2121" s="8" t="s">
        <v>1036</v>
      </c>
      <c r="H2121" s="8" t="s">
        <v>333</v>
      </c>
      <c r="I2121" s="9" t="s">
        <v>678</v>
      </c>
      <c r="J2121" s="10" t="s">
        <v>1037</v>
      </c>
      <c r="K2121" s="10"/>
      <c r="L2121" s="8" t="s">
        <v>423</v>
      </c>
      <c r="M2121" s="174">
        <v>-6</v>
      </c>
      <c r="N2121" s="11">
        <f t="shared" si="203"/>
        <v>4</v>
      </c>
    </row>
    <row r="2122" spans="1:14" s="11" customFormat="1" x14ac:dyDescent="0.3">
      <c r="A2122" s="19">
        <v>41373</v>
      </c>
      <c r="B2122" s="965" t="s">
        <v>1038</v>
      </c>
      <c r="C2122" s="965" t="s">
        <v>1039</v>
      </c>
      <c r="D2122" s="21">
        <v>750</v>
      </c>
      <c r="E2122" s="8" t="s">
        <v>12</v>
      </c>
      <c r="F2122" s="13">
        <v>42476</v>
      </c>
      <c r="G2122" s="8" t="s">
        <v>1040</v>
      </c>
      <c r="H2122" s="8" t="s">
        <v>1041</v>
      </c>
      <c r="I2122" s="9" t="s">
        <v>946</v>
      </c>
      <c r="J2122" s="10" t="s">
        <v>1042</v>
      </c>
      <c r="K2122" s="10"/>
      <c r="L2122" s="8" t="s">
        <v>116</v>
      </c>
      <c r="M2122" s="174">
        <v>0</v>
      </c>
      <c r="N2122" s="11">
        <f t="shared" si="203"/>
        <v>4</v>
      </c>
    </row>
    <row r="2123" spans="1:14" s="11" customFormat="1" x14ac:dyDescent="0.3">
      <c r="A2123" s="19">
        <v>41373</v>
      </c>
      <c r="B2123" s="965" t="s">
        <v>1038</v>
      </c>
      <c r="C2123" s="965" t="s">
        <v>1039</v>
      </c>
      <c r="D2123" s="21">
        <v>500</v>
      </c>
      <c r="E2123" s="8" t="s">
        <v>37</v>
      </c>
      <c r="F2123" s="13">
        <v>43206</v>
      </c>
      <c r="G2123" s="8" t="s">
        <v>1040</v>
      </c>
      <c r="H2123" s="8" t="s">
        <v>1043</v>
      </c>
      <c r="I2123" s="9" t="s">
        <v>628</v>
      </c>
      <c r="J2123" s="10" t="s">
        <v>1044</v>
      </c>
      <c r="K2123" s="10"/>
      <c r="L2123" s="8" t="s">
        <v>1045</v>
      </c>
      <c r="M2123" s="174">
        <v>7</v>
      </c>
      <c r="N2123" s="11">
        <f t="shared" si="203"/>
        <v>4</v>
      </c>
    </row>
    <row r="2124" spans="1:14" s="11" customFormat="1" x14ac:dyDescent="0.3">
      <c r="A2124" s="19">
        <v>41373</v>
      </c>
      <c r="B2124" s="965" t="s">
        <v>1038</v>
      </c>
      <c r="C2124" s="965" t="s">
        <v>1039</v>
      </c>
      <c r="D2124" s="21">
        <v>750</v>
      </c>
      <c r="E2124" s="8" t="s">
        <v>66</v>
      </c>
      <c r="F2124" s="13">
        <v>45032</v>
      </c>
      <c r="G2124" s="8" t="s">
        <v>1040</v>
      </c>
      <c r="H2124" s="8" t="s">
        <v>1046</v>
      </c>
      <c r="I2124" s="9" t="s">
        <v>678</v>
      </c>
      <c r="J2124" s="10" t="s">
        <v>1037</v>
      </c>
      <c r="K2124" s="10"/>
      <c r="L2124" s="8" t="s">
        <v>1047</v>
      </c>
      <c r="M2124" s="174">
        <v>5</v>
      </c>
      <c r="N2124" s="11">
        <f t="shared" si="203"/>
        <v>4</v>
      </c>
    </row>
    <row r="2125" spans="1:14" s="11" customFormat="1" x14ac:dyDescent="0.3">
      <c r="A2125" s="19">
        <v>41372</v>
      </c>
      <c r="B2125" s="965" t="s">
        <v>1048</v>
      </c>
      <c r="C2125" s="965" t="s">
        <v>182</v>
      </c>
      <c r="D2125" s="21">
        <v>500</v>
      </c>
      <c r="E2125" s="8" t="s">
        <v>117</v>
      </c>
      <c r="F2125" s="13">
        <v>52336</v>
      </c>
      <c r="G2125" s="8" t="s">
        <v>1049</v>
      </c>
      <c r="H2125" s="8" t="s">
        <v>1050</v>
      </c>
      <c r="I2125" s="9" t="s">
        <v>1051</v>
      </c>
      <c r="J2125" s="10" t="s">
        <v>1052</v>
      </c>
      <c r="K2125" s="10"/>
      <c r="L2125" s="8" t="s">
        <v>71</v>
      </c>
      <c r="M2125" s="174">
        <v>5</v>
      </c>
      <c r="N2125" s="11">
        <f t="shared" si="203"/>
        <v>4</v>
      </c>
    </row>
    <row r="2126" spans="1:14" s="11" customFormat="1" x14ac:dyDescent="0.3">
      <c r="A2126" s="19">
        <v>41372</v>
      </c>
      <c r="B2126" s="965" t="s">
        <v>1048</v>
      </c>
      <c r="C2126" s="965" t="s">
        <v>182</v>
      </c>
      <c r="D2126" s="21">
        <v>250</v>
      </c>
      <c r="E2126" s="8" t="s">
        <v>66</v>
      </c>
      <c r="F2126" s="13">
        <v>45031</v>
      </c>
      <c r="G2126" s="8" t="s">
        <v>1049</v>
      </c>
      <c r="H2126" s="8" t="s">
        <v>225</v>
      </c>
      <c r="I2126" s="9" t="s">
        <v>1053</v>
      </c>
      <c r="J2126" s="10" t="s">
        <v>1054</v>
      </c>
      <c r="K2126" s="10"/>
      <c r="L2126" s="8" t="s">
        <v>71</v>
      </c>
      <c r="M2126" s="174">
        <v>-10</v>
      </c>
      <c r="N2126" s="11">
        <f t="shared" si="203"/>
        <v>4</v>
      </c>
    </row>
    <row r="2127" spans="1:14" s="11" customFormat="1" x14ac:dyDescent="0.3">
      <c r="A2127" s="19">
        <v>41372</v>
      </c>
      <c r="B2127" s="965" t="s">
        <v>1055</v>
      </c>
      <c r="C2127" s="965" t="s">
        <v>1035</v>
      </c>
      <c r="D2127" s="21">
        <v>300</v>
      </c>
      <c r="E2127" s="8" t="s">
        <v>66</v>
      </c>
      <c r="F2127" s="13">
        <v>45031</v>
      </c>
      <c r="G2127" s="8" t="s">
        <v>1056</v>
      </c>
      <c r="H2127" s="8" t="s">
        <v>1007</v>
      </c>
      <c r="I2127" s="9" t="s">
        <v>1057</v>
      </c>
      <c r="J2127" s="10" t="s">
        <v>1058</v>
      </c>
      <c r="K2127" s="10"/>
      <c r="L2127" s="8" t="s">
        <v>416</v>
      </c>
      <c r="M2127" s="174">
        <v>-3</v>
      </c>
      <c r="N2127" s="11">
        <f t="shared" si="203"/>
        <v>4</v>
      </c>
    </row>
    <row r="2128" spans="1:14" s="11" customFormat="1" x14ac:dyDescent="0.3">
      <c r="A2128" s="19">
        <v>41372</v>
      </c>
      <c r="B2128" s="965" t="s">
        <v>1061</v>
      </c>
      <c r="C2128" s="965" t="s">
        <v>1005</v>
      </c>
      <c r="D2128" s="21">
        <v>750</v>
      </c>
      <c r="E2128" s="8" t="s">
        <v>66</v>
      </c>
      <c r="F2128" s="13">
        <v>45031</v>
      </c>
      <c r="G2128" s="8" t="s">
        <v>780</v>
      </c>
      <c r="H2128" s="8" t="s">
        <v>1062</v>
      </c>
      <c r="I2128" s="9" t="s">
        <v>1063</v>
      </c>
      <c r="J2128" s="10"/>
      <c r="K2128" s="10"/>
      <c r="L2128" s="8" t="s">
        <v>158</v>
      </c>
      <c r="M2128" s="174">
        <v>-18</v>
      </c>
      <c r="N2128" s="11">
        <f t="shared" si="203"/>
        <v>4</v>
      </c>
    </row>
    <row r="2129" spans="1:14" s="11" customFormat="1" x14ac:dyDescent="0.3">
      <c r="A2129" s="3">
        <v>41368</v>
      </c>
      <c r="B2129" s="704" t="s">
        <v>922</v>
      </c>
      <c r="C2129" s="704" t="s">
        <v>923</v>
      </c>
      <c r="D2129" s="23">
        <v>350</v>
      </c>
      <c r="E2129">
        <v>5</v>
      </c>
      <c r="F2129" s="5">
        <v>43199</v>
      </c>
      <c r="G2129" t="s">
        <v>924</v>
      </c>
      <c r="H2129"/>
      <c r="I2129" s="1"/>
      <c r="J2129" s="2" t="s">
        <v>925</v>
      </c>
      <c r="K2129" s="2"/>
      <c r="L2129" t="s">
        <v>926</v>
      </c>
      <c r="M2129" s="182">
        <v>5</v>
      </c>
      <c r="N2129" s="11">
        <f t="shared" si="203"/>
        <v>4</v>
      </c>
    </row>
    <row r="2130" spans="1:14" s="11" customFormat="1" x14ac:dyDescent="0.3">
      <c r="A2130" s="3">
        <v>41368</v>
      </c>
      <c r="B2130" s="704" t="s">
        <v>922</v>
      </c>
      <c r="C2130" s="704" t="s">
        <v>923</v>
      </c>
      <c r="D2130" s="23">
        <v>1000</v>
      </c>
      <c r="E2130">
        <v>5</v>
      </c>
      <c r="F2130" s="5">
        <v>43199</v>
      </c>
      <c r="G2130" t="s">
        <v>924</v>
      </c>
      <c r="H2130" t="s">
        <v>927</v>
      </c>
      <c r="I2130" s="1" t="s">
        <v>928</v>
      </c>
      <c r="J2130" s="2" t="s">
        <v>305</v>
      </c>
      <c r="K2130" s="2"/>
      <c r="L2130" t="s">
        <v>71</v>
      </c>
      <c r="M2130" s="182">
        <v>5</v>
      </c>
      <c r="N2130" s="11">
        <f t="shared" si="203"/>
        <v>4</v>
      </c>
    </row>
    <row r="2131" spans="1:14" s="11" customFormat="1" x14ac:dyDescent="0.3">
      <c r="A2131" s="3">
        <v>41368</v>
      </c>
      <c r="B2131" s="704" t="s">
        <v>929</v>
      </c>
      <c r="C2131" s="704" t="s">
        <v>930</v>
      </c>
      <c r="D2131" s="23">
        <v>1750</v>
      </c>
      <c r="E2131">
        <v>10</v>
      </c>
      <c r="F2131" s="5">
        <v>45027</v>
      </c>
      <c r="G2131" t="s">
        <v>931</v>
      </c>
      <c r="H2131" t="s">
        <v>932</v>
      </c>
      <c r="I2131" s="1" t="s">
        <v>933</v>
      </c>
      <c r="J2131" s="2" t="s">
        <v>157</v>
      </c>
      <c r="K2131" s="2"/>
      <c r="L2131" t="s">
        <v>934</v>
      </c>
      <c r="M2131" s="182">
        <v>5</v>
      </c>
      <c r="N2131" s="11">
        <f t="shared" si="203"/>
        <v>4</v>
      </c>
    </row>
    <row r="2132" spans="1:14" s="11" customFormat="1" x14ac:dyDescent="0.3">
      <c r="A2132" s="3">
        <v>41368</v>
      </c>
      <c r="B2132" s="704" t="s">
        <v>929</v>
      </c>
      <c r="C2132" s="704" t="s">
        <v>930</v>
      </c>
      <c r="D2132" s="23">
        <v>1000</v>
      </c>
      <c r="E2132">
        <v>30</v>
      </c>
      <c r="F2132" s="5">
        <v>52332</v>
      </c>
      <c r="G2132" t="s">
        <v>931</v>
      </c>
      <c r="H2132" t="s">
        <v>935</v>
      </c>
      <c r="I2132" s="1" t="s">
        <v>936</v>
      </c>
      <c r="J2132" s="2" t="s">
        <v>937</v>
      </c>
      <c r="K2132" s="2"/>
      <c r="L2132" t="s">
        <v>551</v>
      </c>
      <c r="M2132" s="182">
        <v>2</v>
      </c>
      <c r="N2132" s="11">
        <f t="shared" si="203"/>
        <v>4</v>
      </c>
    </row>
    <row r="2133" spans="1:14" s="11" customFormat="1" x14ac:dyDescent="0.3">
      <c r="A2133" s="3">
        <v>41368</v>
      </c>
      <c r="B2133" s="704" t="s">
        <v>929</v>
      </c>
      <c r="C2133" s="704" t="s">
        <v>930</v>
      </c>
      <c r="D2133" s="23">
        <v>1000</v>
      </c>
      <c r="E2133">
        <v>3</v>
      </c>
      <c r="F2133" s="5">
        <v>42471</v>
      </c>
      <c r="G2133" t="s">
        <v>931</v>
      </c>
      <c r="H2133" t="s">
        <v>938</v>
      </c>
      <c r="I2133" s="1" t="s">
        <v>939</v>
      </c>
      <c r="J2133" s="2" t="s">
        <v>940</v>
      </c>
      <c r="K2133" s="2"/>
      <c r="L2133" t="s">
        <v>714</v>
      </c>
      <c r="M2133" s="182">
        <v>-1</v>
      </c>
      <c r="N2133" s="11">
        <f t="shared" si="203"/>
        <v>4</v>
      </c>
    </row>
    <row r="2134" spans="1:14" s="11" customFormat="1" x14ac:dyDescent="0.3">
      <c r="A2134" s="3">
        <v>41368</v>
      </c>
      <c r="B2134" s="704" t="s">
        <v>929</v>
      </c>
      <c r="C2134" s="704" t="s">
        <v>930</v>
      </c>
      <c r="D2134" s="23">
        <v>1250</v>
      </c>
      <c r="E2134">
        <v>5</v>
      </c>
      <c r="F2134" s="5">
        <v>43201</v>
      </c>
      <c r="G2134" t="s">
        <v>931</v>
      </c>
      <c r="H2134" t="s">
        <v>935</v>
      </c>
      <c r="I2134" s="1" t="s">
        <v>941</v>
      </c>
      <c r="J2134" s="2" t="s">
        <v>34</v>
      </c>
      <c r="K2134" s="2"/>
      <c r="L2134" t="s">
        <v>714</v>
      </c>
      <c r="M2134" s="182">
        <v>3</v>
      </c>
      <c r="N2134" s="11">
        <f t="shared" si="203"/>
        <v>4</v>
      </c>
    </row>
    <row r="2135" spans="1:14" s="11" customFormat="1" x14ac:dyDescent="0.3">
      <c r="A2135" s="3">
        <v>41367</v>
      </c>
      <c r="B2135" s="704" t="s">
        <v>942</v>
      </c>
      <c r="C2135" s="704" t="s">
        <v>208</v>
      </c>
      <c r="D2135" s="23">
        <v>500</v>
      </c>
      <c r="E2135" t="s">
        <v>66</v>
      </c>
      <c r="F2135" s="5">
        <v>45031</v>
      </c>
      <c r="G2135" t="s">
        <v>943</v>
      </c>
      <c r="H2135" t="s">
        <v>578</v>
      </c>
      <c r="I2135" s="1" t="s">
        <v>676</v>
      </c>
      <c r="J2135" s="2" t="s">
        <v>661</v>
      </c>
      <c r="K2135" s="2"/>
      <c r="L2135"/>
      <c r="M2135" s="182">
        <v>-7</v>
      </c>
      <c r="N2135" s="11">
        <f t="shared" si="203"/>
        <v>4</v>
      </c>
    </row>
    <row r="2136" spans="1:14" s="11" customFormat="1" x14ac:dyDescent="0.3">
      <c r="A2136" s="3">
        <v>41367</v>
      </c>
      <c r="B2136" s="704" t="s">
        <v>944</v>
      </c>
      <c r="C2136" s="704" t="s">
        <v>127</v>
      </c>
      <c r="D2136" s="23">
        <v>350</v>
      </c>
      <c r="E2136" t="s">
        <v>117</v>
      </c>
      <c r="F2136" s="5">
        <v>52336</v>
      </c>
      <c r="G2136" t="s">
        <v>945</v>
      </c>
      <c r="H2136" t="s">
        <v>144</v>
      </c>
      <c r="I2136" s="1" t="s">
        <v>946</v>
      </c>
      <c r="J2136" s="2" t="s">
        <v>947</v>
      </c>
      <c r="K2136" s="2"/>
      <c r="L2136"/>
      <c r="M2136" s="182">
        <v>-3.5</v>
      </c>
      <c r="N2136" s="11">
        <f t="shared" si="203"/>
        <v>4</v>
      </c>
    </row>
    <row r="2137" spans="1:14" s="11" customFormat="1" x14ac:dyDescent="0.3">
      <c r="A2137" s="3">
        <v>41367</v>
      </c>
      <c r="B2137" s="704" t="s">
        <v>953</v>
      </c>
      <c r="C2137" s="704" t="s">
        <v>954</v>
      </c>
      <c r="D2137" s="23">
        <v>500</v>
      </c>
      <c r="E2137" t="s">
        <v>37</v>
      </c>
      <c r="F2137"/>
      <c r="G2137" t="s">
        <v>955</v>
      </c>
      <c r="H2137" t="s">
        <v>177</v>
      </c>
      <c r="I2137" s="1" t="s">
        <v>956</v>
      </c>
      <c r="J2137" s="2" t="s">
        <v>957</v>
      </c>
      <c r="K2137" s="2"/>
      <c r="L2137"/>
      <c r="M2137" s="182">
        <v>12</v>
      </c>
      <c r="N2137" s="11">
        <f t="shared" si="203"/>
        <v>4</v>
      </c>
    </row>
    <row r="2138" spans="1:14" s="11" customFormat="1" x14ac:dyDescent="0.3">
      <c r="A2138" s="3">
        <v>41367</v>
      </c>
      <c r="B2138" s="704" t="s">
        <v>958</v>
      </c>
      <c r="C2138" s="704" t="s">
        <v>959</v>
      </c>
      <c r="D2138" s="23">
        <v>1500</v>
      </c>
      <c r="E2138" t="s">
        <v>37</v>
      </c>
      <c r="F2138" s="5">
        <v>43200</v>
      </c>
      <c r="G2138" t="s">
        <v>960</v>
      </c>
      <c r="H2138" t="s">
        <v>569</v>
      </c>
      <c r="I2138" s="1" t="s">
        <v>961</v>
      </c>
      <c r="J2138" s="2" t="s">
        <v>962</v>
      </c>
      <c r="K2138" s="2"/>
      <c r="L2138" t="s">
        <v>963</v>
      </c>
      <c r="M2138" s="182">
        <v>-8</v>
      </c>
      <c r="N2138" s="11">
        <f t="shared" si="203"/>
        <v>4</v>
      </c>
    </row>
    <row r="2139" spans="1:14" s="11" customFormat="1" x14ac:dyDescent="0.3">
      <c r="A2139" s="3">
        <v>41367</v>
      </c>
      <c r="B2139" s="704" t="s">
        <v>964</v>
      </c>
      <c r="C2139" s="704" t="s">
        <v>218</v>
      </c>
      <c r="D2139" s="23">
        <v>500</v>
      </c>
      <c r="E2139" t="s">
        <v>746</v>
      </c>
      <c r="F2139"/>
      <c r="G2139" t="s">
        <v>965</v>
      </c>
      <c r="H2139" t="s">
        <v>966</v>
      </c>
      <c r="I2139" s="1" t="s">
        <v>967</v>
      </c>
      <c r="J2139" s="2" t="s">
        <v>968</v>
      </c>
      <c r="K2139" s="2"/>
      <c r="L2139" t="s">
        <v>71</v>
      </c>
      <c r="M2139" s="182">
        <v>1</v>
      </c>
      <c r="N2139" s="11">
        <f t="shared" si="203"/>
        <v>4</v>
      </c>
    </row>
    <row r="2140" spans="1:14" s="11" customFormat="1" x14ac:dyDescent="0.3">
      <c r="A2140" s="3">
        <v>41366</v>
      </c>
      <c r="B2140" s="704" t="s">
        <v>970</v>
      </c>
      <c r="C2140" s="704" t="s">
        <v>11</v>
      </c>
      <c r="D2140" s="23">
        <v>1000</v>
      </c>
      <c r="E2140" t="s">
        <v>66</v>
      </c>
      <c r="F2140" s="5">
        <v>45017</v>
      </c>
      <c r="G2140" t="s">
        <v>971</v>
      </c>
      <c r="H2140" t="s">
        <v>393</v>
      </c>
      <c r="I2140" s="1" t="s">
        <v>972</v>
      </c>
      <c r="J2140" s="2" t="s">
        <v>221</v>
      </c>
      <c r="K2140" s="2"/>
      <c r="L2140" t="s">
        <v>973</v>
      </c>
      <c r="M2140" s="182">
        <v>2</v>
      </c>
      <c r="N2140" s="11">
        <f t="shared" si="203"/>
        <v>4</v>
      </c>
    </row>
    <row r="2141" spans="1:14" s="11" customFormat="1" x14ac:dyDescent="0.3">
      <c r="A2141" s="3">
        <v>41366</v>
      </c>
      <c r="B2141" s="704" t="s">
        <v>974</v>
      </c>
      <c r="C2141" s="704" t="s">
        <v>11</v>
      </c>
      <c r="D2141" s="23">
        <v>1000</v>
      </c>
      <c r="E2141" t="s">
        <v>117</v>
      </c>
      <c r="F2141" s="5">
        <v>52322</v>
      </c>
      <c r="G2141" t="s">
        <v>971</v>
      </c>
      <c r="H2141" t="s">
        <v>975</v>
      </c>
      <c r="I2141" s="1" t="s">
        <v>976</v>
      </c>
      <c r="J2141" s="2" t="s">
        <v>370</v>
      </c>
      <c r="K2141" s="2"/>
      <c r="L2141" t="s">
        <v>973</v>
      </c>
      <c r="M2141" s="182">
        <v>-2</v>
      </c>
      <c r="N2141" s="11">
        <f t="shared" si="203"/>
        <v>4</v>
      </c>
    </row>
    <row r="2142" spans="1:14" s="11" customFormat="1" x14ac:dyDescent="0.3">
      <c r="A2142" s="3">
        <v>41366</v>
      </c>
      <c r="B2142" s="704" t="s">
        <v>982</v>
      </c>
      <c r="C2142" s="704" t="s">
        <v>121</v>
      </c>
      <c r="D2142" s="23">
        <v>500</v>
      </c>
      <c r="E2142" t="s">
        <v>66</v>
      </c>
      <c r="F2142" s="5">
        <v>45170</v>
      </c>
      <c r="G2142" t="s">
        <v>983</v>
      </c>
      <c r="H2142" t="s">
        <v>123</v>
      </c>
      <c r="I2142" s="1" t="s">
        <v>984</v>
      </c>
      <c r="J2142" s="2" t="s">
        <v>580</v>
      </c>
      <c r="K2142" s="2"/>
      <c r="L2142" t="s">
        <v>551</v>
      </c>
      <c r="M2142" s="182">
        <v>-2</v>
      </c>
      <c r="N2142" s="11">
        <f t="shared" si="203"/>
        <v>4</v>
      </c>
    </row>
    <row r="2143" spans="1:14" s="11" customFormat="1" x14ac:dyDescent="0.3">
      <c r="A2143" s="5">
        <v>41359</v>
      </c>
      <c r="B2143" s="704" t="s">
        <v>886</v>
      </c>
      <c r="C2143" s="704" t="s">
        <v>182</v>
      </c>
      <c r="D2143" s="23">
        <v>300</v>
      </c>
      <c r="E2143" t="s">
        <v>66</v>
      </c>
      <c r="F2143" s="5">
        <v>45020</v>
      </c>
      <c r="G2143" t="s">
        <v>171</v>
      </c>
      <c r="H2143" t="s">
        <v>184</v>
      </c>
      <c r="I2143" s="1" t="s">
        <v>887</v>
      </c>
      <c r="J2143" s="2" t="s">
        <v>186</v>
      </c>
      <c r="K2143" s="2"/>
      <c r="L2143" t="s">
        <v>57</v>
      </c>
      <c r="M2143" s="182">
        <v>-36</v>
      </c>
      <c r="N2143" s="11">
        <f t="shared" si="203"/>
        <v>3</v>
      </c>
    </row>
    <row r="2144" spans="1:14" s="11" customFormat="1" x14ac:dyDescent="0.3">
      <c r="A2144" s="5">
        <v>41358</v>
      </c>
      <c r="B2144" s="704" t="s">
        <v>888</v>
      </c>
      <c r="C2144" s="704" t="s">
        <v>889</v>
      </c>
      <c r="D2144" s="23">
        <v>400</v>
      </c>
      <c r="E2144" t="s">
        <v>37</v>
      </c>
      <c r="F2144" s="5">
        <v>43192</v>
      </c>
      <c r="G2144" t="s">
        <v>890</v>
      </c>
      <c r="H2144" t="s">
        <v>891</v>
      </c>
      <c r="I2144" s="1" t="s">
        <v>195</v>
      </c>
      <c r="J2144" s="2" t="s">
        <v>892</v>
      </c>
      <c r="K2144" s="2"/>
      <c r="L2144" t="s">
        <v>411</v>
      </c>
      <c r="M2144" s="182">
        <v>11</v>
      </c>
      <c r="N2144" s="11">
        <f t="shared" si="203"/>
        <v>3</v>
      </c>
    </row>
    <row r="2145" spans="1:14" s="11" customFormat="1" x14ac:dyDescent="0.3">
      <c r="A2145" s="5">
        <v>41358</v>
      </c>
      <c r="B2145" s="704" t="s">
        <v>893</v>
      </c>
      <c r="C2145" s="704" t="s">
        <v>889</v>
      </c>
      <c r="D2145" s="23">
        <v>1000</v>
      </c>
      <c r="E2145" t="s">
        <v>37</v>
      </c>
      <c r="F2145" s="5">
        <v>43192</v>
      </c>
      <c r="G2145" t="s">
        <v>890</v>
      </c>
      <c r="H2145" t="s">
        <v>894</v>
      </c>
      <c r="I2145" s="1" t="s">
        <v>631</v>
      </c>
      <c r="J2145" s="2" t="s">
        <v>642</v>
      </c>
      <c r="K2145" s="2"/>
      <c r="L2145" t="s">
        <v>192</v>
      </c>
      <c r="M2145" s="182">
        <v>11</v>
      </c>
      <c r="N2145" s="11">
        <f t="shared" si="203"/>
        <v>3</v>
      </c>
    </row>
    <row r="2146" spans="1:14" s="11" customFormat="1" x14ac:dyDescent="0.3">
      <c r="A2146" s="5">
        <v>41358</v>
      </c>
      <c r="B2146" s="704" t="s">
        <v>895</v>
      </c>
      <c r="C2146" s="704" t="s">
        <v>896</v>
      </c>
      <c r="D2146" s="23">
        <v>600</v>
      </c>
      <c r="E2146" t="s">
        <v>37</v>
      </c>
      <c r="F2146" s="5">
        <v>43193</v>
      </c>
      <c r="G2146" t="s">
        <v>897</v>
      </c>
      <c r="H2146" t="s">
        <v>177</v>
      </c>
      <c r="I2146" s="1" t="s">
        <v>898</v>
      </c>
      <c r="J2146" s="2" t="s">
        <v>899</v>
      </c>
      <c r="K2146" s="2"/>
      <c r="L2146" t="s">
        <v>416</v>
      </c>
      <c r="M2146" s="182">
        <v>20</v>
      </c>
      <c r="N2146" s="11">
        <f t="shared" si="203"/>
        <v>3</v>
      </c>
    </row>
    <row r="2147" spans="1:14" s="11" customFormat="1" x14ac:dyDescent="0.3">
      <c r="A2147" s="5">
        <v>41358</v>
      </c>
      <c r="B2147" s="704" t="s">
        <v>904</v>
      </c>
      <c r="C2147" s="704" t="s">
        <v>905</v>
      </c>
      <c r="D2147" s="23">
        <v>400</v>
      </c>
      <c r="E2147" t="s">
        <v>117</v>
      </c>
      <c r="F2147" s="5">
        <v>52320</v>
      </c>
      <c r="G2147" t="s">
        <v>378</v>
      </c>
      <c r="H2147" t="s">
        <v>346</v>
      </c>
      <c r="I2147" s="1" t="s">
        <v>906</v>
      </c>
      <c r="J2147" s="2" t="s">
        <v>273</v>
      </c>
      <c r="K2147" s="2"/>
      <c r="L2147" t="s">
        <v>411</v>
      </c>
      <c r="M2147" s="182">
        <v>11</v>
      </c>
      <c r="N2147" s="11">
        <f t="shared" si="203"/>
        <v>3</v>
      </c>
    </row>
    <row r="2148" spans="1:14" s="11" customFormat="1" x14ac:dyDescent="0.3">
      <c r="A2148" s="5">
        <v>41358</v>
      </c>
      <c r="B2148" s="704" t="s">
        <v>912</v>
      </c>
      <c r="C2148" s="704" t="s">
        <v>218</v>
      </c>
      <c r="D2148" s="23">
        <v>350</v>
      </c>
      <c r="E2148" t="s">
        <v>66</v>
      </c>
      <c r="F2148" s="5">
        <v>45017</v>
      </c>
      <c r="G2148" t="s">
        <v>378</v>
      </c>
      <c r="H2148" t="s">
        <v>913</v>
      </c>
      <c r="I2148" s="1" t="s">
        <v>914</v>
      </c>
      <c r="J2148" s="2" t="s">
        <v>915</v>
      </c>
      <c r="K2148" s="2"/>
      <c r="L2148" t="s">
        <v>331</v>
      </c>
      <c r="M2148" s="182">
        <v>0</v>
      </c>
      <c r="N2148" s="11">
        <f t="shared" si="203"/>
        <v>3</v>
      </c>
    </row>
    <row r="2149" spans="1:14" s="11" customFormat="1" x14ac:dyDescent="0.3">
      <c r="A2149" s="5">
        <v>41355</v>
      </c>
      <c r="B2149" s="704" t="s">
        <v>916</v>
      </c>
      <c r="C2149" s="704" t="s">
        <v>121</v>
      </c>
      <c r="D2149" s="23">
        <v>650</v>
      </c>
      <c r="E2149" t="s">
        <v>12</v>
      </c>
      <c r="F2149" s="5">
        <v>42461</v>
      </c>
      <c r="G2149" t="s">
        <v>384</v>
      </c>
      <c r="H2149"/>
      <c r="I2149" s="1"/>
      <c r="J2149" s="2" t="s">
        <v>917</v>
      </c>
      <c r="K2149" s="2"/>
      <c r="L2149" t="s">
        <v>105</v>
      </c>
      <c r="M2149" s="182">
        <v>8</v>
      </c>
      <c r="N2149" s="11">
        <f t="shared" si="203"/>
        <v>3</v>
      </c>
    </row>
    <row r="2150" spans="1:14" s="11" customFormat="1" x14ac:dyDescent="0.3">
      <c r="A2150" s="5">
        <v>41355</v>
      </c>
      <c r="B2150" s="704" t="s">
        <v>918</v>
      </c>
      <c r="C2150" s="704" t="s">
        <v>121</v>
      </c>
      <c r="D2150" s="23">
        <v>850</v>
      </c>
      <c r="E2150" t="s">
        <v>12</v>
      </c>
      <c r="F2150" s="5">
        <v>42461</v>
      </c>
      <c r="G2150" t="s">
        <v>384</v>
      </c>
      <c r="H2150" t="s">
        <v>713</v>
      </c>
      <c r="I2150" s="1" t="s">
        <v>919</v>
      </c>
      <c r="J2150" s="2" t="s">
        <v>920</v>
      </c>
      <c r="K2150" s="2"/>
      <c r="L2150" t="s">
        <v>382</v>
      </c>
      <c r="M2150" s="182">
        <v>8</v>
      </c>
      <c r="N2150" s="11">
        <f t="shared" si="203"/>
        <v>3</v>
      </c>
    </row>
    <row r="2151" spans="1:14" s="11" customFormat="1" x14ac:dyDescent="0.3">
      <c r="A2151" s="3">
        <v>41354</v>
      </c>
      <c r="B2151" s="704" t="s">
        <v>761</v>
      </c>
      <c r="C2151" s="704" t="s">
        <v>100</v>
      </c>
      <c r="D2151" s="23">
        <v>650</v>
      </c>
      <c r="E2151" t="s">
        <v>37</v>
      </c>
      <c r="F2151" s="5">
        <v>43180</v>
      </c>
      <c r="G2151" t="s">
        <v>762</v>
      </c>
      <c r="H2151" t="s">
        <v>145</v>
      </c>
      <c r="I2151" s="1" t="s">
        <v>573</v>
      </c>
      <c r="J2151" s="2" t="s">
        <v>202</v>
      </c>
      <c r="K2151" s="2"/>
      <c r="L2151" t="s">
        <v>763</v>
      </c>
      <c r="M2151" s="182">
        <v>5</v>
      </c>
      <c r="N2151" s="11">
        <f t="shared" si="203"/>
        <v>3</v>
      </c>
    </row>
    <row r="2152" spans="1:14" s="11" customFormat="1" x14ac:dyDescent="0.3">
      <c r="A2152" s="3">
        <v>41354</v>
      </c>
      <c r="B2152" s="704" t="s">
        <v>770</v>
      </c>
      <c r="C2152" s="704" t="s">
        <v>771</v>
      </c>
      <c r="D2152" s="23">
        <v>900</v>
      </c>
      <c r="E2152" t="s">
        <v>66</v>
      </c>
      <c r="F2152" s="5">
        <v>45031</v>
      </c>
      <c r="G2152" t="s">
        <v>399</v>
      </c>
      <c r="H2152" t="s">
        <v>144</v>
      </c>
      <c r="I2152" s="1" t="s">
        <v>578</v>
      </c>
      <c r="J2152" s="2" t="s">
        <v>283</v>
      </c>
      <c r="K2152" s="2"/>
      <c r="L2152" t="s">
        <v>772</v>
      </c>
      <c r="M2152" s="182">
        <v>-25</v>
      </c>
      <c r="N2152" s="11">
        <f t="shared" si="203"/>
        <v>3</v>
      </c>
    </row>
    <row r="2153" spans="1:14" s="11" customFormat="1" x14ac:dyDescent="0.3">
      <c r="A2153" s="3">
        <v>41354</v>
      </c>
      <c r="B2153" s="704" t="s">
        <v>770</v>
      </c>
      <c r="C2153" s="704" t="s">
        <v>771</v>
      </c>
      <c r="D2153" s="23">
        <v>700</v>
      </c>
      <c r="E2153" t="s">
        <v>117</v>
      </c>
      <c r="F2153" s="5">
        <v>52336</v>
      </c>
      <c r="G2153" t="s">
        <v>399</v>
      </c>
      <c r="H2153" t="s">
        <v>773</v>
      </c>
      <c r="I2153" s="1" t="s">
        <v>774</v>
      </c>
      <c r="J2153" s="2" t="s">
        <v>775</v>
      </c>
      <c r="K2153" s="2"/>
      <c r="L2153" t="s">
        <v>772</v>
      </c>
      <c r="M2153" s="182">
        <v>-25</v>
      </c>
      <c r="N2153" s="11">
        <f t="shared" si="203"/>
        <v>3</v>
      </c>
    </row>
    <row r="2154" spans="1:14" s="11" customFormat="1" x14ac:dyDescent="0.3">
      <c r="A2154" s="3">
        <v>41354</v>
      </c>
      <c r="B2154" s="704" t="s">
        <v>778</v>
      </c>
      <c r="C2154" s="704" t="s">
        <v>11</v>
      </c>
      <c r="D2154" s="23">
        <v>250</v>
      </c>
      <c r="E2154" t="s">
        <v>506</v>
      </c>
      <c r="F2154" s="5">
        <v>52322</v>
      </c>
      <c r="G2154" t="s">
        <v>779</v>
      </c>
      <c r="H2154" t="s">
        <v>220</v>
      </c>
      <c r="I2154" s="1"/>
      <c r="J2154" s="2" t="s">
        <v>293</v>
      </c>
      <c r="K2154" s="2"/>
      <c r="L2154" t="s">
        <v>391</v>
      </c>
      <c r="M2154" s="182">
        <v>15</v>
      </c>
      <c r="N2154" s="11">
        <f t="shared" si="203"/>
        <v>3</v>
      </c>
    </row>
    <row r="2155" spans="1:14" s="11" customFormat="1" x14ac:dyDescent="0.3">
      <c r="A2155" s="5">
        <v>41353</v>
      </c>
      <c r="B2155" s="704" t="s">
        <v>782</v>
      </c>
      <c r="C2155" s="704" t="s">
        <v>11</v>
      </c>
      <c r="D2155" s="23">
        <v>700</v>
      </c>
      <c r="E2155" t="s">
        <v>12</v>
      </c>
      <c r="F2155" s="5">
        <v>42475</v>
      </c>
      <c r="G2155" t="s">
        <v>783</v>
      </c>
      <c r="H2155" t="s">
        <v>784</v>
      </c>
      <c r="I2155" s="1" t="s">
        <v>785</v>
      </c>
      <c r="J2155" s="2" t="s">
        <v>786</v>
      </c>
      <c r="K2155" s="2"/>
      <c r="L2155" t="s">
        <v>787</v>
      </c>
      <c r="M2155" s="182">
        <v>0</v>
      </c>
      <c r="N2155" s="11">
        <f t="shared" si="203"/>
        <v>3</v>
      </c>
    </row>
    <row r="2156" spans="1:14" s="11" customFormat="1" x14ac:dyDescent="0.3">
      <c r="A2156" s="5">
        <v>41353</v>
      </c>
      <c r="B2156" s="704" t="s">
        <v>782</v>
      </c>
      <c r="C2156" s="704" t="s">
        <v>11</v>
      </c>
      <c r="D2156" s="23">
        <v>700</v>
      </c>
      <c r="E2156" t="s">
        <v>37</v>
      </c>
      <c r="F2156" s="5">
        <v>43205</v>
      </c>
      <c r="G2156" t="s">
        <v>783</v>
      </c>
      <c r="H2156" t="s">
        <v>788</v>
      </c>
      <c r="I2156" s="1" t="s">
        <v>195</v>
      </c>
      <c r="J2156" s="2" t="s">
        <v>789</v>
      </c>
      <c r="K2156" s="2"/>
      <c r="L2156" t="s">
        <v>787</v>
      </c>
      <c r="M2156" s="182">
        <v>-5</v>
      </c>
      <c r="N2156" s="11">
        <f t="shared" si="203"/>
        <v>3</v>
      </c>
    </row>
    <row r="2157" spans="1:14" s="11" customFormat="1" x14ac:dyDescent="0.3">
      <c r="A2157" s="5">
        <v>41353</v>
      </c>
      <c r="B2157" s="704" t="s">
        <v>790</v>
      </c>
      <c r="C2157" s="704" t="s">
        <v>11</v>
      </c>
      <c r="D2157" s="23">
        <v>1100</v>
      </c>
      <c r="E2157" t="s">
        <v>37</v>
      </c>
      <c r="F2157" s="5">
        <v>43205</v>
      </c>
      <c r="G2157" t="s">
        <v>783</v>
      </c>
      <c r="H2157" t="s">
        <v>215</v>
      </c>
      <c r="I2157" s="1" t="s">
        <v>791</v>
      </c>
      <c r="J2157" s="2" t="s">
        <v>221</v>
      </c>
      <c r="K2157" s="2"/>
      <c r="L2157" t="s">
        <v>787</v>
      </c>
      <c r="M2157" s="182">
        <v>-5</v>
      </c>
      <c r="N2157" s="11">
        <f t="shared" si="203"/>
        <v>3</v>
      </c>
    </row>
    <row r="2158" spans="1:14" s="11" customFormat="1" x14ac:dyDescent="0.3">
      <c r="A2158" s="5">
        <v>41353</v>
      </c>
      <c r="B2158" s="704" t="s">
        <v>792</v>
      </c>
      <c r="C2158" s="704" t="s">
        <v>11</v>
      </c>
      <c r="D2158" s="23">
        <v>1500</v>
      </c>
      <c r="E2158" t="s">
        <v>440</v>
      </c>
      <c r="F2158" s="5">
        <v>43570</v>
      </c>
      <c r="G2158" t="s">
        <v>783</v>
      </c>
      <c r="H2158" t="s">
        <v>793</v>
      </c>
      <c r="I2158" s="1" t="s">
        <v>794</v>
      </c>
      <c r="J2158" s="2" t="s">
        <v>91</v>
      </c>
      <c r="K2158" s="2"/>
      <c r="L2158" t="s">
        <v>787</v>
      </c>
      <c r="M2158" s="182">
        <v>5</v>
      </c>
      <c r="N2158" s="11">
        <f t="shared" si="203"/>
        <v>3</v>
      </c>
    </row>
    <row r="2159" spans="1:14" s="11" customFormat="1" x14ac:dyDescent="0.3">
      <c r="A2159" s="5">
        <v>41353</v>
      </c>
      <c r="B2159" s="704" t="s">
        <v>795</v>
      </c>
      <c r="C2159" s="704" t="s">
        <v>73</v>
      </c>
      <c r="D2159" s="23">
        <v>750</v>
      </c>
      <c r="E2159" t="s">
        <v>12</v>
      </c>
      <c r="F2159" s="5">
        <v>42453</v>
      </c>
      <c r="G2159" t="s">
        <v>796</v>
      </c>
      <c r="H2159" t="s">
        <v>797</v>
      </c>
      <c r="I2159" s="1" t="s">
        <v>798</v>
      </c>
      <c r="J2159" s="2" t="s">
        <v>258</v>
      </c>
      <c r="K2159" s="2"/>
      <c r="L2159" t="s">
        <v>799</v>
      </c>
      <c r="M2159" s="182">
        <v>4</v>
      </c>
      <c r="N2159" s="11">
        <f t="shared" si="203"/>
        <v>3</v>
      </c>
    </row>
    <row r="2160" spans="1:14" s="11" customFormat="1" x14ac:dyDescent="0.3">
      <c r="A2160" s="5">
        <v>41353</v>
      </c>
      <c r="B2160" s="704" t="s">
        <v>800</v>
      </c>
      <c r="C2160" s="704" t="s">
        <v>510</v>
      </c>
      <c r="D2160" s="23">
        <v>600</v>
      </c>
      <c r="E2160" t="s">
        <v>37</v>
      </c>
      <c r="F2160" s="5">
        <v>43191</v>
      </c>
      <c r="G2160" t="s">
        <v>801</v>
      </c>
      <c r="H2160" t="s">
        <v>512</v>
      </c>
      <c r="I2160" s="1" t="s">
        <v>802</v>
      </c>
      <c r="J2160" s="2" t="s">
        <v>301</v>
      </c>
      <c r="K2160" s="2"/>
      <c r="L2160" t="s">
        <v>16</v>
      </c>
      <c r="M2160" s="182">
        <v>-18</v>
      </c>
      <c r="N2160" s="11">
        <f t="shared" si="203"/>
        <v>3</v>
      </c>
    </row>
    <row r="2161" spans="1:14" s="11" customFormat="1" x14ac:dyDescent="0.3">
      <c r="A2161" s="5">
        <v>41353</v>
      </c>
      <c r="B2161" s="704" t="s">
        <v>803</v>
      </c>
      <c r="C2161" s="704" t="s">
        <v>510</v>
      </c>
      <c r="D2161" s="23">
        <v>400</v>
      </c>
      <c r="E2161" t="s">
        <v>117</v>
      </c>
      <c r="F2161" s="5">
        <v>52322</v>
      </c>
      <c r="G2161" t="s">
        <v>801</v>
      </c>
      <c r="H2161" t="s">
        <v>804</v>
      </c>
      <c r="I2161" s="1" t="s">
        <v>805</v>
      </c>
      <c r="J2161" s="2" t="s">
        <v>152</v>
      </c>
      <c r="K2161" s="2"/>
      <c r="L2161" t="s">
        <v>16</v>
      </c>
      <c r="M2161" s="182">
        <v>-18</v>
      </c>
      <c r="N2161" s="11">
        <f t="shared" si="203"/>
        <v>3</v>
      </c>
    </row>
    <row r="2162" spans="1:14" s="11" customFormat="1" x14ac:dyDescent="0.3">
      <c r="A2162" s="5">
        <v>41352</v>
      </c>
      <c r="B2162" s="704" t="s">
        <v>806</v>
      </c>
      <c r="C2162" s="704" t="s">
        <v>121</v>
      </c>
      <c r="D2162" s="23">
        <v>750</v>
      </c>
      <c r="E2162" t="s">
        <v>12</v>
      </c>
      <c r="F2162" s="5">
        <v>42451</v>
      </c>
      <c r="G2162" t="s">
        <v>807</v>
      </c>
      <c r="H2162" t="s">
        <v>808</v>
      </c>
      <c r="I2162" s="1" t="s">
        <v>809</v>
      </c>
      <c r="J2162" s="2" t="s">
        <v>810</v>
      </c>
      <c r="K2162" s="2"/>
      <c r="L2162" t="s">
        <v>423</v>
      </c>
      <c r="M2162" s="182">
        <v>4</v>
      </c>
      <c r="N2162" s="11">
        <f t="shared" si="203"/>
        <v>3</v>
      </c>
    </row>
    <row r="2163" spans="1:14" s="11" customFormat="1" x14ac:dyDescent="0.3">
      <c r="A2163" s="5">
        <v>41352</v>
      </c>
      <c r="B2163" s="704" t="s">
        <v>806</v>
      </c>
      <c r="C2163" s="704" t="s">
        <v>121</v>
      </c>
      <c r="D2163" s="23">
        <v>1000</v>
      </c>
      <c r="E2163" t="s">
        <v>37</v>
      </c>
      <c r="F2163" s="5"/>
      <c r="G2163" t="s">
        <v>807</v>
      </c>
      <c r="H2163" t="s">
        <v>811</v>
      </c>
      <c r="I2163" s="1" t="s">
        <v>812</v>
      </c>
      <c r="J2163" s="2" t="s">
        <v>813</v>
      </c>
      <c r="K2163" s="2"/>
      <c r="L2163" t="s">
        <v>508</v>
      </c>
      <c r="M2163" s="182">
        <v>7</v>
      </c>
      <c r="N2163" s="11">
        <f t="shared" si="203"/>
        <v>3</v>
      </c>
    </row>
    <row r="2164" spans="1:14" s="11" customFormat="1" x14ac:dyDescent="0.3">
      <c r="A2164" s="5">
        <v>41352</v>
      </c>
      <c r="B2164" s="704" t="s">
        <v>814</v>
      </c>
      <c r="C2164" s="704" t="s">
        <v>121</v>
      </c>
      <c r="D2164" s="23">
        <v>1000</v>
      </c>
      <c r="E2164" t="s">
        <v>815</v>
      </c>
      <c r="F2164" s="5">
        <v>43111</v>
      </c>
      <c r="G2164" t="s">
        <v>807</v>
      </c>
      <c r="H2164" t="s">
        <v>144</v>
      </c>
      <c r="I2164" s="1" t="s">
        <v>144</v>
      </c>
      <c r="J2164" s="2" t="s">
        <v>816</v>
      </c>
      <c r="K2164" s="2"/>
      <c r="L2164" t="s">
        <v>551</v>
      </c>
      <c r="M2164" s="182">
        <v>7</v>
      </c>
      <c r="N2164" s="11">
        <f t="shared" si="203"/>
        <v>3</v>
      </c>
    </row>
    <row r="2165" spans="1:14" s="11" customFormat="1" x14ac:dyDescent="0.3">
      <c r="A2165" s="5">
        <v>41352</v>
      </c>
      <c r="B2165" s="704" t="s">
        <v>817</v>
      </c>
      <c r="C2165" s="704" t="s">
        <v>121</v>
      </c>
      <c r="D2165" s="23">
        <v>1250</v>
      </c>
      <c r="E2165" t="s">
        <v>59</v>
      </c>
      <c r="F2165" s="5">
        <v>44937</v>
      </c>
      <c r="G2165" t="s">
        <v>807</v>
      </c>
      <c r="H2165" t="s">
        <v>123</v>
      </c>
      <c r="I2165" s="1" t="s">
        <v>123</v>
      </c>
      <c r="J2165" s="2" t="s">
        <v>736</v>
      </c>
      <c r="K2165" s="2"/>
      <c r="L2165" t="s">
        <v>818</v>
      </c>
      <c r="M2165" s="182">
        <v>8</v>
      </c>
      <c r="N2165" s="11">
        <f t="shared" si="203"/>
        <v>3</v>
      </c>
    </row>
    <row r="2166" spans="1:14" s="11" customFormat="1" x14ac:dyDescent="0.3">
      <c r="A2166" s="5">
        <v>41352</v>
      </c>
      <c r="B2166" s="704" t="s">
        <v>819</v>
      </c>
      <c r="C2166" s="704" t="s">
        <v>403</v>
      </c>
      <c r="D2166" s="23">
        <v>600</v>
      </c>
      <c r="E2166" t="s">
        <v>815</v>
      </c>
      <c r="F2166" s="5">
        <v>43181</v>
      </c>
      <c r="G2166" t="s">
        <v>820</v>
      </c>
      <c r="H2166" t="s">
        <v>821</v>
      </c>
      <c r="I2166" s="1" t="s">
        <v>822</v>
      </c>
      <c r="J2166" s="2" t="s">
        <v>157</v>
      </c>
      <c r="K2166" s="2"/>
      <c r="L2166" t="s">
        <v>823</v>
      </c>
      <c r="M2166" s="182">
        <v>5</v>
      </c>
      <c r="N2166" s="11">
        <f t="shared" si="203"/>
        <v>3</v>
      </c>
    </row>
    <row r="2167" spans="1:14" s="11" customFormat="1" x14ac:dyDescent="0.3">
      <c r="A2167" s="5">
        <v>41352</v>
      </c>
      <c r="B2167" s="704" t="s">
        <v>827</v>
      </c>
      <c r="C2167" s="704" t="s">
        <v>369</v>
      </c>
      <c r="D2167" s="23">
        <v>1000</v>
      </c>
      <c r="E2167" t="s">
        <v>828</v>
      </c>
      <c r="F2167" s="5">
        <v>43191</v>
      </c>
      <c r="G2167" t="s">
        <v>829</v>
      </c>
      <c r="H2167" t="s">
        <v>569</v>
      </c>
      <c r="I2167" s="1" t="s">
        <v>830</v>
      </c>
      <c r="J2167" s="2" t="s">
        <v>831</v>
      </c>
      <c r="K2167" s="2"/>
      <c r="L2167" t="s">
        <v>832</v>
      </c>
      <c r="M2167" s="182">
        <v>0</v>
      </c>
      <c r="N2167" s="11">
        <f t="shared" si="203"/>
        <v>3</v>
      </c>
    </row>
    <row r="2168" spans="1:14" s="11" customFormat="1" x14ac:dyDescent="0.3">
      <c r="A2168" s="5">
        <v>41352</v>
      </c>
      <c r="B2168" s="704" t="s">
        <v>833</v>
      </c>
      <c r="C2168" s="704" t="s">
        <v>369</v>
      </c>
      <c r="D2168" s="23">
        <v>1250</v>
      </c>
      <c r="E2168" t="s">
        <v>834</v>
      </c>
      <c r="F2168" s="5">
        <v>45017</v>
      </c>
      <c r="G2168" t="s">
        <v>829</v>
      </c>
      <c r="H2168" t="s">
        <v>151</v>
      </c>
      <c r="I2168" s="1" t="s">
        <v>475</v>
      </c>
      <c r="J2168" s="2" t="s">
        <v>476</v>
      </c>
      <c r="K2168" s="2"/>
      <c r="L2168" t="s">
        <v>832</v>
      </c>
      <c r="M2168" s="182">
        <v>0</v>
      </c>
      <c r="N2168" s="11">
        <f t="shared" si="203"/>
        <v>3</v>
      </c>
    </row>
    <row r="2169" spans="1:14" s="11" customFormat="1" x14ac:dyDescent="0.3">
      <c r="A2169" s="5">
        <v>41352</v>
      </c>
      <c r="B2169" s="704" t="s">
        <v>835</v>
      </c>
      <c r="C2169" s="704" t="s">
        <v>369</v>
      </c>
      <c r="D2169" s="23">
        <v>750</v>
      </c>
      <c r="E2169" t="s">
        <v>836</v>
      </c>
      <c r="F2169" s="5">
        <v>52322</v>
      </c>
      <c r="G2169" t="s">
        <v>829</v>
      </c>
      <c r="H2169" t="s">
        <v>226</v>
      </c>
      <c r="I2169" s="1" t="s">
        <v>837</v>
      </c>
      <c r="J2169" s="2" t="s">
        <v>838</v>
      </c>
      <c r="K2169" s="2"/>
      <c r="L2169" t="s">
        <v>832</v>
      </c>
      <c r="M2169" s="182">
        <v>13</v>
      </c>
      <c r="N2169" s="11">
        <f t="shared" si="203"/>
        <v>3</v>
      </c>
    </row>
    <row r="2170" spans="1:14" s="11" customFormat="1" x14ac:dyDescent="0.3">
      <c r="A2170" s="5">
        <v>41352</v>
      </c>
      <c r="B2170" s="704" t="s">
        <v>839</v>
      </c>
      <c r="C2170" s="704" t="s">
        <v>110</v>
      </c>
      <c r="D2170" s="23">
        <v>500</v>
      </c>
      <c r="E2170" t="s">
        <v>840</v>
      </c>
      <c r="F2170" s="5">
        <v>52671</v>
      </c>
      <c r="G2170" t="s">
        <v>841</v>
      </c>
      <c r="H2170" t="s">
        <v>842</v>
      </c>
      <c r="I2170" s="1" t="s">
        <v>843</v>
      </c>
      <c r="J2170" s="2" t="s">
        <v>844</v>
      </c>
      <c r="K2170" s="2"/>
      <c r="L2170" t="s">
        <v>845</v>
      </c>
      <c r="M2170" s="182">
        <v>7.5</v>
      </c>
      <c r="N2170" s="11">
        <f t="shared" si="203"/>
        <v>3</v>
      </c>
    </row>
    <row r="2171" spans="1:14" s="11" customFormat="1" x14ac:dyDescent="0.3">
      <c r="A2171" s="5">
        <v>41352</v>
      </c>
      <c r="B2171" s="704" t="s">
        <v>846</v>
      </c>
      <c r="C2171" s="704" t="s">
        <v>847</v>
      </c>
      <c r="D2171" s="23">
        <v>250</v>
      </c>
      <c r="E2171" t="s">
        <v>848</v>
      </c>
      <c r="F2171" s="5">
        <v>45000</v>
      </c>
      <c r="G2171" t="s">
        <v>849</v>
      </c>
      <c r="H2171" t="s">
        <v>569</v>
      </c>
      <c r="I2171" s="1" t="s">
        <v>669</v>
      </c>
      <c r="J2171" s="2" t="s">
        <v>670</v>
      </c>
      <c r="K2171" s="2"/>
      <c r="L2171" t="s">
        <v>850</v>
      </c>
      <c r="M2171" s="182">
        <v>1</v>
      </c>
      <c r="N2171" s="11">
        <f t="shared" ref="N2171:N2234" si="204">MONTH(A2171)</f>
        <v>3</v>
      </c>
    </row>
    <row r="2172" spans="1:14" s="11" customFormat="1" x14ac:dyDescent="0.3">
      <c r="A2172" s="5">
        <v>41352</v>
      </c>
      <c r="B2172" s="704" t="s">
        <v>851</v>
      </c>
      <c r="C2172" s="704" t="s">
        <v>127</v>
      </c>
      <c r="D2172" s="23">
        <v>250</v>
      </c>
      <c r="E2172" t="s">
        <v>506</v>
      </c>
      <c r="F2172" s="5">
        <v>52305</v>
      </c>
      <c r="G2172" t="s">
        <v>849</v>
      </c>
      <c r="H2172" t="s">
        <v>631</v>
      </c>
      <c r="I2172" s="1" t="s">
        <v>791</v>
      </c>
      <c r="J2172" s="2" t="s">
        <v>221</v>
      </c>
      <c r="K2172" s="2"/>
      <c r="L2172" t="s">
        <v>850</v>
      </c>
      <c r="M2172" s="182">
        <v>5</v>
      </c>
      <c r="N2172" s="11">
        <f t="shared" si="204"/>
        <v>3</v>
      </c>
    </row>
    <row r="2173" spans="1:14" s="11" customFormat="1" x14ac:dyDescent="0.3">
      <c r="A2173" s="5">
        <v>41352</v>
      </c>
      <c r="B2173" s="704" t="s">
        <v>852</v>
      </c>
      <c r="C2173" s="704" t="s">
        <v>36</v>
      </c>
      <c r="D2173" s="23">
        <v>400</v>
      </c>
      <c r="E2173" t="s">
        <v>853</v>
      </c>
      <c r="F2173" s="5">
        <v>45031</v>
      </c>
      <c r="G2173" t="s">
        <v>854</v>
      </c>
      <c r="H2173" t="s">
        <v>591</v>
      </c>
      <c r="I2173" s="1" t="s">
        <v>855</v>
      </c>
      <c r="J2173" s="2" t="s">
        <v>270</v>
      </c>
      <c r="K2173" s="2"/>
      <c r="L2173"/>
      <c r="M2173" s="182">
        <v>-14</v>
      </c>
      <c r="N2173" s="11">
        <f t="shared" si="204"/>
        <v>3</v>
      </c>
    </row>
    <row r="2174" spans="1:14" s="11" customFormat="1" x14ac:dyDescent="0.3">
      <c r="A2174" s="5">
        <v>41352</v>
      </c>
      <c r="B2174" s="704" t="s">
        <v>856</v>
      </c>
      <c r="C2174" s="704" t="s">
        <v>65</v>
      </c>
      <c r="D2174" s="23">
        <v>375</v>
      </c>
      <c r="E2174" t="s">
        <v>857</v>
      </c>
      <c r="F2174" s="5">
        <v>15797</v>
      </c>
      <c r="G2174" t="s">
        <v>858</v>
      </c>
      <c r="H2174" t="s">
        <v>220</v>
      </c>
      <c r="I2174" s="1" t="s">
        <v>631</v>
      </c>
      <c r="J2174" s="2" t="s">
        <v>216</v>
      </c>
      <c r="K2174" s="2"/>
      <c r="L2174" t="s">
        <v>105</v>
      </c>
      <c r="M2174" s="182">
        <v>3.5</v>
      </c>
      <c r="N2174" s="11">
        <f t="shared" si="204"/>
        <v>3</v>
      </c>
    </row>
    <row r="2175" spans="1:14" s="11" customFormat="1" x14ac:dyDescent="0.3">
      <c r="A2175" s="5">
        <v>41352</v>
      </c>
      <c r="B2175" s="704" t="s">
        <v>859</v>
      </c>
      <c r="C2175" s="704" t="s">
        <v>36</v>
      </c>
      <c r="D2175" s="23">
        <v>250</v>
      </c>
      <c r="E2175" t="s">
        <v>66</v>
      </c>
      <c r="F2175" s="5">
        <v>45031</v>
      </c>
      <c r="G2175" t="s">
        <v>557</v>
      </c>
      <c r="H2175" t="s">
        <v>646</v>
      </c>
      <c r="I2175" s="1" t="s">
        <v>338</v>
      </c>
      <c r="J2175" s="2" t="s">
        <v>860</v>
      </c>
      <c r="K2175" s="2"/>
      <c r="L2175" t="s">
        <v>132</v>
      </c>
      <c r="M2175" s="182">
        <v>-30</v>
      </c>
      <c r="N2175" s="11">
        <f t="shared" si="204"/>
        <v>3</v>
      </c>
    </row>
    <row r="2176" spans="1:14" s="11" customFormat="1" x14ac:dyDescent="0.3">
      <c r="A2176" s="5">
        <v>41352</v>
      </c>
      <c r="B2176" s="704" t="s">
        <v>861</v>
      </c>
      <c r="C2176" s="704" t="s">
        <v>36</v>
      </c>
      <c r="D2176" s="23">
        <v>250</v>
      </c>
      <c r="E2176" t="s">
        <v>862</v>
      </c>
      <c r="F2176" s="5">
        <v>52321</v>
      </c>
      <c r="G2176" t="s">
        <v>863</v>
      </c>
      <c r="H2176" t="s">
        <v>184</v>
      </c>
      <c r="I2176" s="1" t="s">
        <v>864</v>
      </c>
      <c r="J2176" s="2" t="s">
        <v>665</v>
      </c>
      <c r="K2176" s="2"/>
      <c r="L2176" t="s">
        <v>865</v>
      </c>
      <c r="M2176" s="182">
        <v>-27.5</v>
      </c>
      <c r="N2176" s="11">
        <f t="shared" si="204"/>
        <v>3</v>
      </c>
    </row>
    <row r="2177" spans="1:14" s="11" customFormat="1" x14ac:dyDescent="0.3">
      <c r="A2177" s="5">
        <v>41352</v>
      </c>
      <c r="B2177" s="704" t="s">
        <v>866</v>
      </c>
      <c r="C2177" s="704" t="s">
        <v>218</v>
      </c>
      <c r="D2177" s="23">
        <v>300</v>
      </c>
      <c r="E2177" t="s">
        <v>66</v>
      </c>
      <c r="F2177" s="5">
        <v>45031</v>
      </c>
      <c r="G2177" t="s">
        <v>867</v>
      </c>
      <c r="H2177" t="s">
        <v>244</v>
      </c>
      <c r="I2177" s="1" t="s">
        <v>678</v>
      </c>
      <c r="J2177" s="2" t="s">
        <v>321</v>
      </c>
      <c r="K2177" s="2"/>
      <c r="L2177" t="s">
        <v>868</v>
      </c>
      <c r="M2177" s="182">
        <v>-7</v>
      </c>
      <c r="N2177" s="11">
        <f t="shared" si="204"/>
        <v>3</v>
      </c>
    </row>
    <row r="2178" spans="1:14" s="11" customFormat="1" x14ac:dyDescent="0.3">
      <c r="A2178" s="5">
        <v>41352</v>
      </c>
      <c r="B2178" s="704" t="s">
        <v>869</v>
      </c>
      <c r="C2178" s="704" t="s">
        <v>208</v>
      </c>
      <c r="D2178" s="23">
        <v>100</v>
      </c>
      <c r="E2178" t="s">
        <v>601</v>
      </c>
      <c r="F2178" s="5">
        <v>51957</v>
      </c>
      <c r="G2178" t="s">
        <v>870</v>
      </c>
      <c r="H2178" t="s">
        <v>597</v>
      </c>
      <c r="I2178" s="1" t="s">
        <v>871</v>
      </c>
      <c r="J2178" s="2" t="s">
        <v>202</v>
      </c>
      <c r="K2178" s="2"/>
      <c r="L2178" t="s">
        <v>872</v>
      </c>
      <c r="M2178" s="182">
        <v>0</v>
      </c>
      <c r="N2178" s="11">
        <f t="shared" si="204"/>
        <v>3</v>
      </c>
    </row>
    <row r="2179" spans="1:14" s="11" customFormat="1" x14ac:dyDescent="0.3">
      <c r="A2179" s="5">
        <v>41348</v>
      </c>
      <c r="B2179" s="704" t="s">
        <v>754</v>
      </c>
      <c r="C2179" s="704" t="s">
        <v>73</v>
      </c>
      <c r="D2179" s="23">
        <v>1000</v>
      </c>
      <c r="E2179" t="s">
        <v>755</v>
      </c>
      <c r="F2179" s="5">
        <v>42450</v>
      </c>
      <c r="G2179" t="s">
        <v>756</v>
      </c>
      <c r="H2179" t="s">
        <v>356</v>
      </c>
      <c r="I2179" t="s">
        <v>356</v>
      </c>
      <c r="J2179" t="s">
        <v>757</v>
      </c>
      <c r="K2179"/>
      <c r="L2179" t="s">
        <v>758</v>
      </c>
      <c r="M2179" s="182">
        <v>-4</v>
      </c>
      <c r="N2179" s="11">
        <f t="shared" si="204"/>
        <v>3</v>
      </c>
    </row>
    <row r="2180" spans="1:14" s="11" customFormat="1" x14ac:dyDescent="0.3">
      <c r="A2180" s="5">
        <v>41348</v>
      </c>
      <c r="B2180" s="704" t="s">
        <v>754</v>
      </c>
      <c r="C2180" s="704" t="s">
        <v>73</v>
      </c>
      <c r="D2180" s="23">
        <v>1000</v>
      </c>
      <c r="E2180" t="s">
        <v>37</v>
      </c>
      <c r="F2180" s="5">
        <v>43180</v>
      </c>
      <c r="G2180" t="s">
        <v>756</v>
      </c>
      <c r="H2180" t="s">
        <v>759</v>
      </c>
      <c r="I2180" t="s">
        <v>631</v>
      </c>
      <c r="J2180" t="s">
        <v>760</v>
      </c>
      <c r="K2180"/>
      <c r="L2180" t="s">
        <v>758</v>
      </c>
      <c r="M2180" s="182">
        <v>5</v>
      </c>
      <c r="N2180" s="11">
        <f t="shared" si="204"/>
        <v>3</v>
      </c>
    </row>
    <row r="2181" spans="1:14" s="11" customFormat="1" x14ac:dyDescent="0.3">
      <c r="A2181" s="5">
        <v>41347</v>
      </c>
      <c r="B2181" s="704" t="s">
        <v>732</v>
      </c>
      <c r="C2181" s="704" t="s">
        <v>100</v>
      </c>
      <c r="D2181" s="23">
        <v>1000</v>
      </c>
      <c r="E2181" t="s">
        <v>37</v>
      </c>
      <c r="F2181" s="5">
        <v>43180</v>
      </c>
      <c r="G2181" t="s">
        <v>733</v>
      </c>
      <c r="H2181" t="s">
        <v>573</v>
      </c>
      <c r="I2181" t="s">
        <v>151</v>
      </c>
      <c r="J2181" t="s">
        <v>152</v>
      </c>
      <c r="K2181"/>
      <c r="L2181" t="s">
        <v>734</v>
      </c>
      <c r="M2181" s="182">
        <v>8</v>
      </c>
      <c r="N2181" s="11">
        <f t="shared" si="204"/>
        <v>3</v>
      </c>
    </row>
    <row r="2182" spans="1:14" s="11" customFormat="1" x14ac:dyDescent="0.3">
      <c r="A2182" s="5">
        <v>41347</v>
      </c>
      <c r="B2182" s="704" t="s">
        <v>735</v>
      </c>
      <c r="C2182" s="704" t="s">
        <v>100</v>
      </c>
      <c r="D2182" s="23">
        <v>500</v>
      </c>
      <c r="E2182" t="s">
        <v>66</v>
      </c>
      <c r="F2182" s="5">
        <v>45006</v>
      </c>
      <c r="G2182" t="s">
        <v>733</v>
      </c>
      <c r="H2182" t="s">
        <v>330</v>
      </c>
      <c r="I2182" t="s">
        <v>123</v>
      </c>
      <c r="J2182" t="s">
        <v>736</v>
      </c>
      <c r="K2182"/>
      <c r="L2182" t="s">
        <v>274</v>
      </c>
      <c r="M2182" s="182">
        <v>2</v>
      </c>
      <c r="N2182" s="11">
        <f t="shared" si="204"/>
        <v>3</v>
      </c>
    </row>
    <row r="2183" spans="1:14" s="11" customFormat="1" x14ac:dyDescent="0.3">
      <c r="A2183" s="5">
        <v>41347</v>
      </c>
      <c r="B2183" s="704" t="s">
        <v>737</v>
      </c>
      <c r="C2183" s="704" t="s">
        <v>218</v>
      </c>
      <c r="D2183" s="23">
        <v>500</v>
      </c>
      <c r="E2183" t="s">
        <v>224</v>
      </c>
      <c r="F2183" s="5">
        <v>43922</v>
      </c>
      <c r="G2183" t="s">
        <v>738</v>
      </c>
      <c r="H2183" t="s">
        <v>123</v>
      </c>
      <c r="I2183" t="s">
        <v>739</v>
      </c>
      <c r="J2183" t="s">
        <v>740</v>
      </c>
      <c r="K2183"/>
      <c r="L2183" t="s">
        <v>463</v>
      </c>
      <c r="M2183" s="182">
        <v>-1</v>
      </c>
      <c r="N2183" s="11">
        <f t="shared" si="204"/>
        <v>3</v>
      </c>
    </row>
    <row r="2184" spans="1:14" s="11" customFormat="1" x14ac:dyDescent="0.3">
      <c r="A2184" s="5">
        <v>41347</v>
      </c>
      <c r="B2184" s="704" t="s">
        <v>741</v>
      </c>
      <c r="C2184" s="704" t="s">
        <v>218</v>
      </c>
      <c r="D2184" s="23">
        <v>250</v>
      </c>
      <c r="E2184" t="s">
        <v>37</v>
      </c>
      <c r="F2184" s="5">
        <v>43312</v>
      </c>
      <c r="G2184" t="s">
        <v>742</v>
      </c>
      <c r="H2184" t="s">
        <v>689</v>
      </c>
      <c r="I2184" t="s">
        <v>93</v>
      </c>
      <c r="J2184" t="s">
        <v>265</v>
      </c>
      <c r="K2184"/>
      <c r="L2184" t="s">
        <v>743</v>
      </c>
      <c r="M2184" s="182">
        <v>-30</v>
      </c>
      <c r="N2184" s="11">
        <f t="shared" si="204"/>
        <v>3</v>
      </c>
    </row>
    <row r="2185" spans="1:14" s="11" customFormat="1" x14ac:dyDescent="0.3">
      <c r="A2185" s="5">
        <v>41347</v>
      </c>
      <c r="B2185" s="704" t="s">
        <v>744</v>
      </c>
      <c r="C2185" s="704" t="s">
        <v>218</v>
      </c>
      <c r="D2185" s="23">
        <v>250</v>
      </c>
      <c r="E2185" t="s">
        <v>66</v>
      </c>
      <c r="F2185" s="5">
        <v>45015</v>
      </c>
      <c r="G2185" t="s">
        <v>742</v>
      </c>
      <c r="H2185" t="s">
        <v>93</v>
      </c>
      <c r="I2185" t="s">
        <v>93</v>
      </c>
      <c r="J2185" t="s">
        <v>249</v>
      </c>
      <c r="K2185"/>
      <c r="L2185" t="s">
        <v>743</v>
      </c>
      <c r="M2185" s="182">
        <v>-26</v>
      </c>
      <c r="N2185" s="11">
        <f t="shared" si="204"/>
        <v>3</v>
      </c>
    </row>
    <row r="2186" spans="1:14" s="11" customFormat="1" x14ac:dyDescent="0.3">
      <c r="A2186" s="5">
        <v>41347</v>
      </c>
      <c r="B2186" s="704" t="s">
        <v>745</v>
      </c>
      <c r="C2186" s="704" t="s">
        <v>36</v>
      </c>
      <c r="D2186" s="23">
        <v>500</v>
      </c>
      <c r="E2186" t="s">
        <v>746</v>
      </c>
      <c r="F2186" s="5">
        <v>43364</v>
      </c>
      <c r="G2186" t="s">
        <v>747</v>
      </c>
      <c r="H2186" t="s">
        <v>748</v>
      </c>
      <c r="I2186" t="s">
        <v>749</v>
      </c>
      <c r="J2186" t="s">
        <v>750</v>
      </c>
      <c r="K2186"/>
      <c r="L2186" t="s">
        <v>49</v>
      </c>
      <c r="M2186" s="182">
        <v>-5</v>
      </c>
      <c r="N2186" s="11">
        <f t="shared" si="204"/>
        <v>3</v>
      </c>
    </row>
    <row r="2187" spans="1:14" s="11" customFormat="1" x14ac:dyDescent="0.3">
      <c r="A2187" s="5">
        <v>41346</v>
      </c>
      <c r="B2187" s="704" t="s">
        <v>711</v>
      </c>
      <c r="C2187" s="704" t="s">
        <v>11</v>
      </c>
      <c r="D2187" s="23">
        <v>750</v>
      </c>
      <c r="E2187" t="s">
        <v>37</v>
      </c>
      <c r="F2187" s="5">
        <v>43179</v>
      </c>
      <c r="G2187" t="s">
        <v>712</v>
      </c>
      <c r="H2187" t="s">
        <v>226</v>
      </c>
      <c r="I2187" t="s">
        <v>713</v>
      </c>
      <c r="J2187" t="s">
        <v>152</v>
      </c>
      <c r="K2187"/>
      <c r="L2187" t="s">
        <v>714</v>
      </c>
      <c r="M2187" s="182">
        <v>-6</v>
      </c>
      <c r="N2187" s="11">
        <f t="shared" si="204"/>
        <v>3</v>
      </c>
    </row>
    <row r="2188" spans="1:14" s="11" customFormat="1" x14ac:dyDescent="0.3">
      <c r="A2188" s="5">
        <v>41346</v>
      </c>
      <c r="B2188" s="704" t="s">
        <v>720</v>
      </c>
      <c r="C2188" s="704" t="s">
        <v>100</v>
      </c>
      <c r="D2188" s="23">
        <v>1250</v>
      </c>
      <c r="E2188" t="s">
        <v>721</v>
      </c>
      <c r="F2188" s="5">
        <v>42447</v>
      </c>
      <c r="G2188" t="s">
        <v>722</v>
      </c>
      <c r="H2188" t="s">
        <v>723</v>
      </c>
      <c r="I2188" t="s">
        <v>724</v>
      </c>
      <c r="J2188" t="s">
        <v>136</v>
      </c>
      <c r="K2188"/>
      <c r="L2188" t="s">
        <v>196</v>
      </c>
      <c r="M2188" s="182">
        <v>0</v>
      </c>
      <c r="N2188" s="11">
        <f t="shared" si="204"/>
        <v>3</v>
      </c>
    </row>
    <row r="2189" spans="1:14" s="11" customFormat="1" x14ac:dyDescent="0.3">
      <c r="A2189" s="5">
        <v>41346</v>
      </c>
      <c r="B2189" s="704" t="s">
        <v>725</v>
      </c>
      <c r="C2189" s="704" t="s">
        <v>100</v>
      </c>
      <c r="D2189" s="23">
        <v>1250</v>
      </c>
      <c r="E2189" t="s">
        <v>66</v>
      </c>
      <c r="F2189" s="5">
        <v>45003</v>
      </c>
      <c r="G2189" t="s">
        <v>722</v>
      </c>
      <c r="H2189" t="s">
        <v>292</v>
      </c>
      <c r="I2189" t="s">
        <v>220</v>
      </c>
      <c r="J2189" t="s">
        <v>642</v>
      </c>
      <c r="K2189"/>
      <c r="L2189" t="s">
        <v>196</v>
      </c>
      <c r="M2189" s="182">
        <v>0</v>
      </c>
      <c r="N2189" s="11">
        <f t="shared" si="204"/>
        <v>3</v>
      </c>
    </row>
    <row r="2190" spans="1:14" s="11" customFormat="1" x14ac:dyDescent="0.3">
      <c r="A2190" s="5">
        <v>41346</v>
      </c>
      <c r="B2190" s="704" t="s">
        <v>726</v>
      </c>
      <c r="C2190" s="704" t="s">
        <v>100</v>
      </c>
      <c r="D2190" s="23">
        <v>500</v>
      </c>
      <c r="E2190" t="s">
        <v>117</v>
      </c>
      <c r="F2190" s="5">
        <v>52308</v>
      </c>
      <c r="G2190" t="s">
        <v>722</v>
      </c>
      <c r="H2190" t="s">
        <v>597</v>
      </c>
      <c r="I2190" t="s">
        <v>145</v>
      </c>
      <c r="J2190" t="s">
        <v>202</v>
      </c>
      <c r="K2190"/>
      <c r="L2190" t="s">
        <v>196</v>
      </c>
      <c r="M2190" s="182">
        <v>0</v>
      </c>
      <c r="N2190" s="11">
        <f t="shared" si="204"/>
        <v>3</v>
      </c>
    </row>
    <row r="2191" spans="1:14" s="11" customFormat="1" x14ac:dyDescent="0.3">
      <c r="A2191" s="5">
        <v>41346</v>
      </c>
      <c r="B2191" s="704" t="s">
        <v>727</v>
      </c>
      <c r="C2191" s="704" t="s">
        <v>218</v>
      </c>
      <c r="D2191" s="23">
        <v>250</v>
      </c>
      <c r="E2191" t="s">
        <v>66</v>
      </c>
      <c r="F2191" s="5">
        <v>45000</v>
      </c>
      <c r="G2191" t="s">
        <v>728</v>
      </c>
      <c r="H2191" t="s">
        <v>652</v>
      </c>
      <c r="I2191" t="s">
        <v>652</v>
      </c>
      <c r="J2191" t="s">
        <v>91</v>
      </c>
      <c r="K2191"/>
      <c r="L2191" t="s">
        <v>729</v>
      </c>
      <c r="M2191" s="182">
        <v>0</v>
      </c>
      <c r="N2191" s="11">
        <f t="shared" si="204"/>
        <v>3</v>
      </c>
    </row>
    <row r="2192" spans="1:14" s="11" customFormat="1" x14ac:dyDescent="0.3">
      <c r="A2192" s="5">
        <v>41346</v>
      </c>
      <c r="B2192" s="704" t="s">
        <v>730</v>
      </c>
      <c r="C2192" s="704" t="s">
        <v>100</v>
      </c>
      <c r="D2192" s="23">
        <v>1250</v>
      </c>
      <c r="E2192" t="s">
        <v>37</v>
      </c>
      <c r="F2192" s="5">
        <v>43178</v>
      </c>
      <c r="G2192" t="s">
        <v>731</v>
      </c>
      <c r="H2192" t="s">
        <v>444</v>
      </c>
      <c r="I2192" t="s">
        <v>573</v>
      </c>
      <c r="J2192" t="s">
        <v>152</v>
      </c>
      <c r="K2192"/>
      <c r="L2192" t="s">
        <v>551</v>
      </c>
      <c r="M2192" s="182">
        <v>3</v>
      </c>
      <c r="N2192" s="11">
        <f t="shared" si="204"/>
        <v>3</v>
      </c>
    </row>
    <row r="2193" spans="1:14" s="11" customFormat="1" x14ac:dyDescent="0.3">
      <c r="A2193" s="5">
        <v>41345</v>
      </c>
      <c r="B2193" s="704" t="s">
        <v>683</v>
      </c>
      <c r="C2193" s="704" t="s">
        <v>218</v>
      </c>
      <c r="D2193" s="23">
        <v>350</v>
      </c>
      <c r="E2193" t="s">
        <v>66</v>
      </c>
      <c r="F2193" s="5">
        <v>45017</v>
      </c>
      <c r="G2193" t="s">
        <v>684</v>
      </c>
      <c r="H2193" t="s">
        <v>124</v>
      </c>
      <c r="I2193" t="s">
        <v>579</v>
      </c>
      <c r="J2193" t="s">
        <v>447</v>
      </c>
      <c r="K2193"/>
      <c r="L2193" t="s">
        <v>158</v>
      </c>
      <c r="M2193" s="182">
        <v>-11</v>
      </c>
      <c r="N2193" s="11">
        <f t="shared" si="204"/>
        <v>3</v>
      </c>
    </row>
    <row r="2194" spans="1:14" s="11" customFormat="1" x14ac:dyDescent="0.3">
      <c r="A2194" s="5">
        <v>41345</v>
      </c>
      <c r="B2194" s="704" t="s">
        <v>685</v>
      </c>
      <c r="C2194" s="704" t="s">
        <v>218</v>
      </c>
      <c r="D2194" s="23">
        <v>850</v>
      </c>
      <c r="E2194" t="s">
        <v>117</v>
      </c>
      <c r="F2194" s="5">
        <v>52322</v>
      </c>
      <c r="G2194" t="s">
        <v>684</v>
      </c>
      <c r="H2194" t="s">
        <v>244</v>
      </c>
      <c r="I2194" t="s">
        <v>320</v>
      </c>
      <c r="J2194" t="s">
        <v>321</v>
      </c>
      <c r="K2194"/>
      <c r="L2194" t="s">
        <v>686</v>
      </c>
      <c r="M2194" s="182">
        <v>5</v>
      </c>
      <c r="N2194" s="11">
        <f t="shared" si="204"/>
        <v>3</v>
      </c>
    </row>
    <row r="2195" spans="1:14" s="11" customFormat="1" x14ac:dyDescent="0.3">
      <c r="A2195" s="5">
        <v>41345</v>
      </c>
      <c r="B2195" s="704" t="s">
        <v>687</v>
      </c>
      <c r="C2195" s="704" t="s">
        <v>235</v>
      </c>
      <c r="D2195" s="23">
        <v>250</v>
      </c>
      <c r="E2195" t="s">
        <v>66</v>
      </c>
      <c r="F2195" s="5">
        <v>45031</v>
      </c>
      <c r="G2195" t="s">
        <v>688</v>
      </c>
      <c r="H2195" t="s">
        <v>689</v>
      </c>
      <c r="I2195" t="s">
        <v>320</v>
      </c>
      <c r="J2195" t="s">
        <v>398</v>
      </c>
      <c r="K2195"/>
      <c r="L2195" t="s">
        <v>132</v>
      </c>
      <c r="M2195" s="182">
        <v>-5</v>
      </c>
      <c r="N2195" s="11">
        <f t="shared" si="204"/>
        <v>3</v>
      </c>
    </row>
    <row r="2196" spans="1:14" s="11" customFormat="1" x14ac:dyDescent="0.3">
      <c r="A2196" s="5">
        <v>41345</v>
      </c>
      <c r="B2196" s="704" t="s">
        <v>690</v>
      </c>
      <c r="C2196" s="704" t="s">
        <v>22</v>
      </c>
      <c r="D2196" s="23">
        <v>400</v>
      </c>
      <c r="E2196" t="s">
        <v>117</v>
      </c>
      <c r="F2196" s="5">
        <v>52305</v>
      </c>
      <c r="G2196" t="s">
        <v>691</v>
      </c>
      <c r="H2196" t="s">
        <v>652</v>
      </c>
      <c r="I2196" t="s">
        <v>653</v>
      </c>
      <c r="J2196" t="s">
        <v>370</v>
      </c>
      <c r="K2196"/>
      <c r="L2196" t="s">
        <v>692</v>
      </c>
      <c r="M2196" s="182">
        <v>2</v>
      </c>
      <c r="N2196" s="11">
        <f t="shared" si="204"/>
        <v>3</v>
      </c>
    </row>
    <row r="2197" spans="1:14" s="11" customFormat="1" x14ac:dyDescent="0.3">
      <c r="A2197" s="5">
        <v>41345</v>
      </c>
      <c r="B2197" s="704" t="s">
        <v>693</v>
      </c>
      <c r="C2197" s="704" t="s">
        <v>276</v>
      </c>
      <c r="D2197" s="23">
        <v>325</v>
      </c>
      <c r="E2197" t="s">
        <v>66</v>
      </c>
      <c r="F2197" s="5">
        <v>45031</v>
      </c>
      <c r="G2197" t="s">
        <v>694</v>
      </c>
      <c r="H2197" t="s">
        <v>631</v>
      </c>
      <c r="I2197" t="s">
        <v>695</v>
      </c>
      <c r="J2197" t="s">
        <v>305</v>
      </c>
      <c r="K2197"/>
      <c r="L2197" t="s">
        <v>169</v>
      </c>
      <c r="M2197" s="182">
        <v>-5</v>
      </c>
      <c r="N2197" s="11">
        <f t="shared" si="204"/>
        <v>3</v>
      </c>
    </row>
    <row r="2198" spans="1:14" s="11" customFormat="1" x14ac:dyDescent="0.3">
      <c r="A2198" s="5">
        <v>41345</v>
      </c>
      <c r="B2198" s="704" t="s">
        <v>696</v>
      </c>
      <c r="C2198" s="704" t="s">
        <v>276</v>
      </c>
      <c r="D2198" s="23">
        <v>325</v>
      </c>
      <c r="E2198" t="s">
        <v>117</v>
      </c>
      <c r="F2198" s="5">
        <v>52336</v>
      </c>
      <c r="G2198" t="s">
        <v>694</v>
      </c>
      <c r="H2198" t="s">
        <v>226</v>
      </c>
      <c r="I2198" t="s">
        <v>597</v>
      </c>
      <c r="J2198" t="s">
        <v>370</v>
      </c>
      <c r="K2198"/>
      <c r="L2198" t="s">
        <v>169</v>
      </c>
      <c r="M2198" s="182">
        <v>3</v>
      </c>
      <c r="N2198" s="11">
        <f t="shared" si="204"/>
        <v>3</v>
      </c>
    </row>
    <row r="2199" spans="1:14" s="11" customFormat="1" x14ac:dyDescent="0.3">
      <c r="A2199" s="5">
        <v>41345</v>
      </c>
      <c r="B2199" s="704" t="s">
        <v>710</v>
      </c>
      <c r="C2199" s="704" t="s">
        <v>705</v>
      </c>
      <c r="D2199" s="23">
        <v>1500</v>
      </c>
      <c r="E2199" t="s">
        <v>37</v>
      </c>
      <c r="F2199" s="5">
        <v>43178</v>
      </c>
      <c r="G2199" t="s">
        <v>706</v>
      </c>
      <c r="H2199" t="s">
        <v>151</v>
      </c>
      <c r="I2199" t="s">
        <v>475</v>
      </c>
      <c r="J2199" t="s">
        <v>476</v>
      </c>
      <c r="K2199"/>
      <c r="L2199" t="s">
        <v>158</v>
      </c>
      <c r="M2199" s="182">
        <v>2</v>
      </c>
      <c r="N2199" s="11">
        <f t="shared" si="204"/>
        <v>3</v>
      </c>
    </row>
    <row r="2200" spans="1:14" s="11" customFormat="1" x14ac:dyDescent="0.3">
      <c r="A2200" s="5">
        <v>41344</v>
      </c>
      <c r="B2200" s="704" t="s">
        <v>639</v>
      </c>
      <c r="C2200" s="704" t="s">
        <v>640</v>
      </c>
      <c r="D2200" s="23">
        <v>250</v>
      </c>
      <c r="E2200" t="s">
        <v>117</v>
      </c>
      <c r="F2200" s="5">
        <v>52305</v>
      </c>
      <c r="G2200" t="s">
        <v>641</v>
      </c>
      <c r="H2200" t="s">
        <v>631</v>
      </c>
      <c r="I2200" t="s">
        <v>631</v>
      </c>
      <c r="J2200" t="s">
        <v>642</v>
      </c>
      <c r="K2200"/>
      <c r="L2200" t="s">
        <v>643</v>
      </c>
      <c r="M2200" s="182">
        <v>12</v>
      </c>
      <c r="N2200" s="11">
        <f t="shared" si="204"/>
        <v>3</v>
      </c>
    </row>
    <row r="2201" spans="1:14" s="11" customFormat="1" x14ac:dyDescent="0.3">
      <c r="A2201" s="5">
        <v>41344</v>
      </c>
      <c r="B2201" s="704" t="s">
        <v>644</v>
      </c>
      <c r="C2201" s="704" t="s">
        <v>36</v>
      </c>
      <c r="D2201" s="23">
        <v>500</v>
      </c>
      <c r="E2201" t="s">
        <v>66</v>
      </c>
      <c r="F2201" s="5">
        <v>45000</v>
      </c>
      <c r="G2201" t="s">
        <v>645</v>
      </c>
      <c r="H2201" t="s">
        <v>646</v>
      </c>
      <c r="I2201" t="s">
        <v>647</v>
      </c>
      <c r="J2201" t="s">
        <v>648</v>
      </c>
      <c r="K2201"/>
      <c r="L2201" t="s">
        <v>649</v>
      </c>
      <c r="M2201" s="182">
        <v>-13</v>
      </c>
      <c r="N2201" s="11">
        <f t="shared" si="204"/>
        <v>3</v>
      </c>
    </row>
    <row r="2202" spans="1:14" s="11" customFormat="1" x14ac:dyDescent="0.3">
      <c r="A2202" s="5">
        <v>41344</v>
      </c>
      <c r="B2202" s="704" t="s">
        <v>658</v>
      </c>
      <c r="C2202" s="704" t="s">
        <v>208</v>
      </c>
      <c r="D2202" s="23">
        <v>1250</v>
      </c>
      <c r="E2202" t="s">
        <v>66</v>
      </c>
      <c r="F2202" s="5">
        <v>45000</v>
      </c>
      <c r="G2202" t="s">
        <v>659</v>
      </c>
      <c r="H2202" t="s">
        <v>579</v>
      </c>
      <c r="I2202" t="s">
        <v>660</v>
      </c>
      <c r="J2202" t="s">
        <v>661</v>
      </c>
      <c r="K2202"/>
      <c r="L2202" t="s">
        <v>662</v>
      </c>
      <c r="M2202" s="182">
        <v>5</v>
      </c>
      <c r="N2202" s="11">
        <f t="shared" si="204"/>
        <v>3</v>
      </c>
    </row>
    <row r="2203" spans="1:14" s="11" customFormat="1" x14ac:dyDescent="0.3">
      <c r="A2203" s="5">
        <v>41344</v>
      </c>
      <c r="B2203" s="704" t="s">
        <v>663</v>
      </c>
      <c r="C2203" s="704" t="s">
        <v>208</v>
      </c>
      <c r="D2203" s="23">
        <v>1000</v>
      </c>
      <c r="E2203" t="s">
        <v>664</v>
      </c>
      <c r="F2203" s="5">
        <v>52671</v>
      </c>
      <c r="G2203" t="s">
        <v>659</v>
      </c>
      <c r="H2203" t="s">
        <v>329</v>
      </c>
      <c r="I2203" t="s">
        <v>660</v>
      </c>
      <c r="J2203" t="s">
        <v>665</v>
      </c>
      <c r="K2203"/>
      <c r="L2203" t="s">
        <v>666</v>
      </c>
      <c r="M2203" s="182">
        <v>10</v>
      </c>
      <c r="N2203" s="11">
        <f t="shared" si="204"/>
        <v>3</v>
      </c>
    </row>
    <row r="2204" spans="1:14" s="11" customFormat="1" x14ac:dyDescent="0.3">
      <c r="A2204" s="5">
        <v>41344</v>
      </c>
      <c r="B2204" s="704" t="s">
        <v>667</v>
      </c>
      <c r="C2204" s="704" t="s">
        <v>403</v>
      </c>
      <c r="D2204" s="23">
        <v>600</v>
      </c>
      <c r="E2204" t="s">
        <v>12</v>
      </c>
      <c r="F2204" s="5">
        <v>42444</v>
      </c>
      <c r="G2204" t="s">
        <v>378</v>
      </c>
      <c r="H2204" t="s">
        <v>668</v>
      </c>
      <c r="I2204" t="s">
        <v>669</v>
      </c>
      <c r="J2204" t="s">
        <v>670</v>
      </c>
      <c r="K2204"/>
      <c r="L2204" t="s">
        <v>671</v>
      </c>
      <c r="M2204" s="182">
        <v>1</v>
      </c>
      <c r="N2204" s="11">
        <f t="shared" si="204"/>
        <v>3</v>
      </c>
    </row>
    <row r="2205" spans="1:14" s="11" customFormat="1" x14ac:dyDescent="0.3">
      <c r="A2205" s="5">
        <v>41344</v>
      </c>
      <c r="B2205" s="704" t="s">
        <v>672</v>
      </c>
      <c r="C2205" s="704" t="s">
        <v>403</v>
      </c>
      <c r="D2205" s="23">
        <v>400</v>
      </c>
      <c r="E2205" t="s">
        <v>37</v>
      </c>
      <c r="F2205" s="5">
        <v>43174</v>
      </c>
      <c r="G2205" t="s">
        <v>378</v>
      </c>
      <c r="H2205" t="s">
        <v>145</v>
      </c>
      <c r="I2205" t="s">
        <v>673</v>
      </c>
      <c r="J2205" t="s">
        <v>293</v>
      </c>
      <c r="K2205"/>
      <c r="L2205" t="s">
        <v>671</v>
      </c>
      <c r="M2205" s="182">
        <v>1</v>
      </c>
      <c r="N2205" s="11">
        <f t="shared" si="204"/>
        <v>3</v>
      </c>
    </row>
    <row r="2206" spans="1:14" s="11" customFormat="1" x14ac:dyDescent="0.3">
      <c r="A2206" s="5">
        <v>41344</v>
      </c>
      <c r="B2206" s="704" t="s">
        <v>674</v>
      </c>
      <c r="C2206" s="704" t="s">
        <v>208</v>
      </c>
      <c r="D2206" s="23">
        <v>300</v>
      </c>
      <c r="E2206" t="s">
        <v>66</v>
      </c>
      <c r="F2206" s="5">
        <v>45000</v>
      </c>
      <c r="G2206" t="s">
        <v>675</v>
      </c>
      <c r="H2206" t="s">
        <v>124</v>
      </c>
      <c r="I2206" t="s">
        <v>676</v>
      </c>
      <c r="J2206" t="s">
        <v>661</v>
      </c>
      <c r="K2206"/>
      <c r="L2206" t="s">
        <v>666</v>
      </c>
      <c r="M2206" s="182">
        <v>-5</v>
      </c>
      <c r="N2206" s="11">
        <f t="shared" si="204"/>
        <v>3</v>
      </c>
    </row>
    <row r="2207" spans="1:14" s="11" customFormat="1" x14ac:dyDescent="0.3">
      <c r="A2207" s="5">
        <v>41344</v>
      </c>
      <c r="B2207" s="704" t="s">
        <v>677</v>
      </c>
      <c r="C2207" s="704" t="s">
        <v>208</v>
      </c>
      <c r="D2207" s="23">
        <v>250</v>
      </c>
      <c r="E2207" t="s">
        <v>117</v>
      </c>
      <c r="F2207" s="5">
        <v>52397</v>
      </c>
      <c r="G2207" t="s">
        <v>675</v>
      </c>
      <c r="H2207" t="s">
        <v>320</v>
      </c>
      <c r="I2207" t="s">
        <v>678</v>
      </c>
      <c r="J2207" t="s">
        <v>321</v>
      </c>
      <c r="K2207"/>
      <c r="L2207" t="s">
        <v>679</v>
      </c>
      <c r="M2207" s="182">
        <v>-5</v>
      </c>
      <c r="N2207" s="11">
        <f t="shared" si="204"/>
        <v>3</v>
      </c>
    </row>
    <row r="2208" spans="1:14" s="11" customFormat="1" x14ac:dyDescent="0.3">
      <c r="A2208" s="5">
        <v>41344</v>
      </c>
      <c r="B2208" s="704" t="s">
        <v>680</v>
      </c>
      <c r="C2208" s="704" t="s">
        <v>11</v>
      </c>
      <c r="D2208" s="23">
        <v>500</v>
      </c>
      <c r="E2208" t="s">
        <v>66</v>
      </c>
      <c r="F2208" s="5">
        <v>45000</v>
      </c>
      <c r="G2208" t="s">
        <v>681</v>
      </c>
      <c r="H2208" t="s">
        <v>189</v>
      </c>
      <c r="I2208" t="s">
        <v>414</v>
      </c>
      <c r="J2208" t="s">
        <v>415</v>
      </c>
      <c r="K2208"/>
      <c r="L2208" t="s">
        <v>682</v>
      </c>
      <c r="M2208" s="182">
        <v>0</v>
      </c>
      <c r="N2208" s="11">
        <f t="shared" si="204"/>
        <v>3</v>
      </c>
    </row>
    <row r="2209" spans="1:14" s="11" customFormat="1" x14ac:dyDescent="0.3">
      <c r="A2209" s="5">
        <v>41341</v>
      </c>
      <c r="B2209" s="704" t="s">
        <v>477</v>
      </c>
      <c r="C2209" s="704" t="s">
        <v>478</v>
      </c>
      <c r="D2209" s="23">
        <v>500</v>
      </c>
      <c r="E2209" t="s">
        <v>12</v>
      </c>
      <c r="F2209" s="5">
        <v>42444</v>
      </c>
      <c r="G2209" t="s">
        <v>479</v>
      </c>
      <c r="H2209" t="s">
        <v>14</v>
      </c>
      <c r="I2209" s="1" t="s">
        <v>480</v>
      </c>
      <c r="J2209" s="2" t="s">
        <v>481</v>
      </c>
      <c r="K2209" s="2"/>
      <c r="L2209" t="s">
        <v>482</v>
      </c>
      <c r="M2209" s="182">
        <v>0</v>
      </c>
      <c r="N2209" s="11">
        <f t="shared" si="204"/>
        <v>3</v>
      </c>
    </row>
    <row r="2210" spans="1:14" s="11" customFormat="1" x14ac:dyDescent="0.3">
      <c r="A2210" s="5">
        <v>41341</v>
      </c>
      <c r="B2210" s="704" t="s">
        <v>483</v>
      </c>
      <c r="C2210" s="704" t="s">
        <v>478</v>
      </c>
      <c r="D2210" s="23">
        <v>500</v>
      </c>
      <c r="E2210" t="s">
        <v>12</v>
      </c>
      <c r="F2210" s="5">
        <v>42444</v>
      </c>
      <c r="G2210" t="s">
        <v>479</v>
      </c>
      <c r="H2210" t="s">
        <v>484</v>
      </c>
      <c r="I2210" s="1" t="s">
        <v>485</v>
      </c>
      <c r="J2210" s="2" t="s">
        <v>20</v>
      </c>
      <c r="K2210" s="2"/>
      <c r="L2210" t="s">
        <v>482</v>
      </c>
      <c r="M2210" s="182">
        <v>0</v>
      </c>
      <c r="N2210" s="11">
        <f t="shared" si="204"/>
        <v>3</v>
      </c>
    </row>
    <row r="2211" spans="1:14" s="11" customFormat="1" x14ac:dyDescent="0.3">
      <c r="A2211" s="5">
        <v>41340</v>
      </c>
      <c r="B2211" s="704" t="s">
        <v>488</v>
      </c>
      <c r="C2211" s="704" t="s">
        <v>235</v>
      </c>
      <c r="D2211" s="23">
        <v>250</v>
      </c>
      <c r="E2211" t="s">
        <v>12</v>
      </c>
      <c r="F2211" s="5">
        <v>42444</v>
      </c>
      <c r="G2211" t="s">
        <v>418</v>
      </c>
      <c r="H2211" t="s">
        <v>489</v>
      </c>
      <c r="I2211" s="1" t="s">
        <v>490</v>
      </c>
      <c r="J2211" s="2" t="s">
        <v>249</v>
      </c>
      <c r="K2211" s="2"/>
      <c r="L2211" t="s">
        <v>463</v>
      </c>
      <c r="M2211" s="182">
        <v>-27.5</v>
      </c>
      <c r="N2211" s="11">
        <f t="shared" si="204"/>
        <v>3</v>
      </c>
    </row>
    <row r="2212" spans="1:14" s="11" customFormat="1" x14ac:dyDescent="0.3">
      <c r="A2212" s="5">
        <v>41340</v>
      </c>
      <c r="B2212" s="704" t="s">
        <v>491</v>
      </c>
      <c r="C2212" s="704" t="s">
        <v>235</v>
      </c>
      <c r="D2212" s="23">
        <v>500</v>
      </c>
      <c r="E2212" t="s">
        <v>224</v>
      </c>
      <c r="F2212" s="5">
        <v>43905</v>
      </c>
      <c r="G2212" t="s">
        <v>418</v>
      </c>
      <c r="H2212" t="s">
        <v>492</v>
      </c>
      <c r="I2212" s="1" t="s">
        <v>493</v>
      </c>
      <c r="J2212" s="2" t="s">
        <v>494</v>
      </c>
      <c r="K2212" s="2"/>
      <c r="L2212" t="s">
        <v>116</v>
      </c>
      <c r="M2212" s="182">
        <v>-27.5</v>
      </c>
      <c r="N2212" s="11">
        <f t="shared" si="204"/>
        <v>3</v>
      </c>
    </row>
    <row r="2213" spans="1:14" s="11" customFormat="1" x14ac:dyDescent="0.3">
      <c r="A2213" s="5">
        <v>41340</v>
      </c>
      <c r="B2213" s="704" t="s">
        <v>495</v>
      </c>
      <c r="C2213" s="704" t="s">
        <v>235</v>
      </c>
      <c r="D2213" s="23">
        <v>500</v>
      </c>
      <c r="E2213" t="s">
        <v>66</v>
      </c>
      <c r="F2213" s="5">
        <v>45000</v>
      </c>
      <c r="G2213" t="s">
        <v>418</v>
      </c>
      <c r="H2213" t="s">
        <v>496</v>
      </c>
      <c r="I2213" s="1" t="s">
        <v>497</v>
      </c>
      <c r="J2213" s="2" t="s">
        <v>498</v>
      </c>
      <c r="K2213" s="2"/>
      <c r="L2213" t="s">
        <v>499</v>
      </c>
      <c r="M2213" s="182">
        <v>-27.5</v>
      </c>
      <c r="N2213" s="11">
        <f t="shared" si="204"/>
        <v>3</v>
      </c>
    </row>
    <row r="2214" spans="1:14" s="11" customFormat="1" x14ac:dyDescent="0.3">
      <c r="A2214" s="5">
        <v>41340</v>
      </c>
      <c r="B2214" s="704" t="s">
        <v>500</v>
      </c>
      <c r="C2214" s="704" t="s">
        <v>235</v>
      </c>
      <c r="D2214" s="23">
        <v>250</v>
      </c>
      <c r="E2214" t="s">
        <v>501</v>
      </c>
      <c r="F2214" s="5">
        <v>52305</v>
      </c>
      <c r="G2214" t="s">
        <v>418</v>
      </c>
      <c r="H2214"/>
      <c r="I2214" s="1" t="s">
        <v>502</v>
      </c>
      <c r="J2214" s="2" t="s">
        <v>503</v>
      </c>
      <c r="K2214" s="2"/>
      <c r="L2214" t="s">
        <v>504</v>
      </c>
      <c r="M2214" s="182">
        <v>-27.5</v>
      </c>
      <c r="N2214" s="11">
        <f t="shared" si="204"/>
        <v>3</v>
      </c>
    </row>
    <row r="2215" spans="1:14" s="11" customFormat="1" x14ac:dyDescent="0.3">
      <c r="A2215" s="5">
        <v>41340</v>
      </c>
      <c r="B2215" s="704" t="s">
        <v>505</v>
      </c>
      <c r="C2215" s="704" t="s">
        <v>65</v>
      </c>
      <c r="D2215" s="23">
        <v>500</v>
      </c>
      <c r="E2215" t="s">
        <v>506</v>
      </c>
      <c r="F2215" s="5">
        <v>52305</v>
      </c>
      <c r="G2215" t="s">
        <v>507</v>
      </c>
      <c r="H2215" t="s">
        <v>151</v>
      </c>
      <c r="I2215" s="1" t="s">
        <v>220</v>
      </c>
      <c r="J2215" s="2" t="s">
        <v>442</v>
      </c>
      <c r="K2215" s="2"/>
      <c r="L2215" t="s">
        <v>508</v>
      </c>
      <c r="M2215" s="182">
        <v>6</v>
      </c>
      <c r="N2215" s="11">
        <f t="shared" si="204"/>
        <v>3</v>
      </c>
    </row>
    <row r="2216" spans="1:14" s="11" customFormat="1" x14ac:dyDescent="0.3">
      <c r="A2216" s="5">
        <v>41340</v>
      </c>
      <c r="B2216" s="704" t="s">
        <v>509</v>
      </c>
      <c r="C2216" s="704" t="s">
        <v>510</v>
      </c>
      <c r="D2216" s="23">
        <v>250</v>
      </c>
      <c r="E2216" t="s">
        <v>37</v>
      </c>
      <c r="F2216" s="5">
        <v>43174</v>
      </c>
      <c r="G2216" t="s">
        <v>511</v>
      </c>
      <c r="H2216" t="s">
        <v>512</v>
      </c>
      <c r="I2216" s="1" t="s">
        <v>513</v>
      </c>
      <c r="J2216" s="2" t="s">
        <v>20</v>
      </c>
      <c r="K2216" s="2"/>
      <c r="L2216" t="s">
        <v>514</v>
      </c>
      <c r="M2216" s="182">
        <v>-6</v>
      </c>
      <c r="N2216" s="11">
        <f t="shared" si="204"/>
        <v>3</v>
      </c>
    </row>
    <row r="2217" spans="1:14" s="11" customFormat="1" x14ac:dyDescent="0.3">
      <c r="A2217" s="5">
        <v>41340</v>
      </c>
      <c r="B2217" s="704" t="s">
        <v>515</v>
      </c>
      <c r="C2217" s="704" t="s">
        <v>510</v>
      </c>
      <c r="D2217" s="23">
        <v>350</v>
      </c>
      <c r="E2217" t="s">
        <v>66</v>
      </c>
      <c r="F2217" s="5">
        <v>45000</v>
      </c>
      <c r="G2217" t="s">
        <v>511</v>
      </c>
      <c r="H2217" t="s">
        <v>516</v>
      </c>
      <c r="I2217" s="1" t="s">
        <v>517</v>
      </c>
      <c r="J2217" s="2" t="s">
        <v>221</v>
      </c>
      <c r="K2217" s="2"/>
      <c r="L2217" t="s">
        <v>514</v>
      </c>
      <c r="M2217" s="182">
        <v>-6</v>
      </c>
      <c r="N2217" s="11">
        <f t="shared" si="204"/>
        <v>3</v>
      </c>
    </row>
    <row r="2218" spans="1:14" s="11" customFormat="1" x14ac:dyDescent="0.3">
      <c r="A2218" s="5">
        <v>41339</v>
      </c>
      <c r="B2218" s="704" t="s">
        <v>518</v>
      </c>
      <c r="C2218" s="704" t="s">
        <v>22</v>
      </c>
      <c r="D2218" s="23">
        <v>475</v>
      </c>
      <c r="E2218" t="s">
        <v>66</v>
      </c>
      <c r="F2218" s="5">
        <v>44998</v>
      </c>
      <c r="G2218" t="s">
        <v>519</v>
      </c>
      <c r="H2218" t="s">
        <v>189</v>
      </c>
      <c r="I2218" s="1" t="s">
        <v>520</v>
      </c>
      <c r="J2218" s="2" t="s">
        <v>305</v>
      </c>
      <c r="K2218" s="2"/>
      <c r="L2218" t="s">
        <v>521</v>
      </c>
      <c r="M2218" s="182">
        <v>0</v>
      </c>
      <c r="N2218" s="11">
        <f t="shared" si="204"/>
        <v>3</v>
      </c>
    </row>
    <row r="2219" spans="1:14" s="11" customFormat="1" x14ac:dyDescent="0.3">
      <c r="A2219" s="5">
        <v>41339</v>
      </c>
      <c r="B2219" s="704" t="s">
        <v>518</v>
      </c>
      <c r="C2219" s="704" t="s">
        <v>22</v>
      </c>
      <c r="D2219" s="23">
        <v>475</v>
      </c>
      <c r="E2219" t="s">
        <v>117</v>
      </c>
      <c r="F2219" s="5">
        <v>52303</v>
      </c>
      <c r="G2219" t="s">
        <v>519</v>
      </c>
      <c r="H2219" t="s">
        <v>151</v>
      </c>
      <c r="I2219" s="1" t="s">
        <v>522</v>
      </c>
      <c r="J2219" s="2" t="s">
        <v>523</v>
      </c>
      <c r="K2219" s="2"/>
      <c r="L2219" t="s">
        <v>521</v>
      </c>
      <c r="M2219" s="182">
        <v>0</v>
      </c>
      <c r="N2219" s="11">
        <f t="shared" si="204"/>
        <v>3</v>
      </c>
    </row>
    <row r="2220" spans="1:14" s="11" customFormat="1" x14ac:dyDescent="0.3">
      <c r="A2220" s="5">
        <v>41339</v>
      </c>
      <c r="B2220" s="704" t="s">
        <v>524</v>
      </c>
      <c r="C2220" s="704" t="s">
        <v>525</v>
      </c>
      <c r="D2220" s="23">
        <v>750</v>
      </c>
      <c r="E2220" t="s">
        <v>37</v>
      </c>
      <c r="F2220" s="5">
        <v>43205</v>
      </c>
      <c r="G2220" t="s">
        <v>526</v>
      </c>
      <c r="H2220" t="s">
        <v>527</v>
      </c>
      <c r="I2220" s="1" t="s">
        <v>528</v>
      </c>
      <c r="J2220" s="2" t="s">
        <v>529</v>
      </c>
      <c r="K2220" s="2"/>
      <c r="L2220" t="s">
        <v>530</v>
      </c>
      <c r="M2220" s="182">
        <v>-21</v>
      </c>
      <c r="N2220" s="11">
        <f t="shared" si="204"/>
        <v>3</v>
      </c>
    </row>
    <row r="2221" spans="1:14" s="11" customFormat="1" x14ac:dyDescent="0.3">
      <c r="A2221" s="5">
        <v>41339</v>
      </c>
      <c r="B2221" s="704" t="s">
        <v>531</v>
      </c>
      <c r="C2221" s="704" t="s">
        <v>525</v>
      </c>
      <c r="D2221" s="23">
        <v>500</v>
      </c>
      <c r="E2221" t="s">
        <v>532</v>
      </c>
      <c r="F2221" s="5">
        <v>44301</v>
      </c>
      <c r="G2221" t="s">
        <v>526</v>
      </c>
      <c r="H2221" t="s">
        <v>533</v>
      </c>
      <c r="I2221" s="1" t="s">
        <v>534</v>
      </c>
      <c r="J2221" s="2" t="s">
        <v>535</v>
      </c>
      <c r="K2221" s="2"/>
      <c r="L2221" t="s">
        <v>530</v>
      </c>
      <c r="M2221" s="182">
        <v>-12.5</v>
      </c>
      <c r="N2221" s="11">
        <f t="shared" si="204"/>
        <v>3</v>
      </c>
    </row>
    <row r="2222" spans="1:14" s="11" customFormat="1" x14ac:dyDescent="0.3">
      <c r="A2222" s="5">
        <v>41339</v>
      </c>
      <c r="B2222" s="704" t="s">
        <v>536</v>
      </c>
      <c r="C2222" s="704" t="s">
        <v>110</v>
      </c>
      <c r="D2222" s="23">
        <v>300</v>
      </c>
      <c r="E2222" t="s">
        <v>537</v>
      </c>
      <c r="F2222" s="5">
        <v>42626</v>
      </c>
      <c r="G2222" t="s">
        <v>538</v>
      </c>
      <c r="H2222" t="s">
        <v>539</v>
      </c>
      <c r="I2222" s="1" t="s">
        <v>14</v>
      </c>
      <c r="J2222" s="2" t="s">
        <v>540</v>
      </c>
      <c r="K2222" s="2"/>
      <c r="L2222" t="s">
        <v>541</v>
      </c>
      <c r="M2222" s="182">
        <v>3</v>
      </c>
      <c r="N2222" s="11">
        <f t="shared" si="204"/>
        <v>3</v>
      </c>
    </row>
    <row r="2223" spans="1:14" s="11" customFormat="1" x14ac:dyDescent="0.3">
      <c r="A2223" s="5">
        <v>41339</v>
      </c>
      <c r="B2223" s="704" t="s">
        <v>542</v>
      </c>
      <c r="C2223" s="704" t="s">
        <v>110</v>
      </c>
      <c r="D2223" s="23">
        <v>1200</v>
      </c>
      <c r="E2223" t="s">
        <v>537</v>
      </c>
      <c r="F2223" s="5">
        <v>42626</v>
      </c>
      <c r="G2223" t="s">
        <v>538</v>
      </c>
      <c r="H2223" t="s">
        <v>543</v>
      </c>
      <c r="I2223" s="1" t="s">
        <v>544</v>
      </c>
      <c r="J2223" s="2" t="s">
        <v>545</v>
      </c>
      <c r="K2223" s="2"/>
      <c r="L2223" t="s">
        <v>541</v>
      </c>
      <c r="M2223" s="182">
        <v>3</v>
      </c>
      <c r="N2223" s="11">
        <f t="shared" si="204"/>
        <v>3</v>
      </c>
    </row>
    <row r="2224" spans="1:14" s="11" customFormat="1" x14ac:dyDescent="0.3">
      <c r="A2224" s="5">
        <v>41339</v>
      </c>
      <c r="B2224" s="704" t="s">
        <v>546</v>
      </c>
      <c r="C2224" s="704" t="s">
        <v>127</v>
      </c>
      <c r="D2224" s="23">
        <v>600</v>
      </c>
      <c r="E2224" t="s">
        <v>164</v>
      </c>
      <c r="F2224" s="5">
        <v>42016</v>
      </c>
      <c r="G2224" t="s">
        <v>547</v>
      </c>
      <c r="H2224" t="s">
        <v>548</v>
      </c>
      <c r="I2224" s="1" t="s">
        <v>549</v>
      </c>
      <c r="J2224" s="2" t="s">
        <v>550</v>
      </c>
      <c r="K2224" s="2"/>
      <c r="L2224" t="s">
        <v>551</v>
      </c>
      <c r="M2224" s="182">
        <v>-2</v>
      </c>
      <c r="N2224" s="11">
        <f t="shared" si="204"/>
        <v>3</v>
      </c>
    </row>
    <row r="2225" spans="1:14" s="11" customFormat="1" x14ac:dyDescent="0.3">
      <c r="A2225" s="5">
        <v>41339</v>
      </c>
      <c r="B2225" s="704" t="s">
        <v>552</v>
      </c>
      <c r="C2225" s="704" t="s">
        <v>127</v>
      </c>
      <c r="D2225" s="23">
        <v>400</v>
      </c>
      <c r="E2225" t="s">
        <v>37</v>
      </c>
      <c r="F2225" s="5">
        <v>43171</v>
      </c>
      <c r="G2225" t="s">
        <v>547</v>
      </c>
      <c r="H2225" t="s">
        <v>553</v>
      </c>
      <c r="I2225" s="1" t="s">
        <v>513</v>
      </c>
      <c r="J2225" s="2" t="s">
        <v>554</v>
      </c>
      <c r="K2225" s="2"/>
      <c r="L2225" t="s">
        <v>551</v>
      </c>
      <c r="M2225" s="182">
        <v>-2</v>
      </c>
      <c r="N2225" s="11">
        <f t="shared" si="204"/>
        <v>3</v>
      </c>
    </row>
    <row r="2226" spans="1:14" s="11" customFormat="1" x14ac:dyDescent="0.3">
      <c r="A2226" s="5">
        <v>41339</v>
      </c>
      <c r="B2226" s="704" t="s">
        <v>555</v>
      </c>
      <c r="C2226" s="704" t="s">
        <v>36</v>
      </c>
      <c r="D2226" s="23">
        <v>200</v>
      </c>
      <c r="E2226" t="s">
        <v>556</v>
      </c>
      <c r="F2226" s="5">
        <v>44348</v>
      </c>
      <c r="G2226" t="s">
        <v>557</v>
      </c>
      <c r="H2226" t="s">
        <v>558</v>
      </c>
      <c r="I2226" s="1" t="s">
        <v>559</v>
      </c>
      <c r="J2226" s="2" t="s">
        <v>174</v>
      </c>
      <c r="K2226" s="2"/>
      <c r="L2226" t="s">
        <v>504</v>
      </c>
      <c r="M2226" s="182">
        <v>10</v>
      </c>
      <c r="N2226" s="11">
        <f t="shared" si="204"/>
        <v>3</v>
      </c>
    </row>
    <row r="2227" spans="1:14" s="11" customFormat="1" x14ac:dyDescent="0.3">
      <c r="A2227" s="5">
        <v>41338</v>
      </c>
      <c r="B2227" s="704" t="s">
        <v>568</v>
      </c>
      <c r="C2227" s="704" t="s">
        <v>121</v>
      </c>
      <c r="D2227" s="23">
        <v>500</v>
      </c>
      <c r="E2227" t="s">
        <v>37</v>
      </c>
      <c r="F2227" s="5">
        <v>43174</v>
      </c>
      <c r="G2227" t="s">
        <v>171</v>
      </c>
      <c r="H2227" t="s">
        <v>569</v>
      </c>
      <c r="I2227" s="1" t="s">
        <v>570</v>
      </c>
      <c r="J2227" s="2" t="s">
        <v>361</v>
      </c>
      <c r="K2227" s="2"/>
      <c r="L2227" t="s">
        <v>571</v>
      </c>
      <c r="M2227" s="182">
        <v>2</v>
      </c>
      <c r="N2227" s="11">
        <f t="shared" si="204"/>
        <v>3</v>
      </c>
    </row>
    <row r="2228" spans="1:14" s="11" customFormat="1" x14ac:dyDescent="0.3">
      <c r="A2228" s="5">
        <v>41338</v>
      </c>
      <c r="B2228" s="704" t="s">
        <v>572</v>
      </c>
      <c r="C2228" s="704" t="s">
        <v>121</v>
      </c>
      <c r="D2228" s="23">
        <v>400</v>
      </c>
      <c r="E2228" t="s">
        <v>66</v>
      </c>
      <c r="F2228" s="5">
        <v>45000</v>
      </c>
      <c r="G2228" t="s">
        <v>171</v>
      </c>
      <c r="H2228" t="s">
        <v>573</v>
      </c>
      <c r="I2228" s="1" t="s">
        <v>151</v>
      </c>
      <c r="J2228" s="2" t="s">
        <v>162</v>
      </c>
      <c r="K2228" s="2"/>
      <c r="L2228" t="s">
        <v>571</v>
      </c>
      <c r="M2228" s="182">
        <v>2</v>
      </c>
      <c r="N2228" s="11">
        <f t="shared" si="204"/>
        <v>3</v>
      </c>
    </row>
    <row r="2229" spans="1:14" s="11" customFormat="1" x14ac:dyDescent="0.3">
      <c r="A2229" s="5">
        <v>41338</v>
      </c>
      <c r="B2229" s="704" t="s">
        <v>574</v>
      </c>
      <c r="C2229" s="704" t="s">
        <v>403</v>
      </c>
      <c r="D2229" s="23">
        <v>700</v>
      </c>
      <c r="E2229" t="s">
        <v>66</v>
      </c>
      <c r="F2229" s="5">
        <v>45000</v>
      </c>
      <c r="G2229" t="s">
        <v>575</v>
      </c>
      <c r="H2229" t="s">
        <v>90</v>
      </c>
      <c r="I2229" s="1" t="s">
        <v>226</v>
      </c>
      <c r="J2229" s="2" t="s">
        <v>370</v>
      </c>
      <c r="K2229" s="2"/>
      <c r="L2229" t="s">
        <v>576</v>
      </c>
      <c r="M2229" s="182">
        <v>0</v>
      </c>
      <c r="N2229" s="11">
        <f t="shared" si="204"/>
        <v>3</v>
      </c>
    </row>
    <row r="2230" spans="1:14" s="11" customFormat="1" x14ac:dyDescent="0.3">
      <c r="A2230" s="5">
        <v>41338</v>
      </c>
      <c r="B2230" s="704" t="s">
        <v>577</v>
      </c>
      <c r="C2230" s="704" t="s">
        <v>403</v>
      </c>
      <c r="D2230" s="23">
        <v>800</v>
      </c>
      <c r="E2230" t="s">
        <v>117</v>
      </c>
      <c r="F2230" s="5">
        <v>52305</v>
      </c>
      <c r="G2230" t="s">
        <v>575</v>
      </c>
      <c r="H2230" t="s">
        <v>578</v>
      </c>
      <c r="I2230" s="1" t="s">
        <v>579</v>
      </c>
      <c r="J2230" s="2" t="s">
        <v>580</v>
      </c>
      <c r="K2230" s="2"/>
      <c r="L2230" t="s">
        <v>576</v>
      </c>
      <c r="M2230" s="182">
        <v>12</v>
      </c>
      <c r="N2230" s="11">
        <f t="shared" si="204"/>
        <v>3</v>
      </c>
    </row>
    <row r="2231" spans="1:14" s="11" customFormat="1" x14ac:dyDescent="0.3">
      <c r="A2231" s="5">
        <v>41338</v>
      </c>
      <c r="B2231" s="704" t="s">
        <v>581</v>
      </c>
      <c r="C2231" s="704" t="s">
        <v>73</v>
      </c>
      <c r="D2231" s="23">
        <v>1000</v>
      </c>
      <c r="E2231" t="s">
        <v>12</v>
      </c>
      <c r="F2231" s="5">
        <v>42437</v>
      </c>
      <c r="G2231" t="s">
        <v>582</v>
      </c>
      <c r="H2231" t="s">
        <v>14</v>
      </c>
      <c r="I2231" s="1" t="s">
        <v>195</v>
      </c>
      <c r="J2231" s="2" t="s">
        <v>583</v>
      </c>
      <c r="K2231" s="2"/>
      <c r="L2231" t="s">
        <v>584</v>
      </c>
      <c r="M2231" s="182">
        <v>0</v>
      </c>
      <c r="N2231" s="11">
        <f t="shared" si="204"/>
        <v>3</v>
      </c>
    </row>
    <row r="2232" spans="1:14" s="11" customFormat="1" x14ac:dyDescent="0.3">
      <c r="A2232" s="5">
        <v>41338</v>
      </c>
      <c r="B2232" s="704" t="s">
        <v>585</v>
      </c>
      <c r="C2232" s="704" t="s">
        <v>73</v>
      </c>
      <c r="D2232" s="23">
        <v>1000</v>
      </c>
      <c r="E2232" t="s">
        <v>12</v>
      </c>
      <c r="F2232" s="5">
        <v>42437</v>
      </c>
      <c r="G2232" t="s">
        <v>582</v>
      </c>
      <c r="H2232" t="s">
        <v>586</v>
      </c>
      <c r="I2232" s="1" t="s">
        <v>587</v>
      </c>
      <c r="J2232" s="2" t="s">
        <v>588</v>
      </c>
      <c r="K2232" s="2"/>
      <c r="L2232" t="s">
        <v>584</v>
      </c>
      <c r="M2232" s="182">
        <v>0</v>
      </c>
      <c r="N2232" s="11">
        <f t="shared" si="204"/>
        <v>3</v>
      </c>
    </row>
    <row r="2233" spans="1:14" s="11" customFormat="1" x14ac:dyDescent="0.3">
      <c r="A2233" s="5">
        <v>41338</v>
      </c>
      <c r="B2233" s="704" t="s">
        <v>589</v>
      </c>
      <c r="C2233" s="704" t="s">
        <v>218</v>
      </c>
      <c r="D2233" s="23">
        <v>250</v>
      </c>
      <c r="E2233" t="s">
        <v>66</v>
      </c>
      <c r="F2233" s="5">
        <v>45015</v>
      </c>
      <c r="G2233" t="s">
        <v>590</v>
      </c>
      <c r="H2233" t="s">
        <v>591</v>
      </c>
      <c r="I2233" s="1"/>
      <c r="J2233" s="2" t="s">
        <v>245</v>
      </c>
      <c r="K2233" s="2"/>
      <c r="L2233" t="s">
        <v>530</v>
      </c>
      <c r="M2233" s="182">
        <v>-18</v>
      </c>
      <c r="N2233" s="11">
        <f t="shared" si="204"/>
        <v>3</v>
      </c>
    </row>
    <row r="2234" spans="1:14" s="11" customFormat="1" x14ac:dyDescent="0.3">
      <c r="A2234" s="5">
        <v>41338</v>
      </c>
      <c r="B2234" s="704" t="s">
        <v>592</v>
      </c>
      <c r="C2234" s="704" t="s">
        <v>218</v>
      </c>
      <c r="D2234" s="23">
        <v>250</v>
      </c>
      <c r="E2234" t="s">
        <v>117</v>
      </c>
      <c r="F2234" s="5">
        <v>52320</v>
      </c>
      <c r="G2234" t="s">
        <v>590</v>
      </c>
      <c r="H2234" t="s">
        <v>593</v>
      </c>
      <c r="I2234" s="1"/>
      <c r="J2234" s="2" t="s">
        <v>594</v>
      </c>
      <c r="K2234" s="2"/>
      <c r="L2234" t="s">
        <v>530</v>
      </c>
      <c r="M2234" s="182">
        <v>0</v>
      </c>
      <c r="N2234" s="11">
        <f t="shared" si="204"/>
        <v>3</v>
      </c>
    </row>
    <row r="2235" spans="1:14" s="11" customFormat="1" x14ac:dyDescent="0.3">
      <c r="A2235" s="5">
        <v>41338</v>
      </c>
      <c r="B2235" s="704" t="s">
        <v>595</v>
      </c>
      <c r="C2235" s="704" t="s">
        <v>369</v>
      </c>
      <c r="D2235" s="23">
        <v>1000</v>
      </c>
      <c r="E2235" t="s">
        <v>37</v>
      </c>
      <c r="F2235" s="5">
        <v>43007</v>
      </c>
      <c r="G2235" t="s">
        <v>596</v>
      </c>
      <c r="H2235" t="s">
        <v>597</v>
      </c>
      <c r="I2235" s="1" t="s">
        <v>598</v>
      </c>
      <c r="J2235" s="2" t="s">
        <v>599</v>
      </c>
      <c r="K2235" s="2"/>
      <c r="L2235" t="s">
        <v>266</v>
      </c>
      <c r="M2235" s="182">
        <v>4</v>
      </c>
      <c r="N2235" s="11">
        <f t="shared" ref="N2235:N2298" si="205">MONTH(A2235)</f>
        <v>3</v>
      </c>
    </row>
    <row r="2236" spans="1:14" s="11" customFormat="1" x14ac:dyDescent="0.3">
      <c r="A2236" s="5">
        <v>41337</v>
      </c>
      <c r="B2236" s="704" t="s">
        <v>604</v>
      </c>
      <c r="C2236" s="704" t="s">
        <v>605</v>
      </c>
      <c r="D2236" s="23">
        <v>750</v>
      </c>
      <c r="E2236" t="s">
        <v>66</v>
      </c>
      <c r="F2236" s="5">
        <v>45000</v>
      </c>
      <c r="G2236" t="s">
        <v>606</v>
      </c>
      <c r="H2236" t="s">
        <v>607</v>
      </c>
      <c r="I2236" s="1" t="s">
        <v>608</v>
      </c>
      <c r="J2236" s="2" t="s">
        <v>273</v>
      </c>
      <c r="K2236" s="2"/>
      <c r="L2236" t="s">
        <v>438</v>
      </c>
      <c r="M2236" s="182">
        <v>-13</v>
      </c>
      <c r="N2236" s="11">
        <f t="shared" si="205"/>
        <v>3</v>
      </c>
    </row>
    <row r="2237" spans="1:14" s="11" customFormat="1" x14ac:dyDescent="0.3">
      <c r="A2237" s="5">
        <v>41337</v>
      </c>
      <c r="B2237" s="704" t="s">
        <v>609</v>
      </c>
      <c r="C2237" s="704" t="s">
        <v>605</v>
      </c>
      <c r="D2237" s="23">
        <v>300</v>
      </c>
      <c r="E2237" t="s">
        <v>117</v>
      </c>
      <c r="F2237" s="5">
        <v>52305</v>
      </c>
      <c r="G2237" t="s">
        <v>606</v>
      </c>
      <c r="H2237" t="s">
        <v>610</v>
      </c>
      <c r="I2237" s="1" t="s">
        <v>611</v>
      </c>
      <c r="J2237" s="2" t="s">
        <v>612</v>
      </c>
      <c r="K2237" s="2"/>
      <c r="L2237" t="s">
        <v>438</v>
      </c>
      <c r="M2237" s="182">
        <v>-13</v>
      </c>
      <c r="N2237" s="11">
        <f t="shared" si="205"/>
        <v>3</v>
      </c>
    </row>
    <row r="2238" spans="1:14" s="11" customFormat="1" x14ac:dyDescent="0.3">
      <c r="A2238" s="5">
        <v>41337</v>
      </c>
      <c r="B2238" s="704" t="s">
        <v>613</v>
      </c>
      <c r="C2238" s="704" t="s">
        <v>288</v>
      </c>
      <c r="D2238" s="23">
        <v>300</v>
      </c>
      <c r="E2238" t="s">
        <v>12</v>
      </c>
      <c r="F2238" s="5">
        <v>42433</v>
      </c>
      <c r="G2238" t="s">
        <v>614</v>
      </c>
      <c r="H2238" t="s">
        <v>195</v>
      </c>
      <c r="I2238" s="1" t="s">
        <v>195</v>
      </c>
      <c r="J2238" s="2" t="s">
        <v>615</v>
      </c>
      <c r="K2238" s="2"/>
      <c r="L2238" t="s">
        <v>504</v>
      </c>
      <c r="M2238" s="182">
        <v>-8</v>
      </c>
      <c r="N2238" s="11">
        <f t="shared" si="205"/>
        <v>3</v>
      </c>
    </row>
    <row r="2239" spans="1:14" s="11" customFormat="1" x14ac:dyDescent="0.3">
      <c r="A2239" s="5">
        <v>41337</v>
      </c>
      <c r="B2239" s="704" t="s">
        <v>616</v>
      </c>
      <c r="C2239" s="704" t="s">
        <v>288</v>
      </c>
      <c r="D2239" s="23">
        <v>300</v>
      </c>
      <c r="E2239" t="s">
        <v>12</v>
      </c>
      <c r="F2239" s="5">
        <v>42433</v>
      </c>
      <c r="G2239" t="s">
        <v>614</v>
      </c>
      <c r="H2239" t="s">
        <v>356</v>
      </c>
      <c r="I2239" s="1" t="s">
        <v>617</v>
      </c>
      <c r="J2239" s="2" t="s">
        <v>422</v>
      </c>
      <c r="K2239" s="2"/>
      <c r="L2239" s="4" t="s">
        <v>618</v>
      </c>
      <c r="M2239" s="182">
        <v>-8</v>
      </c>
      <c r="N2239" s="11">
        <f t="shared" si="205"/>
        <v>3</v>
      </c>
    </row>
    <row r="2240" spans="1:14" s="11" customFormat="1" x14ac:dyDescent="0.3">
      <c r="A2240" s="5">
        <v>41337</v>
      </c>
      <c r="B2240" s="704" t="s">
        <v>619</v>
      </c>
      <c r="C2240" s="704" t="s">
        <v>288</v>
      </c>
      <c r="D2240" s="23">
        <v>600</v>
      </c>
      <c r="E2240" t="s">
        <v>37</v>
      </c>
      <c r="F2240" s="5">
        <v>43165</v>
      </c>
      <c r="G2240" t="s">
        <v>614</v>
      </c>
      <c r="H2240" t="s">
        <v>512</v>
      </c>
      <c r="I2240" s="1" t="s">
        <v>620</v>
      </c>
      <c r="J2240" s="2" t="s">
        <v>301</v>
      </c>
      <c r="K2240" s="2"/>
      <c r="L2240" t="s">
        <v>382</v>
      </c>
      <c r="M2240" s="182">
        <v>3</v>
      </c>
      <c r="N2240" s="11">
        <f t="shared" si="205"/>
        <v>3</v>
      </c>
    </row>
    <row r="2241" spans="1:14" s="11" customFormat="1" x14ac:dyDescent="0.3">
      <c r="A2241" s="5">
        <v>41337</v>
      </c>
      <c r="B2241" s="704" t="s">
        <v>613</v>
      </c>
      <c r="C2241" s="704" t="s">
        <v>288</v>
      </c>
      <c r="D2241" s="23">
        <v>300</v>
      </c>
      <c r="E2241" t="s">
        <v>37</v>
      </c>
      <c r="F2241" s="5">
        <v>43165</v>
      </c>
      <c r="G2241" t="s">
        <v>614</v>
      </c>
      <c r="H2241"/>
      <c r="I2241" s="1"/>
      <c r="J2241" s="2" t="s">
        <v>621</v>
      </c>
      <c r="K2241" s="2"/>
      <c r="L2241" t="s">
        <v>622</v>
      </c>
      <c r="M2241" s="182">
        <v>3</v>
      </c>
      <c r="N2241" s="11">
        <f t="shared" si="205"/>
        <v>3</v>
      </c>
    </row>
    <row r="2242" spans="1:14" s="11" customFormat="1" x14ac:dyDescent="0.3">
      <c r="A2242" s="5">
        <v>41337</v>
      </c>
      <c r="B2242" s="704" t="s">
        <v>623</v>
      </c>
      <c r="C2242" s="704" t="s">
        <v>208</v>
      </c>
      <c r="D2242" s="23">
        <v>250</v>
      </c>
      <c r="E2242" t="s">
        <v>37</v>
      </c>
      <c r="F2242" s="5">
        <v>43174</v>
      </c>
      <c r="G2242" t="s">
        <v>624</v>
      </c>
      <c r="H2242" t="s">
        <v>625</v>
      </c>
      <c r="I2242" s="1" t="s">
        <v>626</v>
      </c>
      <c r="J2242" s="2" t="s">
        <v>131</v>
      </c>
      <c r="K2242" s="2"/>
      <c r="L2242" t="s">
        <v>246</v>
      </c>
      <c r="M2242" s="182">
        <v>-2</v>
      </c>
      <c r="N2242" s="11">
        <f t="shared" si="205"/>
        <v>3</v>
      </c>
    </row>
    <row r="2243" spans="1:14" s="11" customFormat="1" x14ac:dyDescent="0.3">
      <c r="A2243" s="5">
        <v>41337</v>
      </c>
      <c r="B2243" s="704" t="s">
        <v>627</v>
      </c>
      <c r="C2243" s="704" t="s">
        <v>208</v>
      </c>
      <c r="D2243" s="23">
        <v>250</v>
      </c>
      <c r="E2243" t="s">
        <v>66</v>
      </c>
      <c r="F2243" s="5">
        <v>45000</v>
      </c>
      <c r="G2243" t="s">
        <v>624</v>
      </c>
      <c r="H2243" t="s">
        <v>466</v>
      </c>
      <c r="I2243" s="1" t="s">
        <v>628</v>
      </c>
      <c r="J2243" s="2" t="s">
        <v>293</v>
      </c>
      <c r="K2243" s="2"/>
      <c r="L2243" t="s">
        <v>246</v>
      </c>
      <c r="M2243" s="182">
        <v>-40</v>
      </c>
      <c r="N2243" s="11">
        <f t="shared" si="205"/>
        <v>3</v>
      </c>
    </row>
    <row r="2244" spans="1:14" s="11" customFormat="1" x14ac:dyDescent="0.3">
      <c r="A2244" s="5">
        <v>41337</v>
      </c>
      <c r="B2244" s="704" t="s">
        <v>629</v>
      </c>
      <c r="C2244" s="704" t="s">
        <v>65</v>
      </c>
      <c r="D2244" s="23">
        <v>400</v>
      </c>
      <c r="E2244" t="s">
        <v>506</v>
      </c>
      <c r="F2244" s="5">
        <v>52305</v>
      </c>
      <c r="G2244" t="s">
        <v>630</v>
      </c>
      <c r="H2244" t="s">
        <v>631</v>
      </c>
      <c r="I2244" s="1" t="s">
        <v>632</v>
      </c>
      <c r="J2244" s="2" t="s">
        <v>431</v>
      </c>
      <c r="K2244" s="2"/>
      <c r="L2244" t="s">
        <v>633</v>
      </c>
      <c r="M2244" s="182">
        <v>3</v>
      </c>
      <c r="N2244" s="11">
        <f t="shared" si="205"/>
        <v>3</v>
      </c>
    </row>
    <row r="2245" spans="1:14" s="11" customFormat="1" x14ac:dyDescent="0.3">
      <c r="A2245" s="5">
        <v>41337</v>
      </c>
      <c r="B2245" s="704" t="s">
        <v>638</v>
      </c>
      <c r="C2245" s="704" t="s">
        <v>127</v>
      </c>
      <c r="D2245" s="23">
        <v>500</v>
      </c>
      <c r="E2245" t="s">
        <v>37</v>
      </c>
      <c r="F2245" s="5">
        <v>43166</v>
      </c>
      <c r="G2245" t="s">
        <v>636</v>
      </c>
      <c r="H2245" t="s">
        <v>425</v>
      </c>
      <c r="I2245" s="1" t="s">
        <v>570</v>
      </c>
      <c r="J2245" s="2" t="s">
        <v>131</v>
      </c>
      <c r="K2245" s="2"/>
      <c r="L2245" t="s">
        <v>633</v>
      </c>
      <c r="M2245" s="182">
        <v>0</v>
      </c>
      <c r="N2245" s="11">
        <f t="shared" si="205"/>
        <v>3</v>
      </c>
    </row>
    <row r="2246" spans="1:14" s="11" customFormat="1" x14ac:dyDescent="0.3">
      <c r="A2246" s="5">
        <v>41333</v>
      </c>
      <c r="B2246" s="704" t="s">
        <v>332</v>
      </c>
      <c r="C2246" s="704" t="s">
        <v>87</v>
      </c>
      <c r="D2246" s="23">
        <v>1500</v>
      </c>
      <c r="E2246" t="s">
        <v>37</v>
      </c>
      <c r="F2246" s="5">
        <v>43174</v>
      </c>
      <c r="G2246" t="s">
        <v>171</v>
      </c>
      <c r="H2246" t="s">
        <v>333</v>
      </c>
      <c r="I2246" s="1" t="s">
        <v>334</v>
      </c>
      <c r="J2246" s="2" t="s">
        <v>335</v>
      </c>
      <c r="K2246" s="2"/>
      <c r="L2246" t="s">
        <v>336</v>
      </c>
      <c r="M2246" s="174">
        <v>-3</v>
      </c>
      <c r="N2246" s="11">
        <f t="shared" si="205"/>
        <v>2</v>
      </c>
    </row>
    <row r="2247" spans="1:14" s="11" customFormat="1" x14ac:dyDescent="0.3">
      <c r="A2247" s="5">
        <v>41333</v>
      </c>
      <c r="B2247" s="704" t="s">
        <v>337</v>
      </c>
      <c r="C2247" s="704" t="s">
        <v>87</v>
      </c>
      <c r="D2247" s="23">
        <v>1000</v>
      </c>
      <c r="E2247" t="s">
        <v>224</v>
      </c>
      <c r="F2247" s="5">
        <v>43905</v>
      </c>
      <c r="G2247" t="s">
        <v>171</v>
      </c>
      <c r="H2247" t="s">
        <v>338</v>
      </c>
      <c r="I2247" s="1" t="s">
        <v>339</v>
      </c>
      <c r="J2247" s="2" t="s">
        <v>340</v>
      </c>
      <c r="K2247" s="2"/>
      <c r="L2247" t="s">
        <v>158</v>
      </c>
      <c r="M2247" s="174">
        <v>-3</v>
      </c>
      <c r="N2247" s="11">
        <f t="shared" si="205"/>
        <v>2</v>
      </c>
    </row>
    <row r="2248" spans="1:14" s="11" customFormat="1" x14ac:dyDescent="0.3">
      <c r="A2248" s="5">
        <v>41333</v>
      </c>
      <c r="B2248" s="704" t="s">
        <v>341</v>
      </c>
      <c r="C2248" s="704" t="s">
        <v>87</v>
      </c>
      <c r="D2248" s="23">
        <v>2000</v>
      </c>
      <c r="E2248" t="s">
        <v>66</v>
      </c>
      <c r="F2248" s="5">
        <v>45000</v>
      </c>
      <c r="G2248" t="s">
        <v>171</v>
      </c>
      <c r="H2248" t="s">
        <v>342</v>
      </c>
      <c r="I2248" s="1" t="s">
        <v>343</v>
      </c>
      <c r="J2248" s="2" t="s">
        <v>249</v>
      </c>
      <c r="K2248" s="2"/>
      <c r="L2248" t="s">
        <v>344</v>
      </c>
      <c r="M2248" s="174">
        <v>-3</v>
      </c>
      <c r="N2248" s="11">
        <f t="shared" si="205"/>
        <v>2</v>
      </c>
    </row>
    <row r="2249" spans="1:14" s="11" customFormat="1" x14ac:dyDescent="0.3">
      <c r="A2249" s="5">
        <v>41333</v>
      </c>
      <c r="B2249" s="704" t="s">
        <v>345</v>
      </c>
      <c r="C2249" s="704" t="s">
        <v>87</v>
      </c>
      <c r="D2249" s="23">
        <v>2000</v>
      </c>
      <c r="E2249" t="s">
        <v>117</v>
      </c>
      <c r="F2249" s="5">
        <v>52305</v>
      </c>
      <c r="G2249" t="s">
        <v>171</v>
      </c>
      <c r="H2249" t="s">
        <v>346</v>
      </c>
      <c r="I2249" s="1" t="s">
        <v>347</v>
      </c>
      <c r="J2249" s="2" t="s">
        <v>348</v>
      </c>
      <c r="K2249" s="2"/>
      <c r="L2249" t="s">
        <v>349</v>
      </c>
      <c r="M2249" s="174">
        <v>-3</v>
      </c>
      <c r="N2249" s="11">
        <f t="shared" si="205"/>
        <v>2</v>
      </c>
    </row>
    <row r="2250" spans="1:14" s="11" customFormat="1" x14ac:dyDescent="0.3">
      <c r="A2250" s="5">
        <v>41333</v>
      </c>
      <c r="B2250" s="704" t="s">
        <v>350</v>
      </c>
      <c r="C2250" s="704" t="s">
        <v>73</v>
      </c>
      <c r="D2250" s="23">
        <v>500</v>
      </c>
      <c r="E2250" t="s">
        <v>164</v>
      </c>
      <c r="F2250" s="5">
        <v>42078</v>
      </c>
      <c r="G2250" t="s">
        <v>351</v>
      </c>
      <c r="H2250" t="s">
        <v>352</v>
      </c>
      <c r="I2250" s="1" t="s">
        <v>353</v>
      </c>
      <c r="J2250" s="2" t="s">
        <v>78</v>
      </c>
      <c r="K2250" s="2"/>
      <c r="L2250" t="s">
        <v>354</v>
      </c>
      <c r="M2250" s="174">
        <v>-4</v>
      </c>
      <c r="N2250" s="11">
        <f t="shared" si="205"/>
        <v>2</v>
      </c>
    </row>
    <row r="2251" spans="1:14" s="11" customFormat="1" x14ac:dyDescent="0.3">
      <c r="A2251" s="5">
        <v>41333</v>
      </c>
      <c r="B2251" s="704" t="s">
        <v>355</v>
      </c>
      <c r="C2251" s="704" t="s">
        <v>73</v>
      </c>
      <c r="D2251" s="23">
        <v>1250</v>
      </c>
      <c r="E2251" t="s">
        <v>37</v>
      </c>
      <c r="F2251" s="5">
        <v>43191</v>
      </c>
      <c r="G2251" t="s">
        <v>351</v>
      </c>
      <c r="H2251" t="s">
        <v>356</v>
      </c>
      <c r="I2251" s="1" t="s">
        <v>357</v>
      </c>
      <c r="J2251" s="2" t="s">
        <v>34</v>
      </c>
      <c r="K2251" s="2"/>
      <c r="L2251" t="s">
        <v>354</v>
      </c>
      <c r="M2251" s="174">
        <v>11</v>
      </c>
      <c r="N2251" s="11">
        <f t="shared" si="205"/>
        <v>2</v>
      </c>
    </row>
    <row r="2252" spans="1:14" s="11" customFormat="1" x14ac:dyDescent="0.3">
      <c r="A2252" s="5">
        <v>41333</v>
      </c>
      <c r="B2252" s="704" t="s">
        <v>358</v>
      </c>
      <c r="C2252" s="704" t="s">
        <v>73</v>
      </c>
      <c r="D2252" s="23">
        <v>750</v>
      </c>
      <c r="E2252" t="s">
        <v>66</v>
      </c>
      <c r="F2252" s="5">
        <v>45017</v>
      </c>
      <c r="G2252" t="s">
        <v>351</v>
      </c>
      <c r="H2252" t="s">
        <v>359</v>
      </c>
      <c r="I2252" s="1" t="s">
        <v>360</v>
      </c>
      <c r="J2252" s="2" t="s">
        <v>361</v>
      </c>
      <c r="K2252" s="2"/>
      <c r="L2252" t="s">
        <v>354</v>
      </c>
      <c r="M2252" s="174">
        <v>-5</v>
      </c>
      <c r="N2252" s="11">
        <f t="shared" si="205"/>
        <v>2</v>
      </c>
    </row>
    <row r="2253" spans="1:14" s="11" customFormat="1" x14ac:dyDescent="0.3">
      <c r="A2253" s="5">
        <v>41333</v>
      </c>
      <c r="B2253" s="704" t="s">
        <v>371</v>
      </c>
      <c r="C2253" s="704" t="s">
        <v>44</v>
      </c>
      <c r="D2253" s="23">
        <v>650</v>
      </c>
      <c r="E2253" t="s">
        <v>37</v>
      </c>
      <c r="F2253" s="5">
        <v>43174</v>
      </c>
      <c r="G2253" t="s">
        <v>372</v>
      </c>
      <c r="H2253" t="s">
        <v>373</v>
      </c>
      <c r="I2253" s="1" t="s">
        <v>374</v>
      </c>
      <c r="J2253" s="2" t="s">
        <v>249</v>
      </c>
      <c r="K2253" s="2"/>
      <c r="L2253" t="s">
        <v>365</v>
      </c>
      <c r="M2253" s="174">
        <v>-5</v>
      </c>
      <c r="N2253" s="11">
        <f t="shared" si="205"/>
        <v>2</v>
      </c>
    </row>
    <row r="2254" spans="1:14" s="11" customFormat="1" x14ac:dyDescent="0.3">
      <c r="A2254" s="5">
        <v>41333</v>
      </c>
      <c r="B2254" s="704" t="s">
        <v>375</v>
      </c>
      <c r="C2254" s="704" t="s">
        <v>44</v>
      </c>
      <c r="D2254" s="23">
        <v>850</v>
      </c>
      <c r="E2254" t="s">
        <v>66</v>
      </c>
      <c r="F2254" s="5">
        <v>45000</v>
      </c>
      <c r="G2254" t="s">
        <v>372</v>
      </c>
      <c r="H2254" t="s">
        <v>177</v>
      </c>
      <c r="I2254" s="1" t="s">
        <v>376</v>
      </c>
      <c r="J2254" s="2" t="s">
        <v>348</v>
      </c>
      <c r="K2254" s="2"/>
      <c r="L2254" t="s">
        <v>365</v>
      </c>
      <c r="M2254" s="174">
        <v>-5</v>
      </c>
      <c r="N2254" s="11">
        <f t="shared" si="205"/>
        <v>2</v>
      </c>
    </row>
    <row r="2255" spans="1:14" s="11" customFormat="1" x14ac:dyDescent="0.3">
      <c r="A2255" s="5">
        <v>41332</v>
      </c>
      <c r="B2255" s="704" t="s">
        <v>377</v>
      </c>
      <c r="C2255" s="704" t="s">
        <v>36</v>
      </c>
      <c r="D2255" s="23">
        <v>400</v>
      </c>
      <c r="E2255" t="s">
        <v>224</v>
      </c>
      <c r="F2255" s="5">
        <v>43905</v>
      </c>
      <c r="G2255" t="s">
        <v>378</v>
      </c>
      <c r="H2255" t="s">
        <v>379</v>
      </c>
      <c r="I2255" s="1" t="s">
        <v>380</v>
      </c>
      <c r="J2255" s="2" t="s">
        <v>381</v>
      </c>
      <c r="K2255" s="2"/>
      <c r="L2255" t="s">
        <v>382</v>
      </c>
      <c r="M2255" s="174">
        <v>5</v>
      </c>
      <c r="N2255" s="11">
        <f t="shared" si="205"/>
        <v>2</v>
      </c>
    </row>
    <row r="2256" spans="1:14" s="11" customFormat="1" x14ac:dyDescent="0.3">
      <c r="A2256" s="5">
        <v>41332</v>
      </c>
      <c r="B2256" s="704" t="s">
        <v>383</v>
      </c>
      <c r="C2256" s="704" t="s">
        <v>127</v>
      </c>
      <c r="D2256" s="23">
        <v>500</v>
      </c>
      <c r="E2256" t="s">
        <v>37</v>
      </c>
      <c r="F2256" s="5">
        <v>43163</v>
      </c>
      <c r="G2256" t="s">
        <v>384</v>
      </c>
      <c r="H2256"/>
      <c r="I2256" s="1"/>
      <c r="J2256" s="2" t="s">
        <v>34</v>
      </c>
      <c r="K2256" s="2"/>
      <c r="L2256"/>
      <c r="M2256" s="174">
        <v>3</v>
      </c>
      <c r="N2256" s="11">
        <f t="shared" si="205"/>
        <v>2</v>
      </c>
    </row>
    <row r="2257" spans="1:14" s="11" customFormat="1" x14ac:dyDescent="0.3">
      <c r="A2257" s="5">
        <v>41331</v>
      </c>
      <c r="B2257" s="704" t="s">
        <v>386</v>
      </c>
      <c r="C2257" s="704" t="s">
        <v>127</v>
      </c>
      <c r="D2257" s="23">
        <v>400</v>
      </c>
      <c r="E2257" t="s">
        <v>164</v>
      </c>
      <c r="F2257" s="5">
        <v>42061</v>
      </c>
      <c r="G2257" t="s">
        <v>387</v>
      </c>
      <c r="H2257" t="s">
        <v>388</v>
      </c>
      <c r="I2257" s="1" t="s">
        <v>389</v>
      </c>
      <c r="J2257" s="2" t="s">
        <v>390</v>
      </c>
      <c r="K2257" s="2"/>
      <c r="L2257" s="4" t="s">
        <v>391</v>
      </c>
      <c r="M2257" s="174">
        <v>-2.5</v>
      </c>
      <c r="N2257" s="11">
        <f t="shared" si="205"/>
        <v>2</v>
      </c>
    </row>
    <row r="2258" spans="1:14" s="11" customFormat="1" x14ac:dyDescent="0.3">
      <c r="A2258" s="5">
        <v>41331</v>
      </c>
      <c r="B2258" s="704" t="s">
        <v>392</v>
      </c>
      <c r="C2258" s="704" t="s">
        <v>127</v>
      </c>
      <c r="D2258" s="23">
        <v>600</v>
      </c>
      <c r="E2258" t="s">
        <v>66</v>
      </c>
      <c r="F2258" s="5">
        <v>44991</v>
      </c>
      <c r="G2258" t="s">
        <v>387</v>
      </c>
      <c r="H2258" t="s">
        <v>393</v>
      </c>
      <c r="I2258" s="1" t="s">
        <v>292</v>
      </c>
      <c r="J2258" s="2" t="s">
        <v>293</v>
      </c>
      <c r="K2258" s="2"/>
      <c r="L2258" t="s">
        <v>382</v>
      </c>
      <c r="M2258" s="174">
        <v>13</v>
      </c>
      <c r="N2258" s="11">
        <f t="shared" si="205"/>
        <v>2</v>
      </c>
    </row>
    <row r="2259" spans="1:14" s="11" customFormat="1" x14ac:dyDescent="0.3">
      <c r="A2259" s="5">
        <v>41331</v>
      </c>
      <c r="B2259" s="704" t="s">
        <v>394</v>
      </c>
      <c r="C2259" s="704" t="s">
        <v>127</v>
      </c>
      <c r="D2259" s="23">
        <v>850</v>
      </c>
      <c r="E2259" t="s">
        <v>117</v>
      </c>
      <c r="F2259" s="5">
        <v>52294</v>
      </c>
      <c r="G2259" t="s">
        <v>387</v>
      </c>
      <c r="H2259" t="s">
        <v>90</v>
      </c>
      <c r="I2259" s="1" t="s">
        <v>90</v>
      </c>
      <c r="J2259" s="2" t="s">
        <v>91</v>
      </c>
      <c r="K2259" s="2"/>
      <c r="L2259" t="s">
        <v>57</v>
      </c>
      <c r="M2259" s="174">
        <v>11</v>
      </c>
      <c r="N2259" s="11">
        <f t="shared" si="205"/>
        <v>2</v>
      </c>
    </row>
    <row r="2260" spans="1:14" s="11" customFormat="1" x14ac:dyDescent="0.3">
      <c r="A2260" s="5">
        <v>41330</v>
      </c>
      <c r="B2260" s="704" t="s">
        <v>402</v>
      </c>
      <c r="C2260" s="704" t="s">
        <v>403</v>
      </c>
      <c r="D2260" s="23">
        <v>300</v>
      </c>
      <c r="E2260" t="s">
        <v>404</v>
      </c>
      <c r="F2260" s="5">
        <v>42426</v>
      </c>
      <c r="G2260" t="s">
        <v>405</v>
      </c>
      <c r="H2260"/>
      <c r="I2260" s="1"/>
      <c r="J2260" s="2" t="s">
        <v>406</v>
      </c>
      <c r="K2260" s="2"/>
      <c r="L2260" t="s">
        <v>407</v>
      </c>
      <c r="M2260" s="174">
        <v>0</v>
      </c>
      <c r="N2260" s="11">
        <f t="shared" si="205"/>
        <v>2</v>
      </c>
    </row>
    <row r="2261" spans="1:14" s="11" customFormat="1" x14ac:dyDescent="0.3">
      <c r="A2261" s="5">
        <v>41330</v>
      </c>
      <c r="B2261" s="704" t="s">
        <v>408</v>
      </c>
      <c r="C2261" s="704" t="s">
        <v>403</v>
      </c>
      <c r="D2261" s="23">
        <v>600</v>
      </c>
      <c r="E2261" s="5" t="s">
        <v>12</v>
      </c>
      <c r="F2261" s="5">
        <v>42426</v>
      </c>
      <c r="G2261" t="s">
        <v>405</v>
      </c>
      <c r="H2261" t="s">
        <v>409</v>
      </c>
      <c r="I2261" s="1" t="s">
        <v>410</v>
      </c>
      <c r="J2261" s="2" t="s">
        <v>20</v>
      </c>
      <c r="K2261" s="2"/>
      <c r="L2261" t="s">
        <v>411</v>
      </c>
      <c r="M2261" s="174">
        <v>0</v>
      </c>
      <c r="N2261" s="11">
        <f t="shared" si="205"/>
        <v>2</v>
      </c>
    </row>
    <row r="2262" spans="1:14" s="11" customFormat="1" x14ac:dyDescent="0.3">
      <c r="A2262" s="5">
        <v>41330</v>
      </c>
      <c r="B2262" s="704" t="s">
        <v>412</v>
      </c>
      <c r="C2262" s="704" t="s">
        <v>403</v>
      </c>
      <c r="D2262" s="23">
        <v>400</v>
      </c>
      <c r="E2262" t="s">
        <v>37</v>
      </c>
      <c r="F2262" s="5">
        <v>43159</v>
      </c>
      <c r="G2262" t="s">
        <v>405</v>
      </c>
      <c r="H2262" t="s">
        <v>413</v>
      </c>
      <c r="I2262" s="1" t="s">
        <v>414</v>
      </c>
      <c r="J2262" s="2" t="s">
        <v>415</v>
      </c>
      <c r="K2262" s="2"/>
      <c r="L2262" t="s">
        <v>416</v>
      </c>
      <c r="M2262" s="174">
        <v>0</v>
      </c>
      <c r="N2262" s="11">
        <f t="shared" si="205"/>
        <v>2</v>
      </c>
    </row>
    <row r="2263" spans="1:14" s="11" customFormat="1" x14ac:dyDescent="0.3">
      <c r="A2263" s="5">
        <v>41330</v>
      </c>
      <c r="B2263" s="704" t="s">
        <v>417</v>
      </c>
      <c r="C2263" s="704" t="s">
        <v>127</v>
      </c>
      <c r="D2263" s="23">
        <v>300</v>
      </c>
      <c r="E2263" t="s">
        <v>12</v>
      </c>
      <c r="F2263" s="5">
        <v>42426</v>
      </c>
      <c r="G2263" t="s">
        <v>418</v>
      </c>
      <c r="H2263" t="s">
        <v>195</v>
      </c>
      <c r="I2263" s="1"/>
      <c r="J2263" s="2" t="s">
        <v>419</v>
      </c>
      <c r="K2263" s="2"/>
      <c r="L2263" t="s">
        <v>105</v>
      </c>
      <c r="M2263" s="174">
        <v>-2</v>
      </c>
      <c r="N2263" s="11">
        <f t="shared" si="205"/>
        <v>2</v>
      </c>
    </row>
    <row r="2264" spans="1:14" s="11" customFormat="1" x14ac:dyDescent="0.3">
      <c r="A2264" s="5">
        <v>41330</v>
      </c>
      <c r="B2264" s="704" t="s">
        <v>420</v>
      </c>
      <c r="C2264" s="704" t="s">
        <v>127</v>
      </c>
      <c r="D2264" s="23">
        <v>300</v>
      </c>
      <c r="E2264" t="s">
        <v>12</v>
      </c>
      <c r="F2264" s="5">
        <v>42426</v>
      </c>
      <c r="G2264" t="s">
        <v>418</v>
      </c>
      <c r="H2264" t="s">
        <v>32</v>
      </c>
      <c r="I2264" s="1" t="s">
        <v>421</v>
      </c>
      <c r="J2264" s="2" t="s">
        <v>422</v>
      </c>
      <c r="K2264" s="2"/>
      <c r="L2264" t="s">
        <v>423</v>
      </c>
      <c r="M2264" s="174">
        <v>-2</v>
      </c>
      <c r="N2264" s="11">
        <f t="shared" si="205"/>
        <v>2</v>
      </c>
    </row>
    <row r="2265" spans="1:14" s="11" customFormat="1" x14ac:dyDescent="0.3">
      <c r="A2265" s="5">
        <v>41330</v>
      </c>
      <c r="B2265" s="704" t="s">
        <v>424</v>
      </c>
      <c r="C2265" s="704" t="s">
        <v>127</v>
      </c>
      <c r="D2265" s="23">
        <v>250</v>
      </c>
      <c r="E2265" t="s">
        <v>37</v>
      </c>
      <c r="F2265" s="5">
        <v>43160</v>
      </c>
      <c r="G2265" t="s">
        <v>418</v>
      </c>
      <c r="H2265" t="s">
        <v>425</v>
      </c>
      <c r="I2265" s="1" t="s">
        <v>426</v>
      </c>
      <c r="J2265" s="2" t="s">
        <v>427</v>
      </c>
      <c r="K2265" s="2"/>
      <c r="L2265" t="s">
        <v>423</v>
      </c>
      <c r="M2265" s="174">
        <v>8</v>
      </c>
      <c r="N2265" s="11">
        <f t="shared" si="205"/>
        <v>2</v>
      </c>
    </row>
    <row r="2266" spans="1:14" s="11" customFormat="1" x14ac:dyDescent="0.3">
      <c r="A2266" s="5">
        <v>41330</v>
      </c>
      <c r="B2266" s="704" t="s">
        <v>428</v>
      </c>
      <c r="C2266" s="704" t="s">
        <v>127</v>
      </c>
      <c r="D2266" s="23">
        <v>250</v>
      </c>
      <c r="E2266" t="s">
        <v>66</v>
      </c>
      <c r="F2266" s="5">
        <v>44986</v>
      </c>
      <c r="G2266" t="s">
        <v>418</v>
      </c>
      <c r="H2266" t="s">
        <v>429</v>
      </c>
      <c r="I2266" s="1" t="s">
        <v>430</v>
      </c>
      <c r="J2266" s="2" t="s">
        <v>431</v>
      </c>
      <c r="K2266" s="2"/>
      <c r="L2266" t="s">
        <v>432</v>
      </c>
      <c r="M2266" s="174">
        <v>-2</v>
      </c>
      <c r="N2266" s="11">
        <f t="shared" si="205"/>
        <v>2</v>
      </c>
    </row>
    <row r="2267" spans="1:14" s="11" customFormat="1" x14ac:dyDescent="0.3">
      <c r="A2267" s="5">
        <v>41330</v>
      </c>
      <c r="B2267" s="704" t="s">
        <v>439</v>
      </c>
      <c r="C2267" s="704" t="s">
        <v>22</v>
      </c>
      <c r="D2267" s="23">
        <v>500</v>
      </c>
      <c r="E2267" t="s">
        <v>440</v>
      </c>
      <c r="F2267" s="5">
        <v>43539</v>
      </c>
      <c r="G2267" t="s">
        <v>435</v>
      </c>
      <c r="H2267" t="s">
        <v>220</v>
      </c>
      <c r="I2267" s="1" t="s">
        <v>441</v>
      </c>
      <c r="J2267" s="2" t="s">
        <v>442</v>
      </c>
      <c r="K2267" s="2"/>
      <c r="L2267" t="s">
        <v>438</v>
      </c>
      <c r="M2267" s="174">
        <v>9</v>
      </c>
      <c r="N2267" s="11">
        <f t="shared" si="205"/>
        <v>2</v>
      </c>
    </row>
    <row r="2268" spans="1:14" s="11" customFormat="1" x14ac:dyDescent="0.3">
      <c r="A2268" s="5">
        <v>41330</v>
      </c>
      <c r="B2268" s="704" t="s">
        <v>443</v>
      </c>
      <c r="C2268" s="704" t="s">
        <v>22</v>
      </c>
      <c r="D2268" s="23">
        <v>750</v>
      </c>
      <c r="E2268" t="s">
        <v>66</v>
      </c>
      <c r="F2268" s="5">
        <v>45000</v>
      </c>
      <c r="G2268" t="s">
        <v>435</v>
      </c>
      <c r="H2268" t="s">
        <v>444</v>
      </c>
      <c r="I2268" s="1" t="s">
        <v>444</v>
      </c>
      <c r="J2268" s="2" t="s">
        <v>202</v>
      </c>
      <c r="K2268" s="2"/>
      <c r="L2268" t="s">
        <v>438</v>
      </c>
      <c r="M2268" s="174">
        <v>0</v>
      </c>
      <c r="N2268" s="11">
        <f t="shared" si="205"/>
        <v>2</v>
      </c>
    </row>
    <row r="2269" spans="1:14" s="11" customFormat="1" x14ac:dyDescent="0.3">
      <c r="A2269" s="5">
        <v>41330</v>
      </c>
      <c r="B2269" s="704" t="s">
        <v>445</v>
      </c>
      <c r="C2269" s="704" t="s">
        <v>22</v>
      </c>
      <c r="D2269" s="23">
        <v>750</v>
      </c>
      <c r="E2269" t="s">
        <v>117</v>
      </c>
      <c r="F2269" s="5">
        <v>15780</v>
      </c>
      <c r="G2269" t="s">
        <v>435</v>
      </c>
      <c r="H2269" t="s">
        <v>446</v>
      </c>
      <c r="I2269" s="1" t="s">
        <v>446</v>
      </c>
      <c r="J2269" s="2" t="s">
        <v>447</v>
      </c>
      <c r="K2269" s="2"/>
      <c r="L2269" t="s">
        <v>438</v>
      </c>
      <c r="M2269" s="174">
        <v>5</v>
      </c>
      <c r="N2269" s="11">
        <f t="shared" si="205"/>
        <v>2</v>
      </c>
    </row>
    <row r="2270" spans="1:14" s="11" customFormat="1" x14ac:dyDescent="0.3">
      <c r="A2270" s="5">
        <v>41330</v>
      </c>
      <c r="B2270" s="704" t="s">
        <v>448</v>
      </c>
      <c r="C2270" s="704" t="s">
        <v>449</v>
      </c>
      <c r="D2270" s="23">
        <v>625</v>
      </c>
      <c r="E2270" t="s">
        <v>12</v>
      </c>
      <c r="F2270" s="5">
        <v>42426</v>
      </c>
      <c r="G2270" t="s">
        <v>450</v>
      </c>
      <c r="H2270" t="s">
        <v>195</v>
      </c>
      <c r="I2270" s="1" t="s">
        <v>195</v>
      </c>
      <c r="J2270" s="2" t="s">
        <v>451</v>
      </c>
      <c r="K2270" s="2"/>
      <c r="L2270" t="s">
        <v>452</v>
      </c>
      <c r="M2270" s="174">
        <v>2</v>
      </c>
      <c r="N2270" s="11">
        <f t="shared" si="205"/>
        <v>2</v>
      </c>
    </row>
    <row r="2271" spans="1:14" s="11" customFormat="1" x14ac:dyDescent="0.3">
      <c r="A2271" s="5">
        <v>41330</v>
      </c>
      <c r="B2271" s="704" t="s">
        <v>453</v>
      </c>
      <c r="C2271" s="704" t="s">
        <v>449</v>
      </c>
      <c r="D2271" s="23">
        <v>625</v>
      </c>
      <c r="E2271" t="s">
        <v>12</v>
      </c>
      <c r="F2271" s="5">
        <v>42426</v>
      </c>
      <c r="G2271" t="s">
        <v>450</v>
      </c>
      <c r="H2271" t="s">
        <v>454</v>
      </c>
      <c r="I2271" s="1" t="s">
        <v>455</v>
      </c>
      <c r="J2271" s="2" t="s">
        <v>136</v>
      </c>
      <c r="K2271" s="2"/>
      <c r="L2271" t="s">
        <v>452</v>
      </c>
      <c r="M2271" s="174">
        <v>2</v>
      </c>
      <c r="N2271" s="11">
        <f t="shared" si="205"/>
        <v>2</v>
      </c>
    </row>
    <row r="2272" spans="1:14" s="11" customFormat="1" x14ac:dyDescent="0.3">
      <c r="A2272" s="5">
        <v>41330</v>
      </c>
      <c r="B2272" s="704" t="s">
        <v>456</v>
      </c>
      <c r="C2272" s="704" t="s">
        <v>449</v>
      </c>
      <c r="D2272" s="23">
        <v>1250</v>
      </c>
      <c r="E2272" t="s">
        <v>66</v>
      </c>
      <c r="F2272" s="5">
        <v>44986</v>
      </c>
      <c r="G2272" t="s">
        <v>450</v>
      </c>
      <c r="H2272" t="s">
        <v>429</v>
      </c>
      <c r="I2272" s="1" t="s">
        <v>457</v>
      </c>
      <c r="J2272" s="2" t="s">
        <v>458</v>
      </c>
      <c r="K2272" s="2"/>
      <c r="L2272" t="s">
        <v>452</v>
      </c>
      <c r="M2272" s="174">
        <v>2</v>
      </c>
      <c r="N2272" s="11">
        <f t="shared" si="205"/>
        <v>2</v>
      </c>
    </row>
    <row r="2273" spans="1:14" s="11" customFormat="1" x14ac:dyDescent="0.3">
      <c r="A2273" s="5">
        <v>41330</v>
      </c>
      <c r="B2273" s="704" t="s">
        <v>459</v>
      </c>
      <c r="C2273" s="704" t="s">
        <v>369</v>
      </c>
      <c r="D2273" s="23">
        <v>1000</v>
      </c>
      <c r="E2273" t="s">
        <v>66</v>
      </c>
      <c r="F2273" s="5">
        <v>44988</v>
      </c>
      <c r="G2273" t="s">
        <v>460</v>
      </c>
      <c r="H2273" t="s">
        <v>330</v>
      </c>
      <c r="I2273" s="1" t="s">
        <v>461</v>
      </c>
      <c r="J2273" s="2" t="s">
        <v>462</v>
      </c>
      <c r="K2273" s="2"/>
      <c r="L2273" t="s">
        <v>463</v>
      </c>
      <c r="M2273" s="174">
        <v>0</v>
      </c>
      <c r="N2273" s="11">
        <f t="shared" si="205"/>
        <v>2</v>
      </c>
    </row>
    <row r="2274" spans="1:14" s="11" customFormat="1" x14ac:dyDescent="0.3">
      <c r="A2274" s="5">
        <v>41330</v>
      </c>
      <c r="B2274" s="704" t="s">
        <v>464</v>
      </c>
      <c r="C2274" s="704" t="s">
        <v>218</v>
      </c>
      <c r="D2274" s="23">
        <v>650</v>
      </c>
      <c r="E2274" t="s">
        <v>66</v>
      </c>
      <c r="F2274" s="5">
        <v>45000</v>
      </c>
      <c r="G2274" t="s">
        <v>465</v>
      </c>
      <c r="H2274" t="s">
        <v>466</v>
      </c>
      <c r="I2274" s="1" t="s">
        <v>467</v>
      </c>
      <c r="J2274" s="2" t="s">
        <v>468</v>
      </c>
      <c r="K2274" s="2"/>
      <c r="L2274" t="s">
        <v>132</v>
      </c>
      <c r="M2274" s="174">
        <v>-22</v>
      </c>
      <c r="N2274" s="11">
        <f t="shared" si="205"/>
        <v>2</v>
      </c>
    </row>
    <row r="2275" spans="1:14" s="11" customFormat="1" x14ac:dyDescent="0.3">
      <c r="A2275" s="5">
        <v>41330</v>
      </c>
      <c r="B2275" s="704" t="s">
        <v>469</v>
      </c>
      <c r="C2275" s="704" t="s">
        <v>218</v>
      </c>
      <c r="D2275" s="23">
        <v>600</v>
      </c>
      <c r="E2275" t="s">
        <v>66</v>
      </c>
      <c r="F2275" s="5">
        <v>44986</v>
      </c>
      <c r="G2275" t="s">
        <v>470</v>
      </c>
      <c r="H2275" t="s">
        <v>338</v>
      </c>
      <c r="I2275" s="1" t="s">
        <v>471</v>
      </c>
      <c r="J2275" s="2" t="s">
        <v>472</v>
      </c>
      <c r="K2275" s="2"/>
      <c r="L2275" t="s">
        <v>175</v>
      </c>
      <c r="M2275" s="174">
        <v>-16</v>
      </c>
      <c r="N2275" s="11">
        <f t="shared" si="205"/>
        <v>2</v>
      </c>
    </row>
    <row r="2276" spans="1:14" s="11" customFormat="1" x14ac:dyDescent="0.3">
      <c r="A2276" s="5">
        <v>41330</v>
      </c>
      <c r="B2276" s="704" t="s">
        <v>473</v>
      </c>
      <c r="C2276" s="704" t="s">
        <v>11</v>
      </c>
      <c r="D2276" s="23">
        <v>700</v>
      </c>
      <c r="E2276" t="s">
        <v>117</v>
      </c>
      <c r="F2276" s="5">
        <v>52291</v>
      </c>
      <c r="G2276" t="s">
        <v>474</v>
      </c>
      <c r="H2276" t="s">
        <v>429</v>
      </c>
      <c r="I2276" s="1" t="s">
        <v>475</v>
      </c>
      <c r="J2276" s="2" t="s">
        <v>476</v>
      </c>
      <c r="K2276" s="2"/>
      <c r="L2276" t="s">
        <v>331</v>
      </c>
      <c r="M2276" s="174">
        <v>3</v>
      </c>
      <c r="N2276" s="11">
        <f t="shared" si="205"/>
        <v>2</v>
      </c>
    </row>
    <row r="2277" spans="1:14" s="11" customFormat="1" x14ac:dyDescent="0.3">
      <c r="A2277" s="5">
        <v>41327</v>
      </c>
      <c r="B2277" s="704" t="s">
        <v>241</v>
      </c>
      <c r="C2277" s="704" t="s">
        <v>36</v>
      </c>
      <c r="D2277" s="23">
        <v>250</v>
      </c>
      <c r="E2277" t="s">
        <v>66</v>
      </c>
      <c r="F2277" s="5">
        <v>44986</v>
      </c>
      <c r="G2277" t="s">
        <v>243</v>
      </c>
      <c r="H2277" t="s">
        <v>184</v>
      </c>
      <c r="I2277" s="1" t="s">
        <v>244</v>
      </c>
      <c r="J2277" s="2" t="s">
        <v>245</v>
      </c>
      <c r="K2277" s="2"/>
      <c r="L2277" t="s">
        <v>246</v>
      </c>
      <c r="M2277" s="174">
        <v>-25</v>
      </c>
      <c r="N2277" s="11">
        <f t="shared" si="205"/>
        <v>2</v>
      </c>
    </row>
    <row r="2278" spans="1:14" s="11" customFormat="1" x14ac:dyDescent="0.3">
      <c r="A2278" s="5">
        <v>41327</v>
      </c>
      <c r="B2278" s="704" t="s">
        <v>247</v>
      </c>
      <c r="C2278" s="704" t="s">
        <v>36</v>
      </c>
      <c r="D2278" s="23">
        <v>250</v>
      </c>
      <c r="E2278" t="s">
        <v>117</v>
      </c>
      <c r="F2278" s="5">
        <v>15766</v>
      </c>
      <c r="G2278" t="s">
        <v>243</v>
      </c>
      <c r="H2278" t="s">
        <v>204</v>
      </c>
      <c r="I2278" s="1" t="s">
        <v>248</v>
      </c>
      <c r="J2278" s="2" t="s">
        <v>249</v>
      </c>
      <c r="K2278" s="2"/>
      <c r="L2278" t="s">
        <v>246</v>
      </c>
      <c r="M2278" s="174">
        <v>-25</v>
      </c>
      <c r="N2278" s="11">
        <f t="shared" si="205"/>
        <v>2</v>
      </c>
    </row>
    <row r="2279" spans="1:14" s="11" customFormat="1" x14ac:dyDescent="0.3">
      <c r="A2279" s="5">
        <v>41326</v>
      </c>
      <c r="B2279" s="704" t="s">
        <v>250</v>
      </c>
      <c r="C2279" s="704" t="s">
        <v>127</v>
      </c>
      <c r="D2279" s="23">
        <v>1750</v>
      </c>
      <c r="E2279" t="s">
        <v>12</v>
      </c>
      <c r="F2279" s="5">
        <v>42426</v>
      </c>
      <c r="G2279" t="s">
        <v>251</v>
      </c>
      <c r="H2279" t="s">
        <v>195</v>
      </c>
      <c r="I2279" s="1" t="s">
        <v>252</v>
      </c>
      <c r="J2279" s="2" t="s">
        <v>253</v>
      </c>
      <c r="K2279" s="2"/>
      <c r="L2279" t="s">
        <v>254</v>
      </c>
      <c r="M2279" s="174">
        <v>2</v>
      </c>
      <c r="N2279" s="11">
        <f t="shared" si="205"/>
        <v>2</v>
      </c>
    </row>
    <row r="2280" spans="1:14" s="11" customFormat="1" x14ac:dyDescent="0.3">
      <c r="A2280" s="5">
        <v>41326</v>
      </c>
      <c r="B2280" s="704" t="s">
        <v>255</v>
      </c>
      <c r="C2280" s="704" t="s">
        <v>127</v>
      </c>
      <c r="D2280" s="23">
        <v>750</v>
      </c>
      <c r="E2280" t="s">
        <v>12</v>
      </c>
      <c r="F2280" s="5">
        <v>42426</v>
      </c>
      <c r="G2280" t="s">
        <v>251</v>
      </c>
      <c r="H2280" t="s">
        <v>256</v>
      </c>
      <c r="I2280" s="1" t="s">
        <v>257</v>
      </c>
      <c r="J2280" s="2" t="s">
        <v>258</v>
      </c>
      <c r="K2280" s="2"/>
      <c r="L2280" t="s">
        <v>259</v>
      </c>
      <c r="M2280" s="174">
        <v>2</v>
      </c>
      <c r="N2280" s="11">
        <f t="shared" si="205"/>
        <v>2</v>
      </c>
    </row>
    <row r="2281" spans="1:14" s="11" customFormat="1" x14ac:dyDescent="0.3">
      <c r="A2281" s="5">
        <v>41326</v>
      </c>
      <c r="B2281" s="704" t="s">
        <v>260</v>
      </c>
      <c r="C2281" s="704" t="s">
        <v>218</v>
      </c>
      <c r="D2281" s="23">
        <v>600</v>
      </c>
      <c r="E2281" t="s">
        <v>261</v>
      </c>
      <c r="F2281" s="5">
        <v>45170</v>
      </c>
      <c r="G2281" t="s">
        <v>262</v>
      </c>
      <c r="H2281" t="s">
        <v>263</v>
      </c>
      <c r="I2281" s="1" t="s">
        <v>264</v>
      </c>
      <c r="J2281" s="2" t="s">
        <v>265</v>
      </c>
      <c r="K2281" s="2"/>
      <c r="L2281" t="s">
        <v>266</v>
      </c>
      <c r="M2281" s="174">
        <v>13</v>
      </c>
      <c r="N2281" s="11">
        <f t="shared" si="205"/>
        <v>2</v>
      </c>
    </row>
    <row r="2282" spans="1:14" s="11" customFormat="1" x14ac:dyDescent="0.3">
      <c r="A2282" s="5">
        <v>41326</v>
      </c>
      <c r="B2282" s="704" t="s">
        <v>267</v>
      </c>
      <c r="C2282" s="704" t="s">
        <v>218</v>
      </c>
      <c r="D2282" s="23">
        <v>400</v>
      </c>
      <c r="E2282" t="s">
        <v>117</v>
      </c>
      <c r="F2282" s="5">
        <v>52291</v>
      </c>
      <c r="G2282" t="s">
        <v>262</v>
      </c>
      <c r="H2282" t="s">
        <v>268</v>
      </c>
      <c r="I2282" s="1" t="s">
        <v>269</v>
      </c>
      <c r="J2282" s="2" t="s">
        <v>270</v>
      </c>
      <c r="K2282" s="2"/>
      <c r="L2282" t="s">
        <v>105</v>
      </c>
      <c r="M2282" s="174">
        <v>123</v>
      </c>
      <c r="N2282" s="11">
        <f t="shared" si="205"/>
        <v>2</v>
      </c>
    </row>
    <row r="2283" spans="1:14" s="11" customFormat="1" x14ac:dyDescent="0.3">
      <c r="A2283" s="5">
        <v>41326</v>
      </c>
      <c r="B2283" s="704" t="s">
        <v>271</v>
      </c>
      <c r="C2283" s="704" t="s">
        <v>87</v>
      </c>
      <c r="D2283" s="23">
        <v>300</v>
      </c>
      <c r="E2283" t="s">
        <v>66</v>
      </c>
      <c r="F2283" s="5">
        <v>44986</v>
      </c>
      <c r="G2283" t="s">
        <v>171</v>
      </c>
      <c r="H2283" t="s">
        <v>177</v>
      </c>
      <c r="I2283" s="1" t="s">
        <v>272</v>
      </c>
      <c r="J2283" s="2" t="s">
        <v>273</v>
      </c>
      <c r="K2283" s="2"/>
      <c r="L2283" t="s">
        <v>274</v>
      </c>
      <c r="M2283" s="174">
        <v>-11</v>
      </c>
      <c r="N2283" s="11">
        <f t="shared" si="205"/>
        <v>2</v>
      </c>
    </row>
    <row r="2284" spans="1:14" s="11" customFormat="1" x14ac:dyDescent="0.3">
      <c r="A2284" s="5">
        <v>41325</v>
      </c>
      <c r="B2284" s="704" t="s">
        <v>275</v>
      </c>
      <c r="C2284" s="704" t="s">
        <v>276</v>
      </c>
      <c r="D2284" s="23">
        <v>750</v>
      </c>
      <c r="E2284" t="s">
        <v>12</v>
      </c>
      <c r="F2284" s="5">
        <v>42425</v>
      </c>
      <c r="G2284" t="s">
        <v>277</v>
      </c>
      <c r="H2284" t="s">
        <v>195</v>
      </c>
      <c r="I2284" s="1" t="s">
        <v>195</v>
      </c>
      <c r="J2284" s="2" t="s">
        <v>278</v>
      </c>
      <c r="K2284" s="2"/>
      <c r="L2284" t="s">
        <v>279</v>
      </c>
      <c r="M2284" s="174">
        <v>0</v>
      </c>
      <c r="N2284" s="11">
        <f t="shared" si="205"/>
        <v>2</v>
      </c>
    </row>
    <row r="2285" spans="1:14" s="11" customFormat="1" x14ac:dyDescent="0.3">
      <c r="A2285" s="5">
        <v>41325</v>
      </c>
      <c r="B2285" s="704" t="s">
        <v>280</v>
      </c>
      <c r="C2285" s="704" t="s">
        <v>276</v>
      </c>
      <c r="D2285" s="23">
        <v>1250</v>
      </c>
      <c r="E2285" t="s">
        <v>12</v>
      </c>
      <c r="F2285" s="5">
        <v>42425</v>
      </c>
      <c r="G2285" t="s">
        <v>277</v>
      </c>
      <c r="H2285" t="s">
        <v>281</v>
      </c>
      <c r="I2285" s="1" t="s">
        <v>282</v>
      </c>
      <c r="J2285" s="2" t="s">
        <v>283</v>
      </c>
      <c r="K2285" s="2"/>
      <c r="L2285" t="s">
        <v>279</v>
      </c>
      <c r="M2285" s="174">
        <v>0</v>
      </c>
      <c r="N2285" s="11">
        <f t="shared" si="205"/>
        <v>2</v>
      </c>
    </row>
    <row r="2286" spans="1:14" s="11" customFormat="1" x14ac:dyDescent="0.3">
      <c r="A2286" s="5">
        <v>41325</v>
      </c>
      <c r="B2286" s="704" t="s">
        <v>284</v>
      </c>
      <c r="C2286" s="704" t="s">
        <v>276</v>
      </c>
      <c r="D2286" s="23">
        <v>2500</v>
      </c>
      <c r="E2286" t="s">
        <v>66</v>
      </c>
      <c r="F2286" s="5">
        <v>44982</v>
      </c>
      <c r="G2286" t="s">
        <v>277</v>
      </c>
      <c r="H2286" t="s">
        <v>285</v>
      </c>
      <c r="I2286" s="1" t="s">
        <v>244</v>
      </c>
      <c r="J2286" s="2" t="s">
        <v>286</v>
      </c>
      <c r="K2286" s="2"/>
      <c r="L2286" t="s">
        <v>279</v>
      </c>
      <c r="M2286" s="174">
        <v>-10</v>
      </c>
      <c r="N2286" s="11">
        <f t="shared" si="205"/>
        <v>2</v>
      </c>
    </row>
    <row r="2287" spans="1:14" s="11" customFormat="1" x14ac:dyDescent="0.3">
      <c r="A2287" s="5">
        <v>41325</v>
      </c>
      <c r="B2287" s="704" t="s">
        <v>287</v>
      </c>
      <c r="C2287" s="704" t="s">
        <v>288</v>
      </c>
      <c r="D2287" s="23">
        <v>500</v>
      </c>
      <c r="E2287" t="s">
        <v>289</v>
      </c>
      <c r="F2287" s="5">
        <v>43158</v>
      </c>
      <c r="G2287" t="s">
        <v>290</v>
      </c>
      <c r="H2287" t="s">
        <v>291</v>
      </c>
      <c r="I2287" s="1" t="s">
        <v>292</v>
      </c>
      <c r="J2287" s="2" t="s">
        <v>293</v>
      </c>
      <c r="K2287" s="2"/>
      <c r="L2287"/>
      <c r="M2287" s="174">
        <v>0</v>
      </c>
      <c r="N2287" s="11">
        <f t="shared" si="205"/>
        <v>2</v>
      </c>
    </row>
    <row r="2288" spans="1:14" s="11" customFormat="1" x14ac:dyDescent="0.3">
      <c r="A2288" s="5">
        <v>41324</v>
      </c>
      <c r="B2288" s="704" t="s">
        <v>294</v>
      </c>
      <c r="C2288" s="704" t="s">
        <v>288</v>
      </c>
      <c r="D2288" s="23">
        <v>500</v>
      </c>
      <c r="E2288" t="s">
        <v>12</v>
      </c>
      <c r="F2288" s="5">
        <v>42426</v>
      </c>
      <c r="G2288" t="s">
        <v>295</v>
      </c>
      <c r="H2288" t="s">
        <v>195</v>
      </c>
      <c r="I2288" s="1" t="s">
        <v>195</v>
      </c>
      <c r="J2288" s="2" t="s">
        <v>296</v>
      </c>
      <c r="K2288" s="2"/>
      <c r="L2288" t="s">
        <v>297</v>
      </c>
      <c r="M2288" s="174">
        <v>6</v>
      </c>
      <c r="N2288" s="11">
        <f t="shared" si="205"/>
        <v>2</v>
      </c>
    </row>
    <row r="2289" spans="1:14" s="11" customFormat="1" x14ac:dyDescent="0.3">
      <c r="A2289" s="5">
        <v>41324</v>
      </c>
      <c r="B2289" s="704" t="s">
        <v>298</v>
      </c>
      <c r="C2289" s="704" t="s">
        <v>288</v>
      </c>
      <c r="D2289" s="23">
        <v>500</v>
      </c>
      <c r="E2289" t="s">
        <v>12</v>
      </c>
      <c r="F2289" s="5">
        <v>42426</v>
      </c>
      <c r="G2289" t="s">
        <v>295</v>
      </c>
      <c r="H2289" t="s">
        <v>299</v>
      </c>
      <c r="I2289" s="1" t="s">
        <v>300</v>
      </c>
      <c r="J2289" s="2" t="s">
        <v>301</v>
      </c>
      <c r="K2289" s="2"/>
      <c r="L2289" t="s">
        <v>297</v>
      </c>
      <c r="M2289" s="174">
        <v>6</v>
      </c>
      <c r="N2289" s="11">
        <f t="shared" si="205"/>
        <v>2</v>
      </c>
    </row>
    <row r="2290" spans="1:14" s="11" customFormat="1" x14ac:dyDescent="0.3">
      <c r="A2290" s="5">
        <v>41324</v>
      </c>
      <c r="B2290" s="704" t="s">
        <v>302</v>
      </c>
      <c r="C2290" s="704" t="s">
        <v>288</v>
      </c>
      <c r="D2290" s="23">
        <v>750</v>
      </c>
      <c r="E2290" t="s">
        <v>37</v>
      </c>
      <c r="F2290" s="5">
        <v>43157</v>
      </c>
      <c r="G2290" t="s">
        <v>295</v>
      </c>
      <c r="H2290" t="s">
        <v>303</v>
      </c>
      <c r="I2290" s="1" t="s">
        <v>304</v>
      </c>
      <c r="J2290" s="2" t="s">
        <v>305</v>
      </c>
      <c r="K2290" s="2"/>
      <c r="L2290" t="s">
        <v>297</v>
      </c>
      <c r="M2290" s="174">
        <v>6</v>
      </c>
      <c r="N2290" s="11">
        <f t="shared" si="205"/>
        <v>2</v>
      </c>
    </row>
    <row r="2291" spans="1:14" s="11" customFormat="1" x14ac:dyDescent="0.3">
      <c r="A2291" s="5">
        <v>41324</v>
      </c>
      <c r="B2291" s="704" t="s">
        <v>306</v>
      </c>
      <c r="C2291" s="704" t="s">
        <v>288</v>
      </c>
      <c r="D2291" s="23">
        <v>500</v>
      </c>
      <c r="E2291" t="s">
        <v>66</v>
      </c>
      <c r="F2291" s="5">
        <v>44983</v>
      </c>
      <c r="G2291" t="s">
        <v>295</v>
      </c>
      <c r="H2291" t="s">
        <v>307</v>
      </c>
      <c r="I2291" s="1" t="s">
        <v>308</v>
      </c>
      <c r="J2291" s="2" t="s">
        <v>91</v>
      </c>
      <c r="K2291" s="2"/>
      <c r="L2291" t="s">
        <v>297</v>
      </c>
      <c r="M2291" s="174">
        <v>6</v>
      </c>
      <c r="N2291" s="11">
        <f t="shared" si="205"/>
        <v>2</v>
      </c>
    </row>
    <row r="2292" spans="1:14" s="11" customFormat="1" x14ac:dyDescent="0.3">
      <c r="A2292" s="5">
        <v>41324</v>
      </c>
      <c r="B2292" s="704" t="s">
        <v>309</v>
      </c>
      <c r="C2292" s="704" t="s">
        <v>121</v>
      </c>
      <c r="D2292" s="23">
        <v>400</v>
      </c>
      <c r="E2292" t="s">
        <v>37</v>
      </c>
      <c r="F2292" s="5">
        <v>43174</v>
      </c>
      <c r="G2292" t="s">
        <v>310</v>
      </c>
      <c r="H2292" t="s">
        <v>311</v>
      </c>
      <c r="I2292" s="1" t="s">
        <v>215</v>
      </c>
      <c r="J2292" s="2" t="s">
        <v>221</v>
      </c>
      <c r="K2292" s="2"/>
      <c r="L2292" t="s">
        <v>312</v>
      </c>
      <c r="M2292" s="174">
        <v>9</v>
      </c>
      <c r="N2292" s="11">
        <f t="shared" si="205"/>
        <v>2</v>
      </c>
    </row>
    <row r="2293" spans="1:14" s="11" customFormat="1" x14ac:dyDescent="0.3">
      <c r="A2293" s="5">
        <v>41324</v>
      </c>
      <c r="B2293" s="704" t="s">
        <v>313</v>
      </c>
      <c r="C2293" s="704" t="s">
        <v>121</v>
      </c>
      <c r="D2293" s="23">
        <v>550</v>
      </c>
      <c r="E2293" t="s">
        <v>66</v>
      </c>
      <c r="F2293" s="5">
        <v>45000</v>
      </c>
      <c r="G2293" t="s">
        <v>310</v>
      </c>
      <c r="H2293" t="s">
        <v>314</v>
      </c>
      <c r="I2293" s="1" t="s">
        <v>307</v>
      </c>
      <c r="J2293" s="2" t="s">
        <v>91</v>
      </c>
      <c r="K2293" s="2"/>
      <c r="L2293" t="s">
        <v>312</v>
      </c>
      <c r="M2293" s="174">
        <v>8</v>
      </c>
      <c r="N2293" s="11">
        <f t="shared" si="205"/>
        <v>2</v>
      </c>
    </row>
    <row r="2294" spans="1:14" s="8" customFormat="1" x14ac:dyDescent="0.3">
      <c r="A2294" s="5">
        <v>41324</v>
      </c>
      <c r="B2294" s="704" t="s">
        <v>315</v>
      </c>
      <c r="C2294" s="704" t="s">
        <v>121</v>
      </c>
      <c r="D2294" s="23">
        <v>350</v>
      </c>
      <c r="E2294" t="s">
        <v>117</v>
      </c>
      <c r="F2294" s="5">
        <v>52305</v>
      </c>
      <c r="G2294" t="s">
        <v>310</v>
      </c>
      <c r="H2294" t="s">
        <v>316</v>
      </c>
      <c r="I2294" s="1" t="s">
        <v>317</v>
      </c>
      <c r="J2294" s="2" t="s">
        <v>283</v>
      </c>
      <c r="K2294" s="2"/>
      <c r="L2294" t="s">
        <v>312</v>
      </c>
      <c r="M2294" s="174">
        <v>8</v>
      </c>
      <c r="N2294" s="11">
        <f t="shared" si="205"/>
        <v>2</v>
      </c>
    </row>
    <row r="2295" spans="1:14" s="8" customFormat="1" x14ac:dyDescent="0.3">
      <c r="A2295" s="5">
        <v>41324</v>
      </c>
      <c r="B2295" s="704" t="s">
        <v>318</v>
      </c>
      <c r="C2295" s="704" t="s">
        <v>36</v>
      </c>
      <c r="D2295" s="23">
        <v>450</v>
      </c>
      <c r="E2295" t="s">
        <v>37</v>
      </c>
      <c r="F2295" s="5">
        <v>43160</v>
      </c>
      <c r="G2295" t="s">
        <v>319</v>
      </c>
      <c r="H2295" t="s">
        <v>244</v>
      </c>
      <c r="I2295" s="1" t="s">
        <v>320</v>
      </c>
      <c r="J2295" s="2" t="s">
        <v>321</v>
      </c>
      <c r="K2295" s="2"/>
      <c r="L2295" t="s">
        <v>322</v>
      </c>
      <c r="M2295" s="174">
        <v>-8</v>
      </c>
      <c r="N2295" s="11">
        <f t="shared" si="205"/>
        <v>2</v>
      </c>
    </row>
    <row r="2296" spans="1:14" s="8" customFormat="1" x14ac:dyDescent="0.3">
      <c r="A2296" s="5">
        <v>41324</v>
      </c>
      <c r="B2296" s="704" t="s">
        <v>323</v>
      </c>
      <c r="C2296" s="704" t="s">
        <v>36</v>
      </c>
      <c r="D2296" s="23">
        <v>400</v>
      </c>
      <c r="E2296" t="s">
        <v>66</v>
      </c>
      <c r="F2296" s="5">
        <v>44986</v>
      </c>
      <c r="G2296" t="s">
        <v>310</v>
      </c>
      <c r="H2296" t="s">
        <v>248</v>
      </c>
      <c r="I2296" s="1" t="s">
        <v>324</v>
      </c>
      <c r="J2296" s="2" t="s">
        <v>325</v>
      </c>
      <c r="K2296" s="2"/>
      <c r="L2296" t="s">
        <v>322</v>
      </c>
      <c r="M2296" s="174">
        <v>-15</v>
      </c>
      <c r="N2296" s="11">
        <f t="shared" si="205"/>
        <v>2</v>
      </c>
    </row>
    <row r="2297" spans="1:14" s="11" customFormat="1" x14ac:dyDescent="0.3">
      <c r="A2297" s="5">
        <v>41324</v>
      </c>
      <c r="B2297" s="704" t="s">
        <v>326</v>
      </c>
      <c r="C2297" s="704" t="s">
        <v>182</v>
      </c>
      <c r="D2297" s="23">
        <v>250</v>
      </c>
      <c r="E2297" t="s">
        <v>327</v>
      </c>
      <c r="F2297" s="5">
        <v>43522</v>
      </c>
      <c r="G2297" t="s">
        <v>328</v>
      </c>
      <c r="H2297" t="s">
        <v>329</v>
      </c>
      <c r="I2297" s="1" t="s">
        <v>330</v>
      </c>
      <c r="J2297" s="2" t="s">
        <v>27</v>
      </c>
      <c r="K2297" s="2"/>
      <c r="L2297" t="s">
        <v>331</v>
      </c>
      <c r="M2297" s="174">
        <v>-5</v>
      </c>
      <c r="N2297" s="11">
        <f t="shared" si="205"/>
        <v>2</v>
      </c>
    </row>
    <row r="2298" spans="1:14" s="11" customFormat="1" x14ac:dyDescent="0.3">
      <c r="A2298" s="5">
        <v>41319</v>
      </c>
      <c r="B2298" s="704" t="s">
        <v>120</v>
      </c>
      <c r="C2298" s="704" t="s">
        <v>121</v>
      </c>
      <c r="D2298" s="23">
        <v>1500</v>
      </c>
      <c r="E2298" t="s">
        <v>66</v>
      </c>
      <c r="F2298" s="5">
        <v>44986</v>
      </c>
      <c r="G2298" t="s">
        <v>122</v>
      </c>
      <c r="H2298" t="s">
        <v>123</v>
      </c>
      <c r="I2298" s="1" t="s">
        <v>124</v>
      </c>
      <c r="J2298" s="2" t="s">
        <v>125</v>
      </c>
      <c r="K2298" s="2"/>
      <c r="L2298" t="s">
        <v>116</v>
      </c>
      <c r="M2298" s="174">
        <v>0</v>
      </c>
      <c r="N2298" s="11">
        <f t="shared" si="205"/>
        <v>2</v>
      </c>
    </row>
    <row r="2299" spans="1:14" s="11" customFormat="1" x14ac:dyDescent="0.3">
      <c r="A2299" s="5">
        <v>41319</v>
      </c>
      <c r="B2299" s="704" t="s">
        <v>126</v>
      </c>
      <c r="C2299" s="704" t="s">
        <v>127</v>
      </c>
      <c r="D2299" s="23">
        <v>500</v>
      </c>
      <c r="E2299" t="s">
        <v>66</v>
      </c>
      <c r="F2299" s="5">
        <v>44972</v>
      </c>
      <c r="G2299" t="s">
        <v>128</v>
      </c>
      <c r="H2299" t="s">
        <v>129</v>
      </c>
      <c r="I2299" s="1" t="s">
        <v>130</v>
      </c>
      <c r="J2299" s="2" t="s">
        <v>131</v>
      </c>
      <c r="K2299" s="2"/>
      <c r="L2299" t="s">
        <v>132</v>
      </c>
      <c r="M2299" s="174">
        <v>-5</v>
      </c>
      <c r="N2299" s="11">
        <f t="shared" ref="N2299:N2330" si="206">MONTH(A2299)</f>
        <v>2</v>
      </c>
    </row>
    <row r="2300" spans="1:14" s="11" customFormat="1" x14ac:dyDescent="0.3">
      <c r="A2300" s="5">
        <v>41318</v>
      </c>
      <c r="B2300" s="704" t="s">
        <v>133</v>
      </c>
      <c r="C2300" s="704" t="s">
        <v>127</v>
      </c>
      <c r="D2300" s="23">
        <v>400</v>
      </c>
      <c r="E2300" t="s">
        <v>12</v>
      </c>
      <c r="F2300" s="5">
        <v>42421</v>
      </c>
      <c r="G2300" t="s">
        <v>134</v>
      </c>
      <c r="H2300" t="s">
        <v>135</v>
      </c>
      <c r="I2300" s="1" t="s">
        <v>135</v>
      </c>
      <c r="J2300" s="2" t="s">
        <v>136</v>
      </c>
      <c r="K2300" s="2"/>
      <c r="L2300" t="s">
        <v>137</v>
      </c>
      <c r="M2300" s="174">
        <v>6</v>
      </c>
      <c r="N2300" s="11">
        <f t="shared" si="206"/>
        <v>2</v>
      </c>
    </row>
    <row r="2301" spans="1:14" s="11" customFormat="1" x14ac:dyDescent="0.3">
      <c r="A2301" s="5">
        <v>41318</v>
      </c>
      <c r="B2301" s="704" t="s">
        <v>138</v>
      </c>
      <c r="C2301" s="704" t="s">
        <v>127</v>
      </c>
      <c r="D2301" s="23">
        <v>500</v>
      </c>
      <c r="E2301" t="s">
        <v>66</v>
      </c>
      <c r="F2301" s="5">
        <v>44978</v>
      </c>
      <c r="G2301" t="s">
        <v>134</v>
      </c>
      <c r="H2301" t="s">
        <v>139</v>
      </c>
      <c r="I2301" s="1" t="s">
        <v>140</v>
      </c>
      <c r="J2301" s="2" t="s">
        <v>141</v>
      </c>
      <c r="K2301" s="2"/>
      <c r="L2301" t="s">
        <v>137</v>
      </c>
      <c r="M2301" s="174">
        <v>3</v>
      </c>
      <c r="N2301" s="11">
        <f t="shared" si="206"/>
        <v>2</v>
      </c>
    </row>
    <row r="2302" spans="1:14" s="11" customFormat="1" x14ac:dyDescent="0.3">
      <c r="A2302" s="5">
        <v>41318</v>
      </c>
      <c r="B2302" s="704" t="s">
        <v>142</v>
      </c>
      <c r="C2302" s="704" t="s">
        <v>87</v>
      </c>
      <c r="D2302" s="23">
        <v>750</v>
      </c>
      <c r="E2302" t="s">
        <v>37</v>
      </c>
      <c r="F2302" s="5">
        <v>43152</v>
      </c>
      <c r="G2302" t="s">
        <v>143</v>
      </c>
      <c r="H2302" t="s">
        <v>144</v>
      </c>
      <c r="I2302" s="1" t="s">
        <v>145</v>
      </c>
      <c r="J2302" s="2" t="s">
        <v>146</v>
      </c>
      <c r="K2302" s="2"/>
      <c r="L2302" t="s">
        <v>147</v>
      </c>
      <c r="M2302" s="174">
        <v>-10</v>
      </c>
      <c r="N2302" s="11">
        <f t="shared" si="206"/>
        <v>2</v>
      </c>
    </row>
    <row r="2303" spans="1:14" s="11" customFormat="1" x14ac:dyDescent="0.3">
      <c r="A2303" s="5">
        <v>41317</v>
      </c>
      <c r="B2303" s="704" t="s">
        <v>153</v>
      </c>
      <c r="C2303" s="704" t="s">
        <v>127</v>
      </c>
      <c r="D2303" s="23">
        <v>1250</v>
      </c>
      <c r="E2303" t="s">
        <v>66</v>
      </c>
      <c r="F2303" s="5">
        <v>44972</v>
      </c>
      <c r="G2303" t="s">
        <v>154</v>
      </c>
      <c r="H2303" t="s">
        <v>155</v>
      </c>
      <c r="I2303" s="1" t="s">
        <v>156</v>
      </c>
      <c r="J2303" s="2" t="s">
        <v>157</v>
      </c>
      <c r="K2303" s="2"/>
      <c r="L2303" t="s">
        <v>158</v>
      </c>
      <c r="M2303" s="174">
        <v>5</v>
      </c>
      <c r="N2303" s="11">
        <f t="shared" si="206"/>
        <v>2</v>
      </c>
    </row>
    <row r="2304" spans="1:14" s="11" customFormat="1" x14ac:dyDescent="0.3">
      <c r="A2304" s="5">
        <v>41317</v>
      </c>
      <c r="B2304" s="704" t="s">
        <v>159</v>
      </c>
      <c r="C2304" s="704" t="s">
        <v>127</v>
      </c>
      <c r="D2304" s="23">
        <v>750</v>
      </c>
      <c r="E2304" t="s">
        <v>117</v>
      </c>
      <c r="F2304" s="5">
        <v>52277</v>
      </c>
      <c r="G2304" t="s">
        <v>154</v>
      </c>
      <c r="H2304" t="s">
        <v>160</v>
      </c>
      <c r="I2304" s="1" t="s">
        <v>161</v>
      </c>
      <c r="J2304" s="2" t="s">
        <v>162</v>
      </c>
      <c r="K2304" s="2"/>
      <c r="L2304" t="s">
        <v>49</v>
      </c>
      <c r="M2304" s="174">
        <v>12</v>
      </c>
      <c r="N2304" s="11">
        <f t="shared" si="206"/>
        <v>2</v>
      </c>
    </row>
    <row r="2305" spans="1:14" s="11" customFormat="1" x14ac:dyDescent="0.3">
      <c r="A2305" s="5">
        <v>41317</v>
      </c>
      <c r="B2305" s="704" t="s">
        <v>163</v>
      </c>
      <c r="C2305" s="704" t="s">
        <v>127</v>
      </c>
      <c r="D2305" s="23">
        <v>800</v>
      </c>
      <c r="E2305" t="s">
        <v>164</v>
      </c>
      <c r="F2305" s="5">
        <v>42046</v>
      </c>
      <c r="G2305" t="s">
        <v>165</v>
      </c>
      <c r="H2305" t="s">
        <v>166</v>
      </c>
      <c r="I2305" s="1" t="s">
        <v>167</v>
      </c>
      <c r="J2305" s="2" t="s">
        <v>168</v>
      </c>
      <c r="K2305" s="2"/>
      <c r="L2305" t="s">
        <v>169</v>
      </c>
      <c r="M2305" s="174">
        <v>0</v>
      </c>
      <c r="N2305" s="11">
        <f t="shared" si="206"/>
        <v>2</v>
      </c>
    </row>
    <row r="2306" spans="1:14" s="11" customFormat="1" x14ac:dyDescent="0.3">
      <c r="A2306" s="5">
        <v>41317</v>
      </c>
      <c r="B2306" s="704" t="s">
        <v>170</v>
      </c>
      <c r="C2306" s="704" t="s">
        <v>36</v>
      </c>
      <c r="D2306" s="23">
        <v>300</v>
      </c>
      <c r="E2306" t="s">
        <v>37</v>
      </c>
      <c r="F2306" s="5">
        <v>43160</v>
      </c>
      <c r="G2306" t="s">
        <v>171</v>
      </c>
      <c r="H2306" t="s">
        <v>172</v>
      </c>
      <c r="I2306" s="1" t="s">
        <v>173</v>
      </c>
      <c r="J2306" s="2" t="s">
        <v>174</v>
      </c>
      <c r="K2306" s="2"/>
      <c r="L2306" t="s">
        <v>175</v>
      </c>
      <c r="M2306" s="174">
        <v>-5</v>
      </c>
      <c r="N2306" s="11">
        <f t="shared" si="206"/>
        <v>2</v>
      </c>
    </row>
    <row r="2307" spans="1:14" s="11" customFormat="1" x14ac:dyDescent="0.3">
      <c r="A2307" s="5">
        <v>41317</v>
      </c>
      <c r="B2307" s="704" t="s">
        <v>176</v>
      </c>
      <c r="C2307" s="704" t="s">
        <v>36</v>
      </c>
      <c r="D2307" s="23">
        <v>300</v>
      </c>
      <c r="E2307" t="s">
        <v>66</v>
      </c>
      <c r="F2307" s="5">
        <v>44986</v>
      </c>
      <c r="G2307" t="s">
        <v>171</v>
      </c>
      <c r="H2307" t="s">
        <v>177</v>
      </c>
      <c r="I2307" s="1" t="s">
        <v>178</v>
      </c>
      <c r="J2307" s="2" t="s">
        <v>179</v>
      </c>
      <c r="K2307" s="2"/>
      <c r="L2307" t="s">
        <v>180</v>
      </c>
      <c r="M2307" s="174">
        <v>-6</v>
      </c>
      <c r="N2307" s="11">
        <f t="shared" si="206"/>
        <v>2</v>
      </c>
    </row>
    <row r="2308" spans="1:14" s="11" customFormat="1" x14ac:dyDescent="0.3">
      <c r="A2308" s="5">
        <v>41317</v>
      </c>
      <c r="B2308" s="704" t="s">
        <v>181</v>
      </c>
      <c r="C2308" s="704" t="s">
        <v>182</v>
      </c>
      <c r="D2308" s="23">
        <v>500</v>
      </c>
      <c r="E2308" t="s">
        <v>66</v>
      </c>
      <c r="F2308" s="5">
        <v>44986</v>
      </c>
      <c r="G2308" t="s">
        <v>183</v>
      </c>
      <c r="H2308" t="s">
        <v>184</v>
      </c>
      <c r="I2308" s="1" t="s">
        <v>185</v>
      </c>
      <c r="J2308" s="2" t="s">
        <v>186</v>
      </c>
      <c r="K2308" s="2"/>
      <c r="L2308" t="s">
        <v>71</v>
      </c>
      <c r="M2308" s="174">
        <v>-21</v>
      </c>
      <c r="N2308" s="11">
        <f t="shared" si="206"/>
        <v>2</v>
      </c>
    </row>
    <row r="2309" spans="1:14" s="11" customFormat="1" x14ac:dyDescent="0.3">
      <c r="A2309" s="5">
        <v>41317</v>
      </c>
      <c r="B2309" s="704" t="s">
        <v>187</v>
      </c>
      <c r="C2309" s="704" t="s">
        <v>100</v>
      </c>
      <c r="D2309" s="23">
        <v>750</v>
      </c>
      <c r="E2309" t="s">
        <v>37</v>
      </c>
      <c r="F2309" s="5">
        <v>43147</v>
      </c>
      <c r="G2309" t="s">
        <v>188</v>
      </c>
      <c r="H2309" t="s">
        <v>189</v>
      </c>
      <c r="I2309" s="1" t="s">
        <v>190</v>
      </c>
      <c r="J2309" s="2" t="s">
        <v>191</v>
      </c>
      <c r="K2309" s="2"/>
      <c r="L2309" t="s">
        <v>192</v>
      </c>
      <c r="M2309" s="174">
        <v>6</v>
      </c>
      <c r="N2309" s="11">
        <f t="shared" si="206"/>
        <v>2</v>
      </c>
    </row>
    <row r="2310" spans="1:14" s="11" customFormat="1" x14ac:dyDescent="0.3">
      <c r="A2310" s="5">
        <v>41316</v>
      </c>
      <c r="B2310" s="704" t="s">
        <v>193</v>
      </c>
      <c r="C2310" s="704" t="s">
        <v>11</v>
      </c>
      <c r="D2310" s="23">
        <v>700</v>
      </c>
      <c r="E2310" t="s">
        <v>12</v>
      </c>
      <c r="F2310" s="5">
        <v>42419</v>
      </c>
      <c r="G2310" t="s">
        <v>194</v>
      </c>
      <c r="H2310" t="s">
        <v>195</v>
      </c>
      <c r="I2310" s="1" t="s">
        <v>14</v>
      </c>
      <c r="J2310" s="2" t="s">
        <v>15</v>
      </c>
      <c r="K2310" s="2"/>
      <c r="L2310" t="s">
        <v>196</v>
      </c>
      <c r="M2310" s="174">
        <v>1</v>
      </c>
      <c r="N2310" s="11">
        <f t="shared" si="206"/>
        <v>2</v>
      </c>
    </row>
    <row r="2311" spans="1:14" s="11" customFormat="1" x14ac:dyDescent="0.3">
      <c r="A2311" s="5">
        <v>41316</v>
      </c>
      <c r="B2311" s="704" t="s">
        <v>197</v>
      </c>
      <c r="C2311" s="704" t="s">
        <v>11</v>
      </c>
      <c r="D2311" s="23">
        <v>900</v>
      </c>
      <c r="E2311" t="s">
        <v>12</v>
      </c>
      <c r="F2311" s="5">
        <v>42419</v>
      </c>
      <c r="G2311" t="s">
        <v>194</v>
      </c>
      <c r="H2311" t="s">
        <v>198</v>
      </c>
      <c r="I2311" s="1" t="s">
        <v>55</v>
      </c>
      <c r="J2311" s="2" t="s">
        <v>20</v>
      </c>
      <c r="K2311" s="2"/>
      <c r="L2311" t="s">
        <v>196</v>
      </c>
      <c r="M2311" s="174">
        <v>1</v>
      </c>
      <c r="N2311" s="11">
        <f t="shared" si="206"/>
        <v>2</v>
      </c>
    </row>
    <row r="2312" spans="1:14" s="11" customFormat="1" x14ac:dyDescent="0.3">
      <c r="A2312" s="5">
        <v>41316</v>
      </c>
      <c r="B2312" s="704" t="s">
        <v>199</v>
      </c>
      <c r="C2312" s="704" t="s">
        <v>11</v>
      </c>
      <c r="D2312" s="23">
        <v>1400</v>
      </c>
      <c r="E2312" t="s">
        <v>37</v>
      </c>
      <c r="F2312" s="5">
        <v>43149</v>
      </c>
      <c r="G2312" t="s">
        <v>194</v>
      </c>
      <c r="H2312" t="s">
        <v>89</v>
      </c>
      <c r="I2312" s="1" t="s">
        <v>189</v>
      </c>
      <c r="J2312" s="2" t="s">
        <v>191</v>
      </c>
      <c r="K2312" s="2"/>
      <c r="L2312" t="s">
        <v>196</v>
      </c>
      <c r="M2312" s="174">
        <v>14</v>
      </c>
      <c r="N2312" s="11">
        <f t="shared" si="206"/>
        <v>2</v>
      </c>
    </row>
    <row r="2313" spans="1:14" s="11" customFormat="1" x14ac:dyDescent="0.3">
      <c r="A2313" s="5">
        <v>41316</v>
      </c>
      <c r="B2313" s="704" t="s">
        <v>200</v>
      </c>
      <c r="C2313" s="704" t="s">
        <v>11</v>
      </c>
      <c r="D2313" s="23">
        <v>1600</v>
      </c>
      <c r="E2313" t="s">
        <v>201</v>
      </c>
      <c r="F2313" s="5">
        <v>44976</v>
      </c>
      <c r="G2313" t="s">
        <v>194</v>
      </c>
      <c r="H2313" t="s">
        <v>145</v>
      </c>
      <c r="I2313" s="1" t="s">
        <v>145</v>
      </c>
      <c r="J2313" s="2" t="s">
        <v>202</v>
      </c>
      <c r="K2313" s="2"/>
      <c r="L2313" t="s">
        <v>196</v>
      </c>
      <c r="M2313" s="174">
        <v>14</v>
      </c>
      <c r="N2313" s="11">
        <f t="shared" si="206"/>
        <v>2</v>
      </c>
    </row>
    <row r="2314" spans="1:14" s="11" customFormat="1" x14ac:dyDescent="0.3">
      <c r="A2314" s="5">
        <v>41316</v>
      </c>
      <c r="B2314" s="704" t="s">
        <v>203</v>
      </c>
      <c r="C2314" s="704" t="s">
        <v>11</v>
      </c>
      <c r="D2314" s="23">
        <v>1400</v>
      </c>
      <c r="E2314" t="s">
        <v>117</v>
      </c>
      <c r="F2314" s="5">
        <v>52281</v>
      </c>
      <c r="G2314" t="s">
        <v>194</v>
      </c>
      <c r="H2314" t="s">
        <v>204</v>
      </c>
      <c r="I2314" s="1" t="s">
        <v>205</v>
      </c>
      <c r="J2314" s="2" t="s">
        <v>206</v>
      </c>
      <c r="K2314" s="2"/>
      <c r="L2314" t="s">
        <v>196</v>
      </c>
      <c r="M2314" s="174">
        <v>10</v>
      </c>
      <c r="N2314" s="11">
        <f t="shared" si="206"/>
        <v>2</v>
      </c>
    </row>
    <row r="2315" spans="1:14" s="11" customFormat="1" x14ac:dyDescent="0.3">
      <c r="A2315" s="5">
        <v>41316</v>
      </c>
      <c r="B2315" s="704" t="s">
        <v>207</v>
      </c>
      <c r="C2315" s="704" t="s">
        <v>208</v>
      </c>
      <c r="D2315" s="23">
        <v>250</v>
      </c>
      <c r="E2315" t="s">
        <v>74</v>
      </c>
      <c r="F2315" s="5">
        <v>42048</v>
      </c>
      <c r="G2315" t="s">
        <v>209</v>
      </c>
      <c r="H2315" t="s">
        <v>210</v>
      </c>
      <c r="I2315" s="1" t="s">
        <v>211</v>
      </c>
      <c r="J2315" s="2" t="s">
        <v>212</v>
      </c>
      <c r="K2315" s="2"/>
      <c r="L2315" t="s">
        <v>213</v>
      </c>
      <c r="M2315" s="174">
        <v>-2</v>
      </c>
      <c r="N2315" s="11">
        <f t="shared" si="206"/>
        <v>2</v>
      </c>
    </row>
    <row r="2316" spans="1:14" s="11" customFormat="1" x14ac:dyDescent="0.3">
      <c r="A2316" s="5">
        <v>41316</v>
      </c>
      <c r="B2316" s="704" t="s">
        <v>214</v>
      </c>
      <c r="C2316" s="704" t="s">
        <v>208</v>
      </c>
      <c r="D2316" s="23">
        <v>400</v>
      </c>
      <c r="E2316" t="s">
        <v>201</v>
      </c>
      <c r="F2316" s="5">
        <v>44986</v>
      </c>
      <c r="G2316" t="s">
        <v>209</v>
      </c>
      <c r="H2316" t="s">
        <v>151</v>
      </c>
      <c r="I2316" s="1" t="s">
        <v>215</v>
      </c>
      <c r="J2316" s="2" t="s">
        <v>216</v>
      </c>
      <c r="K2316" s="2"/>
      <c r="L2316" t="s">
        <v>213</v>
      </c>
      <c r="M2316" s="174">
        <v>-11.5</v>
      </c>
      <c r="N2316" s="11">
        <f t="shared" si="206"/>
        <v>2</v>
      </c>
    </row>
    <row r="2317" spans="1:14" s="11" customFormat="1" x14ac:dyDescent="0.3">
      <c r="A2317" s="5">
        <v>41316</v>
      </c>
      <c r="B2317" s="704" t="s">
        <v>217</v>
      </c>
      <c r="C2317" s="704" t="s">
        <v>218</v>
      </c>
      <c r="D2317" s="23">
        <v>325</v>
      </c>
      <c r="E2317" t="s">
        <v>37</v>
      </c>
      <c r="F2317" s="5">
        <v>43146</v>
      </c>
      <c r="G2317" t="s">
        <v>219</v>
      </c>
      <c r="H2317" t="s">
        <v>145</v>
      </c>
      <c r="I2317" s="1" t="s">
        <v>220</v>
      </c>
      <c r="J2317" s="2" t="s">
        <v>221</v>
      </c>
      <c r="K2317" s="2"/>
      <c r="L2317" t="s">
        <v>222</v>
      </c>
      <c r="M2317" s="174">
        <v>-10</v>
      </c>
      <c r="N2317" s="11">
        <f t="shared" si="206"/>
        <v>2</v>
      </c>
    </row>
    <row r="2318" spans="1:14" s="11" customFormat="1" x14ac:dyDescent="0.3">
      <c r="A2318" s="5">
        <v>41316</v>
      </c>
      <c r="B2318" s="704" t="s">
        <v>223</v>
      </c>
      <c r="C2318" s="704" t="s">
        <v>218</v>
      </c>
      <c r="D2318" s="23">
        <v>275</v>
      </c>
      <c r="E2318" t="s">
        <v>224</v>
      </c>
      <c r="F2318" s="5">
        <v>43876</v>
      </c>
      <c r="G2318" t="s">
        <v>219</v>
      </c>
      <c r="H2318" t="s">
        <v>225</v>
      </c>
      <c r="I2318" s="1" t="s">
        <v>226</v>
      </c>
      <c r="J2318" s="2" t="s">
        <v>202</v>
      </c>
      <c r="K2318" s="2"/>
      <c r="L2318" s="6" t="s">
        <v>222</v>
      </c>
      <c r="M2318" s="174">
        <v>-15</v>
      </c>
      <c r="N2318" s="11">
        <f t="shared" si="206"/>
        <v>2</v>
      </c>
    </row>
    <row r="2319" spans="1:14" s="11" customFormat="1" x14ac:dyDescent="0.3">
      <c r="A2319" s="5">
        <v>41316</v>
      </c>
      <c r="B2319" s="704" t="s">
        <v>227</v>
      </c>
      <c r="C2319" s="704" t="s">
        <v>228</v>
      </c>
      <c r="D2319" s="23">
        <v>800</v>
      </c>
      <c r="E2319" t="s">
        <v>37</v>
      </c>
      <c r="F2319" s="5">
        <v>43150</v>
      </c>
      <c r="G2319" t="s">
        <v>229</v>
      </c>
      <c r="H2319" t="s">
        <v>230</v>
      </c>
      <c r="I2319" s="1" t="s">
        <v>231</v>
      </c>
      <c r="J2319" s="2" t="s">
        <v>232</v>
      </c>
      <c r="K2319" s="2"/>
      <c r="L2319" t="s">
        <v>233</v>
      </c>
      <c r="M2319" s="174">
        <v>10</v>
      </c>
      <c r="N2319" s="11">
        <f t="shared" si="206"/>
        <v>2</v>
      </c>
    </row>
    <row r="2320" spans="1:14" s="11" customFormat="1" x14ac:dyDescent="0.3">
      <c r="A2320" s="5">
        <v>41316</v>
      </c>
      <c r="B2320" s="704" t="s">
        <v>234</v>
      </c>
      <c r="C2320" s="704" t="s">
        <v>235</v>
      </c>
      <c r="D2320" s="23">
        <v>500</v>
      </c>
      <c r="E2320" t="s">
        <v>23</v>
      </c>
      <c r="F2320" s="5">
        <v>44976</v>
      </c>
      <c r="G2320" t="s">
        <v>236</v>
      </c>
      <c r="H2320" t="s">
        <v>237</v>
      </c>
      <c r="I2320" s="1" t="s">
        <v>238</v>
      </c>
      <c r="J2320" s="2" t="s">
        <v>239</v>
      </c>
      <c r="K2320" s="2"/>
      <c r="L2320" t="s">
        <v>240</v>
      </c>
      <c r="M2320" s="174">
        <v>15</v>
      </c>
      <c r="N2320" s="11">
        <f t="shared" si="206"/>
        <v>2</v>
      </c>
    </row>
    <row r="2321" spans="1:14" s="11" customFormat="1" x14ac:dyDescent="0.3">
      <c r="A2321" s="5">
        <v>41312</v>
      </c>
      <c r="B2321" s="704" t="s">
        <v>10</v>
      </c>
      <c r="C2321" s="704" t="s">
        <v>11</v>
      </c>
      <c r="D2321" s="23">
        <v>1250</v>
      </c>
      <c r="E2321" t="s">
        <v>12</v>
      </c>
      <c r="F2321" s="5">
        <v>42412</v>
      </c>
      <c r="G2321" t="s">
        <v>13</v>
      </c>
      <c r="H2321" t="s">
        <v>14</v>
      </c>
      <c r="I2321" s="1" t="s">
        <v>14</v>
      </c>
      <c r="J2321" s="2" t="s">
        <v>15</v>
      </c>
      <c r="K2321" s="2"/>
      <c r="L2321" t="s">
        <v>16</v>
      </c>
      <c r="M2321" s="174">
        <v>0</v>
      </c>
      <c r="N2321" s="11">
        <f t="shared" si="206"/>
        <v>2</v>
      </c>
    </row>
    <row r="2322" spans="1:14" s="11" customFormat="1" x14ac:dyDescent="0.3">
      <c r="A2322" s="5">
        <v>41312</v>
      </c>
      <c r="B2322" s="704" t="s">
        <v>17</v>
      </c>
      <c r="C2322" s="704" t="s">
        <v>11</v>
      </c>
      <c r="D2322" s="23">
        <v>1000</v>
      </c>
      <c r="E2322" t="s">
        <v>12</v>
      </c>
      <c r="F2322" s="5">
        <v>42412</v>
      </c>
      <c r="G2322" t="s">
        <v>13</v>
      </c>
      <c r="H2322" t="s">
        <v>18</v>
      </c>
      <c r="I2322" s="1" t="s">
        <v>19</v>
      </c>
      <c r="J2322" s="2" t="s">
        <v>20</v>
      </c>
      <c r="K2322" s="2"/>
      <c r="L2322" t="s">
        <v>16</v>
      </c>
      <c r="M2322" s="174">
        <v>0</v>
      </c>
      <c r="N2322" s="11">
        <f t="shared" si="206"/>
        <v>2</v>
      </c>
    </row>
    <row r="2323" spans="1:14" s="11" customFormat="1" x14ac:dyDescent="0.3">
      <c r="A2323" s="5">
        <v>41311</v>
      </c>
      <c r="B2323" s="704" t="s">
        <v>28</v>
      </c>
      <c r="C2323" s="704" t="s">
        <v>29</v>
      </c>
      <c r="D2323" s="23">
        <v>400</v>
      </c>
      <c r="E2323" t="s">
        <v>30</v>
      </c>
      <c r="F2323" s="5">
        <v>42402</v>
      </c>
      <c r="G2323" t="s">
        <v>31</v>
      </c>
      <c r="H2323" t="s">
        <v>32</v>
      </c>
      <c r="I2323" s="1" t="s">
        <v>33</v>
      </c>
      <c r="J2323" s="2" t="s">
        <v>34</v>
      </c>
      <c r="K2323" s="2"/>
      <c r="L2323"/>
      <c r="M2323" s="174">
        <v>4</v>
      </c>
      <c r="N2323" s="11">
        <f t="shared" si="206"/>
        <v>2</v>
      </c>
    </row>
    <row r="2324" spans="1:14" s="11" customFormat="1" x14ac:dyDescent="0.3">
      <c r="A2324" s="5">
        <v>41311</v>
      </c>
      <c r="B2324" s="704" t="s">
        <v>35</v>
      </c>
      <c r="C2324" s="704" t="s">
        <v>36</v>
      </c>
      <c r="D2324" s="23">
        <v>1000</v>
      </c>
      <c r="E2324" t="s">
        <v>37</v>
      </c>
      <c r="F2324" s="5">
        <v>43146</v>
      </c>
      <c r="G2324" t="s">
        <v>38</v>
      </c>
      <c r="H2324" t="s">
        <v>39</v>
      </c>
      <c r="I2324" s="1" t="s">
        <v>40</v>
      </c>
      <c r="J2324" s="2" t="s">
        <v>41</v>
      </c>
      <c r="K2324" s="2"/>
      <c r="L2324" t="s">
        <v>42</v>
      </c>
      <c r="M2324" s="174">
        <v>-7</v>
      </c>
      <c r="N2324" s="11">
        <f t="shared" si="206"/>
        <v>2</v>
      </c>
    </row>
    <row r="2325" spans="1:14" s="11" customFormat="1" x14ac:dyDescent="0.3">
      <c r="A2325" s="5">
        <v>41311</v>
      </c>
      <c r="B2325" s="704" t="s">
        <v>50</v>
      </c>
      <c r="C2325" s="704" t="s">
        <v>51</v>
      </c>
      <c r="D2325" s="23">
        <v>1250</v>
      </c>
      <c r="E2325" t="s">
        <v>52</v>
      </c>
      <c r="F2325" s="5">
        <v>42412</v>
      </c>
      <c r="G2325" t="s">
        <v>53</v>
      </c>
      <c r="H2325" t="s">
        <v>54</v>
      </c>
      <c r="I2325" s="1" t="s">
        <v>55</v>
      </c>
      <c r="J2325" s="2" t="s">
        <v>56</v>
      </c>
      <c r="K2325" s="2"/>
      <c r="L2325" t="s">
        <v>57</v>
      </c>
      <c r="M2325" s="174">
        <v>0</v>
      </c>
      <c r="N2325" s="11">
        <f t="shared" si="206"/>
        <v>2</v>
      </c>
    </row>
    <row r="2326" spans="1:14" s="11" customFormat="1" x14ac:dyDescent="0.3">
      <c r="A2326" s="5">
        <v>41311</v>
      </c>
      <c r="B2326" s="704" t="s">
        <v>58</v>
      </c>
      <c r="C2326" s="704" t="s">
        <v>36</v>
      </c>
      <c r="D2326" s="23">
        <v>425</v>
      </c>
      <c r="E2326" t="s">
        <v>59</v>
      </c>
      <c r="F2326" s="5">
        <v>44905</v>
      </c>
      <c r="G2326" t="s">
        <v>60</v>
      </c>
      <c r="H2326" t="s">
        <v>61</v>
      </c>
      <c r="I2326" s="1" t="s">
        <v>62</v>
      </c>
      <c r="J2326" s="2" t="s">
        <v>63</v>
      </c>
      <c r="K2326" s="2"/>
      <c r="L2326"/>
      <c r="M2326" s="174">
        <v>20</v>
      </c>
      <c r="N2326" s="11">
        <f t="shared" si="206"/>
        <v>2</v>
      </c>
    </row>
    <row r="2327" spans="1:14" s="11" customFormat="1" x14ac:dyDescent="0.3">
      <c r="A2327" s="5">
        <v>41311</v>
      </c>
      <c r="B2327" s="704" t="s">
        <v>64</v>
      </c>
      <c r="C2327" s="704" t="s">
        <v>65</v>
      </c>
      <c r="D2327" s="23">
        <v>500</v>
      </c>
      <c r="E2327" t="s">
        <v>66</v>
      </c>
      <c r="F2327" s="5">
        <v>44968</v>
      </c>
      <c r="G2327" t="s">
        <v>67</v>
      </c>
      <c r="H2327" t="s">
        <v>68</v>
      </c>
      <c r="I2327" s="1" t="s">
        <v>69</v>
      </c>
      <c r="J2327" s="2" t="s">
        <v>70</v>
      </c>
      <c r="K2327" s="2"/>
      <c r="L2327" t="s">
        <v>71</v>
      </c>
      <c r="M2327" s="174">
        <v>7.5</v>
      </c>
      <c r="N2327" s="11">
        <f t="shared" si="206"/>
        <v>2</v>
      </c>
    </row>
    <row r="2328" spans="1:14" s="11" customFormat="1" x14ac:dyDescent="0.3">
      <c r="A2328" s="5">
        <v>41310</v>
      </c>
      <c r="B2328" s="704" t="s">
        <v>80</v>
      </c>
      <c r="C2328" s="704" t="s">
        <v>73</v>
      </c>
      <c r="D2328" s="23">
        <v>1000</v>
      </c>
      <c r="E2328" t="s">
        <v>81</v>
      </c>
      <c r="F2328" s="5">
        <v>43139</v>
      </c>
      <c r="G2328" t="s">
        <v>75</v>
      </c>
      <c r="H2328" t="s">
        <v>82</v>
      </c>
      <c r="I2328" s="1" t="s">
        <v>83</v>
      </c>
      <c r="J2328" s="2" t="s">
        <v>84</v>
      </c>
      <c r="K2328" s="2"/>
      <c r="L2328" t="s">
        <v>85</v>
      </c>
      <c r="M2328" s="174">
        <v>-1</v>
      </c>
      <c r="N2328" s="11">
        <f t="shared" si="206"/>
        <v>2</v>
      </c>
    </row>
    <row r="2329" spans="1:14" s="11" customFormat="1" x14ac:dyDescent="0.3">
      <c r="A2329" s="5">
        <v>41310</v>
      </c>
      <c r="B2329" s="704" t="s">
        <v>99</v>
      </c>
      <c r="C2329" s="704" t="s">
        <v>100</v>
      </c>
      <c r="D2329" s="23">
        <v>250</v>
      </c>
      <c r="E2329" t="s">
        <v>12</v>
      </c>
      <c r="F2329" s="5">
        <v>42408</v>
      </c>
      <c r="G2329" t="s">
        <v>101</v>
      </c>
      <c r="H2329" t="s">
        <v>102</v>
      </c>
      <c r="I2329" s="1" t="s">
        <v>103</v>
      </c>
      <c r="J2329" s="2" t="s">
        <v>104</v>
      </c>
      <c r="K2329" s="2"/>
      <c r="L2329" t="s">
        <v>105</v>
      </c>
      <c r="M2329" s="182">
        <v>5</v>
      </c>
      <c r="N2329" s="11">
        <f t="shared" si="206"/>
        <v>2</v>
      </c>
    </row>
    <row r="2330" spans="1:14" s="11" customFormat="1" x14ac:dyDescent="0.3">
      <c r="A2330" s="5">
        <v>41310</v>
      </c>
      <c r="B2330" s="704" t="s">
        <v>106</v>
      </c>
      <c r="C2330" s="704" t="s">
        <v>100</v>
      </c>
      <c r="D2330" s="23">
        <v>250</v>
      </c>
      <c r="E2330" t="s">
        <v>12</v>
      </c>
      <c r="F2330" s="5">
        <v>42408</v>
      </c>
      <c r="G2330" t="s">
        <v>101</v>
      </c>
      <c r="H2330" t="s">
        <v>107</v>
      </c>
      <c r="I2330" s="1" t="s">
        <v>108</v>
      </c>
      <c r="J2330" s="2" t="s">
        <v>34</v>
      </c>
      <c r="K2330" s="2"/>
      <c r="L2330" t="s">
        <v>85</v>
      </c>
      <c r="M2330" s="182">
        <v>5</v>
      </c>
      <c r="N2330" s="11">
        <f t="shared" si="206"/>
        <v>2</v>
      </c>
    </row>
  </sheetData>
  <autoFilter ref="A1475:T1475" xr:uid="{00000000-0009-0000-0000-000005000000}"/>
  <phoneticPr fontId="1" type="noConversion"/>
  <conditionalFormatting sqref="P1829:P1854">
    <cfRule type="cellIs" dxfId="4836" priority="3450" operator="equal">
      <formula>"UTILITIES"</formula>
    </cfRule>
  </conditionalFormatting>
  <conditionalFormatting sqref="P1631:P1828 P1556:P1629 P1552:P1554 P1480:Q1551 U1461:U1472 W1414:W1452 W652:W738 W477:W599">
    <cfRule type="cellIs" dxfId="4835" priority="3446" operator="equal">
      <formula>"Financial"</formula>
    </cfRule>
    <cfRule type="cellIs" dxfId="4834" priority="3447" operator="equal">
      <formula>"UTILITIES"</formula>
    </cfRule>
  </conditionalFormatting>
  <conditionalFormatting sqref="P1630">
    <cfRule type="cellIs" dxfId="4833" priority="3402" operator="equal">
      <formula>"Financial"</formula>
    </cfRule>
    <cfRule type="cellIs" dxfId="4832" priority="3403" operator="equal">
      <formula>"UTILITIES"</formula>
    </cfRule>
  </conditionalFormatting>
  <conditionalFormatting sqref="P1555">
    <cfRule type="cellIs" dxfId="4831" priority="3384" operator="equal">
      <formula>"Financial"</formula>
    </cfRule>
    <cfRule type="cellIs" dxfId="4830" priority="3385" operator="equal">
      <formula>"UTILITIES"</formula>
    </cfRule>
  </conditionalFormatting>
  <conditionalFormatting sqref="F1480:F1551">
    <cfRule type="cellIs" dxfId="4829" priority="3379" operator="lessThan">
      <formula>41640</formula>
    </cfRule>
  </conditionalFormatting>
  <conditionalFormatting sqref="V1531:V1551 V1480:X1530 Y1461:AD1472 Y1414:AF1452 Y652:AO738 Y477:AO599">
    <cfRule type="cellIs" dxfId="4828" priority="3378" operator="equal">
      <formula>"us"</formula>
    </cfRule>
  </conditionalFormatting>
  <conditionalFormatting sqref="W1531:W1551 W1480:X1530 Z1461:AD1472 Z1414:AF1452 Z652:AO738 Z477:AO599">
    <cfRule type="cellIs" dxfId="4827" priority="3377" operator="lessThan">
      <formula>0.01</formula>
    </cfRule>
  </conditionalFormatting>
  <conditionalFormatting sqref="P1526:Q1530">
    <cfRule type="cellIs" dxfId="4826" priority="3368" operator="equal">
      <formula>"Financial"</formula>
    </cfRule>
    <cfRule type="cellIs" dxfId="4825" priority="3369" operator="equal">
      <formula>"UTILITIES"</formula>
    </cfRule>
  </conditionalFormatting>
  <conditionalFormatting sqref="F1526:F1530">
    <cfRule type="cellIs" dxfId="4824" priority="3367" operator="lessThan">
      <formula>41640</formula>
    </cfRule>
  </conditionalFormatting>
  <conditionalFormatting sqref="V1526:W1530">
    <cfRule type="cellIs" dxfId="4823" priority="3366" operator="equal">
      <formula>"us"</formula>
    </cfRule>
  </conditionalFormatting>
  <conditionalFormatting sqref="W1526:W1530">
    <cfRule type="cellIs" dxfId="4822" priority="3365" operator="lessThan">
      <formula>0.01</formula>
    </cfRule>
  </conditionalFormatting>
  <conditionalFormatting sqref="X1526:X1530">
    <cfRule type="cellIs" dxfId="4821" priority="3364" operator="equal">
      <formula>"us"</formula>
    </cfRule>
  </conditionalFormatting>
  <conditionalFormatting sqref="X1526:X1530">
    <cfRule type="cellIs" dxfId="4820" priority="3363" operator="lessThan">
      <formula>0.01</formula>
    </cfRule>
  </conditionalFormatting>
  <conditionalFormatting sqref="P1478:Q1479">
    <cfRule type="cellIs" dxfId="4819" priority="3340" operator="equal">
      <formula>"Financial"</formula>
    </cfRule>
    <cfRule type="cellIs" dxfId="4818" priority="3341" operator="equal">
      <formula>"UTILITIES"</formula>
    </cfRule>
  </conditionalFormatting>
  <conditionalFormatting sqref="F1478:F1479">
    <cfRule type="cellIs" dxfId="4817" priority="3339" operator="lessThan">
      <formula>41640</formula>
    </cfRule>
  </conditionalFormatting>
  <conditionalFormatting sqref="V1478:X1479">
    <cfRule type="cellIs" dxfId="4816" priority="3338" operator="equal">
      <formula>"us"</formula>
    </cfRule>
  </conditionalFormatting>
  <conditionalFormatting sqref="W1478:X1479">
    <cfRule type="cellIs" dxfId="4815" priority="3337" operator="lessThan">
      <formula>0.01</formula>
    </cfRule>
  </conditionalFormatting>
  <conditionalFormatting sqref="P1477:Q1477">
    <cfRule type="cellIs" dxfId="4814" priority="3335" operator="equal">
      <formula>"Financial"</formula>
    </cfRule>
    <cfRule type="cellIs" dxfId="4813" priority="3336" operator="equal">
      <formula>"UTILITIES"</formula>
    </cfRule>
  </conditionalFormatting>
  <conditionalFormatting sqref="F1477">
    <cfRule type="cellIs" dxfId="4812" priority="3334" operator="lessThan">
      <formula>41640</formula>
    </cfRule>
  </conditionalFormatting>
  <conditionalFormatting sqref="V1477:X1477">
    <cfRule type="cellIs" dxfId="4811" priority="3333" operator="equal">
      <formula>"us"</formula>
    </cfRule>
  </conditionalFormatting>
  <conditionalFormatting sqref="W1477:X1477">
    <cfRule type="cellIs" dxfId="4810" priority="3332" operator="lessThan">
      <formula>0.01</formula>
    </cfRule>
  </conditionalFormatting>
  <conditionalFormatting sqref="U1472">
    <cfRule type="cellIs" dxfId="4809" priority="3326" operator="equal">
      <formula>"Financial"</formula>
    </cfRule>
    <cfRule type="cellIs" dxfId="4808" priority="3327" operator="equal">
      <formula>"UTILITIES"</formula>
    </cfRule>
  </conditionalFormatting>
  <conditionalFormatting sqref="Y1472:AA1472">
    <cfRule type="cellIs" dxfId="4807" priority="3325" operator="equal">
      <formula>"us"</formula>
    </cfRule>
  </conditionalFormatting>
  <conditionalFormatting sqref="Z1472:AA1472">
    <cfRule type="cellIs" dxfId="4806" priority="3324" operator="lessThan">
      <formula>0.01</formula>
    </cfRule>
  </conditionalFormatting>
  <conditionalFormatting sqref="W1453:W1460">
    <cfRule type="cellIs" dxfId="4805" priority="3320" operator="equal">
      <formula>"Financial"</formula>
    </cfRule>
    <cfRule type="cellIs" dxfId="4804" priority="3321" operator="equal">
      <formula>"UTILITIES"</formula>
    </cfRule>
  </conditionalFormatting>
  <conditionalFormatting sqref="Y1453:AA1460">
    <cfRule type="cellIs" dxfId="4803" priority="3319" operator="equal">
      <formula>"us"</formula>
    </cfRule>
  </conditionalFormatting>
  <conditionalFormatting sqref="Z1453:AA1460">
    <cfRule type="cellIs" dxfId="4802" priority="3318" operator="lessThan">
      <formula>0.01</formula>
    </cfRule>
  </conditionalFormatting>
  <conditionalFormatting sqref="AB1453:AD1460">
    <cfRule type="cellIs" dxfId="4801" priority="3317" operator="equal">
      <formula>"us"</formula>
    </cfRule>
  </conditionalFormatting>
  <conditionalFormatting sqref="AB1453:AD1460">
    <cfRule type="cellIs" dxfId="4800" priority="3316" operator="lessThan">
      <formula>0.01</formula>
    </cfRule>
  </conditionalFormatting>
  <conditionalFormatting sqref="W1374:W1413">
    <cfRule type="cellIs" dxfId="4799" priority="3290" operator="equal">
      <formula>"Financial"</formula>
    </cfRule>
    <cfRule type="cellIs" dxfId="4798" priority="3291" operator="equal">
      <formula>"UTILITIES"</formula>
    </cfRule>
  </conditionalFormatting>
  <conditionalFormatting sqref="Y1374:AF1413">
    <cfRule type="cellIs" dxfId="4797" priority="3289" operator="equal">
      <formula>"us"</formula>
    </cfRule>
  </conditionalFormatting>
  <conditionalFormatting sqref="Z1374:AF1413">
    <cfRule type="cellIs" dxfId="4796" priority="3288" operator="lessThan">
      <formula>0.01</formula>
    </cfRule>
  </conditionalFormatting>
  <conditionalFormatting sqref="W1364:W1372">
    <cfRule type="cellIs" dxfId="4795" priority="3272" operator="equal">
      <formula>"Financial"</formula>
    </cfRule>
    <cfRule type="cellIs" dxfId="4794" priority="3273" operator="equal">
      <formula>"UTILITIES"</formula>
    </cfRule>
  </conditionalFormatting>
  <conditionalFormatting sqref="Y1364:AF1372">
    <cfRule type="cellIs" dxfId="4793" priority="3271" operator="equal">
      <formula>"us"</formula>
    </cfRule>
  </conditionalFormatting>
  <conditionalFormatting sqref="Z1364:AF1372">
    <cfRule type="cellIs" dxfId="4792" priority="3270" operator="lessThan">
      <formula>0.01</formula>
    </cfRule>
  </conditionalFormatting>
  <conditionalFormatting sqref="W1338:W1363">
    <cfRule type="cellIs" dxfId="4791" priority="3268" operator="equal">
      <formula>"Financial"</formula>
    </cfRule>
    <cfRule type="cellIs" dxfId="4790" priority="3269" operator="equal">
      <formula>"UTILITIES"</formula>
    </cfRule>
  </conditionalFormatting>
  <conditionalFormatting sqref="Y1338:AF1363">
    <cfRule type="cellIs" dxfId="4789" priority="3267" operator="equal">
      <formula>"us"</formula>
    </cfRule>
  </conditionalFormatting>
  <conditionalFormatting sqref="Z1338:AF1363">
    <cfRule type="cellIs" dxfId="4788" priority="3266" operator="lessThan">
      <formula>0.01</formula>
    </cfRule>
  </conditionalFormatting>
  <conditionalFormatting sqref="W1373">
    <cfRule type="cellIs" dxfId="4787" priority="3264" operator="equal">
      <formula>"Financial"</formula>
    </cfRule>
    <cfRule type="cellIs" dxfId="4786" priority="3265" operator="equal">
      <formula>"UTILITIES"</formula>
    </cfRule>
  </conditionalFormatting>
  <conditionalFormatting sqref="Y1373:AA1373">
    <cfRule type="cellIs" dxfId="4785" priority="3263" operator="equal">
      <formula>"us"</formula>
    </cfRule>
  </conditionalFormatting>
  <conditionalFormatting sqref="Z1373:AA1373">
    <cfRule type="cellIs" dxfId="4784" priority="3262" operator="lessThan">
      <formula>0.01</formula>
    </cfRule>
  </conditionalFormatting>
  <conditionalFormatting sqref="W1373">
    <cfRule type="cellIs" dxfId="4783" priority="3260" operator="equal">
      <formula>"Financial"</formula>
    </cfRule>
    <cfRule type="cellIs" dxfId="4782" priority="3261" operator="equal">
      <formula>"UTILITIES"</formula>
    </cfRule>
  </conditionalFormatting>
  <conditionalFormatting sqref="Y1373:AA1373">
    <cfRule type="cellIs" dxfId="4781" priority="3259" operator="equal">
      <formula>"us"</formula>
    </cfRule>
  </conditionalFormatting>
  <conditionalFormatting sqref="Z1373:AA1373">
    <cfRule type="cellIs" dxfId="4780" priority="3258" operator="lessThan">
      <formula>0.01</formula>
    </cfRule>
  </conditionalFormatting>
  <conditionalFormatting sqref="AB1373:AD1373">
    <cfRule type="cellIs" dxfId="4779" priority="3257" operator="equal">
      <formula>"us"</formula>
    </cfRule>
  </conditionalFormatting>
  <conditionalFormatting sqref="AB1373:AD1373">
    <cfRule type="cellIs" dxfId="4778" priority="3256" operator="lessThan">
      <formula>0.01</formula>
    </cfRule>
  </conditionalFormatting>
  <conditionalFormatting sqref="AE1373">
    <cfRule type="cellIs" dxfId="4777" priority="3255" operator="equal">
      <formula>"us"</formula>
    </cfRule>
  </conditionalFormatting>
  <conditionalFormatting sqref="AE1373">
    <cfRule type="cellIs" dxfId="4776" priority="3254" operator="lessThan">
      <formula>0.01</formula>
    </cfRule>
  </conditionalFormatting>
  <conditionalFormatting sqref="AF1373">
    <cfRule type="cellIs" dxfId="4775" priority="3253" operator="equal">
      <formula>"us"</formula>
    </cfRule>
  </conditionalFormatting>
  <conditionalFormatting sqref="AF1373">
    <cfRule type="cellIs" dxfId="4774" priority="3252" operator="lessThan">
      <formula>0.01</formula>
    </cfRule>
  </conditionalFormatting>
  <conditionalFormatting sqref="W1312:W1337">
    <cfRule type="cellIs" dxfId="4773" priority="3250" operator="equal">
      <formula>"Financial"</formula>
    </cfRule>
    <cfRule type="cellIs" dxfId="4772" priority="3251" operator="equal">
      <formula>"UTILITIES"</formula>
    </cfRule>
  </conditionalFormatting>
  <conditionalFormatting sqref="Y1312:AF1337">
    <cfRule type="cellIs" dxfId="4771" priority="3249" operator="equal">
      <formula>"us"</formula>
    </cfRule>
  </conditionalFormatting>
  <conditionalFormatting sqref="Z1312:AF1337">
    <cfRule type="cellIs" dxfId="4770" priority="3248" operator="lessThan">
      <formula>0.01</formula>
    </cfRule>
  </conditionalFormatting>
  <conditionalFormatting sqref="AG1312:AI1335 AG1337:AI1337 AG1336:AH1336">
    <cfRule type="cellIs" dxfId="4769" priority="3247" operator="equal">
      <formula>"us"</formula>
    </cfRule>
  </conditionalFormatting>
  <conditionalFormatting sqref="AG1312:AI1335 AG1337:AI1337 AG1336:AH1336">
    <cfRule type="cellIs" dxfId="4768" priority="3246" operator="lessThan">
      <formula>0.01</formula>
    </cfRule>
  </conditionalFormatting>
  <conditionalFormatting sqref="AJ1312:AJ1335 AJ1337">
    <cfRule type="cellIs" dxfId="4767" priority="3245" operator="equal">
      <formula>"us"</formula>
    </cfRule>
  </conditionalFormatting>
  <conditionalFormatting sqref="AJ1312:AJ1335 AJ1337">
    <cfRule type="cellIs" dxfId="4766" priority="3244" operator="lessThan">
      <formula>0.01</formula>
    </cfRule>
  </conditionalFormatting>
  <conditionalFormatting sqref="F1336">
    <cfRule type="cellIs" dxfId="4765" priority="3238" operator="lessThan">
      <formula>0.01</formula>
    </cfRule>
  </conditionalFormatting>
  <conditionalFormatting sqref="AI1336">
    <cfRule type="cellIs" dxfId="4764" priority="3243" operator="equal">
      <formula>"us"</formula>
    </cfRule>
  </conditionalFormatting>
  <conditionalFormatting sqref="AI1336">
    <cfRule type="cellIs" dxfId="4763" priority="3242" operator="lessThan">
      <formula>0.01</formula>
    </cfRule>
  </conditionalFormatting>
  <conditionalFormatting sqref="AJ1336">
    <cfRule type="cellIs" dxfId="4762" priority="3241" operator="equal">
      <formula>"us"</formula>
    </cfRule>
  </conditionalFormatting>
  <conditionalFormatting sqref="AJ1336">
    <cfRule type="cellIs" dxfId="4761" priority="3240" operator="lessThan">
      <formula>0.01</formula>
    </cfRule>
  </conditionalFormatting>
  <conditionalFormatting sqref="F1336">
    <cfRule type="cellIs" dxfId="4760" priority="3239" operator="equal">
      <formula>"us"</formula>
    </cfRule>
  </conditionalFormatting>
  <conditionalFormatting sqref="W1304:W1311">
    <cfRule type="cellIs" dxfId="4759" priority="3236" operator="equal">
      <formula>"Financial"</formula>
    </cfRule>
    <cfRule type="cellIs" dxfId="4758" priority="3237" operator="equal">
      <formula>"UTILITIES"</formula>
    </cfRule>
  </conditionalFormatting>
  <conditionalFormatting sqref="Y1304:AF1311">
    <cfRule type="cellIs" dxfId="4757" priority="3235" operator="equal">
      <formula>"us"</formula>
    </cfRule>
  </conditionalFormatting>
  <conditionalFormatting sqref="Z1304:AF1311">
    <cfRule type="cellIs" dxfId="4756" priority="3234" operator="lessThan">
      <formula>0.01</formula>
    </cfRule>
  </conditionalFormatting>
  <conditionalFormatting sqref="AG1304:AI1311">
    <cfRule type="cellIs" dxfId="4755" priority="3233" operator="equal">
      <formula>"us"</formula>
    </cfRule>
  </conditionalFormatting>
  <conditionalFormatting sqref="AG1304:AI1311">
    <cfRule type="cellIs" dxfId="4754" priority="3232" operator="lessThan">
      <formula>0.01</formula>
    </cfRule>
  </conditionalFormatting>
  <conditionalFormatting sqref="AJ1304:AJ1311">
    <cfRule type="cellIs" dxfId="4753" priority="3231" operator="equal">
      <formula>"us"</formula>
    </cfRule>
  </conditionalFormatting>
  <conditionalFormatting sqref="AJ1304:AJ1311">
    <cfRule type="cellIs" dxfId="4752" priority="3230" operator="lessThan">
      <formula>0.01</formula>
    </cfRule>
  </conditionalFormatting>
  <conditionalFormatting sqref="W1257:W1302">
    <cfRule type="cellIs" dxfId="4751" priority="3228" operator="equal">
      <formula>"Financial"</formula>
    </cfRule>
    <cfRule type="cellIs" dxfId="4750" priority="3229" operator="equal">
      <formula>"UTILITIES"</formula>
    </cfRule>
  </conditionalFormatting>
  <conditionalFormatting sqref="Y1257:AF1302">
    <cfRule type="cellIs" dxfId="4749" priority="3227" operator="equal">
      <formula>"us"</formula>
    </cfRule>
  </conditionalFormatting>
  <conditionalFormatting sqref="Z1257:AF1302">
    <cfRule type="cellIs" dxfId="4748" priority="3226" operator="lessThan">
      <formula>0.01</formula>
    </cfRule>
  </conditionalFormatting>
  <conditionalFormatting sqref="AG1257:AI1302">
    <cfRule type="cellIs" dxfId="4747" priority="3225" operator="equal">
      <formula>"us"</formula>
    </cfRule>
  </conditionalFormatting>
  <conditionalFormatting sqref="AG1257:AI1302">
    <cfRule type="cellIs" dxfId="4746" priority="3224" operator="lessThan">
      <formula>0.01</formula>
    </cfRule>
  </conditionalFormatting>
  <conditionalFormatting sqref="AJ1257:AJ1302">
    <cfRule type="cellIs" dxfId="4745" priority="3223" operator="equal">
      <formula>"us"</formula>
    </cfRule>
  </conditionalFormatting>
  <conditionalFormatting sqref="AJ1257:AJ1302">
    <cfRule type="cellIs" dxfId="4744" priority="3222" operator="lessThan">
      <formula>0.01</formula>
    </cfRule>
  </conditionalFormatting>
  <conditionalFormatting sqref="AK1257:AK1302">
    <cfRule type="cellIs" dxfId="4743" priority="3221" operator="equal">
      <formula>"us"</formula>
    </cfRule>
  </conditionalFormatting>
  <conditionalFormatting sqref="AK1257:AK1302">
    <cfRule type="cellIs" dxfId="4742" priority="3220" operator="lessThan">
      <formula>0.01</formula>
    </cfRule>
  </conditionalFormatting>
  <conditionalFormatting sqref="AL1257:AM1302">
    <cfRule type="cellIs" dxfId="4741" priority="3219" operator="equal">
      <formula>"us"</formula>
    </cfRule>
  </conditionalFormatting>
  <conditionalFormatting sqref="AL1257:AM1302">
    <cfRule type="cellIs" dxfId="4740" priority="3218" operator="lessThan">
      <formula>0.01</formula>
    </cfRule>
  </conditionalFormatting>
  <conditionalFormatting sqref="AN1257:AN1302">
    <cfRule type="cellIs" dxfId="4739" priority="3216" operator="equal">
      <formula>"us"</formula>
    </cfRule>
  </conditionalFormatting>
  <conditionalFormatting sqref="AN1257:AN1302">
    <cfRule type="cellIs" dxfId="4738" priority="3215" operator="lessThan">
      <formula>0.01</formula>
    </cfRule>
  </conditionalFormatting>
  <conditionalFormatting sqref="AO1257:AO1302">
    <cfRule type="cellIs" dxfId="4737" priority="3213" operator="equal">
      <formula>"us"</formula>
    </cfRule>
  </conditionalFormatting>
  <conditionalFormatting sqref="AO1257:AO1302">
    <cfRule type="cellIs" dxfId="4736" priority="3212" operator="lessThan">
      <formula>0.01</formula>
    </cfRule>
  </conditionalFormatting>
  <conditionalFormatting sqref="W1303">
    <cfRule type="cellIs" dxfId="4735" priority="3209" operator="equal">
      <formula>"Financial"</formula>
    </cfRule>
    <cfRule type="cellIs" dxfId="4734" priority="3210" operator="equal">
      <formula>"UTILITIES"</formula>
    </cfRule>
  </conditionalFormatting>
  <conditionalFormatting sqref="Y1303:AA1303">
    <cfRule type="cellIs" dxfId="4733" priority="3208" operator="equal">
      <formula>"us"</formula>
    </cfRule>
  </conditionalFormatting>
  <conditionalFormatting sqref="Z1303:AA1303">
    <cfRule type="cellIs" dxfId="4732" priority="3207" operator="lessThan">
      <formula>0.01</formula>
    </cfRule>
  </conditionalFormatting>
  <conditionalFormatting sqref="W1303">
    <cfRule type="cellIs" dxfId="4731" priority="3205" operator="equal">
      <formula>"Financial"</formula>
    </cfRule>
    <cfRule type="cellIs" dxfId="4730" priority="3206" operator="equal">
      <formula>"UTILITIES"</formula>
    </cfRule>
  </conditionalFormatting>
  <conditionalFormatting sqref="Y1303:AA1303">
    <cfRule type="cellIs" dxfId="4729" priority="3204" operator="equal">
      <formula>"us"</formula>
    </cfRule>
  </conditionalFormatting>
  <conditionalFormatting sqref="Z1303:AA1303">
    <cfRule type="cellIs" dxfId="4728" priority="3203" operator="lessThan">
      <formula>0.01</formula>
    </cfRule>
  </conditionalFormatting>
  <conditionalFormatting sqref="AB1303:AD1303">
    <cfRule type="cellIs" dxfId="4727" priority="3202" operator="equal">
      <formula>"us"</formula>
    </cfRule>
  </conditionalFormatting>
  <conditionalFormatting sqref="AB1303:AD1303">
    <cfRule type="cellIs" dxfId="4726" priority="3201" operator="lessThan">
      <formula>0.01</formula>
    </cfRule>
  </conditionalFormatting>
  <conditionalFormatting sqref="AE1303">
    <cfRule type="cellIs" dxfId="4725" priority="3200" operator="equal">
      <formula>"us"</formula>
    </cfRule>
  </conditionalFormatting>
  <conditionalFormatting sqref="AE1303">
    <cfRule type="cellIs" dxfId="4724" priority="3199" operator="lessThan">
      <formula>0.01</formula>
    </cfRule>
  </conditionalFormatting>
  <conditionalFormatting sqref="AF1303">
    <cfRule type="cellIs" dxfId="4723" priority="3198" operator="equal">
      <formula>"us"</formula>
    </cfRule>
  </conditionalFormatting>
  <conditionalFormatting sqref="AF1303">
    <cfRule type="cellIs" dxfId="4722" priority="3197" operator="lessThan">
      <formula>0.01</formula>
    </cfRule>
  </conditionalFormatting>
  <conditionalFormatting sqref="AG1303:AI1303">
    <cfRule type="cellIs" dxfId="4721" priority="3196" operator="equal">
      <formula>"us"</formula>
    </cfRule>
  </conditionalFormatting>
  <conditionalFormatting sqref="AG1303:AI1303">
    <cfRule type="cellIs" dxfId="4720" priority="3195" operator="lessThan">
      <formula>0.01</formula>
    </cfRule>
  </conditionalFormatting>
  <conditionalFormatting sqref="AG1303:AI1303">
    <cfRule type="cellIs" dxfId="4719" priority="3194" operator="equal">
      <formula>"us"</formula>
    </cfRule>
  </conditionalFormatting>
  <conditionalFormatting sqref="AG1303:AI1303">
    <cfRule type="cellIs" dxfId="4718" priority="3193" operator="lessThan">
      <formula>0.01</formula>
    </cfRule>
  </conditionalFormatting>
  <conditionalFormatting sqref="AJ1303">
    <cfRule type="cellIs" dxfId="4717" priority="3192" operator="equal">
      <formula>"us"</formula>
    </cfRule>
  </conditionalFormatting>
  <conditionalFormatting sqref="AJ1303">
    <cfRule type="cellIs" dxfId="4716" priority="3191" operator="lessThan">
      <formula>0.01</formula>
    </cfRule>
  </conditionalFormatting>
  <conditionalFormatting sqref="AJ1303">
    <cfRule type="cellIs" dxfId="4715" priority="3190" operator="equal">
      <formula>"us"</formula>
    </cfRule>
  </conditionalFormatting>
  <conditionalFormatting sqref="AJ1303">
    <cfRule type="cellIs" dxfId="4714" priority="3189" operator="lessThan">
      <formula>0.01</formula>
    </cfRule>
  </conditionalFormatting>
  <conditionalFormatting sqref="AK1303">
    <cfRule type="cellIs" dxfId="4713" priority="3188" operator="equal">
      <formula>"us"</formula>
    </cfRule>
  </conditionalFormatting>
  <conditionalFormatting sqref="AK1303">
    <cfRule type="cellIs" dxfId="4712" priority="3187" operator="lessThan">
      <formula>0.01</formula>
    </cfRule>
  </conditionalFormatting>
  <conditionalFormatting sqref="AK1303">
    <cfRule type="cellIs" dxfId="4711" priority="3186" operator="equal">
      <formula>"us"</formula>
    </cfRule>
  </conditionalFormatting>
  <conditionalFormatting sqref="AK1303">
    <cfRule type="cellIs" dxfId="4710" priority="3185" operator="lessThan">
      <formula>0.01</formula>
    </cfRule>
  </conditionalFormatting>
  <conditionalFormatting sqref="AL1303:AM1303">
    <cfRule type="cellIs" dxfId="4709" priority="3184" operator="equal">
      <formula>"us"</formula>
    </cfRule>
  </conditionalFormatting>
  <conditionalFormatting sqref="AL1303:AM1303">
    <cfRule type="cellIs" dxfId="4708" priority="3183" operator="lessThan">
      <formula>0.01</formula>
    </cfRule>
  </conditionalFormatting>
  <conditionalFormatting sqref="AL1303:AM1303">
    <cfRule type="cellIs" dxfId="4707" priority="3182" operator="equal">
      <formula>"us"</formula>
    </cfRule>
  </conditionalFormatting>
  <conditionalFormatting sqref="AL1303:AM1303">
    <cfRule type="cellIs" dxfId="4706" priority="3181" operator="lessThan">
      <formula>0.01</formula>
    </cfRule>
  </conditionalFormatting>
  <conditionalFormatting sqref="AN1303">
    <cfRule type="cellIs" dxfId="4705" priority="3179" operator="equal">
      <formula>"us"</formula>
    </cfRule>
  </conditionalFormatting>
  <conditionalFormatting sqref="AN1303">
    <cfRule type="cellIs" dxfId="4704" priority="3178" operator="lessThan">
      <formula>0.01</formula>
    </cfRule>
  </conditionalFormatting>
  <conditionalFormatting sqref="AN1303">
    <cfRule type="cellIs" dxfId="4703" priority="3177" operator="equal">
      <formula>"us"</formula>
    </cfRule>
  </conditionalFormatting>
  <conditionalFormatting sqref="AN1303">
    <cfRule type="cellIs" dxfId="4702" priority="3176" operator="lessThan">
      <formula>0.01</formula>
    </cfRule>
  </conditionalFormatting>
  <conditionalFormatting sqref="AO1303">
    <cfRule type="cellIs" dxfId="4701" priority="3174" operator="equal">
      <formula>"us"</formula>
    </cfRule>
  </conditionalFormatting>
  <conditionalFormatting sqref="AO1303">
    <cfRule type="cellIs" dxfId="4700" priority="3173" operator="lessThan">
      <formula>0.01</formula>
    </cfRule>
  </conditionalFormatting>
  <conditionalFormatting sqref="AO1303">
    <cfRule type="cellIs" dxfId="4699" priority="3172" operator="equal">
      <formula>"us"</formula>
    </cfRule>
  </conditionalFormatting>
  <conditionalFormatting sqref="AO1303">
    <cfRule type="cellIs" dxfId="4698" priority="3171" operator="lessThan">
      <formula>0.01</formula>
    </cfRule>
  </conditionalFormatting>
  <conditionalFormatting sqref="AP1303">
    <cfRule type="cellIs" dxfId="4697" priority="3169" operator="lessThan">
      <formula>0</formula>
    </cfRule>
  </conditionalFormatting>
  <conditionalFormatting sqref="AN1257:AN1303 AN652:AN738 AN477:AN599">
    <cfRule type="cellIs" dxfId="4696" priority="3167" operator="equal">
      <formula>"#N/A Field Not Applicable"</formula>
    </cfRule>
  </conditionalFormatting>
  <conditionalFormatting sqref="W1249:W1255">
    <cfRule type="cellIs" dxfId="4695" priority="3165" operator="equal">
      <formula>"Financial"</formula>
    </cfRule>
    <cfRule type="cellIs" dxfId="4694" priority="3166" operator="equal">
      <formula>"UTILITIES"</formula>
    </cfRule>
  </conditionalFormatting>
  <conditionalFormatting sqref="Y1249:AF1255">
    <cfRule type="cellIs" dxfId="4693" priority="3164" operator="equal">
      <formula>"us"</formula>
    </cfRule>
  </conditionalFormatting>
  <conditionalFormatting sqref="Z1249:AF1255">
    <cfRule type="cellIs" dxfId="4692" priority="3163" operator="lessThan">
      <formula>0.01</formula>
    </cfRule>
  </conditionalFormatting>
  <conditionalFormatting sqref="AG1249:AI1255">
    <cfRule type="cellIs" dxfId="4691" priority="3162" operator="equal">
      <formula>"us"</formula>
    </cfRule>
  </conditionalFormatting>
  <conditionalFormatting sqref="AG1249:AI1255">
    <cfRule type="cellIs" dxfId="4690" priority="3161" operator="lessThan">
      <formula>0.01</formula>
    </cfRule>
  </conditionalFormatting>
  <conditionalFormatting sqref="AJ1249:AJ1255">
    <cfRule type="cellIs" dxfId="4689" priority="3160" operator="equal">
      <formula>"us"</formula>
    </cfRule>
  </conditionalFormatting>
  <conditionalFormatting sqref="AJ1249:AJ1255">
    <cfRule type="cellIs" dxfId="4688" priority="3159" operator="lessThan">
      <formula>0.01</formula>
    </cfRule>
  </conditionalFormatting>
  <conditionalFormatting sqref="AK1249:AK1255">
    <cfRule type="cellIs" dxfId="4687" priority="3158" operator="equal">
      <formula>"us"</formula>
    </cfRule>
  </conditionalFormatting>
  <conditionalFormatting sqref="AK1249:AK1255">
    <cfRule type="cellIs" dxfId="4686" priority="3157" operator="lessThan">
      <formula>0.01</formula>
    </cfRule>
  </conditionalFormatting>
  <conditionalFormatting sqref="AL1249:AM1255">
    <cfRule type="cellIs" dxfId="4685" priority="3156" operator="equal">
      <formula>"us"</formula>
    </cfRule>
  </conditionalFormatting>
  <conditionalFormatting sqref="AL1249:AM1255">
    <cfRule type="cellIs" dxfId="4684" priority="3155" operator="lessThan">
      <formula>0.01</formula>
    </cfRule>
  </conditionalFormatting>
  <conditionalFormatting sqref="AN1249:AN1255">
    <cfRule type="cellIs" dxfId="4683" priority="3153" operator="equal">
      <formula>"us"</formula>
    </cfRule>
  </conditionalFormatting>
  <conditionalFormatting sqref="AN1249:AN1255">
    <cfRule type="cellIs" dxfId="4682" priority="3152" operator="lessThan">
      <formula>0.01</formula>
    </cfRule>
  </conditionalFormatting>
  <conditionalFormatting sqref="AO1249:AO1255">
    <cfRule type="cellIs" dxfId="4681" priority="3150" operator="equal">
      <formula>"us"</formula>
    </cfRule>
  </conditionalFormatting>
  <conditionalFormatting sqref="AO1249:AO1255">
    <cfRule type="cellIs" dxfId="4680" priority="3149" operator="lessThan">
      <formula>0.01</formula>
    </cfRule>
  </conditionalFormatting>
  <conditionalFormatting sqref="AN1249:AN1255">
    <cfRule type="cellIs" dxfId="4679" priority="3147" operator="equal">
      <formula>"#N/A Field Not Applicable"</formula>
    </cfRule>
  </conditionalFormatting>
  <conditionalFormatting sqref="W1256">
    <cfRule type="cellIs" dxfId="4678" priority="3145" operator="equal">
      <formula>"Financial"</formula>
    </cfRule>
    <cfRule type="cellIs" dxfId="4677" priority="3146" operator="equal">
      <formula>"UTILITIES"</formula>
    </cfRule>
  </conditionalFormatting>
  <conditionalFormatting sqref="Y1256:AA1256">
    <cfRule type="cellIs" dxfId="4676" priority="3144" operator="equal">
      <formula>"us"</formula>
    </cfRule>
  </conditionalFormatting>
  <conditionalFormatting sqref="Z1256:AA1256">
    <cfRule type="cellIs" dxfId="4675" priority="3143" operator="lessThan">
      <formula>0.01</formula>
    </cfRule>
  </conditionalFormatting>
  <conditionalFormatting sqref="W1256">
    <cfRule type="cellIs" dxfId="4674" priority="3141" operator="equal">
      <formula>"Financial"</formula>
    </cfRule>
    <cfRule type="cellIs" dxfId="4673" priority="3142" operator="equal">
      <formula>"UTILITIES"</formula>
    </cfRule>
  </conditionalFormatting>
  <conditionalFormatting sqref="Y1256:AA1256">
    <cfRule type="cellIs" dxfId="4672" priority="3140" operator="equal">
      <formula>"us"</formula>
    </cfRule>
  </conditionalFormatting>
  <conditionalFormatting sqref="Z1256:AA1256">
    <cfRule type="cellIs" dxfId="4671" priority="3139" operator="lessThan">
      <formula>0.01</formula>
    </cfRule>
  </conditionalFormatting>
  <conditionalFormatting sqref="AB1256:AD1256">
    <cfRule type="cellIs" dxfId="4670" priority="3138" operator="equal">
      <formula>"us"</formula>
    </cfRule>
  </conditionalFormatting>
  <conditionalFormatting sqref="AB1256:AD1256">
    <cfRule type="cellIs" dxfId="4669" priority="3137" operator="lessThan">
      <formula>0.01</formula>
    </cfRule>
  </conditionalFormatting>
  <conditionalFormatting sqref="AE1256">
    <cfRule type="cellIs" dxfId="4668" priority="3136" operator="equal">
      <formula>"us"</formula>
    </cfRule>
  </conditionalFormatting>
  <conditionalFormatting sqref="AE1256">
    <cfRule type="cellIs" dxfId="4667" priority="3135" operator="lessThan">
      <formula>0.01</formula>
    </cfRule>
  </conditionalFormatting>
  <conditionalFormatting sqref="AF1256">
    <cfRule type="cellIs" dxfId="4666" priority="3134" operator="equal">
      <formula>"us"</formula>
    </cfRule>
  </conditionalFormatting>
  <conditionalFormatting sqref="AF1256">
    <cfRule type="cellIs" dxfId="4665" priority="3133" operator="lessThan">
      <formula>0.01</formula>
    </cfRule>
  </conditionalFormatting>
  <conditionalFormatting sqref="AG1256:AI1256">
    <cfRule type="cellIs" dxfId="4664" priority="3132" operator="equal">
      <formula>"us"</formula>
    </cfRule>
  </conditionalFormatting>
  <conditionalFormatting sqref="AG1256:AI1256">
    <cfRule type="cellIs" dxfId="4663" priority="3131" operator="lessThan">
      <formula>0.01</formula>
    </cfRule>
  </conditionalFormatting>
  <conditionalFormatting sqref="AG1256:AI1256">
    <cfRule type="cellIs" dxfId="4662" priority="3130" operator="equal">
      <formula>"us"</formula>
    </cfRule>
  </conditionalFormatting>
  <conditionalFormatting sqref="AG1256:AI1256">
    <cfRule type="cellIs" dxfId="4661" priority="3129" operator="lessThan">
      <formula>0.01</formula>
    </cfRule>
  </conditionalFormatting>
  <conditionalFormatting sqref="AJ1256">
    <cfRule type="cellIs" dxfId="4660" priority="3128" operator="equal">
      <formula>"us"</formula>
    </cfRule>
  </conditionalFormatting>
  <conditionalFormatting sqref="AJ1256">
    <cfRule type="cellIs" dxfId="4659" priority="3127" operator="lessThan">
      <formula>0.01</formula>
    </cfRule>
  </conditionalFormatting>
  <conditionalFormatting sqref="AJ1256">
    <cfRule type="cellIs" dxfId="4658" priority="3126" operator="equal">
      <formula>"us"</formula>
    </cfRule>
  </conditionalFormatting>
  <conditionalFormatting sqref="AJ1256">
    <cfRule type="cellIs" dxfId="4657" priority="3125" operator="lessThan">
      <formula>0.01</formula>
    </cfRule>
  </conditionalFormatting>
  <conditionalFormatting sqref="AK1256">
    <cfRule type="cellIs" dxfId="4656" priority="3124" operator="equal">
      <formula>"us"</formula>
    </cfRule>
  </conditionalFormatting>
  <conditionalFormatting sqref="AK1256">
    <cfRule type="cellIs" dxfId="4655" priority="3123" operator="lessThan">
      <formula>0.01</formula>
    </cfRule>
  </conditionalFormatting>
  <conditionalFormatting sqref="AK1256">
    <cfRule type="cellIs" dxfId="4654" priority="3122" operator="equal">
      <formula>"us"</formula>
    </cfRule>
  </conditionalFormatting>
  <conditionalFormatting sqref="AK1256">
    <cfRule type="cellIs" dxfId="4653" priority="3121" operator="lessThan">
      <formula>0.01</formula>
    </cfRule>
  </conditionalFormatting>
  <conditionalFormatting sqref="AL1256:AM1256">
    <cfRule type="cellIs" dxfId="4652" priority="3120" operator="equal">
      <formula>"us"</formula>
    </cfRule>
  </conditionalFormatting>
  <conditionalFormatting sqref="AL1256:AM1256">
    <cfRule type="cellIs" dxfId="4651" priority="3119" operator="lessThan">
      <formula>0.01</formula>
    </cfRule>
  </conditionalFormatting>
  <conditionalFormatting sqref="AL1256:AM1256">
    <cfRule type="cellIs" dxfId="4650" priority="3118" operator="equal">
      <formula>"us"</formula>
    </cfRule>
  </conditionalFormatting>
  <conditionalFormatting sqref="AL1256:AM1256">
    <cfRule type="cellIs" dxfId="4649" priority="3117" operator="lessThan">
      <formula>0.01</formula>
    </cfRule>
  </conditionalFormatting>
  <conditionalFormatting sqref="AN1256">
    <cfRule type="cellIs" dxfId="4648" priority="3115" operator="equal">
      <formula>"us"</formula>
    </cfRule>
  </conditionalFormatting>
  <conditionalFormatting sqref="AN1256">
    <cfRule type="cellIs" dxfId="4647" priority="3114" operator="lessThan">
      <formula>0.01</formula>
    </cfRule>
  </conditionalFormatting>
  <conditionalFormatting sqref="AN1256">
    <cfRule type="cellIs" dxfId="4646" priority="3113" operator="equal">
      <formula>"us"</formula>
    </cfRule>
  </conditionalFormatting>
  <conditionalFormatting sqref="AN1256">
    <cfRule type="cellIs" dxfId="4645" priority="3112" operator="lessThan">
      <formula>0.01</formula>
    </cfRule>
  </conditionalFormatting>
  <conditionalFormatting sqref="AO1256">
    <cfRule type="cellIs" dxfId="4644" priority="3110" operator="equal">
      <formula>"us"</formula>
    </cfRule>
  </conditionalFormatting>
  <conditionalFormatting sqref="AO1256">
    <cfRule type="cellIs" dxfId="4643" priority="3109" operator="lessThan">
      <formula>0.01</formula>
    </cfRule>
  </conditionalFormatting>
  <conditionalFormatting sqref="AO1256">
    <cfRule type="cellIs" dxfId="4642" priority="3108" operator="equal">
      <formula>"us"</formula>
    </cfRule>
  </conditionalFormatting>
  <conditionalFormatting sqref="AO1256">
    <cfRule type="cellIs" dxfId="4641" priority="3107" operator="lessThan">
      <formula>0.01</formula>
    </cfRule>
  </conditionalFormatting>
  <conditionalFormatting sqref="AP1256">
    <cfRule type="cellIs" dxfId="4640" priority="3105" operator="lessThan">
      <formula>0</formula>
    </cfRule>
  </conditionalFormatting>
  <conditionalFormatting sqref="AN1256">
    <cfRule type="cellIs" dxfId="4639" priority="3103" operator="equal">
      <formula>"#N/A Field Not Applicable"</formula>
    </cfRule>
  </conditionalFormatting>
  <conditionalFormatting sqref="W1238:W1248">
    <cfRule type="cellIs" dxfId="4638" priority="3101" operator="equal">
      <formula>"Financial"</formula>
    </cfRule>
    <cfRule type="cellIs" dxfId="4637" priority="3102" operator="equal">
      <formula>"UTILITIES"</formula>
    </cfRule>
  </conditionalFormatting>
  <conditionalFormatting sqref="Y1238:AF1248">
    <cfRule type="cellIs" dxfId="4636" priority="3100" operator="equal">
      <formula>"us"</formula>
    </cfRule>
  </conditionalFormatting>
  <conditionalFormatting sqref="Z1238:AF1248">
    <cfRule type="cellIs" dxfId="4635" priority="3099" operator="lessThan">
      <formula>0.01</formula>
    </cfRule>
  </conditionalFormatting>
  <conditionalFormatting sqref="AG1238:AI1248">
    <cfRule type="cellIs" dxfId="4634" priority="3098" operator="equal">
      <formula>"us"</formula>
    </cfRule>
  </conditionalFormatting>
  <conditionalFormatting sqref="AG1238:AI1248">
    <cfRule type="cellIs" dxfId="4633" priority="3097" operator="lessThan">
      <formula>0.01</formula>
    </cfRule>
  </conditionalFormatting>
  <conditionalFormatting sqref="AJ1238:AJ1248">
    <cfRule type="cellIs" dxfId="4632" priority="3096" operator="equal">
      <formula>"us"</formula>
    </cfRule>
  </conditionalFormatting>
  <conditionalFormatting sqref="AJ1238:AJ1248">
    <cfRule type="cellIs" dxfId="4631" priority="3095" operator="lessThan">
      <formula>0.01</formula>
    </cfRule>
  </conditionalFormatting>
  <conditionalFormatting sqref="AK1238:AK1248">
    <cfRule type="cellIs" dxfId="4630" priority="3094" operator="equal">
      <formula>"us"</formula>
    </cfRule>
  </conditionalFormatting>
  <conditionalFormatting sqref="AK1238:AK1248">
    <cfRule type="cellIs" dxfId="4629" priority="3093" operator="lessThan">
      <formula>0.01</formula>
    </cfRule>
  </conditionalFormatting>
  <conditionalFormatting sqref="AL1238:AM1248">
    <cfRule type="cellIs" dxfId="4628" priority="3092" operator="equal">
      <formula>"us"</formula>
    </cfRule>
  </conditionalFormatting>
  <conditionalFormatting sqref="AL1238:AM1248">
    <cfRule type="cellIs" dxfId="4627" priority="3091" operator="lessThan">
      <formula>0.01</formula>
    </cfRule>
  </conditionalFormatting>
  <conditionalFormatting sqref="AN1238:AN1248">
    <cfRule type="cellIs" dxfId="4626" priority="3089" operator="equal">
      <formula>"us"</formula>
    </cfRule>
  </conditionalFormatting>
  <conditionalFormatting sqref="AN1238:AN1248">
    <cfRule type="cellIs" dxfId="4625" priority="3088" operator="lessThan">
      <formula>0.01</formula>
    </cfRule>
  </conditionalFormatting>
  <conditionalFormatting sqref="AO1238:AO1248">
    <cfRule type="cellIs" dxfId="4624" priority="3086" operator="equal">
      <formula>"us"</formula>
    </cfRule>
  </conditionalFormatting>
  <conditionalFormatting sqref="AO1238:AO1248">
    <cfRule type="cellIs" dxfId="4623" priority="3085" operator="lessThan">
      <formula>0.01</formula>
    </cfRule>
  </conditionalFormatting>
  <conditionalFormatting sqref="AN1238:AN1248">
    <cfRule type="cellIs" dxfId="4622" priority="3083" operator="equal">
      <formula>"#N/A Field Not Applicable"</formula>
    </cfRule>
  </conditionalFormatting>
  <conditionalFormatting sqref="W1237">
    <cfRule type="cellIs" dxfId="4621" priority="3081" operator="equal">
      <formula>"Financial"</formula>
    </cfRule>
    <cfRule type="cellIs" dxfId="4620" priority="3082" operator="equal">
      <formula>"UTILITIES"</formula>
    </cfRule>
  </conditionalFormatting>
  <conditionalFormatting sqref="Y1237:AF1237">
    <cfRule type="cellIs" dxfId="4619" priority="3080" operator="equal">
      <formula>"us"</formula>
    </cfRule>
  </conditionalFormatting>
  <conditionalFormatting sqref="Z1237:AF1237">
    <cfRule type="cellIs" dxfId="4618" priority="3079" operator="lessThan">
      <formula>0.01</formula>
    </cfRule>
  </conditionalFormatting>
  <conditionalFormatting sqref="AG1237:AI1237">
    <cfRule type="cellIs" dxfId="4617" priority="3078" operator="equal">
      <formula>"us"</formula>
    </cfRule>
  </conditionalFormatting>
  <conditionalFormatting sqref="AG1237:AI1237">
    <cfRule type="cellIs" dxfId="4616" priority="3077" operator="lessThan">
      <formula>0.01</formula>
    </cfRule>
  </conditionalFormatting>
  <conditionalFormatting sqref="AJ1237">
    <cfRule type="cellIs" dxfId="4615" priority="3076" operator="equal">
      <formula>"us"</formula>
    </cfRule>
  </conditionalFormatting>
  <conditionalFormatting sqref="AJ1237">
    <cfRule type="cellIs" dxfId="4614" priority="3075" operator="lessThan">
      <formula>0.01</formula>
    </cfRule>
  </conditionalFormatting>
  <conditionalFormatting sqref="AK1237">
    <cfRule type="cellIs" dxfId="4613" priority="3074" operator="equal">
      <formula>"us"</formula>
    </cfRule>
  </conditionalFormatting>
  <conditionalFormatting sqref="AK1237">
    <cfRule type="cellIs" dxfId="4612" priority="3073" operator="lessThan">
      <formula>0.01</formula>
    </cfRule>
  </conditionalFormatting>
  <conditionalFormatting sqref="AL1237:AM1237">
    <cfRule type="cellIs" dxfId="4611" priority="3072" operator="equal">
      <formula>"us"</formula>
    </cfRule>
  </conditionalFormatting>
  <conditionalFormatting sqref="AL1237:AM1237">
    <cfRule type="cellIs" dxfId="4610" priority="3071" operator="lessThan">
      <formula>0.01</formula>
    </cfRule>
  </conditionalFormatting>
  <conditionalFormatting sqref="AN1237">
    <cfRule type="cellIs" dxfId="4609" priority="3069" operator="equal">
      <formula>"us"</formula>
    </cfRule>
  </conditionalFormatting>
  <conditionalFormatting sqref="AN1237">
    <cfRule type="cellIs" dxfId="4608" priority="3068" operator="lessThan">
      <formula>0.01</formula>
    </cfRule>
  </conditionalFormatting>
  <conditionalFormatting sqref="AO1237">
    <cfRule type="cellIs" dxfId="4607" priority="3066" operator="equal">
      <formula>"us"</formula>
    </cfRule>
  </conditionalFormatting>
  <conditionalFormatting sqref="AO1237">
    <cfRule type="cellIs" dxfId="4606" priority="3065" operator="lessThan">
      <formula>0.01</formula>
    </cfRule>
  </conditionalFormatting>
  <conditionalFormatting sqref="AN1237">
    <cfRule type="cellIs" dxfId="4605" priority="3063" operator="equal">
      <formula>"#N/A Field Not Applicable"</formula>
    </cfRule>
  </conditionalFormatting>
  <conditionalFormatting sqref="W1222:W1235">
    <cfRule type="cellIs" dxfId="4604" priority="3061" operator="equal">
      <formula>"Financial"</formula>
    </cfRule>
    <cfRule type="cellIs" dxfId="4603" priority="3062" operator="equal">
      <formula>"UTILITIES"</formula>
    </cfRule>
  </conditionalFormatting>
  <conditionalFormatting sqref="Y1222:AF1235">
    <cfRule type="cellIs" dxfId="4602" priority="3060" operator="equal">
      <formula>"us"</formula>
    </cfRule>
  </conditionalFormatting>
  <conditionalFormatting sqref="Z1222:AF1235">
    <cfRule type="cellIs" dxfId="4601" priority="3059" operator="lessThan">
      <formula>0.01</formula>
    </cfRule>
  </conditionalFormatting>
  <conditionalFormatting sqref="AG1222:AI1235">
    <cfRule type="cellIs" dxfId="4600" priority="3058" operator="equal">
      <formula>"us"</formula>
    </cfRule>
  </conditionalFormatting>
  <conditionalFormatting sqref="AG1222:AI1235">
    <cfRule type="cellIs" dxfId="4599" priority="3057" operator="lessThan">
      <formula>0.01</formula>
    </cfRule>
  </conditionalFormatting>
  <conditionalFormatting sqref="AJ1222:AJ1235">
    <cfRule type="cellIs" dxfId="4598" priority="3056" operator="equal">
      <formula>"us"</formula>
    </cfRule>
  </conditionalFormatting>
  <conditionalFormatting sqref="AJ1222:AJ1235">
    <cfRule type="cellIs" dxfId="4597" priority="3055" operator="lessThan">
      <formula>0.01</formula>
    </cfRule>
  </conditionalFormatting>
  <conditionalFormatting sqref="AK1222:AK1235">
    <cfRule type="cellIs" dxfId="4596" priority="3054" operator="equal">
      <formula>"us"</formula>
    </cfRule>
  </conditionalFormatting>
  <conditionalFormatting sqref="AK1222:AK1235">
    <cfRule type="cellIs" dxfId="4595" priority="3053" operator="lessThan">
      <formula>0.01</formula>
    </cfRule>
  </conditionalFormatting>
  <conditionalFormatting sqref="AL1222:AM1235">
    <cfRule type="cellIs" dxfId="4594" priority="3052" operator="equal">
      <formula>"us"</formula>
    </cfRule>
  </conditionalFormatting>
  <conditionalFormatting sqref="AL1222:AM1235">
    <cfRule type="cellIs" dxfId="4593" priority="3051" operator="lessThan">
      <formula>0.01</formula>
    </cfRule>
  </conditionalFormatting>
  <conditionalFormatting sqref="AN1222:AN1235">
    <cfRule type="cellIs" dxfId="4592" priority="3049" operator="equal">
      <formula>"us"</formula>
    </cfRule>
  </conditionalFormatting>
  <conditionalFormatting sqref="AN1222:AN1235">
    <cfRule type="cellIs" dxfId="4591" priority="3048" operator="lessThan">
      <formula>0.01</formula>
    </cfRule>
  </conditionalFormatting>
  <conditionalFormatting sqref="AO1222:AO1235">
    <cfRule type="cellIs" dxfId="4590" priority="3046" operator="equal">
      <formula>"us"</formula>
    </cfRule>
  </conditionalFormatting>
  <conditionalFormatting sqref="AO1222:AO1235">
    <cfRule type="cellIs" dxfId="4589" priority="3045" operator="lessThan">
      <formula>0.01</formula>
    </cfRule>
  </conditionalFormatting>
  <conditionalFormatting sqref="AN1222:AN1235">
    <cfRule type="cellIs" dxfId="4588" priority="3043" operator="equal">
      <formula>"#N/A Field Not Applicable"</formula>
    </cfRule>
  </conditionalFormatting>
  <conditionalFormatting sqref="W1236">
    <cfRule type="cellIs" dxfId="4587" priority="3041" operator="equal">
      <formula>"Financial"</formula>
    </cfRule>
    <cfRule type="cellIs" dxfId="4586" priority="3042" operator="equal">
      <formula>"UTILITIES"</formula>
    </cfRule>
  </conditionalFormatting>
  <conditionalFormatting sqref="Y1236:AA1236">
    <cfRule type="cellIs" dxfId="4585" priority="3040" operator="equal">
      <formula>"us"</formula>
    </cfRule>
  </conditionalFormatting>
  <conditionalFormatting sqref="Z1236:AA1236">
    <cfRule type="cellIs" dxfId="4584" priority="3039" operator="lessThan">
      <formula>0.01</formula>
    </cfRule>
  </conditionalFormatting>
  <conditionalFormatting sqref="W1236">
    <cfRule type="cellIs" dxfId="4583" priority="3037" operator="equal">
      <formula>"Financial"</formula>
    </cfRule>
    <cfRule type="cellIs" dxfId="4582" priority="3038" operator="equal">
      <formula>"UTILITIES"</formula>
    </cfRule>
  </conditionalFormatting>
  <conditionalFormatting sqref="Y1236:AA1236">
    <cfRule type="cellIs" dxfId="4581" priority="3036" operator="equal">
      <formula>"us"</formula>
    </cfRule>
  </conditionalFormatting>
  <conditionalFormatting sqref="Z1236:AA1236">
    <cfRule type="cellIs" dxfId="4580" priority="3035" operator="lessThan">
      <formula>0.01</formula>
    </cfRule>
  </conditionalFormatting>
  <conditionalFormatting sqref="AB1236:AD1236">
    <cfRule type="cellIs" dxfId="4579" priority="3034" operator="equal">
      <formula>"us"</formula>
    </cfRule>
  </conditionalFormatting>
  <conditionalFormatting sqref="AB1236:AD1236">
    <cfRule type="cellIs" dxfId="4578" priority="3033" operator="lessThan">
      <formula>0.01</formula>
    </cfRule>
  </conditionalFormatting>
  <conditionalFormatting sqref="AE1236">
    <cfRule type="cellIs" dxfId="4577" priority="3032" operator="equal">
      <formula>"us"</formula>
    </cfRule>
  </conditionalFormatting>
  <conditionalFormatting sqref="AE1236">
    <cfRule type="cellIs" dxfId="4576" priority="3031" operator="lessThan">
      <formula>0.01</formula>
    </cfRule>
  </conditionalFormatting>
  <conditionalFormatting sqref="AF1236">
    <cfRule type="cellIs" dxfId="4575" priority="3030" operator="equal">
      <formula>"us"</formula>
    </cfRule>
  </conditionalFormatting>
  <conditionalFormatting sqref="AF1236">
    <cfRule type="cellIs" dxfId="4574" priority="3029" operator="lessThan">
      <formula>0.01</formula>
    </cfRule>
  </conditionalFormatting>
  <conditionalFormatting sqref="AG1236:AI1236">
    <cfRule type="cellIs" dxfId="4573" priority="3028" operator="equal">
      <formula>"us"</formula>
    </cfRule>
  </conditionalFormatting>
  <conditionalFormatting sqref="AG1236:AI1236">
    <cfRule type="cellIs" dxfId="4572" priority="3027" operator="lessThan">
      <formula>0.01</formula>
    </cfRule>
  </conditionalFormatting>
  <conditionalFormatting sqref="AG1236:AI1236">
    <cfRule type="cellIs" dxfId="4571" priority="3026" operator="equal">
      <formula>"us"</formula>
    </cfRule>
  </conditionalFormatting>
  <conditionalFormatting sqref="AG1236:AI1236">
    <cfRule type="cellIs" dxfId="4570" priority="3025" operator="lessThan">
      <formula>0.01</formula>
    </cfRule>
  </conditionalFormatting>
  <conditionalFormatting sqref="AJ1236">
    <cfRule type="cellIs" dxfId="4569" priority="3024" operator="equal">
      <formula>"us"</formula>
    </cfRule>
  </conditionalFormatting>
  <conditionalFormatting sqref="AJ1236">
    <cfRule type="cellIs" dxfId="4568" priority="3023" operator="lessThan">
      <formula>0.01</formula>
    </cfRule>
  </conditionalFormatting>
  <conditionalFormatting sqref="AJ1236">
    <cfRule type="cellIs" dxfId="4567" priority="3022" operator="equal">
      <formula>"us"</formula>
    </cfRule>
  </conditionalFormatting>
  <conditionalFormatting sqref="AJ1236">
    <cfRule type="cellIs" dxfId="4566" priority="3021" operator="lessThan">
      <formula>0.01</formula>
    </cfRule>
  </conditionalFormatting>
  <conditionalFormatting sqref="AK1236">
    <cfRule type="cellIs" dxfId="4565" priority="3020" operator="equal">
      <formula>"us"</formula>
    </cfRule>
  </conditionalFormatting>
  <conditionalFormatting sqref="AK1236">
    <cfRule type="cellIs" dxfId="4564" priority="3019" operator="lessThan">
      <formula>0.01</formula>
    </cfRule>
  </conditionalFormatting>
  <conditionalFormatting sqref="AK1236">
    <cfRule type="cellIs" dxfId="4563" priority="3018" operator="equal">
      <formula>"us"</formula>
    </cfRule>
  </conditionalFormatting>
  <conditionalFormatting sqref="AK1236">
    <cfRule type="cellIs" dxfId="4562" priority="3017" operator="lessThan">
      <formula>0.01</formula>
    </cfRule>
  </conditionalFormatting>
  <conditionalFormatting sqref="AL1236:AM1236">
    <cfRule type="cellIs" dxfId="4561" priority="3016" operator="equal">
      <formula>"us"</formula>
    </cfRule>
  </conditionalFormatting>
  <conditionalFormatting sqref="AL1236:AM1236">
    <cfRule type="cellIs" dxfId="4560" priority="3015" operator="lessThan">
      <formula>0.01</formula>
    </cfRule>
  </conditionalFormatting>
  <conditionalFormatting sqref="AL1236:AM1236">
    <cfRule type="cellIs" dxfId="4559" priority="3014" operator="equal">
      <formula>"us"</formula>
    </cfRule>
  </conditionalFormatting>
  <conditionalFormatting sqref="AL1236:AM1236">
    <cfRule type="cellIs" dxfId="4558" priority="3013" operator="lessThan">
      <formula>0.01</formula>
    </cfRule>
  </conditionalFormatting>
  <conditionalFormatting sqref="AN1236">
    <cfRule type="cellIs" dxfId="4557" priority="3011" operator="equal">
      <formula>"us"</formula>
    </cfRule>
  </conditionalFormatting>
  <conditionalFormatting sqref="AN1236">
    <cfRule type="cellIs" dxfId="4556" priority="3010" operator="lessThan">
      <formula>0.01</formula>
    </cfRule>
  </conditionalFormatting>
  <conditionalFormatting sqref="AN1236">
    <cfRule type="cellIs" dxfId="4555" priority="3009" operator="equal">
      <formula>"us"</formula>
    </cfRule>
  </conditionalFormatting>
  <conditionalFormatting sqref="AN1236">
    <cfRule type="cellIs" dxfId="4554" priority="3008" operator="lessThan">
      <formula>0.01</formula>
    </cfRule>
  </conditionalFormatting>
  <conditionalFormatting sqref="AO1236">
    <cfRule type="cellIs" dxfId="4553" priority="3006" operator="equal">
      <formula>"us"</formula>
    </cfRule>
  </conditionalFormatting>
  <conditionalFormatting sqref="AO1236">
    <cfRule type="cellIs" dxfId="4552" priority="3005" operator="lessThan">
      <formula>0.01</formula>
    </cfRule>
  </conditionalFormatting>
  <conditionalFormatting sqref="AO1236">
    <cfRule type="cellIs" dxfId="4551" priority="3004" operator="equal">
      <formula>"us"</formula>
    </cfRule>
  </conditionalFormatting>
  <conditionalFormatting sqref="AO1236">
    <cfRule type="cellIs" dxfId="4550" priority="3003" operator="lessThan">
      <formula>0.01</formula>
    </cfRule>
  </conditionalFormatting>
  <conditionalFormatting sqref="AP1236">
    <cfRule type="cellIs" dxfId="4549" priority="3001" operator="lessThan">
      <formula>0</formula>
    </cfRule>
  </conditionalFormatting>
  <conditionalFormatting sqref="AN1236">
    <cfRule type="cellIs" dxfId="4548" priority="2999" operator="equal">
      <formula>"#N/A Field Not Applicable"</formula>
    </cfRule>
  </conditionalFormatting>
  <conditionalFormatting sqref="W1189:W1220">
    <cfRule type="cellIs" dxfId="4547" priority="2997" operator="equal">
      <formula>"Financial"</formula>
    </cfRule>
    <cfRule type="cellIs" dxfId="4546" priority="2998" operator="equal">
      <formula>"UTILITIES"</formula>
    </cfRule>
  </conditionalFormatting>
  <conditionalFormatting sqref="Y1189:AF1220">
    <cfRule type="cellIs" dxfId="4545" priority="2996" operator="equal">
      <formula>"us"</formula>
    </cfRule>
  </conditionalFormatting>
  <conditionalFormatting sqref="Z1189:AF1220">
    <cfRule type="cellIs" dxfId="4544" priority="2995" operator="lessThan">
      <formula>0.01</formula>
    </cfRule>
  </conditionalFormatting>
  <conditionalFormatting sqref="AG1189:AI1220">
    <cfRule type="cellIs" dxfId="4543" priority="2994" operator="equal">
      <formula>"us"</formula>
    </cfRule>
  </conditionalFormatting>
  <conditionalFormatting sqref="AG1189:AI1220">
    <cfRule type="cellIs" dxfId="4542" priority="2993" operator="lessThan">
      <formula>0.01</formula>
    </cfRule>
  </conditionalFormatting>
  <conditionalFormatting sqref="AJ1189:AJ1220">
    <cfRule type="cellIs" dxfId="4541" priority="2992" operator="equal">
      <formula>"us"</formula>
    </cfRule>
  </conditionalFormatting>
  <conditionalFormatting sqref="AJ1189:AJ1220">
    <cfRule type="cellIs" dxfId="4540" priority="2991" operator="lessThan">
      <formula>0.01</formula>
    </cfRule>
  </conditionalFormatting>
  <conditionalFormatting sqref="AK1189:AK1220">
    <cfRule type="cellIs" dxfId="4539" priority="2990" operator="equal">
      <formula>"us"</formula>
    </cfRule>
  </conditionalFormatting>
  <conditionalFormatting sqref="AK1189:AK1220">
    <cfRule type="cellIs" dxfId="4538" priority="2989" operator="lessThan">
      <formula>0.01</formula>
    </cfRule>
  </conditionalFormatting>
  <conditionalFormatting sqref="AL1189:AM1220">
    <cfRule type="cellIs" dxfId="4537" priority="2988" operator="equal">
      <formula>"us"</formula>
    </cfRule>
  </conditionalFormatting>
  <conditionalFormatting sqref="AL1189:AM1220">
    <cfRule type="cellIs" dxfId="4536" priority="2987" operator="lessThan">
      <formula>0.01</formula>
    </cfRule>
  </conditionalFormatting>
  <conditionalFormatting sqref="AN1189:AN1220">
    <cfRule type="cellIs" dxfId="4535" priority="2985" operator="equal">
      <formula>"us"</formula>
    </cfRule>
  </conditionalFormatting>
  <conditionalFormatting sqref="AN1189:AN1220">
    <cfRule type="cellIs" dxfId="4534" priority="2984" operator="lessThan">
      <formula>0.01</formula>
    </cfRule>
  </conditionalFormatting>
  <conditionalFormatting sqref="AO1189:AO1220">
    <cfRule type="cellIs" dxfId="4533" priority="2982" operator="equal">
      <formula>"us"</formula>
    </cfRule>
  </conditionalFormatting>
  <conditionalFormatting sqref="AO1189:AO1220">
    <cfRule type="cellIs" dxfId="4532" priority="2981" operator="lessThan">
      <formula>0.01</formula>
    </cfRule>
  </conditionalFormatting>
  <conditionalFormatting sqref="AN1189:AN1220">
    <cfRule type="cellIs" dxfId="4531" priority="2979" operator="equal">
      <formula>"#N/A Field Not Applicable"</formula>
    </cfRule>
  </conditionalFormatting>
  <conditionalFormatting sqref="W1221">
    <cfRule type="cellIs" dxfId="4530" priority="2977" operator="equal">
      <formula>"Financial"</formula>
    </cfRule>
    <cfRule type="cellIs" dxfId="4529" priority="2978" operator="equal">
      <formula>"UTILITIES"</formula>
    </cfRule>
  </conditionalFormatting>
  <conditionalFormatting sqref="Y1221:AA1221">
    <cfRule type="cellIs" dxfId="4528" priority="2976" operator="equal">
      <formula>"us"</formula>
    </cfRule>
  </conditionalFormatting>
  <conditionalFormatting sqref="Z1221:AA1221">
    <cfRule type="cellIs" dxfId="4527" priority="2975" operator="lessThan">
      <formula>0.01</formula>
    </cfRule>
  </conditionalFormatting>
  <conditionalFormatting sqref="W1221">
    <cfRule type="cellIs" dxfId="4526" priority="2973" operator="equal">
      <formula>"Financial"</formula>
    </cfRule>
    <cfRule type="cellIs" dxfId="4525" priority="2974" operator="equal">
      <formula>"UTILITIES"</formula>
    </cfRule>
  </conditionalFormatting>
  <conditionalFormatting sqref="Y1221:AA1221">
    <cfRule type="cellIs" dxfId="4524" priority="2972" operator="equal">
      <formula>"us"</formula>
    </cfRule>
  </conditionalFormatting>
  <conditionalFormatting sqref="Z1221:AA1221">
    <cfRule type="cellIs" dxfId="4523" priority="2971" operator="lessThan">
      <formula>0.01</formula>
    </cfRule>
  </conditionalFormatting>
  <conditionalFormatting sqref="AB1221:AD1221">
    <cfRule type="cellIs" dxfId="4522" priority="2970" operator="equal">
      <formula>"us"</formula>
    </cfRule>
  </conditionalFormatting>
  <conditionalFormatting sqref="AB1221:AD1221">
    <cfRule type="cellIs" dxfId="4521" priority="2969" operator="lessThan">
      <formula>0.01</formula>
    </cfRule>
  </conditionalFormatting>
  <conditionalFormatting sqref="AE1221">
    <cfRule type="cellIs" dxfId="4520" priority="2968" operator="equal">
      <formula>"us"</formula>
    </cfRule>
  </conditionalFormatting>
  <conditionalFormatting sqref="AE1221">
    <cfRule type="cellIs" dxfId="4519" priority="2967" operator="lessThan">
      <formula>0.01</formula>
    </cfRule>
  </conditionalFormatting>
  <conditionalFormatting sqref="AF1221">
    <cfRule type="cellIs" dxfId="4518" priority="2966" operator="equal">
      <formula>"us"</formula>
    </cfRule>
  </conditionalFormatting>
  <conditionalFormatting sqref="AF1221">
    <cfRule type="cellIs" dxfId="4517" priority="2965" operator="lessThan">
      <formula>0.01</formula>
    </cfRule>
  </conditionalFormatting>
  <conditionalFormatting sqref="AG1221:AI1221">
    <cfRule type="cellIs" dxfId="4516" priority="2964" operator="equal">
      <formula>"us"</formula>
    </cfRule>
  </conditionalFormatting>
  <conditionalFormatting sqref="AG1221:AI1221">
    <cfRule type="cellIs" dxfId="4515" priority="2963" operator="lessThan">
      <formula>0.01</formula>
    </cfRule>
  </conditionalFormatting>
  <conditionalFormatting sqref="AG1221:AI1221">
    <cfRule type="cellIs" dxfId="4514" priority="2962" operator="equal">
      <formula>"us"</formula>
    </cfRule>
  </conditionalFormatting>
  <conditionalFormatting sqref="AG1221:AI1221">
    <cfRule type="cellIs" dxfId="4513" priority="2961" operator="lessThan">
      <formula>0.01</formula>
    </cfRule>
  </conditionalFormatting>
  <conditionalFormatting sqref="AJ1221">
    <cfRule type="cellIs" dxfId="4512" priority="2960" operator="equal">
      <formula>"us"</formula>
    </cfRule>
  </conditionalFormatting>
  <conditionalFormatting sqref="AJ1221">
    <cfRule type="cellIs" dxfId="4511" priority="2959" operator="lessThan">
      <formula>0.01</formula>
    </cfRule>
  </conditionalFormatting>
  <conditionalFormatting sqref="AJ1221">
    <cfRule type="cellIs" dxfId="4510" priority="2958" operator="equal">
      <formula>"us"</formula>
    </cfRule>
  </conditionalFormatting>
  <conditionalFormatting sqref="AJ1221">
    <cfRule type="cellIs" dxfId="4509" priority="2957" operator="lessThan">
      <formula>0.01</formula>
    </cfRule>
  </conditionalFormatting>
  <conditionalFormatting sqref="AK1221">
    <cfRule type="cellIs" dxfId="4508" priority="2956" operator="equal">
      <formula>"us"</formula>
    </cfRule>
  </conditionalFormatting>
  <conditionalFormatting sqref="AK1221">
    <cfRule type="cellIs" dxfId="4507" priority="2955" operator="lessThan">
      <formula>0.01</formula>
    </cfRule>
  </conditionalFormatting>
  <conditionalFormatting sqref="AK1221">
    <cfRule type="cellIs" dxfId="4506" priority="2954" operator="equal">
      <formula>"us"</formula>
    </cfRule>
  </conditionalFormatting>
  <conditionalFormatting sqref="AK1221">
    <cfRule type="cellIs" dxfId="4505" priority="2953" operator="lessThan">
      <formula>0.01</formula>
    </cfRule>
  </conditionalFormatting>
  <conditionalFormatting sqref="AL1221:AM1221">
    <cfRule type="cellIs" dxfId="4504" priority="2952" operator="equal">
      <formula>"us"</formula>
    </cfRule>
  </conditionalFormatting>
  <conditionalFormatting sqref="AL1221:AM1221">
    <cfRule type="cellIs" dxfId="4503" priority="2951" operator="lessThan">
      <formula>0.01</formula>
    </cfRule>
  </conditionalFormatting>
  <conditionalFormatting sqref="AL1221:AM1221">
    <cfRule type="cellIs" dxfId="4502" priority="2950" operator="equal">
      <formula>"us"</formula>
    </cfRule>
  </conditionalFormatting>
  <conditionalFormatting sqref="AL1221:AM1221">
    <cfRule type="cellIs" dxfId="4501" priority="2949" operator="lessThan">
      <formula>0.01</formula>
    </cfRule>
  </conditionalFormatting>
  <conditionalFormatting sqref="AN1221">
    <cfRule type="cellIs" dxfId="4500" priority="2947" operator="equal">
      <formula>"us"</formula>
    </cfRule>
  </conditionalFormatting>
  <conditionalFormatting sqref="AN1221">
    <cfRule type="cellIs" dxfId="4499" priority="2946" operator="lessThan">
      <formula>0.01</formula>
    </cfRule>
  </conditionalFormatting>
  <conditionalFormatting sqref="AN1221">
    <cfRule type="cellIs" dxfId="4498" priority="2945" operator="equal">
      <formula>"us"</formula>
    </cfRule>
  </conditionalFormatting>
  <conditionalFormatting sqref="AN1221">
    <cfRule type="cellIs" dxfId="4497" priority="2944" operator="lessThan">
      <formula>0.01</formula>
    </cfRule>
  </conditionalFormatting>
  <conditionalFormatting sqref="AO1221">
    <cfRule type="cellIs" dxfId="4496" priority="2942" operator="equal">
      <formula>"us"</formula>
    </cfRule>
  </conditionalFormatting>
  <conditionalFormatting sqref="AO1221">
    <cfRule type="cellIs" dxfId="4495" priority="2941" operator="lessThan">
      <formula>0.01</formula>
    </cfRule>
  </conditionalFormatting>
  <conditionalFormatting sqref="AO1221">
    <cfRule type="cellIs" dxfId="4494" priority="2940" operator="equal">
      <formula>"us"</formula>
    </cfRule>
  </conditionalFormatting>
  <conditionalFormatting sqref="AO1221">
    <cfRule type="cellIs" dxfId="4493" priority="2939" operator="lessThan">
      <formula>0.01</formula>
    </cfRule>
  </conditionalFormatting>
  <conditionalFormatting sqref="AP1221">
    <cfRule type="cellIs" dxfId="4492" priority="2937" operator="lessThan">
      <formula>0</formula>
    </cfRule>
  </conditionalFormatting>
  <conditionalFormatting sqref="AN1221">
    <cfRule type="cellIs" dxfId="4491" priority="2935" operator="equal">
      <formula>"#N/A Field Not Applicable"</formula>
    </cfRule>
  </conditionalFormatting>
  <conditionalFormatting sqref="W1157:W1188">
    <cfRule type="cellIs" dxfId="4490" priority="2933" operator="equal">
      <formula>"Financial"</formula>
    </cfRule>
    <cfRule type="cellIs" dxfId="4489" priority="2934" operator="equal">
      <formula>"UTILITIES"</formula>
    </cfRule>
  </conditionalFormatting>
  <conditionalFormatting sqref="Y1157:AF1188">
    <cfRule type="cellIs" dxfId="4488" priority="2932" operator="equal">
      <formula>"us"</formula>
    </cfRule>
  </conditionalFormatting>
  <conditionalFormatting sqref="Z1157:AF1188">
    <cfRule type="cellIs" dxfId="4487" priority="2931" operator="lessThan">
      <formula>0.01</formula>
    </cfRule>
  </conditionalFormatting>
  <conditionalFormatting sqref="AG1157:AI1188">
    <cfRule type="cellIs" dxfId="4486" priority="2930" operator="equal">
      <formula>"us"</formula>
    </cfRule>
  </conditionalFormatting>
  <conditionalFormatting sqref="AG1157:AI1188">
    <cfRule type="cellIs" dxfId="4485" priority="2929" operator="lessThan">
      <formula>0.01</formula>
    </cfRule>
  </conditionalFormatting>
  <conditionalFormatting sqref="AK1157:AK1188">
    <cfRule type="cellIs" dxfId="4484" priority="2928" operator="equal">
      <formula>"us"</formula>
    </cfRule>
  </conditionalFormatting>
  <conditionalFormatting sqref="AK1157:AK1188">
    <cfRule type="cellIs" dxfId="4483" priority="2927" operator="lessThan">
      <formula>0.01</formula>
    </cfRule>
  </conditionalFormatting>
  <conditionalFormatting sqref="AL1157:AM1188">
    <cfRule type="cellIs" dxfId="4482" priority="2926" operator="equal">
      <formula>"us"</formula>
    </cfRule>
  </conditionalFormatting>
  <conditionalFormatting sqref="AL1157:AM1188">
    <cfRule type="cellIs" dxfId="4481" priority="2925" operator="lessThan">
      <formula>0.01</formula>
    </cfRule>
  </conditionalFormatting>
  <conditionalFormatting sqref="AN1157:AN1188">
    <cfRule type="cellIs" dxfId="4480" priority="2923" operator="equal">
      <formula>"us"</formula>
    </cfRule>
  </conditionalFormatting>
  <conditionalFormatting sqref="AN1157:AN1188">
    <cfRule type="cellIs" dxfId="4479" priority="2922" operator="lessThan">
      <formula>0.01</formula>
    </cfRule>
  </conditionalFormatting>
  <conditionalFormatting sqref="AO1157:AO1188">
    <cfRule type="cellIs" dxfId="4478" priority="2920" operator="equal">
      <formula>"us"</formula>
    </cfRule>
  </conditionalFormatting>
  <conditionalFormatting sqref="AO1157:AO1188">
    <cfRule type="cellIs" dxfId="4477" priority="2919" operator="lessThan">
      <formula>0.01</formula>
    </cfRule>
  </conditionalFormatting>
  <conditionalFormatting sqref="AN1157:AN1188">
    <cfRule type="cellIs" dxfId="4476" priority="2917" operator="equal">
      <formula>"#N/A Field Not Applicable"</formula>
    </cfRule>
  </conditionalFormatting>
  <conditionalFormatting sqref="AJ1157:AJ1188">
    <cfRule type="cellIs" dxfId="4475" priority="2916" operator="equal">
      <formula>"us"</formula>
    </cfRule>
  </conditionalFormatting>
  <conditionalFormatting sqref="AJ1157:AJ1188">
    <cfRule type="cellIs" dxfId="4474" priority="2915" operator="lessThan">
      <formula>0.01</formula>
    </cfRule>
  </conditionalFormatting>
  <conditionalFormatting sqref="W1140:W1156">
    <cfRule type="cellIs" dxfId="4473" priority="2913" operator="equal">
      <formula>"Financial"</formula>
    </cfRule>
    <cfRule type="cellIs" dxfId="4472" priority="2914" operator="equal">
      <formula>"UTILITIES"</formula>
    </cfRule>
  </conditionalFormatting>
  <conditionalFormatting sqref="Y1140:AF1156">
    <cfRule type="cellIs" dxfId="4471" priority="2912" operator="equal">
      <formula>"us"</formula>
    </cfRule>
  </conditionalFormatting>
  <conditionalFormatting sqref="Z1140:AF1156">
    <cfRule type="cellIs" dxfId="4470" priority="2911" operator="lessThan">
      <formula>0.01</formula>
    </cfRule>
  </conditionalFormatting>
  <conditionalFormatting sqref="AG1140:AI1156">
    <cfRule type="cellIs" dxfId="4469" priority="2910" operator="equal">
      <formula>"us"</formula>
    </cfRule>
  </conditionalFormatting>
  <conditionalFormatting sqref="AG1140:AI1156">
    <cfRule type="cellIs" dxfId="4468" priority="2909" operator="lessThan">
      <formula>0.01</formula>
    </cfRule>
  </conditionalFormatting>
  <conditionalFormatting sqref="AK1140:AK1156">
    <cfRule type="cellIs" dxfId="4467" priority="2908" operator="equal">
      <formula>"us"</formula>
    </cfRule>
  </conditionalFormatting>
  <conditionalFormatting sqref="AK1140:AK1156">
    <cfRule type="cellIs" dxfId="4466" priority="2907" operator="lessThan">
      <formula>0.01</formula>
    </cfRule>
  </conditionalFormatting>
  <conditionalFormatting sqref="AL1140:AM1156">
    <cfRule type="cellIs" dxfId="4465" priority="2906" operator="equal">
      <formula>"us"</formula>
    </cfRule>
  </conditionalFormatting>
  <conditionalFormatting sqref="AL1140:AM1156">
    <cfRule type="cellIs" dxfId="4464" priority="2905" operator="lessThan">
      <formula>0.01</formula>
    </cfRule>
  </conditionalFormatting>
  <conditionalFormatting sqref="AN1140:AN1156">
    <cfRule type="cellIs" dxfId="4463" priority="2903" operator="equal">
      <formula>"us"</formula>
    </cfRule>
  </conditionalFormatting>
  <conditionalFormatting sqref="AN1140:AN1156">
    <cfRule type="cellIs" dxfId="4462" priority="2902" operator="lessThan">
      <formula>0.01</formula>
    </cfRule>
  </conditionalFormatting>
  <conditionalFormatting sqref="AO1140:AO1156">
    <cfRule type="cellIs" dxfId="4461" priority="2900" operator="equal">
      <formula>"us"</formula>
    </cfRule>
  </conditionalFormatting>
  <conditionalFormatting sqref="AO1140:AO1156">
    <cfRule type="cellIs" dxfId="4460" priority="2899" operator="lessThan">
      <formula>0.01</formula>
    </cfRule>
  </conditionalFormatting>
  <conditionalFormatting sqref="AN1140:AN1156">
    <cfRule type="cellIs" dxfId="4459" priority="2897" operator="equal">
      <formula>"#N/A Field Not Applicable"</formula>
    </cfRule>
  </conditionalFormatting>
  <conditionalFormatting sqref="AJ1140:AJ1156">
    <cfRule type="cellIs" dxfId="4458" priority="2896" operator="equal">
      <formula>"us"</formula>
    </cfRule>
  </conditionalFormatting>
  <conditionalFormatting sqref="AJ1140:AJ1156">
    <cfRule type="cellIs" dxfId="4457" priority="2895" operator="lessThan">
      <formula>0.01</formula>
    </cfRule>
  </conditionalFormatting>
  <conditionalFormatting sqref="W1110:W1139">
    <cfRule type="cellIs" dxfId="4456" priority="2863" operator="equal">
      <formula>"Financial"</formula>
    </cfRule>
    <cfRule type="cellIs" dxfId="4455" priority="2864" operator="equal">
      <formula>"UTILITIES"</formula>
    </cfRule>
  </conditionalFormatting>
  <conditionalFormatting sqref="Y1121:AF1130 Y1120:AD1120 AF1120 Y1132:AF1138 Y1131:AD1131 AF1131 Y1139:AD1139 AF1139 Y1110:AF1119">
    <cfRule type="cellIs" dxfId="4454" priority="2862" operator="equal">
      <formula>"us"</formula>
    </cfRule>
  </conditionalFormatting>
  <conditionalFormatting sqref="Z1121:AF1130 Z1120:AD1120 AF1120 Z1132:AF1138 Z1131:AD1131 AF1131 Z1139:AD1139 AF1139 Z1110:AF1119">
    <cfRule type="cellIs" dxfId="4453" priority="2861" operator="lessThan">
      <formula>0.01</formula>
    </cfRule>
  </conditionalFormatting>
  <conditionalFormatting sqref="AG1132:AI1138 AG1131:AH1131 AG1139:AH1139 AG1110:AI1130">
    <cfRule type="cellIs" dxfId="4452" priority="2860" operator="equal">
      <formula>"us"</formula>
    </cfRule>
  </conditionalFormatting>
  <conditionalFormatting sqref="AG1132:AI1138 AG1131:AH1131 AG1139:AH1139 AG1110:AI1130">
    <cfRule type="cellIs" dxfId="4451" priority="2859" operator="lessThan">
      <formula>0.01</formula>
    </cfRule>
  </conditionalFormatting>
  <conditionalFormatting sqref="AK1110:AK1139">
    <cfRule type="cellIs" dxfId="4450" priority="2858" operator="equal">
      <formula>"us"</formula>
    </cfRule>
  </conditionalFormatting>
  <conditionalFormatting sqref="AK1110:AK1139">
    <cfRule type="cellIs" dxfId="4449" priority="2857" operator="lessThan">
      <formula>0.01</formula>
    </cfRule>
  </conditionalFormatting>
  <conditionalFormatting sqref="AL1110:AM1139">
    <cfRule type="cellIs" dxfId="4448" priority="2856" operator="equal">
      <formula>"us"</formula>
    </cfRule>
  </conditionalFormatting>
  <conditionalFormatting sqref="AL1110:AM1139">
    <cfRule type="cellIs" dxfId="4447" priority="2855" operator="lessThan">
      <formula>0.01</formula>
    </cfRule>
  </conditionalFormatting>
  <conditionalFormatting sqref="AN1110:AN1139">
    <cfRule type="cellIs" dxfId="4446" priority="2853" operator="equal">
      <formula>"us"</formula>
    </cfRule>
  </conditionalFormatting>
  <conditionalFormatting sqref="AN1110:AN1139">
    <cfRule type="cellIs" dxfId="4445" priority="2852" operator="lessThan">
      <formula>0.01</formula>
    </cfRule>
  </conditionalFormatting>
  <conditionalFormatting sqref="AO1110:AO1139">
    <cfRule type="cellIs" dxfId="4444" priority="2850" operator="equal">
      <formula>"us"</formula>
    </cfRule>
  </conditionalFormatting>
  <conditionalFormatting sqref="AO1110:AO1139">
    <cfRule type="cellIs" dxfId="4443" priority="2849" operator="lessThan">
      <formula>0.01</formula>
    </cfRule>
  </conditionalFormatting>
  <conditionalFormatting sqref="AN1110:AN1139">
    <cfRule type="cellIs" dxfId="4442" priority="2847" operator="equal">
      <formula>"#N/A Field Not Applicable"</formula>
    </cfRule>
  </conditionalFormatting>
  <conditionalFormatting sqref="AJ1110:AJ1139">
    <cfRule type="cellIs" dxfId="4441" priority="2846" operator="equal">
      <formula>"us"</formula>
    </cfRule>
  </conditionalFormatting>
  <conditionalFormatting sqref="AJ1110:AJ1139">
    <cfRule type="cellIs" dxfId="4440" priority="2845" operator="lessThan">
      <formula>0.01</formula>
    </cfRule>
  </conditionalFormatting>
  <conditionalFormatting sqref="AE1120">
    <cfRule type="cellIs" dxfId="4439" priority="2844" operator="equal">
      <formula>"us"</formula>
    </cfRule>
  </conditionalFormatting>
  <conditionalFormatting sqref="AE1120">
    <cfRule type="cellIs" dxfId="4438" priority="2843" operator="lessThan">
      <formula>0.01</formula>
    </cfRule>
  </conditionalFormatting>
  <conditionalFormatting sqref="AI1131">
    <cfRule type="cellIs" dxfId="4437" priority="2842" operator="equal">
      <formula>"us"</formula>
    </cfRule>
  </conditionalFormatting>
  <conditionalFormatting sqref="AI1131">
    <cfRule type="cellIs" dxfId="4436" priority="2841" operator="lessThan">
      <formula>0.01</formula>
    </cfRule>
  </conditionalFormatting>
  <conditionalFormatting sqref="AI1139">
    <cfRule type="cellIs" dxfId="4435" priority="2840" operator="equal">
      <formula>"us"</formula>
    </cfRule>
  </conditionalFormatting>
  <conditionalFormatting sqref="AI1139">
    <cfRule type="cellIs" dxfId="4434" priority="2839" operator="lessThan">
      <formula>0.01</formula>
    </cfRule>
  </conditionalFormatting>
  <conditionalFormatting sqref="AE1131">
    <cfRule type="cellIs" dxfId="4433" priority="2838" operator="equal">
      <formula>"us"</formula>
    </cfRule>
  </conditionalFormatting>
  <conditionalFormatting sqref="AE1131">
    <cfRule type="cellIs" dxfId="4432" priority="2837" operator="lessThan">
      <formula>0.01</formula>
    </cfRule>
  </conditionalFormatting>
  <conditionalFormatting sqref="AE1139">
    <cfRule type="cellIs" dxfId="4431" priority="2836" operator="equal">
      <formula>"us"</formula>
    </cfRule>
  </conditionalFormatting>
  <conditionalFormatting sqref="AE1139">
    <cfRule type="cellIs" dxfId="4430" priority="2835" operator="lessThan">
      <formula>0.01</formula>
    </cfRule>
  </conditionalFormatting>
  <conditionalFormatting sqref="W1109">
    <cfRule type="cellIs" dxfId="4429" priority="2833" operator="equal">
      <formula>"Financial"</formula>
    </cfRule>
    <cfRule type="cellIs" dxfId="4428" priority="2834" operator="equal">
      <formula>"UTILITIES"</formula>
    </cfRule>
  </conditionalFormatting>
  <conditionalFormatting sqref="Y1109:AF1109">
    <cfRule type="cellIs" dxfId="4427" priority="2832" operator="equal">
      <formula>"us"</formula>
    </cfRule>
  </conditionalFormatting>
  <conditionalFormatting sqref="Z1109:AF1109">
    <cfRule type="cellIs" dxfId="4426" priority="2831" operator="lessThan">
      <formula>0.01</formula>
    </cfRule>
  </conditionalFormatting>
  <conditionalFormatting sqref="AG1109:AI1109">
    <cfRule type="cellIs" dxfId="4425" priority="2830" operator="equal">
      <formula>"us"</formula>
    </cfRule>
  </conditionalFormatting>
  <conditionalFormatting sqref="AG1109:AI1109">
    <cfRule type="cellIs" dxfId="4424" priority="2829" operator="lessThan">
      <formula>0.01</formula>
    </cfRule>
  </conditionalFormatting>
  <conditionalFormatting sqref="AK1109">
    <cfRule type="cellIs" dxfId="4423" priority="2828" operator="equal">
      <formula>"us"</formula>
    </cfRule>
  </conditionalFormatting>
  <conditionalFormatting sqref="AK1109">
    <cfRule type="cellIs" dxfId="4422" priority="2827" operator="lessThan">
      <formula>0.01</formula>
    </cfRule>
  </conditionalFormatting>
  <conditionalFormatting sqref="AL1109:AM1109">
    <cfRule type="cellIs" dxfId="4421" priority="2826" operator="equal">
      <formula>"us"</formula>
    </cfRule>
  </conditionalFormatting>
  <conditionalFormatting sqref="AL1109:AM1109">
    <cfRule type="cellIs" dxfId="4420" priority="2825" operator="lessThan">
      <formula>0.01</formula>
    </cfRule>
  </conditionalFormatting>
  <conditionalFormatting sqref="AN1109">
    <cfRule type="cellIs" dxfId="4419" priority="2823" operator="equal">
      <formula>"us"</formula>
    </cfRule>
  </conditionalFormatting>
  <conditionalFormatting sqref="AN1109">
    <cfRule type="cellIs" dxfId="4418" priority="2822" operator="lessThan">
      <formula>0.01</formula>
    </cfRule>
  </conditionalFormatting>
  <conditionalFormatting sqref="AO1109">
    <cfRule type="cellIs" dxfId="4417" priority="2820" operator="equal">
      <formula>"us"</formula>
    </cfRule>
  </conditionalFormatting>
  <conditionalFormatting sqref="AO1109">
    <cfRule type="cellIs" dxfId="4416" priority="2819" operator="lessThan">
      <formula>0.01</formula>
    </cfRule>
  </conditionalFormatting>
  <conditionalFormatting sqref="AN1109">
    <cfRule type="cellIs" dxfId="4415" priority="2817" operator="equal">
      <formula>"#N/A Field Not Applicable"</formula>
    </cfRule>
  </conditionalFormatting>
  <conditionalFormatting sqref="AJ1109">
    <cfRule type="cellIs" dxfId="4414" priority="2816" operator="equal">
      <formula>"us"</formula>
    </cfRule>
  </conditionalFormatting>
  <conditionalFormatting sqref="AJ1109">
    <cfRule type="cellIs" dxfId="4413" priority="2815" operator="lessThan">
      <formula>0.01</formula>
    </cfRule>
  </conditionalFormatting>
  <conditionalFormatting sqref="AL1081:AM1108 AL652:AO658">
    <cfRule type="containsText" dxfId="4412" priority="2814" operator="containsText" text="#N/A N/A">
      <formula>NOT(ISERROR(SEARCH("#N/A N/A",AL652)))</formula>
    </cfRule>
  </conditionalFormatting>
  <conditionalFormatting sqref="AO1081:AO1108">
    <cfRule type="containsText" dxfId="4411" priority="2813" operator="containsText" text="#N/A N/A">
      <formula>NOT(ISERROR(SEARCH("#N/A N/A",AO1081)))</formula>
    </cfRule>
  </conditionalFormatting>
  <conditionalFormatting sqref="AN1081:AN1108">
    <cfRule type="containsText" dxfId="4410" priority="2812" operator="containsText" text="#N/A N/A">
      <formula>NOT(ISERROR(SEARCH("#N/A N/A",AN1081)))</formula>
    </cfRule>
  </conditionalFormatting>
  <conditionalFormatting sqref="AN1081:AN1108">
    <cfRule type="cellIs" dxfId="4409" priority="2811" operator="equal">
      <formula>"#N/A Field Not Applicable"</formula>
    </cfRule>
  </conditionalFormatting>
  <conditionalFormatting sqref="W1081:W1108">
    <cfRule type="cellIs" dxfId="4408" priority="2809" operator="equal">
      <formula>"Financial"</formula>
    </cfRule>
    <cfRule type="cellIs" dxfId="4407" priority="2810" operator="equal">
      <formula>"UTILITIES"</formula>
    </cfRule>
  </conditionalFormatting>
  <conditionalFormatting sqref="Y1081:AF1108">
    <cfRule type="cellIs" dxfId="4406" priority="2808" operator="equal">
      <formula>"us"</formula>
    </cfRule>
  </conditionalFormatting>
  <conditionalFormatting sqref="Z1081:AF1108">
    <cfRule type="cellIs" dxfId="4405" priority="2807" operator="lessThan">
      <formula>0.01</formula>
    </cfRule>
  </conditionalFormatting>
  <conditionalFormatting sqref="AG1081:AI1108">
    <cfRule type="cellIs" dxfId="4404" priority="2806" operator="equal">
      <formula>"us"</formula>
    </cfRule>
  </conditionalFormatting>
  <conditionalFormatting sqref="AG1081:AI1108">
    <cfRule type="cellIs" dxfId="4403" priority="2805" operator="lessThan">
      <formula>0.01</formula>
    </cfRule>
  </conditionalFormatting>
  <conditionalFormatting sqref="AK1081:AK1108">
    <cfRule type="cellIs" dxfId="4402" priority="2804" operator="equal">
      <formula>"us"</formula>
    </cfRule>
  </conditionalFormatting>
  <conditionalFormatting sqref="AK1081:AK1108">
    <cfRule type="cellIs" dxfId="4401" priority="2803" operator="lessThan">
      <formula>0.01</formula>
    </cfRule>
  </conditionalFormatting>
  <conditionalFormatting sqref="AL1081:AM1108">
    <cfRule type="cellIs" dxfId="4400" priority="2802" operator="equal">
      <formula>"us"</formula>
    </cfRule>
  </conditionalFormatting>
  <conditionalFormatting sqref="AL1081:AM1108">
    <cfRule type="cellIs" dxfId="4399" priority="2801" operator="lessThan">
      <formula>0.01</formula>
    </cfRule>
  </conditionalFormatting>
  <conditionalFormatting sqref="AL1081:AM1108">
    <cfRule type="containsText" dxfId="4398" priority="2800" operator="containsText" text="#N/A N/A">
      <formula>NOT(ISERROR(SEARCH("#N/A N/A",AL1081)))</formula>
    </cfRule>
  </conditionalFormatting>
  <conditionalFormatting sqref="AO1081:AO1108">
    <cfRule type="containsText" dxfId="4397" priority="2799" operator="containsText" text="#N/A N/A">
      <formula>NOT(ISERROR(SEARCH("#N/A N/A",AO1081)))</formula>
    </cfRule>
  </conditionalFormatting>
  <conditionalFormatting sqref="AN1081:AN1108">
    <cfRule type="cellIs" dxfId="4396" priority="2798" operator="equal">
      <formula>"us"</formula>
    </cfRule>
  </conditionalFormatting>
  <conditionalFormatting sqref="AN1081:AN1108">
    <cfRule type="cellIs" dxfId="4395" priority="2797" operator="lessThan">
      <formula>0.01</formula>
    </cfRule>
  </conditionalFormatting>
  <conditionalFormatting sqref="AN1081:AN1108">
    <cfRule type="containsText" dxfId="4394" priority="2796" operator="containsText" text="#N/A N/A">
      <formula>NOT(ISERROR(SEARCH("#N/A N/A",AN1081)))</formula>
    </cfRule>
  </conditionalFormatting>
  <conditionalFormatting sqref="AO1081:AO1108">
    <cfRule type="cellIs" dxfId="4393" priority="2795" operator="equal">
      <formula>"us"</formula>
    </cfRule>
  </conditionalFormatting>
  <conditionalFormatting sqref="AO1081:AO1108">
    <cfRule type="cellIs" dxfId="4392" priority="2794" operator="lessThan">
      <formula>0.01</formula>
    </cfRule>
  </conditionalFormatting>
  <conditionalFormatting sqref="AN1081:AN1108">
    <cfRule type="cellIs" dxfId="4391" priority="2793" operator="equal">
      <formula>"#N/A Field Not Applicable"</formula>
    </cfRule>
  </conditionalFormatting>
  <conditionalFormatting sqref="AJ1081:AJ1108">
    <cfRule type="cellIs" dxfId="4390" priority="2792" operator="equal">
      <formula>"us"</formula>
    </cfRule>
  </conditionalFormatting>
  <conditionalFormatting sqref="AJ1081:AJ1108">
    <cfRule type="cellIs" dxfId="4389" priority="2791" operator="lessThan">
      <formula>0.01</formula>
    </cfRule>
  </conditionalFormatting>
  <conditionalFormatting sqref="W1081:W1108">
    <cfRule type="cellIs" dxfId="4388" priority="2789" operator="equal">
      <formula>"Financial"</formula>
    </cfRule>
    <cfRule type="cellIs" dxfId="4387" priority="2790" operator="equal">
      <formula>"UTILITIES"</formula>
    </cfRule>
  </conditionalFormatting>
  <conditionalFormatting sqref="Y1081:AF1108">
    <cfRule type="cellIs" dxfId="4386" priority="2788" operator="equal">
      <formula>"us"</formula>
    </cfRule>
  </conditionalFormatting>
  <conditionalFormatting sqref="Z1081:AF1108">
    <cfRule type="cellIs" dxfId="4385" priority="2787" operator="lessThan">
      <formula>0.01</formula>
    </cfRule>
  </conditionalFormatting>
  <conditionalFormatting sqref="AG1081:AI1108">
    <cfRule type="cellIs" dxfId="4384" priority="2786" operator="equal">
      <formula>"us"</formula>
    </cfRule>
  </conditionalFormatting>
  <conditionalFormatting sqref="AG1081:AI1108">
    <cfRule type="cellIs" dxfId="4383" priority="2785" operator="lessThan">
      <formula>0.01</formula>
    </cfRule>
  </conditionalFormatting>
  <conditionalFormatting sqref="AK1081:AK1108">
    <cfRule type="cellIs" dxfId="4382" priority="2784" operator="equal">
      <formula>"us"</formula>
    </cfRule>
  </conditionalFormatting>
  <conditionalFormatting sqref="AK1081:AK1108">
    <cfRule type="cellIs" dxfId="4381" priority="2783" operator="lessThan">
      <formula>0.01</formula>
    </cfRule>
  </conditionalFormatting>
  <conditionalFormatting sqref="AL1081:AM1108">
    <cfRule type="cellIs" dxfId="4380" priority="2782" operator="equal">
      <formula>"us"</formula>
    </cfRule>
  </conditionalFormatting>
  <conditionalFormatting sqref="AL1081:AM1108">
    <cfRule type="cellIs" dxfId="4379" priority="2781" operator="lessThan">
      <formula>0.01</formula>
    </cfRule>
  </conditionalFormatting>
  <conditionalFormatting sqref="AL1081:AM1108">
    <cfRule type="containsText" dxfId="4378" priority="2780" operator="containsText" text="#N/A N/A">
      <formula>NOT(ISERROR(SEARCH("#N/A N/A",AL1081)))</formula>
    </cfRule>
  </conditionalFormatting>
  <conditionalFormatting sqref="AO1081:AO1108">
    <cfRule type="containsText" dxfId="4377" priority="2779" operator="containsText" text="#N/A N/A">
      <formula>NOT(ISERROR(SEARCH("#N/A N/A",AO1081)))</formula>
    </cfRule>
  </conditionalFormatting>
  <conditionalFormatting sqref="AN1081:AN1108">
    <cfRule type="cellIs" dxfId="4376" priority="2778" operator="equal">
      <formula>"us"</formula>
    </cfRule>
  </conditionalFormatting>
  <conditionalFormatting sqref="AN1081:AN1108">
    <cfRule type="cellIs" dxfId="4375" priority="2777" operator="lessThan">
      <formula>0.01</formula>
    </cfRule>
  </conditionalFormatting>
  <conditionalFormatting sqref="AN1081:AN1108">
    <cfRule type="containsText" dxfId="4374" priority="2776" operator="containsText" text="#N/A N/A">
      <formula>NOT(ISERROR(SEARCH("#N/A N/A",AN1081)))</formula>
    </cfRule>
  </conditionalFormatting>
  <conditionalFormatting sqref="AO1081:AO1108">
    <cfRule type="cellIs" dxfId="4373" priority="2775" operator="equal">
      <formula>"us"</formula>
    </cfRule>
  </conditionalFormatting>
  <conditionalFormatting sqref="AO1081:AO1108">
    <cfRule type="cellIs" dxfId="4372" priority="2774" operator="lessThan">
      <formula>0.01</formula>
    </cfRule>
  </conditionalFormatting>
  <conditionalFormatting sqref="AN1081:AN1108">
    <cfRule type="cellIs" dxfId="4371" priority="2773" operator="equal">
      <formula>"#N/A Field Not Applicable"</formula>
    </cfRule>
  </conditionalFormatting>
  <conditionalFormatting sqref="AJ1081:AJ1108">
    <cfRule type="cellIs" dxfId="4370" priority="2772" operator="equal">
      <formula>"us"</formula>
    </cfRule>
  </conditionalFormatting>
  <conditionalFormatting sqref="AJ1081:AJ1108">
    <cfRule type="cellIs" dxfId="4369" priority="2771" operator="lessThan">
      <formula>0.01</formula>
    </cfRule>
  </conditionalFormatting>
  <conditionalFormatting sqref="W1081:W1082">
    <cfRule type="cellIs" dxfId="4368" priority="2769" operator="equal">
      <formula>"Financial"</formula>
    </cfRule>
    <cfRule type="cellIs" dxfId="4367" priority="2770" operator="equal">
      <formula>"UTILITIES"</formula>
    </cfRule>
  </conditionalFormatting>
  <conditionalFormatting sqref="Y1081:AF1082">
    <cfRule type="cellIs" dxfId="4366" priority="2768" operator="equal">
      <formula>"us"</formula>
    </cfRule>
  </conditionalFormatting>
  <conditionalFormatting sqref="Z1081:AF1082">
    <cfRule type="cellIs" dxfId="4365" priority="2767" operator="lessThan">
      <formula>0.01</formula>
    </cfRule>
  </conditionalFormatting>
  <conditionalFormatting sqref="AG1081:AI1082">
    <cfRule type="cellIs" dxfId="4364" priority="2766" operator="equal">
      <formula>"us"</formula>
    </cfRule>
  </conditionalFormatting>
  <conditionalFormatting sqref="AG1081:AI1082">
    <cfRule type="cellIs" dxfId="4363" priority="2765" operator="lessThan">
      <formula>0.01</formula>
    </cfRule>
  </conditionalFormatting>
  <conditionalFormatting sqref="AK1081:AK1082">
    <cfRule type="cellIs" dxfId="4362" priority="2764" operator="equal">
      <formula>"us"</formula>
    </cfRule>
  </conditionalFormatting>
  <conditionalFormatting sqref="AK1081:AK1082">
    <cfRule type="cellIs" dxfId="4361" priority="2763" operator="lessThan">
      <formula>0.01</formula>
    </cfRule>
  </conditionalFormatting>
  <conditionalFormatting sqref="AL1081:AM1082">
    <cfRule type="cellIs" dxfId="4360" priority="2762" operator="equal">
      <formula>"us"</formula>
    </cfRule>
  </conditionalFormatting>
  <conditionalFormatting sqref="AL1081:AM1082">
    <cfRule type="cellIs" dxfId="4359" priority="2761" operator="lessThan">
      <formula>0.01</formula>
    </cfRule>
  </conditionalFormatting>
  <conditionalFormatting sqref="AL1081:AM1082">
    <cfRule type="containsText" dxfId="4358" priority="2760" operator="containsText" text="#N/A N/A">
      <formula>NOT(ISERROR(SEARCH("#N/A N/A",AL1081)))</formula>
    </cfRule>
  </conditionalFormatting>
  <conditionalFormatting sqref="AO1081:AO1082">
    <cfRule type="containsText" dxfId="4357" priority="2759" operator="containsText" text="#N/A N/A">
      <formula>NOT(ISERROR(SEARCH("#N/A N/A",AO1081)))</formula>
    </cfRule>
  </conditionalFormatting>
  <conditionalFormatting sqref="AN1081:AN1082">
    <cfRule type="cellIs" dxfId="4356" priority="2758" operator="equal">
      <formula>"us"</formula>
    </cfRule>
  </conditionalFormatting>
  <conditionalFormatting sqref="AN1081:AN1082">
    <cfRule type="cellIs" dxfId="4355" priority="2757" operator="lessThan">
      <formula>0.01</formula>
    </cfRule>
  </conditionalFormatting>
  <conditionalFormatting sqref="AN1081:AN1082">
    <cfRule type="containsText" dxfId="4354" priority="2756" operator="containsText" text="#N/A N/A">
      <formula>NOT(ISERROR(SEARCH("#N/A N/A",AN1081)))</formula>
    </cfRule>
  </conditionalFormatting>
  <conditionalFormatting sqref="AO1081:AO1082">
    <cfRule type="cellIs" dxfId="4353" priority="2755" operator="equal">
      <formula>"us"</formula>
    </cfRule>
  </conditionalFormatting>
  <conditionalFormatting sqref="AO1081:AO1082">
    <cfRule type="cellIs" dxfId="4352" priority="2754" operator="lessThan">
      <formula>0.01</formula>
    </cfRule>
  </conditionalFormatting>
  <conditionalFormatting sqref="AN1081:AN1082">
    <cfRule type="cellIs" dxfId="4351" priority="2753" operator="equal">
      <formula>"#N/A Field Not Applicable"</formula>
    </cfRule>
  </conditionalFormatting>
  <conditionalFormatting sqref="AJ1081:AJ1082">
    <cfRule type="cellIs" dxfId="4350" priority="2752" operator="equal">
      <formula>"us"</formula>
    </cfRule>
  </conditionalFormatting>
  <conditionalFormatting sqref="AJ1081:AJ1082">
    <cfRule type="cellIs" dxfId="4349" priority="2751" operator="lessThan">
      <formula>0.01</formula>
    </cfRule>
  </conditionalFormatting>
  <conditionalFormatting sqref="W1081:W1082">
    <cfRule type="cellIs" dxfId="4348" priority="2749" operator="equal">
      <formula>"Financial"</formula>
    </cfRule>
    <cfRule type="cellIs" dxfId="4347" priority="2750" operator="equal">
      <formula>"UTILITIES"</formula>
    </cfRule>
  </conditionalFormatting>
  <conditionalFormatting sqref="Y1081:AF1082">
    <cfRule type="cellIs" dxfId="4346" priority="2748" operator="equal">
      <formula>"us"</formula>
    </cfRule>
  </conditionalFormatting>
  <conditionalFormatting sqref="Z1081:AF1082">
    <cfRule type="cellIs" dxfId="4345" priority="2747" operator="lessThan">
      <formula>0.01</formula>
    </cfRule>
  </conditionalFormatting>
  <conditionalFormatting sqref="AG1081:AI1082">
    <cfRule type="cellIs" dxfId="4344" priority="2746" operator="equal">
      <formula>"us"</formula>
    </cfRule>
  </conditionalFormatting>
  <conditionalFormatting sqref="AG1081:AI1082">
    <cfRule type="cellIs" dxfId="4343" priority="2745" operator="lessThan">
      <formula>0.01</formula>
    </cfRule>
  </conditionalFormatting>
  <conditionalFormatting sqref="AK1081:AK1082">
    <cfRule type="cellIs" dxfId="4342" priority="2744" operator="equal">
      <formula>"us"</formula>
    </cfRule>
  </conditionalFormatting>
  <conditionalFormatting sqref="AK1081:AK1082">
    <cfRule type="cellIs" dxfId="4341" priority="2743" operator="lessThan">
      <formula>0.01</formula>
    </cfRule>
  </conditionalFormatting>
  <conditionalFormatting sqref="AL1081:AM1082">
    <cfRule type="cellIs" dxfId="4340" priority="2742" operator="equal">
      <formula>"us"</formula>
    </cfRule>
  </conditionalFormatting>
  <conditionalFormatting sqref="AL1081:AM1082">
    <cfRule type="cellIs" dxfId="4339" priority="2741" operator="lessThan">
      <formula>0.01</formula>
    </cfRule>
  </conditionalFormatting>
  <conditionalFormatting sqref="AL1081:AM1082">
    <cfRule type="containsText" dxfId="4338" priority="2740" operator="containsText" text="#N/A N/A">
      <formula>NOT(ISERROR(SEARCH("#N/A N/A",AL1081)))</formula>
    </cfRule>
  </conditionalFormatting>
  <conditionalFormatting sqref="AO1081:AO1082">
    <cfRule type="containsText" dxfId="4337" priority="2739" operator="containsText" text="#N/A N/A">
      <formula>NOT(ISERROR(SEARCH("#N/A N/A",AO1081)))</formula>
    </cfRule>
  </conditionalFormatting>
  <conditionalFormatting sqref="AN1081:AN1082">
    <cfRule type="cellIs" dxfId="4336" priority="2738" operator="equal">
      <formula>"us"</formula>
    </cfRule>
  </conditionalFormatting>
  <conditionalFormatting sqref="AN1081:AN1082">
    <cfRule type="cellIs" dxfId="4335" priority="2737" operator="lessThan">
      <formula>0.01</formula>
    </cfRule>
  </conditionalFormatting>
  <conditionalFormatting sqref="AN1081:AN1082">
    <cfRule type="containsText" dxfId="4334" priority="2736" operator="containsText" text="#N/A N/A">
      <formula>NOT(ISERROR(SEARCH("#N/A N/A",AN1081)))</formula>
    </cfRule>
  </conditionalFormatting>
  <conditionalFormatting sqref="AO1081:AO1082">
    <cfRule type="cellIs" dxfId="4333" priority="2735" operator="equal">
      <formula>"us"</formula>
    </cfRule>
  </conditionalFormatting>
  <conditionalFormatting sqref="AO1081:AO1082">
    <cfRule type="cellIs" dxfId="4332" priority="2734" operator="lessThan">
      <formula>0.01</formula>
    </cfRule>
  </conditionalFormatting>
  <conditionalFormatting sqref="AN1081:AN1082">
    <cfRule type="cellIs" dxfId="4331" priority="2733" operator="equal">
      <formula>"#N/A Field Not Applicable"</formula>
    </cfRule>
  </conditionalFormatting>
  <conditionalFormatting sqref="AJ1081:AJ1082">
    <cfRule type="cellIs" dxfId="4330" priority="2732" operator="equal">
      <formula>"us"</formula>
    </cfRule>
  </conditionalFormatting>
  <conditionalFormatting sqref="AJ1081:AJ1082">
    <cfRule type="cellIs" dxfId="4329" priority="2731" operator="lessThan">
      <formula>0.01</formula>
    </cfRule>
  </conditionalFormatting>
  <conditionalFormatting sqref="AN1045:AN1080">
    <cfRule type="cellIs" dxfId="4328" priority="2727" operator="equal">
      <formula>"#N/A Field Not Applicable"</formula>
    </cfRule>
  </conditionalFormatting>
  <conditionalFormatting sqref="W1045:W1080">
    <cfRule type="cellIs" dxfId="4327" priority="2725" operator="equal">
      <formula>"Financial"</formula>
    </cfRule>
    <cfRule type="cellIs" dxfId="4326" priority="2726" operator="equal">
      <formula>"UTILITIES"</formula>
    </cfRule>
  </conditionalFormatting>
  <conditionalFormatting sqref="Y1045:AF1080">
    <cfRule type="cellIs" dxfId="4325" priority="2724" operator="equal">
      <formula>"us"</formula>
    </cfRule>
  </conditionalFormatting>
  <conditionalFormatting sqref="Z1045:AF1080">
    <cfRule type="cellIs" dxfId="4324" priority="2723" operator="lessThan">
      <formula>0.01</formula>
    </cfRule>
  </conditionalFormatting>
  <conditionalFormatting sqref="AG1045:AI1080">
    <cfRule type="cellIs" dxfId="4323" priority="2722" operator="equal">
      <formula>"us"</formula>
    </cfRule>
  </conditionalFormatting>
  <conditionalFormatting sqref="AG1045:AI1080">
    <cfRule type="cellIs" dxfId="4322" priority="2721" operator="lessThan">
      <formula>0.01</formula>
    </cfRule>
  </conditionalFormatting>
  <conditionalFormatting sqref="AK1045:AK1080">
    <cfRule type="cellIs" dxfId="4321" priority="2720" operator="equal">
      <formula>"us"</formula>
    </cfRule>
  </conditionalFormatting>
  <conditionalFormatting sqref="AK1045:AK1080">
    <cfRule type="cellIs" dxfId="4320" priority="2719" operator="lessThan">
      <formula>0.01</formula>
    </cfRule>
  </conditionalFormatting>
  <conditionalFormatting sqref="AL1045:AM1080">
    <cfRule type="cellIs" dxfId="4319" priority="2718" operator="equal">
      <formula>"us"</formula>
    </cfRule>
  </conditionalFormatting>
  <conditionalFormatting sqref="AL1045:AM1080">
    <cfRule type="cellIs" dxfId="4318" priority="2717" operator="lessThan">
      <formula>0.01</formula>
    </cfRule>
  </conditionalFormatting>
  <conditionalFormatting sqref="AN1045:AN1080">
    <cfRule type="cellIs" dxfId="4317" priority="2715" operator="equal">
      <formula>"us"</formula>
    </cfRule>
  </conditionalFormatting>
  <conditionalFormatting sqref="AN1045:AN1080">
    <cfRule type="cellIs" dxfId="4316" priority="2714" operator="lessThan">
      <formula>0.01</formula>
    </cfRule>
  </conditionalFormatting>
  <conditionalFormatting sqref="AO1045:AO1080">
    <cfRule type="cellIs" dxfId="4315" priority="2712" operator="equal">
      <formula>"us"</formula>
    </cfRule>
  </conditionalFormatting>
  <conditionalFormatting sqref="AO1045:AO1080">
    <cfRule type="cellIs" dxfId="4314" priority="2711" operator="lessThan">
      <formula>0.01</formula>
    </cfRule>
  </conditionalFormatting>
  <conditionalFormatting sqref="AN1045:AN1080">
    <cfRule type="cellIs" dxfId="4313" priority="2709" operator="equal">
      <formula>"#N/A Field Not Applicable"</formula>
    </cfRule>
  </conditionalFormatting>
  <conditionalFormatting sqref="AJ1045:AJ1080">
    <cfRule type="cellIs" dxfId="4312" priority="2708" operator="equal">
      <formula>"us"</formula>
    </cfRule>
  </conditionalFormatting>
  <conditionalFormatting sqref="AJ1045:AJ1080">
    <cfRule type="cellIs" dxfId="4311" priority="2707" operator="lessThan">
      <formula>0.01</formula>
    </cfRule>
  </conditionalFormatting>
  <conditionalFormatting sqref="W1045:W1080">
    <cfRule type="cellIs" dxfId="4310" priority="2705" operator="equal">
      <formula>"Financial"</formula>
    </cfRule>
    <cfRule type="cellIs" dxfId="4309" priority="2706" operator="equal">
      <formula>"UTILITIES"</formula>
    </cfRule>
  </conditionalFormatting>
  <conditionalFormatting sqref="Y1045:AF1080">
    <cfRule type="cellIs" dxfId="4308" priority="2704" operator="equal">
      <formula>"us"</formula>
    </cfRule>
  </conditionalFormatting>
  <conditionalFormatting sqref="Z1045:AF1080">
    <cfRule type="cellIs" dxfId="4307" priority="2703" operator="lessThan">
      <formula>0.01</formula>
    </cfRule>
  </conditionalFormatting>
  <conditionalFormatting sqref="AG1045:AI1080">
    <cfRule type="cellIs" dxfId="4306" priority="2702" operator="equal">
      <formula>"us"</formula>
    </cfRule>
  </conditionalFormatting>
  <conditionalFormatting sqref="AG1045:AI1080">
    <cfRule type="cellIs" dxfId="4305" priority="2701" operator="lessThan">
      <formula>0.01</formula>
    </cfRule>
  </conditionalFormatting>
  <conditionalFormatting sqref="AK1045:AK1080">
    <cfRule type="cellIs" dxfId="4304" priority="2700" operator="equal">
      <formula>"us"</formula>
    </cfRule>
  </conditionalFormatting>
  <conditionalFormatting sqref="AK1045:AK1080">
    <cfRule type="cellIs" dxfId="4303" priority="2699" operator="lessThan">
      <formula>0.01</formula>
    </cfRule>
  </conditionalFormatting>
  <conditionalFormatting sqref="AL1045:AM1080">
    <cfRule type="cellIs" dxfId="4302" priority="2698" operator="equal">
      <formula>"us"</formula>
    </cfRule>
  </conditionalFormatting>
  <conditionalFormatting sqref="AL1045:AM1080">
    <cfRule type="cellIs" dxfId="4301" priority="2697" operator="lessThan">
      <formula>0.01</formula>
    </cfRule>
  </conditionalFormatting>
  <conditionalFormatting sqref="AN1045:AN1080">
    <cfRule type="cellIs" dxfId="4300" priority="2694" operator="equal">
      <formula>"us"</formula>
    </cfRule>
  </conditionalFormatting>
  <conditionalFormatting sqref="AN1045:AN1080">
    <cfRule type="cellIs" dxfId="4299" priority="2693" operator="lessThan">
      <formula>0.01</formula>
    </cfRule>
  </conditionalFormatting>
  <conditionalFormatting sqref="AO1045:AO1080">
    <cfRule type="cellIs" dxfId="4298" priority="2691" operator="equal">
      <formula>"us"</formula>
    </cfRule>
  </conditionalFormatting>
  <conditionalFormatting sqref="AO1045:AO1080">
    <cfRule type="cellIs" dxfId="4297" priority="2690" operator="lessThan">
      <formula>0.01</formula>
    </cfRule>
  </conditionalFormatting>
  <conditionalFormatting sqref="AN1045:AN1080">
    <cfRule type="cellIs" dxfId="4296" priority="2689" operator="equal">
      <formula>"#N/A Field Not Applicable"</formula>
    </cfRule>
  </conditionalFormatting>
  <conditionalFormatting sqref="AJ1045:AJ1080">
    <cfRule type="cellIs" dxfId="4295" priority="2688" operator="equal">
      <formula>"us"</formula>
    </cfRule>
  </conditionalFormatting>
  <conditionalFormatting sqref="AJ1045:AJ1080">
    <cfRule type="cellIs" dxfId="4294" priority="2687" operator="lessThan">
      <formula>0.01</formula>
    </cfRule>
  </conditionalFormatting>
  <conditionalFormatting sqref="W1045:W1080">
    <cfRule type="cellIs" dxfId="4293" priority="2685" operator="equal">
      <formula>"Financial"</formula>
    </cfRule>
    <cfRule type="cellIs" dxfId="4292" priority="2686" operator="equal">
      <formula>"UTILITIES"</formula>
    </cfRule>
  </conditionalFormatting>
  <conditionalFormatting sqref="Y1045:AF1080">
    <cfRule type="cellIs" dxfId="4291" priority="2684" operator="equal">
      <formula>"us"</formula>
    </cfRule>
  </conditionalFormatting>
  <conditionalFormatting sqref="Z1045:AF1080">
    <cfRule type="cellIs" dxfId="4290" priority="2683" operator="lessThan">
      <formula>0.01</formula>
    </cfRule>
  </conditionalFormatting>
  <conditionalFormatting sqref="AG1045:AI1080">
    <cfRule type="cellIs" dxfId="4289" priority="2682" operator="equal">
      <formula>"us"</formula>
    </cfRule>
  </conditionalFormatting>
  <conditionalFormatting sqref="AG1045:AI1080">
    <cfRule type="cellIs" dxfId="4288" priority="2681" operator="lessThan">
      <formula>0.01</formula>
    </cfRule>
  </conditionalFormatting>
  <conditionalFormatting sqref="AK1045:AK1080">
    <cfRule type="cellIs" dxfId="4287" priority="2680" operator="equal">
      <formula>"us"</formula>
    </cfRule>
  </conditionalFormatting>
  <conditionalFormatting sqref="AK1045:AK1080">
    <cfRule type="cellIs" dxfId="4286" priority="2679" operator="lessThan">
      <formula>0.01</formula>
    </cfRule>
  </conditionalFormatting>
  <conditionalFormatting sqref="AL1045:AM1080">
    <cfRule type="cellIs" dxfId="4285" priority="2678" operator="equal">
      <formula>"us"</formula>
    </cfRule>
  </conditionalFormatting>
  <conditionalFormatting sqref="AL1045:AM1080">
    <cfRule type="cellIs" dxfId="4284" priority="2677" operator="lessThan">
      <formula>0.01</formula>
    </cfRule>
  </conditionalFormatting>
  <conditionalFormatting sqref="AN1045:AN1080">
    <cfRule type="cellIs" dxfId="4283" priority="2674" operator="equal">
      <formula>"us"</formula>
    </cfRule>
  </conditionalFormatting>
  <conditionalFormatting sqref="AN1045:AN1080">
    <cfRule type="cellIs" dxfId="4282" priority="2673" operator="lessThan">
      <formula>0.01</formula>
    </cfRule>
  </conditionalFormatting>
  <conditionalFormatting sqref="AO1045:AO1080">
    <cfRule type="cellIs" dxfId="4281" priority="2671" operator="equal">
      <formula>"us"</formula>
    </cfRule>
  </conditionalFormatting>
  <conditionalFormatting sqref="AO1045:AO1080">
    <cfRule type="cellIs" dxfId="4280" priority="2670" operator="lessThan">
      <formula>0.01</formula>
    </cfRule>
  </conditionalFormatting>
  <conditionalFormatting sqref="AN1045:AN1080">
    <cfRule type="cellIs" dxfId="4279" priority="2669" operator="equal">
      <formula>"#N/A Field Not Applicable"</formula>
    </cfRule>
  </conditionalFormatting>
  <conditionalFormatting sqref="AJ1045:AJ1080">
    <cfRule type="cellIs" dxfId="4278" priority="2668" operator="equal">
      <formula>"us"</formula>
    </cfRule>
  </conditionalFormatting>
  <conditionalFormatting sqref="AJ1045:AJ1080">
    <cfRule type="cellIs" dxfId="4277" priority="2667" operator="lessThan">
      <formula>0.01</formula>
    </cfRule>
  </conditionalFormatting>
  <conditionalFormatting sqref="W1045:W1080">
    <cfRule type="cellIs" dxfId="4276" priority="2665" operator="equal">
      <formula>"Financial"</formula>
    </cfRule>
    <cfRule type="cellIs" dxfId="4275" priority="2666" operator="equal">
      <formula>"UTILITIES"</formula>
    </cfRule>
  </conditionalFormatting>
  <conditionalFormatting sqref="Y1045:AF1080">
    <cfRule type="cellIs" dxfId="4274" priority="2664" operator="equal">
      <formula>"us"</formula>
    </cfRule>
  </conditionalFormatting>
  <conditionalFormatting sqref="Z1045:AF1080">
    <cfRule type="cellIs" dxfId="4273" priority="2663" operator="lessThan">
      <formula>0.01</formula>
    </cfRule>
  </conditionalFormatting>
  <conditionalFormatting sqref="AG1045:AI1080">
    <cfRule type="cellIs" dxfId="4272" priority="2662" operator="equal">
      <formula>"us"</formula>
    </cfRule>
  </conditionalFormatting>
  <conditionalFormatting sqref="AG1045:AI1080">
    <cfRule type="cellIs" dxfId="4271" priority="2661" operator="lessThan">
      <formula>0.01</formula>
    </cfRule>
  </conditionalFormatting>
  <conditionalFormatting sqref="AK1045:AK1080">
    <cfRule type="cellIs" dxfId="4270" priority="2660" operator="equal">
      <formula>"us"</formula>
    </cfRule>
  </conditionalFormatting>
  <conditionalFormatting sqref="AK1045:AK1080">
    <cfRule type="cellIs" dxfId="4269" priority="2659" operator="lessThan">
      <formula>0.01</formula>
    </cfRule>
  </conditionalFormatting>
  <conditionalFormatting sqref="AL1045:AM1080">
    <cfRule type="cellIs" dxfId="4268" priority="2658" operator="equal">
      <formula>"us"</formula>
    </cfRule>
  </conditionalFormatting>
  <conditionalFormatting sqref="AL1045:AM1080">
    <cfRule type="cellIs" dxfId="4267" priority="2657" operator="lessThan">
      <formula>0.01</formula>
    </cfRule>
  </conditionalFormatting>
  <conditionalFormatting sqref="AN1045:AN1080">
    <cfRule type="cellIs" dxfId="4266" priority="2654" operator="equal">
      <formula>"us"</formula>
    </cfRule>
  </conditionalFormatting>
  <conditionalFormatting sqref="AN1045:AN1080">
    <cfRule type="cellIs" dxfId="4265" priority="2653" operator="lessThan">
      <formula>0.01</formula>
    </cfRule>
  </conditionalFormatting>
  <conditionalFormatting sqref="AO1045:AO1080">
    <cfRule type="cellIs" dxfId="4264" priority="2651" operator="equal">
      <formula>"us"</formula>
    </cfRule>
  </conditionalFormatting>
  <conditionalFormatting sqref="AO1045:AO1080">
    <cfRule type="cellIs" dxfId="4263" priority="2650" operator="lessThan">
      <formula>0.01</formula>
    </cfRule>
  </conditionalFormatting>
  <conditionalFormatting sqref="AN1045:AN1080">
    <cfRule type="cellIs" dxfId="4262" priority="2649" operator="equal">
      <formula>"#N/A Field Not Applicable"</formula>
    </cfRule>
  </conditionalFormatting>
  <conditionalFormatting sqref="AJ1045:AJ1080">
    <cfRule type="cellIs" dxfId="4261" priority="2648" operator="equal">
      <formula>"us"</formula>
    </cfRule>
  </conditionalFormatting>
  <conditionalFormatting sqref="AJ1045:AJ1080">
    <cfRule type="cellIs" dxfId="4260" priority="2647" operator="lessThan">
      <formula>0.01</formula>
    </cfRule>
  </conditionalFormatting>
  <conditionalFormatting sqref="AN1001:AN1044">
    <cfRule type="cellIs" dxfId="4259" priority="2643" operator="equal">
      <formula>"#N/A Field Not Applicable"</formula>
    </cfRule>
  </conditionalFormatting>
  <conditionalFormatting sqref="W1001:W1044">
    <cfRule type="cellIs" dxfId="4258" priority="2641" operator="equal">
      <formula>"Financial"</formula>
    </cfRule>
    <cfRule type="cellIs" dxfId="4257" priority="2642" operator="equal">
      <formula>"UTILITIES"</formula>
    </cfRule>
  </conditionalFormatting>
  <conditionalFormatting sqref="Y1001:AF1044">
    <cfRule type="cellIs" dxfId="4256" priority="2640" operator="equal">
      <formula>"us"</formula>
    </cfRule>
  </conditionalFormatting>
  <conditionalFormatting sqref="Z1001:AF1044">
    <cfRule type="cellIs" dxfId="4255" priority="2639" operator="lessThan">
      <formula>0.01</formula>
    </cfRule>
  </conditionalFormatting>
  <conditionalFormatting sqref="AG1001:AI1044">
    <cfRule type="cellIs" dxfId="4254" priority="2638" operator="equal">
      <formula>"us"</formula>
    </cfRule>
  </conditionalFormatting>
  <conditionalFormatting sqref="AG1001:AI1044">
    <cfRule type="cellIs" dxfId="4253" priority="2637" operator="lessThan">
      <formula>0.01</formula>
    </cfRule>
  </conditionalFormatting>
  <conditionalFormatting sqref="AK1001:AK1044">
    <cfRule type="cellIs" dxfId="4252" priority="2636" operator="equal">
      <formula>"us"</formula>
    </cfRule>
  </conditionalFormatting>
  <conditionalFormatting sqref="AK1001:AK1044">
    <cfRule type="cellIs" dxfId="4251" priority="2635" operator="lessThan">
      <formula>0.01</formula>
    </cfRule>
  </conditionalFormatting>
  <conditionalFormatting sqref="AL1001:AM1044">
    <cfRule type="cellIs" dxfId="4250" priority="2634" operator="equal">
      <formula>"us"</formula>
    </cfRule>
  </conditionalFormatting>
  <conditionalFormatting sqref="AL1001:AM1044">
    <cfRule type="cellIs" dxfId="4249" priority="2633" operator="lessThan">
      <formula>0.01</formula>
    </cfRule>
  </conditionalFormatting>
  <conditionalFormatting sqref="AN1001:AN1044">
    <cfRule type="cellIs" dxfId="4248" priority="2631" operator="equal">
      <formula>"us"</formula>
    </cfRule>
  </conditionalFormatting>
  <conditionalFormatting sqref="AN1001:AN1044">
    <cfRule type="cellIs" dxfId="4247" priority="2630" operator="lessThan">
      <formula>0.01</formula>
    </cfRule>
  </conditionalFormatting>
  <conditionalFormatting sqref="AO1001:AO1044">
    <cfRule type="cellIs" dxfId="4246" priority="2628" operator="equal">
      <formula>"us"</formula>
    </cfRule>
  </conditionalFormatting>
  <conditionalFormatting sqref="AO1001:AO1044">
    <cfRule type="cellIs" dxfId="4245" priority="2627" operator="lessThan">
      <formula>0.01</formula>
    </cfRule>
  </conditionalFormatting>
  <conditionalFormatting sqref="AN1001:AN1044">
    <cfRule type="cellIs" dxfId="4244" priority="2625" operator="equal">
      <formula>"#N/A Field Not Applicable"</formula>
    </cfRule>
  </conditionalFormatting>
  <conditionalFormatting sqref="AJ1001:AJ1044">
    <cfRule type="cellIs" dxfId="4243" priority="2624" operator="equal">
      <formula>"us"</formula>
    </cfRule>
  </conditionalFormatting>
  <conditionalFormatting sqref="AJ1001:AJ1044">
    <cfRule type="cellIs" dxfId="4242" priority="2623" operator="lessThan">
      <formula>0.01</formula>
    </cfRule>
  </conditionalFormatting>
  <conditionalFormatting sqref="W1001:W1044">
    <cfRule type="cellIs" dxfId="4241" priority="2621" operator="equal">
      <formula>"Financial"</formula>
    </cfRule>
    <cfRule type="cellIs" dxfId="4240" priority="2622" operator="equal">
      <formula>"UTILITIES"</formula>
    </cfRule>
  </conditionalFormatting>
  <conditionalFormatting sqref="Y1001:AF1044">
    <cfRule type="cellIs" dxfId="4239" priority="2620" operator="equal">
      <formula>"us"</formula>
    </cfRule>
  </conditionalFormatting>
  <conditionalFormatting sqref="Z1001:AF1044">
    <cfRule type="cellIs" dxfId="4238" priority="2619" operator="lessThan">
      <formula>0.01</formula>
    </cfRule>
  </conditionalFormatting>
  <conditionalFormatting sqref="AG1001:AI1044">
    <cfRule type="cellIs" dxfId="4237" priority="2618" operator="equal">
      <formula>"us"</formula>
    </cfRule>
  </conditionalFormatting>
  <conditionalFormatting sqref="AG1001:AI1044">
    <cfRule type="cellIs" dxfId="4236" priority="2617" operator="lessThan">
      <formula>0.01</formula>
    </cfRule>
  </conditionalFormatting>
  <conditionalFormatting sqref="AK1001:AK1044">
    <cfRule type="cellIs" dxfId="4235" priority="2616" operator="equal">
      <formula>"us"</formula>
    </cfRule>
  </conditionalFormatting>
  <conditionalFormatting sqref="AK1001:AK1044">
    <cfRule type="cellIs" dxfId="4234" priority="2615" operator="lessThan">
      <formula>0.01</formula>
    </cfRule>
  </conditionalFormatting>
  <conditionalFormatting sqref="AL1001:AM1044">
    <cfRule type="cellIs" dxfId="4233" priority="2614" operator="equal">
      <formula>"us"</formula>
    </cfRule>
  </conditionalFormatting>
  <conditionalFormatting sqref="AL1001:AM1044">
    <cfRule type="cellIs" dxfId="4232" priority="2613" operator="lessThan">
      <formula>0.01</formula>
    </cfRule>
  </conditionalFormatting>
  <conditionalFormatting sqref="AN1001:AN1044">
    <cfRule type="cellIs" dxfId="4231" priority="2610" operator="equal">
      <formula>"us"</formula>
    </cfRule>
  </conditionalFormatting>
  <conditionalFormatting sqref="AN1001:AN1044">
    <cfRule type="cellIs" dxfId="4230" priority="2609" operator="lessThan">
      <formula>0.01</formula>
    </cfRule>
  </conditionalFormatting>
  <conditionalFormatting sqref="AO1001:AO1044">
    <cfRule type="cellIs" dxfId="4229" priority="2607" operator="equal">
      <formula>"us"</formula>
    </cfRule>
  </conditionalFormatting>
  <conditionalFormatting sqref="AO1001:AO1044">
    <cfRule type="cellIs" dxfId="4228" priority="2606" operator="lessThan">
      <formula>0.01</formula>
    </cfRule>
  </conditionalFormatting>
  <conditionalFormatting sqref="AN1001:AN1044">
    <cfRule type="cellIs" dxfId="4227" priority="2605" operator="equal">
      <formula>"#N/A Field Not Applicable"</formula>
    </cfRule>
  </conditionalFormatting>
  <conditionalFormatting sqref="AJ1001:AJ1044">
    <cfRule type="cellIs" dxfId="4226" priority="2604" operator="equal">
      <formula>"us"</formula>
    </cfRule>
  </conditionalFormatting>
  <conditionalFormatting sqref="AJ1001:AJ1044">
    <cfRule type="cellIs" dxfId="4225" priority="2603" operator="lessThan">
      <formula>0.01</formula>
    </cfRule>
  </conditionalFormatting>
  <conditionalFormatting sqref="W1001:W1044">
    <cfRule type="cellIs" dxfId="4224" priority="2601" operator="equal">
      <formula>"Financial"</formula>
    </cfRule>
    <cfRule type="cellIs" dxfId="4223" priority="2602" operator="equal">
      <formula>"UTILITIES"</formula>
    </cfRule>
  </conditionalFormatting>
  <conditionalFormatting sqref="Y1001:AF1044">
    <cfRule type="cellIs" dxfId="4222" priority="2600" operator="equal">
      <formula>"us"</formula>
    </cfRule>
  </conditionalFormatting>
  <conditionalFormatting sqref="Z1001:AF1044">
    <cfRule type="cellIs" dxfId="4221" priority="2599" operator="lessThan">
      <formula>0.01</formula>
    </cfRule>
  </conditionalFormatting>
  <conditionalFormatting sqref="AG1001:AI1044">
    <cfRule type="cellIs" dxfId="4220" priority="2598" operator="equal">
      <formula>"us"</formula>
    </cfRule>
  </conditionalFormatting>
  <conditionalFormatting sqref="AG1001:AI1044">
    <cfRule type="cellIs" dxfId="4219" priority="2597" operator="lessThan">
      <formula>0.01</formula>
    </cfRule>
  </conditionalFormatting>
  <conditionalFormatting sqref="AK1001:AK1044">
    <cfRule type="cellIs" dxfId="4218" priority="2596" operator="equal">
      <formula>"us"</formula>
    </cfRule>
  </conditionalFormatting>
  <conditionalFormatting sqref="AK1001:AK1044">
    <cfRule type="cellIs" dxfId="4217" priority="2595" operator="lessThan">
      <formula>0.01</formula>
    </cfRule>
  </conditionalFormatting>
  <conditionalFormatting sqref="AL1001:AM1044">
    <cfRule type="cellIs" dxfId="4216" priority="2594" operator="equal">
      <formula>"us"</formula>
    </cfRule>
  </conditionalFormatting>
  <conditionalFormatting sqref="AL1001:AM1044">
    <cfRule type="cellIs" dxfId="4215" priority="2593" operator="lessThan">
      <formula>0.01</formula>
    </cfRule>
  </conditionalFormatting>
  <conditionalFormatting sqref="AN1001:AN1044">
    <cfRule type="cellIs" dxfId="4214" priority="2590" operator="equal">
      <formula>"us"</formula>
    </cfRule>
  </conditionalFormatting>
  <conditionalFormatting sqref="AN1001:AN1044">
    <cfRule type="cellIs" dxfId="4213" priority="2589" operator="lessThan">
      <formula>0.01</formula>
    </cfRule>
  </conditionalFormatting>
  <conditionalFormatting sqref="AO1001:AO1044">
    <cfRule type="cellIs" dxfId="4212" priority="2587" operator="equal">
      <formula>"us"</formula>
    </cfRule>
  </conditionalFormatting>
  <conditionalFormatting sqref="AO1001:AO1044">
    <cfRule type="cellIs" dxfId="4211" priority="2586" operator="lessThan">
      <formula>0.01</formula>
    </cfRule>
  </conditionalFormatting>
  <conditionalFormatting sqref="AN1001:AN1044">
    <cfRule type="cellIs" dxfId="4210" priority="2585" operator="equal">
      <formula>"#N/A Field Not Applicable"</formula>
    </cfRule>
  </conditionalFormatting>
  <conditionalFormatting sqref="AJ1001:AJ1044">
    <cfRule type="cellIs" dxfId="4209" priority="2584" operator="equal">
      <formula>"us"</formula>
    </cfRule>
  </conditionalFormatting>
  <conditionalFormatting sqref="AJ1001:AJ1044">
    <cfRule type="cellIs" dxfId="4208" priority="2583" operator="lessThan">
      <formula>0.01</formula>
    </cfRule>
  </conditionalFormatting>
  <conditionalFormatting sqref="W1001:W1044">
    <cfRule type="cellIs" dxfId="4207" priority="2581" operator="equal">
      <formula>"Financial"</formula>
    </cfRule>
    <cfRule type="cellIs" dxfId="4206" priority="2582" operator="equal">
      <formula>"UTILITIES"</formula>
    </cfRule>
  </conditionalFormatting>
  <conditionalFormatting sqref="Y1001:AF1044">
    <cfRule type="cellIs" dxfId="4205" priority="2580" operator="equal">
      <formula>"us"</formula>
    </cfRule>
  </conditionalFormatting>
  <conditionalFormatting sqref="Z1001:AF1044">
    <cfRule type="cellIs" dxfId="4204" priority="2579" operator="lessThan">
      <formula>0.01</formula>
    </cfRule>
  </conditionalFormatting>
  <conditionalFormatting sqref="AG1001:AI1044">
    <cfRule type="cellIs" dxfId="4203" priority="2578" operator="equal">
      <formula>"us"</formula>
    </cfRule>
  </conditionalFormatting>
  <conditionalFormatting sqref="AG1001:AI1044">
    <cfRule type="cellIs" dxfId="4202" priority="2577" operator="lessThan">
      <formula>0.01</formula>
    </cfRule>
  </conditionalFormatting>
  <conditionalFormatting sqref="AK1001:AK1044">
    <cfRule type="cellIs" dxfId="4201" priority="2576" operator="equal">
      <formula>"us"</formula>
    </cfRule>
  </conditionalFormatting>
  <conditionalFormatting sqref="AK1001:AK1044">
    <cfRule type="cellIs" dxfId="4200" priority="2575" operator="lessThan">
      <formula>0.01</formula>
    </cfRule>
  </conditionalFormatting>
  <conditionalFormatting sqref="AL1001:AM1044">
    <cfRule type="cellIs" dxfId="4199" priority="2574" operator="equal">
      <formula>"us"</formula>
    </cfRule>
  </conditionalFormatting>
  <conditionalFormatting sqref="AL1001:AM1044">
    <cfRule type="cellIs" dxfId="4198" priority="2573" operator="lessThan">
      <formula>0.01</formula>
    </cfRule>
  </conditionalFormatting>
  <conditionalFormatting sqref="AN1001:AN1044">
    <cfRule type="cellIs" dxfId="4197" priority="2570" operator="equal">
      <formula>"us"</formula>
    </cfRule>
  </conditionalFormatting>
  <conditionalFormatting sqref="AN1001:AN1044">
    <cfRule type="cellIs" dxfId="4196" priority="2569" operator="lessThan">
      <formula>0.01</formula>
    </cfRule>
  </conditionalFormatting>
  <conditionalFormatting sqref="AO1001:AO1044">
    <cfRule type="cellIs" dxfId="4195" priority="2567" operator="equal">
      <formula>"us"</formula>
    </cfRule>
  </conditionalFormatting>
  <conditionalFormatting sqref="AO1001:AO1044">
    <cfRule type="cellIs" dxfId="4194" priority="2566" operator="lessThan">
      <formula>0.01</formula>
    </cfRule>
  </conditionalFormatting>
  <conditionalFormatting sqref="AN1001:AN1044">
    <cfRule type="cellIs" dxfId="4193" priority="2565" operator="equal">
      <formula>"#N/A Field Not Applicable"</formula>
    </cfRule>
  </conditionalFormatting>
  <conditionalFormatting sqref="AJ1001:AJ1044">
    <cfRule type="cellIs" dxfId="4192" priority="2564" operator="equal">
      <formula>"us"</formula>
    </cfRule>
  </conditionalFormatting>
  <conditionalFormatting sqref="AJ1001:AJ1044">
    <cfRule type="cellIs" dxfId="4191" priority="2563" operator="lessThan">
      <formula>0.01</formula>
    </cfRule>
  </conditionalFormatting>
  <conditionalFormatting sqref="AN965:AN1000">
    <cfRule type="cellIs" dxfId="4190" priority="2559" operator="equal">
      <formula>"#N/A Field Not Applicable"</formula>
    </cfRule>
  </conditionalFormatting>
  <conditionalFormatting sqref="W965:W1000">
    <cfRule type="cellIs" dxfId="4189" priority="2557" operator="equal">
      <formula>"Financial"</formula>
    </cfRule>
    <cfRule type="cellIs" dxfId="4188" priority="2558" operator="equal">
      <formula>"UTILITIES"</formula>
    </cfRule>
  </conditionalFormatting>
  <conditionalFormatting sqref="Y965:AF1000">
    <cfRule type="cellIs" dxfId="4187" priority="2556" operator="equal">
      <formula>"us"</formula>
    </cfRule>
  </conditionalFormatting>
  <conditionalFormatting sqref="Z965:AF1000">
    <cfRule type="cellIs" dxfId="4186" priority="2555" operator="lessThan">
      <formula>0.01</formula>
    </cfRule>
  </conditionalFormatting>
  <conditionalFormatting sqref="AG965:AI1000">
    <cfRule type="cellIs" dxfId="4185" priority="2554" operator="equal">
      <formula>"us"</formula>
    </cfRule>
  </conditionalFormatting>
  <conditionalFormatting sqref="AG965:AI1000">
    <cfRule type="cellIs" dxfId="4184" priority="2553" operator="lessThan">
      <formula>0.01</formula>
    </cfRule>
  </conditionalFormatting>
  <conditionalFormatting sqref="AK965:AK1000">
    <cfRule type="cellIs" dxfId="4183" priority="2552" operator="equal">
      <formula>"us"</formula>
    </cfRule>
  </conditionalFormatting>
  <conditionalFormatting sqref="AK965:AK1000">
    <cfRule type="cellIs" dxfId="4182" priority="2551" operator="lessThan">
      <formula>0.01</formula>
    </cfRule>
  </conditionalFormatting>
  <conditionalFormatting sqref="AL965:AM1000">
    <cfRule type="cellIs" dxfId="4181" priority="2550" operator="equal">
      <formula>"us"</formula>
    </cfRule>
  </conditionalFormatting>
  <conditionalFormatting sqref="AL965:AM1000">
    <cfRule type="cellIs" dxfId="4180" priority="2549" operator="lessThan">
      <formula>0.01</formula>
    </cfRule>
  </conditionalFormatting>
  <conditionalFormatting sqref="AN965:AN1000">
    <cfRule type="cellIs" dxfId="4179" priority="2547" operator="equal">
      <formula>"us"</formula>
    </cfRule>
  </conditionalFormatting>
  <conditionalFormatting sqref="AN965:AN1000">
    <cfRule type="cellIs" dxfId="4178" priority="2546" operator="lessThan">
      <formula>0.01</formula>
    </cfRule>
  </conditionalFormatting>
  <conditionalFormatting sqref="AO965:AO1000">
    <cfRule type="cellIs" dxfId="4177" priority="2544" operator="equal">
      <formula>"us"</formula>
    </cfRule>
  </conditionalFormatting>
  <conditionalFormatting sqref="AO965:AO1000">
    <cfRule type="cellIs" dxfId="4176" priority="2543" operator="lessThan">
      <formula>0.01</formula>
    </cfRule>
  </conditionalFormatting>
  <conditionalFormatting sqref="AN965:AN1000">
    <cfRule type="cellIs" dxfId="4175" priority="2541" operator="equal">
      <formula>"#N/A Field Not Applicable"</formula>
    </cfRule>
  </conditionalFormatting>
  <conditionalFormatting sqref="AJ965:AJ1000">
    <cfRule type="cellIs" dxfId="4174" priority="2540" operator="equal">
      <formula>"us"</formula>
    </cfRule>
  </conditionalFormatting>
  <conditionalFormatting sqref="AJ965:AJ1000">
    <cfRule type="cellIs" dxfId="4173" priority="2539" operator="lessThan">
      <formula>0.01</formula>
    </cfRule>
  </conditionalFormatting>
  <conditionalFormatting sqref="W965:W1000">
    <cfRule type="cellIs" dxfId="4172" priority="2537" operator="equal">
      <formula>"Financial"</formula>
    </cfRule>
    <cfRule type="cellIs" dxfId="4171" priority="2538" operator="equal">
      <formula>"UTILITIES"</formula>
    </cfRule>
  </conditionalFormatting>
  <conditionalFormatting sqref="Y965:AF1000">
    <cfRule type="cellIs" dxfId="4170" priority="2536" operator="equal">
      <formula>"us"</formula>
    </cfRule>
  </conditionalFormatting>
  <conditionalFormatting sqref="Z965:AF1000">
    <cfRule type="cellIs" dxfId="4169" priority="2535" operator="lessThan">
      <formula>0.01</formula>
    </cfRule>
  </conditionalFormatting>
  <conditionalFormatting sqref="AG965:AI1000">
    <cfRule type="cellIs" dxfId="4168" priority="2534" operator="equal">
      <formula>"us"</formula>
    </cfRule>
  </conditionalFormatting>
  <conditionalFormatting sqref="AG965:AI1000">
    <cfRule type="cellIs" dxfId="4167" priority="2533" operator="lessThan">
      <formula>0.01</formula>
    </cfRule>
  </conditionalFormatting>
  <conditionalFormatting sqref="AK965:AK1000">
    <cfRule type="cellIs" dxfId="4166" priority="2532" operator="equal">
      <formula>"us"</formula>
    </cfRule>
  </conditionalFormatting>
  <conditionalFormatting sqref="AK965:AK1000">
    <cfRule type="cellIs" dxfId="4165" priority="2531" operator="lessThan">
      <formula>0.01</formula>
    </cfRule>
  </conditionalFormatting>
  <conditionalFormatting sqref="AL965:AM1000">
    <cfRule type="cellIs" dxfId="4164" priority="2530" operator="equal">
      <formula>"us"</formula>
    </cfRule>
  </conditionalFormatting>
  <conditionalFormatting sqref="AL965:AM1000">
    <cfRule type="cellIs" dxfId="4163" priority="2529" operator="lessThan">
      <formula>0.01</formula>
    </cfRule>
  </conditionalFormatting>
  <conditionalFormatting sqref="AN965:AN1000">
    <cfRule type="cellIs" dxfId="4162" priority="2526" operator="equal">
      <formula>"us"</formula>
    </cfRule>
  </conditionalFormatting>
  <conditionalFormatting sqref="AN965:AN1000">
    <cfRule type="cellIs" dxfId="4161" priority="2525" operator="lessThan">
      <formula>0.01</formula>
    </cfRule>
  </conditionalFormatting>
  <conditionalFormatting sqref="AO965:AO1000">
    <cfRule type="cellIs" dxfId="4160" priority="2523" operator="equal">
      <formula>"us"</formula>
    </cfRule>
  </conditionalFormatting>
  <conditionalFormatting sqref="AO965:AO1000">
    <cfRule type="cellIs" dxfId="4159" priority="2522" operator="lessThan">
      <formula>0.01</formula>
    </cfRule>
  </conditionalFormatting>
  <conditionalFormatting sqref="AN965:AN1000">
    <cfRule type="cellIs" dxfId="4158" priority="2521" operator="equal">
      <formula>"#N/A Field Not Applicable"</formula>
    </cfRule>
  </conditionalFormatting>
  <conditionalFormatting sqref="AJ965:AJ1000">
    <cfRule type="cellIs" dxfId="4157" priority="2520" operator="equal">
      <formula>"us"</formula>
    </cfRule>
  </conditionalFormatting>
  <conditionalFormatting sqref="AJ965:AJ1000">
    <cfRule type="cellIs" dxfId="4156" priority="2519" operator="lessThan">
      <formula>0.01</formula>
    </cfRule>
  </conditionalFormatting>
  <conditionalFormatting sqref="W965:W1000">
    <cfRule type="cellIs" dxfId="4155" priority="2517" operator="equal">
      <formula>"Financial"</formula>
    </cfRule>
    <cfRule type="cellIs" dxfId="4154" priority="2518" operator="equal">
      <formula>"UTILITIES"</formula>
    </cfRule>
  </conditionalFormatting>
  <conditionalFormatting sqref="Y965:AF1000">
    <cfRule type="cellIs" dxfId="4153" priority="2516" operator="equal">
      <formula>"us"</formula>
    </cfRule>
  </conditionalFormatting>
  <conditionalFormatting sqref="Z965:AF1000">
    <cfRule type="cellIs" dxfId="4152" priority="2515" operator="lessThan">
      <formula>0.01</formula>
    </cfRule>
  </conditionalFormatting>
  <conditionalFormatting sqref="AG965:AI1000">
    <cfRule type="cellIs" dxfId="4151" priority="2514" operator="equal">
      <formula>"us"</formula>
    </cfRule>
  </conditionalFormatting>
  <conditionalFormatting sqref="AG965:AI1000">
    <cfRule type="cellIs" dxfId="4150" priority="2513" operator="lessThan">
      <formula>0.01</formula>
    </cfRule>
  </conditionalFormatting>
  <conditionalFormatting sqref="AK965:AK1000">
    <cfRule type="cellIs" dxfId="4149" priority="2512" operator="equal">
      <formula>"us"</formula>
    </cfRule>
  </conditionalFormatting>
  <conditionalFormatting sqref="AK965:AK1000">
    <cfRule type="cellIs" dxfId="4148" priority="2511" operator="lessThan">
      <formula>0.01</formula>
    </cfRule>
  </conditionalFormatting>
  <conditionalFormatting sqref="AL965:AM1000">
    <cfRule type="cellIs" dxfId="4147" priority="2510" operator="equal">
      <formula>"us"</formula>
    </cfRule>
  </conditionalFormatting>
  <conditionalFormatting sqref="AL965:AM1000">
    <cfRule type="cellIs" dxfId="4146" priority="2509" operator="lessThan">
      <formula>0.01</formula>
    </cfRule>
  </conditionalFormatting>
  <conditionalFormatting sqref="AN965:AN1000">
    <cfRule type="cellIs" dxfId="4145" priority="2506" operator="equal">
      <formula>"us"</formula>
    </cfRule>
  </conditionalFormatting>
  <conditionalFormatting sqref="AN965:AN1000">
    <cfRule type="cellIs" dxfId="4144" priority="2505" operator="lessThan">
      <formula>0.01</formula>
    </cfRule>
  </conditionalFormatting>
  <conditionalFormatting sqref="AO965:AO1000">
    <cfRule type="cellIs" dxfId="4143" priority="2503" operator="equal">
      <formula>"us"</formula>
    </cfRule>
  </conditionalFormatting>
  <conditionalFormatting sqref="AO965:AO1000">
    <cfRule type="cellIs" dxfId="4142" priority="2502" operator="lessThan">
      <formula>0.01</formula>
    </cfRule>
  </conditionalFormatting>
  <conditionalFormatting sqref="AN965:AN1000">
    <cfRule type="cellIs" dxfId="4141" priority="2501" operator="equal">
      <formula>"#N/A Field Not Applicable"</formula>
    </cfRule>
  </conditionalFormatting>
  <conditionalFormatting sqref="AJ965:AJ1000">
    <cfRule type="cellIs" dxfId="4140" priority="2500" operator="equal">
      <formula>"us"</formula>
    </cfRule>
  </conditionalFormatting>
  <conditionalFormatting sqref="AJ965:AJ1000">
    <cfRule type="cellIs" dxfId="4139" priority="2499" operator="lessThan">
      <formula>0.01</formula>
    </cfRule>
  </conditionalFormatting>
  <conditionalFormatting sqref="W965:W1000">
    <cfRule type="cellIs" dxfId="4138" priority="2497" operator="equal">
      <formula>"Financial"</formula>
    </cfRule>
    <cfRule type="cellIs" dxfId="4137" priority="2498" operator="equal">
      <formula>"UTILITIES"</formula>
    </cfRule>
  </conditionalFormatting>
  <conditionalFormatting sqref="Y965:AF1000">
    <cfRule type="cellIs" dxfId="4136" priority="2496" operator="equal">
      <formula>"us"</formula>
    </cfRule>
  </conditionalFormatting>
  <conditionalFormatting sqref="Z965:AF1000">
    <cfRule type="cellIs" dxfId="4135" priority="2495" operator="lessThan">
      <formula>0.01</formula>
    </cfRule>
  </conditionalFormatting>
  <conditionalFormatting sqref="AG965:AI1000">
    <cfRule type="cellIs" dxfId="4134" priority="2494" operator="equal">
      <formula>"us"</formula>
    </cfRule>
  </conditionalFormatting>
  <conditionalFormatting sqref="AG965:AI1000">
    <cfRule type="cellIs" dxfId="4133" priority="2493" operator="lessThan">
      <formula>0.01</formula>
    </cfRule>
  </conditionalFormatting>
  <conditionalFormatting sqref="AK965:AK1000">
    <cfRule type="cellIs" dxfId="4132" priority="2492" operator="equal">
      <formula>"us"</formula>
    </cfRule>
  </conditionalFormatting>
  <conditionalFormatting sqref="AK965:AK1000">
    <cfRule type="cellIs" dxfId="4131" priority="2491" operator="lessThan">
      <formula>0.01</formula>
    </cfRule>
  </conditionalFormatting>
  <conditionalFormatting sqref="AL965:AM1000">
    <cfRule type="cellIs" dxfId="4130" priority="2490" operator="equal">
      <formula>"us"</formula>
    </cfRule>
  </conditionalFormatting>
  <conditionalFormatting sqref="AL965:AM1000">
    <cfRule type="cellIs" dxfId="4129" priority="2489" operator="lessThan">
      <formula>0.01</formula>
    </cfRule>
  </conditionalFormatting>
  <conditionalFormatting sqref="AN965:AN1000">
    <cfRule type="cellIs" dxfId="4128" priority="2486" operator="equal">
      <formula>"us"</formula>
    </cfRule>
  </conditionalFormatting>
  <conditionalFormatting sqref="AN965:AN1000">
    <cfRule type="cellIs" dxfId="4127" priority="2485" operator="lessThan">
      <formula>0.01</formula>
    </cfRule>
  </conditionalFormatting>
  <conditionalFormatting sqref="AO965:AO1000">
    <cfRule type="cellIs" dxfId="4126" priority="2483" operator="equal">
      <formula>"us"</formula>
    </cfRule>
  </conditionalFormatting>
  <conditionalFormatting sqref="AO965:AO1000">
    <cfRule type="cellIs" dxfId="4125" priority="2482" operator="lessThan">
      <formula>0.01</formula>
    </cfRule>
  </conditionalFormatting>
  <conditionalFormatting sqref="AN965:AN1000">
    <cfRule type="cellIs" dxfId="4124" priority="2481" operator="equal">
      <formula>"#N/A Field Not Applicable"</formula>
    </cfRule>
  </conditionalFormatting>
  <conditionalFormatting sqref="AJ965:AJ1000">
    <cfRule type="cellIs" dxfId="4123" priority="2480" operator="equal">
      <formula>"us"</formula>
    </cfRule>
  </conditionalFormatting>
  <conditionalFormatting sqref="AJ965:AJ1000">
    <cfRule type="cellIs" dxfId="4122" priority="2479" operator="lessThan">
      <formula>0.01</formula>
    </cfRule>
  </conditionalFormatting>
  <conditionalFormatting sqref="AN962:AN964">
    <cfRule type="cellIs" dxfId="4121" priority="2475" operator="equal">
      <formula>"#N/A Field Not Applicable"</formula>
    </cfRule>
  </conditionalFormatting>
  <conditionalFormatting sqref="W962:W964">
    <cfRule type="cellIs" dxfId="4120" priority="2473" operator="equal">
      <formula>"Financial"</formula>
    </cfRule>
    <cfRule type="cellIs" dxfId="4119" priority="2474" operator="equal">
      <formula>"UTILITIES"</formula>
    </cfRule>
  </conditionalFormatting>
  <conditionalFormatting sqref="Y962:AF964">
    <cfRule type="cellIs" dxfId="4118" priority="2472" operator="equal">
      <formula>"us"</formula>
    </cfRule>
  </conditionalFormatting>
  <conditionalFormatting sqref="Z962:AF964">
    <cfRule type="cellIs" dxfId="4117" priority="2471" operator="lessThan">
      <formula>0.01</formula>
    </cfRule>
  </conditionalFormatting>
  <conditionalFormatting sqref="AG962:AI964">
    <cfRule type="cellIs" dxfId="4116" priority="2470" operator="equal">
      <formula>"us"</formula>
    </cfRule>
  </conditionalFormatting>
  <conditionalFormatting sqref="AG962:AI964">
    <cfRule type="cellIs" dxfId="4115" priority="2469" operator="lessThan">
      <formula>0.01</formula>
    </cfRule>
  </conditionalFormatting>
  <conditionalFormatting sqref="AK962:AK964">
    <cfRule type="cellIs" dxfId="4114" priority="2468" operator="equal">
      <formula>"us"</formula>
    </cfRule>
  </conditionalFormatting>
  <conditionalFormatting sqref="AK962:AK964">
    <cfRule type="cellIs" dxfId="4113" priority="2467" operator="lessThan">
      <formula>0.01</formula>
    </cfRule>
  </conditionalFormatting>
  <conditionalFormatting sqref="AL962:AM964">
    <cfRule type="cellIs" dxfId="4112" priority="2466" operator="equal">
      <formula>"us"</formula>
    </cfRule>
  </conditionalFormatting>
  <conditionalFormatting sqref="AL962:AM964">
    <cfRule type="cellIs" dxfId="4111" priority="2465" operator="lessThan">
      <formula>0.01</formula>
    </cfRule>
  </conditionalFormatting>
  <conditionalFormatting sqref="AN962:AN964">
    <cfRule type="cellIs" dxfId="4110" priority="2463" operator="equal">
      <formula>"us"</formula>
    </cfRule>
  </conditionalFormatting>
  <conditionalFormatting sqref="AN962:AN964">
    <cfRule type="cellIs" dxfId="4109" priority="2462" operator="lessThan">
      <formula>0.01</formula>
    </cfRule>
  </conditionalFormatting>
  <conditionalFormatting sqref="AO962:AO964">
    <cfRule type="cellIs" dxfId="4108" priority="2460" operator="equal">
      <formula>"us"</formula>
    </cfRule>
  </conditionalFormatting>
  <conditionalFormatting sqref="AO962:AO964">
    <cfRule type="cellIs" dxfId="4107" priority="2459" operator="lessThan">
      <formula>0.01</formula>
    </cfRule>
  </conditionalFormatting>
  <conditionalFormatting sqref="AN962:AN964">
    <cfRule type="cellIs" dxfId="4106" priority="2457" operator="equal">
      <formula>"#N/A Field Not Applicable"</formula>
    </cfRule>
  </conditionalFormatting>
  <conditionalFormatting sqref="AJ962:AJ964">
    <cfRule type="cellIs" dxfId="4105" priority="2456" operator="equal">
      <formula>"us"</formula>
    </cfRule>
  </conditionalFormatting>
  <conditionalFormatting sqref="AJ962:AJ964">
    <cfRule type="cellIs" dxfId="4104" priority="2455" operator="lessThan">
      <formula>0.01</formula>
    </cfRule>
  </conditionalFormatting>
  <conditionalFormatting sqref="W962:W964">
    <cfRule type="cellIs" dxfId="4103" priority="2453" operator="equal">
      <formula>"Financial"</formula>
    </cfRule>
    <cfRule type="cellIs" dxfId="4102" priority="2454" operator="equal">
      <formula>"UTILITIES"</formula>
    </cfRule>
  </conditionalFormatting>
  <conditionalFormatting sqref="Y962:AF964">
    <cfRule type="cellIs" dxfId="4101" priority="2452" operator="equal">
      <formula>"us"</formula>
    </cfRule>
  </conditionalFormatting>
  <conditionalFormatting sqref="Z962:AF964">
    <cfRule type="cellIs" dxfId="4100" priority="2451" operator="lessThan">
      <formula>0.01</formula>
    </cfRule>
  </conditionalFormatting>
  <conditionalFormatting sqref="AG962:AI964">
    <cfRule type="cellIs" dxfId="4099" priority="2450" operator="equal">
      <formula>"us"</formula>
    </cfRule>
  </conditionalFormatting>
  <conditionalFormatting sqref="AG962:AI964">
    <cfRule type="cellIs" dxfId="4098" priority="2449" operator="lessThan">
      <formula>0.01</formula>
    </cfRule>
  </conditionalFormatting>
  <conditionalFormatting sqref="AK962:AK964">
    <cfRule type="cellIs" dxfId="4097" priority="2448" operator="equal">
      <formula>"us"</formula>
    </cfRule>
  </conditionalFormatting>
  <conditionalFormatting sqref="AK962:AK964">
    <cfRule type="cellIs" dxfId="4096" priority="2447" operator="lessThan">
      <formula>0.01</formula>
    </cfRule>
  </conditionalFormatting>
  <conditionalFormatting sqref="AL962:AM964">
    <cfRule type="cellIs" dxfId="4095" priority="2446" operator="equal">
      <formula>"us"</formula>
    </cfRule>
  </conditionalFormatting>
  <conditionalFormatting sqref="AL962:AM964">
    <cfRule type="cellIs" dxfId="4094" priority="2445" operator="lessThan">
      <formula>0.01</formula>
    </cfRule>
  </conditionalFormatting>
  <conditionalFormatting sqref="AN962:AN964">
    <cfRule type="cellIs" dxfId="4093" priority="2442" operator="equal">
      <formula>"us"</formula>
    </cfRule>
  </conditionalFormatting>
  <conditionalFormatting sqref="AN962:AN964">
    <cfRule type="cellIs" dxfId="4092" priority="2441" operator="lessThan">
      <formula>0.01</formula>
    </cfRule>
  </conditionalFormatting>
  <conditionalFormatting sqref="AO962:AO964">
    <cfRule type="cellIs" dxfId="4091" priority="2439" operator="equal">
      <formula>"us"</formula>
    </cfRule>
  </conditionalFormatting>
  <conditionalFormatting sqref="AO962:AO964">
    <cfRule type="cellIs" dxfId="4090" priority="2438" operator="lessThan">
      <formula>0.01</formula>
    </cfRule>
  </conditionalFormatting>
  <conditionalFormatting sqref="AN962:AN964">
    <cfRule type="cellIs" dxfId="4089" priority="2437" operator="equal">
      <formula>"#N/A Field Not Applicable"</formula>
    </cfRule>
  </conditionalFormatting>
  <conditionalFormatting sqref="AJ962:AJ964">
    <cfRule type="cellIs" dxfId="4088" priority="2436" operator="equal">
      <formula>"us"</formula>
    </cfRule>
  </conditionalFormatting>
  <conditionalFormatting sqref="AJ962:AJ964">
    <cfRule type="cellIs" dxfId="4087" priority="2435" operator="lessThan">
      <formula>0.01</formula>
    </cfRule>
  </conditionalFormatting>
  <conditionalFormatting sqref="W962:W964">
    <cfRule type="cellIs" dxfId="4086" priority="2433" operator="equal">
      <formula>"Financial"</formula>
    </cfRule>
    <cfRule type="cellIs" dxfId="4085" priority="2434" operator="equal">
      <formula>"UTILITIES"</formula>
    </cfRule>
  </conditionalFormatting>
  <conditionalFormatting sqref="Y962:AF964">
    <cfRule type="cellIs" dxfId="4084" priority="2432" operator="equal">
      <formula>"us"</formula>
    </cfRule>
  </conditionalFormatting>
  <conditionalFormatting sqref="Z962:AF964">
    <cfRule type="cellIs" dxfId="4083" priority="2431" operator="lessThan">
      <formula>0.01</formula>
    </cfRule>
  </conditionalFormatting>
  <conditionalFormatting sqref="AG962:AI964">
    <cfRule type="cellIs" dxfId="4082" priority="2430" operator="equal">
      <formula>"us"</formula>
    </cfRule>
  </conditionalFormatting>
  <conditionalFormatting sqref="AG962:AI964">
    <cfRule type="cellIs" dxfId="4081" priority="2429" operator="lessThan">
      <formula>0.01</formula>
    </cfRule>
  </conditionalFormatting>
  <conditionalFormatting sqref="AK962:AK964">
    <cfRule type="cellIs" dxfId="4080" priority="2428" operator="equal">
      <formula>"us"</formula>
    </cfRule>
  </conditionalFormatting>
  <conditionalFormatting sqref="AK962:AK964">
    <cfRule type="cellIs" dxfId="4079" priority="2427" operator="lessThan">
      <formula>0.01</formula>
    </cfRule>
  </conditionalFormatting>
  <conditionalFormatting sqref="AL962:AM964">
    <cfRule type="cellIs" dxfId="4078" priority="2426" operator="equal">
      <formula>"us"</formula>
    </cfRule>
  </conditionalFormatting>
  <conditionalFormatting sqref="AL962:AM964">
    <cfRule type="cellIs" dxfId="4077" priority="2425" operator="lessThan">
      <formula>0.01</formula>
    </cfRule>
  </conditionalFormatting>
  <conditionalFormatting sqref="AN962:AN964">
    <cfRule type="cellIs" dxfId="4076" priority="2422" operator="equal">
      <formula>"us"</formula>
    </cfRule>
  </conditionalFormatting>
  <conditionalFormatting sqref="AN962:AN964">
    <cfRule type="cellIs" dxfId="4075" priority="2421" operator="lessThan">
      <formula>0.01</formula>
    </cfRule>
  </conditionalFormatting>
  <conditionalFormatting sqref="AO962:AO964">
    <cfRule type="cellIs" dxfId="4074" priority="2419" operator="equal">
      <formula>"us"</formula>
    </cfRule>
  </conditionalFormatting>
  <conditionalFormatting sqref="AO962:AO964">
    <cfRule type="cellIs" dxfId="4073" priority="2418" operator="lessThan">
      <formula>0.01</formula>
    </cfRule>
  </conditionalFormatting>
  <conditionalFormatting sqref="AN962:AN964">
    <cfRule type="cellIs" dxfId="4072" priority="2417" operator="equal">
      <formula>"#N/A Field Not Applicable"</formula>
    </cfRule>
  </conditionalFormatting>
  <conditionalFormatting sqref="AJ962:AJ964">
    <cfRule type="cellIs" dxfId="4071" priority="2416" operator="equal">
      <formula>"us"</formula>
    </cfRule>
  </conditionalFormatting>
  <conditionalFormatting sqref="AJ962:AJ964">
    <cfRule type="cellIs" dxfId="4070" priority="2415" operator="lessThan">
      <formula>0.01</formula>
    </cfRule>
  </conditionalFormatting>
  <conditionalFormatting sqref="W962:W964">
    <cfRule type="cellIs" dxfId="4069" priority="2413" operator="equal">
      <formula>"Financial"</formula>
    </cfRule>
    <cfRule type="cellIs" dxfId="4068" priority="2414" operator="equal">
      <formula>"UTILITIES"</formula>
    </cfRule>
  </conditionalFormatting>
  <conditionalFormatting sqref="Y962:AF964">
    <cfRule type="cellIs" dxfId="4067" priority="2412" operator="equal">
      <formula>"us"</formula>
    </cfRule>
  </conditionalFormatting>
  <conditionalFormatting sqref="Z962:AF964">
    <cfRule type="cellIs" dxfId="4066" priority="2411" operator="lessThan">
      <formula>0.01</formula>
    </cfRule>
  </conditionalFormatting>
  <conditionalFormatting sqref="AG962:AI964">
    <cfRule type="cellIs" dxfId="4065" priority="2410" operator="equal">
      <formula>"us"</formula>
    </cfRule>
  </conditionalFormatting>
  <conditionalFormatting sqref="AG962:AI964">
    <cfRule type="cellIs" dxfId="4064" priority="2409" operator="lessThan">
      <formula>0.01</formula>
    </cfRule>
  </conditionalFormatting>
  <conditionalFormatting sqref="AK962:AK964">
    <cfRule type="cellIs" dxfId="4063" priority="2408" operator="equal">
      <formula>"us"</formula>
    </cfRule>
  </conditionalFormatting>
  <conditionalFormatting sqref="AK962:AK964">
    <cfRule type="cellIs" dxfId="4062" priority="2407" operator="lessThan">
      <formula>0.01</formula>
    </cfRule>
  </conditionalFormatting>
  <conditionalFormatting sqref="AL962:AM964">
    <cfRule type="cellIs" dxfId="4061" priority="2406" operator="equal">
      <formula>"us"</formula>
    </cfRule>
  </conditionalFormatting>
  <conditionalFormatting sqref="AL962:AM964">
    <cfRule type="cellIs" dxfId="4060" priority="2405" operator="lessThan">
      <formula>0.01</formula>
    </cfRule>
  </conditionalFormatting>
  <conditionalFormatting sqref="AN962:AN964">
    <cfRule type="cellIs" dxfId="4059" priority="2402" operator="equal">
      <formula>"us"</formula>
    </cfRule>
  </conditionalFormatting>
  <conditionalFormatting sqref="AN962:AN964">
    <cfRule type="cellIs" dxfId="4058" priority="2401" operator="lessThan">
      <formula>0.01</formula>
    </cfRule>
  </conditionalFormatting>
  <conditionalFormatting sqref="AO962:AO964">
    <cfRule type="cellIs" dxfId="4057" priority="2399" operator="equal">
      <formula>"us"</formula>
    </cfRule>
  </conditionalFormatting>
  <conditionalFormatting sqref="AO962:AO964">
    <cfRule type="cellIs" dxfId="4056" priority="2398" operator="lessThan">
      <formula>0.01</formula>
    </cfRule>
  </conditionalFormatting>
  <conditionalFormatting sqref="AN962:AN964">
    <cfRule type="cellIs" dxfId="4055" priority="2397" operator="equal">
      <formula>"#N/A Field Not Applicable"</formula>
    </cfRule>
  </conditionalFormatting>
  <conditionalFormatting sqref="AJ962:AJ964">
    <cfRule type="cellIs" dxfId="4054" priority="2396" operator="equal">
      <formula>"us"</formula>
    </cfRule>
  </conditionalFormatting>
  <conditionalFormatting sqref="AJ962:AJ964">
    <cfRule type="cellIs" dxfId="4053" priority="2395" operator="lessThan">
      <formula>0.01</formula>
    </cfRule>
  </conditionalFormatting>
  <conditionalFormatting sqref="AN941:AN961">
    <cfRule type="cellIs" dxfId="4052" priority="2391" operator="equal">
      <formula>"#N/A Field Not Applicable"</formula>
    </cfRule>
  </conditionalFormatting>
  <conditionalFormatting sqref="W941:W961">
    <cfRule type="cellIs" dxfId="4051" priority="2389" operator="equal">
      <formula>"Financial"</formula>
    </cfRule>
    <cfRule type="cellIs" dxfId="4050" priority="2390" operator="equal">
      <formula>"UTILITIES"</formula>
    </cfRule>
  </conditionalFormatting>
  <conditionalFormatting sqref="Y941:AF961">
    <cfRule type="cellIs" dxfId="4049" priority="2388" operator="equal">
      <formula>"us"</formula>
    </cfRule>
  </conditionalFormatting>
  <conditionalFormatting sqref="Z941:AF961">
    <cfRule type="cellIs" dxfId="4048" priority="2387" operator="lessThan">
      <formula>0.01</formula>
    </cfRule>
  </conditionalFormatting>
  <conditionalFormatting sqref="AG941:AI961">
    <cfRule type="cellIs" dxfId="4047" priority="2386" operator="equal">
      <formula>"us"</formula>
    </cfRule>
  </conditionalFormatting>
  <conditionalFormatting sqref="AG941:AI961">
    <cfRule type="cellIs" dxfId="4046" priority="2385" operator="lessThan">
      <formula>0.01</formula>
    </cfRule>
  </conditionalFormatting>
  <conditionalFormatting sqref="AK941:AK961">
    <cfRule type="cellIs" dxfId="4045" priority="2384" operator="equal">
      <formula>"us"</formula>
    </cfRule>
  </conditionalFormatting>
  <conditionalFormatting sqref="AK941:AK961">
    <cfRule type="cellIs" dxfId="4044" priority="2383" operator="lessThan">
      <formula>0.01</formula>
    </cfRule>
  </conditionalFormatting>
  <conditionalFormatting sqref="AL941:AM961">
    <cfRule type="cellIs" dxfId="4043" priority="2382" operator="equal">
      <formula>"us"</formula>
    </cfRule>
  </conditionalFormatting>
  <conditionalFormatting sqref="AL941:AM961">
    <cfRule type="cellIs" dxfId="4042" priority="2381" operator="lessThan">
      <formula>0.01</formula>
    </cfRule>
  </conditionalFormatting>
  <conditionalFormatting sqref="AN941:AN961">
    <cfRule type="cellIs" dxfId="4041" priority="2379" operator="equal">
      <formula>"us"</formula>
    </cfRule>
  </conditionalFormatting>
  <conditionalFormatting sqref="AN941:AN961">
    <cfRule type="cellIs" dxfId="4040" priority="2378" operator="lessThan">
      <formula>0.01</formula>
    </cfRule>
  </conditionalFormatting>
  <conditionalFormatting sqref="AO941:AO961">
    <cfRule type="cellIs" dxfId="4039" priority="2376" operator="equal">
      <formula>"us"</formula>
    </cfRule>
  </conditionalFormatting>
  <conditionalFormatting sqref="AO941:AO961">
    <cfRule type="cellIs" dxfId="4038" priority="2375" operator="lessThan">
      <formula>0.01</formula>
    </cfRule>
  </conditionalFormatting>
  <conditionalFormatting sqref="AN941:AN961">
    <cfRule type="cellIs" dxfId="4037" priority="2373" operator="equal">
      <formula>"#N/A Field Not Applicable"</formula>
    </cfRule>
  </conditionalFormatting>
  <conditionalFormatting sqref="AJ941:AJ961">
    <cfRule type="cellIs" dxfId="4036" priority="2372" operator="equal">
      <formula>"us"</formula>
    </cfRule>
  </conditionalFormatting>
  <conditionalFormatting sqref="AJ941:AJ961">
    <cfRule type="cellIs" dxfId="4035" priority="2371" operator="lessThan">
      <formula>0.01</formula>
    </cfRule>
  </conditionalFormatting>
  <conditionalFormatting sqref="W941:W961">
    <cfRule type="cellIs" dxfId="4034" priority="2369" operator="equal">
      <formula>"Financial"</formula>
    </cfRule>
    <cfRule type="cellIs" dxfId="4033" priority="2370" operator="equal">
      <formula>"UTILITIES"</formula>
    </cfRule>
  </conditionalFormatting>
  <conditionalFormatting sqref="Y941:AF961">
    <cfRule type="cellIs" dxfId="4032" priority="2368" operator="equal">
      <formula>"us"</formula>
    </cfRule>
  </conditionalFormatting>
  <conditionalFormatting sqref="Z941:AF961">
    <cfRule type="cellIs" dxfId="4031" priority="2367" operator="lessThan">
      <formula>0.01</formula>
    </cfRule>
  </conditionalFormatting>
  <conditionalFormatting sqref="AG941:AI961">
    <cfRule type="cellIs" dxfId="4030" priority="2366" operator="equal">
      <formula>"us"</formula>
    </cfRule>
  </conditionalFormatting>
  <conditionalFormatting sqref="AG941:AI961">
    <cfRule type="cellIs" dxfId="4029" priority="2365" operator="lessThan">
      <formula>0.01</formula>
    </cfRule>
  </conditionalFormatting>
  <conditionalFormatting sqref="AK941:AK961">
    <cfRule type="cellIs" dxfId="4028" priority="2364" operator="equal">
      <formula>"us"</formula>
    </cfRule>
  </conditionalFormatting>
  <conditionalFormatting sqref="AK941:AK961">
    <cfRule type="cellIs" dxfId="4027" priority="2363" operator="lessThan">
      <formula>0.01</formula>
    </cfRule>
  </conditionalFormatting>
  <conditionalFormatting sqref="AL941:AM961">
    <cfRule type="cellIs" dxfId="4026" priority="2362" operator="equal">
      <formula>"us"</formula>
    </cfRule>
  </conditionalFormatting>
  <conditionalFormatting sqref="AL941:AM961">
    <cfRule type="cellIs" dxfId="4025" priority="2361" operator="lessThan">
      <formula>0.01</formula>
    </cfRule>
  </conditionalFormatting>
  <conditionalFormatting sqref="AN941:AN961">
    <cfRule type="cellIs" dxfId="4024" priority="2358" operator="equal">
      <formula>"us"</formula>
    </cfRule>
  </conditionalFormatting>
  <conditionalFormatting sqref="AN941:AN961">
    <cfRule type="cellIs" dxfId="4023" priority="2357" operator="lessThan">
      <formula>0.01</formula>
    </cfRule>
  </conditionalFormatting>
  <conditionalFormatting sqref="AO941:AO961">
    <cfRule type="cellIs" dxfId="4022" priority="2355" operator="equal">
      <formula>"us"</formula>
    </cfRule>
  </conditionalFormatting>
  <conditionalFormatting sqref="AO941:AO961">
    <cfRule type="cellIs" dxfId="4021" priority="2354" operator="lessThan">
      <formula>0.01</formula>
    </cfRule>
  </conditionalFormatting>
  <conditionalFormatting sqref="AN941:AN961">
    <cfRule type="cellIs" dxfId="4020" priority="2353" operator="equal">
      <formula>"#N/A Field Not Applicable"</formula>
    </cfRule>
  </conditionalFormatting>
  <conditionalFormatting sqref="AJ941:AJ961">
    <cfRule type="cellIs" dxfId="4019" priority="2352" operator="equal">
      <formula>"us"</formula>
    </cfRule>
  </conditionalFormatting>
  <conditionalFormatting sqref="AJ941:AJ961">
    <cfRule type="cellIs" dxfId="4018" priority="2351" operator="lessThan">
      <formula>0.01</formula>
    </cfRule>
  </conditionalFormatting>
  <conditionalFormatting sqref="W941:W961">
    <cfRule type="cellIs" dxfId="4017" priority="2349" operator="equal">
      <formula>"Financial"</formula>
    </cfRule>
    <cfRule type="cellIs" dxfId="4016" priority="2350" operator="equal">
      <formula>"UTILITIES"</formula>
    </cfRule>
  </conditionalFormatting>
  <conditionalFormatting sqref="Y941:AF961">
    <cfRule type="cellIs" dxfId="4015" priority="2348" operator="equal">
      <formula>"us"</formula>
    </cfRule>
  </conditionalFormatting>
  <conditionalFormatting sqref="Z941:AF961">
    <cfRule type="cellIs" dxfId="4014" priority="2347" operator="lessThan">
      <formula>0.01</formula>
    </cfRule>
  </conditionalFormatting>
  <conditionalFormatting sqref="AG941:AI961">
    <cfRule type="cellIs" dxfId="4013" priority="2346" operator="equal">
      <formula>"us"</formula>
    </cfRule>
  </conditionalFormatting>
  <conditionalFormatting sqref="AG941:AI961">
    <cfRule type="cellIs" dxfId="4012" priority="2345" operator="lessThan">
      <formula>0.01</formula>
    </cfRule>
  </conditionalFormatting>
  <conditionalFormatting sqref="AK941:AK961">
    <cfRule type="cellIs" dxfId="4011" priority="2344" operator="equal">
      <formula>"us"</formula>
    </cfRule>
  </conditionalFormatting>
  <conditionalFormatting sqref="AK941:AK961">
    <cfRule type="cellIs" dxfId="4010" priority="2343" operator="lessThan">
      <formula>0.01</formula>
    </cfRule>
  </conditionalFormatting>
  <conditionalFormatting sqref="AL941:AM961">
    <cfRule type="cellIs" dxfId="4009" priority="2342" operator="equal">
      <formula>"us"</formula>
    </cfRule>
  </conditionalFormatting>
  <conditionalFormatting sqref="AL941:AM961">
    <cfRule type="cellIs" dxfId="4008" priority="2341" operator="lessThan">
      <formula>0.01</formula>
    </cfRule>
  </conditionalFormatting>
  <conditionalFormatting sqref="AN941:AN961">
    <cfRule type="cellIs" dxfId="4007" priority="2338" operator="equal">
      <formula>"us"</formula>
    </cfRule>
  </conditionalFormatting>
  <conditionalFormatting sqref="AN941:AN961">
    <cfRule type="cellIs" dxfId="4006" priority="2337" operator="lessThan">
      <formula>0.01</formula>
    </cfRule>
  </conditionalFormatting>
  <conditionalFormatting sqref="AO941:AO961">
    <cfRule type="cellIs" dxfId="4005" priority="2335" operator="equal">
      <formula>"us"</formula>
    </cfRule>
  </conditionalFormatting>
  <conditionalFormatting sqref="AO941:AO961">
    <cfRule type="cellIs" dxfId="4004" priority="2334" operator="lessThan">
      <formula>0.01</formula>
    </cfRule>
  </conditionalFormatting>
  <conditionalFormatting sqref="AN941:AN961">
    <cfRule type="cellIs" dxfId="4003" priority="2333" operator="equal">
      <formula>"#N/A Field Not Applicable"</formula>
    </cfRule>
  </conditionalFormatting>
  <conditionalFormatting sqref="AJ941:AJ961">
    <cfRule type="cellIs" dxfId="4002" priority="2332" operator="equal">
      <formula>"us"</formula>
    </cfRule>
  </conditionalFormatting>
  <conditionalFormatting sqref="AJ941:AJ961">
    <cfRule type="cellIs" dxfId="4001" priority="2331" operator="lessThan">
      <formula>0.01</formula>
    </cfRule>
  </conditionalFormatting>
  <conditionalFormatting sqref="W941:W961">
    <cfRule type="cellIs" dxfId="4000" priority="2329" operator="equal">
      <formula>"Financial"</formula>
    </cfRule>
    <cfRule type="cellIs" dxfId="3999" priority="2330" operator="equal">
      <formula>"UTILITIES"</formula>
    </cfRule>
  </conditionalFormatting>
  <conditionalFormatting sqref="Y941:AF961">
    <cfRule type="cellIs" dxfId="3998" priority="2328" operator="equal">
      <formula>"us"</formula>
    </cfRule>
  </conditionalFormatting>
  <conditionalFormatting sqref="Z941:AF961">
    <cfRule type="cellIs" dxfId="3997" priority="2327" operator="lessThan">
      <formula>0.01</formula>
    </cfRule>
  </conditionalFormatting>
  <conditionalFormatting sqref="AG941:AI961">
    <cfRule type="cellIs" dxfId="3996" priority="2326" operator="equal">
      <formula>"us"</formula>
    </cfRule>
  </conditionalFormatting>
  <conditionalFormatting sqref="AG941:AI961">
    <cfRule type="cellIs" dxfId="3995" priority="2325" operator="lessThan">
      <formula>0.01</formula>
    </cfRule>
  </conditionalFormatting>
  <conditionalFormatting sqref="AK941:AK961">
    <cfRule type="cellIs" dxfId="3994" priority="2324" operator="equal">
      <formula>"us"</formula>
    </cfRule>
  </conditionalFormatting>
  <conditionalFormatting sqref="AK941:AK961">
    <cfRule type="cellIs" dxfId="3993" priority="2323" operator="lessThan">
      <formula>0.01</formula>
    </cfRule>
  </conditionalFormatting>
  <conditionalFormatting sqref="AL941:AM961">
    <cfRule type="cellIs" dxfId="3992" priority="2322" operator="equal">
      <formula>"us"</formula>
    </cfRule>
  </conditionalFormatting>
  <conditionalFormatting sqref="AL941:AM961">
    <cfRule type="cellIs" dxfId="3991" priority="2321" operator="lessThan">
      <formula>0.01</formula>
    </cfRule>
  </conditionalFormatting>
  <conditionalFormatting sqref="AN941:AN961">
    <cfRule type="cellIs" dxfId="3990" priority="2318" operator="equal">
      <formula>"us"</formula>
    </cfRule>
  </conditionalFormatting>
  <conditionalFormatting sqref="AN941:AN961">
    <cfRule type="cellIs" dxfId="3989" priority="2317" operator="lessThan">
      <formula>0.01</formula>
    </cfRule>
  </conditionalFormatting>
  <conditionalFormatting sqref="AO941:AO961">
    <cfRule type="cellIs" dxfId="3988" priority="2315" operator="equal">
      <formula>"us"</formula>
    </cfRule>
  </conditionalFormatting>
  <conditionalFormatting sqref="AO941:AO961">
    <cfRule type="cellIs" dxfId="3987" priority="2314" operator="lessThan">
      <formula>0.01</formula>
    </cfRule>
  </conditionalFormatting>
  <conditionalFormatting sqref="AN941:AN961">
    <cfRule type="cellIs" dxfId="3986" priority="2313" operator="equal">
      <formula>"#N/A Field Not Applicable"</formula>
    </cfRule>
  </conditionalFormatting>
  <conditionalFormatting sqref="AJ941:AJ961">
    <cfRule type="cellIs" dxfId="3985" priority="2312" operator="equal">
      <formula>"us"</formula>
    </cfRule>
  </conditionalFormatting>
  <conditionalFormatting sqref="AJ941:AJ961">
    <cfRule type="cellIs" dxfId="3984" priority="2311" operator="lessThan">
      <formula>0.01</formula>
    </cfRule>
  </conditionalFormatting>
  <conditionalFormatting sqref="AN915:AN940">
    <cfRule type="cellIs" dxfId="3983" priority="2307" operator="equal">
      <formula>"#N/A Field Not Applicable"</formula>
    </cfRule>
  </conditionalFormatting>
  <conditionalFormatting sqref="W915:W940">
    <cfRule type="cellIs" dxfId="3982" priority="2305" operator="equal">
      <formula>"Financial"</formula>
    </cfRule>
    <cfRule type="cellIs" dxfId="3981" priority="2306" operator="equal">
      <formula>"UTILITIES"</formula>
    </cfRule>
  </conditionalFormatting>
  <conditionalFormatting sqref="Y919:AF940 Y915:AE918 AF908:AF918">
    <cfRule type="cellIs" dxfId="3980" priority="2304" operator="equal">
      <formula>"us"</formula>
    </cfRule>
  </conditionalFormatting>
  <conditionalFormatting sqref="Z919:AF940 Z915:AE918 AF908:AF918">
    <cfRule type="cellIs" dxfId="3979" priority="2303" operator="lessThan">
      <formula>0.01</formula>
    </cfRule>
  </conditionalFormatting>
  <conditionalFormatting sqref="AG915:AI940">
    <cfRule type="cellIs" dxfId="3978" priority="2302" operator="equal">
      <formula>"us"</formula>
    </cfRule>
  </conditionalFormatting>
  <conditionalFormatting sqref="AG915:AI940">
    <cfRule type="cellIs" dxfId="3977" priority="2301" operator="lessThan">
      <formula>0.01</formula>
    </cfRule>
  </conditionalFormatting>
  <conditionalFormatting sqref="AK915:AK940">
    <cfRule type="cellIs" dxfId="3976" priority="2300" operator="equal">
      <formula>"us"</formula>
    </cfRule>
  </conditionalFormatting>
  <conditionalFormatting sqref="AK915:AK940">
    <cfRule type="cellIs" dxfId="3975" priority="2299" operator="lessThan">
      <formula>0.01</formula>
    </cfRule>
  </conditionalFormatting>
  <conditionalFormatting sqref="AL915:AM940">
    <cfRule type="cellIs" dxfId="3974" priority="2298" operator="equal">
      <formula>"us"</formula>
    </cfRule>
  </conditionalFormatting>
  <conditionalFormatting sqref="AL915:AM940">
    <cfRule type="cellIs" dxfId="3973" priority="2297" operator="lessThan">
      <formula>0.01</formula>
    </cfRule>
  </conditionalFormatting>
  <conditionalFormatting sqref="AN915:AN940">
    <cfRule type="cellIs" dxfId="3972" priority="2295" operator="equal">
      <formula>"us"</formula>
    </cfRule>
  </conditionalFormatting>
  <conditionalFormatting sqref="AN915:AN940">
    <cfRule type="cellIs" dxfId="3971" priority="2294" operator="lessThan">
      <formula>0.01</formula>
    </cfRule>
  </conditionalFormatting>
  <conditionalFormatting sqref="AO915:AO940">
    <cfRule type="cellIs" dxfId="3970" priority="2292" operator="equal">
      <formula>"us"</formula>
    </cfRule>
  </conditionalFormatting>
  <conditionalFormatting sqref="AO915:AO940">
    <cfRule type="cellIs" dxfId="3969" priority="2291" operator="lessThan">
      <formula>0.01</formula>
    </cfRule>
  </conditionalFormatting>
  <conditionalFormatting sqref="AN915:AN940">
    <cfRule type="cellIs" dxfId="3968" priority="2289" operator="equal">
      <formula>"#N/A Field Not Applicable"</formula>
    </cfRule>
  </conditionalFormatting>
  <conditionalFormatting sqref="AJ915 AJ917:AJ940">
    <cfRule type="cellIs" dxfId="3967" priority="2288" operator="equal">
      <formula>"us"</formula>
    </cfRule>
  </conditionalFormatting>
  <conditionalFormatting sqref="AJ915 AJ917:AJ940">
    <cfRule type="cellIs" dxfId="3966" priority="2287" operator="lessThan">
      <formula>0.01</formula>
    </cfRule>
  </conditionalFormatting>
  <conditionalFormatting sqref="W915:W940">
    <cfRule type="cellIs" dxfId="3965" priority="2285" operator="equal">
      <formula>"Financial"</formula>
    </cfRule>
    <cfRule type="cellIs" dxfId="3964" priority="2286" operator="equal">
      <formula>"UTILITIES"</formula>
    </cfRule>
  </conditionalFormatting>
  <conditionalFormatting sqref="Y919:AF940 Y915:AE918 AF908:AF918">
    <cfRule type="cellIs" dxfId="3963" priority="2284" operator="equal">
      <formula>"us"</formula>
    </cfRule>
  </conditionalFormatting>
  <conditionalFormatting sqref="Z919:AF940 Z915:AE918 AF908:AF918">
    <cfRule type="cellIs" dxfId="3962" priority="2283" operator="lessThan">
      <formula>0.01</formula>
    </cfRule>
  </conditionalFormatting>
  <conditionalFormatting sqref="AG915:AI940">
    <cfRule type="cellIs" dxfId="3961" priority="2282" operator="equal">
      <formula>"us"</formula>
    </cfRule>
  </conditionalFormatting>
  <conditionalFormatting sqref="AG915:AI940">
    <cfRule type="cellIs" dxfId="3960" priority="2281" operator="lessThan">
      <formula>0.01</formula>
    </cfRule>
  </conditionalFormatting>
  <conditionalFormatting sqref="AK915:AK940">
    <cfRule type="cellIs" dxfId="3959" priority="2280" operator="equal">
      <formula>"us"</formula>
    </cfRule>
  </conditionalFormatting>
  <conditionalFormatting sqref="AK915:AK940">
    <cfRule type="cellIs" dxfId="3958" priority="2279" operator="lessThan">
      <formula>0.01</formula>
    </cfRule>
  </conditionalFormatting>
  <conditionalFormatting sqref="AL915:AM940">
    <cfRule type="cellIs" dxfId="3957" priority="2278" operator="equal">
      <formula>"us"</formula>
    </cfRule>
  </conditionalFormatting>
  <conditionalFormatting sqref="AL915:AM940">
    <cfRule type="cellIs" dxfId="3956" priority="2277" operator="lessThan">
      <formula>0.01</formula>
    </cfRule>
  </conditionalFormatting>
  <conditionalFormatting sqref="AN915:AN940">
    <cfRule type="cellIs" dxfId="3955" priority="2274" operator="equal">
      <formula>"us"</formula>
    </cfRule>
  </conditionalFormatting>
  <conditionalFormatting sqref="AN915:AN940">
    <cfRule type="cellIs" dxfId="3954" priority="2273" operator="lessThan">
      <formula>0.01</formula>
    </cfRule>
  </conditionalFormatting>
  <conditionalFormatting sqref="AO915:AO940">
    <cfRule type="cellIs" dxfId="3953" priority="2271" operator="equal">
      <formula>"us"</formula>
    </cfRule>
  </conditionalFormatting>
  <conditionalFormatting sqref="AO915:AO940">
    <cfRule type="cellIs" dxfId="3952" priority="2270" operator="lessThan">
      <formula>0.01</formula>
    </cfRule>
  </conditionalFormatting>
  <conditionalFormatting sqref="AN915:AN940">
    <cfRule type="cellIs" dxfId="3951" priority="2269" operator="equal">
      <formula>"#N/A Field Not Applicable"</formula>
    </cfRule>
  </conditionalFormatting>
  <conditionalFormatting sqref="AJ915 AJ917:AJ940">
    <cfRule type="cellIs" dxfId="3950" priority="2268" operator="equal">
      <formula>"us"</formula>
    </cfRule>
  </conditionalFormatting>
  <conditionalFormatting sqref="AJ915 AJ917:AJ940">
    <cfRule type="cellIs" dxfId="3949" priority="2267" operator="lessThan">
      <formula>0.01</formula>
    </cfRule>
  </conditionalFormatting>
  <conditionalFormatting sqref="W915:W940">
    <cfRule type="cellIs" dxfId="3948" priority="2265" operator="equal">
      <formula>"Financial"</formula>
    </cfRule>
    <cfRule type="cellIs" dxfId="3947" priority="2266" operator="equal">
      <formula>"UTILITIES"</formula>
    </cfRule>
  </conditionalFormatting>
  <conditionalFormatting sqref="Y919:AF940 Y915:AE918 AF908:AF918">
    <cfRule type="cellIs" dxfId="3946" priority="2264" operator="equal">
      <formula>"us"</formula>
    </cfRule>
  </conditionalFormatting>
  <conditionalFormatting sqref="Z919:AF940 Z915:AE918 AF908:AF918">
    <cfRule type="cellIs" dxfId="3945" priority="2263" operator="lessThan">
      <formula>0.01</formula>
    </cfRule>
  </conditionalFormatting>
  <conditionalFormatting sqref="AG915:AI940">
    <cfRule type="cellIs" dxfId="3944" priority="2262" operator="equal">
      <formula>"us"</formula>
    </cfRule>
  </conditionalFormatting>
  <conditionalFormatting sqref="AG915:AI940">
    <cfRule type="cellIs" dxfId="3943" priority="2261" operator="lessThan">
      <formula>0.01</formula>
    </cfRule>
  </conditionalFormatting>
  <conditionalFormatting sqref="AK915:AK940">
    <cfRule type="cellIs" dxfId="3942" priority="2260" operator="equal">
      <formula>"us"</formula>
    </cfRule>
  </conditionalFormatting>
  <conditionalFormatting sqref="AK915:AK940">
    <cfRule type="cellIs" dxfId="3941" priority="2259" operator="lessThan">
      <formula>0.01</formula>
    </cfRule>
  </conditionalFormatting>
  <conditionalFormatting sqref="AL915:AM940">
    <cfRule type="cellIs" dxfId="3940" priority="2258" operator="equal">
      <formula>"us"</formula>
    </cfRule>
  </conditionalFormatting>
  <conditionalFormatting sqref="AL915:AM940">
    <cfRule type="cellIs" dxfId="3939" priority="2257" operator="lessThan">
      <formula>0.01</formula>
    </cfRule>
  </conditionalFormatting>
  <conditionalFormatting sqref="AN915:AN940">
    <cfRule type="cellIs" dxfId="3938" priority="2254" operator="equal">
      <formula>"us"</formula>
    </cfRule>
  </conditionalFormatting>
  <conditionalFormatting sqref="AN915:AN940">
    <cfRule type="cellIs" dxfId="3937" priority="2253" operator="lessThan">
      <formula>0.01</formula>
    </cfRule>
  </conditionalFormatting>
  <conditionalFormatting sqref="AO915:AO940">
    <cfRule type="cellIs" dxfId="3936" priority="2251" operator="equal">
      <formula>"us"</formula>
    </cfRule>
  </conditionalFormatting>
  <conditionalFormatting sqref="AO915:AO940">
    <cfRule type="cellIs" dxfId="3935" priority="2250" operator="lessThan">
      <formula>0.01</formula>
    </cfRule>
  </conditionalFormatting>
  <conditionalFormatting sqref="AN915:AN940">
    <cfRule type="cellIs" dxfId="3934" priority="2249" operator="equal">
      <formula>"#N/A Field Not Applicable"</formula>
    </cfRule>
  </conditionalFormatting>
  <conditionalFormatting sqref="AJ915 AJ917:AJ940">
    <cfRule type="cellIs" dxfId="3933" priority="2248" operator="equal">
      <formula>"us"</formula>
    </cfRule>
  </conditionalFormatting>
  <conditionalFormatting sqref="AJ915 AJ917:AJ940">
    <cfRule type="cellIs" dxfId="3932" priority="2247" operator="lessThan">
      <formula>0.01</formula>
    </cfRule>
  </conditionalFormatting>
  <conditionalFormatting sqref="W915:W940">
    <cfRule type="cellIs" dxfId="3931" priority="2245" operator="equal">
      <formula>"Financial"</formula>
    </cfRule>
    <cfRule type="cellIs" dxfId="3930" priority="2246" operator="equal">
      <formula>"UTILITIES"</formula>
    </cfRule>
  </conditionalFormatting>
  <conditionalFormatting sqref="Y919:AF940 Y915:AE918 AF908:AF918">
    <cfRule type="cellIs" dxfId="3929" priority="2244" operator="equal">
      <formula>"us"</formula>
    </cfRule>
  </conditionalFormatting>
  <conditionalFormatting sqref="Z919:AF940 Z915:AE918 AF908:AF918">
    <cfRule type="cellIs" dxfId="3928" priority="2243" operator="lessThan">
      <formula>0.01</formula>
    </cfRule>
  </conditionalFormatting>
  <conditionalFormatting sqref="AG915:AI940">
    <cfRule type="cellIs" dxfId="3927" priority="2242" operator="equal">
      <formula>"us"</formula>
    </cfRule>
  </conditionalFormatting>
  <conditionalFormatting sqref="AG915:AI940">
    <cfRule type="cellIs" dxfId="3926" priority="2241" operator="lessThan">
      <formula>0.01</formula>
    </cfRule>
  </conditionalFormatting>
  <conditionalFormatting sqref="AK915:AK940">
    <cfRule type="cellIs" dxfId="3925" priority="2240" operator="equal">
      <formula>"us"</formula>
    </cfRule>
  </conditionalFormatting>
  <conditionalFormatting sqref="AK915:AK940">
    <cfRule type="cellIs" dxfId="3924" priority="2239" operator="lessThan">
      <formula>0.01</formula>
    </cfRule>
  </conditionalFormatting>
  <conditionalFormatting sqref="AL915:AM940">
    <cfRule type="cellIs" dxfId="3923" priority="2238" operator="equal">
      <formula>"us"</formula>
    </cfRule>
  </conditionalFormatting>
  <conditionalFormatting sqref="AL915:AM940">
    <cfRule type="cellIs" dxfId="3922" priority="2237" operator="lessThan">
      <formula>0.01</formula>
    </cfRule>
  </conditionalFormatting>
  <conditionalFormatting sqref="AN915:AN940">
    <cfRule type="cellIs" dxfId="3921" priority="2234" operator="equal">
      <formula>"us"</formula>
    </cfRule>
  </conditionalFormatting>
  <conditionalFormatting sqref="AN915:AN940">
    <cfRule type="cellIs" dxfId="3920" priority="2233" operator="lessThan">
      <formula>0.01</formula>
    </cfRule>
  </conditionalFormatting>
  <conditionalFormatting sqref="AO915:AO940">
    <cfRule type="cellIs" dxfId="3919" priority="2231" operator="equal">
      <formula>"us"</formula>
    </cfRule>
  </conditionalFormatting>
  <conditionalFormatting sqref="AO915:AO940">
    <cfRule type="cellIs" dxfId="3918" priority="2230" operator="lessThan">
      <formula>0.01</formula>
    </cfRule>
  </conditionalFormatting>
  <conditionalFormatting sqref="AN915:AN940">
    <cfRule type="cellIs" dxfId="3917" priority="2229" operator="equal">
      <formula>"#N/A Field Not Applicable"</formula>
    </cfRule>
  </conditionalFormatting>
  <conditionalFormatting sqref="AJ915 AJ917:AJ940">
    <cfRule type="cellIs" dxfId="3916" priority="2228" operator="equal">
      <formula>"us"</formula>
    </cfRule>
  </conditionalFormatting>
  <conditionalFormatting sqref="AJ915 AJ917:AJ940">
    <cfRule type="cellIs" dxfId="3915" priority="2227" operator="lessThan">
      <formula>0.01</formula>
    </cfRule>
  </conditionalFormatting>
  <conditionalFormatting sqref="AJ916">
    <cfRule type="cellIs" dxfId="3914" priority="2226" operator="equal">
      <formula>"us"</formula>
    </cfRule>
  </conditionalFormatting>
  <conditionalFormatting sqref="AJ916">
    <cfRule type="cellIs" dxfId="3913" priority="2225" operator="lessThan">
      <formula>0.01</formula>
    </cfRule>
  </conditionalFormatting>
  <conditionalFormatting sqref="AJ916">
    <cfRule type="cellIs" dxfId="3912" priority="2224" operator="equal">
      <formula>"us"</formula>
    </cfRule>
  </conditionalFormatting>
  <conditionalFormatting sqref="AJ916">
    <cfRule type="cellIs" dxfId="3911" priority="2223" operator="lessThan">
      <formula>0.01</formula>
    </cfRule>
  </conditionalFormatting>
  <conditionalFormatting sqref="AJ916">
    <cfRule type="cellIs" dxfId="3910" priority="2222" operator="equal">
      <formula>"us"</formula>
    </cfRule>
  </conditionalFormatting>
  <conditionalFormatting sqref="AJ916">
    <cfRule type="cellIs" dxfId="3909" priority="2221" operator="lessThan">
      <formula>0.01</formula>
    </cfRule>
  </conditionalFormatting>
  <conditionalFormatting sqref="AJ916">
    <cfRule type="cellIs" dxfId="3908" priority="2220" operator="equal">
      <formula>"us"</formula>
    </cfRule>
  </conditionalFormatting>
  <conditionalFormatting sqref="AJ916">
    <cfRule type="cellIs" dxfId="3907" priority="2219" operator="lessThan">
      <formula>0.01</formula>
    </cfRule>
  </conditionalFormatting>
  <conditionalFormatting sqref="AN908:AN914">
    <cfRule type="cellIs" dxfId="3906" priority="2215" operator="equal">
      <formula>"#N/A Field Not Applicable"</formula>
    </cfRule>
  </conditionalFormatting>
  <conditionalFormatting sqref="W908:W914">
    <cfRule type="cellIs" dxfId="3905" priority="2213" operator="equal">
      <formula>"Financial"</formula>
    </cfRule>
    <cfRule type="cellIs" dxfId="3904" priority="2214" operator="equal">
      <formula>"UTILITIES"</formula>
    </cfRule>
  </conditionalFormatting>
  <conditionalFormatting sqref="Y908:AE914">
    <cfRule type="cellIs" dxfId="3903" priority="2212" operator="equal">
      <formula>"us"</formula>
    </cfRule>
  </conditionalFormatting>
  <conditionalFormatting sqref="Z908:AE914">
    <cfRule type="cellIs" dxfId="3902" priority="2211" operator="lessThan">
      <formula>0.01</formula>
    </cfRule>
  </conditionalFormatting>
  <conditionalFormatting sqref="AG908:AI914">
    <cfRule type="cellIs" dxfId="3901" priority="2210" operator="equal">
      <formula>"us"</formula>
    </cfRule>
  </conditionalFormatting>
  <conditionalFormatting sqref="AG908:AI914">
    <cfRule type="cellIs" dxfId="3900" priority="2209" operator="lessThan">
      <formula>0.01</formula>
    </cfRule>
  </conditionalFormatting>
  <conditionalFormatting sqref="AK908:AK914">
    <cfRule type="cellIs" dxfId="3899" priority="2208" operator="equal">
      <formula>"us"</formula>
    </cfRule>
  </conditionalFormatting>
  <conditionalFormatting sqref="AK908:AK914">
    <cfRule type="cellIs" dxfId="3898" priority="2207" operator="lessThan">
      <formula>0.01</formula>
    </cfRule>
  </conditionalFormatting>
  <conditionalFormatting sqref="AL908:AM914">
    <cfRule type="cellIs" dxfId="3897" priority="2206" operator="equal">
      <formula>"us"</formula>
    </cfRule>
  </conditionalFormatting>
  <conditionalFormatting sqref="AL908:AM914">
    <cfRule type="cellIs" dxfId="3896" priority="2205" operator="lessThan">
      <formula>0.01</formula>
    </cfRule>
  </conditionalFormatting>
  <conditionalFormatting sqref="AN908:AN914">
    <cfRule type="cellIs" dxfId="3895" priority="2203" operator="equal">
      <formula>"us"</formula>
    </cfRule>
  </conditionalFormatting>
  <conditionalFormatting sqref="AN908:AN914">
    <cfRule type="cellIs" dxfId="3894" priority="2202" operator="lessThan">
      <formula>0.01</formula>
    </cfRule>
  </conditionalFormatting>
  <conditionalFormatting sqref="AO908:AO914">
    <cfRule type="cellIs" dxfId="3893" priority="2200" operator="equal">
      <formula>"us"</formula>
    </cfRule>
  </conditionalFormatting>
  <conditionalFormatting sqref="AO908:AO914">
    <cfRule type="cellIs" dxfId="3892" priority="2199" operator="lessThan">
      <formula>0.01</formula>
    </cfRule>
  </conditionalFormatting>
  <conditionalFormatting sqref="AN908:AN914">
    <cfRule type="cellIs" dxfId="3891" priority="2197" operator="equal">
      <formula>"#N/A Field Not Applicable"</formula>
    </cfRule>
  </conditionalFormatting>
  <conditionalFormatting sqref="AJ908:AJ914">
    <cfRule type="cellIs" dxfId="3890" priority="2196" operator="equal">
      <formula>"us"</formula>
    </cfRule>
  </conditionalFormatting>
  <conditionalFormatting sqref="AJ908:AJ914">
    <cfRule type="cellIs" dxfId="3889" priority="2195" operator="lessThan">
      <formula>0.01</formula>
    </cfRule>
  </conditionalFormatting>
  <conditionalFormatting sqref="W908:W914">
    <cfRule type="cellIs" dxfId="3888" priority="2193" operator="equal">
      <formula>"Financial"</formula>
    </cfRule>
    <cfRule type="cellIs" dxfId="3887" priority="2194" operator="equal">
      <formula>"UTILITIES"</formula>
    </cfRule>
  </conditionalFormatting>
  <conditionalFormatting sqref="Y908:AE914">
    <cfRule type="cellIs" dxfId="3886" priority="2192" operator="equal">
      <formula>"us"</formula>
    </cfRule>
  </conditionalFormatting>
  <conditionalFormatting sqref="Z908:AE914">
    <cfRule type="cellIs" dxfId="3885" priority="2191" operator="lessThan">
      <formula>0.01</formula>
    </cfRule>
  </conditionalFormatting>
  <conditionalFormatting sqref="AG908:AI914">
    <cfRule type="cellIs" dxfId="3884" priority="2190" operator="equal">
      <formula>"us"</formula>
    </cfRule>
  </conditionalFormatting>
  <conditionalFormatting sqref="AG908:AI914">
    <cfRule type="cellIs" dxfId="3883" priority="2189" operator="lessThan">
      <formula>0.01</formula>
    </cfRule>
  </conditionalFormatting>
  <conditionalFormatting sqref="AK908:AK914">
    <cfRule type="cellIs" dxfId="3882" priority="2188" operator="equal">
      <formula>"us"</formula>
    </cfRule>
  </conditionalFormatting>
  <conditionalFormatting sqref="AK908:AK914">
    <cfRule type="cellIs" dxfId="3881" priority="2187" operator="lessThan">
      <formula>0.01</formula>
    </cfRule>
  </conditionalFormatting>
  <conditionalFormatting sqref="AL908:AM914">
    <cfRule type="cellIs" dxfId="3880" priority="2186" operator="equal">
      <formula>"us"</formula>
    </cfRule>
  </conditionalFormatting>
  <conditionalFormatting sqref="AL908:AM914">
    <cfRule type="cellIs" dxfId="3879" priority="2185" operator="lessThan">
      <formula>0.01</formula>
    </cfRule>
  </conditionalFormatting>
  <conditionalFormatting sqref="AN908:AN914">
    <cfRule type="cellIs" dxfId="3878" priority="2182" operator="equal">
      <formula>"us"</formula>
    </cfRule>
  </conditionalFormatting>
  <conditionalFormatting sqref="AN908:AN914">
    <cfRule type="cellIs" dxfId="3877" priority="2181" operator="lessThan">
      <formula>0.01</formula>
    </cfRule>
  </conditionalFormatting>
  <conditionalFormatting sqref="AO908:AO914">
    <cfRule type="cellIs" dxfId="3876" priority="2179" operator="equal">
      <formula>"us"</formula>
    </cfRule>
  </conditionalFormatting>
  <conditionalFormatting sqref="AO908:AO914">
    <cfRule type="cellIs" dxfId="3875" priority="2178" operator="lessThan">
      <formula>0.01</formula>
    </cfRule>
  </conditionalFormatting>
  <conditionalFormatting sqref="AN908:AN914">
    <cfRule type="cellIs" dxfId="3874" priority="2177" operator="equal">
      <formula>"#N/A Field Not Applicable"</formula>
    </cfRule>
  </conditionalFormatting>
  <conditionalFormatting sqref="AJ908:AJ914">
    <cfRule type="cellIs" dxfId="3873" priority="2176" operator="equal">
      <formula>"us"</formula>
    </cfRule>
  </conditionalFormatting>
  <conditionalFormatting sqref="AJ908:AJ914">
    <cfRule type="cellIs" dxfId="3872" priority="2175" operator="lessThan">
      <formula>0.01</formula>
    </cfRule>
  </conditionalFormatting>
  <conditionalFormatting sqref="W908:W914">
    <cfRule type="cellIs" dxfId="3871" priority="2173" operator="equal">
      <formula>"Financial"</formula>
    </cfRule>
    <cfRule type="cellIs" dxfId="3870" priority="2174" operator="equal">
      <formula>"UTILITIES"</formula>
    </cfRule>
  </conditionalFormatting>
  <conditionalFormatting sqref="Y908:AE914">
    <cfRule type="cellIs" dxfId="3869" priority="2172" operator="equal">
      <formula>"us"</formula>
    </cfRule>
  </conditionalFormatting>
  <conditionalFormatting sqref="Z908:AE914">
    <cfRule type="cellIs" dxfId="3868" priority="2171" operator="lessThan">
      <formula>0.01</formula>
    </cfRule>
  </conditionalFormatting>
  <conditionalFormatting sqref="AG908:AI914">
    <cfRule type="cellIs" dxfId="3867" priority="2170" operator="equal">
      <formula>"us"</formula>
    </cfRule>
  </conditionalFormatting>
  <conditionalFormatting sqref="AG908:AI914">
    <cfRule type="cellIs" dxfId="3866" priority="2169" operator="lessThan">
      <formula>0.01</formula>
    </cfRule>
  </conditionalFormatting>
  <conditionalFormatting sqref="AK908:AK914">
    <cfRule type="cellIs" dxfId="3865" priority="2168" operator="equal">
      <formula>"us"</formula>
    </cfRule>
  </conditionalFormatting>
  <conditionalFormatting sqref="AK908:AK914">
    <cfRule type="cellIs" dxfId="3864" priority="2167" operator="lessThan">
      <formula>0.01</formula>
    </cfRule>
  </conditionalFormatting>
  <conditionalFormatting sqref="AL908:AM914">
    <cfRule type="cellIs" dxfId="3863" priority="2166" operator="equal">
      <formula>"us"</formula>
    </cfRule>
  </conditionalFormatting>
  <conditionalFormatting sqref="AL908:AM914">
    <cfRule type="cellIs" dxfId="3862" priority="2165" operator="lessThan">
      <formula>0.01</formula>
    </cfRule>
  </conditionalFormatting>
  <conditionalFormatting sqref="AN908:AN914">
    <cfRule type="cellIs" dxfId="3861" priority="2162" operator="equal">
      <formula>"us"</formula>
    </cfRule>
  </conditionalFormatting>
  <conditionalFormatting sqref="AN908:AN914">
    <cfRule type="cellIs" dxfId="3860" priority="2161" operator="lessThan">
      <formula>0.01</formula>
    </cfRule>
  </conditionalFormatting>
  <conditionalFormatting sqref="AO908:AO914">
    <cfRule type="cellIs" dxfId="3859" priority="2159" operator="equal">
      <formula>"us"</formula>
    </cfRule>
  </conditionalFormatting>
  <conditionalFormatting sqref="AO908:AO914">
    <cfRule type="cellIs" dxfId="3858" priority="2158" operator="lessThan">
      <formula>0.01</formula>
    </cfRule>
  </conditionalFormatting>
  <conditionalFormatting sqref="AN908:AN914">
    <cfRule type="cellIs" dxfId="3857" priority="2157" operator="equal">
      <formula>"#N/A Field Not Applicable"</formula>
    </cfRule>
  </conditionalFormatting>
  <conditionalFormatting sqref="AJ908:AJ914">
    <cfRule type="cellIs" dxfId="3856" priority="2156" operator="equal">
      <formula>"us"</formula>
    </cfRule>
  </conditionalFormatting>
  <conditionalFormatting sqref="AJ908:AJ914">
    <cfRule type="cellIs" dxfId="3855" priority="2155" operator="lessThan">
      <formula>0.01</formula>
    </cfRule>
  </conditionalFormatting>
  <conditionalFormatting sqref="W908:W914">
    <cfRule type="cellIs" dxfId="3854" priority="2153" operator="equal">
      <formula>"Financial"</formula>
    </cfRule>
    <cfRule type="cellIs" dxfId="3853" priority="2154" operator="equal">
      <formula>"UTILITIES"</formula>
    </cfRule>
  </conditionalFormatting>
  <conditionalFormatting sqref="Y908:AE914">
    <cfRule type="cellIs" dxfId="3852" priority="2152" operator="equal">
      <formula>"us"</formula>
    </cfRule>
  </conditionalFormatting>
  <conditionalFormatting sqref="Z908:AE914">
    <cfRule type="cellIs" dxfId="3851" priority="2151" operator="lessThan">
      <formula>0.01</formula>
    </cfRule>
  </conditionalFormatting>
  <conditionalFormatting sqref="AG908:AI914">
    <cfRule type="cellIs" dxfId="3850" priority="2150" operator="equal">
      <formula>"us"</formula>
    </cfRule>
  </conditionalFormatting>
  <conditionalFormatting sqref="AG908:AI914">
    <cfRule type="cellIs" dxfId="3849" priority="2149" operator="lessThan">
      <formula>0.01</formula>
    </cfRule>
  </conditionalFormatting>
  <conditionalFormatting sqref="AK908:AK914">
    <cfRule type="cellIs" dxfId="3848" priority="2148" operator="equal">
      <formula>"us"</formula>
    </cfRule>
  </conditionalFormatting>
  <conditionalFormatting sqref="AK908:AK914">
    <cfRule type="cellIs" dxfId="3847" priority="2147" operator="lessThan">
      <formula>0.01</formula>
    </cfRule>
  </conditionalFormatting>
  <conditionalFormatting sqref="AL908:AM914">
    <cfRule type="cellIs" dxfId="3846" priority="2146" operator="equal">
      <formula>"us"</formula>
    </cfRule>
  </conditionalFormatting>
  <conditionalFormatting sqref="AL908:AM914">
    <cfRule type="cellIs" dxfId="3845" priority="2145" operator="lessThan">
      <formula>0.01</formula>
    </cfRule>
  </conditionalFormatting>
  <conditionalFormatting sqref="AN908:AN914">
    <cfRule type="cellIs" dxfId="3844" priority="2142" operator="equal">
      <formula>"us"</formula>
    </cfRule>
  </conditionalFormatting>
  <conditionalFormatting sqref="AN908:AN914">
    <cfRule type="cellIs" dxfId="3843" priority="2141" operator="lessThan">
      <formula>0.01</formula>
    </cfRule>
  </conditionalFormatting>
  <conditionalFormatting sqref="AO908:AO914">
    <cfRule type="cellIs" dxfId="3842" priority="2139" operator="equal">
      <formula>"us"</formula>
    </cfRule>
  </conditionalFormatting>
  <conditionalFormatting sqref="AO908:AO914">
    <cfRule type="cellIs" dxfId="3841" priority="2138" operator="lessThan">
      <formula>0.01</formula>
    </cfRule>
  </conditionalFormatting>
  <conditionalFormatting sqref="AN908:AN914">
    <cfRule type="cellIs" dxfId="3840" priority="2137" operator="equal">
      <formula>"#N/A Field Not Applicable"</formula>
    </cfRule>
  </conditionalFormatting>
  <conditionalFormatting sqref="AJ908:AJ914">
    <cfRule type="cellIs" dxfId="3839" priority="2136" operator="equal">
      <formula>"us"</formula>
    </cfRule>
  </conditionalFormatting>
  <conditionalFormatting sqref="AJ908:AJ914">
    <cfRule type="cellIs" dxfId="3838" priority="2135" operator="lessThan">
      <formula>0.01</formula>
    </cfRule>
  </conditionalFormatting>
  <conditionalFormatting sqref="AF905:AF907">
    <cfRule type="cellIs" dxfId="3837" priority="2134" operator="equal">
      <formula>"us"</formula>
    </cfRule>
  </conditionalFormatting>
  <conditionalFormatting sqref="AF905:AF907">
    <cfRule type="cellIs" dxfId="3836" priority="2133" operator="lessThan">
      <formula>0.01</formula>
    </cfRule>
  </conditionalFormatting>
  <conditionalFormatting sqref="AF905:AF907">
    <cfRule type="cellIs" dxfId="3835" priority="2132" operator="equal">
      <formula>"us"</formula>
    </cfRule>
  </conditionalFormatting>
  <conditionalFormatting sqref="AF905:AF907">
    <cfRule type="cellIs" dxfId="3834" priority="2131" operator="lessThan">
      <formula>0.01</formula>
    </cfRule>
  </conditionalFormatting>
  <conditionalFormatting sqref="AF905:AF907">
    <cfRule type="cellIs" dxfId="3833" priority="2130" operator="equal">
      <formula>"us"</formula>
    </cfRule>
  </conditionalFormatting>
  <conditionalFormatting sqref="AF905:AF907">
    <cfRule type="cellIs" dxfId="3832" priority="2129" operator="lessThan">
      <formula>0.01</formula>
    </cfRule>
  </conditionalFormatting>
  <conditionalFormatting sqref="AF905:AF907">
    <cfRule type="cellIs" dxfId="3831" priority="2128" operator="equal">
      <formula>"us"</formula>
    </cfRule>
  </conditionalFormatting>
  <conditionalFormatting sqref="AF905:AF907">
    <cfRule type="cellIs" dxfId="3830" priority="2127" operator="lessThan">
      <formula>0.01</formula>
    </cfRule>
  </conditionalFormatting>
  <conditionalFormatting sqref="AN905:AN907">
    <cfRule type="cellIs" dxfId="3829" priority="2123" operator="equal">
      <formula>"#N/A Field Not Applicable"</formula>
    </cfRule>
  </conditionalFormatting>
  <conditionalFormatting sqref="W905:W907">
    <cfRule type="cellIs" dxfId="3828" priority="2121" operator="equal">
      <formula>"Financial"</formula>
    </cfRule>
    <cfRule type="cellIs" dxfId="3827" priority="2122" operator="equal">
      <formula>"UTILITIES"</formula>
    </cfRule>
  </conditionalFormatting>
  <conditionalFormatting sqref="Y905:AE907">
    <cfRule type="cellIs" dxfId="3826" priority="2120" operator="equal">
      <formula>"us"</formula>
    </cfRule>
  </conditionalFormatting>
  <conditionalFormatting sqref="Z905:AE907">
    <cfRule type="cellIs" dxfId="3825" priority="2119" operator="lessThan">
      <formula>0.01</formula>
    </cfRule>
  </conditionalFormatting>
  <conditionalFormatting sqref="AG905:AI907">
    <cfRule type="cellIs" dxfId="3824" priority="2118" operator="equal">
      <formula>"us"</formula>
    </cfRule>
  </conditionalFormatting>
  <conditionalFormatting sqref="AG905:AI907">
    <cfRule type="cellIs" dxfId="3823" priority="2117" operator="lessThan">
      <formula>0.01</formula>
    </cfRule>
  </conditionalFormatting>
  <conditionalFormatting sqref="AK905:AK907">
    <cfRule type="cellIs" dxfId="3822" priority="2116" operator="equal">
      <formula>"us"</formula>
    </cfRule>
  </conditionalFormatting>
  <conditionalFormatting sqref="AK905:AK907">
    <cfRule type="cellIs" dxfId="3821" priority="2115" operator="lessThan">
      <formula>0.01</formula>
    </cfRule>
  </conditionalFormatting>
  <conditionalFormatting sqref="AL905:AM907">
    <cfRule type="cellIs" dxfId="3820" priority="2114" operator="equal">
      <formula>"us"</formula>
    </cfRule>
  </conditionalFormatting>
  <conditionalFormatting sqref="AL905:AM907">
    <cfRule type="cellIs" dxfId="3819" priority="2113" operator="lessThan">
      <formula>0.01</formula>
    </cfRule>
  </conditionalFormatting>
  <conditionalFormatting sqref="AN905:AN907">
    <cfRule type="cellIs" dxfId="3818" priority="2111" operator="equal">
      <formula>"us"</formula>
    </cfRule>
  </conditionalFormatting>
  <conditionalFormatting sqref="AN905:AN907">
    <cfRule type="cellIs" dxfId="3817" priority="2110" operator="lessThan">
      <formula>0.01</formula>
    </cfRule>
  </conditionalFormatting>
  <conditionalFormatting sqref="AO905:AO907">
    <cfRule type="cellIs" dxfId="3816" priority="2108" operator="equal">
      <formula>"us"</formula>
    </cfRule>
  </conditionalFormatting>
  <conditionalFormatting sqref="AO905:AO907">
    <cfRule type="cellIs" dxfId="3815" priority="2107" operator="lessThan">
      <formula>0.01</formula>
    </cfRule>
  </conditionalFormatting>
  <conditionalFormatting sqref="AN905:AN907">
    <cfRule type="cellIs" dxfId="3814" priority="2105" operator="equal">
      <formula>"#N/A Field Not Applicable"</formula>
    </cfRule>
  </conditionalFormatting>
  <conditionalFormatting sqref="AJ905:AJ907">
    <cfRule type="cellIs" dxfId="3813" priority="2104" operator="equal">
      <formula>"us"</formula>
    </cfRule>
  </conditionalFormatting>
  <conditionalFormatting sqref="AJ905:AJ907">
    <cfRule type="cellIs" dxfId="3812" priority="2103" operator="lessThan">
      <formula>0.01</formula>
    </cfRule>
  </conditionalFormatting>
  <conditionalFormatting sqref="W905:W907">
    <cfRule type="cellIs" dxfId="3811" priority="2101" operator="equal">
      <formula>"Financial"</formula>
    </cfRule>
    <cfRule type="cellIs" dxfId="3810" priority="2102" operator="equal">
      <formula>"UTILITIES"</formula>
    </cfRule>
  </conditionalFormatting>
  <conditionalFormatting sqref="Y905:AE907">
    <cfRule type="cellIs" dxfId="3809" priority="2100" operator="equal">
      <formula>"us"</formula>
    </cfRule>
  </conditionalFormatting>
  <conditionalFormatting sqref="Z905:AE907">
    <cfRule type="cellIs" dxfId="3808" priority="2099" operator="lessThan">
      <formula>0.01</formula>
    </cfRule>
  </conditionalFormatting>
  <conditionalFormatting sqref="AG905:AI907">
    <cfRule type="cellIs" dxfId="3807" priority="2098" operator="equal">
      <formula>"us"</formula>
    </cfRule>
  </conditionalFormatting>
  <conditionalFormatting sqref="AG905:AI907">
    <cfRule type="cellIs" dxfId="3806" priority="2097" operator="lessThan">
      <formula>0.01</formula>
    </cfRule>
  </conditionalFormatting>
  <conditionalFormatting sqref="AK905:AK907">
    <cfRule type="cellIs" dxfId="3805" priority="2096" operator="equal">
      <formula>"us"</formula>
    </cfRule>
  </conditionalFormatting>
  <conditionalFormatting sqref="AK905:AK907">
    <cfRule type="cellIs" dxfId="3804" priority="2095" operator="lessThan">
      <formula>0.01</formula>
    </cfRule>
  </conditionalFormatting>
  <conditionalFormatting sqref="AL905:AM907">
    <cfRule type="cellIs" dxfId="3803" priority="2094" operator="equal">
      <formula>"us"</formula>
    </cfRule>
  </conditionalFormatting>
  <conditionalFormatting sqref="AL905:AM907">
    <cfRule type="cellIs" dxfId="3802" priority="2093" operator="lessThan">
      <formula>0.01</formula>
    </cfRule>
  </conditionalFormatting>
  <conditionalFormatting sqref="AN905:AN907">
    <cfRule type="cellIs" dxfId="3801" priority="2090" operator="equal">
      <formula>"us"</formula>
    </cfRule>
  </conditionalFormatting>
  <conditionalFormatting sqref="AN905:AN907">
    <cfRule type="cellIs" dxfId="3800" priority="2089" operator="lessThan">
      <formula>0.01</formula>
    </cfRule>
  </conditionalFormatting>
  <conditionalFormatting sqref="AO905:AO907">
    <cfRule type="cellIs" dxfId="3799" priority="2087" operator="equal">
      <formula>"us"</formula>
    </cfRule>
  </conditionalFormatting>
  <conditionalFormatting sqref="AO905:AO907">
    <cfRule type="cellIs" dxfId="3798" priority="2086" operator="lessThan">
      <formula>0.01</formula>
    </cfRule>
  </conditionalFormatting>
  <conditionalFormatting sqref="AN905:AN907">
    <cfRule type="cellIs" dxfId="3797" priority="2085" operator="equal">
      <formula>"#N/A Field Not Applicable"</formula>
    </cfRule>
  </conditionalFormatting>
  <conditionalFormatting sqref="AJ905:AJ907">
    <cfRule type="cellIs" dxfId="3796" priority="2084" operator="equal">
      <formula>"us"</formula>
    </cfRule>
  </conditionalFormatting>
  <conditionalFormatting sqref="AJ905:AJ907">
    <cfRule type="cellIs" dxfId="3795" priority="2083" operator="lessThan">
      <formula>0.01</formula>
    </cfRule>
  </conditionalFormatting>
  <conditionalFormatting sqref="W905:W907">
    <cfRule type="cellIs" dxfId="3794" priority="2081" operator="equal">
      <formula>"Financial"</formula>
    </cfRule>
    <cfRule type="cellIs" dxfId="3793" priority="2082" operator="equal">
      <formula>"UTILITIES"</formula>
    </cfRule>
  </conditionalFormatting>
  <conditionalFormatting sqref="Y905:AE907">
    <cfRule type="cellIs" dxfId="3792" priority="2080" operator="equal">
      <formula>"us"</formula>
    </cfRule>
  </conditionalFormatting>
  <conditionalFormatting sqref="Z905:AE907">
    <cfRule type="cellIs" dxfId="3791" priority="2079" operator="lessThan">
      <formula>0.01</formula>
    </cfRule>
  </conditionalFormatting>
  <conditionalFormatting sqref="AG905:AI907">
    <cfRule type="cellIs" dxfId="3790" priority="2078" operator="equal">
      <formula>"us"</formula>
    </cfRule>
  </conditionalFormatting>
  <conditionalFormatting sqref="AG905:AI907">
    <cfRule type="cellIs" dxfId="3789" priority="2077" operator="lessThan">
      <formula>0.01</formula>
    </cfRule>
  </conditionalFormatting>
  <conditionalFormatting sqref="AK905:AK907">
    <cfRule type="cellIs" dxfId="3788" priority="2076" operator="equal">
      <formula>"us"</formula>
    </cfRule>
  </conditionalFormatting>
  <conditionalFormatting sqref="AK905:AK907">
    <cfRule type="cellIs" dxfId="3787" priority="2075" operator="lessThan">
      <formula>0.01</formula>
    </cfRule>
  </conditionalFormatting>
  <conditionalFormatting sqref="AL905:AM907">
    <cfRule type="cellIs" dxfId="3786" priority="2074" operator="equal">
      <formula>"us"</formula>
    </cfRule>
  </conditionalFormatting>
  <conditionalFormatting sqref="AL905:AM907">
    <cfRule type="cellIs" dxfId="3785" priority="2073" operator="lessThan">
      <formula>0.01</formula>
    </cfRule>
  </conditionalFormatting>
  <conditionalFormatting sqref="AN905:AN907">
    <cfRule type="cellIs" dxfId="3784" priority="2070" operator="equal">
      <formula>"us"</formula>
    </cfRule>
  </conditionalFormatting>
  <conditionalFormatting sqref="AN905:AN907">
    <cfRule type="cellIs" dxfId="3783" priority="2069" operator="lessThan">
      <formula>0.01</formula>
    </cfRule>
  </conditionalFormatting>
  <conditionalFormatting sqref="AO905:AO907">
    <cfRule type="cellIs" dxfId="3782" priority="2067" operator="equal">
      <formula>"us"</formula>
    </cfRule>
  </conditionalFormatting>
  <conditionalFormatting sqref="AO905:AO907">
    <cfRule type="cellIs" dxfId="3781" priority="2066" operator="lessThan">
      <formula>0.01</formula>
    </cfRule>
  </conditionalFormatting>
  <conditionalFormatting sqref="AN905:AN907">
    <cfRule type="cellIs" dxfId="3780" priority="2065" operator="equal">
      <formula>"#N/A Field Not Applicable"</formula>
    </cfRule>
  </conditionalFormatting>
  <conditionalFormatting sqref="AJ905:AJ907">
    <cfRule type="cellIs" dxfId="3779" priority="2064" operator="equal">
      <formula>"us"</formula>
    </cfRule>
  </conditionalFormatting>
  <conditionalFormatting sqref="AJ905:AJ907">
    <cfRule type="cellIs" dxfId="3778" priority="2063" operator="lessThan">
      <formula>0.01</formula>
    </cfRule>
  </conditionalFormatting>
  <conditionalFormatting sqref="W905:W907">
    <cfRule type="cellIs" dxfId="3777" priority="2061" operator="equal">
      <formula>"Financial"</formula>
    </cfRule>
    <cfRule type="cellIs" dxfId="3776" priority="2062" operator="equal">
      <formula>"UTILITIES"</formula>
    </cfRule>
  </conditionalFormatting>
  <conditionalFormatting sqref="Y905:AE907">
    <cfRule type="cellIs" dxfId="3775" priority="2060" operator="equal">
      <formula>"us"</formula>
    </cfRule>
  </conditionalFormatting>
  <conditionalFormatting sqref="Z905:AE907">
    <cfRule type="cellIs" dxfId="3774" priority="2059" operator="lessThan">
      <formula>0.01</formula>
    </cfRule>
  </conditionalFormatting>
  <conditionalFormatting sqref="AG905:AI907">
    <cfRule type="cellIs" dxfId="3773" priority="2058" operator="equal">
      <formula>"us"</formula>
    </cfRule>
  </conditionalFormatting>
  <conditionalFormatting sqref="AG905:AI907">
    <cfRule type="cellIs" dxfId="3772" priority="2057" operator="lessThan">
      <formula>0.01</formula>
    </cfRule>
  </conditionalFormatting>
  <conditionalFormatting sqref="AK905:AK907">
    <cfRule type="cellIs" dxfId="3771" priority="2056" operator="equal">
      <formula>"us"</formula>
    </cfRule>
  </conditionalFormatting>
  <conditionalFormatting sqref="AK905:AK907">
    <cfRule type="cellIs" dxfId="3770" priority="2055" operator="lessThan">
      <formula>0.01</formula>
    </cfRule>
  </conditionalFormatting>
  <conditionalFormatting sqref="AL905:AM907">
    <cfRule type="cellIs" dxfId="3769" priority="2054" operator="equal">
      <formula>"us"</formula>
    </cfRule>
  </conditionalFormatting>
  <conditionalFormatting sqref="AL905:AM907">
    <cfRule type="cellIs" dxfId="3768" priority="2053" operator="lessThan">
      <formula>0.01</formula>
    </cfRule>
  </conditionalFormatting>
  <conditionalFormatting sqref="AN905:AN907">
    <cfRule type="cellIs" dxfId="3767" priority="2050" operator="equal">
      <formula>"us"</formula>
    </cfRule>
  </conditionalFormatting>
  <conditionalFormatting sqref="AN905:AN907">
    <cfRule type="cellIs" dxfId="3766" priority="2049" operator="lessThan">
      <formula>0.01</formula>
    </cfRule>
  </conditionalFormatting>
  <conditionalFormatting sqref="AO905:AO907">
    <cfRule type="cellIs" dxfId="3765" priority="2047" operator="equal">
      <formula>"us"</formula>
    </cfRule>
  </conditionalFormatting>
  <conditionalFormatting sqref="AO905:AO907">
    <cfRule type="cellIs" dxfId="3764" priority="2046" operator="lessThan">
      <formula>0.01</formula>
    </cfRule>
  </conditionalFormatting>
  <conditionalFormatting sqref="AN905:AN907">
    <cfRule type="cellIs" dxfId="3763" priority="2045" operator="equal">
      <formula>"#N/A Field Not Applicable"</formula>
    </cfRule>
  </conditionalFormatting>
  <conditionalFormatting sqref="AJ905:AJ907">
    <cfRule type="cellIs" dxfId="3762" priority="2044" operator="equal">
      <formula>"us"</formula>
    </cfRule>
  </conditionalFormatting>
  <conditionalFormatting sqref="AJ905:AJ907">
    <cfRule type="cellIs" dxfId="3761" priority="2043" operator="lessThan">
      <formula>0.01</formula>
    </cfRule>
  </conditionalFormatting>
  <conditionalFormatting sqref="AF893:AF904">
    <cfRule type="cellIs" dxfId="3760" priority="2042" operator="equal">
      <formula>"us"</formula>
    </cfRule>
  </conditionalFormatting>
  <conditionalFormatting sqref="AF893:AF904">
    <cfRule type="cellIs" dxfId="3759" priority="2041" operator="lessThan">
      <formula>0.01</formula>
    </cfRule>
  </conditionalFormatting>
  <conditionalFormatting sqref="AF893:AF904">
    <cfRule type="cellIs" dxfId="3758" priority="2040" operator="equal">
      <formula>"us"</formula>
    </cfRule>
  </conditionalFormatting>
  <conditionalFormatting sqref="AF893:AF904">
    <cfRule type="cellIs" dxfId="3757" priority="2039" operator="lessThan">
      <formula>0.01</formula>
    </cfRule>
  </conditionalFormatting>
  <conditionalFormatting sqref="AF893:AF904">
    <cfRule type="cellIs" dxfId="3756" priority="2038" operator="equal">
      <formula>"us"</formula>
    </cfRule>
  </conditionalFormatting>
  <conditionalFormatting sqref="AF893:AF904">
    <cfRule type="cellIs" dxfId="3755" priority="2037" operator="lessThan">
      <formula>0.01</formula>
    </cfRule>
  </conditionalFormatting>
  <conditionalFormatting sqref="AF893:AF904">
    <cfRule type="cellIs" dxfId="3754" priority="2036" operator="equal">
      <formula>"us"</formula>
    </cfRule>
  </conditionalFormatting>
  <conditionalFormatting sqref="AF893:AF904">
    <cfRule type="cellIs" dxfId="3753" priority="2035" operator="lessThan">
      <formula>0.01</formula>
    </cfRule>
  </conditionalFormatting>
  <conditionalFormatting sqref="AN893:AN904">
    <cfRule type="cellIs" dxfId="3752" priority="2031" operator="equal">
      <formula>"#N/A Field Not Applicable"</formula>
    </cfRule>
  </conditionalFormatting>
  <conditionalFormatting sqref="W893:W904">
    <cfRule type="cellIs" dxfId="3751" priority="2029" operator="equal">
      <formula>"Financial"</formula>
    </cfRule>
    <cfRule type="cellIs" dxfId="3750" priority="2030" operator="equal">
      <formula>"UTILITIES"</formula>
    </cfRule>
  </conditionalFormatting>
  <conditionalFormatting sqref="Y893:AE904">
    <cfRule type="cellIs" dxfId="3749" priority="2028" operator="equal">
      <formula>"us"</formula>
    </cfRule>
  </conditionalFormatting>
  <conditionalFormatting sqref="Z893:AE904">
    <cfRule type="cellIs" dxfId="3748" priority="2027" operator="lessThan">
      <formula>0.01</formula>
    </cfRule>
  </conditionalFormatting>
  <conditionalFormatting sqref="AG893:AI904">
    <cfRule type="cellIs" dxfId="3747" priority="2026" operator="equal">
      <formula>"us"</formula>
    </cfRule>
  </conditionalFormatting>
  <conditionalFormatting sqref="AG893:AI904">
    <cfRule type="cellIs" dxfId="3746" priority="2025" operator="lessThan">
      <formula>0.01</formula>
    </cfRule>
  </conditionalFormatting>
  <conditionalFormatting sqref="AK893:AK904">
    <cfRule type="cellIs" dxfId="3745" priority="2024" operator="equal">
      <formula>"us"</formula>
    </cfRule>
  </conditionalFormatting>
  <conditionalFormatting sqref="AK893:AK904">
    <cfRule type="cellIs" dxfId="3744" priority="2023" operator="lessThan">
      <formula>0.01</formula>
    </cfRule>
  </conditionalFormatting>
  <conditionalFormatting sqref="AL893:AM904">
    <cfRule type="cellIs" dxfId="3743" priority="2022" operator="equal">
      <formula>"us"</formula>
    </cfRule>
  </conditionalFormatting>
  <conditionalFormatting sqref="AL893:AM904">
    <cfRule type="cellIs" dxfId="3742" priority="2021" operator="lessThan">
      <formula>0.01</formula>
    </cfRule>
  </conditionalFormatting>
  <conditionalFormatting sqref="AN893:AN904">
    <cfRule type="cellIs" dxfId="3741" priority="2019" operator="equal">
      <formula>"us"</formula>
    </cfRule>
  </conditionalFormatting>
  <conditionalFormatting sqref="AN893:AN904">
    <cfRule type="cellIs" dxfId="3740" priority="2018" operator="lessThan">
      <formula>0.01</formula>
    </cfRule>
  </conditionalFormatting>
  <conditionalFormatting sqref="AO893:AO904">
    <cfRule type="cellIs" dxfId="3739" priority="2016" operator="equal">
      <formula>"us"</formula>
    </cfRule>
  </conditionalFormatting>
  <conditionalFormatting sqref="AO893:AO904">
    <cfRule type="cellIs" dxfId="3738" priority="2015" operator="lessThan">
      <formula>0.01</formula>
    </cfRule>
  </conditionalFormatting>
  <conditionalFormatting sqref="AN893:AN904">
    <cfRule type="cellIs" dxfId="3737" priority="2013" operator="equal">
      <formula>"#N/A Field Not Applicable"</formula>
    </cfRule>
  </conditionalFormatting>
  <conditionalFormatting sqref="AJ893:AJ904">
    <cfRule type="cellIs" dxfId="3736" priority="2012" operator="equal">
      <formula>"us"</formula>
    </cfRule>
  </conditionalFormatting>
  <conditionalFormatting sqref="AJ893:AJ904">
    <cfRule type="cellIs" dxfId="3735" priority="2011" operator="lessThan">
      <formula>0.01</formula>
    </cfRule>
  </conditionalFormatting>
  <conditionalFormatting sqref="W893:W904">
    <cfRule type="cellIs" dxfId="3734" priority="2009" operator="equal">
      <formula>"Financial"</formula>
    </cfRule>
    <cfRule type="cellIs" dxfId="3733" priority="2010" operator="equal">
      <formula>"UTILITIES"</formula>
    </cfRule>
  </conditionalFormatting>
  <conditionalFormatting sqref="Y893:AE904">
    <cfRule type="cellIs" dxfId="3732" priority="2008" operator="equal">
      <formula>"us"</formula>
    </cfRule>
  </conditionalFormatting>
  <conditionalFormatting sqref="Z893:AE904">
    <cfRule type="cellIs" dxfId="3731" priority="2007" operator="lessThan">
      <formula>0.01</formula>
    </cfRule>
  </conditionalFormatting>
  <conditionalFormatting sqref="AG893:AI904">
    <cfRule type="cellIs" dxfId="3730" priority="2006" operator="equal">
      <formula>"us"</formula>
    </cfRule>
  </conditionalFormatting>
  <conditionalFormatting sqref="AG893:AI904">
    <cfRule type="cellIs" dxfId="3729" priority="2005" operator="lessThan">
      <formula>0.01</formula>
    </cfRule>
  </conditionalFormatting>
  <conditionalFormatting sqref="AK893:AK904">
    <cfRule type="cellIs" dxfId="3728" priority="2004" operator="equal">
      <formula>"us"</formula>
    </cfRule>
  </conditionalFormatting>
  <conditionalFormatting sqref="AK893:AK904">
    <cfRule type="cellIs" dxfId="3727" priority="2003" operator="lessThan">
      <formula>0.01</formula>
    </cfRule>
  </conditionalFormatting>
  <conditionalFormatting sqref="AL893:AM904">
    <cfRule type="cellIs" dxfId="3726" priority="2002" operator="equal">
      <formula>"us"</formula>
    </cfRule>
  </conditionalFormatting>
  <conditionalFormatting sqref="AL893:AM904">
    <cfRule type="cellIs" dxfId="3725" priority="2001" operator="lessThan">
      <formula>0.01</formula>
    </cfRule>
  </conditionalFormatting>
  <conditionalFormatting sqref="AN893:AN904">
    <cfRule type="cellIs" dxfId="3724" priority="1998" operator="equal">
      <formula>"us"</formula>
    </cfRule>
  </conditionalFormatting>
  <conditionalFormatting sqref="AN893:AN904">
    <cfRule type="cellIs" dxfId="3723" priority="1997" operator="lessThan">
      <formula>0.01</formula>
    </cfRule>
  </conditionalFormatting>
  <conditionalFormatting sqref="AO893:AO904">
    <cfRule type="cellIs" dxfId="3722" priority="1995" operator="equal">
      <formula>"us"</formula>
    </cfRule>
  </conditionalFormatting>
  <conditionalFormatting sqref="AO893:AO904">
    <cfRule type="cellIs" dxfId="3721" priority="1994" operator="lessThan">
      <formula>0.01</formula>
    </cfRule>
  </conditionalFormatting>
  <conditionalFormatting sqref="AN893:AN904">
    <cfRule type="cellIs" dxfId="3720" priority="1993" operator="equal">
      <formula>"#N/A Field Not Applicable"</formula>
    </cfRule>
  </conditionalFormatting>
  <conditionalFormatting sqref="AJ893:AJ904">
    <cfRule type="cellIs" dxfId="3719" priority="1992" operator="equal">
      <formula>"us"</formula>
    </cfRule>
  </conditionalFormatting>
  <conditionalFormatting sqref="AJ893:AJ904">
    <cfRule type="cellIs" dxfId="3718" priority="1991" operator="lessThan">
      <formula>0.01</formula>
    </cfRule>
  </conditionalFormatting>
  <conditionalFormatting sqref="W893:W904">
    <cfRule type="cellIs" dxfId="3717" priority="1989" operator="equal">
      <formula>"Financial"</formula>
    </cfRule>
    <cfRule type="cellIs" dxfId="3716" priority="1990" operator="equal">
      <formula>"UTILITIES"</formula>
    </cfRule>
  </conditionalFormatting>
  <conditionalFormatting sqref="Y893:AE904">
    <cfRule type="cellIs" dxfId="3715" priority="1988" operator="equal">
      <formula>"us"</formula>
    </cfRule>
  </conditionalFormatting>
  <conditionalFormatting sqref="Z893:AE904">
    <cfRule type="cellIs" dxfId="3714" priority="1987" operator="lessThan">
      <formula>0.01</formula>
    </cfRule>
  </conditionalFormatting>
  <conditionalFormatting sqref="AG893:AI904">
    <cfRule type="cellIs" dxfId="3713" priority="1986" operator="equal">
      <formula>"us"</formula>
    </cfRule>
  </conditionalFormatting>
  <conditionalFormatting sqref="AG893:AI904">
    <cfRule type="cellIs" dxfId="3712" priority="1985" operator="lessThan">
      <formula>0.01</formula>
    </cfRule>
  </conditionalFormatting>
  <conditionalFormatting sqref="AK893:AK904">
    <cfRule type="cellIs" dxfId="3711" priority="1984" operator="equal">
      <formula>"us"</formula>
    </cfRule>
  </conditionalFormatting>
  <conditionalFormatting sqref="AK893:AK904">
    <cfRule type="cellIs" dxfId="3710" priority="1983" operator="lessThan">
      <formula>0.01</formula>
    </cfRule>
  </conditionalFormatting>
  <conditionalFormatting sqref="AL893:AM904">
    <cfRule type="cellIs" dxfId="3709" priority="1982" operator="equal">
      <formula>"us"</formula>
    </cfRule>
  </conditionalFormatting>
  <conditionalFormatting sqref="AL893:AM904">
    <cfRule type="cellIs" dxfId="3708" priority="1981" operator="lessThan">
      <formula>0.01</formula>
    </cfRule>
  </conditionalFormatting>
  <conditionalFormatting sqref="AN893:AN904">
    <cfRule type="cellIs" dxfId="3707" priority="1978" operator="equal">
      <formula>"us"</formula>
    </cfRule>
  </conditionalFormatting>
  <conditionalFormatting sqref="AN893:AN904">
    <cfRule type="cellIs" dxfId="3706" priority="1977" operator="lessThan">
      <formula>0.01</formula>
    </cfRule>
  </conditionalFormatting>
  <conditionalFormatting sqref="AO893:AO904">
    <cfRule type="cellIs" dxfId="3705" priority="1975" operator="equal">
      <formula>"us"</formula>
    </cfRule>
  </conditionalFormatting>
  <conditionalFormatting sqref="AO893:AO904">
    <cfRule type="cellIs" dxfId="3704" priority="1974" operator="lessThan">
      <formula>0.01</formula>
    </cfRule>
  </conditionalFormatting>
  <conditionalFormatting sqref="AN893:AN904">
    <cfRule type="cellIs" dxfId="3703" priority="1973" operator="equal">
      <formula>"#N/A Field Not Applicable"</formula>
    </cfRule>
  </conditionalFormatting>
  <conditionalFormatting sqref="AJ893:AJ904">
    <cfRule type="cellIs" dxfId="3702" priority="1972" operator="equal">
      <formula>"us"</formula>
    </cfRule>
  </conditionalFormatting>
  <conditionalFormatting sqref="AJ893:AJ904">
    <cfRule type="cellIs" dxfId="3701" priority="1971" operator="lessThan">
      <formula>0.01</formula>
    </cfRule>
  </conditionalFormatting>
  <conditionalFormatting sqref="W893:W904">
    <cfRule type="cellIs" dxfId="3700" priority="1969" operator="equal">
      <formula>"Financial"</formula>
    </cfRule>
    <cfRule type="cellIs" dxfId="3699" priority="1970" operator="equal">
      <formula>"UTILITIES"</formula>
    </cfRule>
  </conditionalFormatting>
  <conditionalFormatting sqref="Y893:AE904">
    <cfRule type="cellIs" dxfId="3698" priority="1968" operator="equal">
      <formula>"us"</formula>
    </cfRule>
  </conditionalFormatting>
  <conditionalFormatting sqref="Z893:AE904">
    <cfRule type="cellIs" dxfId="3697" priority="1967" operator="lessThan">
      <formula>0.01</formula>
    </cfRule>
  </conditionalFormatting>
  <conditionalFormatting sqref="AG893:AI904">
    <cfRule type="cellIs" dxfId="3696" priority="1966" operator="equal">
      <formula>"us"</formula>
    </cfRule>
  </conditionalFormatting>
  <conditionalFormatting sqref="AG893:AI904">
    <cfRule type="cellIs" dxfId="3695" priority="1965" operator="lessThan">
      <formula>0.01</formula>
    </cfRule>
  </conditionalFormatting>
  <conditionalFormatting sqref="AK893:AK904">
    <cfRule type="cellIs" dxfId="3694" priority="1964" operator="equal">
      <formula>"us"</formula>
    </cfRule>
  </conditionalFormatting>
  <conditionalFormatting sqref="AK893:AK904">
    <cfRule type="cellIs" dxfId="3693" priority="1963" operator="lessThan">
      <formula>0.01</formula>
    </cfRule>
  </conditionalFormatting>
  <conditionalFormatting sqref="AL893:AM904">
    <cfRule type="cellIs" dxfId="3692" priority="1962" operator="equal">
      <formula>"us"</formula>
    </cfRule>
  </conditionalFormatting>
  <conditionalFormatting sqref="AL893:AM904">
    <cfRule type="cellIs" dxfId="3691" priority="1961" operator="lessThan">
      <formula>0.01</formula>
    </cfRule>
  </conditionalFormatting>
  <conditionalFormatting sqref="AN893:AN904">
    <cfRule type="cellIs" dxfId="3690" priority="1958" operator="equal">
      <formula>"us"</formula>
    </cfRule>
  </conditionalFormatting>
  <conditionalFormatting sqref="AN893:AN904">
    <cfRule type="cellIs" dxfId="3689" priority="1957" operator="lessThan">
      <formula>0.01</formula>
    </cfRule>
  </conditionalFormatting>
  <conditionalFormatting sqref="AO893:AO904">
    <cfRule type="cellIs" dxfId="3688" priority="1955" operator="equal">
      <formula>"us"</formula>
    </cfRule>
  </conditionalFormatting>
  <conditionalFormatting sqref="AO893:AO904">
    <cfRule type="cellIs" dxfId="3687" priority="1954" operator="lessThan">
      <formula>0.01</formula>
    </cfRule>
  </conditionalFormatting>
  <conditionalFormatting sqref="AN893:AN904">
    <cfRule type="cellIs" dxfId="3686" priority="1953" operator="equal">
      <formula>"#N/A Field Not Applicable"</formula>
    </cfRule>
  </conditionalFormatting>
  <conditionalFormatting sqref="AJ893:AJ904">
    <cfRule type="cellIs" dxfId="3685" priority="1952" operator="equal">
      <formula>"us"</formula>
    </cfRule>
  </conditionalFormatting>
  <conditionalFormatting sqref="AJ893:AJ904">
    <cfRule type="cellIs" dxfId="3684" priority="1951" operator="lessThan">
      <formula>0.01</formula>
    </cfRule>
  </conditionalFormatting>
  <conditionalFormatting sqref="AN892">
    <cfRule type="cellIs" dxfId="3683" priority="1947" operator="equal">
      <formula>"#N/A Field Not Applicable"</formula>
    </cfRule>
  </conditionalFormatting>
  <conditionalFormatting sqref="W892">
    <cfRule type="cellIs" dxfId="3682" priority="1945" operator="equal">
      <formula>"Financial"</formula>
    </cfRule>
    <cfRule type="cellIs" dxfId="3681" priority="1946" operator="equal">
      <formula>"UTILITIES"</formula>
    </cfRule>
  </conditionalFormatting>
  <conditionalFormatting sqref="Y892:AF892">
    <cfRule type="cellIs" dxfId="3680" priority="1944" operator="equal">
      <formula>"us"</formula>
    </cfRule>
  </conditionalFormatting>
  <conditionalFormatting sqref="Z892:AF892">
    <cfRule type="cellIs" dxfId="3679" priority="1943" operator="lessThan">
      <formula>0.01</formula>
    </cfRule>
  </conditionalFormatting>
  <conditionalFormatting sqref="AG892:AI892">
    <cfRule type="cellIs" dxfId="3678" priority="1942" operator="equal">
      <formula>"us"</formula>
    </cfRule>
  </conditionalFormatting>
  <conditionalFormatting sqref="AG892:AI892">
    <cfRule type="cellIs" dxfId="3677" priority="1941" operator="lessThan">
      <formula>0.01</formula>
    </cfRule>
  </conditionalFormatting>
  <conditionalFormatting sqref="AK892">
    <cfRule type="cellIs" dxfId="3676" priority="1940" operator="equal">
      <formula>"us"</formula>
    </cfRule>
  </conditionalFormatting>
  <conditionalFormatting sqref="AK892">
    <cfRule type="cellIs" dxfId="3675" priority="1939" operator="lessThan">
      <formula>0.01</formula>
    </cfRule>
  </conditionalFormatting>
  <conditionalFormatting sqref="AL892:AM892">
    <cfRule type="cellIs" dxfId="3674" priority="1938" operator="equal">
      <formula>"us"</formula>
    </cfRule>
  </conditionalFormatting>
  <conditionalFormatting sqref="AL892:AM892">
    <cfRule type="cellIs" dxfId="3673" priority="1937" operator="lessThan">
      <formula>0.01</formula>
    </cfRule>
  </conditionalFormatting>
  <conditionalFormatting sqref="AN892">
    <cfRule type="cellIs" dxfId="3672" priority="1935" operator="equal">
      <formula>"us"</formula>
    </cfRule>
  </conditionalFormatting>
  <conditionalFormatting sqref="AN892">
    <cfRule type="cellIs" dxfId="3671" priority="1934" operator="lessThan">
      <formula>0.01</formula>
    </cfRule>
  </conditionalFormatting>
  <conditionalFormatting sqref="AO892">
    <cfRule type="cellIs" dxfId="3670" priority="1932" operator="equal">
      <formula>"us"</formula>
    </cfRule>
  </conditionalFormatting>
  <conditionalFormatting sqref="AO892">
    <cfRule type="cellIs" dxfId="3669" priority="1931" operator="lessThan">
      <formula>0.01</formula>
    </cfRule>
  </conditionalFormatting>
  <conditionalFormatting sqref="AN892">
    <cfRule type="cellIs" dxfId="3668" priority="1929" operator="equal">
      <formula>"#N/A Field Not Applicable"</formula>
    </cfRule>
  </conditionalFormatting>
  <conditionalFormatting sqref="AJ892">
    <cfRule type="cellIs" dxfId="3667" priority="1928" operator="equal">
      <formula>"us"</formula>
    </cfRule>
  </conditionalFormatting>
  <conditionalFormatting sqref="AJ892">
    <cfRule type="cellIs" dxfId="3666" priority="1927" operator="lessThan">
      <formula>0.01</formula>
    </cfRule>
  </conditionalFormatting>
  <conditionalFormatting sqref="W892">
    <cfRule type="cellIs" dxfId="3665" priority="1925" operator="equal">
      <formula>"Financial"</formula>
    </cfRule>
    <cfRule type="cellIs" dxfId="3664" priority="1926" operator="equal">
      <formula>"UTILITIES"</formula>
    </cfRule>
  </conditionalFormatting>
  <conditionalFormatting sqref="Y892:AF892">
    <cfRule type="cellIs" dxfId="3663" priority="1924" operator="equal">
      <formula>"us"</formula>
    </cfRule>
  </conditionalFormatting>
  <conditionalFormatting sqref="Z892:AF892">
    <cfRule type="cellIs" dxfId="3662" priority="1923" operator="lessThan">
      <formula>0.01</formula>
    </cfRule>
  </conditionalFormatting>
  <conditionalFormatting sqref="AG892:AI892">
    <cfRule type="cellIs" dxfId="3661" priority="1922" operator="equal">
      <formula>"us"</formula>
    </cfRule>
  </conditionalFormatting>
  <conditionalFormatting sqref="AG892:AI892">
    <cfRule type="cellIs" dxfId="3660" priority="1921" operator="lessThan">
      <formula>0.01</formula>
    </cfRule>
  </conditionalFormatting>
  <conditionalFormatting sqref="AK892">
    <cfRule type="cellIs" dxfId="3659" priority="1920" operator="equal">
      <formula>"us"</formula>
    </cfRule>
  </conditionalFormatting>
  <conditionalFormatting sqref="AK892">
    <cfRule type="cellIs" dxfId="3658" priority="1919" operator="lessThan">
      <formula>0.01</formula>
    </cfRule>
  </conditionalFormatting>
  <conditionalFormatting sqref="AL892:AM892">
    <cfRule type="cellIs" dxfId="3657" priority="1918" operator="equal">
      <formula>"us"</formula>
    </cfRule>
  </conditionalFormatting>
  <conditionalFormatting sqref="AL892:AM892">
    <cfRule type="cellIs" dxfId="3656" priority="1917" operator="lessThan">
      <formula>0.01</formula>
    </cfRule>
  </conditionalFormatting>
  <conditionalFormatting sqref="AN892">
    <cfRule type="cellIs" dxfId="3655" priority="1914" operator="equal">
      <formula>"us"</formula>
    </cfRule>
  </conditionalFormatting>
  <conditionalFormatting sqref="AN892">
    <cfRule type="cellIs" dxfId="3654" priority="1913" operator="lessThan">
      <formula>0.01</formula>
    </cfRule>
  </conditionalFormatting>
  <conditionalFormatting sqref="AO892">
    <cfRule type="cellIs" dxfId="3653" priority="1911" operator="equal">
      <formula>"us"</formula>
    </cfRule>
  </conditionalFormatting>
  <conditionalFormatting sqref="AO892">
    <cfRule type="cellIs" dxfId="3652" priority="1910" operator="lessThan">
      <formula>0.01</formula>
    </cfRule>
  </conditionalFormatting>
  <conditionalFormatting sqref="AN892">
    <cfRule type="cellIs" dxfId="3651" priority="1909" operator="equal">
      <formula>"#N/A Field Not Applicable"</formula>
    </cfRule>
  </conditionalFormatting>
  <conditionalFormatting sqref="AJ892">
    <cfRule type="cellIs" dxfId="3650" priority="1908" operator="equal">
      <formula>"us"</formula>
    </cfRule>
  </conditionalFormatting>
  <conditionalFormatting sqref="AJ892">
    <cfRule type="cellIs" dxfId="3649" priority="1907" operator="lessThan">
      <formula>0.01</formula>
    </cfRule>
  </conditionalFormatting>
  <conditionalFormatting sqref="W892">
    <cfRule type="cellIs" dxfId="3648" priority="1905" operator="equal">
      <formula>"Financial"</formula>
    </cfRule>
    <cfRule type="cellIs" dxfId="3647" priority="1906" operator="equal">
      <formula>"UTILITIES"</formula>
    </cfRule>
  </conditionalFormatting>
  <conditionalFormatting sqref="Y892:AF892">
    <cfRule type="cellIs" dxfId="3646" priority="1904" operator="equal">
      <formula>"us"</formula>
    </cfRule>
  </conditionalFormatting>
  <conditionalFormatting sqref="Z892:AF892">
    <cfRule type="cellIs" dxfId="3645" priority="1903" operator="lessThan">
      <formula>0.01</formula>
    </cfRule>
  </conditionalFormatting>
  <conditionalFormatting sqref="AG892:AI892">
    <cfRule type="cellIs" dxfId="3644" priority="1902" operator="equal">
      <formula>"us"</formula>
    </cfRule>
  </conditionalFormatting>
  <conditionalFormatting sqref="AG892:AI892">
    <cfRule type="cellIs" dxfId="3643" priority="1901" operator="lessThan">
      <formula>0.01</formula>
    </cfRule>
  </conditionalFormatting>
  <conditionalFormatting sqref="AK892">
    <cfRule type="cellIs" dxfId="3642" priority="1900" operator="equal">
      <formula>"us"</formula>
    </cfRule>
  </conditionalFormatting>
  <conditionalFormatting sqref="AK892">
    <cfRule type="cellIs" dxfId="3641" priority="1899" operator="lessThan">
      <formula>0.01</formula>
    </cfRule>
  </conditionalFormatting>
  <conditionalFormatting sqref="AL892:AM892">
    <cfRule type="cellIs" dxfId="3640" priority="1898" operator="equal">
      <formula>"us"</formula>
    </cfRule>
  </conditionalFormatting>
  <conditionalFormatting sqref="AL892:AM892">
    <cfRule type="cellIs" dxfId="3639" priority="1897" operator="lessThan">
      <formula>0.01</formula>
    </cfRule>
  </conditionalFormatting>
  <conditionalFormatting sqref="AN892">
    <cfRule type="cellIs" dxfId="3638" priority="1894" operator="equal">
      <formula>"us"</formula>
    </cfRule>
  </conditionalFormatting>
  <conditionalFormatting sqref="AN892">
    <cfRule type="cellIs" dxfId="3637" priority="1893" operator="lessThan">
      <formula>0.01</formula>
    </cfRule>
  </conditionalFormatting>
  <conditionalFormatting sqref="AO892">
    <cfRule type="cellIs" dxfId="3636" priority="1891" operator="equal">
      <formula>"us"</formula>
    </cfRule>
  </conditionalFormatting>
  <conditionalFormatting sqref="AO892">
    <cfRule type="cellIs" dxfId="3635" priority="1890" operator="lessThan">
      <formula>0.01</formula>
    </cfRule>
  </conditionalFormatting>
  <conditionalFormatting sqref="AN892">
    <cfRule type="cellIs" dxfId="3634" priority="1889" operator="equal">
      <formula>"#N/A Field Not Applicable"</formula>
    </cfRule>
  </conditionalFormatting>
  <conditionalFormatting sqref="AJ892">
    <cfRule type="cellIs" dxfId="3633" priority="1888" operator="equal">
      <formula>"us"</formula>
    </cfRule>
  </conditionalFormatting>
  <conditionalFormatting sqref="AJ892">
    <cfRule type="cellIs" dxfId="3632" priority="1887" operator="lessThan">
      <formula>0.01</formula>
    </cfRule>
  </conditionalFormatting>
  <conditionalFormatting sqref="W892">
    <cfRule type="cellIs" dxfId="3631" priority="1885" operator="equal">
      <formula>"Financial"</formula>
    </cfRule>
    <cfRule type="cellIs" dxfId="3630" priority="1886" operator="equal">
      <formula>"UTILITIES"</formula>
    </cfRule>
  </conditionalFormatting>
  <conditionalFormatting sqref="Y892:AF892">
    <cfRule type="cellIs" dxfId="3629" priority="1884" operator="equal">
      <formula>"us"</formula>
    </cfRule>
  </conditionalFormatting>
  <conditionalFormatting sqref="Z892:AF892">
    <cfRule type="cellIs" dxfId="3628" priority="1883" operator="lessThan">
      <formula>0.01</formula>
    </cfRule>
  </conditionalFormatting>
  <conditionalFormatting sqref="AG892:AI892">
    <cfRule type="cellIs" dxfId="3627" priority="1882" operator="equal">
      <formula>"us"</formula>
    </cfRule>
  </conditionalFormatting>
  <conditionalFormatting sqref="AG892:AI892">
    <cfRule type="cellIs" dxfId="3626" priority="1881" operator="lessThan">
      <formula>0.01</formula>
    </cfRule>
  </conditionalFormatting>
  <conditionalFormatting sqref="AK892">
    <cfRule type="cellIs" dxfId="3625" priority="1880" operator="equal">
      <formula>"us"</formula>
    </cfRule>
  </conditionalFormatting>
  <conditionalFormatting sqref="AK892">
    <cfRule type="cellIs" dxfId="3624" priority="1879" operator="lessThan">
      <formula>0.01</formula>
    </cfRule>
  </conditionalFormatting>
  <conditionalFormatting sqref="AL892:AM892">
    <cfRule type="cellIs" dxfId="3623" priority="1878" operator="equal">
      <formula>"us"</formula>
    </cfRule>
  </conditionalFormatting>
  <conditionalFormatting sqref="AL892:AM892">
    <cfRule type="cellIs" dxfId="3622" priority="1877" operator="lessThan">
      <formula>0.01</formula>
    </cfRule>
  </conditionalFormatting>
  <conditionalFormatting sqref="AN892">
    <cfRule type="cellIs" dxfId="3621" priority="1874" operator="equal">
      <formula>"us"</formula>
    </cfRule>
  </conditionalFormatting>
  <conditionalFormatting sqref="AN892">
    <cfRule type="cellIs" dxfId="3620" priority="1873" operator="lessThan">
      <formula>0.01</formula>
    </cfRule>
  </conditionalFormatting>
  <conditionalFormatting sqref="AO892">
    <cfRule type="cellIs" dxfId="3619" priority="1871" operator="equal">
      <formula>"us"</formula>
    </cfRule>
  </conditionalFormatting>
  <conditionalFormatting sqref="AO892">
    <cfRule type="cellIs" dxfId="3618" priority="1870" operator="lessThan">
      <formula>0.01</formula>
    </cfRule>
  </conditionalFormatting>
  <conditionalFormatting sqref="AN892">
    <cfRule type="cellIs" dxfId="3617" priority="1869" operator="equal">
      <formula>"#N/A Field Not Applicable"</formula>
    </cfRule>
  </conditionalFormatting>
  <conditionalFormatting sqref="AJ892">
    <cfRule type="cellIs" dxfId="3616" priority="1868" operator="equal">
      <formula>"us"</formula>
    </cfRule>
  </conditionalFormatting>
  <conditionalFormatting sqref="AJ892">
    <cfRule type="cellIs" dxfId="3615" priority="1867" operator="lessThan">
      <formula>0.01</formula>
    </cfRule>
  </conditionalFormatting>
  <conditionalFormatting sqref="AF863:AF891">
    <cfRule type="cellIs" dxfId="3614" priority="1866" operator="equal">
      <formula>"us"</formula>
    </cfRule>
  </conditionalFormatting>
  <conditionalFormatting sqref="AF863:AF891">
    <cfRule type="cellIs" dxfId="3613" priority="1865" operator="lessThan">
      <formula>0.01</formula>
    </cfRule>
  </conditionalFormatting>
  <conditionalFormatting sqref="AF863:AF891">
    <cfRule type="cellIs" dxfId="3612" priority="1864" operator="equal">
      <formula>"us"</formula>
    </cfRule>
  </conditionalFormatting>
  <conditionalFormatting sqref="AF863:AF891">
    <cfRule type="cellIs" dxfId="3611" priority="1863" operator="lessThan">
      <formula>0.01</formula>
    </cfRule>
  </conditionalFormatting>
  <conditionalFormatting sqref="AF863:AF891">
    <cfRule type="cellIs" dxfId="3610" priority="1862" operator="equal">
      <formula>"us"</formula>
    </cfRule>
  </conditionalFormatting>
  <conditionalFormatting sqref="AF863:AF891">
    <cfRule type="cellIs" dxfId="3609" priority="1861" operator="lessThan">
      <formula>0.01</formula>
    </cfRule>
  </conditionalFormatting>
  <conditionalFormatting sqref="AF863:AF891">
    <cfRule type="cellIs" dxfId="3608" priority="1860" operator="equal">
      <formula>"us"</formula>
    </cfRule>
  </conditionalFormatting>
  <conditionalFormatting sqref="AF863:AF891">
    <cfRule type="cellIs" dxfId="3607" priority="1859" operator="lessThan">
      <formula>0.01</formula>
    </cfRule>
  </conditionalFormatting>
  <conditionalFormatting sqref="AN863:AN891">
    <cfRule type="cellIs" dxfId="3606" priority="1855" operator="equal">
      <formula>"#N/A Field Not Applicable"</formula>
    </cfRule>
  </conditionalFormatting>
  <conditionalFormatting sqref="W863:W891">
    <cfRule type="cellIs" dxfId="3605" priority="1853" operator="equal">
      <formula>"Financial"</formula>
    </cfRule>
    <cfRule type="cellIs" dxfId="3604" priority="1854" operator="equal">
      <formula>"UTILITIES"</formula>
    </cfRule>
  </conditionalFormatting>
  <conditionalFormatting sqref="Y863:AE891">
    <cfRule type="cellIs" dxfId="3603" priority="1852" operator="equal">
      <formula>"us"</formula>
    </cfRule>
  </conditionalFormatting>
  <conditionalFormatting sqref="Z863:AE891">
    <cfRule type="cellIs" dxfId="3602" priority="1851" operator="lessThan">
      <formula>0.01</formula>
    </cfRule>
  </conditionalFormatting>
  <conditionalFormatting sqref="AG863:AI891">
    <cfRule type="cellIs" dxfId="3601" priority="1850" operator="equal">
      <formula>"us"</formula>
    </cfRule>
  </conditionalFormatting>
  <conditionalFormatting sqref="AG863:AI891">
    <cfRule type="cellIs" dxfId="3600" priority="1849" operator="lessThan">
      <formula>0.01</formula>
    </cfRule>
  </conditionalFormatting>
  <conditionalFormatting sqref="AK863:AK891">
    <cfRule type="cellIs" dxfId="3599" priority="1848" operator="equal">
      <formula>"us"</formula>
    </cfRule>
  </conditionalFormatting>
  <conditionalFormatting sqref="AK863:AK891">
    <cfRule type="cellIs" dxfId="3598" priority="1847" operator="lessThan">
      <formula>0.01</formula>
    </cfRule>
  </conditionalFormatting>
  <conditionalFormatting sqref="AL863:AM891">
    <cfRule type="cellIs" dxfId="3597" priority="1846" operator="equal">
      <formula>"us"</formula>
    </cfRule>
  </conditionalFormatting>
  <conditionalFormatting sqref="AL863:AM891">
    <cfRule type="cellIs" dxfId="3596" priority="1845" operator="lessThan">
      <formula>0.01</formula>
    </cfRule>
  </conditionalFormatting>
  <conditionalFormatting sqref="AN863:AN891">
    <cfRule type="cellIs" dxfId="3595" priority="1843" operator="equal">
      <formula>"us"</formula>
    </cfRule>
  </conditionalFormatting>
  <conditionalFormatting sqref="AN863:AN891">
    <cfRule type="cellIs" dxfId="3594" priority="1842" operator="lessThan">
      <formula>0.01</formula>
    </cfRule>
  </conditionalFormatting>
  <conditionalFormatting sqref="AO863:AO891">
    <cfRule type="cellIs" dxfId="3593" priority="1840" operator="equal">
      <formula>"us"</formula>
    </cfRule>
  </conditionalFormatting>
  <conditionalFormatting sqref="AO863:AO891">
    <cfRule type="cellIs" dxfId="3592" priority="1839" operator="lessThan">
      <formula>0.01</formula>
    </cfRule>
  </conditionalFormatting>
  <conditionalFormatting sqref="AN863:AN891">
    <cfRule type="cellIs" dxfId="3591" priority="1837" operator="equal">
      <formula>"#N/A Field Not Applicable"</formula>
    </cfRule>
  </conditionalFormatting>
  <conditionalFormatting sqref="AJ863:AJ891">
    <cfRule type="cellIs" dxfId="3590" priority="1836" operator="equal">
      <formula>"us"</formula>
    </cfRule>
  </conditionalFormatting>
  <conditionalFormatting sqref="AJ863:AJ891">
    <cfRule type="cellIs" dxfId="3589" priority="1835" operator="lessThan">
      <formula>0.01</formula>
    </cfRule>
  </conditionalFormatting>
  <conditionalFormatting sqref="W863:W891">
    <cfRule type="cellIs" dxfId="3588" priority="1833" operator="equal">
      <formula>"Financial"</formula>
    </cfRule>
    <cfRule type="cellIs" dxfId="3587" priority="1834" operator="equal">
      <formula>"UTILITIES"</formula>
    </cfRule>
  </conditionalFormatting>
  <conditionalFormatting sqref="Y863:AE891">
    <cfRule type="cellIs" dxfId="3586" priority="1832" operator="equal">
      <formula>"us"</formula>
    </cfRule>
  </conditionalFormatting>
  <conditionalFormatting sqref="Z863:AE891">
    <cfRule type="cellIs" dxfId="3585" priority="1831" operator="lessThan">
      <formula>0.01</formula>
    </cfRule>
  </conditionalFormatting>
  <conditionalFormatting sqref="AG863:AI891">
    <cfRule type="cellIs" dxfId="3584" priority="1830" operator="equal">
      <formula>"us"</formula>
    </cfRule>
  </conditionalFormatting>
  <conditionalFormatting sqref="AG863:AI891">
    <cfRule type="cellIs" dxfId="3583" priority="1829" operator="lessThan">
      <formula>0.01</formula>
    </cfRule>
  </conditionalFormatting>
  <conditionalFormatting sqref="AK863:AK891">
    <cfRule type="cellIs" dxfId="3582" priority="1828" operator="equal">
      <formula>"us"</formula>
    </cfRule>
  </conditionalFormatting>
  <conditionalFormatting sqref="AK863:AK891">
    <cfRule type="cellIs" dxfId="3581" priority="1827" operator="lessThan">
      <formula>0.01</formula>
    </cfRule>
  </conditionalFormatting>
  <conditionalFormatting sqref="AL863:AM891">
    <cfRule type="cellIs" dxfId="3580" priority="1826" operator="equal">
      <formula>"us"</formula>
    </cfRule>
  </conditionalFormatting>
  <conditionalFormatting sqref="AL863:AM891">
    <cfRule type="cellIs" dxfId="3579" priority="1825" operator="lessThan">
      <formula>0.01</formula>
    </cfRule>
  </conditionalFormatting>
  <conditionalFormatting sqref="AN863:AN891">
    <cfRule type="cellIs" dxfId="3578" priority="1822" operator="equal">
      <formula>"us"</formula>
    </cfRule>
  </conditionalFormatting>
  <conditionalFormatting sqref="AN863:AN891">
    <cfRule type="cellIs" dxfId="3577" priority="1821" operator="lessThan">
      <formula>0.01</formula>
    </cfRule>
  </conditionalFormatting>
  <conditionalFormatting sqref="AO863:AO891">
    <cfRule type="cellIs" dxfId="3576" priority="1819" operator="equal">
      <formula>"us"</formula>
    </cfRule>
  </conditionalFormatting>
  <conditionalFormatting sqref="AO863:AO891">
    <cfRule type="cellIs" dxfId="3575" priority="1818" operator="lessThan">
      <formula>0.01</formula>
    </cfRule>
  </conditionalFormatting>
  <conditionalFormatting sqref="AN863:AN891">
    <cfRule type="cellIs" dxfId="3574" priority="1817" operator="equal">
      <formula>"#N/A Field Not Applicable"</formula>
    </cfRule>
  </conditionalFormatting>
  <conditionalFormatting sqref="AJ863:AJ891">
    <cfRule type="cellIs" dxfId="3573" priority="1816" operator="equal">
      <formula>"us"</formula>
    </cfRule>
  </conditionalFormatting>
  <conditionalFormatting sqref="AJ863:AJ891">
    <cfRule type="cellIs" dxfId="3572" priority="1815" operator="lessThan">
      <formula>0.01</formula>
    </cfRule>
  </conditionalFormatting>
  <conditionalFormatting sqref="W863:W891">
    <cfRule type="cellIs" dxfId="3571" priority="1813" operator="equal">
      <formula>"Financial"</formula>
    </cfRule>
    <cfRule type="cellIs" dxfId="3570" priority="1814" operator="equal">
      <formula>"UTILITIES"</formula>
    </cfRule>
  </conditionalFormatting>
  <conditionalFormatting sqref="Y863:AE891">
    <cfRule type="cellIs" dxfId="3569" priority="1812" operator="equal">
      <formula>"us"</formula>
    </cfRule>
  </conditionalFormatting>
  <conditionalFormatting sqref="Z863:AE891">
    <cfRule type="cellIs" dxfId="3568" priority="1811" operator="lessThan">
      <formula>0.01</formula>
    </cfRule>
  </conditionalFormatting>
  <conditionalFormatting sqref="AG863:AI891">
    <cfRule type="cellIs" dxfId="3567" priority="1810" operator="equal">
      <formula>"us"</formula>
    </cfRule>
  </conditionalFormatting>
  <conditionalFormatting sqref="AG863:AI891">
    <cfRule type="cellIs" dxfId="3566" priority="1809" operator="lessThan">
      <formula>0.01</formula>
    </cfRule>
  </conditionalFormatting>
  <conditionalFormatting sqref="AK863:AK891">
    <cfRule type="cellIs" dxfId="3565" priority="1808" operator="equal">
      <formula>"us"</formula>
    </cfRule>
  </conditionalFormatting>
  <conditionalFormatting sqref="AK863:AK891">
    <cfRule type="cellIs" dxfId="3564" priority="1807" operator="lessThan">
      <formula>0.01</formula>
    </cfRule>
  </conditionalFormatting>
  <conditionalFormatting sqref="AL863:AM891">
    <cfRule type="cellIs" dxfId="3563" priority="1806" operator="equal">
      <formula>"us"</formula>
    </cfRule>
  </conditionalFormatting>
  <conditionalFormatting sqref="AL863:AM891">
    <cfRule type="cellIs" dxfId="3562" priority="1805" operator="lessThan">
      <formula>0.01</formula>
    </cfRule>
  </conditionalFormatting>
  <conditionalFormatting sqref="AN863:AN891">
    <cfRule type="cellIs" dxfId="3561" priority="1802" operator="equal">
      <formula>"us"</formula>
    </cfRule>
  </conditionalFormatting>
  <conditionalFormatting sqref="AN863:AN891">
    <cfRule type="cellIs" dxfId="3560" priority="1801" operator="lessThan">
      <formula>0.01</formula>
    </cfRule>
  </conditionalFormatting>
  <conditionalFormatting sqref="AO863:AO891">
    <cfRule type="cellIs" dxfId="3559" priority="1799" operator="equal">
      <formula>"us"</formula>
    </cfRule>
  </conditionalFormatting>
  <conditionalFormatting sqref="AO863:AO891">
    <cfRule type="cellIs" dxfId="3558" priority="1798" operator="lessThan">
      <formula>0.01</formula>
    </cfRule>
  </conditionalFormatting>
  <conditionalFormatting sqref="AN863:AN891">
    <cfRule type="cellIs" dxfId="3557" priority="1797" operator="equal">
      <formula>"#N/A Field Not Applicable"</formula>
    </cfRule>
  </conditionalFormatting>
  <conditionalFormatting sqref="AJ863:AJ891">
    <cfRule type="cellIs" dxfId="3556" priority="1796" operator="equal">
      <formula>"us"</formula>
    </cfRule>
  </conditionalFormatting>
  <conditionalFormatting sqref="AJ863:AJ891">
    <cfRule type="cellIs" dxfId="3555" priority="1795" operator="lessThan">
      <formula>0.01</formula>
    </cfRule>
  </conditionalFormatting>
  <conditionalFormatting sqref="W863:W891">
    <cfRule type="cellIs" dxfId="3554" priority="1793" operator="equal">
      <formula>"Financial"</formula>
    </cfRule>
    <cfRule type="cellIs" dxfId="3553" priority="1794" operator="equal">
      <formula>"UTILITIES"</formula>
    </cfRule>
  </conditionalFormatting>
  <conditionalFormatting sqref="Y863:AE891">
    <cfRule type="cellIs" dxfId="3552" priority="1792" operator="equal">
      <formula>"us"</formula>
    </cfRule>
  </conditionalFormatting>
  <conditionalFormatting sqref="Z863:AE891">
    <cfRule type="cellIs" dxfId="3551" priority="1791" operator="lessThan">
      <formula>0.01</formula>
    </cfRule>
  </conditionalFormatting>
  <conditionalFormatting sqref="AG863:AI891">
    <cfRule type="cellIs" dxfId="3550" priority="1790" operator="equal">
      <formula>"us"</formula>
    </cfRule>
  </conditionalFormatting>
  <conditionalFormatting sqref="AG863:AI891">
    <cfRule type="cellIs" dxfId="3549" priority="1789" operator="lessThan">
      <formula>0.01</formula>
    </cfRule>
  </conditionalFormatting>
  <conditionalFormatting sqref="AK863:AK891">
    <cfRule type="cellIs" dxfId="3548" priority="1788" operator="equal">
      <formula>"us"</formula>
    </cfRule>
  </conditionalFormatting>
  <conditionalFormatting sqref="AK863:AK891">
    <cfRule type="cellIs" dxfId="3547" priority="1787" operator="lessThan">
      <formula>0.01</formula>
    </cfRule>
  </conditionalFormatting>
  <conditionalFormatting sqref="AL863:AM891">
    <cfRule type="cellIs" dxfId="3546" priority="1786" operator="equal">
      <formula>"us"</formula>
    </cfRule>
  </conditionalFormatting>
  <conditionalFormatting sqref="AL863:AM891">
    <cfRule type="cellIs" dxfId="3545" priority="1785" operator="lessThan">
      <formula>0.01</formula>
    </cfRule>
  </conditionalFormatting>
  <conditionalFormatting sqref="AN863:AN891">
    <cfRule type="cellIs" dxfId="3544" priority="1782" operator="equal">
      <formula>"us"</formula>
    </cfRule>
  </conditionalFormatting>
  <conditionalFormatting sqref="AN863:AN891">
    <cfRule type="cellIs" dxfId="3543" priority="1781" operator="lessThan">
      <formula>0.01</formula>
    </cfRule>
  </conditionalFormatting>
  <conditionalFormatting sqref="AO863:AO891">
    <cfRule type="cellIs" dxfId="3542" priority="1779" operator="equal">
      <formula>"us"</formula>
    </cfRule>
  </conditionalFormatting>
  <conditionalFormatting sqref="AO863:AO891">
    <cfRule type="cellIs" dxfId="3541" priority="1778" operator="lessThan">
      <formula>0.01</formula>
    </cfRule>
  </conditionalFormatting>
  <conditionalFormatting sqref="AN863:AN891">
    <cfRule type="cellIs" dxfId="3540" priority="1777" operator="equal">
      <formula>"#N/A Field Not Applicable"</formula>
    </cfRule>
  </conditionalFormatting>
  <conditionalFormatting sqref="AJ863:AJ891">
    <cfRule type="cellIs" dxfId="3539" priority="1776" operator="equal">
      <formula>"us"</formula>
    </cfRule>
  </conditionalFormatting>
  <conditionalFormatting sqref="AJ863:AJ891">
    <cfRule type="cellIs" dxfId="3538" priority="1775" operator="lessThan">
      <formula>0.01</formula>
    </cfRule>
  </conditionalFormatting>
  <conditionalFormatting sqref="AF833:AF862">
    <cfRule type="cellIs" dxfId="3537" priority="1774" operator="equal">
      <formula>"us"</formula>
    </cfRule>
  </conditionalFormatting>
  <conditionalFormatting sqref="AF833:AF862">
    <cfRule type="cellIs" dxfId="3536" priority="1773" operator="lessThan">
      <formula>0.01</formula>
    </cfRule>
  </conditionalFormatting>
  <conditionalFormatting sqref="AF833:AF862">
    <cfRule type="cellIs" dxfId="3535" priority="1772" operator="equal">
      <formula>"us"</formula>
    </cfRule>
  </conditionalFormatting>
  <conditionalFormatting sqref="AF833:AF862">
    <cfRule type="cellIs" dxfId="3534" priority="1771" operator="lessThan">
      <formula>0.01</formula>
    </cfRule>
  </conditionalFormatting>
  <conditionalFormatting sqref="AF833:AF862">
    <cfRule type="cellIs" dxfId="3533" priority="1770" operator="equal">
      <formula>"us"</formula>
    </cfRule>
  </conditionalFormatting>
  <conditionalFormatting sqref="AF833:AF862">
    <cfRule type="cellIs" dxfId="3532" priority="1769" operator="lessThan">
      <formula>0.01</formula>
    </cfRule>
  </conditionalFormatting>
  <conditionalFormatting sqref="AF833:AF862">
    <cfRule type="cellIs" dxfId="3531" priority="1768" operator="equal">
      <formula>"us"</formula>
    </cfRule>
  </conditionalFormatting>
  <conditionalFormatting sqref="AF833:AF862">
    <cfRule type="cellIs" dxfId="3530" priority="1767" operator="lessThan">
      <formula>0.01</formula>
    </cfRule>
  </conditionalFormatting>
  <conditionalFormatting sqref="AN833:AN862">
    <cfRule type="cellIs" dxfId="3529" priority="1763" operator="equal">
      <formula>"#N/A Field Not Applicable"</formula>
    </cfRule>
  </conditionalFormatting>
  <conditionalFormatting sqref="W833:W862">
    <cfRule type="cellIs" dxfId="3528" priority="1761" operator="equal">
      <formula>"Financial"</formula>
    </cfRule>
    <cfRule type="cellIs" dxfId="3527" priority="1762" operator="equal">
      <formula>"UTILITIES"</formula>
    </cfRule>
  </conditionalFormatting>
  <conditionalFormatting sqref="Y833:AE862">
    <cfRule type="cellIs" dxfId="3526" priority="1760" operator="equal">
      <formula>"us"</formula>
    </cfRule>
  </conditionalFormatting>
  <conditionalFormatting sqref="Z833:AE862">
    <cfRule type="cellIs" dxfId="3525" priority="1759" operator="lessThan">
      <formula>0.01</formula>
    </cfRule>
  </conditionalFormatting>
  <conditionalFormatting sqref="AG833:AI862">
    <cfRule type="cellIs" dxfId="3524" priority="1758" operator="equal">
      <formula>"us"</formula>
    </cfRule>
  </conditionalFormatting>
  <conditionalFormatting sqref="AG833:AI862">
    <cfRule type="cellIs" dxfId="3523" priority="1757" operator="lessThan">
      <formula>0.01</formula>
    </cfRule>
  </conditionalFormatting>
  <conditionalFormatting sqref="AK833:AK862">
    <cfRule type="cellIs" dxfId="3522" priority="1756" operator="equal">
      <formula>"us"</formula>
    </cfRule>
  </conditionalFormatting>
  <conditionalFormatting sqref="AK833:AK862">
    <cfRule type="cellIs" dxfId="3521" priority="1755" operator="lessThan">
      <formula>0.01</formula>
    </cfRule>
  </conditionalFormatting>
  <conditionalFormatting sqref="AL833:AM862">
    <cfRule type="cellIs" dxfId="3520" priority="1754" operator="equal">
      <formula>"us"</formula>
    </cfRule>
  </conditionalFormatting>
  <conditionalFormatting sqref="AL833:AM862">
    <cfRule type="cellIs" dxfId="3519" priority="1753" operator="lessThan">
      <formula>0.01</formula>
    </cfRule>
  </conditionalFormatting>
  <conditionalFormatting sqref="AN833:AN862">
    <cfRule type="cellIs" dxfId="3518" priority="1751" operator="equal">
      <formula>"us"</formula>
    </cfRule>
  </conditionalFormatting>
  <conditionalFormatting sqref="AN833:AN862">
    <cfRule type="cellIs" dxfId="3517" priority="1750" operator="lessThan">
      <formula>0.01</formula>
    </cfRule>
  </conditionalFormatting>
  <conditionalFormatting sqref="AO833:AO862">
    <cfRule type="cellIs" dxfId="3516" priority="1748" operator="equal">
      <formula>"us"</formula>
    </cfRule>
  </conditionalFormatting>
  <conditionalFormatting sqref="AO833:AO862">
    <cfRule type="cellIs" dxfId="3515" priority="1747" operator="lessThan">
      <formula>0.01</formula>
    </cfRule>
  </conditionalFormatting>
  <conditionalFormatting sqref="AN833:AN862">
    <cfRule type="cellIs" dxfId="3514" priority="1745" operator="equal">
      <formula>"#N/A Field Not Applicable"</formula>
    </cfRule>
  </conditionalFormatting>
  <conditionalFormatting sqref="W833:W862">
    <cfRule type="cellIs" dxfId="3513" priority="1743" operator="equal">
      <formula>"Financial"</formula>
    </cfRule>
    <cfRule type="cellIs" dxfId="3512" priority="1744" operator="equal">
      <formula>"UTILITIES"</formula>
    </cfRule>
  </conditionalFormatting>
  <conditionalFormatting sqref="Y833:AE862">
    <cfRule type="cellIs" dxfId="3511" priority="1742" operator="equal">
      <formula>"us"</formula>
    </cfRule>
  </conditionalFormatting>
  <conditionalFormatting sqref="Z833:AE862">
    <cfRule type="cellIs" dxfId="3510" priority="1741" operator="lessThan">
      <formula>0.01</formula>
    </cfRule>
  </conditionalFormatting>
  <conditionalFormatting sqref="AG833:AI862">
    <cfRule type="cellIs" dxfId="3509" priority="1740" operator="equal">
      <formula>"us"</formula>
    </cfRule>
  </conditionalFormatting>
  <conditionalFormatting sqref="AG833:AI862">
    <cfRule type="cellIs" dxfId="3508" priority="1739" operator="lessThan">
      <formula>0.01</formula>
    </cfRule>
  </conditionalFormatting>
  <conditionalFormatting sqref="AK833:AK862">
    <cfRule type="cellIs" dxfId="3507" priority="1738" operator="equal">
      <formula>"us"</formula>
    </cfRule>
  </conditionalFormatting>
  <conditionalFormatting sqref="AK833:AK862">
    <cfRule type="cellIs" dxfId="3506" priority="1737" operator="lessThan">
      <formula>0.01</formula>
    </cfRule>
  </conditionalFormatting>
  <conditionalFormatting sqref="AL833:AM862">
    <cfRule type="cellIs" dxfId="3505" priority="1736" operator="equal">
      <formula>"us"</formula>
    </cfRule>
  </conditionalFormatting>
  <conditionalFormatting sqref="AL833:AM862">
    <cfRule type="cellIs" dxfId="3504" priority="1735" operator="lessThan">
      <formula>0.01</formula>
    </cfRule>
  </conditionalFormatting>
  <conditionalFormatting sqref="AN833:AN862">
    <cfRule type="cellIs" dxfId="3503" priority="1732" operator="equal">
      <formula>"us"</formula>
    </cfRule>
  </conditionalFormatting>
  <conditionalFormatting sqref="AN833:AN862">
    <cfRule type="cellIs" dxfId="3502" priority="1731" operator="lessThan">
      <formula>0.01</formula>
    </cfRule>
  </conditionalFormatting>
  <conditionalFormatting sqref="AO833:AO862">
    <cfRule type="cellIs" dxfId="3501" priority="1729" operator="equal">
      <formula>"us"</formula>
    </cfRule>
  </conditionalFormatting>
  <conditionalFormatting sqref="AO833:AO862">
    <cfRule type="cellIs" dxfId="3500" priority="1728" operator="lessThan">
      <formula>0.01</formula>
    </cfRule>
  </conditionalFormatting>
  <conditionalFormatting sqref="AN833:AN862">
    <cfRule type="cellIs" dxfId="3499" priority="1727" operator="equal">
      <formula>"#N/A Field Not Applicable"</formula>
    </cfRule>
  </conditionalFormatting>
  <conditionalFormatting sqref="W833:W862">
    <cfRule type="cellIs" dxfId="3498" priority="1725" operator="equal">
      <formula>"Financial"</formula>
    </cfRule>
    <cfRule type="cellIs" dxfId="3497" priority="1726" operator="equal">
      <formula>"UTILITIES"</formula>
    </cfRule>
  </conditionalFormatting>
  <conditionalFormatting sqref="Y833:AE862">
    <cfRule type="cellIs" dxfId="3496" priority="1724" operator="equal">
      <formula>"us"</formula>
    </cfRule>
  </conditionalFormatting>
  <conditionalFormatting sqref="Z833:AE862">
    <cfRule type="cellIs" dxfId="3495" priority="1723" operator="lessThan">
      <formula>0.01</formula>
    </cfRule>
  </conditionalFormatting>
  <conditionalFormatting sqref="AG833:AI862">
    <cfRule type="cellIs" dxfId="3494" priority="1722" operator="equal">
      <formula>"us"</formula>
    </cfRule>
  </conditionalFormatting>
  <conditionalFormatting sqref="AG833:AI862">
    <cfRule type="cellIs" dxfId="3493" priority="1721" operator="lessThan">
      <formula>0.01</formula>
    </cfRule>
  </conditionalFormatting>
  <conditionalFormatting sqref="AK833:AK862">
    <cfRule type="cellIs" dxfId="3492" priority="1720" operator="equal">
      <formula>"us"</formula>
    </cfRule>
  </conditionalFormatting>
  <conditionalFormatting sqref="AK833:AK862">
    <cfRule type="cellIs" dxfId="3491" priority="1719" operator="lessThan">
      <formula>0.01</formula>
    </cfRule>
  </conditionalFormatting>
  <conditionalFormatting sqref="AL833:AM862">
    <cfRule type="cellIs" dxfId="3490" priority="1718" operator="equal">
      <formula>"us"</formula>
    </cfRule>
  </conditionalFormatting>
  <conditionalFormatting sqref="AL833:AM862">
    <cfRule type="cellIs" dxfId="3489" priority="1717" operator="lessThan">
      <formula>0.01</formula>
    </cfRule>
  </conditionalFormatting>
  <conditionalFormatting sqref="AN833:AN862">
    <cfRule type="cellIs" dxfId="3488" priority="1714" operator="equal">
      <formula>"us"</formula>
    </cfRule>
  </conditionalFormatting>
  <conditionalFormatting sqref="AN833:AN862">
    <cfRule type="cellIs" dxfId="3487" priority="1713" operator="lessThan">
      <formula>0.01</formula>
    </cfRule>
  </conditionalFormatting>
  <conditionalFormatting sqref="AO833:AO862">
    <cfRule type="cellIs" dxfId="3486" priority="1711" operator="equal">
      <formula>"us"</formula>
    </cfRule>
  </conditionalFormatting>
  <conditionalFormatting sqref="AO833:AO862">
    <cfRule type="cellIs" dxfId="3485" priority="1710" operator="lessThan">
      <formula>0.01</formula>
    </cfRule>
  </conditionalFormatting>
  <conditionalFormatting sqref="AN833:AN862">
    <cfRule type="cellIs" dxfId="3484" priority="1709" operator="equal">
      <formula>"#N/A Field Not Applicable"</formula>
    </cfRule>
  </conditionalFormatting>
  <conditionalFormatting sqref="W833:W862">
    <cfRule type="cellIs" dxfId="3483" priority="1707" operator="equal">
      <formula>"Financial"</formula>
    </cfRule>
    <cfRule type="cellIs" dxfId="3482" priority="1708" operator="equal">
      <formula>"UTILITIES"</formula>
    </cfRule>
  </conditionalFormatting>
  <conditionalFormatting sqref="Y833:AE862">
    <cfRule type="cellIs" dxfId="3481" priority="1706" operator="equal">
      <formula>"us"</formula>
    </cfRule>
  </conditionalFormatting>
  <conditionalFormatting sqref="Z833:AE862">
    <cfRule type="cellIs" dxfId="3480" priority="1705" operator="lessThan">
      <formula>0.01</formula>
    </cfRule>
  </conditionalFormatting>
  <conditionalFormatting sqref="AG833:AI862">
    <cfRule type="cellIs" dxfId="3479" priority="1704" operator="equal">
      <formula>"us"</formula>
    </cfRule>
  </conditionalFormatting>
  <conditionalFormatting sqref="AG833:AI862">
    <cfRule type="cellIs" dxfId="3478" priority="1703" operator="lessThan">
      <formula>0.01</formula>
    </cfRule>
  </conditionalFormatting>
  <conditionalFormatting sqref="AK833:AK862">
    <cfRule type="cellIs" dxfId="3477" priority="1702" operator="equal">
      <formula>"us"</formula>
    </cfRule>
  </conditionalFormatting>
  <conditionalFormatting sqref="AK833:AK862">
    <cfRule type="cellIs" dxfId="3476" priority="1701" operator="lessThan">
      <formula>0.01</formula>
    </cfRule>
  </conditionalFormatting>
  <conditionalFormatting sqref="AL833:AM862">
    <cfRule type="cellIs" dxfId="3475" priority="1700" operator="equal">
      <formula>"us"</formula>
    </cfRule>
  </conditionalFormatting>
  <conditionalFormatting sqref="AL833:AM862">
    <cfRule type="cellIs" dxfId="3474" priority="1699" operator="lessThan">
      <formula>0.01</formula>
    </cfRule>
  </conditionalFormatting>
  <conditionalFormatting sqref="AN833:AN862">
    <cfRule type="cellIs" dxfId="3473" priority="1696" operator="equal">
      <formula>"us"</formula>
    </cfRule>
  </conditionalFormatting>
  <conditionalFormatting sqref="AN833:AN862">
    <cfRule type="cellIs" dxfId="3472" priority="1695" operator="lessThan">
      <formula>0.01</formula>
    </cfRule>
  </conditionalFormatting>
  <conditionalFormatting sqref="AO833:AO862">
    <cfRule type="cellIs" dxfId="3471" priority="1693" operator="equal">
      <formula>"us"</formula>
    </cfRule>
  </conditionalFormatting>
  <conditionalFormatting sqref="AO833:AO862">
    <cfRule type="cellIs" dxfId="3470" priority="1692" operator="lessThan">
      <formula>0.01</formula>
    </cfRule>
  </conditionalFormatting>
  <conditionalFormatting sqref="AN833:AN862">
    <cfRule type="cellIs" dxfId="3469" priority="1691" operator="equal">
      <formula>"#N/A Field Not Applicable"</formula>
    </cfRule>
  </conditionalFormatting>
  <conditionalFormatting sqref="AJ833:AJ862">
    <cfRule type="cellIs" dxfId="3468" priority="1690" operator="equal">
      <formula>"us"</formula>
    </cfRule>
  </conditionalFormatting>
  <conditionalFormatting sqref="AJ833:AJ862">
    <cfRule type="cellIs" dxfId="3467" priority="1689" operator="lessThan">
      <formula>0.01</formula>
    </cfRule>
  </conditionalFormatting>
  <conditionalFormatting sqref="AJ833:AJ862">
    <cfRule type="cellIs" dxfId="3466" priority="1688" operator="equal">
      <formula>"us"</formula>
    </cfRule>
  </conditionalFormatting>
  <conditionalFormatting sqref="AJ833:AJ862">
    <cfRule type="cellIs" dxfId="3465" priority="1687" operator="lessThan">
      <formula>0.01</formula>
    </cfRule>
  </conditionalFormatting>
  <conditionalFormatting sqref="AJ833:AJ862">
    <cfRule type="cellIs" dxfId="3464" priority="1686" operator="equal">
      <formula>"us"</formula>
    </cfRule>
  </conditionalFormatting>
  <conditionalFormatting sqref="AJ833:AJ862">
    <cfRule type="cellIs" dxfId="3463" priority="1685" operator="lessThan">
      <formula>0.01</formula>
    </cfRule>
  </conditionalFormatting>
  <conditionalFormatting sqref="AJ833:AJ862">
    <cfRule type="cellIs" dxfId="3462" priority="1684" operator="equal">
      <formula>"us"</formula>
    </cfRule>
  </conditionalFormatting>
  <conditionalFormatting sqref="AJ833:AJ862">
    <cfRule type="cellIs" dxfId="3461" priority="1683" operator="lessThan">
      <formula>0.01</formula>
    </cfRule>
  </conditionalFormatting>
  <conditionalFormatting sqref="AF800:AF832">
    <cfRule type="cellIs" dxfId="3460" priority="1682" operator="equal">
      <formula>"us"</formula>
    </cfRule>
  </conditionalFormatting>
  <conditionalFormatting sqref="AF800:AF832">
    <cfRule type="cellIs" dxfId="3459" priority="1681" operator="lessThan">
      <formula>0.01</formula>
    </cfRule>
  </conditionalFormatting>
  <conditionalFormatting sqref="AF800:AF832">
    <cfRule type="cellIs" dxfId="3458" priority="1680" operator="equal">
      <formula>"us"</formula>
    </cfRule>
  </conditionalFormatting>
  <conditionalFormatting sqref="AF800:AF832">
    <cfRule type="cellIs" dxfId="3457" priority="1679" operator="lessThan">
      <formula>0.01</formula>
    </cfRule>
  </conditionalFormatting>
  <conditionalFormatting sqref="AF800:AF832">
    <cfRule type="cellIs" dxfId="3456" priority="1678" operator="equal">
      <formula>"us"</formula>
    </cfRule>
  </conditionalFormatting>
  <conditionalFormatting sqref="AF800:AF832">
    <cfRule type="cellIs" dxfId="3455" priority="1677" operator="lessThan">
      <formula>0.01</formula>
    </cfRule>
  </conditionalFormatting>
  <conditionalFormatting sqref="AF800:AF832">
    <cfRule type="cellIs" dxfId="3454" priority="1676" operator="equal">
      <formula>"us"</formula>
    </cfRule>
  </conditionalFormatting>
  <conditionalFormatting sqref="AF800:AF832">
    <cfRule type="cellIs" dxfId="3453" priority="1675" operator="lessThan">
      <formula>0.01</formula>
    </cfRule>
  </conditionalFormatting>
  <conditionalFormatting sqref="AN800:AN832">
    <cfRule type="cellIs" dxfId="3452" priority="1671" operator="equal">
      <formula>"#N/A Field Not Applicable"</formula>
    </cfRule>
  </conditionalFormatting>
  <conditionalFormatting sqref="W800:W832">
    <cfRule type="cellIs" dxfId="3451" priority="1669" operator="equal">
      <formula>"Financial"</formula>
    </cfRule>
    <cfRule type="cellIs" dxfId="3450" priority="1670" operator="equal">
      <formula>"UTILITIES"</formula>
    </cfRule>
  </conditionalFormatting>
  <conditionalFormatting sqref="Y800:AE832">
    <cfRule type="cellIs" dxfId="3449" priority="1668" operator="equal">
      <formula>"us"</formula>
    </cfRule>
  </conditionalFormatting>
  <conditionalFormatting sqref="Z800:AE832">
    <cfRule type="cellIs" dxfId="3448" priority="1667" operator="lessThan">
      <formula>0.01</formula>
    </cfRule>
  </conditionalFormatting>
  <conditionalFormatting sqref="AG800:AI832">
    <cfRule type="cellIs" dxfId="3447" priority="1666" operator="equal">
      <formula>"us"</formula>
    </cfRule>
  </conditionalFormatting>
  <conditionalFormatting sqref="AG800:AI832">
    <cfRule type="cellIs" dxfId="3446" priority="1665" operator="lessThan">
      <formula>0.01</formula>
    </cfRule>
  </conditionalFormatting>
  <conditionalFormatting sqref="AK800:AK832">
    <cfRule type="cellIs" dxfId="3445" priority="1664" operator="equal">
      <formula>"us"</formula>
    </cfRule>
  </conditionalFormatting>
  <conditionalFormatting sqref="AK800:AK832">
    <cfRule type="cellIs" dxfId="3444" priority="1663" operator="lessThan">
      <formula>0.01</formula>
    </cfRule>
  </conditionalFormatting>
  <conditionalFormatting sqref="AL800:AM832">
    <cfRule type="cellIs" dxfId="3443" priority="1662" operator="equal">
      <formula>"us"</formula>
    </cfRule>
  </conditionalFormatting>
  <conditionalFormatting sqref="AL800:AM832">
    <cfRule type="cellIs" dxfId="3442" priority="1661" operator="lessThan">
      <formula>0.01</formula>
    </cfRule>
  </conditionalFormatting>
  <conditionalFormatting sqref="AN800:AN832">
    <cfRule type="cellIs" dxfId="3441" priority="1659" operator="equal">
      <formula>"us"</formula>
    </cfRule>
  </conditionalFormatting>
  <conditionalFormatting sqref="AN800:AN832">
    <cfRule type="cellIs" dxfId="3440" priority="1658" operator="lessThan">
      <formula>0.01</formula>
    </cfRule>
  </conditionalFormatting>
  <conditionalFormatting sqref="AO800:AO832">
    <cfRule type="cellIs" dxfId="3439" priority="1656" operator="equal">
      <formula>"us"</formula>
    </cfRule>
  </conditionalFormatting>
  <conditionalFormatting sqref="AO800:AO832">
    <cfRule type="cellIs" dxfId="3438" priority="1655" operator="lessThan">
      <formula>0.01</formula>
    </cfRule>
  </conditionalFormatting>
  <conditionalFormatting sqref="AN800:AN832">
    <cfRule type="cellIs" dxfId="3437" priority="1653" operator="equal">
      <formula>"#N/A Field Not Applicable"</formula>
    </cfRule>
  </conditionalFormatting>
  <conditionalFormatting sqref="W800:W832">
    <cfRule type="cellIs" dxfId="3436" priority="1651" operator="equal">
      <formula>"Financial"</formula>
    </cfRule>
    <cfRule type="cellIs" dxfId="3435" priority="1652" operator="equal">
      <formula>"UTILITIES"</formula>
    </cfRule>
  </conditionalFormatting>
  <conditionalFormatting sqref="Y800:AE832">
    <cfRule type="cellIs" dxfId="3434" priority="1650" operator="equal">
      <formula>"us"</formula>
    </cfRule>
  </conditionalFormatting>
  <conditionalFormatting sqref="Z800:AE832">
    <cfRule type="cellIs" dxfId="3433" priority="1649" operator="lessThan">
      <formula>0.01</formula>
    </cfRule>
  </conditionalFormatting>
  <conditionalFormatting sqref="AG800:AI832">
    <cfRule type="cellIs" dxfId="3432" priority="1648" operator="equal">
      <formula>"us"</formula>
    </cfRule>
  </conditionalFormatting>
  <conditionalFormatting sqref="AG800:AI832">
    <cfRule type="cellIs" dxfId="3431" priority="1647" operator="lessThan">
      <formula>0.01</formula>
    </cfRule>
  </conditionalFormatting>
  <conditionalFormatting sqref="AK800:AK832">
    <cfRule type="cellIs" dxfId="3430" priority="1646" operator="equal">
      <formula>"us"</formula>
    </cfRule>
  </conditionalFormatting>
  <conditionalFormatting sqref="AK800:AK832">
    <cfRule type="cellIs" dxfId="3429" priority="1645" operator="lessThan">
      <formula>0.01</formula>
    </cfRule>
  </conditionalFormatting>
  <conditionalFormatting sqref="AL800:AM832">
    <cfRule type="cellIs" dxfId="3428" priority="1644" operator="equal">
      <formula>"us"</formula>
    </cfRule>
  </conditionalFormatting>
  <conditionalFormatting sqref="AL800:AM832">
    <cfRule type="cellIs" dxfId="3427" priority="1643" operator="lessThan">
      <formula>0.01</formula>
    </cfRule>
  </conditionalFormatting>
  <conditionalFormatting sqref="AN800:AN832">
    <cfRule type="cellIs" dxfId="3426" priority="1640" operator="equal">
      <formula>"us"</formula>
    </cfRule>
  </conditionalFormatting>
  <conditionalFormatting sqref="AN800:AN832">
    <cfRule type="cellIs" dxfId="3425" priority="1639" operator="lessThan">
      <formula>0.01</formula>
    </cfRule>
  </conditionalFormatting>
  <conditionalFormatting sqref="AO800:AO832">
    <cfRule type="cellIs" dxfId="3424" priority="1637" operator="equal">
      <formula>"us"</formula>
    </cfRule>
  </conditionalFormatting>
  <conditionalFormatting sqref="AO800:AO832">
    <cfRule type="cellIs" dxfId="3423" priority="1636" operator="lessThan">
      <formula>0.01</formula>
    </cfRule>
  </conditionalFormatting>
  <conditionalFormatting sqref="AN800:AN832">
    <cfRule type="cellIs" dxfId="3422" priority="1635" operator="equal">
      <formula>"#N/A Field Not Applicable"</formula>
    </cfRule>
  </conditionalFormatting>
  <conditionalFormatting sqref="W800:W832">
    <cfRule type="cellIs" dxfId="3421" priority="1633" operator="equal">
      <formula>"Financial"</formula>
    </cfRule>
    <cfRule type="cellIs" dxfId="3420" priority="1634" operator="equal">
      <formula>"UTILITIES"</formula>
    </cfRule>
  </conditionalFormatting>
  <conditionalFormatting sqref="Y800:AE832">
    <cfRule type="cellIs" dxfId="3419" priority="1632" operator="equal">
      <formula>"us"</formula>
    </cfRule>
  </conditionalFormatting>
  <conditionalFormatting sqref="Z800:AE832">
    <cfRule type="cellIs" dxfId="3418" priority="1631" operator="lessThan">
      <formula>0.01</formula>
    </cfRule>
  </conditionalFormatting>
  <conditionalFormatting sqref="AG800:AI832">
    <cfRule type="cellIs" dxfId="3417" priority="1630" operator="equal">
      <formula>"us"</formula>
    </cfRule>
  </conditionalFormatting>
  <conditionalFormatting sqref="AG800:AI832">
    <cfRule type="cellIs" dxfId="3416" priority="1629" operator="lessThan">
      <formula>0.01</formula>
    </cfRule>
  </conditionalFormatting>
  <conditionalFormatting sqref="AK800:AK832">
    <cfRule type="cellIs" dxfId="3415" priority="1628" operator="equal">
      <formula>"us"</formula>
    </cfRule>
  </conditionalFormatting>
  <conditionalFormatting sqref="AK800:AK832">
    <cfRule type="cellIs" dxfId="3414" priority="1627" operator="lessThan">
      <formula>0.01</formula>
    </cfRule>
  </conditionalFormatting>
  <conditionalFormatting sqref="AL800:AM832">
    <cfRule type="cellIs" dxfId="3413" priority="1626" operator="equal">
      <formula>"us"</formula>
    </cfRule>
  </conditionalFormatting>
  <conditionalFormatting sqref="AL800:AM832">
    <cfRule type="cellIs" dxfId="3412" priority="1625" operator="lessThan">
      <formula>0.01</formula>
    </cfRule>
  </conditionalFormatting>
  <conditionalFormatting sqref="AN800:AN832">
    <cfRule type="cellIs" dxfId="3411" priority="1622" operator="equal">
      <formula>"us"</formula>
    </cfRule>
  </conditionalFormatting>
  <conditionalFormatting sqref="AN800:AN832">
    <cfRule type="cellIs" dxfId="3410" priority="1621" operator="lessThan">
      <formula>0.01</formula>
    </cfRule>
  </conditionalFormatting>
  <conditionalFormatting sqref="AO800:AO832">
    <cfRule type="cellIs" dxfId="3409" priority="1619" operator="equal">
      <formula>"us"</formula>
    </cfRule>
  </conditionalFormatting>
  <conditionalFormatting sqref="AO800:AO832">
    <cfRule type="cellIs" dxfId="3408" priority="1618" operator="lessThan">
      <formula>0.01</formula>
    </cfRule>
  </conditionalFormatting>
  <conditionalFormatting sqref="AN800:AN832">
    <cfRule type="cellIs" dxfId="3407" priority="1617" operator="equal">
      <formula>"#N/A Field Not Applicable"</formula>
    </cfRule>
  </conditionalFormatting>
  <conditionalFormatting sqref="W800:W832">
    <cfRule type="cellIs" dxfId="3406" priority="1615" operator="equal">
      <formula>"Financial"</formula>
    </cfRule>
    <cfRule type="cellIs" dxfId="3405" priority="1616" operator="equal">
      <formula>"UTILITIES"</formula>
    </cfRule>
  </conditionalFormatting>
  <conditionalFormatting sqref="Y800:AE832">
    <cfRule type="cellIs" dxfId="3404" priority="1614" operator="equal">
      <formula>"us"</formula>
    </cfRule>
  </conditionalFormatting>
  <conditionalFormatting sqref="Z800:AE832">
    <cfRule type="cellIs" dxfId="3403" priority="1613" operator="lessThan">
      <formula>0.01</formula>
    </cfRule>
  </conditionalFormatting>
  <conditionalFormatting sqref="AG800:AI832">
    <cfRule type="cellIs" dxfId="3402" priority="1612" operator="equal">
      <formula>"us"</formula>
    </cfRule>
  </conditionalFormatting>
  <conditionalFormatting sqref="AG800:AI832">
    <cfRule type="cellIs" dxfId="3401" priority="1611" operator="lessThan">
      <formula>0.01</formula>
    </cfRule>
  </conditionalFormatting>
  <conditionalFormatting sqref="AK800:AK832">
    <cfRule type="cellIs" dxfId="3400" priority="1610" operator="equal">
      <formula>"us"</formula>
    </cfRule>
  </conditionalFormatting>
  <conditionalFormatting sqref="AK800:AK832">
    <cfRule type="cellIs" dxfId="3399" priority="1609" operator="lessThan">
      <formula>0.01</formula>
    </cfRule>
  </conditionalFormatting>
  <conditionalFormatting sqref="AL800:AM832">
    <cfRule type="cellIs" dxfId="3398" priority="1608" operator="equal">
      <formula>"us"</formula>
    </cfRule>
  </conditionalFormatting>
  <conditionalFormatting sqref="AL800:AM832">
    <cfRule type="cellIs" dxfId="3397" priority="1607" operator="lessThan">
      <formula>0.01</formula>
    </cfRule>
  </conditionalFormatting>
  <conditionalFormatting sqref="AN800:AN832">
    <cfRule type="cellIs" dxfId="3396" priority="1604" operator="equal">
      <formula>"us"</formula>
    </cfRule>
  </conditionalFormatting>
  <conditionalFormatting sqref="AN800:AN832">
    <cfRule type="cellIs" dxfId="3395" priority="1603" operator="lessThan">
      <formula>0.01</formula>
    </cfRule>
  </conditionalFormatting>
  <conditionalFormatting sqref="AO800:AO832">
    <cfRule type="cellIs" dxfId="3394" priority="1601" operator="equal">
      <formula>"us"</formula>
    </cfRule>
  </conditionalFormatting>
  <conditionalFormatting sqref="AO800:AO832">
    <cfRule type="cellIs" dxfId="3393" priority="1600" operator="lessThan">
      <formula>0.01</formula>
    </cfRule>
  </conditionalFormatting>
  <conditionalFormatting sqref="AN800:AN832">
    <cfRule type="cellIs" dxfId="3392" priority="1599" operator="equal">
      <formula>"#N/A Field Not Applicable"</formula>
    </cfRule>
  </conditionalFormatting>
  <conditionalFormatting sqref="AJ800:AJ832">
    <cfRule type="cellIs" dxfId="3391" priority="1598" operator="equal">
      <formula>"us"</formula>
    </cfRule>
  </conditionalFormatting>
  <conditionalFormatting sqref="AJ800:AJ832">
    <cfRule type="cellIs" dxfId="3390" priority="1597" operator="lessThan">
      <formula>0.01</formula>
    </cfRule>
  </conditionalFormatting>
  <conditionalFormatting sqref="AJ800:AJ832">
    <cfRule type="cellIs" dxfId="3389" priority="1596" operator="equal">
      <formula>"us"</formula>
    </cfRule>
  </conditionalFormatting>
  <conditionalFormatting sqref="AJ800:AJ832">
    <cfRule type="cellIs" dxfId="3388" priority="1595" operator="lessThan">
      <formula>0.01</formula>
    </cfRule>
  </conditionalFormatting>
  <conditionalFormatting sqref="AJ800:AJ832">
    <cfRule type="cellIs" dxfId="3387" priority="1594" operator="equal">
      <formula>"us"</formula>
    </cfRule>
  </conditionalFormatting>
  <conditionalFormatting sqref="AJ800:AJ832">
    <cfRule type="cellIs" dxfId="3386" priority="1593" operator="lessThan">
      <formula>0.01</formula>
    </cfRule>
  </conditionalFormatting>
  <conditionalFormatting sqref="AJ800:AJ832">
    <cfRule type="cellIs" dxfId="3385" priority="1592" operator="equal">
      <formula>"us"</formula>
    </cfRule>
  </conditionalFormatting>
  <conditionalFormatting sqref="AJ800:AJ832">
    <cfRule type="cellIs" dxfId="3384" priority="1591" operator="lessThan">
      <formula>0.01</formula>
    </cfRule>
  </conditionalFormatting>
  <conditionalFormatting sqref="AF783:AF799">
    <cfRule type="cellIs" dxfId="3383" priority="1590" operator="equal">
      <formula>"us"</formula>
    </cfRule>
  </conditionalFormatting>
  <conditionalFormatting sqref="AF783:AF799">
    <cfRule type="cellIs" dxfId="3382" priority="1589" operator="lessThan">
      <formula>0.01</formula>
    </cfRule>
  </conditionalFormatting>
  <conditionalFormatting sqref="AF783:AF799">
    <cfRule type="cellIs" dxfId="3381" priority="1588" operator="equal">
      <formula>"us"</formula>
    </cfRule>
  </conditionalFormatting>
  <conditionalFormatting sqref="AF783:AF799">
    <cfRule type="cellIs" dxfId="3380" priority="1587" operator="lessThan">
      <formula>0.01</formula>
    </cfRule>
  </conditionalFormatting>
  <conditionalFormatting sqref="AF783:AF799">
    <cfRule type="cellIs" dxfId="3379" priority="1586" operator="equal">
      <formula>"us"</formula>
    </cfRule>
  </conditionalFormatting>
  <conditionalFormatting sqref="AF783:AF799">
    <cfRule type="cellIs" dxfId="3378" priority="1585" operator="lessThan">
      <formula>0.01</formula>
    </cfRule>
  </conditionalFormatting>
  <conditionalFormatting sqref="AF783:AF799">
    <cfRule type="cellIs" dxfId="3377" priority="1584" operator="equal">
      <formula>"us"</formula>
    </cfRule>
  </conditionalFormatting>
  <conditionalFormatting sqref="AF783:AF799">
    <cfRule type="cellIs" dxfId="3376" priority="1583" operator="lessThan">
      <formula>0.01</formula>
    </cfRule>
  </conditionalFormatting>
  <conditionalFormatting sqref="AN783:AN799">
    <cfRule type="cellIs" dxfId="3375" priority="1579" operator="equal">
      <formula>"#N/A Field Not Applicable"</formula>
    </cfRule>
  </conditionalFormatting>
  <conditionalFormatting sqref="W783:W799">
    <cfRule type="cellIs" dxfId="3374" priority="1577" operator="equal">
      <formula>"Financial"</formula>
    </cfRule>
    <cfRule type="cellIs" dxfId="3373" priority="1578" operator="equal">
      <formula>"UTILITIES"</formula>
    </cfRule>
  </conditionalFormatting>
  <conditionalFormatting sqref="Y783:AE799">
    <cfRule type="cellIs" dxfId="3372" priority="1576" operator="equal">
      <formula>"us"</formula>
    </cfRule>
  </conditionalFormatting>
  <conditionalFormatting sqref="Z783:AE799">
    <cfRule type="cellIs" dxfId="3371" priority="1575" operator="lessThan">
      <formula>0.01</formula>
    </cfRule>
  </conditionalFormatting>
  <conditionalFormatting sqref="AG783:AI799">
    <cfRule type="cellIs" dxfId="3370" priority="1574" operator="equal">
      <formula>"us"</formula>
    </cfRule>
  </conditionalFormatting>
  <conditionalFormatting sqref="AG783:AI799">
    <cfRule type="cellIs" dxfId="3369" priority="1573" operator="lessThan">
      <formula>0.01</formula>
    </cfRule>
  </conditionalFormatting>
  <conditionalFormatting sqref="AK783:AK799">
    <cfRule type="cellIs" dxfId="3368" priority="1572" operator="equal">
      <formula>"us"</formula>
    </cfRule>
  </conditionalFormatting>
  <conditionalFormatting sqref="AK783:AK799">
    <cfRule type="cellIs" dxfId="3367" priority="1571" operator="lessThan">
      <formula>0.01</formula>
    </cfRule>
  </conditionalFormatting>
  <conditionalFormatting sqref="AL783:AM799">
    <cfRule type="cellIs" dxfId="3366" priority="1570" operator="equal">
      <formula>"us"</formula>
    </cfRule>
  </conditionalFormatting>
  <conditionalFormatting sqref="AL783:AM799">
    <cfRule type="cellIs" dxfId="3365" priority="1569" operator="lessThan">
      <formula>0.01</formula>
    </cfRule>
  </conditionalFormatting>
  <conditionalFormatting sqref="AN783:AN799">
    <cfRule type="cellIs" dxfId="3364" priority="1567" operator="equal">
      <formula>"us"</formula>
    </cfRule>
  </conditionalFormatting>
  <conditionalFormatting sqref="AN783:AN799">
    <cfRule type="cellIs" dxfId="3363" priority="1566" operator="lessThan">
      <formula>0.01</formula>
    </cfRule>
  </conditionalFormatting>
  <conditionalFormatting sqref="AO783:AO799">
    <cfRule type="cellIs" dxfId="3362" priority="1564" operator="equal">
      <formula>"us"</formula>
    </cfRule>
  </conditionalFormatting>
  <conditionalFormatting sqref="AO783:AO799">
    <cfRule type="cellIs" dxfId="3361" priority="1563" operator="lessThan">
      <formula>0.01</formula>
    </cfRule>
  </conditionalFormatting>
  <conditionalFormatting sqref="AN783:AN799">
    <cfRule type="cellIs" dxfId="3360" priority="1561" operator="equal">
      <formula>"#N/A Field Not Applicable"</formula>
    </cfRule>
  </conditionalFormatting>
  <conditionalFormatting sqref="W783:W799">
    <cfRule type="cellIs" dxfId="3359" priority="1559" operator="equal">
      <formula>"Financial"</formula>
    </cfRule>
    <cfRule type="cellIs" dxfId="3358" priority="1560" operator="equal">
      <formula>"UTILITIES"</formula>
    </cfRule>
  </conditionalFormatting>
  <conditionalFormatting sqref="Y783:AE799">
    <cfRule type="cellIs" dxfId="3357" priority="1558" operator="equal">
      <formula>"us"</formula>
    </cfRule>
  </conditionalFormatting>
  <conditionalFormatting sqref="Z783:AE799">
    <cfRule type="cellIs" dxfId="3356" priority="1557" operator="lessThan">
      <formula>0.01</formula>
    </cfRule>
  </conditionalFormatting>
  <conditionalFormatting sqref="AG783:AI799">
    <cfRule type="cellIs" dxfId="3355" priority="1556" operator="equal">
      <formula>"us"</formula>
    </cfRule>
  </conditionalFormatting>
  <conditionalFormatting sqref="AG783:AI799">
    <cfRule type="cellIs" dxfId="3354" priority="1555" operator="lessThan">
      <formula>0.01</formula>
    </cfRule>
  </conditionalFormatting>
  <conditionalFormatting sqref="AK783:AK799">
    <cfRule type="cellIs" dxfId="3353" priority="1554" operator="equal">
      <formula>"us"</formula>
    </cfRule>
  </conditionalFormatting>
  <conditionalFormatting sqref="AK783:AK799">
    <cfRule type="cellIs" dxfId="3352" priority="1553" operator="lessThan">
      <formula>0.01</formula>
    </cfRule>
  </conditionalFormatting>
  <conditionalFormatting sqref="AL783:AM799">
    <cfRule type="cellIs" dxfId="3351" priority="1552" operator="equal">
      <formula>"us"</formula>
    </cfRule>
  </conditionalFormatting>
  <conditionalFormatting sqref="AL783:AM799">
    <cfRule type="cellIs" dxfId="3350" priority="1551" operator="lessThan">
      <formula>0.01</formula>
    </cfRule>
  </conditionalFormatting>
  <conditionalFormatting sqref="AN783:AN799">
    <cfRule type="cellIs" dxfId="3349" priority="1548" operator="equal">
      <formula>"us"</formula>
    </cfRule>
  </conditionalFormatting>
  <conditionalFormatting sqref="AN783:AN799">
    <cfRule type="cellIs" dxfId="3348" priority="1547" operator="lessThan">
      <formula>0.01</formula>
    </cfRule>
  </conditionalFormatting>
  <conditionalFormatting sqref="AO783:AO799">
    <cfRule type="cellIs" dxfId="3347" priority="1545" operator="equal">
      <formula>"us"</formula>
    </cfRule>
  </conditionalFormatting>
  <conditionalFormatting sqref="AO783:AO799">
    <cfRule type="cellIs" dxfId="3346" priority="1544" operator="lessThan">
      <formula>0.01</formula>
    </cfRule>
  </conditionalFormatting>
  <conditionalFormatting sqref="AN783:AN799">
    <cfRule type="cellIs" dxfId="3345" priority="1543" operator="equal">
      <formula>"#N/A Field Not Applicable"</formula>
    </cfRule>
  </conditionalFormatting>
  <conditionalFormatting sqref="W783:W799">
    <cfRule type="cellIs" dxfId="3344" priority="1541" operator="equal">
      <formula>"Financial"</formula>
    </cfRule>
    <cfRule type="cellIs" dxfId="3343" priority="1542" operator="equal">
      <formula>"UTILITIES"</formula>
    </cfRule>
  </conditionalFormatting>
  <conditionalFormatting sqref="Y783:AE799">
    <cfRule type="cellIs" dxfId="3342" priority="1540" operator="equal">
      <formula>"us"</formula>
    </cfRule>
  </conditionalFormatting>
  <conditionalFormatting sqref="Z783:AE799">
    <cfRule type="cellIs" dxfId="3341" priority="1539" operator="lessThan">
      <formula>0.01</formula>
    </cfRule>
  </conditionalFormatting>
  <conditionalFormatting sqref="AG783:AI799">
    <cfRule type="cellIs" dxfId="3340" priority="1538" operator="equal">
      <formula>"us"</formula>
    </cfRule>
  </conditionalFormatting>
  <conditionalFormatting sqref="AG783:AI799">
    <cfRule type="cellIs" dxfId="3339" priority="1537" operator="lessThan">
      <formula>0.01</formula>
    </cfRule>
  </conditionalFormatting>
  <conditionalFormatting sqref="AK783:AK799">
    <cfRule type="cellIs" dxfId="3338" priority="1536" operator="equal">
      <formula>"us"</formula>
    </cfRule>
  </conditionalFormatting>
  <conditionalFormatting sqref="AK783:AK799">
    <cfRule type="cellIs" dxfId="3337" priority="1535" operator="lessThan">
      <formula>0.01</formula>
    </cfRule>
  </conditionalFormatting>
  <conditionalFormatting sqref="AL783:AM799">
    <cfRule type="cellIs" dxfId="3336" priority="1534" operator="equal">
      <formula>"us"</formula>
    </cfRule>
  </conditionalFormatting>
  <conditionalFormatting sqref="AL783:AM799">
    <cfRule type="cellIs" dxfId="3335" priority="1533" operator="lessThan">
      <formula>0.01</formula>
    </cfRule>
  </conditionalFormatting>
  <conditionalFormatting sqref="AN783:AN799">
    <cfRule type="cellIs" dxfId="3334" priority="1530" operator="equal">
      <formula>"us"</formula>
    </cfRule>
  </conditionalFormatting>
  <conditionalFormatting sqref="AN783:AN799">
    <cfRule type="cellIs" dxfId="3333" priority="1529" operator="lessThan">
      <formula>0.01</formula>
    </cfRule>
  </conditionalFormatting>
  <conditionalFormatting sqref="AO783:AO799">
    <cfRule type="cellIs" dxfId="3332" priority="1527" operator="equal">
      <formula>"us"</formula>
    </cfRule>
  </conditionalFormatting>
  <conditionalFormatting sqref="AO783:AO799">
    <cfRule type="cellIs" dxfId="3331" priority="1526" operator="lessThan">
      <formula>0.01</formula>
    </cfRule>
  </conditionalFormatting>
  <conditionalFormatting sqref="AN783:AN799">
    <cfRule type="cellIs" dxfId="3330" priority="1525" operator="equal">
      <formula>"#N/A Field Not Applicable"</formula>
    </cfRule>
  </conditionalFormatting>
  <conditionalFormatting sqref="W783:W799">
    <cfRule type="cellIs" dxfId="3329" priority="1523" operator="equal">
      <formula>"Financial"</formula>
    </cfRule>
    <cfRule type="cellIs" dxfId="3328" priority="1524" operator="equal">
      <formula>"UTILITIES"</formula>
    </cfRule>
  </conditionalFormatting>
  <conditionalFormatting sqref="Y783:AE799">
    <cfRule type="cellIs" dxfId="3327" priority="1522" operator="equal">
      <formula>"us"</formula>
    </cfRule>
  </conditionalFormatting>
  <conditionalFormatting sqref="Z783:AE799">
    <cfRule type="cellIs" dxfId="3326" priority="1521" operator="lessThan">
      <formula>0.01</formula>
    </cfRule>
  </conditionalFormatting>
  <conditionalFormatting sqref="AG783:AI799">
    <cfRule type="cellIs" dxfId="3325" priority="1520" operator="equal">
      <formula>"us"</formula>
    </cfRule>
  </conditionalFormatting>
  <conditionalFormatting sqref="AG783:AI799">
    <cfRule type="cellIs" dxfId="3324" priority="1519" operator="lessThan">
      <formula>0.01</formula>
    </cfRule>
  </conditionalFormatting>
  <conditionalFormatting sqref="AK783:AK799">
    <cfRule type="cellIs" dxfId="3323" priority="1518" operator="equal">
      <formula>"us"</formula>
    </cfRule>
  </conditionalFormatting>
  <conditionalFormatting sqref="AK783:AK799">
    <cfRule type="cellIs" dxfId="3322" priority="1517" operator="lessThan">
      <formula>0.01</formula>
    </cfRule>
  </conditionalFormatting>
  <conditionalFormatting sqref="AL783:AM799">
    <cfRule type="cellIs" dxfId="3321" priority="1516" operator="equal">
      <formula>"us"</formula>
    </cfRule>
  </conditionalFormatting>
  <conditionalFormatting sqref="AL783:AM799">
    <cfRule type="cellIs" dxfId="3320" priority="1515" operator="lessThan">
      <formula>0.01</formula>
    </cfRule>
  </conditionalFormatting>
  <conditionalFormatting sqref="AN783:AN799">
    <cfRule type="cellIs" dxfId="3319" priority="1512" operator="equal">
      <formula>"us"</formula>
    </cfRule>
  </conditionalFormatting>
  <conditionalFormatting sqref="AN783:AN799">
    <cfRule type="cellIs" dxfId="3318" priority="1511" operator="lessThan">
      <formula>0.01</formula>
    </cfRule>
  </conditionalFormatting>
  <conditionalFormatting sqref="AO783:AO799">
    <cfRule type="cellIs" dxfId="3317" priority="1509" operator="equal">
      <formula>"us"</formula>
    </cfRule>
  </conditionalFormatting>
  <conditionalFormatting sqref="AO783:AO799">
    <cfRule type="cellIs" dxfId="3316" priority="1508" operator="lessThan">
      <formula>0.01</formula>
    </cfRule>
  </conditionalFormatting>
  <conditionalFormatting sqref="AN783:AN799">
    <cfRule type="cellIs" dxfId="3315" priority="1507" operator="equal">
      <formula>"#N/A Field Not Applicable"</formula>
    </cfRule>
  </conditionalFormatting>
  <conditionalFormatting sqref="AJ783:AJ787 AJ789:AJ799">
    <cfRule type="cellIs" dxfId="3314" priority="1506" operator="equal">
      <formula>"us"</formula>
    </cfRule>
  </conditionalFormatting>
  <conditionalFormatting sqref="AJ783:AJ787 AJ789:AJ799">
    <cfRule type="cellIs" dxfId="3313" priority="1505" operator="lessThan">
      <formula>0.01</formula>
    </cfRule>
  </conditionalFormatting>
  <conditionalFormatting sqref="AJ783:AJ787 AJ789:AJ799">
    <cfRule type="cellIs" dxfId="3312" priority="1504" operator="equal">
      <formula>"us"</formula>
    </cfRule>
  </conditionalFormatting>
  <conditionalFormatting sqref="AJ783:AJ787 AJ789:AJ799">
    <cfRule type="cellIs" dxfId="3311" priority="1503" operator="lessThan">
      <formula>0.01</formula>
    </cfRule>
  </conditionalFormatting>
  <conditionalFormatting sqref="AJ783:AJ787 AJ789:AJ799">
    <cfRule type="cellIs" dxfId="3310" priority="1502" operator="equal">
      <formula>"us"</formula>
    </cfRule>
  </conditionalFormatting>
  <conditionalFormatting sqref="AJ783:AJ787 AJ789:AJ799">
    <cfRule type="cellIs" dxfId="3309" priority="1501" operator="lessThan">
      <formula>0.01</formula>
    </cfRule>
  </conditionalFormatting>
  <conditionalFormatting sqref="AJ783:AJ787 AJ789:AJ799">
    <cfRule type="cellIs" dxfId="3308" priority="1500" operator="equal">
      <formula>"us"</formula>
    </cfRule>
  </conditionalFormatting>
  <conditionalFormatting sqref="AJ783:AJ787 AJ789:AJ799">
    <cfRule type="cellIs" dxfId="3307" priority="1499" operator="lessThan">
      <formula>0.01</formula>
    </cfRule>
  </conditionalFormatting>
  <conditionalFormatting sqref="AJ788">
    <cfRule type="cellIs" dxfId="3306" priority="1498" operator="equal">
      <formula>"us"</formula>
    </cfRule>
  </conditionalFormatting>
  <conditionalFormatting sqref="AJ788">
    <cfRule type="cellIs" dxfId="3305" priority="1497" operator="lessThan">
      <formula>0.01</formula>
    </cfRule>
  </conditionalFormatting>
  <conditionalFormatting sqref="AJ788">
    <cfRule type="cellIs" dxfId="3304" priority="1496" operator="equal">
      <formula>"us"</formula>
    </cfRule>
  </conditionalFormatting>
  <conditionalFormatting sqref="AJ788">
    <cfRule type="cellIs" dxfId="3303" priority="1495" operator="lessThan">
      <formula>0.01</formula>
    </cfRule>
  </conditionalFormatting>
  <conditionalFormatting sqref="AJ788">
    <cfRule type="cellIs" dxfId="3302" priority="1494" operator="equal">
      <formula>"us"</formula>
    </cfRule>
  </conditionalFormatting>
  <conditionalFormatting sqref="AJ788">
    <cfRule type="cellIs" dxfId="3301" priority="1493" operator="lessThan">
      <formula>0.01</formula>
    </cfRule>
  </conditionalFormatting>
  <conditionalFormatting sqref="AJ788">
    <cfRule type="cellIs" dxfId="3300" priority="1492" operator="equal">
      <formula>"us"</formula>
    </cfRule>
  </conditionalFormatting>
  <conditionalFormatting sqref="AJ788">
    <cfRule type="cellIs" dxfId="3299" priority="1491" operator="lessThan">
      <formula>0.01</formula>
    </cfRule>
  </conditionalFormatting>
  <conditionalFormatting sqref="AF759:AF782">
    <cfRule type="cellIs" dxfId="3298" priority="1490" operator="equal">
      <formula>"us"</formula>
    </cfRule>
  </conditionalFormatting>
  <conditionalFormatting sqref="AF759:AF782">
    <cfRule type="cellIs" dxfId="3297" priority="1489" operator="lessThan">
      <formula>0.01</formula>
    </cfRule>
  </conditionalFormatting>
  <conditionalFormatting sqref="AF759:AF782">
    <cfRule type="cellIs" dxfId="3296" priority="1488" operator="equal">
      <formula>"us"</formula>
    </cfRule>
  </conditionalFormatting>
  <conditionalFormatting sqref="AF759:AF782">
    <cfRule type="cellIs" dxfId="3295" priority="1487" operator="lessThan">
      <formula>0.01</formula>
    </cfRule>
  </conditionalFormatting>
  <conditionalFormatting sqref="AF759:AF782">
    <cfRule type="cellIs" dxfId="3294" priority="1486" operator="equal">
      <formula>"us"</formula>
    </cfRule>
  </conditionalFormatting>
  <conditionalFormatting sqref="AF759:AF782">
    <cfRule type="cellIs" dxfId="3293" priority="1485" operator="lessThan">
      <formula>0.01</formula>
    </cfRule>
  </conditionalFormatting>
  <conditionalFormatting sqref="AF759:AF782">
    <cfRule type="cellIs" dxfId="3292" priority="1484" operator="equal">
      <formula>"us"</formula>
    </cfRule>
  </conditionalFormatting>
  <conditionalFormatting sqref="AF759:AF782">
    <cfRule type="cellIs" dxfId="3291" priority="1483" operator="lessThan">
      <formula>0.01</formula>
    </cfRule>
  </conditionalFormatting>
  <conditionalFormatting sqref="AN759:AN782">
    <cfRule type="cellIs" dxfId="3290" priority="1479" operator="equal">
      <formula>"#N/A Field Not Applicable"</formula>
    </cfRule>
  </conditionalFormatting>
  <conditionalFormatting sqref="W759:W782">
    <cfRule type="cellIs" dxfId="3289" priority="1477" operator="equal">
      <formula>"Financial"</formula>
    </cfRule>
    <cfRule type="cellIs" dxfId="3288" priority="1478" operator="equal">
      <formula>"UTILITIES"</formula>
    </cfRule>
  </conditionalFormatting>
  <conditionalFormatting sqref="Y759:AE782">
    <cfRule type="cellIs" dxfId="3287" priority="1476" operator="equal">
      <formula>"us"</formula>
    </cfRule>
  </conditionalFormatting>
  <conditionalFormatting sqref="Z759:AE782">
    <cfRule type="cellIs" dxfId="3286" priority="1475" operator="lessThan">
      <formula>0.01</formula>
    </cfRule>
  </conditionalFormatting>
  <conditionalFormatting sqref="AG759:AI782">
    <cfRule type="cellIs" dxfId="3285" priority="1474" operator="equal">
      <formula>"us"</formula>
    </cfRule>
  </conditionalFormatting>
  <conditionalFormatting sqref="AG759:AI782">
    <cfRule type="cellIs" dxfId="3284" priority="1473" operator="lessThan">
      <formula>0.01</formula>
    </cfRule>
  </conditionalFormatting>
  <conditionalFormatting sqref="AK759:AK782">
    <cfRule type="cellIs" dxfId="3283" priority="1472" operator="equal">
      <formula>"us"</formula>
    </cfRule>
  </conditionalFormatting>
  <conditionalFormatting sqref="AK759:AK782">
    <cfRule type="cellIs" dxfId="3282" priority="1471" operator="lessThan">
      <formula>0.01</formula>
    </cfRule>
  </conditionalFormatting>
  <conditionalFormatting sqref="AL759:AM782">
    <cfRule type="cellIs" dxfId="3281" priority="1470" operator="equal">
      <formula>"us"</formula>
    </cfRule>
  </conditionalFormatting>
  <conditionalFormatting sqref="AL759:AM782">
    <cfRule type="cellIs" dxfId="3280" priority="1469" operator="lessThan">
      <formula>0.01</formula>
    </cfRule>
  </conditionalFormatting>
  <conditionalFormatting sqref="AN759:AN782">
    <cfRule type="cellIs" dxfId="3279" priority="1467" operator="equal">
      <formula>"us"</formula>
    </cfRule>
  </conditionalFormatting>
  <conditionalFormatting sqref="AN759:AN782">
    <cfRule type="cellIs" dxfId="3278" priority="1466" operator="lessThan">
      <formula>0.01</formula>
    </cfRule>
  </conditionalFormatting>
  <conditionalFormatting sqref="AO759:AO782">
    <cfRule type="cellIs" dxfId="3277" priority="1464" operator="equal">
      <formula>"us"</formula>
    </cfRule>
  </conditionalFormatting>
  <conditionalFormatting sqref="AO759:AO782">
    <cfRule type="cellIs" dxfId="3276" priority="1463" operator="lessThan">
      <formula>0.01</formula>
    </cfRule>
  </conditionalFormatting>
  <conditionalFormatting sqref="AN759:AN782">
    <cfRule type="cellIs" dxfId="3275" priority="1461" operator="equal">
      <formula>"#N/A Field Not Applicable"</formula>
    </cfRule>
  </conditionalFormatting>
  <conditionalFormatting sqref="W759:W782">
    <cfRule type="cellIs" dxfId="3274" priority="1459" operator="equal">
      <formula>"Financial"</formula>
    </cfRule>
    <cfRule type="cellIs" dxfId="3273" priority="1460" operator="equal">
      <formula>"UTILITIES"</formula>
    </cfRule>
  </conditionalFormatting>
  <conditionalFormatting sqref="Y759:AE782">
    <cfRule type="cellIs" dxfId="3272" priority="1458" operator="equal">
      <formula>"us"</formula>
    </cfRule>
  </conditionalFormatting>
  <conditionalFormatting sqref="Z759:AE782">
    <cfRule type="cellIs" dxfId="3271" priority="1457" operator="lessThan">
      <formula>0.01</formula>
    </cfRule>
  </conditionalFormatting>
  <conditionalFormatting sqref="AG759:AI782">
    <cfRule type="cellIs" dxfId="3270" priority="1456" operator="equal">
      <formula>"us"</formula>
    </cfRule>
  </conditionalFormatting>
  <conditionalFormatting sqref="AG759:AI782">
    <cfRule type="cellIs" dxfId="3269" priority="1455" operator="lessThan">
      <formula>0.01</formula>
    </cfRule>
  </conditionalFormatting>
  <conditionalFormatting sqref="AK759:AK782">
    <cfRule type="cellIs" dxfId="3268" priority="1454" operator="equal">
      <formula>"us"</formula>
    </cfRule>
  </conditionalFormatting>
  <conditionalFormatting sqref="AK759:AK782">
    <cfRule type="cellIs" dxfId="3267" priority="1453" operator="lessThan">
      <formula>0.01</formula>
    </cfRule>
  </conditionalFormatting>
  <conditionalFormatting sqref="AL759:AM782">
    <cfRule type="cellIs" dxfId="3266" priority="1452" operator="equal">
      <formula>"us"</formula>
    </cfRule>
  </conditionalFormatting>
  <conditionalFormatting sqref="AL759:AM782">
    <cfRule type="cellIs" dxfId="3265" priority="1451" operator="lessThan">
      <formula>0.01</formula>
    </cfRule>
  </conditionalFormatting>
  <conditionalFormatting sqref="AN759:AN782">
    <cfRule type="cellIs" dxfId="3264" priority="1448" operator="equal">
      <formula>"us"</formula>
    </cfRule>
  </conditionalFormatting>
  <conditionalFormatting sqref="AN759:AN782">
    <cfRule type="cellIs" dxfId="3263" priority="1447" operator="lessThan">
      <formula>0.01</formula>
    </cfRule>
  </conditionalFormatting>
  <conditionalFormatting sqref="AO759:AO782">
    <cfRule type="cellIs" dxfId="3262" priority="1445" operator="equal">
      <formula>"us"</formula>
    </cfRule>
  </conditionalFormatting>
  <conditionalFormatting sqref="AO759:AO782">
    <cfRule type="cellIs" dxfId="3261" priority="1444" operator="lessThan">
      <formula>0.01</formula>
    </cfRule>
  </conditionalFormatting>
  <conditionalFormatting sqref="AN759:AN782">
    <cfRule type="cellIs" dxfId="3260" priority="1443" operator="equal">
      <formula>"#N/A Field Not Applicable"</formula>
    </cfRule>
  </conditionalFormatting>
  <conditionalFormatting sqref="W759:W782">
    <cfRule type="cellIs" dxfId="3259" priority="1441" operator="equal">
      <formula>"Financial"</formula>
    </cfRule>
    <cfRule type="cellIs" dxfId="3258" priority="1442" operator="equal">
      <formula>"UTILITIES"</formula>
    </cfRule>
  </conditionalFormatting>
  <conditionalFormatting sqref="Y759:AE782">
    <cfRule type="cellIs" dxfId="3257" priority="1440" operator="equal">
      <formula>"us"</formula>
    </cfRule>
  </conditionalFormatting>
  <conditionalFormatting sqref="Z759:AE782">
    <cfRule type="cellIs" dxfId="3256" priority="1439" operator="lessThan">
      <formula>0.01</formula>
    </cfRule>
  </conditionalFormatting>
  <conditionalFormatting sqref="AG759:AI782">
    <cfRule type="cellIs" dxfId="3255" priority="1438" operator="equal">
      <formula>"us"</formula>
    </cfRule>
  </conditionalFormatting>
  <conditionalFormatting sqref="AG759:AI782">
    <cfRule type="cellIs" dxfId="3254" priority="1437" operator="lessThan">
      <formula>0.01</formula>
    </cfRule>
  </conditionalFormatting>
  <conditionalFormatting sqref="AK759:AK782">
    <cfRule type="cellIs" dxfId="3253" priority="1436" operator="equal">
      <formula>"us"</formula>
    </cfRule>
  </conditionalFormatting>
  <conditionalFormatting sqref="AK759:AK782">
    <cfRule type="cellIs" dxfId="3252" priority="1435" operator="lessThan">
      <formula>0.01</formula>
    </cfRule>
  </conditionalFormatting>
  <conditionalFormatting sqref="AL759:AM782">
    <cfRule type="cellIs" dxfId="3251" priority="1434" operator="equal">
      <formula>"us"</formula>
    </cfRule>
  </conditionalFormatting>
  <conditionalFormatting sqref="AL759:AM782">
    <cfRule type="cellIs" dxfId="3250" priority="1433" operator="lessThan">
      <formula>0.01</formula>
    </cfRule>
  </conditionalFormatting>
  <conditionalFormatting sqref="AN759:AN782">
    <cfRule type="cellIs" dxfId="3249" priority="1430" operator="equal">
      <formula>"us"</formula>
    </cfRule>
  </conditionalFormatting>
  <conditionalFormatting sqref="AN759:AN782">
    <cfRule type="cellIs" dxfId="3248" priority="1429" operator="lessThan">
      <formula>0.01</formula>
    </cfRule>
  </conditionalFormatting>
  <conditionalFormatting sqref="AO759:AO782">
    <cfRule type="cellIs" dxfId="3247" priority="1427" operator="equal">
      <formula>"us"</formula>
    </cfRule>
  </conditionalFormatting>
  <conditionalFormatting sqref="AO759:AO782">
    <cfRule type="cellIs" dxfId="3246" priority="1426" operator="lessThan">
      <formula>0.01</formula>
    </cfRule>
  </conditionalFormatting>
  <conditionalFormatting sqref="AN759:AN782">
    <cfRule type="cellIs" dxfId="3245" priority="1425" operator="equal">
      <formula>"#N/A Field Not Applicable"</formula>
    </cfRule>
  </conditionalFormatting>
  <conditionalFormatting sqref="W759:W782">
    <cfRule type="cellIs" dxfId="3244" priority="1423" operator="equal">
      <formula>"Financial"</formula>
    </cfRule>
    <cfRule type="cellIs" dxfId="3243" priority="1424" operator="equal">
      <formula>"UTILITIES"</formula>
    </cfRule>
  </conditionalFormatting>
  <conditionalFormatting sqref="Y759:AE782">
    <cfRule type="cellIs" dxfId="3242" priority="1422" operator="equal">
      <formula>"us"</formula>
    </cfRule>
  </conditionalFormatting>
  <conditionalFormatting sqref="Z759:AE782">
    <cfRule type="cellIs" dxfId="3241" priority="1421" operator="lessThan">
      <formula>0.01</formula>
    </cfRule>
  </conditionalFormatting>
  <conditionalFormatting sqref="AG759:AI782">
    <cfRule type="cellIs" dxfId="3240" priority="1420" operator="equal">
      <formula>"us"</formula>
    </cfRule>
  </conditionalFormatting>
  <conditionalFormatting sqref="AG759:AI782">
    <cfRule type="cellIs" dxfId="3239" priority="1419" operator="lessThan">
      <formula>0.01</formula>
    </cfRule>
  </conditionalFormatting>
  <conditionalFormatting sqref="AK759:AK782">
    <cfRule type="cellIs" dxfId="3238" priority="1418" operator="equal">
      <formula>"us"</formula>
    </cfRule>
  </conditionalFormatting>
  <conditionalFormatting sqref="AK759:AK782">
    <cfRule type="cellIs" dxfId="3237" priority="1417" operator="lessThan">
      <formula>0.01</formula>
    </cfRule>
  </conditionalFormatting>
  <conditionalFormatting sqref="AL759:AM782">
    <cfRule type="cellIs" dxfId="3236" priority="1416" operator="equal">
      <formula>"us"</formula>
    </cfRule>
  </conditionalFormatting>
  <conditionalFormatting sqref="AL759:AM782">
    <cfRule type="cellIs" dxfId="3235" priority="1415" operator="lessThan">
      <formula>0.01</formula>
    </cfRule>
  </conditionalFormatting>
  <conditionalFormatting sqref="AN759:AN782">
    <cfRule type="cellIs" dxfId="3234" priority="1412" operator="equal">
      <formula>"us"</formula>
    </cfRule>
  </conditionalFormatting>
  <conditionalFormatting sqref="AN759:AN782">
    <cfRule type="cellIs" dxfId="3233" priority="1411" operator="lessThan">
      <formula>0.01</formula>
    </cfRule>
  </conditionalFormatting>
  <conditionalFormatting sqref="AO759:AO782">
    <cfRule type="cellIs" dxfId="3232" priority="1409" operator="equal">
      <formula>"us"</formula>
    </cfRule>
  </conditionalFormatting>
  <conditionalFormatting sqref="AO759:AO782">
    <cfRule type="cellIs" dxfId="3231" priority="1408" operator="lessThan">
      <formula>0.01</formula>
    </cfRule>
  </conditionalFormatting>
  <conditionalFormatting sqref="AN759:AN782">
    <cfRule type="cellIs" dxfId="3230" priority="1407" operator="equal">
      <formula>"#N/A Field Not Applicable"</formula>
    </cfRule>
  </conditionalFormatting>
  <conditionalFormatting sqref="AJ759:AJ782">
    <cfRule type="cellIs" dxfId="3229" priority="1406" operator="equal">
      <formula>"us"</formula>
    </cfRule>
  </conditionalFormatting>
  <conditionalFormatting sqref="AJ759:AJ782">
    <cfRule type="cellIs" dxfId="3228" priority="1405" operator="lessThan">
      <formula>0.01</formula>
    </cfRule>
  </conditionalFormatting>
  <conditionalFormatting sqref="AJ759:AJ782">
    <cfRule type="cellIs" dxfId="3227" priority="1404" operator="equal">
      <formula>"us"</formula>
    </cfRule>
  </conditionalFormatting>
  <conditionalFormatting sqref="AJ759:AJ782">
    <cfRule type="cellIs" dxfId="3226" priority="1403" operator="lessThan">
      <formula>0.01</formula>
    </cfRule>
  </conditionalFormatting>
  <conditionalFormatting sqref="AJ759:AJ782">
    <cfRule type="cellIs" dxfId="3225" priority="1402" operator="equal">
      <formula>"us"</formula>
    </cfRule>
  </conditionalFormatting>
  <conditionalFormatting sqref="AJ759:AJ782">
    <cfRule type="cellIs" dxfId="3224" priority="1401" operator="lessThan">
      <formula>0.01</formula>
    </cfRule>
  </conditionalFormatting>
  <conditionalFormatting sqref="AJ759:AJ782">
    <cfRule type="cellIs" dxfId="3223" priority="1400" operator="equal">
      <formula>"us"</formula>
    </cfRule>
  </conditionalFormatting>
  <conditionalFormatting sqref="AJ759:AJ782">
    <cfRule type="cellIs" dxfId="3222" priority="1399" operator="lessThan">
      <formula>0.01</formula>
    </cfRule>
  </conditionalFormatting>
  <conditionalFormatting sqref="AF742:AF758">
    <cfRule type="cellIs" dxfId="3221" priority="1398" operator="equal">
      <formula>"us"</formula>
    </cfRule>
  </conditionalFormatting>
  <conditionalFormatting sqref="AF742:AF758">
    <cfRule type="cellIs" dxfId="3220" priority="1397" operator="lessThan">
      <formula>0.01</formula>
    </cfRule>
  </conditionalFormatting>
  <conditionalFormatting sqref="AF742:AF758">
    <cfRule type="cellIs" dxfId="3219" priority="1396" operator="equal">
      <formula>"us"</formula>
    </cfRule>
  </conditionalFormatting>
  <conditionalFormatting sqref="AF742:AF758">
    <cfRule type="cellIs" dxfId="3218" priority="1395" operator="lessThan">
      <formula>0.01</formula>
    </cfRule>
  </conditionalFormatting>
  <conditionalFormatting sqref="AF742:AF758">
    <cfRule type="cellIs" dxfId="3217" priority="1394" operator="equal">
      <formula>"us"</formula>
    </cfRule>
  </conditionalFormatting>
  <conditionalFormatting sqref="AF742:AF758">
    <cfRule type="cellIs" dxfId="3216" priority="1393" operator="lessThan">
      <formula>0.01</formula>
    </cfRule>
  </conditionalFormatting>
  <conditionalFormatting sqref="AF742:AF758">
    <cfRule type="cellIs" dxfId="3215" priority="1392" operator="equal">
      <formula>"us"</formula>
    </cfRule>
  </conditionalFormatting>
  <conditionalFormatting sqref="AF742:AF758">
    <cfRule type="cellIs" dxfId="3214" priority="1391" operator="lessThan">
      <formula>0.01</formula>
    </cfRule>
  </conditionalFormatting>
  <conditionalFormatting sqref="AN742:AN758">
    <cfRule type="cellIs" dxfId="3213" priority="1387" operator="equal">
      <formula>"#N/A Field Not Applicable"</formula>
    </cfRule>
  </conditionalFormatting>
  <conditionalFormatting sqref="W742:W758">
    <cfRule type="cellIs" dxfId="3212" priority="1385" operator="equal">
      <formula>"Financial"</formula>
    </cfRule>
    <cfRule type="cellIs" dxfId="3211" priority="1386" operator="equal">
      <formula>"UTILITIES"</formula>
    </cfRule>
  </conditionalFormatting>
  <conditionalFormatting sqref="Y742:AE758">
    <cfRule type="cellIs" dxfId="3210" priority="1384" operator="equal">
      <formula>"us"</formula>
    </cfRule>
  </conditionalFormatting>
  <conditionalFormatting sqref="Z742:AE758">
    <cfRule type="cellIs" dxfId="3209" priority="1383" operator="lessThan">
      <formula>0.01</formula>
    </cfRule>
  </conditionalFormatting>
  <conditionalFormatting sqref="AG742:AI758">
    <cfRule type="cellIs" dxfId="3208" priority="1382" operator="equal">
      <formula>"us"</formula>
    </cfRule>
  </conditionalFormatting>
  <conditionalFormatting sqref="AG742:AI758">
    <cfRule type="cellIs" dxfId="3207" priority="1381" operator="lessThan">
      <formula>0.01</formula>
    </cfRule>
  </conditionalFormatting>
  <conditionalFormatting sqref="AK742:AK758">
    <cfRule type="cellIs" dxfId="3206" priority="1380" operator="equal">
      <formula>"us"</formula>
    </cfRule>
  </conditionalFormatting>
  <conditionalFormatting sqref="AK742:AK758">
    <cfRule type="cellIs" dxfId="3205" priority="1379" operator="lessThan">
      <formula>0.01</formula>
    </cfRule>
  </conditionalFormatting>
  <conditionalFormatting sqref="AL742:AM758">
    <cfRule type="cellIs" dxfId="3204" priority="1378" operator="equal">
      <formula>"us"</formula>
    </cfRule>
  </conditionalFormatting>
  <conditionalFormatting sqref="AL742:AM758">
    <cfRule type="cellIs" dxfId="3203" priority="1377" operator="lessThan">
      <formula>0.01</formula>
    </cfRule>
  </conditionalFormatting>
  <conditionalFormatting sqref="AN742:AN758">
    <cfRule type="cellIs" dxfId="3202" priority="1375" operator="equal">
      <formula>"us"</formula>
    </cfRule>
  </conditionalFormatting>
  <conditionalFormatting sqref="AN742:AN758">
    <cfRule type="cellIs" dxfId="3201" priority="1374" operator="lessThan">
      <formula>0.01</formula>
    </cfRule>
  </conditionalFormatting>
  <conditionalFormatting sqref="AO742:AO758">
    <cfRule type="cellIs" dxfId="3200" priority="1372" operator="equal">
      <formula>"us"</formula>
    </cfRule>
  </conditionalFormatting>
  <conditionalFormatting sqref="AO742:AO758">
    <cfRule type="cellIs" dxfId="3199" priority="1371" operator="lessThan">
      <formula>0.01</formula>
    </cfRule>
  </conditionalFormatting>
  <conditionalFormatting sqref="AN742:AN758">
    <cfRule type="cellIs" dxfId="3198" priority="1369" operator="equal">
      <formula>"#N/A Field Not Applicable"</formula>
    </cfRule>
  </conditionalFormatting>
  <conditionalFormatting sqref="W742:W758">
    <cfRule type="cellIs" dxfId="3197" priority="1367" operator="equal">
      <formula>"Financial"</formula>
    </cfRule>
    <cfRule type="cellIs" dxfId="3196" priority="1368" operator="equal">
      <formula>"UTILITIES"</formula>
    </cfRule>
  </conditionalFormatting>
  <conditionalFormatting sqref="Y742:AE758">
    <cfRule type="cellIs" dxfId="3195" priority="1366" operator="equal">
      <formula>"us"</formula>
    </cfRule>
  </conditionalFormatting>
  <conditionalFormatting sqref="Z742:AE758">
    <cfRule type="cellIs" dxfId="3194" priority="1365" operator="lessThan">
      <formula>0.01</formula>
    </cfRule>
  </conditionalFormatting>
  <conditionalFormatting sqref="AG742:AI758">
    <cfRule type="cellIs" dxfId="3193" priority="1364" operator="equal">
      <formula>"us"</formula>
    </cfRule>
  </conditionalFormatting>
  <conditionalFormatting sqref="AG742:AI758">
    <cfRule type="cellIs" dxfId="3192" priority="1363" operator="lessThan">
      <formula>0.01</formula>
    </cfRule>
  </conditionalFormatting>
  <conditionalFormatting sqref="AK742:AK758">
    <cfRule type="cellIs" dxfId="3191" priority="1362" operator="equal">
      <formula>"us"</formula>
    </cfRule>
  </conditionalFormatting>
  <conditionalFormatting sqref="AK742:AK758">
    <cfRule type="cellIs" dxfId="3190" priority="1361" operator="lessThan">
      <formula>0.01</formula>
    </cfRule>
  </conditionalFormatting>
  <conditionalFormatting sqref="AL742:AM758">
    <cfRule type="cellIs" dxfId="3189" priority="1360" operator="equal">
      <formula>"us"</formula>
    </cfRule>
  </conditionalFormatting>
  <conditionalFormatting sqref="AL742:AM758">
    <cfRule type="cellIs" dxfId="3188" priority="1359" operator="lessThan">
      <formula>0.01</formula>
    </cfRule>
  </conditionalFormatting>
  <conditionalFormatting sqref="AN742:AN758">
    <cfRule type="cellIs" dxfId="3187" priority="1356" operator="equal">
      <formula>"us"</formula>
    </cfRule>
  </conditionalFormatting>
  <conditionalFormatting sqref="AN742:AN758">
    <cfRule type="cellIs" dxfId="3186" priority="1355" operator="lessThan">
      <formula>0.01</formula>
    </cfRule>
  </conditionalFormatting>
  <conditionalFormatting sqref="AO742:AO758">
    <cfRule type="cellIs" dxfId="3185" priority="1353" operator="equal">
      <formula>"us"</formula>
    </cfRule>
  </conditionalFormatting>
  <conditionalFormatting sqref="AO742:AO758">
    <cfRule type="cellIs" dxfId="3184" priority="1352" operator="lessThan">
      <formula>0.01</formula>
    </cfRule>
  </conditionalFormatting>
  <conditionalFormatting sqref="AN742:AN758">
    <cfRule type="cellIs" dxfId="3183" priority="1351" operator="equal">
      <formula>"#N/A Field Not Applicable"</formula>
    </cfRule>
  </conditionalFormatting>
  <conditionalFormatting sqref="W742:W758">
    <cfRule type="cellIs" dxfId="3182" priority="1349" operator="equal">
      <formula>"Financial"</formula>
    </cfRule>
    <cfRule type="cellIs" dxfId="3181" priority="1350" operator="equal">
      <formula>"UTILITIES"</formula>
    </cfRule>
  </conditionalFormatting>
  <conditionalFormatting sqref="Y742:AE758">
    <cfRule type="cellIs" dxfId="3180" priority="1348" operator="equal">
      <formula>"us"</formula>
    </cfRule>
  </conditionalFormatting>
  <conditionalFormatting sqref="Z742:AE758">
    <cfRule type="cellIs" dxfId="3179" priority="1347" operator="lessThan">
      <formula>0.01</formula>
    </cfRule>
  </conditionalFormatting>
  <conditionalFormatting sqref="AG742:AI758">
    <cfRule type="cellIs" dxfId="3178" priority="1346" operator="equal">
      <formula>"us"</formula>
    </cfRule>
  </conditionalFormatting>
  <conditionalFormatting sqref="AG742:AI758">
    <cfRule type="cellIs" dxfId="3177" priority="1345" operator="lessThan">
      <formula>0.01</formula>
    </cfRule>
  </conditionalFormatting>
  <conditionalFormatting sqref="AK742:AK758">
    <cfRule type="cellIs" dxfId="3176" priority="1344" operator="equal">
      <formula>"us"</formula>
    </cfRule>
  </conditionalFormatting>
  <conditionalFormatting sqref="AK742:AK758">
    <cfRule type="cellIs" dxfId="3175" priority="1343" operator="lessThan">
      <formula>0.01</formula>
    </cfRule>
  </conditionalFormatting>
  <conditionalFormatting sqref="AL742:AM758">
    <cfRule type="cellIs" dxfId="3174" priority="1342" operator="equal">
      <formula>"us"</formula>
    </cfRule>
  </conditionalFormatting>
  <conditionalFormatting sqref="AL742:AM758">
    <cfRule type="cellIs" dxfId="3173" priority="1341" operator="lessThan">
      <formula>0.01</formula>
    </cfRule>
  </conditionalFormatting>
  <conditionalFormatting sqref="AN742:AN758">
    <cfRule type="cellIs" dxfId="3172" priority="1338" operator="equal">
      <formula>"us"</formula>
    </cfRule>
  </conditionalFormatting>
  <conditionalFormatting sqref="AN742:AN758">
    <cfRule type="cellIs" dxfId="3171" priority="1337" operator="lessThan">
      <formula>0.01</formula>
    </cfRule>
  </conditionalFormatting>
  <conditionalFormatting sqref="AO742:AO758">
    <cfRule type="cellIs" dxfId="3170" priority="1335" operator="equal">
      <formula>"us"</formula>
    </cfRule>
  </conditionalFormatting>
  <conditionalFormatting sqref="AO742:AO758">
    <cfRule type="cellIs" dxfId="3169" priority="1334" operator="lessThan">
      <formula>0.01</formula>
    </cfRule>
  </conditionalFormatting>
  <conditionalFormatting sqref="AN742:AN758">
    <cfRule type="cellIs" dxfId="3168" priority="1333" operator="equal">
      <formula>"#N/A Field Not Applicable"</formula>
    </cfRule>
  </conditionalFormatting>
  <conditionalFormatting sqref="W742:W758">
    <cfRule type="cellIs" dxfId="3167" priority="1331" operator="equal">
      <formula>"Financial"</formula>
    </cfRule>
    <cfRule type="cellIs" dxfId="3166" priority="1332" operator="equal">
      <formula>"UTILITIES"</formula>
    </cfRule>
  </conditionalFormatting>
  <conditionalFormatting sqref="Y742:AE758">
    <cfRule type="cellIs" dxfId="3165" priority="1330" operator="equal">
      <formula>"us"</formula>
    </cfRule>
  </conditionalFormatting>
  <conditionalFormatting sqref="Z742:AE758">
    <cfRule type="cellIs" dxfId="3164" priority="1329" operator="lessThan">
      <formula>0.01</formula>
    </cfRule>
  </conditionalFormatting>
  <conditionalFormatting sqref="AG742:AI758">
    <cfRule type="cellIs" dxfId="3163" priority="1328" operator="equal">
      <formula>"us"</formula>
    </cfRule>
  </conditionalFormatting>
  <conditionalFormatting sqref="AG742:AI758">
    <cfRule type="cellIs" dxfId="3162" priority="1327" operator="lessThan">
      <formula>0.01</formula>
    </cfRule>
  </conditionalFormatting>
  <conditionalFormatting sqref="AK742:AK758">
    <cfRule type="cellIs" dxfId="3161" priority="1326" operator="equal">
      <formula>"us"</formula>
    </cfRule>
  </conditionalFormatting>
  <conditionalFormatting sqref="AK742:AK758">
    <cfRule type="cellIs" dxfId="3160" priority="1325" operator="lessThan">
      <formula>0.01</formula>
    </cfRule>
  </conditionalFormatting>
  <conditionalFormatting sqref="AL742:AM758">
    <cfRule type="cellIs" dxfId="3159" priority="1324" operator="equal">
      <formula>"us"</formula>
    </cfRule>
  </conditionalFormatting>
  <conditionalFormatting sqref="AL742:AM758">
    <cfRule type="cellIs" dxfId="3158" priority="1323" operator="lessThan">
      <formula>0.01</formula>
    </cfRule>
  </conditionalFormatting>
  <conditionalFormatting sqref="AN742:AN758">
    <cfRule type="cellIs" dxfId="3157" priority="1320" operator="equal">
      <formula>"us"</formula>
    </cfRule>
  </conditionalFormatting>
  <conditionalFormatting sqref="AN742:AN758">
    <cfRule type="cellIs" dxfId="3156" priority="1319" operator="lessThan">
      <formula>0.01</formula>
    </cfRule>
  </conditionalFormatting>
  <conditionalFormatting sqref="AO742:AO758">
    <cfRule type="cellIs" dxfId="3155" priority="1317" operator="equal">
      <formula>"us"</formula>
    </cfRule>
  </conditionalFormatting>
  <conditionalFormatting sqref="AO742:AO758">
    <cfRule type="cellIs" dxfId="3154" priority="1316" operator="lessThan">
      <formula>0.01</formula>
    </cfRule>
  </conditionalFormatting>
  <conditionalFormatting sqref="AN742:AN758">
    <cfRule type="cellIs" dxfId="3153" priority="1315" operator="equal">
      <formula>"#N/A Field Not Applicable"</formula>
    </cfRule>
  </conditionalFormatting>
  <conditionalFormatting sqref="AJ742:AJ758">
    <cfRule type="cellIs" dxfId="3152" priority="1314" operator="equal">
      <formula>"us"</formula>
    </cfRule>
  </conditionalFormatting>
  <conditionalFormatting sqref="AJ742:AJ758">
    <cfRule type="cellIs" dxfId="3151" priority="1313" operator="lessThan">
      <formula>0.01</formula>
    </cfRule>
  </conditionalFormatting>
  <conditionalFormatting sqref="AJ742:AJ758">
    <cfRule type="cellIs" dxfId="3150" priority="1312" operator="equal">
      <formula>"us"</formula>
    </cfRule>
  </conditionalFormatting>
  <conditionalFormatting sqref="AJ742:AJ758">
    <cfRule type="cellIs" dxfId="3149" priority="1311" operator="lessThan">
      <formula>0.01</formula>
    </cfRule>
  </conditionalFormatting>
  <conditionalFormatting sqref="AJ742:AJ758">
    <cfRule type="cellIs" dxfId="3148" priority="1310" operator="equal">
      <formula>"us"</formula>
    </cfRule>
  </conditionalFormatting>
  <conditionalFormatting sqref="AJ742:AJ758">
    <cfRule type="cellIs" dxfId="3147" priority="1309" operator="lessThan">
      <formula>0.01</formula>
    </cfRule>
  </conditionalFormatting>
  <conditionalFormatting sqref="AJ742:AJ758">
    <cfRule type="cellIs" dxfId="3146" priority="1308" operator="equal">
      <formula>"us"</formula>
    </cfRule>
  </conditionalFormatting>
  <conditionalFormatting sqref="AJ742:AJ758">
    <cfRule type="cellIs" dxfId="3145" priority="1307" operator="lessThan">
      <formula>0.01</formula>
    </cfRule>
  </conditionalFormatting>
  <conditionalFormatting sqref="AF739:AF741">
    <cfRule type="cellIs" dxfId="3144" priority="1306" operator="equal">
      <formula>"us"</formula>
    </cfRule>
  </conditionalFormatting>
  <conditionalFormatting sqref="AF739:AF741">
    <cfRule type="cellIs" dxfId="3143" priority="1305" operator="lessThan">
      <formula>0.01</formula>
    </cfRule>
  </conditionalFormatting>
  <conditionalFormatting sqref="AF739:AF741">
    <cfRule type="cellIs" dxfId="3142" priority="1304" operator="equal">
      <formula>"us"</formula>
    </cfRule>
  </conditionalFormatting>
  <conditionalFormatting sqref="AF739:AF741">
    <cfRule type="cellIs" dxfId="3141" priority="1303" operator="lessThan">
      <formula>0.01</formula>
    </cfRule>
  </conditionalFormatting>
  <conditionalFormatting sqref="AF739:AF741">
    <cfRule type="cellIs" dxfId="3140" priority="1302" operator="equal">
      <formula>"us"</formula>
    </cfRule>
  </conditionalFormatting>
  <conditionalFormatting sqref="AF739:AF741">
    <cfRule type="cellIs" dxfId="3139" priority="1301" operator="lessThan">
      <formula>0.01</formula>
    </cfRule>
  </conditionalFormatting>
  <conditionalFormatting sqref="AF739:AF741">
    <cfRule type="cellIs" dxfId="3138" priority="1300" operator="equal">
      <formula>"us"</formula>
    </cfRule>
  </conditionalFormatting>
  <conditionalFormatting sqref="AF739:AF741">
    <cfRule type="cellIs" dxfId="3137" priority="1299" operator="lessThan">
      <formula>0.01</formula>
    </cfRule>
  </conditionalFormatting>
  <conditionalFormatting sqref="AN739:AN741">
    <cfRule type="cellIs" dxfId="3136" priority="1295" operator="equal">
      <formula>"#N/A Field Not Applicable"</formula>
    </cfRule>
  </conditionalFormatting>
  <conditionalFormatting sqref="W739:W741">
    <cfRule type="cellIs" dxfId="3135" priority="1293" operator="equal">
      <formula>"Financial"</formula>
    </cfRule>
    <cfRule type="cellIs" dxfId="3134" priority="1294" operator="equal">
      <formula>"UTILITIES"</formula>
    </cfRule>
  </conditionalFormatting>
  <conditionalFormatting sqref="Y739:AE741">
    <cfRule type="cellIs" dxfId="3133" priority="1292" operator="equal">
      <formula>"us"</formula>
    </cfRule>
  </conditionalFormatting>
  <conditionalFormatting sqref="Z739:AE741">
    <cfRule type="cellIs" dxfId="3132" priority="1291" operator="lessThan">
      <formula>0.01</formula>
    </cfRule>
  </conditionalFormatting>
  <conditionalFormatting sqref="AG739:AI741">
    <cfRule type="cellIs" dxfId="3131" priority="1290" operator="equal">
      <formula>"us"</formula>
    </cfRule>
  </conditionalFormatting>
  <conditionalFormatting sqref="AG739:AI741">
    <cfRule type="cellIs" dxfId="3130" priority="1289" operator="lessThan">
      <formula>0.01</formula>
    </cfRule>
  </conditionalFormatting>
  <conditionalFormatting sqref="AK739:AK741">
    <cfRule type="cellIs" dxfId="3129" priority="1288" operator="equal">
      <formula>"us"</formula>
    </cfRule>
  </conditionalFormatting>
  <conditionalFormatting sqref="AK739:AK741">
    <cfRule type="cellIs" dxfId="3128" priority="1287" operator="lessThan">
      <formula>0.01</formula>
    </cfRule>
  </conditionalFormatting>
  <conditionalFormatting sqref="AL739:AM741">
    <cfRule type="cellIs" dxfId="3127" priority="1286" operator="equal">
      <formula>"us"</formula>
    </cfRule>
  </conditionalFormatting>
  <conditionalFormatting sqref="AL739:AM741">
    <cfRule type="cellIs" dxfId="3126" priority="1285" operator="lessThan">
      <formula>0.01</formula>
    </cfRule>
  </conditionalFormatting>
  <conditionalFormatting sqref="AN739:AN741">
    <cfRule type="cellIs" dxfId="3125" priority="1283" operator="equal">
      <formula>"us"</formula>
    </cfRule>
  </conditionalFormatting>
  <conditionalFormatting sqref="AN739:AN741">
    <cfRule type="cellIs" dxfId="3124" priority="1282" operator="lessThan">
      <formula>0.01</formula>
    </cfRule>
  </conditionalFormatting>
  <conditionalFormatting sqref="AO739:AO741">
    <cfRule type="cellIs" dxfId="3123" priority="1280" operator="equal">
      <formula>"us"</formula>
    </cfRule>
  </conditionalFormatting>
  <conditionalFormatting sqref="AO739:AO741">
    <cfRule type="cellIs" dxfId="3122" priority="1279" operator="lessThan">
      <formula>0.01</formula>
    </cfRule>
  </conditionalFormatting>
  <conditionalFormatting sqref="AN739:AN741">
    <cfRule type="cellIs" dxfId="3121" priority="1277" operator="equal">
      <formula>"#N/A Field Not Applicable"</formula>
    </cfRule>
  </conditionalFormatting>
  <conditionalFormatting sqref="W739:W741">
    <cfRule type="cellIs" dxfId="3120" priority="1275" operator="equal">
      <formula>"Financial"</formula>
    </cfRule>
    <cfRule type="cellIs" dxfId="3119" priority="1276" operator="equal">
      <formula>"UTILITIES"</formula>
    </cfRule>
  </conditionalFormatting>
  <conditionalFormatting sqref="Y739:AE741">
    <cfRule type="cellIs" dxfId="3118" priority="1274" operator="equal">
      <formula>"us"</formula>
    </cfRule>
  </conditionalFormatting>
  <conditionalFormatting sqref="Z739:AE741">
    <cfRule type="cellIs" dxfId="3117" priority="1273" operator="lessThan">
      <formula>0.01</formula>
    </cfRule>
  </conditionalFormatting>
  <conditionalFormatting sqref="AG739:AI741">
    <cfRule type="cellIs" dxfId="3116" priority="1272" operator="equal">
      <formula>"us"</formula>
    </cfRule>
  </conditionalFormatting>
  <conditionalFormatting sqref="AG739:AI741">
    <cfRule type="cellIs" dxfId="3115" priority="1271" operator="lessThan">
      <formula>0.01</formula>
    </cfRule>
  </conditionalFormatting>
  <conditionalFormatting sqref="AK739:AK741">
    <cfRule type="cellIs" dxfId="3114" priority="1270" operator="equal">
      <formula>"us"</formula>
    </cfRule>
  </conditionalFormatting>
  <conditionalFormatting sqref="AK739:AK741">
    <cfRule type="cellIs" dxfId="3113" priority="1269" operator="lessThan">
      <formula>0.01</formula>
    </cfRule>
  </conditionalFormatting>
  <conditionalFormatting sqref="AL739:AM741">
    <cfRule type="cellIs" dxfId="3112" priority="1268" operator="equal">
      <formula>"us"</formula>
    </cfRule>
  </conditionalFormatting>
  <conditionalFormatting sqref="AL739:AM741">
    <cfRule type="cellIs" dxfId="3111" priority="1267" operator="lessThan">
      <formula>0.01</formula>
    </cfRule>
  </conditionalFormatting>
  <conditionalFormatting sqref="AN739:AN741">
    <cfRule type="cellIs" dxfId="3110" priority="1264" operator="equal">
      <formula>"us"</formula>
    </cfRule>
  </conditionalFormatting>
  <conditionalFormatting sqref="AN739:AN741">
    <cfRule type="cellIs" dxfId="3109" priority="1263" operator="lessThan">
      <formula>0.01</formula>
    </cfRule>
  </conditionalFormatting>
  <conditionalFormatting sqref="AO739:AO741">
    <cfRule type="cellIs" dxfId="3108" priority="1261" operator="equal">
      <formula>"us"</formula>
    </cfRule>
  </conditionalFormatting>
  <conditionalFormatting sqref="AO739:AO741">
    <cfRule type="cellIs" dxfId="3107" priority="1260" operator="lessThan">
      <formula>0.01</formula>
    </cfRule>
  </conditionalFormatting>
  <conditionalFormatting sqref="AN739:AN741">
    <cfRule type="cellIs" dxfId="3106" priority="1259" operator="equal">
      <formula>"#N/A Field Not Applicable"</formula>
    </cfRule>
  </conditionalFormatting>
  <conditionalFormatting sqref="W739:W741">
    <cfRule type="cellIs" dxfId="3105" priority="1257" operator="equal">
      <formula>"Financial"</formula>
    </cfRule>
    <cfRule type="cellIs" dxfId="3104" priority="1258" operator="equal">
      <formula>"UTILITIES"</formula>
    </cfRule>
  </conditionalFormatting>
  <conditionalFormatting sqref="Y739:AE741">
    <cfRule type="cellIs" dxfId="3103" priority="1256" operator="equal">
      <formula>"us"</formula>
    </cfRule>
  </conditionalFormatting>
  <conditionalFormatting sqref="Z739:AE741">
    <cfRule type="cellIs" dxfId="3102" priority="1255" operator="lessThan">
      <formula>0.01</formula>
    </cfRule>
  </conditionalFormatting>
  <conditionalFormatting sqref="AG739:AI741">
    <cfRule type="cellIs" dxfId="3101" priority="1254" operator="equal">
      <formula>"us"</formula>
    </cfRule>
  </conditionalFormatting>
  <conditionalFormatting sqref="AG739:AI741">
    <cfRule type="cellIs" dxfId="3100" priority="1253" operator="lessThan">
      <formula>0.01</formula>
    </cfRule>
  </conditionalFormatting>
  <conditionalFormatting sqref="AK739:AK741">
    <cfRule type="cellIs" dxfId="3099" priority="1252" operator="equal">
      <formula>"us"</formula>
    </cfRule>
  </conditionalFormatting>
  <conditionalFormatting sqref="AK739:AK741">
    <cfRule type="cellIs" dxfId="3098" priority="1251" operator="lessThan">
      <formula>0.01</formula>
    </cfRule>
  </conditionalFormatting>
  <conditionalFormatting sqref="AL739:AM741">
    <cfRule type="cellIs" dxfId="3097" priority="1250" operator="equal">
      <formula>"us"</formula>
    </cfRule>
  </conditionalFormatting>
  <conditionalFormatting sqref="AL739:AM741">
    <cfRule type="cellIs" dxfId="3096" priority="1249" operator="lessThan">
      <formula>0.01</formula>
    </cfRule>
  </conditionalFormatting>
  <conditionalFormatting sqref="AN739:AN741">
    <cfRule type="cellIs" dxfId="3095" priority="1246" operator="equal">
      <formula>"us"</formula>
    </cfRule>
  </conditionalFormatting>
  <conditionalFormatting sqref="AN739:AN741">
    <cfRule type="cellIs" dxfId="3094" priority="1245" operator="lessThan">
      <formula>0.01</formula>
    </cfRule>
  </conditionalFormatting>
  <conditionalFormatting sqref="AO739:AO741">
    <cfRule type="cellIs" dxfId="3093" priority="1243" operator="equal">
      <formula>"us"</formula>
    </cfRule>
  </conditionalFormatting>
  <conditionalFormatting sqref="AO739:AO741">
    <cfRule type="cellIs" dxfId="3092" priority="1242" operator="lessThan">
      <formula>0.01</formula>
    </cfRule>
  </conditionalFormatting>
  <conditionalFormatting sqref="AN739:AN741">
    <cfRule type="cellIs" dxfId="3091" priority="1241" operator="equal">
      <formula>"#N/A Field Not Applicable"</formula>
    </cfRule>
  </conditionalFormatting>
  <conditionalFormatting sqref="W739:W741">
    <cfRule type="cellIs" dxfId="3090" priority="1239" operator="equal">
      <formula>"Financial"</formula>
    </cfRule>
    <cfRule type="cellIs" dxfId="3089" priority="1240" operator="equal">
      <formula>"UTILITIES"</formula>
    </cfRule>
  </conditionalFormatting>
  <conditionalFormatting sqref="Y739:AE741">
    <cfRule type="cellIs" dxfId="3088" priority="1238" operator="equal">
      <formula>"us"</formula>
    </cfRule>
  </conditionalFormatting>
  <conditionalFormatting sqref="Z739:AE741">
    <cfRule type="cellIs" dxfId="3087" priority="1237" operator="lessThan">
      <formula>0.01</formula>
    </cfRule>
  </conditionalFormatting>
  <conditionalFormatting sqref="AG739:AI741">
    <cfRule type="cellIs" dxfId="3086" priority="1236" operator="equal">
      <formula>"us"</formula>
    </cfRule>
  </conditionalFormatting>
  <conditionalFormatting sqref="AG739:AI741">
    <cfRule type="cellIs" dxfId="3085" priority="1235" operator="lessThan">
      <formula>0.01</formula>
    </cfRule>
  </conditionalFormatting>
  <conditionalFormatting sqref="AK739:AK741">
    <cfRule type="cellIs" dxfId="3084" priority="1234" operator="equal">
      <formula>"us"</formula>
    </cfRule>
  </conditionalFormatting>
  <conditionalFormatting sqref="AK739:AK741">
    <cfRule type="cellIs" dxfId="3083" priority="1233" operator="lessThan">
      <formula>0.01</formula>
    </cfRule>
  </conditionalFormatting>
  <conditionalFormatting sqref="AL739:AM741">
    <cfRule type="cellIs" dxfId="3082" priority="1232" operator="equal">
      <formula>"us"</formula>
    </cfRule>
  </conditionalFormatting>
  <conditionalFormatting sqref="AL739:AM741">
    <cfRule type="cellIs" dxfId="3081" priority="1231" operator="lessThan">
      <formula>0.01</formula>
    </cfRule>
  </conditionalFormatting>
  <conditionalFormatting sqref="AN739:AN741">
    <cfRule type="cellIs" dxfId="3080" priority="1228" operator="equal">
      <formula>"us"</formula>
    </cfRule>
  </conditionalFormatting>
  <conditionalFormatting sqref="AN739:AN741">
    <cfRule type="cellIs" dxfId="3079" priority="1227" operator="lessThan">
      <formula>0.01</formula>
    </cfRule>
  </conditionalFormatting>
  <conditionalFormatting sqref="AO739:AO741">
    <cfRule type="cellIs" dxfId="3078" priority="1225" operator="equal">
      <formula>"us"</formula>
    </cfRule>
  </conditionalFormatting>
  <conditionalFormatting sqref="AO739:AO741">
    <cfRule type="cellIs" dxfId="3077" priority="1224" operator="lessThan">
      <formula>0.01</formula>
    </cfRule>
  </conditionalFormatting>
  <conditionalFormatting sqref="AN739:AN741">
    <cfRule type="cellIs" dxfId="3076" priority="1223" operator="equal">
      <formula>"#N/A Field Not Applicable"</formula>
    </cfRule>
  </conditionalFormatting>
  <conditionalFormatting sqref="AJ739:AJ741">
    <cfRule type="cellIs" dxfId="3075" priority="1222" operator="equal">
      <formula>"us"</formula>
    </cfRule>
  </conditionalFormatting>
  <conditionalFormatting sqref="AJ739:AJ741">
    <cfRule type="cellIs" dxfId="3074" priority="1221" operator="lessThan">
      <formula>0.01</formula>
    </cfRule>
  </conditionalFormatting>
  <conditionalFormatting sqref="AJ739:AJ741">
    <cfRule type="cellIs" dxfId="3073" priority="1220" operator="equal">
      <formula>"us"</formula>
    </cfRule>
  </conditionalFormatting>
  <conditionalFormatting sqref="AJ739:AJ741">
    <cfRule type="cellIs" dxfId="3072" priority="1219" operator="lessThan">
      <formula>0.01</formula>
    </cfRule>
  </conditionalFormatting>
  <conditionalFormatting sqref="AJ739:AJ741">
    <cfRule type="cellIs" dxfId="3071" priority="1218" operator="equal">
      <formula>"us"</formula>
    </cfRule>
  </conditionalFormatting>
  <conditionalFormatting sqref="AJ739:AJ741">
    <cfRule type="cellIs" dxfId="3070" priority="1217" operator="lessThan">
      <formula>0.01</formula>
    </cfRule>
  </conditionalFormatting>
  <conditionalFormatting sqref="AJ739:AJ741">
    <cfRule type="cellIs" dxfId="3069" priority="1216" operator="equal">
      <formula>"us"</formula>
    </cfRule>
  </conditionalFormatting>
  <conditionalFormatting sqref="AJ739:AJ741">
    <cfRule type="cellIs" dxfId="3068" priority="1215" operator="lessThan">
      <formula>0.01</formula>
    </cfRule>
  </conditionalFormatting>
  <conditionalFormatting sqref="AP652:AP658 AR652:AR658 AP477:AP599 AR477:AR599">
    <cfRule type="cellIs" dxfId="3067" priority="660" operator="lessThan">
      <formula>24.03947034</formula>
    </cfRule>
  </conditionalFormatting>
  <conditionalFormatting sqref="AF600:AF651">
    <cfRule type="cellIs" dxfId="3066" priority="658" operator="equal">
      <formula>"us"</formula>
    </cfRule>
  </conditionalFormatting>
  <conditionalFormatting sqref="AF600:AF651">
    <cfRule type="cellIs" dxfId="3065" priority="657" operator="lessThan">
      <formula>0.01</formula>
    </cfRule>
  </conditionalFormatting>
  <conditionalFormatting sqref="AF600:AF651">
    <cfRule type="cellIs" dxfId="3064" priority="656" operator="equal">
      <formula>"us"</formula>
    </cfRule>
  </conditionalFormatting>
  <conditionalFormatting sqref="AF600:AF651">
    <cfRule type="cellIs" dxfId="3063" priority="655" operator="lessThan">
      <formula>0.01</formula>
    </cfRule>
  </conditionalFormatting>
  <conditionalFormatting sqref="AF600:AF651">
    <cfRule type="cellIs" dxfId="3062" priority="654" operator="equal">
      <formula>"us"</formula>
    </cfRule>
  </conditionalFormatting>
  <conditionalFormatting sqref="AF600:AF651">
    <cfRule type="cellIs" dxfId="3061" priority="653" operator="lessThan">
      <formula>0.01</formula>
    </cfRule>
  </conditionalFormatting>
  <conditionalFormatting sqref="AF600:AF651">
    <cfRule type="cellIs" dxfId="3060" priority="652" operator="equal">
      <formula>"us"</formula>
    </cfRule>
  </conditionalFormatting>
  <conditionalFormatting sqref="AF600:AF651">
    <cfRule type="cellIs" dxfId="3059" priority="651" operator="lessThan">
      <formula>0.01</formula>
    </cfRule>
  </conditionalFormatting>
  <conditionalFormatting sqref="AN600:AN651">
    <cfRule type="cellIs" dxfId="3058" priority="647" operator="equal">
      <formula>"#N/A Field Not Applicable"</formula>
    </cfRule>
  </conditionalFormatting>
  <conditionalFormatting sqref="W600:W651">
    <cfRule type="cellIs" dxfId="3057" priority="645" operator="equal">
      <formula>"Financial"</formula>
    </cfRule>
    <cfRule type="cellIs" dxfId="3056" priority="646" operator="equal">
      <formula>"UTILITIES"</formula>
    </cfRule>
  </conditionalFormatting>
  <conditionalFormatting sqref="Y600:AE651">
    <cfRule type="cellIs" dxfId="3055" priority="644" operator="equal">
      <formula>"us"</formula>
    </cfRule>
  </conditionalFormatting>
  <conditionalFormatting sqref="Z600:AE651">
    <cfRule type="cellIs" dxfId="3054" priority="643" operator="lessThan">
      <formula>0.01</formula>
    </cfRule>
  </conditionalFormatting>
  <conditionalFormatting sqref="AG600:AI651">
    <cfRule type="cellIs" dxfId="3053" priority="642" operator="equal">
      <formula>"us"</formula>
    </cfRule>
  </conditionalFormatting>
  <conditionalFormatting sqref="AG600:AI651">
    <cfRule type="cellIs" dxfId="3052" priority="641" operator="lessThan">
      <formula>0.01</formula>
    </cfRule>
  </conditionalFormatting>
  <conditionalFormatting sqref="AK600:AK651">
    <cfRule type="cellIs" dxfId="3051" priority="640" operator="equal">
      <formula>"us"</formula>
    </cfRule>
  </conditionalFormatting>
  <conditionalFormatting sqref="AK600:AK651">
    <cfRule type="cellIs" dxfId="3050" priority="639" operator="lessThan">
      <formula>0.01</formula>
    </cfRule>
  </conditionalFormatting>
  <conditionalFormatting sqref="AL600:AM651">
    <cfRule type="cellIs" dxfId="3049" priority="638" operator="equal">
      <formula>"us"</formula>
    </cfRule>
  </conditionalFormatting>
  <conditionalFormatting sqref="AL600:AM651">
    <cfRule type="cellIs" dxfId="3048" priority="637" operator="lessThan">
      <formula>0.01</formula>
    </cfRule>
  </conditionalFormatting>
  <conditionalFormatting sqref="AN600:AN651">
    <cfRule type="cellIs" dxfId="3047" priority="635" operator="equal">
      <formula>"us"</formula>
    </cfRule>
  </conditionalFormatting>
  <conditionalFormatting sqref="AN600:AN651">
    <cfRule type="cellIs" dxfId="3046" priority="634" operator="lessThan">
      <formula>0.01</formula>
    </cfRule>
  </conditionalFormatting>
  <conditionalFormatting sqref="AO600:AO651">
    <cfRule type="cellIs" dxfId="3045" priority="632" operator="equal">
      <formula>"us"</formula>
    </cfRule>
  </conditionalFormatting>
  <conditionalFormatting sqref="AO600:AO651">
    <cfRule type="cellIs" dxfId="3044" priority="631" operator="lessThan">
      <formula>0.01</formula>
    </cfRule>
  </conditionalFormatting>
  <conditionalFormatting sqref="AN600:AN651">
    <cfRule type="cellIs" dxfId="3043" priority="629" operator="equal">
      <formula>"#N/A Field Not Applicable"</formula>
    </cfRule>
  </conditionalFormatting>
  <conditionalFormatting sqref="W600:W651">
    <cfRule type="cellIs" dxfId="3042" priority="627" operator="equal">
      <formula>"Financial"</formula>
    </cfRule>
    <cfRule type="cellIs" dxfId="3041" priority="628" operator="equal">
      <formula>"UTILITIES"</formula>
    </cfRule>
  </conditionalFormatting>
  <conditionalFormatting sqref="Y600:AE651">
    <cfRule type="cellIs" dxfId="3040" priority="626" operator="equal">
      <formula>"us"</formula>
    </cfRule>
  </conditionalFormatting>
  <conditionalFormatting sqref="Z600:AE651">
    <cfRule type="cellIs" dxfId="3039" priority="625" operator="lessThan">
      <formula>0.01</formula>
    </cfRule>
  </conditionalFormatting>
  <conditionalFormatting sqref="AG600:AI651">
    <cfRule type="cellIs" dxfId="3038" priority="624" operator="equal">
      <formula>"us"</formula>
    </cfRule>
  </conditionalFormatting>
  <conditionalFormatting sqref="AG600:AI651">
    <cfRule type="cellIs" dxfId="3037" priority="623" operator="lessThan">
      <formula>0.01</formula>
    </cfRule>
  </conditionalFormatting>
  <conditionalFormatting sqref="AK600:AK651">
    <cfRule type="cellIs" dxfId="3036" priority="622" operator="equal">
      <formula>"us"</formula>
    </cfRule>
  </conditionalFormatting>
  <conditionalFormatting sqref="AK600:AK651">
    <cfRule type="cellIs" dxfId="3035" priority="621" operator="lessThan">
      <formula>0.01</formula>
    </cfRule>
  </conditionalFormatting>
  <conditionalFormatting sqref="AL600:AM651">
    <cfRule type="cellIs" dxfId="3034" priority="620" operator="equal">
      <formula>"us"</formula>
    </cfRule>
  </conditionalFormatting>
  <conditionalFormatting sqref="AL600:AM651">
    <cfRule type="cellIs" dxfId="3033" priority="619" operator="lessThan">
      <formula>0.01</formula>
    </cfRule>
  </conditionalFormatting>
  <conditionalFormatting sqref="AN600:AN651">
    <cfRule type="cellIs" dxfId="3032" priority="616" operator="equal">
      <formula>"us"</formula>
    </cfRule>
  </conditionalFormatting>
  <conditionalFormatting sqref="AN600:AN651">
    <cfRule type="cellIs" dxfId="3031" priority="615" operator="lessThan">
      <formula>0.01</formula>
    </cfRule>
  </conditionalFormatting>
  <conditionalFormatting sqref="AO600:AO651">
    <cfRule type="cellIs" dxfId="3030" priority="613" operator="equal">
      <formula>"us"</formula>
    </cfRule>
  </conditionalFormatting>
  <conditionalFormatting sqref="AO600:AO651">
    <cfRule type="cellIs" dxfId="3029" priority="612" operator="lessThan">
      <formula>0.01</formula>
    </cfRule>
  </conditionalFormatting>
  <conditionalFormatting sqref="AN600:AN651">
    <cfRule type="cellIs" dxfId="3028" priority="611" operator="equal">
      <formula>"#N/A Field Not Applicable"</formula>
    </cfRule>
  </conditionalFormatting>
  <conditionalFormatting sqref="W600:W651">
    <cfRule type="cellIs" dxfId="3027" priority="609" operator="equal">
      <formula>"Financial"</formula>
    </cfRule>
    <cfRule type="cellIs" dxfId="3026" priority="610" operator="equal">
      <formula>"UTILITIES"</formula>
    </cfRule>
  </conditionalFormatting>
  <conditionalFormatting sqref="Y600:AE651">
    <cfRule type="cellIs" dxfId="3025" priority="608" operator="equal">
      <formula>"us"</formula>
    </cfRule>
  </conditionalFormatting>
  <conditionalFormatting sqref="Z600:AE651">
    <cfRule type="cellIs" dxfId="3024" priority="607" operator="lessThan">
      <formula>0.01</formula>
    </cfRule>
  </conditionalFormatting>
  <conditionalFormatting sqref="AG600:AI651">
    <cfRule type="cellIs" dxfId="3023" priority="606" operator="equal">
      <formula>"us"</formula>
    </cfRule>
  </conditionalFormatting>
  <conditionalFormatting sqref="AG600:AI651">
    <cfRule type="cellIs" dxfId="3022" priority="605" operator="lessThan">
      <formula>0.01</formula>
    </cfRule>
  </conditionalFormatting>
  <conditionalFormatting sqref="AK600:AK651">
    <cfRule type="cellIs" dxfId="3021" priority="604" operator="equal">
      <formula>"us"</formula>
    </cfRule>
  </conditionalFormatting>
  <conditionalFormatting sqref="AK600:AK651">
    <cfRule type="cellIs" dxfId="3020" priority="603" operator="lessThan">
      <formula>0.01</formula>
    </cfRule>
  </conditionalFormatting>
  <conditionalFormatting sqref="AL600:AM651">
    <cfRule type="cellIs" dxfId="3019" priority="602" operator="equal">
      <formula>"us"</formula>
    </cfRule>
  </conditionalFormatting>
  <conditionalFormatting sqref="AL600:AM651">
    <cfRule type="cellIs" dxfId="3018" priority="601" operator="lessThan">
      <formula>0.01</formula>
    </cfRule>
  </conditionalFormatting>
  <conditionalFormatting sqref="AN600:AN651">
    <cfRule type="cellIs" dxfId="3017" priority="598" operator="equal">
      <formula>"us"</formula>
    </cfRule>
  </conditionalFormatting>
  <conditionalFormatting sqref="AN600:AN651">
    <cfRule type="cellIs" dxfId="3016" priority="597" operator="lessThan">
      <formula>0.01</formula>
    </cfRule>
  </conditionalFormatting>
  <conditionalFormatting sqref="AO600:AO651">
    <cfRule type="cellIs" dxfId="3015" priority="595" operator="equal">
      <formula>"us"</formula>
    </cfRule>
  </conditionalFormatting>
  <conditionalFormatting sqref="AO600:AO651">
    <cfRule type="cellIs" dxfId="3014" priority="594" operator="lessThan">
      <formula>0.01</formula>
    </cfRule>
  </conditionalFormatting>
  <conditionalFormatting sqref="AN600:AN651">
    <cfRule type="cellIs" dxfId="3013" priority="593" operator="equal">
      <formula>"#N/A Field Not Applicable"</formula>
    </cfRule>
  </conditionalFormatting>
  <conditionalFormatting sqref="W600:W651">
    <cfRule type="cellIs" dxfId="3012" priority="591" operator="equal">
      <formula>"Financial"</formula>
    </cfRule>
    <cfRule type="cellIs" dxfId="3011" priority="592" operator="equal">
      <formula>"UTILITIES"</formula>
    </cfRule>
  </conditionalFormatting>
  <conditionalFormatting sqref="Y600:AE651">
    <cfRule type="cellIs" dxfId="3010" priority="590" operator="equal">
      <formula>"us"</formula>
    </cfRule>
  </conditionalFormatting>
  <conditionalFormatting sqref="Z600:AE651">
    <cfRule type="cellIs" dxfId="3009" priority="589" operator="lessThan">
      <formula>0.01</formula>
    </cfRule>
  </conditionalFormatting>
  <conditionalFormatting sqref="AG600:AI651">
    <cfRule type="cellIs" dxfId="3008" priority="588" operator="equal">
      <formula>"us"</formula>
    </cfRule>
  </conditionalFormatting>
  <conditionalFormatting sqref="AG600:AI651">
    <cfRule type="cellIs" dxfId="3007" priority="587" operator="lessThan">
      <formula>0.01</formula>
    </cfRule>
  </conditionalFormatting>
  <conditionalFormatting sqref="AK600:AK651">
    <cfRule type="cellIs" dxfId="3006" priority="586" operator="equal">
      <formula>"us"</formula>
    </cfRule>
  </conditionalFormatting>
  <conditionalFormatting sqref="AK600:AK651">
    <cfRule type="cellIs" dxfId="3005" priority="585" operator="lessThan">
      <formula>0.01</formula>
    </cfRule>
  </conditionalFormatting>
  <conditionalFormatting sqref="AL600:AM651">
    <cfRule type="cellIs" dxfId="3004" priority="584" operator="equal">
      <formula>"us"</formula>
    </cfRule>
  </conditionalFormatting>
  <conditionalFormatting sqref="AL600:AM651">
    <cfRule type="cellIs" dxfId="3003" priority="583" operator="lessThan">
      <formula>0.01</formula>
    </cfRule>
  </conditionalFormatting>
  <conditionalFormatting sqref="AN600:AN651">
    <cfRule type="cellIs" dxfId="3002" priority="580" operator="equal">
      <formula>"us"</formula>
    </cfRule>
  </conditionalFormatting>
  <conditionalFormatting sqref="AN600:AN651">
    <cfRule type="cellIs" dxfId="3001" priority="579" operator="lessThan">
      <formula>0.01</formula>
    </cfRule>
  </conditionalFormatting>
  <conditionalFormatting sqref="AO600:AO651">
    <cfRule type="cellIs" dxfId="3000" priority="577" operator="equal">
      <formula>"us"</formula>
    </cfRule>
  </conditionalFormatting>
  <conditionalFormatting sqref="AO600:AO651">
    <cfRule type="cellIs" dxfId="2999" priority="576" operator="lessThan">
      <formula>0.01</formula>
    </cfRule>
  </conditionalFormatting>
  <conditionalFormatting sqref="AN600:AN651">
    <cfRule type="cellIs" dxfId="2998" priority="575" operator="equal">
      <formula>"#N/A Field Not Applicable"</formula>
    </cfRule>
  </conditionalFormatting>
  <conditionalFormatting sqref="AJ600:AJ651">
    <cfRule type="cellIs" dxfId="2997" priority="574" operator="equal">
      <formula>"us"</formula>
    </cfRule>
  </conditionalFormatting>
  <conditionalFormatting sqref="AJ600:AJ651">
    <cfRule type="cellIs" dxfId="2996" priority="573" operator="lessThan">
      <formula>0.01</formula>
    </cfRule>
  </conditionalFormatting>
  <conditionalFormatting sqref="AJ600:AJ651">
    <cfRule type="cellIs" dxfId="2995" priority="572" operator="equal">
      <formula>"us"</formula>
    </cfRule>
  </conditionalFormatting>
  <conditionalFormatting sqref="AJ600:AJ651">
    <cfRule type="cellIs" dxfId="2994" priority="571" operator="lessThan">
      <formula>0.01</formula>
    </cfRule>
  </conditionalFormatting>
  <conditionalFormatting sqref="AJ600:AJ651">
    <cfRule type="cellIs" dxfId="2993" priority="570" operator="equal">
      <formula>"us"</formula>
    </cfRule>
  </conditionalFormatting>
  <conditionalFormatting sqref="AJ600:AJ651">
    <cfRule type="cellIs" dxfId="2992" priority="569" operator="lessThan">
      <formula>0.01</formula>
    </cfRule>
  </conditionalFormatting>
  <conditionalFormatting sqref="AJ600:AJ651">
    <cfRule type="cellIs" dxfId="2991" priority="568" operator="equal">
      <formula>"us"</formula>
    </cfRule>
  </conditionalFormatting>
  <conditionalFormatting sqref="AJ600:AJ651">
    <cfRule type="cellIs" dxfId="2990" priority="567" operator="lessThan">
      <formula>0.01</formula>
    </cfRule>
  </conditionalFormatting>
  <conditionalFormatting sqref="AP600:AP651">
    <cfRule type="cellIs" dxfId="2989" priority="566" operator="lessThan">
      <formula>24.03947034</formula>
    </cfRule>
  </conditionalFormatting>
  <conditionalFormatting sqref="AR600:AR651">
    <cfRule type="cellIs" dxfId="2988" priority="565" operator="lessThan">
      <formula>24.03947034</formula>
    </cfRule>
  </conditionalFormatting>
  <conditionalFormatting sqref="AF470:AF476">
    <cfRule type="cellIs" dxfId="2987" priority="94" operator="equal">
      <formula>"us"</formula>
    </cfRule>
  </conditionalFormatting>
  <conditionalFormatting sqref="AF470:AF476">
    <cfRule type="cellIs" dxfId="2986" priority="93" operator="lessThan">
      <formula>0.01</formula>
    </cfRule>
  </conditionalFormatting>
  <conditionalFormatting sqref="AF470:AF476">
    <cfRule type="cellIs" dxfId="2985" priority="92" operator="equal">
      <formula>"us"</formula>
    </cfRule>
  </conditionalFormatting>
  <conditionalFormatting sqref="AF470:AF476">
    <cfRule type="cellIs" dxfId="2984" priority="91" operator="lessThan">
      <formula>0.01</formula>
    </cfRule>
  </conditionalFormatting>
  <conditionalFormatting sqref="AF470:AF476">
    <cfRule type="cellIs" dxfId="2983" priority="90" operator="equal">
      <formula>"us"</formula>
    </cfRule>
  </conditionalFormatting>
  <conditionalFormatting sqref="AF470:AF476">
    <cfRule type="cellIs" dxfId="2982" priority="89" operator="lessThan">
      <formula>0.01</formula>
    </cfRule>
  </conditionalFormatting>
  <conditionalFormatting sqref="AF470:AF476">
    <cfRule type="cellIs" dxfId="2981" priority="88" operator="equal">
      <formula>"us"</formula>
    </cfRule>
  </conditionalFormatting>
  <conditionalFormatting sqref="AF470:AF476">
    <cfRule type="cellIs" dxfId="2980" priority="87" operator="lessThan">
      <formula>0.01</formula>
    </cfRule>
  </conditionalFormatting>
  <conditionalFormatting sqref="AN470:AN476">
    <cfRule type="cellIs" dxfId="2979" priority="83" operator="equal">
      <formula>"#N/A Field Not Applicable"</formula>
    </cfRule>
  </conditionalFormatting>
  <conditionalFormatting sqref="W470:W476">
    <cfRule type="cellIs" dxfId="2978" priority="81" operator="equal">
      <formula>"Financial"</formula>
    </cfRule>
    <cfRule type="cellIs" dxfId="2977" priority="82" operator="equal">
      <formula>"UTILITIES"</formula>
    </cfRule>
  </conditionalFormatting>
  <conditionalFormatting sqref="Y470:AE476">
    <cfRule type="cellIs" dxfId="2976" priority="80" operator="equal">
      <formula>"us"</formula>
    </cfRule>
  </conditionalFormatting>
  <conditionalFormatting sqref="Z470:AE476">
    <cfRule type="cellIs" dxfId="2975" priority="79" operator="lessThan">
      <formula>0.01</formula>
    </cfRule>
  </conditionalFormatting>
  <conditionalFormatting sqref="AG470:AI476">
    <cfRule type="cellIs" dxfId="2974" priority="78" operator="equal">
      <formula>"us"</formula>
    </cfRule>
  </conditionalFormatting>
  <conditionalFormatting sqref="AG470:AI476">
    <cfRule type="cellIs" dxfId="2973" priority="77" operator="lessThan">
      <formula>0.01</formula>
    </cfRule>
  </conditionalFormatting>
  <conditionalFormatting sqref="AK470:AK476">
    <cfRule type="cellIs" dxfId="2972" priority="76" operator="equal">
      <formula>"us"</formula>
    </cfRule>
  </conditionalFormatting>
  <conditionalFormatting sqref="AK470:AK476">
    <cfRule type="cellIs" dxfId="2971" priority="75" operator="lessThan">
      <formula>0.01</formula>
    </cfRule>
  </conditionalFormatting>
  <conditionalFormatting sqref="AL470:AM476">
    <cfRule type="cellIs" dxfId="2970" priority="74" operator="equal">
      <formula>"us"</formula>
    </cfRule>
  </conditionalFormatting>
  <conditionalFormatting sqref="AL470:AM476">
    <cfRule type="cellIs" dxfId="2969" priority="73" operator="lessThan">
      <formula>0.01</formula>
    </cfRule>
  </conditionalFormatting>
  <conditionalFormatting sqref="AN470:AN476">
    <cfRule type="cellIs" dxfId="2968" priority="71" operator="equal">
      <formula>"us"</formula>
    </cfRule>
  </conditionalFormatting>
  <conditionalFormatting sqref="AN470:AN476">
    <cfRule type="cellIs" dxfId="2967" priority="70" operator="lessThan">
      <formula>0.01</formula>
    </cfRule>
  </conditionalFormatting>
  <conditionalFormatting sqref="AO470:AO476">
    <cfRule type="cellIs" dxfId="2966" priority="68" operator="equal">
      <formula>"us"</formula>
    </cfRule>
  </conditionalFormatting>
  <conditionalFormatting sqref="AO470:AO476">
    <cfRule type="cellIs" dxfId="2965" priority="67" operator="lessThan">
      <formula>0.01</formula>
    </cfRule>
  </conditionalFormatting>
  <conditionalFormatting sqref="AN470:AN476">
    <cfRule type="cellIs" dxfId="2964" priority="65" operator="equal">
      <formula>"#N/A Field Not Applicable"</formula>
    </cfRule>
  </conditionalFormatting>
  <conditionalFormatting sqref="W470:W476">
    <cfRule type="cellIs" dxfId="2963" priority="63" operator="equal">
      <formula>"Financial"</formula>
    </cfRule>
    <cfRule type="cellIs" dxfId="2962" priority="64" operator="equal">
      <formula>"UTILITIES"</formula>
    </cfRule>
  </conditionalFormatting>
  <conditionalFormatting sqref="Y470:AE476">
    <cfRule type="cellIs" dxfId="2961" priority="62" operator="equal">
      <formula>"us"</formula>
    </cfRule>
  </conditionalFormatting>
  <conditionalFormatting sqref="Z470:AE476">
    <cfRule type="cellIs" dxfId="2960" priority="61" operator="lessThan">
      <formula>0.01</formula>
    </cfRule>
  </conditionalFormatting>
  <conditionalFormatting sqref="AG470:AI476">
    <cfRule type="cellIs" dxfId="2959" priority="60" operator="equal">
      <formula>"us"</formula>
    </cfRule>
  </conditionalFormatting>
  <conditionalFormatting sqref="AG470:AI476">
    <cfRule type="cellIs" dxfId="2958" priority="59" operator="lessThan">
      <formula>0.01</formula>
    </cfRule>
  </conditionalFormatting>
  <conditionalFormatting sqref="AK470:AK476">
    <cfRule type="cellIs" dxfId="2957" priority="58" operator="equal">
      <formula>"us"</formula>
    </cfRule>
  </conditionalFormatting>
  <conditionalFormatting sqref="AK470:AK476">
    <cfRule type="cellIs" dxfId="2956" priority="57" operator="lessThan">
      <formula>0.01</formula>
    </cfRule>
  </conditionalFormatting>
  <conditionalFormatting sqref="AL470:AM476">
    <cfRule type="cellIs" dxfId="2955" priority="56" operator="equal">
      <formula>"us"</formula>
    </cfRule>
  </conditionalFormatting>
  <conditionalFormatting sqref="AL470:AM476">
    <cfRule type="cellIs" dxfId="2954" priority="55" operator="lessThan">
      <formula>0.01</formula>
    </cfRule>
  </conditionalFormatting>
  <conditionalFormatting sqref="AN470:AN476">
    <cfRule type="cellIs" dxfId="2953" priority="52" operator="equal">
      <formula>"us"</formula>
    </cfRule>
  </conditionalFormatting>
  <conditionalFormatting sqref="AN470:AN476">
    <cfRule type="cellIs" dxfId="2952" priority="51" operator="lessThan">
      <formula>0.01</formula>
    </cfRule>
  </conditionalFormatting>
  <conditionalFormatting sqref="AO470:AO476">
    <cfRule type="cellIs" dxfId="2951" priority="49" operator="equal">
      <formula>"us"</formula>
    </cfRule>
  </conditionalFormatting>
  <conditionalFormatting sqref="AO470:AO476">
    <cfRule type="cellIs" dxfId="2950" priority="48" operator="lessThan">
      <formula>0.01</formula>
    </cfRule>
  </conditionalFormatting>
  <conditionalFormatting sqref="AN470:AN476">
    <cfRule type="cellIs" dxfId="2949" priority="47" operator="equal">
      <formula>"#N/A Field Not Applicable"</formula>
    </cfRule>
  </conditionalFormatting>
  <conditionalFormatting sqref="W470:W476">
    <cfRule type="cellIs" dxfId="2948" priority="45" operator="equal">
      <formula>"Financial"</formula>
    </cfRule>
    <cfRule type="cellIs" dxfId="2947" priority="46" operator="equal">
      <formula>"UTILITIES"</formula>
    </cfRule>
  </conditionalFormatting>
  <conditionalFormatting sqref="Y470:AE476">
    <cfRule type="cellIs" dxfId="2946" priority="44" operator="equal">
      <formula>"us"</formula>
    </cfRule>
  </conditionalFormatting>
  <conditionalFormatting sqref="Z470:AE476">
    <cfRule type="cellIs" dxfId="2945" priority="43" operator="lessThan">
      <formula>0.01</formula>
    </cfRule>
  </conditionalFormatting>
  <conditionalFormatting sqref="AG470:AI476">
    <cfRule type="cellIs" dxfId="2944" priority="42" operator="equal">
      <formula>"us"</formula>
    </cfRule>
  </conditionalFormatting>
  <conditionalFormatting sqref="AG470:AI476">
    <cfRule type="cellIs" dxfId="2943" priority="41" operator="lessThan">
      <formula>0.01</formula>
    </cfRule>
  </conditionalFormatting>
  <conditionalFormatting sqref="AK470:AK476">
    <cfRule type="cellIs" dxfId="2942" priority="40" operator="equal">
      <formula>"us"</formula>
    </cfRule>
  </conditionalFormatting>
  <conditionalFormatting sqref="AK470:AK476">
    <cfRule type="cellIs" dxfId="2941" priority="39" operator="lessThan">
      <formula>0.01</formula>
    </cfRule>
  </conditionalFormatting>
  <conditionalFormatting sqref="AL470:AM476">
    <cfRule type="cellIs" dxfId="2940" priority="38" operator="equal">
      <formula>"us"</formula>
    </cfRule>
  </conditionalFormatting>
  <conditionalFormatting sqref="AL470:AM476">
    <cfRule type="cellIs" dxfId="2939" priority="37" operator="lessThan">
      <formula>0.01</formula>
    </cfRule>
  </conditionalFormatting>
  <conditionalFormatting sqref="AN470:AN476">
    <cfRule type="cellIs" dxfId="2938" priority="34" operator="equal">
      <formula>"us"</formula>
    </cfRule>
  </conditionalFormatting>
  <conditionalFormatting sqref="AN470:AN476">
    <cfRule type="cellIs" dxfId="2937" priority="33" operator="lessThan">
      <formula>0.01</formula>
    </cfRule>
  </conditionalFormatting>
  <conditionalFormatting sqref="AO470:AO476">
    <cfRule type="cellIs" dxfId="2936" priority="31" operator="equal">
      <formula>"us"</formula>
    </cfRule>
  </conditionalFormatting>
  <conditionalFormatting sqref="AO470:AO476">
    <cfRule type="cellIs" dxfId="2935" priority="30" operator="lessThan">
      <formula>0.01</formula>
    </cfRule>
  </conditionalFormatting>
  <conditionalFormatting sqref="AN470:AN476">
    <cfRule type="cellIs" dxfId="2934" priority="29" operator="equal">
      <formula>"#N/A Field Not Applicable"</formula>
    </cfRule>
  </conditionalFormatting>
  <conditionalFormatting sqref="W470:W476">
    <cfRule type="cellIs" dxfId="2933" priority="27" operator="equal">
      <formula>"Financial"</formula>
    </cfRule>
    <cfRule type="cellIs" dxfId="2932" priority="28" operator="equal">
      <formula>"UTILITIES"</formula>
    </cfRule>
  </conditionalFormatting>
  <conditionalFormatting sqref="Y470:AE476">
    <cfRule type="cellIs" dxfId="2931" priority="26" operator="equal">
      <formula>"us"</formula>
    </cfRule>
  </conditionalFormatting>
  <conditionalFormatting sqref="Z470:AE476">
    <cfRule type="cellIs" dxfId="2930" priority="25" operator="lessThan">
      <formula>0.01</formula>
    </cfRule>
  </conditionalFormatting>
  <conditionalFormatting sqref="AG470:AI476">
    <cfRule type="cellIs" dxfId="2929" priority="24" operator="equal">
      <formula>"us"</formula>
    </cfRule>
  </conditionalFormatting>
  <conditionalFormatting sqref="AG470:AI476">
    <cfRule type="cellIs" dxfId="2928" priority="23" operator="lessThan">
      <formula>0.01</formula>
    </cfRule>
  </conditionalFormatting>
  <conditionalFormatting sqref="AK470:AK476">
    <cfRule type="cellIs" dxfId="2927" priority="22" operator="equal">
      <formula>"us"</formula>
    </cfRule>
  </conditionalFormatting>
  <conditionalFormatting sqref="AK470:AK476">
    <cfRule type="cellIs" dxfId="2926" priority="21" operator="lessThan">
      <formula>0.01</formula>
    </cfRule>
  </conditionalFormatting>
  <conditionalFormatting sqref="AL470:AM476">
    <cfRule type="cellIs" dxfId="2925" priority="20" operator="equal">
      <formula>"us"</formula>
    </cfRule>
  </conditionalFormatting>
  <conditionalFormatting sqref="AL470:AM476">
    <cfRule type="cellIs" dxfId="2924" priority="19" operator="lessThan">
      <formula>0.01</formula>
    </cfRule>
  </conditionalFormatting>
  <conditionalFormatting sqref="AN470:AN476">
    <cfRule type="cellIs" dxfId="2923" priority="16" operator="equal">
      <formula>"us"</formula>
    </cfRule>
  </conditionalFormatting>
  <conditionalFormatting sqref="AN470:AN476">
    <cfRule type="cellIs" dxfId="2922" priority="15" operator="lessThan">
      <formula>0.01</formula>
    </cfRule>
  </conditionalFormatting>
  <conditionalFormatting sqref="AO470:AO476">
    <cfRule type="cellIs" dxfId="2921" priority="13" operator="equal">
      <formula>"us"</formula>
    </cfRule>
  </conditionalFormatting>
  <conditionalFormatting sqref="AO470:AO476">
    <cfRule type="cellIs" dxfId="2920" priority="12" operator="lessThan">
      <formula>0.01</formula>
    </cfRule>
  </conditionalFormatting>
  <conditionalFormatting sqref="AN470:AN476">
    <cfRule type="cellIs" dxfId="2919" priority="11" operator="equal">
      <formula>"#N/A Field Not Applicable"</formula>
    </cfRule>
  </conditionalFormatting>
  <conditionalFormatting sqref="AJ470:AJ476">
    <cfRule type="cellIs" dxfId="2918" priority="10" operator="equal">
      <formula>"us"</formula>
    </cfRule>
  </conditionalFormatting>
  <conditionalFormatting sqref="AJ470:AJ476">
    <cfRule type="cellIs" dxfId="2917" priority="9" operator="lessThan">
      <formula>0.01</formula>
    </cfRule>
  </conditionalFormatting>
  <conditionalFormatting sqref="AJ470:AJ476">
    <cfRule type="cellIs" dxfId="2916" priority="8" operator="equal">
      <formula>"us"</formula>
    </cfRule>
  </conditionalFormatting>
  <conditionalFormatting sqref="AJ470:AJ476">
    <cfRule type="cellIs" dxfId="2915" priority="7" operator="lessThan">
      <formula>0.01</formula>
    </cfRule>
  </conditionalFormatting>
  <conditionalFormatting sqref="AJ470:AJ476">
    <cfRule type="cellIs" dxfId="2914" priority="6" operator="equal">
      <formula>"us"</formula>
    </cfRule>
  </conditionalFormatting>
  <conditionalFormatting sqref="AJ470:AJ476">
    <cfRule type="cellIs" dxfId="2913" priority="5" operator="lessThan">
      <formula>0.01</formula>
    </cfRule>
  </conditionalFormatting>
  <conditionalFormatting sqref="AJ470:AJ476">
    <cfRule type="cellIs" dxfId="2912" priority="4" operator="equal">
      <formula>"us"</formula>
    </cfRule>
  </conditionalFormatting>
  <conditionalFormatting sqref="AJ470:AJ476">
    <cfRule type="cellIs" dxfId="2911" priority="3" operator="lessThan">
      <formula>0.01</formula>
    </cfRule>
  </conditionalFormatting>
  <conditionalFormatting sqref="AP470:AP476">
    <cfRule type="cellIs" dxfId="2910" priority="2" operator="lessThan">
      <formula>24.03947034</formula>
    </cfRule>
  </conditionalFormatting>
  <conditionalFormatting sqref="AR470:AR476">
    <cfRule type="cellIs" dxfId="2909" priority="1" operator="lessThan">
      <formula>24.03947034</formula>
    </cfRule>
  </conditionalFormatting>
  <pageMargins left="0.7" right="0.7" top="0.75" bottom="0.75" header="0.3" footer="0.3"/>
  <pageSetup orientation="portrait" r:id="rId1"/>
  <headerFooter alignWithMargins="0"/>
  <ignoredErrors>
    <ignoredError sqref="M1750:M1752 M1754:M1755 M1736:M1737 M1630 M1556:M1563" numberStoredAsText="1"/>
  </ignoredError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832" operator="containsText" text="#N/A N/A" id="{53AEBD25-347A-4343-9618-1C0BB59BC5C5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AP1303 AP1256 AP1236 AP1221</xm:sqref>
        </x14:conditionalFormatting>
        <x14:conditionalFormatting xmlns:xm="http://schemas.microsoft.com/office/excel/2006/main">
          <x14:cfRule type="containsText" priority="5908" operator="containsText" text="#N/A N/A" id="{53AEBD25-347A-4343-9618-1C0BB59BC5C5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AL1109:AM1303 AL730:AM1080</xm:sqref>
        </x14:conditionalFormatting>
        <x14:conditionalFormatting xmlns:xm="http://schemas.microsoft.com/office/excel/2006/main">
          <x14:cfRule type="containsText" priority="5910" operator="containsText" text="#N/A N/A" id="{53AEBD25-347A-4343-9618-1C0BB59BC5C5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AL723:AM729</xm:sqref>
        </x14:conditionalFormatting>
        <x14:conditionalFormatting xmlns:xm="http://schemas.microsoft.com/office/excel/2006/main">
          <x14:cfRule type="containsText" priority="5911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AL684:AM701 AL659:AM661</xm:sqref>
        </x14:conditionalFormatting>
        <x14:conditionalFormatting xmlns:xm="http://schemas.microsoft.com/office/excel/2006/main">
          <x14:cfRule type="containsText" priority="5913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AL716:AM717</xm:sqref>
        </x14:conditionalFormatting>
        <x14:conditionalFormatting xmlns:xm="http://schemas.microsoft.com/office/excel/2006/main">
          <x14:cfRule type="containsText" priority="5914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AL718:AM720</xm:sqref>
        </x14:conditionalFormatting>
        <x14:conditionalFormatting xmlns:xm="http://schemas.microsoft.com/office/excel/2006/main">
          <x14:cfRule type="containsText" priority="5915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AL721:AM722</xm:sqref>
        </x14:conditionalFormatting>
        <x14:conditionalFormatting xmlns:xm="http://schemas.microsoft.com/office/excel/2006/main">
          <x14:cfRule type="containsText" priority="5916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AL702:AM704</xm:sqref>
        </x14:conditionalFormatting>
        <x14:conditionalFormatting xmlns:xm="http://schemas.microsoft.com/office/excel/2006/main">
          <x14:cfRule type="containsText" priority="5917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AL705:AM712 AL668:AM683</xm:sqref>
        </x14:conditionalFormatting>
        <x14:conditionalFormatting xmlns:xm="http://schemas.microsoft.com/office/excel/2006/main">
          <x14:cfRule type="containsText" priority="5919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AL713:AM715</xm:sqref>
        </x14:conditionalFormatting>
        <x14:conditionalFormatting xmlns:xm="http://schemas.microsoft.com/office/excel/2006/main">
          <x14:cfRule type="containsText" priority="5920" operator="containsText" text="#N/A N/A" id="{FC07024D-793B-43B4-A423-B45E121EC32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AL662:AM667</xm:sqref>
        </x14:conditionalFormatting>
        <x14:conditionalFormatting xmlns:xm="http://schemas.microsoft.com/office/excel/2006/main">
          <x14:cfRule type="containsText" priority="5921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AL560:AM589</xm:sqref>
        </x14:conditionalFormatting>
        <x14:conditionalFormatting xmlns:xm="http://schemas.microsoft.com/office/excel/2006/main">
          <x14:cfRule type="containsText" priority="5922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AL590:AM599</xm:sqref>
        </x14:conditionalFormatting>
        <x14:conditionalFormatting xmlns:xm="http://schemas.microsoft.com/office/excel/2006/main">
          <x14:cfRule type="containsText" priority="5923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AL600:AM651</xm:sqref>
        </x14:conditionalFormatting>
        <x14:conditionalFormatting xmlns:xm="http://schemas.microsoft.com/office/excel/2006/main">
          <x14:cfRule type="containsText" priority="5924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AL541:AM548</xm:sqref>
        </x14:conditionalFormatting>
        <x14:conditionalFormatting xmlns:xm="http://schemas.microsoft.com/office/excel/2006/main">
          <x14:cfRule type="containsText" priority="5925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AL540:AM540</xm:sqref>
        </x14:conditionalFormatting>
        <x14:conditionalFormatting xmlns:xm="http://schemas.microsoft.com/office/excel/2006/main">
          <x14:cfRule type="containsText" priority="5926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AL549:AM550</xm:sqref>
        </x14:conditionalFormatting>
        <x14:conditionalFormatting xmlns:xm="http://schemas.microsoft.com/office/excel/2006/main">
          <x14:cfRule type="containsText" priority="5927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AL551:AM553</xm:sqref>
        </x14:conditionalFormatting>
        <x14:conditionalFormatting xmlns:xm="http://schemas.microsoft.com/office/excel/2006/main">
          <x14:cfRule type="containsText" priority="5928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AL554:AM559</xm:sqref>
        </x14:conditionalFormatting>
        <x14:conditionalFormatting xmlns:xm="http://schemas.microsoft.com/office/excel/2006/main">
          <x14:cfRule type="containsText" priority="5929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AL501:AM504</xm:sqref>
        </x14:conditionalFormatting>
        <x14:conditionalFormatting xmlns:xm="http://schemas.microsoft.com/office/excel/2006/main">
          <x14:cfRule type="containsText" priority="5930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AL505:AM510</xm:sqref>
        </x14:conditionalFormatting>
        <x14:conditionalFormatting xmlns:xm="http://schemas.microsoft.com/office/excel/2006/main">
          <x14:cfRule type="containsText" priority="5931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AL525:AM526</xm:sqref>
        </x14:conditionalFormatting>
        <x14:conditionalFormatting xmlns:xm="http://schemas.microsoft.com/office/excel/2006/main">
          <x14:cfRule type="containsText" priority="5932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AL527:AM530</xm:sqref>
        </x14:conditionalFormatting>
        <x14:conditionalFormatting xmlns:xm="http://schemas.microsoft.com/office/excel/2006/main">
          <x14:cfRule type="containsText" priority="5933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AL531:AM539</xm:sqref>
        </x14:conditionalFormatting>
        <x14:conditionalFormatting xmlns:xm="http://schemas.microsoft.com/office/excel/2006/main">
          <x14:cfRule type="containsText" priority="5934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AL511:AM524</xm:sqref>
        </x14:conditionalFormatting>
        <x14:conditionalFormatting xmlns:xm="http://schemas.microsoft.com/office/excel/2006/main">
          <x14:cfRule type="containsText" priority="5935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AL470:AM482</xm:sqref>
        </x14:conditionalFormatting>
        <x14:conditionalFormatting xmlns:xm="http://schemas.microsoft.com/office/excel/2006/main">
          <x14:cfRule type="containsText" priority="5936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AL495:AM500</xm:sqref>
        </x14:conditionalFormatting>
        <x14:conditionalFormatting xmlns:xm="http://schemas.microsoft.com/office/excel/2006/main">
          <x14:cfRule type="containsText" priority="5937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AL483:AM483</xm:sqref>
        </x14:conditionalFormatting>
        <x14:conditionalFormatting xmlns:xm="http://schemas.microsoft.com/office/excel/2006/main">
          <x14:cfRule type="containsText" priority="5938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AL484:AM488</xm:sqref>
        </x14:conditionalFormatting>
        <x14:conditionalFormatting xmlns:xm="http://schemas.microsoft.com/office/excel/2006/main">
          <x14:cfRule type="containsText" priority="5939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AL489:AM489</xm:sqref>
        </x14:conditionalFormatting>
        <x14:conditionalFormatting xmlns:xm="http://schemas.microsoft.com/office/excel/2006/main">
          <x14:cfRule type="containsText" priority="5940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AL490:AM494</xm:sqref>
        </x14:conditionalFormatting>
        <x14:conditionalFormatting xmlns:xm="http://schemas.microsoft.com/office/excel/2006/main">
          <x14:cfRule type="containsText" priority="5941" operator="containsText" text="#N/A N/A" id="{53AEBD25-347A-4343-9618-1C0BB59BC5C5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AN1109:AO1303 AN730:AO1080</xm:sqref>
        </x14:conditionalFormatting>
        <x14:conditionalFormatting xmlns:xm="http://schemas.microsoft.com/office/excel/2006/main">
          <x14:cfRule type="containsText" priority="5943" operator="containsText" text="#N/A N/A" id="{53AEBD25-347A-4343-9618-1C0BB59BC5C5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AN723:AO729</xm:sqref>
        </x14:conditionalFormatting>
        <x14:conditionalFormatting xmlns:xm="http://schemas.microsoft.com/office/excel/2006/main">
          <x14:cfRule type="containsText" priority="5944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AN684:AO701 AN659:AO661</xm:sqref>
        </x14:conditionalFormatting>
        <x14:conditionalFormatting xmlns:xm="http://schemas.microsoft.com/office/excel/2006/main">
          <x14:cfRule type="containsText" priority="5946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AN716:AO717</xm:sqref>
        </x14:conditionalFormatting>
        <x14:conditionalFormatting xmlns:xm="http://schemas.microsoft.com/office/excel/2006/main">
          <x14:cfRule type="containsText" priority="5947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AN718:AO720</xm:sqref>
        </x14:conditionalFormatting>
        <x14:conditionalFormatting xmlns:xm="http://schemas.microsoft.com/office/excel/2006/main">
          <x14:cfRule type="containsText" priority="5948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AN721:AO722</xm:sqref>
        </x14:conditionalFormatting>
        <x14:conditionalFormatting xmlns:xm="http://schemas.microsoft.com/office/excel/2006/main">
          <x14:cfRule type="containsText" priority="5949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AN702:AO704</xm:sqref>
        </x14:conditionalFormatting>
        <x14:conditionalFormatting xmlns:xm="http://schemas.microsoft.com/office/excel/2006/main">
          <x14:cfRule type="containsText" priority="5950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AN705:AO712 AN668:AO683</xm:sqref>
        </x14:conditionalFormatting>
        <x14:conditionalFormatting xmlns:xm="http://schemas.microsoft.com/office/excel/2006/main">
          <x14:cfRule type="containsText" priority="5952" operator="containsText" text="#N/A N/A" id="{8463389E-C868-4BE4-A70B-D8B52940FB90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AN713:AO715</xm:sqref>
        </x14:conditionalFormatting>
        <x14:conditionalFormatting xmlns:xm="http://schemas.microsoft.com/office/excel/2006/main">
          <x14:cfRule type="containsText" priority="5953" operator="containsText" text="#N/A N/A" id="{FC07024D-793B-43B4-A423-B45E121EC32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AN662:AO667</xm:sqref>
        </x14:conditionalFormatting>
        <x14:conditionalFormatting xmlns:xm="http://schemas.microsoft.com/office/excel/2006/main">
          <x14:cfRule type="containsText" priority="5954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AN560:AO589</xm:sqref>
        </x14:conditionalFormatting>
        <x14:conditionalFormatting xmlns:xm="http://schemas.microsoft.com/office/excel/2006/main">
          <x14:cfRule type="containsText" priority="5955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AN590:AO599</xm:sqref>
        </x14:conditionalFormatting>
        <x14:conditionalFormatting xmlns:xm="http://schemas.microsoft.com/office/excel/2006/main">
          <x14:cfRule type="containsText" priority="5956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AN600:AO651</xm:sqref>
        </x14:conditionalFormatting>
        <x14:conditionalFormatting xmlns:xm="http://schemas.microsoft.com/office/excel/2006/main">
          <x14:cfRule type="containsText" priority="5957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AN541:AO548</xm:sqref>
        </x14:conditionalFormatting>
        <x14:conditionalFormatting xmlns:xm="http://schemas.microsoft.com/office/excel/2006/main">
          <x14:cfRule type="containsText" priority="5958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AN540:AO540</xm:sqref>
        </x14:conditionalFormatting>
        <x14:conditionalFormatting xmlns:xm="http://schemas.microsoft.com/office/excel/2006/main">
          <x14:cfRule type="containsText" priority="5959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AN549:AO550</xm:sqref>
        </x14:conditionalFormatting>
        <x14:conditionalFormatting xmlns:xm="http://schemas.microsoft.com/office/excel/2006/main">
          <x14:cfRule type="containsText" priority="5960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AN551:AO553</xm:sqref>
        </x14:conditionalFormatting>
        <x14:conditionalFormatting xmlns:xm="http://schemas.microsoft.com/office/excel/2006/main">
          <x14:cfRule type="containsText" priority="5961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AN554:AO559</xm:sqref>
        </x14:conditionalFormatting>
        <x14:conditionalFormatting xmlns:xm="http://schemas.microsoft.com/office/excel/2006/main">
          <x14:cfRule type="containsText" priority="5962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AN501:AO504</xm:sqref>
        </x14:conditionalFormatting>
        <x14:conditionalFormatting xmlns:xm="http://schemas.microsoft.com/office/excel/2006/main">
          <x14:cfRule type="containsText" priority="5963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AN505:AO510</xm:sqref>
        </x14:conditionalFormatting>
        <x14:conditionalFormatting xmlns:xm="http://schemas.microsoft.com/office/excel/2006/main">
          <x14:cfRule type="containsText" priority="5964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AN525:AO526</xm:sqref>
        </x14:conditionalFormatting>
        <x14:conditionalFormatting xmlns:xm="http://schemas.microsoft.com/office/excel/2006/main">
          <x14:cfRule type="containsText" priority="5965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AN527:AO530</xm:sqref>
        </x14:conditionalFormatting>
        <x14:conditionalFormatting xmlns:xm="http://schemas.microsoft.com/office/excel/2006/main">
          <x14:cfRule type="containsText" priority="5966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AN531:AO539</xm:sqref>
        </x14:conditionalFormatting>
        <x14:conditionalFormatting xmlns:xm="http://schemas.microsoft.com/office/excel/2006/main">
          <x14:cfRule type="containsText" priority="5967" operator="containsText" text="#N/A N/A" id="{109515B8-53CE-4243-B79C-ECFB82F6EAF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AN511:AO524</xm:sqref>
        </x14:conditionalFormatting>
        <x14:conditionalFormatting xmlns:xm="http://schemas.microsoft.com/office/excel/2006/main">
          <x14:cfRule type="containsText" priority="5968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AN470:AO482</xm:sqref>
        </x14:conditionalFormatting>
        <x14:conditionalFormatting xmlns:xm="http://schemas.microsoft.com/office/excel/2006/main">
          <x14:cfRule type="containsText" priority="5969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AN495:AO500</xm:sqref>
        </x14:conditionalFormatting>
        <x14:conditionalFormatting xmlns:xm="http://schemas.microsoft.com/office/excel/2006/main">
          <x14:cfRule type="containsText" priority="5970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AN483:AO483</xm:sqref>
        </x14:conditionalFormatting>
        <x14:conditionalFormatting xmlns:xm="http://schemas.microsoft.com/office/excel/2006/main">
          <x14:cfRule type="containsText" priority="5971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AN484:AO488</xm:sqref>
        </x14:conditionalFormatting>
        <x14:conditionalFormatting xmlns:xm="http://schemas.microsoft.com/office/excel/2006/main">
          <x14:cfRule type="containsText" priority="5972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AN489:AO489</xm:sqref>
        </x14:conditionalFormatting>
        <x14:conditionalFormatting xmlns:xm="http://schemas.microsoft.com/office/excel/2006/main">
          <x14:cfRule type="containsText" priority="5973" operator="containsText" text="#N/A N/A" id="{064DA10A-DDE0-446D-BDCF-52A7CDAFE58D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AN490:AO494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>
    <tabColor rgb="FF00B0F0"/>
  </sheetPr>
  <dimension ref="A1:BC2984"/>
  <sheetViews>
    <sheetView topLeftCell="A87" zoomScale="130" zoomScaleNormal="130" workbookViewId="0">
      <selection activeCell="E73" sqref="E73"/>
    </sheetView>
  </sheetViews>
  <sheetFormatPr defaultColWidth="9.109375" defaultRowHeight="14.4" x14ac:dyDescent="0.3"/>
  <cols>
    <col min="1" max="1" width="12.88671875" style="33" bestFit="1" customWidth="1"/>
    <col min="2" max="2" width="9.44140625" style="986" customWidth="1"/>
    <col min="3" max="3" width="13.33203125" style="986" customWidth="1"/>
    <col min="4" max="4" width="8" style="679" customWidth="1"/>
    <col min="5" max="5" width="8.33203125" style="33" customWidth="1"/>
    <col min="6" max="6" width="10.6640625" style="33" bestFit="1" customWidth="1"/>
    <col min="7" max="7" width="14.6640625" style="33" customWidth="1"/>
    <col min="8" max="8" width="15.6640625" style="33" bestFit="1" customWidth="1"/>
    <col min="9" max="9" width="12.88671875" style="33" customWidth="1"/>
    <col min="10" max="10" width="12.6640625" style="33" bestFit="1" customWidth="1"/>
    <col min="11" max="11" width="12.6640625" style="33" customWidth="1"/>
    <col min="12" max="12" width="9.88671875" style="55" bestFit="1" customWidth="1"/>
    <col min="13" max="13" width="9.88671875" style="40" customWidth="1"/>
    <col min="14" max="14" width="11.44140625" style="33" bestFit="1" customWidth="1"/>
    <col min="15" max="15" width="10.33203125" style="642" bestFit="1" customWidth="1"/>
    <col min="16" max="16" width="12" style="33" bestFit="1" customWidth="1"/>
    <col min="17" max="17" width="16" style="33" bestFit="1" customWidth="1"/>
    <col min="18" max="18" width="17.44140625" style="62" bestFit="1" customWidth="1"/>
    <col min="19" max="19" width="12.88671875" style="33" bestFit="1" customWidth="1"/>
    <col min="20" max="21" width="6.33203125" style="33" customWidth="1"/>
    <col min="22" max="22" width="13.109375" style="33" customWidth="1"/>
    <col min="23" max="16384" width="9.109375" style="33"/>
  </cols>
  <sheetData>
    <row r="1" spans="1:18" s="28" customFormat="1" ht="33.75" customHeight="1" x14ac:dyDescent="0.3">
      <c r="A1" s="831" t="s">
        <v>921</v>
      </c>
      <c r="B1" s="906" t="s">
        <v>2445</v>
      </c>
      <c r="C1" s="906" t="s">
        <v>2446</v>
      </c>
      <c r="D1" s="836">
        <v>23.201000000000001</v>
      </c>
      <c r="E1" s="35"/>
      <c r="F1" s="35"/>
      <c r="G1" s="31"/>
      <c r="L1" s="53"/>
      <c r="M1" s="35"/>
      <c r="N1" s="35"/>
      <c r="O1" s="605"/>
      <c r="R1" s="61"/>
    </row>
    <row r="2" spans="1:18" customFormat="1" x14ac:dyDescent="0.3">
      <c r="A2" s="835">
        <v>41306</v>
      </c>
      <c r="B2" s="910">
        <f t="shared" ref="B2:B7" si="0">AVERAGEIF($N$2349:$N$1048576,MONTH(A2),$O$2349:$O$1048576)</f>
        <v>3.4425634008442572</v>
      </c>
      <c r="C2" s="910">
        <f>SUMPRODUCT($O$2894:$O$2984*$D$2894:$D$2984)/SUM($D$2894:$D$2984)</f>
        <v>3.0449522852837769</v>
      </c>
      <c r="D2" s="7"/>
      <c r="L2" s="53"/>
      <c r="M2" s="36"/>
      <c r="N2" s="37"/>
      <c r="O2" s="606"/>
      <c r="R2" s="5"/>
    </row>
    <row r="3" spans="1:18" customFormat="1" x14ac:dyDescent="0.3">
      <c r="A3" s="835">
        <v>41334</v>
      </c>
      <c r="B3" s="910">
        <f t="shared" si="0"/>
        <v>3.9024094611873159</v>
      </c>
      <c r="C3" s="910">
        <f>SUMPRODUCT($O$2773:$O$2893*$D$2773:$D$2893)/SUM($D$2773:$D$2893)</f>
        <v>3.439732935577811</v>
      </c>
      <c r="D3" s="7"/>
      <c r="L3" s="53"/>
      <c r="M3" s="36"/>
      <c r="N3" s="37"/>
      <c r="O3" s="606"/>
      <c r="R3" s="5"/>
    </row>
    <row r="4" spans="1:18" customFormat="1" x14ac:dyDescent="0.3">
      <c r="A4" s="835">
        <v>41365</v>
      </c>
      <c r="B4" s="910">
        <f t="shared" si="0"/>
        <v>3.6254054095602251</v>
      </c>
      <c r="C4" s="910">
        <f>SUMPRODUCT($O$2672:$O$2772*$D$2672:$D$2772)/SUM($D$2672:$D$2772)</f>
        <v>3.3573595004460302</v>
      </c>
      <c r="D4" s="7"/>
      <c r="L4" s="53"/>
      <c r="M4" s="36"/>
      <c r="N4" s="37"/>
      <c r="O4" s="606"/>
      <c r="R4" s="5"/>
    </row>
    <row r="5" spans="1:18" customFormat="1" x14ac:dyDescent="0.3">
      <c r="A5" s="835">
        <v>41395</v>
      </c>
      <c r="B5" s="910">
        <f t="shared" si="0"/>
        <v>3.7693882066303557</v>
      </c>
      <c r="C5" s="910">
        <f>SUMPRODUCT($O$2567:$O$2671*$D$2567:$D$2671)/SUM($D$2567:$D$2671)</f>
        <v>3.5533734939759034</v>
      </c>
      <c r="D5" s="7"/>
      <c r="L5" s="53"/>
      <c r="M5" s="36"/>
      <c r="N5" s="37"/>
      <c r="O5" s="606"/>
      <c r="R5" s="5"/>
    </row>
    <row r="6" spans="1:18" customFormat="1" x14ac:dyDescent="0.3">
      <c r="A6" s="835">
        <v>41426</v>
      </c>
      <c r="B6" s="910">
        <f t="shared" si="0"/>
        <v>3.2432967663085499</v>
      </c>
      <c r="C6" s="910">
        <f>SUMPRODUCT($O$2514:$O$2566*$D$2514:$D$2566)/SUM($D$2514:$D$2566)</f>
        <v>3.0720203361170495</v>
      </c>
      <c r="D6" s="7"/>
      <c r="L6" s="53"/>
      <c r="M6" s="36"/>
      <c r="N6" s="37"/>
      <c r="O6" s="606"/>
      <c r="R6" s="5"/>
    </row>
    <row r="7" spans="1:18" customFormat="1" x14ac:dyDescent="0.3">
      <c r="A7" s="835">
        <v>41456</v>
      </c>
      <c r="B7" s="910">
        <f t="shared" si="0"/>
        <v>3.5849161951830459</v>
      </c>
      <c r="C7" s="910">
        <f>SUMPRODUCT($O$2420:$O$2513*$D$2420:$D$2513)/SUM($D$2420:$D$2513)</f>
        <v>3.1163776441891149</v>
      </c>
      <c r="D7" s="7"/>
      <c r="L7" s="53"/>
      <c r="M7" s="36"/>
      <c r="N7" s="37"/>
      <c r="O7" s="606"/>
      <c r="R7" s="5"/>
    </row>
    <row r="8" spans="1:18" customFormat="1" x14ac:dyDescent="0.3">
      <c r="A8" s="835">
        <v>41487</v>
      </c>
      <c r="B8" s="910">
        <f>AVERAGEIF($N$2340:$N$1048576,MONTH(A8),$O$2340:$O$1048576)</f>
        <v>3.5498816169071006</v>
      </c>
      <c r="C8" s="910">
        <f>SUMPRODUCT($O$2340:$O$2419*$D$2340:$D$2419)/SUM($D$2340:$D$2419)</f>
        <v>3.2469310049754823</v>
      </c>
      <c r="D8" s="7"/>
      <c r="L8" s="53"/>
      <c r="M8" s="36"/>
      <c r="N8" s="37"/>
      <c r="O8" s="606"/>
      <c r="R8" s="5"/>
    </row>
    <row r="9" spans="1:18" customFormat="1" x14ac:dyDescent="0.3">
      <c r="A9" s="835">
        <v>41518</v>
      </c>
      <c r="B9" s="910">
        <f>AVERAGEIF($N$2212:$N$1048576,MONTH(A9),$O$2212:$O$1048576)</f>
        <v>3.3063213418489021</v>
      </c>
      <c r="C9" s="910">
        <f>SUMPRODUCT($O$2216:$O$2339*$D$2216:$D$2339)/SUM($D$2216:$D$2339)</f>
        <v>3.2085999368339779</v>
      </c>
      <c r="D9" s="7"/>
      <c r="L9" s="53"/>
      <c r="M9" s="36"/>
      <c r="N9" s="37"/>
      <c r="O9" s="606"/>
      <c r="R9" s="5"/>
    </row>
    <row r="10" spans="1:18" customFormat="1" x14ac:dyDescent="0.3">
      <c r="A10" s="835">
        <v>41548</v>
      </c>
      <c r="B10" s="910">
        <f>AVERAGEIF($N$1796:$N$1048576,MONTH(A10),$O$1796:$O$1048576)</f>
        <v>4.1256778648077734</v>
      </c>
      <c r="C10" s="910">
        <f>SUMPRODUCT($O$2118:$O$2215*$D$2118:$D$2215)/SUM($D$2118:$D$2215)</f>
        <v>3.852392743062846</v>
      </c>
      <c r="D10" s="7"/>
      <c r="L10" s="53"/>
      <c r="M10" s="36"/>
      <c r="N10" s="37"/>
      <c r="O10" s="606"/>
      <c r="R10" s="5"/>
    </row>
    <row r="11" spans="1:18" customFormat="1" x14ac:dyDescent="0.3">
      <c r="A11" s="835">
        <v>41579</v>
      </c>
      <c r="B11" s="910">
        <f>AVERAGEIF($N$1796:$N$1048576,MONTH(A11),$O$1796:$O$1048576)</f>
        <v>3.3764871606439244</v>
      </c>
      <c r="C11" s="910">
        <f>SUMPRODUCT($O$1982:$O$2117*$D$1982:$D$2117)/SUM($D$1982:$D$2117)</f>
        <v>3.1070489844683391</v>
      </c>
      <c r="D11" s="7"/>
      <c r="L11" s="53"/>
      <c r="M11" s="36"/>
      <c r="N11" s="37"/>
      <c r="O11" s="606"/>
      <c r="R11" s="5"/>
    </row>
    <row r="12" spans="1:18" customFormat="1" x14ac:dyDescent="0.3">
      <c r="A12" s="835">
        <v>41609</v>
      </c>
      <c r="B12" s="910">
        <f>AVERAGEIF($N$1796:$N$1048576,MONTH(A12),$O$1796:$O$1048576)</f>
        <v>4.1015931756496808</v>
      </c>
      <c r="C12" s="910">
        <f>SUMPRODUCT($O$1921:$O$1981*$D$1921:$D$1981)/SUM($D$1921:$D$1981)</f>
        <v>3.7546976376763612</v>
      </c>
      <c r="D12" s="7"/>
      <c r="L12" s="53"/>
      <c r="M12" s="36"/>
      <c r="N12" s="37"/>
      <c r="O12" s="606"/>
      <c r="R12" s="5"/>
    </row>
    <row r="13" spans="1:18" customFormat="1" x14ac:dyDescent="0.3">
      <c r="A13" s="835">
        <v>41640</v>
      </c>
      <c r="B13" s="910">
        <f>AVERAGEIF($N$1796:$N$1048576,MONTH(A13),$O$1796:$O$1048576)</f>
        <v>3.5359272403528363</v>
      </c>
      <c r="C13" s="910">
        <f>SUMPRODUCT($O$1796:$O$1920*$D$1796:$D$1920)/SUM($D$1796:$D$1920)</f>
        <v>3.32706002034588</v>
      </c>
      <c r="D13" s="7"/>
      <c r="L13" s="53"/>
      <c r="M13" s="36"/>
      <c r="N13" s="37"/>
      <c r="O13" s="606"/>
      <c r="R13" s="5"/>
    </row>
    <row r="14" spans="1:18" customFormat="1" x14ac:dyDescent="0.3">
      <c r="A14" s="835">
        <v>41671</v>
      </c>
      <c r="B14" s="910">
        <f t="shared" ref="B14:B22" si="1">AVERAGEIF($T$420:$T$1793,MONTH(A14),$O$420:$O$1793)</f>
        <v>3.5385185185185186</v>
      </c>
      <c r="C14" s="910">
        <f>SUMPRODUCT($O$1686:$O$1793*$D$1686:$D$1793)/SUM($D$1686:$D$1793)</f>
        <v>3.0234004666584795</v>
      </c>
      <c r="D14" s="7"/>
      <c r="L14" s="53"/>
      <c r="M14" s="36"/>
      <c r="N14" s="37"/>
      <c r="O14" s="606"/>
      <c r="R14" s="5"/>
    </row>
    <row r="15" spans="1:18" customFormat="1" x14ac:dyDescent="0.3">
      <c r="A15" s="835">
        <v>41699</v>
      </c>
      <c r="B15" s="910">
        <f t="shared" si="1"/>
        <v>3.7765226366330609</v>
      </c>
      <c r="C15" s="910">
        <f>SUMPRODUCT($O$1525:$O$1685*$D$1525:$D$1685)/SUM($D$1525:$D$1685)</f>
        <v>3.2797661328300758</v>
      </c>
      <c r="D15" s="7"/>
      <c r="L15" s="53"/>
      <c r="M15" s="36"/>
      <c r="N15" s="37"/>
      <c r="O15" s="606"/>
      <c r="R15" s="5"/>
    </row>
    <row r="16" spans="1:18" customFormat="1" x14ac:dyDescent="0.3">
      <c r="A16" s="835">
        <v>41730</v>
      </c>
      <c r="B16" s="910">
        <f t="shared" si="1"/>
        <v>3.6580940371104314</v>
      </c>
      <c r="C16" s="910">
        <f>SUMPRODUCT($O$1399:$O$1524*$D$1399:$D$1524)/SUM($D$1399:$D$1524)</f>
        <v>3.2869442266140037</v>
      </c>
      <c r="D16" s="7"/>
      <c r="L16" s="53"/>
      <c r="M16" s="36"/>
      <c r="N16" s="37"/>
      <c r="O16" s="606"/>
      <c r="R16" s="5"/>
    </row>
    <row r="17" spans="1:18" customFormat="1" x14ac:dyDescent="0.3">
      <c r="A17" s="835">
        <v>41760</v>
      </c>
      <c r="B17" s="910">
        <f t="shared" si="1"/>
        <v>3.8479720279720273</v>
      </c>
      <c r="C17" s="910">
        <f>SUMPRODUCT($O$1253:$O$1398*$D$1253:$D$1398)/SUM($D$1253:$D$1398)</f>
        <v>3.3248503813165069</v>
      </c>
      <c r="D17" s="7"/>
      <c r="L17" s="53"/>
      <c r="M17" s="36"/>
      <c r="N17" s="37"/>
      <c r="O17" s="606"/>
      <c r="R17" s="5"/>
    </row>
    <row r="18" spans="1:18" customFormat="1" x14ac:dyDescent="0.3">
      <c r="A18" s="835">
        <v>41791</v>
      </c>
      <c r="B18" s="910">
        <f t="shared" si="1"/>
        <v>3.5925570469798669</v>
      </c>
      <c r="C18" s="910">
        <f>SUMPRODUCT($O$1101:$O$1252*$D$1101:$D$1252)/SUM($D$1101:$D$1252)</f>
        <v>3.1346175826269169</v>
      </c>
      <c r="D18" s="7"/>
      <c r="L18" s="53"/>
      <c r="M18" s="36"/>
      <c r="N18" s="37"/>
      <c r="O18" s="606"/>
      <c r="R18" s="5"/>
    </row>
    <row r="19" spans="1:18" customFormat="1" x14ac:dyDescent="0.3">
      <c r="A19" s="835">
        <v>41821</v>
      </c>
      <c r="B19" s="910">
        <f t="shared" si="1"/>
        <v>3.5861111111111108</v>
      </c>
      <c r="C19" s="910">
        <f>SUMPRODUCT($O$1020:$O$1094*$D$1020:$D$1094)/SUM($D$1020:$D$1094)</f>
        <v>2.9767304290262668</v>
      </c>
      <c r="D19" s="7"/>
      <c r="L19" s="53"/>
      <c r="M19" s="36"/>
      <c r="N19" s="37"/>
      <c r="O19" s="606"/>
      <c r="R19" s="5"/>
    </row>
    <row r="20" spans="1:18" customFormat="1" x14ac:dyDescent="0.3">
      <c r="A20" s="835">
        <v>41852</v>
      </c>
      <c r="B20" s="910">
        <f t="shared" si="1"/>
        <v>2.8516216216216206</v>
      </c>
      <c r="C20" s="910">
        <f>SUMPRODUCT($O$945:$O$1019*$D$945:$D$1019)/SUM($D$945:$D$1019)</f>
        <v>2.8365843142327423</v>
      </c>
      <c r="D20" s="7"/>
      <c r="L20" s="53"/>
      <c r="M20" s="36"/>
      <c r="N20" s="37"/>
      <c r="O20" s="606"/>
      <c r="R20" s="5"/>
    </row>
    <row r="21" spans="1:18" customFormat="1" x14ac:dyDescent="0.3">
      <c r="A21" s="835">
        <v>41883</v>
      </c>
      <c r="B21" s="910">
        <f t="shared" si="1"/>
        <v>3.1726095779220786</v>
      </c>
      <c r="C21" s="910">
        <f>SUMPRODUCT($O$767:$O$944*$D$767:$D$944)/SUM($D$767:$D$944)</f>
        <v>2.9757600569234124</v>
      </c>
      <c r="D21" s="7"/>
      <c r="L21" s="53"/>
      <c r="M21" s="36"/>
      <c r="N21" s="37"/>
      <c r="O21" s="606"/>
      <c r="R21" s="5"/>
    </row>
    <row r="22" spans="1:18" customFormat="1" x14ac:dyDescent="0.3">
      <c r="A22" s="835">
        <v>41913</v>
      </c>
      <c r="B22" s="910">
        <f t="shared" si="1"/>
        <v>3.6104999999999978</v>
      </c>
      <c r="C22" s="910">
        <f>SUMPRODUCT($O$657:$O$766*$D$657:$D$766)/SUM($D$657:$D$766)</f>
        <v>3.3504306075472576</v>
      </c>
      <c r="D22" s="7"/>
      <c r="L22" s="53"/>
      <c r="M22" s="36"/>
      <c r="N22" s="37"/>
      <c r="O22" s="606"/>
      <c r="R22" s="5"/>
    </row>
    <row r="23" spans="1:18" customFormat="1" x14ac:dyDescent="0.3">
      <c r="A23" s="835">
        <v>41944</v>
      </c>
      <c r="B23" s="910">
        <f>AVERAGEIF($V$420:$V$1793,MONTH(A23),$O$420:$O$1793)</f>
        <v>3.3805084745762715</v>
      </c>
      <c r="C23" s="910">
        <f>SUMPRODUCT($O$480:$O$656*$D$480:$D$656)/SUM($D$480:$D$656)</f>
        <v>3.5219191919191921</v>
      </c>
      <c r="D23" s="7"/>
      <c r="L23" s="53"/>
      <c r="M23" s="36"/>
      <c r="N23" s="37"/>
      <c r="O23" s="606"/>
      <c r="R23" s="5"/>
    </row>
    <row r="24" spans="1:18" customFormat="1" x14ac:dyDescent="0.3">
      <c r="A24" s="835">
        <v>41974</v>
      </c>
      <c r="B24" s="910">
        <f>AVERAGEIF($V$420:$V$1793,MONTH(A24),$O$420:$O$1793)</f>
        <v>2.7537068965517246</v>
      </c>
      <c r="C24" s="910">
        <f>SUMPRODUCT($O$420:$O$479*$D$420:$D$479)/SUM($D$420:$D$479)</f>
        <v>2.8104145319049838</v>
      </c>
      <c r="D24" s="7"/>
      <c r="L24" s="53"/>
      <c r="M24" s="36"/>
      <c r="N24" s="37"/>
      <c r="O24" s="606"/>
      <c r="R24" s="5"/>
    </row>
    <row r="25" spans="1:18" customFormat="1" x14ac:dyDescent="0.3">
      <c r="A25" s="835">
        <v>42005</v>
      </c>
      <c r="B25" s="910">
        <f>AVERAGEIF($V$100:$V$219,MONTH(A25),$O$100:$O$219)</f>
        <v>3.0584322033898306</v>
      </c>
      <c r="C25" s="910">
        <f>SUMPRODUCT($O$100:$O$219*$D$100:$D$219)/SUM($D$100:$D$219)</f>
        <v>2.7680216426193121</v>
      </c>
      <c r="D25" s="7"/>
      <c r="L25" s="53"/>
      <c r="M25" s="36"/>
      <c r="N25" s="37"/>
      <c r="O25" s="606"/>
      <c r="R25" s="5"/>
    </row>
    <row r="26" spans="1:18" customFormat="1" x14ac:dyDescent="0.3">
      <c r="A26" s="835">
        <v>42036</v>
      </c>
      <c r="B26" s="910">
        <v>3.59</v>
      </c>
      <c r="C26" s="910">
        <v>3.18</v>
      </c>
      <c r="D26" s="7"/>
      <c r="L26" s="53"/>
      <c r="M26" s="36"/>
      <c r="N26" s="37"/>
      <c r="O26" s="606"/>
      <c r="R26" s="5"/>
    </row>
    <row r="27" spans="1:18" customFormat="1" x14ac:dyDescent="0.3">
      <c r="A27" s="835">
        <v>42064</v>
      </c>
      <c r="B27" s="910">
        <v>3.15</v>
      </c>
      <c r="C27" s="910">
        <v>3.25</v>
      </c>
      <c r="D27" s="7"/>
      <c r="L27" s="53"/>
      <c r="M27" s="36"/>
      <c r="N27" s="37"/>
      <c r="O27" s="606"/>
      <c r="R27" s="5"/>
    </row>
    <row r="28" spans="1:18" customFormat="1" x14ac:dyDescent="0.3">
      <c r="A28" s="835">
        <v>42095</v>
      </c>
      <c r="B28" s="910">
        <v>3.25</v>
      </c>
      <c r="C28" s="910">
        <v>3.06</v>
      </c>
      <c r="D28" s="7"/>
      <c r="L28" s="53"/>
      <c r="M28" s="36"/>
      <c r="N28" s="37"/>
      <c r="O28" s="606"/>
      <c r="R28" s="5"/>
    </row>
    <row r="29" spans="1:18" customFormat="1" x14ac:dyDescent="0.3">
      <c r="A29" s="835">
        <v>42125</v>
      </c>
      <c r="B29" s="910">
        <v>2.75</v>
      </c>
      <c r="C29" s="910">
        <v>2.67</v>
      </c>
      <c r="D29" s="7"/>
      <c r="L29" s="53"/>
      <c r="M29" s="36"/>
      <c r="N29" s="37"/>
      <c r="O29" s="606"/>
      <c r="R29" s="5"/>
    </row>
    <row r="30" spans="1:18" customFormat="1" x14ac:dyDescent="0.3">
      <c r="A30" s="835">
        <v>42156</v>
      </c>
      <c r="B30" s="910">
        <v>3.12</v>
      </c>
      <c r="C30" s="910">
        <v>3.05</v>
      </c>
      <c r="D30" s="7"/>
      <c r="L30" s="53"/>
      <c r="M30" s="36"/>
      <c r="N30" s="37"/>
      <c r="O30" s="606"/>
      <c r="R30" s="5"/>
    </row>
    <row r="31" spans="1:18" customFormat="1" x14ac:dyDescent="0.3">
      <c r="A31" s="835">
        <v>42186</v>
      </c>
      <c r="B31" s="910">
        <v>2.61</v>
      </c>
      <c r="C31" s="910">
        <v>2.62</v>
      </c>
      <c r="D31" s="7"/>
      <c r="L31" s="53"/>
      <c r="M31" s="36"/>
      <c r="N31" s="37"/>
      <c r="O31" s="606"/>
      <c r="R31" s="5"/>
    </row>
    <row r="32" spans="1:18" customFormat="1" x14ac:dyDescent="0.3">
      <c r="A32" s="835">
        <v>42217</v>
      </c>
      <c r="B32" s="910">
        <v>2.4500000000000002</v>
      </c>
      <c r="C32" s="910">
        <v>2.39</v>
      </c>
      <c r="D32" s="7"/>
      <c r="L32" s="53"/>
      <c r="M32" s="36"/>
      <c r="N32" s="37"/>
      <c r="O32" s="606"/>
      <c r="R32" s="5"/>
    </row>
    <row r="33" spans="1:18" customFormat="1" x14ac:dyDescent="0.3">
      <c r="A33" s="835">
        <v>42248</v>
      </c>
      <c r="B33" s="910">
        <v>3.26</v>
      </c>
      <c r="C33" s="910">
        <v>3.16</v>
      </c>
      <c r="D33" s="7"/>
      <c r="L33" s="53"/>
      <c r="M33" s="36"/>
      <c r="N33" s="37"/>
      <c r="O33" s="606"/>
      <c r="R33" s="5"/>
    </row>
    <row r="34" spans="1:18" customFormat="1" x14ac:dyDescent="0.3">
      <c r="A34" s="835">
        <v>42278</v>
      </c>
      <c r="B34" s="910">
        <v>3.48</v>
      </c>
      <c r="C34" s="910">
        <v>3.18</v>
      </c>
      <c r="D34" s="7"/>
      <c r="L34" s="53"/>
      <c r="M34" s="36"/>
      <c r="N34" s="37"/>
      <c r="O34" s="606"/>
      <c r="R34" s="5"/>
    </row>
    <row r="35" spans="1:18" customFormat="1" x14ac:dyDescent="0.3">
      <c r="A35" s="835">
        <v>42309</v>
      </c>
      <c r="B35" s="910">
        <v>3.43</v>
      </c>
      <c r="C35" s="910">
        <v>3.24</v>
      </c>
      <c r="D35" s="7"/>
      <c r="L35" s="53"/>
      <c r="M35" s="36"/>
      <c r="N35" s="37"/>
      <c r="O35" s="606"/>
      <c r="R35" s="5"/>
    </row>
    <row r="36" spans="1:18" customFormat="1" x14ac:dyDescent="0.3">
      <c r="A36" s="835">
        <v>42339</v>
      </c>
      <c r="B36" s="910">
        <v>3.1</v>
      </c>
      <c r="C36" s="910">
        <v>3</v>
      </c>
      <c r="D36" s="7"/>
      <c r="L36" s="53"/>
      <c r="M36" s="36"/>
      <c r="N36" s="37"/>
      <c r="O36" s="606"/>
      <c r="R36" s="5"/>
    </row>
    <row r="37" spans="1:18" customFormat="1" x14ac:dyDescent="0.3">
      <c r="A37" s="835">
        <v>42370</v>
      </c>
      <c r="B37" s="910">
        <v>2.68</v>
      </c>
      <c r="C37" s="910">
        <v>2.4700000000000002</v>
      </c>
      <c r="D37" s="7"/>
      <c r="L37" s="53"/>
      <c r="M37" s="36"/>
      <c r="N37" s="37"/>
      <c r="O37" s="606"/>
      <c r="R37" s="5"/>
    </row>
    <row r="38" spans="1:18" customFormat="1" x14ac:dyDescent="0.3">
      <c r="A38" s="835">
        <v>42401</v>
      </c>
      <c r="B38" s="910">
        <v>3.16</v>
      </c>
      <c r="C38" s="910">
        <v>3.07</v>
      </c>
      <c r="D38" s="7"/>
      <c r="L38" s="53"/>
      <c r="M38" s="36"/>
      <c r="N38" s="37"/>
      <c r="O38" s="606"/>
      <c r="R38" s="5"/>
    </row>
    <row r="39" spans="1:18" customFormat="1" x14ac:dyDescent="0.3">
      <c r="A39" s="835">
        <v>42430</v>
      </c>
      <c r="B39" s="910">
        <v>3.84</v>
      </c>
      <c r="C39" s="910">
        <v>3.52</v>
      </c>
      <c r="D39" s="7"/>
      <c r="L39" s="53"/>
      <c r="M39" s="36"/>
      <c r="N39" s="37"/>
      <c r="O39" s="606"/>
      <c r="R39" s="5"/>
    </row>
    <row r="40" spans="1:18" customFormat="1" x14ac:dyDescent="0.3">
      <c r="A40" s="835">
        <v>42461</v>
      </c>
      <c r="B40" s="910">
        <v>3.72</v>
      </c>
      <c r="C40" s="910">
        <v>3.29</v>
      </c>
      <c r="D40" s="7"/>
      <c r="L40" s="53"/>
      <c r="M40" s="36"/>
      <c r="N40" s="37"/>
      <c r="O40" s="606"/>
      <c r="R40" s="5"/>
    </row>
    <row r="41" spans="1:18" customFormat="1" x14ac:dyDescent="0.3">
      <c r="A41" s="835">
        <v>42491</v>
      </c>
      <c r="B41" s="910">
        <v>3.33</v>
      </c>
      <c r="C41" s="910">
        <v>3.13</v>
      </c>
      <c r="D41" s="7"/>
      <c r="L41" s="53"/>
      <c r="M41" s="36"/>
      <c r="N41" s="37"/>
      <c r="O41" s="606"/>
      <c r="R41" s="5"/>
    </row>
    <row r="42" spans="1:18" customFormat="1" x14ac:dyDescent="0.3">
      <c r="A42" s="835">
        <v>42522</v>
      </c>
      <c r="B42" s="910">
        <v>3.99</v>
      </c>
      <c r="C42" s="910">
        <v>3.62</v>
      </c>
      <c r="D42" s="7"/>
      <c r="L42" s="53"/>
      <c r="M42" s="36"/>
      <c r="N42" s="37"/>
      <c r="O42" s="606"/>
      <c r="R42" s="5"/>
    </row>
    <row r="43" spans="1:18" customFormat="1" x14ac:dyDescent="0.3">
      <c r="A43" s="835">
        <v>42552</v>
      </c>
      <c r="B43" s="1028">
        <v>3.36</v>
      </c>
      <c r="C43" s="1028">
        <v>3.06</v>
      </c>
      <c r="D43" s="7"/>
      <c r="L43" s="53"/>
      <c r="M43" s="36"/>
      <c r="N43" s="37"/>
      <c r="O43" s="606"/>
      <c r="R43" s="5"/>
    </row>
    <row r="44" spans="1:18" customFormat="1" x14ac:dyDescent="0.3">
      <c r="A44" s="835">
        <v>42583</v>
      </c>
      <c r="B44" s="1028">
        <v>3.16</v>
      </c>
      <c r="C44" s="1028">
        <v>2.95</v>
      </c>
      <c r="D44" s="7"/>
      <c r="L44" s="53"/>
      <c r="M44" s="36"/>
      <c r="N44" s="37"/>
      <c r="O44" s="606"/>
      <c r="R44" s="5"/>
    </row>
    <row r="45" spans="1:18" customFormat="1" x14ac:dyDescent="0.3">
      <c r="A45" s="835">
        <v>42614</v>
      </c>
      <c r="B45" s="1028">
        <v>3.05</v>
      </c>
      <c r="C45" s="1028">
        <v>2.89</v>
      </c>
      <c r="D45" s="7"/>
      <c r="L45" s="53"/>
      <c r="M45" s="36"/>
      <c r="N45" s="37"/>
      <c r="O45" s="606"/>
      <c r="R45" s="5"/>
    </row>
    <row r="46" spans="1:18" customFormat="1" x14ac:dyDescent="0.3">
      <c r="A46" s="835">
        <v>42644</v>
      </c>
      <c r="B46" s="1029">
        <v>3.14</v>
      </c>
      <c r="C46" s="1029">
        <v>2.78</v>
      </c>
      <c r="D46" s="7"/>
      <c r="L46" s="53"/>
      <c r="M46" s="36"/>
      <c r="N46" s="37"/>
      <c r="O46" s="606"/>
      <c r="R46" s="5"/>
    </row>
    <row r="47" spans="1:18" customFormat="1" x14ac:dyDescent="0.3">
      <c r="A47" s="835">
        <v>42690</v>
      </c>
      <c r="B47" s="1029">
        <v>3.4</v>
      </c>
      <c r="C47" s="1029">
        <v>2.98</v>
      </c>
      <c r="D47" s="1029"/>
      <c r="E47" s="33"/>
      <c r="F47" s="33"/>
      <c r="G47" s="33"/>
      <c r="M47" s="177"/>
      <c r="N47" s="29"/>
    </row>
    <row r="48" spans="1:18" customFormat="1" x14ac:dyDescent="0.3">
      <c r="A48" s="835">
        <v>42705</v>
      </c>
      <c r="B48" s="1029">
        <v>3.33</v>
      </c>
      <c r="C48" s="1029">
        <v>3.11</v>
      </c>
      <c r="D48" s="1029"/>
      <c r="E48" s="33"/>
      <c r="F48" s="33"/>
      <c r="G48" s="33"/>
      <c r="M48" s="177"/>
      <c r="N48" s="29"/>
    </row>
    <row r="49" spans="1:14" customFormat="1" x14ac:dyDescent="0.3">
      <c r="A49" s="832">
        <v>42752</v>
      </c>
      <c r="B49" s="1032">
        <v>2.71</v>
      </c>
      <c r="C49" s="1032">
        <v>2.41</v>
      </c>
      <c r="D49" s="1029"/>
      <c r="E49" s="33"/>
      <c r="F49" s="33"/>
      <c r="G49" s="33"/>
      <c r="M49" s="177"/>
      <c r="N49" s="29"/>
    </row>
    <row r="50" spans="1:14" customFormat="1" x14ac:dyDescent="0.3">
      <c r="A50" s="835">
        <v>42767</v>
      </c>
      <c r="B50" s="1029">
        <v>3.53</v>
      </c>
      <c r="C50" s="1029">
        <v>3.07</v>
      </c>
      <c r="D50" s="1029"/>
      <c r="E50" s="33"/>
      <c r="F50" s="33"/>
      <c r="G50" s="33"/>
      <c r="M50" s="177"/>
      <c r="N50" s="29"/>
    </row>
    <row r="51" spans="1:14" customFormat="1" x14ac:dyDescent="0.3">
      <c r="A51" s="835">
        <v>42795</v>
      </c>
      <c r="B51" s="1029">
        <v>3.01</v>
      </c>
      <c r="C51" s="1029">
        <v>2.76</v>
      </c>
      <c r="D51" s="1029"/>
      <c r="E51" s="33"/>
      <c r="F51" s="33"/>
      <c r="G51" s="33"/>
      <c r="M51" s="177"/>
      <c r="N51" s="29"/>
    </row>
    <row r="52" spans="1:14" customFormat="1" x14ac:dyDescent="0.3">
      <c r="A52" s="835">
        <v>42826</v>
      </c>
      <c r="B52" s="1029">
        <v>2.67</v>
      </c>
      <c r="C52" s="1029">
        <v>2.46</v>
      </c>
      <c r="D52" s="1029"/>
      <c r="E52" s="33"/>
      <c r="F52" s="33"/>
      <c r="G52" s="33"/>
      <c r="M52" s="177"/>
      <c r="N52" s="29"/>
    </row>
    <row r="53" spans="1:14" customFormat="1" x14ac:dyDescent="0.3">
      <c r="A53" s="835">
        <v>42856</v>
      </c>
      <c r="B53" s="1029">
        <v>3.32</v>
      </c>
      <c r="C53" s="1029">
        <v>3.09</v>
      </c>
      <c r="D53" s="1029"/>
      <c r="E53" s="33"/>
      <c r="F53" s="33"/>
      <c r="G53" s="33"/>
      <c r="M53" s="177"/>
      <c r="N53" s="29"/>
    </row>
    <row r="54" spans="1:14" customFormat="1" x14ac:dyDescent="0.3">
      <c r="A54" s="835">
        <v>42887</v>
      </c>
      <c r="B54" s="1029">
        <v>3.17</v>
      </c>
      <c r="C54" s="1029">
        <v>2.83</v>
      </c>
      <c r="D54" s="1029"/>
      <c r="E54" s="33"/>
      <c r="F54" s="33"/>
      <c r="G54" s="33"/>
      <c r="M54" s="177"/>
      <c r="N54" s="29"/>
    </row>
    <row r="55" spans="1:14" customFormat="1" x14ac:dyDescent="0.3">
      <c r="A55" s="835">
        <v>42917</v>
      </c>
      <c r="B55" s="1029">
        <v>3.45</v>
      </c>
      <c r="C55" s="1029">
        <v>2.78</v>
      </c>
      <c r="D55" s="1029"/>
      <c r="E55" s="33"/>
      <c r="F55" s="33"/>
      <c r="G55" s="33"/>
      <c r="M55" s="177"/>
      <c r="N55" s="29"/>
    </row>
    <row r="56" spans="1:14" customFormat="1" x14ac:dyDescent="0.3">
      <c r="A56" s="835">
        <v>42948</v>
      </c>
      <c r="B56" s="1029">
        <v>2.96</v>
      </c>
      <c r="C56" s="1029">
        <v>2.67</v>
      </c>
      <c r="D56" s="1029"/>
      <c r="E56" s="33"/>
      <c r="F56" s="33"/>
      <c r="G56" s="33"/>
      <c r="M56" s="177"/>
      <c r="N56" s="29"/>
    </row>
    <row r="57" spans="1:14" customFormat="1" x14ac:dyDescent="0.3">
      <c r="A57" s="835">
        <v>42979</v>
      </c>
      <c r="B57" s="1029">
        <v>3.05</v>
      </c>
      <c r="C57" s="1029">
        <v>2.92</v>
      </c>
      <c r="D57" s="1029"/>
      <c r="E57" s="33"/>
      <c r="F57" s="33"/>
      <c r="G57" s="33"/>
      <c r="M57" s="177"/>
      <c r="N57" s="29"/>
    </row>
    <row r="58" spans="1:14" customFormat="1" x14ac:dyDescent="0.3">
      <c r="A58" s="835">
        <v>43009</v>
      </c>
      <c r="B58" s="1029">
        <v>2.92</v>
      </c>
      <c r="C58" s="1029">
        <v>2.58</v>
      </c>
      <c r="D58" s="1029"/>
      <c r="E58" s="33"/>
      <c r="F58" s="33"/>
      <c r="G58" s="33"/>
      <c r="M58" s="177"/>
      <c r="N58" s="29"/>
    </row>
    <row r="59" spans="1:14" customFormat="1" x14ac:dyDescent="0.3">
      <c r="A59" s="835">
        <v>43040</v>
      </c>
      <c r="B59" s="1029">
        <v>2.89</v>
      </c>
      <c r="C59" s="1029">
        <v>2.7</v>
      </c>
      <c r="D59" s="1029"/>
      <c r="E59" s="33"/>
      <c r="F59" s="33"/>
      <c r="G59" s="33"/>
      <c r="M59" s="177"/>
      <c r="N59" s="29"/>
    </row>
    <row r="60" spans="1:14" customFormat="1" x14ac:dyDescent="0.3">
      <c r="A60" s="835">
        <v>43070</v>
      </c>
      <c r="B60" s="1029">
        <v>3.59</v>
      </c>
      <c r="C60" s="1029">
        <v>3.33</v>
      </c>
      <c r="D60" s="1029"/>
      <c r="E60" s="33"/>
      <c r="F60" s="33"/>
      <c r="G60" s="33"/>
      <c r="M60" s="177"/>
      <c r="N60" s="29"/>
    </row>
    <row r="61" spans="1:14" customFormat="1" x14ac:dyDescent="0.3">
      <c r="A61" s="835">
        <v>43101</v>
      </c>
      <c r="B61" s="1029">
        <v>2.83</v>
      </c>
      <c r="C61" s="1029">
        <v>2.68</v>
      </c>
      <c r="D61" s="1029"/>
      <c r="E61" s="33"/>
      <c r="F61" s="33"/>
      <c r="G61" s="33"/>
      <c r="M61" s="177"/>
      <c r="N61" s="29"/>
    </row>
    <row r="62" spans="1:14" customFormat="1" x14ac:dyDescent="0.3">
      <c r="A62" s="835">
        <v>43132</v>
      </c>
      <c r="B62" s="1029">
        <v>2.96</v>
      </c>
      <c r="C62" s="1029">
        <v>2.66</v>
      </c>
      <c r="D62" s="1029"/>
      <c r="E62" s="33"/>
      <c r="F62" s="33"/>
      <c r="G62" s="33"/>
      <c r="M62" s="177"/>
      <c r="N62" s="29"/>
    </row>
    <row r="63" spans="1:14" customFormat="1" x14ac:dyDescent="0.3">
      <c r="A63" s="835">
        <v>43160</v>
      </c>
      <c r="B63" s="1029">
        <v>2.56</v>
      </c>
      <c r="C63" s="1029">
        <v>2.63</v>
      </c>
      <c r="D63" s="1029"/>
      <c r="E63" s="33"/>
      <c r="F63" s="33"/>
      <c r="G63" s="33"/>
      <c r="M63" s="177"/>
      <c r="N63" s="29"/>
    </row>
    <row r="64" spans="1:14" customFormat="1" x14ac:dyDescent="0.3">
      <c r="A64" s="835">
        <v>43191</v>
      </c>
      <c r="B64" s="1029">
        <v>3.17</v>
      </c>
      <c r="C64" s="1029">
        <v>2.96</v>
      </c>
      <c r="D64" s="1029"/>
      <c r="E64" s="33"/>
      <c r="F64" s="33"/>
      <c r="G64" s="33"/>
      <c r="M64" s="177"/>
      <c r="N64" s="29"/>
    </row>
    <row r="65" spans="1:14" customFormat="1" x14ac:dyDescent="0.3">
      <c r="A65" s="835">
        <v>43221</v>
      </c>
      <c r="B65" s="1029">
        <v>2.66</v>
      </c>
      <c r="C65" s="1029">
        <v>2.58</v>
      </c>
      <c r="D65" s="1029"/>
      <c r="E65" s="33"/>
      <c r="F65" s="33"/>
      <c r="G65" s="33"/>
      <c r="M65" s="177"/>
      <c r="N65" s="29"/>
    </row>
    <row r="66" spans="1:14" customFormat="1" x14ac:dyDescent="0.3">
      <c r="A66" s="835">
        <v>43252</v>
      </c>
      <c r="B66" s="1029">
        <v>2.7</v>
      </c>
      <c r="C66" s="1029">
        <v>2.6</v>
      </c>
      <c r="D66" s="1029"/>
      <c r="E66" s="33"/>
      <c r="F66" s="33"/>
      <c r="G66" s="33"/>
      <c r="M66" s="177"/>
      <c r="N66" s="29"/>
    </row>
    <row r="67" spans="1:14" customFormat="1" x14ac:dyDescent="0.3">
      <c r="A67" s="835">
        <v>43282</v>
      </c>
      <c r="B67" s="1029">
        <v>3.06</v>
      </c>
      <c r="C67" s="1029">
        <v>2.66</v>
      </c>
      <c r="D67" s="1029"/>
      <c r="E67" s="33"/>
      <c r="F67" s="33"/>
      <c r="G67" s="33"/>
      <c r="M67" s="177"/>
      <c r="N67" s="29"/>
    </row>
    <row r="68" spans="1:14" customFormat="1" x14ac:dyDescent="0.3">
      <c r="A68" s="835">
        <v>43313</v>
      </c>
      <c r="B68" s="1029">
        <v>3.6</v>
      </c>
      <c r="C68" s="1029">
        <v>3.43</v>
      </c>
      <c r="D68" s="1029"/>
      <c r="E68" s="33"/>
      <c r="F68" s="33"/>
      <c r="G68" s="33"/>
      <c r="M68" s="177"/>
      <c r="N68" s="29"/>
    </row>
    <row r="69" spans="1:14" customFormat="1" x14ac:dyDescent="0.3">
      <c r="A69" s="835">
        <v>43344</v>
      </c>
      <c r="B69" s="1029">
        <v>2.88</v>
      </c>
      <c r="C69" s="1029">
        <v>2.78</v>
      </c>
      <c r="D69" s="1029"/>
      <c r="E69" s="33"/>
      <c r="F69" s="33"/>
      <c r="G69" s="33"/>
      <c r="M69" s="177"/>
      <c r="N69" s="29"/>
    </row>
    <row r="70" spans="1:14" customFormat="1" x14ac:dyDescent="0.3">
      <c r="A70" s="835">
        <v>43374</v>
      </c>
      <c r="B70" s="1029">
        <v>2.72</v>
      </c>
      <c r="C70" s="1029">
        <v>2.87</v>
      </c>
      <c r="D70" s="1029"/>
      <c r="E70" s="33"/>
      <c r="F70" s="33"/>
      <c r="G70" s="33"/>
      <c r="M70" s="177"/>
      <c r="N70" s="29"/>
    </row>
    <row r="71" spans="1:14" customFormat="1" x14ac:dyDescent="0.3">
      <c r="A71" s="835">
        <v>43405</v>
      </c>
      <c r="B71" s="1029">
        <v>2.5</v>
      </c>
      <c r="C71" s="1029">
        <v>2.4</v>
      </c>
      <c r="D71" s="1029"/>
      <c r="E71" s="33"/>
      <c r="F71" s="33"/>
      <c r="G71" s="33"/>
      <c r="M71" s="177"/>
      <c r="N71" s="29"/>
    </row>
    <row r="72" spans="1:14" customFormat="1" x14ac:dyDescent="0.3">
      <c r="A72" s="835">
        <v>43435</v>
      </c>
      <c r="B72" s="1029">
        <v>3.26</v>
      </c>
      <c r="C72" s="1029">
        <v>3.58</v>
      </c>
      <c r="D72" s="1029"/>
      <c r="E72" s="33"/>
      <c r="F72" s="33"/>
      <c r="G72" s="33"/>
      <c r="M72" s="177"/>
      <c r="N72" s="29"/>
    </row>
    <row r="73" spans="1:14" customFormat="1" x14ac:dyDescent="0.3">
      <c r="A73" s="835">
        <v>43466</v>
      </c>
      <c r="B73" s="1029">
        <v>3.26</v>
      </c>
      <c r="C73" s="1029">
        <v>3.14</v>
      </c>
      <c r="D73" s="1029"/>
      <c r="E73" s="33"/>
      <c r="F73" s="33"/>
      <c r="G73" s="33"/>
      <c r="M73" s="177"/>
      <c r="N73" s="29"/>
    </row>
    <row r="74" spans="1:14" customFormat="1" x14ac:dyDescent="0.3">
      <c r="A74" s="835">
        <v>43497</v>
      </c>
      <c r="B74" s="1029">
        <v>3.5</v>
      </c>
      <c r="C74" s="1029">
        <v>3.26</v>
      </c>
      <c r="D74" s="1029"/>
      <c r="E74" s="33"/>
      <c r="F74" s="33"/>
      <c r="G74" s="33"/>
      <c r="M74" s="177"/>
      <c r="N74" s="29"/>
    </row>
    <row r="75" spans="1:14" customFormat="1" x14ac:dyDescent="0.3">
      <c r="A75" s="835">
        <v>43525</v>
      </c>
      <c r="B75" s="1029">
        <v>3.1</v>
      </c>
      <c r="C75" s="1029">
        <v>2.74</v>
      </c>
      <c r="D75" s="1029"/>
      <c r="E75" s="33"/>
      <c r="F75" s="33"/>
      <c r="G75" s="33"/>
      <c r="M75" s="177"/>
      <c r="N75" s="29"/>
    </row>
    <row r="76" spans="1:14" customFormat="1" x14ac:dyDescent="0.3">
      <c r="A76" s="835">
        <v>43556</v>
      </c>
      <c r="B76" s="1029">
        <v>3.47</v>
      </c>
      <c r="C76" s="1029">
        <v>3.66</v>
      </c>
      <c r="D76" s="1029"/>
      <c r="E76" s="33"/>
      <c r="F76" s="33"/>
      <c r="G76" s="33"/>
      <c r="M76" s="177"/>
      <c r="N76" s="29"/>
    </row>
    <row r="77" spans="1:14" customFormat="1" x14ac:dyDescent="0.3">
      <c r="A77" s="835">
        <v>43586</v>
      </c>
      <c r="B77" s="1029">
        <v>2.84</v>
      </c>
      <c r="C77" s="1029">
        <v>2.66</v>
      </c>
      <c r="D77" s="1029"/>
      <c r="E77" s="33"/>
      <c r="F77" s="33"/>
      <c r="G77" s="33"/>
      <c r="M77" s="177"/>
      <c r="N77" s="29"/>
    </row>
    <row r="78" spans="1:14" customFormat="1" x14ac:dyDescent="0.3">
      <c r="A78" s="1030">
        <v>43617</v>
      </c>
      <c r="B78" s="1029">
        <v>2.99</v>
      </c>
      <c r="C78" s="1029">
        <v>3.07</v>
      </c>
      <c r="D78" s="1029"/>
      <c r="E78" s="33"/>
      <c r="F78" s="33"/>
      <c r="G78" s="33"/>
      <c r="M78" s="177"/>
      <c r="N78" s="29"/>
    </row>
    <row r="79" spans="1:14" customFormat="1" x14ac:dyDescent="0.3">
      <c r="A79" s="835">
        <v>43647</v>
      </c>
      <c r="B79" s="1029">
        <v>3.24</v>
      </c>
      <c r="C79" s="1029">
        <v>3.03</v>
      </c>
      <c r="D79" s="1029"/>
      <c r="E79" s="33"/>
      <c r="F79" s="33"/>
      <c r="G79" s="33"/>
      <c r="M79" s="177"/>
      <c r="N79" s="29"/>
    </row>
    <row r="80" spans="1:14" customFormat="1" x14ac:dyDescent="0.3">
      <c r="A80" s="1030">
        <v>43678</v>
      </c>
      <c r="B80" s="1029">
        <v>3.35</v>
      </c>
      <c r="C80" s="1029">
        <v>3.41</v>
      </c>
      <c r="D80" s="1029"/>
      <c r="E80" s="33"/>
      <c r="F80" s="33"/>
      <c r="G80" s="33"/>
      <c r="M80" s="177"/>
      <c r="N80" s="29"/>
    </row>
    <row r="81" spans="1:14" customFormat="1" x14ac:dyDescent="0.3">
      <c r="A81" s="1030">
        <v>43709</v>
      </c>
      <c r="B81" s="1029">
        <v>3.04</v>
      </c>
      <c r="C81" s="1029">
        <v>2.99</v>
      </c>
      <c r="D81" s="1029"/>
      <c r="E81" s="33"/>
      <c r="F81" s="33"/>
      <c r="G81" s="33"/>
      <c r="M81" s="177"/>
      <c r="N81" s="29"/>
    </row>
    <row r="82" spans="1:14" customFormat="1" x14ac:dyDescent="0.3">
      <c r="A82" s="1030">
        <v>43739</v>
      </c>
      <c r="B82" s="1029">
        <v>3.08</v>
      </c>
      <c r="C82" s="1029">
        <v>2.76</v>
      </c>
      <c r="D82" s="1029"/>
      <c r="E82" s="33"/>
      <c r="F82" s="33"/>
      <c r="G82" s="33"/>
      <c r="M82" s="177"/>
      <c r="N82" s="29"/>
    </row>
    <row r="83" spans="1:14" customFormat="1" x14ac:dyDescent="0.3">
      <c r="A83" s="1030">
        <v>43770</v>
      </c>
      <c r="B83" s="1029">
        <v>3.01</v>
      </c>
      <c r="C83" s="1029">
        <v>2.69</v>
      </c>
      <c r="D83" s="1029"/>
      <c r="E83" s="33"/>
      <c r="F83" s="33"/>
      <c r="G83" s="33"/>
      <c r="M83" s="177"/>
      <c r="N83" s="29"/>
    </row>
    <row r="84" spans="1:14" customFormat="1" x14ac:dyDescent="0.3">
      <c r="A84" s="1030">
        <v>43800</v>
      </c>
      <c r="B84" s="1029">
        <v>3.36</v>
      </c>
      <c r="C84" s="1029">
        <v>3.11</v>
      </c>
      <c r="D84" s="1029"/>
      <c r="E84" s="33"/>
      <c r="F84" s="33"/>
      <c r="G84" s="33"/>
      <c r="M84" s="177"/>
      <c r="N84" s="29"/>
    </row>
    <row r="85" spans="1:14" customFormat="1" x14ac:dyDescent="0.3">
      <c r="A85" s="1030">
        <v>43831</v>
      </c>
      <c r="B85" s="1029">
        <v>3.25</v>
      </c>
      <c r="C85" s="1029">
        <v>3</v>
      </c>
      <c r="D85" s="1029"/>
      <c r="E85" s="33"/>
      <c r="F85" s="33"/>
      <c r="G85" s="33"/>
      <c r="M85" s="177"/>
      <c r="N85" s="29"/>
    </row>
    <row r="86" spans="1:14" customFormat="1" x14ac:dyDescent="0.3">
      <c r="A86" s="1030">
        <v>43862</v>
      </c>
      <c r="B86" s="1029">
        <v>3.46</v>
      </c>
      <c r="C86" s="1029">
        <v>3.16</v>
      </c>
      <c r="D86" s="1029"/>
      <c r="E86" s="33"/>
      <c r="F86" s="33"/>
      <c r="G86" s="33"/>
      <c r="M86" s="177"/>
      <c r="N86" s="29"/>
    </row>
    <row r="87" spans="1:14" customFormat="1" x14ac:dyDescent="0.3">
      <c r="A87" s="1030">
        <v>43891</v>
      </c>
      <c r="B87" s="1029">
        <v>5.22</v>
      </c>
      <c r="C87" s="1029">
        <v>4.68</v>
      </c>
      <c r="D87" s="1029"/>
      <c r="E87" s="33"/>
      <c r="F87" s="33"/>
      <c r="G87" s="33"/>
      <c r="M87" s="177"/>
      <c r="N87" s="29"/>
    </row>
    <row r="88" spans="1:14" customFormat="1" x14ac:dyDescent="0.3">
      <c r="A88" s="1030">
        <v>43922</v>
      </c>
      <c r="B88" s="1029">
        <v>4.66</v>
      </c>
      <c r="C88" s="1029">
        <v>3.91</v>
      </c>
      <c r="D88" s="1029"/>
      <c r="E88" s="33"/>
      <c r="F88" s="33"/>
      <c r="G88" s="33"/>
      <c r="M88" s="177"/>
      <c r="N88" s="29"/>
    </row>
    <row r="89" spans="1:14" customFormat="1" x14ac:dyDescent="0.3">
      <c r="A89" s="1030">
        <v>43952</v>
      </c>
      <c r="B89" s="1029">
        <v>4.04</v>
      </c>
      <c r="C89" s="1029">
        <v>3.62</v>
      </c>
      <c r="D89" s="1029"/>
      <c r="E89" s="33"/>
      <c r="F89" s="33"/>
      <c r="G89" s="33"/>
      <c r="M89" s="177"/>
      <c r="N89" s="29"/>
    </row>
    <row r="90" spans="1:14" customFormat="1" x14ac:dyDescent="0.3">
      <c r="A90" s="1030">
        <v>43983</v>
      </c>
      <c r="B90" s="1029">
        <v>4.2</v>
      </c>
      <c r="C90" s="1029">
        <v>3.72</v>
      </c>
      <c r="D90" s="1029"/>
      <c r="E90" s="33"/>
      <c r="F90" s="33"/>
      <c r="G90" s="33"/>
      <c r="M90" s="177"/>
      <c r="N90" s="29"/>
    </row>
    <row r="91" spans="1:14" customFormat="1" x14ac:dyDescent="0.3">
      <c r="A91" s="1030">
        <v>44013</v>
      </c>
      <c r="B91" s="1029">
        <v>3.61</v>
      </c>
      <c r="C91" s="1029">
        <v>3.47</v>
      </c>
      <c r="D91" s="1029"/>
      <c r="E91" s="33"/>
      <c r="F91" s="33"/>
      <c r="G91" s="33"/>
      <c r="M91" s="177"/>
      <c r="N91" s="29"/>
    </row>
    <row r="92" spans="1:14" customFormat="1" x14ac:dyDescent="0.3">
      <c r="A92" s="1030">
        <v>44044</v>
      </c>
      <c r="B92" s="1029">
        <v>3.64</v>
      </c>
      <c r="C92" s="1029">
        <v>3.28</v>
      </c>
      <c r="D92" s="1029"/>
      <c r="E92" s="33"/>
      <c r="F92" s="33"/>
      <c r="G92" s="33"/>
      <c r="M92" s="177"/>
      <c r="N92" s="29"/>
    </row>
    <row r="93" spans="1:14" customFormat="1" x14ac:dyDescent="0.3">
      <c r="A93" s="1030">
        <v>44075</v>
      </c>
      <c r="B93" s="1029">
        <v>3.48</v>
      </c>
      <c r="C93" s="1029">
        <v>3.25</v>
      </c>
      <c r="D93" s="1029"/>
      <c r="E93" s="33"/>
      <c r="F93" s="33"/>
      <c r="G93" s="33"/>
      <c r="M93" s="177"/>
      <c r="N93" s="29"/>
    </row>
    <row r="94" spans="1:14" customFormat="1" x14ac:dyDescent="0.3">
      <c r="A94" s="1030">
        <v>44105</v>
      </c>
      <c r="B94" s="1029">
        <v>3.78</v>
      </c>
      <c r="C94" s="1029">
        <v>3.43</v>
      </c>
      <c r="D94" s="1029"/>
      <c r="E94" s="33"/>
      <c r="F94" s="33"/>
      <c r="G94" s="33"/>
      <c r="M94" s="177"/>
      <c r="N94" s="29"/>
    </row>
    <row r="95" spans="1:14" customFormat="1" x14ac:dyDescent="0.3">
      <c r="A95" s="1030">
        <v>44136</v>
      </c>
      <c r="B95" s="1029">
        <v>3.77</v>
      </c>
      <c r="C95" s="1029">
        <v>3.27</v>
      </c>
      <c r="D95" s="1029"/>
      <c r="E95" s="33"/>
      <c r="F95" s="33"/>
      <c r="G95" s="33"/>
      <c r="M95" s="177"/>
      <c r="N95" s="29"/>
    </row>
    <row r="96" spans="1:14" customFormat="1" x14ac:dyDescent="0.3">
      <c r="A96" s="1030">
        <v>44166</v>
      </c>
      <c r="B96" s="1029">
        <v>3.32</v>
      </c>
      <c r="C96" s="1029">
        <v>2.71</v>
      </c>
      <c r="D96" s="1029"/>
      <c r="E96" s="33"/>
      <c r="F96" s="33"/>
      <c r="G96" s="33"/>
      <c r="M96" s="177"/>
      <c r="N96" s="29"/>
    </row>
    <row r="97" spans="1:55" customFormat="1" x14ac:dyDescent="0.3">
      <c r="A97" s="1030">
        <v>44197</v>
      </c>
      <c r="B97" s="1029">
        <v>3.02</v>
      </c>
      <c r="C97" s="1029">
        <v>2.82</v>
      </c>
      <c r="D97" s="1029"/>
      <c r="E97" s="33"/>
      <c r="F97" s="33"/>
      <c r="G97" s="33"/>
      <c r="M97" s="177"/>
      <c r="N97" s="29"/>
    </row>
    <row r="98" spans="1:55" s="805" customFormat="1" ht="9.75" customHeight="1" x14ac:dyDescent="0.3">
      <c r="A98" s="796"/>
      <c r="B98" s="912"/>
      <c r="C98" s="913"/>
      <c r="D98" s="839"/>
      <c r="E98" s="798"/>
      <c r="F98" s="798"/>
      <c r="G98" s="797"/>
      <c r="H98" s="798"/>
      <c r="I98" s="798"/>
      <c r="J98" s="798"/>
      <c r="K98" s="798"/>
      <c r="L98" s="798"/>
      <c r="M98" s="798"/>
      <c r="N98" s="797"/>
      <c r="O98" s="837"/>
      <c r="P98" s="798"/>
      <c r="Q98" s="798"/>
      <c r="R98" s="798"/>
      <c r="S98" s="799" t="s">
        <v>3329</v>
      </c>
      <c r="T98" s="799" t="str">
        <f>CONCATENATE(S98," Corp")</f>
        <v>BB NUMBER Corp</v>
      </c>
      <c r="U98" s="800" t="s">
        <v>6078</v>
      </c>
      <c r="V98" s="799" t="s">
        <v>3338</v>
      </c>
      <c r="W98" s="799"/>
      <c r="X98" s="799" t="s">
        <v>0</v>
      </c>
      <c r="Y98" s="801" t="s">
        <v>7605</v>
      </c>
      <c r="Z98" s="802" t="s">
        <v>7608</v>
      </c>
      <c r="AA98" s="803" t="s">
        <v>7609</v>
      </c>
      <c r="AB98" s="799" t="s">
        <v>3671</v>
      </c>
      <c r="AC98" s="799" t="s">
        <v>3670</v>
      </c>
      <c r="AD98" s="802" t="s">
        <v>3672</v>
      </c>
      <c r="AE98" s="799" t="s">
        <v>7614</v>
      </c>
      <c r="AF98" s="799" t="s">
        <v>7613</v>
      </c>
      <c r="AG98" s="799" t="s">
        <v>2211</v>
      </c>
      <c r="AH98" s="800" t="s">
        <v>6517</v>
      </c>
      <c r="AI98" s="800" t="s">
        <v>6901</v>
      </c>
      <c r="AJ98" s="800" t="s">
        <v>6172</v>
      </c>
      <c r="AK98" s="800" t="s">
        <v>6999</v>
      </c>
      <c r="AL98" s="802" t="s">
        <v>7470</v>
      </c>
      <c r="AM98" s="802" t="s">
        <v>7471</v>
      </c>
      <c r="AN98" s="802" t="s">
        <v>7472</v>
      </c>
      <c r="AO98" s="799" t="s">
        <v>3</v>
      </c>
      <c r="AP98" s="804" t="s">
        <v>7602</v>
      </c>
      <c r="AQ98" s="804" t="s">
        <v>4326</v>
      </c>
      <c r="AR98" s="804" t="s">
        <v>4328</v>
      </c>
      <c r="AS98" s="802" t="s">
        <v>3672</v>
      </c>
      <c r="AT98" s="802" t="s">
        <v>4447</v>
      </c>
      <c r="AU98" s="802" t="s">
        <v>4448</v>
      </c>
      <c r="AV98" s="802" t="s">
        <v>7630</v>
      </c>
      <c r="AW98" s="802"/>
      <c r="AX98" s="802" t="s">
        <v>4583</v>
      </c>
      <c r="AY98" s="802" t="s">
        <v>4584</v>
      </c>
      <c r="AZ98" s="802" t="s">
        <v>4584</v>
      </c>
      <c r="BA98" s="802"/>
    </row>
    <row r="99" spans="1:55" s="695" customFormat="1" ht="82.8" x14ac:dyDescent="0.3">
      <c r="A99" s="700" t="s">
        <v>7633</v>
      </c>
      <c r="B99" s="914" t="s">
        <v>2210</v>
      </c>
      <c r="C99" s="914" t="s">
        <v>2308</v>
      </c>
      <c r="D99" s="838" t="s">
        <v>8027</v>
      </c>
      <c r="E99" s="690" t="s">
        <v>2309</v>
      </c>
      <c r="F99" s="690" t="s">
        <v>7635</v>
      </c>
      <c r="G99" s="690" t="s">
        <v>7636</v>
      </c>
      <c r="H99" s="690" t="s">
        <v>6</v>
      </c>
      <c r="I99" s="692" t="s">
        <v>2312</v>
      </c>
      <c r="J99" s="693" t="s">
        <v>2313</v>
      </c>
      <c r="K99" s="693" t="s">
        <v>7644</v>
      </c>
      <c r="L99" s="690" t="s">
        <v>7637</v>
      </c>
      <c r="M99" s="690" t="s">
        <v>7638</v>
      </c>
      <c r="N99" s="690" t="s">
        <v>7639</v>
      </c>
      <c r="O99" s="838" t="s">
        <v>7640</v>
      </c>
      <c r="P99" s="690" t="s">
        <v>7641</v>
      </c>
      <c r="Q99" s="690" t="s">
        <v>7642</v>
      </c>
      <c r="R99" s="690" t="s">
        <v>3623</v>
      </c>
      <c r="S99" s="691" t="s">
        <v>7603</v>
      </c>
      <c r="T99" s="691" t="s">
        <v>7606</v>
      </c>
      <c r="U99" s="691" t="s">
        <v>7629</v>
      </c>
      <c r="V99" s="691" t="s">
        <v>2155</v>
      </c>
      <c r="W99" s="691" t="s">
        <v>7643</v>
      </c>
      <c r="X99" s="691" t="s">
        <v>2210</v>
      </c>
      <c r="Y99" s="694" t="s">
        <v>7604</v>
      </c>
      <c r="Z99" s="691" t="s">
        <v>7607</v>
      </c>
      <c r="AA99" s="702" t="s">
        <v>3355</v>
      </c>
      <c r="AB99" s="691" t="s">
        <v>2310</v>
      </c>
      <c r="AC99" s="691" t="s">
        <v>7610</v>
      </c>
      <c r="AD99" s="691" t="s">
        <v>7611</v>
      </c>
      <c r="AE99" s="781" t="s">
        <v>7612</v>
      </c>
      <c r="AF99" s="691" t="s">
        <v>7615</v>
      </c>
      <c r="AG99" s="691" t="s">
        <v>7616</v>
      </c>
      <c r="AH99" s="691" t="s">
        <v>7617</v>
      </c>
      <c r="AI99" s="691" t="s">
        <v>7618</v>
      </c>
      <c r="AJ99" s="691" t="s">
        <v>7619</v>
      </c>
      <c r="AK99" s="691" t="s">
        <v>7620</v>
      </c>
      <c r="AL99" s="691" t="s">
        <v>7621</v>
      </c>
      <c r="AM99" s="691" t="s">
        <v>7622</v>
      </c>
      <c r="AN99" s="691" t="s">
        <v>7623</v>
      </c>
      <c r="AO99" s="691" t="s">
        <v>7624</v>
      </c>
      <c r="AP99" s="774" t="s">
        <v>7625</v>
      </c>
      <c r="AQ99" s="774" t="s">
        <v>4326</v>
      </c>
      <c r="AR99" s="774" t="s">
        <v>4328</v>
      </c>
      <c r="AS99" s="691" t="s">
        <v>7611</v>
      </c>
      <c r="AT99" s="691" t="s">
        <v>7626</v>
      </c>
      <c r="AU99" s="691" t="s">
        <v>7627</v>
      </c>
      <c r="AV99" s="691" t="s">
        <v>7631</v>
      </c>
      <c r="AW99" s="691" t="s">
        <v>7864</v>
      </c>
      <c r="AX99" s="691" t="s">
        <v>7628</v>
      </c>
      <c r="AY99" s="691" t="s">
        <v>7632</v>
      </c>
      <c r="AZ99" s="691" t="s">
        <v>7645</v>
      </c>
      <c r="BA99" s="691" t="s">
        <v>7646</v>
      </c>
    </row>
    <row r="100" spans="1:55" s="695" customFormat="1" ht="13.8" x14ac:dyDescent="0.3">
      <c r="A100" s="700"/>
      <c r="B100" s="914"/>
      <c r="C100" s="914"/>
      <c r="D100" s="838"/>
      <c r="E100" s="690"/>
      <c r="F100" s="690"/>
      <c r="G100" s="690"/>
      <c r="H100" s="690"/>
      <c r="I100" s="692"/>
      <c r="J100" s="693"/>
      <c r="K100" s="693"/>
      <c r="L100" s="690"/>
      <c r="M100" s="690"/>
      <c r="N100" s="690"/>
      <c r="O100" s="838"/>
      <c r="P100" s="690"/>
      <c r="Q100" s="690"/>
      <c r="R100" s="690"/>
      <c r="S100" s="691"/>
      <c r="T100" s="691"/>
      <c r="U100" s="691"/>
      <c r="V100" s="691"/>
      <c r="W100" s="691"/>
      <c r="X100" s="691"/>
      <c r="Y100" s="694"/>
      <c r="Z100" s="691"/>
      <c r="AA100" s="702"/>
      <c r="AB100" s="691"/>
      <c r="AC100" s="691"/>
      <c r="AD100" s="691"/>
      <c r="AE100" s="781"/>
      <c r="AF100" s="691"/>
      <c r="AG100" s="691"/>
      <c r="AH100" s="691"/>
      <c r="AI100" s="691"/>
      <c r="AJ100" s="691"/>
      <c r="AK100" s="691"/>
      <c r="AL100" s="691"/>
      <c r="AM100" s="691"/>
      <c r="AN100" s="691"/>
      <c r="AO100" s="691"/>
      <c r="AP100" s="774"/>
      <c r="AQ100" s="774"/>
      <c r="AR100" s="774"/>
      <c r="AS100" s="691"/>
      <c r="AT100" s="691"/>
      <c r="AU100" s="691"/>
      <c r="AV100" s="691"/>
      <c r="AW100" s="691"/>
      <c r="AX100" s="691"/>
      <c r="AY100" s="691"/>
      <c r="AZ100" s="691"/>
      <c r="BA100" s="691"/>
    </row>
    <row r="101" spans="1:55" s="706" customFormat="1" ht="12.75" customHeight="1" x14ac:dyDescent="0.3">
      <c r="A101" s="707">
        <v>42033</v>
      </c>
      <c r="B101" s="706" t="s">
        <v>9194</v>
      </c>
      <c r="C101" s="708" t="s">
        <v>7288</v>
      </c>
      <c r="D101" s="709">
        <v>2000</v>
      </c>
      <c r="E101" s="708" t="s">
        <v>37</v>
      </c>
      <c r="F101" s="710">
        <v>43866</v>
      </c>
      <c r="G101" s="711" t="s">
        <v>9195</v>
      </c>
      <c r="H101" s="712" t="s">
        <v>9196</v>
      </c>
      <c r="I101" s="761" t="s">
        <v>9197</v>
      </c>
      <c r="J101" s="761" t="s">
        <v>9198</v>
      </c>
      <c r="K101" s="712">
        <v>-1</v>
      </c>
      <c r="L101" s="714"/>
      <c r="M101" s="712"/>
      <c r="N101" s="706" t="s">
        <v>9199</v>
      </c>
      <c r="O101" s="712">
        <v>1.2</v>
      </c>
      <c r="P101" s="708" t="s">
        <v>2150</v>
      </c>
      <c r="Q101" s="714"/>
      <c r="R101" s="708">
        <v>8</v>
      </c>
      <c r="S101" s="708"/>
      <c r="T101" s="715"/>
      <c r="U101" s="716"/>
      <c r="V101" s="715"/>
      <c r="W101" s="715"/>
      <c r="X101" s="715"/>
      <c r="Y101" s="717"/>
      <c r="Z101" s="717"/>
      <c r="AA101" s="717"/>
      <c r="AB101" s="718"/>
      <c r="AC101" s="719"/>
      <c r="AD101" s="720"/>
      <c r="AE101" s="719"/>
      <c r="AF101" s="715"/>
      <c r="AG101" s="719"/>
      <c r="AH101" s="719"/>
      <c r="AI101" s="716"/>
      <c r="AJ101" s="716"/>
      <c r="AK101" s="716"/>
      <c r="AL101" s="721"/>
      <c r="AM101" s="719"/>
      <c r="AN101" s="719"/>
      <c r="AO101" s="719"/>
      <c r="AP101" s="719"/>
      <c r="AQ101" s="775"/>
      <c r="AR101" s="794"/>
      <c r="AS101" s="795"/>
      <c r="AT101" s="719"/>
      <c r="AU101" s="719"/>
      <c r="AV101" s="719"/>
      <c r="AW101" s="719"/>
      <c r="AX101" s="719"/>
      <c r="AY101" s="719"/>
      <c r="AZ101" s="719"/>
      <c r="BA101" s="719"/>
      <c r="BB101" s="719"/>
      <c r="BC101" s="719"/>
    </row>
    <row r="102" spans="1:55" s="706" customFormat="1" ht="12.75" customHeight="1" x14ac:dyDescent="0.3">
      <c r="A102" s="707">
        <v>42033</v>
      </c>
      <c r="B102" s="706" t="s">
        <v>9145</v>
      </c>
      <c r="C102" s="708" t="s">
        <v>235</v>
      </c>
      <c r="D102" s="709">
        <v>350</v>
      </c>
      <c r="E102" s="708" t="s">
        <v>12</v>
      </c>
      <c r="F102" s="710">
        <v>43132</v>
      </c>
      <c r="G102" s="711" t="s">
        <v>9146</v>
      </c>
      <c r="H102" s="712" t="s">
        <v>2075</v>
      </c>
      <c r="I102" s="761" t="s">
        <v>9147</v>
      </c>
      <c r="J102" s="761" t="s">
        <v>6735</v>
      </c>
      <c r="K102" s="712">
        <v>0</v>
      </c>
      <c r="L102" s="714"/>
      <c r="M102" s="712"/>
      <c r="N102" s="706" t="s">
        <v>192</v>
      </c>
      <c r="O102" s="712">
        <v>4.57</v>
      </c>
      <c r="P102" s="708" t="s">
        <v>3631</v>
      </c>
      <c r="Q102" s="714"/>
      <c r="R102" s="708" t="s">
        <v>3631</v>
      </c>
      <c r="S102" s="708" t="s">
        <v>9171</v>
      </c>
      <c r="T102" s="715" t="str">
        <f t="shared" ref="T102:T127" si="2">CONCATENATE(S102," Corp")</f>
        <v>EK7253694 Corp</v>
      </c>
      <c r="U102" s="716" t="e">
        <f ca="1">_xll.BDP($T102,$U$1)</f>
        <v>#NAME?</v>
      </c>
      <c r="V102" s="715">
        <f t="shared" ref="V102:V127" si="3">MONTH(A102)</f>
        <v>1</v>
      </c>
      <c r="W102" s="715">
        <f t="shared" ref="W102:W127" si="4">WEEKNUM(A102,1)</f>
        <v>5</v>
      </c>
      <c r="X102" s="715" t="str">
        <f t="shared" ref="X102:X127" si="5">CONCATENATE("Q",ROUNDUP(MONTH(A102)/3,0))</f>
        <v>Q1</v>
      </c>
      <c r="Y102" s="717" t="e">
        <f ca="1">_xll.BDP($T102,Y$1)</f>
        <v>#NAME?</v>
      </c>
      <c r="Z102" s="717" t="e">
        <f ca="1">_xll.BDP($T102,$Z$1)</f>
        <v>#NAME?</v>
      </c>
      <c r="AA102" s="717" t="e">
        <f ca="1">_xll.BDP($T102,AA$1)</f>
        <v>#NAME?</v>
      </c>
      <c r="AB102" s="718" t="e">
        <f ca="1">IF(AA102="FLOATING",J102,(_xll.BDP($T102,AB$1)/100))</f>
        <v>#NAME?</v>
      </c>
      <c r="AC102" s="719" t="e">
        <f ca="1">_xll.BDP(T102,$AC$1)</f>
        <v>#NAME?</v>
      </c>
      <c r="AD102" s="720" t="e">
        <f ca="1">_xll.BDP($T102,AD$1)</f>
        <v>#NAME?</v>
      </c>
      <c r="AE102" s="719" t="e">
        <f ca="1">_xll.BDP($T102,AE$1)</f>
        <v>#NAME?</v>
      </c>
      <c r="AF102" s="715" t="e">
        <f ca="1">_xll.BDP($T102,AF$1)</f>
        <v>#NAME?</v>
      </c>
      <c r="AG102" s="719" t="e">
        <f ca="1">_xll.BDP($T102,AG$1)</f>
        <v>#NAME?</v>
      </c>
      <c r="AH102" s="719" t="e">
        <f ca="1">VLOOKUP(AF102,Values!$A$1:$C$12,2,FALSE)</f>
        <v>#NAME?</v>
      </c>
      <c r="AI102" s="716" t="e">
        <f ca="1">_xll.BDP($T102,$AI$1)</f>
        <v>#NAME?</v>
      </c>
      <c r="AJ102" s="716" t="e">
        <f ca="1">_xll.BDP($T102,$AJ$1)</f>
        <v>#NAME?</v>
      </c>
      <c r="AK102" s="716" t="e">
        <f ca="1">_xll.BDP($T102,$AK$1)</f>
        <v>#NAME?</v>
      </c>
      <c r="AL102" s="721" t="e">
        <f ca="1">VLOOKUP(AK102,Values!$E$2:$F$8,2,)</f>
        <v>#NAME?</v>
      </c>
      <c r="AM102" s="719" t="e">
        <f ca="1">_xll.BDP($T102,$AM$1)</f>
        <v>#NAME?</v>
      </c>
      <c r="AN102" s="719" t="e">
        <f ca="1">_xll.BDP($T102,$AN$1)</f>
        <v>#NAME?</v>
      </c>
      <c r="AO102" s="719" t="e">
        <f ca="1">_xll.BDP($T102,$AO$1)</f>
        <v>#NAME?</v>
      </c>
      <c r="AP102" s="719" t="str">
        <f t="shared" ref="AP102:AP127" si="6">E102</f>
        <v>3yr</v>
      </c>
      <c r="AQ102" s="775" t="e">
        <f ca="1">_xll.BDP(T102,"YRS_TO_MTY_ISSUE")</f>
        <v>#NAME?</v>
      </c>
      <c r="AR102" s="794">
        <f t="shared" ref="AR102:AR127" si="7">ROUND(YEARFRAC(A102,F102,1),1)</f>
        <v>3</v>
      </c>
      <c r="AS102" s="795"/>
      <c r="AT102" s="719" t="e">
        <f ca="1">_xll.BDP($T102,AT$1)</f>
        <v>#NAME?</v>
      </c>
      <c r="AU102" s="719" t="e">
        <f ca="1">_xll.BDP(T102,$AU$1)</f>
        <v>#NAME?</v>
      </c>
      <c r="AV102" s="719" t="e">
        <f ca="1">_xll.BDP(T102,$AV$1)</f>
        <v>#NAME?</v>
      </c>
      <c r="AW102" s="719" t="e">
        <f ca="1">_xll.BDP($T102,AW$1)</f>
        <v>#NAME?</v>
      </c>
      <c r="AX102" s="719" t="e">
        <f t="shared" ref="AX102:AX127" ca="1" si="8">AW102-AT102</f>
        <v>#NAME?</v>
      </c>
      <c r="AY102" s="719" t="e">
        <f ca="1">_xll.BDP(T102,$AY$1)</f>
        <v>#NAME?</v>
      </c>
      <c r="AZ102" s="719" t="e">
        <f t="shared" ref="AZ102:AZ127" ca="1" si="9">IF(AA102="FLOATING",CONCATENATE("3mL+",ROUND(AY102,0)),CONCATENATE("G+",ROUND(AU102,0)))</f>
        <v>#NAME?</v>
      </c>
      <c r="BA102" s="719" t="e">
        <f t="shared" ref="BA102:BA127" ca="1" si="10">IF(AA102="FLOATING",CONCATENATE("3mL+",ROUND(AY102,0)),CONCATENATE("T+",ROUND(AW102,0)))</f>
        <v>#NAME?</v>
      </c>
      <c r="BB102" s="719" t="e">
        <f ca="1">VLOOKUP(Y102,Values!$H$2:$I$15,2,FALSE)</f>
        <v>#NAME?</v>
      </c>
      <c r="BC102" s="719" t="e">
        <f ca="1">_xll.BDS(T102,$BC$1)</f>
        <v>#NAME?</v>
      </c>
    </row>
    <row r="103" spans="1:55" s="706" customFormat="1" ht="12.75" customHeight="1" x14ac:dyDescent="0.3">
      <c r="A103" s="707">
        <v>42033</v>
      </c>
      <c r="B103" s="706" t="s">
        <v>9148</v>
      </c>
      <c r="C103" s="708" t="s">
        <v>235</v>
      </c>
      <c r="D103" s="709">
        <v>400</v>
      </c>
      <c r="E103" s="708" t="s">
        <v>37</v>
      </c>
      <c r="F103" s="710">
        <v>43862</v>
      </c>
      <c r="G103" s="711" t="s">
        <v>9146</v>
      </c>
      <c r="H103" s="712" t="s">
        <v>272</v>
      </c>
      <c r="I103" s="761" t="s">
        <v>9149</v>
      </c>
      <c r="J103" s="761" t="s">
        <v>273</v>
      </c>
      <c r="K103" s="712">
        <v>-12.5</v>
      </c>
      <c r="L103" s="714"/>
      <c r="M103" s="712"/>
      <c r="N103" s="706" t="s">
        <v>192</v>
      </c>
      <c r="O103" s="712">
        <v>4</v>
      </c>
      <c r="P103" s="708" t="s">
        <v>3631</v>
      </c>
      <c r="Q103" s="714"/>
      <c r="R103" s="708" t="s">
        <v>3631</v>
      </c>
      <c r="S103" s="708" t="s">
        <v>9172</v>
      </c>
      <c r="T103" s="715" t="str">
        <f t="shared" si="2"/>
        <v>EK7253751 Corp</v>
      </c>
      <c r="U103" s="716" t="e">
        <f ca="1">_xll.BDP($T103,$U$1)</f>
        <v>#NAME?</v>
      </c>
      <c r="V103" s="715">
        <f t="shared" si="3"/>
        <v>1</v>
      </c>
      <c r="W103" s="715">
        <f t="shared" si="4"/>
        <v>5</v>
      </c>
      <c r="X103" s="715" t="str">
        <f t="shared" si="5"/>
        <v>Q1</v>
      </c>
      <c r="Y103" s="717" t="e">
        <f ca="1">_xll.BDP($T103,Y$1)</f>
        <v>#NAME?</v>
      </c>
      <c r="Z103" s="717" t="e">
        <f ca="1">_xll.BDP($T103,$Z$1)</f>
        <v>#NAME?</v>
      </c>
      <c r="AA103" s="717" t="e">
        <f ca="1">_xll.BDP($T103,AA$1)</f>
        <v>#NAME?</v>
      </c>
      <c r="AB103" s="718" t="e">
        <f ca="1">IF(AA103="FLOATING",J103,(_xll.BDP($T103,AB$1)/100))</f>
        <v>#NAME?</v>
      </c>
      <c r="AC103" s="719" t="e">
        <f ca="1">_xll.BDP(T103,$AC$1)</f>
        <v>#NAME?</v>
      </c>
      <c r="AD103" s="720" t="e">
        <f ca="1">_xll.BDP($T103,AD$1)</f>
        <v>#NAME?</v>
      </c>
      <c r="AE103" s="719" t="e">
        <f ca="1">_xll.BDP($T103,AE$1)</f>
        <v>#NAME?</v>
      </c>
      <c r="AF103" s="715" t="e">
        <f ca="1">_xll.BDP($T103,AF$1)</f>
        <v>#NAME?</v>
      </c>
      <c r="AG103" s="719" t="e">
        <f ca="1">_xll.BDP($T103,AG$1)</f>
        <v>#NAME?</v>
      </c>
      <c r="AH103" s="719" t="e">
        <f ca="1">VLOOKUP(AF103,Values!$A$1:$C$12,2,FALSE)</f>
        <v>#NAME?</v>
      </c>
      <c r="AI103" s="716" t="e">
        <f ca="1">_xll.BDP($T103,$AI$1)</f>
        <v>#NAME?</v>
      </c>
      <c r="AJ103" s="716" t="e">
        <f ca="1">_xll.BDP($T103,$AJ$1)</f>
        <v>#NAME?</v>
      </c>
      <c r="AK103" s="716" t="e">
        <f ca="1">_xll.BDP($T103,$AK$1)</f>
        <v>#NAME?</v>
      </c>
      <c r="AL103" s="721" t="e">
        <f ca="1">VLOOKUP(AK103,Values!$E$2:$F$8,2,)</f>
        <v>#NAME?</v>
      </c>
      <c r="AM103" s="719" t="e">
        <f ca="1">_xll.BDP($T103,$AM$1)</f>
        <v>#NAME?</v>
      </c>
      <c r="AN103" s="719" t="e">
        <f ca="1">_xll.BDP($T103,$AN$1)</f>
        <v>#NAME?</v>
      </c>
      <c r="AO103" s="719" t="e">
        <f ca="1">_xll.BDP($T103,$AO$1)</f>
        <v>#NAME?</v>
      </c>
      <c r="AP103" s="719" t="str">
        <f t="shared" si="6"/>
        <v>5yr</v>
      </c>
      <c r="AQ103" s="775" t="e">
        <f ca="1">_xll.BDP(T103,"YRS_TO_MTY_ISSUE")</f>
        <v>#NAME?</v>
      </c>
      <c r="AR103" s="794">
        <f t="shared" si="7"/>
        <v>5</v>
      </c>
      <c r="AS103" s="795"/>
      <c r="AT103" s="719" t="e">
        <f ca="1">_xll.BDP($T103,AT$1)</f>
        <v>#NAME?</v>
      </c>
      <c r="AU103" s="719" t="e">
        <f ca="1">_xll.BDP(T103,$AU$1)</f>
        <v>#NAME?</v>
      </c>
      <c r="AV103" s="719" t="e">
        <f ca="1">_xll.BDP(T103,$AV$1)</f>
        <v>#NAME?</v>
      </c>
      <c r="AW103" s="719" t="e">
        <f ca="1">_xll.BDP($T103,AW$1)</f>
        <v>#NAME?</v>
      </c>
      <c r="AX103" s="719" t="e">
        <f t="shared" ca="1" si="8"/>
        <v>#NAME?</v>
      </c>
      <c r="AY103" s="719" t="e">
        <f ca="1">_xll.BDP(T103,$AY$1)</f>
        <v>#NAME?</v>
      </c>
      <c r="AZ103" s="719" t="e">
        <f t="shared" ca="1" si="9"/>
        <v>#NAME?</v>
      </c>
      <c r="BA103" s="719" t="e">
        <f t="shared" ca="1" si="10"/>
        <v>#NAME?</v>
      </c>
      <c r="BB103" s="719" t="e">
        <f ca="1">VLOOKUP(Y103,Values!$H$2:$I$15,2,FALSE)</f>
        <v>#NAME?</v>
      </c>
      <c r="BC103" s="719"/>
    </row>
    <row r="104" spans="1:55" s="706" customFormat="1" ht="12.75" customHeight="1" x14ac:dyDescent="0.3">
      <c r="A104" s="707">
        <v>42033</v>
      </c>
      <c r="B104" s="706" t="s">
        <v>9150</v>
      </c>
      <c r="C104" s="708" t="s">
        <v>235</v>
      </c>
      <c r="D104" s="709">
        <v>300</v>
      </c>
      <c r="E104" s="708" t="s">
        <v>224</v>
      </c>
      <c r="F104" s="710">
        <v>44958</v>
      </c>
      <c r="G104" s="711" t="s">
        <v>9146</v>
      </c>
      <c r="H104" s="712"/>
      <c r="I104" s="761" t="s">
        <v>9151</v>
      </c>
      <c r="J104" s="761" t="s">
        <v>750</v>
      </c>
      <c r="K104" s="712"/>
      <c r="L104" s="714"/>
      <c r="M104" s="712"/>
      <c r="N104" s="706" t="s">
        <v>7084</v>
      </c>
      <c r="O104" s="712">
        <v>2.5</v>
      </c>
      <c r="P104" s="708" t="s">
        <v>3631</v>
      </c>
      <c r="Q104" s="714"/>
      <c r="R104" s="708" t="s">
        <v>3631</v>
      </c>
      <c r="S104" s="708" t="s">
        <v>9174</v>
      </c>
      <c r="T104" s="715" t="str">
        <f t="shared" si="2"/>
        <v>EK7279863 Corp</v>
      </c>
      <c r="U104" s="716" t="e">
        <f ca="1">_xll.BDP($T104,$U$1)</f>
        <v>#NAME?</v>
      </c>
      <c r="V104" s="715">
        <f t="shared" si="3"/>
        <v>1</v>
      </c>
      <c r="W104" s="715">
        <f t="shared" si="4"/>
        <v>5</v>
      </c>
      <c r="X104" s="715" t="str">
        <f t="shared" si="5"/>
        <v>Q1</v>
      </c>
      <c r="Y104" s="717" t="e">
        <f ca="1">_xll.BDP($T104,Y$1)</f>
        <v>#NAME?</v>
      </c>
      <c r="Z104" s="717" t="e">
        <f ca="1">_xll.BDP($T104,$Z$1)</f>
        <v>#NAME?</v>
      </c>
      <c r="AA104" s="717" t="e">
        <f ca="1">_xll.BDP($T104,AA$1)</f>
        <v>#NAME?</v>
      </c>
      <c r="AB104" s="718" t="e">
        <f ca="1">IF(AA104="FLOATING",J104,(_xll.BDP($T104,AB$1)/100))</f>
        <v>#NAME?</v>
      </c>
      <c r="AC104" s="719" t="e">
        <f ca="1">_xll.BDP(T104,$AC$1)</f>
        <v>#NAME?</v>
      </c>
      <c r="AD104" s="720" t="e">
        <f ca="1">_xll.BDP($T104,AD$1)</f>
        <v>#NAME?</v>
      </c>
      <c r="AE104" s="719" t="e">
        <f ca="1">_xll.BDP($T104,AE$1)</f>
        <v>#NAME?</v>
      </c>
      <c r="AF104" s="715" t="e">
        <f ca="1">_xll.BDP($T104,AF$1)</f>
        <v>#NAME?</v>
      </c>
      <c r="AG104" s="719" t="e">
        <f ca="1">_xll.BDP($T104,AG$1)</f>
        <v>#NAME?</v>
      </c>
      <c r="AH104" s="719" t="e">
        <f ca="1">VLOOKUP(AF104,Values!$A$1:$C$12,2,FALSE)</f>
        <v>#NAME?</v>
      </c>
      <c r="AI104" s="716" t="e">
        <f ca="1">_xll.BDP($T104,$AI$1)</f>
        <v>#NAME?</v>
      </c>
      <c r="AJ104" s="716" t="e">
        <f ca="1">_xll.BDP($T104,$AJ$1)</f>
        <v>#NAME?</v>
      </c>
      <c r="AK104" s="716" t="e">
        <f ca="1">_xll.BDP($T104,$AK$1)</f>
        <v>#NAME?</v>
      </c>
      <c r="AL104" s="721" t="e">
        <f ca="1">VLOOKUP(AK104,Values!$E$2:$F$8,2,)</f>
        <v>#NAME?</v>
      </c>
      <c r="AM104" s="719" t="e">
        <f ca="1">_xll.BDP($T104,$AM$1)</f>
        <v>#NAME?</v>
      </c>
      <c r="AN104" s="719" t="e">
        <f ca="1">_xll.BDP($T104,$AN$1)</f>
        <v>#NAME?</v>
      </c>
      <c r="AO104" s="719" t="e">
        <f ca="1">_xll.BDP($T104,$AO$1)</f>
        <v>#NAME?</v>
      </c>
      <c r="AP104" s="719" t="str">
        <f t="shared" si="6"/>
        <v>7yr</v>
      </c>
      <c r="AQ104" s="775" t="e">
        <f ca="1">_xll.BDP(T104,"YRS_TO_MTY_ISSUE")</f>
        <v>#NAME?</v>
      </c>
      <c r="AR104" s="794">
        <f t="shared" si="7"/>
        <v>8</v>
      </c>
      <c r="AS104" s="795"/>
      <c r="AT104" s="719" t="e">
        <f ca="1">_xll.BDP($T104,AT$1)</f>
        <v>#NAME?</v>
      </c>
      <c r="AU104" s="719" t="e">
        <f ca="1">_xll.BDP(T104,$AU$1)</f>
        <v>#NAME?</v>
      </c>
      <c r="AV104" s="719" t="e">
        <f ca="1">_xll.BDP(T104,$AV$1)</f>
        <v>#NAME?</v>
      </c>
      <c r="AW104" s="719" t="e">
        <f ca="1">_xll.BDP($T104,AW$1)</f>
        <v>#NAME?</v>
      </c>
      <c r="AX104" s="719" t="e">
        <f t="shared" ca="1" si="8"/>
        <v>#NAME?</v>
      </c>
      <c r="AY104" s="719" t="e">
        <f ca="1">_xll.BDP(T104,$AY$1)</f>
        <v>#NAME?</v>
      </c>
      <c r="AZ104" s="719" t="e">
        <f t="shared" ca="1" si="9"/>
        <v>#NAME?</v>
      </c>
      <c r="BA104" s="719" t="e">
        <f t="shared" ca="1" si="10"/>
        <v>#NAME?</v>
      </c>
      <c r="BB104" s="719" t="e">
        <f ca="1">VLOOKUP(Y104,Values!$H$2:$I$15,2,FALSE)</f>
        <v>#NAME?</v>
      </c>
      <c r="BC104" s="719"/>
    </row>
    <row r="105" spans="1:55" s="706" customFormat="1" ht="12.75" customHeight="1" x14ac:dyDescent="0.3">
      <c r="A105" s="707">
        <v>42033</v>
      </c>
      <c r="B105" s="706" t="s">
        <v>9152</v>
      </c>
      <c r="C105" s="708" t="s">
        <v>235</v>
      </c>
      <c r="D105" s="709">
        <v>400</v>
      </c>
      <c r="E105" s="708" t="s">
        <v>66</v>
      </c>
      <c r="F105" s="710">
        <v>45690</v>
      </c>
      <c r="G105" s="711" t="s">
        <v>9146</v>
      </c>
      <c r="H105" s="712" t="s">
        <v>3257</v>
      </c>
      <c r="I105" s="761" t="s">
        <v>9153</v>
      </c>
      <c r="J105" s="761" t="s">
        <v>3835</v>
      </c>
      <c r="K105" s="712">
        <v>-6.25</v>
      </c>
      <c r="L105" s="714"/>
      <c r="M105" s="712"/>
      <c r="N105" s="706" t="s">
        <v>3792</v>
      </c>
      <c r="O105" s="712">
        <v>4.5</v>
      </c>
      <c r="P105" s="708" t="s">
        <v>3631</v>
      </c>
      <c r="Q105" s="714"/>
      <c r="R105" s="708" t="s">
        <v>3631</v>
      </c>
      <c r="S105" s="708" t="s">
        <v>9173</v>
      </c>
      <c r="T105" s="715" t="str">
        <f t="shared" si="2"/>
        <v>EK7253819 Corp</v>
      </c>
      <c r="U105" s="716" t="e">
        <f ca="1">_xll.BDP($T105,$U$1)</f>
        <v>#NAME?</v>
      </c>
      <c r="V105" s="715">
        <f t="shared" si="3"/>
        <v>1</v>
      </c>
      <c r="W105" s="715">
        <f t="shared" si="4"/>
        <v>5</v>
      </c>
      <c r="X105" s="715" t="str">
        <f t="shared" si="5"/>
        <v>Q1</v>
      </c>
      <c r="Y105" s="717" t="e">
        <f ca="1">_xll.BDP($T105,Y$1)</f>
        <v>#NAME?</v>
      </c>
      <c r="Z105" s="717" t="e">
        <f ca="1">_xll.BDP($T105,$Z$1)</f>
        <v>#NAME?</v>
      </c>
      <c r="AA105" s="717" t="e">
        <f ca="1">_xll.BDP($T105,AA$1)</f>
        <v>#NAME?</v>
      </c>
      <c r="AB105" s="718" t="e">
        <f ca="1">IF(AA105="FLOATING",J105,(_xll.BDP($T105,AB$1)/100))</f>
        <v>#NAME?</v>
      </c>
      <c r="AC105" s="719" t="e">
        <f ca="1">_xll.BDP(T105,$AC$1)</f>
        <v>#NAME?</v>
      </c>
      <c r="AD105" s="720" t="e">
        <f ca="1">_xll.BDP($T105,AD$1)</f>
        <v>#NAME?</v>
      </c>
      <c r="AE105" s="719" t="e">
        <f ca="1">_xll.BDP($T105,AE$1)</f>
        <v>#NAME?</v>
      </c>
      <c r="AF105" s="715" t="e">
        <f ca="1">_xll.BDP($T105,AF$1)</f>
        <v>#NAME?</v>
      </c>
      <c r="AG105" s="719" t="e">
        <f ca="1">_xll.BDP($T105,AG$1)</f>
        <v>#NAME?</v>
      </c>
      <c r="AH105" s="719" t="e">
        <f ca="1">VLOOKUP(AF105,Values!$A$1:$C$12,2,FALSE)</f>
        <v>#NAME?</v>
      </c>
      <c r="AI105" s="716" t="e">
        <f ca="1">_xll.BDP($T105,$AI$1)</f>
        <v>#NAME?</v>
      </c>
      <c r="AJ105" s="716" t="e">
        <f ca="1">_xll.BDP($T105,$AJ$1)</f>
        <v>#NAME?</v>
      </c>
      <c r="AK105" s="716" t="e">
        <f ca="1">_xll.BDP($T105,$AK$1)</f>
        <v>#NAME?</v>
      </c>
      <c r="AL105" s="721" t="e">
        <f ca="1">VLOOKUP(AK105,Values!$E$2:$F$8,2,)</f>
        <v>#NAME?</v>
      </c>
      <c r="AM105" s="719" t="e">
        <f ca="1">_xll.BDP($T105,$AM$1)</f>
        <v>#NAME?</v>
      </c>
      <c r="AN105" s="719" t="e">
        <f ca="1">_xll.BDP($T105,$AN$1)</f>
        <v>#NAME?</v>
      </c>
      <c r="AO105" s="719" t="e">
        <f ca="1">_xll.BDP($T105,$AO$1)</f>
        <v>#NAME?</v>
      </c>
      <c r="AP105" s="719" t="str">
        <f t="shared" si="6"/>
        <v>10yr</v>
      </c>
      <c r="AQ105" s="775" t="e">
        <f ca="1">_xll.BDP(T105,"YRS_TO_MTY_ISSUE")</f>
        <v>#NAME?</v>
      </c>
      <c r="AR105" s="794">
        <f t="shared" si="7"/>
        <v>10</v>
      </c>
      <c r="AS105" s="795"/>
      <c r="AT105" s="719" t="e">
        <f ca="1">_xll.BDP($T105,AT$1)</f>
        <v>#NAME?</v>
      </c>
      <c r="AU105" s="719" t="e">
        <f ca="1">_xll.BDP(T105,$AU$1)</f>
        <v>#NAME?</v>
      </c>
      <c r="AV105" s="719" t="e">
        <f ca="1">_xll.BDP(T105,$AV$1)</f>
        <v>#NAME?</v>
      </c>
      <c r="AW105" s="719" t="e">
        <f ca="1">_xll.BDP($T105,AW$1)</f>
        <v>#NAME?</v>
      </c>
      <c r="AX105" s="719" t="e">
        <f t="shared" ca="1" si="8"/>
        <v>#NAME?</v>
      </c>
      <c r="AY105" s="719" t="e">
        <f ca="1">_xll.BDP(T105,$AY$1)</f>
        <v>#NAME?</v>
      </c>
      <c r="AZ105" s="719" t="e">
        <f t="shared" ca="1" si="9"/>
        <v>#NAME?</v>
      </c>
      <c r="BA105" s="719" t="e">
        <f t="shared" ca="1" si="10"/>
        <v>#NAME?</v>
      </c>
      <c r="BB105" s="719" t="e">
        <f ca="1">VLOOKUP(Y105,Values!$H$2:$I$15,2,FALSE)</f>
        <v>#NAME?</v>
      </c>
      <c r="BC105" s="719"/>
    </row>
    <row r="106" spans="1:55" s="706" customFormat="1" ht="12.75" customHeight="1" x14ac:dyDescent="0.3">
      <c r="A106" s="707">
        <v>42033</v>
      </c>
      <c r="B106" s="706" t="s">
        <v>9154</v>
      </c>
      <c r="C106" s="708" t="s">
        <v>127</v>
      </c>
      <c r="D106" s="709">
        <v>150</v>
      </c>
      <c r="E106" s="708" t="s">
        <v>74</v>
      </c>
      <c r="F106" s="710">
        <v>42769</v>
      </c>
      <c r="G106" s="711" t="s">
        <v>9155</v>
      </c>
      <c r="H106" s="712"/>
      <c r="I106" s="761"/>
      <c r="J106" s="761" t="s">
        <v>9156</v>
      </c>
      <c r="K106" s="712"/>
      <c r="L106" s="714"/>
      <c r="M106" s="712"/>
      <c r="N106" s="706" t="s">
        <v>9157</v>
      </c>
      <c r="O106" s="712">
        <v>1.23</v>
      </c>
      <c r="P106" s="708" t="s">
        <v>1937</v>
      </c>
      <c r="Q106" s="714"/>
      <c r="R106" s="708">
        <v>0</v>
      </c>
      <c r="S106" s="708" t="s">
        <v>9170</v>
      </c>
      <c r="T106" s="715" t="str">
        <f t="shared" si="2"/>
        <v>EK7278964 Corp</v>
      </c>
      <c r="U106" s="716" t="e">
        <f ca="1">_xll.BDP($T106,$U$1)</f>
        <v>#NAME?</v>
      </c>
      <c r="V106" s="715">
        <f t="shared" si="3"/>
        <v>1</v>
      </c>
      <c r="W106" s="715">
        <f t="shared" si="4"/>
        <v>5</v>
      </c>
      <c r="X106" s="715" t="str">
        <f t="shared" si="5"/>
        <v>Q1</v>
      </c>
      <c r="Y106" s="717" t="e">
        <f ca="1">_xll.BDP($T106,Y$1)</f>
        <v>#NAME?</v>
      </c>
      <c r="Z106" s="717" t="e">
        <f ca="1">_xll.BDP($T106,$Z$1)</f>
        <v>#NAME?</v>
      </c>
      <c r="AA106" s="717" t="e">
        <f ca="1">_xll.BDP($T106,AA$1)</f>
        <v>#NAME?</v>
      </c>
      <c r="AB106" s="718" t="e">
        <f ca="1">IF(AA106="FLOATING",J106,(_xll.BDP($T106,AB$1)/100))</f>
        <v>#NAME?</v>
      </c>
      <c r="AC106" s="719" t="e">
        <f ca="1">_xll.BDP(T106,$AC$1)</f>
        <v>#NAME?</v>
      </c>
      <c r="AD106" s="720" t="e">
        <f ca="1">_xll.BDP($T106,AD$1)</f>
        <v>#NAME?</v>
      </c>
      <c r="AE106" s="719" t="e">
        <f ca="1">_xll.BDP($T106,AE$1)</f>
        <v>#NAME?</v>
      </c>
      <c r="AF106" s="715" t="e">
        <f ca="1">_xll.BDP($T106,AF$1)</f>
        <v>#NAME?</v>
      </c>
      <c r="AG106" s="719" t="e">
        <f ca="1">_xll.BDP($T106,AG$1)</f>
        <v>#NAME?</v>
      </c>
      <c r="AH106" s="719" t="e">
        <f ca="1">VLOOKUP(AF106,Values!$A$1:$C$12,2,FALSE)</f>
        <v>#NAME?</v>
      </c>
      <c r="AI106" s="716" t="e">
        <f ca="1">_xll.BDP($T106,$AI$1)</f>
        <v>#NAME?</v>
      </c>
      <c r="AJ106" s="716" t="e">
        <f ca="1">_xll.BDP($T106,$AJ$1)</f>
        <v>#NAME?</v>
      </c>
      <c r="AK106" s="716" t="e">
        <f ca="1">_xll.BDP($T106,$AK$1)</f>
        <v>#NAME?</v>
      </c>
      <c r="AL106" s="721" t="e">
        <f ca="1">VLOOKUP(AK106,Values!$E$2:$F$8,2,)</f>
        <v>#NAME?</v>
      </c>
      <c r="AM106" s="719" t="e">
        <f ca="1">_xll.BDP($T106,$AM$1)</f>
        <v>#NAME?</v>
      </c>
      <c r="AN106" s="719" t="e">
        <f ca="1">_xll.BDP($T106,$AN$1)</f>
        <v>#NAME?</v>
      </c>
      <c r="AO106" s="719" t="e">
        <f ca="1">_xll.BDP($T106,$AO$1)</f>
        <v>#NAME?</v>
      </c>
      <c r="AP106" s="719" t="str">
        <f t="shared" si="6"/>
        <v xml:space="preserve">2yr </v>
      </c>
      <c r="AQ106" s="775" t="e">
        <f ca="1">_xll.BDP(T106,"YRS_TO_MTY_ISSUE")</f>
        <v>#NAME?</v>
      </c>
      <c r="AR106" s="794">
        <f t="shared" si="7"/>
        <v>2</v>
      </c>
      <c r="AS106" s="795"/>
      <c r="AT106" s="719" t="e">
        <f ca="1">_xll.BDP($T106,AT$1)</f>
        <v>#NAME?</v>
      </c>
      <c r="AU106" s="719" t="e">
        <f ca="1">_xll.BDP(T106,$AU$1)</f>
        <v>#NAME?</v>
      </c>
      <c r="AV106" s="719" t="e">
        <f ca="1">_xll.BDP(T106,$AV$1)</f>
        <v>#NAME?</v>
      </c>
      <c r="AW106" s="719" t="e">
        <f ca="1">_xll.BDP($T106,AW$1)</f>
        <v>#NAME?</v>
      </c>
      <c r="AX106" s="719" t="e">
        <f t="shared" ca="1" si="8"/>
        <v>#NAME?</v>
      </c>
      <c r="AY106" s="719" t="e">
        <f ca="1">_xll.BDP(T106,$AY$1)</f>
        <v>#NAME?</v>
      </c>
      <c r="AZ106" s="719" t="e">
        <f t="shared" ca="1" si="9"/>
        <v>#NAME?</v>
      </c>
      <c r="BA106" s="719" t="e">
        <f t="shared" ca="1" si="10"/>
        <v>#NAME?</v>
      </c>
      <c r="BB106" s="719" t="e">
        <f ca="1">VLOOKUP(Y106,Values!$H$2:$I$15,2,FALSE)</f>
        <v>#NAME?</v>
      </c>
      <c r="BC106" s="719"/>
    </row>
    <row r="107" spans="1:55" s="706" customFormat="1" ht="12.75" customHeight="1" x14ac:dyDescent="0.3">
      <c r="A107" s="707">
        <v>42033</v>
      </c>
      <c r="B107" s="706" t="s">
        <v>9158</v>
      </c>
      <c r="C107" s="708" t="s">
        <v>127</v>
      </c>
      <c r="D107" s="709">
        <v>400</v>
      </c>
      <c r="E107" s="708" t="s">
        <v>66</v>
      </c>
      <c r="F107" s="710">
        <v>45693</v>
      </c>
      <c r="G107" s="711" t="s">
        <v>9155</v>
      </c>
      <c r="H107" s="712" t="s">
        <v>145</v>
      </c>
      <c r="I107" s="761" t="s">
        <v>292</v>
      </c>
      <c r="J107" s="761" t="s">
        <v>293</v>
      </c>
      <c r="K107" s="712">
        <v>-15</v>
      </c>
      <c r="L107" s="714"/>
      <c r="M107" s="712"/>
      <c r="N107" s="706" t="s">
        <v>71</v>
      </c>
      <c r="O107" s="712">
        <v>5</v>
      </c>
      <c r="P107" s="708" t="s">
        <v>2042</v>
      </c>
      <c r="Q107" s="714"/>
      <c r="R107" s="708">
        <v>6</v>
      </c>
      <c r="S107" s="708" t="s">
        <v>9168</v>
      </c>
      <c r="T107" s="715" t="str">
        <f t="shared" si="2"/>
        <v>EK7267876 Corp</v>
      </c>
      <c r="U107" s="716" t="e">
        <f ca="1">_xll.BDP($T107,$U$1)</f>
        <v>#NAME?</v>
      </c>
      <c r="V107" s="715">
        <f t="shared" si="3"/>
        <v>1</v>
      </c>
      <c r="W107" s="715">
        <f t="shared" si="4"/>
        <v>5</v>
      </c>
      <c r="X107" s="715" t="str">
        <f t="shared" si="5"/>
        <v>Q1</v>
      </c>
      <c r="Y107" s="717" t="e">
        <f ca="1">_xll.BDP($T107,Y$1)</f>
        <v>#NAME?</v>
      </c>
      <c r="Z107" s="717" t="e">
        <f ca="1">_xll.BDP($T107,$Z$1)</f>
        <v>#NAME?</v>
      </c>
      <c r="AA107" s="717" t="e">
        <f ca="1">_xll.BDP($T107,AA$1)</f>
        <v>#NAME?</v>
      </c>
      <c r="AB107" s="718" t="e">
        <f ca="1">IF(AA107="FLOATING",J107,(_xll.BDP($T107,AB$1)/100))</f>
        <v>#NAME?</v>
      </c>
      <c r="AC107" s="719" t="e">
        <f ca="1">_xll.BDP(T107,$AC$1)</f>
        <v>#NAME?</v>
      </c>
      <c r="AD107" s="720" t="e">
        <f ca="1">_xll.BDP($T107,AD$1)</f>
        <v>#NAME?</v>
      </c>
      <c r="AE107" s="719" t="e">
        <f ca="1">_xll.BDP($T107,AE$1)</f>
        <v>#NAME?</v>
      </c>
      <c r="AF107" s="715" t="e">
        <f ca="1">_xll.BDP($T107,AF$1)</f>
        <v>#NAME?</v>
      </c>
      <c r="AG107" s="719" t="e">
        <f ca="1">_xll.BDP($T107,AG$1)</f>
        <v>#NAME?</v>
      </c>
      <c r="AH107" s="719" t="e">
        <f ca="1">VLOOKUP(AF107,Values!$A$1:$C$12,2,FALSE)</f>
        <v>#NAME?</v>
      </c>
      <c r="AI107" s="716" t="e">
        <f ca="1">_xll.BDP($T107,$AI$1)</f>
        <v>#NAME?</v>
      </c>
      <c r="AJ107" s="716" t="e">
        <f ca="1">_xll.BDP($T107,$AJ$1)</f>
        <v>#NAME?</v>
      </c>
      <c r="AK107" s="716" t="e">
        <f ca="1">_xll.BDP($T107,$AK$1)</f>
        <v>#NAME?</v>
      </c>
      <c r="AL107" s="721" t="e">
        <f ca="1">VLOOKUP(AK107,Values!$E$2:$F$8,2,)</f>
        <v>#NAME?</v>
      </c>
      <c r="AM107" s="719" t="e">
        <f ca="1">_xll.BDP($T107,$AM$1)</f>
        <v>#NAME?</v>
      </c>
      <c r="AN107" s="719" t="e">
        <f ca="1">_xll.BDP($T107,$AN$1)</f>
        <v>#NAME?</v>
      </c>
      <c r="AO107" s="719" t="e">
        <f ca="1">_xll.BDP($T107,$AO$1)</f>
        <v>#NAME?</v>
      </c>
      <c r="AP107" s="719" t="str">
        <f t="shared" si="6"/>
        <v>10yr</v>
      </c>
      <c r="AQ107" s="775" t="e">
        <f ca="1">_xll.BDP(T107,"YRS_TO_MTY_ISSUE")</f>
        <v>#NAME?</v>
      </c>
      <c r="AR107" s="794">
        <f t="shared" si="7"/>
        <v>10</v>
      </c>
      <c r="AS107" s="795"/>
      <c r="AT107" s="719" t="e">
        <f ca="1">_xll.BDP($T107,AT$1)</f>
        <v>#NAME?</v>
      </c>
      <c r="AU107" s="719" t="e">
        <f ca="1">_xll.BDP(T107,$AU$1)</f>
        <v>#NAME?</v>
      </c>
      <c r="AV107" s="719" t="e">
        <f ca="1">_xll.BDP(T107,$AV$1)</f>
        <v>#NAME?</v>
      </c>
      <c r="AW107" s="719" t="e">
        <f ca="1">_xll.BDP($T107,AW$1)</f>
        <v>#NAME?</v>
      </c>
      <c r="AX107" s="719" t="e">
        <f t="shared" ca="1" si="8"/>
        <v>#NAME?</v>
      </c>
      <c r="AY107" s="719" t="e">
        <f ca="1">_xll.BDP(T107,$AY$1)</f>
        <v>#NAME?</v>
      </c>
      <c r="AZ107" s="719" t="e">
        <f t="shared" ca="1" si="9"/>
        <v>#NAME?</v>
      </c>
      <c r="BA107" s="719" t="e">
        <f t="shared" ca="1" si="10"/>
        <v>#NAME?</v>
      </c>
      <c r="BB107" s="719" t="e">
        <f ca="1">VLOOKUP(Y107,Values!$H$2:$I$15,2,FALSE)</f>
        <v>#NAME?</v>
      </c>
      <c r="BC107" s="719"/>
    </row>
    <row r="108" spans="1:55" s="706" customFormat="1" ht="12.75" customHeight="1" x14ac:dyDescent="0.3">
      <c r="A108" s="707">
        <v>42033</v>
      </c>
      <c r="B108" s="706" t="s">
        <v>9159</v>
      </c>
      <c r="C108" s="708" t="s">
        <v>127</v>
      </c>
      <c r="D108" s="709">
        <v>200</v>
      </c>
      <c r="E108" s="708" t="s">
        <v>9160</v>
      </c>
      <c r="F108" s="710">
        <v>52177</v>
      </c>
      <c r="G108" s="711" t="s">
        <v>9155</v>
      </c>
      <c r="H108" s="712" t="s">
        <v>1480</v>
      </c>
      <c r="I108" s="761" t="s">
        <v>446</v>
      </c>
      <c r="J108" s="761" t="s">
        <v>3924</v>
      </c>
      <c r="K108" s="712">
        <v>-12.5</v>
      </c>
      <c r="L108" s="714"/>
      <c r="M108" s="712"/>
      <c r="N108" s="706" t="s">
        <v>504</v>
      </c>
      <c r="O108" s="712">
        <v>3.5</v>
      </c>
      <c r="P108" s="708" t="s">
        <v>1937</v>
      </c>
      <c r="Q108" s="714"/>
      <c r="R108" s="708">
        <v>0</v>
      </c>
      <c r="S108" s="708" t="s">
        <v>9169</v>
      </c>
      <c r="T108" s="715" t="str">
        <f t="shared" si="2"/>
        <v>EJ4305839 Corp</v>
      </c>
      <c r="U108" s="716" t="e">
        <f ca="1">_xll.BDP($T108,$U$1)</f>
        <v>#NAME?</v>
      </c>
      <c r="V108" s="715">
        <f t="shared" si="3"/>
        <v>1</v>
      </c>
      <c r="W108" s="715">
        <f t="shared" si="4"/>
        <v>5</v>
      </c>
      <c r="X108" s="715" t="str">
        <f t="shared" si="5"/>
        <v>Q1</v>
      </c>
      <c r="Y108" s="717" t="e">
        <f ca="1">_xll.BDP($T108,Y$1)</f>
        <v>#NAME?</v>
      </c>
      <c r="Z108" s="717" t="e">
        <f ca="1">_xll.BDP($T108,$Z$1)</f>
        <v>#NAME?</v>
      </c>
      <c r="AA108" s="717" t="e">
        <f ca="1">_xll.BDP($T108,AA$1)</f>
        <v>#NAME?</v>
      </c>
      <c r="AB108" s="718" t="e">
        <f ca="1">IF(AA108="FLOATING",J108,(_xll.BDP($T108,AB$1)/100))</f>
        <v>#NAME?</v>
      </c>
      <c r="AC108" s="719" t="e">
        <f ca="1">_xll.BDP(T108,$AC$1)</f>
        <v>#NAME?</v>
      </c>
      <c r="AD108" s="720" t="e">
        <f ca="1">_xll.BDP($T108,AD$1)</f>
        <v>#NAME?</v>
      </c>
      <c r="AE108" s="719" t="e">
        <f ca="1">_xll.BDP($T108,AE$1)</f>
        <v>#NAME?</v>
      </c>
      <c r="AF108" s="715" t="e">
        <f ca="1">_xll.BDP($T108,AF$1)</f>
        <v>#NAME?</v>
      </c>
      <c r="AG108" s="719" t="e">
        <f ca="1">_xll.BDP($T108,AG$1)</f>
        <v>#NAME?</v>
      </c>
      <c r="AH108" s="719" t="e">
        <f ca="1">VLOOKUP(AF108,Values!$A$1:$C$12,2,FALSE)</f>
        <v>#NAME?</v>
      </c>
      <c r="AI108" s="716" t="e">
        <f ca="1">_xll.BDP($T108,$AI$1)</f>
        <v>#NAME?</v>
      </c>
      <c r="AJ108" s="716" t="e">
        <f ca="1">_xll.BDP($T108,$AJ$1)</f>
        <v>#NAME?</v>
      </c>
      <c r="AK108" s="716" t="e">
        <f ca="1">_xll.BDP($T108,$AK$1)</f>
        <v>#NAME?</v>
      </c>
      <c r="AL108" s="721" t="e">
        <f ca="1">VLOOKUP(AK108,Values!$E$2:$F$8,2,)</f>
        <v>#NAME?</v>
      </c>
      <c r="AM108" s="719" t="e">
        <f ca="1">_xll.BDP($T108,$AM$1)</f>
        <v>#NAME?</v>
      </c>
      <c r="AN108" s="719" t="e">
        <f ca="1">_xll.BDP($T108,$AN$1)</f>
        <v>#NAME?</v>
      </c>
      <c r="AO108" s="719" t="e">
        <f ca="1">_xll.BDP($T108,$AO$1)</f>
        <v>#NAME?</v>
      </c>
      <c r="AP108" s="719" t="str">
        <f t="shared" si="6"/>
        <v>42 tap</v>
      </c>
      <c r="AQ108" s="775" t="e">
        <f ca="1">_xll.BDP(T108,"YRS_TO_MTY_ISSUE")</f>
        <v>#NAME?</v>
      </c>
      <c r="AR108" s="794">
        <f t="shared" si="7"/>
        <v>27.8</v>
      </c>
      <c r="AS108" s="795"/>
      <c r="AT108" s="719" t="e">
        <f ca="1">_xll.BDP($T108,AT$1)</f>
        <v>#NAME?</v>
      </c>
      <c r="AU108" s="719" t="e">
        <f ca="1">_xll.BDP(T108,$AU$1)</f>
        <v>#NAME?</v>
      </c>
      <c r="AV108" s="719" t="e">
        <f ca="1">_xll.BDP(T108,$AV$1)</f>
        <v>#NAME?</v>
      </c>
      <c r="AW108" s="719" t="e">
        <f ca="1">_xll.BDP($T108,AW$1)</f>
        <v>#NAME?</v>
      </c>
      <c r="AX108" s="719" t="e">
        <f t="shared" ca="1" si="8"/>
        <v>#NAME?</v>
      </c>
      <c r="AY108" s="719" t="e">
        <f ca="1">_xll.BDP(T108,$AY$1)</f>
        <v>#NAME?</v>
      </c>
      <c r="AZ108" s="719" t="e">
        <f t="shared" ca="1" si="9"/>
        <v>#NAME?</v>
      </c>
      <c r="BA108" s="719" t="e">
        <f t="shared" ca="1" si="10"/>
        <v>#NAME?</v>
      </c>
      <c r="BB108" s="719" t="e">
        <f ca="1">VLOOKUP(Y108,Values!$H$2:$I$15,2,FALSE)</f>
        <v>#NAME?</v>
      </c>
      <c r="BC108" s="719"/>
    </row>
    <row r="109" spans="1:55" s="706" customFormat="1" ht="12.75" customHeight="1" x14ac:dyDescent="0.3">
      <c r="A109" s="707">
        <v>42033</v>
      </c>
      <c r="B109" s="706" t="s">
        <v>9161</v>
      </c>
      <c r="C109" s="708" t="s">
        <v>121</v>
      </c>
      <c r="D109" s="709">
        <v>2000</v>
      </c>
      <c r="E109" s="708" t="s">
        <v>12</v>
      </c>
      <c r="F109" s="710">
        <v>43136</v>
      </c>
      <c r="G109" s="711" t="s">
        <v>384</v>
      </c>
      <c r="H109" s="712" t="s">
        <v>9162</v>
      </c>
      <c r="I109" s="761" t="s">
        <v>9163</v>
      </c>
      <c r="J109" s="761" t="s">
        <v>8482</v>
      </c>
      <c r="K109" s="712">
        <v>-15.5</v>
      </c>
      <c r="L109" s="714"/>
      <c r="M109" s="712"/>
      <c r="N109" s="706" t="s">
        <v>3826</v>
      </c>
      <c r="O109" s="712">
        <v>1.4</v>
      </c>
      <c r="P109" s="708" t="s">
        <v>1933</v>
      </c>
      <c r="Q109" s="714"/>
      <c r="R109" s="708">
        <v>7</v>
      </c>
      <c r="S109" s="708" t="s">
        <v>9166</v>
      </c>
      <c r="T109" s="715" t="str">
        <f t="shared" si="2"/>
        <v>EK7268411 Corp</v>
      </c>
      <c r="U109" s="716" t="e">
        <f ca="1">_xll.BDP($T109,$U$1)</f>
        <v>#NAME?</v>
      </c>
      <c r="V109" s="715">
        <f t="shared" si="3"/>
        <v>1</v>
      </c>
      <c r="W109" s="715">
        <f t="shared" si="4"/>
        <v>5</v>
      </c>
      <c r="X109" s="715" t="str">
        <f t="shared" si="5"/>
        <v>Q1</v>
      </c>
      <c r="Y109" s="717" t="e">
        <f ca="1">_xll.BDP($T109,Y$1)</f>
        <v>#NAME?</v>
      </c>
      <c r="Z109" s="717" t="e">
        <f ca="1">_xll.BDP($T109,$Z$1)</f>
        <v>#NAME?</v>
      </c>
      <c r="AA109" s="717" t="e">
        <f ca="1">_xll.BDP($T109,AA$1)</f>
        <v>#NAME?</v>
      </c>
      <c r="AB109" s="718" t="e">
        <f ca="1">IF(AA109="FLOATING",J109,(_xll.BDP($T109,AB$1)/100))</f>
        <v>#NAME?</v>
      </c>
      <c r="AC109" s="719" t="e">
        <f ca="1">_xll.BDP(T109,$AC$1)</f>
        <v>#NAME?</v>
      </c>
      <c r="AD109" s="720" t="e">
        <f ca="1">_xll.BDP($T109,AD$1)</f>
        <v>#NAME?</v>
      </c>
      <c r="AE109" s="719" t="e">
        <f ca="1">_xll.BDP($T109,AE$1)</f>
        <v>#NAME?</v>
      </c>
      <c r="AF109" s="715" t="e">
        <f ca="1">_xll.BDP($T109,AF$1)</f>
        <v>#NAME?</v>
      </c>
      <c r="AG109" s="719" t="e">
        <f ca="1">_xll.BDP($T109,AG$1)</f>
        <v>#NAME?</v>
      </c>
      <c r="AH109" s="719" t="e">
        <f ca="1">VLOOKUP(AF109,Values!$A$1:$C$12,2,FALSE)</f>
        <v>#NAME?</v>
      </c>
      <c r="AI109" s="716" t="e">
        <f ca="1">_xll.BDP($T109,$AI$1)</f>
        <v>#NAME?</v>
      </c>
      <c r="AJ109" s="716" t="e">
        <f ca="1">_xll.BDP($T109,$AJ$1)</f>
        <v>#NAME?</v>
      </c>
      <c r="AK109" s="716" t="e">
        <f ca="1">_xll.BDP($T109,$AK$1)</f>
        <v>#NAME?</v>
      </c>
      <c r="AL109" s="721" t="e">
        <f ca="1">VLOOKUP(AK109,Values!$E$2:$F$8,2,)</f>
        <v>#NAME?</v>
      </c>
      <c r="AM109" s="719" t="e">
        <f ca="1">_xll.BDP($T109,$AM$1)</f>
        <v>#NAME?</v>
      </c>
      <c r="AN109" s="719" t="e">
        <f ca="1">_xll.BDP($T109,$AN$1)</f>
        <v>#NAME?</v>
      </c>
      <c r="AO109" s="719" t="e">
        <f ca="1">_xll.BDP($T109,$AO$1)</f>
        <v>#NAME?</v>
      </c>
      <c r="AP109" s="719" t="str">
        <f t="shared" si="6"/>
        <v>3yr</v>
      </c>
      <c r="AQ109" s="775" t="e">
        <f ca="1">_xll.BDP(T109,"YRS_TO_MTY_ISSUE")</f>
        <v>#NAME?</v>
      </c>
      <c r="AR109" s="794">
        <f t="shared" si="7"/>
        <v>3</v>
      </c>
      <c r="AS109" s="795"/>
      <c r="AT109" s="719" t="e">
        <f ca="1">_xll.BDP($T109,AT$1)</f>
        <v>#NAME?</v>
      </c>
      <c r="AU109" s="719" t="e">
        <f ca="1">_xll.BDP(T109,$AU$1)</f>
        <v>#NAME?</v>
      </c>
      <c r="AV109" s="719" t="e">
        <f ca="1">_xll.BDP(T109,$AV$1)</f>
        <v>#NAME?</v>
      </c>
      <c r="AW109" s="719" t="e">
        <f ca="1">_xll.BDP($T109,AW$1)</f>
        <v>#NAME?</v>
      </c>
      <c r="AX109" s="719" t="e">
        <f t="shared" ca="1" si="8"/>
        <v>#NAME?</v>
      </c>
      <c r="AY109" s="719" t="e">
        <f ca="1">_xll.BDP(T109,$AY$1)</f>
        <v>#NAME?</v>
      </c>
      <c r="AZ109" s="719" t="e">
        <f t="shared" ca="1" si="9"/>
        <v>#NAME?</v>
      </c>
      <c r="BA109" s="719" t="e">
        <f t="shared" ca="1" si="10"/>
        <v>#NAME?</v>
      </c>
      <c r="BB109" s="719" t="e">
        <f ca="1">VLOOKUP(Y109,Values!$H$2:$I$15,2,FALSE)</f>
        <v>#NAME?</v>
      </c>
      <c r="BC109" s="719"/>
    </row>
    <row r="110" spans="1:55" s="706" customFormat="1" ht="12.75" customHeight="1" x14ac:dyDescent="0.3">
      <c r="A110" s="707">
        <v>42033</v>
      </c>
      <c r="B110" s="706" t="s">
        <v>9164</v>
      </c>
      <c r="C110" s="708" t="s">
        <v>9165</v>
      </c>
      <c r="D110" s="709">
        <v>750</v>
      </c>
      <c r="E110" s="708" t="s">
        <v>117</v>
      </c>
      <c r="F110" s="710">
        <v>53175</v>
      </c>
      <c r="G110" s="711" t="s">
        <v>401</v>
      </c>
      <c r="H110" s="712" t="s">
        <v>244</v>
      </c>
      <c r="I110" s="761" t="s">
        <v>4332</v>
      </c>
      <c r="J110" s="761" t="s">
        <v>4333</v>
      </c>
      <c r="K110" s="712">
        <v>-10</v>
      </c>
      <c r="L110" s="714"/>
      <c r="M110" s="712"/>
      <c r="N110" s="706" t="s">
        <v>382</v>
      </c>
      <c r="O110" s="712">
        <v>2</v>
      </c>
      <c r="P110" s="708" t="s">
        <v>93</v>
      </c>
      <c r="Q110" s="714"/>
      <c r="R110" s="708" t="s">
        <v>93</v>
      </c>
      <c r="S110" s="708" t="s">
        <v>9167</v>
      </c>
      <c r="T110" s="715" t="str">
        <f t="shared" si="2"/>
        <v>EK7279145 Corp</v>
      </c>
      <c r="U110" s="716" t="e">
        <f ca="1">_xll.BDP($T110,$U$1)</f>
        <v>#NAME?</v>
      </c>
      <c r="V110" s="715">
        <f t="shared" si="3"/>
        <v>1</v>
      </c>
      <c r="W110" s="715">
        <f t="shared" si="4"/>
        <v>5</v>
      </c>
      <c r="X110" s="715" t="str">
        <f t="shared" si="5"/>
        <v>Q1</v>
      </c>
      <c r="Y110" s="717" t="e">
        <f ca="1">_xll.BDP($T110,Y$1)</f>
        <v>#NAME?</v>
      </c>
      <c r="Z110" s="717" t="e">
        <f ca="1">_xll.BDP($T110,$Z$1)</f>
        <v>#NAME?</v>
      </c>
      <c r="AA110" s="717" t="e">
        <f ca="1">_xll.BDP($T110,AA$1)</f>
        <v>#NAME?</v>
      </c>
      <c r="AB110" s="718" t="e">
        <f ca="1">IF(AA110="FLOATING",J110,(_xll.BDP($T110,AB$1)/100))</f>
        <v>#NAME?</v>
      </c>
      <c r="AC110" s="719" t="e">
        <f ca="1">_xll.BDP(T110,$AC$1)</f>
        <v>#NAME?</v>
      </c>
      <c r="AD110" s="720" t="e">
        <f ca="1">_xll.BDP($T110,AD$1)</f>
        <v>#NAME?</v>
      </c>
      <c r="AE110" s="719" t="e">
        <f ca="1">_xll.BDP($T110,AE$1)</f>
        <v>#NAME?</v>
      </c>
      <c r="AF110" s="715" t="e">
        <f ca="1">_xll.BDP($T110,AF$1)</f>
        <v>#NAME?</v>
      </c>
      <c r="AG110" s="719" t="e">
        <f ca="1">_xll.BDP($T110,AG$1)</f>
        <v>#NAME?</v>
      </c>
      <c r="AH110" s="719" t="e">
        <f ca="1">VLOOKUP(AF110,Values!$A$1:$C$12,2,FALSE)</f>
        <v>#NAME?</v>
      </c>
      <c r="AI110" s="716" t="e">
        <f ca="1">_xll.BDP($T110,$AI$1)</f>
        <v>#NAME?</v>
      </c>
      <c r="AJ110" s="716" t="e">
        <f ca="1">_xll.BDP($T110,$AJ$1)</f>
        <v>#NAME?</v>
      </c>
      <c r="AK110" s="716" t="e">
        <f ca="1">_xll.BDP($T110,$AK$1)</f>
        <v>#NAME?</v>
      </c>
      <c r="AL110" s="721" t="e">
        <f ca="1">VLOOKUP(AK110,Values!$E$2:$F$8,2,)</f>
        <v>#NAME?</v>
      </c>
      <c r="AM110" s="719" t="e">
        <f ca="1">_xll.BDP($T110,$AM$1)</f>
        <v>#NAME?</v>
      </c>
      <c r="AN110" s="719" t="e">
        <f ca="1">_xll.BDP($T110,$AN$1)</f>
        <v>#NAME?</v>
      </c>
      <c r="AO110" s="719" t="e">
        <f ca="1">_xll.BDP($T110,$AO$1)</f>
        <v>#NAME?</v>
      </c>
      <c r="AP110" s="719" t="str">
        <f t="shared" si="6"/>
        <v>30yr</v>
      </c>
      <c r="AQ110" s="775" t="e">
        <f ca="1">_xll.BDP(T110,"YRS_TO_MTY_ISSUE")</f>
        <v>#NAME?</v>
      </c>
      <c r="AR110" s="794">
        <f t="shared" si="7"/>
        <v>30.5</v>
      </c>
      <c r="AS110" s="795"/>
      <c r="AT110" s="719" t="e">
        <f ca="1">_xll.BDP($T110,AT$1)</f>
        <v>#NAME?</v>
      </c>
      <c r="AU110" s="719" t="e">
        <f ca="1">_xll.BDP(T110,$AU$1)</f>
        <v>#NAME?</v>
      </c>
      <c r="AV110" s="719" t="e">
        <f ca="1">_xll.BDP(T110,$AV$1)</f>
        <v>#NAME?</v>
      </c>
      <c r="AW110" s="719" t="e">
        <f ca="1">_xll.BDP($T110,AW$1)</f>
        <v>#NAME?</v>
      </c>
      <c r="AX110" s="719" t="e">
        <f t="shared" ca="1" si="8"/>
        <v>#NAME?</v>
      </c>
      <c r="AY110" s="719" t="e">
        <f ca="1">_xll.BDP(T110,$AY$1)</f>
        <v>#NAME?</v>
      </c>
      <c r="AZ110" s="719" t="e">
        <f t="shared" ca="1" si="9"/>
        <v>#NAME?</v>
      </c>
      <c r="BA110" s="719" t="e">
        <f t="shared" ca="1" si="10"/>
        <v>#NAME?</v>
      </c>
      <c r="BB110" s="719" t="e">
        <f ca="1">VLOOKUP(Y110,Values!$H$2:$I$15,2,FALSE)</f>
        <v>#NAME?</v>
      </c>
      <c r="BC110" s="719"/>
    </row>
    <row r="111" spans="1:55" s="706" customFormat="1" ht="12.75" customHeight="1" x14ac:dyDescent="0.3">
      <c r="A111" s="707">
        <v>42032</v>
      </c>
      <c r="B111" s="706" t="s">
        <v>9102</v>
      </c>
      <c r="C111" s="708" t="s">
        <v>208</v>
      </c>
      <c r="D111" s="709">
        <v>700</v>
      </c>
      <c r="E111" s="708" t="s">
        <v>66</v>
      </c>
      <c r="F111" s="710">
        <v>45689</v>
      </c>
      <c r="G111" s="711" t="s">
        <v>9103</v>
      </c>
      <c r="H111" s="712" t="s">
        <v>225</v>
      </c>
      <c r="I111" s="761" t="s">
        <v>3752</v>
      </c>
      <c r="J111" s="761" t="s">
        <v>9104</v>
      </c>
      <c r="K111" s="712">
        <v>-17.5</v>
      </c>
      <c r="L111" s="714"/>
      <c r="M111" s="712"/>
      <c r="N111" s="706" t="s">
        <v>692</v>
      </c>
      <c r="O111" s="712">
        <v>2.4300000000000002</v>
      </c>
      <c r="P111" s="708" t="s">
        <v>1937</v>
      </c>
      <c r="Q111" s="714"/>
      <c r="R111" s="708">
        <v>0</v>
      </c>
      <c r="S111" s="708" t="s">
        <v>9128</v>
      </c>
      <c r="T111" s="715" t="str">
        <f t="shared" si="2"/>
        <v>EK7244875 Corp</v>
      </c>
      <c r="U111" s="716" t="e">
        <f ca="1">_xll.BDP($T111,$U$1)</f>
        <v>#NAME?</v>
      </c>
      <c r="V111" s="715">
        <f t="shared" si="3"/>
        <v>1</v>
      </c>
      <c r="W111" s="715">
        <f t="shared" si="4"/>
        <v>5</v>
      </c>
      <c r="X111" s="715" t="str">
        <f t="shared" si="5"/>
        <v>Q1</v>
      </c>
      <c r="Y111" s="717" t="e">
        <f ca="1">_xll.BDP($T111,Y$1)</f>
        <v>#NAME?</v>
      </c>
      <c r="Z111" s="717" t="e">
        <f ca="1">_xll.BDP($T111,$Z$1)</f>
        <v>#NAME?</v>
      </c>
      <c r="AA111" s="717" t="e">
        <f ca="1">_xll.BDP($T111,AA$1)</f>
        <v>#NAME?</v>
      </c>
      <c r="AB111" s="718" t="e">
        <f ca="1">IF(AA111="FLOATING",J111,(_xll.BDP($T111,AB$1)/100))</f>
        <v>#NAME?</v>
      </c>
      <c r="AC111" s="719" t="e">
        <f ca="1">_xll.BDP(T111,$AC$1)</f>
        <v>#NAME?</v>
      </c>
      <c r="AD111" s="720" t="e">
        <f ca="1">_xll.BDP($T111,AD$1)</f>
        <v>#NAME?</v>
      </c>
      <c r="AE111" s="719" t="e">
        <f ca="1">_xll.BDP($T111,AE$1)</f>
        <v>#NAME?</v>
      </c>
      <c r="AF111" s="715" t="e">
        <f ca="1">_xll.BDP($T111,AF$1)</f>
        <v>#NAME?</v>
      </c>
      <c r="AG111" s="719" t="e">
        <f ca="1">_xll.BDP($T111,AG$1)</f>
        <v>#NAME?</v>
      </c>
      <c r="AH111" s="719" t="e">
        <f ca="1">VLOOKUP(AF111,Values!$A$1:$C$12,2,FALSE)</f>
        <v>#NAME?</v>
      </c>
      <c r="AI111" s="716" t="e">
        <f ca="1">_xll.BDP($T111,$AI$1)</f>
        <v>#NAME?</v>
      </c>
      <c r="AJ111" s="716" t="e">
        <f ca="1">_xll.BDP($T111,$AJ$1)</f>
        <v>#NAME?</v>
      </c>
      <c r="AK111" s="716" t="e">
        <f ca="1">_xll.BDP($T111,$AK$1)</f>
        <v>#NAME?</v>
      </c>
      <c r="AL111" s="721" t="e">
        <f ca="1">VLOOKUP(AK111,Values!$E$2:$F$8,2,)</f>
        <v>#NAME?</v>
      </c>
      <c r="AM111" s="719" t="e">
        <f ca="1">_xll.BDP($T111,$AM$1)</f>
        <v>#NAME?</v>
      </c>
      <c r="AN111" s="719" t="e">
        <f ca="1">_xll.BDP($T111,$AN$1)</f>
        <v>#NAME?</v>
      </c>
      <c r="AO111" s="719" t="e">
        <f ca="1">_xll.BDP($T111,$AO$1)</f>
        <v>#NAME?</v>
      </c>
      <c r="AP111" s="719" t="str">
        <f t="shared" si="6"/>
        <v>10yr</v>
      </c>
      <c r="AQ111" s="775" t="e">
        <f ca="1">_xll.BDP(T111,"YRS_TO_MTY_ISSUE")</f>
        <v>#NAME?</v>
      </c>
      <c r="AR111" s="794">
        <f t="shared" si="7"/>
        <v>10</v>
      </c>
      <c r="AS111" s="795"/>
      <c r="AT111" s="719" t="e">
        <f ca="1">_xll.BDP($T111,AT$1)</f>
        <v>#NAME?</v>
      </c>
      <c r="AU111" s="719" t="e">
        <f ca="1">_xll.BDP(T111,$AU$1)</f>
        <v>#NAME?</v>
      </c>
      <c r="AV111" s="719" t="e">
        <f ca="1">_xll.BDP(T111,$AV$1)</f>
        <v>#NAME?</v>
      </c>
      <c r="AW111" s="719" t="e">
        <f ca="1">_xll.BDP($T111,AW$1)</f>
        <v>#NAME?</v>
      </c>
      <c r="AX111" s="719" t="e">
        <f t="shared" ca="1" si="8"/>
        <v>#NAME?</v>
      </c>
      <c r="AY111" s="719" t="e">
        <f ca="1">_xll.BDP(T111,$AY$1)</f>
        <v>#NAME?</v>
      </c>
      <c r="AZ111" s="719" t="e">
        <f t="shared" ca="1" si="9"/>
        <v>#NAME?</v>
      </c>
      <c r="BA111" s="719" t="e">
        <f t="shared" ca="1" si="10"/>
        <v>#NAME?</v>
      </c>
      <c r="BB111" s="719" t="e">
        <f ca="1">VLOOKUP(Y111,Values!$H$2:$I$15,2,FALSE)</f>
        <v>#NAME?</v>
      </c>
      <c r="BC111" s="719"/>
    </row>
    <row r="112" spans="1:55" s="706" customFormat="1" ht="12.75" customHeight="1" x14ac:dyDescent="0.3">
      <c r="A112" s="707">
        <v>42030</v>
      </c>
      <c r="B112" s="706" t="s">
        <v>9105</v>
      </c>
      <c r="C112" s="708" t="s">
        <v>2401</v>
      </c>
      <c r="D112" s="709">
        <v>350</v>
      </c>
      <c r="E112" s="708" t="s">
        <v>117</v>
      </c>
      <c r="F112" s="710">
        <v>52994</v>
      </c>
      <c r="G112" s="711" t="s">
        <v>950</v>
      </c>
      <c r="H112" s="712" t="s">
        <v>774</v>
      </c>
      <c r="I112" s="761" t="s">
        <v>9106</v>
      </c>
      <c r="J112" s="761" t="s">
        <v>5131</v>
      </c>
      <c r="K112" s="712">
        <v>-10.5</v>
      </c>
      <c r="L112" s="714"/>
      <c r="M112" s="712"/>
      <c r="N112" s="706" t="s">
        <v>4462</v>
      </c>
      <c r="O112" s="712">
        <v>2</v>
      </c>
      <c r="P112" s="708" t="s">
        <v>1903</v>
      </c>
      <c r="Q112" s="714"/>
      <c r="R112" s="708">
        <v>12</v>
      </c>
      <c r="S112" s="708" t="s">
        <v>9134</v>
      </c>
      <c r="T112" s="715" t="str">
        <f t="shared" si="2"/>
        <v>EK7197164 Corp</v>
      </c>
      <c r="U112" s="716" t="e">
        <f ca="1">_xll.BDP($T112,$U$1)</f>
        <v>#NAME?</v>
      </c>
      <c r="V112" s="715">
        <f t="shared" si="3"/>
        <v>1</v>
      </c>
      <c r="W112" s="715">
        <f t="shared" si="4"/>
        <v>5</v>
      </c>
      <c r="X112" s="715" t="str">
        <f t="shared" si="5"/>
        <v>Q1</v>
      </c>
      <c r="Y112" s="717" t="e">
        <f ca="1">_xll.BDP($T112,Y$1)</f>
        <v>#NAME?</v>
      </c>
      <c r="Z112" s="717" t="e">
        <f ca="1">_xll.BDP($T112,$Z$1)</f>
        <v>#NAME?</v>
      </c>
      <c r="AA112" s="717" t="e">
        <f ca="1">_xll.BDP($T112,AA$1)</f>
        <v>#NAME?</v>
      </c>
      <c r="AB112" s="718" t="e">
        <f ca="1">IF(AA112="FLOATING",J112,(_xll.BDP($T112,AB$1)/100))</f>
        <v>#NAME?</v>
      </c>
      <c r="AC112" s="719" t="e">
        <f ca="1">_xll.BDP(T112,$AC$1)</f>
        <v>#NAME?</v>
      </c>
      <c r="AD112" s="720" t="e">
        <f ca="1">_xll.BDP($T112,AD$1)</f>
        <v>#NAME?</v>
      </c>
      <c r="AE112" s="719" t="e">
        <f ca="1">_xll.BDP($T112,AE$1)</f>
        <v>#NAME?</v>
      </c>
      <c r="AF112" s="715" t="e">
        <f ca="1">_xll.BDP($T112,AF$1)</f>
        <v>#NAME?</v>
      </c>
      <c r="AG112" s="719" t="e">
        <f ca="1">_xll.BDP($T112,AG$1)</f>
        <v>#NAME?</v>
      </c>
      <c r="AH112" s="719" t="e">
        <f ca="1">VLOOKUP(AF112,Values!$A$1:$C$12,2,FALSE)</f>
        <v>#NAME?</v>
      </c>
      <c r="AI112" s="716" t="e">
        <f ca="1">_xll.BDP($T112,$AI$1)</f>
        <v>#NAME?</v>
      </c>
      <c r="AJ112" s="716" t="e">
        <f ca="1">_xll.BDP($T112,$AJ$1)</f>
        <v>#NAME?</v>
      </c>
      <c r="AK112" s="716" t="e">
        <f ca="1">_xll.BDP($T112,$AK$1)</f>
        <v>#NAME?</v>
      </c>
      <c r="AL112" s="721" t="e">
        <f ca="1">VLOOKUP(AK112,Values!$E$2:$F$8,2,)</f>
        <v>#NAME?</v>
      </c>
      <c r="AM112" s="719" t="e">
        <f ca="1">_xll.BDP($T112,$AM$1)</f>
        <v>#NAME?</v>
      </c>
      <c r="AN112" s="719" t="e">
        <f ca="1">_xll.BDP($T112,$AN$1)</f>
        <v>#NAME?</v>
      </c>
      <c r="AO112" s="719" t="e">
        <f ca="1">_xll.BDP($T112,$AO$1)</f>
        <v>#NAME?</v>
      </c>
      <c r="AP112" s="719" t="str">
        <f t="shared" si="6"/>
        <v>30yr</v>
      </c>
      <c r="AQ112" s="775" t="e">
        <f ca="1">_xll.BDP(T112,"YRS_TO_MTY_ISSUE")</f>
        <v>#NAME?</v>
      </c>
      <c r="AR112" s="794">
        <f t="shared" si="7"/>
        <v>30</v>
      </c>
      <c r="AS112" s="795"/>
      <c r="AT112" s="719" t="e">
        <f ca="1">_xll.BDP($T112,AT$1)</f>
        <v>#NAME?</v>
      </c>
      <c r="AU112" s="719" t="e">
        <f ca="1">_xll.BDP(T112,$AU$1)</f>
        <v>#NAME?</v>
      </c>
      <c r="AV112" s="719" t="e">
        <f ca="1">_xll.BDP(T112,$AV$1)</f>
        <v>#NAME?</v>
      </c>
      <c r="AW112" s="719" t="e">
        <f ca="1">_xll.BDP($T112,AW$1)</f>
        <v>#NAME?</v>
      </c>
      <c r="AX112" s="719" t="e">
        <f t="shared" ca="1" si="8"/>
        <v>#NAME?</v>
      </c>
      <c r="AY112" s="719" t="e">
        <f ca="1">_xll.BDP(T112,$AY$1)</f>
        <v>#NAME?</v>
      </c>
      <c r="AZ112" s="719" t="e">
        <f t="shared" ca="1" si="9"/>
        <v>#NAME?</v>
      </c>
      <c r="BA112" s="719" t="e">
        <f t="shared" ca="1" si="10"/>
        <v>#NAME?</v>
      </c>
      <c r="BB112" s="719" t="e">
        <f ca="1">VLOOKUP(Y112,Values!$H$2:$I$15,2,FALSE)</f>
        <v>#NAME?</v>
      </c>
      <c r="BC112" s="719" t="s">
        <v>9099</v>
      </c>
    </row>
    <row r="113" spans="1:55" s="706" customFormat="1" ht="12.75" customHeight="1" x14ac:dyDescent="0.3">
      <c r="A113" s="707">
        <v>42030</v>
      </c>
      <c r="B113" s="706" t="s">
        <v>9107</v>
      </c>
      <c r="C113" s="708" t="s">
        <v>228</v>
      </c>
      <c r="D113" s="709">
        <v>250</v>
      </c>
      <c r="E113" s="708" t="s">
        <v>37</v>
      </c>
      <c r="F113" s="710">
        <v>43864</v>
      </c>
      <c r="G113" s="711" t="s">
        <v>9108</v>
      </c>
      <c r="H113" s="712" t="s">
        <v>2299</v>
      </c>
      <c r="I113" s="761"/>
      <c r="J113" s="761" t="s">
        <v>9109</v>
      </c>
      <c r="K113" s="712">
        <v>-10</v>
      </c>
      <c r="L113" s="714"/>
      <c r="M113" s="712"/>
      <c r="N113" s="706" t="s">
        <v>618</v>
      </c>
      <c r="O113" s="712">
        <v>3</v>
      </c>
      <c r="P113" s="708" t="s">
        <v>1900</v>
      </c>
      <c r="Q113" s="714"/>
      <c r="R113" s="708">
        <v>10</v>
      </c>
      <c r="S113" s="708" t="s">
        <v>9132</v>
      </c>
      <c r="T113" s="715" t="str">
        <f t="shared" si="2"/>
        <v>EK7194948 Corp</v>
      </c>
      <c r="U113" s="716" t="e">
        <f ca="1">_xll.BDP($T113,$U$1)</f>
        <v>#NAME?</v>
      </c>
      <c r="V113" s="715">
        <f t="shared" si="3"/>
        <v>1</v>
      </c>
      <c r="W113" s="715">
        <f t="shared" si="4"/>
        <v>5</v>
      </c>
      <c r="X113" s="715" t="str">
        <f t="shared" si="5"/>
        <v>Q1</v>
      </c>
      <c r="Y113" s="717" t="e">
        <f ca="1">_xll.BDP($T113,Y$1)</f>
        <v>#NAME?</v>
      </c>
      <c r="Z113" s="717" t="e">
        <f ca="1">_xll.BDP($T113,$Z$1)</f>
        <v>#NAME?</v>
      </c>
      <c r="AA113" s="717" t="e">
        <f ca="1">_xll.BDP($T113,AA$1)</f>
        <v>#NAME?</v>
      </c>
      <c r="AB113" s="718" t="e">
        <f ca="1">IF(AA113="FLOATING",J113,(_xll.BDP($T113,AB$1)/100))</f>
        <v>#NAME?</v>
      </c>
      <c r="AC113" s="719" t="e">
        <f ca="1">_xll.BDP(T113,$AC$1)</f>
        <v>#NAME?</v>
      </c>
      <c r="AD113" s="720" t="e">
        <f ca="1">_xll.BDP($T113,AD$1)</f>
        <v>#NAME?</v>
      </c>
      <c r="AE113" s="719" t="e">
        <f ca="1">_xll.BDP($T113,AE$1)</f>
        <v>#NAME?</v>
      </c>
      <c r="AF113" s="715" t="e">
        <f ca="1">_xll.BDP($T113,AF$1)</f>
        <v>#NAME?</v>
      </c>
      <c r="AG113" s="719" t="e">
        <f ca="1">_xll.BDP($T113,AG$1)</f>
        <v>#NAME?</v>
      </c>
      <c r="AH113" s="719" t="e">
        <f ca="1">VLOOKUP(AF113,Values!$A$1:$C$12,2,FALSE)</f>
        <v>#NAME?</v>
      </c>
      <c r="AI113" s="716" t="e">
        <f ca="1">_xll.BDP($T113,$AI$1)</f>
        <v>#NAME?</v>
      </c>
      <c r="AJ113" s="716" t="e">
        <f ca="1">_xll.BDP($T113,$AJ$1)</f>
        <v>#NAME?</v>
      </c>
      <c r="AK113" s="716" t="e">
        <f ca="1">_xll.BDP($T113,$AK$1)</f>
        <v>#NAME?</v>
      </c>
      <c r="AL113" s="721" t="e">
        <f ca="1">VLOOKUP(AK113,Values!$E$2:$F$8,2,)</f>
        <v>#NAME?</v>
      </c>
      <c r="AM113" s="719" t="e">
        <f ca="1">_xll.BDP($T113,$AM$1)</f>
        <v>#NAME?</v>
      </c>
      <c r="AN113" s="719" t="e">
        <f ca="1">_xll.BDP($T113,$AN$1)</f>
        <v>#NAME?</v>
      </c>
      <c r="AO113" s="719" t="e">
        <f ca="1">_xll.BDP($T113,$AO$1)</f>
        <v>#NAME?</v>
      </c>
      <c r="AP113" s="719" t="str">
        <f t="shared" si="6"/>
        <v>5yr</v>
      </c>
      <c r="AQ113" s="775" t="e">
        <f ca="1">_xll.BDP(T113,"YRS_TO_MTY_ISSUE")</f>
        <v>#NAME?</v>
      </c>
      <c r="AR113" s="794">
        <f t="shared" si="7"/>
        <v>5</v>
      </c>
      <c r="AS113" s="795"/>
      <c r="AT113" s="719" t="e">
        <f ca="1">_xll.BDP($T113,AT$1)</f>
        <v>#NAME?</v>
      </c>
      <c r="AU113" s="719" t="e">
        <f ca="1">_xll.BDP(T113,$AU$1)</f>
        <v>#NAME?</v>
      </c>
      <c r="AV113" s="719" t="e">
        <f ca="1">_xll.BDP(T113,$AV$1)</f>
        <v>#NAME?</v>
      </c>
      <c r="AW113" s="719" t="e">
        <f ca="1">_xll.BDP($T113,AW$1)</f>
        <v>#NAME?</v>
      </c>
      <c r="AX113" s="719" t="e">
        <f t="shared" ca="1" si="8"/>
        <v>#NAME?</v>
      </c>
      <c r="AY113" s="719" t="e">
        <f ca="1">_xll.BDP(T113,$AY$1)</f>
        <v>#NAME?</v>
      </c>
      <c r="AZ113" s="719" t="e">
        <f t="shared" ca="1" si="9"/>
        <v>#NAME?</v>
      </c>
      <c r="BA113" s="719" t="e">
        <f t="shared" ca="1" si="10"/>
        <v>#NAME?</v>
      </c>
      <c r="BB113" s="719" t="e">
        <f ca="1">VLOOKUP(Y113,Values!$H$2:$I$15,2,FALSE)</f>
        <v>#NAME?</v>
      </c>
      <c r="BC113" s="719" t="s">
        <v>9099</v>
      </c>
    </row>
    <row r="114" spans="1:55" s="706" customFormat="1" ht="12.75" customHeight="1" x14ac:dyDescent="0.3">
      <c r="A114" s="707">
        <v>42030</v>
      </c>
      <c r="B114" s="706" t="s">
        <v>9110</v>
      </c>
      <c r="C114" s="708" t="s">
        <v>228</v>
      </c>
      <c r="D114" s="709">
        <v>750</v>
      </c>
      <c r="E114" s="708" t="s">
        <v>37</v>
      </c>
      <c r="F114" s="710">
        <v>43864</v>
      </c>
      <c r="G114" s="711" t="s">
        <v>9108</v>
      </c>
      <c r="H114" s="712" t="s">
        <v>123</v>
      </c>
      <c r="I114" s="761"/>
      <c r="J114" s="761" t="s">
        <v>5577</v>
      </c>
      <c r="K114" s="712">
        <v>-10</v>
      </c>
      <c r="L114" s="714"/>
      <c r="M114" s="712"/>
      <c r="N114" s="706" t="s">
        <v>686</v>
      </c>
      <c r="O114" s="712">
        <v>6.27</v>
      </c>
      <c r="P114" s="708" t="s">
        <v>7588</v>
      </c>
      <c r="Q114" s="714"/>
      <c r="R114" s="708">
        <v>10</v>
      </c>
      <c r="S114" s="708" t="s">
        <v>9133</v>
      </c>
      <c r="T114" s="715" t="str">
        <f t="shared" si="2"/>
        <v>EK7194823 Corp</v>
      </c>
      <c r="U114" s="716" t="e">
        <f ca="1">_xll.BDP($T114,$U$1)</f>
        <v>#NAME?</v>
      </c>
      <c r="V114" s="715">
        <f t="shared" si="3"/>
        <v>1</v>
      </c>
      <c r="W114" s="715">
        <f t="shared" si="4"/>
        <v>5</v>
      </c>
      <c r="X114" s="715" t="str">
        <f t="shared" si="5"/>
        <v>Q1</v>
      </c>
      <c r="Y114" s="717" t="e">
        <f ca="1">_xll.BDP($T114,Y$1)</f>
        <v>#NAME?</v>
      </c>
      <c r="Z114" s="717" t="e">
        <f ca="1">_xll.BDP($T114,$Z$1)</f>
        <v>#NAME?</v>
      </c>
      <c r="AA114" s="717" t="e">
        <f ca="1">_xll.BDP($T114,AA$1)</f>
        <v>#NAME?</v>
      </c>
      <c r="AB114" s="718" t="e">
        <f ca="1">IF(AA114="FLOATING",J114,(_xll.BDP($T114,AB$1)/100))</f>
        <v>#NAME?</v>
      </c>
      <c r="AC114" s="719" t="e">
        <f ca="1">_xll.BDP(T114,$AC$1)</f>
        <v>#NAME?</v>
      </c>
      <c r="AD114" s="720" t="e">
        <f ca="1">_xll.BDP($T114,AD$1)</f>
        <v>#NAME?</v>
      </c>
      <c r="AE114" s="719" t="e">
        <f ca="1">_xll.BDP($T114,AE$1)</f>
        <v>#NAME?</v>
      </c>
      <c r="AF114" s="715" t="e">
        <f ca="1">_xll.BDP($T114,AF$1)</f>
        <v>#NAME?</v>
      </c>
      <c r="AG114" s="719" t="e">
        <f ca="1">_xll.BDP($T114,AG$1)</f>
        <v>#NAME?</v>
      </c>
      <c r="AH114" s="719" t="e">
        <f ca="1">VLOOKUP(AF114,Values!$A$1:$C$12,2,FALSE)</f>
        <v>#NAME?</v>
      </c>
      <c r="AI114" s="716" t="e">
        <f ca="1">_xll.BDP($T114,$AI$1)</f>
        <v>#NAME?</v>
      </c>
      <c r="AJ114" s="716" t="e">
        <f ca="1">_xll.BDP($T114,$AJ$1)</f>
        <v>#NAME?</v>
      </c>
      <c r="AK114" s="716" t="e">
        <f ca="1">_xll.BDP($T114,$AK$1)</f>
        <v>#NAME?</v>
      </c>
      <c r="AL114" s="721" t="e">
        <f ca="1">VLOOKUP(AK114,Values!$E$2:$F$8,2,)</f>
        <v>#NAME?</v>
      </c>
      <c r="AM114" s="719" t="e">
        <f ca="1">_xll.BDP($T114,$AM$1)</f>
        <v>#NAME?</v>
      </c>
      <c r="AN114" s="719" t="e">
        <f ca="1">_xll.BDP($T114,$AN$1)</f>
        <v>#NAME?</v>
      </c>
      <c r="AO114" s="719" t="e">
        <f ca="1">_xll.BDP($T114,$AO$1)</f>
        <v>#NAME?</v>
      </c>
      <c r="AP114" s="719" t="str">
        <f t="shared" si="6"/>
        <v>5yr</v>
      </c>
      <c r="AQ114" s="775" t="e">
        <f ca="1">_xll.BDP(T114,"YRS_TO_MTY_ISSUE")</f>
        <v>#NAME?</v>
      </c>
      <c r="AR114" s="794">
        <f t="shared" si="7"/>
        <v>5</v>
      </c>
      <c r="AS114" s="795"/>
      <c r="AT114" s="719" t="e">
        <f ca="1">_xll.BDP($T114,AT$1)</f>
        <v>#NAME?</v>
      </c>
      <c r="AU114" s="719" t="e">
        <f ca="1">_xll.BDP(T114,$AU$1)</f>
        <v>#NAME?</v>
      </c>
      <c r="AV114" s="719" t="e">
        <f ca="1">_xll.BDP(T114,$AV$1)</f>
        <v>#NAME?</v>
      </c>
      <c r="AW114" s="719" t="e">
        <f ca="1">_xll.BDP($T114,AW$1)</f>
        <v>#NAME?</v>
      </c>
      <c r="AX114" s="719" t="e">
        <f t="shared" ca="1" si="8"/>
        <v>#NAME?</v>
      </c>
      <c r="AY114" s="719" t="e">
        <f ca="1">_xll.BDP(T114,$AY$1)</f>
        <v>#NAME?</v>
      </c>
      <c r="AZ114" s="719" t="e">
        <f t="shared" ca="1" si="9"/>
        <v>#NAME?</v>
      </c>
      <c r="BA114" s="719" t="e">
        <f t="shared" ca="1" si="10"/>
        <v>#NAME?</v>
      </c>
      <c r="BB114" s="719" t="e">
        <f ca="1">VLOOKUP(Y114,Values!$H$2:$I$15,2,FALSE)</f>
        <v>#NAME?</v>
      </c>
      <c r="BC114" s="719" t="e">
        <f ca="1">_xll.BDS(T114,$BC$1)</f>
        <v>#NAME?</v>
      </c>
    </row>
    <row r="115" spans="1:55" s="706" customFormat="1" ht="12.75" customHeight="1" x14ac:dyDescent="0.3">
      <c r="A115" s="707">
        <v>42030</v>
      </c>
      <c r="B115" s="706" t="s">
        <v>9111</v>
      </c>
      <c r="C115" s="708" t="s">
        <v>36</v>
      </c>
      <c r="D115" s="709">
        <v>900</v>
      </c>
      <c r="E115" s="708" t="s">
        <v>224</v>
      </c>
      <c r="F115" s="710">
        <v>44594</v>
      </c>
      <c r="G115" s="711" t="s">
        <v>950</v>
      </c>
      <c r="H115" s="712" t="s">
        <v>1444</v>
      </c>
      <c r="I115" s="761" t="s">
        <v>880</v>
      </c>
      <c r="J115" s="761" t="s">
        <v>245</v>
      </c>
      <c r="K115" s="712">
        <v>-15</v>
      </c>
      <c r="L115" s="714"/>
      <c r="M115" s="712"/>
      <c r="N115" s="706" t="s">
        <v>3761</v>
      </c>
      <c r="O115" s="712">
        <v>2.33</v>
      </c>
      <c r="P115" s="708" t="s">
        <v>1900</v>
      </c>
      <c r="Q115" s="714"/>
      <c r="R115" s="708">
        <v>10</v>
      </c>
      <c r="S115" s="708" t="s">
        <v>9131</v>
      </c>
      <c r="T115" s="715" t="str">
        <f t="shared" si="2"/>
        <v>EK7195069 Corp</v>
      </c>
      <c r="U115" s="716" t="e">
        <f ca="1">_xll.BDP($T115,$U$1)</f>
        <v>#NAME?</v>
      </c>
      <c r="V115" s="715">
        <f t="shared" si="3"/>
        <v>1</v>
      </c>
      <c r="W115" s="715">
        <f t="shared" si="4"/>
        <v>5</v>
      </c>
      <c r="X115" s="715" t="str">
        <f t="shared" si="5"/>
        <v>Q1</v>
      </c>
      <c r="Y115" s="717" t="e">
        <f ca="1">_xll.BDP($T115,Y$1)</f>
        <v>#NAME?</v>
      </c>
      <c r="Z115" s="717" t="e">
        <f ca="1">_xll.BDP($T115,$Z$1)</f>
        <v>#NAME?</v>
      </c>
      <c r="AA115" s="717" t="e">
        <f ca="1">_xll.BDP($T115,AA$1)</f>
        <v>#NAME?</v>
      </c>
      <c r="AB115" s="718" t="e">
        <f ca="1">IF(AA115="FLOATING",J115,(_xll.BDP($T115,AB$1)/100))</f>
        <v>#NAME?</v>
      </c>
      <c r="AC115" s="719" t="e">
        <f ca="1">_xll.BDP(T115,$AC$1)</f>
        <v>#NAME?</v>
      </c>
      <c r="AD115" s="720" t="e">
        <f ca="1">_xll.BDP($T115,AD$1)</f>
        <v>#NAME?</v>
      </c>
      <c r="AE115" s="719" t="e">
        <f ca="1">_xll.BDP($T115,AE$1)</f>
        <v>#NAME?</v>
      </c>
      <c r="AF115" s="715" t="e">
        <f ca="1">_xll.BDP($T115,AF$1)</f>
        <v>#NAME?</v>
      </c>
      <c r="AG115" s="719" t="e">
        <f ca="1">_xll.BDP($T115,AG$1)</f>
        <v>#NAME?</v>
      </c>
      <c r="AH115" s="719" t="e">
        <f ca="1">VLOOKUP(AF115,Values!$A$1:$C$12,2,FALSE)</f>
        <v>#NAME?</v>
      </c>
      <c r="AI115" s="716" t="e">
        <f ca="1">_xll.BDP($T115,$AI$1)</f>
        <v>#NAME?</v>
      </c>
      <c r="AJ115" s="716" t="e">
        <f ca="1">_xll.BDP($T115,$AJ$1)</f>
        <v>#NAME?</v>
      </c>
      <c r="AK115" s="716" t="e">
        <f ca="1">_xll.BDP($T115,$AK$1)</f>
        <v>#NAME?</v>
      </c>
      <c r="AL115" s="721" t="e">
        <f ca="1">VLOOKUP(AK115,Values!$E$2:$F$8,2,)</f>
        <v>#NAME?</v>
      </c>
      <c r="AM115" s="719" t="e">
        <f ca="1">_xll.BDP($T115,$AM$1)</f>
        <v>#NAME?</v>
      </c>
      <c r="AN115" s="719" t="e">
        <f ca="1">_xll.BDP($T115,$AN$1)</f>
        <v>#NAME?</v>
      </c>
      <c r="AO115" s="719" t="e">
        <f ca="1">_xll.BDP($T115,$AO$1)</f>
        <v>#NAME?</v>
      </c>
      <c r="AP115" s="719" t="str">
        <f t="shared" si="6"/>
        <v>7yr</v>
      </c>
      <c r="AQ115" s="775" t="e">
        <f ca="1">_xll.BDP(T115,"YRS_TO_MTY_ISSUE")</f>
        <v>#NAME?</v>
      </c>
      <c r="AR115" s="794">
        <f t="shared" si="7"/>
        <v>7</v>
      </c>
      <c r="AS115" s="795"/>
      <c r="AT115" s="719" t="e">
        <f ca="1">_xll.BDP($T115,AT$1)</f>
        <v>#NAME?</v>
      </c>
      <c r="AU115" s="719" t="e">
        <f ca="1">_xll.BDP(T115,$AU$1)</f>
        <v>#NAME?</v>
      </c>
      <c r="AV115" s="719" t="e">
        <f ca="1">_xll.BDP(T115,$AV$1)</f>
        <v>#NAME?</v>
      </c>
      <c r="AW115" s="719" t="e">
        <f ca="1">_xll.BDP($T115,AW$1)</f>
        <v>#NAME?</v>
      </c>
      <c r="AX115" s="719" t="e">
        <f t="shared" ca="1" si="8"/>
        <v>#NAME?</v>
      </c>
      <c r="AY115" s="719" t="e">
        <f ca="1">_xll.BDP(T115,$AY$1)</f>
        <v>#NAME?</v>
      </c>
      <c r="AZ115" s="719" t="e">
        <f t="shared" ca="1" si="9"/>
        <v>#NAME?</v>
      </c>
      <c r="BA115" s="719" t="e">
        <f t="shared" ca="1" si="10"/>
        <v>#NAME?</v>
      </c>
      <c r="BB115" s="719" t="e">
        <f ca="1">VLOOKUP(Y115,Values!$H$2:$I$15,2,FALSE)</f>
        <v>#NAME?</v>
      </c>
      <c r="BC115" s="719" t="e">
        <f ca="1">_xll.BDS(T115,$BC$1)</f>
        <v>#NAME?</v>
      </c>
    </row>
    <row r="116" spans="1:55" s="706" customFormat="1" ht="12.75" customHeight="1" x14ac:dyDescent="0.3">
      <c r="A116" s="707">
        <v>42030</v>
      </c>
      <c r="B116" s="706" t="s">
        <v>5043</v>
      </c>
      <c r="C116" s="708" t="s">
        <v>369</v>
      </c>
      <c r="D116" s="709">
        <v>650</v>
      </c>
      <c r="E116" s="708" t="s">
        <v>37</v>
      </c>
      <c r="F116" s="710">
        <v>43860</v>
      </c>
      <c r="G116" s="711" t="s">
        <v>24</v>
      </c>
      <c r="H116" s="712" t="s">
        <v>2299</v>
      </c>
      <c r="I116" s="761" t="s">
        <v>2299</v>
      </c>
      <c r="J116" s="761" t="s">
        <v>9112</v>
      </c>
      <c r="K116" s="712">
        <v>-5</v>
      </c>
      <c r="L116" s="714"/>
      <c r="M116" s="712"/>
      <c r="N116" s="706" t="s">
        <v>105</v>
      </c>
      <c r="O116" s="712">
        <v>1.23</v>
      </c>
      <c r="P116" s="708" t="s">
        <v>1890</v>
      </c>
      <c r="Q116" s="714"/>
      <c r="R116" s="708">
        <v>5</v>
      </c>
      <c r="S116" s="708" t="s">
        <v>9129</v>
      </c>
      <c r="T116" s="715" t="str">
        <f t="shared" si="2"/>
        <v>EK7205322 Corp</v>
      </c>
      <c r="U116" s="716" t="e">
        <f ca="1">_xll.BDP($T116,$U$1)</f>
        <v>#NAME?</v>
      </c>
      <c r="V116" s="715">
        <f t="shared" si="3"/>
        <v>1</v>
      </c>
      <c r="W116" s="715">
        <f t="shared" si="4"/>
        <v>5</v>
      </c>
      <c r="X116" s="715" t="str">
        <f t="shared" si="5"/>
        <v>Q1</v>
      </c>
      <c r="Y116" s="717" t="e">
        <f ca="1">_xll.BDP($T116,Y$1)</f>
        <v>#NAME?</v>
      </c>
      <c r="Z116" s="717" t="e">
        <f ca="1">_xll.BDP($T116,$Z$1)</f>
        <v>#NAME?</v>
      </c>
      <c r="AA116" s="717" t="e">
        <f ca="1">_xll.BDP($T116,AA$1)</f>
        <v>#NAME?</v>
      </c>
      <c r="AB116" s="718" t="e">
        <f ca="1">IF(AA116="FLOATING",J116,(_xll.BDP($T116,AB$1)/100))</f>
        <v>#NAME?</v>
      </c>
      <c r="AC116" s="719" t="e">
        <f ca="1">_xll.BDP(T116,$AC$1)</f>
        <v>#NAME?</v>
      </c>
      <c r="AD116" s="720" t="e">
        <f ca="1">_xll.BDP($T116,AD$1)</f>
        <v>#NAME?</v>
      </c>
      <c r="AE116" s="719" t="e">
        <f ca="1">_xll.BDP($T116,AE$1)</f>
        <v>#NAME?</v>
      </c>
      <c r="AF116" s="715" t="e">
        <f ca="1">_xll.BDP($T116,AF$1)</f>
        <v>#NAME?</v>
      </c>
      <c r="AG116" s="719" t="e">
        <f ca="1">_xll.BDP($T116,AG$1)</f>
        <v>#NAME?</v>
      </c>
      <c r="AH116" s="719" t="e">
        <f ca="1">VLOOKUP(AF116,Values!$A$1:$C$12,2,FALSE)</f>
        <v>#NAME?</v>
      </c>
      <c r="AI116" s="716" t="e">
        <f ca="1">_xll.BDP($T116,$AI$1)</f>
        <v>#NAME?</v>
      </c>
      <c r="AJ116" s="716" t="e">
        <f ca="1">_xll.BDP($T116,$AJ$1)</f>
        <v>#NAME?</v>
      </c>
      <c r="AK116" s="716" t="e">
        <f ca="1">_xll.BDP($T116,$AK$1)</f>
        <v>#NAME?</v>
      </c>
      <c r="AL116" s="721" t="e">
        <f ca="1">VLOOKUP(AK116,Values!$E$2:$F$8,2,)</f>
        <v>#NAME?</v>
      </c>
      <c r="AM116" s="719" t="e">
        <f ca="1">_xll.BDP($T116,$AM$1)</f>
        <v>#NAME?</v>
      </c>
      <c r="AN116" s="719" t="e">
        <f ca="1">_xll.BDP($T116,$AN$1)</f>
        <v>#NAME?</v>
      </c>
      <c r="AO116" s="719" t="e">
        <f ca="1">_xll.BDP($T116,$AO$1)</f>
        <v>#NAME?</v>
      </c>
      <c r="AP116" s="719" t="str">
        <f t="shared" si="6"/>
        <v>5yr</v>
      </c>
      <c r="AQ116" s="775" t="e">
        <f ca="1">_xll.BDP(T116,"YRS_TO_MTY_ISSUE")</f>
        <v>#NAME?</v>
      </c>
      <c r="AR116" s="794">
        <f t="shared" si="7"/>
        <v>5</v>
      </c>
      <c r="AS116" s="795"/>
      <c r="AT116" s="719" t="e">
        <f ca="1">_xll.BDP($T116,AT$1)</f>
        <v>#NAME?</v>
      </c>
      <c r="AU116" s="719" t="e">
        <f ca="1">_xll.BDP(T116,$AU$1)</f>
        <v>#NAME?</v>
      </c>
      <c r="AV116" s="719" t="e">
        <f ca="1">_xll.BDP(T116,$AV$1)</f>
        <v>#NAME?</v>
      </c>
      <c r="AW116" s="719" t="e">
        <f ca="1">_xll.BDP($T116,AW$1)</f>
        <v>#NAME?</v>
      </c>
      <c r="AX116" s="719" t="e">
        <f t="shared" ca="1" si="8"/>
        <v>#NAME?</v>
      </c>
      <c r="AY116" s="719" t="e">
        <f ca="1">_xll.BDP(T116,$AY$1)</f>
        <v>#NAME?</v>
      </c>
      <c r="AZ116" s="719" t="e">
        <f t="shared" ca="1" si="9"/>
        <v>#NAME?</v>
      </c>
      <c r="BA116" s="719" t="e">
        <f t="shared" ca="1" si="10"/>
        <v>#NAME?</v>
      </c>
      <c r="BB116" s="719" t="e">
        <f ca="1">VLOOKUP(Y116,Values!$H$2:$I$15,2,FALSE)</f>
        <v>#NAME?</v>
      </c>
      <c r="BC116" s="719" t="e">
        <f ca="1">_xll.BDS(T116,$BC$1)</f>
        <v>#NAME?</v>
      </c>
    </row>
    <row r="117" spans="1:55" s="706" customFormat="1" ht="12.75" customHeight="1" x14ac:dyDescent="0.3">
      <c r="A117" s="707">
        <v>42030</v>
      </c>
      <c r="B117" s="706" t="s">
        <v>9113</v>
      </c>
      <c r="C117" s="708" t="s">
        <v>369</v>
      </c>
      <c r="D117" s="709">
        <v>2000</v>
      </c>
      <c r="E117" s="708" t="s">
        <v>37</v>
      </c>
      <c r="F117" s="710">
        <v>43860</v>
      </c>
      <c r="G117" s="711" t="s">
        <v>24</v>
      </c>
      <c r="H117" s="712" t="s">
        <v>631</v>
      </c>
      <c r="I117" s="761" t="s">
        <v>9114</v>
      </c>
      <c r="J117" s="761" t="s">
        <v>221</v>
      </c>
      <c r="K117" s="712">
        <v>-5</v>
      </c>
      <c r="L117" s="714"/>
      <c r="M117" s="712"/>
      <c r="N117" s="706" t="s">
        <v>4116</v>
      </c>
      <c r="O117" s="712">
        <v>2</v>
      </c>
      <c r="P117" s="708" t="s">
        <v>1890</v>
      </c>
      <c r="Q117" s="714"/>
      <c r="R117" s="708">
        <v>5</v>
      </c>
      <c r="S117" s="708" t="s">
        <v>9130</v>
      </c>
      <c r="T117" s="715" t="str">
        <f t="shared" si="2"/>
        <v>EK7205207 Corp</v>
      </c>
      <c r="U117" s="716" t="e">
        <f ca="1">_xll.BDP($T117,$U$1)</f>
        <v>#NAME?</v>
      </c>
      <c r="V117" s="715">
        <f t="shared" si="3"/>
        <v>1</v>
      </c>
      <c r="W117" s="715">
        <f t="shared" si="4"/>
        <v>5</v>
      </c>
      <c r="X117" s="715" t="str">
        <f t="shared" si="5"/>
        <v>Q1</v>
      </c>
      <c r="Y117" s="717" t="e">
        <f ca="1">_xll.BDP($T117,Y$1)</f>
        <v>#NAME?</v>
      </c>
      <c r="Z117" s="717" t="e">
        <f ca="1">_xll.BDP($T117,$Z$1)</f>
        <v>#NAME?</v>
      </c>
      <c r="AA117" s="717" t="e">
        <f ca="1">_xll.BDP($T117,AA$1)</f>
        <v>#NAME?</v>
      </c>
      <c r="AB117" s="718" t="e">
        <f ca="1">IF(AA117="FLOATING",J117,(_xll.BDP($T117,AB$1)/100))</f>
        <v>#NAME?</v>
      </c>
      <c r="AC117" s="719" t="e">
        <f ca="1">_xll.BDP(T117,$AC$1)</f>
        <v>#NAME?</v>
      </c>
      <c r="AD117" s="720" t="e">
        <f ca="1">_xll.BDP($T117,AD$1)</f>
        <v>#NAME?</v>
      </c>
      <c r="AE117" s="719" t="e">
        <f ca="1">_xll.BDP($T117,AE$1)</f>
        <v>#NAME?</v>
      </c>
      <c r="AF117" s="715" t="e">
        <f ca="1">_xll.BDP($T117,AF$1)</f>
        <v>#NAME?</v>
      </c>
      <c r="AG117" s="719" t="e">
        <f ca="1">_xll.BDP($T117,AG$1)</f>
        <v>#NAME?</v>
      </c>
      <c r="AH117" s="719" t="e">
        <f ca="1">VLOOKUP(AF117,Values!$A$1:$C$12,2,FALSE)</f>
        <v>#NAME?</v>
      </c>
      <c r="AI117" s="716" t="e">
        <f ca="1">_xll.BDP($T117,$AI$1)</f>
        <v>#NAME?</v>
      </c>
      <c r="AJ117" s="716" t="e">
        <f ca="1">_xll.BDP($T117,$AJ$1)</f>
        <v>#NAME?</v>
      </c>
      <c r="AK117" s="716" t="e">
        <f ca="1">_xll.BDP($T117,$AK$1)</f>
        <v>#NAME?</v>
      </c>
      <c r="AL117" s="721" t="e">
        <f ca="1">VLOOKUP(AK117,Values!$E$2:$F$8,2,)</f>
        <v>#NAME?</v>
      </c>
      <c r="AM117" s="719" t="e">
        <f ca="1">_xll.BDP($T117,$AM$1)</f>
        <v>#NAME?</v>
      </c>
      <c r="AN117" s="719" t="e">
        <f ca="1">_xll.BDP($T117,$AN$1)</f>
        <v>#NAME?</v>
      </c>
      <c r="AO117" s="719" t="e">
        <f ca="1">_xll.BDP($T117,$AO$1)</f>
        <v>#NAME?</v>
      </c>
      <c r="AP117" s="719" t="str">
        <f t="shared" si="6"/>
        <v>5yr</v>
      </c>
      <c r="AQ117" s="775" t="e">
        <f ca="1">_xll.BDP(T117,"YRS_TO_MTY_ISSUE")</f>
        <v>#NAME?</v>
      </c>
      <c r="AR117" s="794">
        <f t="shared" si="7"/>
        <v>5</v>
      </c>
      <c r="AS117" s="795"/>
      <c r="AT117" s="719" t="e">
        <f ca="1">_xll.BDP($T117,AT$1)</f>
        <v>#NAME?</v>
      </c>
      <c r="AU117" s="719" t="e">
        <f ca="1">_xll.BDP(T117,$AU$1)</f>
        <v>#NAME?</v>
      </c>
      <c r="AV117" s="719" t="e">
        <f ca="1">_xll.BDP(T117,$AV$1)</f>
        <v>#NAME?</v>
      </c>
      <c r="AW117" s="719" t="e">
        <f ca="1">_xll.BDP($T117,AW$1)</f>
        <v>#NAME?</v>
      </c>
      <c r="AX117" s="719" t="e">
        <f t="shared" ca="1" si="8"/>
        <v>#NAME?</v>
      </c>
      <c r="AY117" s="719" t="e">
        <f ca="1">_xll.BDP(T117,$AY$1)</f>
        <v>#NAME?</v>
      </c>
      <c r="AZ117" s="719" t="e">
        <f t="shared" ca="1" si="9"/>
        <v>#NAME?</v>
      </c>
      <c r="BA117" s="719" t="e">
        <f t="shared" ca="1" si="10"/>
        <v>#NAME?</v>
      </c>
      <c r="BB117" s="719" t="e">
        <f ca="1">VLOOKUP(Y117,Values!$H$2:$I$15,2,FALSE)</f>
        <v>#NAME?</v>
      </c>
      <c r="BC117" s="719" t="e">
        <f ca="1">_xll.BDS(T117,$BC$1)</f>
        <v>#NAME?</v>
      </c>
    </row>
    <row r="118" spans="1:55" s="706" customFormat="1" ht="12.75" customHeight="1" x14ac:dyDescent="0.3">
      <c r="A118" s="707">
        <v>42030</v>
      </c>
      <c r="B118" s="706" t="s">
        <v>7069</v>
      </c>
      <c r="C118" s="708" t="s">
        <v>478</v>
      </c>
      <c r="D118" s="709">
        <v>250</v>
      </c>
      <c r="E118" s="708" t="s">
        <v>12</v>
      </c>
      <c r="F118" s="710">
        <v>43129</v>
      </c>
      <c r="G118" s="711" t="s">
        <v>9115</v>
      </c>
      <c r="H118" s="712" t="s">
        <v>2299</v>
      </c>
      <c r="I118" s="761" t="s">
        <v>2299</v>
      </c>
      <c r="J118" s="761" t="s">
        <v>9116</v>
      </c>
      <c r="K118" s="712">
        <v>0</v>
      </c>
      <c r="L118" s="714"/>
      <c r="M118" s="712"/>
      <c r="N118" s="706" t="s">
        <v>9117</v>
      </c>
      <c r="O118" s="712">
        <v>1.35</v>
      </c>
      <c r="P118" s="708" t="s">
        <v>3658</v>
      </c>
      <c r="Q118" s="714"/>
      <c r="R118" s="708">
        <v>7.5</v>
      </c>
      <c r="S118" s="708" t="s">
        <v>9142</v>
      </c>
      <c r="T118" s="715" t="str">
        <f t="shared" si="2"/>
        <v>EK7196505 Corp</v>
      </c>
      <c r="U118" s="716" t="e">
        <f ca="1">_xll.BDP($T118,$U$1)</f>
        <v>#NAME?</v>
      </c>
      <c r="V118" s="715">
        <f t="shared" si="3"/>
        <v>1</v>
      </c>
      <c r="W118" s="715">
        <f t="shared" si="4"/>
        <v>5</v>
      </c>
      <c r="X118" s="715" t="str">
        <f t="shared" si="5"/>
        <v>Q1</v>
      </c>
      <c r="Y118" s="717" t="e">
        <f ca="1">_xll.BDP($T118,Y$1)</f>
        <v>#NAME?</v>
      </c>
      <c r="Z118" s="717" t="e">
        <f ca="1">_xll.BDP($T118,$Z$1)</f>
        <v>#NAME?</v>
      </c>
      <c r="AA118" s="717" t="e">
        <f ca="1">_xll.BDP($T118,AA$1)</f>
        <v>#NAME?</v>
      </c>
      <c r="AB118" s="718" t="e">
        <f ca="1">IF(AA118="FLOATING",J118,(_xll.BDP($T118,AB$1)/100))</f>
        <v>#NAME?</v>
      </c>
      <c r="AC118" s="719" t="e">
        <f ca="1">_xll.BDP(T118,$AC$1)</f>
        <v>#NAME?</v>
      </c>
      <c r="AD118" s="720" t="e">
        <f ca="1">_xll.BDP($T118,AD$1)</f>
        <v>#NAME?</v>
      </c>
      <c r="AE118" s="719" t="e">
        <f ca="1">_xll.BDP($T118,AE$1)</f>
        <v>#NAME?</v>
      </c>
      <c r="AF118" s="715" t="e">
        <f ca="1">_xll.BDP($T118,AF$1)</f>
        <v>#NAME?</v>
      </c>
      <c r="AG118" s="719" t="e">
        <f ca="1">_xll.BDP($T118,AG$1)</f>
        <v>#NAME?</v>
      </c>
      <c r="AH118" s="719" t="e">
        <f ca="1">VLOOKUP(AF118,Values!$A$1:$C$12,2,FALSE)</f>
        <v>#NAME?</v>
      </c>
      <c r="AI118" s="716" t="e">
        <f ca="1">_xll.BDP($T118,$AI$1)</f>
        <v>#NAME?</v>
      </c>
      <c r="AJ118" s="716" t="e">
        <f ca="1">_xll.BDP($T118,$AJ$1)</f>
        <v>#NAME?</v>
      </c>
      <c r="AK118" s="716" t="e">
        <f ca="1">_xll.BDP($T118,$AK$1)</f>
        <v>#NAME?</v>
      </c>
      <c r="AL118" s="721" t="e">
        <f ca="1">VLOOKUP(AK118,Values!$E$2:$F$8,2,)</f>
        <v>#NAME?</v>
      </c>
      <c r="AM118" s="719" t="e">
        <f ca="1">_xll.BDP($T118,$AM$1)</f>
        <v>#NAME?</v>
      </c>
      <c r="AN118" s="719" t="e">
        <f ca="1">_xll.BDP($T118,$AN$1)</f>
        <v>#NAME?</v>
      </c>
      <c r="AO118" s="719" t="e">
        <f ca="1">_xll.BDP($T118,$AO$1)</f>
        <v>#NAME?</v>
      </c>
      <c r="AP118" s="719" t="str">
        <f t="shared" si="6"/>
        <v>3yr</v>
      </c>
      <c r="AQ118" s="775" t="e">
        <f ca="1">_xll.BDP(T118,"YRS_TO_MTY_ISSUE")</f>
        <v>#NAME?</v>
      </c>
      <c r="AR118" s="794">
        <f t="shared" si="7"/>
        <v>3</v>
      </c>
      <c r="AS118" s="795"/>
      <c r="AT118" s="719" t="e">
        <f ca="1">_xll.BDP($T118,AT$1)</f>
        <v>#NAME?</v>
      </c>
      <c r="AU118" s="719" t="e">
        <f ca="1">_xll.BDP(T118,$AU$1)</f>
        <v>#NAME?</v>
      </c>
      <c r="AV118" s="719" t="e">
        <f ca="1">_xll.BDP(T118,$AV$1)</f>
        <v>#NAME?</v>
      </c>
      <c r="AW118" s="719" t="e">
        <f ca="1">_xll.BDP($T118,AW$1)</f>
        <v>#NAME?</v>
      </c>
      <c r="AX118" s="719" t="e">
        <f t="shared" ca="1" si="8"/>
        <v>#NAME?</v>
      </c>
      <c r="AY118" s="719" t="e">
        <f ca="1">_xll.BDP(T118,$AY$1)</f>
        <v>#NAME?</v>
      </c>
      <c r="AZ118" s="719" t="e">
        <f t="shared" ca="1" si="9"/>
        <v>#NAME?</v>
      </c>
      <c r="BA118" s="719" t="e">
        <f t="shared" ca="1" si="10"/>
        <v>#NAME?</v>
      </c>
      <c r="BB118" s="719" t="e">
        <f ca="1">VLOOKUP(Y118,Values!$H$2:$I$15,2,FALSE)</f>
        <v>#NAME?</v>
      </c>
      <c r="BC118" s="719" t="e">
        <f ca="1">_xll.BDS(T118,$BC$1)</f>
        <v>#NAME?</v>
      </c>
    </row>
    <row r="119" spans="1:55" s="706" customFormat="1" ht="12.75" customHeight="1" x14ac:dyDescent="0.3">
      <c r="A119" s="707">
        <v>42030</v>
      </c>
      <c r="B119" s="706" t="s">
        <v>9118</v>
      </c>
      <c r="C119" s="708" t="s">
        <v>478</v>
      </c>
      <c r="D119" s="709">
        <v>750</v>
      </c>
      <c r="E119" s="708" t="s">
        <v>12</v>
      </c>
      <c r="F119" s="710">
        <v>43129</v>
      </c>
      <c r="G119" s="711" t="s">
        <v>9115</v>
      </c>
      <c r="H119" s="712" t="s">
        <v>1603</v>
      </c>
      <c r="I119" s="761" t="s">
        <v>9119</v>
      </c>
      <c r="J119" s="761" t="s">
        <v>216</v>
      </c>
      <c r="K119" s="712">
        <v>0</v>
      </c>
      <c r="L119" s="714"/>
      <c r="M119" s="712"/>
      <c r="N119" s="706" t="s">
        <v>9117</v>
      </c>
      <c r="O119" s="712">
        <v>1.35</v>
      </c>
      <c r="P119" s="708" t="s">
        <v>3658</v>
      </c>
      <c r="Q119" s="714"/>
      <c r="R119" s="708">
        <v>7.5</v>
      </c>
      <c r="S119" s="708" t="s">
        <v>9141</v>
      </c>
      <c r="T119" s="715" t="str">
        <f t="shared" si="2"/>
        <v>EK7196448 Corp</v>
      </c>
      <c r="U119" s="716" t="e">
        <f ca="1">_xll.BDP($T119,$U$1)</f>
        <v>#NAME?</v>
      </c>
      <c r="V119" s="715">
        <f t="shared" si="3"/>
        <v>1</v>
      </c>
      <c r="W119" s="715">
        <f t="shared" si="4"/>
        <v>5</v>
      </c>
      <c r="X119" s="715" t="str">
        <f t="shared" si="5"/>
        <v>Q1</v>
      </c>
      <c r="Y119" s="717" t="e">
        <f ca="1">_xll.BDP($T119,Y$1)</f>
        <v>#NAME?</v>
      </c>
      <c r="Z119" s="717" t="e">
        <f ca="1">_xll.BDP($T119,$Z$1)</f>
        <v>#NAME?</v>
      </c>
      <c r="AA119" s="717" t="e">
        <f ca="1">_xll.BDP($T119,AA$1)</f>
        <v>#NAME?</v>
      </c>
      <c r="AB119" s="718" t="e">
        <f ca="1">IF(AA119="FLOATING",J119,(_xll.BDP($T119,AB$1)/100))</f>
        <v>#NAME?</v>
      </c>
      <c r="AC119" s="719" t="e">
        <f ca="1">_xll.BDP(T119,$AC$1)</f>
        <v>#NAME?</v>
      </c>
      <c r="AD119" s="720" t="e">
        <f ca="1">_xll.BDP($T119,AD$1)</f>
        <v>#NAME?</v>
      </c>
      <c r="AE119" s="719" t="e">
        <f ca="1">_xll.BDP($T119,AE$1)</f>
        <v>#NAME?</v>
      </c>
      <c r="AF119" s="715" t="e">
        <f ca="1">_xll.BDP($T119,AF$1)</f>
        <v>#NAME?</v>
      </c>
      <c r="AG119" s="719" t="e">
        <f ca="1">_xll.BDP($T119,AG$1)</f>
        <v>#NAME?</v>
      </c>
      <c r="AH119" s="719" t="e">
        <f ca="1">VLOOKUP(AF119,Values!$A$1:$C$12,2,FALSE)</f>
        <v>#NAME?</v>
      </c>
      <c r="AI119" s="716" t="e">
        <f ca="1">_xll.BDP($T119,$AI$1)</f>
        <v>#NAME?</v>
      </c>
      <c r="AJ119" s="716" t="e">
        <f ca="1">_xll.BDP($T119,$AJ$1)</f>
        <v>#NAME?</v>
      </c>
      <c r="AK119" s="716" t="e">
        <f ca="1">_xll.BDP($T119,$AK$1)</f>
        <v>#NAME?</v>
      </c>
      <c r="AL119" s="721" t="e">
        <f ca="1">VLOOKUP(AK119,Values!$E$2:$F$8,2,)</f>
        <v>#NAME?</v>
      </c>
      <c r="AM119" s="719" t="e">
        <f ca="1">_xll.BDP($T119,$AM$1)</f>
        <v>#NAME?</v>
      </c>
      <c r="AN119" s="719" t="e">
        <f ca="1">_xll.BDP($T119,$AN$1)</f>
        <v>#NAME?</v>
      </c>
      <c r="AO119" s="719" t="e">
        <f ca="1">_xll.BDP($T119,$AO$1)</f>
        <v>#NAME?</v>
      </c>
      <c r="AP119" s="719" t="str">
        <f t="shared" si="6"/>
        <v>3yr</v>
      </c>
      <c r="AQ119" s="775" t="e">
        <f ca="1">_xll.BDP(T119,"YRS_TO_MTY_ISSUE")</f>
        <v>#NAME?</v>
      </c>
      <c r="AR119" s="794">
        <f t="shared" si="7"/>
        <v>3</v>
      </c>
      <c r="AS119" s="795"/>
      <c r="AT119" s="719" t="e">
        <f ca="1">_xll.BDP($T119,AT$1)</f>
        <v>#NAME?</v>
      </c>
      <c r="AU119" s="719" t="e">
        <f ca="1">_xll.BDP(T119,$AU$1)</f>
        <v>#NAME?</v>
      </c>
      <c r="AV119" s="719" t="e">
        <f ca="1">_xll.BDP(T119,$AV$1)</f>
        <v>#NAME?</v>
      </c>
      <c r="AW119" s="719" t="e">
        <f ca="1">_xll.BDP($T119,AW$1)</f>
        <v>#NAME?</v>
      </c>
      <c r="AX119" s="719" t="e">
        <f t="shared" ca="1" si="8"/>
        <v>#NAME?</v>
      </c>
      <c r="AY119" s="719" t="e">
        <f ca="1">_xll.BDP(T119,$AY$1)</f>
        <v>#NAME?</v>
      </c>
      <c r="AZ119" s="719" t="e">
        <f t="shared" ca="1" si="9"/>
        <v>#NAME?</v>
      </c>
      <c r="BA119" s="719" t="e">
        <f t="shared" ca="1" si="10"/>
        <v>#NAME?</v>
      </c>
      <c r="BB119" s="719" t="e">
        <f ca="1">VLOOKUP(Y119,Values!$H$2:$I$15,2,FALSE)</f>
        <v>#NAME?</v>
      </c>
      <c r="BC119" s="719" t="e">
        <f ca="1">_xll.BDS(T119,$BC$1)</f>
        <v>#NAME?</v>
      </c>
    </row>
    <row r="120" spans="1:55" s="706" customFormat="1" ht="12.75" customHeight="1" x14ac:dyDescent="0.3">
      <c r="A120" s="707">
        <v>42030</v>
      </c>
      <c r="B120" s="706" t="s">
        <v>9120</v>
      </c>
      <c r="C120" s="708" t="s">
        <v>2842</v>
      </c>
      <c r="D120" s="709">
        <v>350</v>
      </c>
      <c r="E120" s="708" t="s">
        <v>66</v>
      </c>
      <c r="F120" s="710">
        <v>45686</v>
      </c>
      <c r="G120" s="711" t="s">
        <v>8343</v>
      </c>
      <c r="H120" s="712" t="s">
        <v>2240</v>
      </c>
      <c r="I120" s="761" t="s">
        <v>4332</v>
      </c>
      <c r="J120" s="761" t="s">
        <v>398</v>
      </c>
      <c r="K120" s="712">
        <v>-17.5</v>
      </c>
      <c r="L120" s="714"/>
      <c r="M120" s="712"/>
      <c r="N120" s="706" t="s">
        <v>9121</v>
      </c>
      <c r="O120" s="712">
        <v>2.46</v>
      </c>
      <c r="P120" s="708" t="s">
        <v>2958</v>
      </c>
      <c r="Q120" s="714"/>
      <c r="R120" s="708">
        <v>1</v>
      </c>
      <c r="S120" s="708" t="s">
        <v>9143</v>
      </c>
      <c r="T120" s="715" t="str">
        <f t="shared" si="2"/>
        <v>EK7195846 Corp</v>
      </c>
      <c r="U120" s="716" t="e">
        <f ca="1">_xll.BDP($T120,$U$1)</f>
        <v>#NAME?</v>
      </c>
      <c r="V120" s="715">
        <f t="shared" si="3"/>
        <v>1</v>
      </c>
      <c r="W120" s="715">
        <f t="shared" si="4"/>
        <v>5</v>
      </c>
      <c r="X120" s="715" t="str">
        <f t="shared" si="5"/>
        <v>Q1</v>
      </c>
      <c r="Y120" s="717" t="e">
        <f ca="1">_xll.BDP($T120,Y$1)</f>
        <v>#NAME?</v>
      </c>
      <c r="Z120" s="717" t="e">
        <f ca="1">_xll.BDP($T120,$Z$1)</f>
        <v>#NAME?</v>
      </c>
      <c r="AA120" s="717" t="e">
        <f ca="1">_xll.BDP($T120,AA$1)</f>
        <v>#NAME?</v>
      </c>
      <c r="AB120" s="718" t="e">
        <f ca="1">IF(AA120="FLOATING",J120,(_xll.BDP($T120,AB$1)/100))</f>
        <v>#NAME?</v>
      </c>
      <c r="AC120" s="719" t="e">
        <f ca="1">_xll.BDP(T120,$AC$1)</f>
        <v>#NAME?</v>
      </c>
      <c r="AD120" s="720" t="e">
        <f ca="1">_xll.BDP($T120,AD$1)</f>
        <v>#NAME?</v>
      </c>
      <c r="AE120" s="719" t="e">
        <f ca="1">_xll.BDP($T120,AE$1)</f>
        <v>#NAME?</v>
      </c>
      <c r="AF120" s="715" t="e">
        <f ca="1">_xll.BDP($T120,AF$1)</f>
        <v>#NAME?</v>
      </c>
      <c r="AG120" s="719" t="e">
        <f ca="1">_xll.BDP($T120,AG$1)</f>
        <v>#NAME?</v>
      </c>
      <c r="AH120" s="719" t="e">
        <f ca="1">VLOOKUP(AF120,Values!$A$1:$C$12,2,FALSE)</f>
        <v>#NAME?</v>
      </c>
      <c r="AI120" s="716" t="e">
        <f ca="1">_xll.BDP($T120,$AI$1)</f>
        <v>#NAME?</v>
      </c>
      <c r="AJ120" s="716" t="e">
        <f ca="1">_xll.BDP($T120,$AJ$1)</f>
        <v>#NAME?</v>
      </c>
      <c r="AK120" s="716" t="e">
        <f ca="1">_xll.BDP($T120,$AK$1)</f>
        <v>#NAME?</v>
      </c>
      <c r="AL120" s="721" t="e">
        <f ca="1">VLOOKUP(AK120,Values!$E$2:$F$8,2,)</f>
        <v>#NAME?</v>
      </c>
      <c r="AM120" s="719" t="e">
        <f ca="1">_xll.BDP($T120,$AM$1)</f>
        <v>#NAME?</v>
      </c>
      <c r="AN120" s="719" t="e">
        <f ca="1">_xll.BDP($T120,$AN$1)</f>
        <v>#NAME?</v>
      </c>
      <c r="AO120" s="719" t="e">
        <f ca="1">_xll.BDP($T120,$AO$1)</f>
        <v>#NAME?</v>
      </c>
      <c r="AP120" s="719" t="str">
        <f t="shared" si="6"/>
        <v>10yr</v>
      </c>
      <c r="AQ120" s="775" t="e">
        <f ca="1">_xll.BDP(T120,"YRS_TO_MTY_ISSUE")</f>
        <v>#NAME?</v>
      </c>
      <c r="AR120" s="794">
        <f t="shared" si="7"/>
        <v>10</v>
      </c>
      <c r="AS120" s="795"/>
      <c r="AT120" s="719" t="e">
        <f ca="1">_xll.BDP($T120,AT$1)</f>
        <v>#NAME?</v>
      </c>
      <c r="AU120" s="719" t="e">
        <f ca="1">_xll.BDP(T120,$AU$1)</f>
        <v>#NAME?</v>
      </c>
      <c r="AV120" s="719" t="e">
        <f ca="1">_xll.BDP(T120,$AV$1)</f>
        <v>#NAME?</v>
      </c>
      <c r="AW120" s="719" t="e">
        <f ca="1">_xll.BDP($T120,AW$1)</f>
        <v>#NAME?</v>
      </c>
      <c r="AX120" s="719" t="e">
        <f t="shared" ca="1" si="8"/>
        <v>#NAME?</v>
      </c>
      <c r="AY120" s="719" t="e">
        <f ca="1">_xll.BDP(T120,$AY$1)</f>
        <v>#NAME?</v>
      </c>
      <c r="AZ120" s="719" t="e">
        <f t="shared" ca="1" si="9"/>
        <v>#NAME?</v>
      </c>
      <c r="BA120" s="719" t="e">
        <f t="shared" ca="1" si="10"/>
        <v>#NAME?</v>
      </c>
      <c r="BB120" s="719" t="e">
        <f ca="1">VLOOKUP(Y120,Values!$H$2:$I$15,2,FALSE)</f>
        <v>#NAME?</v>
      </c>
      <c r="BC120" s="719" t="e">
        <f ca="1">_xll.BDS(T120,$BC$1)</f>
        <v>#NAME?</v>
      </c>
    </row>
    <row r="121" spans="1:55" s="706" customFormat="1" ht="12.75" customHeight="1" x14ac:dyDescent="0.3">
      <c r="A121" s="707">
        <v>42030</v>
      </c>
      <c r="B121" s="706" t="s">
        <v>9122</v>
      </c>
      <c r="C121" s="708" t="s">
        <v>22</v>
      </c>
      <c r="D121" s="709">
        <v>250</v>
      </c>
      <c r="E121" s="708" t="s">
        <v>37</v>
      </c>
      <c r="F121" s="710">
        <v>43862</v>
      </c>
      <c r="G121" s="711" t="s">
        <v>9123</v>
      </c>
      <c r="H121" s="712" t="s">
        <v>1432</v>
      </c>
      <c r="I121" s="761" t="s">
        <v>3747</v>
      </c>
      <c r="J121" s="761" t="s">
        <v>3241</v>
      </c>
      <c r="K121" s="712">
        <v>-15</v>
      </c>
      <c r="L121" s="714"/>
      <c r="M121" s="712"/>
      <c r="N121" s="706" t="s">
        <v>1420</v>
      </c>
      <c r="O121" s="712">
        <v>8.4</v>
      </c>
      <c r="P121" s="708" t="s">
        <v>2058</v>
      </c>
      <c r="Q121" s="714"/>
      <c r="R121" s="708">
        <v>-3</v>
      </c>
      <c r="S121" s="708" t="s">
        <v>9135</v>
      </c>
      <c r="T121" s="715" t="str">
        <f t="shared" si="2"/>
        <v>EK7197883 Corp</v>
      </c>
      <c r="U121" s="716" t="e">
        <f ca="1">_xll.BDP($T121,$U$1)</f>
        <v>#NAME?</v>
      </c>
      <c r="V121" s="715">
        <f t="shared" si="3"/>
        <v>1</v>
      </c>
      <c r="W121" s="715">
        <f t="shared" si="4"/>
        <v>5</v>
      </c>
      <c r="X121" s="715" t="str">
        <f t="shared" si="5"/>
        <v>Q1</v>
      </c>
      <c r="Y121" s="717" t="e">
        <f ca="1">_xll.BDP($T121,Y$1)</f>
        <v>#NAME?</v>
      </c>
      <c r="Z121" s="717" t="e">
        <f ca="1">_xll.BDP($T121,$Z$1)</f>
        <v>#NAME?</v>
      </c>
      <c r="AA121" s="717" t="e">
        <f ca="1">_xll.BDP($T121,AA$1)</f>
        <v>#NAME?</v>
      </c>
      <c r="AB121" s="718" t="e">
        <f ca="1">IF(AA121="FLOATING",J121,(_xll.BDP($T121,AB$1)/100))</f>
        <v>#NAME?</v>
      </c>
      <c r="AC121" s="719" t="e">
        <f ca="1">_xll.BDP(T121,$AC$1)</f>
        <v>#NAME?</v>
      </c>
      <c r="AD121" s="720" t="e">
        <f ca="1">_xll.BDP($T121,AD$1)</f>
        <v>#NAME?</v>
      </c>
      <c r="AE121" s="719" t="e">
        <f ca="1">_xll.BDP($T121,AE$1)</f>
        <v>#NAME?</v>
      </c>
      <c r="AF121" s="715" t="e">
        <f ca="1">_xll.BDP($T121,AF$1)</f>
        <v>#NAME?</v>
      </c>
      <c r="AG121" s="719" t="e">
        <f ca="1">_xll.BDP($T121,AG$1)</f>
        <v>#NAME?</v>
      </c>
      <c r="AH121" s="719" t="e">
        <f ca="1">VLOOKUP(AF121,Values!$A$1:$C$12,2,FALSE)</f>
        <v>#NAME?</v>
      </c>
      <c r="AI121" s="716" t="e">
        <f ca="1">_xll.BDP($T121,$AI$1)</f>
        <v>#NAME?</v>
      </c>
      <c r="AJ121" s="716" t="e">
        <f ca="1">_xll.BDP($T121,$AJ$1)</f>
        <v>#NAME?</v>
      </c>
      <c r="AK121" s="716" t="e">
        <f ca="1">_xll.BDP($T121,$AK$1)</f>
        <v>#NAME?</v>
      </c>
      <c r="AL121" s="721" t="e">
        <f ca="1">VLOOKUP(AK121,Values!$E$2:$F$8,2,)</f>
        <v>#NAME?</v>
      </c>
      <c r="AM121" s="719" t="e">
        <f ca="1">_xll.BDP($T121,$AM$1)</f>
        <v>#NAME?</v>
      </c>
      <c r="AN121" s="719" t="e">
        <f ca="1">_xll.BDP($T121,$AN$1)</f>
        <v>#NAME?</v>
      </c>
      <c r="AO121" s="719" t="e">
        <f ca="1">_xll.BDP($T121,$AO$1)</f>
        <v>#NAME?</v>
      </c>
      <c r="AP121" s="719" t="str">
        <f t="shared" si="6"/>
        <v>5yr</v>
      </c>
      <c r="AQ121" s="775" t="e">
        <f ca="1">_xll.BDP(T121,"YRS_TO_MTY_ISSUE")</f>
        <v>#NAME?</v>
      </c>
      <c r="AR121" s="794">
        <f t="shared" si="7"/>
        <v>5</v>
      </c>
      <c r="AS121" s="795"/>
      <c r="AT121" s="719" t="e">
        <f ca="1">_xll.BDP($T121,AT$1)</f>
        <v>#NAME?</v>
      </c>
      <c r="AU121" s="719" t="e">
        <f ca="1">_xll.BDP(T121,$AU$1)</f>
        <v>#NAME?</v>
      </c>
      <c r="AV121" s="719" t="e">
        <f ca="1">_xll.BDP(T121,$AV$1)</f>
        <v>#NAME?</v>
      </c>
      <c r="AW121" s="719" t="e">
        <f ca="1">_xll.BDP($T121,AW$1)</f>
        <v>#NAME?</v>
      </c>
      <c r="AX121" s="719" t="e">
        <f t="shared" ca="1" si="8"/>
        <v>#NAME?</v>
      </c>
      <c r="AY121" s="719" t="e">
        <f ca="1">_xll.BDP(T121,$AY$1)</f>
        <v>#NAME?</v>
      </c>
      <c r="AZ121" s="719" t="e">
        <f t="shared" ca="1" si="9"/>
        <v>#NAME?</v>
      </c>
      <c r="BA121" s="719" t="e">
        <f t="shared" ca="1" si="10"/>
        <v>#NAME?</v>
      </c>
      <c r="BB121" s="719" t="e">
        <f ca="1">VLOOKUP(Y121,Values!$H$2:$I$15,2,FALSE)</f>
        <v>#NAME?</v>
      </c>
      <c r="BC121" s="719" t="e">
        <f ca="1">_xll.BDS(T121,$BC$1)</f>
        <v>#NAME?</v>
      </c>
    </row>
    <row r="122" spans="1:55" s="706" customFormat="1" ht="12.75" customHeight="1" x14ac:dyDescent="0.3">
      <c r="A122" s="707">
        <v>42030</v>
      </c>
      <c r="B122" s="706" t="s">
        <v>9124</v>
      </c>
      <c r="C122" s="708" t="s">
        <v>22</v>
      </c>
      <c r="D122" s="709">
        <v>450</v>
      </c>
      <c r="E122" s="708" t="s">
        <v>2331</v>
      </c>
      <c r="F122" s="710">
        <v>49341</v>
      </c>
      <c r="G122" s="711" t="s">
        <v>9123</v>
      </c>
      <c r="H122" s="712" t="s">
        <v>652</v>
      </c>
      <c r="I122" s="761" t="s">
        <v>1053</v>
      </c>
      <c r="J122" s="761" t="s">
        <v>152</v>
      </c>
      <c r="K122" s="712">
        <v>-20</v>
      </c>
      <c r="L122" s="714"/>
      <c r="M122" s="712"/>
      <c r="N122" s="706" t="s">
        <v>551</v>
      </c>
      <c r="O122" s="712">
        <v>5.56</v>
      </c>
      <c r="P122" s="708" t="s">
        <v>1937</v>
      </c>
      <c r="Q122" s="714"/>
      <c r="R122" s="708">
        <v>0</v>
      </c>
      <c r="S122" s="708" t="s">
        <v>9136</v>
      </c>
      <c r="T122" s="715" t="str">
        <f t="shared" si="2"/>
        <v>EK7198360 Corp</v>
      </c>
      <c r="U122" s="716" t="e">
        <f ca="1">_xll.BDP($T122,$U$1)</f>
        <v>#NAME?</v>
      </c>
      <c r="V122" s="715">
        <f t="shared" si="3"/>
        <v>1</v>
      </c>
      <c r="W122" s="715">
        <f t="shared" si="4"/>
        <v>5</v>
      </c>
      <c r="X122" s="715" t="str">
        <f t="shared" si="5"/>
        <v>Q1</v>
      </c>
      <c r="Y122" s="717" t="e">
        <f ca="1">_xll.BDP($T122,Y$1)</f>
        <v>#NAME?</v>
      </c>
      <c r="Z122" s="717" t="e">
        <f ca="1">_xll.BDP($T122,$Z$1)</f>
        <v>#NAME?</v>
      </c>
      <c r="AA122" s="717" t="e">
        <f ca="1">_xll.BDP($T122,AA$1)</f>
        <v>#NAME?</v>
      </c>
      <c r="AB122" s="718" t="e">
        <f ca="1">IF(AA122="FLOATING",J122,(_xll.BDP($T122,AB$1)/100))</f>
        <v>#NAME?</v>
      </c>
      <c r="AC122" s="719" t="e">
        <f ca="1">_xll.BDP(T122,$AC$1)</f>
        <v>#NAME?</v>
      </c>
      <c r="AD122" s="720" t="e">
        <f ca="1">_xll.BDP($T122,AD$1)</f>
        <v>#NAME?</v>
      </c>
      <c r="AE122" s="719" t="e">
        <f ca="1">_xll.BDP($T122,AE$1)</f>
        <v>#NAME?</v>
      </c>
      <c r="AF122" s="715" t="e">
        <f ca="1">_xll.BDP($T122,AF$1)</f>
        <v>#NAME?</v>
      </c>
      <c r="AG122" s="719" t="e">
        <f ca="1">_xll.BDP($T122,AG$1)</f>
        <v>#NAME?</v>
      </c>
      <c r="AH122" s="719" t="e">
        <f ca="1">VLOOKUP(AF122,Values!$A$1:$C$12,2,FALSE)</f>
        <v>#NAME?</v>
      </c>
      <c r="AI122" s="716" t="e">
        <f ca="1">_xll.BDP($T122,$AI$1)</f>
        <v>#NAME?</v>
      </c>
      <c r="AJ122" s="716" t="e">
        <f ca="1">_xll.BDP($T122,$AJ$1)</f>
        <v>#NAME?</v>
      </c>
      <c r="AK122" s="716" t="e">
        <f ca="1">_xll.BDP($T122,$AK$1)</f>
        <v>#NAME?</v>
      </c>
      <c r="AL122" s="721" t="e">
        <f ca="1">VLOOKUP(AK122,Values!$E$2:$F$8,2,)</f>
        <v>#NAME?</v>
      </c>
      <c r="AM122" s="719" t="e">
        <f ca="1">_xll.BDP($T122,$AM$1)</f>
        <v>#NAME?</v>
      </c>
      <c r="AN122" s="719" t="e">
        <f ca="1">_xll.BDP($T122,$AN$1)</f>
        <v>#NAME?</v>
      </c>
      <c r="AO122" s="719" t="e">
        <f ca="1">_xll.BDP($T122,$AO$1)</f>
        <v>#NAME?</v>
      </c>
      <c r="AP122" s="719" t="str">
        <f t="shared" si="6"/>
        <v>20yr</v>
      </c>
      <c r="AQ122" s="775" t="e">
        <f ca="1">_xll.BDP(T122,"YRS_TO_MTY_ISSUE")</f>
        <v>#NAME?</v>
      </c>
      <c r="AR122" s="794">
        <f t="shared" si="7"/>
        <v>20</v>
      </c>
      <c r="AS122" s="795"/>
      <c r="AT122" s="719" t="e">
        <f ca="1">_xll.BDP($T122,AT$1)</f>
        <v>#NAME?</v>
      </c>
      <c r="AU122" s="719" t="e">
        <f ca="1">_xll.BDP(T122,$AU$1)</f>
        <v>#NAME?</v>
      </c>
      <c r="AV122" s="719" t="e">
        <f ca="1">_xll.BDP(T122,$AV$1)</f>
        <v>#NAME?</v>
      </c>
      <c r="AW122" s="719" t="e">
        <f ca="1">_xll.BDP($T122,AW$1)</f>
        <v>#NAME?</v>
      </c>
      <c r="AX122" s="719" t="e">
        <f t="shared" ca="1" si="8"/>
        <v>#NAME?</v>
      </c>
      <c r="AY122" s="719" t="e">
        <f ca="1">_xll.BDP(T122,$AY$1)</f>
        <v>#NAME?</v>
      </c>
      <c r="AZ122" s="719" t="e">
        <f t="shared" ca="1" si="9"/>
        <v>#NAME?</v>
      </c>
      <c r="BA122" s="719" t="e">
        <f t="shared" ca="1" si="10"/>
        <v>#NAME?</v>
      </c>
      <c r="BB122" s="719" t="e">
        <f ca="1">VLOOKUP(Y122,Values!$H$2:$I$15,2,FALSE)</f>
        <v>#NAME?</v>
      </c>
      <c r="BC122" s="719"/>
    </row>
    <row r="123" spans="1:55" s="706" customFormat="1" ht="12.75" customHeight="1" x14ac:dyDescent="0.3">
      <c r="A123" s="707">
        <v>42030</v>
      </c>
      <c r="B123" s="706" t="s">
        <v>9125</v>
      </c>
      <c r="C123" s="708" t="s">
        <v>22</v>
      </c>
      <c r="D123" s="709">
        <v>450</v>
      </c>
      <c r="E123" s="708" t="s">
        <v>149</v>
      </c>
      <c r="F123" s="710">
        <v>56646</v>
      </c>
      <c r="G123" s="711" t="s">
        <v>9123</v>
      </c>
      <c r="H123" s="712" t="s">
        <v>329</v>
      </c>
      <c r="I123" s="761" t="s">
        <v>26</v>
      </c>
      <c r="J123" s="761" t="s">
        <v>27</v>
      </c>
      <c r="K123" s="712">
        <v>-15</v>
      </c>
      <c r="L123" s="714"/>
      <c r="M123" s="712"/>
      <c r="N123" s="706" t="s">
        <v>865</v>
      </c>
      <c r="O123" s="712">
        <v>5.1100000000000003</v>
      </c>
      <c r="P123" s="708" t="s">
        <v>1937</v>
      </c>
      <c r="Q123" s="714"/>
      <c r="R123" s="708">
        <v>0</v>
      </c>
      <c r="S123" s="708" t="s">
        <v>9137</v>
      </c>
      <c r="T123" s="715" t="str">
        <f t="shared" si="2"/>
        <v>EK7198667 Corp</v>
      </c>
      <c r="U123" s="716" t="e">
        <f ca="1">_xll.BDP($T123,$U$1)</f>
        <v>#NAME?</v>
      </c>
      <c r="V123" s="715">
        <f t="shared" si="3"/>
        <v>1</v>
      </c>
      <c r="W123" s="715">
        <f t="shared" si="4"/>
        <v>5</v>
      </c>
      <c r="X123" s="715" t="str">
        <f t="shared" si="5"/>
        <v>Q1</v>
      </c>
      <c r="Y123" s="717" t="e">
        <f ca="1">_xll.BDP($T123,Y$1)</f>
        <v>#NAME?</v>
      </c>
      <c r="Z123" s="717" t="e">
        <f ca="1">_xll.BDP($T123,$Z$1)</f>
        <v>#NAME?</v>
      </c>
      <c r="AA123" s="717" t="e">
        <f ca="1">_xll.BDP($T123,AA$1)</f>
        <v>#NAME?</v>
      </c>
      <c r="AB123" s="718" t="e">
        <f ca="1">IF(AA123="FLOATING",J123,(_xll.BDP($T123,AB$1)/100))</f>
        <v>#NAME?</v>
      </c>
      <c r="AC123" s="719" t="e">
        <f ca="1">_xll.BDP(T123,$AC$1)</f>
        <v>#NAME?</v>
      </c>
      <c r="AD123" s="720" t="e">
        <f ca="1">_xll.BDP($T123,AD$1)</f>
        <v>#NAME?</v>
      </c>
      <c r="AE123" s="719" t="e">
        <f ca="1">_xll.BDP($T123,AE$1)</f>
        <v>#NAME?</v>
      </c>
      <c r="AF123" s="715" t="e">
        <f ca="1">_xll.BDP($T123,AF$1)</f>
        <v>#NAME?</v>
      </c>
      <c r="AG123" s="719" t="e">
        <f ca="1">_xll.BDP($T123,AG$1)</f>
        <v>#NAME?</v>
      </c>
      <c r="AH123" s="719" t="e">
        <f ca="1">VLOOKUP(AF123,Values!$A$1:$C$12,2,FALSE)</f>
        <v>#NAME?</v>
      </c>
      <c r="AI123" s="716" t="e">
        <f ca="1">_xll.BDP($T123,$AI$1)</f>
        <v>#NAME?</v>
      </c>
      <c r="AJ123" s="716" t="e">
        <f ca="1">_xll.BDP($T123,$AJ$1)</f>
        <v>#NAME?</v>
      </c>
      <c r="AK123" s="716" t="e">
        <f ca="1">_xll.BDP($T123,$AK$1)</f>
        <v>#NAME?</v>
      </c>
      <c r="AL123" s="721" t="e">
        <f ca="1">VLOOKUP(AK123,Values!$E$2:$F$8,2,)</f>
        <v>#NAME?</v>
      </c>
      <c r="AM123" s="719" t="e">
        <f ca="1">_xll.BDP($T123,$AM$1)</f>
        <v>#NAME?</v>
      </c>
      <c r="AN123" s="719" t="e">
        <f ca="1">_xll.BDP($T123,$AN$1)</f>
        <v>#NAME?</v>
      </c>
      <c r="AO123" s="719" t="e">
        <f ca="1">_xll.BDP($T123,$AO$1)</f>
        <v>#NAME?</v>
      </c>
      <c r="AP123" s="719" t="str">
        <f t="shared" si="6"/>
        <v>40yr</v>
      </c>
      <c r="AQ123" s="775" t="e">
        <f ca="1">_xll.BDP(T123,"YRS_TO_MTY_ISSUE")</f>
        <v>#NAME?</v>
      </c>
      <c r="AR123" s="794">
        <f t="shared" si="7"/>
        <v>40</v>
      </c>
      <c r="AS123" s="795"/>
      <c r="AT123" s="719" t="e">
        <f ca="1">_xll.BDP($T123,AT$1)</f>
        <v>#NAME?</v>
      </c>
      <c r="AU123" s="719" t="e">
        <f ca="1">_xll.BDP(T123,$AU$1)</f>
        <v>#NAME?</v>
      </c>
      <c r="AV123" s="719" t="e">
        <f ca="1">_xll.BDP(T123,$AV$1)</f>
        <v>#NAME?</v>
      </c>
      <c r="AW123" s="719" t="e">
        <f ca="1">_xll.BDP($T123,AW$1)</f>
        <v>#NAME?</v>
      </c>
      <c r="AX123" s="719" t="e">
        <f t="shared" ca="1" si="8"/>
        <v>#NAME?</v>
      </c>
      <c r="AY123" s="719" t="e">
        <f ca="1">_xll.BDP(T123,$AY$1)</f>
        <v>#NAME?</v>
      </c>
      <c r="AZ123" s="719" t="e">
        <f t="shared" ca="1" si="9"/>
        <v>#NAME?</v>
      </c>
      <c r="BA123" s="719" t="e">
        <f t="shared" ca="1" si="10"/>
        <v>#NAME?</v>
      </c>
      <c r="BB123" s="719" t="e">
        <f ca="1">VLOOKUP(Y123,Values!$H$2:$I$15,2,FALSE)</f>
        <v>#NAME?</v>
      </c>
      <c r="BC123" s="719" t="s">
        <v>9099</v>
      </c>
    </row>
    <row r="124" spans="1:55" s="706" customFormat="1" ht="12.75" customHeight="1" x14ac:dyDescent="0.3">
      <c r="A124" s="707">
        <v>42030</v>
      </c>
      <c r="B124" s="706" t="s">
        <v>5697</v>
      </c>
      <c r="C124" s="708" t="s">
        <v>65</v>
      </c>
      <c r="D124" s="709">
        <v>750</v>
      </c>
      <c r="E124" s="708" t="s">
        <v>12</v>
      </c>
      <c r="F124" s="710">
        <v>43129</v>
      </c>
      <c r="G124" s="711" t="s">
        <v>6964</v>
      </c>
      <c r="H124" s="712" t="s">
        <v>1721</v>
      </c>
      <c r="I124" s="761" t="s">
        <v>2299</v>
      </c>
      <c r="J124" s="761" t="s">
        <v>8497</v>
      </c>
      <c r="K124" s="712">
        <v>-2.5</v>
      </c>
      <c r="L124" s="714"/>
      <c r="M124" s="712"/>
      <c r="N124" s="706" t="s">
        <v>3808</v>
      </c>
      <c r="O124" s="712">
        <v>1.33</v>
      </c>
      <c r="P124" s="708" t="s">
        <v>2324</v>
      </c>
      <c r="Q124" s="714"/>
      <c r="R124" s="708">
        <v>18</v>
      </c>
      <c r="S124" s="708" t="s">
        <v>9140</v>
      </c>
      <c r="T124" s="715" t="str">
        <f t="shared" si="2"/>
        <v>EK7197107 Corp</v>
      </c>
      <c r="U124" s="716" t="e">
        <f ca="1">_xll.BDP($T124,$U$1)</f>
        <v>#NAME?</v>
      </c>
      <c r="V124" s="715">
        <f t="shared" si="3"/>
        <v>1</v>
      </c>
      <c r="W124" s="715">
        <f t="shared" si="4"/>
        <v>5</v>
      </c>
      <c r="X124" s="715" t="str">
        <f t="shared" si="5"/>
        <v>Q1</v>
      </c>
      <c r="Y124" s="717" t="e">
        <f ca="1">_xll.BDP($T124,Y$1)</f>
        <v>#NAME?</v>
      </c>
      <c r="Z124" s="717" t="e">
        <f ca="1">_xll.BDP($T124,$Z$1)</f>
        <v>#NAME?</v>
      </c>
      <c r="AA124" s="717" t="e">
        <f ca="1">_xll.BDP($T124,AA$1)</f>
        <v>#NAME?</v>
      </c>
      <c r="AB124" s="718" t="e">
        <f ca="1">IF(AA124="FLOATING",J124,(_xll.BDP($T124,AB$1)/100))</f>
        <v>#NAME?</v>
      </c>
      <c r="AC124" s="719" t="e">
        <f ca="1">_xll.BDP(T124,$AC$1)</f>
        <v>#NAME?</v>
      </c>
      <c r="AD124" s="720" t="e">
        <f ca="1">_xll.BDP($T124,AD$1)</f>
        <v>#NAME?</v>
      </c>
      <c r="AE124" s="719" t="e">
        <f ca="1">_xll.BDP($T124,AE$1)</f>
        <v>#NAME?</v>
      </c>
      <c r="AF124" s="715" t="e">
        <f ca="1">_xll.BDP($T124,AF$1)</f>
        <v>#NAME?</v>
      </c>
      <c r="AG124" s="719" t="e">
        <f ca="1">_xll.BDP($T124,AG$1)</f>
        <v>#NAME?</v>
      </c>
      <c r="AH124" s="719" t="e">
        <f ca="1">VLOOKUP(AF124,Values!$A$1:$C$12,2,FALSE)</f>
        <v>#NAME?</v>
      </c>
      <c r="AI124" s="716" t="e">
        <f ca="1">_xll.BDP($T124,$AI$1)</f>
        <v>#NAME?</v>
      </c>
      <c r="AJ124" s="716" t="e">
        <f ca="1">_xll.BDP($T124,$AJ$1)</f>
        <v>#NAME?</v>
      </c>
      <c r="AK124" s="716" t="e">
        <f ca="1">_xll.BDP($T124,$AK$1)</f>
        <v>#NAME?</v>
      </c>
      <c r="AL124" s="721" t="e">
        <f ca="1">VLOOKUP(AK124,Values!$E$2:$F$8,2,)</f>
        <v>#NAME?</v>
      </c>
      <c r="AM124" s="719" t="e">
        <f ca="1">_xll.BDP($T124,$AM$1)</f>
        <v>#NAME?</v>
      </c>
      <c r="AN124" s="719" t="e">
        <f ca="1">_xll.BDP($T124,$AN$1)</f>
        <v>#NAME?</v>
      </c>
      <c r="AO124" s="719" t="e">
        <f ca="1">_xll.BDP($T124,$AO$1)</f>
        <v>#NAME?</v>
      </c>
      <c r="AP124" s="719" t="str">
        <f t="shared" si="6"/>
        <v>3yr</v>
      </c>
      <c r="AQ124" s="775" t="e">
        <f ca="1">_xll.BDP(T124,"YRS_TO_MTY_ISSUE")</f>
        <v>#NAME?</v>
      </c>
      <c r="AR124" s="794">
        <f t="shared" si="7"/>
        <v>3</v>
      </c>
      <c r="AS124" s="795"/>
      <c r="AT124" s="719" t="e">
        <f ca="1">_xll.BDP($T124,AT$1)</f>
        <v>#NAME?</v>
      </c>
      <c r="AU124" s="719" t="e">
        <f ca="1">_xll.BDP(T124,$AU$1)</f>
        <v>#NAME?</v>
      </c>
      <c r="AV124" s="719" t="e">
        <f ca="1">_xll.BDP(T124,$AV$1)</f>
        <v>#NAME?</v>
      </c>
      <c r="AW124" s="719" t="e">
        <f ca="1">_xll.BDP($T124,AW$1)</f>
        <v>#NAME?</v>
      </c>
      <c r="AX124" s="719" t="e">
        <f t="shared" ca="1" si="8"/>
        <v>#NAME?</v>
      </c>
      <c r="AY124" s="719" t="e">
        <f ca="1">_xll.BDP(T124,$AY$1)</f>
        <v>#NAME?</v>
      </c>
      <c r="AZ124" s="719" t="e">
        <f t="shared" ca="1" si="9"/>
        <v>#NAME?</v>
      </c>
      <c r="BA124" s="719" t="e">
        <f t="shared" ca="1" si="10"/>
        <v>#NAME?</v>
      </c>
      <c r="BB124" s="719" t="e">
        <f ca="1">VLOOKUP(Y124,Values!$H$2:$I$15,2,FALSE)</f>
        <v>#NAME?</v>
      </c>
      <c r="BC124" s="719" t="s">
        <v>9099</v>
      </c>
    </row>
    <row r="125" spans="1:55" s="706" customFormat="1" ht="12.75" customHeight="1" x14ac:dyDescent="0.3">
      <c r="A125" s="707">
        <v>42030</v>
      </c>
      <c r="B125" s="706" t="s">
        <v>9126</v>
      </c>
      <c r="C125" s="708" t="s">
        <v>65</v>
      </c>
      <c r="D125" s="709">
        <v>2000</v>
      </c>
      <c r="E125" s="708" t="s">
        <v>12</v>
      </c>
      <c r="F125" s="710">
        <v>43129</v>
      </c>
      <c r="G125" s="711" t="s">
        <v>6964</v>
      </c>
      <c r="H125" s="712" t="s">
        <v>759</v>
      </c>
      <c r="I125" s="761" t="s">
        <v>4207</v>
      </c>
      <c r="J125" s="761" t="s">
        <v>642</v>
      </c>
      <c r="K125" s="712">
        <v>-2.5</v>
      </c>
      <c r="L125" s="714"/>
      <c r="M125" s="712"/>
      <c r="N125" s="706" t="s">
        <v>3661</v>
      </c>
      <c r="O125" s="712">
        <v>1.5</v>
      </c>
      <c r="P125" s="708" t="s">
        <v>2324</v>
      </c>
      <c r="Q125" s="714"/>
      <c r="R125" s="708">
        <v>18</v>
      </c>
      <c r="S125" s="708" t="s">
        <v>9138</v>
      </c>
      <c r="T125" s="715" t="str">
        <f t="shared" si="2"/>
        <v>EK7196984 Corp</v>
      </c>
      <c r="U125" s="716" t="e">
        <f ca="1">_xll.BDP($T125,$U$1)</f>
        <v>#NAME?</v>
      </c>
      <c r="V125" s="715">
        <f t="shared" si="3"/>
        <v>1</v>
      </c>
      <c r="W125" s="715">
        <f t="shared" si="4"/>
        <v>5</v>
      </c>
      <c r="X125" s="715" t="str">
        <f t="shared" si="5"/>
        <v>Q1</v>
      </c>
      <c r="Y125" s="717" t="e">
        <f ca="1">_xll.BDP($T125,Y$1)</f>
        <v>#NAME?</v>
      </c>
      <c r="Z125" s="717" t="e">
        <f ca="1">_xll.BDP($T125,$Z$1)</f>
        <v>#NAME?</v>
      </c>
      <c r="AA125" s="717" t="e">
        <f ca="1">_xll.BDP($T125,AA$1)</f>
        <v>#NAME?</v>
      </c>
      <c r="AB125" s="718" t="e">
        <f ca="1">IF(AA125="FLOATING",J125,(_xll.BDP($T125,AB$1)/100))</f>
        <v>#NAME?</v>
      </c>
      <c r="AC125" s="719" t="e">
        <f ca="1">_xll.BDP(T125,$AC$1)</f>
        <v>#NAME?</v>
      </c>
      <c r="AD125" s="720" t="e">
        <f ca="1">_xll.BDP($T125,AD$1)</f>
        <v>#NAME?</v>
      </c>
      <c r="AE125" s="719" t="e">
        <f ca="1">_xll.BDP($T125,AE$1)</f>
        <v>#NAME?</v>
      </c>
      <c r="AF125" s="715" t="e">
        <f ca="1">_xll.BDP($T125,AF$1)</f>
        <v>#NAME?</v>
      </c>
      <c r="AG125" s="719" t="e">
        <f ca="1">_xll.BDP($T125,AG$1)</f>
        <v>#NAME?</v>
      </c>
      <c r="AH125" s="719" t="e">
        <f ca="1">VLOOKUP(AF125,Values!$A$1:$C$12,2,FALSE)</f>
        <v>#NAME?</v>
      </c>
      <c r="AI125" s="716" t="e">
        <f ca="1">_xll.BDP($T125,$AI$1)</f>
        <v>#NAME?</v>
      </c>
      <c r="AJ125" s="716" t="e">
        <f ca="1">_xll.BDP($T125,$AJ$1)</f>
        <v>#NAME?</v>
      </c>
      <c r="AK125" s="716" t="e">
        <f ca="1">_xll.BDP($T125,$AK$1)</f>
        <v>#NAME?</v>
      </c>
      <c r="AL125" s="721" t="e">
        <f ca="1">VLOOKUP(AK125,Values!$E$2:$F$8,2,)</f>
        <v>#NAME?</v>
      </c>
      <c r="AM125" s="719" t="e">
        <f ca="1">_xll.BDP($T125,$AM$1)</f>
        <v>#NAME?</v>
      </c>
      <c r="AN125" s="719" t="e">
        <f ca="1">_xll.BDP($T125,$AN$1)</f>
        <v>#NAME?</v>
      </c>
      <c r="AO125" s="719" t="e">
        <f ca="1">_xll.BDP($T125,$AO$1)</f>
        <v>#NAME?</v>
      </c>
      <c r="AP125" s="719" t="str">
        <f t="shared" si="6"/>
        <v>3yr</v>
      </c>
      <c r="AQ125" s="775" t="e">
        <f ca="1">_xll.BDP(T125,"YRS_TO_MTY_ISSUE")</f>
        <v>#NAME?</v>
      </c>
      <c r="AR125" s="794">
        <f t="shared" si="7"/>
        <v>3</v>
      </c>
      <c r="AS125" s="795"/>
      <c r="AT125" s="719" t="e">
        <f ca="1">_xll.BDP($T125,AT$1)</f>
        <v>#NAME?</v>
      </c>
      <c r="AU125" s="719" t="e">
        <f ca="1">_xll.BDP(T125,$AU$1)</f>
        <v>#NAME?</v>
      </c>
      <c r="AV125" s="719" t="e">
        <f ca="1">_xll.BDP(T125,$AV$1)</f>
        <v>#NAME?</v>
      </c>
      <c r="AW125" s="719" t="e">
        <f ca="1">_xll.BDP($T125,AW$1)</f>
        <v>#NAME?</v>
      </c>
      <c r="AX125" s="719" t="e">
        <f t="shared" ca="1" si="8"/>
        <v>#NAME?</v>
      </c>
      <c r="AY125" s="719" t="e">
        <f ca="1">_xll.BDP(T125,$AY$1)</f>
        <v>#NAME?</v>
      </c>
      <c r="AZ125" s="719" t="e">
        <f t="shared" ca="1" si="9"/>
        <v>#NAME?</v>
      </c>
      <c r="BA125" s="719" t="e">
        <f t="shared" ca="1" si="10"/>
        <v>#NAME?</v>
      </c>
      <c r="BB125" s="719" t="e">
        <f ca="1">VLOOKUP(Y125,Values!$H$2:$I$15,2,FALSE)</f>
        <v>#NAME?</v>
      </c>
      <c r="BC125" s="719" t="e">
        <f ca="1">_xll.BDS(T125,$BC$1)</f>
        <v>#NAME?</v>
      </c>
    </row>
    <row r="126" spans="1:55" s="706" customFormat="1" ht="12.75" customHeight="1" x14ac:dyDescent="0.3">
      <c r="A126" s="707">
        <v>42030</v>
      </c>
      <c r="B126" s="706" t="s">
        <v>9127</v>
      </c>
      <c r="C126" s="708" t="s">
        <v>1808</v>
      </c>
      <c r="D126" s="709">
        <v>250</v>
      </c>
      <c r="E126" s="708" t="s">
        <v>117</v>
      </c>
      <c r="F126" s="710">
        <v>53144</v>
      </c>
      <c r="G126" s="711" t="s">
        <v>1193</v>
      </c>
      <c r="H126" s="712" t="s">
        <v>1951</v>
      </c>
      <c r="I126" s="761" t="s">
        <v>871</v>
      </c>
      <c r="J126" s="761" t="s">
        <v>5843</v>
      </c>
      <c r="K126" s="712">
        <v>-7.5</v>
      </c>
      <c r="L126" s="714"/>
      <c r="M126" s="712"/>
      <c r="N126" s="706" t="s">
        <v>4643</v>
      </c>
      <c r="O126" s="712">
        <v>2.2000000000000002</v>
      </c>
      <c r="P126" s="708" t="s">
        <v>3746</v>
      </c>
      <c r="Q126" s="714"/>
      <c r="R126" s="708" t="s">
        <v>5923</v>
      </c>
      <c r="S126" s="708" t="s">
        <v>9139</v>
      </c>
      <c r="T126" s="715" t="str">
        <f t="shared" si="2"/>
        <v>EK7197461 Corp</v>
      </c>
      <c r="U126" s="716" t="e">
        <f ca="1">_xll.BDP($T126,$U$1)</f>
        <v>#NAME?</v>
      </c>
      <c r="V126" s="715">
        <f t="shared" si="3"/>
        <v>1</v>
      </c>
      <c r="W126" s="715">
        <f t="shared" si="4"/>
        <v>5</v>
      </c>
      <c r="X126" s="715" t="str">
        <f t="shared" si="5"/>
        <v>Q1</v>
      </c>
      <c r="Y126" s="717" t="e">
        <f ca="1">_xll.BDP($T126,Y$1)</f>
        <v>#NAME?</v>
      </c>
      <c r="Z126" s="717" t="e">
        <f ca="1">_xll.BDP($T126,$Z$1)</f>
        <v>#NAME?</v>
      </c>
      <c r="AA126" s="717" t="e">
        <f ca="1">_xll.BDP($T126,AA$1)</f>
        <v>#NAME?</v>
      </c>
      <c r="AB126" s="718" t="e">
        <f ca="1">IF(AA126="FLOATING",J126,(_xll.BDP($T126,AB$1)/100))</f>
        <v>#NAME?</v>
      </c>
      <c r="AC126" s="719" t="e">
        <f ca="1">_xll.BDP(T126,$AC$1)</f>
        <v>#NAME?</v>
      </c>
      <c r="AD126" s="720" t="e">
        <f ca="1">_xll.BDP($T126,AD$1)</f>
        <v>#NAME?</v>
      </c>
      <c r="AE126" s="719" t="e">
        <f ca="1">_xll.BDP($T126,AE$1)</f>
        <v>#NAME?</v>
      </c>
      <c r="AF126" s="715" t="e">
        <f ca="1">_xll.BDP($T126,AF$1)</f>
        <v>#NAME?</v>
      </c>
      <c r="AG126" s="719" t="e">
        <f ca="1">_xll.BDP($T126,AG$1)</f>
        <v>#NAME?</v>
      </c>
      <c r="AH126" s="719" t="e">
        <f ca="1">VLOOKUP(AF126,Values!$A$1:$C$12,2,FALSE)</f>
        <v>#NAME?</v>
      </c>
      <c r="AI126" s="716" t="e">
        <f ca="1">_xll.BDP($T126,$AI$1)</f>
        <v>#NAME?</v>
      </c>
      <c r="AJ126" s="716" t="e">
        <f ca="1">_xll.BDP($T126,$AJ$1)</f>
        <v>#NAME?</v>
      </c>
      <c r="AK126" s="716" t="e">
        <f ca="1">_xll.BDP($T126,$AK$1)</f>
        <v>#NAME?</v>
      </c>
      <c r="AL126" s="721" t="e">
        <f ca="1">VLOOKUP(AK126,Values!$E$2:$F$8,2,)</f>
        <v>#NAME?</v>
      </c>
      <c r="AM126" s="719" t="e">
        <f ca="1">_xll.BDP($T126,$AM$1)</f>
        <v>#NAME?</v>
      </c>
      <c r="AN126" s="719" t="e">
        <f ca="1">_xll.BDP($T126,$AN$1)</f>
        <v>#NAME?</v>
      </c>
      <c r="AO126" s="719" t="e">
        <f ca="1">_xll.BDP($T126,$AO$1)</f>
        <v>#NAME?</v>
      </c>
      <c r="AP126" s="719" t="str">
        <f t="shared" si="6"/>
        <v>30yr</v>
      </c>
      <c r="AQ126" s="775" t="e">
        <f ca="1">_xll.BDP(T126,"YRS_TO_MTY_ISSUE")</f>
        <v>#NAME?</v>
      </c>
      <c r="AR126" s="794">
        <f t="shared" si="7"/>
        <v>30.4</v>
      </c>
      <c r="AS126" s="795"/>
      <c r="AT126" s="719" t="e">
        <f ca="1">_xll.BDP($T126,AT$1)</f>
        <v>#NAME?</v>
      </c>
      <c r="AU126" s="719" t="e">
        <f ca="1">_xll.BDP(T126,$AU$1)</f>
        <v>#NAME?</v>
      </c>
      <c r="AV126" s="719" t="e">
        <f ca="1">_xll.BDP(T126,$AV$1)</f>
        <v>#NAME?</v>
      </c>
      <c r="AW126" s="719" t="e">
        <f ca="1">_xll.BDP($T126,AW$1)</f>
        <v>#NAME?</v>
      </c>
      <c r="AX126" s="719" t="e">
        <f t="shared" ca="1" si="8"/>
        <v>#NAME?</v>
      </c>
      <c r="AY126" s="719" t="e">
        <f ca="1">_xll.BDP(T126,$AY$1)</f>
        <v>#NAME?</v>
      </c>
      <c r="AZ126" s="719" t="e">
        <f t="shared" ca="1" si="9"/>
        <v>#NAME?</v>
      </c>
      <c r="BA126" s="719" t="e">
        <f t="shared" ca="1" si="10"/>
        <v>#NAME?</v>
      </c>
      <c r="BB126" s="719" t="e">
        <f ca="1">VLOOKUP(Y126,Values!$H$2:$I$15,2,FALSE)</f>
        <v>#NAME?</v>
      </c>
      <c r="BC126" s="719" t="e">
        <f ca="1">_xll.BDS(T126,$BC$1)</f>
        <v>#NAME?</v>
      </c>
    </row>
    <row r="127" spans="1:55" s="706" customFormat="1" ht="12.75" customHeight="1" x14ac:dyDescent="0.3">
      <c r="A127" s="707">
        <v>42027</v>
      </c>
      <c r="B127" s="706" t="s">
        <v>8339</v>
      </c>
      <c r="C127" s="708" t="s">
        <v>486</v>
      </c>
      <c r="D127" s="709">
        <v>200</v>
      </c>
      <c r="E127" s="708" t="s">
        <v>815</v>
      </c>
      <c r="F127" s="710">
        <v>43845</v>
      </c>
      <c r="G127" s="711" t="s">
        <v>950</v>
      </c>
      <c r="H127" s="712" t="s">
        <v>346</v>
      </c>
      <c r="I127" s="761"/>
      <c r="J127" s="761" t="s">
        <v>273</v>
      </c>
      <c r="K127" s="712">
        <v>0</v>
      </c>
      <c r="L127" s="714"/>
      <c r="M127" s="712"/>
      <c r="N127" s="706" t="s">
        <v>9101</v>
      </c>
      <c r="O127" s="712">
        <v>1.5</v>
      </c>
      <c r="P127" s="708"/>
      <c r="Q127" s="714" t="s">
        <v>1903</v>
      </c>
      <c r="R127" s="708">
        <v>12</v>
      </c>
      <c r="S127" s="708" t="s">
        <v>8359</v>
      </c>
      <c r="T127" s="715" t="str">
        <f t="shared" si="2"/>
        <v>EK6130240 Corp</v>
      </c>
      <c r="U127" s="716" t="e">
        <f ca="1">_xll.BDP($T127,$U$1)</f>
        <v>#NAME?</v>
      </c>
      <c r="V127" s="715">
        <f t="shared" si="3"/>
        <v>1</v>
      </c>
      <c r="W127" s="715">
        <f t="shared" si="4"/>
        <v>4</v>
      </c>
      <c r="X127" s="715" t="str">
        <f t="shared" si="5"/>
        <v>Q1</v>
      </c>
      <c r="Y127" s="717" t="e">
        <f ca="1">_xll.BDP($T127,Y$1)</f>
        <v>#NAME?</v>
      </c>
      <c r="Z127" s="717" t="e">
        <f ca="1">_xll.BDP($T127,$Z$1)</f>
        <v>#NAME?</v>
      </c>
      <c r="AA127" s="717" t="e">
        <f ca="1">_xll.BDP($T127,AA$1)</f>
        <v>#NAME?</v>
      </c>
      <c r="AB127" s="718" t="e">
        <f ca="1">IF(AA127="FLOATING",J127,(_xll.BDP($T127,AB$1)/100))</f>
        <v>#NAME?</v>
      </c>
      <c r="AC127" s="719" t="e">
        <f ca="1">_xll.BDP(T127,$AC$1)</f>
        <v>#NAME?</v>
      </c>
      <c r="AD127" s="720" t="e">
        <f ca="1">_xll.BDP($T127,AD$1)</f>
        <v>#NAME?</v>
      </c>
      <c r="AE127" s="719" t="e">
        <f ca="1">_xll.BDP($T127,AE$1)</f>
        <v>#NAME?</v>
      </c>
      <c r="AF127" s="715" t="e">
        <f ca="1">_xll.BDP($T127,AF$1)</f>
        <v>#NAME?</v>
      </c>
      <c r="AG127" s="719" t="e">
        <f ca="1">_xll.BDP($T127,AG$1)</f>
        <v>#NAME?</v>
      </c>
      <c r="AH127" s="719" t="e">
        <f ca="1">VLOOKUP(AF127,Values!$A$1:$C$12,2,FALSE)</f>
        <v>#NAME?</v>
      </c>
      <c r="AI127" s="716" t="e">
        <f ca="1">_xll.BDP($T127,$AI$1)</f>
        <v>#NAME?</v>
      </c>
      <c r="AJ127" s="716" t="e">
        <f ca="1">_xll.BDP($T127,$AJ$1)</f>
        <v>#NAME?</v>
      </c>
      <c r="AK127" s="716" t="e">
        <f ca="1">_xll.BDP($T127,$AK$1)</f>
        <v>#NAME?</v>
      </c>
      <c r="AL127" s="721" t="e">
        <f ca="1">VLOOKUP(AK127,Values!$E$2:$F$8,2,)</f>
        <v>#NAME?</v>
      </c>
      <c r="AM127" s="719" t="e">
        <f ca="1">_xll.BDP($T127,$AM$1)</f>
        <v>#NAME?</v>
      </c>
      <c r="AN127" s="719" t="e">
        <f ca="1">_xll.BDP($T127,$AN$1)</f>
        <v>#NAME?</v>
      </c>
      <c r="AO127" s="719" t="e">
        <f ca="1">_xll.BDP($T127,$AO$1)</f>
        <v>#NAME?</v>
      </c>
      <c r="AP127" s="719" t="str">
        <f t="shared" si="6"/>
        <v>5yr tap</v>
      </c>
      <c r="AQ127" s="775" t="e">
        <f ca="1">_xll.BDP(T127,"YRS_TO_MTY_ISSUE")</f>
        <v>#NAME?</v>
      </c>
      <c r="AR127" s="794">
        <f t="shared" si="7"/>
        <v>5</v>
      </c>
      <c r="AS127" s="795"/>
      <c r="AT127" s="719" t="e">
        <f ca="1">_xll.BDP($T127,AT$1)</f>
        <v>#NAME?</v>
      </c>
      <c r="AU127" s="719" t="e">
        <f ca="1">_xll.BDP(T127,$AU$1)</f>
        <v>#NAME?</v>
      </c>
      <c r="AV127" s="719" t="e">
        <f ca="1">_xll.BDP(T127,$AV$1)</f>
        <v>#NAME?</v>
      </c>
      <c r="AW127" s="719" t="e">
        <f ca="1">_xll.BDP($T127,AW$1)</f>
        <v>#NAME?</v>
      </c>
      <c r="AX127" s="719" t="e">
        <f t="shared" ca="1" si="8"/>
        <v>#NAME?</v>
      </c>
      <c r="AY127" s="719" t="e">
        <f ca="1">_xll.BDP(T127,$AY$1)</f>
        <v>#NAME?</v>
      </c>
      <c r="AZ127" s="719" t="e">
        <f t="shared" ca="1" si="9"/>
        <v>#NAME?</v>
      </c>
      <c r="BA127" s="719" t="e">
        <f t="shared" ca="1" si="10"/>
        <v>#NAME?</v>
      </c>
      <c r="BB127" s="719" t="e">
        <f ca="1">VLOOKUP(Y127,Values!$H$2:$I$15,2,FALSE)</f>
        <v>#NAME?</v>
      </c>
      <c r="BC127" s="719" t="e">
        <f ca="1">_xll.BDS(T127,$BC$1)</f>
        <v>#NAME?</v>
      </c>
    </row>
    <row r="128" spans="1:55" s="706" customFormat="1" ht="12.75" customHeight="1" x14ac:dyDescent="0.3">
      <c r="A128" s="707">
        <v>42026</v>
      </c>
      <c r="B128" s="706" t="s">
        <v>275</v>
      </c>
      <c r="C128" s="708" t="s">
        <v>121</v>
      </c>
      <c r="D128" s="709">
        <v>500</v>
      </c>
      <c r="E128" s="708" t="s">
        <v>37</v>
      </c>
      <c r="F128" s="710">
        <v>43857</v>
      </c>
      <c r="G128" s="711" t="s">
        <v>988</v>
      </c>
      <c r="H128" s="712" t="s">
        <v>2299</v>
      </c>
      <c r="I128" s="761" t="s">
        <v>2299</v>
      </c>
      <c r="J128" s="761" t="s">
        <v>9014</v>
      </c>
      <c r="K128" s="712">
        <v>-10</v>
      </c>
      <c r="L128" s="714"/>
      <c r="M128" s="712"/>
      <c r="N128" s="706" t="s">
        <v>2576</v>
      </c>
      <c r="O128" s="712">
        <v>1.7</v>
      </c>
      <c r="P128" s="708" t="s">
        <v>1890</v>
      </c>
      <c r="Q128" s="714"/>
      <c r="R128" s="708">
        <v>5</v>
      </c>
      <c r="S128" s="708" t="s">
        <v>9095</v>
      </c>
      <c r="T128" s="715" t="str">
        <f t="shared" ref="T128:T153" si="11">CONCATENATE(S128," Corp")</f>
        <v>EK7154173 Corp</v>
      </c>
      <c r="U128" s="716" t="e">
        <f ca="1">_xll.BDP($T128,$U$1)</f>
        <v>#NAME?</v>
      </c>
      <c r="V128" s="715">
        <f t="shared" ref="V128:V153" si="12">MONTH(A128)</f>
        <v>1</v>
      </c>
      <c r="W128" s="715">
        <f t="shared" ref="W128:W153" si="13">WEEKNUM(A128,1)</f>
        <v>4</v>
      </c>
      <c r="X128" s="715" t="str">
        <f t="shared" ref="X128:X153" si="14">CONCATENATE("Q",ROUNDUP(MONTH(A128)/3,0))</f>
        <v>Q1</v>
      </c>
      <c r="Y128" s="717" t="e">
        <f ca="1">_xll.BDP($T128,Y$1)</f>
        <v>#NAME?</v>
      </c>
      <c r="Z128" s="717" t="e">
        <f ca="1">_xll.BDP($T128,$Z$1)</f>
        <v>#NAME?</v>
      </c>
      <c r="AA128" s="717" t="e">
        <f ca="1">_xll.BDP($T128,AA$1)</f>
        <v>#NAME?</v>
      </c>
      <c r="AB128" s="718" t="e">
        <f ca="1">IF(AA128="FLOATING",J128,(_xll.BDP($T128,AB$1)/100))</f>
        <v>#NAME?</v>
      </c>
      <c r="AC128" s="719" t="e">
        <f ca="1">_xll.BDP(T128,$AC$1)</f>
        <v>#NAME?</v>
      </c>
      <c r="AD128" s="720" t="e">
        <f ca="1">_xll.BDP($T128,AD$1)</f>
        <v>#NAME?</v>
      </c>
      <c r="AE128" s="719" t="e">
        <f ca="1">_xll.BDP($T128,AE$1)</f>
        <v>#NAME?</v>
      </c>
      <c r="AF128" s="715" t="e">
        <f ca="1">_xll.BDP($T128,AF$1)</f>
        <v>#NAME?</v>
      </c>
      <c r="AG128" s="719" t="e">
        <f ca="1">_xll.BDP($T128,AG$1)</f>
        <v>#NAME?</v>
      </c>
      <c r="AH128" s="719" t="e">
        <f ca="1">VLOOKUP(AF128,Values!$A$1:$C$12,2,FALSE)</f>
        <v>#NAME?</v>
      </c>
      <c r="AI128" s="716" t="e">
        <f ca="1">_xll.BDP($T128,$AI$1)</f>
        <v>#NAME?</v>
      </c>
      <c r="AJ128" s="716" t="e">
        <f ca="1">_xll.BDP($T128,$AJ$1)</f>
        <v>#NAME?</v>
      </c>
      <c r="AK128" s="716" t="e">
        <f ca="1">_xll.BDP($T128,$AK$1)</f>
        <v>#NAME?</v>
      </c>
      <c r="AL128" s="721" t="e">
        <f ca="1">VLOOKUP(AK128,Values!$E$2:$F$8,2,)</f>
        <v>#NAME?</v>
      </c>
      <c r="AM128" s="719" t="e">
        <f ca="1">_xll.BDP($T128,$AM$1)</f>
        <v>#NAME?</v>
      </c>
      <c r="AN128" s="719" t="e">
        <f ca="1">_xll.BDP($T128,$AN$1)</f>
        <v>#NAME?</v>
      </c>
      <c r="AO128" s="719" t="e">
        <f ca="1">_xll.BDP($T128,$AO$1)</f>
        <v>#NAME?</v>
      </c>
      <c r="AP128" s="719" t="str">
        <f t="shared" ref="AP128:AP153" si="15">E128</f>
        <v>5yr</v>
      </c>
      <c r="AQ128" s="775" t="e">
        <f ca="1">_xll.BDP(T128,"YRS_TO_MTY_ISSUE")</f>
        <v>#NAME?</v>
      </c>
      <c r="AR128" s="794">
        <f t="shared" ref="AR128:AR153" si="16">ROUND(YEARFRAC(A128,F128,1),1)</f>
        <v>5</v>
      </c>
      <c r="AS128" s="795"/>
      <c r="AT128" s="719" t="e">
        <f ca="1">_xll.BDP($T128,AT$1)</f>
        <v>#NAME?</v>
      </c>
      <c r="AU128" s="719" t="e">
        <f ca="1">_xll.BDP(T128,$AU$1)</f>
        <v>#NAME?</v>
      </c>
      <c r="AV128" s="719" t="e">
        <f ca="1">_xll.BDP(T128,$AV$1)</f>
        <v>#NAME?</v>
      </c>
      <c r="AW128" s="719" t="e">
        <f ca="1">_xll.BDP($T128,AW$1)</f>
        <v>#NAME?</v>
      </c>
      <c r="AX128" s="719" t="e">
        <f t="shared" ref="AX128:AX153" ca="1" si="17">AW128-AT128</f>
        <v>#NAME?</v>
      </c>
      <c r="AY128" s="719" t="e">
        <f ca="1">_xll.BDP(T128,$AY$1)</f>
        <v>#NAME?</v>
      </c>
      <c r="AZ128" s="719" t="e">
        <f t="shared" ref="AZ128:AZ153" ca="1" si="18">IF(AA128="FLOATING",CONCATENATE("3mL+",ROUND(AY128,0)),CONCATENATE("G+",ROUND(AU128,0)))</f>
        <v>#NAME?</v>
      </c>
      <c r="BA128" s="719" t="e">
        <f t="shared" ref="BA128:BA153" ca="1" si="19">IF(AA128="FLOATING",CONCATENATE("3mL+",ROUND(AY128,0)),CONCATENATE("T+",ROUND(AW128,0)))</f>
        <v>#NAME?</v>
      </c>
      <c r="BB128" s="719" t="e">
        <f ca="1">VLOOKUP(Y128,Values!$H$2:$I$15,2,FALSE)</f>
        <v>#NAME?</v>
      </c>
    </row>
    <row r="129" spans="1:54" s="706" customFormat="1" ht="12.75" customHeight="1" x14ac:dyDescent="0.3">
      <c r="A129" s="707">
        <v>42026</v>
      </c>
      <c r="B129" s="706" t="s">
        <v>9015</v>
      </c>
      <c r="C129" s="708" t="s">
        <v>121</v>
      </c>
      <c r="D129" s="709">
        <v>2500</v>
      </c>
      <c r="E129" s="708" t="s">
        <v>37</v>
      </c>
      <c r="F129" s="710">
        <v>43857</v>
      </c>
      <c r="G129" s="711" t="s">
        <v>988</v>
      </c>
      <c r="H129" s="712" t="s">
        <v>578</v>
      </c>
      <c r="I129" s="761" t="s">
        <v>676</v>
      </c>
      <c r="J129" s="761" t="s">
        <v>661</v>
      </c>
      <c r="K129" s="712">
        <v>-10</v>
      </c>
      <c r="L129" s="714"/>
      <c r="M129" s="712"/>
      <c r="N129" s="706" t="s">
        <v>1374</v>
      </c>
      <c r="O129" s="712">
        <v>2.6</v>
      </c>
      <c r="P129" s="708" t="s">
        <v>1890</v>
      </c>
      <c r="Q129" s="714"/>
      <c r="R129" s="708">
        <v>5</v>
      </c>
      <c r="S129" s="708" t="s">
        <v>9094</v>
      </c>
      <c r="T129" s="715" t="str">
        <f t="shared" si="11"/>
        <v>EK7153993 Corp</v>
      </c>
      <c r="U129" s="716" t="e">
        <f ca="1">_xll.BDP($T129,$U$1)</f>
        <v>#NAME?</v>
      </c>
      <c r="V129" s="715">
        <f t="shared" si="12"/>
        <v>1</v>
      </c>
      <c r="W129" s="715">
        <f t="shared" si="13"/>
        <v>4</v>
      </c>
      <c r="X129" s="715" t="str">
        <f t="shared" si="14"/>
        <v>Q1</v>
      </c>
      <c r="Y129" s="717" t="e">
        <f ca="1">_xll.BDP($T129,Y$1)</f>
        <v>#NAME?</v>
      </c>
      <c r="Z129" s="717" t="e">
        <f ca="1">_xll.BDP($T129,$Z$1)</f>
        <v>#NAME?</v>
      </c>
      <c r="AA129" s="717" t="e">
        <f ca="1">_xll.BDP($T129,AA$1)</f>
        <v>#NAME?</v>
      </c>
      <c r="AB129" s="718" t="e">
        <f ca="1">IF(AA129="FLOATING",J129,(_xll.BDP($T129,AB$1)/100))</f>
        <v>#NAME?</v>
      </c>
      <c r="AC129" s="719" t="e">
        <f ca="1">_xll.BDP(T129,$AC$1)</f>
        <v>#NAME?</v>
      </c>
      <c r="AD129" s="720" t="e">
        <f ca="1">_xll.BDP($T129,AD$1)</f>
        <v>#NAME?</v>
      </c>
      <c r="AE129" s="719" t="e">
        <f ca="1">_xll.BDP($T129,AE$1)</f>
        <v>#NAME?</v>
      </c>
      <c r="AF129" s="715" t="e">
        <f ca="1">_xll.BDP($T129,AF$1)</f>
        <v>#NAME?</v>
      </c>
      <c r="AG129" s="719" t="e">
        <f ca="1">_xll.BDP($T129,AG$1)</f>
        <v>#NAME?</v>
      </c>
      <c r="AH129" s="719" t="e">
        <f ca="1">VLOOKUP(AF129,Values!$A$1:$C$12,2,FALSE)</f>
        <v>#NAME?</v>
      </c>
      <c r="AI129" s="716" t="e">
        <f ca="1">_xll.BDP($T129,$AI$1)</f>
        <v>#NAME?</v>
      </c>
      <c r="AJ129" s="716" t="e">
        <f ca="1">_xll.BDP($T129,$AJ$1)</f>
        <v>#NAME?</v>
      </c>
      <c r="AK129" s="716" t="e">
        <f ca="1">_xll.BDP($T129,$AK$1)</f>
        <v>#NAME?</v>
      </c>
      <c r="AL129" s="721" t="e">
        <f ca="1">VLOOKUP(AK129,Values!$E$2:$F$8,2,)</f>
        <v>#NAME?</v>
      </c>
      <c r="AM129" s="719" t="e">
        <f ca="1">_xll.BDP($T129,$AM$1)</f>
        <v>#NAME?</v>
      </c>
      <c r="AN129" s="719" t="e">
        <f ca="1">_xll.BDP($T129,$AN$1)</f>
        <v>#NAME?</v>
      </c>
      <c r="AO129" s="719" t="e">
        <f ca="1">_xll.BDP($T129,$AO$1)</f>
        <v>#NAME?</v>
      </c>
      <c r="AP129" s="719" t="str">
        <f t="shared" si="15"/>
        <v>5yr</v>
      </c>
      <c r="AQ129" s="775" t="e">
        <f ca="1">_xll.BDP(T129,"YRS_TO_MTY_ISSUE")</f>
        <v>#NAME?</v>
      </c>
      <c r="AR129" s="794">
        <f t="shared" si="16"/>
        <v>5</v>
      </c>
      <c r="AS129" s="795"/>
      <c r="AT129" s="719" t="e">
        <f ca="1">_xll.BDP($T129,AT$1)</f>
        <v>#NAME?</v>
      </c>
      <c r="AU129" s="719" t="e">
        <f ca="1">_xll.BDP(T129,$AU$1)</f>
        <v>#NAME?</v>
      </c>
      <c r="AV129" s="719" t="e">
        <f ca="1">_xll.BDP(T129,$AV$1)</f>
        <v>#NAME?</v>
      </c>
      <c r="AW129" s="719" t="e">
        <f ca="1">_xll.BDP($T129,AW$1)</f>
        <v>#NAME?</v>
      </c>
      <c r="AX129" s="719" t="e">
        <f t="shared" ca="1" si="17"/>
        <v>#NAME?</v>
      </c>
      <c r="AY129" s="719" t="e">
        <f ca="1">_xll.BDP(T129,$AY$1)</f>
        <v>#NAME?</v>
      </c>
      <c r="AZ129" s="719" t="e">
        <f t="shared" ca="1" si="18"/>
        <v>#NAME?</v>
      </c>
      <c r="BA129" s="719" t="e">
        <f t="shared" ca="1" si="19"/>
        <v>#NAME?</v>
      </c>
      <c r="BB129" s="719" t="e">
        <f ca="1">VLOOKUP(Y129,Values!$H$2:$I$15,2,FALSE)</f>
        <v>#NAME?</v>
      </c>
    </row>
    <row r="130" spans="1:54" s="706" customFormat="1" ht="12.75" customHeight="1" x14ac:dyDescent="0.3">
      <c r="A130" s="707">
        <v>42026</v>
      </c>
      <c r="B130" s="706" t="s">
        <v>9016</v>
      </c>
      <c r="C130" s="708" t="s">
        <v>121</v>
      </c>
      <c r="D130" s="709">
        <v>2500</v>
      </c>
      <c r="E130" s="708" t="s">
        <v>117</v>
      </c>
      <c r="F130" s="710">
        <v>52989</v>
      </c>
      <c r="G130" s="711" t="s">
        <v>988</v>
      </c>
      <c r="H130" s="712" t="s">
        <v>9017</v>
      </c>
      <c r="I130" s="761" t="s">
        <v>1506</v>
      </c>
      <c r="J130" s="761" t="s">
        <v>325</v>
      </c>
      <c r="K130" s="712">
        <v>-12.5</v>
      </c>
      <c r="L130" s="714"/>
      <c r="M130" s="712"/>
      <c r="N130" s="706" t="s">
        <v>9018</v>
      </c>
      <c r="O130" s="712">
        <v>3.32</v>
      </c>
      <c r="P130" s="708" t="s">
        <v>1900</v>
      </c>
      <c r="Q130" s="714"/>
      <c r="R130" s="708">
        <v>10</v>
      </c>
      <c r="S130" s="708" t="s">
        <v>9093</v>
      </c>
      <c r="T130" s="715" t="str">
        <f t="shared" si="11"/>
        <v>EK7154298 Corp</v>
      </c>
      <c r="U130" s="716" t="e">
        <f ca="1">_xll.BDP($T130,$U$1)</f>
        <v>#NAME?</v>
      </c>
      <c r="V130" s="715">
        <f t="shared" si="12"/>
        <v>1</v>
      </c>
      <c r="W130" s="715">
        <f t="shared" si="13"/>
        <v>4</v>
      </c>
      <c r="X130" s="715" t="str">
        <f t="shared" si="14"/>
        <v>Q1</v>
      </c>
      <c r="Y130" s="717" t="e">
        <f ca="1">_xll.BDP($T130,Y$1)</f>
        <v>#NAME?</v>
      </c>
      <c r="Z130" s="717" t="e">
        <f ca="1">_xll.BDP($T130,$Z$1)</f>
        <v>#NAME?</v>
      </c>
      <c r="AA130" s="717" t="e">
        <f ca="1">_xll.BDP($T130,AA$1)</f>
        <v>#NAME?</v>
      </c>
      <c r="AB130" s="718" t="e">
        <f ca="1">IF(AA130="FLOATING",J130,(_xll.BDP($T130,AB$1)/100))</f>
        <v>#NAME?</v>
      </c>
      <c r="AC130" s="719" t="e">
        <f ca="1">_xll.BDP(T130,$AC$1)</f>
        <v>#NAME?</v>
      </c>
      <c r="AD130" s="720" t="e">
        <f ca="1">_xll.BDP($T130,AD$1)</f>
        <v>#NAME?</v>
      </c>
      <c r="AE130" s="719" t="e">
        <f ca="1">_xll.BDP($T130,AE$1)</f>
        <v>#NAME?</v>
      </c>
      <c r="AF130" s="715" t="e">
        <f ca="1">_xll.BDP($T130,AF$1)</f>
        <v>#NAME?</v>
      </c>
      <c r="AG130" s="719" t="e">
        <f ca="1">_xll.BDP($T130,AG$1)</f>
        <v>#NAME?</v>
      </c>
      <c r="AH130" s="719" t="e">
        <f ca="1">VLOOKUP(AF130,Values!$A$1:$C$12,2,FALSE)</f>
        <v>#NAME?</v>
      </c>
      <c r="AI130" s="716" t="e">
        <f ca="1">_xll.BDP($T130,$AI$1)</f>
        <v>#NAME?</v>
      </c>
      <c r="AJ130" s="716" t="e">
        <f ca="1">_xll.BDP($T130,$AJ$1)</f>
        <v>#NAME?</v>
      </c>
      <c r="AK130" s="716" t="e">
        <f ca="1">_xll.BDP($T130,$AK$1)</f>
        <v>#NAME?</v>
      </c>
      <c r="AL130" s="721" t="e">
        <f ca="1">VLOOKUP(AK130,Values!$E$2:$F$8,2,)</f>
        <v>#NAME?</v>
      </c>
      <c r="AM130" s="719" t="e">
        <f ca="1">_xll.BDP($T130,$AM$1)</f>
        <v>#NAME?</v>
      </c>
      <c r="AN130" s="719" t="e">
        <f ca="1">_xll.BDP($T130,$AN$1)</f>
        <v>#NAME?</v>
      </c>
      <c r="AO130" s="719" t="e">
        <f ca="1">_xll.BDP($T130,$AO$1)</f>
        <v>#NAME?</v>
      </c>
      <c r="AP130" s="719" t="str">
        <f t="shared" si="15"/>
        <v>30yr</v>
      </c>
      <c r="AQ130" s="775" t="e">
        <f ca="1">_xll.BDP(T130,"YRS_TO_MTY_ISSUE")</f>
        <v>#NAME?</v>
      </c>
      <c r="AR130" s="794">
        <f t="shared" si="16"/>
        <v>30</v>
      </c>
      <c r="AS130" s="795"/>
      <c r="AT130" s="719" t="e">
        <f ca="1">_xll.BDP($T130,AT$1)</f>
        <v>#NAME?</v>
      </c>
      <c r="AU130" s="719" t="e">
        <f ca="1">_xll.BDP(T130,$AU$1)</f>
        <v>#NAME?</v>
      </c>
      <c r="AV130" s="719" t="e">
        <f ca="1">_xll.BDP(T130,$AV$1)</f>
        <v>#NAME?</v>
      </c>
      <c r="AW130" s="719" t="e">
        <f ca="1">_xll.BDP($T130,AW$1)</f>
        <v>#NAME?</v>
      </c>
      <c r="AX130" s="719" t="e">
        <f t="shared" ca="1" si="17"/>
        <v>#NAME?</v>
      </c>
      <c r="AY130" s="719" t="e">
        <f ca="1">_xll.BDP(T130,$AY$1)</f>
        <v>#NAME?</v>
      </c>
      <c r="AZ130" s="719" t="e">
        <f t="shared" ca="1" si="18"/>
        <v>#NAME?</v>
      </c>
      <c r="BA130" s="719" t="e">
        <f t="shared" ca="1" si="19"/>
        <v>#NAME?</v>
      </c>
      <c r="BB130" s="719" t="e">
        <f ca="1">VLOOKUP(Y130,Values!$H$2:$I$15,2,FALSE)</f>
        <v>#NAME?</v>
      </c>
    </row>
    <row r="131" spans="1:54" s="706" customFormat="1" ht="12.75" customHeight="1" x14ac:dyDescent="0.3">
      <c r="A131" s="707">
        <v>42026</v>
      </c>
      <c r="B131" s="706" t="s">
        <v>7715</v>
      </c>
      <c r="C131" s="708" t="s">
        <v>73</v>
      </c>
      <c r="D131" s="709">
        <v>450</v>
      </c>
      <c r="E131" s="708" t="s">
        <v>12</v>
      </c>
      <c r="F131" s="710">
        <v>43126</v>
      </c>
      <c r="G131" s="711" t="s">
        <v>5135</v>
      </c>
      <c r="H131" s="712" t="s">
        <v>2299</v>
      </c>
      <c r="I131" s="761" t="s">
        <v>2299</v>
      </c>
      <c r="J131" s="761" t="s">
        <v>637</v>
      </c>
      <c r="K131" s="712">
        <v>-7.5</v>
      </c>
      <c r="L131" s="714"/>
      <c r="M131" s="712"/>
      <c r="N131" s="706" t="s">
        <v>105</v>
      </c>
      <c r="O131" s="712">
        <v>1.78</v>
      </c>
      <c r="P131" s="708" t="s">
        <v>2092</v>
      </c>
      <c r="Q131" s="714"/>
      <c r="R131" s="708">
        <v>3</v>
      </c>
      <c r="S131" s="708" t="s">
        <v>9092</v>
      </c>
      <c r="T131" s="715" t="str">
        <f t="shared" si="11"/>
        <v>EK7151831 Corp</v>
      </c>
      <c r="U131" s="716" t="e">
        <f ca="1">_xll.BDP($T131,$U$1)</f>
        <v>#NAME?</v>
      </c>
      <c r="V131" s="715">
        <f t="shared" si="12"/>
        <v>1</v>
      </c>
      <c r="W131" s="715">
        <f t="shared" si="13"/>
        <v>4</v>
      </c>
      <c r="X131" s="715" t="str">
        <f t="shared" si="14"/>
        <v>Q1</v>
      </c>
      <c r="Y131" s="717" t="e">
        <f ca="1">_xll.BDP($T131,Y$1)</f>
        <v>#NAME?</v>
      </c>
      <c r="Z131" s="717" t="e">
        <f ca="1">_xll.BDP($T131,$Z$1)</f>
        <v>#NAME?</v>
      </c>
      <c r="AA131" s="717" t="e">
        <f ca="1">_xll.BDP($T131,AA$1)</f>
        <v>#NAME?</v>
      </c>
      <c r="AB131" s="718" t="e">
        <f ca="1">IF(AA131="FLOATING",J131,(_xll.BDP($T131,AB$1)/100))</f>
        <v>#NAME?</v>
      </c>
      <c r="AC131" s="719" t="e">
        <f ca="1">_xll.BDP(T131,$AC$1)</f>
        <v>#NAME?</v>
      </c>
      <c r="AD131" s="720" t="e">
        <f ca="1">_xll.BDP($T131,AD$1)</f>
        <v>#NAME?</v>
      </c>
      <c r="AE131" s="719" t="e">
        <f ca="1">_xll.BDP($T131,AE$1)</f>
        <v>#NAME?</v>
      </c>
      <c r="AF131" s="715" t="e">
        <f ca="1">_xll.BDP($T131,AF$1)</f>
        <v>#NAME?</v>
      </c>
      <c r="AG131" s="719" t="e">
        <f ca="1">_xll.BDP($T131,AG$1)</f>
        <v>#NAME?</v>
      </c>
      <c r="AH131" s="719" t="e">
        <f ca="1">VLOOKUP(AF131,Values!$A$1:$C$12,2,FALSE)</f>
        <v>#NAME?</v>
      </c>
      <c r="AI131" s="716" t="e">
        <f ca="1">_xll.BDP($T131,$AI$1)</f>
        <v>#NAME?</v>
      </c>
      <c r="AJ131" s="716" t="e">
        <f ca="1">_xll.BDP($T131,$AJ$1)</f>
        <v>#NAME?</v>
      </c>
      <c r="AK131" s="716" t="e">
        <f ca="1">_xll.BDP($T131,$AK$1)</f>
        <v>#NAME?</v>
      </c>
      <c r="AL131" s="721" t="e">
        <f ca="1">VLOOKUP(AK131,Values!$E$2:$F$8,2,)</f>
        <v>#NAME?</v>
      </c>
      <c r="AM131" s="719" t="e">
        <f ca="1">_xll.BDP($T131,$AM$1)</f>
        <v>#NAME?</v>
      </c>
      <c r="AN131" s="719" t="e">
        <f ca="1">_xll.BDP($T131,$AN$1)</f>
        <v>#NAME?</v>
      </c>
      <c r="AO131" s="719" t="e">
        <f ca="1">_xll.BDP($T131,$AO$1)</f>
        <v>#NAME?</v>
      </c>
      <c r="AP131" s="719" t="str">
        <f t="shared" si="15"/>
        <v>3yr</v>
      </c>
      <c r="AQ131" s="775" t="e">
        <f ca="1">_xll.BDP(T131,"YRS_TO_MTY_ISSUE")</f>
        <v>#NAME?</v>
      </c>
      <c r="AR131" s="794">
        <f t="shared" si="16"/>
        <v>3</v>
      </c>
      <c r="AS131" s="795"/>
      <c r="AT131" s="719" t="e">
        <f ca="1">_xll.BDP($T131,AT$1)</f>
        <v>#NAME?</v>
      </c>
      <c r="AU131" s="719" t="e">
        <f ca="1">_xll.BDP(T131,$AU$1)</f>
        <v>#NAME?</v>
      </c>
      <c r="AV131" s="719" t="e">
        <f ca="1">_xll.BDP(T131,$AV$1)</f>
        <v>#NAME?</v>
      </c>
      <c r="AW131" s="719" t="e">
        <f ca="1">_xll.BDP($T131,AW$1)</f>
        <v>#NAME?</v>
      </c>
      <c r="AX131" s="719" t="e">
        <f t="shared" ca="1" si="17"/>
        <v>#NAME?</v>
      </c>
      <c r="AY131" s="719" t="e">
        <f ca="1">_xll.BDP(T131,$AY$1)</f>
        <v>#NAME?</v>
      </c>
      <c r="AZ131" s="719" t="e">
        <f t="shared" ca="1" si="18"/>
        <v>#NAME?</v>
      </c>
      <c r="BA131" s="719" t="e">
        <f t="shared" ca="1" si="19"/>
        <v>#NAME?</v>
      </c>
      <c r="BB131" s="719" t="e">
        <f ca="1">VLOOKUP(Y131,Values!$H$2:$I$15,2,FALSE)</f>
        <v>#NAME?</v>
      </c>
    </row>
    <row r="132" spans="1:54" s="706" customFormat="1" ht="12.75" customHeight="1" x14ac:dyDescent="0.3">
      <c r="A132" s="707">
        <v>42026</v>
      </c>
      <c r="B132" s="706" t="s">
        <v>9019</v>
      </c>
      <c r="C132" s="708" t="s">
        <v>73</v>
      </c>
      <c r="D132" s="709">
        <v>800</v>
      </c>
      <c r="E132" s="708" t="s">
        <v>12</v>
      </c>
      <c r="F132" s="710">
        <v>43126</v>
      </c>
      <c r="G132" s="711" t="s">
        <v>5135</v>
      </c>
      <c r="H132" s="712" t="s">
        <v>484</v>
      </c>
      <c r="I132" s="761" t="s">
        <v>3747</v>
      </c>
      <c r="J132" s="761" t="s">
        <v>3241</v>
      </c>
      <c r="K132" s="712">
        <v>-7.5</v>
      </c>
      <c r="L132" s="714"/>
      <c r="M132" s="712"/>
      <c r="N132" s="706" t="s">
        <v>3999</v>
      </c>
      <c r="O132" s="712">
        <v>1.94</v>
      </c>
      <c r="P132" s="708" t="s">
        <v>2092</v>
      </c>
      <c r="Q132" s="714"/>
      <c r="R132" s="708">
        <v>3</v>
      </c>
      <c r="S132" s="708" t="s">
        <v>9091</v>
      </c>
      <c r="T132" s="715" t="str">
        <f t="shared" si="11"/>
        <v>EK7150510 Corp</v>
      </c>
      <c r="U132" s="716" t="e">
        <f ca="1">_xll.BDP($T132,$U$1)</f>
        <v>#NAME?</v>
      </c>
      <c r="V132" s="715">
        <f t="shared" si="12"/>
        <v>1</v>
      </c>
      <c r="W132" s="715">
        <f t="shared" si="13"/>
        <v>4</v>
      </c>
      <c r="X132" s="715" t="str">
        <f t="shared" si="14"/>
        <v>Q1</v>
      </c>
      <c r="Y132" s="717" t="e">
        <f ca="1">_xll.BDP($T132,Y$1)</f>
        <v>#NAME?</v>
      </c>
      <c r="Z132" s="717" t="e">
        <f ca="1">_xll.BDP($T132,$Z$1)</f>
        <v>#NAME?</v>
      </c>
      <c r="AA132" s="717" t="e">
        <f ca="1">_xll.BDP($T132,AA$1)</f>
        <v>#NAME?</v>
      </c>
      <c r="AB132" s="718" t="e">
        <f ca="1">IF(AA132="FLOATING",J132,(_xll.BDP($T132,AB$1)/100))</f>
        <v>#NAME?</v>
      </c>
      <c r="AC132" s="719" t="e">
        <f ca="1">_xll.BDP(T132,$AC$1)</f>
        <v>#NAME?</v>
      </c>
      <c r="AD132" s="720" t="e">
        <f ca="1">_xll.BDP($T132,AD$1)</f>
        <v>#NAME?</v>
      </c>
      <c r="AE132" s="719" t="e">
        <f ca="1">_xll.BDP($T132,AE$1)</f>
        <v>#NAME?</v>
      </c>
      <c r="AF132" s="715" t="e">
        <f ca="1">_xll.BDP($T132,AF$1)</f>
        <v>#NAME?</v>
      </c>
      <c r="AG132" s="719" t="e">
        <f ca="1">_xll.BDP($T132,AG$1)</f>
        <v>#NAME?</v>
      </c>
      <c r="AH132" s="719" t="e">
        <f ca="1">VLOOKUP(AF132,Values!$A$1:$C$12,2,FALSE)</f>
        <v>#NAME?</v>
      </c>
      <c r="AI132" s="716" t="e">
        <f ca="1">_xll.BDP($T132,$AI$1)</f>
        <v>#NAME?</v>
      </c>
      <c r="AJ132" s="716" t="e">
        <f ca="1">_xll.BDP($T132,$AJ$1)</f>
        <v>#NAME?</v>
      </c>
      <c r="AK132" s="716" t="e">
        <f ca="1">_xll.BDP($T132,$AK$1)</f>
        <v>#NAME?</v>
      </c>
      <c r="AL132" s="721" t="e">
        <f ca="1">VLOOKUP(AK132,Values!$E$2:$F$8,2,)</f>
        <v>#NAME?</v>
      </c>
      <c r="AM132" s="719" t="e">
        <f ca="1">_xll.BDP($T132,$AM$1)</f>
        <v>#NAME?</v>
      </c>
      <c r="AN132" s="719" t="e">
        <f ca="1">_xll.BDP($T132,$AN$1)</f>
        <v>#NAME?</v>
      </c>
      <c r="AO132" s="719" t="e">
        <f ca="1">_xll.BDP($T132,$AO$1)</f>
        <v>#NAME?</v>
      </c>
      <c r="AP132" s="719" t="str">
        <f t="shared" si="15"/>
        <v>3yr</v>
      </c>
      <c r="AQ132" s="775" t="e">
        <f ca="1">_xll.BDP(T132,"YRS_TO_MTY_ISSUE")</f>
        <v>#NAME?</v>
      </c>
      <c r="AR132" s="794">
        <f t="shared" si="16"/>
        <v>3</v>
      </c>
      <c r="AS132" s="795"/>
      <c r="AT132" s="719" t="e">
        <f ca="1">_xll.BDP($T132,AT$1)</f>
        <v>#NAME?</v>
      </c>
      <c r="AU132" s="719" t="e">
        <f ca="1">_xll.BDP(T132,$AU$1)</f>
        <v>#NAME?</v>
      </c>
      <c r="AV132" s="719" t="e">
        <f ca="1">_xll.BDP(T132,$AV$1)</f>
        <v>#NAME?</v>
      </c>
      <c r="AW132" s="719" t="e">
        <f ca="1">_xll.BDP($T132,AW$1)</f>
        <v>#NAME?</v>
      </c>
      <c r="AX132" s="719" t="e">
        <f t="shared" ca="1" si="17"/>
        <v>#NAME?</v>
      </c>
      <c r="AY132" s="719" t="e">
        <f ca="1">_xll.BDP(T132,$AY$1)</f>
        <v>#NAME?</v>
      </c>
      <c r="AZ132" s="719" t="e">
        <f t="shared" ca="1" si="18"/>
        <v>#NAME?</v>
      </c>
      <c r="BA132" s="719" t="e">
        <f t="shared" ca="1" si="19"/>
        <v>#NAME?</v>
      </c>
      <c r="BB132" s="719" t="e">
        <f ca="1">VLOOKUP(Y132,Values!$H$2:$I$15,2,FALSE)</f>
        <v>#NAME?</v>
      </c>
    </row>
    <row r="133" spans="1:54" s="706" customFormat="1" ht="12.75" customHeight="1" x14ac:dyDescent="0.3">
      <c r="A133" s="707">
        <v>42026</v>
      </c>
      <c r="B133" s="706" t="s">
        <v>9020</v>
      </c>
      <c r="C133" s="708" t="s">
        <v>73</v>
      </c>
      <c r="D133" s="709">
        <v>1000</v>
      </c>
      <c r="E133" s="708" t="s">
        <v>201</v>
      </c>
      <c r="F133" s="710">
        <v>45684</v>
      </c>
      <c r="G133" s="711" t="s">
        <v>5135</v>
      </c>
      <c r="H133" s="712" t="s">
        <v>145</v>
      </c>
      <c r="I133" s="761" t="s">
        <v>673</v>
      </c>
      <c r="J133" s="761" t="s">
        <v>293</v>
      </c>
      <c r="K133" s="712">
        <v>-15</v>
      </c>
      <c r="L133" s="714"/>
      <c r="M133" s="712"/>
      <c r="N133" s="706" t="s">
        <v>551</v>
      </c>
      <c r="O133" s="712">
        <v>2.5</v>
      </c>
      <c r="P133" s="708" t="s">
        <v>1937</v>
      </c>
      <c r="Q133" s="714"/>
      <c r="R133" s="708">
        <v>0</v>
      </c>
      <c r="S133" s="708" t="s">
        <v>9090</v>
      </c>
      <c r="T133" s="715" t="str">
        <f t="shared" si="11"/>
        <v>EK7151591 Corp</v>
      </c>
      <c r="U133" s="716" t="e">
        <f ca="1">_xll.BDP($T133,$U$1)</f>
        <v>#NAME?</v>
      </c>
      <c r="V133" s="715">
        <f t="shared" si="12"/>
        <v>1</v>
      </c>
      <c r="W133" s="715">
        <f t="shared" si="13"/>
        <v>4</v>
      </c>
      <c r="X133" s="715" t="str">
        <f t="shared" si="14"/>
        <v>Q1</v>
      </c>
      <c r="Y133" s="717" t="e">
        <f ca="1">_xll.BDP($T133,Y$1)</f>
        <v>#NAME?</v>
      </c>
      <c r="Z133" s="717" t="e">
        <f ca="1">_xll.BDP($T133,$Z$1)</f>
        <v>#NAME?</v>
      </c>
      <c r="AA133" s="717" t="e">
        <f ca="1">_xll.BDP($T133,AA$1)</f>
        <v>#NAME?</v>
      </c>
      <c r="AB133" s="718" t="e">
        <f ca="1">IF(AA133="FLOATING",J133,(_xll.BDP($T133,AB$1)/100))</f>
        <v>#NAME?</v>
      </c>
      <c r="AC133" s="719" t="e">
        <f ca="1">_xll.BDP(T133,$AC$1)</f>
        <v>#NAME?</v>
      </c>
      <c r="AD133" s="720" t="e">
        <f ca="1">_xll.BDP($T133,AD$1)</f>
        <v>#NAME?</v>
      </c>
      <c r="AE133" s="719" t="e">
        <f ca="1">_xll.BDP($T133,AE$1)</f>
        <v>#NAME?</v>
      </c>
      <c r="AF133" s="715" t="e">
        <f ca="1">_xll.BDP($T133,AF$1)</f>
        <v>#NAME?</v>
      </c>
      <c r="AG133" s="719" t="e">
        <f ca="1">_xll.BDP($T133,AG$1)</f>
        <v>#NAME?</v>
      </c>
      <c r="AH133" s="719" t="e">
        <f ca="1">VLOOKUP(AF133,Values!$A$1:$C$12,2,FALSE)</f>
        <v>#NAME?</v>
      </c>
      <c r="AI133" s="716" t="e">
        <f ca="1">_xll.BDP($T133,$AI$1)</f>
        <v>#NAME?</v>
      </c>
      <c r="AJ133" s="716" t="e">
        <f ca="1">_xll.BDP($T133,$AJ$1)</f>
        <v>#NAME?</v>
      </c>
      <c r="AK133" s="716" t="e">
        <f ca="1">_xll.BDP($T133,$AK$1)</f>
        <v>#NAME?</v>
      </c>
      <c r="AL133" s="721" t="e">
        <f ca="1">VLOOKUP(AK133,Values!$E$2:$F$8,2,)</f>
        <v>#NAME?</v>
      </c>
      <c r="AM133" s="719" t="e">
        <f ca="1">_xll.BDP($T133,$AM$1)</f>
        <v>#NAME?</v>
      </c>
      <c r="AN133" s="719" t="e">
        <f ca="1">_xll.BDP($T133,$AN$1)</f>
        <v>#NAME?</v>
      </c>
      <c r="AO133" s="719" t="e">
        <f ca="1">_xll.BDP($T133,$AO$1)</f>
        <v>#NAME?</v>
      </c>
      <c r="AP133" s="719" t="str">
        <f t="shared" si="15"/>
        <v xml:space="preserve">10yr </v>
      </c>
      <c r="AQ133" s="775" t="e">
        <f ca="1">_xll.BDP(T133,"YRS_TO_MTY_ISSUE")</f>
        <v>#NAME?</v>
      </c>
      <c r="AR133" s="794">
        <f t="shared" si="16"/>
        <v>10</v>
      </c>
      <c r="AS133" s="795"/>
      <c r="AT133" s="719" t="e">
        <f ca="1">_xll.BDP($T133,AT$1)</f>
        <v>#NAME?</v>
      </c>
      <c r="AU133" s="719" t="e">
        <f ca="1">_xll.BDP(T133,$AU$1)</f>
        <v>#NAME?</v>
      </c>
      <c r="AV133" s="719" t="e">
        <f ca="1">_xll.BDP(T133,$AV$1)</f>
        <v>#NAME?</v>
      </c>
      <c r="AW133" s="719" t="e">
        <f ca="1">_xll.BDP($T133,AW$1)</f>
        <v>#NAME?</v>
      </c>
      <c r="AX133" s="719" t="e">
        <f t="shared" ca="1" si="17"/>
        <v>#NAME?</v>
      </c>
      <c r="AY133" s="719" t="e">
        <f ca="1">_xll.BDP(T133,$AY$1)</f>
        <v>#NAME?</v>
      </c>
      <c r="AZ133" s="719" t="e">
        <f t="shared" ca="1" si="18"/>
        <v>#NAME?</v>
      </c>
      <c r="BA133" s="719" t="e">
        <f t="shared" ca="1" si="19"/>
        <v>#NAME?</v>
      </c>
      <c r="BB133" s="719" t="e">
        <f ca="1">VLOOKUP(Y133,Values!$H$2:$I$15,2,FALSE)</f>
        <v>#NAME?</v>
      </c>
    </row>
    <row r="134" spans="1:54" s="706" customFormat="1" ht="12.75" customHeight="1" x14ac:dyDescent="0.3">
      <c r="A134" s="707">
        <v>42026</v>
      </c>
      <c r="B134" s="706" t="s">
        <v>9021</v>
      </c>
      <c r="C134" s="708" t="s">
        <v>2974</v>
      </c>
      <c r="D134" s="709">
        <v>350</v>
      </c>
      <c r="E134" s="708" t="s">
        <v>8057</v>
      </c>
      <c r="F134" s="710"/>
      <c r="G134" s="711" t="s">
        <v>9022</v>
      </c>
      <c r="H134" s="712" t="s">
        <v>9023</v>
      </c>
      <c r="I134" s="761" t="s">
        <v>9024</v>
      </c>
      <c r="J134" s="761" t="s">
        <v>6375</v>
      </c>
      <c r="K134" s="712">
        <v>0</v>
      </c>
      <c r="L134" s="714"/>
      <c r="M134" s="712"/>
      <c r="N134" s="706" t="s">
        <v>1317</v>
      </c>
      <c r="O134" s="712">
        <v>1.1399999999999999</v>
      </c>
      <c r="P134" s="708" t="s">
        <v>1937</v>
      </c>
      <c r="Q134" s="714"/>
      <c r="R134" s="708">
        <v>0</v>
      </c>
      <c r="S134" s="708" t="s">
        <v>9089</v>
      </c>
      <c r="T134" s="715" t="str">
        <f t="shared" si="11"/>
        <v>EK7157952 Corp</v>
      </c>
      <c r="U134" s="716" t="e">
        <f ca="1">_xll.BDP($T134,$U$1)</f>
        <v>#NAME?</v>
      </c>
      <c r="V134" s="715">
        <f t="shared" si="12"/>
        <v>1</v>
      </c>
      <c r="W134" s="715">
        <f t="shared" si="13"/>
        <v>4</v>
      </c>
      <c r="X134" s="715" t="str">
        <f t="shared" si="14"/>
        <v>Q1</v>
      </c>
      <c r="Y134" s="717" t="e">
        <f ca="1">_xll.BDP($T134,Y$1)</f>
        <v>#NAME?</v>
      </c>
      <c r="Z134" s="717" t="e">
        <f ca="1">_xll.BDP($T134,$Z$1)</f>
        <v>#NAME?</v>
      </c>
      <c r="AA134" s="717" t="e">
        <f ca="1">_xll.BDP($T134,AA$1)</f>
        <v>#NAME?</v>
      </c>
      <c r="AB134" s="718" t="e">
        <f ca="1">IF(AA134="FLOATING",J134,(_xll.BDP($T134,AB$1)/100))</f>
        <v>#NAME?</v>
      </c>
      <c r="AC134" s="719" t="e">
        <f ca="1">_xll.BDP(T134,$AC$1)</f>
        <v>#NAME?</v>
      </c>
      <c r="AD134" s="720" t="e">
        <f ca="1">_xll.BDP($T134,AD$1)</f>
        <v>#NAME?</v>
      </c>
      <c r="AE134" s="719" t="e">
        <f ca="1">_xll.BDP($T134,AE$1)</f>
        <v>#NAME?</v>
      </c>
      <c r="AF134" s="715" t="e">
        <f ca="1">_xll.BDP($T134,AF$1)</f>
        <v>#NAME?</v>
      </c>
      <c r="AG134" s="719" t="e">
        <f ca="1">_xll.BDP($T134,AG$1)</f>
        <v>#NAME?</v>
      </c>
      <c r="AH134" s="719" t="e">
        <f ca="1">VLOOKUP(AF134,Values!$A$1:$C$12,2,FALSE)</f>
        <v>#NAME?</v>
      </c>
      <c r="AI134" s="716" t="e">
        <f ca="1">_xll.BDP($T134,$AI$1)</f>
        <v>#NAME?</v>
      </c>
      <c r="AJ134" s="716" t="e">
        <f ca="1">_xll.BDP($T134,$AJ$1)</f>
        <v>#NAME?</v>
      </c>
      <c r="AK134" s="716" t="e">
        <f ca="1">_xll.BDP($T134,$AK$1)</f>
        <v>#NAME?</v>
      </c>
      <c r="AL134" s="721" t="e">
        <f ca="1">VLOOKUP(AK134,Values!$E$2:$F$8,2,)</f>
        <v>#NAME?</v>
      </c>
      <c r="AM134" s="719" t="e">
        <f ca="1">_xll.BDP($T134,$AM$1)</f>
        <v>#NAME?</v>
      </c>
      <c r="AN134" s="719" t="e">
        <f ca="1">_xll.BDP($T134,$AN$1)</f>
        <v>#NAME?</v>
      </c>
      <c r="AO134" s="719" t="e">
        <f ca="1">_xll.BDP($T134,$AO$1)</f>
        <v>#NAME?</v>
      </c>
      <c r="AP134" s="719" t="str">
        <f t="shared" si="15"/>
        <v>18mos</v>
      </c>
      <c r="AQ134" s="775" t="e">
        <f ca="1">_xll.BDP(T134,"YRS_TO_MTY_ISSUE")</f>
        <v>#NAME?</v>
      </c>
      <c r="AR134" s="794">
        <f t="shared" si="16"/>
        <v>115.1</v>
      </c>
      <c r="AS134" s="795"/>
      <c r="AT134" s="719" t="e">
        <f ca="1">_xll.BDP($T134,AT$1)</f>
        <v>#NAME?</v>
      </c>
      <c r="AU134" s="719" t="e">
        <f ca="1">_xll.BDP(T134,$AU$1)</f>
        <v>#NAME?</v>
      </c>
      <c r="AV134" s="719" t="e">
        <f ca="1">_xll.BDP(T134,$AV$1)</f>
        <v>#NAME?</v>
      </c>
      <c r="AW134" s="719" t="e">
        <f ca="1">_xll.BDP($T134,AW$1)</f>
        <v>#NAME?</v>
      </c>
      <c r="AX134" s="719" t="e">
        <f t="shared" ca="1" si="17"/>
        <v>#NAME?</v>
      </c>
      <c r="AY134" s="719" t="e">
        <f ca="1">_xll.BDP(T134,$AY$1)</f>
        <v>#NAME?</v>
      </c>
      <c r="AZ134" s="719" t="e">
        <f t="shared" ca="1" si="18"/>
        <v>#NAME?</v>
      </c>
      <c r="BA134" s="719" t="e">
        <f t="shared" ca="1" si="19"/>
        <v>#NAME?</v>
      </c>
      <c r="BB134" s="719" t="e">
        <f ca="1">VLOOKUP(Y134,Values!$H$2:$I$15,2,FALSE)</f>
        <v>#NAME?</v>
      </c>
    </row>
    <row r="135" spans="1:54" s="706" customFormat="1" ht="12.75" customHeight="1" x14ac:dyDescent="0.3">
      <c r="A135" s="707">
        <v>42025</v>
      </c>
      <c r="B135" s="706" t="s">
        <v>9028</v>
      </c>
      <c r="C135" s="708" t="s">
        <v>600</v>
      </c>
      <c r="D135" s="709">
        <v>1000</v>
      </c>
      <c r="E135" s="708" t="s">
        <v>66</v>
      </c>
      <c r="F135" s="710">
        <v>45685</v>
      </c>
      <c r="G135" s="711" t="s">
        <v>9029</v>
      </c>
      <c r="H135" s="712" t="s">
        <v>4943</v>
      </c>
      <c r="I135" s="761" t="s">
        <v>3844</v>
      </c>
      <c r="J135" s="761" t="s">
        <v>3807</v>
      </c>
      <c r="K135" s="712">
        <v>-25</v>
      </c>
      <c r="L135" s="714"/>
      <c r="M135" s="712"/>
      <c r="N135" s="706" t="s">
        <v>1344</v>
      </c>
      <c r="O135" s="712">
        <v>4.5</v>
      </c>
      <c r="P135" s="708" t="s">
        <v>4473</v>
      </c>
      <c r="Q135" s="714"/>
      <c r="R135" s="708">
        <v>5</v>
      </c>
      <c r="S135" s="708" t="s">
        <v>9087</v>
      </c>
      <c r="T135" s="715" t="str">
        <f t="shared" si="11"/>
        <v>EK7113385 Corp</v>
      </c>
      <c r="U135" s="716" t="e">
        <f ca="1">_xll.BDP($T135,$U$1)</f>
        <v>#NAME?</v>
      </c>
      <c r="V135" s="715">
        <f t="shared" si="12"/>
        <v>1</v>
      </c>
      <c r="W135" s="715">
        <f t="shared" si="13"/>
        <v>4</v>
      </c>
      <c r="X135" s="715" t="str">
        <f t="shared" si="14"/>
        <v>Q1</v>
      </c>
      <c r="Y135" s="717" t="e">
        <f ca="1">_xll.BDP($T135,Y$1)</f>
        <v>#NAME?</v>
      </c>
      <c r="Z135" s="717" t="e">
        <f ca="1">_xll.BDP($T135,$Z$1)</f>
        <v>#NAME?</v>
      </c>
      <c r="AA135" s="717" t="e">
        <f ca="1">_xll.BDP($T135,AA$1)</f>
        <v>#NAME?</v>
      </c>
      <c r="AB135" s="718" t="e">
        <f ca="1">IF(AA135="FLOATING",J135,(_xll.BDP($T135,AB$1)/100))</f>
        <v>#NAME?</v>
      </c>
      <c r="AC135" s="719" t="e">
        <f ca="1">_xll.BDP(T135,$AC$1)</f>
        <v>#NAME?</v>
      </c>
      <c r="AD135" s="720" t="e">
        <f ca="1">_xll.BDP($T135,AD$1)</f>
        <v>#NAME?</v>
      </c>
      <c r="AE135" s="719" t="e">
        <f ca="1">_xll.BDP($T135,AE$1)</f>
        <v>#NAME?</v>
      </c>
      <c r="AF135" s="715" t="e">
        <f ca="1">_xll.BDP($T135,AF$1)</f>
        <v>#NAME?</v>
      </c>
      <c r="AG135" s="719" t="e">
        <f ca="1">_xll.BDP($T135,AG$1)</f>
        <v>#NAME?</v>
      </c>
      <c r="AH135" s="719" t="e">
        <f ca="1">VLOOKUP(AF135,Values!$A$1:$C$12,2,FALSE)</f>
        <v>#NAME?</v>
      </c>
      <c r="AI135" s="716" t="e">
        <f ca="1">_xll.BDP($T135,$AI$1)</f>
        <v>#NAME?</v>
      </c>
      <c r="AJ135" s="716" t="e">
        <f ca="1">_xll.BDP($T135,$AJ$1)</f>
        <v>#NAME?</v>
      </c>
      <c r="AK135" s="716" t="e">
        <f ca="1">_xll.BDP($T135,$AK$1)</f>
        <v>#NAME?</v>
      </c>
      <c r="AL135" s="721" t="e">
        <f ca="1">VLOOKUP(AK135,Values!$E$2:$F$8,2,)</f>
        <v>#NAME?</v>
      </c>
      <c r="AM135" s="719" t="e">
        <f ca="1">_xll.BDP($T135,$AM$1)</f>
        <v>#NAME?</v>
      </c>
      <c r="AN135" s="719" t="e">
        <f ca="1">_xll.BDP($T135,$AN$1)</f>
        <v>#NAME?</v>
      </c>
      <c r="AO135" s="719" t="e">
        <f ca="1">_xll.BDP($T135,$AO$1)</f>
        <v>#NAME?</v>
      </c>
      <c r="AP135" s="719" t="str">
        <f t="shared" si="15"/>
        <v>10yr</v>
      </c>
      <c r="AQ135" s="775" t="e">
        <f ca="1">_xll.BDP(T135,"YRS_TO_MTY_ISSUE")</f>
        <v>#NAME?</v>
      </c>
      <c r="AR135" s="794">
        <f t="shared" si="16"/>
        <v>10</v>
      </c>
      <c r="AS135" s="795"/>
      <c r="AT135" s="719" t="e">
        <f ca="1">_xll.BDP($T135,AT$1)</f>
        <v>#NAME?</v>
      </c>
      <c r="AU135" s="719" t="e">
        <f ca="1">_xll.BDP(T135,$AU$1)</f>
        <v>#NAME?</v>
      </c>
      <c r="AV135" s="719" t="e">
        <f ca="1">_xll.BDP(T135,$AV$1)</f>
        <v>#NAME?</v>
      </c>
      <c r="AW135" s="719" t="e">
        <f ca="1">_xll.BDP($T135,AW$1)</f>
        <v>#NAME?</v>
      </c>
      <c r="AX135" s="719" t="e">
        <f t="shared" ca="1" si="17"/>
        <v>#NAME?</v>
      </c>
      <c r="AY135" s="719" t="e">
        <f ca="1">_xll.BDP(T135,$AY$1)</f>
        <v>#NAME?</v>
      </c>
      <c r="AZ135" s="719" t="e">
        <f t="shared" ca="1" si="18"/>
        <v>#NAME?</v>
      </c>
      <c r="BA135" s="719" t="e">
        <f t="shared" ca="1" si="19"/>
        <v>#NAME?</v>
      </c>
      <c r="BB135" s="719" t="e">
        <f ca="1">VLOOKUP(Y135,Values!$H$2:$I$15,2,FALSE)</f>
        <v>#NAME?</v>
      </c>
    </row>
    <row r="136" spans="1:54" s="706" customFormat="1" ht="12.75" customHeight="1" x14ac:dyDescent="0.3">
      <c r="A136" s="707">
        <v>42025</v>
      </c>
      <c r="B136" s="706" t="s">
        <v>9030</v>
      </c>
      <c r="C136" s="708" t="s">
        <v>5618</v>
      </c>
      <c r="D136" s="709">
        <v>500</v>
      </c>
      <c r="E136" s="708" t="s">
        <v>37</v>
      </c>
      <c r="F136" s="710">
        <v>43862</v>
      </c>
      <c r="G136" s="711" t="s">
        <v>9031</v>
      </c>
      <c r="H136" s="712" t="s">
        <v>96</v>
      </c>
      <c r="I136" s="761" t="s">
        <v>676</v>
      </c>
      <c r="J136" s="761" t="s">
        <v>206</v>
      </c>
      <c r="K136" s="712">
        <v>-22.5</v>
      </c>
      <c r="L136" s="714"/>
      <c r="M136" s="712"/>
      <c r="N136" s="706" t="s">
        <v>240</v>
      </c>
      <c r="O136" s="712">
        <v>6.8</v>
      </c>
      <c r="P136" s="708" t="s">
        <v>1917</v>
      </c>
      <c r="Q136" s="714"/>
      <c r="R136" s="708">
        <v>13</v>
      </c>
      <c r="S136" s="708" t="s">
        <v>9086</v>
      </c>
      <c r="T136" s="715" t="str">
        <f t="shared" si="11"/>
        <v>EK7126189 Corp</v>
      </c>
      <c r="U136" s="716" t="e">
        <f ca="1">_xll.BDP($T136,$U$1)</f>
        <v>#NAME?</v>
      </c>
      <c r="V136" s="715">
        <f t="shared" si="12"/>
        <v>1</v>
      </c>
      <c r="W136" s="715">
        <f t="shared" si="13"/>
        <v>4</v>
      </c>
      <c r="X136" s="715" t="str">
        <f t="shared" si="14"/>
        <v>Q1</v>
      </c>
      <c r="Y136" s="717" t="e">
        <f ca="1">_xll.BDP($T136,Y$1)</f>
        <v>#NAME?</v>
      </c>
      <c r="Z136" s="717" t="e">
        <f ca="1">_xll.BDP($T136,$Z$1)</f>
        <v>#NAME?</v>
      </c>
      <c r="AA136" s="717" t="e">
        <f ca="1">_xll.BDP($T136,AA$1)</f>
        <v>#NAME?</v>
      </c>
      <c r="AB136" s="718" t="e">
        <f ca="1">IF(AA136="FLOATING",J136,(_xll.BDP($T136,AB$1)/100))</f>
        <v>#NAME?</v>
      </c>
      <c r="AC136" s="719" t="e">
        <f ca="1">_xll.BDP(T136,$AC$1)</f>
        <v>#NAME?</v>
      </c>
      <c r="AD136" s="720" t="e">
        <f ca="1">_xll.BDP($T136,AD$1)</f>
        <v>#NAME?</v>
      </c>
      <c r="AE136" s="719" t="e">
        <f ca="1">_xll.BDP($T136,AE$1)</f>
        <v>#NAME?</v>
      </c>
      <c r="AF136" s="715" t="e">
        <f ca="1">_xll.BDP($T136,AF$1)</f>
        <v>#NAME?</v>
      </c>
      <c r="AG136" s="719" t="e">
        <f ca="1">_xll.BDP($T136,AG$1)</f>
        <v>#NAME?</v>
      </c>
      <c r="AH136" s="719" t="e">
        <f ca="1">VLOOKUP(AF136,Values!$A$1:$C$12,2,FALSE)</f>
        <v>#NAME?</v>
      </c>
      <c r="AI136" s="716" t="e">
        <f ca="1">_xll.BDP($T136,$AI$1)</f>
        <v>#NAME?</v>
      </c>
      <c r="AJ136" s="716" t="e">
        <f ca="1">_xll.BDP($T136,$AJ$1)</f>
        <v>#NAME?</v>
      </c>
      <c r="AK136" s="716" t="e">
        <f ca="1">_xll.BDP($T136,$AK$1)</f>
        <v>#NAME?</v>
      </c>
      <c r="AL136" s="721" t="e">
        <f ca="1">VLOOKUP(AK136,Values!$E$2:$F$8,2,)</f>
        <v>#NAME?</v>
      </c>
      <c r="AM136" s="719" t="e">
        <f ca="1">_xll.BDP($T136,$AM$1)</f>
        <v>#NAME?</v>
      </c>
      <c r="AN136" s="719" t="e">
        <f ca="1">_xll.BDP($T136,$AN$1)</f>
        <v>#NAME?</v>
      </c>
      <c r="AO136" s="719" t="e">
        <f ca="1">_xll.BDP($T136,$AO$1)</f>
        <v>#NAME?</v>
      </c>
      <c r="AP136" s="719" t="str">
        <f t="shared" si="15"/>
        <v>5yr</v>
      </c>
      <c r="AQ136" s="775" t="e">
        <f ca="1">_xll.BDP(T136,"YRS_TO_MTY_ISSUE")</f>
        <v>#NAME?</v>
      </c>
      <c r="AR136" s="794">
        <f t="shared" si="16"/>
        <v>5</v>
      </c>
      <c r="AS136" s="795"/>
      <c r="AT136" s="719" t="e">
        <f ca="1">_xll.BDP($T136,AT$1)</f>
        <v>#NAME?</v>
      </c>
      <c r="AU136" s="719" t="e">
        <f ca="1">_xll.BDP(T136,$AU$1)</f>
        <v>#NAME?</v>
      </c>
      <c r="AV136" s="719" t="e">
        <f ca="1">_xll.BDP(T136,$AV$1)</f>
        <v>#NAME?</v>
      </c>
      <c r="AW136" s="719" t="e">
        <f ca="1">_xll.BDP($T136,AW$1)</f>
        <v>#NAME?</v>
      </c>
      <c r="AX136" s="719" t="e">
        <f t="shared" ca="1" si="17"/>
        <v>#NAME?</v>
      </c>
      <c r="AY136" s="719" t="e">
        <f ca="1">_xll.BDP(T136,$AY$1)</f>
        <v>#NAME?</v>
      </c>
      <c r="AZ136" s="719" t="e">
        <f t="shared" ca="1" si="18"/>
        <v>#NAME?</v>
      </c>
      <c r="BA136" s="719" t="e">
        <f t="shared" ca="1" si="19"/>
        <v>#NAME?</v>
      </c>
      <c r="BB136" s="719" t="e">
        <f ca="1">VLOOKUP(Y136,Values!$H$2:$I$15,2,FALSE)</f>
        <v>#NAME?</v>
      </c>
    </row>
    <row r="137" spans="1:54" s="706" customFormat="1" ht="12.75" customHeight="1" x14ac:dyDescent="0.3">
      <c r="A137" s="707">
        <v>42025</v>
      </c>
      <c r="B137" s="706" t="s">
        <v>9032</v>
      </c>
      <c r="C137" s="708" t="s">
        <v>218</v>
      </c>
      <c r="D137" s="709">
        <v>500</v>
      </c>
      <c r="E137" s="708" t="s">
        <v>224</v>
      </c>
      <c r="F137" s="710">
        <v>44593</v>
      </c>
      <c r="G137" s="711" t="s">
        <v>9031</v>
      </c>
      <c r="H137" s="712" t="s">
        <v>2769</v>
      </c>
      <c r="I137" s="761" t="s">
        <v>948</v>
      </c>
      <c r="J137" s="761" t="s">
        <v>265</v>
      </c>
      <c r="K137" s="712">
        <v>-22.5</v>
      </c>
      <c r="L137" s="714"/>
      <c r="M137" s="712"/>
      <c r="N137" s="706" t="s">
        <v>98</v>
      </c>
      <c r="O137" s="712">
        <v>6.2</v>
      </c>
      <c r="P137" s="708" t="s">
        <v>1917</v>
      </c>
      <c r="Q137" s="714"/>
      <c r="R137" s="708">
        <v>13</v>
      </c>
      <c r="S137" s="708" t="s">
        <v>9085</v>
      </c>
      <c r="T137" s="715" t="str">
        <f t="shared" si="11"/>
        <v>EK7126361 Corp</v>
      </c>
      <c r="U137" s="716" t="e">
        <f ca="1">_xll.BDP($T137,$U$1)</f>
        <v>#NAME?</v>
      </c>
      <c r="V137" s="715">
        <f t="shared" si="12"/>
        <v>1</v>
      </c>
      <c r="W137" s="715">
        <f t="shared" si="13"/>
        <v>4</v>
      </c>
      <c r="X137" s="715" t="str">
        <f t="shared" si="14"/>
        <v>Q1</v>
      </c>
      <c r="Y137" s="717" t="e">
        <f ca="1">_xll.BDP($T137,Y$1)</f>
        <v>#NAME?</v>
      </c>
      <c r="Z137" s="717" t="e">
        <f ca="1">_xll.BDP($T137,$Z$1)</f>
        <v>#NAME?</v>
      </c>
      <c r="AA137" s="717" t="e">
        <f ca="1">_xll.BDP($T137,AA$1)</f>
        <v>#NAME?</v>
      </c>
      <c r="AB137" s="718" t="e">
        <f ca="1">IF(AA137="FLOATING",J137,(_xll.BDP($T137,AB$1)/100))</f>
        <v>#NAME?</v>
      </c>
      <c r="AC137" s="719" t="e">
        <f ca="1">_xll.BDP(T137,$AC$1)</f>
        <v>#NAME?</v>
      </c>
      <c r="AD137" s="720" t="e">
        <f ca="1">_xll.BDP($T137,AD$1)</f>
        <v>#NAME?</v>
      </c>
      <c r="AE137" s="719" t="e">
        <f ca="1">_xll.BDP($T137,AE$1)</f>
        <v>#NAME?</v>
      </c>
      <c r="AF137" s="715" t="e">
        <f ca="1">_xll.BDP($T137,AF$1)</f>
        <v>#NAME?</v>
      </c>
      <c r="AG137" s="719" t="e">
        <f ca="1">_xll.BDP($T137,AG$1)</f>
        <v>#NAME?</v>
      </c>
      <c r="AH137" s="719" t="e">
        <f ca="1">VLOOKUP(AF137,Values!$A$1:$C$12,2,FALSE)</f>
        <v>#NAME?</v>
      </c>
      <c r="AI137" s="716" t="e">
        <f ca="1">_xll.BDP($T137,$AI$1)</f>
        <v>#NAME?</v>
      </c>
      <c r="AJ137" s="716" t="e">
        <f ca="1">_xll.BDP($T137,$AJ$1)</f>
        <v>#NAME?</v>
      </c>
      <c r="AK137" s="716" t="e">
        <f ca="1">_xll.BDP($T137,$AK$1)</f>
        <v>#NAME?</v>
      </c>
      <c r="AL137" s="721" t="e">
        <f ca="1">VLOOKUP(AK137,Values!$E$2:$F$8,2,)</f>
        <v>#NAME?</v>
      </c>
      <c r="AM137" s="719" t="e">
        <f ca="1">_xll.BDP($T137,$AM$1)</f>
        <v>#NAME?</v>
      </c>
      <c r="AN137" s="719" t="e">
        <f ca="1">_xll.BDP($T137,$AN$1)</f>
        <v>#NAME?</v>
      </c>
      <c r="AO137" s="719" t="e">
        <f ca="1">_xll.BDP($T137,$AO$1)</f>
        <v>#NAME?</v>
      </c>
      <c r="AP137" s="719" t="str">
        <f t="shared" si="15"/>
        <v>7yr</v>
      </c>
      <c r="AQ137" s="775" t="e">
        <f ca="1">_xll.BDP(T137,"YRS_TO_MTY_ISSUE")</f>
        <v>#NAME?</v>
      </c>
      <c r="AR137" s="794">
        <f t="shared" si="16"/>
        <v>7</v>
      </c>
      <c r="AS137" s="795"/>
      <c r="AT137" s="719" t="e">
        <f ca="1">_xll.BDP($T137,AT$1)</f>
        <v>#NAME?</v>
      </c>
      <c r="AU137" s="719" t="e">
        <f ca="1">_xll.BDP(T137,$AU$1)</f>
        <v>#NAME?</v>
      </c>
      <c r="AV137" s="719" t="e">
        <f ca="1">_xll.BDP(T137,$AV$1)</f>
        <v>#NAME?</v>
      </c>
      <c r="AW137" s="719" t="e">
        <f ca="1">_xll.BDP($T137,AW$1)</f>
        <v>#NAME?</v>
      </c>
      <c r="AX137" s="719" t="e">
        <f t="shared" ca="1" si="17"/>
        <v>#NAME?</v>
      </c>
      <c r="AY137" s="719" t="e">
        <f ca="1">_xll.BDP(T137,$AY$1)</f>
        <v>#NAME?</v>
      </c>
      <c r="AZ137" s="719" t="e">
        <f t="shared" ca="1" si="18"/>
        <v>#NAME?</v>
      </c>
      <c r="BA137" s="719" t="e">
        <f t="shared" ca="1" si="19"/>
        <v>#NAME?</v>
      </c>
      <c r="BB137" s="719" t="e">
        <f ca="1">VLOOKUP(Y137,Values!$H$2:$I$15,2,FALSE)</f>
        <v>#NAME?</v>
      </c>
    </row>
    <row r="138" spans="1:54" s="706" customFormat="1" ht="12.75" customHeight="1" x14ac:dyDescent="0.3">
      <c r="A138" s="707">
        <v>42025</v>
      </c>
      <c r="B138" s="706" t="s">
        <v>9033</v>
      </c>
      <c r="C138" s="708" t="s">
        <v>218</v>
      </c>
      <c r="D138" s="709">
        <v>1000</v>
      </c>
      <c r="E138" s="708" t="s">
        <v>66</v>
      </c>
      <c r="F138" s="710">
        <v>45689</v>
      </c>
      <c r="G138" s="711" t="s">
        <v>9031</v>
      </c>
      <c r="H138" s="712" t="s">
        <v>1756</v>
      </c>
      <c r="I138" s="761" t="s">
        <v>880</v>
      </c>
      <c r="J138" s="761" t="s">
        <v>245</v>
      </c>
      <c r="K138" s="712">
        <v>-22.5</v>
      </c>
      <c r="L138" s="714"/>
      <c r="M138" s="712"/>
      <c r="N138" s="706" t="s">
        <v>686</v>
      </c>
      <c r="O138" s="712">
        <v>4.7</v>
      </c>
      <c r="P138" s="708" t="s">
        <v>1917</v>
      </c>
      <c r="Q138" s="714"/>
      <c r="R138" s="708">
        <v>13</v>
      </c>
      <c r="S138" s="708" t="s">
        <v>9083</v>
      </c>
      <c r="T138" s="715" t="str">
        <f t="shared" si="11"/>
        <v>EK7126429 Corp</v>
      </c>
      <c r="U138" s="716" t="e">
        <f ca="1">_xll.BDP($T138,$U$1)</f>
        <v>#NAME?</v>
      </c>
      <c r="V138" s="715">
        <f t="shared" si="12"/>
        <v>1</v>
      </c>
      <c r="W138" s="715">
        <f t="shared" si="13"/>
        <v>4</v>
      </c>
      <c r="X138" s="715" t="str">
        <f t="shared" si="14"/>
        <v>Q1</v>
      </c>
      <c r="Y138" s="717" t="e">
        <f ca="1">_xll.BDP($T138,Y$1)</f>
        <v>#NAME?</v>
      </c>
      <c r="Z138" s="717" t="e">
        <f ca="1">_xll.BDP($T138,$Z$1)</f>
        <v>#NAME?</v>
      </c>
      <c r="AA138" s="717" t="e">
        <f ca="1">_xll.BDP($T138,AA$1)</f>
        <v>#NAME?</v>
      </c>
      <c r="AB138" s="718" t="e">
        <f ca="1">IF(AA138="FLOATING",J138,(_xll.BDP($T138,AB$1)/100))</f>
        <v>#NAME?</v>
      </c>
      <c r="AC138" s="719" t="e">
        <f ca="1">_xll.BDP(T138,$AC$1)</f>
        <v>#NAME?</v>
      </c>
      <c r="AD138" s="720" t="e">
        <f ca="1">_xll.BDP($T138,AD$1)</f>
        <v>#NAME?</v>
      </c>
      <c r="AE138" s="719" t="e">
        <f ca="1">_xll.BDP($T138,AE$1)</f>
        <v>#NAME?</v>
      </c>
      <c r="AF138" s="715" t="e">
        <f ca="1">_xll.BDP($T138,AF$1)</f>
        <v>#NAME?</v>
      </c>
      <c r="AG138" s="719" t="e">
        <f ca="1">_xll.BDP($T138,AG$1)</f>
        <v>#NAME?</v>
      </c>
      <c r="AH138" s="719" t="e">
        <f ca="1">VLOOKUP(AF138,Values!$A$1:$C$12,2,FALSE)</f>
        <v>#NAME?</v>
      </c>
      <c r="AI138" s="716" t="e">
        <f ca="1">_xll.BDP($T138,$AI$1)</f>
        <v>#NAME?</v>
      </c>
      <c r="AJ138" s="716" t="e">
        <f ca="1">_xll.BDP($T138,$AJ$1)</f>
        <v>#NAME?</v>
      </c>
      <c r="AK138" s="716" t="e">
        <f ca="1">_xll.BDP($T138,$AK$1)</f>
        <v>#NAME?</v>
      </c>
      <c r="AL138" s="721" t="e">
        <f ca="1">VLOOKUP(AK138,Values!$E$2:$F$8,2,)</f>
        <v>#NAME?</v>
      </c>
      <c r="AM138" s="719" t="e">
        <f ca="1">_xll.BDP($T138,$AM$1)</f>
        <v>#NAME?</v>
      </c>
      <c r="AN138" s="719" t="e">
        <f ca="1">_xll.BDP($T138,$AN$1)</f>
        <v>#NAME?</v>
      </c>
      <c r="AO138" s="719" t="e">
        <f ca="1">_xll.BDP($T138,$AO$1)</f>
        <v>#NAME?</v>
      </c>
      <c r="AP138" s="719" t="str">
        <f t="shared" si="15"/>
        <v>10yr</v>
      </c>
      <c r="AQ138" s="775" t="e">
        <f ca="1">_xll.BDP(T138,"YRS_TO_MTY_ISSUE")</f>
        <v>#NAME?</v>
      </c>
      <c r="AR138" s="794">
        <f t="shared" si="16"/>
        <v>10</v>
      </c>
      <c r="AS138" s="795"/>
      <c r="AT138" s="719" t="e">
        <f ca="1">_xll.BDP($T138,AT$1)</f>
        <v>#NAME?</v>
      </c>
      <c r="AU138" s="719" t="e">
        <f ca="1">_xll.BDP(T138,$AU$1)</f>
        <v>#NAME?</v>
      </c>
      <c r="AV138" s="719" t="e">
        <f ca="1">_xll.BDP(T138,$AV$1)</f>
        <v>#NAME?</v>
      </c>
      <c r="AW138" s="719" t="e">
        <f ca="1">_xll.BDP($T138,AW$1)</f>
        <v>#NAME?</v>
      </c>
      <c r="AX138" s="719" t="e">
        <f t="shared" ca="1" si="17"/>
        <v>#NAME?</v>
      </c>
      <c r="AY138" s="719" t="e">
        <f ca="1">_xll.BDP(T138,$AY$1)</f>
        <v>#NAME?</v>
      </c>
      <c r="AZ138" s="719" t="e">
        <f t="shared" ca="1" si="18"/>
        <v>#NAME?</v>
      </c>
      <c r="BA138" s="719" t="e">
        <f t="shared" ca="1" si="19"/>
        <v>#NAME?</v>
      </c>
      <c r="BB138" s="719" t="e">
        <f ca="1">VLOOKUP(Y138,Values!$H$2:$I$15,2,FALSE)</f>
        <v>#NAME?</v>
      </c>
    </row>
    <row r="139" spans="1:54" s="706" customFormat="1" ht="12.75" customHeight="1" x14ac:dyDescent="0.3">
      <c r="A139" s="707">
        <v>42025</v>
      </c>
      <c r="B139" s="706" t="s">
        <v>9034</v>
      </c>
      <c r="C139" s="708" t="s">
        <v>5618</v>
      </c>
      <c r="D139" s="709">
        <v>900</v>
      </c>
      <c r="E139" s="708" t="s">
        <v>117</v>
      </c>
      <c r="F139" s="710">
        <v>52994</v>
      </c>
      <c r="G139" s="711" t="s">
        <v>9031</v>
      </c>
      <c r="H139" s="712" t="s">
        <v>2323</v>
      </c>
      <c r="I139" s="761" t="s">
        <v>6084</v>
      </c>
      <c r="J139" s="761" t="s">
        <v>6085</v>
      </c>
      <c r="K139" s="712">
        <v>-12.5</v>
      </c>
      <c r="L139" s="714"/>
      <c r="M139" s="712"/>
      <c r="N139" s="706" t="s">
        <v>3749</v>
      </c>
      <c r="O139" s="712">
        <v>3.78</v>
      </c>
      <c r="P139" s="708" t="s">
        <v>2077</v>
      </c>
      <c r="Q139" s="714"/>
      <c r="R139" s="708">
        <v>28</v>
      </c>
      <c r="S139" s="708" t="s">
        <v>9084</v>
      </c>
      <c r="T139" s="715" t="str">
        <f t="shared" si="11"/>
        <v>EK7126486 Corp</v>
      </c>
      <c r="U139" s="716" t="e">
        <f ca="1">_xll.BDP($T139,$U$1)</f>
        <v>#NAME?</v>
      </c>
      <c r="V139" s="715">
        <f t="shared" si="12"/>
        <v>1</v>
      </c>
      <c r="W139" s="715">
        <f t="shared" si="13"/>
        <v>4</v>
      </c>
      <c r="X139" s="715" t="str">
        <f t="shared" si="14"/>
        <v>Q1</v>
      </c>
      <c r="Y139" s="717" t="e">
        <f ca="1">_xll.BDP($T139,Y$1)</f>
        <v>#NAME?</v>
      </c>
      <c r="Z139" s="717" t="e">
        <f ca="1">_xll.BDP($T139,$Z$1)</f>
        <v>#NAME?</v>
      </c>
      <c r="AA139" s="717" t="e">
        <f ca="1">_xll.BDP($T139,AA$1)</f>
        <v>#NAME?</v>
      </c>
      <c r="AB139" s="718" t="e">
        <f ca="1">IF(AA139="FLOATING",J139,(_xll.BDP($T139,AB$1)/100))</f>
        <v>#NAME?</v>
      </c>
      <c r="AC139" s="719" t="e">
        <f ca="1">_xll.BDP(T139,$AC$1)</f>
        <v>#NAME?</v>
      </c>
      <c r="AD139" s="720" t="e">
        <f ca="1">_xll.BDP($T139,AD$1)</f>
        <v>#NAME?</v>
      </c>
      <c r="AE139" s="719" t="e">
        <f ca="1">_xll.BDP($T139,AE$1)</f>
        <v>#NAME?</v>
      </c>
      <c r="AF139" s="715" t="e">
        <f ca="1">_xll.BDP($T139,AF$1)</f>
        <v>#NAME?</v>
      </c>
      <c r="AG139" s="719" t="e">
        <f ca="1">_xll.BDP($T139,AG$1)</f>
        <v>#NAME?</v>
      </c>
      <c r="AH139" s="719" t="e">
        <f ca="1">VLOOKUP(AF139,Values!$A$1:$C$12,2,FALSE)</f>
        <v>#NAME?</v>
      </c>
      <c r="AI139" s="716" t="e">
        <f ca="1">_xll.BDP($T139,$AI$1)</f>
        <v>#NAME?</v>
      </c>
      <c r="AJ139" s="716" t="e">
        <f ca="1">_xll.BDP($T139,$AJ$1)</f>
        <v>#NAME?</v>
      </c>
      <c r="AK139" s="716" t="e">
        <f ca="1">_xll.BDP($T139,$AK$1)</f>
        <v>#NAME?</v>
      </c>
      <c r="AL139" s="721" t="e">
        <f ca="1">VLOOKUP(AK139,Values!$E$2:$F$8,2,)</f>
        <v>#NAME?</v>
      </c>
      <c r="AM139" s="719" t="e">
        <f ca="1">_xll.BDP($T139,$AM$1)</f>
        <v>#NAME?</v>
      </c>
      <c r="AN139" s="719" t="e">
        <f ca="1">_xll.BDP($T139,$AN$1)</f>
        <v>#NAME?</v>
      </c>
      <c r="AO139" s="719" t="e">
        <f ca="1">_xll.BDP($T139,$AO$1)</f>
        <v>#NAME?</v>
      </c>
      <c r="AP139" s="719" t="str">
        <f t="shared" si="15"/>
        <v>30yr</v>
      </c>
      <c r="AQ139" s="775" t="e">
        <f ca="1">_xll.BDP(T139,"YRS_TO_MTY_ISSUE")</f>
        <v>#NAME?</v>
      </c>
      <c r="AR139" s="794">
        <f t="shared" si="16"/>
        <v>30</v>
      </c>
      <c r="AS139" s="795"/>
      <c r="AT139" s="719" t="e">
        <f ca="1">_xll.BDP($T139,AT$1)</f>
        <v>#NAME?</v>
      </c>
      <c r="AU139" s="719" t="e">
        <f ca="1">_xll.BDP(T139,$AU$1)</f>
        <v>#NAME?</v>
      </c>
      <c r="AV139" s="719" t="e">
        <f ca="1">_xll.BDP(T139,$AV$1)</f>
        <v>#NAME?</v>
      </c>
      <c r="AW139" s="719" t="e">
        <f ca="1">_xll.BDP($T139,AW$1)</f>
        <v>#NAME?</v>
      </c>
      <c r="AX139" s="719" t="e">
        <f t="shared" ca="1" si="17"/>
        <v>#NAME?</v>
      </c>
      <c r="AY139" s="719" t="e">
        <f ca="1">_xll.BDP(T139,$AY$1)</f>
        <v>#NAME?</v>
      </c>
      <c r="AZ139" s="719" t="e">
        <f t="shared" ca="1" si="18"/>
        <v>#NAME?</v>
      </c>
      <c r="BA139" s="719" t="e">
        <f t="shared" ca="1" si="19"/>
        <v>#NAME?</v>
      </c>
      <c r="BB139" s="719" t="e">
        <f ca="1">VLOOKUP(Y139,Values!$H$2:$I$15,2,FALSE)</f>
        <v>#NAME?</v>
      </c>
    </row>
    <row r="140" spans="1:54" s="706" customFormat="1" ht="12.75" customHeight="1" x14ac:dyDescent="0.3">
      <c r="A140" s="707">
        <v>42025</v>
      </c>
      <c r="B140" s="706" t="s">
        <v>9035</v>
      </c>
      <c r="C140" s="708" t="s">
        <v>276</v>
      </c>
      <c r="D140" s="709">
        <v>1000</v>
      </c>
      <c r="E140" s="708" t="s">
        <v>66</v>
      </c>
      <c r="F140" s="710">
        <v>45689</v>
      </c>
      <c r="G140" s="711" t="s">
        <v>9036</v>
      </c>
      <c r="H140" s="712" t="s">
        <v>244</v>
      </c>
      <c r="I140" s="761" t="s">
        <v>948</v>
      </c>
      <c r="J140" s="761" t="s">
        <v>265</v>
      </c>
      <c r="K140" s="712">
        <v>-25</v>
      </c>
      <c r="L140" s="714"/>
      <c r="M140" s="712"/>
      <c r="N140" s="706" t="s">
        <v>9037</v>
      </c>
      <c r="O140" s="712">
        <v>5.0999999999999996</v>
      </c>
      <c r="P140" s="708" t="s">
        <v>9038</v>
      </c>
      <c r="Q140" s="714"/>
      <c r="R140" s="708">
        <v>0</v>
      </c>
      <c r="S140" s="708" t="s">
        <v>9082</v>
      </c>
      <c r="T140" s="715" t="str">
        <f t="shared" si="11"/>
        <v>EK7126601 Corp</v>
      </c>
      <c r="U140" s="716" t="e">
        <f ca="1">_xll.BDP($T140,$U$1)</f>
        <v>#NAME?</v>
      </c>
      <c r="V140" s="715">
        <f t="shared" si="12"/>
        <v>1</v>
      </c>
      <c r="W140" s="715">
        <f t="shared" si="13"/>
        <v>4</v>
      </c>
      <c r="X140" s="715" t="str">
        <f t="shared" si="14"/>
        <v>Q1</v>
      </c>
      <c r="Y140" s="717" t="e">
        <f ca="1">_xll.BDP($T140,Y$1)</f>
        <v>#NAME?</v>
      </c>
      <c r="Z140" s="717" t="e">
        <f ca="1">_xll.BDP($T140,$Z$1)</f>
        <v>#NAME?</v>
      </c>
      <c r="AA140" s="717" t="e">
        <f ca="1">_xll.BDP($T140,AA$1)</f>
        <v>#NAME?</v>
      </c>
      <c r="AB140" s="718" t="e">
        <f ca="1">IF(AA140="FLOATING",J140,(_xll.BDP($T140,AB$1)/100))</f>
        <v>#NAME?</v>
      </c>
      <c r="AC140" s="719" t="e">
        <f ca="1">_xll.BDP(T140,$AC$1)</f>
        <v>#NAME?</v>
      </c>
      <c r="AD140" s="720" t="e">
        <f ca="1">_xll.BDP($T140,AD$1)</f>
        <v>#NAME?</v>
      </c>
      <c r="AE140" s="719" t="e">
        <f ca="1">_xll.BDP($T140,AE$1)</f>
        <v>#NAME?</v>
      </c>
      <c r="AF140" s="715" t="e">
        <f ca="1">_xll.BDP($T140,AF$1)</f>
        <v>#NAME?</v>
      </c>
      <c r="AG140" s="719" t="e">
        <f ca="1">_xll.BDP($T140,AG$1)</f>
        <v>#NAME?</v>
      </c>
      <c r="AH140" s="719" t="e">
        <f ca="1">VLOOKUP(AF140,Values!$A$1:$C$12,2,FALSE)</f>
        <v>#NAME?</v>
      </c>
      <c r="AI140" s="716" t="e">
        <f ca="1">_xll.BDP($T140,$AI$1)</f>
        <v>#NAME?</v>
      </c>
      <c r="AJ140" s="716" t="e">
        <f ca="1">_xll.BDP($T140,$AJ$1)</f>
        <v>#NAME?</v>
      </c>
      <c r="AK140" s="716" t="e">
        <f ca="1">_xll.BDP($T140,$AK$1)</f>
        <v>#NAME?</v>
      </c>
      <c r="AL140" s="721" t="e">
        <f ca="1">VLOOKUP(AK140,Values!$E$2:$F$8,2,)</f>
        <v>#NAME?</v>
      </c>
      <c r="AM140" s="719" t="e">
        <f ca="1">_xll.BDP($T140,$AM$1)</f>
        <v>#NAME?</v>
      </c>
      <c r="AN140" s="719" t="e">
        <f ca="1">_xll.BDP($T140,$AN$1)</f>
        <v>#NAME?</v>
      </c>
      <c r="AO140" s="719" t="e">
        <f ca="1">_xll.BDP($T140,$AO$1)</f>
        <v>#NAME?</v>
      </c>
      <c r="AP140" s="719" t="str">
        <f t="shared" si="15"/>
        <v>10yr</v>
      </c>
      <c r="AQ140" s="775" t="e">
        <f ca="1">_xll.BDP(T140,"YRS_TO_MTY_ISSUE")</f>
        <v>#NAME?</v>
      </c>
      <c r="AR140" s="794">
        <f t="shared" si="16"/>
        <v>10</v>
      </c>
      <c r="AS140" s="795"/>
      <c r="AT140" s="719" t="e">
        <f ca="1">_xll.BDP($T140,AT$1)</f>
        <v>#NAME?</v>
      </c>
      <c r="AU140" s="719" t="e">
        <f ca="1">_xll.BDP(T140,$AU$1)</f>
        <v>#NAME?</v>
      </c>
      <c r="AV140" s="719" t="e">
        <f ca="1">_xll.BDP(T140,$AV$1)</f>
        <v>#NAME?</v>
      </c>
      <c r="AW140" s="719" t="e">
        <f ca="1">_xll.BDP($T140,AW$1)</f>
        <v>#NAME?</v>
      </c>
      <c r="AX140" s="719" t="e">
        <f t="shared" ca="1" si="17"/>
        <v>#NAME?</v>
      </c>
      <c r="AY140" s="719" t="e">
        <f ca="1">_xll.BDP(T140,$AY$1)</f>
        <v>#NAME?</v>
      </c>
      <c r="AZ140" s="719" t="e">
        <f t="shared" ca="1" si="18"/>
        <v>#NAME?</v>
      </c>
      <c r="BA140" s="719" t="e">
        <f t="shared" ca="1" si="19"/>
        <v>#NAME?</v>
      </c>
      <c r="BB140" s="719" t="e">
        <f ca="1">VLOOKUP(Y140,Values!$H$2:$I$15,2,FALSE)</f>
        <v>#NAME?</v>
      </c>
    </row>
    <row r="141" spans="1:54" s="706" customFormat="1" ht="12.75" customHeight="1" x14ac:dyDescent="0.3">
      <c r="A141" s="707">
        <v>42025</v>
      </c>
      <c r="B141" s="706" t="s">
        <v>9039</v>
      </c>
      <c r="C141" s="708" t="s">
        <v>369</v>
      </c>
      <c r="D141" s="709">
        <v>400</v>
      </c>
      <c r="E141" s="708" t="s">
        <v>117</v>
      </c>
      <c r="F141" s="710">
        <v>52988</v>
      </c>
      <c r="G141" s="711" t="s">
        <v>401</v>
      </c>
      <c r="H141" s="712" t="s">
        <v>205</v>
      </c>
      <c r="I141" s="761"/>
      <c r="J141" s="761" t="s">
        <v>206</v>
      </c>
      <c r="K141" s="712">
        <v>-2.5</v>
      </c>
      <c r="L141" s="714"/>
      <c r="M141" s="712"/>
      <c r="N141" s="706" t="s">
        <v>8336</v>
      </c>
      <c r="O141" s="712">
        <v>1.31</v>
      </c>
      <c r="P141" s="708" t="s">
        <v>2107</v>
      </c>
      <c r="Q141" s="714"/>
      <c r="R141" s="708">
        <v>15</v>
      </c>
      <c r="S141" s="708" t="s">
        <v>9081</v>
      </c>
      <c r="T141" s="715" t="str">
        <f t="shared" si="11"/>
        <v>EK7133441 Corp</v>
      </c>
      <c r="U141" s="716" t="e">
        <f ca="1">_xll.BDP($T141,$U$1)</f>
        <v>#NAME?</v>
      </c>
      <c r="V141" s="715">
        <f t="shared" si="12"/>
        <v>1</v>
      </c>
      <c r="W141" s="715">
        <f t="shared" si="13"/>
        <v>4</v>
      </c>
      <c r="X141" s="715" t="str">
        <f t="shared" si="14"/>
        <v>Q1</v>
      </c>
      <c r="Y141" s="717" t="e">
        <f ca="1">_xll.BDP($T141,Y$1)</f>
        <v>#NAME?</v>
      </c>
      <c r="Z141" s="717" t="e">
        <f ca="1">_xll.BDP($T141,$Z$1)</f>
        <v>#NAME?</v>
      </c>
      <c r="AA141" s="717" t="e">
        <f ca="1">_xll.BDP($T141,AA$1)</f>
        <v>#NAME?</v>
      </c>
      <c r="AB141" s="718" t="e">
        <f ca="1">IF(AA141="FLOATING",J141,(_xll.BDP($T141,AB$1)/100))</f>
        <v>#NAME?</v>
      </c>
      <c r="AC141" s="719" t="e">
        <f ca="1">_xll.BDP(T141,$AC$1)</f>
        <v>#NAME?</v>
      </c>
      <c r="AD141" s="720" t="e">
        <f ca="1">_xll.BDP($T141,AD$1)</f>
        <v>#NAME?</v>
      </c>
      <c r="AE141" s="719" t="e">
        <f ca="1">_xll.BDP($T141,AE$1)</f>
        <v>#NAME?</v>
      </c>
      <c r="AF141" s="715" t="e">
        <f ca="1">_xll.BDP($T141,AF$1)</f>
        <v>#NAME?</v>
      </c>
      <c r="AG141" s="719" t="e">
        <f ca="1">_xll.BDP($T141,AG$1)</f>
        <v>#NAME?</v>
      </c>
      <c r="AH141" s="719" t="e">
        <f ca="1">VLOOKUP(AF141,Values!$A$1:$C$12,2,FALSE)</f>
        <v>#NAME?</v>
      </c>
      <c r="AI141" s="716" t="e">
        <f ca="1">_xll.BDP($T141,$AI$1)</f>
        <v>#NAME?</v>
      </c>
      <c r="AJ141" s="716" t="e">
        <f ca="1">_xll.BDP($T141,$AJ$1)</f>
        <v>#NAME?</v>
      </c>
      <c r="AK141" s="716" t="e">
        <f ca="1">_xll.BDP($T141,$AK$1)</f>
        <v>#NAME?</v>
      </c>
      <c r="AL141" s="721" t="e">
        <f ca="1">VLOOKUP(AK141,Values!$E$2:$F$8,2,)</f>
        <v>#NAME?</v>
      </c>
      <c r="AM141" s="719" t="e">
        <f ca="1">_xll.BDP($T141,$AM$1)</f>
        <v>#NAME?</v>
      </c>
      <c r="AN141" s="719" t="e">
        <f ca="1">_xll.BDP($T141,$AN$1)</f>
        <v>#NAME?</v>
      </c>
      <c r="AO141" s="719" t="e">
        <f ca="1">_xll.BDP($T141,$AO$1)</f>
        <v>#NAME?</v>
      </c>
      <c r="AP141" s="719" t="str">
        <f t="shared" si="15"/>
        <v>30yr</v>
      </c>
      <c r="AQ141" s="775" t="e">
        <f ca="1">_xll.BDP(T141,"YRS_TO_MTY_ISSUE")</f>
        <v>#NAME?</v>
      </c>
      <c r="AR141" s="794">
        <f t="shared" si="16"/>
        <v>30</v>
      </c>
      <c r="AS141" s="795"/>
      <c r="AT141" s="719" t="e">
        <f ca="1">_xll.BDP($T141,AT$1)</f>
        <v>#NAME?</v>
      </c>
      <c r="AU141" s="719" t="e">
        <f ca="1">_xll.BDP(T141,$AU$1)</f>
        <v>#NAME?</v>
      </c>
      <c r="AV141" s="719" t="e">
        <f ca="1">_xll.BDP(T141,$AV$1)</f>
        <v>#NAME?</v>
      </c>
      <c r="AW141" s="719" t="e">
        <f ca="1">_xll.BDP($T141,AW$1)</f>
        <v>#NAME?</v>
      </c>
      <c r="AX141" s="719" t="e">
        <f t="shared" ca="1" si="17"/>
        <v>#NAME?</v>
      </c>
      <c r="AY141" s="719" t="e">
        <f ca="1">_xll.BDP(T141,$AY$1)</f>
        <v>#NAME?</v>
      </c>
      <c r="AZ141" s="719" t="e">
        <f t="shared" ca="1" si="18"/>
        <v>#NAME?</v>
      </c>
      <c r="BA141" s="719" t="e">
        <f t="shared" ca="1" si="19"/>
        <v>#NAME?</v>
      </c>
      <c r="BB141" s="719" t="e">
        <f ca="1">VLOOKUP(Y141,Values!$H$2:$I$15,2,FALSE)</f>
        <v>#NAME?</v>
      </c>
    </row>
    <row r="142" spans="1:54" s="706" customFormat="1" ht="12.75" customHeight="1" x14ac:dyDescent="0.3">
      <c r="A142" s="707">
        <v>42025</v>
      </c>
      <c r="B142" s="706" t="s">
        <v>9040</v>
      </c>
      <c r="C142" s="708" t="s">
        <v>235</v>
      </c>
      <c r="D142" s="709">
        <v>450</v>
      </c>
      <c r="E142" s="708" t="s">
        <v>66</v>
      </c>
      <c r="F142" s="710">
        <v>45689</v>
      </c>
      <c r="G142" s="711" t="s">
        <v>7578</v>
      </c>
      <c r="H142" s="712" t="s">
        <v>1790</v>
      </c>
      <c r="I142" s="761" t="s">
        <v>9041</v>
      </c>
      <c r="J142" s="761" t="s">
        <v>7075</v>
      </c>
      <c r="K142" s="712">
        <v>12.5</v>
      </c>
      <c r="L142" s="714"/>
      <c r="M142" s="712"/>
      <c r="N142" s="706" t="s">
        <v>3756</v>
      </c>
      <c r="O142" s="712">
        <v>2</v>
      </c>
      <c r="P142" s="708" t="s">
        <v>9042</v>
      </c>
      <c r="Q142" s="714"/>
      <c r="R142" s="708">
        <v>34</v>
      </c>
      <c r="S142" s="708" t="s">
        <v>9080</v>
      </c>
      <c r="T142" s="715" t="str">
        <f t="shared" si="11"/>
        <v>EK7129068 Corp</v>
      </c>
      <c r="U142" s="716" t="e">
        <f ca="1">_xll.BDP($T142,$U$1)</f>
        <v>#NAME?</v>
      </c>
      <c r="V142" s="715">
        <f t="shared" si="12"/>
        <v>1</v>
      </c>
      <c r="W142" s="715">
        <f t="shared" si="13"/>
        <v>4</v>
      </c>
      <c r="X142" s="715" t="str">
        <f t="shared" si="14"/>
        <v>Q1</v>
      </c>
      <c r="Y142" s="717" t="e">
        <f ca="1">_xll.BDP($T142,Y$1)</f>
        <v>#NAME?</v>
      </c>
      <c r="Z142" s="717" t="e">
        <f ca="1">_xll.BDP($T142,$Z$1)</f>
        <v>#NAME?</v>
      </c>
      <c r="AA142" s="717" t="e">
        <f ca="1">_xll.BDP($T142,AA$1)</f>
        <v>#NAME?</v>
      </c>
      <c r="AB142" s="718" t="e">
        <f ca="1">IF(AA142="FLOATING",J142,(_xll.BDP($T142,AB$1)/100))</f>
        <v>#NAME?</v>
      </c>
      <c r="AC142" s="719" t="e">
        <f ca="1">_xll.BDP(T142,$AC$1)</f>
        <v>#NAME?</v>
      </c>
      <c r="AD142" s="720" t="e">
        <f ca="1">_xll.BDP($T142,AD$1)</f>
        <v>#NAME?</v>
      </c>
      <c r="AE142" s="719" t="e">
        <f ca="1">_xll.BDP($T142,AE$1)</f>
        <v>#NAME?</v>
      </c>
      <c r="AF142" s="715" t="e">
        <f ca="1">_xll.BDP($T142,AF$1)</f>
        <v>#NAME?</v>
      </c>
      <c r="AG142" s="719" t="e">
        <f ca="1">_xll.BDP($T142,AG$1)</f>
        <v>#NAME?</v>
      </c>
      <c r="AH142" s="719" t="e">
        <f ca="1">VLOOKUP(AF142,Values!$A$1:$C$12,2,FALSE)</f>
        <v>#NAME?</v>
      </c>
      <c r="AI142" s="716" t="e">
        <f ca="1">_xll.BDP($T142,$AI$1)</f>
        <v>#NAME?</v>
      </c>
      <c r="AJ142" s="716" t="e">
        <f ca="1">_xll.BDP($T142,$AJ$1)</f>
        <v>#NAME?</v>
      </c>
      <c r="AK142" s="716" t="e">
        <f ca="1">_xll.BDP($T142,$AK$1)</f>
        <v>#NAME?</v>
      </c>
      <c r="AL142" s="721" t="e">
        <f ca="1">VLOOKUP(AK142,Values!$E$2:$F$8,2,)</f>
        <v>#NAME?</v>
      </c>
      <c r="AM142" s="719" t="e">
        <f ca="1">_xll.BDP($T142,$AM$1)</f>
        <v>#NAME?</v>
      </c>
      <c r="AN142" s="719" t="e">
        <f ca="1">_xll.BDP($T142,$AN$1)</f>
        <v>#NAME?</v>
      </c>
      <c r="AO142" s="719" t="e">
        <f ca="1">_xll.BDP($T142,$AO$1)</f>
        <v>#NAME?</v>
      </c>
      <c r="AP142" s="719" t="str">
        <f t="shared" si="15"/>
        <v>10yr</v>
      </c>
      <c r="AQ142" s="775" t="e">
        <f ca="1">_xll.BDP(T142,"YRS_TO_MTY_ISSUE")</f>
        <v>#NAME?</v>
      </c>
      <c r="AR142" s="794">
        <f t="shared" si="16"/>
        <v>10</v>
      </c>
      <c r="AS142" s="795"/>
      <c r="AT142" s="719" t="e">
        <f ca="1">_xll.BDP($T142,AT$1)</f>
        <v>#NAME?</v>
      </c>
      <c r="AU142" s="719" t="e">
        <f ca="1">_xll.BDP(T142,$AU$1)</f>
        <v>#NAME?</v>
      </c>
      <c r="AV142" s="719" t="e">
        <f ca="1">_xll.BDP(T142,$AV$1)</f>
        <v>#NAME?</v>
      </c>
      <c r="AW142" s="719" t="e">
        <f ca="1">_xll.BDP($T142,AW$1)</f>
        <v>#NAME?</v>
      </c>
      <c r="AX142" s="719" t="e">
        <f t="shared" ca="1" si="17"/>
        <v>#NAME?</v>
      </c>
      <c r="AY142" s="719" t="e">
        <f ca="1">_xll.BDP(T142,$AY$1)</f>
        <v>#NAME?</v>
      </c>
      <c r="AZ142" s="719" t="e">
        <f t="shared" ca="1" si="18"/>
        <v>#NAME?</v>
      </c>
      <c r="BA142" s="719" t="e">
        <f t="shared" ca="1" si="19"/>
        <v>#NAME?</v>
      </c>
      <c r="BB142" s="719" t="e">
        <f ca="1">VLOOKUP(Y142,Values!$H$2:$I$15,2,FALSE)</f>
        <v>#NAME?</v>
      </c>
    </row>
    <row r="143" spans="1:54" s="706" customFormat="1" ht="12.75" customHeight="1" x14ac:dyDescent="0.3">
      <c r="A143" s="707">
        <v>42025</v>
      </c>
      <c r="B143" s="706" t="s">
        <v>9043</v>
      </c>
      <c r="C143" s="708" t="s">
        <v>2459</v>
      </c>
      <c r="D143" s="709">
        <v>1000</v>
      </c>
      <c r="E143" s="708" t="s">
        <v>12</v>
      </c>
      <c r="F143" s="710">
        <v>43129</v>
      </c>
      <c r="G143" s="711" t="s">
        <v>9044</v>
      </c>
      <c r="H143" s="712" t="s">
        <v>785</v>
      </c>
      <c r="I143" s="761" t="s">
        <v>785</v>
      </c>
      <c r="J143" s="761" t="s">
        <v>4101</v>
      </c>
      <c r="K143" s="712">
        <v>0</v>
      </c>
      <c r="L143" s="714"/>
      <c r="M143" s="712"/>
      <c r="N143" s="706" t="s">
        <v>1138</v>
      </c>
      <c r="O143" s="712">
        <v>2.2999999999999998</v>
      </c>
      <c r="P143" s="708" t="s">
        <v>93</v>
      </c>
      <c r="Q143" s="714"/>
      <c r="R143" s="708" t="s">
        <v>93</v>
      </c>
      <c r="S143" s="708" t="s">
        <v>9079</v>
      </c>
      <c r="T143" s="715" t="str">
        <f t="shared" si="11"/>
        <v>EK7103352 Corp</v>
      </c>
      <c r="U143" s="716" t="e">
        <f ca="1">_xll.BDP($T143,$U$1)</f>
        <v>#NAME?</v>
      </c>
      <c r="V143" s="715">
        <f t="shared" si="12"/>
        <v>1</v>
      </c>
      <c r="W143" s="715">
        <f t="shared" si="13"/>
        <v>4</v>
      </c>
      <c r="X143" s="715" t="str">
        <f t="shared" si="14"/>
        <v>Q1</v>
      </c>
      <c r="Y143" s="717" t="e">
        <f ca="1">_xll.BDP($T143,Y$1)</f>
        <v>#NAME?</v>
      </c>
      <c r="Z143" s="717" t="e">
        <f ca="1">_xll.BDP($T143,$Z$1)</f>
        <v>#NAME?</v>
      </c>
      <c r="AA143" s="717" t="e">
        <f ca="1">_xll.BDP($T143,AA$1)</f>
        <v>#NAME?</v>
      </c>
      <c r="AB143" s="718" t="e">
        <f ca="1">IF(AA143="FLOATING",J143,(_xll.BDP($T143,AB$1)/100))</f>
        <v>#NAME?</v>
      </c>
      <c r="AC143" s="719" t="e">
        <f ca="1">_xll.BDP(T143,$AC$1)</f>
        <v>#NAME?</v>
      </c>
      <c r="AD143" s="720" t="e">
        <f ca="1">_xll.BDP($T143,AD$1)</f>
        <v>#NAME?</v>
      </c>
      <c r="AE143" s="719" t="e">
        <f ca="1">_xll.BDP($T143,AE$1)</f>
        <v>#NAME?</v>
      </c>
      <c r="AF143" s="715" t="e">
        <f ca="1">_xll.BDP($T143,AF$1)</f>
        <v>#NAME?</v>
      </c>
      <c r="AG143" s="719" t="e">
        <f ca="1">_xll.BDP($T143,AG$1)</f>
        <v>#NAME?</v>
      </c>
      <c r="AH143" s="719" t="e">
        <f ca="1">VLOOKUP(AF143,Values!$A$1:$C$12,2,FALSE)</f>
        <v>#NAME?</v>
      </c>
      <c r="AI143" s="716" t="e">
        <f ca="1">_xll.BDP($T143,$AI$1)</f>
        <v>#NAME?</v>
      </c>
      <c r="AJ143" s="716" t="e">
        <f ca="1">_xll.BDP($T143,$AJ$1)</f>
        <v>#NAME?</v>
      </c>
      <c r="AK143" s="716" t="e">
        <f ca="1">_xll.BDP($T143,$AK$1)</f>
        <v>#NAME?</v>
      </c>
      <c r="AL143" s="721" t="e">
        <f ca="1">VLOOKUP(AK143,Values!$E$2:$F$8,2,)</f>
        <v>#NAME?</v>
      </c>
      <c r="AM143" s="719" t="e">
        <f ca="1">_xll.BDP($T143,$AM$1)</f>
        <v>#NAME?</v>
      </c>
      <c r="AN143" s="719" t="e">
        <f ca="1">_xll.BDP($T143,$AN$1)</f>
        <v>#NAME?</v>
      </c>
      <c r="AO143" s="719" t="e">
        <f ca="1">_xll.BDP($T143,$AO$1)</f>
        <v>#NAME?</v>
      </c>
      <c r="AP143" s="719" t="str">
        <f t="shared" si="15"/>
        <v>3yr</v>
      </c>
      <c r="AQ143" s="775" t="e">
        <f ca="1">_xll.BDP(T143,"YRS_TO_MTY_ISSUE")</f>
        <v>#NAME?</v>
      </c>
      <c r="AR143" s="794">
        <f t="shared" si="16"/>
        <v>3</v>
      </c>
      <c r="AS143" s="795"/>
      <c r="AT143" s="719" t="e">
        <f ca="1">_xll.BDP($T143,AT$1)</f>
        <v>#NAME?</v>
      </c>
      <c r="AU143" s="719" t="e">
        <f ca="1">_xll.BDP(T143,$AU$1)</f>
        <v>#NAME?</v>
      </c>
      <c r="AV143" s="719" t="e">
        <f ca="1">_xll.BDP(T143,$AV$1)</f>
        <v>#NAME?</v>
      </c>
      <c r="AW143" s="719" t="e">
        <f ca="1">_xll.BDP($T143,AW$1)</f>
        <v>#NAME?</v>
      </c>
      <c r="AX143" s="719" t="e">
        <f t="shared" ca="1" si="17"/>
        <v>#NAME?</v>
      </c>
      <c r="AY143" s="719" t="e">
        <f ca="1">_xll.BDP(T143,$AY$1)</f>
        <v>#NAME?</v>
      </c>
      <c r="AZ143" s="719" t="e">
        <f t="shared" ca="1" si="18"/>
        <v>#NAME?</v>
      </c>
      <c r="BA143" s="719" t="e">
        <f t="shared" ca="1" si="19"/>
        <v>#NAME?</v>
      </c>
      <c r="BB143" s="719" t="e">
        <f ca="1">VLOOKUP(Y143,Values!$H$2:$I$15,2,FALSE)</f>
        <v>#NAME?</v>
      </c>
    </row>
    <row r="144" spans="1:54" s="706" customFormat="1" ht="12.75" customHeight="1" x14ac:dyDescent="0.3">
      <c r="A144" s="707">
        <v>42024</v>
      </c>
      <c r="B144" s="706" t="s">
        <v>5793</v>
      </c>
      <c r="C144" s="708" t="s">
        <v>276</v>
      </c>
      <c r="D144" s="709">
        <v>300</v>
      </c>
      <c r="E144" s="708" t="s">
        <v>1824</v>
      </c>
      <c r="F144" s="710">
        <v>43944</v>
      </c>
      <c r="G144" s="711" t="s">
        <v>401</v>
      </c>
      <c r="H144" s="712" t="s">
        <v>2299</v>
      </c>
      <c r="I144" s="761" t="s">
        <v>9047</v>
      </c>
      <c r="J144" s="761" t="s">
        <v>9048</v>
      </c>
      <c r="K144" s="712">
        <v>-7.5</v>
      </c>
      <c r="L144" s="714"/>
      <c r="M144" s="712"/>
      <c r="N144" s="706" t="s">
        <v>391</v>
      </c>
      <c r="O144" s="712">
        <v>1.67</v>
      </c>
      <c r="P144" s="708" t="s">
        <v>1890</v>
      </c>
      <c r="Q144" s="714"/>
      <c r="R144" s="708">
        <v>5</v>
      </c>
      <c r="S144" s="708" t="s">
        <v>9077</v>
      </c>
      <c r="T144" s="715" t="str">
        <f t="shared" si="11"/>
        <v>EK7103410 Corp</v>
      </c>
      <c r="U144" s="716" t="e">
        <f ca="1">_xll.BDP($T144,$U$1)</f>
        <v>#NAME?</v>
      </c>
      <c r="V144" s="715">
        <f t="shared" si="12"/>
        <v>1</v>
      </c>
      <c r="W144" s="715">
        <f t="shared" si="13"/>
        <v>4</v>
      </c>
      <c r="X144" s="715" t="str">
        <f t="shared" si="14"/>
        <v>Q1</v>
      </c>
      <c r="Y144" s="717" t="e">
        <f ca="1">_xll.BDP($T144,Y$1)</f>
        <v>#NAME?</v>
      </c>
      <c r="Z144" s="717" t="e">
        <f ca="1">_xll.BDP($T144,$Z$1)</f>
        <v>#NAME?</v>
      </c>
      <c r="AA144" s="717" t="e">
        <f ca="1">_xll.BDP($T144,AA$1)</f>
        <v>#NAME?</v>
      </c>
      <c r="AB144" s="718" t="e">
        <f ca="1">IF(AA144="FLOATING",J144,(_xll.BDP($T144,AB$1)/100))</f>
        <v>#NAME?</v>
      </c>
      <c r="AC144" s="719" t="e">
        <f ca="1">_xll.BDP(T144,$AC$1)</f>
        <v>#NAME?</v>
      </c>
      <c r="AD144" s="720" t="e">
        <f ca="1">_xll.BDP($T144,AD$1)</f>
        <v>#NAME?</v>
      </c>
      <c r="AE144" s="719" t="e">
        <f ca="1">_xll.BDP($T144,AE$1)</f>
        <v>#NAME?</v>
      </c>
      <c r="AF144" s="715" t="e">
        <f ca="1">_xll.BDP($T144,AF$1)</f>
        <v>#NAME?</v>
      </c>
      <c r="AG144" s="719" t="e">
        <f ca="1">_xll.BDP($T144,AG$1)</f>
        <v>#NAME?</v>
      </c>
      <c r="AH144" s="719" t="e">
        <f ca="1">VLOOKUP(AF144,Values!$A$1:$C$12,2,FALSE)</f>
        <v>#NAME?</v>
      </c>
      <c r="AI144" s="716" t="e">
        <f ca="1">_xll.BDP($T144,$AI$1)</f>
        <v>#NAME?</v>
      </c>
      <c r="AJ144" s="716" t="e">
        <f ca="1">_xll.BDP($T144,$AJ$1)</f>
        <v>#NAME?</v>
      </c>
      <c r="AK144" s="716" t="e">
        <f ca="1">_xll.BDP($T144,$AK$1)</f>
        <v>#NAME?</v>
      </c>
      <c r="AL144" s="721" t="e">
        <f ca="1">VLOOKUP(AK144,Values!$E$2:$F$8,2,)</f>
        <v>#NAME?</v>
      </c>
      <c r="AM144" s="719" t="e">
        <f ca="1">_xll.BDP($T144,$AM$1)</f>
        <v>#NAME?</v>
      </c>
      <c r="AN144" s="719" t="e">
        <f ca="1">_xll.BDP($T144,$AN$1)</f>
        <v>#NAME?</v>
      </c>
      <c r="AO144" s="719" t="e">
        <f ca="1">_xll.BDP($T144,$AO$1)</f>
        <v>#NAME?</v>
      </c>
      <c r="AP144" s="719" t="str">
        <f t="shared" si="15"/>
        <v>5.25yr</v>
      </c>
      <c r="AQ144" s="775" t="e">
        <f ca="1">_xll.BDP(T144,"YRS_TO_MTY_ISSUE")</f>
        <v>#NAME?</v>
      </c>
      <c r="AR144" s="794">
        <f t="shared" si="16"/>
        <v>5.3</v>
      </c>
      <c r="AS144" s="795"/>
      <c r="AT144" s="719" t="e">
        <f ca="1">_xll.BDP($T144,AT$1)</f>
        <v>#NAME?</v>
      </c>
      <c r="AU144" s="719" t="e">
        <f ca="1">_xll.BDP(T144,$AU$1)</f>
        <v>#NAME?</v>
      </c>
      <c r="AV144" s="719" t="e">
        <f ca="1">_xll.BDP(T144,$AV$1)</f>
        <v>#NAME?</v>
      </c>
      <c r="AW144" s="719" t="e">
        <f ca="1">_xll.BDP($T144,AW$1)</f>
        <v>#NAME?</v>
      </c>
      <c r="AX144" s="719" t="e">
        <f t="shared" ca="1" si="17"/>
        <v>#NAME?</v>
      </c>
      <c r="AY144" s="719" t="e">
        <f ca="1">_xll.BDP(T144,$AY$1)</f>
        <v>#NAME?</v>
      </c>
      <c r="AZ144" s="719" t="e">
        <f t="shared" ca="1" si="18"/>
        <v>#NAME?</v>
      </c>
      <c r="BA144" s="719" t="e">
        <f t="shared" ca="1" si="19"/>
        <v>#NAME?</v>
      </c>
      <c r="BB144" s="719" t="e">
        <f ca="1">VLOOKUP(Y144,Values!$H$2:$I$15,2,FALSE)</f>
        <v>#NAME?</v>
      </c>
    </row>
    <row r="145" spans="1:54" s="706" customFormat="1" ht="12.75" customHeight="1" x14ac:dyDescent="0.3">
      <c r="A145" s="707">
        <v>42024</v>
      </c>
      <c r="B145" s="706" t="s">
        <v>9049</v>
      </c>
      <c r="C145" s="708" t="s">
        <v>276</v>
      </c>
      <c r="D145" s="709">
        <v>1000</v>
      </c>
      <c r="E145" s="708" t="s">
        <v>1824</v>
      </c>
      <c r="F145" s="710">
        <v>43944</v>
      </c>
      <c r="G145" s="711" t="s">
        <v>401</v>
      </c>
      <c r="H145" s="712" t="s">
        <v>282</v>
      </c>
      <c r="I145" s="761" t="s">
        <v>7415</v>
      </c>
      <c r="J145" s="761" t="s">
        <v>718</v>
      </c>
      <c r="K145" s="712">
        <v>-7.5</v>
      </c>
      <c r="L145" s="714"/>
      <c r="M145" s="712"/>
      <c r="N145" s="706" t="s">
        <v>463</v>
      </c>
      <c r="O145" s="712">
        <v>3</v>
      </c>
      <c r="P145" s="708" t="s">
        <v>1890</v>
      </c>
      <c r="Q145" s="714"/>
      <c r="R145" s="708">
        <v>5</v>
      </c>
      <c r="S145" s="708" t="s">
        <v>9076</v>
      </c>
      <c r="T145" s="715" t="str">
        <f t="shared" si="11"/>
        <v>EK7096515 Corp</v>
      </c>
      <c r="U145" s="716" t="e">
        <f ca="1">_xll.BDP($T145,$U$1)</f>
        <v>#NAME?</v>
      </c>
      <c r="V145" s="715">
        <f t="shared" si="12"/>
        <v>1</v>
      </c>
      <c r="W145" s="715">
        <f t="shared" si="13"/>
        <v>4</v>
      </c>
      <c r="X145" s="715" t="str">
        <f t="shared" si="14"/>
        <v>Q1</v>
      </c>
      <c r="Y145" s="717" t="e">
        <f ca="1">_xll.BDP($T145,Y$1)</f>
        <v>#NAME?</v>
      </c>
      <c r="Z145" s="717" t="e">
        <f ca="1">_xll.BDP($T145,$Z$1)</f>
        <v>#NAME?</v>
      </c>
      <c r="AA145" s="717" t="e">
        <f ca="1">_xll.BDP($T145,AA$1)</f>
        <v>#NAME?</v>
      </c>
      <c r="AB145" s="718" t="e">
        <f ca="1">IF(AA145="FLOATING",J145,(_xll.BDP($T145,AB$1)/100))</f>
        <v>#NAME?</v>
      </c>
      <c r="AC145" s="719" t="e">
        <f ca="1">_xll.BDP(T145,$AC$1)</f>
        <v>#NAME?</v>
      </c>
      <c r="AD145" s="720" t="e">
        <f ca="1">_xll.BDP($T145,AD$1)</f>
        <v>#NAME?</v>
      </c>
      <c r="AE145" s="719" t="e">
        <f ca="1">_xll.BDP($T145,AE$1)</f>
        <v>#NAME?</v>
      </c>
      <c r="AF145" s="715" t="e">
        <f ca="1">_xll.BDP($T145,AF$1)</f>
        <v>#NAME?</v>
      </c>
      <c r="AG145" s="719" t="e">
        <f ca="1">_xll.BDP($T145,AG$1)</f>
        <v>#NAME?</v>
      </c>
      <c r="AH145" s="719" t="e">
        <f ca="1">VLOOKUP(AF145,Values!$A$1:$C$12,2,FALSE)</f>
        <v>#NAME?</v>
      </c>
      <c r="AI145" s="716" t="e">
        <f ca="1">_xll.BDP($T145,$AI$1)</f>
        <v>#NAME?</v>
      </c>
      <c r="AJ145" s="716" t="e">
        <f ca="1">_xll.BDP($T145,$AJ$1)</f>
        <v>#NAME?</v>
      </c>
      <c r="AK145" s="716" t="e">
        <f ca="1">_xll.BDP($T145,$AK$1)</f>
        <v>#NAME?</v>
      </c>
      <c r="AL145" s="721" t="e">
        <f ca="1">VLOOKUP(AK145,Values!$E$2:$F$8,2,)</f>
        <v>#NAME?</v>
      </c>
      <c r="AM145" s="719" t="e">
        <f ca="1">_xll.BDP($T145,$AM$1)</f>
        <v>#NAME?</v>
      </c>
      <c r="AN145" s="719" t="e">
        <f ca="1">_xll.BDP($T145,$AN$1)</f>
        <v>#NAME?</v>
      </c>
      <c r="AO145" s="719" t="e">
        <f ca="1">_xll.BDP($T145,$AO$1)</f>
        <v>#NAME?</v>
      </c>
      <c r="AP145" s="719" t="str">
        <f t="shared" si="15"/>
        <v>5.25yr</v>
      </c>
      <c r="AQ145" s="775" t="e">
        <f ca="1">_xll.BDP(T145,"YRS_TO_MTY_ISSUE")</f>
        <v>#NAME?</v>
      </c>
      <c r="AR145" s="794">
        <f t="shared" si="16"/>
        <v>5.3</v>
      </c>
      <c r="AS145" s="795"/>
      <c r="AT145" s="719" t="e">
        <f ca="1">_xll.BDP($T145,AT$1)</f>
        <v>#NAME?</v>
      </c>
      <c r="AU145" s="719" t="e">
        <f ca="1">_xll.BDP(T145,$AU$1)</f>
        <v>#NAME?</v>
      </c>
      <c r="AV145" s="719" t="e">
        <f ca="1">_xll.BDP(T145,$AV$1)</f>
        <v>#NAME?</v>
      </c>
      <c r="AW145" s="719" t="e">
        <f ca="1">_xll.BDP($T145,AW$1)</f>
        <v>#NAME?</v>
      </c>
      <c r="AX145" s="719" t="e">
        <f t="shared" ca="1" si="17"/>
        <v>#NAME?</v>
      </c>
      <c r="AY145" s="719" t="e">
        <f ca="1">_xll.BDP(T145,$AY$1)</f>
        <v>#NAME?</v>
      </c>
      <c r="AZ145" s="719" t="e">
        <f t="shared" ca="1" si="18"/>
        <v>#NAME?</v>
      </c>
      <c r="BA145" s="719" t="e">
        <f t="shared" ca="1" si="19"/>
        <v>#NAME?</v>
      </c>
      <c r="BB145" s="719" t="e">
        <f ca="1">VLOOKUP(Y145,Values!$H$2:$I$15,2,FALSE)</f>
        <v>#NAME?</v>
      </c>
    </row>
    <row r="146" spans="1:54" s="706" customFormat="1" ht="12.75" customHeight="1" x14ac:dyDescent="0.3">
      <c r="A146" s="707">
        <v>42024</v>
      </c>
      <c r="B146" s="706" t="s">
        <v>9050</v>
      </c>
      <c r="C146" s="708" t="s">
        <v>276</v>
      </c>
      <c r="D146" s="709">
        <v>1700</v>
      </c>
      <c r="E146" s="708" t="s">
        <v>66</v>
      </c>
      <c r="F146" s="710">
        <v>42027</v>
      </c>
      <c r="G146" s="711" t="s">
        <v>401</v>
      </c>
      <c r="H146" s="712" t="s">
        <v>2769</v>
      </c>
      <c r="I146" s="761" t="s">
        <v>9051</v>
      </c>
      <c r="J146" s="761" t="s">
        <v>398</v>
      </c>
      <c r="K146" s="712">
        <v>-7.5</v>
      </c>
      <c r="L146" s="714"/>
      <c r="M146" s="712"/>
      <c r="N146" s="706" t="s">
        <v>116</v>
      </c>
      <c r="O146" s="712">
        <v>2.94</v>
      </c>
      <c r="P146" s="708" t="s">
        <v>1900</v>
      </c>
      <c r="Q146" s="714"/>
      <c r="R146" s="708">
        <v>10</v>
      </c>
      <c r="S146" s="708" t="s">
        <v>9075</v>
      </c>
      <c r="T146" s="715" t="str">
        <f t="shared" si="11"/>
        <v>EK7096572 Corp</v>
      </c>
      <c r="U146" s="716" t="e">
        <f ca="1">_xll.BDP($T146,$U$1)</f>
        <v>#NAME?</v>
      </c>
      <c r="V146" s="715">
        <f t="shared" si="12"/>
        <v>1</v>
      </c>
      <c r="W146" s="715">
        <f t="shared" si="13"/>
        <v>4</v>
      </c>
      <c r="X146" s="715" t="str">
        <f t="shared" si="14"/>
        <v>Q1</v>
      </c>
      <c r="Y146" s="717" t="e">
        <f ca="1">_xll.BDP($T146,Y$1)</f>
        <v>#NAME?</v>
      </c>
      <c r="Z146" s="717" t="e">
        <f ca="1">_xll.BDP($T146,$Z$1)</f>
        <v>#NAME?</v>
      </c>
      <c r="AA146" s="717" t="e">
        <f ca="1">_xll.BDP($T146,AA$1)</f>
        <v>#NAME?</v>
      </c>
      <c r="AB146" s="718" t="e">
        <f ca="1">IF(AA146="FLOATING",J146,(_xll.BDP($T146,AB$1)/100))</f>
        <v>#NAME?</v>
      </c>
      <c r="AC146" s="719" t="e">
        <f ca="1">_xll.BDP(T146,$AC$1)</f>
        <v>#NAME?</v>
      </c>
      <c r="AD146" s="720" t="e">
        <f ca="1">_xll.BDP($T146,AD$1)</f>
        <v>#NAME?</v>
      </c>
      <c r="AE146" s="719" t="e">
        <f ca="1">_xll.BDP($T146,AE$1)</f>
        <v>#NAME?</v>
      </c>
      <c r="AF146" s="715" t="e">
        <f ca="1">_xll.BDP($T146,AF$1)</f>
        <v>#NAME?</v>
      </c>
      <c r="AG146" s="719" t="e">
        <f ca="1">_xll.BDP($T146,AG$1)</f>
        <v>#NAME?</v>
      </c>
      <c r="AH146" s="719" t="e">
        <f ca="1">VLOOKUP(AF146,Values!$A$1:$C$12,2,FALSE)</f>
        <v>#NAME?</v>
      </c>
      <c r="AI146" s="716" t="e">
        <f ca="1">_xll.BDP($T146,$AI$1)</f>
        <v>#NAME?</v>
      </c>
      <c r="AJ146" s="716" t="e">
        <f ca="1">_xll.BDP($T146,$AJ$1)</f>
        <v>#NAME?</v>
      </c>
      <c r="AK146" s="716" t="e">
        <f ca="1">_xll.BDP($T146,$AK$1)</f>
        <v>#NAME?</v>
      </c>
      <c r="AL146" s="721" t="e">
        <f ca="1">VLOOKUP(AK146,Values!$E$2:$F$8,2,)</f>
        <v>#NAME?</v>
      </c>
      <c r="AM146" s="719" t="e">
        <f ca="1">_xll.BDP($T146,$AM$1)</f>
        <v>#NAME?</v>
      </c>
      <c r="AN146" s="719" t="e">
        <f ca="1">_xll.BDP($T146,$AN$1)</f>
        <v>#NAME?</v>
      </c>
      <c r="AO146" s="719" t="e">
        <f ca="1">_xll.BDP($T146,$AO$1)</f>
        <v>#NAME?</v>
      </c>
      <c r="AP146" s="719" t="str">
        <f t="shared" si="15"/>
        <v>10yr</v>
      </c>
      <c r="AQ146" s="775" t="e">
        <f ca="1">_xll.BDP(T146,"YRS_TO_MTY_ISSUE")</f>
        <v>#NAME?</v>
      </c>
      <c r="AR146" s="794">
        <f t="shared" si="16"/>
        <v>0</v>
      </c>
      <c r="AS146" s="795"/>
      <c r="AT146" s="719" t="e">
        <f ca="1">_xll.BDP($T146,AT$1)</f>
        <v>#NAME?</v>
      </c>
      <c r="AU146" s="719" t="e">
        <f ca="1">_xll.BDP(T146,$AU$1)</f>
        <v>#NAME?</v>
      </c>
      <c r="AV146" s="719" t="e">
        <f ca="1">_xll.BDP(T146,$AV$1)</f>
        <v>#NAME?</v>
      </c>
      <c r="AW146" s="719" t="e">
        <f ca="1">_xll.BDP($T146,AW$1)</f>
        <v>#NAME?</v>
      </c>
      <c r="AX146" s="719" t="e">
        <f t="shared" ca="1" si="17"/>
        <v>#NAME?</v>
      </c>
      <c r="AY146" s="719" t="e">
        <f ca="1">_xll.BDP(T146,$AY$1)</f>
        <v>#NAME?</v>
      </c>
      <c r="AZ146" s="719" t="e">
        <f t="shared" ca="1" si="18"/>
        <v>#NAME?</v>
      </c>
      <c r="BA146" s="719" t="e">
        <f t="shared" ca="1" si="19"/>
        <v>#NAME?</v>
      </c>
      <c r="BB146" s="719" t="e">
        <f ca="1">VLOOKUP(Y146,Values!$H$2:$I$15,2,FALSE)</f>
        <v>#NAME?</v>
      </c>
    </row>
    <row r="147" spans="1:54" s="706" customFormat="1" ht="12.75" customHeight="1" x14ac:dyDescent="0.3">
      <c r="A147" s="707">
        <v>42024</v>
      </c>
      <c r="B147" s="706" t="s">
        <v>3666</v>
      </c>
      <c r="C147" s="708" t="s">
        <v>847</v>
      </c>
      <c r="D147" s="709">
        <v>550</v>
      </c>
      <c r="E147" s="708" t="s">
        <v>12</v>
      </c>
      <c r="F147" s="710">
        <v>43126</v>
      </c>
      <c r="G147" s="711" t="s">
        <v>9052</v>
      </c>
      <c r="H147" s="712" t="s">
        <v>155</v>
      </c>
      <c r="I147" s="761" t="s">
        <v>9053</v>
      </c>
      <c r="J147" s="761" t="s">
        <v>642</v>
      </c>
      <c r="K147" s="712">
        <v>-2.5</v>
      </c>
      <c r="L147" s="714"/>
      <c r="M147" s="712"/>
      <c r="N147" s="706" t="s">
        <v>6323</v>
      </c>
      <c r="O147" s="712">
        <v>1.23</v>
      </c>
      <c r="P147" s="708" t="s">
        <v>1900</v>
      </c>
      <c r="Q147" s="714"/>
      <c r="R147" s="708">
        <v>10</v>
      </c>
      <c r="S147" s="708" t="s">
        <v>9073</v>
      </c>
      <c r="T147" s="715" t="str">
        <f t="shared" si="11"/>
        <v>EK7096630 Corp</v>
      </c>
      <c r="U147" s="716" t="e">
        <f ca="1">_xll.BDP($T147,$U$1)</f>
        <v>#NAME?</v>
      </c>
      <c r="V147" s="715">
        <f t="shared" si="12"/>
        <v>1</v>
      </c>
      <c r="W147" s="715">
        <f t="shared" si="13"/>
        <v>4</v>
      </c>
      <c r="X147" s="715" t="str">
        <f t="shared" si="14"/>
        <v>Q1</v>
      </c>
      <c r="Y147" s="717" t="e">
        <f ca="1">_xll.BDP($T147,Y$1)</f>
        <v>#NAME?</v>
      </c>
      <c r="Z147" s="717" t="e">
        <f ca="1">_xll.BDP($T147,$Z$1)</f>
        <v>#NAME?</v>
      </c>
      <c r="AA147" s="717" t="e">
        <f ca="1">_xll.BDP($T147,AA$1)</f>
        <v>#NAME?</v>
      </c>
      <c r="AB147" s="718" t="e">
        <f ca="1">IF(AA147="FLOATING",J147,(_xll.BDP($T147,AB$1)/100))</f>
        <v>#NAME?</v>
      </c>
      <c r="AC147" s="719" t="e">
        <f ca="1">_xll.BDP(T147,$AC$1)</f>
        <v>#NAME?</v>
      </c>
      <c r="AD147" s="720" t="e">
        <f ca="1">_xll.BDP($T147,AD$1)</f>
        <v>#NAME?</v>
      </c>
      <c r="AE147" s="719" t="e">
        <f ca="1">_xll.BDP($T147,AE$1)</f>
        <v>#NAME?</v>
      </c>
      <c r="AF147" s="715" t="e">
        <f ca="1">_xll.BDP($T147,AF$1)</f>
        <v>#NAME?</v>
      </c>
      <c r="AG147" s="719" t="e">
        <f ca="1">_xll.BDP($T147,AG$1)</f>
        <v>#NAME?</v>
      </c>
      <c r="AH147" s="719" t="e">
        <f ca="1">VLOOKUP(AF147,Values!$A$1:$C$12,2,FALSE)</f>
        <v>#NAME?</v>
      </c>
      <c r="AI147" s="716" t="e">
        <f ca="1">_xll.BDP($T147,$AI$1)</f>
        <v>#NAME?</v>
      </c>
      <c r="AJ147" s="716" t="e">
        <f ca="1">_xll.BDP($T147,$AJ$1)</f>
        <v>#NAME?</v>
      </c>
      <c r="AK147" s="716" t="e">
        <f ca="1">_xll.BDP($T147,$AK$1)</f>
        <v>#NAME?</v>
      </c>
      <c r="AL147" s="721" t="e">
        <f ca="1">VLOOKUP(AK147,Values!$E$2:$F$8,2,)</f>
        <v>#NAME?</v>
      </c>
      <c r="AM147" s="719" t="e">
        <f ca="1">_xll.BDP($T147,$AM$1)</f>
        <v>#NAME?</v>
      </c>
      <c r="AN147" s="719" t="e">
        <f ca="1">_xll.BDP($T147,$AN$1)</f>
        <v>#NAME?</v>
      </c>
      <c r="AO147" s="719" t="e">
        <f ca="1">_xll.BDP($T147,$AO$1)</f>
        <v>#NAME?</v>
      </c>
      <c r="AP147" s="719" t="str">
        <f t="shared" si="15"/>
        <v>3yr</v>
      </c>
      <c r="AQ147" s="775" t="e">
        <f ca="1">_xll.BDP(T147,"YRS_TO_MTY_ISSUE")</f>
        <v>#NAME?</v>
      </c>
      <c r="AR147" s="794">
        <f t="shared" si="16"/>
        <v>3</v>
      </c>
      <c r="AS147" s="795"/>
      <c r="AT147" s="719" t="e">
        <f ca="1">_xll.BDP($T147,AT$1)</f>
        <v>#NAME?</v>
      </c>
      <c r="AU147" s="719" t="e">
        <f ca="1">_xll.BDP(T147,$AU$1)</f>
        <v>#NAME?</v>
      </c>
      <c r="AV147" s="719" t="e">
        <f ca="1">_xll.BDP(T147,$AV$1)</f>
        <v>#NAME?</v>
      </c>
      <c r="AW147" s="719" t="e">
        <f ca="1">_xll.BDP($T147,AW$1)</f>
        <v>#NAME?</v>
      </c>
      <c r="AX147" s="719" t="e">
        <f t="shared" ca="1" si="17"/>
        <v>#NAME?</v>
      </c>
      <c r="AY147" s="719" t="e">
        <f ca="1">_xll.BDP(T147,$AY$1)</f>
        <v>#NAME?</v>
      </c>
      <c r="AZ147" s="719" t="e">
        <f t="shared" ca="1" si="18"/>
        <v>#NAME?</v>
      </c>
      <c r="BA147" s="719" t="e">
        <f t="shared" ca="1" si="19"/>
        <v>#NAME?</v>
      </c>
      <c r="BB147" s="719" t="e">
        <f ca="1">VLOOKUP(Y147,Values!$H$2:$I$15,2,FALSE)</f>
        <v>#NAME?</v>
      </c>
    </row>
    <row r="148" spans="1:54" s="706" customFormat="1" ht="12.75" customHeight="1" x14ac:dyDescent="0.3">
      <c r="A148" s="707">
        <v>42024</v>
      </c>
      <c r="B148" s="706" t="s">
        <v>9054</v>
      </c>
      <c r="C148" s="708" t="s">
        <v>847</v>
      </c>
      <c r="D148" s="709">
        <v>750</v>
      </c>
      <c r="E148" s="708" t="s">
        <v>37</v>
      </c>
      <c r="F148" s="710">
        <v>43857</v>
      </c>
      <c r="G148" s="711" t="s">
        <v>9052</v>
      </c>
      <c r="H148" s="712" t="s">
        <v>145</v>
      </c>
      <c r="I148" s="761" t="s">
        <v>9055</v>
      </c>
      <c r="J148" s="761" t="s">
        <v>4249</v>
      </c>
      <c r="K148" s="712">
        <v>-2</v>
      </c>
      <c r="L148" s="714"/>
      <c r="M148" s="712"/>
      <c r="N148" s="706" t="s">
        <v>1472</v>
      </c>
      <c r="O148" s="712">
        <v>1.27</v>
      </c>
      <c r="P148" s="708" t="s">
        <v>2251</v>
      </c>
      <c r="Q148" s="714"/>
      <c r="R148" s="708">
        <v>23</v>
      </c>
      <c r="S148" s="708" t="s">
        <v>9074</v>
      </c>
      <c r="T148" s="715" t="str">
        <f t="shared" si="11"/>
        <v>EK7096812 Corp</v>
      </c>
      <c r="U148" s="716" t="e">
        <f ca="1">_xll.BDP($T148,$U$1)</f>
        <v>#NAME?</v>
      </c>
      <c r="V148" s="715">
        <f t="shared" si="12"/>
        <v>1</v>
      </c>
      <c r="W148" s="715">
        <f t="shared" si="13"/>
        <v>4</v>
      </c>
      <c r="X148" s="715" t="str">
        <f t="shared" si="14"/>
        <v>Q1</v>
      </c>
      <c r="Y148" s="717" t="e">
        <f ca="1">_xll.BDP($T148,Y$1)</f>
        <v>#NAME?</v>
      </c>
      <c r="Z148" s="717" t="e">
        <f ca="1">_xll.BDP($T148,$Z$1)</f>
        <v>#NAME?</v>
      </c>
      <c r="AA148" s="717" t="e">
        <f ca="1">_xll.BDP($T148,AA$1)</f>
        <v>#NAME?</v>
      </c>
      <c r="AB148" s="718" t="e">
        <f ca="1">IF(AA148="FLOATING",J148,(_xll.BDP($T148,AB$1)/100))</f>
        <v>#NAME?</v>
      </c>
      <c r="AC148" s="719" t="e">
        <f ca="1">_xll.BDP(T148,$AC$1)</f>
        <v>#NAME?</v>
      </c>
      <c r="AD148" s="720" t="e">
        <f ca="1">_xll.BDP($T148,AD$1)</f>
        <v>#NAME?</v>
      </c>
      <c r="AE148" s="719" t="e">
        <f ca="1">_xll.BDP($T148,AE$1)</f>
        <v>#NAME?</v>
      </c>
      <c r="AF148" s="715" t="e">
        <f ca="1">_xll.BDP($T148,AF$1)</f>
        <v>#NAME?</v>
      </c>
      <c r="AG148" s="719" t="e">
        <f ca="1">_xll.BDP($T148,AG$1)</f>
        <v>#NAME?</v>
      </c>
      <c r="AH148" s="719" t="e">
        <f ca="1">VLOOKUP(AF148,Values!$A$1:$C$12,2,FALSE)</f>
        <v>#NAME?</v>
      </c>
      <c r="AI148" s="716" t="e">
        <f ca="1">_xll.BDP($T148,$AI$1)</f>
        <v>#NAME?</v>
      </c>
      <c r="AJ148" s="716" t="e">
        <f ca="1">_xll.BDP($T148,$AJ$1)</f>
        <v>#NAME?</v>
      </c>
      <c r="AK148" s="716" t="e">
        <f ca="1">_xll.BDP($T148,$AK$1)</f>
        <v>#NAME?</v>
      </c>
      <c r="AL148" s="721" t="e">
        <f ca="1">VLOOKUP(AK148,Values!$E$2:$F$8,2,)</f>
        <v>#NAME?</v>
      </c>
      <c r="AM148" s="719" t="e">
        <f ca="1">_xll.BDP($T148,$AM$1)</f>
        <v>#NAME?</v>
      </c>
      <c r="AN148" s="719" t="e">
        <f ca="1">_xll.BDP($T148,$AN$1)</f>
        <v>#NAME?</v>
      </c>
      <c r="AO148" s="719" t="e">
        <f ca="1">_xll.BDP($T148,$AO$1)</f>
        <v>#NAME?</v>
      </c>
      <c r="AP148" s="719" t="str">
        <f t="shared" si="15"/>
        <v>5yr</v>
      </c>
      <c r="AQ148" s="775" t="e">
        <f ca="1">_xll.BDP(T148,"YRS_TO_MTY_ISSUE")</f>
        <v>#NAME?</v>
      </c>
      <c r="AR148" s="794">
        <f t="shared" si="16"/>
        <v>5</v>
      </c>
      <c r="AS148" s="795"/>
      <c r="AT148" s="719" t="e">
        <f ca="1">_xll.BDP($T148,AT$1)</f>
        <v>#NAME?</v>
      </c>
      <c r="AU148" s="719" t="e">
        <f ca="1">_xll.BDP(T148,$AU$1)</f>
        <v>#NAME?</v>
      </c>
      <c r="AV148" s="719" t="e">
        <f ca="1">_xll.BDP(T148,$AV$1)</f>
        <v>#NAME?</v>
      </c>
      <c r="AW148" s="719" t="e">
        <f ca="1">_xll.BDP($T148,AW$1)</f>
        <v>#NAME?</v>
      </c>
      <c r="AX148" s="719" t="e">
        <f t="shared" ca="1" si="17"/>
        <v>#NAME?</v>
      </c>
      <c r="AY148" s="719" t="e">
        <f ca="1">_xll.BDP(T148,$AY$1)</f>
        <v>#NAME?</v>
      </c>
      <c r="AZ148" s="719" t="e">
        <f t="shared" ca="1" si="18"/>
        <v>#NAME?</v>
      </c>
      <c r="BA148" s="719" t="e">
        <f t="shared" ca="1" si="19"/>
        <v>#NAME?</v>
      </c>
      <c r="BB148" s="719" t="e">
        <f ca="1">VLOOKUP(Y148,Values!$H$2:$I$15,2,FALSE)</f>
        <v>#NAME?</v>
      </c>
    </row>
    <row r="149" spans="1:54" s="706" customFormat="1" ht="12.75" customHeight="1" x14ac:dyDescent="0.3">
      <c r="A149" s="707">
        <v>42024</v>
      </c>
      <c r="B149" s="706" t="s">
        <v>9056</v>
      </c>
      <c r="C149" s="708" t="s">
        <v>36</v>
      </c>
      <c r="D149" s="709">
        <v>350</v>
      </c>
      <c r="E149" s="708" t="s">
        <v>12</v>
      </c>
      <c r="F149" s="710">
        <v>43123</v>
      </c>
      <c r="G149" s="711" t="s">
        <v>9057</v>
      </c>
      <c r="H149" s="712" t="s">
        <v>177</v>
      </c>
      <c r="I149" s="761" t="s">
        <v>5347</v>
      </c>
      <c r="J149" s="761" t="s">
        <v>9058</v>
      </c>
      <c r="K149" s="712">
        <v>-39.5</v>
      </c>
      <c r="L149" s="714"/>
      <c r="M149" s="712"/>
      <c r="N149" s="706" t="s">
        <v>266</v>
      </c>
      <c r="O149" s="712">
        <v>5.43</v>
      </c>
      <c r="P149" s="708" t="s">
        <v>2092</v>
      </c>
      <c r="Q149" s="714"/>
      <c r="R149" s="708">
        <v>3</v>
      </c>
      <c r="S149" s="708" t="s">
        <v>9072</v>
      </c>
      <c r="T149" s="715" t="str">
        <f t="shared" si="11"/>
        <v>EK7097539 Corp</v>
      </c>
      <c r="U149" s="716" t="e">
        <f ca="1">_xll.BDP($T149,$U$1)</f>
        <v>#NAME?</v>
      </c>
      <c r="V149" s="715">
        <f t="shared" si="12"/>
        <v>1</v>
      </c>
      <c r="W149" s="715">
        <f t="shared" si="13"/>
        <v>4</v>
      </c>
      <c r="X149" s="715" t="str">
        <f t="shared" si="14"/>
        <v>Q1</v>
      </c>
      <c r="Y149" s="717" t="e">
        <f ca="1">_xll.BDP($T149,Y$1)</f>
        <v>#NAME?</v>
      </c>
      <c r="Z149" s="717" t="e">
        <f ca="1">_xll.BDP($T149,$Z$1)</f>
        <v>#NAME?</v>
      </c>
      <c r="AA149" s="717" t="e">
        <f ca="1">_xll.BDP($T149,AA$1)</f>
        <v>#NAME?</v>
      </c>
      <c r="AB149" s="718" t="e">
        <f ca="1">IF(AA149="FLOATING",J149,(_xll.BDP($T149,AB$1)/100))</f>
        <v>#NAME?</v>
      </c>
      <c r="AC149" s="719" t="e">
        <f ca="1">_xll.BDP(T149,$AC$1)</f>
        <v>#NAME?</v>
      </c>
      <c r="AD149" s="720" t="e">
        <f ca="1">_xll.BDP($T149,AD$1)</f>
        <v>#NAME?</v>
      </c>
      <c r="AE149" s="719" t="e">
        <f ca="1">_xll.BDP($T149,AE$1)</f>
        <v>#NAME?</v>
      </c>
      <c r="AF149" s="715" t="e">
        <f ca="1">_xll.BDP($T149,AF$1)</f>
        <v>#NAME?</v>
      </c>
      <c r="AG149" s="719" t="e">
        <f ca="1">_xll.BDP($T149,AG$1)</f>
        <v>#NAME?</v>
      </c>
      <c r="AH149" s="719" t="e">
        <f ca="1">VLOOKUP(AF149,Values!$A$1:$C$12,2,FALSE)</f>
        <v>#NAME?</v>
      </c>
      <c r="AI149" s="716" t="e">
        <f ca="1">_xll.BDP($T149,$AI$1)</f>
        <v>#NAME?</v>
      </c>
      <c r="AJ149" s="716" t="e">
        <f ca="1">_xll.BDP($T149,$AJ$1)</f>
        <v>#NAME?</v>
      </c>
      <c r="AK149" s="716" t="e">
        <f ca="1">_xll.BDP($T149,$AK$1)</f>
        <v>#NAME?</v>
      </c>
      <c r="AL149" s="721" t="e">
        <f ca="1">VLOOKUP(AK149,Values!$E$2:$F$8,2,)</f>
        <v>#NAME?</v>
      </c>
      <c r="AM149" s="719" t="e">
        <f ca="1">_xll.BDP($T149,$AM$1)</f>
        <v>#NAME?</v>
      </c>
      <c r="AN149" s="719" t="e">
        <f ca="1">_xll.BDP($T149,$AN$1)</f>
        <v>#NAME?</v>
      </c>
      <c r="AO149" s="719" t="e">
        <f ca="1">_xll.BDP($T149,$AO$1)</f>
        <v>#NAME?</v>
      </c>
      <c r="AP149" s="719" t="str">
        <f t="shared" si="15"/>
        <v>3yr</v>
      </c>
      <c r="AQ149" s="775" t="e">
        <f ca="1">_xll.BDP(T149,"YRS_TO_MTY_ISSUE")</f>
        <v>#NAME?</v>
      </c>
      <c r="AR149" s="794">
        <f t="shared" si="16"/>
        <v>3</v>
      </c>
      <c r="AS149" s="795"/>
      <c r="AT149" s="719" t="e">
        <f ca="1">_xll.BDP($T149,AT$1)</f>
        <v>#NAME?</v>
      </c>
      <c r="AU149" s="719" t="e">
        <f ca="1">_xll.BDP(T149,$AU$1)</f>
        <v>#NAME?</v>
      </c>
      <c r="AV149" s="719" t="e">
        <f ca="1">_xll.BDP(T149,$AV$1)</f>
        <v>#NAME?</v>
      </c>
      <c r="AW149" s="719" t="e">
        <f ca="1">_xll.BDP($T149,AW$1)</f>
        <v>#NAME?</v>
      </c>
      <c r="AX149" s="719" t="e">
        <f t="shared" ca="1" si="17"/>
        <v>#NAME?</v>
      </c>
      <c r="AY149" s="719" t="e">
        <f ca="1">_xll.BDP(T149,$AY$1)</f>
        <v>#NAME?</v>
      </c>
      <c r="AZ149" s="719" t="e">
        <f t="shared" ca="1" si="18"/>
        <v>#NAME?</v>
      </c>
      <c r="BA149" s="719" t="e">
        <f t="shared" ca="1" si="19"/>
        <v>#NAME?</v>
      </c>
      <c r="BB149" s="719" t="e">
        <f ca="1">VLOOKUP(Y149,Values!$H$2:$I$15,2,FALSE)</f>
        <v>#NAME?</v>
      </c>
    </row>
    <row r="150" spans="1:54" s="706" customFormat="1" ht="12.75" customHeight="1" x14ac:dyDescent="0.3">
      <c r="A150" s="707">
        <v>42024</v>
      </c>
      <c r="B150" s="706" t="s">
        <v>9059</v>
      </c>
      <c r="C150" s="708" t="s">
        <v>36</v>
      </c>
      <c r="D150" s="709">
        <v>850</v>
      </c>
      <c r="E150" s="708" t="s">
        <v>37</v>
      </c>
      <c r="F150" s="710">
        <v>43853</v>
      </c>
      <c r="G150" s="711" t="s">
        <v>9057</v>
      </c>
      <c r="H150" s="712" t="s">
        <v>9060</v>
      </c>
      <c r="I150" s="761" t="s">
        <v>8586</v>
      </c>
      <c r="J150" s="761" t="s">
        <v>9061</v>
      </c>
      <c r="K150" s="712">
        <v>-34.5</v>
      </c>
      <c r="L150" s="714"/>
      <c r="M150" s="712"/>
      <c r="N150" s="706" t="s">
        <v>714</v>
      </c>
      <c r="O150" s="712">
        <v>3.29</v>
      </c>
      <c r="P150" s="708" t="s">
        <v>2092</v>
      </c>
      <c r="Q150" s="714"/>
      <c r="R150" s="708">
        <v>3</v>
      </c>
      <c r="S150" s="708" t="s">
        <v>9070</v>
      </c>
      <c r="T150" s="715" t="str">
        <f t="shared" si="11"/>
        <v>EK7097596 Corp</v>
      </c>
      <c r="U150" s="716" t="e">
        <f ca="1">_xll.BDP($T150,$U$1)</f>
        <v>#NAME?</v>
      </c>
      <c r="V150" s="715">
        <f t="shared" si="12"/>
        <v>1</v>
      </c>
      <c r="W150" s="715">
        <f t="shared" si="13"/>
        <v>4</v>
      </c>
      <c r="X150" s="715" t="str">
        <f t="shared" si="14"/>
        <v>Q1</v>
      </c>
      <c r="Y150" s="717" t="e">
        <f ca="1">_xll.BDP($T150,Y$1)</f>
        <v>#NAME?</v>
      </c>
      <c r="Z150" s="717" t="e">
        <f ca="1">_xll.BDP($T150,$Z$1)</f>
        <v>#NAME?</v>
      </c>
      <c r="AA150" s="717" t="e">
        <f ca="1">_xll.BDP($T150,AA$1)</f>
        <v>#NAME?</v>
      </c>
      <c r="AB150" s="718" t="e">
        <f ca="1">IF(AA150="FLOATING",J150,(_xll.BDP($T150,AB$1)/100))</f>
        <v>#NAME?</v>
      </c>
      <c r="AC150" s="719" t="e">
        <f ca="1">_xll.BDP(T150,$AC$1)</f>
        <v>#NAME?</v>
      </c>
      <c r="AD150" s="720" t="e">
        <f ca="1">_xll.BDP($T150,AD$1)</f>
        <v>#NAME?</v>
      </c>
      <c r="AE150" s="719" t="e">
        <f ca="1">_xll.BDP($T150,AE$1)</f>
        <v>#NAME?</v>
      </c>
      <c r="AF150" s="715" t="e">
        <f ca="1">_xll.BDP($T150,AF$1)</f>
        <v>#NAME?</v>
      </c>
      <c r="AG150" s="719" t="e">
        <f ca="1">_xll.BDP($T150,AG$1)</f>
        <v>#NAME?</v>
      </c>
      <c r="AH150" s="719" t="e">
        <f ca="1">VLOOKUP(AF150,Values!$A$1:$C$12,2,FALSE)</f>
        <v>#NAME?</v>
      </c>
      <c r="AI150" s="716" t="e">
        <f ca="1">_xll.BDP($T150,$AI$1)</f>
        <v>#NAME?</v>
      </c>
      <c r="AJ150" s="716" t="e">
        <f ca="1">_xll.BDP($T150,$AJ$1)</f>
        <v>#NAME?</v>
      </c>
      <c r="AK150" s="716" t="e">
        <f ca="1">_xll.BDP($T150,$AK$1)</f>
        <v>#NAME?</v>
      </c>
      <c r="AL150" s="721" t="e">
        <f ca="1">VLOOKUP(AK150,Values!$E$2:$F$8,2,)</f>
        <v>#NAME?</v>
      </c>
      <c r="AM150" s="719" t="e">
        <f ca="1">_xll.BDP($T150,$AM$1)</f>
        <v>#NAME?</v>
      </c>
      <c r="AN150" s="719" t="e">
        <f ca="1">_xll.BDP($T150,$AN$1)</f>
        <v>#NAME?</v>
      </c>
      <c r="AO150" s="719" t="e">
        <f ca="1">_xll.BDP($T150,$AO$1)</f>
        <v>#NAME?</v>
      </c>
      <c r="AP150" s="719" t="str">
        <f t="shared" si="15"/>
        <v>5yr</v>
      </c>
      <c r="AQ150" s="775" t="e">
        <f ca="1">_xll.BDP(T150,"YRS_TO_MTY_ISSUE")</f>
        <v>#NAME?</v>
      </c>
      <c r="AR150" s="794">
        <f t="shared" si="16"/>
        <v>5</v>
      </c>
      <c r="AS150" s="795"/>
      <c r="AT150" s="719" t="e">
        <f ca="1">_xll.BDP($T150,AT$1)</f>
        <v>#NAME?</v>
      </c>
      <c r="AU150" s="719" t="e">
        <f ca="1">_xll.BDP(T150,$AU$1)</f>
        <v>#NAME?</v>
      </c>
      <c r="AV150" s="719" t="e">
        <f ca="1">_xll.BDP(T150,$AV$1)</f>
        <v>#NAME?</v>
      </c>
      <c r="AW150" s="719" t="e">
        <f ca="1">_xll.BDP($T150,AW$1)</f>
        <v>#NAME?</v>
      </c>
      <c r="AX150" s="719" t="e">
        <f t="shared" ca="1" si="17"/>
        <v>#NAME?</v>
      </c>
      <c r="AY150" s="719" t="e">
        <f ca="1">_xll.BDP(T150,$AY$1)</f>
        <v>#NAME?</v>
      </c>
      <c r="AZ150" s="719" t="e">
        <f t="shared" ca="1" si="18"/>
        <v>#NAME?</v>
      </c>
      <c r="BA150" s="719" t="e">
        <f t="shared" ca="1" si="19"/>
        <v>#NAME?</v>
      </c>
      <c r="BB150" s="719" t="e">
        <f ca="1">VLOOKUP(Y150,Values!$H$2:$I$15,2,FALSE)</f>
        <v>#NAME?</v>
      </c>
    </row>
    <row r="151" spans="1:54" s="706" customFormat="1" ht="12.75" customHeight="1" x14ac:dyDescent="0.3">
      <c r="A151" s="707">
        <v>42024</v>
      </c>
      <c r="B151" s="706" t="s">
        <v>9062</v>
      </c>
      <c r="C151" s="708" t="s">
        <v>36</v>
      </c>
      <c r="D151" s="709">
        <v>1000</v>
      </c>
      <c r="E151" s="708" t="s">
        <v>66</v>
      </c>
      <c r="F151" s="710">
        <v>45680</v>
      </c>
      <c r="G151" s="711" t="s">
        <v>9057</v>
      </c>
      <c r="H151" s="712" t="s">
        <v>2538</v>
      </c>
      <c r="I151" s="761" t="s">
        <v>9063</v>
      </c>
      <c r="J151" s="761" t="s">
        <v>9064</v>
      </c>
      <c r="K151" s="712">
        <v>-32</v>
      </c>
      <c r="L151" s="714"/>
      <c r="M151" s="712"/>
      <c r="N151" s="706" t="s">
        <v>934</v>
      </c>
      <c r="O151" s="712">
        <v>3.3</v>
      </c>
      <c r="P151" s="708" t="s">
        <v>2092</v>
      </c>
      <c r="Q151" s="714"/>
      <c r="R151" s="708">
        <v>3</v>
      </c>
      <c r="S151" s="708" t="s">
        <v>9071</v>
      </c>
      <c r="T151" s="715" t="str">
        <f t="shared" si="11"/>
        <v>EK7097711 Corp</v>
      </c>
      <c r="U151" s="716" t="e">
        <f ca="1">_xll.BDP($T151,$U$1)</f>
        <v>#NAME?</v>
      </c>
      <c r="V151" s="715">
        <f t="shared" si="12"/>
        <v>1</v>
      </c>
      <c r="W151" s="715">
        <f t="shared" si="13"/>
        <v>4</v>
      </c>
      <c r="X151" s="715" t="str">
        <f t="shared" si="14"/>
        <v>Q1</v>
      </c>
      <c r="Y151" s="717" t="e">
        <f ca="1">_xll.BDP($T151,Y$1)</f>
        <v>#NAME?</v>
      </c>
      <c r="Z151" s="717" t="e">
        <f ca="1">_xll.BDP($T151,$Z$1)</f>
        <v>#NAME?</v>
      </c>
      <c r="AA151" s="717" t="e">
        <f ca="1">_xll.BDP($T151,AA$1)</f>
        <v>#NAME?</v>
      </c>
      <c r="AB151" s="718" t="e">
        <f ca="1">IF(AA151="FLOATING",J151,(_xll.BDP($T151,AB$1)/100))</f>
        <v>#NAME?</v>
      </c>
      <c r="AC151" s="719" t="e">
        <f ca="1">_xll.BDP(T151,$AC$1)</f>
        <v>#NAME?</v>
      </c>
      <c r="AD151" s="720" t="e">
        <f ca="1">_xll.BDP($T151,AD$1)</f>
        <v>#NAME?</v>
      </c>
      <c r="AE151" s="719" t="e">
        <f ca="1">_xll.BDP($T151,AE$1)</f>
        <v>#NAME?</v>
      </c>
      <c r="AF151" s="715" t="e">
        <f ca="1">_xll.BDP($T151,AF$1)</f>
        <v>#NAME?</v>
      </c>
      <c r="AG151" s="719" t="e">
        <f ca="1">_xll.BDP($T151,AG$1)</f>
        <v>#NAME?</v>
      </c>
      <c r="AH151" s="719" t="e">
        <f ca="1">VLOOKUP(AF151,Values!$A$1:$C$12,2,FALSE)</f>
        <v>#NAME?</v>
      </c>
      <c r="AI151" s="716" t="e">
        <f ca="1">_xll.BDP($T151,$AI$1)</f>
        <v>#NAME?</v>
      </c>
      <c r="AJ151" s="716" t="e">
        <f ca="1">_xll.BDP($T151,$AJ$1)</f>
        <v>#NAME?</v>
      </c>
      <c r="AK151" s="716" t="e">
        <f ca="1">_xll.BDP($T151,$AK$1)</f>
        <v>#NAME?</v>
      </c>
      <c r="AL151" s="721" t="e">
        <f ca="1">VLOOKUP(AK151,Values!$E$2:$F$8,2,)</f>
        <v>#NAME?</v>
      </c>
      <c r="AM151" s="719" t="e">
        <f ca="1">_xll.BDP($T151,$AM$1)</f>
        <v>#NAME?</v>
      </c>
      <c r="AN151" s="719" t="e">
        <f ca="1">_xll.BDP($T151,$AN$1)</f>
        <v>#NAME?</v>
      </c>
      <c r="AO151" s="719" t="e">
        <f ca="1">_xll.BDP($T151,$AO$1)</f>
        <v>#NAME?</v>
      </c>
      <c r="AP151" s="719" t="str">
        <f t="shared" si="15"/>
        <v>10yr</v>
      </c>
      <c r="AQ151" s="775" t="e">
        <f ca="1">_xll.BDP(T151,"YRS_TO_MTY_ISSUE")</f>
        <v>#NAME?</v>
      </c>
      <c r="AR151" s="794">
        <f t="shared" si="16"/>
        <v>10</v>
      </c>
      <c r="AS151" s="795"/>
      <c r="AT151" s="719" t="e">
        <f ca="1">_xll.BDP($T151,AT$1)</f>
        <v>#NAME?</v>
      </c>
      <c r="AU151" s="719" t="e">
        <f ca="1">_xll.BDP(T151,$AU$1)</f>
        <v>#NAME?</v>
      </c>
      <c r="AV151" s="719" t="e">
        <f ca="1">_xll.BDP(T151,$AV$1)</f>
        <v>#NAME?</v>
      </c>
      <c r="AW151" s="719" t="e">
        <f ca="1">_xll.BDP($T151,AW$1)</f>
        <v>#NAME?</v>
      </c>
      <c r="AX151" s="719" t="e">
        <f t="shared" ca="1" si="17"/>
        <v>#NAME?</v>
      </c>
      <c r="AY151" s="719" t="e">
        <f ca="1">_xll.BDP(T151,$AY$1)</f>
        <v>#NAME?</v>
      </c>
      <c r="AZ151" s="719" t="e">
        <f t="shared" ca="1" si="18"/>
        <v>#NAME?</v>
      </c>
      <c r="BA151" s="719" t="e">
        <f t="shared" ca="1" si="19"/>
        <v>#NAME?</v>
      </c>
      <c r="BB151" s="719" t="e">
        <f ca="1">VLOOKUP(Y151,Values!$H$2:$I$15,2,FALSE)</f>
        <v>#NAME?</v>
      </c>
    </row>
    <row r="152" spans="1:54" s="706" customFormat="1" ht="12.75" customHeight="1" x14ac:dyDescent="0.3">
      <c r="A152" s="707">
        <v>42024</v>
      </c>
      <c r="B152" s="706" t="s">
        <v>9065</v>
      </c>
      <c r="C152" s="708" t="s">
        <v>65</v>
      </c>
      <c r="D152" s="709">
        <v>400</v>
      </c>
      <c r="E152" s="708" t="s">
        <v>37</v>
      </c>
      <c r="F152" s="710">
        <v>43857</v>
      </c>
      <c r="G152" s="711" t="s">
        <v>9066</v>
      </c>
      <c r="H152" s="712" t="s">
        <v>668</v>
      </c>
      <c r="I152" s="761" t="s">
        <v>1210</v>
      </c>
      <c r="J152" s="761" t="s">
        <v>191</v>
      </c>
      <c r="K152" s="712">
        <v>-10</v>
      </c>
      <c r="L152" s="714"/>
      <c r="M152" s="712"/>
      <c r="N152" s="706" t="s">
        <v>1472</v>
      </c>
      <c r="O152" s="712">
        <v>2.375</v>
      </c>
      <c r="P152" s="708" t="s">
        <v>1890</v>
      </c>
      <c r="Q152" s="714"/>
      <c r="R152" s="708">
        <v>5</v>
      </c>
      <c r="S152" s="708" t="s">
        <v>9068</v>
      </c>
      <c r="T152" s="715" t="str">
        <f t="shared" si="11"/>
        <v>EK7097299 Corp</v>
      </c>
      <c r="U152" s="716" t="e">
        <f ca="1">_xll.BDP($T152,$U$1)</f>
        <v>#NAME?</v>
      </c>
      <c r="V152" s="715">
        <f t="shared" si="12"/>
        <v>1</v>
      </c>
      <c r="W152" s="715">
        <f t="shared" si="13"/>
        <v>4</v>
      </c>
      <c r="X152" s="715" t="str">
        <f t="shared" si="14"/>
        <v>Q1</v>
      </c>
      <c r="Y152" s="717" t="e">
        <f ca="1">_xll.BDP($T152,Y$1)</f>
        <v>#NAME?</v>
      </c>
      <c r="Z152" s="717" t="e">
        <f ca="1">_xll.BDP($T152,$Z$1)</f>
        <v>#NAME?</v>
      </c>
      <c r="AA152" s="717" t="e">
        <f ca="1">_xll.BDP($T152,AA$1)</f>
        <v>#NAME?</v>
      </c>
      <c r="AB152" s="718" t="e">
        <f ca="1">IF(AA152="FLOATING",J152,(_xll.BDP($T152,AB$1)/100))</f>
        <v>#NAME?</v>
      </c>
      <c r="AC152" s="719" t="e">
        <f ca="1">_xll.BDP(T152,$AC$1)</f>
        <v>#NAME?</v>
      </c>
      <c r="AD152" s="720" t="e">
        <f ca="1">_xll.BDP($T152,AD$1)</f>
        <v>#NAME?</v>
      </c>
      <c r="AE152" s="719" t="e">
        <f ca="1">_xll.BDP($T152,AE$1)</f>
        <v>#NAME?</v>
      </c>
      <c r="AF152" s="715" t="e">
        <f ca="1">_xll.BDP($T152,AF$1)</f>
        <v>#NAME?</v>
      </c>
      <c r="AG152" s="719" t="e">
        <f ca="1">_xll.BDP($T152,AG$1)</f>
        <v>#NAME?</v>
      </c>
      <c r="AH152" s="719" t="e">
        <f ca="1">VLOOKUP(AF152,Values!$A$1:$C$12,2,FALSE)</f>
        <v>#NAME?</v>
      </c>
      <c r="AI152" s="716" t="e">
        <f ca="1">_xll.BDP($T152,$AI$1)</f>
        <v>#NAME?</v>
      </c>
      <c r="AJ152" s="716" t="e">
        <f ca="1">_xll.BDP($T152,$AJ$1)</f>
        <v>#NAME?</v>
      </c>
      <c r="AK152" s="716" t="e">
        <f ca="1">_xll.BDP($T152,$AK$1)</f>
        <v>#NAME?</v>
      </c>
      <c r="AL152" s="721" t="e">
        <f ca="1">VLOOKUP(AK152,Values!$E$2:$F$8,2,)</f>
        <v>#NAME?</v>
      </c>
      <c r="AM152" s="719" t="e">
        <f ca="1">_xll.BDP($T152,$AM$1)</f>
        <v>#NAME?</v>
      </c>
      <c r="AN152" s="719" t="e">
        <f ca="1">_xll.BDP($T152,$AN$1)</f>
        <v>#NAME?</v>
      </c>
      <c r="AO152" s="719" t="e">
        <f ca="1">_xll.BDP($T152,$AO$1)</f>
        <v>#NAME?</v>
      </c>
      <c r="AP152" s="719" t="str">
        <f t="shared" si="15"/>
        <v>5yr</v>
      </c>
      <c r="AQ152" s="775" t="e">
        <f ca="1">_xll.BDP(T152,"YRS_TO_MTY_ISSUE")</f>
        <v>#NAME?</v>
      </c>
      <c r="AR152" s="794">
        <f t="shared" si="16"/>
        <v>5</v>
      </c>
      <c r="AS152" s="795"/>
      <c r="AT152" s="719" t="e">
        <f ca="1">_xll.BDP($T152,AT$1)</f>
        <v>#NAME?</v>
      </c>
      <c r="AU152" s="719" t="e">
        <f ca="1">_xll.BDP(T152,$AU$1)</f>
        <v>#NAME?</v>
      </c>
      <c r="AV152" s="719" t="e">
        <f ca="1">_xll.BDP(T152,$AV$1)</f>
        <v>#NAME?</v>
      </c>
      <c r="AW152" s="719" t="e">
        <f ca="1">_xll.BDP($T152,AW$1)</f>
        <v>#NAME?</v>
      </c>
      <c r="AX152" s="719" t="e">
        <f t="shared" ca="1" si="17"/>
        <v>#NAME?</v>
      </c>
      <c r="AY152" s="719" t="e">
        <f ca="1">_xll.BDP(T152,$AY$1)</f>
        <v>#NAME?</v>
      </c>
      <c r="AZ152" s="719" t="e">
        <f t="shared" ca="1" si="18"/>
        <v>#NAME?</v>
      </c>
      <c r="BA152" s="719" t="e">
        <f t="shared" ca="1" si="19"/>
        <v>#NAME?</v>
      </c>
      <c r="BB152" s="719" t="e">
        <f ca="1">VLOOKUP(Y152,Values!$H$2:$I$15,2,FALSE)</f>
        <v>#NAME?</v>
      </c>
    </row>
    <row r="153" spans="1:54" s="706" customFormat="1" ht="12.75" customHeight="1" x14ac:dyDescent="0.3">
      <c r="A153" s="707">
        <v>42024</v>
      </c>
      <c r="B153" s="706" t="s">
        <v>9067</v>
      </c>
      <c r="C153" s="708" t="s">
        <v>65</v>
      </c>
      <c r="D153" s="709">
        <v>500</v>
      </c>
      <c r="E153" s="708" t="s">
        <v>66</v>
      </c>
      <c r="F153" s="710">
        <v>45684</v>
      </c>
      <c r="G153" s="711" t="s">
        <v>9066</v>
      </c>
      <c r="H153" s="712" t="s">
        <v>226</v>
      </c>
      <c r="I153" s="761" t="s">
        <v>444</v>
      </c>
      <c r="J153" s="761" t="s">
        <v>202</v>
      </c>
      <c r="K153" s="712">
        <v>-10</v>
      </c>
      <c r="L153" s="714"/>
      <c r="M153" s="712"/>
      <c r="N153" s="706" t="s">
        <v>3700</v>
      </c>
      <c r="O153" s="712">
        <v>2.2000000000000002</v>
      </c>
      <c r="P153" s="708" t="s">
        <v>1900</v>
      </c>
      <c r="Q153" s="714"/>
      <c r="R153" s="708">
        <v>10</v>
      </c>
      <c r="S153" s="708" t="s">
        <v>9069</v>
      </c>
      <c r="T153" s="715" t="str">
        <f t="shared" si="11"/>
        <v>EK7097414 Corp</v>
      </c>
      <c r="U153" s="716" t="e">
        <f ca="1">_xll.BDP($T153,$U$1)</f>
        <v>#NAME?</v>
      </c>
      <c r="V153" s="715">
        <f t="shared" si="12"/>
        <v>1</v>
      </c>
      <c r="W153" s="715">
        <f t="shared" si="13"/>
        <v>4</v>
      </c>
      <c r="X153" s="715" t="str">
        <f t="shared" si="14"/>
        <v>Q1</v>
      </c>
      <c r="Y153" s="717" t="e">
        <f ca="1">_xll.BDP($T153,Y$1)</f>
        <v>#NAME?</v>
      </c>
      <c r="Z153" s="717" t="e">
        <f ca="1">_xll.BDP($T153,$Z$1)</f>
        <v>#NAME?</v>
      </c>
      <c r="AA153" s="717" t="e">
        <f ca="1">_xll.BDP($T153,AA$1)</f>
        <v>#NAME?</v>
      </c>
      <c r="AB153" s="718" t="e">
        <f ca="1">IF(AA153="FLOATING",J153,(_xll.BDP($T153,AB$1)/100))</f>
        <v>#NAME?</v>
      </c>
      <c r="AC153" s="719" t="e">
        <f ca="1">_xll.BDP(T153,$AC$1)</f>
        <v>#NAME?</v>
      </c>
      <c r="AD153" s="720" t="e">
        <f ca="1">_xll.BDP($T153,AD$1)</f>
        <v>#NAME?</v>
      </c>
      <c r="AE153" s="719" t="e">
        <f ca="1">_xll.BDP($T153,AE$1)</f>
        <v>#NAME?</v>
      </c>
      <c r="AF153" s="715" t="e">
        <f ca="1">_xll.BDP($T153,AF$1)</f>
        <v>#NAME?</v>
      </c>
      <c r="AG153" s="719" t="e">
        <f ca="1">_xll.BDP($T153,AG$1)</f>
        <v>#NAME?</v>
      </c>
      <c r="AH153" s="719" t="e">
        <f ca="1">VLOOKUP(AF153,Values!$A$1:$C$12,2,FALSE)</f>
        <v>#NAME?</v>
      </c>
      <c r="AI153" s="716" t="e">
        <f ca="1">_xll.BDP($T153,$AI$1)</f>
        <v>#NAME?</v>
      </c>
      <c r="AJ153" s="716" t="e">
        <f ca="1">_xll.BDP($T153,$AJ$1)</f>
        <v>#NAME?</v>
      </c>
      <c r="AK153" s="716" t="e">
        <f ca="1">_xll.BDP($T153,$AK$1)</f>
        <v>#NAME?</v>
      </c>
      <c r="AL153" s="721" t="e">
        <f ca="1">VLOOKUP(AK153,Values!$E$2:$F$8,2,)</f>
        <v>#NAME?</v>
      </c>
      <c r="AM153" s="719" t="e">
        <f ca="1">_xll.BDP($T153,$AM$1)</f>
        <v>#NAME?</v>
      </c>
      <c r="AN153" s="719" t="e">
        <f ca="1">_xll.BDP($T153,$AN$1)</f>
        <v>#NAME?</v>
      </c>
      <c r="AO153" s="719" t="e">
        <f ca="1">_xll.BDP($T153,$AO$1)</f>
        <v>#NAME?</v>
      </c>
      <c r="AP153" s="719" t="str">
        <f t="shared" si="15"/>
        <v>10yr</v>
      </c>
      <c r="AQ153" s="775" t="e">
        <f ca="1">_xll.BDP(T153,"YRS_TO_MTY_ISSUE")</f>
        <v>#NAME?</v>
      </c>
      <c r="AR153" s="794">
        <f t="shared" si="16"/>
        <v>10</v>
      </c>
      <c r="AS153" s="795"/>
      <c r="AT153" s="719" t="e">
        <f ca="1">_xll.BDP($T153,AT$1)</f>
        <v>#NAME?</v>
      </c>
      <c r="AU153" s="719" t="e">
        <f ca="1">_xll.BDP(T153,$AU$1)</f>
        <v>#NAME?</v>
      </c>
      <c r="AV153" s="719" t="e">
        <f ca="1">_xll.BDP(T153,$AV$1)</f>
        <v>#NAME?</v>
      </c>
      <c r="AW153" s="719" t="e">
        <f ca="1">_xll.BDP($T153,AW$1)</f>
        <v>#NAME?</v>
      </c>
      <c r="AX153" s="719" t="e">
        <f t="shared" ca="1" si="17"/>
        <v>#NAME?</v>
      </c>
      <c r="AY153" s="719" t="e">
        <f ca="1">_xll.BDP(T153,$AY$1)</f>
        <v>#NAME?</v>
      </c>
      <c r="AZ153" s="719" t="e">
        <f t="shared" ca="1" si="18"/>
        <v>#NAME?</v>
      </c>
      <c r="BA153" s="719" t="e">
        <f t="shared" ca="1" si="19"/>
        <v>#NAME?</v>
      </c>
      <c r="BB153" s="719" t="e">
        <f ca="1">VLOOKUP(Y153,Values!$H$2:$I$15,2,FALSE)</f>
        <v>#NAME?</v>
      </c>
    </row>
    <row r="154" spans="1:54" s="706" customFormat="1" ht="12.75" customHeight="1" x14ac:dyDescent="0.3">
      <c r="A154" s="707">
        <v>42020</v>
      </c>
      <c r="B154" s="706" t="s">
        <v>8865</v>
      </c>
      <c r="C154" s="708" t="s">
        <v>1411</v>
      </c>
      <c r="D154" s="709">
        <v>2500</v>
      </c>
      <c r="E154" s="708" t="s">
        <v>66</v>
      </c>
      <c r="F154" s="710">
        <v>45679</v>
      </c>
      <c r="G154" s="711" t="s">
        <v>8866</v>
      </c>
      <c r="H154" s="712" t="s">
        <v>559</v>
      </c>
      <c r="I154" s="761" t="s">
        <v>3746</v>
      </c>
      <c r="J154" s="761" t="s">
        <v>1645</v>
      </c>
      <c r="K154" s="712">
        <v>-5</v>
      </c>
      <c r="L154" s="714"/>
      <c r="M154" s="712"/>
      <c r="N154" s="706" t="s">
        <v>4283</v>
      </c>
      <c r="O154" s="712">
        <v>1.68</v>
      </c>
      <c r="P154" s="708" t="s">
        <v>1953</v>
      </c>
      <c r="Q154" s="714"/>
      <c r="R154" s="708">
        <v>25</v>
      </c>
      <c r="S154" s="708" t="s">
        <v>8926</v>
      </c>
      <c r="T154" s="715" t="str">
        <f t="shared" ref="T154:T185" si="20">CONCATENATE(S154," Corp")</f>
        <v>EK7062285 Corp</v>
      </c>
      <c r="U154" s="716" t="e">
        <f ca="1">_xll.BDP($T154,$U$1)</f>
        <v>#NAME?</v>
      </c>
      <c r="V154" s="715">
        <f t="shared" ref="V154:V185" si="21">MONTH(A154)</f>
        <v>1</v>
      </c>
      <c r="W154" s="715">
        <f t="shared" ref="W154:W185" si="22">WEEKNUM(A154,1)</f>
        <v>3</v>
      </c>
      <c r="X154" s="715" t="str">
        <f t="shared" ref="X154:X185" si="23">CONCATENATE("Q",ROUNDUP(MONTH(A154)/3,0))</f>
        <v>Q1</v>
      </c>
      <c r="Y154" s="717" t="e">
        <f ca="1">_xll.BDP($T154,Y$1)</f>
        <v>#NAME?</v>
      </c>
      <c r="Z154" s="717" t="e">
        <f ca="1">_xll.BDP($T154,$Z$1)</f>
        <v>#NAME?</v>
      </c>
      <c r="AA154" s="717" t="e">
        <f ca="1">_xll.BDP($T154,AA$1)</f>
        <v>#NAME?</v>
      </c>
      <c r="AB154" s="718" t="e">
        <f ca="1">IF(AA154="FLOATING",J154,(_xll.BDP($T154,AB$1)/100))</f>
        <v>#NAME?</v>
      </c>
      <c r="AC154" s="719" t="e">
        <f ca="1">_xll.BDP(T154,$AC$1)</f>
        <v>#NAME?</v>
      </c>
      <c r="AD154" s="720" t="e">
        <f ca="1">_xll.BDP($T154,AD$1)</f>
        <v>#NAME?</v>
      </c>
      <c r="AE154" s="719" t="e">
        <f ca="1">_xll.BDP($T154,AE$1)</f>
        <v>#NAME?</v>
      </c>
      <c r="AF154" s="715" t="e">
        <f ca="1">_xll.BDP($T154,AF$1)</f>
        <v>#NAME?</v>
      </c>
      <c r="AG154" s="719" t="e">
        <f ca="1">_xll.BDP($T154,AG$1)</f>
        <v>#NAME?</v>
      </c>
      <c r="AH154" s="719" t="e">
        <f ca="1">VLOOKUP(AF154,Values!$A$1:$C$12,2,FALSE)</f>
        <v>#NAME?</v>
      </c>
      <c r="AI154" s="716" t="e">
        <f ca="1">_xll.BDP($T154,$AI$1)</f>
        <v>#NAME?</v>
      </c>
      <c r="AJ154" s="716" t="e">
        <f ca="1">_xll.BDP($T154,$AJ$1)</f>
        <v>#NAME?</v>
      </c>
      <c r="AK154" s="716" t="e">
        <f ca="1">_xll.BDP($T154,$AK$1)</f>
        <v>#NAME?</v>
      </c>
      <c r="AL154" s="721" t="e">
        <f ca="1">VLOOKUP(AK154,Values!$E$2:$F$8,2,)</f>
        <v>#NAME?</v>
      </c>
      <c r="AM154" s="719" t="e">
        <f ca="1">_xll.BDP($T154,$AM$1)</f>
        <v>#NAME?</v>
      </c>
      <c r="AN154" s="719" t="e">
        <f ca="1">_xll.BDP($T154,$AN$1)</f>
        <v>#NAME?</v>
      </c>
      <c r="AO154" s="719" t="e">
        <f ca="1">_xll.BDP($T154,$AO$1)</f>
        <v>#NAME?</v>
      </c>
      <c r="AP154" s="719" t="str">
        <f t="shared" ref="AP154:AP185" si="24">E154</f>
        <v>10yr</v>
      </c>
      <c r="AQ154" s="775" t="e">
        <f ca="1">_xll.BDP(T154,"YRS_TO_MTY_ISSUE")</f>
        <v>#NAME?</v>
      </c>
      <c r="AR154" s="794">
        <f t="shared" ref="AR154:AR185" si="25">ROUND(YEARFRAC(A154,F154,1),1)</f>
        <v>10</v>
      </c>
      <c r="AS154" s="795"/>
      <c r="AT154" s="719" t="e">
        <f ca="1">_xll.BDP($T154,AT$1)</f>
        <v>#NAME?</v>
      </c>
      <c r="AU154" s="719" t="e">
        <f ca="1">_xll.BDP(T154,$AU$1)</f>
        <v>#NAME?</v>
      </c>
      <c r="AV154" s="719" t="e">
        <f ca="1">_xll.BDP(T154,$AV$1)</f>
        <v>#NAME?</v>
      </c>
      <c r="AW154" s="719" t="e">
        <f ca="1">_xll.BDP($T154,AW$1)</f>
        <v>#NAME?</v>
      </c>
      <c r="AX154" s="719" t="e">
        <f t="shared" ref="AX154:AX185" ca="1" si="26">AW154-AT154</f>
        <v>#NAME?</v>
      </c>
      <c r="AY154" s="719" t="e">
        <f ca="1">_xll.BDP(T154,$AY$1)</f>
        <v>#NAME?</v>
      </c>
      <c r="AZ154" s="719" t="e">
        <f t="shared" ref="AZ154:AZ185" ca="1" si="27">IF(AA154="FLOATING",CONCATENATE("3mL+",ROUND(AY154,0)),CONCATENATE("G+",ROUND(AU154,0)))</f>
        <v>#NAME?</v>
      </c>
      <c r="BA154" s="719" t="e">
        <f t="shared" ref="BA154:BA185" ca="1" si="28">IF(AA154="FLOATING",CONCATENATE("3mL+",ROUND(AY154,0)),CONCATENATE("T+",ROUND(AW154,0)))</f>
        <v>#NAME?</v>
      </c>
      <c r="BB154" s="719" t="e">
        <f ca="1">VLOOKUP(Y154,Values!$H$2:$I$15,2,FALSE)</f>
        <v>#NAME?</v>
      </c>
    </row>
    <row r="155" spans="1:54" s="706" customFormat="1" ht="12.75" customHeight="1" x14ac:dyDescent="0.3">
      <c r="A155" s="707">
        <v>42019</v>
      </c>
      <c r="B155" s="706" t="s">
        <v>8870</v>
      </c>
      <c r="C155" s="708" t="s">
        <v>87</v>
      </c>
      <c r="D155" s="709">
        <v>2000</v>
      </c>
      <c r="E155" s="708" t="s">
        <v>3713</v>
      </c>
      <c r="F155" s="710"/>
      <c r="G155" s="711" t="s">
        <v>3765</v>
      </c>
      <c r="H155" s="712" t="s">
        <v>5052</v>
      </c>
      <c r="I155" s="761" t="s">
        <v>8871</v>
      </c>
      <c r="J155" s="761" t="s">
        <v>1787</v>
      </c>
      <c r="K155" s="712">
        <v>-25</v>
      </c>
      <c r="L155" s="714"/>
      <c r="M155" s="712"/>
      <c r="N155" s="706" t="s">
        <v>5367</v>
      </c>
      <c r="O155" s="712">
        <v>3.1</v>
      </c>
      <c r="P155" s="708" t="s">
        <v>4631</v>
      </c>
      <c r="Q155" s="714"/>
      <c r="R155" s="708">
        <v>12.5</v>
      </c>
      <c r="S155" s="708" t="s">
        <v>8934</v>
      </c>
      <c r="T155" s="715" t="str">
        <f t="shared" si="20"/>
        <v>EK7023725 Corp</v>
      </c>
      <c r="U155" s="716" t="e">
        <f ca="1">_xll.BDP($T155,$U$1)</f>
        <v>#NAME?</v>
      </c>
      <c r="V155" s="715">
        <f t="shared" si="21"/>
        <v>1</v>
      </c>
      <c r="W155" s="715">
        <f t="shared" si="22"/>
        <v>3</v>
      </c>
      <c r="X155" s="715" t="str">
        <f t="shared" si="23"/>
        <v>Q1</v>
      </c>
      <c r="Y155" s="717" t="e">
        <f ca="1">_xll.BDP($T155,Y$1)</f>
        <v>#NAME?</v>
      </c>
      <c r="Z155" s="717" t="e">
        <f ca="1">_xll.BDP($T155,$Z$1)</f>
        <v>#NAME?</v>
      </c>
      <c r="AA155" s="717" t="e">
        <f ca="1">_xll.BDP($T155,AA$1)</f>
        <v>#NAME?</v>
      </c>
      <c r="AB155" s="718" t="e">
        <f ca="1">IF(AA155="FLOATING",J155,(_xll.BDP($T155,AB$1)/100))</f>
        <v>#NAME?</v>
      </c>
      <c r="AC155" s="719" t="e">
        <f ca="1">_xll.BDP(T155,$AC$1)</f>
        <v>#NAME?</v>
      </c>
      <c r="AD155" s="720" t="e">
        <f ca="1">_xll.BDP($T155,AD$1)</f>
        <v>#NAME?</v>
      </c>
      <c r="AE155" s="719" t="e">
        <f ca="1">_xll.BDP($T155,AE$1)</f>
        <v>#NAME?</v>
      </c>
      <c r="AF155" s="715" t="e">
        <f ca="1">_xll.BDP($T155,AF$1)</f>
        <v>#NAME?</v>
      </c>
      <c r="AG155" s="719" t="e">
        <f ca="1">_xll.BDP($T155,AG$1)</f>
        <v>#NAME?</v>
      </c>
      <c r="AH155" s="719" t="e">
        <f ca="1">VLOOKUP(AF155,Values!$A$1:$C$12,2,FALSE)</f>
        <v>#NAME?</v>
      </c>
      <c r="AI155" s="716" t="e">
        <f ca="1">_xll.BDP($T155,$AI$1)</f>
        <v>#NAME?</v>
      </c>
      <c r="AJ155" s="716" t="e">
        <f ca="1">_xll.BDP($T155,$AJ$1)</f>
        <v>#NAME?</v>
      </c>
      <c r="AK155" s="716" t="e">
        <f ca="1">_xll.BDP($T155,$AK$1)</f>
        <v>#NAME?</v>
      </c>
      <c r="AL155" s="721" t="e">
        <f ca="1">VLOOKUP(AK155,Values!$E$2:$F$8,2,)</f>
        <v>#NAME?</v>
      </c>
      <c r="AM155" s="719" t="e">
        <f ca="1">_xll.BDP($T155,$AM$1)</f>
        <v>#NAME?</v>
      </c>
      <c r="AN155" s="719" t="e">
        <f ca="1">_xll.BDP($T155,$AN$1)</f>
        <v>#NAME?</v>
      </c>
      <c r="AO155" s="719" t="e">
        <f ca="1">_xll.BDP($T155,$AO$1)</f>
        <v>#NAME?</v>
      </c>
      <c r="AP155" s="719" t="str">
        <f t="shared" si="24"/>
        <v>Perp NC 10</v>
      </c>
      <c r="AQ155" s="775" t="e">
        <f ca="1">_xll.BDP(T155,"YRS_TO_MTY_ISSUE")</f>
        <v>#NAME?</v>
      </c>
      <c r="AR155" s="794">
        <f t="shared" si="25"/>
        <v>115</v>
      </c>
      <c r="AS155" s="795"/>
      <c r="AT155" s="719" t="e">
        <f ca="1">_xll.BDP($T155,AT$1)</f>
        <v>#NAME?</v>
      </c>
      <c r="AU155" s="719" t="e">
        <f ca="1">_xll.BDP(T155,$AU$1)</f>
        <v>#NAME?</v>
      </c>
      <c r="AV155" s="719" t="e">
        <f ca="1">_xll.BDP(T155,$AV$1)</f>
        <v>#NAME?</v>
      </c>
      <c r="AW155" s="719" t="e">
        <f ca="1">_xll.BDP($T155,AW$1)</f>
        <v>#NAME?</v>
      </c>
      <c r="AX155" s="719" t="e">
        <f t="shared" ca="1" si="26"/>
        <v>#NAME?</v>
      </c>
      <c r="AY155" s="719" t="e">
        <f ca="1">_xll.BDP(T155,$AY$1)</f>
        <v>#NAME?</v>
      </c>
      <c r="AZ155" s="719" t="e">
        <f t="shared" ca="1" si="27"/>
        <v>#NAME?</v>
      </c>
      <c r="BA155" s="719" t="e">
        <f t="shared" ca="1" si="28"/>
        <v>#NAME?</v>
      </c>
      <c r="BB155" s="719" t="e">
        <f ca="1">VLOOKUP(Y155,Values!$H$2:$I$15,2,FALSE)</f>
        <v>#NAME?</v>
      </c>
    </row>
    <row r="156" spans="1:54" s="706" customFormat="1" ht="12.75" customHeight="1" x14ac:dyDescent="0.3">
      <c r="A156" s="707">
        <v>42019</v>
      </c>
      <c r="B156" s="706" t="s">
        <v>8872</v>
      </c>
      <c r="C156" s="708" t="s">
        <v>403</v>
      </c>
      <c r="D156" s="709">
        <v>1500</v>
      </c>
      <c r="E156" s="708" t="s">
        <v>37</v>
      </c>
      <c r="F156" s="710">
        <v>44035</v>
      </c>
      <c r="G156" s="711" t="s">
        <v>8873</v>
      </c>
      <c r="H156" s="712" t="s">
        <v>608</v>
      </c>
      <c r="I156" s="761" t="s">
        <v>3798</v>
      </c>
      <c r="J156" s="761" t="s">
        <v>8341</v>
      </c>
      <c r="K156" s="712">
        <v>-25</v>
      </c>
      <c r="L156" s="714"/>
      <c r="M156" s="712"/>
      <c r="N156" s="706" t="s">
        <v>1344</v>
      </c>
      <c r="O156" s="712">
        <v>3</v>
      </c>
      <c r="P156" s="708" t="s">
        <v>2049</v>
      </c>
      <c r="Q156" s="714"/>
      <c r="R156" s="708">
        <v>20</v>
      </c>
      <c r="S156" s="708" t="s">
        <v>8931</v>
      </c>
      <c r="T156" s="715" t="str">
        <f t="shared" si="20"/>
        <v>EK7023006 Corp</v>
      </c>
      <c r="U156" s="716" t="e">
        <f ca="1">_xll.BDP($T156,$U$1)</f>
        <v>#NAME?</v>
      </c>
      <c r="V156" s="715">
        <f t="shared" si="21"/>
        <v>1</v>
      </c>
      <c r="W156" s="715">
        <f t="shared" si="22"/>
        <v>3</v>
      </c>
      <c r="X156" s="715" t="str">
        <f t="shared" si="23"/>
        <v>Q1</v>
      </c>
      <c r="Y156" s="717" t="e">
        <f ca="1">_xll.BDP($T156,Y$1)</f>
        <v>#NAME?</v>
      </c>
      <c r="Z156" s="717" t="e">
        <f ca="1">_xll.BDP($T156,$Z$1)</f>
        <v>#NAME?</v>
      </c>
      <c r="AA156" s="717" t="e">
        <f ca="1">_xll.BDP($T156,AA$1)</f>
        <v>#NAME?</v>
      </c>
      <c r="AB156" s="718" t="e">
        <f ca="1">IF(AA156="FLOATING",J156,(_xll.BDP($T156,AB$1)/100))</f>
        <v>#NAME?</v>
      </c>
      <c r="AC156" s="719" t="e">
        <f ca="1">_xll.BDP(T156,$AC$1)</f>
        <v>#NAME?</v>
      </c>
      <c r="AD156" s="720" t="e">
        <f ca="1">_xll.BDP($T156,AD$1)</f>
        <v>#NAME?</v>
      </c>
      <c r="AE156" s="719" t="e">
        <f ca="1">_xll.BDP($T156,AE$1)</f>
        <v>#NAME?</v>
      </c>
      <c r="AF156" s="715" t="e">
        <f ca="1">_xll.BDP($T156,AF$1)</f>
        <v>#NAME?</v>
      </c>
      <c r="AG156" s="719" t="e">
        <f ca="1">_xll.BDP($T156,AG$1)</f>
        <v>#NAME?</v>
      </c>
      <c r="AH156" s="719" t="e">
        <f ca="1">VLOOKUP(AF156,Values!$A$1:$C$12,2,FALSE)</f>
        <v>#NAME?</v>
      </c>
      <c r="AI156" s="716" t="e">
        <f ca="1">_xll.BDP($T156,$AI$1)</f>
        <v>#NAME?</v>
      </c>
      <c r="AJ156" s="716" t="e">
        <f ca="1">_xll.BDP($T156,$AJ$1)</f>
        <v>#NAME?</v>
      </c>
      <c r="AK156" s="716" t="e">
        <f ca="1">_xll.BDP($T156,$AK$1)</f>
        <v>#NAME?</v>
      </c>
      <c r="AL156" s="721" t="e">
        <f ca="1">VLOOKUP(AK156,Values!$E$2:$F$8,2,)</f>
        <v>#NAME?</v>
      </c>
      <c r="AM156" s="719" t="e">
        <f ca="1">_xll.BDP($T156,$AM$1)</f>
        <v>#NAME?</v>
      </c>
      <c r="AN156" s="719" t="e">
        <f ca="1">_xll.BDP($T156,$AN$1)</f>
        <v>#NAME?</v>
      </c>
      <c r="AO156" s="719" t="e">
        <f ca="1">_xll.BDP($T156,$AO$1)</f>
        <v>#NAME?</v>
      </c>
      <c r="AP156" s="719" t="str">
        <f t="shared" si="24"/>
        <v>5yr</v>
      </c>
      <c r="AQ156" s="775" t="e">
        <f ca="1">_xll.BDP(T156,"YRS_TO_MTY_ISSUE")</f>
        <v>#NAME?</v>
      </c>
      <c r="AR156" s="794">
        <f t="shared" si="25"/>
        <v>5.5</v>
      </c>
      <c r="AS156" s="795"/>
      <c r="AT156" s="719" t="e">
        <f ca="1">_xll.BDP($T156,AT$1)</f>
        <v>#NAME?</v>
      </c>
      <c r="AU156" s="719" t="e">
        <f ca="1">_xll.BDP(T156,$AU$1)</f>
        <v>#NAME?</v>
      </c>
      <c r="AV156" s="719" t="e">
        <f ca="1">_xll.BDP(T156,$AV$1)</f>
        <v>#NAME?</v>
      </c>
      <c r="AW156" s="719" t="e">
        <f ca="1">_xll.BDP($T156,AW$1)</f>
        <v>#NAME?</v>
      </c>
      <c r="AX156" s="719" t="e">
        <f t="shared" ca="1" si="26"/>
        <v>#NAME?</v>
      </c>
      <c r="AY156" s="719" t="e">
        <f ca="1">_xll.BDP(T156,$AY$1)</f>
        <v>#NAME?</v>
      </c>
      <c r="AZ156" s="719" t="e">
        <f t="shared" ca="1" si="27"/>
        <v>#NAME?</v>
      </c>
      <c r="BA156" s="719" t="e">
        <f t="shared" ca="1" si="28"/>
        <v>#NAME?</v>
      </c>
      <c r="BB156" s="719" t="e">
        <f ca="1">VLOOKUP(Y156,Values!$H$2:$I$15,2,FALSE)</f>
        <v>#NAME?</v>
      </c>
    </row>
    <row r="157" spans="1:54" s="706" customFormat="1" ht="12.75" customHeight="1" x14ac:dyDescent="0.3">
      <c r="A157" s="707">
        <v>42019</v>
      </c>
      <c r="B157" s="706" t="s">
        <v>8874</v>
      </c>
      <c r="C157" s="708" t="s">
        <v>403</v>
      </c>
      <c r="D157" s="709">
        <v>1500</v>
      </c>
      <c r="E157" s="708" t="s">
        <v>1729</v>
      </c>
      <c r="F157" s="710">
        <v>46045</v>
      </c>
      <c r="G157" s="711" t="s">
        <v>8873</v>
      </c>
      <c r="H157" s="712" t="s">
        <v>2354</v>
      </c>
      <c r="I157" s="761" t="s">
        <v>8586</v>
      </c>
      <c r="J157" s="761" t="s">
        <v>750</v>
      </c>
      <c r="K157" s="712">
        <v>-20</v>
      </c>
      <c r="L157" s="714"/>
      <c r="M157" s="712"/>
      <c r="N157" s="706" t="s">
        <v>5126</v>
      </c>
      <c r="O157" s="712">
        <v>2.73</v>
      </c>
      <c r="P157" s="708" t="s">
        <v>2049</v>
      </c>
      <c r="Q157" s="714"/>
      <c r="R157" s="708">
        <v>20</v>
      </c>
      <c r="S157" s="708" t="s">
        <v>8932</v>
      </c>
      <c r="T157" s="715" t="str">
        <f t="shared" si="20"/>
        <v>EK7023188 Corp</v>
      </c>
      <c r="U157" s="716" t="e">
        <f ca="1">_xll.BDP($T157,$U$1)</f>
        <v>#NAME?</v>
      </c>
      <c r="V157" s="715">
        <f t="shared" si="21"/>
        <v>1</v>
      </c>
      <c r="W157" s="715">
        <f t="shared" si="22"/>
        <v>3</v>
      </c>
      <c r="X157" s="715" t="str">
        <f t="shared" si="23"/>
        <v>Q1</v>
      </c>
      <c r="Y157" s="717" t="e">
        <f ca="1">_xll.BDP($T157,Y$1)</f>
        <v>#NAME?</v>
      </c>
      <c r="Z157" s="717" t="e">
        <f ca="1">_xll.BDP($T157,$Z$1)</f>
        <v>#NAME?</v>
      </c>
      <c r="AA157" s="717" t="e">
        <f ca="1">_xll.BDP($T157,AA$1)</f>
        <v>#NAME?</v>
      </c>
      <c r="AB157" s="718" t="e">
        <f ca="1">IF(AA157="FLOATING",J157,(_xll.BDP($T157,AB$1)/100))</f>
        <v>#NAME?</v>
      </c>
      <c r="AC157" s="719" t="e">
        <f ca="1">_xll.BDP(T157,$AC$1)</f>
        <v>#NAME?</v>
      </c>
      <c r="AD157" s="720" t="e">
        <f ca="1">_xll.BDP($T157,AD$1)</f>
        <v>#NAME?</v>
      </c>
      <c r="AE157" s="719" t="e">
        <f ca="1">_xll.BDP($T157,AE$1)</f>
        <v>#NAME?</v>
      </c>
      <c r="AF157" s="715" t="e">
        <f ca="1">_xll.BDP($T157,AF$1)</f>
        <v>#NAME?</v>
      </c>
      <c r="AG157" s="719" t="e">
        <f ca="1">_xll.BDP($T157,AG$1)</f>
        <v>#NAME?</v>
      </c>
      <c r="AH157" s="719" t="e">
        <f ca="1">VLOOKUP(AF157,Values!$A$1:$C$12,2,FALSE)</f>
        <v>#NAME?</v>
      </c>
      <c r="AI157" s="716" t="e">
        <f ca="1">_xll.BDP($T157,$AI$1)</f>
        <v>#NAME?</v>
      </c>
      <c r="AJ157" s="716" t="e">
        <f ca="1">_xll.BDP($T157,$AJ$1)</f>
        <v>#NAME?</v>
      </c>
      <c r="AK157" s="716" t="e">
        <f ca="1">_xll.BDP($T157,$AK$1)</f>
        <v>#NAME?</v>
      </c>
      <c r="AL157" s="721" t="e">
        <f ca="1">VLOOKUP(AK157,Values!$E$2:$F$8,2,)</f>
        <v>#NAME?</v>
      </c>
      <c r="AM157" s="719" t="e">
        <f ca="1">_xll.BDP($T157,$AM$1)</f>
        <v>#NAME?</v>
      </c>
      <c r="AN157" s="719" t="e">
        <f ca="1">_xll.BDP($T157,$AN$1)</f>
        <v>#NAME?</v>
      </c>
      <c r="AO157" s="719" t="e">
        <f ca="1">_xll.BDP($T157,$AO$1)</f>
        <v>#NAME?</v>
      </c>
      <c r="AP157" s="719" t="str">
        <f t="shared" si="24"/>
        <v>11yr</v>
      </c>
      <c r="AQ157" s="775" t="e">
        <f ca="1">_xll.BDP(T157,"YRS_TO_MTY_ISSUE")</f>
        <v>#NAME?</v>
      </c>
      <c r="AR157" s="794">
        <f t="shared" si="25"/>
        <v>11</v>
      </c>
      <c r="AS157" s="795"/>
      <c r="AT157" s="719" t="e">
        <f ca="1">_xll.BDP($T157,AT$1)</f>
        <v>#NAME?</v>
      </c>
      <c r="AU157" s="719" t="e">
        <f ca="1">_xll.BDP(T157,$AU$1)</f>
        <v>#NAME?</v>
      </c>
      <c r="AV157" s="719" t="e">
        <f ca="1">_xll.BDP(T157,$AV$1)</f>
        <v>#NAME?</v>
      </c>
      <c r="AW157" s="719" t="e">
        <f ca="1">_xll.BDP($T157,AW$1)</f>
        <v>#NAME?</v>
      </c>
      <c r="AX157" s="719" t="e">
        <f t="shared" ca="1" si="26"/>
        <v>#NAME?</v>
      </c>
      <c r="AY157" s="719" t="e">
        <f ca="1">_xll.BDP(T157,$AY$1)</f>
        <v>#NAME?</v>
      </c>
      <c r="AZ157" s="719" t="e">
        <f t="shared" ca="1" si="27"/>
        <v>#NAME?</v>
      </c>
      <c r="BA157" s="719" t="e">
        <f t="shared" ca="1" si="28"/>
        <v>#NAME?</v>
      </c>
      <c r="BB157" s="719" t="e">
        <f ca="1">VLOOKUP(Y157,Values!$H$2:$I$15,2,FALSE)</f>
        <v>#NAME?</v>
      </c>
    </row>
    <row r="158" spans="1:54" s="706" customFormat="1" ht="12.75" customHeight="1" x14ac:dyDescent="0.3">
      <c r="A158" s="707">
        <v>42019</v>
      </c>
      <c r="B158" s="706" t="s">
        <v>8875</v>
      </c>
      <c r="C158" s="708" t="s">
        <v>403</v>
      </c>
      <c r="D158" s="709">
        <v>3000</v>
      </c>
      <c r="E158" s="708" t="s">
        <v>664</v>
      </c>
      <c r="F158" s="710">
        <v>53350</v>
      </c>
      <c r="G158" s="711" t="s">
        <v>8873</v>
      </c>
      <c r="H158" s="712" t="s">
        <v>3547</v>
      </c>
      <c r="I158" s="761" t="s">
        <v>8876</v>
      </c>
      <c r="J158" s="761" t="s">
        <v>8877</v>
      </c>
      <c r="K158" s="712">
        <v>-20</v>
      </c>
      <c r="L158" s="714"/>
      <c r="M158" s="712"/>
      <c r="N158" s="706" t="s">
        <v>7665</v>
      </c>
      <c r="O158" s="712">
        <v>2.4700000000000002</v>
      </c>
      <c r="P158" s="708" t="s">
        <v>2336</v>
      </c>
      <c r="Q158" s="714"/>
      <c r="R158" s="708">
        <v>30</v>
      </c>
      <c r="S158" s="708" t="s">
        <v>8933</v>
      </c>
      <c r="T158" s="715" t="str">
        <f t="shared" si="20"/>
        <v>EK7023428 Corp</v>
      </c>
      <c r="U158" s="716" t="e">
        <f ca="1">_xll.BDP($T158,$U$1)</f>
        <v>#NAME?</v>
      </c>
      <c r="V158" s="715">
        <f t="shared" si="21"/>
        <v>1</v>
      </c>
      <c r="W158" s="715">
        <f t="shared" si="22"/>
        <v>3</v>
      </c>
      <c r="X158" s="715" t="str">
        <f t="shared" si="23"/>
        <v>Q1</v>
      </c>
      <c r="Y158" s="717" t="e">
        <f ca="1">_xll.BDP($T158,Y$1)</f>
        <v>#NAME?</v>
      </c>
      <c r="Z158" s="717" t="e">
        <f ca="1">_xll.BDP($T158,$Z$1)</f>
        <v>#NAME?</v>
      </c>
      <c r="AA158" s="717" t="e">
        <f ca="1">_xll.BDP($T158,AA$1)</f>
        <v>#NAME?</v>
      </c>
      <c r="AB158" s="718" t="e">
        <f ca="1">IF(AA158="FLOATING",J158,(_xll.BDP($T158,AB$1)/100))</f>
        <v>#NAME?</v>
      </c>
      <c r="AC158" s="719" t="e">
        <f ca="1">_xll.BDP(T158,$AC$1)</f>
        <v>#NAME?</v>
      </c>
      <c r="AD158" s="720" t="e">
        <f ca="1">_xll.BDP($T158,AD$1)</f>
        <v>#NAME?</v>
      </c>
      <c r="AE158" s="719" t="e">
        <f ca="1">_xll.BDP($T158,AE$1)</f>
        <v>#NAME?</v>
      </c>
      <c r="AF158" s="715" t="e">
        <f ca="1">_xll.BDP($T158,AF$1)</f>
        <v>#NAME?</v>
      </c>
      <c r="AG158" s="719" t="e">
        <f ca="1">_xll.BDP($T158,AG$1)</f>
        <v>#NAME?</v>
      </c>
      <c r="AH158" s="719" t="e">
        <f ca="1">VLOOKUP(AF158,Values!$A$1:$C$12,2,FALSE)</f>
        <v>#NAME?</v>
      </c>
      <c r="AI158" s="716" t="e">
        <f ca="1">_xll.BDP($T158,$AI$1)</f>
        <v>#NAME?</v>
      </c>
      <c r="AJ158" s="716" t="e">
        <f ca="1">_xll.BDP($T158,$AJ$1)</f>
        <v>#NAME?</v>
      </c>
      <c r="AK158" s="716" t="e">
        <f ca="1">_xll.BDP($T158,$AK$1)</f>
        <v>#NAME?</v>
      </c>
      <c r="AL158" s="721" t="e">
        <f ca="1">VLOOKUP(AK158,Values!$E$2:$F$8,2,)</f>
        <v>#NAME?</v>
      </c>
      <c r="AM158" s="719" t="e">
        <f ca="1">_xll.BDP($T158,$AM$1)</f>
        <v>#NAME?</v>
      </c>
      <c r="AN158" s="719" t="e">
        <f ca="1">_xll.BDP($T158,$AN$1)</f>
        <v>#NAME?</v>
      </c>
      <c r="AO158" s="719" t="e">
        <f ca="1">_xll.BDP($T158,$AO$1)</f>
        <v>#NAME?</v>
      </c>
      <c r="AP158" s="719" t="str">
        <f t="shared" si="24"/>
        <v>31yr</v>
      </c>
      <c r="AQ158" s="775" t="e">
        <f ca="1">_xll.BDP(T158,"YRS_TO_MTY_ISSUE")</f>
        <v>#NAME?</v>
      </c>
      <c r="AR158" s="794">
        <f t="shared" si="25"/>
        <v>31</v>
      </c>
      <c r="AS158" s="795"/>
      <c r="AT158" s="719" t="e">
        <f ca="1">_xll.BDP($T158,AT$1)</f>
        <v>#NAME?</v>
      </c>
      <c r="AU158" s="719" t="e">
        <f ca="1">_xll.BDP(T158,$AU$1)</f>
        <v>#NAME?</v>
      </c>
      <c r="AV158" s="719" t="e">
        <f ca="1">_xll.BDP(T158,$AV$1)</f>
        <v>#NAME?</v>
      </c>
      <c r="AW158" s="719" t="e">
        <f ca="1">_xll.BDP($T158,AW$1)</f>
        <v>#NAME?</v>
      </c>
      <c r="AX158" s="719" t="e">
        <f t="shared" ca="1" si="26"/>
        <v>#NAME?</v>
      </c>
      <c r="AY158" s="719" t="e">
        <f ca="1">_xll.BDP(T158,$AY$1)</f>
        <v>#NAME?</v>
      </c>
      <c r="AZ158" s="719" t="e">
        <f t="shared" ca="1" si="27"/>
        <v>#NAME?</v>
      </c>
      <c r="BA158" s="719" t="e">
        <f t="shared" ca="1" si="28"/>
        <v>#NAME?</v>
      </c>
      <c r="BB158" s="719" t="e">
        <f ca="1">VLOOKUP(Y158,Values!$H$2:$I$15,2,FALSE)</f>
        <v>#NAME?</v>
      </c>
    </row>
    <row r="159" spans="1:54" s="706" customFormat="1" ht="12.75" customHeight="1" x14ac:dyDescent="0.3">
      <c r="A159" s="707">
        <v>42019</v>
      </c>
      <c r="B159" s="706" t="s">
        <v>8878</v>
      </c>
      <c r="C159" s="708" t="s">
        <v>218</v>
      </c>
      <c r="D159" s="709">
        <v>250</v>
      </c>
      <c r="E159" s="708" t="s">
        <v>66</v>
      </c>
      <c r="F159" s="710">
        <v>45689</v>
      </c>
      <c r="G159" s="711" t="s">
        <v>219</v>
      </c>
      <c r="H159" s="712" t="s">
        <v>244</v>
      </c>
      <c r="I159" s="761" t="s">
        <v>948</v>
      </c>
      <c r="J159" s="761" t="s">
        <v>265</v>
      </c>
      <c r="K159" s="712">
        <v>-15</v>
      </c>
      <c r="L159" s="714"/>
      <c r="M159" s="712"/>
      <c r="N159" s="706" t="s">
        <v>1420</v>
      </c>
      <c r="O159" s="712">
        <v>8.4</v>
      </c>
      <c r="P159" s="708" t="s">
        <v>4180</v>
      </c>
      <c r="Q159" s="714"/>
      <c r="R159" s="708">
        <v>-1</v>
      </c>
      <c r="S159" s="708" t="s">
        <v>8935</v>
      </c>
      <c r="T159" s="715" t="str">
        <f t="shared" si="20"/>
        <v>EK7021323 Corp</v>
      </c>
      <c r="U159" s="716" t="e">
        <f ca="1">_xll.BDP($T159,$U$1)</f>
        <v>#NAME?</v>
      </c>
      <c r="V159" s="715">
        <f t="shared" si="21"/>
        <v>1</v>
      </c>
      <c r="W159" s="715">
        <f t="shared" si="22"/>
        <v>3</v>
      </c>
      <c r="X159" s="715" t="str">
        <f t="shared" si="23"/>
        <v>Q1</v>
      </c>
      <c r="Y159" s="717" t="e">
        <f ca="1">_xll.BDP($T159,Y$1)</f>
        <v>#NAME?</v>
      </c>
      <c r="Z159" s="717" t="e">
        <f ca="1">_xll.BDP($T159,$Z$1)</f>
        <v>#NAME?</v>
      </c>
      <c r="AA159" s="717" t="e">
        <f ca="1">_xll.BDP($T159,AA$1)</f>
        <v>#NAME?</v>
      </c>
      <c r="AB159" s="718" t="e">
        <f ca="1">IF(AA159="FLOATING",J159,(_xll.BDP($T159,AB$1)/100))</f>
        <v>#NAME?</v>
      </c>
      <c r="AC159" s="719" t="e">
        <f ca="1">_xll.BDP(T159,$AC$1)</f>
        <v>#NAME?</v>
      </c>
      <c r="AD159" s="720" t="e">
        <f ca="1">_xll.BDP($T159,AD$1)</f>
        <v>#NAME?</v>
      </c>
      <c r="AE159" s="719" t="e">
        <f ca="1">_xll.BDP($T159,AE$1)</f>
        <v>#NAME?</v>
      </c>
      <c r="AF159" s="715" t="e">
        <f ca="1">_xll.BDP($T159,AF$1)</f>
        <v>#NAME?</v>
      </c>
      <c r="AG159" s="719" t="e">
        <f ca="1">_xll.BDP($T159,AG$1)</f>
        <v>#NAME?</v>
      </c>
      <c r="AH159" s="719" t="e">
        <f ca="1">VLOOKUP(AF159,Values!$A$1:$C$12,2,FALSE)</f>
        <v>#NAME?</v>
      </c>
      <c r="AI159" s="716" t="e">
        <f ca="1">_xll.BDP($T159,$AI$1)</f>
        <v>#NAME?</v>
      </c>
      <c r="AJ159" s="716" t="e">
        <f ca="1">_xll.BDP($T159,$AJ$1)</f>
        <v>#NAME?</v>
      </c>
      <c r="AK159" s="716" t="e">
        <f ca="1">_xll.BDP($T159,$AK$1)</f>
        <v>#NAME?</v>
      </c>
      <c r="AL159" s="721" t="e">
        <f ca="1">VLOOKUP(AK159,Values!$E$2:$F$8,2,)</f>
        <v>#NAME?</v>
      </c>
      <c r="AM159" s="719" t="e">
        <f ca="1">_xll.BDP($T159,$AM$1)</f>
        <v>#NAME?</v>
      </c>
      <c r="AN159" s="719" t="e">
        <f ca="1">_xll.BDP($T159,$AN$1)</f>
        <v>#NAME?</v>
      </c>
      <c r="AO159" s="719" t="e">
        <f ca="1">_xll.BDP($T159,$AO$1)</f>
        <v>#NAME?</v>
      </c>
      <c r="AP159" s="719" t="str">
        <f t="shared" si="24"/>
        <v>10yr</v>
      </c>
      <c r="AQ159" s="775" t="e">
        <f ca="1">_xll.BDP(T159,"YRS_TO_MTY_ISSUE")</f>
        <v>#NAME?</v>
      </c>
      <c r="AR159" s="794">
        <f t="shared" si="25"/>
        <v>10</v>
      </c>
      <c r="AS159" s="795"/>
      <c r="AT159" s="719" t="e">
        <f ca="1">_xll.BDP($T159,AT$1)</f>
        <v>#NAME?</v>
      </c>
      <c r="AU159" s="719" t="e">
        <f ca="1">_xll.BDP(T159,$AU$1)</f>
        <v>#NAME?</v>
      </c>
      <c r="AV159" s="719" t="e">
        <f ca="1">_xll.BDP(T159,$AV$1)</f>
        <v>#NAME?</v>
      </c>
      <c r="AW159" s="719" t="e">
        <f ca="1">_xll.BDP($T159,AW$1)</f>
        <v>#NAME?</v>
      </c>
      <c r="AX159" s="719" t="e">
        <f t="shared" ca="1" si="26"/>
        <v>#NAME?</v>
      </c>
      <c r="AY159" s="719" t="e">
        <f ca="1">_xll.BDP(T159,$AY$1)</f>
        <v>#NAME?</v>
      </c>
      <c r="AZ159" s="719" t="e">
        <f t="shared" ca="1" si="27"/>
        <v>#NAME?</v>
      </c>
      <c r="BA159" s="719" t="e">
        <f t="shared" ca="1" si="28"/>
        <v>#NAME?</v>
      </c>
      <c r="BB159" s="719" t="e">
        <f ca="1">VLOOKUP(Y159,Values!$H$2:$I$15,2,FALSE)</f>
        <v>#NAME?</v>
      </c>
    </row>
    <row r="160" spans="1:54" s="706" customFormat="1" ht="12.75" customHeight="1" x14ac:dyDescent="0.3">
      <c r="A160" s="707">
        <v>42019</v>
      </c>
      <c r="B160" s="706" t="s">
        <v>8879</v>
      </c>
      <c r="C160" s="708" t="s">
        <v>218</v>
      </c>
      <c r="D160" s="709">
        <v>250</v>
      </c>
      <c r="E160" s="708" t="s">
        <v>117</v>
      </c>
      <c r="F160" s="710">
        <v>52994</v>
      </c>
      <c r="G160" s="711" t="s">
        <v>219</v>
      </c>
      <c r="H160" s="712" t="s">
        <v>646</v>
      </c>
      <c r="I160" s="761" t="s">
        <v>3778</v>
      </c>
      <c r="J160" s="761" t="s">
        <v>3779</v>
      </c>
      <c r="K160" s="712">
        <v>-20</v>
      </c>
      <c r="L160" s="714"/>
      <c r="M160" s="712"/>
      <c r="N160" s="706" t="s">
        <v>169</v>
      </c>
      <c r="O160" s="712">
        <v>4.4000000000000004</v>
      </c>
      <c r="P160" s="708" t="s">
        <v>2097</v>
      </c>
      <c r="Q160" s="714"/>
      <c r="R160" s="708">
        <v>9</v>
      </c>
      <c r="S160" s="708" t="s">
        <v>8936</v>
      </c>
      <c r="T160" s="715" t="str">
        <f t="shared" si="20"/>
        <v>EK7021265 Corp</v>
      </c>
      <c r="U160" s="716" t="e">
        <f ca="1">_xll.BDP($T160,$U$1)</f>
        <v>#NAME?</v>
      </c>
      <c r="V160" s="715">
        <f t="shared" si="21"/>
        <v>1</v>
      </c>
      <c r="W160" s="715">
        <f t="shared" si="22"/>
        <v>3</v>
      </c>
      <c r="X160" s="715" t="str">
        <f t="shared" si="23"/>
        <v>Q1</v>
      </c>
      <c r="Y160" s="717" t="e">
        <f ca="1">_xll.BDP($T160,Y$1)</f>
        <v>#NAME?</v>
      </c>
      <c r="Z160" s="717" t="e">
        <f ca="1">_xll.BDP($T160,$Z$1)</f>
        <v>#NAME?</v>
      </c>
      <c r="AA160" s="717" t="e">
        <f ca="1">_xll.BDP($T160,AA$1)</f>
        <v>#NAME?</v>
      </c>
      <c r="AB160" s="718" t="e">
        <f ca="1">IF(AA160="FLOATING",J160,(_xll.BDP($T160,AB$1)/100))</f>
        <v>#NAME?</v>
      </c>
      <c r="AC160" s="719" t="e">
        <f ca="1">_xll.BDP(T160,$AC$1)</f>
        <v>#NAME?</v>
      </c>
      <c r="AD160" s="720" t="e">
        <f ca="1">_xll.BDP($T160,AD$1)</f>
        <v>#NAME?</v>
      </c>
      <c r="AE160" s="719" t="e">
        <f ca="1">_xll.BDP($T160,AE$1)</f>
        <v>#NAME?</v>
      </c>
      <c r="AF160" s="715" t="e">
        <f ca="1">_xll.BDP($T160,AF$1)</f>
        <v>#NAME?</v>
      </c>
      <c r="AG160" s="719" t="e">
        <f ca="1">_xll.BDP($T160,AG$1)</f>
        <v>#NAME?</v>
      </c>
      <c r="AH160" s="719" t="e">
        <f ca="1">VLOOKUP(AF160,Values!$A$1:$C$12,2,FALSE)</f>
        <v>#NAME?</v>
      </c>
      <c r="AI160" s="716" t="e">
        <f ca="1">_xll.BDP($T160,$AI$1)</f>
        <v>#NAME?</v>
      </c>
      <c r="AJ160" s="716" t="e">
        <f ca="1">_xll.BDP($T160,$AJ$1)</f>
        <v>#NAME?</v>
      </c>
      <c r="AK160" s="716" t="e">
        <f ca="1">_xll.BDP($T160,$AK$1)</f>
        <v>#NAME?</v>
      </c>
      <c r="AL160" s="721" t="e">
        <f ca="1">VLOOKUP(AK160,Values!$E$2:$F$8,2,)</f>
        <v>#NAME?</v>
      </c>
      <c r="AM160" s="719" t="e">
        <f ca="1">_xll.BDP($T160,$AM$1)</f>
        <v>#NAME?</v>
      </c>
      <c r="AN160" s="719" t="e">
        <f ca="1">_xll.BDP($T160,$AN$1)</f>
        <v>#NAME?</v>
      </c>
      <c r="AO160" s="719" t="e">
        <f ca="1">_xll.BDP($T160,$AO$1)</f>
        <v>#NAME?</v>
      </c>
      <c r="AP160" s="719" t="str">
        <f t="shared" si="24"/>
        <v>30yr</v>
      </c>
      <c r="AQ160" s="775" t="e">
        <f ca="1">_xll.BDP(T160,"YRS_TO_MTY_ISSUE")</f>
        <v>#NAME?</v>
      </c>
      <c r="AR160" s="794">
        <f t="shared" si="25"/>
        <v>30</v>
      </c>
      <c r="AS160" s="795"/>
      <c r="AT160" s="719" t="e">
        <f ca="1">_xll.BDP($T160,AT$1)</f>
        <v>#NAME?</v>
      </c>
      <c r="AU160" s="719" t="e">
        <f ca="1">_xll.BDP(T160,$AU$1)</f>
        <v>#NAME?</v>
      </c>
      <c r="AV160" s="719" t="e">
        <f ca="1">_xll.BDP(T160,$AV$1)</f>
        <v>#NAME?</v>
      </c>
      <c r="AW160" s="719" t="e">
        <f ca="1">_xll.BDP($T160,AW$1)</f>
        <v>#NAME?</v>
      </c>
      <c r="AX160" s="719" t="e">
        <f t="shared" ca="1" si="26"/>
        <v>#NAME?</v>
      </c>
      <c r="AY160" s="719" t="e">
        <f ca="1">_xll.BDP(T160,$AY$1)</f>
        <v>#NAME?</v>
      </c>
      <c r="AZ160" s="719" t="e">
        <f t="shared" ca="1" si="27"/>
        <v>#NAME?</v>
      </c>
      <c r="BA160" s="719" t="e">
        <f t="shared" ca="1" si="28"/>
        <v>#NAME?</v>
      </c>
      <c r="BB160" s="719" t="e">
        <f ca="1">VLOOKUP(Y160,Values!$H$2:$I$15,2,FALSE)</f>
        <v>#NAME?</v>
      </c>
    </row>
    <row r="161" spans="1:54" s="706" customFormat="1" ht="12.75" customHeight="1" x14ac:dyDescent="0.3">
      <c r="A161" s="707">
        <v>42019</v>
      </c>
      <c r="B161" s="706" t="s">
        <v>8880</v>
      </c>
      <c r="C161" s="708" t="s">
        <v>36</v>
      </c>
      <c r="D161" s="709">
        <v>500</v>
      </c>
      <c r="E161" s="708" t="s">
        <v>37</v>
      </c>
      <c r="F161" s="710">
        <v>43854</v>
      </c>
      <c r="G161" s="711" t="s">
        <v>8881</v>
      </c>
      <c r="H161" s="712" t="s">
        <v>8882</v>
      </c>
      <c r="I161" s="761" t="s">
        <v>8883</v>
      </c>
      <c r="J161" s="761" t="s">
        <v>8884</v>
      </c>
      <c r="K161" s="712">
        <v>-17.5</v>
      </c>
      <c r="L161" s="714"/>
      <c r="M161" s="712"/>
      <c r="N161" s="706" t="s">
        <v>8885</v>
      </c>
      <c r="O161" s="712">
        <v>3.6</v>
      </c>
      <c r="P161" s="708" t="s">
        <v>2150</v>
      </c>
      <c r="Q161" s="714"/>
      <c r="R161" s="708">
        <v>8</v>
      </c>
      <c r="S161" s="708" t="s">
        <v>8937</v>
      </c>
      <c r="T161" s="715" t="str">
        <f t="shared" si="20"/>
        <v>EK7017842 Corp</v>
      </c>
      <c r="U161" s="716" t="e">
        <f ca="1">_xll.BDP($T161,$U$1)</f>
        <v>#NAME?</v>
      </c>
      <c r="V161" s="715">
        <f t="shared" si="21"/>
        <v>1</v>
      </c>
      <c r="W161" s="715">
        <f t="shared" si="22"/>
        <v>3</v>
      </c>
      <c r="X161" s="715" t="str">
        <f t="shared" si="23"/>
        <v>Q1</v>
      </c>
      <c r="Y161" s="717" t="e">
        <f ca="1">_xll.BDP($T161,Y$1)</f>
        <v>#NAME?</v>
      </c>
      <c r="Z161" s="717" t="e">
        <f ca="1">_xll.BDP($T161,$Z$1)</f>
        <v>#NAME?</v>
      </c>
      <c r="AA161" s="717" t="e">
        <f ca="1">_xll.BDP($T161,AA$1)</f>
        <v>#NAME?</v>
      </c>
      <c r="AB161" s="718" t="e">
        <f ca="1">IF(AA161="FLOATING",J161,(_xll.BDP($T161,AB$1)/100))</f>
        <v>#NAME?</v>
      </c>
      <c r="AC161" s="719" t="e">
        <f ca="1">_xll.BDP(T161,$AC$1)</f>
        <v>#NAME?</v>
      </c>
      <c r="AD161" s="720" t="e">
        <f ca="1">_xll.BDP($T161,AD$1)</f>
        <v>#NAME?</v>
      </c>
      <c r="AE161" s="719" t="e">
        <f ca="1">_xll.BDP($T161,AE$1)</f>
        <v>#NAME?</v>
      </c>
      <c r="AF161" s="715" t="e">
        <f ca="1">_xll.BDP($T161,AF$1)</f>
        <v>#NAME?</v>
      </c>
      <c r="AG161" s="719" t="e">
        <f ca="1">_xll.BDP($T161,AG$1)</f>
        <v>#NAME?</v>
      </c>
      <c r="AH161" s="719" t="e">
        <f ca="1">VLOOKUP(AF161,Values!$A$1:$C$12,2,FALSE)</f>
        <v>#NAME?</v>
      </c>
      <c r="AI161" s="716" t="e">
        <f ca="1">_xll.BDP($T161,$AI$1)</f>
        <v>#NAME?</v>
      </c>
      <c r="AJ161" s="716" t="e">
        <f ca="1">_xll.BDP($T161,$AJ$1)</f>
        <v>#NAME?</v>
      </c>
      <c r="AK161" s="716" t="e">
        <f ca="1">_xll.BDP($T161,$AK$1)</f>
        <v>#NAME?</v>
      </c>
      <c r="AL161" s="721" t="e">
        <f ca="1">VLOOKUP(AK161,Values!$E$2:$F$8,2,)</f>
        <v>#NAME?</v>
      </c>
      <c r="AM161" s="719" t="e">
        <f ca="1">_xll.BDP($T161,$AM$1)</f>
        <v>#NAME?</v>
      </c>
      <c r="AN161" s="719" t="e">
        <f ca="1">_xll.BDP($T161,$AN$1)</f>
        <v>#NAME?</v>
      </c>
      <c r="AO161" s="719" t="e">
        <f ca="1">_xll.BDP($T161,$AO$1)</f>
        <v>#NAME?</v>
      </c>
      <c r="AP161" s="719" t="str">
        <f t="shared" si="24"/>
        <v>5yr</v>
      </c>
      <c r="AQ161" s="775" t="e">
        <f ca="1">_xll.BDP(T161,"YRS_TO_MTY_ISSUE")</f>
        <v>#NAME?</v>
      </c>
      <c r="AR161" s="794">
        <f t="shared" si="25"/>
        <v>5</v>
      </c>
      <c r="AS161" s="795"/>
      <c r="AT161" s="719" t="e">
        <f ca="1">_xll.BDP($T161,AT$1)</f>
        <v>#NAME?</v>
      </c>
      <c r="AU161" s="719" t="e">
        <f ca="1">_xll.BDP(T161,$AU$1)</f>
        <v>#NAME?</v>
      </c>
      <c r="AV161" s="719" t="e">
        <f ca="1">_xll.BDP(T161,$AV$1)</f>
        <v>#NAME?</v>
      </c>
      <c r="AW161" s="719" t="e">
        <f ca="1">_xll.BDP($T161,AW$1)</f>
        <v>#NAME?</v>
      </c>
      <c r="AX161" s="719" t="e">
        <f t="shared" ca="1" si="26"/>
        <v>#NAME?</v>
      </c>
      <c r="AY161" s="719" t="e">
        <f ca="1">_xll.BDP(T161,$AY$1)</f>
        <v>#NAME?</v>
      </c>
      <c r="AZ161" s="719" t="e">
        <f t="shared" ca="1" si="27"/>
        <v>#NAME?</v>
      </c>
      <c r="BA161" s="719" t="e">
        <f t="shared" ca="1" si="28"/>
        <v>#NAME?</v>
      </c>
      <c r="BB161" s="719" t="e">
        <f ca="1">VLOOKUP(Y161,Values!$H$2:$I$15,2,FALSE)</f>
        <v>#NAME?</v>
      </c>
    </row>
    <row r="162" spans="1:54" s="706" customFormat="1" ht="12.75" customHeight="1" x14ac:dyDescent="0.3">
      <c r="A162" s="707">
        <v>42018</v>
      </c>
      <c r="B162" s="706" t="s">
        <v>8886</v>
      </c>
      <c r="C162" s="708" t="s">
        <v>127</v>
      </c>
      <c r="D162" s="709">
        <v>750</v>
      </c>
      <c r="E162" s="708" t="s">
        <v>37</v>
      </c>
      <c r="F162" s="710">
        <v>43851</v>
      </c>
      <c r="G162" s="711" t="s">
        <v>8887</v>
      </c>
      <c r="H162" s="712" t="s">
        <v>226</v>
      </c>
      <c r="I162" s="761" t="s">
        <v>5117</v>
      </c>
      <c r="J162" s="761" t="s">
        <v>3627</v>
      </c>
      <c r="K162" s="712">
        <v>0</v>
      </c>
      <c r="L162" s="714"/>
      <c r="M162" s="712"/>
      <c r="N162" s="706" t="s">
        <v>5481</v>
      </c>
      <c r="O162" s="712">
        <v>1.53</v>
      </c>
      <c r="P162" s="708" t="s">
        <v>1973</v>
      </c>
      <c r="Q162" s="714"/>
      <c r="R162" s="708">
        <v>22</v>
      </c>
      <c r="S162" s="708" t="s">
        <v>8938</v>
      </c>
      <c r="T162" s="715" t="str">
        <f t="shared" si="20"/>
        <v>EK6980966 Corp</v>
      </c>
      <c r="U162" s="716" t="e">
        <f ca="1">_xll.BDP($T162,$U$1)</f>
        <v>#NAME?</v>
      </c>
      <c r="V162" s="715">
        <f t="shared" si="21"/>
        <v>1</v>
      </c>
      <c r="W162" s="715">
        <f t="shared" si="22"/>
        <v>3</v>
      </c>
      <c r="X162" s="715" t="str">
        <f t="shared" si="23"/>
        <v>Q1</v>
      </c>
      <c r="Y162" s="717" t="e">
        <f ca="1">_xll.BDP($T162,Y$1)</f>
        <v>#NAME?</v>
      </c>
      <c r="Z162" s="717" t="e">
        <f ca="1">_xll.BDP($T162,$Z$1)</f>
        <v>#NAME?</v>
      </c>
      <c r="AA162" s="717" t="e">
        <f ca="1">_xll.BDP($T162,AA$1)</f>
        <v>#NAME?</v>
      </c>
      <c r="AB162" s="718" t="e">
        <f ca="1">IF(AA162="FLOATING",J162,(_xll.BDP($T162,AB$1)/100))</f>
        <v>#NAME?</v>
      </c>
      <c r="AC162" s="719" t="e">
        <f ca="1">_xll.BDP(T162,$AC$1)</f>
        <v>#NAME?</v>
      </c>
      <c r="AD162" s="720" t="e">
        <f ca="1">_xll.BDP($T162,AD$1)</f>
        <v>#NAME?</v>
      </c>
      <c r="AE162" s="719" t="e">
        <f ca="1">_xll.BDP($T162,AE$1)</f>
        <v>#NAME?</v>
      </c>
      <c r="AF162" s="715" t="e">
        <f ca="1">_xll.BDP($T162,AF$1)</f>
        <v>#NAME?</v>
      </c>
      <c r="AG162" s="719" t="e">
        <f ca="1">_xll.BDP($T162,AG$1)</f>
        <v>#NAME?</v>
      </c>
      <c r="AH162" s="719" t="e">
        <f ca="1">VLOOKUP(AF162,Values!$A$1:$C$12,2,FALSE)</f>
        <v>#NAME?</v>
      </c>
      <c r="AI162" s="716" t="e">
        <f ca="1">_xll.BDP($T162,$AI$1)</f>
        <v>#NAME?</v>
      </c>
      <c r="AJ162" s="716" t="e">
        <f ca="1">_xll.BDP($T162,$AJ$1)</f>
        <v>#NAME?</v>
      </c>
      <c r="AK162" s="716" t="e">
        <f ca="1">_xll.BDP($T162,$AK$1)</f>
        <v>#NAME?</v>
      </c>
      <c r="AL162" s="721" t="e">
        <f ca="1">VLOOKUP(AK162,Values!$E$2:$F$8,2,)</f>
        <v>#NAME?</v>
      </c>
      <c r="AM162" s="719" t="e">
        <f ca="1">_xll.BDP($T162,$AM$1)</f>
        <v>#NAME?</v>
      </c>
      <c r="AN162" s="719" t="e">
        <f ca="1">_xll.BDP($T162,$AN$1)</f>
        <v>#NAME?</v>
      </c>
      <c r="AO162" s="719" t="e">
        <f ca="1">_xll.BDP($T162,$AO$1)</f>
        <v>#NAME?</v>
      </c>
      <c r="AP162" s="719" t="str">
        <f t="shared" si="24"/>
        <v>5yr</v>
      </c>
      <c r="AQ162" s="775" t="e">
        <f ca="1">_xll.BDP(T162,"YRS_TO_MTY_ISSUE")</f>
        <v>#NAME?</v>
      </c>
      <c r="AR162" s="794">
        <f t="shared" si="25"/>
        <v>5</v>
      </c>
      <c r="AS162" s="795"/>
      <c r="AT162" s="719" t="e">
        <f ca="1">_xll.BDP($T162,AT$1)</f>
        <v>#NAME?</v>
      </c>
      <c r="AU162" s="719" t="e">
        <f ca="1">_xll.BDP(T162,$AU$1)</f>
        <v>#NAME?</v>
      </c>
      <c r="AV162" s="719" t="e">
        <f ca="1">_xll.BDP(T162,$AV$1)</f>
        <v>#NAME?</v>
      </c>
      <c r="AW162" s="719" t="e">
        <f ca="1">_xll.BDP($T162,AW$1)</f>
        <v>#NAME?</v>
      </c>
      <c r="AX162" s="719" t="e">
        <f t="shared" ca="1" si="26"/>
        <v>#NAME?</v>
      </c>
      <c r="AY162" s="719" t="e">
        <f ca="1">_xll.BDP(T162,$AY$1)</f>
        <v>#NAME?</v>
      </c>
      <c r="AZ162" s="719" t="e">
        <f t="shared" ca="1" si="27"/>
        <v>#NAME?</v>
      </c>
      <c r="BA162" s="719" t="e">
        <f t="shared" ca="1" si="28"/>
        <v>#NAME?</v>
      </c>
      <c r="BB162" s="719" t="e">
        <f ca="1">VLOOKUP(Y162,Values!$H$2:$I$15,2,FALSE)</f>
        <v>#NAME?</v>
      </c>
    </row>
    <row r="163" spans="1:54" s="706" customFormat="1" ht="12.75" customHeight="1" x14ac:dyDescent="0.3">
      <c r="A163" s="707">
        <v>42017</v>
      </c>
      <c r="B163" s="706" t="s">
        <v>8888</v>
      </c>
      <c r="C163" s="708" t="s">
        <v>208</v>
      </c>
      <c r="D163" s="709">
        <v>600</v>
      </c>
      <c r="E163" s="708" t="s">
        <v>66</v>
      </c>
      <c r="F163" s="710">
        <v>45689</v>
      </c>
      <c r="G163" s="711" t="s">
        <v>8889</v>
      </c>
      <c r="H163" s="712" t="s">
        <v>333</v>
      </c>
      <c r="I163" s="761" t="s">
        <v>25</v>
      </c>
      <c r="J163" s="761" t="s">
        <v>665</v>
      </c>
      <c r="K163" s="712">
        <v>-15</v>
      </c>
      <c r="L163" s="714"/>
      <c r="M163" s="712"/>
      <c r="N163" s="706" t="s">
        <v>71</v>
      </c>
      <c r="O163" s="712">
        <v>3.33</v>
      </c>
      <c r="P163" s="708" t="s">
        <v>2274</v>
      </c>
      <c r="Q163" s="714"/>
      <c r="R163" s="708">
        <v>4</v>
      </c>
      <c r="S163" s="708" t="s">
        <v>8940</v>
      </c>
      <c r="T163" s="715" t="str">
        <f t="shared" si="20"/>
        <v>EK6966676 Corp</v>
      </c>
      <c r="U163" s="716" t="e">
        <f ca="1">_xll.BDP($T163,$U$1)</f>
        <v>#NAME?</v>
      </c>
      <c r="V163" s="715">
        <f t="shared" si="21"/>
        <v>1</v>
      </c>
      <c r="W163" s="715">
        <f t="shared" si="22"/>
        <v>3</v>
      </c>
      <c r="X163" s="715" t="str">
        <f t="shared" si="23"/>
        <v>Q1</v>
      </c>
      <c r="Y163" s="717" t="e">
        <f ca="1">_xll.BDP($T163,Y$1)</f>
        <v>#NAME?</v>
      </c>
      <c r="Z163" s="717" t="e">
        <f ca="1">_xll.BDP($T163,$Z$1)</f>
        <v>#NAME?</v>
      </c>
      <c r="AA163" s="717" t="e">
        <f ca="1">_xll.BDP($T163,AA$1)</f>
        <v>#NAME?</v>
      </c>
      <c r="AB163" s="718" t="e">
        <f ca="1">IF(AA163="FLOATING",J163,(_xll.BDP($T163,AB$1)/100))</f>
        <v>#NAME?</v>
      </c>
      <c r="AC163" s="719" t="e">
        <f ca="1">_xll.BDP(T163,$AC$1)</f>
        <v>#NAME?</v>
      </c>
      <c r="AD163" s="720" t="e">
        <f ca="1">_xll.BDP($T163,AD$1)</f>
        <v>#NAME?</v>
      </c>
      <c r="AE163" s="719" t="e">
        <f ca="1">_xll.BDP($T163,AE$1)</f>
        <v>#NAME?</v>
      </c>
      <c r="AF163" s="715" t="e">
        <f ca="1">_xll.BDP($T163,AF$1)</f>
        <v>#NAME?</v>
      </c>
      <c r="AG163" s="719" t="e">
        <f ca="1">_xll.BDP($T163,AG$1)</f>
        <v>#NAME?</v>
      </c>
      <c r="AH163" s="719" t="e">
        <f ca="1">VLOOKUP(AF163,Values!$A$1:$C$12,2,FALSE)</f>
        <v>#NAME?</v>
      </c>
      <c r="AI163" s="716" t="e">
        <f ca="1">_xll.BDP($T163,$AI$1)</f>
        <v>#NAME?</v>
      </c>
      <c r="AJ163" s="716" t="e">
        <f ca="1">_xll.BDP($T163,$AJ$1)</f>
        <v>#NAME?</v>
      </c>
      <c r="AK163" s="716" t="e">
        <f ca="1">_xll.BDP($T163,$AK$1)</f>
        <v>#NAME?</v>
      </c>
      <c r="AL163" s="721" t="e">
        <f ca="1">VLOOKUP(AK163,Values!$E$2:$F$8,2,)</f>
        <v>#NAME?</v>
      </c>
      <c r="AM163" s="719" t="e">
        <f ca="1">_xll.BDP($T163,$AM$1)</f>
        <v>#NAME?</v>
      </c>
      <c r="AN163" s="719" t="e">
        <f ca="1">_xll.BDP($T163,$AN$1)</f>
        <v>#NAME?</v>
      </c>
      <c r="AO163" s="719" t="e">
        <f ca="1">_xll.BDP($T163,$AO$1)</f>
        <v>#NAME?</v>
      </c>
      <c r="AP163" s="719" t="str">
        <f t="shared" si="24"/>
        <v>10yr</v>
      </c>
      <c r="AQ163" s="775" t="e">
        <f ca="1">_xll.BDP(T163,"YRS_TO_MTY_ISSUE")</f>
        <v>#NAME?</v>
      </c>
      <c r="AR163" s="794">
        <f t="shared" si="25"/>
        <v>10.1</v>
      </c>
      <c r="AS163" s="795"/>
      <c r="AT163" s="719" t="e">
        <f ca="1">_xll.BDP($T163,AT$1)</f>
        <v>#NAME?</v>
      </c>
      <c r="AU163" s="719" t="e">
        <f ca="1">_xll.BDP(T163,$AU$1)</f>
        <v>#NAME?</v>
      </c>
      <c r="AV163" s="719" t="e">
        <f ca="1">_xll.BDP(T163,$AV$1)</f>
        <v>#NAME?</v>
      </c>
      <c r="AW163" s="719" t="e">
        <f ca="1">_xll.BDP($T163,AW$1)</f>
        <v>#NAME?</v>
      </c>
      <c r="AX163" s="719" t="e">
        <f t="shared" ca="1" si="26"/>
        <v>#NAME?</v>
      </c>
      <c r="AY163" s="719" t="e">
        <f ca="1">_xll.BDP(T163,$AY$1)</f>
        <v>#NAME?</v>
      </c>
      <c r="AZ163" s="719" t="e">
        <f t="shared" ca="1" si="27"/>
        <v>#NAME?</v>
      </c>
      <c r="BA163" s="719" t="e">
        <f t="shared" ca="1" si="28"/>
        <v>#NAME?</v>
      </c>
      <c r="BB163" s="719" t="e">
        <f ca="1">VLOOKUP(Y163,Values!$H$2:$I$15,2,FALSE)</f>
        <v>#NAME?</v>
      </c>
    </row>
    <row r="164" spans="1:54" s="706" customFormat="1" ht="12.75" customHeight="1" x14ac:dyDescent="0.3">
      <c r="A164" s="707">
        <v>42017</v>
      </c>
      <c r="B164" s="706" t="s">
        <v>8890</v>
      </c>
      <c r="C164" s="708" t="s">
        <v>2940</v>
      </c>
      <c r="D164" s="709">
        <v>550</v>
      </c>
      <c r="E164" s="708" t="s">
        <v>8891</v>
      </c>
      <c r="F164" s="710">
        <v>44593</v>
      </c>
      <c r="G164" s="711" t="s">
        <v>8892</v>
      </c>
      <c r="H164" s="712" t="s">
        <v>160</v>
      </c>
      <c r="I164" s="761" t="s">
        <v>6921</v>
      </c>
      <c r="J164" s="761" t="s">
        <v>162</v>
      </c>
      <c r="K164" s="712">
        <v>-15.5</v>
      </c>
      <c r="L164" s="714"/>
      <c r="M164" s="712"/>
      <c r="N164" s="706" t="s">
        <v>331</v>
      </c>
      <c r="O164" s="712">
        <v>2.1800000000000002</v>
      </c>
      <c r="P164" s="708" t="s">
        <v>93</v>
      </c>
      <c r="Q164" s="714"/>
      <c r="R164" s="708" t="s">
        <v>93</v>
      </c>
      <c r="S164" s="708" t="s">
        <v>8939</v>
      </c>
      <c r="T164" s="715" t="str">
        <f t="shared" si="20"/>
        <v>EK6966791 Corp</v>
      </c>
      <c r="U164" s="716" t="e">
        <f ca="1">_xll.BDP($T164,$U$1)</f>
        <v>#NAME?</v>
      </c>
      <c r="V164" s="715">
        <f t="shared" si="21"/>
        <v>1</v>
      </c>
      <c r="W164" s="715">
        <f t="shared" si="22"/>
        <v>3</v>
      </c>
      <c r="X164" s="715" t="str">
        <f t="shared" si="23"/>
        <v>Q1</v>
      </c>
      <c r="Y164" s="717" t="e">
        <f ca="1">_xll.BDP($T164,Y$1)</f>
        <v>#NAME?</v>
      </c>
      <c r="Z164" s="717" t="e">
        <f ca="1">_xll.BDP($T164,$Z$1)</f>
        <v>#NAME?</v>
      </c>
      <c r="AA164" s="717" t="e">
        <f ca="1">_xll.BDP($T164,AA$1)</f>
        <v>#NAME?</v>
      </c>
      <c r="AB164" s="718" t="e">
        <f ca="1">IF(AA164="FLOATING",J164,(_xll.BDP($T164,AB$1)/100))</f>
        <v>#NAME?</v>
      </c>
      <c r="AC164" s="719" t="e">
        <f ca="1">_xll.BDP(T164,$AC$1)</f>
        <v>#NAME?</v>
      </c>
      <c r="AD164" s="720" t="e">
        <f ca="1">_xll.BDP($T164,AD$1)</f>
        <v>#NAME?</v>
      </c>
      <c r="AE164" s="719" t="e">
        <f ca="1">_xll.BDP($T164,AE$1)</f>
        <v>#NAME?</v>
      </c>
      <c r="AF164" s="715" t="e">
        <f ca="1">_xll.BDP($T164,AF$1)</f>
        <v>#NAME?</v>
      </c>
      <c r="AG164" s="719" t="e">
        <f ca="1">_xll.BDP($T164,AG$1)</f>
        <v>#NAME?</v>
      </c>
      <c r="AH164" s="719" t="e">
        <f ca="1">VLOOKUP(AF164,Values!$A$1:$C$12,2,FALSE)</f>
        <v>#NAME?</v>
      </c>
      <c r="AI164" s="716" t="e">
        <f ca="1">_xll.BDP($T164,$AI$1)</f>
        <v>#NAME?</v>
      </c>
      <c r="AJ164" s="716" t="e">
        <f ca="1">_xll.BDP($T164,$AJ$1)</f>
        <v>#NAME?</v>
      </c>
      <c r="AK164" s="716" t="e">
        <f ca="1">_xll.BDP($T164,$AK$1)</f>
        <v>#NAME?</v>
      </c>
      <c r="AL164" s="721" t="e">
        <f ca="1">VLOOKUP(AK164,Values!$E$2:$F$8,2,)</f>
        <v>#NAME?</v>
      </c>
      <c r="AM164" s="719" t="e">
        <f ca="1">_xll.BDP($T164,$AM$1)</f>
        <v>#NAME?</v>
      </c>
      <c r="AN164" s="719" t="e">
        <f ca="1">_xll.BDP($T164,$AN$1)</f>
        <v>#NAME?</v>
      </c>
      <c r="AO164" s="719" t="e">
        <f ca="1">_xll.BDP($T164,$AO$1)</f>
        <v>#NAME?</v>
      </c>
      <c r="AP164" s="719" t="str">
        <f t="shared" si="24"/>
        <v>2022; a/l 3.75</v>
      </c>
      <c r="AQ164" s="775" t="e">
        <f ca="1">_xll.BDP(T164,"YRS_TO_MTY_ISSUE")</f>
        <v>#NAME?</v>
      </c>
      <c r="AR164" s="794">
        <f t="shared" si="25"/>
        <v>7.1</v>
      </c>
      <c r="AS164" s="795"/>
      <c r="AT164" s="719" t="e">
        <f ca="1">_xll.BDP($T164,AT$1)</f>
        <v>#NAME?</v>
      </c>
      <c r="AU164" s="719" t="e">
        <f ca="1">_xll.BDP(T164,$AU$1)</f>
        <v>#NAME?</v>
      </c>
      <c r="AV164" s="719" t="e">
        <f ca="1">_xll.BDP(T164,$AV$1)</f>
        <v>#NAME?</v>
      </c>
      <c r="AW164" s="719" t="e">
        <f ca="1">_xll.BDP($T164,AW$1)</f>
        <v>#NAME?</v>
      </c>
      <c r="AX164" s="719" t="e">
        <f t="shared" ca="1" si="26"/>
        <v>#NAME?</v>
      </c>
      <c r="AY164" s="719" t="e">
        <f ca="1">_xll.BDP(T164,$AY$1)</f>
        <v>#NAME?</v>
      </c>
      <c r="AZ164" s="719" t="e">
        <f t="shared" ca="1" si="27"/>
        <v>#NAME?</v>
      </c>
      <c r="BA164" s="719" t="e">
        <f t="shared" ca="1" si="28"/>
        <v>#NAME?</v>
      </c>
      <c r="BB164" s="719" t="e">
        <f ca="1">VLOOKUP(Y164,Values!$H$2:$I$15,2,FALSE)</f>
        <v>#NAME?</v>
      </c>
    </row>
    <row r="165" spans="1:54" s="706" customFormat="1" ht="12.75" customHeight="1" x14ac:dyDescent="0.3">
      <c r="A165" s="707">
        <v>42017</v>
      </c>
      <c r="B165" s="706" t="s">
        <v>8893</v>
      </c>
      <c r="C165" s="708" t="s">
        <v>2940</v>
      </c>
      <c r="D165" s="709">
        <v>325</v>
      </c>
      <c r="E165" s="708" t="s">
        <v>224</v>
      </c>
      <c r="F165" s="710">
        <v>44593</v>
      </c>
      <c r="G165" s="711" t="s">
        <v>8894</v>
      </c>
      <c r="H165" s="712" t="s">
        <v>189</v>
      </c>
      <c r="I165" s="761" t="s">
        <v>5193</v>
      </c>
      <c r="J165" s="761" t="s">
        <v>141</v>
      </c>
      <c r="K165" s="712">
        <v>-8</v>
      </c>
      <c r="L165" s="714"/>
      <c r="M165" s="712"/>
      <c r="N165" s="706" t="s">
        <v>1437</v>
      </c>
      <c r="O165" s="712">
        <v>4.3099999999999996</v>
      </c>
      <c r="P165" s="708" t="s">
        <v>2042</v>
      </c>
      <c r="Q165" s="714"/>
      <c r="R165" s="708">
        <v>6</v>
      </c>
      <c r="S165" s="708" t="s">
        <v>8941</v>
      </c>
      <c r="T165" s="715" t="str">
        <f t="shared" si="20"/>
        <v>EK6966973 Corp</v>
      </c>
      <c r="U165" s="716" t="e">
        <f ca="1">_xll.BDP($T165,$U$1)</f>
        <v>#NAME?</v>
      </c>
      <c r="V165" s="715">
        <f t="shared" si="21"/>
        <v>1</v>
      </c>
      <c r="W165" s="715">
        <f t="shared" si="22"/>
        <v>3</v>
      </c>
      <c r="X165" s="715" t="str">
        <f t="shared" si="23"/>
        <v>Q1</v>
      </c>
      <c r="Y165" s="717" t="e">
        <f ca="1">_xll.BDP($T165,Y$1)</f>
        <v>#NAME?</v>
      </c>
      <c r="Z165" s="717" t="e">
        <f ca="1">_xll.BDP($T165,$Z$1)</f>
        <v>#NAME?</v>
      </c>
      <c r="AA165" s="717" t="e">
        <f ca="1">_xll.BDP($T165,AA$1)</f>
        <v>#NAME?</v>
      </c>
      <c r="AB165" s="718" t="e">
        <f ca="1">IF(AA165="FLOATING",J165,(_xll.BDP($T165,AB$1)/100))</f>
        <v>#NAME?</v>
      </c>
      <c r="AC165" s="719" t="e">
        <f ca="1">_xll.BDP(T165,$AC$1)</f>
        <v>#NAME?</v>
      </c>
      <c r="AD165" s="720" t="e">
        <f ca="1">_xll.BDP($T165,AD$1)</f>
        <v>#NAME?</v>
      </c>
      <c r="AE165" s="719" t="e">
        <f ca="1">_xll.BDP($T165,AE$1)</f>
        <v>#NAME?</v>
      </c>
      <c r="AF165" s="715" t="e">
        <f ca="1">_xll.BDP($T165,AF$1)</f>
        <v>#NAME?</v>
      </c>
      <c r="AG165" s="719" t="e">
        <f ca="1">_xll.BDP($T165,AG$1)</f>
        <v>#NAME?</v>
      </c>
      <c r="AH165" s="719" t="e">
        <f ca="1">VLOOKUP(AF165,Values!$A$1:$C$12,2,FALSE)</f>
        <v>#NAME?</v>
      </c>
      <c r="AI165" s="716" t="e">
        <f ca="1">_xll.BDP($T165,$AI$1)</f>
        <v>#NAME?</v>
      </c>
      <c r="AJ165" s="716" t="e">
        <f ca="1">_xll.BDP($T165,$AJ$1)</f>
        <v>#NAME?</v>
      </c>
      <c r="AK165" s="716" t="e">
        <f ca="1">_xll.BDP($T165,$AK$1)</f>
        <v>#NAME?</v>
      </c>
      <c r="AL165" s="721" t="e">
        <f ca="1">VLOOKUP(AK165,Values!$E$2:$F$8,2,)</f>
        <v>#NAME?</v>
      </c>
      <c r="AM165" s="719" t="e">
        <f ca="1">_xll.BDP($T165,$AM$1)</f>
        <v>#NAME?</v>
      </c>
      <c r="AN165" s="719" t="e">
        <f ca="1">_xll.BDP($T165,$AN$1)</f>
        <v>#NAME?</v>
      </c>
      <c r="AO165" s="719" t="e">
        <f ca="1">_xll.BDP($T165,$AO$1)</f>
        <v>#NAME?</v>
      </c>
      <c r="AP165" s="719" t="str">
        <f t="shared" si="24"/>
        <v>7yr</v>
      </c>
      <c r="AQ165" s="775" t="e">
        <f ca="1">_xll.BDP(T165,"YRS_TO_MTY_ISSUE")</f>
        <v>#NAME?</v>
      </c>
      <c r="AR165" s="794">
        <f t="shared" si="25"/>
        <v>7.1</v>
      </c>
      <c r="AS165" s="795"/>
      <c r="AT165" s="719" t="e">
        <f ca="1">_xll.BDP($T165,AT$1)</f>
        <v>#NAME?</v>
      </c>
      <c r="AU165" s="719" t="e">
        <f ca="1">_xll.BDP(T165,$AU$1)</f>
        <v>#NAME?</v>
      </c>
      <c r="AV165" s="719" t="e">
        <f ca="1">_xll.BDP(T165,$AV$1)</f>
        <v>#NAME?</v>
      </c>
      <c r="AW165" s="719" t="e">
        <f ca="1">_xll.BDP($T165,AW$1)</f>
        <v>#NAME?</v>
      </c>
      <c r="AX165" s="719" t="e">
        <f t="shared" ca="1" si="26"/>
        <v>#NAME?</v>
      </c>
      <c r="AY165" s="719" t="e">
        <f ca="1">_xll.BDP(T165,$AY$1)</f>
        <v>#NAME?</v>
      </c>
      <c r="AZ165" s="719" t="e">
        <f t="shared" ca="1" si="27"/>
        <v>#NAME?</v>
      </c>
      <c r="BA165" s="719" t="e">
        <f t="shared" ca="1" si="28"/>
        <v>#NAME?</v>
      </c>
      <c r="BB165" s="719" t="e">
        <f ca="1">VLOOKUP(Y165,Values!$H$2:$I$15,2,FALSE)</f>
        <v>#NAME?</v>
      </c>
    </row>
    <row r="166" spans="1:54" s="706" customFormat="1" ht="12.75" customHeight="1" x14ac:dyDescent="0.3">
      <c r="A166" s="707">
        <v>42017</v>
      </c>
      <c r="B166" s="706" t="s">
        <v>8895</v>
      </c>
      <c r="C166" s="708" t="s">
        <v>2940</v>
      </c>
      <c r="D166" s="709">
        <v>425</v>
      </c>
      <c r="E166" s="708" t="s">
        <v>117</v>
      </c>
      <c r="F166" s="710">
        <v>52994</v>
      </c>
      <c r="G166" s="711" t="s">
        <v>8894</v>
      </c>
      <c r="H166" s="712" t="s">
        <v>144</v>
      </c>
      <c r="I166" s="761" t="s">
        <v>6923</v>
      </c>
      <c r="J166" s="761" t="s">
        <v>6047</v>
      </c>
      <c r="K166" s="712">
        <v>-13</v>
      </c>
      <c r="L166" s="714"/>
      <c r="M166" s="712"/>
      <c r="N166" s="706" t="s">
        <v>3792</v>
      </c>
      <c r="O166" s="712">
        <v>4.24</v>
      </c>
      <c r="P166" s="708" t="s">
        <v>2092</v>
      </c>
      <c r="Q166" s="714"/>
      <c r="R166" s="708">
        <v>3</v>
      </c>
      <c r="S166" s="708" t="s">
        <v>8942</v>
      </c>
      <c r="T166" s="715" t="str">
        <f t="shared" si="20"/>
        <v>EK6967096 Corp</v>
      </c>
      <c r="U166" s="716" t="e">
        <f ca="1">_xll.BDP($T166,$U$1)</f>
        <v>#NAME?</v>
      </c>
      <c r="V166" s="715">
        <f t="shared" si="21"/>
        <v>1</v>
      </c>
      <c r="W166" s="715">
        <f t="shared" si="22"/>
        <v>3</v>
      </c>
      <c r="X166" s="715" t="str">
        <f t="shared" si="23"/>
        <v>Q1</v>
      </c>
      <c r="Y166" s="717" t="e">
        <f ca="1">_xll.BDP($T166,Y$1)</f>
        <v>#NAME?</v>
      </c>
      <c r="Z166" s="717" t="e">
        <f ca="1">_xll.BDP($T166,$Z$1)</f>
        <v>#NAME?</v>
      </c>
      <c r="AA166" s="717" t="e">
        <f ca="1">_xll.BDP($T166,AA$1)</f>
        <v>#NAME?</v>
      </c>
      <c r="AB166" s="718" t="e">
        <f ca="1">IF(AA166="FLOATING",J166,(_xll.BDP($T166,AB$1)/100))</f>
        <v>#NAME?</v>
      </c>
      <c r="AC166" s="719" t="e">
        <f ca="1">_xll.BDP(T166,$AC$1)</f>
        <v>#NAME?</v>
      </c>
      <c r="AD166" s="720" t="e">
        <f ca="1">_xll.BDP($T166,AD$1)</f>
        <v>#NAME?</v>
      </c>
      <c r="AE166" s="719" t="e">
        <f ca="1">_xll.BDP($T166,AE$1)</f>
        <v>#NAME?</v>
      </c>
      <c r="AF166" s="715" t="e">
        <f ca="1">_xll.BDP($T166,AF$1)</f>
        <v>#NAME?</v>
      </c>
      <c r="AG166" s="719" t="e">
        <f ca="1">_xll.BDP($T166,AG$1)</f>
        <v>#NAME?</v>
      </c>
      <c r="AH166" s="719" t="e">
        <f ca="1">VLOOKUP(AF166,Values!$A$1:$C$12,2,FALSE)</f>
        <v>#NAME?</v>
      </c>
      <c r="AI166" s="716" t="e">
        <f ca="1">_xll.BDP($T166,$AI$1)</f>
        <v>#NAME?</v>
      </c>
      <c r="AJ166" s="716" t="e">
        <f ca="1">_xll.BDP($T166,$AJ$1)</f>
        <v>#NAME?</v>
      </c>
      <c r="AK166" s="716" t="e">
        <f ca="1">_xll.BDP($T166,$AK$1)</f>
        <v>#NAME?</v>
      </c>
      <c r="AL166" s="721" t="e">
        <f ca="1">VLOOKUP(AK166,Values!$E$2:$F$8,2,)</f>
        <v>#NAME?</v>
      </c>
      <c r="AM166" s="719" t="e">
        <f ca="1">_xll.BDP($T166,$AM$1)</f>
        <v>#NAME?</v>
      </c>
      <c r="AN166" s="719" t="e">
        <f ca="1">_xll.BDP($T166,$AN$1)</f>
        <v>#NAME?</v>
      </c>
      <c r="AO166" s="719" t="e">
        <f ca="1">_xll.BDP($T166,$AO$1)</f>
        <v>#NAME?</v>
      </c>
      <c r="AP166" s="719" t="str">
        <f t="shared" si="24"/>
        <v>30yr</v>
      </c>
      <c r="AQ166" s="775" t="e">
        <f ca="1">_xll.BDP(T166,"YRS_TO_MTY_ISSUE")</f>
        <v>#NAME?</v>
      </c>
      <c r="AR166" s="794">
        <f t="shared" si="25"/>
        <v>30.1</v>
      </c>
      <c r="AS166" s="795"/>
      <c r="AT166" s="719" t="e">
        <f ca="1">_xll.BDP($T166,AT$1)</f>
        <v>#NAME?</v>
      </c>
      <c r="AU166" s="719" t="e">
        <f ca="1">_xll.BDP(T166,$AU$1)</f>
        <v>#NAME?</v>
      </c>
      <c r="AV166" s="719" t="e">
        <f ca="1">_xll.BDP(T166,$AV$1)</f>
        <v>#NAME?</v>
      </c>
      <c r="AW166" s="719" t="e">
        <f ca="1">_xll.BDP($T166,AW$1)</f>
        <v>#NAME?</v>
      </c>
      <c r="AX166" s="719" t="e">
        <f t="shared" ca="1" si="26"/>
        <v>#NAME?</v>
      </c>
      <c r="AY166" s="719" t="e">
        <f ca="1">_xll.BDP(T166,$AY$1)</f>
        <v>#NAME?</v>
      </c>
      <c r="AZ166" s="719" t="e">
        <f t="shared" ca="1" si="27"/>
        <v>#NAME?</v>
      </c>
      <c r="BA166" s="719" t="e">
        <f t="shared" ca="1" si="28"/>
        <v>#NAME?</v>
      </c>
      <c r="BB166" s="719" t="e">
        <f ca="1">VLOOKUP(Y166,Values!$H$2:$I$15,2,FALSE)</f>
        <v>#NAME?</v>
      </c>
    </row>
    <row r="167" spans="1:54" s="706" customFormat="1" ht="12.75" customHeight="1" x14ac:dyDescent="0.3">
      <c r="A167" s="707">
        <v>42017</v>
      </c>
      <c r="B167" s="706" t="s">
        <v>3850</v>
      </c>
      <c r="C167" s="708" t="s">
        <v>148</v>
      </c>
      <c r="D167" s="709">
        <v>400</v>
      </c>
      <c r="E167" s="708" t="s">
        <v>164</v>
      </c>
      <c r="F167" s="710">
        <v>42748</v>
      </c>
      <c r="G167" s="711" t="s">
        <v>219</v>
      </c>
      <c r="H167" s="712" t="s">
        <v>211</v>
      </c>
      <c r="I167" s="761" t="s">
        <v>8896</v>
      </c>
      <c r="J167" s="761" t="s">
        <v>5582</v>
      </c>
      <c r="K167" s="712">
        <v>-8</v>
      </c>
      <c r="L167" s="714"/>
      <c r="M167" s="712"/>
      <c r="N167" s="706" t="s">
        <v>1472</v>
      </c>
      <c r="O167" s="712">
        <v>2.375</v>
      </c>
      <c r="P167" s="708" t="s">
        <v>2958</v>
      </c>
      <c r="Q167" s="714"/>
      <c r="R167" s="708">
        <v>1</v>
      </c>
      <c r="S167" s="708" t="s">
        <v>8943</v>
      </c>
      <c r="T167" s="715" t="str">
        <f t="shared" si="20"/>
        <v>EK6967336 Corp</v>
      </c>
      <c r="U167" s="716" t="e">
        <f ca="1">_xll.BDP($T167,$U$1)</f>
        <v>#NAME?</v>
      </c>
      <c r="V167" s="715">
        <f t="shared" si="21"/>
        <v>1</v>
      </c>
      <c r="W167" s="715">
        <f t="shared" si="22"/>
        <v>3</v>
      </c>
      <c r="X167" s="715" t="str">
        <f t="shared" si="23"/>
        <v>Q1</v>
      </c>
      <c r="Y167" s="717" t="e">
        <f ca="1">_xll.BDP($T167,Y$1)</f>
        <v>#NAME?</v>
      </c>
      <c r="Z167" s="717" t="e">
        <f ca="1">_xll.BDP($T167,$Z$1)</f>
        <v>#NAME?</v>
      </c>
      <c r="AA167" s="717" t="e">
        <f ca="1">_xll.BDP($T167,AA$1)</f>
        <v>#NAME?</v>
      </c>
      <c r="AB167" s="718" t="e">
        <f ca="1">IF(AA167="FLOATING",J167,(_xll.BDP($T167,AB$1)/100))</f>
        <v>#NAME?</v>
      </c>
      <c r="AC167" s="719" t="e">
        <f ca="1">_xll.BDP(T167,$AC$1)</f>
        <v>#NAME?</v>
      </c>
      <c r="AD167" s="720" t="e">
        <f ca="1">_xll.BDP($T167,AD$1)</f>
        <v>#NAME?</v>
      </c>
      <c r="AE167" s="719" t="e">
        <f ca="1">_xll.BDP($T167,AE$1)</f>
        <v>#NAME?</v>
      </c>
      <c r="AF167" s="715" t="e">
        <f ca="1">_xll.BDP($T167,AF$1)</f>
        <v>#NAME?</v>
      </c>
      <c r="AG167" s="719" t="e">
        <f ca="1">_xll.BDP($T167,AG$1)</f>
        <v>#NAME?</v>
      </c>
      <c r="AH167" s="719" t="e">
        <f ca="1">VLOOKUP(AF167,Values!$A$1:$C$12,2,FALSE)</f>
        <v>#NAME?</v>
      </c>
      <c r="AI167" s="716" t="e">
        <f ca="1">_xll.BDP($T167,$AI$1)</f>
        <v>#NAME?</v>
      </c>
      <c r="AJ167" s="716" t="e">
        <f ca="1">_xll.BDP($T167,$AJ$1)</f>
        <v>#NAME?</v>
      </c>
      <c r="AK167" s="716" t="e">
        <f ca="1">_xll.BDP($T167,$AK$1)</f>
        <v>#NAME?</v>
      </c>
      <c r="AL167" s="721" t="e">
        <f ca="1">VLOOKUP(AK167,Values!$E$2:$F$8,2,)</f>
        <v>#NAME?</v>
      </c>
      <c r="AM167" s="719" t="e">
        <f ca="1">_xll.BDP($T167,$AM$1)</f>
        <v>#NAME?</v>
      </c>
      <c r="AN167" s="719" t="e">
        <f ca="1">_xll.BDP($T167,$AN$1)</f>
        <v>#NAME?</v>
      </c>
      <c r="AO167" s="719" t="e">
        <f ca="1">_xll.BDP($T167,$AO$1)</f>
        <v>#NAME?</v>
      </c>
      <c r="AP167" s="719" t="str">
        <f t="shared" si="24"/>
        <v>2yr</v>
      </c>
      <c r="AQ167" s="775" t="e">
        <f ca="1">_xll.BDP(T167,"YRS_TO_MTY_ISSUE")</f>
        <v>#NAME?</v>
      </c>
      <c r="AR167" s="794">
        <f t="shared" si="25"/>
        <v>2</v>
      </c>
      <c r="AS167" s="795"/>
      <c r="AT167" s="719" t="e">
        <f ca="1">_xll.BDP($T167,AT$1)</f>
        <v>#NAME?</v>
      </c>
      <c r="AU167" s="719" t="e">
        <f ca="1">_xll.BDP(T167,$AU$1)</f>
        <v>#NAME?</v>
      </c>
      <c r="AV167" s="719" t="e">
        <f ca="1">_xll.BDP(T167,$AV$1)</f>
        <v>#NAME?</v>
      </c>
      <c r="AW167" s="719" t="e">
        <f ca="1">_xll.BDP($T167,AW$1)</f>
        <v>#NAME?</v>
      </c>
      <c r="AX167" s="719" t="e">
        <f t="shared" ca="1" si="26"/>
        <v>#NAME?</v>
      </c>
      <c r="AY167" s="719" t="e">
        <f ca="1">_xll.BDP(T167,$AY$1)</f>
        <v>#NAME?</v>
      </c>
      <c r="AZ167" s="719" t="e">
        <f t="shared" ca="1" si="27"/>
        <v>#NAME?</v>
      </c>
      <c r="BA167" s="719" t="e">
        <f t="shared" ca="1" si="28"/>
        <v>#NAME?</v>
      </c>
      <c r="BB167" s="719" t="e">
        <f ca="1">VLOOKUP(Y167,Values!$H$2:$I$15,2,FALSE)</f>
        <v>#NAME?</v>
      </c>
    </row>
    <row r="168" spans="1:54" s="706" customFormat="1" ht="12.75" customHeight="1" x14ac:dyDescent="0.3">
      <c r="A168" s="707">
        <v>42017</v>
      </c>
      <c r="B168" s="706" t="s">
        <v>3850</v>
      </c>
      <c r="C168" s="708" t="s">
        <v>148</v>
      </c>
      <c r="D168" s="709">
        <v>600</v>
      </c>
      <c r="E168" s="708" t="s">
        <v>12</v>
      </c>
      <c r="F168" s="710">
        <v>43112</v>
      </c>
      <c r="G168" s="711" t="s">
        <v>219</v>
      </c>
      <c r="H168" s="712" t="s">
        <v>8897</v>
      </c>
      <c r="I168" s="761" t="s">
        <v>8898</v>
      </c>
      <c r="J168" s="761" t="s">
        <v>637</v>
      </c>
      <c r="K168" s="712">
        <v>-8</v>
      </c>
      <c r="L168" s="714"/>
      <c r="M168" s="712"/>
      <c r="N168" s="706" t="s">
        <v>331</v>
      </c>
      <c r="O168" s="712">
        <v>2</v>
      </c>
      <c r="P168" s="708" t="s">
        <v>2274</v>
      </c>
      <c r="Q168" s="714"/>
      <c r="R168" s="708">
        <v>4</v>
      </c>
      <c r="S168" s="708" t="s">
        <v>8944</v>
      </c>
      <c r="T168" s="715" t="str">
        <f t="shared" si="20"/>
        <v>EK6967393 Corp</v>
      </c>
      <c r="U168" s="716" t="e">
        <f ca="1">_xll.BDP($T168,$U$1)</f>
        <v>#NAME?</v>
      </c>
      <c r="V168" s="715">
        <f t="shared" si="21"/>
        <v>1</v>
      </c>
      <c r="W168" s="715">
        <f t="shared" si="22"/>
        <v>3</v>
      </c>
      <c r="X168" s="715" t="str">
        <f t="shared" si="23"/>
        <v>Q1</v>
      </c>
      <c r="Y168" s="717" t="e">
        <f ca="1">_xll.BDP($T168,Y$1)</f>
        <v>#NAME?</v>
      </c>
      <c r="Z168" s="717" t="e">
        <f ca="1">_xll.BDP($T168,$Z$1)</f>
        <v>#NAME?</v>
      </c>
      <c r="AA168" s="717" t="e">
        <f ca="1">_xll.BDP($T168,AA$1)</f>
        <v>#NAME?</v>
      </c>
      <c r="AB168" s="718" t="e">
        <f ca="1">IF(AA168="FLOATING",J168,(_xll.BDP($T168,AB$1)/100))</f>
        <v>#NAME?</v>
      </c>
      <c r="AC168" s="719" t="e">
        <f ca="1">_xll.BDP(T168,$AC$1)</f>
        <v>#NAME?</v>
      </c>
      <c r="AD168" s="720" t="e">
        <f ca="1">_xll.BDP($T168,AD$1)</f>
        <v>#NAME?</v>
      </c>
      <c r="AE168" s="719" t="e">
        <f ca="1">_xll.BDP($T168,AE$1)</f>
        <v>#NAME?</v>
      </c>
      <c r="AF168" s="715" t="e">
        <f ca="1">_xll.BDP($T168,AF$1)</f>
        <v>#NAME?</v>
      </c>
      <c r="AG168" s="719" t="e">
        <f ca="1">_xll.BDP($T168,AG$1)</f>
        <v>#NAME?</v>
      </c>
      <c r="AH168" s="719" t="e">
        <f ca="1">VLOOKUP(AF168,Values!$A$1:$C$12,2,FALSE)</f>
        <v>#NAME?</v>
      </c>
      <c r="AI168" s="716" t="e">
        <f ca="1">_xll.BDP($T168,$AI$1)</f>
        <v>#NAME?</v>
      </c>
      <c r="AJ168" s="716" t="e">
        <f ca="1">_xll.BDP($T168,$AJ$1)</f>
        <v>#NAME?</v>
      </c>
      <c r="AK168" s="716" t="e">
        <f ca="1">_xll.BDP($T168,$AK$1)</f>
        <v>#NAME?</v>
      </c>
      <c r="AL168" s="721" t="e">
        <f ca="1">VLOOKUP(AK168,Values!$E$2:$F$8,2,)</f>
        <v>#NAME?</v>
      </c>
      <c r="AM168" s="719" t="e">
        <f ca="1">_xll.BDP($T168,$AM$1)</f>
        <v>#NAME?</v>
      </c>
      <c r="AN168" s="719" t="e">
        <f ca="1">_xll.BDP($T168,$AN$1)</f>
        <v>#NAME?</v>
      </c>
      <c r="AO168" s="719" t="e">
        <f ca="1">_xll.BDP($T168,$AO$1)</f>
        <v>#NAME?</v>
      </c>
      <c r="AP168" s="719" t="str">
        <f t="shared" si="24"/>
        <v>3yr</v>
      </c>
      <c r="AQ168" s="775" t="e">
        <f ca="1">_xll.BDP(T168,"YRS_TO_MTY_ISSUE")</f>
        <v>#NAME?</v>
      </c>
      <c r="AR168" s="794">
        <f t="shared" si="25"/>
        <v>3</v>
      </c>
      <c r="AS168" s="795"/>
      <c r="AT168" s="719" t="e">
        <f ca="1">_xll.BDP($T168,AT$1)</f>
        <v>#NAME?</v>
      </c>
      <c r="AU168" s="719" t="e">
        <f ca="1">_xll.BDP(T168,$AU$1)</f>
        <v>#NAME?</v>
      </c>
      <c r="AV168" s="719" t="e">
        <f ca="1">_xll.BDP(T168,$AV$1)</f>
        <v>#NAME?</v>
      </c>
      <c r="AW168" s="719" t="e">
        <f ca="1">_xll.BDP($T168,AW$1)</f>
        <v>#NAME?</v>
      </c>
      <c r="AX168" s="719" t="e">
        <f t="shared" ca="1" si="26"/>
        <v>#NAME?</v>
      </c>
      <c r="AY168" s="719" t="e">
        <f ca="1">_xll.BDP(T168,$AY$1)</f>
        <v>#NAME?</v>
      </c>
      <c r="AZ168" s="719" t="e">
        <f t="shared" ca="1" si="27"/>
        <v>#NAME?</v>
      </c>
      <c r="BA168" s="719" t="e">
        <f t="shared" ca="1" si="28"/>
        <v>#NAME?</v>
      </c>
      <c r="BB168" s="719" t="e">
        <f ca="1">VLOOKUP(Y168,Values!$H$2:$I$15,2,FALSE)</f>
        <v>#NAME?</v>
      </c>
    </row>
    <row r="169" spans="1:54" s="706" customFormat="1" ht="12.75" customHeight="1" x14ac:dyDescent="0.3">
      <c r="A169" s="707">
        <v>42017</v>
      </c>
      <c r="B169" s="706" t="s">
        <v>8899</v>
      </c>
      <c r="C169" s="708" t="s">
        <v>36</v>
      </c>
      <c r="D169" s="709">
        <v>700</v>
      </c>
      <c r="E169" s="708" t="s">
        <v>66</v>
      </c>
      <c r="F169" s="710">
        <v>45689</v>
      </c>
      <c r="G169" s="711" t="s">
        <v>4920</v>
      </c>
      <c r="H169" s="712" t="s">
        <v>2075</v>
      </c>
      <c r="I169" s="761" t="s">
        <v>3770</v>
      </c>
      <c r="J169" s="761" t="s">
        <v>3771</v>
      </c>
      <c r="K169" s="712">
        <v>-17.5</v>
      </c>
      <c r="L169" s="714"/>
      <c r="M169" s="712"/>
      <c r="N169" s="706" t="s">
        <v>865</v>
      </c>
      <c r="O169" s="712">
        <v>3.29</v>
      </c>
      <c r="P169" s="708" t="s">
        <v>93</v>
      </c>
      <c r="Q169" s="714"/>
      <c r="R169" s="708" t="s">
        <v>93</v>
      </c>
      <c r="S169" s="708" t="s">
        <v>8945</v>
      </c>
      <c r="T169" s="715" t="str">
        <f t="shared" si="20"/>
        <v>EK6968532 Corp</v>
      </c>
      <c r="U169" s="716" t="e">
        <f ca="1">_xll.BDP($T169,$U$1)</f>
        <v>#NAME?</v>
      </c>
      <c r="V169" s="715">
        <f t="shared" si="21"/>
        <v>1</v>
      </c>
      <c r="W169" s="715">
        <f t="shared" si="22"/>
        <v>3</v>
      </c>
      <c r="X169" s="715" t="str">
        <f t="shared" si="23"/>
        <v>Q1</v>
      </c>
      <c r="Y169" s="717" t="e">
        <f ca="1">_xll.BDP($T169,Y$1)</f>
        <v>#NAME?</v>
      </c>
      <c r="Z169" s="717" t="e">
        <f ca="1">_xll.BDP($T169,$Z$1)</f>
        <v>#NAME?</v>
      </c>
      <c r="AA169" s="717" t="e">
        <f ca="1">_xll.BDP($T169,AA$1)</f>
        <v>#NAME?</v>
      </c>
      <c r="AB169" s="718" t="e">
        <f ca="1">IF(AA169="FLOATING",J169,(_xll.BDP($T169,AB$1)/100))</f>
        <v>#NAME?</v>
      </c>
      <c r="AC169" s="719" t="e">
        <f ca="1">_xll.BDP(T169,$AC$1)</f>
        <v>#NAME?</v>
      </c>
      <c r="AD169" s="720" t="e">
        <f ca="1">_xll.BDP($T169,AD$1)</f>
        <v>#NAME?</v>
      </c>
      <c r="AE169" s="719" t="e">
        <f ca="1">_xll.BDP($T169,AE$1)</f>
        <v>#NAME?</v>
      </c>
      <c r="AF169" s="715" t="e">
        <f ca="1">_xll.BDP($T169,AF$1)</f>
        <v>#NAME?</v>
      </c>
      <c r="AG169" s="719" t="e">
        <f ca="1">_xll.BDP($T169,AG$1)</f>
        <v>#NAME?</v>
      </c>
      <c r="AH169" s="719" t="e">
        <f ca="1">VLOOKUP(AF169,Values!$A$1:$C$12,2,FALSE)</f>
        <v>#NAME?</v>
      </c>
      <c r="AI169" s="716" t="e">
        <f ca="1">_xll.BDP($T169,$AI$1)</f>
        <v>#NAME?</v>
      </c>
      <c r="AJ169" s="716" t="e">
        <f ca="1">_xll.BDP($T169,$AJ$1)</f>
        <v>#NAME?</v>
      </c>
      <c r="AK169" s="716" t="e">
        <f ca="1">_xll.BDP($T169,$AK$1)</f>
        <v>#NAME?</v>
      </c>
      <c r="AL169" s="721" t="e">
        <f ca="1">VLOOKUP(AK169,Values!$E$2:$F$8,2,)</f>
        <v>#NAME?</v>
      </c>
      <c r="AM169" s="719" t="e">
        <f ca="1">_xll.BDP($T169,$AM$1)</f>
        <v>#NAME?</v>
      </c>
      <c r="AN169" s="719" t="e">
        <f ca="1">_xll.BDP($T169,$AN$1)</f>
        <v>#NAME?</v>
      </c>
      <c r="AO169" s="719" t="e">
        <f ca="1">_xll.BDP($T169,$AO$1)</f>
        <v>#NAME?</v>
      </c>
      <c r="AP169" s="719" t="str">
        <f t="shared" si="24"/>
        <v>10yr</v>
      </c>
      <c r="AQ169" s="775" t="e">
        <f ca="1">_xll.BDP(T169,"YRS_TO_MTY_ISSUE")</f>
        <v>#NAME?</v>
      </c>
      <c r="AR169" s="794">
        <f t="shared" si="25"/>
        <v>10.1</v>
      </c>
      <c r="AS169" s="795"/>
      <c r="AT169" s="719" t="e">
        <f ca="1">_xll.BDP($T169,AT$1)</f>
        <v>#NAME?</v>
      </c>
      <c r="AU169" s="719" t="e">
        <f ca="1">_xll.BDP(T169,$AU$1)</f>
        <v>#NAME?</v>
      </c>
      <c r="AV169" s="719" t="e">
        <f ca="1">_xll.BDP(T169,$AV$1)</f>
        <v>#NAME?</v>
      </c>
      <c r="AW169" s="719" t="e">
        <f ca="1">_xll.BDP($T169,AW$1)</f>
        <v>#NAME?</v>
      </c>
      <c r="AX169" s="719" t="e">
        <f t="shared" ca="1" si="26"/>
        <v>#NAME?</v>
      </c>
      <c r="AY169" s="719" t="e">
        <f ca="1">_xll.BDP(T169,$AY$1)</f>
        <v>#NAME?</v>
      </c>
      <c r="AZ169" s="719" t="e">
        <f t="shared" ca="1" si="27"/>
        <v>#NAME?</v>
      </c>
      <c r="BA169" s="719" t="e">
        <f t="shared" ca="1" si="28"/>
        <v>#NAME?</v>
      </c>
      <c r="BB169" s="719" t="e">
        <f ca="1">VLOOKUP(Y169,Values!$H$2:$I$15,2,FALSE)</f>
        <v>#NAME?</v>
      </c>
    </row>
    <row r="170" spans="1:54" s="706" customFormat="1" ht="12.75" customHeight="1" x14ac:dyDescent="0.3">
      <c r="A170" s="707">
        <v>42017</v>
      </c>
      <c r="B170" s="706" t="s">
        <v>546</v>
      </c>
      <c r="C170" s="708" t="s">
        <v>127</v>
      </c>
      <c r="D170" s="709">
        <v>250</v>
      </c>
      <c r="E170" s="708" t="s">
        <v>12</v>
      </c>
      <c r="F170" s="710">
        <v>43116</v>
      </c>
      <c r="G170" s="711" t="s">
        <v>8900</v>
      </c>
      <c r="H170" s="712" t="s">
        <v>2299</v>
      </c>
      <c r="I170" s="761" t="s">
        <v>2299</v>
      </c>
      <c r="J170" s="761" t="s">
        <v>8901</v>
      </c>
      <c r="K170" s="712">
        <v>-10</v>
      </c>
      <c r="L170" s="714"/>
      <c r="M170" s="712"/>
      <c r="N170" s="706" t="s">
        <v>504</v>
      </c>
      <c r="O170" s="712">
        <v>2.8</v>
      </c>
      <c r="P170" s="708" t="s">
        <v>2958</v>
      </c>
      <c r="Q170" s="714"/>
      <c r="R170" s="708">
        <v>1</v>
      </c>
      <c r="S170" s="708" t="s">
        <v>8946</v>
      </c>
      <c r="T170" s="715" t="str">
        <f t="shared" si="20"/>
        <v>EK6969019 Corp</v>
      </c>
      <c r="U170" s="716" t="e">
        <f ca="1">_xll.BDP($T170,$U$1)</f>
        <v>#NAME?</v>
      </c>
      <c r="V170" s="715">
        <f t="shared" si="21"/>
        <v>1</v>
      </c>
      <c r="W170" s="715">
        <f t="shared" si="22"/>
        <v>3</v>
      </c>
      <c r="X170" s="715" t="str">
        <f t="shared" si="23"/>
        <v>Q1</v>
      </c>
      <c r="Y170" s="717" t="e">
        <f ca="1">_xll.BDP($T170,Y$1)</f>
        <v>#NAME?</v>
      </c>
      <c r="Z170" s="717" t="e">
        <f ca="1">_xll.BDP($T170,$Z$1)</f>
        <v>#NAME?</v>
      </c>
      <c r="AA170" s="717" t="e">
        <f ca="1">_xll.BDP($T170,AA$1)</f>
        <v>#NAME?</v>
      </c>
      <c r="AB170" s="718" t="e">
        <f ca="1">IF(AA170="FLOATING",J170,(_xll.BDP($T170,AB$1)/100))</f>
        <v>#NAME?</v>
      </c>
      <c r="AC170" s="719" t="e">
        <f ca="1">_xll.BDP(T170,$AC$1)</f>
        <v>#NAME?</v>
      </c>
      <c r="AD170" s="720" t="e">
        <f ca="1">_xll.BDP($T170,AD$1)</f>
        <v>#NAME?</v>
      </c>
      <c r="AE170" s="719" t="e">
        <f ca="1">_xll.BDP($T170,AE$1)</f>
        <v>#NAME?</v>
      </c>
      <c r="AF170" s="715" t="e">
        <f ca="1">_xll.BDP($T170,AF$1)</f>
        <v>#NAME?</v>
      </c>
      <c r="AG170" s="719" t="e">
        <f ca="1">_xll.BDP($T170,AG$1)</f>
        <v>#NAME?</v>
      </c>
      <c r="AH170" s="719" t="e">
        <f ca="1">VLOOKUP(AF170,Values!$A$1:$C$12,2,FALSE)</f>
        <v>#NAME?</v>
      </c>
      <c r="AI170" s="716" t="e">
        <f ca="1">_xll.BDP($T170,$AI$1)</f>
        <v>#NAME?</v>
      </c>
      <c r="AJ170" s="716" t="e">
        <f ca="1">_xll.BDP($T170,$AJ$1)</f>
        <v>#NAME?</v>
      </c>
      <c r="AK170" s="716" t="e">
        <f ca="1">_xll.BDP($T170,$AK$1)</f>
        <v>#NAME?</v>
      </c>
      <c r="AL170" s="721" t="e">
        <f ca="1">VLOOKUP(AK170,Values!$E$2:$F$8,2,)</f>
        <v>#NAME?</v>
      </c>
      <c r="AM170" s="719" t="e">
        <f ca="1">_xll.BDP($T170,$AM$1)</f>
        <v>#NAME?</v>
      </c>
      <c r="AN170" s="719" t="e">
        <f ca="1">_xll.BDP($T170,$AN$1)</f>
        <v>#NAME?</v>
      </c>
      <c r="AO170" s="719" t="e">
        <f ca="1">_xll.BDP($T170,$AO$1)</f>
        <v>#NAME?</v>
      </c>
      <c r="AP170" s="719" t="str">
        <f t="shared" si="24"/>
        <v>3yr</v>
      </c>
      <c r="AQ170" s="775" t="e">
        <f ca="1">_xll.BDP(T170,"YRS_TO_MTY_ISSUE")</f>
        <v>#NAME?</v>
      </c>
      <c r="AR170" s="794">
        <f t="shared" si="25"/>
        <v>3</v>
      </c>
      <c r="AS170" s="795"/>
      <c r="AT170" s="719" t="e">
        <f ca="1">_xll.BDP($T170,AT$1)</f>
        <v>#NAME?</v>
      </c>
      <c r="AU170" s="719" t="e">
        <f ca="1">_xll.BDP(T170,$AU$1)</f>
        <v>#NAME?</v>
      </c>
      <c r="AV170" s="719" t="e">
        <f ca="1">_xll.BDP(T170,$AV$1)</f>
        <v>#NAME?</v>
      </c>
      <c r="AW170" s="719" t="e">
        <f ca="1">_xll.BDP($T170,AW$1)</f>
        <v>#NAME?</v>
      </c>
      <c r="AX170" s="719" t="e">
        <f t="shared" ca="1" si="26"/>
        <v>#NAME?</v>
      </c>
      <c r="AY170" s="719" t="e">
        <f ca="1">_xll.BDP(T170,$AY$1)</f>
        <v>#NAME?</v>
      </c>
      <c r="AZ170" s="719" t="e">
        <f t="shared" ca="1" si="27"/>
        <v>#NAME?</v>
      </c>
      <c r="BA170" s="719" t="e">
        <f t="shared" ca="1" si="28"/>
        <v>#NAME?</v>
      </c>
      <c r="BB170" s="719" t="e">
        <f ca="1">VLOOKUP(Y170,Values!$H$2:$I$15,2,FALSE)</f>
        <v>#NAME?</v>
      </c>
    </row>
    <row r="171" spans="1:54" s="706" customFormat="1" ht="12.75" customHeight="1" x14ac:dyDescent="0.3">
      <c r="A171" s="707">
        <v>42017</v>
      </c>
      <c r="B171" s="706" t="s">
        <v>8902</v>
      </c>
      <c r="C171" s="708" t="s">
        <v>127</v>
      </c>
      <c r="D171" s="709">
        <v>500</v>
      </c>
      <c r="E171" s="708" t="s">
        <v>12</v>
      </c>
      <c r="F171" s="710">
        <v>43116</v>
      </c>
      <c r="G171" s="711" t="s">
        <v>8900</v>
      </c>
      <c r="H171" s="712" t="s">
        <v>55</v>
      </c>
      <c r="I171" s="761" t="s">
        <v>8903</v>
      </c>
      <c r="J171" s="761" t="s">
        <v>3241</v>
      </c>
      <c r="K171" s="712">
        <v>-10</v>
      </c>
      <c r="L171" s="714"/>
      <c r="M171" s="712"/>
      <c r="N171" s="706" t="s">
        <v>692</v>
      </c>
      <c r="O171" s="712">
        <v>3.4</v>
      </c>
      <c r="P171" s="708" t="s">
        <v>2958</v>
      </c>
      <c r="Q171" s="714"/>
      <c r="R171" s="708">
        <v>1</v>
      </c>
      <c r="S171" s="708" t="s">
        <v>8947</v>
      </c>
      <c r="T171" s="715" t="str">
        <f t="shared" si="20"/>
        <v>EK6968839 Corp</v>
      </c>
      <c r="U171" s="716" t="e">
        <f ca="1">_xll.BDP($T171,$U$1)</f>
        <v>#NAME?</v>
      </c>
      <c r="V171" s="715">
        <f t="shared" si="21"/>
        <v>1</v>
      </c>
      <c r="W171" s="715">
        <f t="shared" si="22"/>
        <v>3</v>
      </c>
      <c r="X171" s="715" t="str">
        <f t="shared" si="23"/>
        <v>Q1</v>
      </c>
      <c r="Y171" s="717" t="e">
        <f ca="1">_xll.BDP($T171,Y$1)</f>
        <v>#NAME?</v>
      </c>
      <c r="Z171" s="717" t="e">
        <f ca="1">_xll.BDP($T171,$Z$1)</f>
        <v>#NAME?</v>
      </c>
      <c r="AA171" s="717" t="e">
        <f ca="1">_xll.BDP($T171,AA$1)</f>
        <v>#NAME?</v>
      </c>
      <c r="AB171" s="718" t="e">
        <f ca="1">IF(AA171="FLOATING",J171,(_xll.BDP($T171,AB$1)/100))</f>
        <v>#NAME?</v>
      </c>
      <c r="AC171" s="719" t="e">
        <f ca="1">_xll.BDP(T171,$AC$1)</f>
        <v>#NAME?</v>
      </c>
      <c r="AD171" s="720" t="e">
        <f ca="1">_xll.BDP($T171,AD$1)</f>
        <v>#NAME?</v>
      </c>
      <c r="AE171" s="719" t="e">
        <f ca="1">_xll.BDP($T171,AE$1)</f>
        <v>#NAME?</v>
      </c>
      <c r="AF171" s="715" t="e">
        <f ca="1">_xll.BDP($T171,AF$1)</f>
        <v>#NAME?</v>
      </c>
      <c r="AG171" s="719" t="e">
        <f ca="1">_xll.BDP($T171,AG$1)</f>
        <v>#NAME?</v>
      </c>
      <c r="AH171" s="719" t="e">
        <f ca="1">VLOOKUP(AF171,Values!$A$1:$C$12,2,FALSE)</f>
        <v>#NAME?</v>
      </c>
      <c r="AI171" s="716" t="e">
        <f ca="1">_xll.BDP($T171,$AI$1)</f>
        <v>#NAME?</v>
      </c>
      <c r="AJ171" s="716" t="e">
        <f ca="1">_xll.BDP($T171,$AJ$1)</f>
        <v>#NAME?</v>
      </c>
      <c r="AK171" s="716" t="e">
        <f ca="1">_xll.BDP($T171,$AK$1)</f>
        <v>#NAME?</v>
      </c>
      <c r="AL171" s="721" t="e">
        <f ca="1">VLOOKUP(AK171,Values!$E$2:$F$8,2,)</f>
        <v>#NAME?</v>
      </c>
      <c r="AM171" s="719" t="e">
        <f ca="1">_xll.BDP($T171,$AM$1)</f>
        <v>#NAME?</v>
      </c>
      <c r="AN171" s="719" t="e">
        <f ca="1">_xll.BDP($T171,$AN$1)</f>
        <v>#NAME?</v>
      </c>
      <c r="AO171" s="719" t="e">
        <f ca="1">_xll.BDP($T171,$AO$1)</f>
        <v>#NAME?</v>
      </c>
      <c r="AP171" s="719" t="str">
        <f t="shared" si="24"/>
        <v>3yr</v>
      </c>
      <c r="AQ171" s="775" t="e">
        <f ca="1">_xll.BDP(T171,"YRS_TO_MTY_ISSUE")</f>
        <v>#NAME?</v>
      </c>
      <c r="AR171" s="794">
        <f t="shared" si="25"/>
        <v>3</v>
      </c>
      <c r="AS171" s="795"/>
      <c r="AT171" s="719" t="e">
        <f ca="1">_xll.BDP($T171,AT$1)</f>
        <v>#NAME?</v>
      </c>
      <c r="AU171" s="719" t="e">
        <f ca="1">_xll.BDP(T171,$AU$1)</f>
        <v>#NAME?</v>
      </c>
      <c r="AV171" s="719" t="e">
        <f ca="1">_xll.BDP(T171,$AV$1)</f>
        <v>#NAME?</v>
      </c>
      <c r="AW171" s="719" t="e">
        <f ca="1">_xll.BDP($T171,AW$1)</f>
        <v>#NAME?</v>
      </c>
      <c r="AX171" s="719" t="e">
        <f t="shared" ca="1" si="26"/>
        <v>#NAME?</v>
      </c>
      <c r="AY171" s="719" t="e">
        <f ca="1">_xll.BDP(T171,$AY$1)</f>
        <v>#NAME?</v>
      </c>
      <c r="AZ171" s="719" t="e">
        <f t="shared" ca="1" si="27"/>
        <v>#NAME?</v>
      </c>
      <c r="BA171" s="719" t="e">
        <f t="shared" ca="1" si="28"/>
        <v>#NAME?</v>
      </c>
      <c r="BB171" s="719" t="e">
        <f ca="1">VLOOKUP(Y171,Values!$H$2:$I$15,2,FALSE)</f>
        <v>#NAME?</v>
      </c>
    </row>
    <row r="172" spans="1:54" s="706" customFormat="1" ht="12.75" customHeight="1" x14ac:dyDescent="0.3">
      <c r="A172" s="707">
        <v>42017</v>
      </c>
      <c r="B172" s="706" t="s">
        <v>8904</v>
      </c>
      <c r="C172" s="708" t="s">
        <v>8948</v>
      </c>
      <c r="D172" s="709">
        <v>400</v>
      </c>
      <c r="E172" s="708" t="s">
        <v>117</v>
      </c>
      <c r="F172" s="710">
        <v>16483</v>
      </c>
      <c r="G172" s="711" t="s">
        <v>8905</v>
      </c>
      <c r="H172" s="712" t="s">
        <v>4531</v>
      </c>
      <c r="I172" s="761" t="s">
        <v>673</v>
      </c>
      <c r="J172" s="761" t="s">
        <v>3754</v>
      </c>
      <c r="K172" s="712">
        <v>-10</v>
      </c>
      <c r="L172" s="714"/>
      <c r="M172" s="712"/>
      <c r="N172" s="706" t="s">
        <v>3748</v>
      </c>
      <c r="O172" s="712">
        <v>4</v>
      </c>
      <c r="P172" s="708" t="s">
        <v>93</v>
      </c>
      <c r="Q172" s="714"/>
      <c r="R172" s="708" t="s">
        <v>3809</v>
      </c>
      <c r="S172" s="708" t="s">
        <v>8949</v>
      </c>
      <c r="T172" s="715" t="str">
        <f t="shared" si="20"/>
        <v>EK6851381 Corp</v>
      </c>
      <c r="U172" s="716" t="e">
        <f ca="1">_xll.BDP($T172,$U$1)</f>
        <v>#NAME?</v>
      </c>
      <c r="V172" s="715">
        <f t="shared" si="21"/>
        <v>1</v>
      </c>
      <c r="W172" s="715">
        <f t="shared" si="22"/>
        <v>3</v>
      </c>
      <c r="X172" s="715" t="str">
        <f t="shared" si="23"/>
        <v>Q1</v>
      </c>
      <c r="Y172" s="717" t="e">
        <f ca="1">_xll.BDP($T172,Y$1)</f>
        <v>#NAME?</v>
      </c>
      <c r="Z172" s="717" t="e">
        <f ca="1">_xll.BDP($T172,$Z$1)</f>
        <v>#NAME?</v>
      </c>
      <c r="AA172" s="717" t="e">
        <f ca="1">_xll.BDP($T172,AA$1)</f>
        <v>#NAME?</v>
      </c>
      <c r="AB172" s="718" t="e">
        <f ca="1">IF(AA172="FLOATING",J172,(_xll.BDP($T172,AB$1)/100))</f>
        <v>#NAME?</v>
      </c>
      <c r="AC172" s="719" t="e">
        <f ca="1">_xll.BDP(T172,$AC$1)</f>
        <v>#NAME?</v>
      </c>
      <c r="AD172" s="720" t="e">
        <f ca="1">_xll.BDP($T172,AD$1)</f>
        <v>#NAME?</v>
      </c>
      <c r="AE172" s="719" t="e">
        <f ca="1">_xll.BDP($T172,AE$1)</f>
        <v>#NAME?</v>
      </c>
      <c r="AF172" s="715" t="e">
        <f ca="1">_xll.BDP($T172,AF$1)</f>
        <v>#NAME?</v>
      </c>
      <c r="AG172" s="719" t="e">
        <f ca="1">_xll.BDP($T172,AG$1)</f>
        <v>#NAME?</v>
      </c>
      <c r="AH172" s="719" t="e">
        <f ca="1">VLOOKUP(AF172,Values!$A$1:$C$12,2,FALSE)</f>
        <v>#NAME?</v>
      </c>
      <c r="AI172" s="716" t="e">
        <f ca="1">_xll.BDP($T172,$AI$1)</f>
        <v>#NAME?</v>
      </c>
      <c r="AJ172" s="716" t="e">
        <f ca="1">_xll.BDP($T172,$AJ$1)</f>
        <v>#NAME?</v>
      </c>
      <c r="AK172" s="716" t="e">
        <f ca="1">_xll.BDP($T172,$AK$1)</f>
        <v>#NAME?</v>
      </c>
      <c r="AL172" s="721" t="e">
        <f ca="1">VLOOKUP(AK172,Values!$E$2:$F$8,2,)</f>
        <v>#NAME?</v>
      </c>
      <c r="AM172" s="719" t="e">
        <f ca="1">_xll.BDP($T172,$AM$1)</f>
        <v>#NAME?</v>
      </c>
      <c r="AN172" s="719" t="e">
        <f ca="1">_xll.BDP($T172,$AN$1)</f>
        <v>#NAME?</v>
      </c>
      <c r="AO172" s="719" t="e">
        <f ca="1">_xll.BDP($T172,$AO$1)</f>
        <v>#NAME?</v>
      </c>
      <c r="AP172" s="719" t="str">
        <f t="shared" si="24"/>
        <v>30yr</v>
      </c>
      <c r="AQ172" s="775" t="e">
        <f ca="1">_xll.BDP(T172,"YRS_TO_MTY_ISSUE")</f>
        <v>#NAME?</v>
      </c>
      <c r="AR172" s="794">
        <f t="shared" si="25"/>
        <v>69.900000000000006</v>
      </c>
      <c r="AS172" s="795"/>
      <c r="AT172" s="719" t="e">
        <f ca="1">_xll.BDP($T172,AT$1)</f>
        <v>#NAME?</v>
      </c>
      <c r="AU172" s="719" t="e">
        <f ca="1">_xll.BDP(T172,$AU$1)</f>
        <v>#NAME?</v>
      </c>
      <c r="AV172" s="719" t="e">
        <f ca="1">_xll.BDP(T172,$AV$1)</f>
        <v>#NAME?</v>
      </c>
      <c r="AW172" s="719" t="e">
        <f ca="1">_xll.BDP($T172,AW$1)</f>
        <v>#NAME?</v>
      </c>
      <c r="AX172" s="719" t="e">
        <f t="shared" ca="1" si="26"/>
        <v>#NAME?</v>
      </c>
      <c r="AY172" s="719" t="e">
        <f ca="1">_xll.BDP(T172,$AY$1)</f>
        <v>#NAME?</v>
      </c>
      <c r="AZ172" s="719" t="e">
        <f t="shared" ca="1" si="27"/>
        <v>#NAME?</v>
      </c>
      <c r="BA172" s="719" t="e">
        <f t="shared" ca="1" si="28"/>
        <v>#NAME?</v>
      </c>
      <c r="BB172" s="719" t="e">
        <f ca="1">VLOOKUP(Y172,Values!$H$2:$I$15,2,FALSE)</f>
        <v>#NAME?</v>
      </c>
    </row>
    <row r="173" spans="1:54" s="706" customFormat="1" ht="12.75" customHeight="1" x14ac:dyDescent="0.3">
      <c r="A173" s="707">
        <v>42016</v>
      </c>
      <c r="B173" s="706" t="s">
        <v>8906</v>
      </c>
      <c r="C173" s="708" t="s">
        <v>288</v>
      </c>
      <c r="D173" s="709">
        <v>1000</v>
      </c>
      <c r="E173" s="708" t="s">
        <v>37</v>
      </c>
      <c r="F173" s="710">
        <v>43851</v>
      </c>
      <c r="G173" s="711" t="s">
        <v>8907</v>
      </c>
      <c r="H173" s="712" t="s">
        <v>573</v>
      </c>
      <c r="I173" s="761" t="s">
        <v>951</v>
      </c>
      <c r="J173" s="761" t="s">
        <v>642</v>
      </c>
      <c r="K173" s="712">
        <v>-15</v>
      </c>
      <c r="L173" s="714"/>
      <c r="M173" s="712"/>
      <c r="N173" s="706" t="s">
        <v>365</v>
      </c>
      <c r="O173" s="712">
        <v>2.67</v>
      </c>
      <c r="P173" s="708" t="s">
        <v>1900</v>
      </c>
      <c r="Q173" s="714"/>
      <c r="R173" s="708">
        <v>10</v>
      </c>
      <c r="S173" s="708" t="s">
        <v>8951</v>
      </c>
      <c r="T173" s="715" t="str">
        <f t="shared" si="20"/>
        <v>EK6929559 Corp</v>
      </c>
      <c r="U173" s="716" t="e">
        <f ca="1">_xll.BDP($T173,$U$1)</f>
        <v>#NAME?</v>
      </c>
      <c r="V173" s="715">
        <f t="shared" si="21"/>
        <v>1</v>
      </c>
      <c r="W173" s="715">
        <f t="shared" si="22"/>
        <v>3</v>
      </c>
      <c r="X173" s="715" t="str">
        <f t="shared" si="23"/>
        <v>Q1</v>
      </c>
      <c r="Y173" s="717" t="e">
        <f ca="1">_xll.BDP($T173,Y$1)</f>
        <v>#NAME?</v>
      </c>
      <c r="Z173" s="717" t="e">
        <f ca="1">_xll.BDP($T173,$Z$1)</f>
        <v>#NAME?</v>
      </c>
      <c r="AA173" s="717" t="e">
        <f ca="1">_xll.BDP($T173,AA$1)</f>
        <v>#NAME?</v>
      </c>
      <c r="AB173" s="718" t="e">
        <f ca="1">IF(AA173="FLOATING",J173,(_xll.BDP($T173,AB$1)/100))</f>
        <v>#NAME?</v>
      </c>
      <c r="AC173" s="719" t="e">
        <f ca="1">_xll.BDP(T173,$AC$1)</f>
        <v>#NAME?</v>
      </c>
      <c r="AD173" s="720" t="e">
        <f ca="1">_xll.BDP($T173,AD$1)</f>
        <v>#NAME?</v>
      </c>
      <c r="AE173" s="719" t="e">
        <f ca="1">_xll.BDP($T173,AE$1)</f>
        <v>#NAME?</v>
      </c>
      <c r="AF173" s="715" t="e">
        <f ca="1">_xll.BDP($T173,AF$1)</f>
        <v>#NAME?</v>
      </c>
      <c r="AG173" s="719" t="e">
        <f ca="1">_xll.BDP($T173,AG$1)</f>
        <v>#NAME?</v>
      </c>
      <c r="AH173" s="719" t="e">
        <f ca="1">VLOOKUP(AF173,Values!$A$1:$C$12,2,FALSE)</f>
        <v>#NAME?</v>
      </c>
      <c r="AI173" s="716" t="e">
        <f ca="1">_xll.BDP($T173,$AI$1)</f>
        <v>#NAME?</v>
      </c>
      <c r="AJ173" s="716" t="e">
        <f ca="1">_xll.BDP($T173,$AJ$1)</f>
        <v>#NAME?</v>
      </c>
      <c r="AK173" s="716" t="e">
        <f ca="1">_xll.BDP($T173,$AK$1)</f>
        <v>#NAME?</v>
      </c>
      <c r="AL173" s="721" t="e">
        <f ca="1">VLOOKUP(AK173,Values!$E$2:$F$8,2,)</f>
        <v>#NAME?</v>
      </c>
      <c r="AM173" s="719" t="e">
        <f ca="1">_xll.BDP($T173,$AM$1)</f>
        <v>#NAME?</v>
      </c>
      <c r="AN173" s="719" t="e">
        <f ca="1">_xll.BDP($T173,$AN$1)</f>
        <v>#NAME?</v>
      </c>
      <c r="AO173" s="719" t="e">
        <f ca="1">_xll.BDP($T173,$AO$1)</f>
        <v>#NAME?</v>
      </c>
      <c r="AP173" s="719" t="str">
        <f t="shared" si="24"/>
        <v>5yr</v>
      </c>
      <c r="AQ173" s="775" t="e">
        <f ca="1">_xll.BDP(T173,"YRS_TO_MTY_ISSUE")</f>
        <v>#NAME?</v>
      </c>
      <c r="AR173" s="794">
        <f t="shared" si="25"/>
        <v>5</v>
      </c>
      <c r="AS173" s="795"/>
      <c r="AT173" s="719" t="e">
        <f ca="1">_xll.BDP($T173,AT$1)</f>
        <v>#NAME?</v>
      </c>
      <c r="AU173" s="719" t="e">
        <f ca="1">_xll.BDP(T173,$AU$1)</f>
        <v>#NAME?</v>
      </c>
      <c r="AV173" s="719" t="e">
        <f ca="1">_xll.BDP(T173,$AV$1)</f>
        <v>#NAME?</v>
      </c>
      <c r="AW173" s="719" t="e">
        <f ca="1">_xll.BDP($T173,AW$1)</f>
        <v>#NAME?</v>
      </c>
      <c r="AX173" s="719" t="e">
        <f t="shared" ca="1" si="26"/>
        <v>#NAME?</v>
      </c>
      <c r="AY173" s="719" t="e">
        <f ca="1">_xll.BDP(T173,$AY$1)</f>
        <v>#NAME?</v>
      </c>
      <c r="AZ173" s="719" t="e">
        <f t="shared" ca="1" si="27"/>
        <v>#NAME?</v>
      </c>
      <c r="BA173" s="719" t="e">
        <f t="shared" ca="1" si="28"/>
        <v>#NAME?</v>
      </c>
      <c r="BB173" s="719" t="e">
        <f ca="1">VLOOKUP(Y173,Values!$H$2:$I$15,2,FALSE)</f>
        <v>#NAME?</v>
      </c>
    </row>
    <row r="174" spans="1:54" s="706" customFormat="1" ht="12.75" customHeight="1" x14ac:dyDescent="0.3">
      <c r="A174" s="707">
        <v>42016</v>
      </c>
      <c r="B174" s="706" t="s">
        <v>8908</v>
      </c>
      <c r="C174" s="708" t="s">
        <v>288</v>
      </c>
      <c r="D174" s="709">
        <v>1250</v>
      </c>
      <c r="E174" s="708" t="s">
        <v>66</v>
      </c>
      <c r="F174" s="710">
        <v>45678</v>
      </c>
      <c r="G174" s="711" t="s">
        <v>8907</v>
      </c>
      <c r="H174" s="712" t="s">
        <v>652</v>
      </c>
      <c r="I174" s="761" t="s">
        <v>713</v>
      </c>
      <c r="J174" s="761" t="s">
        <v>8909</v>
      </c>
      <c r="K174" s="712">
        <v>-17.5</v>
      </c>
      <c r="L174" s="714"/>
      <c r="M174" s="712"/>
      <c r="N174" s="706" t="s">
        <v>365</v>
      </c>
      <c r="O174" s="712">
        <v>2.67</v>
      </c>
      <c r="P174" s="708" t="s">
        <v>6521</v>
      </c>
      <c r="Q174" s="714"/>
      <c r="R174" s="708">
        <v>6.5</v>
      </c>
      <c r="S174" s="708" t="s">
        <v>8950</v>
      </c>
      <c r="T174" s="715" t="str">
        <f t="shared" si="20"/>
        <v>EK6929732 Corp</v>
      </c>
      <c r="U174" s="716" t="e">
        <f ca="1">_xll.BDP($T174,$U$1)</f>
        <v>#NAME?</v>
      </c>
      <c r="V174" s="715">
        <f t="shared" si="21"/>
        <v>1</v>
      </c>
      <c r="W174" s="715">
        <f t="shared" si="22"/>
        <v>3</v>
      </c>
      <c r="X174" s="715" t="str">
        <f t="shared" si="23"/>
        <v>Q1</v>
      </c>
      <c r="Y174" s="717" t="e">
        <f ca="1">_xll.BDP($T174,Y$1)</f>
        <v>#NAME?</v>
      </c>
      <c r="Z174" s="717" t="e">
        <f ca="1">_xll.BDP($T174,$Z$1)</f>
        <v>#NAME?</v>
      </c>
      <c r="AA174" s="717" t="e">
        <f ca="1">_xll.BDP($T174,AA$1)</f>
        <v>#NAME?</v>
      </c>
      <c r="AB174" s="718" t="e">
        <f ca="1">IF(AA174="FLOATING",J174,(_xll.BDP($T174,AB$1)/100))</f>
        <v>#NAME?</v>
      </c>
      <c r="AC174" s="719" t="e">
        <f ca="1">_xll.BDP(T174,$AC$1)</f>
        <v>#NAME?</v>
      </c>
      <c r="AD174" s="720" t="e">
        <f ca="1">_xll.BDP($T174,AD$1)</f>
        <v>#NAME?</v>
      </c>
      <c r="AE174" s="719" t="e">
        <f ca="1">_xll.BDP($T174,AE$1)</f>
        <v>#NAME?</v>
      </c>
      <c r="AF174" s="715" t="e">
        <f ca="1">_xll.BDP($T174,AF$1)</f>
        <v>#NAME?</v>
      </c>
      <c r="AG174" s="719" t="e">
        <f ca="1">_xll.BDP($T174,AG$1)</f>
        <v>#NAME?</v>
      </c>
      <c r="AH174" s="719" t="e">
        <f ca="1">VLOOKUP(AF174,Values!$A$1:$C$12,2,FALSE)</f>
        <v>#NAME?</v>
      </c>
      <c r="AI174" s="716" t="e">
        <f ca="1">_xll.BDP($T174,$AI$1)</f>
        <v>#NAME?</v>
      </c>
      <c r="AJ174" s="716" t="e">
        <f ca="1">_xll.BDP($T174,$AJ$1)</f>
        <v>#NAME?</v>
      </c>
      <c r="AK174" s="716" t="e">
        <f ca="1">_xll.BDP($T174,$AK$1)</f>
        <v>#NAME?</v>
      </c>
      <c r="AL174" s="721" t="e">
        <f ca="1">VLOOKUP(AK174,Values!$E$2:$F$8,2,)</f>
        <v>#NAME?</v>
      </c>
      <c r="AM174" s="719" t="e">
        <f ca="1">_xll.BDP($T174,$AM$1)</f>
        <v>#NAME?</v>
      </c>
      <c r="AN174" s="719" t="e">
        <f ca="1">_xll.BDP($T174,$AN$1)</f>
        <v>#NAME?</v>
      </c>
      <c r="AO174" s="719" t="e">
        <f ca="1">_xll.BDP($T174,$AO$1)</f>
        <v>#NAME?</v>
      </c>
      <c r="AP174" s="719" t="str">
        <f t="shared" si="24"/>
        <v>10yr</v>
      </c>
      <c r="AQ174" s="775" t="e">
        <f ca="1">_xll.BDP(T174,"YRS_TO_MTY_ISSUE")</f>
        <v>#NAME?</v>
      </c>
      <c r="AR174" s="794">
        <f t="shared" si="25"/>
        <v>10</v>
      </c>
      <c r="AS174" s="795"/>
      <c r="AT174" s="719" t="e">
        <f ca="1">_xll.BDP($T174,AT$1)</f>
        <v>#NAME?</v>
      </c>
      <c r="AU174" s="719" t="e">
        <f ca="1">_xll.BDP(T174,$AU$1)</f>
        <v>#NAME?</v>
      </c>
      <c r="AV174" s="719" t="e">
        <f ca="1">_xll.BDP(T174,$AV$1)</f>
        <v>#NAME?</v>
      </c>
      <c r="AW174" s="719" t="e">
        <f ca="1">_xll.BDP($T174,AW$1)</f>
        <v>#NAME?</v>
      </c>
      <c r="AX174" s="719" t="e">
        <f t="shared" ca="1" si="26"/>
        <v>#NAME?</v>
      </c>
      <c r="AY174" s="719" t="e">
        <f ca="1">_xll.BDP(T174,$AY$1)</f>
        <v>#NAME?</v>
      </c>
      <c r="AZ174" s="719" t="e">
        <f t="shared" ca="1" si="27"/>
        <v>#NAME?</v>
      </c>
      <c r="BA174" s="719" t="e">
        <f t="shared" ca="1" si="28"/>
        <v>#NAME?</v>
      </c>
      <c r="BB174" s="719" t="e">
        <f ca="1">VLOOKUP(Y174,Values!$H$2:$I$15,2,FALSE)</f>
        <v>#NAME?</v>
      </c>
    </row>
    <row r="175" spans="1:54" s="706" customFormat="1" ht="12.75" customHeight="1" x14ac:dyDescent="0.3">
      <c r="A175" s="707">
        <v>42016</v>
      </c>
      <c r="B175" s="706" t="s">
        <v>3846</v>
      </c>
      <c r="C175" s="708" t="s">
        <v>705</v>
      </c>
      <c r="D175" s="709">
        <v>500</v>
      </c>
      <c r="E175" s="708" t="s">
        <v>12</v>
      </c>
      <c r="F175" s="710">
        <v>43116</v>
      </c>
      <c r="G175" s="711" t="s">
        <v>8910</v>
      </c>
      <c r="H175" s="712" t="s">
        <v>2299</v>
      </c>
      <c r="I175" s="761" t="s">
        <v>2299</v>
      </c>
      <c r="J175" s="761" t="s">
        <v>8911</v>
      </c>
      <c r="K175" s="712">
        <v>-5</v>
      </c>
      <c r="L175" s="714"/>
      <c r="M175" s="712"/>
      <c r="N175" s="706" t="s">
        <v>411</v>
      </c>
      <c r="O175" s="712">
        <v>1.2</v>
      </c>
      <c r="P175" s="708" t="s">
        <v>1937</v>
      </c>
      <c r="Q175" s="714"/>
      <c r="R175" s="708">
        <v>0</v>
      </c>
      <c r="S175" s="708" t="s">
        <v>8953</v>
      </c>
      <c r="T175" s="715" t="str">
        <f t="shared" si="20"/>
        <v>EK6933759 Corp</v>
      </c>
      <c r="U175" s="716" t="e">
        <f ca="1">_xll.BDP($T175,$U$1)</f>
        <v>#NAME?</v>
      </c>
      <c r="V175" s="715">
        <f t="shared" si="21"/>
        <v>1</v>
      </c>
      <c r="W175" s="715">
        <f t="shared" si="22"/>
        <v>3</v>
      </c>
      <c r="X175" s="715" t="str">
        <f t="shared" si="23"/>
        <v>Q1</v>
      </c>
      <c r="Y175" s="717" t="e">
        <f ca="1">_xll.BDP($T175,Y$1)</f>
        <v>#NAME?</v>
      </c>
      <c r="Z175" s="717" t="e">
        <f ca="1">_xll.BDP($T175,$Z$1)</f>
        <v>#NAME?</v>
      </c>
      <c r="AA175" s="717" t="e">
        <f ca="1">_xll.BDP($T175,AA$1)</f>
        <v>#NAME?</v>
      </c>
      <c r="AB175" s="718" t="e">
        <f ca="1">IF(AA175="FLOATING",J175,(_xll.BDP($T175,AB$1)/100))</f>
        <v>#NAME?</v>
      </c>
      <c r="AC175" s="719" t="e">
        <f ca="1">_xll.BDP(T175,$AC$1)</f>
        <v>#NAME?</v>
      </c>
      <c r="AD175" s="720" t="e">
        <f ca="1">_xll.BDP($T175,AD$1)</f>
        <v>#NAME?</v>
      </c>
      <c r="AE175" s="719" t="e">
        <f ca="1">_xll.BDP($T175,AE$1)</f>
        <v>#NAME?</v>
      </c>
      <c r="AF175" s="715" t="e">
        <f ca="1">_xll.BDP($T175,AF$1)</f>
        <v>#NAME?</v>
      </c>
      <c r="AG175" s="719" t="e">
        <f ca="1">_xll.BDP($T175,AG$1)</f>
        <v>#NAME?</v>
      </c>
      <c r="AH175" s="719" t="e">
        <f ca="1">VLOOKUP(AF175,Values!$A$1:$C$12,2,FALSE)</f>
        <v>#NAME?</v>
      </c>
      <c r="AI175" s="716" t="e">
        <f ca="1">_xll.BDP($T175,$AI$1)</f>
        <v>#NAME?</v>
      </c>
      <c r="AJ175" s="716" t="e">
        <f ca="1">_xll.BDP($T175,$AJ$1)</f>
        <v>#NAME?</v>
      </c>
      <c r="AK175" s="716" t="e">
        <f ca="1">_xll.BDP($T175,$AK$1)</f>
        <v>#NAME?</v>
      </c>
      <c r="AL175" s="721" t="e">
        <f ca="1">VLOOKUP(AK175,Values!$E$2:$F$8,2,)</f>
        <v>#NAME?</v>
      </c>
      <c r="AM175" s="719" t="e">
        <f ca="1">_xll.BDP($T175,$AM$1)</f>
        <v>#NAME?</v>
      </c>
      <c r="AN175" s="719" t="e">
        <f ca="1">_xll.BDP($T175,$AN$1)</f>
        <v>#NAME?</v>
      </c>
      <c r="AO175" s="719" t="e">
        <f ca="1">_xll.BDP($T175,$AO$1)</f>
        <v>#NAME?</v>
      </c>
      <c r="AP175" s="719" t="str">
        <f t="shared" si="24"/>
        <v>3yr</v>
      </c>
      <c r="AQ175" s="775" t="e">
        <f ca="1">_xll.BDP(T175,"YRS_TO_MTY_ISSUE")</f>
        <v>#NAME?</v>
      </c>
      <c r="AR175" s="794">
        <f t="shared" si="25"/>
        <v>3</v>
      </c>
      <c r="AS175" s="795"/>
      <c r="AT175" s="719" t="e">
        <f ca="1">_xll.BDP($T175,AT$1)</f>
        <v>#NAME?</v>
      </c>
      <c r="AU175" s="719" t="e">
        <f ca="1">_xll.BDP(T175,$AU$1)</f>
        <v>#NAME?</v>
      </c>
      <c r="AV175" s="719" t="e">
        <f ca="1">_xll.BDP(T175,$AV$1)</f>
        <v>#NAME?</v>
      </c>
      <c r="AW175" s="719" t="e">
        <f ca="1">_xll.BDP($T175,AW$1)</f>
        <v>#NAME?</v>
      </c>
      <c r="AX175" s="719" t="e">
        <f t="shared" ca="1" si="26"/>
        <v>#NAME?</v>
      </c>
      <c r="AY175" s="719" t="e">
        <f ca="1">_xll.BDP(T175,$AY$1)</f>
        <v>#NAME?</v>
      </c>
      <c r="AZ175" s="719" t="e">
        <f t="shared" ca="1" si="27"/>
        <v>#NAME?</v>
      </c>
      <c r="BA175" s="719" t="e">
        <f t="shared" ca="1" si="28"/>
        <v>#NAME?</v>
      </c>
      <c r="BB175" s="719" t="e">
        <f ca="1">VLOOKUP(Y175,Values!$H$2:$I$15,2,FALSE)</f>
        <v>#NAME?</v>
      </c>
    </row>
    <row r="176" spans="1:54" s="706" customFormat="1" ht="12.75" customHeight="1" x14ac:dyDescent="0.3">
      <c r="A176" s="707">
        <v>42016</v>
      </c>
      <c r="B176" s="706" t="s">
        <v>8912</v>
      </c>
      <c r="C176" s="708" t="s">
        <v>705</v>
      </c>
      <c r="D176" s="709">
        <v>600</v>
      </c>
      <c r="E176" s="708" t="s">
        <v>12</v>
      </c>
      <c r="F176" s="710">
        <v>43116</v>
      </c>
      <c r="G176" s="711" t="s">
        <v>8910</v>
      </c>
      <c r="H176" s="712" t="s">
        <v>570</v>
      </c>
      <c r="I176" s="761" t="s">
        <v>4268</v>
      </c>
      <c r="J176" s="761" t="s">
        <v>670</v>
      </c>
      <c r="K176" s="712">
        <v>-5</v>
      </c>
      <c r="L176" s="714"/>
      <c r="M176" s="712"/>
      <c r="N176" s="706" t="s">
        <v>4377</v>
      </c>
      <c r="O176" s="712">
        <v>1.33</v>
      </c>
      <c r="P176" s="708" t="s">
        <v>1937</v>
      </c>
      <c r="Q176" s="714"/>
      <c r="R176" s="708">
        <v>0</v>
      </c>
      <c r="S176" s="708" t="s">
        <v>8952</v>
      </c>
      <c r="T176" s="715" t="str">
        <f t="shared" si="20"/>
        <v>EK6933395 Corp</v>
      </c>
      <c r="U176" s="716" t="e">
        <f ca="1">_xll.BDP($T176,$U$1)</f>
        <v>#NAME?</v>
      </c>
      <c r="V176" s="715">
        <f t="shared" si="21"/>
        <v>1</v>
      </c>
      <c r="W176" s="715">
        <f t="shared" si="22"/>
        <v>3</v>
      </c>
      <c r="X176" s="715" t="str">
        <f t="shared" si="23"/>
        <v>Q1</v>
      </c>
      <c r="Y176" s="717" t="e">
        <f ca="1">_xll.BDP($T176,Y$1)</f>
        <v>#NAME?</v>
      </c>
      <c r="Z176" s="717" t="e">
        <f ca="1">_xll.BDP($T176,$Z$1)</f>
        <v>#NAME?</v>
      </c>
      <c r="AA176" s="717" t="e">
        <f ca="1">_xll.BDP($T176,AA$1)</f>
        <v>#NAME?</v>
      </c>
      <c r="AB176" s="718" t="e">
        <f ca="1">IF(AA176="FLOATING",J176,(_xll.BDP($T176,AB$1)/100))</f>
        <v>#NAME?</v>
      </c>
      <c r="AC176" s="719" t="e">
        <f ca="1">_xll.BDP(T176,$AC$1)</f>
        <v>#NAME?</v>
      </c>
      <c r="AD176" s="720" t="e">
        <f ca="1">_xll.BDP($T176,AD$1)</f>
        <v>#NAME?</v>
      </c>
      <c r="AE176" s="719" t="e">
        <f ca="1">_xll.BDP($T176,AE$1)</f>
        <v>#NAME?</v>
      </c>
      <c r="AF176" s="715" t="e">
        <f ca="1">_xll.BDP($T176,AF$1)</f>
        <v>#NAME?</v>
      </c>
      <c r="AG176" s="719" t="e">
        <f ca="1">_xll.BDP($T176,AG$1)</f>
        <v>#NAME?</v>
      </c>
      <c r="AH176" s="719" t="e">
        <f ca="1">VLOOKUP(AF176,Values!$A$1:$C$12,2,FALSE)</f>
        <v>#NAME?</v>
      </c>
      <c r="AI176" s="716" t="e">
        <f ca="1">_xll.BDP($T176,$AI$1)</f>
        <v>#NAME?</v>
      </c>
      <c r="AJ176" s="716" t="e">
        <f ca="1">_xll.BDP($T176,$AJ$1)</f>
        <v>#NAME?</v>
      </c>
      <c r="AK176" s="716" t="e">
        <f ca="1">_xll.BDP($T176,$AK$1)</f>
        <v>#NAME?</v>
      </c>
      <c r="AL176" s="721" t="e">
        <f ca="1">VLOOKUP(AK176,Values!$E$2:$F$8,2,)</f>
        <v>#NAME?</v>
      </c>
      <c r="AM176" s="719" t="e">
        <f ca="1">_xll.BDP($T176,$AM$1)</f>
        <v>#NAME?</v>
      </c>
      <c r="AN176" s="719" t="e">
        <f ca="1">_xll.BDP($T176,$AN$1)</f>
        <v>#NAME?</v>
      </c>
      <c r="AO176" s="719" t="e">
        <f ca="1">_xll.BDP($T176,$AO$1)</f>
        <v>#NAME?</v>
      </c>
      <c r="AP176" s="719" t="str">
        <f t="shared" si="24"/>
        <v>3yr</v>
      </c>
      <c r="AQ176" s="775" t="e">
        <f ca="1">_xll.BDP(T176,"YRS_TO_MTY_ISSUE")</f>
        <v>#NAME?</v>
      </c>
      <c r="AR176" s="794">
        <f t="shared" si="25"/>
        <v>3</v>
      </c>
      <c r="AS176" s="795"/>
      <c r="AT176" s="719" t="e">
        <f ca="1">_xll.BDP($T176,AT$1)</f>
        <v>#NAME?</v>
      </c>
      <c r="AU176" s="719" t="e">
        <f ca="1">_xll.BDP(T176,$AU$1)</f>
        <v>#NAME?</v>
      </c>
      <c r="AV176" s="719" t="e">
        <f ca="1">_xll.BDP(T176,$AV$1)</f>
        <v>#NAME?</v>
      </c>
      <c r="AW176" s="719" t="e">
        <f ca="1">_xll.BDP($T176,AW$1)</f>
        <v>#NAME?</v>
      </c>
      <c r="AX176" s="719" t="e">
        <f t="shared" ca="1" si="26"/>
        <v>#NAME?</v>
      </c>
      <c r="AY176" s="719" t="e">
        <f ca="1">_xll.BDP(T176,$AY$1)</f>
        <v>#NAME?</v>
      </c>
      <c r="AZ176" s="719" t="e">
        <f t="shared" ca="1" si="27"/>
        <v>#NAME?</v>
      </c>
      <c r="BA176" s="719" t="e">
        <f t="shared" ca="1" si="28"/>
        <v>#NAME?</v>
      </c>
      <c r="BB176" s="719" t="e">
        <f ca="1">VLOOKUP(Y176,Values!$H$2:$I$15,2,FALSE)</f>
        <v>#NAME?</v>
      </c>
    </row>
    <row r="177" spans="1:54" s="706" customFormat="1" ht="12.75" customHeight="1" x14ac:dyDescent="0.3">
      <c r="A177" s="707">
        <v>42016</v>
      </c>
      <c r="B177" s="706" t="s">
        <v>8913</v>
      </c>
      <c r="C177" s="708" t="s">
        <v>235</v>
      </c>
      <c r="D177" s="709">
        <v>500</v>
      </c>
      <c r="E177" s="708" t="s">
        <v>66</v>
      </c>
      <c r="F177" s="710">
        <v>45689</v>
      </c>
      <c r="G177" s="711" t="s">
        <v>8914</v>
      </c>
      <c r="H177" s="712" t="s">
        <v>4182</v>
      </c>
      <c r="I177" s="761" t="s">
        <v>887</v>
      </c>
      <c r="J177" s="761" t="s">
        <v>4604</v>
      </c>
      <c r="K177" s="712">
        <v>-12.5</v>
      </c>
      <c r="L177" s="714"/>
      <c r="M177" s="712"/>
      <c r="N177" s="706" t="s">
        <v>3748</v>
      </c>
      <c r="O177" s="712">
        <v>3.2</v>
      </c>
      <c r="P177" s="708" t="s">
        <v>1937</v>
      </c>
      <c r="Q177" s="714"/>
      <c r="R177" s="708">
        <v>0</v>
      </c>
      <c r="S177" s="708" t="s">
        <v>8954</v>
      </c>
      <c r="T177" s="715" t="str">
        <f t="shared" si="20"/>
        <v>EK6939517 Corp</v>
      </c>
      <c r="U177" s="716" t="e">
        <f ca="1">_xll.BDP($T177,$U$1)</f>
        <v>#NAME?</v>
      </c>
      <c r="V177" s="715">
        <f t="shared" si="21"/>
        <v>1</v>
      </c>
      <c r="W177" s="715">
        <f t="shared" si="22"/>
        <v>3</v>
      </c>
      <c r="X177" s="715" t="str">
        <f t="shared" si="23"/>
        <v>Q1</v>
      </c>
      <c r="Y177" s="717" t="e">
        <f ca="1">_xll.BDP($T177,Y$1)</f>
        <v>#NAME?</v>
      </c>
      <c r="Z177" s="717" t="e">
        <f ca="1">_xll.BDP($T177,$Z$1)</f>
        <v>#NAME?</v>
      </c>
      <c r="AA177" s="717" t="e">
        <f ca="1">_xll.BDP($T177,AA$1)</f>
        <v>#NAME?</v>
      </c>
      <c r="AB177" s="718" t="e">
        <f ca="1">IF(AA177="FLOATING",J177,(_xll.BDP($T177,AB$1)/100))</f>
        <v>#NAME?</v>
      </c>
      <c r="AC177" s="719" t="e">
        <f ca="1">_xll.BDP(T177,$AC$1)</f>
        <v>#NAME?</v>
      </c>
      <c r="AD177" s="720" t="e">
        <f ca="1">_xll.BDP($T177,AD$1)</f>
        <v>#NAME?</v>
      </c>
      <c r="AE177" s="719" t="e">
        <f ca="1">_xll.BDP($T177,AE$1)</f>
        <v>#NAME?</v>
      </c>
      <c r="AF177" s="715" t="e">
        <f ca="1">_xll.BDP($T177,AF$1)</f>
        <v>#NAME?</v>
      </c>
      <c r="AG177" s="719" t="e">
        <f ca="1">_xll.BDP($T177,AG$1)</f>
        <v>#NAME?</v>
      </c>
      <c r="AH177" s="719" t="e">
        <f ca="1">VLOOKUP(AF177,Values!$A$1:$C$12,2,FALSE)</f>
        <v>#NAME?</v>
      </c>
      <c r="AI177" s="716" t="e">
        <f ca="1">_xll.BDP($T177,$AI$1)</f>
        <v>#NAME?</v>
      </c>
      <c r="AJ177" s="716" t="e">
        <f ca="1">_xll.BDP($T177,$AJ$1)</f>
        <v>#NAME?</v>
      </c>
      <c r="AK177" s="716" t="e">
        <f ca="1">_xll.BDP($T177,$AK$1)</f>
        <v>#NAME?</v>
      </c>
      <c r="AL177" s="721" t="e">
        <f ca="1">VLOOKUP(AK177,Values!$E$2:$F$8,2,)</f>
        <v>#NAME?</v>
      </c>
      <c r="AM177" s="719" t="e">
        <f ca="1">_xll.BDP($T177,$AM$1)</f>
        <v>#NAME?</v>
      </c>
      <c r="AN177" s="719" t="e">
        <f ca="1">_xll.BDP($T177,$AN$1)</f>
        <v>#NAME?</v>
      </c>
      <c r="AO177" s="719" t="e">
        <f ca="1">_xll.BDP($T177,$AO$1)</f>
        <v>#NAME?</v>
      </c>
      <c r="AP177" s="719" t="str">
        <f t="shared" si="24"/>
        <v>10yr</v>
      </c>
      <c r="AQ177" s="775" t="e">
        <f ca="1">_xll.BDP(T177,"YRS_TO_MTY_ISSUE")</f>
        <v>#NAME?</v>
      </c>
      <c r="AR177" s="794">
        <f t="shared" si="25"/>
        <v>10.1</v>
      </c>
      <c r="AS177" s="795"/>
      <c r="AT177" s="719" t="e">
        <f ca="1">_xll.BDP($T177,AT$1)</f>
        <v>#NAME?</v>
      </c>
      <c r="AU177" s="719" t="e">
        <f ca="1">_xll.BDP(T177,$AU$1)</f>
        <v>#NAME?</v>
      </c>
      <c r="AV177" s="719" t="e">
        <f ca="1">_xll.BDP(T177,$AV$1)</f>
        <v>#NAME?</v>
      </c>
      <c r="AW177" s="719" t="e">
        <f ca="1">_xll.BDP($T177,AW$1)</f>
        <v>#NAME?</v>
      </c>
      <c r="AX177" s="719" t="e">
        <f t="shared" ca="1" si="26"/>
        <v>#NAME?</v>
      </c>
      <c r="AY177" s="719" t="e">
        <f ca="1">_xll.BDP(T177,$AY$1)</f>
        <v>#NAME?</v>
      </c>
      <c r="AZ177" s="719" t="e">
        <f t="shared" ca="1" si="27"/>
        <v>#NAME?</v>
      </c>
      <c r="BA177" s="719" t="e">
        <f t="shared" ca="1" si="28"/>
        <v>#NAME?</v>
      </c>
      <c r="BB177" s="719" t="e">
        <f ca="1">VLOOKUP(Y177,Values!$H$2:$I$15,2,FALSE)</f>
        <v>#NAME?</v>
      </c>
    </row>
    <row r="178" spans="1:54" s="706" customFormat="1" ht="12.75" customHeight="1" x14ac:dyDescent="0.3">
      <c r="A178" s="707">
        <v>42016</v>
      </c>
      <c r="B178" s="706" t="s">
        <v>8915</v>
      </c>
      <c r="C178" s="708" t="s">
        <v>127</v>
      </c>
      <c r="D178" s="709">
        <v>1000</v>
      </c>
      <c r="E178" s="708" t="s">
        <v>37</v>
      </c>
      <c r="F178" s="710">
        <v>43851</v>
      </c>
      <c r="G178" s="711" t="s">
        <v>8916</v>
      </c>
      <c r="H178" s="712" t="s">
        <v>160</v>
      </c>
      <c r="I178" s="761" t="s">
        <v>837</v>
      </c>
      <c r="J178" s="761" t="s">
        <v>6816</v>
      </c>
      <c r="K178" s="712">
        <v>-14.5</v>
      </c>
      <c r="L178" s="714"/>
      <c r="M178" s="712"/>
      <c r="N178" s="706" t="s">
        <v>4211</v>
      </c>
      <c r="O178" s="712">
        <v>2.6</v>
      </c>
      <c r="P178" s="708" t="s">
        <v>1890</v>
      </c>
      <c r="Q178" s="714"/>
      <c r="R178" s="708">
        <v>5</v>
      </c>
      <c r="S178" s="708" t="s">
        <v>8955</v>
      </c>
      <c r="T178" s="715" t="str">
        <f t="shared" si="20"/>
        <v>EK6939632 Corp</v>
      </c>
      <c r="U178" s="716" t="e">
        <f ca="1">_xll.BDP($T178,$U$1)</f>
        <v>#NAME?</v>
      </c>
      <c r="V178" s="715">
        <f t="shared" si="21"/>
        <v>1</v>
      </c>
      <c r="W178" s="715">
        <f t="shared" si="22"/>
        <v>3</v>
      </c>
      <c r="X178" s="715" t="str">
        <f t="shared" si="23"/>
        <v>Q1</v>
      </c>
      <c r="Y178" s="717" t="e">
        <f ca="1">_xll.BDP($T178,Y$1)</f>
        <v>#NAME?</v>
      </c>
      <c r="Z178" s="717" t="e">
        <f ca="1">_xll.BDP($T178,$Z$1)</f>
        <v>#NAME?</v>
      </c>
      <c r="AA178" s="717" t="e">
        <f ca="1">_xll.BDP($T178,AA$1)</f>
        <v>#NAME?</v>
      </c>
      <c r="AB178" s="718" t="e">
        <f ca="1">IF(AA178="FLOATING",J178,(_xll.BDP($T178,AB$1)/100))</f>
        <v>#NAME?</v>
      </c>
      <c r="AC178" s="719" t="e">
        <f ca="1">_xll.BDP(T178,$AC$1)</f>
        <v>#NAME?</v>
      </c>
      <c r="AD178" s="720" t="e">
        <f ca="1">_xll.BDP($T178,AD$1)</f>
        <v>#NAME?</v>
      </c>
      <c r="AE178" s="719" t="e">
        <f ca="1">_xll.BDP($T178,AE$1)</f>
        <v>#NAME?</v>
      </c>
      <c r="AF178" s="715" t="e">
        <f ca="1">_xll.BDP($T178,AF$1)</f>
        <v>#NAME?</v>
      </c>
      <c r="AG178" s="719" t="e">
        <f ca="1">_xll.BDP($T178,AG$1)</f>
        <v>#NAME?</v>
      </c>
      <c r="AH178" s="719" t="e">
        <f ca="1">VLOOKUP(AF178,Values!$A$1:$C$12,2,FALSE)</f>
        <v>#NAME?</v>
      </c>
      <c r="AI178" s="716" t="e">
        <f ca="1">_xll.BDP($T178,$AI$1)</f>
        <v>#NAME?</v>
      </c>
      <c r="AJ178" s="716" t="e">
        <f ca="1">_xll.BDP($T178,$AJ$1)</f>
        <v>#NAME?</v>
      </c>
      <c r="AK178" s="716" t="e">
        <f ca="1">_xll.BDP($T178,$AK$1)</f>
        <v>#NAME?</v>
      </c>
      <c r="AL178" s="721" t="e">
        <f ca="1">VLOOKUP(AK178,Values!$E$2:$F$8,2,)</f>
        <v>#NAME?</v>
      </c>
      <c r="AM178" s="719" t="e">
        <f ca="1">_xll.BDP($T178,$AM$1)</f>
        <v>#NAME?</v>
      </c>
      <c r="AN178" s="719" t="e">
        <f ca="1">_xll.BDP($T178,$AN$1)</f>
        <v>#NAME?</v>
      </c>
      <c r="AO178" s="719" t="e">
        <f ca="1">_xll.BDP($T178,$AO$1)</f>
        <v>#NAME?</v>
      </c>
      <c r="AP178" s="719" t="str">
        <f t="shared" si="24"/>
        <v>5yr</v>
      </c>
      <c r="AQ178" s="775" t="e">
        <f ca="1">_xll.BDP(T178,"YRS_TO_MTY_ISSUE")</f>
        <v>#NAME?</v>
      </c>
      <c r="AR178" s="794">
        <f t="shared" si="25"/>
        <v>5</v>
      </c>
      <c r="AS178" s="795"/>
      <c r="AT178" s="719" t="e">
        <f ca="1">_xll.BDP($T178,AT$1)</f>
        <v>#NAME?</v>
      </c>
      <c r="AU178" s="719" t="e">
        <f ca="1">_xll.BDP(T178,$AU$1)</f>
        <v>#NAME?</v>
      </c>
      <c r="AV178" s="719" t="e">
        <f ca="1">_xll.BDP(T178,$AV$1)</f>
        <v>#NAME?</v>
      </c>
      <c r="AW178" s="719" t="e">
        <f ca="1">_xll.BDP($T178,AW$1)</f>
        <v>#NAME?</v>
      </c>
      <c r="AX178" s="719" t="e">
        <f t="shared" ca="1" si="26"/>
        <v>#NAME?</v>
      </c>
      <c r="AY178" s="719" t="e">
        <f ca="1">_xll.BDP(T178,$AY$1)</f>
        <v>#NAME?</v>
      </c>
      <c r="AZ178" s="719" t="e">
        <f t="shared" ca="1" si="27"/>
        <v>#NAME?</v>
      </c>
      <c r="BA178" s="719" t="e">
        <f t="shared" ca="1" si="28"/>
        <v>#NAME?</v>
      </c>
      <c r="BB178" s="719" t="e">
        <f ca="1">VLOOKUP(Y178,Values!$H$2:$I$15,2,FALSE)</f>
        <v>#NAME?</v>
      </c>
    </row>
    <row r="179" spans="1:54" s="706" customFormat="1" ht="12.75" customHeight="1" x14ac:dyDescent="0.3">
      <c r="A179" s="707">
        <v>42016</v>
      </c>
      <c r="B179" s="706" t="s">
        <v>524</v>
      </c>
      <c r="C179" s="708" t="s">
        <v>276</v>
      </c>
      <c r="D179" s="709">
        <v>1200</v>
      </c>
      <c r="E179" s="708" t="s">
        <v>2331</v>
      </c>
      <c r="F179" s="710">
        <v>49324</v>
      </c>
      <c r="G179" s="711" t="s">
        <v>8917</v>
      </c>
      <c r="H179" s="712" t="s">
        <v>2052</v>
      </c>
      <c r="I179" s="761" t="s">
        <v>282</v>
      </c>
      <c r="J179" s="761" t="s">
        <v>283</v>
      </c>
      <c r="K179" s="712">
        <v>-15</v>
      </c>
      <c r="L179" s="714"/>
      <c r="M179" s="712"/>
      <c r="N179" s="706" t="s">
        <v>240</v>
      </c>
      <c r="O179" s="712">
        <v>3.4</v>
      </c>
      <c r="P179" s="708" t="s">
        <v>1900</v>
      </c>
      <c r="Q179" s="714"/>
      <c r="R179" s="708">
        <v>10</v>
      </c>
      <c r="S179" s="708" t="s">
        <v>8956</v>
      </c>
      <c r="T179" s="715" t="str">
        <f t="shared" si="20"/>
        <v>EK6939871 Corp</v>
      </c>
      <c r="U179" s="716" t="e">
        <f ca="1">_xll.BDP($T179,$U$1)</f>
        <v>#NAME?</v>
      </c>
      <c r="V179" s="715">
        <f t="shared" si="21"/>
        <v>1</v>
      </c>
      <c r="W179" s="715">
        <f t="shared" si="22"/>
        <v>3</v>
      </c>
      <c r="X179" s="715" t="str">
        <f t="shared" si="23"/>
        <v>Q1</v>
      </c>
      <c r="Y179" s="717" t="e">
        <f ca="1">_xll.BDP($T179,Y$1)</f>
        <v>#NAME?</v>
      </c>
      <c r="Z179" s="717" t="e">
        <f ca="1">_xll.BDP($T179,$Z$1)</f>
        <v>#NAME?</v>
      </c>
      <c r="AA179" s="717" t="e">
        <f ca="1">_xll.BDP($T179,AA$1)</f>
        <v>#NAME?</v>
      </c>
      <c r="AB179" s="718" t="e">
        <f ca="1">IF(AA179="FLOATING",J179,(_xll.BDP($T179,AB$1)/100))</f>
        <v>#NAME?</v>
      </c>
      <c r="AC179" s="719" t="e">
        <f ca="1">_xll.BDP(T179,$AC$1)</f>
        <v>#NAME?</v>
      </c>
      <c r="AD179" s="720" t="e">
        <f ca="1">_xll.BDP($T179,AD$1)</f>
        <v>#NAME?</v>
      </c>
      <c r="AE179" s="719" t="e">
        <f ca="1">_xll.BDP($T179,AE$1)</f>
        <v>#NAME?</v>
      </c>
      <c r="AF179" s="715" t="e">
        <f ca="1">_xll.BDP($T179,AF$1)</f>
        <v>#NAME?</v>
      </c>
      <c r="AG179" s="719" t="e">
        <f ca="1">_xll.BDP($T179,AG$1)</f>
        <v>#NAME?</v>
      </c>
      <c r="AH179" s="719" t="e">
        <f ca="1">VLOOKUP(AF179,Values!$A$1:$C$12,2,FALSE)</f>
        <v>#NAME?</v>
      </c>
      <c r="AI179" s="716" t="e">
        <f ca="1">_xll.BDP($T179,$AI$1)</f>
        <v>#NAME?</v>
      </c>
      <c r="AJ179" s="716" t="e">
        <f ca="1">_xll.BDP($T179,$AJ$1)</f>
        <v>#NAME?</v>
      </c>
      <c r="AK179" s="716" t="e">
        <f ca="1">_xll.BDP($T179,$AK$1)</f>
        <v>#NAME?</v>
      </c>
      <c r="AL179" s="721" t="e">
        <f ca="1">VLOOKUP(AK179,Values!$E$2:$F$8,2,)</f>
        <v>#NAME?</v>
      </c>
      <c r="AM179" s="719" t="e">
        <f ca="1">_xll.BDP($T179,$AM$1)</f>
        <v>#NAME?</v>
      </c>
      <c r="AN179" s="719" t="e">
        <f ca="1">_xll.BDP($T179,$AN$1)</f>
        <v>#NAME?</v>
      </c>
      <c r="AO179" s="719" t="e">
        <f ca="1">_xll.BDP($T179,$AO$1)</f>
        <v>#NAME?</v>
      </c>
      <c r="AP179" s="719" t="str">
        <f t="shared" si="24"/>
        <v>20yr</v>
      </c>
      <c r="AQ179" s="775" t="e">
        <f ca="1">_xll.BDP(T179,"YRS_TO_MTY_ISSUE")</f>
        <v>#NAME?</v>
      </c>
      <c r="AR179" s="794">
        <f t="shared" si="25"/>
        <v>20</v>
      </c>
      <c r="AS179" s="795"/>
      <c r="AT179" s="719" t="e">
        <f ca="1">_xll.BDP($T179,AT$1)</f>
        <v>#NAME?</v>
      </c>
      <c r="AU179" s="719" t="e">
        <f ca="1">_xll.BDP(T179,$AU$1)</f>
        <v>#NAME?</v>
      </c>
      <c r="AV179" s="719" t="e">
        <f ca="1">_xll.BDP(T179,$AV$1)</f>
        <v>#NAME?</v>
      </c>
      <c r="AW179" s="719" t="e">
        <f ca="1">_xll.BDP($T179,AW$1)</f>
        <v>#NAME?</v>
      </c>
      <c r="AX179" s="719" t="e">
        <f t="shared" ca="1" si="26"/>
        <v>#NAME?</v>
      </c>
      <c r="AY179" s="719" t="e">
        <f ca="1">_xll.BDP(T179,$AY$1)</f>
        <v>#NAME?</v>
      </c>
      <c r="AZ179" s="719" t="e">
        <f t="shared" ca="1" si="27"/>
        <v>#NAME?</v>
      </c>
      <c r="BA179" s="719" t="e">
        <f t="shared" ca="1" si="28"/>
        <v>#NAME?</v>
      </c>
      <c r="BB179" s="719" t="e">
        <f ca="1">VLOOKUP(Y179,Values!$H$2:$I$15,2,FALSE)</f>
        <v>#NAME?</v>
      </c>
    </row>
    <row r="180" spans="1:54" s="706" customFormat="1" ht="12.75" customHeight="1" x14ac:dyDescent="0.3">
      <c r="A180" s="707">
        <v>42016</v>
      </c>
      <c r="B180" s="706" t="s">
        <v>8918</v>
      </c>
      <c r="C180" s="708" t="s">
        <v>276</v>
      </c>
      <c r="D180" s="709">
        <v>800</v>
      </c>
      <c r="E180" s="708" t="s">
        <v>149</v>
      </c>
      <c r="F180" s="710">
        <v>56629</v>
      </c>
      <c r="G180" s="711" t="s">
        <v>8917</v>
      </c>
      <c r="H180" s="712" t="s">
        <v>1756</v>
      </c>
      <c r="I180" s="761" t="s">
        <v>4182</v>
      </c>
      <c r="J180" s="761" t="s">
        <v>325</v>
      </c>
      <c r="K180" s="712">
        <v>-7.5</v>
      </c>
      <c r="L180" s="714"/>
      <c r="M180" s="712"/>
      <c r="N180" s="706" t="s">
        <v>3761</v>
      </c>
      <c r="O180" s="712">
        <v>1.68</v>
      </c>
      <c r="P180" s="708" t="s">
        <v>1900</v>
      </c>
      <c r="Q180" s="714"/>
      <c r="R180" s="708">
        <v>10</v>
      </c>
      <c r="S180" s="708" t="s">
        <v>8957</v>
      </c>
      <c r="T180" s="715" t="str">
        <f t="shared" si="20"/>
        <v>EK6940051 Corp</v>
      </c>
      <c r="U180" s="716" t="e">
        <f ca="1">_xll.BDP($T180,$U$1)</f>
        <v>#NAME?</v>
      </c>
      <c r="V180" s="715">
        <f t="shared" si="21"/>
        <v>1</v>
      </c>
      <c r="W180" s="715">
        <f t="shared" si="22"/>
        <v>3</v>
      </c>
      <c r="X180" s="715" t="str">
        <f t="shared" si="23"/>
        <v>Q1</v>
      </c>
      <c r="Y180" s="717" t="e">
        <f ca="1">_xll.BDP($T180,Y$1)</f>
        <v>#NAME?</v>
      </c>
      <c r="Z180" s="717" t="e">
        <f ca="1">_xll.BDP($T180,$Z$1)</f>
        <v>#NAME?</v>
      </c>
      <c r="AA180" s="717" t="e">
        <f ca="1">_xll.BDP($T180,AA$1)</f>
        <v>#NAME?</v>
      </c>
      <c r="AB180" s="718" t="e">
        <f ca="1">IF(AA180="FLOATING",J180,(_xll.BDP($T180,AB$1)/100))</f>
        <v>#NAME?</v>
      </c>
      <c r="AC180" s="719" t="e">
        <f ca="1">_xll.BDP(T180,$AC$1)</f>
        <v>#NAME?</v>
      </c>
      <c r="AD180" s="720" t="e">
        <f ca="1">_xll.BDP($T180,AD$1)</f>
        <v>#NAME?</v>
      </c>
      <c r="AE180" s="719" t="e">
        <f ca="1">_xll.BDP($T180,AE$1)</f>
        <v>#NAME?</v>
      </c>
      <c r="AF180" s="715" t="e">
        <f ca="1">_xll.BDP($T180,AF$1)</f>
        <v>#NAME?</v>
      </c>
      <c r="AG180" s="719" t="e">
        <f ca="1">_xll.BDP($T180,AG$1)</f>
        <v>#NAME?</v>
      </c>
      <c r="AH180" s="719" t="e">
        <f ca="1">VLOOKUP(AF180,Values!$A$1:$C$12,2,FALSE)</f>
        <v>#NAME?</v>
      </c>
      <c r="AI180" s="716" t="e">
        <f ca="1">_xll.BDP($T180,$AI$1)</f>
        <v>#NAME?</v>
      </c>
      <c r="AJ180" s="716" t="e">
        <f ca="1">_xll.BDP($T180,$AJ$1)</f>
        <v>#NAME?</v>
      </c>
      <c r="AK180" s="716" t="e">
        <f ca="1">_xll.BDP($T180,$AK$1)</f>
        <v>#NAME?</v>
      </c>
      <c r="AL180" s="721" t="e">
        <f ca="1">VLOOKUP(AK180,Values!$E$2:$F$8,2,)</f>
        <v>#NAME?</v>
      </c>
      <c r="AM180" s="719" t="e">
        <f ca="1">_xll.BDP($T180,$AM$1)</f>
        <v>#NAME?</v>
      </c>
      <c r="AN180" s="719" t="e">
        <f ca="1">_xll.BDP($T180,$AN$1)</f>
        <v>#NAME?</v>
      </c>
      <c r="AO180" s="719" t="e">
        <f ca="1">_xll.BDP($T180,$AO$1)</f>
        <v>#NAME?</v>
      </c>
      <c r="AP180" s="719" t="str">
        <f t="shared" si="24"/>
        <v>40yr</v>
      </c>
      <c r="AQ180" s="775" t="e">
        <f ca="1">_xll.BDP(T180,"YRS_TO_MTY_ISSUE")</f>
        <v>#NAME?</v>
      </c>
      <c r="AR180" s="794">
        <f t="shared" si="25"/>
        <v>40</v>
      </c>
      <c r="AS180" s="795"/>
      <c r="AT180" s="719" t="e">
        <f ca="1">_xll.BDP($T180,AT$1)</f>
        <v>#NAME?</v>
      </c>
      <c r="AU180" s="719" t="e">
        <f ca="1">_xll.BDP(T180,$AU$1)</f>
        <v>#NAME?</v>
      </c>
      <c r="AV180" s="719" t="e">
        <f ca="1">_xll.BDP(T180,$AV$1)</f>
        <v>#NAME?</v>
      </c>
      <c r="AW180" s="719" t="e">
        <f ca="1">_xll.BDP($T180,AW$1)</f>
        <v>#NAME?</v>
      </c>
      <c r="AX180" s="719" t="e">
        <f t="shared" ca="1" si="26"/>
        <v>#NAME?</v>
      </c>
      <c r="AY180" s="719" t="e">
        <f ca="1">_xll.BDP(T180,$AY$1)</f>
        <v>#NAME?</v>
      </c>
      <c r="AZ180" s="719" t="e">
        <f t="shared" ca="1" si="27"/>
        <v>#NAME?</v>
      </c>
      <c r="BA180" s="719" t="e">
        <f t="shared" ca="1" si="28"/>
        <v>#NAME?</v>
      </c>
      <c r="BB180" s="719" t="e">
        <f ca="1">VLOOKUP(Y180,Values!$H$2:$I$15,2,FALSE)</f>
        <v>#NAME?</v>
      </c>
    </row>
    <row r="181" spans="1:54" s="706" customFormat="1" ht="12.75" customHeight="1" x14ac:dyDescent="0.3">
      <c r="A181" s="707">
        <v>42016</v>
      </c>
      <c r="B181" s="706" t="s">
        <v>8919</v>
      </c>
      <c r="C181" s="708" t="s">
        <v>208</v>
      </c>
      <c r="D181" s="709">
        <v>150</v>
      </c>
      <c r="E181" s="708" t="s">
        <v>12</v>
      </c>
      <c r="F181" s="710">
        <v>43115</v>
      </c>
      <c r="G181" s="711" t="s">
        <v>6478</v>
      </c>
      <c r="H181" s="712" t="s">
        <v>631</v>
      </c>
      <c r="I181" s="761" t="s">
        <v>952</v>
      </c>
      <c r="J181" s="761" t="s">
        <v>191</v>
      </c>
      <c r="K181" s="712">
        <v>-15</v>
      </c>
      <c r="L181" s="714"/>
      <c r="M181" s="712"/>
      <c r="N181" s="706" t="s">
        <v>618</v>
      </c>
      <c r="O181" s="712">
        <v>5</v>
      </c>
      <c r="P181" s="708" t="s">
        <v>1994</v>
      </c>
      <c r="Q181" s="714"/>
      <c r="R181" s="708">
        <v>2</v>
      </c>
      <c r="S181" s="708" t="s">
        <v>8958</v>
      </c>
      <c r="T181" s="715" t="str">
        <f t="shared" si="20"/>
        <v>EK6940234 Corp</v>
      </c>
      <c r="U181" s="716" t="e">
        <f ca="1">_xll.BDP($T181,$U$1)</f>
        <v>#NAME?</v>
      </c>
      <c r="V181" s="715">
        <f t="shared" si="21"/>
        <v>1</v>
      </c>
      <c r="W181" s="715">
        <f t="shared" si="22"/>
        <v>3</v>
      </c>
      <c r="X181" s="715" t="str">
        <f t="shared" si="23"/>
        <v>Q1</v>
      </c>
      <c r="Y181" s="717" t="e">
        <f ca="1">_xll.BDP($T181,Y$1)</f>
        <v>#NAME?</v>
      </c>
      <c r="Z181" s="717" t="e">
        <f ca="1">_xll.BDP($T181,$Z$1)</f>
        <v>#NAME?</v>
      </c>
      <c r="AA181" s="717" t="e">
        <f ca="1">_xll.BDP($T181,AA$1)</f>
        <v>#NAME?</v>
      </c>
      <c r="AB181" s="718" t="e">
        <f ca="1">IF(AA181="FLOATING",J181,(_xll.BDP($T181,AB$1)/100))</f>
        <v>#NAME?</v>
      </c>
      <c r="AC181" s="719" t="e">
        <f ca="1">_xll.BDP(T181,$AC$1)</f>
        <v>#NAME?</v>
      </c>
      <c r="AD181" s="720" t="e">
        <f ca="1">_xll.BDP($T181,AD$1)</f>
        <v>#NAME?</v>
      </c>
      <c r="AE181" s="719" t="e">
        <f ca="1">_xll.BDP($T181,AE$1)</f>
        <v>#NAME?</v>
      </c>
      <c r="AF181" s="715" t="e">
        <f ca="1">_xll.BDP($T181,AF$1)</f>
        <v>#NAME?</v>
      </c>
      <c r="AG181" s="719" t="e">
        <f ca="1">_xll.BDP($T181,AG$1)</f>
        <v>#NAME?</v>
      </c>
      <c r="AH181" s="719" t="e">
        <f ca="1">VLOOKUP(AF181,Values!$A$1:$C$12,2,FALSE)</f>
        <v>#NAME?</v>
      </c>
      <c r="AI181" s="716" t="e">
        <f ca="1">_xll.BDP($T181,$AI$1)</f>
        <v>#NAME?</v>
      </c>
      <c r="AJ181" s="716" t="e">
        <f ca="1">_xll.BDP($T181,$AJ$1)</f>
        <v>#NAME?</v>
      </c>
      <c r="AK181" s="716" t="e">
        <f ca="1">_xll.BDP($T181,$AK$1)</f>
        <v>#NAME?</v>
      </c>
      <c r="AL181" s="721" t="e">
        <f ca="1">VLOOKUP(AK181,Values!$E$2:$F$8,2,)</f>
        <v>#NAME?</v>
      </c>
      <c r="AM181" s="719" t="e">
        <f ca="1">_xll.BDP($T181,$AM$1)</f>
        <v>#NAME?</v>
      </c>
      <c r="AN181" s="719" t="e">
        <f ca="1">_xll.BDP($T181,$AN$1)</f>
        <v>#NAME?</v>
      </c>
      <c r="AO181" s="719" t="e">
        <f ca="1">_xll.BDP($T181,$AO$1)</f>
        <v>#NAME?</v>
      </c>
      <c r="AP181" s="719" t="str">
        <f t="shared" si="24"/>
        <v>3yr</v>
      </c>
      <c r="AQ181" s="775" t="e">
        <f ca="1">_xll.BDP(T181,"YRS_TO_MTY_ISSUE")</f>
        <v>#NAME?</v>
      </c>
      <c r="AR181" s="794">
        <f t="shared" si="25"/>
        <v>3</v>
      </c>
      <c r="AS181" s="795"/>
      <c r="AT181" s="719" t="e">
        <f ca="1">_xll.BDP($T181,AT$1)</f>
        <v>#NAME?</v>
      </c>
      <c r="AU181" s="719" t="e">
        <f ca="1">_xll.BDP(T181,$AU$1)</f>
        <v>#NAME?</v>
      </c>
      <c r="AV181" s="719" t="e">
        <f ca="1">_xll.BDP(T181,$AV$1)</f>
        <v>#NAME?</v>
      </c>
      <c r="AW181" s="719" t="e">
        <f ca="1">_xll.BDP($T181,AW$1)</f>
        <v>#NAME?</v>
      </c>
      <c r="AX181" s="719" t="e">
        <f t="shared" ca="1" si="26"/>
        <v>#NAME?</v>
      </c>
      <c r="AY181" s="719" t="e">
        <f ca="1">_xll.BDP(T181,$AY$1)</f>
        <v>#NAME?</v>
      </c>
      <c r="AZ181" s="719" t="e">
        <f t="shared" ca="1" si="27"/>
        <v>#NAME?</v>
      </c>
      <c r="BA181" s="719" t="e">
        <f t="shared" ca="1" si="28"/>
        <v>#NAME?</v>
      </c>
      <c r="BB181" s="719" t="e">
        <f ca="1">VLOOKUP(Y181,Values!$H$2:$I$15,2,FALSE)</f>
        <v>#NAME?</v>
      </c>
    </row>
    <row r="182" spans="1:54" s="706" customFormat="1" ht="12.75" customHeight="1" x14ac:dyDescent="0.3">
      <c r="A182" s="707">
        <v>42016</v>
      </c>
      <c r="B182" s="706" t="s">
        <v>8920</v>
      </c>
      <c r="C182" s="708" t="s">
        <v>208</v>
      </c>
      <c r="D182" s="709">
        <v>300</v>
      </c>
      <c r="E182" s="708" t="s">
        <v>66</v>
      </c>
      <c r="F182" s="710">
        <v>45672</v>
      </c>
      <c r="G182" s="711" t="s">
        <v>6478</v>
      </c>
      <c r="H182" s="712" t="s">
        <v>5042</v>
      </c>
      <c r="I182" s="761" t="s">
        <v>628</v>
      </c>
      <c r="J182" s="761" t="s">
        <v>447</v>
      </c>
      <c r="K182" s="712">
        <v>-12.5</v>
      </c>
      <c r="L182" s="714"/>
      <c r="M182" s="712"/>
      <c r="N182" s="706" t="s">
        <v>192</v>
      </c>
      <c r="O182" s="712">
        <v>5.33</v>
      </c>
      <c r="P182" s="708" t="s">
        <v>1994</v>
      </c>
      <c r="Q182" s="714"/>
      <c r="R182" s="708">
        <v>2</v>
      </c>
      <c r="S182" s="708" t="s">
        <v>8959</v>
      </c>
      <c r="T182" s="715" t="str">
        <f t="shared" si="20"/>
        <v>EK6940291 Corp</v>
      </c>
      <c r="U182" s="716" t="e">
        <f ca="1">_xll.BDP($T182,$U$1)</f>
        <v>#NAME?</v>
      </c>
      <c r="V182" s="715">
        <f t="shared" si="21"/>
        <v>1</v>
      </c>
      <c r="W182" s="715">
        <f t="shared" si="22"/>
        <v>3</v>
      </c>
      <c r="X182" s="715" t="str">
        <f t="shared" si="23"/>
        <v>Q1</v>
      </c>
      <c r="Y182" s="717" t="e">
        <f ca="1">_xll.BDP($T182,Y$1)</f>
        <v>#NAME?</v>
      </c>
      <c r="Z182" s="717" t="e">
        <f ca="1">_xll.BDP($T182,$Z$1)</f>
        <v>#NAME?</v>
      </c>
      <c r="AA182" s="717" t="e">
        <f ca="1">_xll.BDP($T182,AA$1)</f>
        <v>#NAME?</v>
      </c>
      <c r="AB182" s="718" t="e">
        <f ca="1">IF(AA182="FLOATING",J182,(_xll.BDP($T182,AB$1)/100))</f>
        <v>#NAME?</v>
      </c>
      <c r="AC182" s="719" t="e">
        <f ca="1">_xll.BDP(T182,$AC$1)</f>
        <v>#NAME?</v>
      </c>
      <c r="AD182" s="720" t="e">
        <f ca="1">_xll.BDP($T182,AD$1)</f>
        <v>#NAME?</v>
      </c>
      <c r="AE182" s="719" t="e">
        <f ca="1">_xll.BDP($T182,AE$1)</f>
        <v>#NAME?</v>
      </c>
      <c r="AF182" s="715" t="e">
        <f ca="1">_xll.BDP($T182,AF$1)</f>
        <v>#NAME?</v>
      </c>
      <c r="AG182" s="719" t="e">
        <f ca="1">_xll.BDP($T182,AG$1)</f>
        <v>#NAME?</v>
      </c>
      <c r="AH182" s="719" t="e">
        <f ca="1">VLOOKUP(AF182,Values!$A$1:$C$12,2,FALSE)</f>
        <v>#NAME?</v>
      </c>
      <c r="AI182" s="716" t="e">
        <f ca="1">_xll.BDP($T182,$AI$1)</f>
        <v>#NAME?</v>
      </c>
      <c r="AJ182" s="716" t="e">
        <f ca="1">_xll.BDP($T182,$AJ$1)</f>
        <v>#NAME?</v>
      </c>
      <c r="AK182" s="716" t="e">
        <f ca="1">_xll.BDP($T182,$AK$1)</f>
        <v>#NAME?</v>
      </c>
      <c r="AL182" s="721" t="e">
        <f ca="1">VLOOKUP(AK182,Values!$E$2:$F$8,2,)</f>
        <v>#NAME?</v>
      </c>
      <c r="AM182" s="719" t="e">
        <f ca="1">_xll.BDP($T182,$AM$1)</f>
        <v>#NAME?</v>
      </c>
      <c r="AN182" s="719" t="e">
        <f ca="1">_xll.BDP($T182,$AN$1)</f>
        <v>#NAME?</v>
      </c>
      <c r="AO182" s="719" t="e">
        <f ca="1">_xll.BDP($T182,$AO$1)</f>
        <v>#NAME?</v>
      </c>
      <c r="AP182" s="719" t="str">
        <f t="shared" si="24"/>
        <v>10yr</v>
      </c>
      <c r="AQ182" s="775" t="e">
        <f ca="1">_xll.BDP(T182,"YRS_TO_MTY_ISSUE")</f>
        <v>#NAME?</v>
      </c>
      <c r="AR182" s="794">
        <f t="shared" si="25"/>
        <v>10</v>
      </c>
      <c r="AS182" s="795"/>
      <c r="AT182" s="719" t="e">
        <f ca="1">_xll.BDP($T182,AT$1)</f>
        <v>#NAME?</v>
      </c>
      <c r="AU182" s="719" t="e">
        <f ca="1">_xll.BDP(T182,$AU$1)</f>
        <v>#NAME?</v>
      </c>
      <c r="AV182" s="719" t="e">
        <f ca="1">_xll.BDP(T182,$AV$1)</f>
        <v>#NAME?</v>
      </c>
      <c r="AW182" s="719" t="e">
        <f ca="1">_xll.BDP($T182,AW$1)</f>
        <v>#NAME?</v>
      </c>
      <c r="AX182" s="719" t="e">
        <f t="shared" ca="1" si="26"/>
        <v>#NAME?</v>
      </c>
      <c r="AY182" s="719" t="e">
        <f ca="1">_xll.BDP(T182,$AY$1)</f>
        <v>#NAME?</v>
      </c>
      <c r="AZ182" s="719" t="e">
        <f t="shared" ca="1" si="27"/>
        <v>#NAME?</v>
      </c>
      <c r="BA182" s="719" t="e">
        <f t="shared" ca="1" si="28"/>
        <v>#NAME?</v>
      </c>
      <c r="BB182" s="719" t="e">
        <f ca="1">VLOOKUP(Y182,Values!$H$2:$I$15,2,FALSE)</f>
        <v>#NAME?</v>
      </c>
    </row>
    <row r="183" spans="1:54" s="706" customFormat="1" ht="12.75" customHeight="1" x14ac:dyDescent="0.3">
      <c r="A183" s="707">
        <v>42016</v>
      </c>
      <c r="B183" s="706" t="s">
        <v>8921</v>
      </c>
      <c r="C183" s="708" t="s">
        <v>121</v>
      </c>
      <c r="D183" s="709">
        <v>500</v>
      </c>
      <c r="E183" s="708" t="s">
        <v>66</v>
      </c>
      <c r="F183" s="710">
        <v>45672</v>
      </c>
      <c r="G183" s="711" t="s">
        <v>8922</v>
      </c>
      <c r="H183" s="712" t="s">
        <v>342</v>
      </c>
      <c r="I183" s="761" t="s">
        <v>8923</v>
      </c>
      <c r="J183" s="761" t="s">
        <v>8961</v>
      </c>
      <c r="K183" s="712">
        <v>-3.5</v>
      </c>
      <c r="L183" s="714"/>
      <c r="M183" s="712"/>
      <c r="N183" s="706" t="s">
        <v>7225</v>
      </c>
      <c r="O183" s="712">
        <v>1.9</v>
      </c>
      <c r="P183" s="708" t="s">
        <v>3746</v>
      </c>
      <c r="Q183" s="714"/>
      <c r="R183" s="708" t="s">
        <v>3746</v>
      </c>
      <c r="S183" s="708" t="s">
        <v>8960</v>
      </c>
      <c r="T183" s="715" t="str">
        <f t="shared" si="20"/>
        <v>EK6940770 Corp</v>
      </c>
      <c r="U183" s="716" t="e">
        <f ca="1">_xll.BDP($T183,$U$1)</f>
        <v>#NAME?</v>
      </c>
      <c r="V183" s="715">
        <f t="shared" si="21"/>
        <v>1</v>
      </c>
      <c r="W183" s="715">
        <f t="shared" si="22"/>
        <v>3</v>
      </c>
      <c r="X183" s="715" t="str">
        <f t="shared" si="23"/>
        <v>Q1</v>
      </c>
      <c r="Y183" s="717" t="e">
        <f ca="1">_xll.BDP($T183,Y$1)</f>
        <v>#NAME?</v>
      </c>
      <c r="Z183" s="717" t="e">
        <f ca="1">_xll.BDP($T183,$Z$1)</f>
        <v>#NAME?</v>
      </c>
      <c r="AA183" s="717" t="e">
        <f ca="1">_xll.BDP($T183,AA$1)</f>
        <v>#NAME?</v>
      </c>
      <c r="AB183" s="718" t="e">
        <f ca="1">IF(AA183="FLOATING",J183,(_xll.BDP($T183,AB$1)/100))</f>
        <v>#NAME?</v>
      </c>
      <c r="AC183" s="719" t="e">
        <f ca="1">_xll.BDP(T183,$AC$1)</f>
        <v>#NAME?</v>
      </c>
      <c r="AD183" s="720" t="e">
        <f ca="1">_xll.BDP($T183,AD$1)</f>
        <v>#NAME?</v>
      </c>
      <c r="AE183" s="719" t="e">
        <f ca="1">_xll.BDP($T183,AE$1)</f>
        <v>#NAME?</v>
      </c>
      <c r="AF183" s="715" t="e">
        <f ca="1">_xll.BDP($T183,AF$1)</f>
        <v>#NAME?</v>
      </c>
      <c r="AG183" s="719" t="e">
        <f ca="1">_xll.BDP($T183,AG$1)</f>
        <v>#NAME?</v>
      </c>
      <c r="AH183" s="719" t="e">
        <f ca="1">VLOOKUP(AF183,Values!$A$1:$C$12,2,FALSE)</f>
        <v>#NAME?</v>
      </c>
      <c r="AI183" s="716" t="e">
        <f ca="1">_xll.BDP($T183,$AI$1)</f>
        <v>#NAME?</v>
      </c>
      <c r="AJ183" s="716" t="e">
        <f ca="1">_xll.BDP($T183,$AJ$1)</f>
        <v>#NAME?</v>
      </c>
      <c r="AK183" s="716" t="e">
        <f ca="1">_xll.BDP($T183,$AK$1)</f>
        <v>#NAME?</v>
      </c>
      <c r="AL183" s="721" t="e">
        <f ca="1">VLOOKUP(AK183,Values!$E$2:$F$8,2,)</f>
        <v>#NAME?</v>
      </c>
      <c r="AM183" s="719" t="e">
        <f ca="1">_xll.BDP($T183,$AM$1)</f>
        <v>#NAME?</v>
      </c>
      <c r="AN183" s="719" t="e">
        <f ca="1">_xll.BDP($T183,$AN$1)</f>
        <v>#NAME?</v>
      </c>
      <c r="AO183" s="719" t="e">
        <f ca="1">_xll.BDP($T183,$AO$1)</f>
        <v>#NAME?</v>
      </c>
      <c r="AP183" s="719" t="str">
        <f t="shared" si="24"/>
        <v>10yr</v>
      </c>
      <c r="AQ183" s="775" t="e">
        <f ca="1">_xll.BDP(T183,"YRS_TO_MTY_ISSUE")</f>
        <v>#NAME?</v>
      </c>
      <c r="AR183" s="794">
        <f t="shared" si="25"/>
        <v>10</v>
      </c>
      <c r="AS183" s="795"/>
      <c r="AT183" s="719" t="e">
        <f ca="1">_xll.BDP($T183,AT$1)</f>
        <v>#NAME?</v>
      </c>
      <c r="AU183" s="719" t="e">
        <f ca="1">_xll.BDP(T183,$AU$1)</f>
        <v>#NAME?</v>
      </c>
      <c r="AV183" s="719" t="e">
        <f ca="1">_xll.BDP(T183,$AV$1)</f>
        <v>#NAME?</v>
      </c>
      <c r="AW183" s="719" t="e">
        <f ca="1">_xll.BDP($T183,AW$1)</f>
        <v>#NAME?</v>
      </c>
      <c r="AX183" s="719" t="e">
        <f t="shared" ca="1" si="26"/>
        <v>#NAME?</v>
      </c>
      <c r="AY183" s="719" t="e">
        <f ca="1">_xll.BDP(T183,$AY$1)</f>
        <v>#NAME?</v>
      </c>
      <c r="AZ183" s="719" t="e">
        <f t="shared" ca="1" si="27"/>
        <v>#NAME?</v>
      </c>
      <c r="BA183" s="719" t="e">
        <f t="shared" ca="1" si="28"/>
        <v>#NAME?</v>
      </c>
      <c r="BB183" s="719" t="e">
        <f ca="1">VLOOKUP(Y183,Values!$H$2:$I$15,2,FALSE)</f>
        <v>#NAME?</v>
      </c>
    </row>
    <row r="184" spans="1:54" s="706" customFormat="1" ht="12.75" customHeight="1" x14ac:dyDescent="0.3">
      <c r="A184" s="707">
        <v>42016</v>
      </c>
      <c r="B184" s="706" t="s">
        <v>8924</v>
      </c>
      <c r="C184" s="708" t="s">
        <v>208</v>
      </c>
      <c r="D184" s="709">
        <v>300</v>
      </c>
      <c r="E184" s="708" t="s">
        <v>12</v>
      </c>
      <c r="F184" s="710">
        <v>43113</v>
      </c>
      <c r="G184" s="711" t="s">
        <v>3743</v>
      </c>
      <c r="H184" s="712" t="s">
        <v>189</v>
      </c>
      <c r="I184" s="761" t="s">
        <v>4088</v>
      </c>
      <c r="J184" s="761" t="s">
        <v>4261</v>
      </c>
      <c r="K184" s="712">
        <v>-12</v>
      </c>
      <c r="L184" s="714"/>
      <c r="M184" s="712"/>
      <c r="N184" s="706" t="s">
        <v>416</v>
      </c>
      <c r="O184" s="712">
        <v>3</v>
      </c>
      <c r="P184" s="708" t="s">
        <v>2288</v>
      </c>
      <c r="Q184" s="714"/>
      <c r="R184" s="708">
        <v>-2</v>
      </c>
      <c r="S184" s="708" t="s">
        <v>8962</v>
      </c>
      <c r="T184" s="715" t="str">
        <f t="shared" si="20"/>
        <v>EK6940416 Corp</v>
      </c>
      <c r="U184" s="716" t="e">
        <f ca="1">_xll.BDP($T184,$U$1)</f>
        <v>#NAME?</v>
      </c>
      <c r="V184" s="715">
        <f t="shared" si="21"/>
        <v>1</v>
      </c>
      <c r="W184" s="715">
        <f t="shared" si="22"/>
        <v>3</v>
      </c>
      <c r="X184" s="715" t="str">
        <f t="shared" si="23"/>
        <v>Q1</v>
      </c>
      <c r="Y184" s="717" t="e">
        <f ca="1">_xll.BDP($T184,Y$1)</f>
        <v>#NAME?</v>
      </c>
      <c r="Z184" s="717" t="e">
        <f ca="1">_xll.BDP($T184,$Z$1)</f>
        <v>#NAME?</v>
      </c>
      <c r="AA184" s="717" t="e">
        <f ca="1">_xll.BDP($T184,AA$1)</f>
        <v>#NAME?</v>
      </c>
      <c r="AB184" s="718" t="e">
        <f ca="1">IF(AA184="FLOATING",J184,(_xll.BDP($T184,AB$1)/100))</f>
        <v>#NAME?</v>
      </c>
      <c r="AC184" s="719" t="e">
        <f ca="1">_xll.BDP(T184,$AC$1)</f>
        <v>#NAME?</v>
      </c>
      <c r="AD184" s="720" t="e">
        <f ca="1">_xll.BDP($T184,AD$1)</f>
        <v>#NAME?</v>
      </c>
      <c r="AE184" s="719" t="e">
        <f ca="1">_xll.BDP($T184,AE$1)</f>
        <v>#NAME?</v>
      </c>
      <c r="AF184" s="715" t="e">
        <f ca="1">_xll.BDP($T184,AF$1)</f>
        <v>#NAME?</v>
      </c>
      <c r="AG184" s="719" t="e">
        <f ca="1">_xll.BDP($T184,AG$1)</f>
        <v>#NAME?</v>
      </c>
      <c r="AH184" s="719" t="e">
        <f ca="1">VLOOKUP(AF184,Values!$A$1:$C$12,2,FALSE)</f>
        <v>#NAME?</v>
      </c>
      <c r="AI184" s="716" t="e">
        <f ca="1">_xll.BDP($T184,$AI$1)</f>
        <v>#NAME?</v>
      </c>
      <c r="AJ184" s="716" t="e">
        <f ca="1">_xll.BDP($T184,$AJ$1)</f>
        <v>#NAME?</v>
      </c>
      <c r="AK184" s="716" t="e">
        <f ca="1">_xll.BDP($T184,$AK$1)</f>
        <v>#NAME?</v>
      </c>
      <c r="AL184" s="721" t="e">
        <f ca="1">VLOOKUP(AK184,Values!$E$2:$F$8,2,)</f>
        <v>#NAME?</v>
      </c>
      <c r="AM184" s="719" t="e">
        <f ca="1">_xll.BDP($T184,$AM$1)</f>
        <v>#NAME?</v>
      </c>
      <c r="AN184" s="719" t="e">
        <f ca="1">_xll.BDP($T184,$AN$1)</f>
        <v>#NAME?</v>
      </c>
      <c r="AO184" s="719" t="e">
        <f ca="1">_xll.BDP($T184,$AO$1)</f>
        <v>#NAME?</v>
      </c>
      <c r="AP184" s="719" t="str">
        <f t="shared" si="24"/>
        <v>3yr</v>
      </c>
      <c r="AQ184" s="775" t="e">
        <f ca="1">_xll.BDP(T184,"YRS_TO_MTY_ISSUE")</f>
        <v>#NAME?</v>
      </c>
      <c r="AR184" s="794">
        <f t="shared" si="25"/>
        <v>3</v>
      </c>
      <c r="AS184" s="795"/>
      <c r="AT184" s="719" t="e">
        <f ca="1">_xll.BDP($T184,AT$1)</f>
        <v>#NAME?</v>
      </c>
      <c r="AU184" s="719" t="e">
        <f ca="1">_xll.BDP(T184,$AU$1)</f>
        <v>#NAME?</v>
      </c>
      <c r="AV184" s="719" t="e">
        <f ca="1">_xll.BDP(T184,$AV$1)</f>
        <v>#NAME?</v>
      </c>
      <c r="AW184" s="719" t="e">
        <f ca="1">_xll.BDP($T184,AW$1)</f>
        <v>#NAME?</v>
      </c>
      <c r="AX184" s="719" t="e">
        <f t="shared" ca="1" si="26"/>
        <v>#NAME?</v>
      </c>
      <c r="AY184" s="719" t="e">
        <f ca="1">_xll.BDP(T184,$AY$1)</f>
        <v>#NAME?</v>
      </c>
      <c r="AZ184" s="719" t="e">
        <f t="shared" ca="1" si="27"/>
        <v>#NAME?</v>
      </c>
      <c r="BA184" s="719" t="e">
        <f t="shared" ca="1" si="28"/>
        <v>#NAME?</v>
      </c>
      <c r="BB184" s="719" t="e">
        <f ca="1">VLOOKUP(Y184,Values!$H$2:$I$15,2,FALSE)</f>
        <v>#NAME?</v>
      </c>
    </row>
    <row r="185" spans="1:54" s="736" customFormat="1" ht="12.75" customHeight="1" x14ac:dyDescent="0.3">
      <c r="A185" s="735">
        <v>42016</v>
      </c>
      <c r="B185" s="736" t="s">
        <v>8925</v>
      </c>
      <c r="C185" s="737" t="s">
        <v>208</v>
      </c>
      <c r="D185" s="738">
        <v>300</v>
      </c>
      <c r="E185" s="737" t="s">
        <v>37</v>
      </c>
      <c r="F185" s="739">
        <v>43842</v>
      </c>
      <c r="G185" s="740" t="s">
        <v>3743</v>
      </c>
      <c r="H185" s="741" t="s">
        <v>573</v>
      </c>
      <c r="I185" s="773" t="s">
        <v>475</v>
      </c>
      <c r="J185" s="773" t="s">
        <v>3812</v>
      </c>
      <c r="K185" s="741">
        <v>-17</v>
      </c>
      <c r="L185" s="743"/>
      <c r="M185" s="741"/>
      <c r="N185" s="736" t="s">
        <v>4850</v>
      </c>
      <c r="O185" s="741">
        <v>5.67</v>
      </c>
      <c r="P185" s="737" t="s">
        <v>2288</v>
      </c>
      <c r="Q185" s="743"/>
      <c r="R185" s="737">
        <v>-2</v>
      </c>
      <c r="S185" s="737" t="s">
        <v>8963</v>
      </c>
      <c r="T185" s="744" t="str">
        <f t="shared" si="20"/>
        <v>EK6940713 Corp</v>
      </c>
      <c r="U185" s="745" t="e">
        <f ca="1">_xll.BDP($T185,$U$1)</f>
        <v>#NAME?</v>
      </c>
      <c r="V185" s="744">
        <f t="shared" si="21"/>
        <v>1</v>
      </c>
      <c r="W185" s="744">
        <f t="shared" si="22"/>
        <v>3</v>
      </c>
      <c r="X185" s="744" t="str">
        <f t="shared" si="23"/>
        <v>Q1</v>
      </c>
      <c r="Y185" s="746" t="e">
        <f ca="1">_xll.BDP($T185,Y$1)</f>
        <v>#NAME?</v>
      </c>
      <c r="Z185" s="746" t="e">
        <f ca="1">_xll.BDP($T185,$Z$1)</f>
        <v>#NAME?</v>
      </c>
      <c r="AA185" s="746" t="e">
        <f ca="1">_xll.BDP($T185,AA$1)</f>
        <v>#NAME?</v>
      </c>
      <c r="AB185" s="747" t="e">
        <f ca="1">IF(AA185="FLOATING",J185,(_xll.BDP($T185,AB$1)/100))</f>
        <v>#NAME?</v>
      </c>
      <c r="AC185" s="748" t="e">
        <f ca="1">_xll.BDP(T185,$AC$1)</f>
        <v>#NAME?</v>
      </c>
      <c r="AD185" s="749" t="e">
        <f ca="1">_xll.BDP($T185,AD$1)</f>
        <v>#NAME?</v>
      </c>
      <c r="AE185" s="748" t="e">
        <f ca="1">_xll.BDP($T185,AE$1)</f>
        <v>#NAME?</v>
      </c>
      <c r="AF185" s="744" t="e">
        <f ca="1">_xll.BDP($T185,AF$1)</f>
        <v>#NAME?</v>
      </c>
      <c r="AG185" s="748" t="e">
        <f ca="1">_xll.BDP($T185,AG$1)</f>
        <v>#NAME?</v>
      </c>
      <c r="AH185" s="748" t="e">
        <f ca="1">VLOOKUP(AF185,Values!$A$1:$C$12,2,FALSE)</f>
        <v>#NAME?</v>
      </c>
      <c r="AI185" s="745" t="e">
        <f ca="1">_xll.BDP($T185,$AI$1)</f>
        <v>#NAME?</v>
      </c>
      <c r="AJ185" s="745" t="e">
        <f ca="1">_xll.BDP($T185,$AJ$1)</f>
        <v>#NAME?</v>
      </c>
      <c r="AK185" s="745" t="e">
        <f ca="1">_xll.BDP($T185,$AK$1)</f>
        <v>#NAME?</v>
      </c>
      <c r="AL185" s="750" t="e">
        <f ca="1">VLOOKUP(AK185,Values!$E$2:$F$8,2,)</f>
        <v>#NAME?</v>
      </c>
      <c r="AM185" s="748" t="e">
        <f ca="1">_xll.BDP($T185,$AM$1)</f>
        <v>#NAME?</v>
      </c>
      <c r="AN185" s="748" t="e">
        <f ca="1">_xll.BDP($T185,$AN$1)</f>
        <v>#NAME?</v>
      </c>
      <c r="AO185" s="748" t="e">
        <f ca="1">_xll.BDP($T185,$AO$1)</f>
        <v>#NAME?</v>
      </c>
      <c r="AP185" s="748" t="str">
        <f t="shared" si="24"/>
        <v>5yr</v>
      </c>
      <c r="AQ185" s="776" t="e">
        <f ca="1">_xll.BDP(T185,"YRS_TO_MTY_ISSUE")</f>
        <v>#NAME?</v>
      </c>
      <c r="AR185" s="989">
        <f t="shared" si="25"/>
        <v>5</v>
      </c>
      <c r="AS185" s="990"/>
      <c r="AT185" s="748" t="e">
        <f ca="1">_xll.BDP($T185,AT$1)</f>
        <v>#NAME?</v>
      </c>
      <c r="AU185" s="748" t="e">
        <f ca="1">_xll.BDP(T185,$AU$1)</f>
        <v>#NAME?</v>
      </c>
      <c r="AV185" s="748" t="e">
        <f ca="1">_xll.BDP(T185,$AV$1)</f>
        <v>#NAME?</v>
      </c>
      <c r="AW185" s="748" t="e">
        <f ca="1">_xll.BDP($T185,AW$1)</f>
        <v>#NAME?</v>
      </c>
      <c r="AX185" s="748" t="e">
        <f t="shared" ca="1" si="26"/>
        <v>#NAME?</v>
      </c>
      <c r="AY185" s="748" t="e">
        <f ca="1">_xll.BDP(T185,$AY$1)</f>
        <v>#NAME?</v>
      </c>
      <c r="AZ185" s="748" t="e">
        <f t="shared" ca="1" si="27"/>
        <v>#NAME?</v>
      </c>
      <c r="BA185" s="748" t="e">
        <f t="shared" ca="1" si="28"/>
        <v>#NAME?</v>
      </c>
      <c r="BB185" s="748" t="e">
        <f ca="1">VLOOKUP(Y185,Values!$H$2:$I$15,2,FALSE)</f>
        <v>#NAME?</v>
      </c>
    </row>
    <row r="186" spans="1:54" s="706" customFormat="1" ht="12.75" customHeight="1" x14ac:dyDescent="0.3">
      <c r="A186" s="707">
        <v>42012</v>
      </c>
      <c r="B186" s="915" t="s">
        <v>3823</v>
      </c>
      <c r="C186" s="916" t="s">
        <v>100</v>
      </c>
      <c r="D186" s="709">
        <v>500</v>
      </c>
      <c r="E186" s="708" t="s">
        <v>12</v>
      </c>
      <c r="F186" s="710">
        <v>43116</v>
      </c>
      <c r="G186" s="711" t="s">
        <v>8830</v>
      </c>
      <c r="H186" s="712" t="s">
        <v>2299</v>
      </c>
      <c r="I186" s="761" t="s">
        <v>3656</v>
      </c>
      <c r="J186" s="761" t="s">
        <v>3895</v>
      </c>
      <c r="K186" s="712">
        <v>-17.5</v>
      </c>
      <c r="L186" s="714"/>
      <c r="M186" s="712"/>
      <c r="N186" s="706" t="s">
        <v>8831</v>
      </c>
      <c r="O186" s="712">
        <v>2.34</v>
      </c>
      <c r="P186" s="708" t="s">
        <v>1995</v>
      </c>
      <c r="Q186" s="714"/>
      <c r="R186" s="708">
        <v>-6</v>
      </c>
      <c r="S186" s="708" t="s">
        <v>8843</v>
      </c>
      <c r="T186" s="715" t="str">
        <f t="shared" ref="T186:T208" si="29">CONCATENATE(S186," Corp")</f>
        <v>EK6883640 Corp</v>
      </c>
      <c r="U186" s="716" t="e">
        <f ca="1">_xll.BDP($T186,$U$1)</f>
        <v>#NAME?</v>
      </c>
      <c r="V186" s="715">
        <f t="shared" ref="V186:V208" si="30">MONTH(A186)</f>
        <v>1</v>
      </c>
      <c r="W186" s="715">
        <f t="shared" ref="W186:W208" si="31">WEEKNUM(A186,1)</f>
        <v>2</v>
      </c>
      <c r="X186" s="715" t="str">
        <f>CONCATENATE("Q",ROUNDUP(MONTH(A186)/3,0))</f>
        <v>Q1</v>
      </c>
      <c r="Y186" s="717" t="e">
        <f ca="1">_xll.BDP($T186,Y$1)</f>
        <v>#NAME?</v>
      </c>
      <c r="Z186" s="717" t="e">
        <f ca="1">_xll.BDP($T186,$Z$1)</f>
        <v>#NAME?</v>
      </c>
      <c r="AA186" s="717" t="e">
        <f ca="1">_xll.BDP($T186,AA$1)</f>
        <v>#NAME?</v>
      </c>
      <c r="AB186" s="718" t="e">
        <f ca="1">IF(AA186="FLOATING",J186,(_xll.BDP($T186,AB$1)/100))</f>
        <v>#NAME?</v>
      </c>
      <c r="AC186" s="719" t="e">
        <f ca="1">_xll.BDP(T186,$AC$1)</f>
        <v>#NAME?</v>
      </c>
      <c r="AD186" s="720" t="e">
        <f ca="1">_xll.BDP($T186,AD$1)</f>
        <v>#NAME?</v>
      </c>
      <c r="AE186" s="719" t="e">
        <f ca="1">_xll.BDP($T186,AE$1)</f>
        <v>#NAME?</v>
      </c>
      <c r="AF186" s="715" t="e">
        <f ca="1">_xll.BDP($T186,AF$1)</f>
        <v>#NAME?</v>
      </c>
      <c r="AG186" s="719" t="e">
        <f ca="1">_xll.BDP($T186,AG$1)</f>
        <v>#NAME?</v>
      </c>
      <c r="AH186" s="719" t="e">
        <f ca="1">VLOOKUP(AF186,Values!$A$1:$C$12,2,FALSE)</f>
        <v>#NAME?</v>
      </c>
      <c r="AI186" s="716" t="e">
        <f ca="1">_xll.BDP($T186,$AI$1)</f>
        <v>#NAME?</v>
      </c>
      <c r="AJ186" s="716" t="e">
        <f ca="1">_xll.BDP($T186,$AJ$1)</f>
        <v>#NAME?</v>
      </c>
      <c r="AK186" s="716" t="e">
        <f ca="1">_xll.BDP($T186,$AK$1)</f>
        <v>#NAME?</v>
      </c>
      <c r="AL186" s="721" t="e">
        <f ca="1">VLOOKUP(AK186,Values!$E$2:$F$8,2,)</f>
        <v>#NAME?</v>
      </c>
      <c r="AM186" s="719" t="e">
        <f ca="1">_xll.BDP($T186,$AM$1)</f>
        <v>#NAME?</v>
      </c>
      <c r="AN186" s="719" t="e">
        <f ca="1">_xll.BDP($T186,$AN$1)</f>
        <v>#NAME?</v>
      </c>
      <c r="AO186" s="719" t="e">
        <f ca="1">_xll.BDP($T186,$AO$1)</f>
        <v>#NAME?</v>
      </c>
      <c r="AP186" s="719" t="str">
        <f t="shared" ref="AP186:AP208" si="32">E186</f>
        <v>3yr</v>
      </c>
      <c r="AQ186" s="775" t="e">
        <f ca="1">_xll.BDP(T186,"YRS_TO_MTY_ISSUE")</f>
        <v>#NAME?</v>
      </c>
      <c r="AR186" s="794">
        <f t="shared" ref="AR186:AR208" si="33">ROUND(YEARFRAC(A186,F186,1),1)</f>
        <v>3</v>
      </c>
      <c r="AS186" s="795"/>
      <c r="AT186" s="719" t="e">
        <f ca="1">_xll.BDP($T186,AT$1)</f>
        <v>#NAME?</v>
      </c>
      <c r="AU186" s="719" t="e">
        <f ca="1">_xll.BDP(T186,$AU$1)</f>
        <v>#NAME?</v>
      </c>
      <c r="AV186" s="719" t="e">
        <f ca="1">_xll.BDP(T186,$AV$1)</f>
        <v>#NAME?</v>
      </c>
      <c r="AW186" s="719" t="e">
        <f ca="1">_xll.BDP($T186,AW$1)</f>
        <v>#NAME?</v>
      </c>
      <c r="AX186" s="719" t="e">
        <f t="shared" ref="AX186:AX208" ca="1" si="34">AW186-AT186</f>
        <v>#NAME?</v>
      </c>
      <c r="AY186" s="719" t="e">
        <f ca="1">_xll.BDP(T186,$AY$1)</f>
        <v>#NAME?</v>
      </c>
      <c r="AZ186" s="719" t="e">
        <f t="shared" ref="AZ186:AZ208" ca="1" si="35">IF(AA186="FLOATING",CONCATENATE("3mL+",ROUND(AY186,0)),CONCATENATE("G+",ROUND(AU186,0)))</f>
        <v>#NAME?</v>
      </c>
      <c r="BA186" s="719" t="e">
        <f t="shared" ref="BA186:BA208" ca="1" si="36">IF(AA186="FLOATING",CONCATENATE("3mL+",ROUND(AY186,0)),CONCATENATE("T+",ROUND(AW186,0)))</f>
        <v>#NAME?</v>
      </c>
      <c r="BB186" s="719" t="e">
        <f ca="1">VLOOKUP(Y186,Values!$H$2:$I$15,2,FALSE)</f>
        <v>#NAME?</v>
      </c>
    </row>
    <row r="187" spans="1:54" s="706" customFormat="1" ht="12.75" customHeight="1" x14ac:dyDescent="0.3">
      <c r="A187" s="707">
        <v>42012</v>
      </c>
      <c r="B187" s="915" t="s">
        <v>8832</v>
      </c>
      <c r="C187" s="916" t="s">
        <v>100</v>
      </c>
      <c r="D187" s="709">
        <v>750</v>
      </c>
      <c r="E187" s="708" t="s">
        <v>12</v>
      </c>
      <c r="F187" s="710">
        <v>43116</v>
      </c>
      <c r="G187" s="711" t="s">
        <v>8830</v>
      </c>
      <c r="H187" s="712" t="s">
        <v>8833</v>
      </c>
      <c r="I187" s="761" t="s">
        <v>695</v>
      </c>
      <c r="J187" s="761" t="s">
        <v>305</v>
      </c>
      <c r="K187" s="712">
        <v>-17.5</v>
      </c>
      <c r="L187" s="714"/>
      <c r="M187" s="712"/>
      <c r="N187" s="706" t="s">
        <v>508</v>
      </c>
      <c r="O187" s="712">
        <v>1.8</v>
      </c>
      <c r="P187" s="708" t="s">
        <v>1995</v>
      </c>
      <c r="Q187" s="714"/>
      <c r="R187" s="708">
        <v>-6</v>
      </c>
      <c r="S187" s="708" t="s">
        <v>8845</v>
      </c>
      <c r="T187" s="715" t="str">
        <f t="shared" si="29"/>
        <v>EK6883525 Corp</v>
      </c>
      <c r="U187" s="716" t="e">
        <f ca="1">_xll.BDP($T187,$U$1)</f>
        <v>#NAME?</v>
      </c>
      <c r="V187" s="715">
        <f t="shared" si="30"/>
        <v>1</v>
      </c>
      <c r="W187" s="715">
        <f t="shared" si="31"/>
        <v>2</v>
      </c>
      <c r="X187" s="715" t="str">
        <f t="shared" ref="X187:X208" si="37">CONCATENATE("Q",ROUNDUP(MONTH(A187)/3,0))</f>
        <v>Q1</v>
      </c>
      <c r="Y187" s="717" t="e">
        <f ca="1">_xll.BDP($T187,Y$1)</f>
        <v>#NAME?</v>
      </c>
      <c r="Z187" s="717" t="e">
        <f ca="1">_xll.BDP($T187,$Z$1)</f>
        <v>#NAME?</v>
      </c>
      <c r="AA187" s="717" t="e">
        <f ca="1">_xll.BDP($T187,AA$1)</f>
        <v>#NAME?</v>
      </c>
      <c r="AB187" s="718" t="e">
        <f ca="1">IF(AA187="FLOATING",J187,(_xll.BDP($T187,AB$1)/100))</f>
        <v>#NAME?</v>
      </c>
      <c r="AC187" s="719" t="e">
        <f ca="1">_xll.BDP(T187,$AC$1)</f>
        <v>#NAME?</v>
      </c>
      <c r="AD187" s="720" t="e">
        <f ca="1">_xll.BDP($T187,AD$1)</f>
        <v>#NAME?</v>
      </c>
      <c r="AE187" s="719" t="e">
        <f ca="1">_xll.BDP($T187,AE$1)</f>
        <v>#NAME?</v>
      </c>
      <c r="AF187" s="715" t="e">
        <f ca="1">_xll.BDP($T187,AF$1)</f>
        <v>#NAME?</v>
      </c>
      <c r="AG187" s="719" t="e">
        <f ca="1">_xll.BDP($T187,AG$1)</f>
        <v>#NAME?</v>
      </c>
      <c r="AH187" s="719" t="e">
        <f ca="1">VLOOKUP(AF187,Values!$A$1:$C$12,2,FALSE)</f>
        <v>#NAME?</v>
      </c>
      <c r="AI187" s="716" t="e">
        <f ca="1">_xll.BDP($T187,$AI$1)</f>
        <v>#NAME?</v>
      </c>
      <c r="AJ187" s="716" t="e">
        <f ca="1">_xll.BDP($T187,$AJ$1)</f>
        <v>#NAME?</v>
      </c>
      <c r="AK187" s="716" t="e">
        <f ca="1">_xll.BDP($T187,$AK$1)</f>
        <v>#NAME?</v>
      </c>
      <c r="AL187" s="721" t="e">
        <f ca="1">VLOOKUP(AK187,Values!$E$2:$F$8,2,)</f>
        <v>#NAME?</v>
      </c>
      <c r="AM187" s="719" t="e">
        <f ca="1">_xll.BDP($T187,$AM$1)</f>
        <v>#NAME?</v>
      </c>
      <c r="AN187" s="719" t="e">
        <f ca="1">_xll.BDP($T187,$AN$1)</f>
        <v>#NAME?</v>
      </c>
      <c r="AO187" s="719" t="e">
        <f ca="1">_xll.BDP($T187,$AO$1)</f>
        <v>#NAME?</v>
      </c>
      <c r="AP187" s="719" t="str">
        <f t="shared" si="32"/>
        <v>3yr</v>
      </c>
      <c r="AQ187" s="775" t="e">
        <f ca="1">_xll.BDP(T187,"YRS_TO_MTY_ISSUE")</f>
        <v>#NAME?</v>
      </c>
      <c r="AR187" s="794">
        <f t="shared" si="33"/>
        <v>3</v>
      </c>
      <c r="AS187" s="795"/>
      <c r="AT187" s="719" t="e">
        <f ca="1">_xll.BDP($T187,AT$1)</f>
        <v>#NAME?</v>
      </c>
      <c r="AU187" s="719" t="e">
        <f ca="1">_xll.BDP(T187,$AU$1)</f>
        <v>#NAME?</v>
      </c>
      <c r="AV187" s="719" t="e">
        <f ca="1">_xll.BDP(T187,$AV$1)</f>
        <v>#NAME?</v>
      </c>
      <c r="AW187" s="719" t="e">
        <f ca="1">_xll.BDP($T187,AW$1)</f>
        <v>#NAME?</v>
      </c>
      <c r="AX187" s="719" t="e">
        <f t="shared" ca="1" si="34"/>
        <v>#NAME?</v>
      </c>
      <c r="AY187" s="719" t="e">
        <f ca="1">_xll.BDP(T187,$AY$1)</f>
        <v>#NAME?</v>
      </c>
      <c r="AZ187" s="719" t="e">
        <f t="shared" ca="1" si="35"/>
        <v>#NAME?</v>
      </c>
      <c r="BA187" s="719" t="e">
        <f t="shared" ca="1" si="36"/>
        <v>#NAME?</v>
      </c>
      <c r="BB187" s="719" t="e">
        <f ca="1">VLOOKUP(Y187,Values!$H$2:$I$15,2,FALSE)</f>
        <v>#NAME?</v>
      </c>
    </row>
    <row r="188" spans="1:54" s="706" customFormat="1" ht="12.75" customHeight="1" x14ac:dyDescent="0.3">
      <c r="A188" s="707">
        <v>42012</v>
      </c>
      <c r="B188" s="915" t="s">
        <v>8834</v>
      </c>
      <c r="C188" s="916" t="s">
        <v>100</v>
      </c>
      <c r="D188" s="709">
        <v>1000</v>
      </c>
      <c r="E188" s="708" t="s">
        <v>37</v>
      </c>
      <c r="F188" s="710">
        <v>43846</v>
      </c>
      <c r="G188" s="711" t="s">
        <v>8830</v>
      </c>
      <c r="H188" s="712" t="s">
        <v>8835</v>
      </c>
      <c r="I188" s="761" t="s">
        <v>713</v>
      </c>
      <c r="J188" s="761" t="s">
        <v>152</v>
      </c>
      <c r="K188" s="712">
        <v>-15</v>
      </c>
      <c r="L188" s="714"/>
      <c r="M188" s="712"/>
      <c r="N188" s="706" t="s">
        <v>8836</v>
      </c>
      <c r="O188" s="712">
        <v>3.16</v>
      </c>
      <c r="P188" s="708" t="s">
        <v>2042</v>
      </c>
      <c r="Q188" s="714"/>
      <c r="R188" s="708">
        <v>6</v>
      </c>
      <c r="S188" s="708" t="s">
        <v>8844</v>
      </c>
      <c r="T188" s="715" t="str">
        <f t="shared" si="29"/>
        <v>EK6883822 Corp</v>
      </c>
      <c r="U188" s="716" t="e">
        <f ca="1">_xll.BDP($T188,$U$1)</f>
        <v>#NAME?</v>
      </c>
      <c r="V188" s="715">
        <f t="shared" si="30"/>
        <v>1</v>
      </c>
      <c r="W188" s="715">
        <f t="shared" si="31"/>
        <v>2</v>
      </c>
      <c r="X188" s="715" t="str">
        <f t="shared" si="37"/>
        <v>Q1</v>
      </c>
      <c r="Y188" s="717" t="e">
        <f ca="1">_xll.BDP($T188,Y$1)</f>
        <v>#NAME?</v>
      </c>
      <c r="Z188" s="717" t="e">
        <f ca="1">_xll.BDP($T188,$Z$1)</f>
        <v>#NAME?</v>
      </c>
      <c r="AA188" s="717" t="e">
        <f ca="1">_xll.BDP($T188,AA$1)</f>
        <v>#NAME?</v>
      </c>
      <c r="AB188" s="718" t="e">
        <f ca="1">IF(AA188="FLOATING",J188,(_xll.BDP($T188,AB$1)/100))</f>
        <v>#NAME?</v>
      </c>
      <c r="AC188" s="719" t="e">
        <f ca="1">_xll.BDP(T188,$AC$1)</f>
        <v>#NAME?</v>
      </c>
      <c r="AD188" s="720" t="e">
        <f ca="1">_xll.BDP($T188,AD$1)</f>
        <v>#NAME?</v>
      </c>
      <c r="AE188" s="719" t="e">
        <f ca="1">_xll.BDP($T188,AE$1)</f>
        <v>#NAME?</v>
      </c>
      <c r="AF188" s="715" t="e">
        <f ca="1">_xll.BDP($T188,AF$1)</f>
        <v>#NAME?</v>
      </c>
      <c r="AG188" s="719" t="e">
        <f ca="1">_xll.BDP($T188,AG$1)</f>
        <v>#NAME?</v>
      </c>
      <c r="AH188" s="719" t="e">
        <f ca="1">VLOOKUP(AF188,Values!$A$1:$C$12,2,FALSE)</f>
        <v>#NAME?</v>
      </c>
      <c r="AI188" s="716" t="e">
        <f ca="1">_xll.BDP($T188,$AI$1)</f>
        <v>#NAME?</v>
      </c>
      <c r="AJ188" s="716" t="e">
        <f ca="1">_xll.BDP($T188,$AJ$1)</f>
        <v>#NAME?</v>
      </c>
      <c r="AK188" s="716" t="e">
        <f ca="1">_xll.BDP($T188,$AK$1)</f>
        <v>#NAME?</v>
      </c>
      <c r="AL188" s="721" t="e">
        <f ca="1">VLOOKUP(AK188,Values!$E$2:$F$8,2,)</f>
        <v>#NAME?</v>
      </c>
      <c r="AM188" s="719" t="e">
        <f ca="1">_xll.BDP($T188,$AM$1)</f>
        <v>#NAME?</v>
      </c>
      <c r="AN188" s="719" t="e">
        <f ca="1">_xll.BDP($T188,$AN$1)</f>
        <v>#NAME?</v>
      </c>
      <c r="AO188" s="719" t="e">
        <f ca="1">_xll.BDP($T188,$AO$1)</f>
        <v>#NAME?</v>
      </c>
      <c r="AP188" s="719" t="str">
        <f t="shared" si="32"/>
        <v>5yr</v>
      </c>
      <c r="AQ188" s="775" t="e">
        <f ca="1">_xll.BDP(T188,"YRS_TO_MTY_ISSUE")</f>
        <v>#NAME?</v>
      </c>
      <c r="AR188" s="794">
        <f t="shared" si="33"/>
        <v>5</v>
      </c>
      <c r="AS188" s="795"/>
      <c r="AT188" s="719" t="e">
        <f ca="1">_xll.BDP($T188,AT$1)</f>
        <v>#NAME?</v>
      </c>
      <c r="AU188" s="719" t="e">
        <f ca="1">_xll.BDP(T188,$AU$1)</f>
        <v>#NAME?</v>
      </c>
      <c r="AV188" s="719" t="e">
        <f ca="1">_xll.BDP(T188,$AV$1)</f>
        <v>#NAME?</v>
      </c>
      <c r="AW188" s="719" t="e">
        <f ca="1">_xll.BDP($T188,AW$1)</f>
        <v>#NAME?</v>
      </c>
      <c r="AX188" s="719" t="e">
        <f t="shared" ca="1" si="34"/>
        <v>#NAME?</v>
      </c>
      <c r="AY188" s="719" t="e">
        <f ca="1">_xll.BDP(T188,$AY$1)</f>
        <v>#NAME?</v>
      </c>
      <c r="AZ188" s="719" t="e">
        <f t="shared" ca="1" si="35"/>
        <v>#NAME?</v>
      </c>
      <c r="BA188" s="719" t="e">
        <f t="shared" ca="1" si="36"/>
        <v>#NAME?</v>
      </c>
      <c r="BB188" s="719" t="e">
        <f ca="1">VLOOKUP(Y188,Values!$H$2:$I$15,2,FALSE)</f>
        <v>#NAME?</v>
      </c>
    </row>
    <row r="189" spans="1:54" s="706" customFormat="1" ht="12.75" customHeight="1" x14ac:dyDescent="0.3">
      <c r="A189" s="707">
        <v>42012</v>
      </c>
      <c r="B189" s="915" t="s">
        <v>5253</v>
      </c>
      <c r="C189" s="916" t="s">
        <v>2025</v>
      </c>
      <c r="D189" s="709">
        <v>1100</v>
      </c>
      <c r="E189" s="708" t="s">
        <v>164</v>
      </c>
      <c r="F189" s="710">
        <v>42748</v>
      </c>
      <c r="G189" s="711" t="s">
        <v>8837</v>
      </c>
      <c r="H189" s="712" t="s">
        <v>210</v>
      </c>
      <c r="I189" s="761" t="s">
        <v>8838</v>
      </c>
      <c r="J189" s="761" t="s">
        <v>8839</v>
      </c>
      <c r="K189" s="712">
        <v>-2.75</v>
      </c>
      <c r="L189" s="714"/>
      <c r="M189" s="712"/>
      <c r="N189" s="706" t="s">
        <v>799</v>
      </c>
      <c r="O189" s="712">
        <v>1.17</v>
      </c>
      <c r="P189" s="708" t="s">
        <v>1937</v>
      </c>
      <c r="Q189" s="714"/>
      <c r="R189" s="708">
        <v>0</v>
      </c>
      <c r="S189" s="708" t="s">
        <v>8846</v>
      </c>
      <c r="T189" s="715" t="str">
        <f t="shared" si="29"/>
        <v>EK6896188 Corp</v>
      </c>
      <c r="U189" s="716" t="e">
        <f ca="1">_xll.BDP($T189,$U$1)</f>
        <v>#NAME?</v>
      </c>
      <c r="V189" s="715">
        <f t="shared" si="30"/>
        <v>1</v>
      </c>
      <c r="W189" s="715">
        <f t="shared" si="31"/>
        <v>2</v>
      </c>
      <c r="X189" s="715" t="str">
        <f t="shared" si="37"/>
        <v>Q1</v>
      </c>
      <c r="Y189" s="717" t="e">
        <f ca="1">_xll.BDP($T189,Y$1)</f>
        <v>#NAME?</v>
      </c>
      <c r="Z189" s="717" t="e">
        <f ca="1">_xll.BDP($T189,$Z$1)</f>
        <v>#NAME?</v>
      </c>
      <c r="AA189" s="717" t="e">
        <f ca="1">_xll.BDP($T189,AA$1)</f>
        <v>#NAME?</v>
      </c>
      <c r="AB189" s="718" t="e">
        <f ca="1">IF(AA189="FLOATING",J189,(_xll.BDP($T189,AB$1)/100))</f>
        <v>#NAME?</v>
      </c>
      <c r="AC189" s="719" t="e">
        <f ca="1">_xll.BDP(T189,$AC$1)</f>
        <v>#NAME?</v>
      </c>
      <c r="AD189" s="720" t="e">
        <f ca="1">_xll.BDP($T189,AD$1)</f>
        <v>#NAME?</v>
      </c>
      <c r="AE189" s="719" t="e">
        <f ca="1">_xll.BDP($T189,AE$1)</f>
        <v>#NAME?</v>
      </c>
      <c r="AF189" s="715" t="e">
        <f ca="1">_xll.BDP($T189,AF$1)</f>
        <v>#NAME?</v>
      </c>
      <c r="AG189" s="719" t="e">
        <f ca="1">_xll.BDP($T189,AG$1)</f>
        <v>#NAME?</v>
      </c>
      <c r="AH189" s="719" t="e">
        <f ca="1">VLOOKUP(AF189,Values!$A$1:$C$12,2,FALSE)</f>
        <v>#NAME?</v>
      </c>
      <c r="AI189" s="716" t="e">
        <f ca="1">_xll.BDP($T189,$AI$1)</f>
        <v>#NAME?</v>
      </c>
      <c r="AJ189" s="716" t="e">
        <f ca="1">_xll.BDP($T189,$AJ$1)</f>
        <v>#NAME?</v>
      </c>
      <c r="AK189" s="716" t="e">
        <f ca="1">_xll.BDP($T189,$AK$1)</f>
        <v>#NAME?</v>
      </c>
      <c r="AL189" s="721" t="e">
        <f ca="1">VLOOKUP(AK189,Values!$E$2:$F$8,2,)</f>
        <v>#NAME?</v>
      </c>
      <c r="AM189" s="719" t="e">
        <f ca="1">_xll.BDP($T189,$AM$1)</f>
        <v>#NAME?</v>
      </c>
      <c r="AN189" s="719" t="e">
        <f ca="1">_xll.BDP($T189,$AN$1)</f>
        <v>#NAME?</v>
      </c>
      <c r="AO189" s="719" t="e">
        <f ca="1">_xll.BDP($T189,$AO$1)</f>
        <v>#NAME?</v>
      </c>
      <c r="AP189" s="719" t="str">
        <f t="shared" si="32"/>
        <v>2yr</v>
      </c>
      <c r="AQ189" s="775" t="e">
        <f ca="1">_xll.BDP(T189,"YRS_TO_MTY_ISSUE")</f>
        <v>#NAME?</v>
      </c>
      <c r="AR189" s="794">
        <f t="shared" si="33"/>
        <v>2</v>
      </c>
      <c r="AS189" s="795"/>
      <c r="AT189" s="719" t="e">
        <f ca="1">_xll.BDP($T189,AT$1)</f>
        <v>#NAME?</v>
      </c>
      <c r="AU189" s="719" t="e">
        <f ca="1">_xll.BDP(T189,$AU$1)</f>
        <v>#NAME?</v>
      </c>
      <c r="AV189" s="719" t="e">
        <f ca="1">_xll.BDP(T189,$AV$1)</f>
        <v>#NAME?</v>
      </c>
      <c r="AW189" s="719" t="e">
        <f ca="1">_xll.BDP($T189,AW$1)</f>
        <v>#NAME?</v>
      </c>
      <c r="AX189" s="719" t="e">
        <f t="shared" ca="1" si="34"/>
        <v>#NAME?</v>
      </c>
      <c r="AY189" s="719" t="e">
        <f ca="1">_xll.BDP(T189,$AY$1)</f>
        <v>#NAME?</v>
      </c>
      <c r="AZ189" s="719" t="e">
        <f t="shared" ca="1" si="35"/>
        <v>#NAME?</v>
      </c>
      <c r="BA189" s="719" t="e">
        <f t="shared" ca="1" si="36"/>
        <v>#NAME?</v>
      </c>
      <c r="BB189" s="719" t="e">
        <f ca="1">VLOOKUP(Y189,Values!$H$2:$I$15,2,FALSE)</f>
        <v>#NAME?</v>
      </c>
    </row>
    <row r="190" spans="1:54" s="706" customFormat="1" ht="12.75" customHeight="1" x14ac:dyDescent="0.3">
      <c r="A190" s="707">
        <v>42012</v>
      </c>
      <c r="B190" s="915" t="s">
        <v>8840</v>
      </c>
      <c r="C190" s="916" t="s">
        <v>218</v>
      </c>
      <c r="D190" s="709">
        <v>750</v>
      </c>
      <c r="E190" s="708" t="s">
        <v>37</v>
      </c>
      <c r="F190" s="710">
        <v>43845</v>
      </c>
      <c r="G190" s="711" t="s">
        <v>1193</v>
      </c>
      <c r="H190" s="712" t="s">
        <v>385</v>
      </c>
      <c r="I190" s="761" t="s">
        <v>3653</v>
      </c>
      <c r="J190" s="761" t="s">
        <v>462</v>
      </c>
      <c r="K190" s="712">
        <v>-17.5</v>
      </c>
      <c r="L190" s="714"/>
      <c r="M190" s="712"/>
      <c r="N190" s="706" t="s">
        <v>818</v>
      </c>
      <c r="O190" s="712">
        <v>3.87</v>
      </c>
      <c r="P190" s="708" t="s">
        <v>8841</v>
      </c>
      <c r="Q190" s="714"/>
      <c r="R190" s="708">
        <v>5</v>
      </c>
      <c r="S190" s="708" t="s">
        <v>8847</v>
      </c>
      <c r="T190" s="715" t="str">
        <f t="shared" si="29"/>
        <v>EK6896600 Corp</v>
      </c>
      <c r="U190" s="716" t="e">
        <f ca="1">_xll.BDP($T190,$U$1)</f>
        <v>#NAME?</v>
      </c>
      <c r="V190" s="715">
        <f t="shared" si="30"/>
        <v>1</v>
      </c>
      <c r="W190" s="715">
        <f t="shared" si="31"/>
        <v>2</v>
      </c>
      <c r="X190" s="715" t="str">
        <f t="shared" si="37"/>
        <v>Q1</v>
      </c>
      <c r="Y190" s="717" t="e">
        <f ca="1">_xll.BDP($T190,Y$1)</f>
        <v>#NAME?</v>
      </c>
      <c r="Z190" s="717" t="e">
        <f ca="1">_xll.BDP($T190,$Z$1)</f>
        <v>#NAME?</v>
      </c>
      <c r="AA190" s="717" t="e">
        <f ca="1">_xll.BDP($T190,AA$1)</f>
        <v>#NAME?</v>
      </c>
      <c r="AB190" s="718" t="e">
        <f ca="1">IF(AA190="FLOATING",J190,(_xll.BDP($T190,AB$1)/100))</f>
        <v>#NAME?</v>
      </c>
      <c r="AC190" s="719" t="e">
        <f ca="1">_xll.BDP(T190,$AC$1)</f>
        <v>#NAME?</v>
      </c>
      <c r="AD190" s="720" t="e">
        <f ca="1">_xll.BDP($T190,AD$1)</f>
        <v>#NAME?</v>
      </c>
      <c r="AE190" s="719" t="e">
        <f ca="1">_xll.BDP($T190,AE$1)</f>
        <v>#NAME?</v>
      </c>
      <c r="AF190" s="715" t="e">
        <f ca="1">_xll.BDP($T190,AF$1)</f>
        <v>#NAME?</v>
      </c>
      <c r="AG190" s="719" t="e">
        <f ca="1">_xll.BDP($T190,AG$1)</f>
        <v>#NAME?</v>
      </c>
      <c r="AH190" s="719" t="e">
        <f ca="1">VLOOKUP(AF190,Values!$A$1:$C$12,2,FALSE)</f>
        <v>#NAME?</v>
      </c>
      <c r="AI190" s="716" t="e">
        <f ca="1">_xll.BDP($T190,$AI$1)</f>
        <v>#NAME?</v>
      </c>
      <c r="AJ190" s="716" t="e">
        <f ca="1">_xll.BDP($T190,$AJ$1)</f>
        <v>#NAME?</v>
      </c>
      <c r="AK190" s="716" t="e">
        <f ca="1">_xll.BDP($T190,$AK$1)</f>
        <v>#NAME?</v>
      </c>
      <c r="AL190" s="721" t="e">
        <f ca="1">VLOOKUP(AK190,Values!$E$2:$F$8,2,)</f>
        <v>#NAME?</v>
      </c>
      <c r="AM190" s="719" t="e">
        <f ca="1">_xll.BDP($T190,$AM$1)</f>
        <v>#NAME?</v>
      </c>
      <c r="AN190" s="719" t="e">
        <f ca="1">_xll.BDP($T190,$AN$1)</f>
        <v>#NAME?</v>
      </c>
      <c r="AO190" s="719" t="e">
        <f ca="1">_xll.BDP($T190,$AO$1)</f>
        <v>#NAME?</v>
      </c>
      <c r="AP190" s="719" t="str">
        <f t="shared" si="32"/>
        <v>5yr</v>
      </c>
      <c r="AQ190" s="775" t="e">
        <f ca="1">_xll.BDP(T190,"YRS_TO_MTY_ISSUE")</f>
        <v>#NAME?</v>
      </c>
      <c r="AR190" s="794">
        <f t="shared" si="33"/>
        <v>5</v>
      </c>
      <c r="AS190" s="795"/>
      <c r="AT190" s="719" t="e">
        <f ca="1">_xll.BDP($T190,AT$1)</f>
        <v>#NAME?</v>
      </c>
      <c r="AU190" s="719" t="e">
        <f ca="1">_xll.BDP(T190,$AU$1)</f>
        <v>#NAME?</v>
      </c>
      <c r="AV190" s="719" t="e">
        <f ca="1">_xll.BDP(T190,$AV$1)</f>
        <v>#NAME?</v>
      </c>
      <c r="AW190" s="719" t="e">
        <f ca="1">_xll.BDP($T190,AW$1)</f>
        <v>#NAME?</v>
      </c>
      <c r="AX190" s="719" t="e">
        <f t="shared" ca="1" si="34"/>
        <v>#NAME?</v>
      </c>
      <c r="AY190" s="719" t="e">
        <f ca="1">_xll.BDP(T190,$AY$1)</f>
        <v>#NAME?</v>
      </c>
      <c r="AZ190" s="719" t="e">
        <f t="shared" ca="1" si="35"/>
        <v>#NAME?</v>
      </c>
      <c r="BA190" s="719" t="e">
        <f t="shared" ca="1" si="36"/>
        <v>#NAME?</v>
      </c>
      <c r="BB190" s="719" t="e">
        <f ca="1">VLOOKUP(Y190,Values!$H$2:$I$15,2,FALSE)</f>
        <v>#NAME?</v>
      </c>
    </row>
    <row r="191" spans="1:54" s="706" customFormat="1" ht="12.75" customHeight="1" x14ac:dyDescent="0.3">
      <c r="A191" s="707">
        <v>42011</v>
      </c>
      <c r="B191" s="915" t="s">
        <v>4954</v>
      </c>
      <c r="C191" s="916" t="s">
        <v>73</v>
      </c>
      <c r="D191" s="709">
        <v>1000</v>
      </c>
      <c r="E191" s="708" t="s">
        <v>8057</v>
      </c>
      <c r="F191" s="710">
        <v>42565</v>
      </c>
      <c r="G191" s="711" t="s">
        <v>8731</v>
      </c>
      <c r="H191" s="712" t="s">
        <v>8775</v>
      </c>
      <c r="I191" s="761" t="s">
        <v>6520</v>
      </c>
      <c r="J191" s="761" t="s">
        <v>8776</v>
      </c>
      <c r="K191" s="712">
        <v>-2.5</v>
      </c>
      <c r="L191" s="714"/>
      <c r="M191" s="712"/>
      <c r="N191" s="706" t="s">
        <v>4483</v>
      </c>
      <c r="O191" s="712">
        <v>1</v>
      </c>
      <c r="P191" s="708" t="s">
        <v>1937</v>
      </c>
      <c r="Q191" s="714"/>
      <c r="R191" s="708">
        <v>0</v>
      </c>
      <c r="S191" s="708" t="s">
        <v>8814</v>
      </c>
      <c r="T191" s="715" t="str">
        <f t="shared" si="29"/>
        <v>EK6868096 Corp</v>
      </c>
      <c r="U191" s="716" t="e">
        <f ca="1">_xll.BDP($T191,$U$1)</f>
        <v>#NAME?</v>
      </c>
      <c r="V191" s="715">
        <f t="shared" si="30"/>
        <v>1</v>
      </c>
      <c r="W191" s="715">
        <f t="shared" si="31"/>
        <v>2</v>
      </c>
      <c r="X191" s="715" t="str">
        <f t="shared" si="37"/>
        <v>Q1</v>
      </c>
      <c r="Y191" s="717" t="e">
        <f ca="1">_xll.BDP($T191,Y$1)</f>
        <v>#NAME?</v>
      </c>
      <c r="Z191" s="717" t="e">
        <f ca="1">_xll.BDP($T191,$Z$1)</f>
        <v>#NAME?</v>
      </c>
      <c r="AA191" s="717" t="e">
        <f ca="1">_xll.BDP($T191,AA$1)</f>
        <v>#NAME?</v>
      </c>
      <c r="AB191" s="718" t="e">
        <f ca="1">IF(AA191="FLOATING",J191,(_xll.BDP($T191,AB$1)/100))</f>
        <v>#NAME?</v>
      </c>
      <c r="AC191" s="719" t="e">
        <f ca="1">_xll.BDP(T191,$AC$1)</f>
        <v>#NAME?</v>
      </c>
      <c r="AD191" s="720" t="e">
        <f ca="1">_xll.BDP($T191,AD$1)</f>
        <v>#NAME?</v>
      </c>
      <c r="AE191" s="719" t="e">
        <f ca="1">_xll.BDP($T191,AE$1)</f>
        <v>#NAME?</v>
      </c>
      <c r="AF191" s="715" t="e">
        <f ca="1">_xll.BDP($T191,AF$1)</f>
        <v>#NAME?</v>
      </c>
      <c r="AG191" s="719" t="e">
        <f ca="1">_xll.BDP($T191,AG$1)</f>
        <v>#NAME?</v>
      </c>
      <c r="AH191" s="719" t="e">
        <f ca="1">VLOOKUP(AF191,Values!$A$1:$C$12,2,FALSE)</f>
        <v>#NAME?</v>
      </c>
      <c r="AI191" s="716" t="e">
        <f ca="1">_xll.BDP($T191,$AI$1)</f>
        <v>#NAME?</v>
      </c>
      <c r="AJ191" s="716" t="e">
        <f ca="1">_xll.BDP($T191,$AJ$1)</f>
        <v>#NAME?</v>
      </c>
      <c r="AK191" s="716" t="e">
        <f ca="1">_xll.BDP($T191,$AK$1)</f>
        <v>#NAME?</v>
      </c>
      <c r="AL191" s="721" t="e">
        <f ca="1">VLOOKUP(AK191,Values!$E$2:$F$8,2,)</f>
        <v>#NAME?</v>
      </c>
      <c r="AM191" s="719" t="e">
        <f ca="1">_xll.BDP($T191,$AM$1)</f>
        <v>#NAME?</v>
      </c>
      <c r="AN191" s="719" t="e">
        <f ca="1">_xll.BDP($T191,$AN$1)</f>
        <v>#NAME?</v>
      </c>
      <c r="AO191" s="719" t="e">
        <f ca="1">_xll.BDP($T191,$AO$1)</f>
        <v>#NAME?</v>
      </c>
      <c r="AP191" s="719" t="str">
        <f t="shared" si="32"/>
        <v>18mos</v>
      </c>
      <c r="AQ191" s="775" t="e">
        <f ca="1">_xll.BDP(T191,"YRS_TO_MTY_ISSUE")</f>
        <v>#NAME?</v>
      </c>
      <c r="AR191" s="794">
        <f t="shared" si="33"/>
        <v>1.5</v>
      </c>
      <c r="AS191" s="795"/>
      <c r="AT191" s="719" t="e">
        <f ca="1">_xll.BDP($T191,AT$1)</f>
        <v>#NAME?</v>
      </c>
      <c r="AU191" s="719" t="e">
        <f ca="1">_xll.BDP(T191,$AU$1)</f>
        <v>#NAME?</v>
      </c>
      <c r="AV191" s="719" t="e">
        <f ca="1">_xll.BDP(T191,$AV$1)</f>
        <v>#NAME?</v>
      </c>
      <c r="AW191" s="719" t="e">
        <f ca="1">_xll.BDP($T191,AW$1)</f>
        <v>#NAME?</v>
      </c>
      <c r="AX191" s="719" t="e">
        <f t="shared" ca="1" si="34"/>
        <v>#NAME?</v>
      </c>
      <c r="AY191" s="719" t="e">
        <f ca="1">_xll.BDP(T191,$AY$1)</f>
        <v>#NAME?</v>
      </c>
      <c r="AZ191" s="719" t="e">
        <f t="shared" ca="1" si="35"/>
        <v>#NAME?</v>
      </c>
      <c r="BA191" s="719" t="e">
        <f t="shared" ca="1" si="36"/>
        <v>#NAME?</v>
      </c>
      <c r="BB191" s="719" t="e">
        <f ca="1">VLOOKUP(Y191,Values!$H$2:$I$15,2,FALSE)</f>
        <v>#NAME?</v>
      </c>
    </row>
    <row r="192" spans="1:54" s="706" customFormat="1" ht="12.75" customHeight="1" x14ac:dyDescent="0.3">
      <c r="A192" s="707">
        <v>42011</v>
      </c>
      <c r="B192" s="915" t="s">
        <v>8777</v>
      </c>
      <c r="C192" s="916" t="s">
        <v>11</v>
      </c>
      <c r="D192" s="709">
        <v>250</v>
      </c>
      <c r="E192" s="708" t="s">
        <v>12</v>
      </c>
      <c r="F192" s="710">
        <v>43112</v>
      </c>
      <c r="G192" s="711" t="s">
        <v>908</v>
      </c>
      <c r="H192" s="712" t="s">
        <v>2299</v>
      </c>
      <c r="I192" s="761" t="s">
        <v>2299</v>
      </c>
      <c r="J192" s="761" t="s">
        <v>8778</v>
      </c>
      <c r="K192" s="712">
        <v>-20</v>
      </c>
      <c r="L192" s="714"/>
      <c r="M192" s="712"/>
      <c r="N192" s="706" t="s">
        <v>4809</v>
      </c>
      <c r="O192" s="712">
        <v>1.7</v>
      </c>
      <c r="P192" s="708" t="s">
        <v>1946</v>
      </c>
      <c r="Q192" s="714"/>
      <c r="R192" s="708">
        <v>2.5</v>
      </c>
      <c r="S192" s="708" t="s">
        <v>8816</v>
      </c>
      <c r="T192" s="715" t="str">
        <f t="shared" si="29"/>
        <v>EK6868336 Corp</v>
      </c>
      <c r="U192" s="716" t="e">
        <f ca="1">_xll.BDP($T192,$U$1)</f>
        <v>#NAME?</v>
      </c>
      <c r="V192" s="715">
        <f t="shared" si="30"/>
        <v>1</v>
      </c>
      <c r="W192" s="715">
        <f t="shared" si="31"/>
        <v>2</v>
      </c>
      <c r="X192" s="715" t="str">
        <f t="shared" si="37"/>
        <v>Q1</v>
      </c>
      <c r="Y192" s="717" t="e">
        <f ca="1">_xll.BDP($T192,Y$1)</f>
        <v>#NAME?</v>
      </c>
      <c r="Z192" s="717" t="e">
        <f ca="1">_xll.BDP($T192,$Z$1)</f>
        <v>#NAME?</v>
      </c>
      <c r="AA192" s="717" t="e">
        <f ca="1">_xll.BDP($T192,AA$1)</f>
        <v>#NAME?</v>
      </c>
      <c r="AB192" s="718" t="e">
        <f ca="1">IF(AA192="FLOATING",J192,(_xll.BDP($T192,AB$1)/100))</f>
        <v>#NAME?</v>
      </c>
      <c r="AC192" s="719" t="e">
        <f ca="1">_xll.BDP(T192,$AC$1)</f>
        <v>#NAME?</v>
      </c>
      <c r="AD192" s="720" t="e">
        <f ca="1">_xll.BDP($T192,AD$1)</f>
        <v>#NAME?</v>
      </c>
      <c r="AE192" s="719" t="e">
        <f ca="1">_xll.BDP($T192,AE$1)</f>
        <v>#NAME?</v>
      </c>
      <c r="AF192" s="715" t="e">
        <f ca="1">_xll.BDP($T192,AF$1)</f>
        <v>#NAME?</v>
      </c>
      <c r="AG192" s="719" t="e">
        <f ca="1">_xll.BDP($T192,AG$1)</f>
        <v>#NAME?</v>
      </c>
      <c r="AH192" s="719" t="e">
        <f ca="1">VLOOKUP(AF192,Values!$A$1:$C$12,2,FALSE)</f>
        <v>#NAME?</v>
      </c>
      <c r="AI192" s="716" t="e">
        <f ca="1">_xll.BDP($T192,$AI$1)</f>
        <v>#NAME?</v>
      </c>
      <c r="AJ192" s="716" t="e">
        <f ca="1">_xll.BDP($T192,$AJ$1)</f>
        <v>#NAME?</v>
      </c>
      <c r="AK192" s="716" t="e">
        <f ca="1">_xll.BDP($T192,$AK$1)</f>
        <v>#NAME?</v>
      </c>
      <c r="AL192" s="721" t="e">
        <f ca="1">VLOOKUP(AK192,Values!$E$2:$F$8,2,)</f>
        <v>#NAME?</v>
      </c>
      <c r="AM192" s="719" t="e">
        <f ca="1">_xll.BDP($T192,$AM$1)</f>
        <v>#NAME?</v>
      </c>
      <c r="AN192" s="719" t="e">
        <f ca="1">_xll.BDP($T192,$AN$1)</f>
        <v>#NAME?</v>
      </c>
      <c r="AO192" s="719" t="e">
        <f ca="1">_xll.BDP($T192,$AO$1)</f>
        <v>#NAME?</v>
      </c>
      <c r="AP192" s="719" t="str">
        <f t="shared" si="32"/>
        <v>3yr</v>
      </c>
      <c r="AQ192" s="775" t="e">
        <f ca="1">_xll.BDP(T192,"YRS_TO_MTY_ISSUE")</f>
        <v>#NAME?</v>
      </c>
      <c r="AR192" s="794">
        <f t="shared" si="33"/>
        <v>3</v>
      </c>
      <c r="AS192" s="795"/>
      <c r="AT192" s="719" t="e">
        <f ca="1">_xll.BDP($T192,AT$1)</f>
        <v>#NAME?</v>
      </c>
      <c r="AU192" s="719" t="e">
        <f ca="1">_xll.BDP(T192,$AU$1)</f>
        <v>#NAME?</v>
      </c>
      <c r="AV192" s="719" t="e">
        <f ca="1">_xll.BDP(T192,$AV$1)</f>
        <v>#NAME?</v>
      </c>
      <c r="AW192" s="719" t="e">
        <f ca="1">_xll.BDP($T192,AW$1)</f>
        <v>#NAME?</v>
      </c>
      <c r="AX192" s="719" t="e">
        <f t="shared" ca="1" si="34"/>
        <v>#NAME?</v>
      </c>
      <c r="AY192" s="719" t="e">
        <f ca="1">_xll.BDP(T192,$AY$1)</f>
        <v>#NAME?</v>
      </c>
      <c r="AZ192" s="719" t="e">
        <f t="shared" ca="1" si="35"/>
        <v>#NAME?</v>
      </c>
      <c r="BA192" s="719" t="e">
        <f t="shared" ca="1" si="36"/>
        <v>#NAME?</v>
      </c>
      <c r="BB192" s="719" t="e">
        <f ca="1">VLOOKUP(Y192,Values!$H$2:$I$15,2,FALSE)</f>
        <v>#NAME?</v>
      </c>
    </row>
    <row r="193" spans="1:54" s="706" customFormat="1" ht="12.75" customHeight="1" x14ac:dyDescent="0.3">
      <c r="A193" s="707">
        <v>42011</v>
      </c>
      <c r="B193" s="915" t="s">
        <v>8779</v>
      </c>
      <c r="C193" s="916" t="s">
        <v>11</v>
      </c>
      <c r="D193" s="709">
        <v>500</v>
      </c>
      <c r="E193" s="708" t="s">
        <v>12</v>
      </c>
      <c r="F193" s="710">
        <v>43112</v>
      </c>
      <c r="G193" s="711" t="s">
        <v>908</v>
      </c>
      <c r="H193" s="712" t="s">
        <v>652</v>
      </c>
      <c r="I193" s="761" t="s">
        <v>805</v>
      </c>
      <c r="J193" s="761" t="s">
        <v>3742</v>
      </c>
      <c r="K193" s="712">
        <v>-20</v>
      </c>
      <c r="L193" s="714"/>
      <c r="M193" s="712"/>
      <c r="N193" s="706" t="s">
        <v>1420</v>
      </c>
      <c r="O193" s="712">
        <v>4.2</v>
      </c>
      <c r="P193" s="708" t="s">
        <v>1946</v>
      </c>
      <c r="Q193" s="714"/>
      <c r="R193" s="708">
        <v>2.5</v>
      </c>
      <c r="S193" s="708" t="s">
        <v>8815</v>
      </c>
      <c r="T193" s="715" t="str">
        <f t="shared" si="29"/>
        <v>EK6868211 Corp</v>
      </c>
      <c r="U193" s="716" t="e">
        <f ca="1">_xll.BDP($T193,$U$1)</f>
        <v>#NAME?</v>
      </c>
      <c r="V193" s="715">
        <f t="shared" si="30"/>
        <v>1</v>
      </c>
      <c r="W193" s="715">
        <f t="shared" si="31"/>
        <v>2</v>
      </c>
      <c r="X193" s="715" t="str">
        <f t="shared" si="37"/>
        <v>Q1</v>
      </c>
      <c r="Y193" s="717" t="e">
        <f ca="1">_xll.BDP($T193,Y$1)</f>
        <v>#NAME?</v>
      </c>
      <c r="Z193" s="717" t="e">
        <f ca="1">_xll.BDP($T193,$Z$1)</f>
        <v>#NAME?</v>
      </c>
      <c r="AA193" s="717" t="e">
        <f ca="1">_xll.BDP($T193,AA$1)</f>
        <v>#NAME?</v>
      </c>
      <c r="AB193" s="718" t="e">
        <f ca="1">IF(AA193="FLOATING",J193,(_xll.BDP($T193,AB$1)/100))</f>
        <v>#NAME?</v>
      </c>
      <c r="AC193" s="719" t="e">
        <f ca="1">_xll.BDP(T193,$AC$1)</f>
        <v>#NAME?</v>
      </c>
      <c r="AD193" s="720" t="e">
        <f ca="1">_xll.BDP($T193,AD$1)</f>
        <v>#NAME?</v>
      </c>
      <c r="AE193" s="719" t="e">
        <f ca="1">_xll.BDP($T193,AE$1)</f>
        <v>#NAME?</v>
      </c>
      <c r="AF193" s="715" t="e">
        <f ca="1">_xll.BDP($T193,AF$1)</f>
        <v>#NAME?</v>
      </c>
      <c r="AG193" s="719" t="e">
        <f ca="1">_xll.BDP($T193,AG$1)</f>
        <v>#NAME?</v>
      </c>
      <c r="AH193" s="719" t="e">
        <f ca="1">VLOOKUP(AF193,Values!$A$1:$C$12,2,FALSE)</f>
        <v>#NAME?</v>
      </c>
      <c r="AI193" s="716" t="e">
        <f ca="1">_xll.BDP($T193,$AI$1)</f>
        <v>#NAME?</v>
      </c>
      <c r="AJ193" s="716" t="e">
        <f ca="1">_xll.BDP($T193,$AJ$1)</f>
        <v>#NAME?</v>
      </c>
      <c r="AK193" s="716" t="e">
        <f ca="1">_xll.BDP($T193,$AK$1)</f>
        <v>#NAME?</v>
      </c>
      <c r="AL193" s="721" t="e">
        <f ca="1">VLOOKUP(AK193,Values!$E$2:$F$8,2,)</f>
        <v>#NAME?</v>
      </c>
      <c r="AM193" s="719" t="e">
        <f ca="1">_xll.BDP($T193,$AM$1)</f>
        <v>#NAME?</v>
      </c>
      <c r="AN193" s="719" t="e">
        <f ca="1">_xll.BDP($T193,$AN$1)</f>
        <v>#NAME?</v>
      </c>
      <c r="AO193" s="719" t="e">
        <f ca="1">_xll.BDP($T193,$AO$1)</f>
        <v>#NAME?</v>
      </c>
      <c r="AP193" s="719" t="str">
        <f t="shared" si="32"/>
        <v>3yr</v>
      </c>
      <c r="AQ193" s="775" t="e">
        <f ca="1">_xll.BDP(T193,"YRS_TO_MTY_ISSUE")</f>
        <v>#NAME?</v>
      </c>
      <c r="AR193" s="794">
        <f t="shared" si="33"/>
        <v>3</v>
      </c>
      <c r="AS193" s="795"/>
      <c r="AT193" s="719" t="e">
        <f ca="1">_xll.BDP($T193,AT$1)</f>
        <v>#NAME?</v>
      </c>
      <c r="AU193" s="719" t="e">
        <f ca="1">_xll.BDP(T193,$AU$1)</f>
        <v>#NAME?</v>
      </c>
      <c r="AV193" s="719" t="e">
        <f ca="1">_xll.BDP(T193,$AV$1)</f>
        <v>#NAME?</v>
      </c>
      <c r="AW193" s="719" t="e">
        <f ca="1">_xll.BDP($T193,AW$1)</f>
        <v>#NAME?</v>
      </c>
      <c r="AX193" s="719" t="e">
        <f t="shared" ca="1" si="34"/>
        <v>#NAME?</v>
      </c>
      <c r="AY193" s="719" t="e">
        <f ca="1">_xll.BDP(T193,$AY$1)</f>
        <v>#NAME?</v>
      </c>
      <c r="AZ193" s="719" t="e">
        <f t="shared" ca="1" si="35"/>
        <v>#NAME?</v>
      </c>
      <c r="BA193" s="719" t="e">
        <f t="shared" ca="1" si="36"/>
        <v>#NAME?</v>
      </c>
      <c r="BB193" s="719" t="e">
        <f ca="1">VLOOKUP(Y193,Values!$H$2:$I$15,2,FALSE)</f>
        <v>#NAME?</v>
      </c>
    </row>
    <row r="194" spans="1:54" s="706" customFormat="1" ht="12.75" customHeight="1" x14ac:dyDescent="0.3">
      <c r="A194" s="707">
        <v>42011</v>
      </c>
      <c r="B194" s="915" t="s">
        <v>5485</v>
      </c>
      <c r="C194" s="916" t="s">
        <v>73</v>
      </c>
      <c r="D194" s="709">
        <v>500</v>
      </c>
      <c r="E194" s="708" t="s">
        <v>12</v>
      </c>
      <c r="F194" s="710">
        <v>43112</v>
      </c>
      <c r="G194" s="711" t="s">
        <v>8780</v>
      </c>
      <c r="H194" s="712" t="s">
        <v>2299</v>
      </c>
      <c r="I194" s="761" t="s">
        <v>3656</v>
      </c>
      <c r="J194" s="761" t="s">
        <v>6399</v>
      </c>
      <c r="K194" s="712">
        <v>-12</v>
      </c>
      <c r="L194" s="714"/>
      <c r="M194" s="712"/>
      <c r="N194" s="706" t="s">
        <v>169</v>
      </c>
      <c r="O194" s="712">
        <v>2.2000000000000002</v>
      </c>
      <c r="P194" s="708" t="s">
        <v>2097</v>
      </c>
      <c r="Q194" s="714"/>
      <c r="R194" s="708">
        <v>9</v>
      </c>
      <c r="S194" s="708" t="s">
        <v>8817</v>
      </c>
      <c r="T194" s="715" t="str">
        <f t="shared" si="29"/>
        <v>EK6868872 Corp</v>
      </c>
      <c r="U194" s="716" t="e">
        <f ca="1">_xll.BDP($T194,$U$1)</f>
        <v>#NAME?</v>
      </c>
      <c r="V194" s="715">
        <f t="shared" si="30"/>
        <v>1</v>
      </c>
      <c r="W194" s="715">
        <f t="shared" si="31"/>
        <v>2</v>
      </c>
      <c r="X194" s="715" t="str">
        <f t="shared" si="37"/>
        <v>Q1</v>
      </c>
      <c r="Y194" s="717" t="e">
        <f ca="1">_xll.BDP($T194,Y$1)</f>
        <v>#NAME?</v>
      </c>
      <c r="Z194" s="717" t="e">
        <f ca="1">_xll.BDP($T194,$Z$1)</f>
        <v>#NAME?</v>
      </c>
      <c r="AA194" s="717" t="e">
        <f ca="1">_xll.BDP($T194,AA$1)</f>
        <v>#NAME?</v>
      </c>
      <c r="AB194" s="718" t="e">
        <f ca="1">IF(AA194="FLOATING",J194,(_xll.BDP($T194,AB$1)/100))</f>
        <v>#NAME?</v>
      </c>
      <c r="AC194" s="719" t="e">
        <f ca="1">_xll.BDP(T194,$AC$1)</f>
        <v>#NAME?</v>
      </c>
      <c r="AD194" s="720" t="e">
        <f ca="1">_xll.BDP($T194,AD$1)</f>
        <v>#NAME?</v>
      </c>
      <c r="AE194" s="719" t="e">
        <f ca="1">_xll.BDP($T194,AE$1)</f>
        <v>#NAME?</v>
      </c>
      <c r="AF194" s="715" t="e">
        <f ca="1">_xll.BDP($T194,AF$1)</f>
        <v>#NAME?</v>
      </c>
      <c r="AG194" s="719" t="e">
        <f ca="1">_xll.BDP($T194,AG$1)</f>
        <v>#NAME?</v>
      </c>
      <c r="AH194" s="719" t="e">
        <f ca="1">VLOOKUP(AF194,Values!$A$1:$C$12,2,FALSE)</f>
        <v>#NAME?</v>
      </c>
      <c r="AI194" s="716" t="e">
        <f ca="1">_xll.BDP($T194,$AI$1)</f>
        <v>#NAME?</v>
      </c>
      <c r="AJ194" s="716" t="e">
        <f ca="1">_xll.BDP($T194,$AJ$1)</f>
        <v>#NAME?</v>
      </c>
      <c r="AK194" s="716" t="e">
        <f ca="1">_xll.BDP($T194,$AK$1)</f>
        <v>#NAME?</v>
      </c>
      <c r="AL194" s="721" t="e">
        <f ca="1">VLOOKUP(AK194,Values!$E$2:$F$8,2,)</f>
        <v>#NAME?</v>
      </c>
      <c r="AM194" s="719" t="e">
        <f ca="1">_xll.BDP($T194,$AM$1)</f>
        <v>#NAME?</v>
      </c>
      <c r="AN194" s="719" t="e">
        <f ca="1">_xll.BDP($T194,$AN$1)</f>
        <v>#NAME?</v>
      </c>
      <c r="AO194" s="719" t="e">
        <f ca="1">_xll.BDP($T194,$AO$1)</f>
        <v>#NAME?</v>
      </c>
      <c r="AP194" s="719" t="str">
        <f t="shared" si="32"/>
        <v>3yr</v>
      </c>
      <c r="AQ194" s="775" t="e">
        <f ca="1">_xll.BDP(T194,"YRS_TO_MTY_ISSUE")</f>
        <v>#NAME?</v>
      </c>
      <c r="AR194" s="794">
        <f t="shared" si="33"/>
        <v>3</v>
      </c>
      <c r="AS194" s="795"/>
      <c r="AT194" s="719" t="e">
        <f ca="1">_xll.BDP($T194,AT$1)</f>
        <v>#NAME?</v>
      </c>
      <c r="AU194" s="719" t="e">
        <f ca="1">_xll.BDP(T194,$AU$1)</f>
        <v>#NAME?</v>
      </c>
      <c r="AV194" s="719" t="e">
        <f ca="1">_xll.BDP(T194,$AV$1)</f>
        <v>#NAME?</v>
      </c>
      <c r="AW194" s="719" t="e">
        <f ca="1">_xll.BDP($T194,AW$1)</f>
        <v>#NAME?</v>
      </c>
      <c r="AX194" s="719" t="e">
        <f t="shared" ca="1" si="34"/>
        <v>#NAME?</v>
      </c>
      <c r="AY194" s="719" t="e">
        <f ca="1">_xll.BDP(T194,$AY$1)</f>
        <v>#NAME?</v>
      </c>
      <c r="AZ194" s="719" t="e">
        <f t="shared" ca="1" si="35"/>
        <v>#NAME?</v>
      </c>
      <c r="BA194" s="719" t="e">
        <f t="shared" ca="1" si="36"/>
        <v>#NAME?</v>
      </c>
      <c r="BB194" s="719" t="e">
        <f ca="1">VLOOKUP(Y194,Values!$H$2:$I$15,2,FALSE)</f>
        <v>#NAME?</v>
      </c>
    </row>
    <row r="195" spans="1:54" s="706" customFormat="1" ht="12.75" customHeight="1" x14ac:dyDescent="0.3">
      <c r="A195" s="707">
        <v>42011</v>
      </c>
      <c r="B195" s="915" t="s">
        <v>8781</v>
      </c>
      <c r="C195" s="916" t="s">
        <v>73</v>
      </c>
      <c r="D195" s="709">
        <v>1250</v>
      </c>
      <c r="E195" s="708" t="s">
        <v>12</v>
      </c>
      <c r="F195" s="710">
        <v>43112</v>
      </c>
      <c r="G195" s="711" t="s">
        <v>8780</v>
      </c>
      <c r="H195" s="712" t="s">
        <v>1432</v>
      </c>
      <c r="I195" s="761" t="s">
        <v>410</v>
      </c>
      <c r="J195" s="761" t="s">
        <v>6226</v>
      </c>
      <c r="K195" s="712">
        <v>-12</v>
      </c>
      <c r="L195" s="714"/>
      <c r="M195" s="712"/>
      <c r="N195" s="706" t="s">
        <v>4095</v>
      </c>
      <c r="O195" s="712">
        <v>2.6</v>
      </c>
      <c r="P195" s="708" t="s">
        <v>2097</v>
      </c>
      <c r="Q195" s="714"/>
      <c r="R195" s="708">
        <v>9</v>
      </c>
      <c r="S195" s="708" t="s">
        <v>8818</v>
      </c>
      <c r="T195" s="715" t="str">
        <f t="shared" si="29"/>
        <v>EK6868575 Corp</v>
      </c>
      <c r="U195" s="716" t="e">
        <f ca="1">_xll.BDP($T195,$U$1)</f>
        <v>#NAME?</v>
      </c>
      <c r="V195" s="715">
        <f t="shared" si="30"/>
        <v>1</v>
      </c>
      <c r="W195" s="715">
        <f t="shared" si="31"/>
        <v>2</v>
      </c>
      <c r="X195" s="715" t="str">
        <f t="shared" si="37"/>
        <v>Q1</v>
      </c>
      <c r="Y195" s="717" t="e">
        <f ca="1">_xll.BDP($T195,Y$1)</f>
        <v>#NAME?</v>
      </c>
      <c r="Z195" s="717" t="e">
        <f ca="1">_xll.BDP($T195,$Z$1)</f>
        <v>#NAME?</v>
      </c>
      <c r="AA195" s="717" t="e">
        <f ca="1">_xll.BDP($T195,AA$1)</f>
        <v>#NAME?</v>
      </c>
      <c r="AB195" s="718" t="e">
        <f ca="1">IF(AA195="FLOATING",J195,(_xll.BDP($T195,AB$1)/100))</f>
        <v>#NAME?</v>
      </c>
      <c r="AC195" s="719" t="e">
        <f ca="1">_xll.BDP(T195,$AC$1)</f>
        <v>#NAME?</v>
      </c>
      <c r="AD195" s="720" t="e">
        <f ca="1">_xll.BDP($T195,AD$1)</f>
        <v>#NAME?</v>
      </c>
      <c r="AE195" s="719" t="e">
        <f ca="1">_xll.BDP($T195,AE$1)</f>
        <v>#NAME?</v>
      </c>
      <c r="AF195" s="715" t="e">
        <f ca="1">_xll.BDP($T195,AF$1)</f>
        <v>#NAME?</v>
      </c>
      <c r="AG195" s="719" t="e">
        <f ca="1">_xll.BDP($T195,AG$1)</f>
        <v>#NAME?</v>
      </c>
      <c r="AH195" s="719" t="e">
        <f ca="1">VLOOKUP(AF195,Values!$A$1:$C$12,2,FALSE)</f>
        <v>#NAME?</v>
      </c>
      <c r="AI195" s="716" t="e">
        <f ca="1">_xll.BDP($T195,$AI$1)</f>
        <v>#NAME?</v>
      </c>
      <c r="AJ195" s="716" t="e">
        <f ca="1">_xll.BDP($T195,$AJ$1)</f>
        <v>#NAME?</v>
      </c>
      <c r="AK195" s="716" t="e">
        <f ca="1">_xll.BDP($T195,$AK$1)</f>
        <v>#NAME?</v>
      </c>
      <c r="AL195" s="721" t="e">
        <f ca="1">VLOOKUP(AK195,Values!$E$2:$F$8,2,)</f>
        <v>#NAME?</v>
      </c>
      <c r="AM195" s="719" t="e">
        <f ca="1">_xll.BDP($T195,$AM$1)</f>
        <v>#NAME?</v>
      </c>
      <c r="AN195" s="719" t="e">
        <f ca="1">_xll.BDP($T195,$AN$1)</f>
        <v>#NAME?</v>
      </c>
      <c r="AO195" s="719" t="e">
        <f ca="1">_xll.BDP($T195,$AO$1)</f>
        <v>#NAME?</v>
      </c>
      <c r="AP195" s="719" t="str">
        <f t="shared" si="32"/>
        <v>3yr</v>
      </c>
      <c r="AQ195" s="775" t="e">
        <f ca="1">_xll.BDP(T195,"YRS_TO_MTY_ISSUE")</f>
        <v>#NAME?</v>
      </c>
      <c r="AR195" s="794">
        <f t="shared" si="33"/>
        <v>3</v>
      </c>
      <c r="AS195" s="795"/>
      <c r="AT195" s="719" t="e">
        <f ca="1">_xll.BDP($T195,AT$1)</f>
        <v>#NAME?</v>
      </c>
      <c r="AU195" s="719" t="e">
        <f ca="1">_xll.BDP(T195,$AU$1)</f>
        <v>#NAME?</v>
      </c>
      <c r="AV195" s="719" t="e">
        <f ca="1">_xll.BDP(T195,$AV$1)</f>
        <v>#NAME?</v>
      </c>
      <c r="AW195" s="719" t="e">
        <f ca="1">_xll.BDP($T195,AW$1)</f>
        <v>#NAME?</v>
      </c>
      <c r="AX195" s="719" t="e">
        <f t="shared" ca="1" si="34"/>
        <v>#NAME?</v>
      </c>
      <c r="AY195" s="719" t="e">
        <f ca="1">_xll.BDP(T195,$AY$1)</f>
        <v>#NAME?</v>
      </c>
      <c r="AZ195" s="719" t="e">
        <f t="shared" ca="1" si="35"/>
        <v>#NAME?</v>
      </c>
      <c r="BA195" s="719" t="e">
        <f t="shared" ca="1" si="36"/>
        <v>#NAME?</v>
      </c>
      <c r="BB195" s="719" t="e">
        <f ca="1">VLOOKUP(Y195,Values!$H$2:$I$15,2,FALSE)</f>
        <v>#NAME?</v>
      </c>
    </row>
    <row r="196" spans="1:54" s="706" customFormat="1" ht="12.75" customHeight="1" x14ac:dyDescent="0.3">
      <c r="A196" s="707">
        <v>42011</v>
      </c>
      <c r="B196" s="915" t="s">
        <v>8782</v>
      </c>
      <c r="C196" s="916" t="s">
        <v>11</v>
      </c>
      <c r="D196" s="709">
        <v>250</v>
      </c>
      <c r="E196" s="708" t="s">
        <v>37</v>
      </c>
      <c r="F196" s="710">
        <v>43845</v>
      </c>
      <c r="G196" s="711" t="s">
        <v>8739</v>
      </c>
      <c r="H196" s="712" t="s">
        <v>631</v>
      </c>
      <c r="I196" s="761" t="s">
        <v>5193</v>
      </c>
      <c r="J196" s="761" t="s">
        <v>5194</v>
      </c>
      <c r="K196" s="712">
        <v>-18</v>
      </c>
      <c r="L196" s="714"/>
      <c r="M196" s="712"/>
      <c r="N196" s="706" t="s">
        <v>4057</v>
      </c>
      <c r="O196" s="712">
        <v>5.2</v>
      </c>
      <c r="P196" s="708" t="s">
        <v>3411</v>
      </c>
      <c r="Q196" s="714"/>
      <c r="R196" s="708">
        <v>2.5</v>
      </c>
      <c r="S196" s="708" t="s">
        <v>8819</v>
      </c>
      <c r="T196" s="715" t="str">
        <f t="shared" si="29"/>
        <v>EK6869052 Corp</v>
      </c>
      <c r="U196" s="716" t="e">
        <f ca="1">_xll.BDP($T196,$U$1)</f>
        <v>#NAME?</v>
      </c>
      <c r="V196" s="715">
        <f t="shared" si="30"/>
        <v>1</v>
      </c>
      <c r="W196" s="715">
        <f t="shared" si="31"/>
        <v>2</v>
      </c>
      <c r="X196" s="715" t="str">
        <f t="shared" si="37"/>
        <v>Q1</v>
      </c>
      <c r="Y196" s="717" t="e">
        <f ca="1">_xll.BDP($T196,Y$1)</f>
        <v>#NAME?</v>
      </c>
      <c r="Z196" s="717" t="e">
        <f ca="1">_xll.BDP($T196,$Z$1)</f>
        <v>#NAME?</v>
      </c>
      <c r="AA196" s="717" t="e">
        <f ca="1">_xll.BDP($T196,AA$1)</f>
        <v>#NAME?</v>
      </c>
      <c r="AB196" s="718" t="e">
        <f ca="1">IF(AA196="FLOATING",J196,(_xll.BDP($T196,AB$1)/100))</f>
        <v>#NAME?</v>
      </c>
      <c r="AC196" s="719" t="e">
        <f ca="1">_xll.BDP(T196,$AC$1)</f>
        <v>#NAME?</v>
      </c>
      <c r="AD196" s="720" t="e">
        <f ca="1">_xll.BDP($T196,AD$1)</f>
        <v>#NAME?</v>
      </c>
      <c r="AE196" s="719" t="e">
        <f ca="1">_xll.BDP($T196,AE$1)</f>
        <v>#NAME?</v>
      </c>
      <c r="AF196" s="715" t="e">
        <f ca="1">_xll.BDP($T196,AF$1)</f>
        <v>#NAME?</v>
      </c>
      <c r="AG196" s="719" t="e">
        <f ca="1">_xll.BDP($T196,AG$1)</f>
        <v>#NAME?</v>
      </c>
      <c r="AH196" s="719" t="e">
        <f ca="1">VLOOKUP(AF196,Values!$A$1:$C$12,2,FALSE)</f>
        <v>#NAME?</v>
      </c>
      <c r="AI196" s="716" t="e">
        <f ca="1">_xll.BDP($T196,$AI$1)</f>
        <v>#NAME?</v>
      </c>
      <c r="AJ196" s="716" t="e">
        <f ca="1">_xll.BDP($T196,$AJ$1)</f>
        <v>#NAME?</v>
      </c>
      <c r="AK196" s="716" t="e">
        <f ca="1">_xll.BDP($T196,$AK$1)</f>
        <v>#NAME?</v>
      </c>
      <c r="AL196" s="721" t="e">
        <f ca="1">VLOOKUP(AK196,Values!$E$2:$F$8,2,)</f>
        <v>#NAME?</v>
      </c>
      <c r="AM196" s="719" t="e">
        <f ca="1">_xll.BDP($T196,$AM$1)</f>
        <v>#NAME?</v>
      </c>
      <c r="AN196" s="719" t="e">
        <f ca="1">_xll.BDP($T196,$AN$1)</f>
        <v>#NAME?</v>
      </c>
      <c r="AO196" s="719" t="e">
        <f ca="1">_xll.BDP($T196,$AO$1)</f>
        <v>#NAME?</v>
      </c>
      <c r="AP196" s="719" t="str">
        <f t="shared" si="32"/>
        <v>5yr</v>
      </c>
      <c r="AQ196" s="775" t="e">
        <f ca="1">_xll.BDP(T196,"YRS_TO_MTY_ISSUE")</f>
        <v>#NAME?</v>
      </c>
      <c r="AR196" s="794">
        <f t="shared" si="33"/>
        <v>5</v>
      </c>
      <c r="AS196" s="795"/>
      <c r="AT196" s="719" t="e">
        <f ca="1">_xll.BDP($T196,AT$1)</f>
        <v>#NAME?</v>
      </c>
      <c r="AU196" s="719" t="e">
        <f ca="1">_xll.BDP(T196,$AU$1)</f>
        <v>#NAME?</v>
      </c>
      <c r="AV196" s="719" t="e">
        <f ca="1">_xll.BDP(T196,$AV$1)</f>
        <v>#NAME?</v>
      </c>
      <c r="AW196" s="719" t="e">
        <f ca="1">_xll.BDP($T196,AW$1)</f>
        <v>#NAME?</v>
      </c>
      <c r="AX196" s="719" t="e">
        <f t="shared" ca="1" si="34"/>
        <v>#NAME?</v>
      </c>
      <c r="AY196" s="719" t="e">
        <f ca="1">_xll.BDP(T196,$AY$1)</f>
        <v>#NAME?</v>
      </c>
      <c r="AZ196" s="719" t="e">
        <f t="shared" ca="1" si="35"/>
        <v>#NAME?</v>
      </c>
      <c r="BA196" s="719" t="e">
        <f t="shared" ca="1" si="36"/>
        <v>#NAME?</v>
      </c>
      <c r="BB196" s="719" t="e">
        <f ca="1">VLOOKUP(Y196,Values!$H$2:$I$15,2,FALSE)</f>
        <v>#NAME?</v>
      </c>
    </row>
    <row r="197" spans="1:54" s="891" customFormat="1" ht="12.75" customHeight="1" x14ac:dyDescent="0.3">
      <c r="A197" s="890">
        <v>42011</v>
      </c>
      <c r="B197" s="917" t="s">
        <v>8783</v>
      </c>
      <c r="C197" s="918" t="s">
        <v>2062</v>
      </c>
      <c r="D197" s="893">
        <v>250</v>
      </c>
      <c r="E197" s="892" t="s">
        <v>37</v>
      </c>
      <c r="F197" s="894">
        <v>43845</v>
      </c>
      <c r="G197" s="895" t="s">
        <v>8784</v>
      </c>
      <c r="H197" s="896" t="s">
        <v>2299</v>
      </c>
      <c r="I197" s="897" t="s">
        <v>2299</v>
      </c>
      <c r="J197" s="897" t="s">
        <v>8785</v>
      </c>
      <c r="K197" s="896">
        <v>-20</v>
      </c>
      <c r="L197" s="898"/>
      <c r="M197" s="896"/>
      <c r="N197" s="891" t="s">
        <v>8786</v>
      </c>
      <c r="O197" s="896">
        <v>1.5</v>
      </c>
      <c r="P197" s="892" t="s">
        <v>2020</v>
      </c>
      <c r="Q197" s="898"/>
      <c r="R197" s="892">
        <v>-7</v>
      </c>
      <c r="S197" s="892" t="s">
        <v>8806</v>
      </c>
      <c r="T197" s="899" t="str">
        <f t="shared" si="29"/>
        <v>EK6869417 Corp</v>
      </c>
      <c r="U197" s="900" t="e">
        <f ca="1">_xll.BDP($T197,$U$1)</f>
        <v>#NAME?</v>
      </c>
      <c r="V197" s="899">
        <f t="shared" si="30"/>
        <v>1</v>
      </c>
      <c r="W197" s="899">
        <f t="shared" si="31"/>
        <v>2</v>
      </c>
      <c r="X197" s="899" t="str">
        <f t="shared" si="37"/>
        <v>Q1</v>
      </c>
      <c r="Y197" s="901" t="e">
        <f ca="1">_xll.BDP($T197,Y$1)</f>
        <v>#NAME?</v>
      </c>
      <c r="Z197" s="901" t="e">
        <f ca="1">_xll.BDP($T197,$Z$1)</f>
        <v>#NAME?</v>
      </c>
      <c r="AA197" s="901" t="e">
        <f ca="1">_xll.BDP($T197,AA$1)</f>
        <v>#NAME?</v>
      </c>
      <c r="AB197" s="902" t="e">
        <f ca="1">IF(AA197="FLOATING",J197,(_xll.BDP($T197,AB$1)/100))</f>
        <v>#NAME?</v>
      </c>
      <c r="AC197" s="903" t="e">
        <f ca="1">_xll.BDP(T197,$AC$1)</f>
        <v>#NAME?</v>
      </c>
      <c r="AD197" s="899" t="e">
        <f ca="1">_xll.BDP($T197,AD$1)</f>
        <v>#NAME?</v>
      </c>
      <c r="AE197" s="903" t="e">
        <f ca="1">_xll.BDP($T197,AE$1)</f>
        <v>#NAME?</v>
      </c>
      <c r="AF197" s="899" t="e">
        <f ca="1">_xll.BDP($T197,AF$1)</f>
        <v>#NAME?</v>
      </c>
      <c r="AG197" s="903" t="e">
        <f ca="1">_xll.BDP($T197,AG$1)</f>
        <v>#NAME?</v>
      </c>
      <c r="AH197" s="903" t="e">
        <f ca="1">VLOOKUP(AF197,Values!$A$1:$C$12,2,FALSE)</f>
        <v>#NAME?</v>
      </c>
      <c r="AI197" s="900" t="e">
        <f ca="1">_xll.BDP($T197,$AI$1)</f>
        <v>#NAME?</v>
      </c>
      <c r="AJ197" s="900" t="e">
        <f ca="1">_xll.BDP($T197,$AJ$1)</f>
        <v>#NAME?</v>
      </c>
      <c r="AK197" s="900" t="e">
        <f ca="1">_xll.BDP($T197,$AK$1)</f>
        <v>#NAME?</v>
      </c>
      <c r="AL197" s="892" t="e">
        <f ca="1">VLOOKUP(AK197,Values!$E$2:$F$8,2,)</f>
        <v>#NAME?</v>
      </c>
      <c r="AM197" s="903" t="e">
        <f ca="1">_xll.BDP($T197,$AM$1)</f>
        <v>#NAME?</v>
      </c>
      <c r="AN197" s="903" t="e">
        <f ca="1">_xll.BDP($T197,$AN$1)</f>
        <v>#NAME?</v>
      </c>
      <c r="AO197" s="903" t="e">
        <f ca="1">_xll.BDP($T197,$AO$1)</f>
        <v>#NAME?</v>
      </c>
      <c r="AP197" s="903" t="str">
        <f t="shared" si="32"/>
        <v>5yr</v>
      </c>
      <c r="AQ197" s="904" t="e">
        <f ca="1">_xll.BDP(T197,"YRS_TO_MTY_ISSUE")</f>
        <v>#NAME?</v>
      </c>
      <c r="AR197" s="905">
        <f t="shared" si="33"/>
        <v>5</v>
      </c>
      <c r="AS197" s="904"/>
      <c r="AT197" s="903" t="e">
        <f ca="1">_xll.BDP($T197,AT$1)</f>
        <v>#NAME?</v>
      </c>
      <c r="AU197" s="903" t="e">
        <f ca="1">_xll.BDP(T197,$AU$1)</f>
        <v>#NAME?</v>
      </c>
      <c r="AV197" s="903" t="e">
        <f ca="1">_xll.BDP(T197,$AV$1)</f>
        <v>#NAME?</v>
      </c>
      <c r="AW197" s="903" t="e">
        <f ca="1">_xll.BDP($T197,AW$1)</f>
        <v>#NAME?</v>
      </c>
      <c r="AX197" s="903" t="e">
        <f t="shared" ca="1" si="34"/>
        <v>#NAME?</v>
      </c>
      <c r="AY197" s="903" t="e">
        <f ca="1">_xll.BDP(T197,$AY$1)</f>
        <v>#NAME?</v>
      </c>
      <c r="AZ197" s="903" t="e">
        <f t="shared" ca="1" si="35"/>
        <v>#NAME?</v>
      </c>
      <c r="BA197" s="903" t="e">
        <f t="shared" ca="1" si="36"/>
        <v>#NAME?</v>
      </c>
      <c r="BB197" s="903" t="e">
        <f ca="1">VLOOKUP(Y197,Values!$H$2:$I$15,2,FALSE)</f>
        <v>#NAME?</v>
      </c>
    </row>
    <row r="198" spans="1:54" s="891" customFormat="1" ht="12.75" customHeight="1" x14ac:dyDescent="0.3">
      <c r="A198" s="890">
        <v>42011</v>
      </c>
      <c r="B198" s="917" t="s">
        <v>8787</v>
      </c>
      <c r="C198" s="918" t="s">
        <v>2062</v>
      </c>
      <c r="D198" s="893">
        <v>1000</v>
      </c>
      <c r="E198" s="892" t="s">
        <v>37</v>
      </c>
      <c r="F198" s="894">
        <v>43845</v>
      </c>
      <c r="G198" s="895" t="s">
        <v>8784</v>
      </c>
      <c r="H198" s="896" t="s">
        <v>1444</v>
      </c>
      <c r="I198" s="897" t="s">
        <v>4332</v>
      </c>
      <c r="J198" s="897" t="s">
        <v>398</v>
      </c>
      <c r="K198" s="896">
        <v>-20</v>
      </c>
      <c r="L198" s="898"/>
      <c r="M198" s="896"/>
      <c r="N198" s="891" t="s">
        <v>49</v>
      </c>
      <c r="O198" s="896">
        <v>2.6</v>
      </c>
      <c r="P198" s="892" t="s">
        <v>2020</v>
      </c>
      <c r="Q198" s="898"/>
      <c r="R198" s="892">
        <v>-7</v>
      </c>
      <c r="S198" s="892" t="s">
        <v>8805</v>
      </c>
      <c r="T198" s="899" t="str">
        <f t="shared" si="29"/>
        <v>EK6869235 Corp</v>
      </c>
      <c r="U198" s="900" t="e">
        <f ca="1">_xll.BDP($T198,$U$1)</f>
        <v>#NAME?</v>
      </c>
      <c r="V198" s="899">
        <f t="shared" si="30"/>
        <v>1</v>
      </c>
      <c r="W198" s="899">
        <f t="shared" si="31"/>
        <v>2</v>
      </c>
      <c r="X198" s="899" t="str">
        <f t="shared" si="37"/>
        <v>Q1</v>
      </c>
      <c r="Y198" s="901" t="e">
        <f ca="1">_xll.BDP($T198,Y$1)</f>
        <v>#NAME?</v>
      </c>
      <c r="Z198" s="901" t="e">
        <f ca="1">_xll.BDP($T198,$Z$1)</f>
        <v>#NAME?</v>
      </c>
      <c r="AA198" s="901" t="e">
        <f ca="1">_xll.BDP($T198,AA$1)</f>
        <v>#NAME?</v>
      </c>
      <c r="AB198" s="902" t="e">
        <f ca="1">IF(AA198="FLOATING",J198,(_xll.BDP($T198,AB$1)/100))</f>
        <v>#NAME?</v>
      </c>
      <c r="AC198" s="903" t="e">
        <f ca="1">_xll.BDP(T198,$AC$1)</f>
        <v>#NAME?</v>
      </c>
      <c r="AD198" s="899" t="e">
        <f ca="1">_xll.BDP($T198,AD$1)</f>
        <v>#NAME?</v>
      </c>
      <c r="AE198" s="903" t="e">
        <f ca="1">_xll.BDP($T198,AE$1)</f>
        <v>#NAME?</v>
      </c>
      <c r="AF198" s="899" t="e">
        <f ca="1">_xll.BDP($T198,AF$1)</f>
        <v>#NAME?</v>
      </c>
      <c r="AG198" s="903" t="e">
        <f ca="1">_xll.BDP($T198,AG$1)</f>
        <v>#NAME?</v>
      </c>
      <c r="AH198" s="903" t="e">
        <f ca="1">VLOOKUP(AF198,Values!$A$1:$C$12,2,FALSE)</f>
        <v>#NAME?</v>
      </c>
      <c r="AI198" s="900" t="e">
        <f ca="1">_xll.BDP($T198,$AI$1)</f>
        <v>#NAME?</v>
      </c>
      <c r="AJ198" s="900" t="e">
        <f ca="1">_xll.BDP($T198,$AJ$1)</f>
        <v>#NAME?</v>
      </c>
      <c r="AK198" s="900" t="e">
        <f ca="1">_xll.BDP($T198,$AK$1)</f>
        <v>#NAME?</v>
      </c>
      <c r="AL198" s="892" t="e">
        <f ca="1">VLOOKUP(AK198,Values!$E$2:$F$8,2,)</f>
        <v>#NAME?</v>
      </c>
      <c r="AM198" s="903" t="e">
        <f ca="1">_xll.BDP($T198,$AM$1)</f>
        <v>#NAME?</v>
      </c>
      <c r="AN198" s="903" t="e">
        <f ca="1">_xll.BDP($T198,$AN$1)</f>
        <v>#NAME?</v>
      </c>
      <c r="AO198" s="903" t="e">
        <f ca="1">_xll.BDP($T198,$AO$1)</f>
        <v>#NAME?</v>
      </c>
      <c r="AP198" s="903" t="str">
        <f t="shared" si="32"/>
        <v>5yr</v>
      </c>
      <c r="AQ198" s="904" t="e">
        <f ca="1">_xll.BDP(T198,"YRS_TO_MTY_ISSUE")</f>
        <v>#NAME?</v>
      </c>
      <c r="AR198" s="905">
        <f t="shared" si="33"/>
        <v>5</v>
      </c>
      <c r="AS198" s="904"/>
      <c r="AT198" s="903" t="e">
        <f ca="1">_xll.BDP($T198,AT$1)</f>
        <v>#NAME?</v>
      </c>
      <c r="AU198" s="903" t="e">
        <f ca="1">_xll.BDP(T198,$AU$1)</f>
        <v>#NAME?</v>
      </c>
      <c r="AV198" s="903" t="e">
        <f ca="1">_xll.BDP(T198,$AV$1)</f>
        <v>#NAME?</v>
      </c>
      <c r="AW198" s="903" t="e">
        <f ca="1">_xll.BDP($T198,AW$1)</f>
        <v>#NAME?</v>
      </c>
      <c r="AX198" s="903" t="e">
        <f t="shared" ca="1" si="34"/>
        <v>#NAME?</v>
      </c>
      <c r="AY198" s="903" t="e">
        <f ca="1">_xll.BDP(T198,$AY$1)</f>
        <v>#NAME?</v>
      </c>
      <c r="AZ198" s="903" t="e">
        <f t="shared" ca="1" si="35"/>
        <v>#NAME?</v>
      </c>
      <c r="BA198" s="903" t="e">
        <f t="shared" ca="1" si="36"/>
        <v>#NAME?</v>
      </c>
      <c r="BB198" s="903" t="e">
        <f ca="1">VLOOKUP(Y198,Values!$H$2:$I$15,2,FALSE)</f>
        <v>#NAME?</v>
      </c>
    </row>
    <row r="199" spans="1:54" s="891" customFormat="1" ht="12.75" customHeight="1" x14ac:dyDescent="0.3">
      <c r="A199" s="890">
        <v>42011</v>
      </c>
      <c r="B199" s="917" t="s">
        <v>8004</v>
      </c>
      <c r="C199" s="918" t="s">
        <v>2062</v>
      </c>
      <c r="D199" s="893">
        <v>1000</v>
      </c>
      <c r="E199" s="892" t="s">
        <v>66</v>
      </c>
      <c r="F199" s="894">
        <v>45672</v>
      </c>
      <c r="G199" s="895" t="s">
        <v>8784</v>
      </c>
      <c r="H199" s="896" t="s">
        <v>646</v>
      </c>
      <c r="I199" s="897" t="s">
        <v>4453</v>
      </c>
      <c r="J199" s="897" t="s">
        <v>41</v>
      </c>
      <c r="K199" s="896">
        <v>-15</v>
      </c>
      <c r="L199" s="898"/>
      <c r="M199" s="896"/>
      <c r="N199" s="891" t="s">
        <v>3691</v>
      </c>
      <c r="O199" s="896">
        <v>2.4</v>
      </c>
      <c r="P199" s="892" t="s">
        <v>4180</v>
      </c>
      <c r="Q199" s="898"/>
      <c r="R199" s="892">
        <v>-1</v>
      </c>
      <c r="S199" s="892" t="s">
        <v>8807</v>
      </c>
      <c r="T199" s="899" t="str">
        <f t="shared" si="29"/>
        <v>EK6869474 Corp</v>
      </c>
      <c r="U199" s="900" t="e">
        <f ca="1">_xll.BDP($T199,$U$1)</f>
        <v>#NAME?</v>
      </c>
      <c r="V199" s="899">
        <f t="shared" si="30"/>
        <v>1</v>
      </c>
      <c r="W199" s="899">
        <f t="shared" si="31"/>
        <v>2</v>
      </c>
      <c r="X199" s="899" t="str">
        <f t="shared" si="37"/>
        <v>Q1</v>
      </c>
      <c r="Y199" s="901" t="e">
        <f ca="1">_xll.BDP($T199,Y$1)</f>
        <v>#NAME?</v>
      </c>
      <c r="Z199" s="901" t="e">
        <f ca="1">_xll.BDP($T199,$Z$1)</f>
        <v>#NAME?</v>
      </c>
      <c r="AA199" s="901" t="e">
        <f ca="1">_xll.BDP($T199,AA$1)</f>
        <v>#NAME?</v>
      </c>
      <c r="AB199" s="902" t="e">
        <f ca="1">IF(AA199="FLOATING",J199,(_xll.BDP($T199,AB$1)/100))</f>
        <v>#NAME?</v>
      </c>
      <c r="AC199" s="903" t="e">
        <f ca="1">_xll.BDP(T199,$AC$1)</f>
        <v>#NAME?</v>
      </c>
      <c r="AD199" s="899" t="e">
        <f ca="1">_xll.BDP($T199,AD$1)</f>
        <v>#NAME?</v>
      </c>
      <c r="AE199" s="903" t="e">
        <f ca="1">_xll.BDP($T199,AE$1)</f>
        <v>#NAME?</v>
      </c>
      <c r="AF199" s="899" t="e">
        <f ca="1">_xll.BDP($T199,AF$1)</f>
        <v>#NAME?</v>
      </c>
      <c r="AG199" s="903" t="e">
        <f ca="1">_xll.BDP($T199,AG$1)</f>
        <v>#NAME?</v>
      </c>
      <c r="AH199" s="903" t="e">
        <f ca="1">VLOOKUP(AF199,Values!$A$1:$C$12,2,FALSE)</f>
        <v>#NAME?</v>
      </c>
      <c r="AI199" s="900" t="e">
        <f ca="1">_xll.BDP($T199,$AI$1)</f>
        <v>#NAME?</v>
      </c>
      <c r="AJ199" s="900" t="e">
        <f ca="1">_xll.BDP($T199,$AJ$1)</f>
        <v>#NAME?</v>
      </c>
      <c r="AK199" s="900" t="e">
        <f ca="1">_xll.BDP($T199,$AK$1)</f>
        <v>#NAME?</v>
      </c>
      <c r="AL199" s="892" t="e">
        <f ca="1">VLOOKUP(AK199,Values!$E$2:$F$8,2,)</f>
        <v>#NAME?</v>
      </c>
      <c r="AM199" s="903" t="e">
        <f ca="1">_xll.BDP($T199,$AM$1)</f>
        <v>#NAME?</v>
      </c>
      <c r="AN199" s="903" t="e">
        <f ca="1">_xll.BDP($T199,$AN$1)</f>
        <v>#NAME?</v>
      </c>
      <c r="AO199" s="903" t="e">
        <f ca="1">_xll.BDP($T199,$AO$1)</f>
        <v>#NAME?</v>
      </c>
      <c r="AP199" s="903" t="str">
        <f t="shared" si="32"/>
        <v>10yr</v>
      </c>
      <c r="AQ199" s="904" t="e">
        <f ca="1">_xll.BDP(T199,"YRS_TO_MTY_ISSUE")</f>
        <v>#NAME?</v>
      </c>
      <c r="AR199" s="905">
        <f t="shared" si="33"/>
        <v>10</v>
      </c>
      <c r="AS199" s="904"/>
      <c r="AT199" s="903" t="e">
        <f ca="1">_xll.BDP($T199,AT$1)</f>
        <v>#NAME?</v>
      </c>
      <c r="AU199" s="903" t="e">
        <f ca="1">_xll.BDP(T199,$AU$1)</f>
        <v>#NAME?</v>
      </c>
      <c r="AV199" s="903" t="e">
        <f ca="1">_xll.BDP(T199,$AV$1)</f>
        <v>#NAME?</v>
      </c>
      <c r="AW199" s="903" t="e">
        <f ca="1">_xll.BDP($T199,AW$1)</f>
        <v>#NAME?</v>
      </c>
      <c r="AX199" s="903" t="e">
        <f t="shared" ca="1" si="34"/>
        <v>#NAME?</v>
      </c>
      <c r="AY199" s="903" t="e">
        <f ca="1">_xll.BDP(T199,$AY$1)</f>
        <v>#NAME?</v>
      </c>
      <c r="AZ199" s="903" t="e">
        <f t="shared" ca="1" si="35"/>
        <v>#NAME?</v>
      </c>
      <c r="BA199" s="903" t="e">
        <f t="shared" ca="1" si="36"/>
        <v>#NAME?</v>
      </c>
      <c r="BB199" s="903" t="e">
        <f ca="1">VLOOKUP(Y199,Values!$H$2:$I$15,2,FALSE)</f>
        <v>#NAME?</v>
      </c>
    </row>
    <row r="200" spans="1:54" s="706" customFormat="1" ht="12.75" customHeight="1" x14ac:dyDescent="0.3">
      <c r="A200" s="707">
        <v>42011</v>
      </c>
      <c r="B200" s="915" t="s">
        <v>8788</v>
      </c>
      <c r="C200" s="916" t="s">
        <v>218</v>
      </c>
      <c r="D200" s="709">
        <v>600</v>
      </c>
      <c r="E200" s="708" t="s">
        <v>66</v>
      </c>
      <c r="F200" s="710">
        <v>45672</v>
      </c>
      <c r="G200" s="711" t="s">
        <v>6519</v>
      </c>
      <c r="H200" s="712" t="s">
        <v>185</v>
      </c>
      <c r="I200" s="761" t="s">
        <v>678</v>
      </c>
      <c r="J200" s="761" t="s">
        <v>321</v>
      </c>
      <c r="K200" s="712">
        <v>-20</v>
      </c>
      <c r="L200" s="714"/>
      <c r="M200" s="712"/>
      <c r="N200" s="706" t="s">
        <v>1369</v>
      </c>
      <c r="O200" s="712">
        <v>6.33</v>
      </c>
      <c r="P200" s="708" t="s">
        <v>1937</v>
      </c>
      <c r="Q200" s="714"/>
      <c r="R200" s="708">
        <v>0</v>
      </c>
      <c r="S200" s="708" t="s">
        <v>8812</v>
      </c>
      <c r="T200" s="715" t="str">
        <f t="shared" si="29"/>
        <v>EK6869110 Corp</v>
      </c>
      <c r="U200" s="716" t="e">
        <f ca="1">_xll.BDP($T200,$U$1)</f>
        <v>#NAME?</v>
      </c>
      <c r="V200" s="715">
        <f t="shared" si="30"/>
        <v>1</v>
      </c>
      <c r="W200" s="715">
        <f t="shared" si="31"/>
        <v>2</v>
      </c>
      <c r="X200" s="715" t="str">
        <f t="shared" si="37"/>
        <v>Q1</v>
      </c>
      <c r="Y200" s="717" t="e">
        <f ca="1">_xll.BDP($T200,Y$1)</f>
        <v>#NAME?</v>
      </c>
      <c r="Z200" s="717" t="e">
        <f ca="1">_xll.BDP($T200,$Z$1)</f>
        <v>#NAME?</v>
      </c>
      <c r="AA200" s="717" t="e">
        <f ca="1">_xll.BDP($T200,AA$1)</f>
        <v>#NAME?</v>
      </c>
      <c r="AB200" s="718" t="e">
        <f ca="1">IF(AA200="FLOATING",J200,(_xll.BDP($T200,AB$1)/100))</f>
        <v>#NAME?</v>
      </c>
      <c r="AC200" s="719" t="e">
        <f ca="1">_xll.BDP(T200,$AC$1)</f>
        <v>#NAME?</v>
      </c>
      <c r="AD200" s="720" t="e">
        <f ca="1">_xll.BDP($T200,AD$1)</f>
        <v>#NAME?</v>
      </c>
      <c r="AE200" s="719" t="e">
        <f ca="1">_xll.BDP($T200,AE$1)</f>
        <v>#NAME?</v>
      </c>
      <c r="AF200" s="715" t="e">
        <f ca="1">_xll.BDP($T200,AF$1)</f>
        <v>#NAME?</v>
      </c>
      <c r="AG200" s="719" t="e">
        <f ca="1">_xll.BDP($T200,AG$1)</f>
        <v>#NAME?</v>
      </c>
      <c r="AH200" s="719" t="e">
        <f ca="1">VLOOKUP(AF200,Values!$A$1:$C$12,2,FALSE)</f>
        <v>#NAME?</v>
      </c>
      <c r="AI200" s="716" t="e">
        <f ca="1">_xll.BDP($T200,$AI$1)</f>
        <v>#NAME?</v>
      </c>
      <c r="AJ200" s="716" t="e">
        <f ca="1">_xll.BDP($T200,$AJ$1)</f>
        <v>#NAME?</v>
      </c>
      <c r="AK200" s="716" t="e">
        <f ca="1">_xll.BDP($T200,$AK$1)</f>
        <v>#NAME?</v>
      </c>
      <c r="AL200" s="721" t="e">
        <f ca="1">VLOOKUP(AK200,Values!$E$2:$F$8,2,)</f>
        <v>#NAME?</v>
      </c>
      <c r="AM200" s="719" t="e">
        <f ca="1">_xll.BDP($T200,$AM$1)</f>
        <v>#NAME?</v>
      </c>
      <c r="AN200" s="719" t="e">
        <f ca="1">_xll.BDP($T200,$AN$1)</f>
        <v>#NAME?</v>
      </c>
      <c r="AO200" s="719" t="e">
        <f ca="1">_xll.BDP($T200,$AO$1)</f>
        <v>#NAME?</v>
      </c>
      <c r="AP200" s="719" t="str">
        <f t="shared" si="32"/>
        <v>10yr</v>
      </c>
      <c r="AQ200" s="775" t="e">
        <f ca="1">_xll.BDP(T200,"YRS_TO_MTY_ISSUE")</f>
        <v>#NAME?</v>
      </c>
      <c r="AR200" s="794">
        <f t="shared" si="33"/>
        <v>10</v>
      </c>
      <c r="AS200" s="795"/>
      <c r="AT200" s="719" t="e">
        <f ca="1">_xll.BDP($T200,AT$1)</f>
        <v>#NAME?</v>
      </c>
      <c r="AU200" s="719" t="e">
        <f ca="1">_xll.BDP(T200,$AU$1)</f>
        <v>#NAME?</v>
      </c>
      <c r="AV200" s="719" t="e">
        <f ca="1">_xll.BDP(T200,$AV$1)</f>
        <v>#NAME?</v>
      </c>
      <c r="AW200" s="719" t="e">
        <f ca="1">_xll.BDP($T200,AW$1)</f>
        <v>#NAME?</v>
      </c>
      <c r="AX200" s="719" t="e">
        <f t="shared" ca="1" si="34"/>
        <v>#NAME?</v>
      </c>
      <c r="AY200" s="719" t="e">
        <f ca="1">_xll.BDP(T200,$AY$1)</f>
        <v>#NAME?</v>
      </c>
      <c r="AZ200" s="719" t="e">
        <f t="shared" ca="1" si="35"/>
        <v>#NAME?</v>
      </c>
      <c r="BA200" s="719" t="e">
        <f t="shared" ca="1" si="36"/>
        <v>#NAME?</v>
      </c>
      <c r="BB200" s="719" t="e">
        <f ca="1">VLOOKUP(Y200,Values!$H$2:$I$15,2,FALSE)</f>
        <v>#NAME?</v>
      </c>
    </row>
    <row r="201" spans="1:54" s="706" customFormat="1" ht="12.75" customHeight="1" x14ac:dyDescent="0.3">
      <c r="A201" s="707">
        <v>42011</v>
      </c>
      <c r="B201" s="915" t="s">
        <v>8789</v>
      </c>
      <c r="C201" s="916" t="s">
        <v>218</v>
      </c>
      <c r="D201" s="709">
        <v>600</v>
      </c>
      <c r="E201" s="708" t="s">
        <v>117</v>
      </c>
      <c r="F201" s="710">
        <v>52977</v>
      </c>
      <c r="G201" s="711" t="s">
        <v>6519</v>
      </c>
      <c r="H201" s="712" t="s">
        <v>593</v>
      </c>
      <c r="I201" s="761" t="s">
        <v>6977</v>
      </c>
      <c r="J201" s="761" t="s">
        <v>6978</v>
      </c>
      <c r="K201" s="712">
        <v>-20</v>
      </c>
      <c r="L201" s="714"/>
      <c r="M201" s="712"/>
      <c r="N201" s="706" t="s">
        <v>3845</v>
      </c>
      <c r="O201" s="712">
        <v>5.17</v>
      </c>
      <c r="P201" s="708" t="s">
        <v>2274</v>
      </c>
      <c r="Q201" s="714"/>
      <c r="R201" s="708">
        <v>4</v>
      </c>
      <c r="S201" s="708" t="s">
        <v>8813</v>
      </c>
      <c r="T201" s="715" t="str">
        <f t="shared" si="29"/>
        <v>EK6869177 Corp</v>
      </c>
      <c r="U201" s="716" t="e">
        <f ca="1">_xll.BDP($T201,$U$1)</f>
        <v>#NAME?</v>
      </c>
      <c r="V201" s="715">
        <f t="shared" si="30"/>
        <v>1</v>
      </c>
      <c r="W201" s="715">
        <f t="shared" si="31"/>
        <v>2</v>
      </c>
      <c r="X201" s="715" t="str">
        <f t="shared" si="37"/>
        <v>Q1</v>
      </c>
      <c r="Y201" s="717" t="e">
        <f ca="1">_xll.BDP($T201,Y$1)</f>
        <v>#NAME?</v>
      </c>
      <c r="Z201" s="717" t="e">
        <f ca="1">_xll.BDP($T201,$Z$1)</f>
        <v>#NAME?</v>
      </c>
      <c r="AA201" s="717" t="e">
        <f ca="1">_xll.BDP($T201,AA$1)</f>
        <v>#NAME?</v>
      </c>
      <c r="AB201" s="718" t="e">
        <f ca="1">IF(AA201="FLOATING",J201,(_xll.BDP($T201,AB$1)/100))</f>
        <v>#NAME?</v>
      </c>
      <c r="AC201" s="719" t="e">
        <f ca="1">_xll.BDP(T201,$AC$1)</f>
        <v>#NAME?</v>
      </c>
      <c r="AD201" s="720" t="e">
        <f ca="1">_xll.BDP($T201,AD$1)</f>
        <v>#NAME?</v>
      </c>
      <c r="AE201" s="719" t="e">
        <f ca="1">_xll.BDP($T201,AE$1)</f>
        <v>#NAME?</v>
      </c>
      <c r="AF201" s="715" t="e">
        <f ca="1">_xll.BDP($T201,AF$1)</f>
        <v>#NAME?</v>
      </c>
      <c r="AG201" s="719" t="e">
        <f ca="1">_xll.BDP($T201,AG$1)</f>
        <v>#NAME?</v>
      </c>
      <c r="AH201" s="719" t="e">
        <f ca="1">VLOOKUP(AF201,Values!$A$1:$C$12,2,FALSE)</f>
        <v>#NAME?</v>
      </c>
      <c r="AI201" s="716" t="e">
        <f ca="1">_xll.BDP($T201,$AI$1)</f>
        <v>#NAME?</v>
      </c>
      <c r="AJ201" s="716" t="e">
        <f ca="1">_xll.BDP($T201,$AJ$1)</f>
        <v>#NAME?</v>
      </c>
      <c r="AK201" s="716" t="e">
        <f ca="1">_xll.BDP($T201,$AK$1)</f>
        <v>#NAME?</v>
      </c>
      <c r="AL201" s="721" t="e">
        <f ca="1">VLOOKUP(AK201,Values!$E$2:$F$8,2,)</f>
        <v>#NAME?</v>
      </c>
      <c r="AM201" s="719" t="e">
        <f ca="1">_xll.BDP($T201,$AM$1)</f>
        <v>#NAME?</v>
      </c>
      <c r="AN201" s="719" t="e">
        <f ca="1">_xll.BDP($T201,$AN$1)</f>
        <v>#NAME?</v>
      </c>
      <c r="AO201" s="719" t="e">
        <f ca="1">_xll.BDP($T201,$AO$1)</f>
        <v>#NAME?</v>
      </c>
      <c r="AP201" s="719" t="str">
        <f t="shared" si="32"/>
        <v>30yr</v>
      </c>
      <c r="AQ201" s="775" t="e">
        <f ca="1">_xll.BDP(T201,"YRS_TO_MTY_ISSUE")</f>
        <v>#NAME?</v>
      </c>
      <c r="AR201" s="794">
        <f t="shared" si="33"/>
        <v>30</v>
      </c>
      <c r="AS201" s="795"/>
      <c r="AT201" s="719" t="e">
        <f ca="1">_xll.BDP($T201,AT$1)</f>
        <v>#NAME?</v>
      </c>
      <c r="AU201" s="719" t="e">
        <f ca="1">_xll.BDP(T201,$AU$1)</f>
        <v>#NAME?</v>
      </c>
      <c r="AV201" s="719" t="e">
        <f ca="1">_xll.BDP(T201,$AV$1)</f>
        <v>#NAME?</v>
      </c>
      <c r="AW201" s="719" t="e">
        <f ca="1">_xll.BDP($T201,AW$1)</f>
        <v>#NAME?</v>
      </c>
      <c r="AX201" s="719" t="e">
        <f t="shared" ca="1" si="34"/>
        <v>#NAME?</v>
      </c>
      <c r="AY201" s="719" t="e">
        <f ca="1">_xll.BDP(T201,$AY$1)</f>
        <v>#NAME?</v>
      </c>
      <c r="AZ201" s="719" t="e">
        <f t="shared" ca="1" si="35"/>
        <v>#NAME?</v>
      </c>
      <c r="BA201" s="719" t="e">
        <f t="shared" ca="1" si="36"/>
        <v>#NAME?</v>
      </c>
      <c r="BB201" s="719" t="e">
        <f ca="1">VLOOKUP(Y201,Values!$H$2:$I$15,2,FALSE)</f>
        <v>#NAME?</v>
      </c>
    </row>
    <row r="202" spans="1:54" s="706" customFormat="1" ht="12.75" customHeight="1" x14ac:dyDescent="0.3">
      <c r="A202" s="707">
        <v>42011</v>
      </c>
      <c r="B202" s="915" t="s">
        <v>8790</v>
      </c>
      <c r="C202" s="916" t="s">
        <v>208</v>
      </c>
      <c r="D202" s="709">
        <v>600</v>
      </c>
      <c r="E202" s="708" t="s">
        <v>66</v>
      </c>
      <c r="F202" s="710">
        <v>45689</v>
      </c>
      <c r="G202" s="711" t="s">
        <v>8742</v>
      </c>
      <c r="H202" s="712" t="s">
        <v>185</v>
      </c>
      <c r="I202" s="761" t="s">
        <v>4169</v>
      </c>
      <c r="J202" s="761" t="s">
        <v>665</v>
      </c>
      <c r="K202" s="712">
        <v>-25</v>
      </c>
      <c r="L202" s="714"/>
      <c r="M202" s="712"/>
      <c r="N202" s="706" t="s">
        <v>463</v>
      </c>
      <c r="O202" s="712">
        <v>5</v>
      </c>
      <c r="P202" s="708" t="s">
        <v>2092</v>
      </c>
      <c r="Q202" s="714"/>
      <c r="R202" s="708">
        <v>3</v>
      </c>
      <c r="S202" s="708" t="s">
        <v>8820</v>
      </c>
      <c r="T202" s="715" t="str">
        <f t="shared" si="29"/>
        <v>EK6868997 Corp</v>
      </c>
      <c r="U202" s="716" t="e">
        <f ca="1">_xll.BDP($T202,$U$1)</f>
        <v>#NAME?</v>
      </c>
      <c r="V202" s="715">
        <f t="shared" si="30"/>
        <v>1</v>
      </c>
      <c r="W202" s="715">
        <f t="shared" si="31"/>
        <v>2</v>
      </c>
      <c r="X202" s="715" t="str">
        <f t="shared" si="37"/>
        <v>Q1</v>
      </c>
      <c r="Y202" s="717" t="e">
        <f ca="1">_xll.BDP($T202,Y$1)</f>
        <v>#NAME?</v>
      </c>
      <c r="Z202" s="717" t="e">
        <f ca="1">_xll.BDP($T202,$Z$1)</f>
        <v>#NAME?</v>
      </c>
      <c r="AA202" s="717" t="e">
        <f ca="1">_xll.BDP($T202,AA$1)</f>
        <v>#NAME?</v>
      </c>
      <c r="AB202" s="718" t="e">
        <f ca="1">IF(AA202="FLOATING",J202,(_xll.BDP($T202,AB$1)/100))</f>
        <v>#NAME?</v>
      </c>
      <c r="AC202" s="719" t="e">
        <f ca="1">_xll.BDP(T202,$AC$1)</f>
        <v>#NAME?</v>
      </c>
      <c r="AD202" s="720" t="e">
        <f ca="1">_xll.BDP($T202,AD$1)</f>
        <v>#NAME?</v>
      </c>
      <c r="AE202" s="719" t="e">
        <f ca="1">_xll.BDP($T202,AE$1)</f>
        <v>#NAME?</v>
      </c>
      <c r="AF202" s="715" t="e">
        <f ca="1">_xll.BDP($T202,AF$1)</f>
        <v>#NAME?</v>
      </c>
      <c r="AG202" s="719" t="e">
        <f ca="1">_xll.BDP($T202,AG$1)</f>
        <v>#NAME?</v>
      </c>
      <c r="AH202" s="719" t="e">
        <f ca="1">VLOOKUP(AF202,Values!$A$1:$C$12,2,FALSE)</f>
        <v>#NAME?</v>
      </c>
      <c r="AI202" s="716" t="e">
        <f ca="1">_xll.BDP($T202,$AI$1)</f>
        <v>#NAME?</v>
      </c>
      <c r="AJ202" s="716" t="e">
        <f ca="1">_xll.BDP($T202,$AJ$1)</f>
        <v>#NAME?</v>
      </c>
      <c r="AK202" s="716" t="e">
        <f ca="1">_xll.BDP($T202,$AK$1)</f>
        <v>#NAME?</v>
      </c>
      <c r="AL202" s="721" t="e">
        <f ca="1">VLOOKUP(AK202,Values!$E$2:$F$8,2,)</f>
        <v>#NAME?</v>
      </c>
      <c r="AM202" s="719" t="e">
        <f ca="1">_xll.BDP($T202,$AM$1)</f>
        <v>#NAME?</v>
      </c>
      <c r="AN202" s="719" t="e">
        <f ca="1">_xll.BDP($T202,$AN$1)</f>
        <v>#NAME?</v>
      </c>
      <c r="AO202" s="719" t="e">
        <f ca="1">_xll.BDP($T202,$AO$1)</f>
        <v>#NAME?</v>
      </c>
      <c r="AP202" s="719" t="str">
        <f t="shared" si="32"/>
        <v>10yr</v>
      </c>
      <c r="AQ202" s="775" t="e">
        <f ca="1">_xll.BDP(T202,"YRS_TO_MTY_ISSUE")</f>
        <v>#NAME?</v>
      </c>
      <c r="AR202" s="794">
        <f t="shared" si="33"/>
        <v>10.1</v>
      </c>
      <c r="AS202" s="795"/>
      <c r="AT202" s="719" t="e">
        <f ca="1">_xll.BDP($T202,AT$1)</f>
        <v>#NAME?</v>
      </c>
      <c r="AU202" s="719" t="e">
        <f ca="1">_xll.BDP(T202,$AU$1)</f>
        <v>#NAME?</v>
      </c>
      <c r="AV202" s="719" t="e">
        <f ca="1">_xll.BDP(T202,$AV$1)</f>
        <v>#NAME?</v>
      </c>
      <c r="AW202" s="719" t="e">
        <f ca="1">_xll.BDP($T202,AW$1)</f>
        <v>#NAME?</v>
      </c>
      <c r="AX202" s="719" t="e">
        <f t="shared" ca="1" si="34"/>
        <v>#NAME?</v>
      </c>
      <c r="AY202" s="719" t="e">
        <f ca="1">_xll.BDP(T202,$AY$1)</f>
        <v>#NAME?</v>
      </c>
      <c r="AZ202" s="719" t="e">
        <f t="shared" ca="1" si="35"/>
        <v>#NAME?</v>
      </c>
      <c r="BA202" s="719" t="e">
        <f t="shared" ca="1" si="36"/>
        <v>#NAME?</v>
      </c>
      <c r="BB202" s="719" t="e">
        <f ca="1">VLOOKUP(Y202,Values!$H$2:$I$15,2,FALSE)</f>
        <v>#NAME?</v>
      </c>
    </row>
    <row r="203" spans="1:54" s="706" customFormat="1" ht="12.75" customHeight="1" x14ac:dyDescent="0.3">
      <c r="A203" s="707">
        <v>42011</v>
      </c>
      <c r="B203" s="915" t="s">
        <v>8791</v>
      </c>
      <c r="C203" s="916" t="s">
        <v>208</v>
      </c>
      <c r="D203" s="709">
        <v>300</v>
      </c>
      <c r="E203" s="708" t="s">
        <v>117</v>
      </c>
      <c r="F203" s="710">
        <v>52994</v>
      </c>
      <c r="G203" s="711" t="s">
        <v>8742</v>
      </c>
      <c r="H203" s="712" t="s">
        <v>591</v>
      </c>
      <c r="I203" s="761" t="s">
        <v>6672</v>
      </c>
      <c r="J203" s="761" t="s">
        <v>6673</v>
      </c>
      <c r="K203" s="712">
        <v>-20</v>
      </c>
      <c r="L203" s="714"/>
      <c r="M203" s="712"/>
      <c r="N203" s="706" t="s">
        <v>3761</v>
      </c>
      <c r="O203" s="712">
        <v>7</v>
      </c>
      <c r="P203" s="708" t="s">
        <v>2049</v>
      </c>
      <c r="Q203" s="714"/>
      <c r="R203" s="708">
        <v>20</v>
      </c>
      <c r="S203" s="708" t="s">
        <v>8821</v>
      </c>
      <c r="T203" s="715" t="str">
        <f t="shared" si="29"/>
        <v>EK6869292 Corp</v>
      </c>
      <c r="U203" s="716" t="e">
        <f ca="1">_xll.BDP($T203,$U$1)</f>
        <v>#NAME?</v>
      </c>
      <c r="V203" s="715">
        <f t="shared" si="30"/>
        <v>1</v>
      </c>
      <c r="W203" s="715">
        <f t="shared" si="31"/>
        <v>2</v>
      </c>
      <c r="X203" s="715" t="str">
        <f t="shared" si="37"/>
        <v>Q1</v>
      </c>
      <c r="Y203" s="717" t="e">
        <f ca="1">_xll.BDP($T203,Y$1)</f>
        <v>#NAME?</v>
      </c>
      <c r="Z203" s="717" t="e">
        <f ca="1">_xll.BDP($T203,$Z$1)</f>
        <v>#NAME?</v>
      </c>
      <c r="AA203" s="717" t="e">
        <f ca="1">_xll.BDP($T203,AA$1)</f>
        <v>#NAME?</v>
      </c>
      <c r="AB203" s="718" t="e">
        <f ca="1">IF(AA203="FLOATING",J203,(_xll.BDP($T203,AB$1)/100))</f>
        <v>#NAME?</v>
      </c>
      <c r="AC203" s="719" t="e">
        <f ca="1">_xll.BDP(T203,$AC$1)</f>
        <v>#NAME?</v>
      </c>
      <c r="AD203" s="720" t="e">
        <f ca="1">_xll.BDP($T203,AD$1)</f>
        <v>#NAME?</v>
      </c>
      <c r="AE203" s="719" t="e">
        <f ca="1">_xll.BDP($T203,AE$1)</f>
        <v>#NAME?</v>
      </c>
      <c r="AF203" s="715" t="e">
        <f ca="1">_xll.BDP($T203,AF$1)</f>
        <v>#NAME?</v>
      </c>
      <c r="AG203" s="719" t="e">
        <f ca="1">_xll.BDP($T203,AG$1)</f>
        <v>#NAME?</v>
      </c>
      <c r="AH203" s="719" t="e">
        <f ca="1">VLOOKUP(AF203,Values!$A$1:$C$12,2,FALSE)</f>
        <v>#NAME?</v>
      </c>
      <c r="AI203" s="716" t="e">
        <f ca="1">_xll.BDP($T203,$AI$1)</f>
        <v>#NAME?</v>
      </c>
      <c r="AJ203" s="716" t="e">
        <f ca="1">_xll.BDP($T203,$AJ$1)</f>
        <v>#NAME?</v>
      </c>
      <c r="AK203" s="716" t="e">
        <f ca="1">_xll.BDP($T203,$AK$1)</f>
        <v>#NAME?</v>
      </c>
      <c r="AL203" s="721" t="e">
        <f ca="1">VLOOKUP(AK203,Values!$E$2:$F$8,2,)</f>
        <v>#NAME?</v>
      </c>
      <c r="AM203" s="719" t="e">
        <f ca="1">_xll.BDP($T203,$AM$1)</f>
        <v>#NAME?</v>
      </c>
      <c r="AN203" s="719" t="e">
        <f ca="1">_xll.BDP($T203,$AN$1)</f>
        <v>#NAME?</v>
      </c>
      <c r="AO203" s="719" t="e">
        <f ca="1">_xll.BDP($T203,$AO$1)</f>
        <v>#NAME?</v>
      </c>
      <c r="AP203" s="719" t="str">
        <f t="shared" si="32"/>
        <v>30yr</v>
      </c>
      <c r="AQ203" s="775" t="e">
        <f ca="1">_xll.BDP(T203,"YRS_TO_MTY_ISSUE")</f>
        <v>#NAME?</v>
      </c>
      <c r="AR203" s="794">
        <f t="shared" si="33"/>
        <v>30.1</v>
      </c>
      <c r="AS203" s="795"/>
      <c r="AT203" s="719" t="e">
        <f ca="1">_xll.BDP($T203,AT$1)</f>
        <v>#NAME?</v>
      </c>
      <c r="AU203" s="719" t="e">
        <f ca="1">_xll.BDP(T203,$AU$1)</f>
        <v>#NAME?</v>
      </c>
      <c r="AV203" s="719" t="e">
        <f ca="1">_xll.BDP(T203,$AV$1)</f>
        <v>#NAME?</v>
      </c>
      <c r="AW203" s="719" t="e">
        <f ca="1">_xll.BDP($T203,AW$1)</f>
        <v>#NAME?</v>
      </c>
      <c r="AX203" s="719" t="e">
        <f t="shared" ca="1" si="34"/>
        <v>#NAME?</v>
      </c>
      <c r="AY203" s="719" t="e">
        <f ca="1">_xll.BDP(T203,$AY$1)</f>
        <v>#NAME?</v>
      </c>
      <c r="AZ203" s="719" t="e">
        <f t="shared" ca="1" si="35"/>
        <v>#NAME?</v>
      </c>
      <c r="BA203" s="719" t="e">
        <f t="shared" ca="1" si="36"/>
        <v>#NAME?</v>
      </c>
      <c r="BB203" s="719" t="e">
        <f ca="1">VLOOKUP(Y203,Values!$H$2:$I$15,2,FALSE)</f>
        <v>#NAME?</v>
      </c>
    </row>
    <row r="204" spans="1:54" s="706" customFormat="1" ht="12.75" customHeight="1" x14ac:dyDescent="0.3">
      <c r="A204" s="707">
        <v>42011</v>
      </c>
      <c r="B204" s="915" t="s">
        <v>8792</v>
      </c>
      <c r="C204" s="916" t="s">
        <v>4073</v>
      </c>
      <c r="D204" s="709">
        <v>250</v>
      </c>
      <c r="E204" s="708" t="s">
        <v>12</v>
      </c>
      <c r="F204" s="710">
        <v>43112</v>
      </c>
      <c r="G204" s="711" t="s">
        <v>8793</v>
      </c>
      <c r="H204" s="712" t="s">
        <v>2299</v>
      </c>
      <c r="I204" s="761" t="s">
        <v>2299</v>
      </c>
      <c r="J204" s="761" t="s">
        <v>7801</v>
      </c>
      <c r="K204" s="712">
        <v>-10</v>
      </c>
      <c r="L204" s="714"/>
      <c r="M204" s="712"/>
      <c r="N204" s="706" t="s">
        <v>407</v>
      </c>
      <c r="O204" s="712">
        <v>1.2</v>
      </c>
      <c r="P204" s="708" t="s">
        <v>1928</v>
      </c>
      <c r="Q204" s="714"/>
      <c r="R204" s="708">
        <v>22.5</v>
      </c>
      <c r="S204" s="708" t="s">
        <v>8809</v>
      </c>
      <c r="T204" s="715" t="str">
        <f t="shared" si="29"/>
        <v>EK6881834 Corp</v>
      </c>
      <c r="U204" s="716" t="e">
        <f ca="1">_xll.BDP($T204,$U$1)</f>
        <v>#NAME?</v>
      </c>
      <c r="V204" s="715">
        <f t="shared" si="30"/>
        <v>1</v>
      </c>
      <c r="W204" s="715">
        <f t="shared" si="31"/>
        <v>2</v>
      </c>
      <c r="X204" s="715" t="str">
        <f t="shared" si="37"/>
        <v>Q1</v>
      </c>
      <c r="Y204" s="717" t="e">
        <f ca="1">_xll.BDP($T204,Y$1)</f>
        <v>#NAME?</v>
      </c>
      <c r="Z204" s="717" t="e">
        <f ca="1">_xll.BDP($T204,$Z$1)</f>
        <v>#NAME?</v>
      </c>
      <c r="AA204" s="717" t="e">
        <f ca="1">_xll.BDP($T204,AA$1)</f>
        <v>#NAME?</v>
      </c>
      <c r="AB204" s="718" t="e">
        <f ca="1">IF(AA204="FLOATING",J204,(_xll.BDP($T204,AB$1)/100))</f>
        <v>#NAME?</v>
      </c>
      <c r="AC204" s="719" t="e">
        <f ca="1">_xll.BDP(T204,$AC$1)</f>
        <v>#NAME?</v>
      </c>
      <c r="AD204" s="720" t="e">
        <f ca="1">_xll.BDP($T204,AD$1)</f>
        <v>#NAME?</v>
      </c>
      <c r="AE204" s="719" t="e">
        <f ca="1">_xll.BDP($T204,AE$1)</f>
        <v>#NAME?</v>
      </c>
      <c r="AF204" s="715" t="e">
        <f ca="1">_xll.BDP($T204,AF$1)</f>
        <v>#NAME?</v>
      </c>
      <c r="AG204" s="719" t="e">
        <f ca="1">_xll.BDP($T204,AG$1)</f>
        <v>#NAME?</v>
      </c>
      <c r="AH204" s="719" t="e">
        <f ca="1">VLOOKUP(AF204,Values!$A$1:$C$12,2,FALSE)</f>
        <v>#NAME?</v>
      </c>
      <c r="AI204" s="716" t="e">
        <f ca="1">_xll.BDP($T204,$AI$1)</f>
        <v>#NAME?</v>
      </c>
      <c r="AJ204" s="716" t="e">
        <f ca="1">_xll.BDP($T204,$AJ$1)</f>
        <v>#NAME?</v>
      </c>
      <c r="AK204" s="716" t="e">
        <f ca="1">_xll.BDP($T204,$AK$1)</f>
        <v>#NAME?</v>
      </c>
      <c r="AL204" s="721" t="e">
        <f ca="1">VLOOKUP(AK204,Values!$E$2:$F$8,2,)</f>
        <v>#NAME?</v>
      </c>
      <c r="AM204" s="719" t="e">
        <f ca="1">_xll.BDP($T204,$AM$1)</f>
        <v>#NAME?</v>
      </c>
      <c r="AN204" s="719" t="e">
        <f ca="1">_xll.BDP($T204,$AN$1)</f>
        <v>#NAME?</v>
      </c>
      <c r="AO204" s="719" t="e">
        <f ca="1">_xll.BDP($T204,$AO$1)</f>
        <v>#NAME?</v>
      </c>
      <c r="AP204" s="719" t="str">
        <f t="shared" si="32"/>
        <v>3yr</v>
      </c>
      <c r="AQ204" s="775" t="e">
        <f ca="1">_xll.BDP(T204,"YRS_TO_MTY_ISSUE")</f>
        <v>#NAME?</v>
      </c>
      <c r="AR204" s="794">
        <f t="shared" si="33"/>
        <v>3</v>
      </c>
      <c r="AS204" s="795"/>
      <c r="AT204" s="719" t="e">
        <f ca="1">_xll.BDP($T204,AT$1)</f>
        <v>#NAME?</v>
      </c>
      <c r="AU204" s="719" t="e">
        <f ca="1">_xll.BDP(T204,$AU$1)</f>
        <v>#NAME?</v>
      </c>
      <c r="AV204" s="719" t="e">
        <f ca="1">_xll.BDP(T204,$AV$1)</f>
        <v>#NAME?</v>
      </c>
      <c r="AW204" s="719" t="e">
        <f ca="1">_xll.BDP($T204,AW$1)</f>
        <v>#NAME?</v>
      </c>
      <c r="AX204" s="719" t="e">
        <f t="shared" ca="1" si="34"/>
        <v>#NAME?</v>
      </c>
      <c r="AY204" s="719" t="e">
        <f ca="1">_xll.BDP(T204,$AY$1)</f>
        <v>#NAME?</v>
      </c>
      <c r="AZ204" s="719" t="e">
        <f t="shared" ca="1" si="35"/>
        <v>#NAME?</v>
      </c>
      <c r="BA204" s="719" t="e">
        <f t="shared" ca="1" si="36"/>
        <v>#NAME?</v>
      </c>
      <c r="BB204" s="719" t="e">
        <f ca="1">VLOOKUP(Y204,Values!$H$2:$I$15,2,FALSE)</f>
        <v>#NAME?</v>
      </c>
    </row>
    <row r="205" spans="1:54" s="706" customFormat="1" ht="12.75" customHeight="1" x14ac:dyDescent="0.3">
      <c r="A205" s="707">
        <v>42011</v>
      </c>
      <c r="B205" s="915" t="s">
        <v>8794</v>
      </c>
      <c r="C205" s="916" t="s">
        <v>4073</v>
      </c>
      <c r="D205" s="709">
        <v>750</v>
      </c>
      <c r="E205" s="708" t="s">
        <v>12</v>
      </c>
      <c r="F205" s="710">
        <v>43112</v>
      </c>
      <c r="G205" s="711" t="s">
        <v>8793</v>
      </c>
      <c r="H205" s="712" t="s">
        <v>975</v>
      </c>
      <c r="I205" s="761" t="s">
        <v>946</v>
      </c>
      <c r="J205" s="761" t="s">
        <v>3627</v>
      </c>
      <c r="K205" s="712">
        <v>-10</v>
      </c>
      <c r="L205" s="714"/>
      <c r="M205" s="712"/>
      <c r="N205" s="706" t="s">
        <v>71</v>
      </c>
      <c r="O205" s="712">
        <v>2.67</v>
      </c>
      <c r="P205" s="708" t="s">
        <v>1928</v>
      </c>
      <c r="Q205" s="714"/>
      <c r="R205" s="708">
        <v>22.5</v>
      </c>
      <c r="S205" s="708" t="s">
        <v>8808</v>
      </c>
      <c r="T205" s="715" t="str">
        <f t="shared" si="29"/>
        <v>EK6871090 Corp</v>
      </c>
      <c r="U205" s="716" t="e">
        <f ca="1">_xll.BDP($T205,$U$1)</f>
        <v>#NAME?</v>
      </c>
      <c r="V205" s="715">
        <f t="shared" si="30"/>
        <v>1</v>
      </c>
      <c r="W205" s="715">
        <f t="shared" si="31"/>
        <v>2</v>
      </c>
      <c r="X205" s="715" t="str">
        <f t="shared" si="37"/>
        <v>Q1</v>
      </c>
      <c r="Y205" s="717" t="e">
        <f ca="1">_xll.BDP($T205,Y$1)</f>
        <v>#NAME?</v>
      </c>
      <c r="Z205" s="717" t="e">
        <f ca="1">_xll.BDP($T205,$Z$1)</f>
        <v>#NAME?</v>
      </c>
      <c r="AA205" s="717" t="e">
        <f ca="1">_xll.BDP($T205,AA$1)</f>
        <v>#NAME?</v>
      </c>
      <c r="AB205" s="718" t="e">
        <f ca="1">IF(AA205="FLOATING",J205,(_xll.BDP($T205,AB$1)/100))</f>
        <v>#NAME?</v>
      </c>
      <c r="AC205" s="719" t="e">
        <f ca="1">_xll.BDP(T205,$AC$1)</f>
        <v>#NAME?</v>
      </c>
      <c r="AD205" s="720" t="e">
        <f ca="1">_xll.BDP($T205,AD$1)</f>
        <v>#NAME?</v>
      </c>
      <c r="AE205" s="719" t="e">
        <f ca="1">_xll.BDP($T205,AE$1)</f>
        <v>#NAME?</v>
      </c>
      <c r="AF205" s="715" t="e">
        <f ca="1">_xll.BDP($T205,AF$1)</f>
        <v>#NAME?</v>
      </c>
      <c r="AG205" s="719" t="e">
        <f ca="1">_xll.BDP($T205,AG$1)</f>
        <v>#NAME?</v>
      </c>
      <c r="AH205" s="719" t="e">
        <f ca="1">VLOOKUP(AF205,Values!$A$1:$C$12,2,FALSE)</f>
        <v>#NAME?</v>
      </c>
      <c r="AI205" s="716" t="e">
        <f ca="1">_xll.BDP($T205,$AI$1)</f>
        <v>#NAME?</v>
      </c>
      <c r="AJ205" s="716" t="e">
        <f ca="1">_xll.BDP($T205,$AJ$1)</f>
        <v>#NAME?</v>
      </c>
      <c r="AK205" s="716" t="e">
        <f ca="1">_xll.BDP($T205,$AK$1)</f>
        <v>#NAME?</v>
      </c>
      <c r="AL205" s="721" t="e">
        <f ca="1">VLOOKUP(AK205,Values!$E$2:$F$8,2,)</f>
        <v>#NAME?</v>
      </c>
      <c r="AM205" s="719" t="e">
        <f ca="1">_xll.BDP($T205,$AM$1)</f>
        <v>#NAME?</v>
      </c>
      <c r="AN205" s="719" t="e">
        <f ca="1">_xll.BDP($T205,$AN$1)</f>
        <v>#NAME?</v>
      </c>
      <c r="AO205" s="719" t="e">
        <f ca="1">_xll.BDP($T205,$AO$1)</f>
        <v>#NAME?</v>
      </c>
      <c r="AP205" s="719" t="str">
        <f t="shared" si="32"/>
        <v>3yr</v>
      </c>
      <c r="AQ205" s="775" t="e">
        <f ca="1">_xll.BDP(T205,"YRS_TO_MTY_ISSUE")</f>
        <v>#NAME?</v>
      </c>
      <c r="AR205" s="794">
        <f t="shared" si="33"/>
        <v>3</v>
      </c>
      <c r="AS205" s="795"/>
      <c r="AT205" s="719" t="e">
        <f ca="1">_xll.BDP($T205,AT$1)</f>
        <v>#NAME?</v>
      </c>
      <c r="AU205" s="719" t="e">
        <f ca="1">_xll.BDP(T205,$AU$1)</f>
        <v>#NAME?</v>
      </c>
      <c r="AV205" s="719" t="e">
        <f ca="1">_xll.BDP(T205,$AV$1)</f>
        <v>#NAME?</v>
      </c>
      <c r="AW205" s="719" t="e">
        <f ca="1">_xll.BDP($T205,AW$1)</f>
        <v>#NAME?</v>
      </c>
      <c r="AX205" s="719" t="e">
        <f t="shared" ca="1" si="34"/>
        <v>#NAME?</v>
      </c>
      <c r="AY205" s="719" t="e">
        <f ca="1">_xll.BDP(T205,$AY$1)</f>
        <v>#NAME?</v>
      </c>
      <c r="AZ205" s="719" t="e">
        <f t="shared" ca="1" si="35"/>
        <v>#NAME?</v>
      </c>
      <c r="BA205" s="719" t="e">
        <f t="shared" ca="1" si="36"/>
        <v>#NAME?</v>
      </c>
      <c r="BB205" s="719" t="e">
        <f ca="1">VLOOKUP(Y205,Values!$H$2:$I$15,2,FALSE)</f>
        <v>#NAME?</v>
      </c>
    </row>
    <row r="206" spans="1:54" s="706" customFormat="1" ht="12.75" customHeight="1" x14ac:dyDescent="0.3">
      <c r="A206" s="707">
        <v>42011</v>
      </c>
      <c r="B206" s="915" t="s">
        <v>8795</v>
      </c>
      <c r="C206" s="916" t="s">
        <v>228</v>
      </c>
      <c r="D206" s="709">
        <v>600</v>
      </c>
      <c r="E206" s="708" t="s">
        <v>224</v>
      </c>
      <c r="F206" s="710">
        <v>44593</v>
      </c>
      <c r="G206" s="711" t="s">
        <v>8796</v>
      </c>
      <c r="H206" s="712" t="s">
        <v>1757</v>
      </c>
      <c r="I206" s="761" t="s">
        <v>4453</v>
      </c>
      <c r="J206" s="761" t="s">
        <v>41</v>
      </c>
      <c r="K206" s="712">
        <v>-12.5</v>
      </c>
      <c r="L206" s="714"/>
      <c r="M206" s="712"/>
      <c r="N206" s="706" t="s">
        <v>432</v>
      </c>
      <c r="O206" s="712">
        <v>2.5</v>
      </c>
      <c r="P206" s="708" t="s">
        <v>1890</v>
      </c>
      <c r="Q206" s="714"/>
      <c r="R206" s="708">
        <v>5</v>
      </c>
      <c r="S206" s="708" t="s">
        <v>8822</v>
      </c>
      <c r="T206" s="715" t="str">
        <f t="shared" si="29"/>
        <v>EK6871454 Corp</v>
      </c>
      <c r="U206" s="716" t="e">
        <f ca="1">_xll.BDP($T206,$U$1)</f>
        <v>#NAME?</v>
      </c>
      <c r="V206" s="715">
        <f t="shared" si="30"/>
        <v>1</v>
      </c>
      <c r="W206" s="715">
        <f t="shared" si="31"/>
        <v>2</v>
      </c>
      <c r="X206" s="715" t="str">
        <f t="shared" si="37"/>
        <v>Q1</v>
      </c>
      <c r="Y206" s="717" t="e">
        <f ca="1">_xll.BDP($T206,Y$1)</f>
        <v>#NAME?</v>
      </c>
      <c r="Z206" s="717" t="e">
        <f ca="1">_xll.BDP($T206,$Z$1)</f>
        <v>#NAME?</v>
      </c>
      <c r="AA206" s="717" t="e">
        <f ca="1">_xll.BDP($T206,AA$1)</f>
        <v>#NAME?</v>
      </c>
      <c r="AB206" s="718" t="e">
        <f ca="1">IF(AA206="FLOATING",J206,(_xll.BDP($T206,AB$1)/100))</f>
        <v>#NAME?</v>
      </c>
      <c r="AC206" s="719" t="e">
        <f ca="1">_xll.BDP(T206,$AC$1)</f>
        <v>#NAME?</v>
      </c>
      <c r="AD206" s="720" t="e">
        <f ca="1">_xll.BDP($T206,AD$1)</f>
        <v>#NAME?</v>
      </c>
      <c r="AE206" s="719" t="e">
        <f ca="1">_xll.BDP($T206,AE$1)</f>
        <v>#NAME?</v>
      </c>
      <c r="AF206" s="715" t="e">
        <f ca="1">_xll.BDP($T206,AF$1)</f>
        <v>#NAME?</v>
      </c>
      <c r="AG206" s="719" t="e">
        <f ca="1">_xll.BDP($T206,AG$1)</f>
        <v>#NAME?</v>
      </c>
      <c r="AH206" s="719" t="e">
        <f ca="1">VLOOKUP(AF206,Values!$A$1:$C$12,2,FALSE)</f>
        <v>#NAME?</v>
      </c>
      <c r="AI206" s="716" t="e">
        <f ca="1">_xll.BDP($T206,$AI$1)</f>
        <v>#NAME?</v>
      </c>
      <c r="AJ206" s="716" t="e">
        <f ca="1">_xll.BDP($T206,$AJ$1)</f>
        <v>#NAME?</v>
      </c>
      <c r="AK206" s="716" t="e">
        <f ca="1">_xll.BDP($T206,$AK$1)</f>
        <v>#NAME?</v>
      </c>
      <c r="AL206" s="721" t="e">
        <f ca="1">VLOOKUP(AK206,Values!$E$2:$F$8,2,)</f>
        <v>#NAME?</v>
      </c>
      <c r="AM206" s="719" t="e">
        <f ca="1">_xll.BDP($T206,$AM$1)</f>
        <v>#NAME?</v>
      </c>
      <c r="AN206" s="719" t="e">
        <f ca="1">_xll.BDP($T206,$AN$1)</f>
        <v>#NAME?</v>
      </c>
      <c r="AO206" s="719" t="e">
        <f ca="1">_xll.BDP($T206,$AO$1)</f>
        <v>#NAME?</v>
      </c>
      <c r="AP206" s="719" t="str">
        <f t="shared" si="32"/>
        <v>7yr</v>
      </c>
      <c r="AQ206" s="775" t="e">
        <f ca="1">_xll.BDP(T206,"YRS_TO_MTY_ISSUE")</f>
        <v>#NAME?</v>
      </c>
      <c r="AR206" s="794">
        <f t="shared" si="33"/>
        <v>7.1</v>
      </c>
      <c r="AS206" s="795"/>
      <c r="AT206" s="719" t="e">
        <f ca="1">_xll.BDP($T206,AT$1)</f>
        <v>#NAME?</v>
      </c>
      <c r="AU206" s="719" t="e">
        <f ca="1">_xll.BDP(T206,$AU$1)</f>
        <v>#NAME?</v>
      </c>
      <c r="AV206" s="719" t="e">
        <f ca="1">_xll.BDP(T206,$AV$1)</f>
        <v>#NAME?</v>
      </c>
      <c r="AW206" s="719" t="e">
        <f ca="1">_xll.BDP($T206,AW$1)</f>
        <v>#NAME?</v>
      </c>
      <c r="AX206" s="719" t="e">
        <f t="shared" ca="1" si="34"/>
        <v>#NAME?</v>
      </c>
      <c r="AY206" s="719" t="e">
        <f ca="1">_xll.BDP(T206,$AY$1)</f>
        <v>#NAME?</v>
      </c>
      <c r="AZ206" s="719" t="e">
        <f t="shared" ca="1" si="35"/>
        <v>#NAME?</v>
      </c>
      <c r="BA206" s="719" t="e">
        <f t="shared" ca="1" si="36"/>
        <v>#NAME?</v>
      </c>
      <c r="BB206" s="719" t="e">
        <f ca="1">VLOOKUP(Y206,Values!$H$2:$I$15,2,FALSE)</f>
        <v>#NAME?</v>
      </c>
    </row>
    <row r="207" spans="1:54" s="706" customFormat="1" ht="12.75" customHeight="1" x14ac:dyDescent="0.3">
      <c r="A207" s="707">
        <v>42011</v>
      </c>
      <c r="B207" s="915" t="s">
        <v>8797</v>
      </c>
      <c r="C207" s="916" t="s">
        <v>369</v>
      </c>
      <c r="D207" s="709">
        <v>400</v>
      </c>
      <c r="E207" s="708" t="s">
        <v>81</v>
      </c>
      <c r="F207" s="710">
        <v>43845</v>
      </c>
      <c r="G207" s="711" t="s">
        <v>8749</v>
      </c>
      <c r="H207" s="712" t="s">
        <v>226</v>
      </c>
      <c r="I207" s="761" t="s">
        <v>597</v>
      </c>
      <c r="J207" s="761" t="s">
        <v>146</v>
      </c>
      <c r="K207" s="712">
        <v>-5</v>
      </c>
      <c r="L207" s="714"/>
      <c r="M207" s="712"/>
      <c r="N207" s="706" t="s">
        <v>7079</v>
      </c>
      <c r="O207" s="712">
        <v>1.69</v>
      </c>
      <c r="P207" s="708" t="s">
        <v>2324</v>
      </c>
      <c r="Q207" s="714"/>
      <c r="R207" s="708">
        <v>18</v>
      </c>
      <c r="S207" s="708" t="s">
        <v>8811</v>
      </c>
      <c r="T207" s="715" t="str">
        <f t="shared" si="29"/>
        <v>EK6871637 Corp</v>
      </c>
      <c r="U207" s="716" t="e">
        <f ca="1">_xll.BDP($T207,$U$1)</f>
        <v>#NAME?</v>
      </c>
      <c r="V207" s="715">
        <f t="shared" si="30"/>
        <v>1</v>
      </c>
      <c r="W207" s="715">
        <f t="shared" si="31"/>
        <v>2</v>
      </c>
      <c r="X207" s="715" t="str">
        <f t="shared" si="37"/>
        <v>Q1</v>
      </c>
      <c r="Y207" s="717" t="e">
        <f ca="1">_xll.BDP($T207,Y$1)</f>
        <v>#NAME?</v>
      </c>
      <c r="Z207" s="717" t="e">
        <f ca="1">_xll.BDP($T207,$Z$1)</f>
        <v>#NAME?</v>
      </c>
      <c r="AA207" s="717" t="e">
        <f ca="1">_xll.BDP($T207,AA$1)</f>
        <v>#NAME?</v>
      </c>
      <c r="AB207" s="718" t="e">
        <f ca="1">IF(AA207="FLOATING",J207,(_xll.BDP($T207,AB$1)/100))</f>
        <v>#NAME?</v>
      </c>
      <c r="AC207" s="719" t="e">
        <f ca="1">_xll.BDP(T207,$AC$1)</f>
        <v>#NAME?</v>
      </c>
      <c r="AD207" s="720" t="e">
        <f ca="1">_xll.BDP($T207,AD$1)</f>
        <v>#NAME?</v>
      </c>
      <c r="AE207" s="719" t="e">
        <f ca="1">_xll.BDP($T207,AE$1)</f>
        <v>#NAME?</v>
      </c>
      <c r="AF207" s="715" t="e">
        <f ca="1">_xll.BDP($T207,AF$1)</f>
        <v>#NAME?</v>
      </c>
      <c r="AG207" s="719" t="e">
        <f ca="1">_xll.BDP($T207,AG$1)</f>
        <v>#NAME?</v>
      </c>
      <c r="AH207" s="719" t="e">
        <f ca="1">VLOOKUP(AF207,Values!$A$1:$C$12,2,FALSE)</f>
        <v>#NAME?</v>
      </c>
      <c r="AI207" s="716" t="e">
        <f ca="1">_xll.BDP($T207,$AI$1)</f>
        <v>#NAME?</v>
      </c>
      <c r="AJ207" s="716" t="e">
        <f ca="1">_xll.BDP($T207,$AJ$1)</f>
        <v>#NAME?</v>
      </c>
      <c r="AK207" s="716" t="e">
        <f ca="1">_xll.BDP($T207,$AK$1)</f>
        <v>#NAME?</v>
      </c>
      <c r="AL207" s="721" t="e">
        <f ca="1">VLOOKUP(AK207,Values!$E$2:$F$8,2,)</f>
        <v>#NAME?</v>
      </c>
      <c r="AM207" s="719" t="e">
        <f ca="1">_xll.BDP($T207,$AM$1)</f>
        <v>#NAME?</v>
      </c>
      <c r="AN207" s="719" t="e">
        <f ca="1">_xll.BDP($T207,$AN$1)</f>
        <v>#NAME?</v>
      </c>
      <c r="AO207" s="719" t="e">
        <f ca="1">_xll.BDP($T207,$AO$1)</f>
        <v>#NAME?</v>
      </c>
      <c r="AP207" s="719" t="str">
        <f t="shared" si="32"/>
        <v xml:space="preserve">5yr </v>
      </c>
      <c r="AQ207" s="775" t="e">
        <f ca="1">_xll.BDP(T207,"YRS_TO_MTY_ISSUE")</f>
        <v>#NAME?</v>
      </c>
      <c r="AR207" s="794">
        <f t="shared" si="33"/>
        <v>5</v>
      </c>
      <c r="AS207" s="795"/>
      <c r="AT207" s="719" t="e">
        <f ca="1">_xll.BDP($T207,AT$1)</f>
        <v>#NAME?</v>
      </c>
      <c r="AU207" s="719" t="e">
        <f ca="1">_xll.BDP(T207,$AU$1)</f>
        <v>#NAME?</v>
      </c>
      <c r="AV207" s="719" t="e">
        <f ca="1">_xll.BDP(T207,$AV$1)</f>
        <v>#NAME?</v>
      </c>
      <c r="AW207" s="719" t="e">
        <f ca="1">_xll.BDP($T207,AW$1)</f>
        <v>#NAME?</v>
      </c>
      <c r="AX207" s="719" t="e">
        <f t="shared" ca="1" si="34"/>
        <v>#NAME?</v>
      </c>
      <c r="AY207" s="719" t="e">
        <f ca="1">_xll.BDP(T207,$AY$1)</f>
        <v>#NAME?</v>
      </c>
      <c r="AZ207" s="719" t="e">
        <f t="shared" ca="1" si="35"/>
        <v>#NAME?</v>
      </c>
      <c r="BA207" s="719" t="e">
        <f t="shared" ca="1" si="36"/>
        <v>#NAME?</v>
      </c>
      <c r="BB207" s="719" t="e">
        <f ca="1">VLOOKUP(Y207,Values!$H$2:$I$15,2,FALSE)</f>
        <v>#NAME?</v>
      </c>
    </row>
    <row r="208" spans="1:54" s="706" customFormat="1" ht="12.75" customHeight="1" x14ac:dyDescent="0.3">
      <c r="A208" s="707">
        <v>42011</v>
      </c>
      <c r="B208" s="915" t="s">
        <v>8798</v>
      </c>
      <c r="C208" s="916" t="s">
        <v>478</v>
      </c>
      <c r="D208" s="709">
        <v>1000</v>
      </c>
      <c r="E208" s="708" t="s">
        <v>37</v>
      </c>
      <c r="F208" s="710">
        <v>43844</v>
      </c>
      <c r="G208" s="711" t="s">
        <v>8799</v>
      </c>
      <c r="H208" s="712" t="s">
        <v>5519</v>
      </c>
      <c r="I208" s="761" t="s">
        <v>1945</v>
      </c>
      <c r="J208" s="761" t="s">
        <v>4247</v>
      </c>
      <c r="K208" s="712">
        <v>-10</v>
      </c>
      <c r="L208" s="714"/>
      <c r="M208" s="712"/>
      <c r="N208" s="706" t="s">
        <v>692</v>
      </c>
      <c r="O208" s="712">
        <v>1.7</v>
      </c>
      <c r="P208" s="708" t="s">
        <v>8800</v>
      </c>
      <c r="Q208" s="714"/>
      <c r="R208" s="708">
        <v>3</v>
      </c>
      <c r="S208" s="708" t="s">
        <v>8810</v>
      </c>
      <c r="T208" s="715" t="str">
        <f t="shared" si="29"/>
        <v>EK6877634 Corp</v>
      </c>
      <c r="U208" s="716" t="e">
        <f ca="1">_xll.BDP($T208,$U$1)</f>
        <v>#NAME?</v>
      </c>
      <c r="V208" s="715">
        <f t="shared" si="30"/>
        <v>1</v>
      </c>
      <c r="W208" s="715">
        <f t="shared" si="31"/>
        <v>2</v>
      </c>
      <c r="X208" s="715" t="str">
        <f t="shared" si="37"/>
        <v>Q1</v>
      </c>
      <c r="Y208" s="717" t="e">
        <f ca="1">_xll.BDP($T208,Y$1)</f>
        <v>#NAME?</v>
      </c>
      <c r="Z208" s="717" t="e">
        <f ca="1">_xll.BDP($T208,$Z$1)</f>
        <v>#NAME?</v>
      </c>
      <c r="AA208" s="717" t="e">
        <f ca="1">_xll.BDP($T208,AA$1)</f>
        <v>#NAME?</v>
      </c>
      <c r="AB208" s="718" t="e">
        <f ca="1">IF(AA208="FLOATING",J208,(_xll.BDP($T208,AB$1)/100))</f>
        <v>#NAME?</v>
      </c>
      <c r="AC208" s="719" t="e">
        <f ca="1">_xll.BDP(T208,$AC$1)</f>
        <v>#NAME?</v>
      </c>
      <c r="AD208" s="720" t="e">
        <f ca="1">_xll.BDP($T208,AD$1)</f>
        <v>#NAME?</v>
      </c>
      <c r="AE208" s="719" t="e">
        <f ca="1">_xll.BDP($T208,AE$1)</f>
        <v>#NAME?</v>
      </c>
      <c r="AF208" s="715" t="e">
        <f ca="1">_xll.BDP($T208,AF$1)</f>
        <v>#NAME?</v>
      </c>
      <c r="AG208" s="719" t="e">
        <f ca="1">_xll.BDP($T208,AG$1)</f>
        <v>#NAME?</v>
      </c>
      <c r="AH208" s="719" t="e">
        <f ca="1">VLOOKUP(AF208,Values!$A$1:$C$12,2,FALSE)</f>
        <v>#NAME?</v>
      </c>
      <c r="AI208" s="716" t="e">
        <f ca="1">_xll.BDP($T208,$AI$1)</f>
        <v>#NAME?</v>
      </c>
      <c r="AJ208" s="716" t="e">
        <f ca="1">_xll.BDP($T208,$AJ$1)</f>
        <v>#NAME?</v>
      </c>
      <c r="AK208" s="716" t="e">
        <f ca="1">_xll.BDP($T208,$AK$1)</f>
        <v>#NAME?</v>
      </c>
      <c r="AL208" s="721" t="e">
        <f ca="1">VLOOKUP(AK208,Values!$E$2:$F$8,2,)</f>
        <v>#NAME?</v>
      </c>
      <c r="AM208" s="719" t="e">
        <f ca="1">_xll.BDP($T208,$AM$1)</f>
        <v>#NAME?</v>
      </c>
      <c r="AN208" s="719" t="e">
        <f ca="1">_xll.BDP($T208,$AN$1)</f>
        <v>#NAME?</v>
      </c>
      <c r="AO208" s="719" t="e">
        <f ca="1">_xll.BDP($T208,$AO$1)</f>
        <v>#NAME?</v>
      </c>
      <c r="AP208" s="719" t="str">
        <f t="shared" si="32"/>
        <v>5yr</v>
      </c>
      <c r="AQ208" s="775" t="e">
        <f ca="1">_xll.BDP(T208,"YRS_TO_MTY_ISSUE")</f>
        <v>#NAME?</v>
      </c>
      <c r="AR208" s="794">
        <f t="shared" si="33"/>
        <v>5</v>
      </c>
      <c r="AS208" s="795"/>
      <c r="AT208" s="719" t="e">
        <f ca="1">_xll.BDP($T208,AT$1)</f>
        <v>#NAME?</v>
      </c>
      <c r="AU208" s="719" t="e">
        <f ca="1">_xll.BDP(T208,$AU$1)</f>
        <v>#NAME?</v>
      </c>
      <c r="AV208" s="719" t="e">
        <f ca="1">_xll.BDP(T208,$AV$1)</f>
        <v>#NAME?</v>
      </c>
      <c r="AW208" s="719" t="e">
        <f ca="1">_xll.BDP($T208,AW$1)</f>
        <v>#NAME?</v>
      </c>
      <c r="AX208" s="719" t="e">
        <f t="shared" ca="1" si="34"/>
        <v>#NAME?</v>
      </c>
      <c r="AY208" s="719" t="e">
        <f ca="1">_xll.BDP(T208,$AY$1)</f>
        <v>#NAME?</v>
      </c>
      <c r="AZ208" s="719" t="e">
        <f t="shared" ca="1" si="35"/>
        <v>#NAME?</v>
      </c>
      <c r="BA208" s="719" t="e">
        <f t="shared" ca="1" si="36"/>
        <v>#NAME?</v>
      </c>
      <c r="BB208" s="719" t="e">
        <f ca="1">VLOOKUP(Y208,Values!$H$2:$I$15,2,FALSE)</f>
        <v>#NAME?</v>
      </c>
    </row>
    <row r="209" spans="1:53" s="706" customFormat="1" ht="12.75" customHeight="1" x14ac:dyDescent="0.3">
      <c r="A209" s="707">
        <v>42010</v>
      </c>
      <c r="B209" s="915" t="s">
        <v>8631</v>
      </c>
      <c r="C209" s="916" t="s">
        <v>889</v>
      </c>
      <c r="D209" s="709">
        <v>2000</v>
      </c>
      <c r="E209" s="708" t="s">
        <v>74</v>
      </c>
      <c r="F209" s="710">
        <v>42744</v>
      </c>
      <c r="G209" s="711" t="s">
        <v>5709</v>
      </c>
      <c r="H209" s="712" t="s">
        <v>8632</v>
      </c>
      <c r="I209" s="761" t="s">
        <v>8633</v>
      </c>
      <c r="J209" s="761" t="s">
        <v>2757</v>
      </c>
      <c r="K209" s="712">
        <v>-2</v>
      </c>
      <c r="L209" s="714"/>
      <c r="M209" s="712"/>
      <c r="N209" s="706" t="s">
        <v>8634</v>
      </c>
      <c r="O209" s="712">
        <v>1.45</v>
      </c>
      <c r="P209" s="708" t="s">
        <v>2049</v>
      </c>
      <c r="Q209" s="714"/>
      <c r="R209" s="708">
        <v>20</v>
      </c>
      <c r="S209" s="708" t="s">
        <v>8651</v>
      </c>
      <c r="T209" s="715" t="s">
        <v>8661</v>
      </c>
      <c r="U209" s="716" t="s">
        <v>8662</v>
      </c>
      <c r="V209" s="715">
        <v>1</v>
      </c>
      <c r="W209" s="715">
        <v>2</v>
      </c>
      <c r="X209" s="717" t="s">
        <v>8663</v>
      </c>
      <c r="Y209" s="717">
        <v>2000000000</v>
      </c>
      <c r="Z209" s="717" t="s">
        <v>8664</v>
      </c>
      <c r="AA209" s="718" t="s">
        <v>2757</v>
      </c>
      <c r="AB209" s="719" t="s">
        <v>8665</v>
      </c>
      <c r="AC209" s="720" t="s">
        <v>8666</v>
      </c>
      <c r="AD209" s="719" t="s">
        <v>8667</v>
      </c>
      <c r="AE209" s="715" t="s">
        <v>1839</v>
      </c>
      <c r="AF209" s="719" t="s">
        <v>8668</v>
      </c>
      <c r="AG209" s="719" t="s">
        <v>3877</v>
      </c>
      <c r="AH209" s="716" t="s">
        <v>8669</v>
      </c>
      <c r="AI209" s="716" t="s">
        <v>8669</v>
      </c>
      <c r="AJ209" s="716" t="s">
        <v>7001</v>
      </c>
      <c r="AK209" s="721" t="s">
        <v>7008</v>
      </c>
      <c r="AL209" s="719" t="s">
        <v>8670</v>
      </c>
      <c r="AM209" s="719" t="s">
        <v>8671</v>
      </c>
      <c r="AN209" s="719" t="s">
        <v>8671</v>
      </c>
      <c r="AO209" s="719" t="s">
        <v>74</v>
      </c>
      <c r="AP209" s="775">
        <v>2.001368925393566</v>
      </c>
      <c r="AQ209" s="794">
        <v>2</v>
      </c>
      <c r="AR209" s="795"/>
      <c r="AS209" s="719" t="s">
        <v>8667</v>
      </c>
      <c r="AT209" s="719" t="s">
        <v>8671</v>
      </c>
      <c r="AU209" s="719" t="s">
        <v>8671</v>
      </c>
      <c r="AV209" s="719" t="s">
        <v>8667</v>
      </c>
      <c r="AW209" s="719" t="e">
        <v>#VALUE!</v>
      </c>
      <c r="AX209" s="719">
        <v>27.06458170379258</v>
      </c>
      <c r="AY209" s="719" t="s">
        <v>2226</v>
      </c>
      <c r="AZ209" s="719" t="s">
        <v>2226</v>
      </c>
      <c r="BA209" s="719" t="e">
        <v>#N/A</v>
      </c>
    </row>
    <row r="210" spans="1:53" s="706" customFormat="1" ht="12.75" customHeight="1" x14ac:dyDescent="0.3">
      <c r="A210" s="707">
        <v>42010</v>
      </c>
      <c r="B210" s="915" t="s">
        <v>8631</v>
      </c>
      <c r="C210" s="916" t="s">
        <v>889</v>
      </c>
      <c r="D210" s="709">
        <v>500</v>
      </c>
      <c r="E210" s="708" t="s">
        <v>81</v>
      </c>
      <c r="F210" s="710">
        <v>43839</v>
      </c>
      <c r="G210" s="711" t="s">
        <v>5709</v>
      </c>
      <c r="H210" s="712" t="s">
        <v>2299</v>
      </c>
      <c r="I210" s="761" t="s">
        <v>2299</v>
      </c>
      <c r="J210" s="761" t="s">
        <v>8635</v>
      </c>
      <c r="K210" s="712">
        <v>-7.5</v>
      </c>
      <c r="L210" s="714"/>
      <c r="M210" s="712"/>
      <c r="N210" s="706" t="s">
        <v>7432</v>
      </c>
      <c r="O210" s="712">
        <v>1.1200000000000001</v>
      </c>
      <c r="P210" s="708" t="s">
        <v>2049</v>
      </c>
      <c r="Q210" s="714"/>
      <c r="R210" s="708">
        <v>20</v>
      </c>
      <c r="S210" s="708" t="s">
        <v>8652</v>
      </c>
      <c r="T210" s="715" t="s">
        <v>8672</v>
      </c>
      <c r="U210" s="716" t="s">
        <v>8673</v>
      </c>
      <c r="V210" s="715">
        <v>1</v>
      </c>
      <c r="W210" s="715">
        <v>2</v>
      </c>
      <c r="X210" s="717" t="s">
        <v>8663</v>
      </c>
      <c r="Y210" s="717">
        <v>500000000</v>
      </c>
      <c r="Z210" s="717" t="s">
        <v>8664</v>
      </c>
      <c r="AA210" s="718" t="s">
        <v>8635</v>
      </c>
      <c r="AB210" s="719" t="s">
        <v>8674</v>
      </c>
      <c r="AC210" s="720" t="s">
        <v>8666</v>
      </c>
      <c r="AD210" s="719" t="s">
        <v>8667</v>
      </c>
      <c r="AE210" s="715" t="s">
        <v>1839</v>
      </c>
      <c r="AF210" s="719" t="s">
        <v>8668</v>
      </c>
      <c r="AG210" s="719" t="s">
        <v>3877</v>
      </c>
      <c r="AH210" s="716" t="s">
        <v>8669</v>
      </c>
      <c r="AI210" s="716" t="s">
        <v>8669</v>
      </c>
      <c r="AJ210" s="716" t="s">
        <v>7001</v>
      </c>
      <c r="AK210" s="721" t="s">
        <v>7008</v>
      </c>
      <c r="AL210" s="719" t="s">
        <v>8670</v>
      </c>
      <c r="AM210" s="719" t="s">
        <v>8671</v>
      </c>
      <c r="AN210" s="719" t="s">
        <v>8671</v>
      </c>
      <c r="AO210" s="719" t="s">
        <v>81</v>
      </c>
      <c r="AP210" s="775">
        <v>4.9993155373032172</v>
      </c>
      <c r="AQ210" s="794">
        <v>5</v>
      </c>
      <c r="AR210" s="795"/>
      <c r="AS210" s="719" t="s">
        <v>8667</v>
      </c>
      <c r="AT210" s="719" t="s">
        <v>8671</v>
      </c>
      <c r="AU210" s="719" t="s">
        <v>8671</v>
      </c>
      <c r="AV210" s="719" t="s">
        <v>8667</v>
      </c>
      <c r="AW210" s="719" t="e">
        <v>#VALUE!</v>
      </c>
      <c r="AX210" s="719">
        <v>60.989914539124932</v>
      </c>
      <c r="AY210" s="719" t="s">
        <v>3380</v>
      </c>
      <c r="AZ210" s="719" t="s">
        <v>3380</v>
      </c>
      <c r="BA210" s="719" t="e">
        <v>#N/A</v>
      </c>
    </row>
    <row r="211" spans="1:53" s="706" customFormat="1" ht="12.75" customHeight="1" x14ac:dyDescent="0.3">
      <c r="A211" s="707">
        <v>42010</v>
      </c>
      <c r="B211" s="915" t="s">
        <v>8636</v>
      </c>
      <c r="C211" s="916" t="s">
        <v>889</v>
      </c>
      <c r="D211" s="709">
        <v>2000</v>
      </c>
      <c r="E211" s="708" t="s">
        <v>81</v>
      </c>
      <c r="F211" s="710">
        <v>43839</v>
      </c>
      <c r="G211" s="711" t="s">
        <v>5709</v>
      </c>
      <c r="H211" s="712" t="s">
        <v>304</v>
      </c>
      <c r="I211" s="761" t="s">
        <v>8637</v>
      </c>
      <c r="J211" s="761" t="s">
        <v>191</v>
      </c>
      <c r="K211" s="712">
        <v>-7.5</v>
      </c>
      <c r="L211" s="714"/>
      <c r="M211" s="712"/>
      <c r="N211" s="706" t="s">
        <v>7985</v>
      </c>
      <c r="O211" s="712">
        <v>2.375</v>
      </c>
      <c r="P211" s="708" t="s">
        <v>2049</v>
      </c>
      <c r="Q211" s="714"/>
      <c r="R211" s="708">
        <v>20</v>
      </c>
      <c r="S211" s="708" t="s">
        <v>8650</v>
      </c>
      <c r="T211" s="715" t="s">
        <v>8675</v>
      </c>
      <c r="U211" s="716" t="s">
        <v>8676</v>
      </c>
      <c r="V211" s="715">
        <v>1</v>
      </c>
      <c r="W211" s="715">
        <v>2</v>
      </c>
      <c r="X211" s="717" t="s">
        <v>8663</v>
      </c>
      <c r="Y211" s="717">
        <v>2000000000</v>
      </c>
      <c r="Z211" s="717" t="s">
        <v>8677</v>
      </c>
      <c r="AA211" s="718">
        <v>2.2000000000000002E-2</v>
      </c>
      <c r="AB211" s="719" t="s">
        <v>8674</v>
      </c>
      <c r="AC211" s="720" t="s">
        <v>8666</v>
      </c>
      <c r="AD211" s="719">
        <v>75</v>
      </c>
      <c r="AE211" s="715" t="s">
        <v>1839</v>
      </c>
      <c r="AF211" s="719" t="s">
        <v>8668</v>
      </c>
      <c r="AG211" s="719" t="s">
        <v>3877</v>
      </c>
      <c r="AH211" s="716" t="s">
        <v>8669</v>
      </c>
      <c r="AI211" s="716" t="s">
        <v>8669</v>
      </c>
      <c r="AJ211" s="716" t="s">
        <v>7001</v>
      </c>
      <c r="AK211" s="721" t="s">
        <v>7008</v>
      </c>
      <c r="AL211" s="719" t="s">
        <v>8670</v>
      </c>
      <c r="AM211" s="719" t="s">
        <v>8671</v>
      </c>
      <c r="AN211" s="719" t="s">
        <v>8671</v>
      </c>
      <c r="AO211" s="719" t="s">
        <v>81</v>
      </c>
      <c r="AP211" s="775">
        <v>4.9993155373032172</v>
      </c>
      <c r="AQ211" s="794">
        <v>5</v>
      </c>
      <c r="AR211" s="795"/>
      <c r="AS211" s="719">
        <v>75</v>
      </c>
      <c r="AT211" s="719">
        <v>70.213595241286853</v>
      </c>
      <c r="AU211" s="719">
        <v>56.414732013639693</v>
      </c>
      <c r="AV211" s="719">
        <v>70.924270629882813</v>
      </c>
      <c r="AW211" s="719">
        <v>-4.0757293701171875</v>
      </c>
      <c r="AX211" s="719" t="s">
        <v>8667</v>
      </c>
      <c r="AY211" s="719" t="s">
        <v>8678</v>
      </c>
      <c r="AZ211" s="719" t="s">
        <v>8679</v>
      </c>
      <c r="BA211" s="719" t="e">
        <v>#N/A</v>
      </c>
    </row>
    <row r="212" spans="1:53" s="706" customFormat="1" ht="12.75" customHeight="1" x14ac:dyDescent="0.3">
      <c r="A212" s="707">
        <v>42010</v>
      </c>
      <c r="B212" s="915" t="s">
        <v>4353</v>
      </c>
      <c r="C212" s="916" t="s">
        <v>36</v>
      </c>
      <c r="D212" s="709">
        <v>500</v>
      </c>
      <c r="E212" s="708" t="s">
        <v>12</v>
      </c>
      <c r="F212" s="710">
        <v>43109</v>
      </c>
      <c r="G212" s="711" t="s">
        <v>8638</v>
      </c>
      <c r="H212" s="712" t="s">
        <v>2299</v>
      </c>
      <c r="I212" s="761" t="s">
        <v>8639</v>
      </c>
      <c r="J212" s="761" t="s">
        <v>8640</v>
      </c>
      <c r="K212" s="712">
        <v>-10</v>
      </c>
      <c r="L212" s="714"/>
      <c r="M212" s="712"/>
      <c r="N212" s="706" t="s">
        <v>8641</v>
      </c>
      <c r="O212" s="712">
        <v>1.52</v>
      </c>
      <c r="P212" s="708" t="s">
        <v>1900</v>
      </c>
      <c r="Q212" s="714"/>
      <c r="R212" s="708">
        <v>10</v>
      </c>
      <c r="S212" s="708" t="s">
        <v>8653</v>
      </c>
      <c r="T212" s="715" t="s">
        <v>8680</v>
      </c>
      <c r="U212" s="716" t="s">
        <v>8681</v>
      </c>
      <c r="V212" s="715">
        <v>1</v>
      </c>
      <c r="W212" s="715">
        <v>2</v>
      </c>
      <c r="X212" s="717" t="s">
        <v>8682</v>
      </c>
      <c r="Y212" s="717">
        <v>500000000</v>
      </c>
      <c r="Z212" s="717" t="s">
        <v>8664</v>
      </c>
      <c r="AA212" s="718" t="s">
        <v>8640</v>
      </c>
      <c r="AB212" s="719" t="s">
        <v>8683</v>
      </c>
      <c r="AC212" s="720" t="s">
        <v>8666</v>
      </c>
      <c r="AD212" s="719" t="s">
        <v>8667</v>
      </c>
      <c r="AE212" s="715" t="s">
        <v>1839</v>
      </c>
      <c r="AF212" s="719" t="s">
        <v>8668</v>
      </c>
      <c r="AG212" s="719" t="s">
        <v>3877</v>
      </c>
      <c r="AH212" s="716" t="s">
        <v>8669</v>
      </c>
      <c r="AI212" s="716" t="s">
        <v>8684</v>
      </c>
      <c r="AJ212" s="716" t="s">
        <v>7001</v>
      </c>
      <c r="AK212" s="721" t="s">
        <v>7008</v>
      </c>
      <c r="AL212" s="719" t="s">
        <v>8685</v>
      </c>
      <c r="AM212" s="719" t="s">
        <v>8671</v>
      </c>
      <c r="AN212" s="719" t="s">
        <v>8686</v>
      </c>
      <c r="AO212" s="719" t="s">
        <v>12</v>
      </c>
      <c r="AP212" s="775">
        <v>3.0006844626967832</v>
      </c>
      <c r="AQ212" s="794">
        <v>3</v>
      </c>
      <c r="AR212" s="795"/>
      <c r="AS212" s="719" t="s">
        <v>8667</v>
      </c>
      <c r="AT212" s="719" t="s">
        <v>8671</v>
      </c>
      <c r="AU212" s="719" t="s">
        <v>8671</v>
      </c>
      <c r="AV212" s="719" t="s">
        <v>8667</v>
      </c>
      <c r="AW212" s="719" t="e">
        <v>#VALUE!</v>
      </c>
      <c r="AX212" s="719">
        <v>91.091974193817265</v>
      </c>
      <c r="AY212" s="719" t="s">
        <v>3062</v>
      </c>
      <c r="AZ212" s="719" t="s">
        <v>3062</v>
      </c>
      <c r="BA212" s="719" t="e">
        <v>#N/A</v>
      </c>
    </row>
    <row r="213" spans="1:53" s="706" customFormat="1" ht="12.75" customHeight="1" x14ac:dyDescent="0.3">
      <c r="A213" s="707">
        <v>42010</v>
      </c>
      <c r="B213" s="915" t="s">
        <v>8642</v>
      </c>
      <c r="C213" s="916" t="s">
        <v>36</v>
      </c>
      <c r="D213" s="709">
        <v>750</v>
      </c>
      <c r="E213" s="708" t="s">
        <v>12</v>
      </c>
      <c r="F213" s="710">
        <v>43109</v>
      </c>
      <c r="G213" s="711" t="s">
        <v>8638</v>
      </c>
      <c r="H213" s="712" t="s">
        <v>144</v>
      </c>
      <c r="I213" s="761" t="s">
        <v>1224</v>
      </c>
      <c r="J213" s="761" t="s">
        <v>3627</v>
      </c>
      <c r="K213" s="712">
        <v>-10</v>
      </c>
      <c r="L213" s="714"/>
      <c r="M213" s="712"/>
      <c r="N213" s="706" t="s">
        <v>8643</v>
      </c>
      <c r="O213" s="712">
        <v>2.6</v>
      </c>
      <c r="P213" s="708" t="s">
        <v>1900</v>
      </c>
      <c r="Q213" s="714"/>
      <c r="R213" s="708">
        <v>10</v>
      </c>
      <c r="S213" s="708" t="s">
        <v>8654</v>
      </c>
      <c r="T213" s="715" t="s">
        <v>8687</v>
      </c>
      <c r="U213" s="716" t="s">
        <v>8688</v>
      </c>
      <c r="V213" s="715">
        <v>1</v>
      </c>
      <c r="W213" s="715">
        <v>2</v>
      </c>
      <c r="X213" s="717" t="s">
        <v>8682</v>
      </c>
      <c r="Y213" s="717">
        <v>750000000</v>
      </c>
      <c r="Z213" s="717" t="s">
        <v>8677</v>
      </c>
      <c r="AA213" s="718">
        <v>2.145E-2</v>
      </c>
      <c r="AB213" s="719" t="s">
        <v>8683</v>
      </c>
      <c r="AC213" s="720" t="s">
        <v>8666</v>
      </c>
      <c r="AD213" s="719">
        <v>115</v>
      </c>
      <c r="AE213" s="715" t="s">
        <v>1839</v>
      </c>
      <c r="AF213" s="719" t="s">
        <v>8668</v>
      </c>
      <c r="AG213" s="719" t="s">
        <v>3877</v>
      </c>
      <c r="AH213" s="716" t="s">
        <v>8669</v>
      </c>
      <c r="AI213" s="716" t="s">
        <v>8684</v>
      </c>
      <c r="AJ213" s="716" t="s">
        <v>7001</v>
      </c>
      <c r="AK213" s="721" t="s">
        <v>7008</v>
      </c>
      <c r="AL213" s="719" t="s">
        <v>8685</v>
      </c>
      <c r="AM213" s="719" t="s">
        <v>8671</v>
      </c>
      <c r="AN213" s="719" t="s">
        <v>8686</v>
      </c>
      <c r="AO213" s="719" t="s">
        <v>12</v>
      </c>
      <c r="AP213" s="775">
        <v>3.0006844626967832</v>
      </c>
      <c r="AQ213" s="794">
        <v>3</v>
      </c>
      <c r="AR213" s="795"/>
      <c r="AS213" s="719">
        <v>115</v>
      </c>
      <c r="AT213" s="719">
        <v>110.36145430294906</v>
      </c>
      <c r="AU213" s="719">
        <v>90.239739254496484</v>
      </c>
      <c r="AV213" s="719">
        <v>111.39328765869141</v>
      </c>
      <c r="AW213" s="719">
        <v>-3.6067123413085938</v>
      </c>
      <c r="AX213" s="719" t="s">
        <v>8667</v>
      </c>
      <c r="AY213" s="719" t="s">
        <v>8689</v>
      </c>
      <c r="AZ213" s="719" t="s">
        <v>8690</v>
      </c>
      <c r="BA213" s="719" t="e">
        <v>#N/A</v>
      </c>
    </row>
    <row r="214" spans="1:53" s="706" customFormat="1" ht="12.75" customHeight="1" x14ac:dyDescent="0.3">
      <c r="A214" s="707">
        <v>42010</v>
      </c>
      <c r="B214" s="915" t="s">
        <v>8644</v>
      </c>
      <c r="C214" s="916" t="s">
        <v>36</v>
      </c>
      <c r="D214" s="709">
        <v>750</v>
      </c>
      <c r="E214" s="708" t="s">
        <v>224</v>
      </c>
      <c r="F214" s="710">
        <v>44570</v>
      </c>
      <c r="G214" s="711" t="s">
        <v>8638</v>
      </c>
      <c r="H214" s="712" t="s">
        <v>330</v>
      </c>
      <c r="I214" s="761" t="s">
        <v>6690</v>
      </c>
      <c r="J214" s="761" t="s">
        <v>368</v>
      </c>
      <c r="K214" s="712">
        <v>-10</v>
      </c>
      <c r="L214" s="714"/>
      <c r="M214" s="712"/>
      <c r="N214" s="706" t="s">
        <v>259</v>
      </c>
      <c r="O214" s="712">
        <v>2.33</v>
      </c>
      <c r="P214" s="708" t="s">
        <v>2097</v>
      </c>
      <c r="Q214" s="714"/>
      <c r="R214" s="708">
        <v>9</v>
      </c>
      <c r="S214" s="708" t="s">
        <v>8655</v>
      </c>
      <c r="T214" s="715" t="s">
        <v>8691</v>
      </c>
      <c r="U214" s="716" t="s">
        <v>8692</v>
      </c>
      <c r="V214" s="715">
        <v>1</v>
      </c>
      <c r="W214" s="715">
        <v>2</v>
      </c>
      <c r="X214" s="717" t="s">
        <v>8682</v>
      </c>
      <c r="Y214" s="717">
        <v>750000000</v>
      </c>
      <c r="Z214" s="717" t="s">
        <v>8677</v>
      </c>
      <c r="AA214" s="718">
        <v>3.2189999999999996E-2</v>
      </c>
      <c r="AB214" s="719" t="s">
        <v>8693</v>
      </c>
      <c r="AC214" s="720" t="s">
        <v>8666</v>
      </c>
      <c r="AD214" s="719">
        <v>145</v>
      </c>
      <c r="AE214" s="715" t="s">
        <v>1839</v>
      </c>
      <c r="AF214" s="719" t="s">
        <v>8668</v>
      </c>
      <c r="AG214" s="719" t="s">
        <v>3877</v>
      </c>
      <c r="AH214" s="716" t="s">
        <v>8669</v>
      </c>
      <c r="AI214" s="716" t="s">
        <v>8684</v>
      </c>
      <c r="AJ214" s="716" t="s">
        <v>7001</v>
      </c>
      <c r="AK214" s="721" t="s">
        <v>7008</v>
      </c>
      <c r="AL214" s="719" t="s">
        <v>8685</v>
      </c>
      <c r="AM214" s="719" t="s">
        <v>8671</v>
      </c>
      <c r="AN214" s="719" t="s">
        <v>8686</v>
      </c>
      <c r="AO214" s="719" t="s">
        <v>224</v>
      </c>
      <c r="AP214" s="775">
        <v>7.0006844626967828</v>
      </c>
      <c r="AQ214" s="794">
        <v>7</v>
      </c>
      <c r="AR214" s="795"/>
      <c r="AS214" s="719">
        <v>145</v>
      </c>
      <c r="AT214" s="719">
        <v>142.04880805714285</v>
      </c>
      <c r="AU214" s="719">
        <v>133.55727180234305</v>
      </c>
      <c r="AV214" s="719">
        <v>143.97535705566406</v>
      </c>
      <c r="AW214" s="719">
        <v>-1.0246429443359375</v>
      </c>
      <c r="AX214" s="719" t="s">
        <v>8667</v>
      </c>
      <c r="AY214" s="719" t="s">
        <v>8694</v>
      </c>
      <c r="AZ214" s="719" t="s">
        <v>8695</v>
      </c>
      <c r="BA214" s="719" t="e">
        <v>#N/A</v>
      </c>
    </row>
    <row r="215" spans="1:53" s="706" customFormat="1" ht="12.75" customHeight="1" x14ac:dyDescent="0.3">
      <c r="A215" s="707">
        <v>42010</v>
      </c>
      <c r="B215" s="915" t="s">
        <v>8645</v>
      </c>
      <c r="C215" s="916" t="s">
        <v>182</v>
      </c>
      <c r="D215" s="709">
        <v>400</v>
      </c>
      <c r="E215" s="708" t="s">
        <v>81</v>
      </c>
      <c r="F215" s="710">
        <v>43862</v>
      </c>
      <c r="G215" s="711" t="s">
        <v>4849</v>
      </c>
      <c r="H215" s="712" t="s">
        <v>573</v>
      </c>
      <c r="I215" s="761" t="s">
        <v>791</v>
      </c>
      <c r="J215" s="761" t="s">
        <v>221</v>
      </c>
      <c r="K215" s="712">
        <v>-20</v>
      </c>
      <c r="L215" s="714"/>
      <c r="M215" s="712"/>
      <c r="N215" s="706" t="s">
        <v>1609</v>
      </c>
      <c r="O215" s="712">
        <v>5.5</v>
      </c>
      <c r="P215" s="708" t="s">
        <v>1917</v>
      </c>
      <c r="Q215" s="714"/>
      <c r="R215" s="708">
        <v>13</v>
      </c>
      <c r="S215" s="708" t="s">
        <v>8660</v>
      </c>
      <c r="T215" s="715" t="s">
        <v>8696</v>
      </c>
      <c r="U215" s="716" t="s">
        <v>8697</v>
      </c>
      <c r="V215" s="715">
        <v>1</v>
      </c>
      <c r="W215" s="715">
        <v>2</v>
      </c>
      <c r="X215" s="717" t="s">
        <v>8698</v>
      </c>
      <c r="Y215" s="717">
        <v>400000000</v>
      </c>
      <c r="Z215" s="717" t="s">
        <v>8677</v>
      </c>
      <c r="AA215" s="718">
        <v>2.3E-2</v>
      </c>
      <c r="AB215" s="719" t="s">
        <v>8699</v>
      </c>
      <c r="AC215" s="720" t="s">
        <v>8666</v>
      </c>
      <c r="AD215" s="719">
        <v>85</v>
      </c>
      <c r="AE215" s="715" t="s">
        <v>2636</v>
      </c>
      <c r="AF215" s="719" t="s">
        <v>8700</v>
      </c>
      <c r="AG215" s="719" t="s">
        <v>7660</v>
      </c>
      <c r="AH215" s="716" t="s">
        <v>8701</v>
      </c>
      <c r="AI215" s="716" t="s">
        <v>8702</v>
      </c>
      <c r="AJ215" s="716" t="s">
        <v>7001</v>
      </c>
      <c r="AK215" s="721" t="s">
        <v>7008</v>
      </c>
      <c r="AL215" s="719" t="s">
        <v>8703</v>
      </c>
      <c r="AM215" s="719" t="s">
        <v>8704</v>
      </c>
      <c r="AN215" s="719" t="s">
        <v>8671</v>
      </c>
      <c r="AO215" s="719" t="s">
        <v>81</v>
      </c>
      <c r="AP215" s="775">
        <v>5.0622861054072557</v>
      </c>
      <c r="AQ215" s="794">
        <v>5.0999999999999996</v>
      </c>
      <c r="AR215" s="795"/>
      <c r="AS215" s="719">
        <v>85</v>
      </c>
      <c r="AT215" s="719">
        <v>77.397068344733256</v>
      </c>
      <c r="AU215" s="719">
        <v>64.003721776887261</v>
      </c>
      <c r="AV215" s="719">
        <v>83.42333984375</v>
      </c>
      <c r="AW215" s="719">
        <v>-1.57666015625</v>
      </c>
      <c r="AX215" s="719" t="s">
        <v>8667</v>
      </c>
      <c r="AY215" s="719" t="s">
        <v>8705</v>
      </c>
      <c r="AZ215" s="719" t="s">
        <v>1303</v>
      </c>
      <c r="BA215" s="719" t="e">
        <v>#N/A</v>
      </c>
    </row>
    <row r="216" spans="1:53" s="706" customFormat="1" ht="12.75" customHeight="1" x14ac:dyDescent="0.3">
      <c r="A216" s="707">
        <v>42010</v>
      </c>
      <c r="B216" s="915" t="s">
        <v>8646</v>
      </c>
      <c r="C216" s="916" t="s">
        <v>182</v>
      </c>
      <c r="D216" s="709">
        <v>700</v>
      </c>
      <c r="E216" s="708" t="s">
        <v>66</v>
      </c>
      <c r="F216" s="710">
        <v>45689</v>
      </c>
      <c r="G216" s="711" t="s">
        <v>4849</v>
      </c>
      <c r="H216" s="712" t="s">
        <v>578</v>
      </c>
      <c r="I216" s="761" t="s">
        <v>628</v>
      </c>
      <c r="J216" s="761" t="s">
        <v>447</v>
      </c>
      <c r="K216" s="712">
        <v>-15</v>
      </c>
      <c r="L216" s="714"/>
      <c r="M216" s="712"/>
      <c r="N216" s="706" t="s">
        <v>3649</v>
      </c>
      <c r="O216" s="712">
        <v>4.57</v>
      </c>
      <c r="P216" s="708" t="s">
        <v>2324</v>
      </c>
      <c r="Q216" s="714"/>
      <c r="R216" s="708">
        <v>18</v>
      </c>
      <c r="S216" s="708" t="s">
        <v>8656</v>
      </c>
      <c r="T216" s="715" t="s">
        <v>8706</v>
      </c>
      <c r="U216" s="716" t="s">
        <v>8707</v>
      </c>
      <c r="V216" s="715">
        <v>1</v>
      </c>
      <c r="W216" s="715">
        <v>2</v>
      </c>
      <c r="X216" s="717" t="s">
        <v>8698</v>
      </c>
      <c r="Y216" s="717">
        <v>700000000</v>
      </c>
      <c r="Z216" s="717" t="s">
        <v>8677</v>
      </c>
      <c r="AA216" s="718">
        <v>3.2000000000000001E-2</v>
      </c>
      <c r="AB216" s="719" t="s">
        <v>8708</v>
      </c>
      <c r="AC216" s="720" t="s">
        <v>8666</v>
      </c>
      <c r="AD216" s="719">
        <v>125</v>
      </c>
      <c r="AE216" s="715" t="s">
        <v>2636</v>
      </c>
      <c r="AF216" s="719" t="s">
        <v>8700</v>
      </c>
      <c r="AG216" s="719" t="s">
        <v>7660</v>
      </c>
      <c r="AH216" s="716" t="s">
        <v>8701</v>
      </c>
      <c r="AI216" s="716" t="s">
        <v>8702</v>
      </c>
      <c r="AJ216" s="716" t="s">
        <v>7001</v>
      </c>
      <c r="AK216" s="721" t="s">
        <v>7008</v>
      </c>
      <c r="AL216" s="719" t="s">
        <v>8703</v>
      </c>
      <c r="AM216" s="719" t="s">
        <v>8704</v>
      </c>
      <c r="AN216" s="719" t="s">
        <v>8671</v>
      </c>
      <c r="AO216" s="719" t="s">
        <v>66</v>
      </c>
      <c r="AP216" s="775">
        <v>10.064339493497604</v>
      </c>
      <c r="AQ216" s="794">
        <v>10.1</v>
      </c>
      <c r="AR216" s="795"/>
      <c r="AS216" s="719">
        <v>125</v>
      </c>
      <c r="AT216" s="719">
        <v>118.85859919917867</v>
      </c>
      <c r="AU216" s="719">
        <v>107.95995929162015</v>
      </c>
      <c r="AV216" s="719">
        <v>124.70743560791016</v>
      </c>
      <c r="AW216" s="719">
        <v>-0.29256439208984375</v>
      </c>
      <c r="AX216" s="719" t="s">
        <v>8667</v>
      </c>
      <c r="AY216" s="719" t="s">
        <v>8709</v>
      </c>
      <c r="AZ216" s="719" t="s">
        <v>1044</v>
      </c>
      <c r="BA216" s="719" t="e">
        <v>#N/A</v>
      </c>
    </row>
    <row r="217" spans="1:53" s="706" customFormat="1" ht="12.75" customHeight="1" x14ac:dyDescent="0.3">
      <c r="A217" s="707">
        <v>42010</v>
      </c>
      <c r="B217" s="915" t="s">
        <v>8647</v>
      </c>
      <c r="C217" s="916" t="s">
        <v>182</v>
      </c>
      <c r="D217" s="709">
        <v>500</v>
      </c>
      <c r="E217" s="708" t="s">
        <v>2331</v>
      </c>
      <c r="F217" s="710">
        <v>49341</v>
      </c>
      <c r="G217" s="711" t="s">
        <v>4849</v>
      </c>
      <c r="H217" s="712" t="s">
        <v>330</v>
      </c>
      <c r="I217" s="761" t="s">
        <v>467</v>
      </c>
      <c r="J217" s="761" t="s">
        <v>283</v>
      </c>
      <c r="K217" s="712">
        <v>-15</v>
      </c>
      <c r="L217" s="714"/>
      <c r="M217" s="712"/>
      <c r="N217" s="706" t="s">
        <v>1609</v>
      </c>
      <c r="O217" s="712">
        <v>4.4000000000000004</v>
      </c>
      <c r="P217" s="708" t="s">
        <v>1912</v>
      </c>
      <c r="Q217" s="714"/>
      <c r="R217" s="708">
        <v>11</v>
      </c>
      <c r="S217" s="708" t="s">
        <v>8659</v>
      </c>
      <c r="T217" s="715" t="s">
        <v>8710</v>
      </c>
      <c r="U217" s="716" t="s">
        <v>8711</v>
      </c>
      <c r="V217" s="715">
        <v>1</v>
      </c>
      <c r="W217" s="715">
        <v>2</v>
      </c>
      <c r="X217" s="717" t="s">
        <v>8698</v>
      </c>
      <c r="Y217" s="717">
        <v>500000000</v>
      </c>
      <c r="Z217" s="717" t="s">
        <v>8677</v>
      </c>
      <c r="AA217" s="718">
        <v>3.9E-2</v>
      </c>
      <c r="AB217" s="719" t="s">
        <v>8712</v>
      </c>
      <c r="AC217" s="720" t="s">
        <v>8666</v>
      </c>
      <c r="AD217" s="719">
        <v>140</v>
      </c>
      <c r="AE217" s="715" t="s">
        <v>2636</v>
      </c>
      <c r="AF217" s="719" t="s">
        <v>8700</v>
      </c>
      <c r="AG217" s="719" t="s">
        <v>7660</v>
      </c>
      <c r="AH217" s="716" t="s">
        <v>8701</v>
      </c>
      <c r="AI217" s="716" t="s">
        <v>8702</v>
      </c>
      <c r="AJ217" s="716" t="s">
        <v>7001</v>
      </c>
      <c r="AK217" s="721" t="s">
        <v>7008</v>
      </c>
      <c r="AL217" s="719" t="s">
        <v>8703</v>
      </c>
      <c r="AM217" s="719" t="s">
        <v>8704</v>
      </c>
      <c r="AN217" s="719" t="s">
        <v>8671</v>
      </c>
      <c r="AO217" s="719" t="s">
        <v>2331</v>
      </c>
      <c r="AP217" s="775">
        <v>20.062970568104038</v>
      </c>
      <c r="AQ217" s="794">
        <v>20.100000000000001</v>
      </c>
      <c r="AR217" s="795"/>
      <c r="AS217" s="719">
        <v>140</v>
      </c>
      <c r="AT217" s="719">
        <v>163.53398794661186</v>
      </c>
      <c r="AU217" s="719">
        <v>149.35013815440402</v>
      </c>
      <c r="AV217" s="719">
        <v>139.02223205566406</v>
      </c>
      <c r="AW217" s="719">
        <v>-0.9777679443359375</v>
      </c>
      <c r="AX217" s="719" t="s">
        <v>8667</v>
      </c>
      <c r="AY217" s="719" t="s">
        <v>8713</v>
      </c>
      <c r="AZ217" s="719" t="s">
        <v>8714</v>
      </c>
      <c r="BA217" s="719" t="e">
        <v>#N/A</v>
      </c>
    </row>
    <row r="218" spans="1:53" s="706" customFormat="1" ht="12.75" customHeight="1" x14ac:dyDescent="0.3">
      <c r="A218" s="707">
        <v>42010</v>
      </c>
      <c r="B218" s="915" t="s">
        <v>8648</v>
      </c>
      <c r="C218" s="916" t="s">
        <v>182</v>
      </c>
      <c r="D218" s="709">
        <v>650</v>
      </c>
      <c r="E218" s="708" t="s">
        <v>117</v>
      </c>
      <c r="F218" s="710">
        <v>52994</v>
      </c>
      <c r="G218" s="711" t="s">
        <v>4849</v>
      </c>
      <c r="H218" s="712" t="s">
        <v>333</v>
      </c>
      <c r="I218" s="761" t="s">
        <v>4169</v>
      </c>
      <c r="J218" s="761" t="s">
        <v>665</v>
      </c>
      <c r="K218" s="712">
        <v>-15</v>
      </c>
      <c r="L218" s="714"/>
      <c r="M218" s="712"/>
      <c r="N218" s="706" t="s">
        <v>551</v>
      </c>
      <c r="O218" s="712">
        <v>3.85</v>
      </c>
      <c r="P218" s="708" t="s">
        <v>1912</v>
      </c>
      <c r="Q218" s="714"/>
      <c r="R218" s="708">
        <v>11</v>
      </c>
      <c r="S218" s="708" t="s">
        <v>8657</v>
      </c>
      <c r="T218" s="715" t="s">
        <v>8715</v>
      </c>
      <c r="U218" s="716" t="s">
        <v>8716</v>
      </c>
      <c r="V218" s="715">
        <v>1</v>
      </c>
      <c r="W218" s="715">
        <v>2</v>
      </c>
      <c r="X218" s="717" t="s">
        <v>8698</v>
      </c>
      <c r="Y218" s="717">
        <v>650000000</v>
      </c>
      <c r="Z218" s="717" t="s">
        <v>8677</v>
      </c>
      <c r="AA218" s="718">
        <v>4.0999999999999995E-2</v>
      </c>
      <c r="AB218" s="719" t="s">
        <v>8717</v>
      </c>
      <c r="AC218" s="720" t="s">
        <v>8666</v>
      </c>
      <c r="AD218" s="719">
        <v>160</v>
      </c>
      <c r="AE218" s="715" t="s">
        <v>2636</v>
      </c>
      <c r="AF218" s="719" t="s">
        <v>8700</v>
      </c>
      <c r="AG218" s="719" t="s">
        <v>7660</v>
      </c>
      <c r="AH218" s="716" t="s">
        <v>8701</v>
      </c>
      <c r="AI218" s="716" t="s">
        <v>8702</v>
      </c>
      <c r="AJ218" s="716" t="s">
        <v>7001</v>
      </c>
      <c r="AK218" s="721" t="s">
        <v>7008</v>
      </c>
      <c r="AL218" s="719" t="s">
        <v>8703</v>
      </c>
      <c r="AM218" s="719" t="s">
        <v>8704</v>
      </c>
      <c r="AN218" s="719" t="s">
        <v>8671</v>
      </c>
      <c r="AO218" s="719" t="s">
        <v>117</v>
      </c>
      <c r="AP218" s="775">
        <v>30.064339493497606</v>
      </c>
      <c r="AQ218" s="794">
        <v>30.1</v>
      </c>
      <c r="AR218" s="795"/>
      <c r="AS218" s="719">
        <v>160</v>
      </c>
      <c r="AT218" s="719">
        <v>156.93773999999996</v>
      </c>
      <c r="AU218" s="719">
        <v>162.72759924182117</v>
      </c>
      <c r="AV218" s="719">
        <v>157.52780151367188</v>
      </c>
      <c r="AW218" s="719">
        <v>-2.472198486328125</v>
      </c>
      <c r="AX218" s="719" t="s">
        <v>8667</v>
      </c>
      <c r="AY218" s="719" t="s">
        <v>8718</v>
      </c>
      <c r="AZ218" s="719" t="s">
        <v>1471</v>
      </c>
      <c r="BA218" s="719" t="e">
        <v>#N/A</v>
      </c>
    </row>
    <row r="219" spans="1:53" s="706" customFormat="1" ht="12.75" customHeight="1" x14ac:dyDescent="0.3">
      <c r="A219" s="707">
        <v>42010</v>
      </c>
      <c r="B219" s="915" t="s">
        <v>8649</v>
      </c>
      <c r="C219" s="916" t="s">
        <v>182</v>
      </c>
      <c r="D219" s="709">
        <v>250</v>
      </c>
      <c r="E219" s="708" t="s">
        <v>5422</v>
      </c>
      <c r="F219" s="710">
        <v>60299</v>
      </c>
      <c r="G219" s="711" t="s">
        <v>4849</v>
      </c>
      <c r="H219" s="712"/>
      <c r="I219" s="761" t="s">
        <v>4359</v>
      </c>
      <c r="J219" s="761" t="s">
        <v>249</v>
      </c>
      <c r="K219" s="712"/>
      <c r="L219" s="714"/>
      <c r="M219" s="712"/>
      <c r="N219" s="706" t="s">
        <v>1690</v>
      </c>
      <c r="O219" s="712">
        <v>2.6</v>
      </c>
      <c r="P219" s="708" t="s">
        <v>4492</v>
      </c>
      <c r="Q219" s="714"/>
      <c r="R219" s="708">
        <v>21</v>
      </c>
      <c r="S219" s="708" t="s">
        <v>8658</v>
      </c>
      <c r="T219" s="715" t="s">
        <v>8719</v>
      </c>
      <c r="U219" s="716" t="s">
        <v>8720</v>
      </c>
      <c r="V219" s="715">
        <v>1</v>
      </c>
      <c r="W219" s="715">
        <v>2</v>
      </c>
      <c r="X219" s="717" t="s">
        <v>8698</v>
      </c>
      <c r="Y219" s="717">
        <v>250000000</v>
      </c>
      <c r="Z219" s="717" t="s">
        <v>8677</v>
      </c>
      <c r="AA219" s="718">
        <v>4.4999999999999998E-2</v>
      </c>
      <c r="AB219" s="719" t="s">
        <v>8721</v>
      </c>
      <c r="AC219" s="720" t="s">
        <v>8666</v>
      </c>
      <c r="AD219" s="719">
        <v>200</v>
      </c>
      <c r="AE219" s="715" t="s">
        <v>2636</v>
      </c>
      <c r="AF219" s="719" t="s">
        <v>8700</v>
      </c>
      <c r="AG219" s="719" t="s">
        <v>7660</v>
      </c>
      <c r="AH219" s="716" t="s">
        <v>8701</v>
      </c>
      <c r="AI219" s="716" t="s">
        <v>8702</v>
      </c>
      <c r="AJ219" s="716" t="s">
        <v>7001</v>
      </c>
      <c r="AK219" s="721" t="s">
        <v>7008</v>
      </c>
      <c r="AL219" s="719" t="s">
        <v>8722</v>
      </c>
      <c r="AM219" s="719" t="s">
        <v>8671</v>
      </c>
      <c r="AN219" s="719" t="s">
        <v>8671</v>
      </c>
      <c r="AO219" s="719" t="s">
        <v>5422</v>
      </c>
      <c r="AP219" s="775">
        <v>50.064339493497606</v>
      </c>
      <c r="AQ219" s="794">
        <v>50.1</v>
      </c>
      <c r="AR219" s="795"/>
      <c r="AS219" s="719">
        <v>200</v>
      </c>
      <c r="AT219" s="719">
        <v>195.13303999999999</v>
      </c>
      <c r="AU219" s="719">
        <v>200.62119185028075</v>
      </c>
      <c r="AV219" s="719">
        <v>197.02412414550781</v>
      </c>
      <c r="AW219" s="719">
        <v>-2.9758758544921875</v>
      </c>
      <c r="AX219" s="719" t="s">
        <v>8667</v>
      </c>
      <c r="AY219" s="719" t="s">
        <v>8723</v>
      </c>
      <c r="AZ219" s="719" t="s">
        <v>8724</v>
      </c>
      <c r="BA219" s="719" t="e">
        <v>#N/A</v>
      </c>
    </row>
    <row r="220" spans="1:53" customFormat="1" x14ac:dyDescent="0.3">
      <c r="A220" s="27"/>
      <c r="B220" s="32"/>
      <c r="C220" s="32"/>
      <c r="D220" s="7"/>
      <c r="L220" s="53"/>
      <c r="M220" s="36"/>
      <c r="N220" s="37"/>
      <c r="O220" s="606"/>
      <c r="R220" s="5"/>
    </row>
    <row r="221" spans="1:53" customFormat="1" x14ac:dyDescent="0.3">
      <c r="A221" s="27"/>
      <c r="B221" s="32"/>
      <c r="C221" s="32"/>
      <c r="D221" s="7"/>
      <c r="L221" s="53"/>
      <c r="M221" s="36"/>
      <c r="N221" s="37"/>
      <c r="O221" s="606"/>
      <c r="R221" s="5"/>
    </row>
    <row r="222" spans="1:53" customFormat="1" x14ac:dyDescent="0.3">
      <c r="A222" s="27"/>
      <c r="B222" s="32"/>
      <c r="C222" s="32"/>
      <c r="D222" s="7"/>
      <c r="L222" s="53"/>
      <c r="M222" s="36"/>
      <c r="N222" s="37"/>
      <c r="O222" s="606"/>
      <c r="R222" s="5"/>
    </row>
    <row r="223" spans="1:53" customFormat="1" x14ac:dyDescent="0.3">
      <c r="A223" s="27"/>
      <c r="B223" s="32"/>
      <c r="C223" s="32"/>
      <c r="D223" s="7"/>
      <c r="L223" s="53"/>
      <c r="M223" s="36"/>
      <c r="N223" s="37"/>
      <c r="O223" s="606"/>
      <c r="R223" s="5"/>
    </row>
    <row r="224" spans="1:53" customFormat="1" x14ac:dyDescent="0.3">
      <c r="A224" s="27"/>
      <c r="B224" s="32"/>
      <c r="C224" s="32"/>
      <c r="D224" s="7"/>
      <c r="L224" s="53"/>
      <c r="M224" s="36"/>
      <c r="N224" s="37"/>
      <c r="O224" s="606"/>
      <c r="R224" s="5"/>
    </row>
    <row r="225" spans="1:18" customFormat="1" x14ac:dyDescent="0.3">
      <c r="A225" s="27"/>
      <c r="B225" s="32"/>
      <c r="C225" s="32"/>
      <c r="D225" s="7"/>
      <c r="L225" s="53"/>
      <c r="M225" s="36"/>
      <c r="N225" s="37"/>
      <c r="O225" s="606"/>
      <c r="R225" s="5"/>
    </row>
    <row r="226" spans="1:18" customFormat="1" x14ac:dyDescent="0.3">
      <c r="A226" s="27"/>
      <c r="B226" s="32"/>
      <c r="C226" s="32"/>
      <c r="D226" s="7"/>
      <c r="L226" s="53"/>
      <c r="M226" s="36"/>
      <c r="N226" s="37"/>
      <c r="O226" s="606"/>
      <c r="R226" s="5"/>
    </row>
    <row r="227" spans="1:18" customFormat="1" x14ac:dyDescent="0.3">
      <c r="A227" s="27"/>
      <c r="B227" s="32"/>
      <c r="C227" s="32"/>
      <c r="D227" s="7"/>
      <c r="L227" s="53"/>
      <c r="M227" s="36"/>
      <c r="N227" s="37"/>
      <c r="O227" s="606"/>
      <c r="R227" s="5"/>
    </row>
    <row r="228" spans="1:18" customFormat="1" x14ac:dyDescent="0.3">
      <c r="A228" s="27"/>
      <c r="B228" s="32"/>
      <c r="C228" s="32"/>
      <c r="D228" s="7"/>
      <c r="L228" s="53"/>
      <c r="M228" s="36"/>
      <c r="N228" s="37"/>
      <c r="O228" s="606"/>
      <c r="R228" s="5"/>
    </row>
    <row r="229" spans="1:18" customFormat="1" x14ac:dyDescent="0.3">
      <c r="A229" s="27"/>
      <c r="B229" s="32"/>
      <c r="C229" s="32"/>
      <c r="D229" s="7"/>
      <c r="L229" s="53"/>
      <c r="M229" s="36"/>
      <c r="N229" s="37"/>
      <c r="O229" s="606"/>
      <c r="R229" s="5"/>
    </row>
    <row r="230" spans="1:18" customFormat="1" x14ac:dyDescent="0.3">
      <c r="A230" s="27"/>
      <c r="B230" s="32"/>
      <c r="C230" s="32"/>
      <c r="D230" s="7"/>
      <c r="L230" s="53"/>
      <c r="M230" s="36"/>
      <c r="N230" s="37"/>
      <c r="O230" s="606"/>
      <c r="R230" s="5"/>
    </row>
    <row r="231" spans="1:18" customFormat="1" x14ac:dyDescent="0.3">
      <c r="A231" s="27"/>
      <c r="B231" s="32"/>
      <c r="C231" s="32"/>
      <c r="D231" s="7"/>
      <c r="L231" s="53"/>
      <c r="M231" s="36"/>
      <c r="N231" s="37"/>
      <c r="O231" s="606"/>
      <c r="R231" s="5"/>
    </row>
    <row r="232" spans="1:18" customFormat="1" x14ac:dyDescent="0.3">
      <c r="A232" s="27"/>
      <c r="B232" s="32"/>
      <c r="C232" s="32"/>
      <c r="D232" s="7"/>
      <c r="L232" s="53"/>
      <c r="M232" s="36"/>
      <c r="N232" s="37"/>
      <c r="O232" s="606"/>
      <c r="R232" s="5"/>
    </row>
    <row r="233" spans="1:18" customFormat="1" x14ac:dyDescent="0.3">
      <c r="A233" s="27"/>
      <c r="B233" s="32"/>
      <c r="C233" s="32"/>
      <c r="D233" s="7"/>
      <c r="L233" s="53"/>
      <c r="M233" s="36"/>
      <c r="N233" s="37"/>
      <c r="O233" s="606"/>
      <c r="R233" s="5"/>
    </row>
    <row r="234" spans="1:18" customFormat="1" x14ac:dyDescent="0.3">
      <c r="A234" s="27"/>
      <c r="B234" s="32"/>
      <c r="C234" s="32"/>
      <c r="D234" s="7"/>
      <c r="L234" s="53"/>
      <c r="M234" s="36"/>
      <c r="N234" s="37"/>
      <c r="O234" s="606"/>
      <c r="R234" s="5"/>
    </row>
    <row r="235" spans="1:18" customFormat="1" x14ac:dyDescent="0.3">
      <c r="A235" s="27"/>
      <c r="B235" s="32"/>
      <c r="C235" s="32"/>
      <c r="D235" s="7"/>
      <c r="L235" s="53"/>
      <c r="M235" s="36"/>
      <c r="N235" s="37"/>
      <c r="O235" s="606"/>
      <c r="R235" s="5"/>
    </row>
    <row r="236" spans="1:18" customFormat="1" x14ac:dyDescent="0.3">
      <c r="A236" s="27"/>
      <c r="B236" s="32"/>
      <c r="C236" s="32"/>
      <c r="D236" s="7"/>
      <c r="L236" s="53"/>
      <c r="M236" s="36"/>
      <c r="N236" s="37"/>
      <c r="O236" s="606"/>
      <c r="R236" s="5"/>
    </row>
    <row r="237" spans="1:18" customFormat="1" x14ac:dyDescent="0.3">
      <c r="A237" s="27"/>
      <c r="B237" s="32"/>
      <c r="C237" s="32"/>
      <c r="D237" s="7"/>
      <c r="L237" s="53"/>
      <c r="M237" s="36"/>
      <c r="N237" s="37"/>
      <c r="O237" s="606"/>
      <c r="R237" s="5"/>
    </row>
    <row r="238" spans="1:18" customFormat="1" x14ac:dyDescent="0.3">
      <c r="A238" s="27"/>
      <c r="B238" s="32"/>
      <c r="C238" s="32"/>
      <c r="D238" s="7"/>
      <c r="L238" s="53"/>
      <c r="M238" s="36"/>
      <c r="N238" s="37"/>
      <c r="O238" s="606"/>
      <c r="R238" s="5"/>
    </row>
    <row r="239" spans="1:18" customFormat="1" x14ac:dyDescent="0.3">
      <c r="A239" s="27"/>
      <c r="B239" s="32"/>
      <c r="C239" s="32"/>
      <c r="D239" s="7"/>
      <c r="L239" s="53"/>
      <c r="M239" s="36"/>
      <c r="N239" s="37"/>
      <c r="O239" s="606"/>
      <c r="R239" s="5"/>
    </row>
    <row r="240" spans="1:18" customFormat="1" x14ac:dyDescent="0.3">
      <c r="A240" s="27"/>
      <c r="B240" s="32"/>
      <c r="C240" s="32"/>
      <c r="D240" s="7"/>
      <c r="L240" s="53"/>
      <c r="M240" s="36"/>
      <c r="N240" s="37"/>
      <c r="O240" s="606"/>
      <c r="R240" s="5"/>
    </row>
    <row r="241" spans="1:18" customFormat="1" x14ac:dyDescent="0.3">
      <c r="A241" s="27"/>
      <c r="B241" s="32"/>
      <c r="C241" s="32"/>
      <c r="D241" s="7"/>
      <c r="L241" s="53"/>
      <c r="M241" s="36"/>
      <c r="N241" s="37"/>
      <c r="O241" s="606"/>
      <c r="R241" s="5"/>
    </row>
    <row r="242" spans="1:18" customFormat="1" x14ac:dyDescent="0.3">
      <c r="A242" s="27"/>
      <c r="B242" s="32"/>
      <c r="C242" s="32"/>
      <c r="D242" s="7"/>
      <c r="L242" s="53"/>
      <c r="M242" s="36"/>
      <c r="N242" s="37"/>
      <c r="O242" s="606"/>
      <c r="R242" s="5"/>
    </row>
    <row r="243" spans="1:18" customFormat="1" x14ac:dyDescent="0.3">
      <c r="A243" s="27"/>
      <c r="B243" s="32"/>
      <c r="C243" s="32"/>
      <c r="D243" s="7"/>
      <c r="L243" s="53"/>
      <c r="M243" s="36"/>
      <c r="N243" s="37"/>
      <c r="O243" s="606"/>
      <c r="R243" s="5"/>
    </row>
    <row r="244" spans="1:18" customFormat="1" x14ac:dyDescent="0.3">
      <c r="A244" s="27"/>
      <c r="B244" s="32"/>
      <c r="C244" s="32"/>
      <c r="D244" s="7"/>
      <c r="L244" s="53"/>
      <c r="M244" s="36"/>
      <c r="N244" s="37"/>
      <c r="O244" s="606"/>
      <c r="R244" s="5"/>
    </row>
    <row r="245" spans="1:18" customFormat="1" x14ac:dyDescent="0.3">
      <c r="A245" s="27"/>
      <c r="B245" s="32"/>
      <c r="C245" s="32"/>
      <c r="D245" s="7"/>
      <c r="L245" s="53"/>
      <c r="M245" s="36"/>
      <c r="N245" s="37"/>
      <c r="O245" s="606"/>
      <c r="R245" s="5"/>
    </row>
    <row r="246" spans="1:18" customFormat="1" x14ac:dyDescent="0.3">
      <c r="A246" s="27"/>
      <c r="B246" s="32"/>
      <c r="C246" s="32"/>
      <c r="D246" s="7"/>
      <c r="L246" s="53"/>
      <c r="M246" s="36"/>
      <c r="N246" s="37"/>
      <c r="O246" s="606"/>
      <c r="R246" s="5"/>
    </row>
    <row r="247" spans="1:18" customFormat="1" x14ac:dyDescent="0.3">
      <c r="A247" s="27"/>
      <c r="B247" s="32"/>
      <c r="C247" s="32"/>
      <c r="D247" s="7"/>
      <c r="L247" s="53"/>
      <c r="M247" s="36"/>
      <c r="N247" s="37"/>
      <c r="O247" s="606"/>
      <c r="R247" s="5"/>
    </row>
    <row r="248" spans="1:18" customFormat="1" x14ac:dyDescent="0.3">
      <c r="A248" s="27"/>
      <c r="B248" s="32"/>
      <c r="C248" s="32"/>
      <c r="D248" s="7"/>
      <c r="L248" s="53"/>
      <c r="M248" s="36"/>
      <c r="N248" s="37"/>
      <c r="O248" s="606"/>
      <c r="R248" s="5"/>
    </row>
    <row r="249" spans="1:18" customFormat="1" x14ac:dyDescent="0.3">
      <c r="A249" s="27"/>
      <c r="B249" s="32"/>
      <c r="C249" s="32"/>
      <c r="D249" s="7"/>
      <c r="L249" s="53"/>
      <c r="M249" s="36"/>
      <c r="N249" s="37"/>
      <c r="O249" s="606"/>
      <c r="R249" s="5"/>
    </row>
    <row r="250" spans="1:18" customFormat="1" x14ac:dyDescent="0.3">
      <c r="A250" s="27"/>
      <c r="B250" s="32"/>
      <c r="C250" s="32"/>
      <c r="D250" s="7"/>
      <c r="L250" s="53"/>
      <c r="M250" s="36"/>
      <c r="N250" s="37"/>
      <c r="O250" s="606"/>
      <c r="R250" s="5"/>
    </row>
    <row r="251" spans="1:18" customFormat="1" x14ac:dyDescent="0.3">
      <c r="A251" s="27"/>
      <c r="B251" s="32"/>
      <c r="C251" s="32"/>
      <c r="D251" s="7"/>
      <c r="L251" s="53"/>
      <c r="M251" s="36"/>
      <c r="N251" s="37"/>
      <c r="O251" s="606"/>
      <c r="R251" s="5"/>
    </row>
    <row r="252" spans="1:18" customFormat="1" x14ac:dyDescent="0.3">
      <c r="A252" s="27"/>
      <c r="B252" s="32"/>
      <c r="C252" s="32"/>
      <c r="D252" s="7"/>
      <c r="L252" s="53"/>
      <c r="M252" s="36"/>
      <c r="N252" s="37"/>
      <c r="O252" s="606"/>
      <c r="R252" s="5"/>
    </row>
    <row r="253" spans="1:18" customFormat="1" x14ac:dyDescent="0.3">
      <c r="A253" s="27"/>
      <c r="B253" s="32"/>
      <c r="C253" s="32"/>
      <c r="D253" s="7"/>
      <c r="L253" s="53"/>
      <c r="M253" s="36"/>
      <c r="N253" s="37"/>
      <c r="O253" s="606"/>
      <c r="R253" s="5"/>
    </row>
    <row r="254" spans="1:18" customFormat="1" x14ac:dyDescent="0.3">
      <c r="A254" s="27"/>
      <c r="B254" s="32"/>
      <c r="C254" s="32"/>
      <c r="D254" s="7"/>
      <c r="L254" s="53"/>
      <c r="M254" s="36"/>
      <c r="N254" s="37"/>
      <c r="O254" s="606"/>
      <c r="R254" s="5"/>
    </row>
    <row r="255" spans="1:18" customFormat="1" x14ac:dyDescent="0.3">
      <c r="A255" s="27"/>
      <c r="B255" s="32"/>
      <c r="C255" s="32"/>
      <c r="D255" s="7"/>
      <c r="L255" s="53"/>
      <c r="M255" s="36"/>
      <c r="N255" s="37"/>
      <c r="O255" s="606"/>
      <c r="R255" s="5"/>
    </row>
    <row r="256" spans="1:18" customFormat="1" x14ac:dyDescent="0.3">
      <c r="A256" s="27"/>
      <c r="B256" s="32"/>
      <c r="C256" s="32"/>
      <c r="D256" s="7"/>
      <c r="L256" s="53"/>
      <c r="M256" s="36"/>
      <c r="N256" s="37"/>
      <c r="O256" s="606"/>
      <c r="R256" s="5"/>
    </row>
    <row r="257" spans="1:18" customFormat="1" x14ac:dyDescent="0.3">
      <c r="A257" s="27"/>
      <c r="B257" s="32"/>
      <c r="C257" s="32"/>
      <c r="D257" s="7"/>
      <c r="L257" s="53"/>
      <c r="M257" s="36"/>
      <c r="N257" s="37"/>
      <c r="O257" s="606"/>
      <c r="R257" s="5"/>
    </row>
    <row r="258" spans="1:18" customFormat="1" x14ac:dyDescent="0.3">
      <c r="A258" s="27"/>
      <c r="B258" s="32"/>
      <c r="C258" s="32"/>
      <c r="D258" s="7"/>
      <c r="L258" s="53"/>
      <c r="M258" s="36"/>
      <c r="N258" s="37"/>
      <c r="O258" s="606"/>
      <c r="R258" s="5"/>
    </row>
    <row r="259" spans="1:18" customFormat="1" x14ac:dyDescent="0.3">
      <c r="A259" s="27"/>
      <c r="B259" s="32"/>
      <c r="C259" s="32"/>
      <c r="D259" s="7"/>
      <c r="L259" s="53"/>
      <c r="M259" s="36"/>
      <c r="N259" s="37"/>
      <c r="O259" s="606"/>
      <c r="R259" s="5"/>
    </row>
    <row r="260" spans="1:18" customFormat="1" x14ac:dyDescent="0.3">
      <c r="A260" s="27"/>
      <c r="B260" s="32"/>
      <c r="C260" s="32"/>
      <c r="D260" s="7"/>
      <c r="L260" s="53"/>
      <c r="M260" s="36"/>
      <c r="N260" s="37"/>
      <c r="O260" s="606"/>
      <c r="R260" s="5"/>
    </row>
    <row r="261" spans="1:18" customFormat="1" x14ac:dyDescent="0.3">
      <c r="A261" s="27"/>
      <c r="B261" s="32"/>
      <c r="C261" s="32"/>
      <c r="D261" s="7"/>
      <c r="L261" s="53"/>
      <c r="M261" s="36"/>
      <c r="N261" s="37"/>
      <c r="O261" s="606"/>
      <c r="R261" s="5"/>
    </row>
    <row r="262" spans="1:18" customFormat="1" x14ac:dyDescent="0.3">
      <c r="A262" s="27"/>
      <c r="B262" s="32"/>
      <c r="C262" s="32"/>
      <c r="D262" s="7"/>
      <c r="L262" s="53"/>
      <c r="M262" s="36"/>
      <c r="N262" s="37"/>
      <c r="O262" s="606"/>
      <c r="R262" s="5"/>
    </row>
    <row r="263" spans="1:18" customFormat="1" x14ac:dyDescent="0.3">
      <c r="A263" s="27"/>
      <c r="B263" s="32"/>
      <c r="C263" s="32"/>
      <c r="D263" s="7"/>
      <c r="L263" s="53"/>
      <c r="M263" s="36"/>
      <c r="N263" s="37"/>
      <c r="O263" s="606"/>
      <c r="R263" s="5"/>
    </row>
    <row r="264" spans="1:18" customFormat="1" x14ac:dyDescent="0.3">
      <c r="A264" s="27"/>
      <c r="B264" s="32"/>
      <c r="C264" s="32"/>
      <c r="D264" s="7"/>
      <c r="L264" s="53"/>
      <c r="M264" s="36"/>
      <c r="N264" s="37"/>
      <c r="O264" s="606"/>
      <c r="R264" s="5"/>
    </row>
    <row r="265" spans="1:18" customFormat="1" x14ac:dyDescent="0.3">
      <c r="A265" s="27"/>
      <c r="B265" s="32"/>
      <c r="C265" s="32"/>
      <c r="D265" s="7"/>
      <c r="L265" s="53"/>
      <c r="M265" s="36"/>
      <c r="N265" s="37"/>
      <c r="O265" s="606"/>
      <c r="R265" s="5"/>
    </row>
    <row r="266" spans="1:18" customFormat="1" x14ac:dyDescent="0.3">
      <c r="A266" s="27"/>
      <c r="B266" s="32"/>
      <c r="C266" s="32"/>
      <c r="D266" s="7"/>
      <c r="L266" s="53"/>
      <c r="M266" s="36"/>
      <c r="N266" s="37"/>
      <c r="O266" s="606"/>
      <c r="R266" s="5"/>
    </row>
    <row r="267" spans="1:18" customFormat="1" x14ac:dyDescent="0.3">
      <c r="A267" s="27"/>
      <c r="B267" s="32"/>
      <c r="C267" s="32"/>
      <c r="D267" s="7"/>
      <c r="L267" s="53"/>
      <c r="M267" s="36"/>
      <c r="N267" s="37"/>
      <c r="O267" s="606"/>
      <c r="R267" s="5"/>
    </row>
    <row r="268" spans="1:18" customFormat="1" x14ac:dyDescent="0.3">
      <c r="A268" s="27"/>
      <c r="B268" s="32"/>
      <c r="C268" s="32"/>
      <c r="D268" s="7"/>
      <c r="L268" s="53"/>
      <c r="M268" s="36"/>
      <c r="N268" s="37"/>
      <c r="O268" s="606"/>
      <c r="R268" s="5"/>
    </row>
    <row r="269" spans="1:18" customFormat="1" x14ac:dyDescent="0.3">
      <c r="A269" s="27"/>
      <c r="B269" s="32"/>
      <c r="C269" s="32"/>
      <c r="D269" s="7"/>
      <c r="L269" s="53"/>
      <c r="M269" s="36"/>
      <c r="N269" s="37"/>
      <c r="O269" s="606"/>
      <c r="R269" s="5"/>
    </row>
    <row r="270" spans="1:18" customFormat="1" x14ac:dyDescent="0.3">
      <c r="A270" s="27"/>
      <c r="B270" s="32"/>
      <c r="C270" s="32"/>
      <c r="D270" s="7"/>
      <c r="L270" s="53"/>
      <c r="M270" s="36"/>
      <c r="N270" s="37"/>
      <c r="O270" s="606"/>
      <c r="R270" s="5"/>
    </row>
    <row r="271" spans="1:18" customFormat="1" x14ac:dyDescent="0.3">
      <c r="A271" s="27"/>
      <c r="B271" s="32"/>
      <c r="C271" s="32"/>
      <c r="D271" s="7"/>
      <c r="L271" s="53"/>
      <c r="M271" s="36"/>
      <c r="N271" s="37"/>
      <c r="O271" s="606"/>
      <c r="R271" s="5"/>
    </row>
    <row r="272" spans="1:18" customFormat="1" x14ac:dyDescent="0.3">
      <c r="A272" s="27"/>
      <c r="B272" s="32"/>
      <c r="C272" s="32"/>
      <c r="D272" s="7"/>
      <c r="L272" s="53"/>
      <c r="M272" s="36"/>
      <c r="N272" s="37"/>
      <c r="O272" s="606"/>
      <c r="R272" s="5"/>
    </row>
    <row r="273" spans="1:18" customFormat="1" x14ac:dyDescent="0.3">
      <c r="A273" s="27"/>
      <c r="B273" s="32"/>
      <c r="C273" s="32"/>
      <c r="D273" s="7"/>
      <c r="L273" s="53"/>
      <c r="M273" s="36"/>
      <c r="N273" s="37"/>
      <c r="O273" s="606"/>
      <c r="R273" s="5"/>
    </row>
    <row r="274" spans="1:18" customFormat="1" x14ac:dyDescent="0.3">
      <c r="A274" s="27"/>
      <c r="B274" s="32"/>
      <c r="C274" s="32"/>
      <c r="D274" s="7"/>
      <c r="L274" s="53"/>
      <c r="M274" s="36"/>
      <c r="N274" s="37"/>
      <c r="O274" s="606"/>
      <c r="R274" s="5"/>
    </row>
    <row r="275" spans="1:18" customFormat="1" x14ac:dyDescent="0.3">
      <c r="A275" s="27"/>
      <c r="B275" s="32"/>
      <c r="C275" s="32"/>
      <c r="D275" s="7"/>
      <c r="L275" s="53"/>
      <c r="M275" s="36"/>
      <c r="N275" s="37"/>
      <c r="O275" s="606"/>
      <c r="R275" s="5"/>
    </row>
    <row r="276" spans="1:18" customFormat="1" x14ac:dyDescent="0.3">
      <c r="A276" s="27"/>
      <c r="B276" s="32"/>
      <c r="C276" s="32"/>
      <c r="D276" s="7"/>
      <c r="L276" s="53"/>
      <c r="M276" s="36"/>
      <c r="N276" s="37"/>
      <c r="O276" s="606"/>
      <c r="R276" s="5"/>
    </row>
    <row r="277" spans="1:18" customFormat="1" x14ac:dyDescent="0.3">
      <c r="A277" s="27"/>
      <c r="B277" s="32"/>
      <c r="C277" s="32"/>
      <c r="D277" s="7"/>
      <c r="L277" s="53"/>
      <c r="M277" s="36"/>
      <c r="N277" s="37"/>
      <c r="O277" s="606"/>
      <c r="R277" s="5"/>
    </row>
    <row r="278" spans="1:18" customFormat="1" x14ac:dyDescent="0.3">
      <c r="A278" s="27"/>
      <c r="B278" s="32"/>
      <c r="C278" s="32"/>
      <c r="D278" s="7"/>
      <c r="L278" s="53"/>
      <c r="M278" s="36"/>
      <c r="N278" s="37"/>
      <c r="O278" s="606"/>
      <c r="R278" s="5"/>
    </row>
    <row r="279" spans="1:18" customFormat="1" x14ac:dyDescent="0.3">
      <c r="A279" s="27"/>
      <c r="B279" s="32"/>
      <c r="C279" s="32"/>
      <c r="D279" s="7"/>
      <c r="L279" s="53"/>
      <c r="M279" s="36"/>
      <c r="N279" s="37"/>
      <c r="O279" s="606"/>
      <c r="R279" s="5"/>
    </row>
    <row r="280" spans="1:18" customFormat="1" x14ac:dyDescent="0.3">
      <c r="A280" s="27"/>
      <c r="B280" s="32"/>
      <c r="C280" s="32"/>
      <c r="D280" s="7"/>
      <c r="L280" s="53"/>
      <c r="M280" s="36"/>
      <c r="N280" s="37"/>
      <c r="O280" s="606"/>
      <c r="R280" s="5"/>
    </row>
    <row r="281" spans="1:18" customFormat="1" x14ac:dyDescent="0.3">
      <c r="A281" s="27"/>
      <c r="B281" s="32"/>
      <c r="C281" s="32"/>
      <c r="D281" s="7"/>
      <c r="L281" s="53"/>
      <c r="M281" s="36"/>
      <c r="N281" s="37"/>
      <c r="O281" s="606"/>
      <c r="R281" s="5"/>
    </row>
    <row r="282" spans="1:18" customFormat="1" x14ac:dyDescent="0.3">
      <c r="A282" s="27"/>
      <c r="B282" s="32"/>
      <c r="C282" s="32"/>
      <c r="D282" s="7"/>
      <c r="L282" s="53"/>
      <c r="M282" s="36"/>
      <c r="N282" s="37"/>
      <c r="O282" s="606"/>
      <c r="R282" s="5"/>
    </row>
    <row r="283" spans="1:18" customFormat="1" x14ac:dyDescent="0.3">
      <c r="A283" s="27"/>
      <c r="B283" s="32"/>
      <c r="C283" s="32"/>
      <c r="D283" s="7"/>
      <c r="L283" s="53"/>
      <c r="M283" s="36"/>
      <c r="N283" s="37"/>
      <c r="O283" s="606"/>
      <c r="R283" s="5"/>
    </row>
    <row r="284" spans="1:18" customFormat="1" x14ac:dyDescent="0.3">
      <c r="A284" s="27"/>
      <c r="B284" s="32"/>
      <c r="C284" s="32"/>
      <c r="D284" s="7"/>
      <c r="L284" s="53"/>
      <c r="M284" s="36"/>
      <c r="N284" s="37"/>
      <c r="O284" s="606"/>
      <c r="R284" s="5"/>
    </row>
    <row r="285" spans="1:18" customFormat="1" x14ac:dyDescent="0.3">
      <c r="A285" s="27"/>
      <c r="B285" s="32"/>
      <c r="C285" s="32"/>
      <c r="D285" s="7"/>
      <c r="L285" s="53"/>
      <c r="M285" s="36"/>
      <c r="N285" s="37"/>
      <c r="O285" s="606"/>
      <c r="R285" s="5"/>
    </row>
    <row r="286" spans="1:18" customFormat="1" x14ac:dyDescent="0.3">
      <c r="A286" s="27"/>
      <c r="B286" s="32"/>
      <c r="C286" s="32"/>
      <c r="D286" s="7"/>
      <c r="L286" s="53"/>
      <c r="M286" s="36"/>
      <c r="N286" s="37"/>
      <c r="O286" s="606"/>
      <c r="R286" s="5"/>
    </row>
    <row r="287" spans="1:18" customFormat="1" x14ac:dyDescent="0.3">
      <c r="A287" s="27"/>
      <c r="B287" s="32"/>
      <c r="C287" s="32"/>
      <c r="D287" s="7"/>
      <c r="L287" s="53"/>
      <c r="M287" s="36"/>
      <c r="N287" s="37"/>
      <c r="O287" s="606"/>
      <c r="R287" s="5"/>
    </row>
    <row r="288" spans="1:18" customFormat="1" x14ac:dyDescent="0.3">
      <c r="A288" s="27"/>
      <c r="B288" s="32"/>
      <c r="C288" s="32"/>
      <c r="D288" s="7"/>
      <c r="L288" s="53"/>
      <c r="M288" s="36"/>
      <c r="N288" s="37"/>
      <c r="O288" s="606"/>
      <c r="R288" s="5"/>
    </row>
    <row r="289" spans="1:18" customFormat="1" x14ac:dyDescent="0.3">
      <c r="A289" s="27"/>
      <c r="B289" s="32"/>
      <c r="C289" s="32"/>
      <c r="D289" s="7"/>
      <c r="L289" s="53"/>
      <c r="M289" s="36"/>
      <c r="N289" s="37"/>
      <c r="O289" s="606"/>
      <c r="R289" s="5"/>
    </row>
    <row r="290" spans="1:18" customFormat="1" x14ac:dyDescent="0.3">
      <c r="A290" s="27"/>
      <c r="B290" s="32"/>
      <c r="C290" s="32"/>
      <c r="D290" s="7"/>
      <c r="L290" s="53"/>
      <c r="M290" s="36"/>
      <c r="N290" s="37"/>
      <c r="O290" s="606"/>
      <c r="R290" s="5"/>
    </row>
    <row r="291" spans="1:18" customFormat="1" x14ac:dyDescent="0.3">
      <c r="A291" s="27"/>
      <c r="B291" s="32"/>
      <c r="C291" s="32"/>
      <c r="D291" s="7"/>
      <c r="L291" s="53"/>
      <c r="M291" s="36"/>
      <c r="N291" s="37"/>
      <c r="O291" s="606"/>
      <c r="R291" s="5"/>
    </row>
    <row r="292" spans="1:18" customFormat="1" x14ac:dyDescent="0.3">
      <c r="A292" s="27"/>
      <c r="B292" s="32"/>
      <c r="C292" s="32"/>
      <c r="D292" s="7"/>
      <c r="L292" s="53"/>
      <c r="M292" s="36"/>
      <c r="N292" s="37"/>
      <c r="O292" s="606"/>
      <c r="R292" s="5"/>
    </row>
    <row r="293" spans="1:18" customFormat="1" x14ac:dyDescent="0.3">
      <c r="A293" s="27"/>
      <c r="B293" s="32"/>
      <c r="C293" s="32"/>
      <c r="D293" s="7"/>
      <c r="L293" s="53"/>
      <c r="M293" s="36"/>
      <c r="N293" s="37"/>
      <c r="O293" s="606"/>
      <c r="R293" s="5"/>
    </row>
    <row r="294" spans="1:18" customFormat="1" x14ac:dyDescent="0.3">
      <c r="A294" s="27"/>
      <c r="B294" s="32"/>
      <c r="C294" s="32"/>
      <c r="D294" s="7"/>
      <c r="L294" s="53"/>
      <c r="M294" s="36"/>
      <c r="N294" s="37"/>
      <c r="O294" s="606"/>
      <c r="R294" s="5"/>
    </row>
    <row r="295" spans="1:18" customFormat="1" x14ac:dyDescent="0.3">
      <c r="A295" s="27"/>
      <c r="B295" s="32"/>
      <c r="C295" s="32"/>
      <c r="D295" s="7"/>
      <c r="L295" s="53"/>
      <c r="M295" s="36"/>
      <c r="N295" s="37"/>
      <c r="O295" s="606"/>
      <c r="R295" s="5"/>
    </row>
    <row r="296" spans="1:18" customFormat="1" x14ac:dyDescent="0.3">
      <c r="A296" s="27"/>
      <c r="B296" s="32"/>
      <c r="C296" s="32"/>
      <c r="D296" s="7"/>
      <c r="L296" s="53"/>
      <c r="M296" s="36"/>
      <c r="N296" s="37"/>
      <c r="O296" s="606"/>
      <c r="R296" s="5"/>
    </row>
    <row r="297" spans="1:18" customFormat="1" x14ac:dyDescent="0.3">
      <c r="A297" s="27"/>
      <c r="B297" s="32"/>
      <c r="C297" s="32"/>
      <c r="D297" s="7"/>
      <c r="L297" s="53"/>
      <c r="M297" s="36"/>
      <c r="N297" s="37"/>
      <c r="O297" s="606"/>
      <c r="R297" s="5"/>
    </row>
    <row r="298" spans="1:18" customFormat="1" x14ac:dyDescent="0.3">
      <c r="A298" s="27"/>
      <c r="B298" s="32"/>
      <c r="C298" s="32"/>
      <c r="D298" s="7"/>
      <c r="L298" s="53"/>
      <c r="M298" s="36"/>
      <c r="N298" s="37"/>
      <c r="O298" s="606"/>
      <c r="R298" s="5"/>
    </row>
    <row r="299" spans="1:18" customFormat="1" x14ac:dyDescent="0.3">
      <c r="A299" s="27"/>
      <c r="B299" s="32"/>
      <c r="C299" s="32"/>
      <c r="D299" s="7"/>
      <c r="L299" s="53"/>
      <c r="M299" s="36"/>
      <c r="N299" s="37"/>
      <c r="O299" s="606"/>
      <c r="R299" s="5"/>
    </row>
    <row r="300" spans="1:18" customFormat="1" x14ac:dyDescent="0.3">
      <c r="A300" s="27"/>
      <c r="B300" s="32"/>
      <c r="C300" s="32"/>
      <c r="D300" s="7"/>
      <c r="L300" s="53"/>
      <c r="M300" s="36"/>
      <c r="N300" s="37"/>
      <c r="O300" s="606"/>
      <c r="R300" s="5"/>
    </row>
    <row r="301" spans="1:18" customFormat="1" x14ac:dyDescent="0.3">
      <c r="A301" s="27"/>
      <c r="B301" s="32"/>
      <c r="C301" s="32"/>
      <c r="D301" s="7"/>
      <c r="L301" s="53"/>
      <c r="M301" s="36"/>
      <c r="N301" s="37"/>
      <c r="O301" s="606"/>
      <c r="R301" s="5"/>
    </row>
    <row r="302" spans="1:18" customFormat="1" x14ac:dyDescent="0.3">
      <c r="A302" s="27"/>
      <c r="B302" s="32"/>
      <c r="C302" s="32"/>
      <c r="D302" s="7"/>
      <c r="L302" s="53"/>
      <c r="M302" s="36"/>
      <c r="N302" s="37"/>
      <c r="O302" s="606"/>
      <c r="R302" s="5"/>
    </row>
    <row r="303" spans="1:18" customFormat="1" x14ac:dyDescent="0.3">
      <c r="A303" s="27"/>
      <c r="B303" s="32"/>
      <c r="C303" s="32"/>
      <c r="D303" s="7"/>
      <c r="L303" s="53"/>
      <c r="M303" s="36"/>
      <c r="N303" s="37"/>
      <c r="O303" s="606"/>
      <c r="R303" s="5"/>
    </row>
    <row r="304" spans="1:18" customFormat="1" x14ac:dyDescent="0.3">
      <c r="A304" s="27"/>
      <c r="B304" s="32"/>
      <c r="C304" s="32"/>
      <c r="D304" s="7"/>
      <c r="L304" s="53"/>
      <c r="M304" s="36"/>
      <c r="N304" s="37"/>
      <c r="O304" s="606"/>
      <c r="R304" s="5"/>
    </row>
    <row r="305" spans="1:18" customFormat="1" x14ac:dyDescent="0.3">
      <c r="A305" s="27"/>
      <c r="B305" s="32"/>
      <c r="C305" s="32"/>
      <c r="D305" s="7"/>
      <c r="L305" s="53"/>
      <c r="M305" s="36"/>
      <c r="N305" s="37"/>
      <c r="O305" s="606"/>
      <c r="R305" s="5"/>
    </row>
    <row r="306" spans="1:18" customFormat="1" x14ac:dyDescent="0.3">
      <c r="A306" s="27"/>
      <c r="B306" s="32"/>
      <c r="C306" s="32"/>
      <c r="D306" s="7"/>
      <c r="L306" s="53"/>
      <c r="M306" s="36"/>
      <c r="N306" s="37"/>
      <c r="O306" s="606"/>
      <c r="R306" s="5"/>
    </row>
    <row r="307" spans="1:18" customFormat="1" x14ac:dyDescent="0.3">
      <c r="A307" s="27"/>
      <c r="B307" s="32"/>
      <c r="C307" s="32"/>
      <c r="D307" s="7"/>
      <c r="L307" s="53"/>
      <c r="M307" s="36"/>
      <c r="N307" s="37"/>
      <c r="O307" s="606"/>
      <c r="R307" s="5"/>
    </row>
    <row r="308" spans="1:18" customFormat="1" x14ac:dyDescent="0.3">
      <c r="A308" s="27"/>
      <c r="B308" s="32"/>
      <c r="C308" s="32"/>
      <c r="D308" s="7"/>
      <c r="L308" s="53"/>
      <c r="M308" s="36"/>
      <c r="N308" s="37"/>
      <c r="O308" s="606"/>
      <c r="R308" s="5"/>
    </row>
    <row r="309" spans="1:18" customFormat="1" x14ac:dyDescent="0.3">
      <c r="A309" s="27"/>
      <c r="B309" s="32"/>
      <c r="C309" s="32"/>
      <c r="D309" s="7"/>
      <c r="L309" s="53"/>
      <c r="M309" s="36"/>
      <c r="N309" s="37"/>
      <c r="O309" s="606"/>
      <c r="R309" s="5"/>
    </row>
    <row r="310" spans="1:18" customFormat="1" x14ac:dyDescent="0.3">
      <c r="A310" s="27"/>
      <c r="B310" s="32"/>
      <c r="C310" s="32"/>
      <c r="D310" s="7"/>
      <c r="L310" s="53"/>
      <c r="M310" s="36"/>
      <c r="N310" s="37"/>
      <c r="O310" s="606"/>
      <c r="R310" s="5"/>
    </row>
    <row r="311" spans="1:18" customFormat="1" x14ac:dyDescent="0.3">
      <c r="A311" s="27"/>
      <c r="B311" s="32"/>
      <c r="C311" s="32"/>
      <c r="D311" s="7"/>
      <c r="L311" s="53"/>
      <c r="M311" s="36"/>
      <c r="N311" s="37"/>
      <c r="O311" s="606"/>
      <c r="R311" s="5"/>
    </row>
    <row r="312" spans="1:18" customFormat="1" x14ac:dyDescent="0.3">
      <c r="A312" s="27"/>
      <c r="B312" s="32"/>
      <c r="C312" s="32"/>
      <c r="D312" s="7"/>
      <c r="L312" s="53"/>
      <c r="M312" s="36"/>
      <c r="N312" s="37"/>
      <c r="O312" s="606"/>
      <c r="R312" s="5"/>
    </row>
    <row r="313" spans="1:18" customFormat="1" x14ac:dyDescent="0.3">
      <c r="A313" s="27"/>
      <c r="B313" s="32"/>
      <c r="C313" s="32"/>
      <c r="D313" s="7"/>
      <c r="L313" s="53"/>
      <c r="M313" s="36"/>
      <c r="N313" s="37"/>
      <c r="O313" s="606"/>
      <c r="R313" s="5"/>
    </row>
    <row r="314" spans="1:18" customFormat="1" x14ac:dyDescent="0.3">
      <c r="A314" s="27"/>
      <c r="B314" s="32"/>
      <c r="C314" s="32"/>
      <c r="D314" s="7"/>
      <c r="L314" s="53"/>
      <c r="M314" s="36"/>
      <c r="N314" s="37"/>
      <c r="O314" s="606"/>
      <c r="R314" s="5"/>
    </row>
    <row r="315" spans="1:18" customFormat="1" x14ac:dyDescent="0.3">
      <c r="A315" s="27"/>
      <c r="B315" s="32"/>
      <c r="C315" s="32"/>
      <c r="D315" s="7"/>
      <c r="L315" s="53"/>
      <c r="M315" s="36"/>
      <c r="N315" s="37"/>
      <c r="O315" s="606"/>
      <c r="R315" s="5"/>
    </row>
    <row r="316" spans="1:18" customFormat="1" x14ac:dyDescent="0.3">
      <c r="A316" s="27"/>
      <c r="B316" s="32"/>
      <c r="C316" s="32"/>
      <c r="D316" s="7"/>
      <c r="L316" s="53"/>
      <c r="M316" s="36"/>
      <c r="N316" s="37"/>
      <c r="O316" s="606"/>
      <c r="R316" s="5"/>
    </row>
    <row r="317" spans="1:18" customFormat="1" x14ac:dyDescent="0.3">
      <c r="A317" s="27"/>
      <c r="B317" s="32"/>
      <c r="C317" s="32"/>
      <c r="D317" s="7"/>
      <c r="L317" s="53"/>
      <c r="M317" s="36"/>
      <c r="N317" s="37"/>
      <c r="O317" s="606"/>
      <c r="R317" s="5"/>
    </row>
    <row r="318" spans="1:18" customFormat="1" x14ac:dyDescent="0.3">
      <c r="A318" s="27"/>
      <c r="B318" s="32"/>
      <c r="C318" s="32"/>
      <c r="D318" s="7"/>
      <c r="L318" s="53"/>
      <c r="M318" s="36"/>
      <c r="N318" s="37"/>
      <c r="O318" s="606"/>
      <c r="R318" s="5"/>
    </row>
    <row r="319" spans="1:18" customFormat="1" x14ac:dyDescent="0.3">
      <c r="A319" s="27"/>
      <c r="B319" s="32"/>
      <c r="C319" s="32"/>
      <c r="D319" s="7"/>
      <c r="L319" s="53"/>
      <c r="M319" s="36"/>
      <c r="N319" s="37"/>
      <c r="O319" s="606"/>
      <c r="R319" s="5"/>
    </row>
    <row r="320" spans="1:18" customFormat="1" x14ac:dyDescent="0.3">
      <c r="A320" s="27"/>
      <c r="B320" s="32"/>
      <c r="C320" s="32"/>
      <c r="D320" s="7"/>
      <c r="L320" s="53"/>
      <c r="M320" s="36"/>
      <c r="N320" s="37"/>
      <c r="O320" s="606"/>
      <c r="R320" s="5"/>
    </row>
    <row r="321" spans="1:18" customFormat="1" x14ac:dyDescent="0.3">
      <c r="A321" s="27"/>
      <c r="B321" s="32"/>
      <c r="C321" s="32"/>
      <c r="D321" s="7"/>
      <c r="L321" s="53"/>
      <c r="M321" s="36"/>
      <c r="N321" s="37"/>
      <c r="O321" s="606"/>
      <c r="R321" s="5"/>
    </row>
    <row r="322" spans="1:18" customFormat="1" x14ac:dyDescent="0.3">
      <c r="A322" s="27"/>
      <c r="B322" s="32"/>
      <c r="C322" s="32"/>
      <c r="D322" s="7"/>
      <c r="L322" s="53"/>
      <c r="M322" s="36"/>
      <c r="N322" s="37"/>
      <c r="O322" s="606"/>
      <c r="R322" s="5"/>
    </row>
    <row r="323" spans="1:18" customFormat="1" x14ac:dyDescent="0.3">
      <c r="A323" s="27"/>
      <c r="B323" s="32"/>
      <c r="C323" s="32"/>
      <c r="D323" s="7"/>
      <c r="L323" s="53"/>
      <c r="M323" s="36"/>
      <c r="N323" s="37"/>
      <c r="O323" s="606"/>
      <c r="R323" s="5"/>
    </row>
    <row r="324" spans="1:18" customFormat="1" x14ac:dyDescent="0.3">
      <c r="A324" s="27"/>
      <c r="B324" s="32"/>
      <c r="C324" s="32"/>
      <c r="D324" s="7"/>
      <c r="L324" s="53"/>
      <c r="M324" s="36"/>
      <c r="N324" s="37"/>
      <c r="O324" s="606"/>
      <c r="R324" s="5"/>
    </row>
    <row r="325" spans="1:18" customFormat="1" x14ac:dyDescent="0.3">
      <c r="A325" s="27"/>
      <c r="B325" s="32"/>
      <c r="C325" s="32"/>
      <c r="D325" s="7"/>
      <c r="L325" s="53"/>
      <c r="M325" s="36"/>
      <c r="N325" s="37"/>
      <c r="O325" s="606"/>
      <c r="R325" s="5"/>
    </row>
    <row r="326" spans="1:18" customFormat="1" x14ac:dyDescent="0.3">
      <c r="A326" s="27"/>
      <c r="B326" s="32"/>
      <c r="C326" s="32"/>
      <c r="D326" s="7"/>
      <c r="L326" s="53"/>
      <c r="M326" s="36"/>
      <c r="N326" s="37"/>
      <c r="O326" s="606"/>
      <c r="R326" s="5"/>
    </row>
    <row r="327" spans="1:18" customFormat="1" x14ac:dyDescent="0.3">
      <c r="A327" s="27"/>
      <c r="B327" s="32"/>
      <c r="C327" s="32"/>
      <c r="D327" s="7"/>
      <c r="L327" s="53"/>
      <c r="M327" s="36"/>
      <c r="N327" s="37"/>
      <c r="O327" s="606"/>
      <c r="R327" s="5"/>
    </row>
    <row r="328" spans="1:18" customFormat="1" x14ac:dyDescent="0.3">
      <c r="A328" s="27"/>
      <c r="B328" s="32"/>
      <c r="C328" s="32"/>
      <c r="D328" s="7"/>
      <c r="L328" s="53"/>
      <c r="M328" s="36"/>
      <c r="N328" s="37"/>
      <c r="O328" s="606"/>
      <c r="R328" s="5"/>
    </row>
    <row r="329" spans="1:18" customFormat="1" x14ac:dyDescent="0.3">
      <c r="A329" s="27"/>
      <c r="B329" s="32"/>
      <c r="C329" s="32"/>
      <c r="D329" s="7"/>
      <c r="L329" s="53"/>
      <c r="M329" s="36"/>
      <c r="N329" s="37"/>
      <c r="O329" s="606"/>
      <c r="R329" s="5"/>
    </row>
    <row r="330" spans="1:18" customFormat="1" x14ac:dyDescent="0.3">
      <c r="A330" s="27"/>
      <c r="B330" s="32"/>
      <c r="C330" s="32"/>
      <c r="D330" s="7"/>
      <c r="L330" s="53"/>
      <c r="M330" s="36"/>
      <c r="N330" s="37"/>
      <c r="O330" s="606"/>
      <c r="R330" s="5"/>
    </row>
    <row r="331" spans="1:18" customFormat="1" x14ac:dyDescent="0.3">
      <c r="A331" s="27"/>
      <c r="B331" s="32"/>
      <c r="C331" s="32"/>
      <c r="D331" s="7"/>
      <c r="L331" s="53"/>
      <c r="M331" s="36"/>
      <c r="N331" s="37"/>
      <c r="O331" s="606"/>
      <c r="R331" s="5"/>
    </row>
    <row r="332" spans="1:18" customFormat="1" x14ac:dyDescent="0.3">
      <c r="A332" s="27"/>
      <c r="B332" s="32"/>
      <c r="C332" s="32"/>
      <c r="D332" s="7"/>
      <c r="L332" s="53"/>
      <c r="M332" s="36"/>
      <c r="N332" s="37"/>
      <c r="O332" s="606"/>
      <c r="R332" s="5"/>
    </row>
    <row r="333" spans="1:18" customFormat="1" x14ac:dyDescent="0.3">
      <c r="A333" s="27"/>
      <c r="B333" s="32"/>
      <c r="C333" s="32"/>
      <c r="D333" s="7"/>
      <c r="L333" s="53"/>
      <c r="M333" s="36"/>
      <c r="N333" s="37"/>
      <c r="O333" s="606"/>
      <c r="R333" s="5"/>
    </row>
    <row r="334" spans="1:18" customFormat="1" x14ac:dyDescent="0.3">
      <c r="A334" s="27"/>
      <c r="B334" s="32"/>
      <c r="C334" s="32"/>
      <c r="D334" s="7"/>
      <c r="L334" s="53"/>
      <c r="M334" s="36"/>
      <c r="N334" s="37"/>
      <c r="O334" s="606"/>
      <c r="R334" s="5"/>
    </row>
    <row r="335" spans="1:18" customFormat="1" x14ac:dyDescent="0.3">
      <c r="A335" s="27"/>
      <c r="B335" s="32"/>
      <c r="C335" s="32"/>
      <c r="D335" s="7"/>
      <c r="L335" s="53"/>
      <c r="M335" s="36"/>
      <c r="N335" s="37"/>
      <c r="O335" s="606"/>
      <c r="R335" s="5"/>
    </row>
    <row r="336" spans="1:18" customFormat="1" x14ac:dyDescent="0.3">
      <c r="A336" s="27"/>
      <c r="B336" s="32"/>
      <c r="C336" s="32"/>
      <c r="D336" s="7"/>
      <c r="L336" s="53"/>
      <c r="M336" s="36"/>
      <c r="N336" s="37"/>
      <c r="O336" s="606"/>
      <c r="R336" s="5"/>
    </row>
    <row r="337" spans="1:18" customFormat="1" x14ac:dyDescent="0.3">
      <c r="A337" s="27"/>
      <c r="B337" s="32"/>
      <c r="C337" s="32"/>
      <c r="D337" s="7"/>
      <c r="L337" s="53"/>
      <c r="M337" s="36"/>
      <c r="N337" s="37"/>
      <c r="O337" s="606"/>
      <c r="R337" s="5"/>
    </row>
    <row r="338" spans="1:18" customFormat="1" x14ac:dyDescent="0.3">
      <c r="A338" s="27"/>
      <c r="B338" s="32"/>
      <c r="C338" s="32"/>
      <c r="D338" s="7"/>
      <c r="L338" s="53"/>
      <c r="M338" s="36"/>
      <c r="N338" s="37"/>
      <c r="O338" s="606"/>
      <c r="R338" s="5"/>
    </row>
    <row r="339" spans="1:18" customFormat="1" x14ac:dyDescent="0.3">
      <c r="A339" s="27"/>
      <c r="B339" s="32"/>
      <c r="C339" s="32"/>
      <c r="D339" s="7"/>
      <c r="L339" s="53"/>
      <c r="M339" s="36"/>
      <c r="N339" s="37"/>
      <c r="O339" s="606"/>
      <c r="R339" s="5"/>
    </row>
    <row r="340" spans="1:18" customFormat="1" x14ac:dyDescent="0.3">
      <c r="A340" s="27"/>
      <c r="B340" s="32"/>
      <c r="C340" s="32"/>
      <c r="D340" s="7"/>
      <c r="L340" s="53"/>
      <c r="M340" s="36"/>
      <c r="N340" s="37"/>
      <c r="O340" s="606"/>
      <c r="R340" s="5"/>
    </row>
    <row r="341" spans="1:18" customFormat="1" x14ac:dyDescent="0.3">
      <c r="A341" s="27"/>
      <c r="B341" s="32"/>
      <c r="C341" s="32"/>
      <c r="D341" s="7"/>
      <c r="L341" s="53"/>
      <c r="M341" s="36"/>
      <c r="N341" s="37"/>
      <c r="O341" s="606"/>
      <c r="R341" s="5"/>
    </row>
    <row r="342" spans="1:18" customFormat="1" x14ac:dyDescent="0.3">
      <c r="A342" s="27"/>
      <c r="B342" s="32"/>
      <c r="C342" s="32"/>
      <c r="D342" s="7"/>
      <c r="L342" s="53"/>
      <c r="M342" s="36"/>
      <c r="N342" s="37"/>
      <c r="O342" s="606"/>
      <c r="R342" s="5"/>
    </row>
    <row r="343" spans="1:18" customFormat="1" x14ac:dyDescent="0.3">
      <c r="A343" s="27"/>
      <c r="B343" s="32"/>
      <c r="C343" s="32"/>
      <c r="D343" s="7"/>
      <c r="L343" s="53"/>
      <c r="M343" s="36"/>
      <c r="N343" s="37"/>
      <c r="O343" s="606"/>
      <c r="R343" s="5"/>
    </row>
    <row r="344" spans="1:18" customFormat="1" x14ac:dyDescent="0.3">
      <c r="A344" s="27"/>
      <c r="B344" s="32"/>
      <c r="C344" s="32"/>
      <c r="D344" s="7"/>
      <c r="L344" s="53"/>
      <c r="M344" s="36"/>
      <c r="N344" s="37"/>
      <c r="O344" s="606"/>
      <c r="R344" s="5"/>
    </row>
    <row r="345" spans="1:18" customFormat="1" x14ac:dyDescent="0.3">
      <c r="A345" s="27"/>
      <c r="B345" s="32"/>
      <c r="C345" s="32"/>
      <c r="D345" s="7"/>
      <c r="L345" s="53"/>
      <c r="M345" s="36"/>
      <c r="N345" s="37"/>
      <c r="O345" s="606"/>
      <c r="R345" s="5"/>
    </row>
    <row r="346" spans="1:18" customFormat="1" x14ac:dyDescent="0.3">
      <c r="A346" s="27"/>
      <c r="B346" s="32"/>
      <c r="C346" s="32"/>
      <c r="D346" s="7"/>
      <c r="L346" s="53"/>
      <c r="M346" s="36"/>
      <c r="N346" s="37"/>
      <c r="O346" s="606"/>
      <c r="R346" s="5"/>
    </row>
    <row r="347" spans="1:18" customFormat="1" x14ac:dyDescent="0.3">
      <c r="A347" s="27"/>
      <c r="B347" s="32"/>
      <c r="C347" s="32"/>
      <c r="D347" s="7"/>
      <c r="L347" s="53"/>
      <c r="M347" s="36"/>
      <c r="N347" s="37"/>
      <c r="O347" s="606"/>
      <c r="R347" s="5"/>
    </row>
    <row r="348" spans="1:18" customFormat="1" x14ac:dyDescent="0.3">
      <c r="A348" s="27"/>
      <c r="B348" s="32"/>
      <c r="C348" s="32"/>
      <c r="D348" s="7"/>
      <c r="L348" s="53"/>
      <c r="M348" s="36"/>
      <c r="N348" s="37"/>
      <c r="O348" s="606"/>
      <c r="R348" s="5"/>
    </row>
    <row r="349" spans="1:18" customFormat="1" x14ac:dyDescent="0.3">
      <c r="A349" s="27"/>
      <c r="B349" s="32"/>
      <c r="C349" s="32"/>
      <c r="D349" s="7"/>
      <c r="L349" s="53"/>
      <c r="M349" s="36"/>
      <c r="N349" s="37"/>
      <c r="O349" s="606"/>
      <c r="R349" s="5"/>
    </row>
    <row r="350" spans="1:18" customFormat="1" x14ac:dyDescent="0.3">
      <c r="A350" s="27"/>
      <c r="B350" s="32"/>
      <c r="C350" s="32"/>
      <c r="D350" s="7"/>
      <c r="L350" s="53"/>
      <c r="M350" s="36"/>
      <c r="N350" s="37"/>
      <c r="O350" s="606"/>
      <c r="R350" s="5"/>
    </row>
    <row r="351" spans="1:18" customFormat="1" x14ac:dyDescent="0.3">
      <c r="A351" s="27"/>
      <c r="B351" s="32"/>
      <c r="C351" s="32"/>
      <c r="D351" s="7"/>
      <c r="L351" s="53"/>
      <c r="M351" s="36"/>
      <c r="N351" s="37"/>
      <c r="O351" s="606"/>
      <c r="R351" s="5"/>
    </row>
    <row r="352" spans="1:18" customFormat="1" x14ac:dyDescent="0.3">
      <c r="A352" s="27"/>
      <c r="B352" s="32"/>
      <c r="C352" s="32"/>
      <c r="D352" s="7"/>
      <c r="L352" s="53"/>
      <c r="M352" s="36"/>
      <c r="N352" s="37"/>
      <c r="O352" s="606"/>
      <c r="R352" s="5"/>
    </row>
    <row r="353" spans="1:18" customFormat="1" x14ac:dyDescent="0.3">
      <c r="A353" s="27"/>
      <c r="B353" s="32"/>
      <c r="C353" s="32"/>
      <c r="D353" s="7"/>
      <c r="L353" s="53"/>
      <c r="M353" s="36"/>
      <c r="N353" s="37"/>
      <c r="O353" s="606"/>
      <c r="R353" s="5"/>
    </row>
    <row r="354" spans="1:18" customFormat="1" x14ac:dyDescent="0.3">
      <c r="A354" s="27"/>
      <c r="B354" s="32"/>
      <c r="C354" s="32"/>
      <c r="D354" s="7"/>
      <c r="L354" s="53"/>
      <c r="M354" s="36"/>
      <c r="N354" s="37"/>
      <c r="O354" s="606"/>
      <c r="R354" s="5"/>
    </row>
    <row r="355" spans="1:18" customFormat="1" x14ac:dyDescent="0.3">
      <c r="A355" s="27"/>
      <c r="B355" s="32"/>
      <c r="C355" s="32"/>
      <c r="D355" s="7"/>
      <c r="L355" s="53"/>
      <c r="M355" s="36"/>
      <c r="N355" s="37"/>
      <c r="O355" s="606"/>
      <c r="R355" s="5"/>
    </row>
    <row r="356" spans="1:18" customFormat="1" x14ac:dyDescent="0.3">
      <c r="A356" s="27"/>
      <c r="B356" s="32"/>
      <c r="C356" s="32"/>
      <c r="D356" s="7"/>
      <c r="L356" s="53"/>
      <c r="M356" s="36"/>
      <c r="N356" s="37"/>
      <c r="O356" s="606"/>
      <c r="R356" s="5"/>
    </row>
    <row r="357" spans="1:18" customFormat="1" x14ac:dyDescent="0.3">
      <c r="A357" s="27"/>
      <c r="B357" s="32"/>
      <c r="C357" s="32"/>
      <c r="D357" s="7"/>
      <c r="L357" s="53"/>
      <c r="M357" s="36"/>
      <c r="N357" s="37"/>
      <c r="O357" s="606"/>
      <c r="R357" s="5"/>
    </row>
    <row r="358" spans="1:18" customFormat="1" x14ac:dyDescent="0.3">
      <c r="A358" s="27"/>
      <c r="B358" s="32"/>
      <c r="C358" s="32"/>
      <c r="D358" s="7"/>
      <c r="L358" s="53"/>
      <c r="M358" s="36"/>
      <c r="N358" s="37"/>
      <c r="O358" s="606"/>
      <c r="R358" s="5"/>
    </row>
    <row r="359" spans="1:18" customFormat="1" x14ac:dyDescent="0.3">
      <c r="A359" s="27"/>
      <c r="B359" s="32"/>
      <c r="C359" s="32"/>
      <c r="D359" s="7"/>
      <c r="L359" s="53"/>
      <c r="M359" s="36"/>
      <c r="N359" s="37"/>
      <c r="O359" s="606"/>
      <c r="R359" s="5"/>
    </row>
    <row r="360" spans="1:18" customFormat="1" x14ac:dyDescent="0.3">
      <c r="A360" s="27"/>
      <c r="B360" s="32"/>
      <c r="C360" s="32"/>
      <c r="D360" s="7"/>
      <c r="L360" s="53"/>
      <c r="M360" s="36"/>
      <c r="N360" s="37"/>
      <c r="O360" s="606"/>
      <c r="R360" s="5"/>
    </row>
    <row r="361" spans="1:18" customFormat="1" x14ac:dyDescent="0.3">
      <c r="A361" s="27"/>
      <c r="B361" s="32"/>
      <c r="C361" s="32"/>
      <c r="D361" s="7"/>
      <c r="L361" s="53"/>
      <c r="M361" s="36"/>
      <c r="N361" s="37"/>
      <c r="O361" s="606"/>
      <c r="R361" s="5"/>
    </row>
    <row r="362" spans="1:18" customFormat="1" x14ac:dyDescent="0.3">
      <c r="A362" s="27"/>
      <c r="B362" s="32"/>
      <c r="C362" s="32"/>
      <c r="D362" s="7"/>
      <c r="L362" s="53"/>
      <c r="M362" s="36"/>
      <c r="N362" s="37"/>
      <c r="O362" s="606"/>
      <c r="R362" s="5"/>
    </row>
    <row r="363" spans="1:18" customFormat="1" x14ac:dyDescent="0.3">
      <c r="A363" s="27"/>
      <c r="B363" s="32"/>
      <c r="C363" s="32"/>
      <c r="D363" s="7"/>
      <c r="L363" s="53"/>
      <c r="M363" s="36"/>
      <c r="N363" s="37"/>
      <c r="O363" s="606"/>
      <c r="R363" s="5"/>
    </row>
    <row r="364" spans="1:18" customFormat="1" x14ac:dyDescent="0.3">
      <c r="A364" s="27"/>
      <c r="B364" s="32"/>
      <c r="C364" s="32"/>
      <c r="D364" s="7"/>
      <c r="L364" s="53"/>
      <c r="M364" s="36"/>
      <c r="N364" s="37"/>
      <c r="O364" s="606"/>
      <c r="R364" s="5"/>
    </row>
    <row r="365" spans="1:18" customFormat="1" x14ac:dyDescent="0.3">
      <c r="A365" s="27"/>
      <c r="B365" s="32"/>
      <c r="C365" s="32"/>
      <c r="D365" s="7"/>
      <c r="L365" s="53"/>
      <c r="M365" s="36"/>
      <c r="N365" s="37"/>
      <c r="O365" s="606"/>
      <c r="R365" s="5"/>
    </row>
    <row r="366" spans="1:18" customFormat="1" x14ac:dyDescent="0.3">
      <c r="A366" s="27"/>
      <c r="B366" s="32"/>
      <c r="C366" s="32"/>
      <c r="D366" s="7"/>
      <c r="L366" s="53"/>
      <c r="M366" s="36"/>
      <c r="N366" s="37"/>
      <c r="O366" s="606"/>
      <c r="R366" s="5"/>
    </row>
    <row r="367" spans="1:18" customFormat="1" x14ac:dyDescent="0.3">
      <c r="A367" s="27"/>
      <c r="B367" s="32"/>
      <c r="C367" s="32"/>
      <c r="D367" s="7"/>
      <c r="L367" s="53"/>
      <c r="M367" s="36"/>
      <c r="N367" s="37"/>
      <c r="O367" s="606"/>
      <c r="R367" s="5"/>
    </row>
    <row r="368" spans="1:18" customFormat="1" x14ac:dyDescent="0.3">
      <c r="A368" s="27"/>
      <c r="B368" s="32"/>
      <c r="C368" s="32"/>
      <c r="D368" s="7"/>
      <c r="L368" s="53"/>
      <c r="M368" s="36"/>
      <c r="N368" s="37"/>
      <c r="O368" s="606"/>
      <c r="R368" s="5"/>
    </row>
    <row r="369" spans="1:18" customFormat="1" x14ac:dyDescent="0.3">
      <c r="A369" s="27"/>
      <c r="B369" s="32"/>
      <c r="C369" s="32"/>
      <c r="D369" s="7"/>
      <c r="L369" s="53"/>
      <c r="M369" s="36"/>
      <c r="N369" s="37"/>
      <c r="O369" s="606"/>
      <c r="R369" s="5"/>
    </row>
    <row r="370" spans="1:18" customFormat="1" x14ac:dyDescent="0.3">
      <c r="A370" s="27"/>
      <c r="B370" s="32"/>
      <c r="C370" s="32"/>
      <c r="D370" s="7"/>
      <c r="L370" s="53"/>
      <c r="M370" s="36"/>
      <c r="N370" s="37"/>
      <c r="O370" s="606"/>
      <c r="R370" s="5"/>
    </row>
    <row r="371" spans="1:18" customFormat="1" x14ac:dyDescent="0.3">
      <c r="A371" s="27"/>
      <c r="B371" s="32"/>
      <c r="C371" s="32"/>
      <c r="D371" s="7"/>
      <c r="L371" s="53"/>
      <c r="M371" s="36"/>
      <c r="N371" s="37"/>
      <c r="O371" s="606"/>
      <c r="R371" s="5"/>
    </row>
    <row r="372" spans="1:18" customFormat="1" x14ac:dyDescent="0.3">
      <c r="A372" s="27"/>
      <c r="B372" s="32"/>
      <c r="C372" s="32"/>
      <c r="D372" s="7"/>
      <c r="L372" s="53"/>
      <c r="M372" s="36"/>
      <c r="N372" s="37"/>
      <c r="O372" s="606"/>
      <c r="R372" s="5"/>
    </row>
    <row r="373" spans="1:18" customFormat="1" x14ac:dyDescent="0.3">
      <c r="A373" s="27"/>
      <c r="B373" s="32"/>
      <c r="C373" s="32"/>
      <c r="D373" s="7"/>
      <c r="L373" s="53"/>
      <c r="M373" s="36"/>
      <c r="N373" s="37"/>
      <c r="O373" s="606"/>
      <c r="R373" s="5"/>
    </row>
    <row r="374" spans="1:18" customFormat="1" x14ac:dyDescent="0.3">
      <c r="A374" s="27"/>
      <c r="B374" s="32"/>
      <c r="C374" s="32"/>
      <c r="D374" s="7"/>
      <c r="L374" s="53"/>
      <c r="M374" s="36"/>
      <c r="N374" s="37"/>
      <c r="O374" s="606"/>
      <c r="R374" s="5"/>
    </row>
    <row r="375" spans="1:18" customFormat="1" x14ac:dyDescent="0.3">
      <c r="A375" s="27"/>
      <c r="B375" s="32"/>
      <c r="C375" s="32"/>
      <c r="D375" s="7"/>
      <c r="L375" s="53"/>
      <c r="M375" s="36"/>
      <c r="N375" s="37"/>
      <c r="O375" s="606"/>
      <c r="R375" s="5"/>
    </row>
    <row r="376" spans="1:18" customFormat="1" x14ac:dyDescent="0.3">
      <c r="A376" s="27"/>
      <c r="B376" s="32"/>
      <c r="C376" s="32"/>
      <c r="D376" s="7"/>
      <c r="L376" s="53"/>
      <c r="M376" s="36"/>
      <c r="N376" s="37"/>
      <c r="O376" s="606"/>
      <c r="R376" s="5"/>
    </row>
    <row r="377" spans="1:18" customFormat="1" x14ac:dyDescent="0.3">
      <c r="A377" s="27"/>
      <c r="B377" s="32"/>
      <c r="C377" s="32"/>
      <c r="D377" s="7"/>
      <c r="L377" s="53"/>
      <c r="M377" s="36"/>
      <c r="N377" s="37"/>
      <c r="O377" s="606"/>
      <c r="R377" s="5"/>
    </row>
    <row r="378" spans="1:18" customFormat="1" x14ac:dyDescent="0.3">
      <c r="A378" s="27"/>
      <c r="B378" s="32"/>
      <c r="C378" s="32"/>
      <c r="D378" s="7"/>
      <c r="L378" s="53"/>
      <c r="M378" s="36"/>
      <c r="N378" s="37"/>
      <c r="O378" s="606"/>
      <c r="R378" s="5"/>
    </row>
    <row r="379" spans="1:18" customFormat="1" x14ac:dyDescent="0.3">
      <c r="A379" s="27"/>
      <c r="B379" s="32"/>
      <c r="C379" s="32"/>
      <c r="D379" s="7"/>
      <c r="L379" s="53"/>
      <c r="M379" s="36"/>
      <c r="N379" s="37"/>
      <c r="O379" s="606"/>
      <c r="R379" s="5"/>
    </row>
    <row r="380" spans="1:18" customFormat="1" x14ac:dyDescent="0.3">
      <c r="A380" s="27"/>
      <c r="B380" s="32"/>
      <c r="C380" s="32"/>
      <c r="D380" s="7"/>
      <c r="L380" s="53"/>
      <c r="M380" s="36"/>
      <c r="N380" s="37"/>
      <c r="O380" s="606"/>
      <c r="R380" s="5"/>
    </row>
    <row r="381" spans="1:18" customFormat="1" x14ac:dyDescent="0.3">
      <c r="A381" s="27"/>
      <c r="B381" s="32"/>
      <c r="C381" s="32"/>
      <c r="D381" s="7"/>
      <c r="L381" s="53"/>
      <c r="M381" s="36"/>
      <c r="N381" s="37"/>
      <c r="O381" s="606"/>
      <c r="R381" s="5"/>
    </row>
    <row r="382" spans="1:18" customFormat="1" x14ac:dyDescent="0.3">
      <c r="A382" s="27"/>
      <c r="B382" s="32"/>
      <c r="C382" s="32"/>
      <c r="D382" s="7"/>
      <c r="L382" s="53"/>
      <c r="M382" s="36"/>
      <c r="N382" s="37"/>
      <c r="O382" s="606"/>
      <c r="R382" s="5"/>
    </row>
    <row r="383" spans="1:18" customFormat="1" x14ac:dyDescent="0.3">
      <c r="A383" s="27"/>
      <c r="B383" s="32"/>
      <c r="C383" s="32"/>
      <c r="D383" s="7"/>
      <c r="L383" s="53"/>
      <c r="M383" s="36"/>
      <c r="N383" s="37"/>
      <c r="O383" s="606"/>
      <c r="R383" s="5"/>
    </row>
    <row r="384" spans="1:18" customFormat="1" x14ac:dyDescent="0.3">
      <c r="A384" s="27"/>
      <c r="B384" s="32"/>
      <c r="C384" s="32"/>
      <c r="D384" s="7"/>
      <c r="L384" s="53"/>
      <c r="M384" s="36"/>
      <c r="N384" s="37"/>
      <c r="O384" s="606"/>
      <c r="R384" s="5"/>
    </row>
    <row r="385" spans="1:18" customFormat="1" x14ac:dyDescent="0.3">
      <c r="A385" s="27"/>
      <c r="B385" s="32"/>
      <c r="C385" s="32"/>
      <c r="D385" s="7"/>
      <c r="L385" s="53"/>
      <c r="M385" s="36"/>
      <c r="N385" s="37"/>
      <c r="O385" s="606"/>
      <c r="R385" s="5"/>
    </row>
    <row r="386" spans="1:18" customFormat="1" x14ac:dyDescent="0.3">
      <c r="A386" s="27"/>
      <c r="B386" s="32"/>
      <c r="C386" s="32"/>
      <c r="D386" s="7"/>
      <c r="L386" s="53"/>
      <c r="M386" s="36"/>
      <c r="N386" s="37"/>
      <c r="O386" s="606"/>
      <c r="R386" s="5"/>
    </row>
    <row r="387" spans="1:18" customFormat="1" x14ac:dyDescent="0.3">
      <c r="A387" s="27"/>
      <c r="B387" s="32"/>
      <c r="C387" s="32"/>
      <c r="D387" s="7"/>
      <c r="L387" s="53"/>
      <c r="M387" s="36"/>
      <c r="N387" s="37"/>
      <c r="O387" s="606"/>
      <c r="R387" s="5"/>
    </row>
    <row r="388" spans="1:18" customFormat="1" x14ac:dyDescent="0.3">
      <c r="A388" s="27"/>
      <c r="B388" s="32"/>
      <c r="C388" s="32"/>
      <c r="D388" s="7"/>
      <c r="L388" s="53"/>
      <c r="M388" s="36"/>
      <c r="N388" s="37"/>
      <c r="O388" s="606"/>
      <c r="R388" s="5"/>
    </row>
    <row r="389" spans="1:18" customFormat="1" x14ac:dyDescent="0.3">
      <c r="A389" s="27"/>
      <c r="B389" s="32"/>
      <c r="C389" s="32"/>
      <c r="D389" s="7"/>
      <c r="L389" s="53"/>
      <c r="M389" s="36"/>
      <c r="N389" s="37"/>
      <c r="O389" s="606"/>
      <c r="R389" s="5"/>
    </row>
    <row r="390" spans="1:18" customFormat="1" x14ac:dyDescent="0.3">
      <c r="A390" s="27"/>
      <c r="B390" s="32"/>
      <c r="C390" s="32"/>
      <c r="D390" s="7"/>
      <c r="L390" s="53"/>
      <c r="M390" s="36"/>
      <c r="N390" s="37"/>
      <c r="O390" s="606"/>
      <c r="R390" s="5"/>
    </row>
    <row r="391" spans="1:18" customFormat="1" x14ac:dyDescent="0.3">
      <c r="A391" s="27"/>
      <c r="B391" s="32"/>
      <c r="C391" s="32"/>
      <c r="D391" s="7"/>
      <c r="L391" s="53"/>
      <c r="M391" s="36"/>
      <c r="N391" s="37"/>
      <c r="O391" s="606"/>
      <c r="R391" s="5"/>
    </row>
    <row r="392" spans="1:18" customFormat="1" x14ac:dyDescent="0.3">
      <c r="A392" s="27"/>
      <c r="B392" s="32"/>
      <c r="C392" s="32"/>
      <c r="D392" s="7"/>
      <c r="L392" s="53"/>
      <c r="M392" s="36"/>
      <c r="N392" s="37"/>
      <c r="O392" s="606"/>
      <c r="R392" s="5"/>
    </row>
    <row r="393" spans="1:18" customFormat="1" x14ac:dyDescent="0.3">
      <c r="A393" s="27"/>
      <c r="B393" s="32"/>
      <c r="C393" s="32"/>
      <c r="D393" s="7"/>
      <c r="L393" s="53"/>
      <c r="M393" s="36"/>
      <c r="N393" s="37"/>
      <c r="O393" s="606"/>
      <c r="R393" s="5"/>
    </row>
    <row r="394" spans="1:18" customFormat="1" x14ac:dyDescent="0.3">
      <c r="A394" s="27"/>
      <c r="B394" s="32"/>
      <c r="C394" s="32"/>
      <c r="D394" s="7"/>
      <c r="L394" s="53"/>
      <c r="M394" s="36"/>
      <c r="N394" s="37"/>
      <c r="O394" s="606"/>
      <c r="R394" s="5"/>
    </row>
    <row r="395" spans="1:18" customFormat="1" x14ac:dyDescent="0.3">
      <c r="A395" s="27"/>
      <c r="B395" s="32"/>
      <c r="C395" s="32"/>
      <c r="D395" s="7"/>
      <c r="L395" s="53"/>
      <c r="M395" s="36"/>
      <c r="N395" s="37"/>
      <c r="O395" s="606"/>
      <c r="R395" s="5"/>
    </row>
    <row r="396" spans="1:18" customFormat="1" x14ac:dyDescent="0.3">
      <c r="A396" s="27"/>
      <c r="B396" s="32"/>
      <c r="C396" s="32"/>
      <c r="D396" s="7"/>
      <c r="L396" s="53"/>
      <c r="M396" s="36"/>
      <c r="N396" s="37"/>
      <c r="O396" s="606"/>
      <c r="R396" s="5"/>
    </row>
    <row r="397" spans="1:18" customFormat="1" x14ac:dyDescent="0.3">
      <c r="A397" s="27"/>
      <c r="B397" s="32"/>
      <c r="C397" s="32"/>
      <c r="D397" s="7"/>
      <c r="L397" s="53"/>
      <c r="M397" s="36"/>
      <c r="N397" s="37"/>
      <c r="O397" s="606"/>
      <c r="R397" s="5"/>
    </row>
    <row r="398" spans="1:18" customFormat="1" x14ac:dyDescent="0.3">
      <c r="A398" s="27"/>
      <c r="B398" s="32"/>
      <c r="C398" s="32"/>
      <c r="D398" s="7"/>
      <c r="L398" s="53"/>
      <c r="M398" s="36"/>
      <c r="N398" s="37"/>
      <c r="O398" s="606"/>
      <c r="R398" s="5"/>
    </row>
    <row r="399" spans="1:18" customFormat="1" x14ac:dyDescent="0.3">
      <c r="A399" s="27"/>
      <c r="B399" s="32"/>
      <c r="C399" s="32"/>
      <c r="D399" s="7"/>
      <c r="L399" s="53"/>
      <c r="M399" s="36"/>
      <c r="N399" s="37"/>
      <c r="O399" s="606"/>
      <c r="R399" s="5"/>
    </row>
    <row r="400" spans="1:18" customFormat="1" x14ac:dyDescent="0.3">
      <c r="A400" s="27"/>
      <c r="B400" s="32"/>
      <c r="C400" s="32"/>
      <c r="D400" s="7"/>
      <c r="L400" s="53"/>
      <c r="M400" s="36"/>
      <c r="N400" s="37"/>
      <c r="O400" s="606"/>
      <c r="R400" s="5"/>
    </row>
    <row r="401" spans="1:18" customFormat="1" x14ac:dyDescent="0.3">
      <c r="A401" s="27"/>
      <c r="B401" s="32"/>
      <c r="C401" s="32"/>
      <c r="D401" s="7"/>
      <c r="L401" s="53"/>
      <c r="M401" s="36"/>
      <c r="N401" s="37"/>
      <c r="O401" s="606"/>
      <c r="R401" s="5"/>
    </row>
    <row r="402" spans="1:18" customFormat="1" x14ac:dyDescent="0.3">
      <c r="A402" s="27"/>
      <c r="B402" s="32"/>
      <c r="C402" s="32"/>
      <c r="D402" s="7"/>
      <c r="L402" s="53"/>
      <c r="M402" s="36"/>
      <c r="N402" s="37"/>
      <c r="O402" s="606"/>
      <c r="R402" s="5"/>
    </row>
    <row r="403" spans="1:18" customFormat="1" x14ac:dyDescent="0.3">
      <c r="A403" s="27"/>
      <c r="B403" s="32"/>
      <c r="C403" s="32"/>
      <c r="D403" s="7"/>
      <c r="L403" s="53"/>
      <c r="M403" s="36"/>
      <c r="N403" s="37"/>
      <c r="O403" s="606"/>
      <c r="R403" s="5"/>
    </row>
    <row r="404" spans="1:18" customFormat="1" x14ac:dyDescent="0.3">
      <c r="A404" s="27"/>
      <c r="B404" s="32"/>
      <c r="C404" s="32"/>
      <c r="D404" s="7"/>
      <c r="L404" s="53"/>
      <c r="M404" s="36"/>
      <c r="N404" s="37"/>
      <c r="O404" s="606"/>
      <c r="R404" s="5"/>
    </row>
    <row r="405" spans="1:18" customFormat="1" x14ac:dyDescent="0.3">
      <c r="A405" s="27"/>
      <c r="B405" s="32"/>
      <c r="C405" s="32"/>
      <c r="D405" s="7"/>
      <c r="L405" s="53"/>
      <c r="M405" s="36"/>
      <c r="N405" s="37"/>
      <c r="O405" s="606"/>
      <c r="R405" s="5"/>
    </row>
    <row r="406" spans="1:18" customFormat="1" x14ac:dyDescent="0.3">
      <c r="A406" s="27"/>
      <c r="B406" s="32"/>
      <c r="C406" s="32"/>
      <c r="D406" s="7"/>
      <c r="L406" s="53"/>
      <c r="M406" s="36"/>
      <c r="N406" s="37"/>
      <c r="O406" s="606"/>
      <c r="R406" s="5"/>
    </row>
    <row r="407" spans="1:18" customFormat="1" x14ac:dyDescent="0.3">
      <c r="A407" s="27"/>
      <c r="B407" s="32"/>
      <c r="C407" s="32"/>
      <c r="D407" s="7"/>
      <c r="L407" s="53"/>
      <c r="M407" s="36"/>
      <c r="N407" s="37"/>
      <c r="O407" s="606"/>
      <c r="R407" s="5"/>
    </row>
    <row r="408" spans="1:18" customFormat="1" x14ac:dyDescent="0.3">
      <c r="A408" s="27"/>
      <c r="B408" s="32"/>
      <c r="C408" s="32"/>
      <c r="D408" s="7"/>
      <c r="L408" s="53"/>
      <c r="M408" s="36"/>
      <c r="N408" s="37"/>
      <c r="O408" s="606"/>
      <c r="R408" s="5"/>
    </row>
    <row r="409" spans="1:18" customFormat="1" x14ac:dyDescent="0.3">
      <c r="A409" s="27"/>
      <c r="B409" s="32"/>
      <c r="C409" s="32"/>
      <c r="D409" s="7"/>
      <c r="L409" s="53"/>
      <c r="M409" s="36"/>
      <c r="N409" s="37"/>
      <c r="O409" s="606"/>
      <c r="R409" s="5"/>
    </row>
    <row r="410" spans="1:18" customFormat="1" x14ac:dyDescent="0.3">
      <c r="A410" s="27"/>
      <c r="B410" s="32"/>
      <c r="C410" s="32"/>
      <c r="D410" s="7"/>
      <c r="L410" s="53"/>
      <c r="M410" s="36"/>
      <c r="N410" s="37"/>
      <c r="O410" s="606"/>
      <c r="R410" s="5"/>
    </row>
    <row r="411" spans="1:18" customFormat="1" x14ac:dyDescent="0.3">
      <c r="A411" s="27"/>
      <c r="B411" s="32"/>
      <c r="C411" s="32"/>
      <c r="D411" s="7"/>
      <c r="L411" s="53"/>
      <c r="M411" s="36"/>
      <c r="N411" s="37"/>
      <c r="O411" s="606"/>
      <c r="R411" s="5"/>
    </row>
    <row r="412" spans="1:18" customFormat="1" x14ac:dyDescent="0.3">
      <c r="A412" s="27"/>
      <c r="B412" s="32"/>
      <c r="C412" s="32"/>
      <c r="D412" s="7"/>
      <c r="L412" s="53"/>
      <c r="M412" s="36"/>
      <c r="N412" s="37"/>
      <c r="O412" s="606"/>
      <c r="R412" s="5"/>
    </row>
    <row r="413" spans="1:18" customFormat="1" x14ac:dyDescent="0.3">
      <c r="A413" s="27"/>
      <c r="B413" s="32"/>
      <c r="C413" s="32"/>
      <c r="D413" s="7"/>
      <c r="L413" s="53"/>
      <c r="M413" s="36"/>
      <c r="N413" s="37"/>
      <c r="O413" s="606"/>
      <c r="R413" s="5"/>
    </row>
    <row r="414" spans="1:18" customFormat="1" x14ac:dyDescent="0.3">
      <c r="A414" s="27"/>
      <c r="B414" s="32"/>
      <c r="C414" s="32"/>
      <c r="D414" s="7"/>
      <c r="L414" s="53"/>
      <c r="M414" s="36"/>
      <c r="N414" s="37"/>
      <c r="O414" s="606"/>
      <c r="R414" s="5"/>
    </row>
    <row r="415" spans="1:18" customFormat="1" x14ac:dyDescent="0.3">
      <c r="A415" s="27"/>
      <c r="B415" s="32"/>
      <c r="C415" s="32"/>
      <c r="D415" s="7"/>
      <c r="L415" s="53"/>
      <c r="M415" s="36"/>
      <c r="N415" s="37"/>
      <c r="O415" s="606"/>
      <c r="R415" s="5"/>
    </row>
    <row r="416" spans="1:18" customFormat="1" x14ac:dyDescent="0.3">
      <c r="A416" s="27"/>
      <c r="B416" s="32"/>
      <c r="C416" s="32"/>
      <c r="D416" s="7"/>
      <c r="L416" s="53"/>
      <c r="M416" s="36"/>
      <c r="N416" s="37"/>
      <c r="O416" s="606"/>
      <c r="R416" s="5"/>
    </row>
    <row r="417" spans="1:53" customFormat="1" x14ac:dyDescent="0.3">
      <c r="A417" s="27"/>
      <c r="B417" s="32"/>
      <c r="C417" s="32"/>
      <c r="D417" s="7"/>
      <c r="L417" s="53"/>
      <c r="M417" s="36"/>
      <c r="N417" s="37"/>
      <c r="O417" s="606"/>
      <c r="R417" s="5"/>
    </row>
    <row r="418" spans="1:53" customFormat="1" x14ac:dyDescent="0.3">
      <c r="A418" s="27"/>
      <c r="B418" s="32"/>
      <c r="C418" s="32"/>
      <c r="D418" s="7"/>
      <c r="L418" s="53"/>
      <c r="M418" s="36"/>
      <c r="N418" s="37"/>
      <c r="O418" s="606"/>
      <c r="R418" s="5"/>
    </row>
    <row r="419" spans="1:53" s="314" customFormat="1" ht="30.75" customHeight="1" x14ac:dyDescent="0.3">
      <c r="A419" s="312" t="s">
        <v>3721</v>
      </c>
      <c r="B419" s="919" t="s">
        <v>0</v>
      </c>
      <c r="C419" s="919" t="s">
        <v>1</v>
      </c>
      <c r="D419" s="643" t="s">
        <v>2</v>
      </c>
      <c r="E419" s="312" t="s">
        <v>3</v>
      </c>
      <c r="F419" s="312" t="s">
        <v>4</v>
      </c>
      <c r="G419" s="312" t="s">
        <v>5</v>
      </c>
      <c r="H419" s="315" t="s">
        <v>6</v>
      </c>
      <c r="I419" s="316" t="s">
        <v>7</v>
      </c>
      <c r="J419" s="317" t="s">
        <v>8</v>
      </c>
      <c r="K419" s="317" t="s">
        <v>3617</v>
      </c>
      <c r="L419" s="315" t="s">
        <v>3618</v>
      </c>
      <c r="M419" s="315" t="s">
        <v>3619</v>
      </c>
      <c r="N419" s="315" t="s">
        <v>9</v>
      </c>
      <c r="O419" s="607" t="s">
        <v>3620</v>
      </c>
      <c r="P419" s="315" t="s">
        <v>3621</v>
      </c>
      <c r="Q419" s="315" t="s">
        <v>3622</v>
      </c>
      <c r="R419" s="312" t="s">
        <v>3623</v>
      </c>
      <c r="S419" s="312" t="s">
        <v>3338</v>
      </c>
      <c r="T419" s="312" t="s">
        <v>3329</v>
      </c>
      <c r="U419" s="312"/>
      <c r="V419" s="312"/>
      <c r="W419" s="312"/>
      <c r="X419" s="312"/>
      <c r="Y419" s="312"/>
      <c r="Z419" s="312"/>
      <c r="AA419" s="312"/>
      <c r="AB419" s="312"/>
      <c r="AC419" s="312"/>
      <c r="AD419" s="312"/>
      <c r="AE419" s="312"/>
      <c r="AF419" s="312"/>
      <c r="AG419" s="312"/>
      <c r="AH419" s="313"/>
      <c r="AI419" s="313"/>
      <c r="AJ419" s="313"/>
      <c r="AK419" s="313"/>
      <c r="AL419" s="313"/>
      <c r="AM419" s="313"/>
      <c r="AN419" s="313"/>
      <c r="AO419" s="313"/>
      <c r="AP419" s="313"/>
      <c r="AQ419" s="313"/>
    </row>
    <row r="420" spans="1:53" s="308" customFormat="1" hidden="1" x14ac:dyDescent="0.3">
      <c r="A420" s="304"/>
      <c r="B420" s="920"/>
      <c r="C420" s="920"/>
      <c r="D420" s="644"/>
      <c r="E420" s="304"/>
      <c r="F420" s="304"/>
      <c r="G420" s="304"/>
      <c r="H420" s="304"/>
      <c r="I420" s="305"/>
      <c r="J420" s="306"/>
      <c r="K420" s="306"/>
      <c r="L420" s="304"/>
      <c r="M420" s="304"/>
      <c r="N420" s="304"/>
      <c r="O420" s="608"/>
      <c r="P420" s="304"/>
      <c r="Q420" s="304"/>
      <c r="R420" s="304"/>
      <c r="S420" s="304"/>
      <c r="T420" s="304"/>
      <c r="U420" s="304"/>
      <c r="V420" s="304"/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7"/>
      <c r="AG420" s="307"/>
      <c r="AH420" s="307"/>
      <c r="AI420" s="307"/>
      <c r="AJ420" s="307"/>
      <c r="AK420" s="307"/>
      <c r="AL420" s="307"/>
      <c r="AM420" s="307"/>
      <c r="AN420" s="307"/>
      <c r="AO420" s="307"/>
      <c r="AP420" s="307"/>
      <c r="AQ420" s="307"/>
      <c r="AR420" s="307"/>
    </row>
    <row r="421" spans="1:53" s="706" customFormat="1" ht="12.75" customHeight="1" x14ac:dyDescent="0.3">
      <c r="A421" s="707">
        <v>41984</v>
      </c>
      <c r="B421" s="915" t="s">
        <v>5793</v>
      </c>
      <c r="C421" s="916" t="s">
        <v>276</v>
      </c>
      <c r="D421" s="709">
        <v>1000</v>
      </c>
      <c r="E421" s="708" t="s">
        <v>12</v>
      </c>
      <c r="F421" s="710">
        <v>43084</v>
      </c>
      <c r="G421" s="711" t="s">
        <v>401</v>
      </c>
      <c r="H421" s="712" t="s">
        <v>2326</v>
      </c>
      <c r="I421" s="761" t="s">
        <v>3746</v>
      </c>
      <c r="J421" s="761" t="s">
        <v>4478</v>
      </c>
      <c r="K421" s="712">
        <v>0</v>
      </c>
      <c r="L421" s="714"/>
      <c r="M421" s="712"/>
      <c r="N421" s="706" t="s">
        <v>8581</v>
      </c>
      <c r="O421" s="712">
        <v>1.1200000000000001</v>
      </c>
      <c r="P421" s="708" t="s">
        <v>8582</v>
      </c>
      <c r="Q421" s="714"/>
      <c r="R421" s="708">
        <v>9</v>
      </c>
      <c r="S421" s="708" t="s">
        <v>8617</v>
      </c>
      <c r="T421" s="715" t="str">
        <f t="shared" ref="T421:T432" si="38">CONCATENATE(S421," Corp")</f>
        <v>EK6554373 Corp</v>
      </c>
      <c r="U421" s="716" t="e">
        <f ca="1">_xll.BDP($T421,$U$1)</f>
        <v>#NAME?</v>
      </c>
      <c r="V421" s="715">
        <f t="shared" ref="V421:V432" si="39">MONTH(A421)</f>
        <v>12</v>
      </c>
      <c r="W421" s="715">
        <f t="shared" ref="W421:W432" si="40">WEEKNUM(A421,1)</f>
        <v>50</v>
      </c>
      <c r="X421" s="717" t="e">
        <f ca="1">_xll.BDP($T421,X$1)</f>
        <v>#NAME?</v>
      </c>
      <c r="Y421" s="717" t="e">
        <f ca="1">_xll.BDP($T421,$Y$1)</f>
        <v>#NAME?</v>
      </c>
      <c r="Z421" s="717" t="e">
        <f ca="1">_xll.BDP($T421,Z$1)</f>
        <v>#NAME?</v>
      </c>
      <c r="AA421" s="718" t="e">
        <f ca="1">IF(Z421="FLOATING",J421,(_xll.BDP($T421,AA$1)/100))</f>
        <v>#NAME?</v>
      </c>
      <c r="AB421" s="719" t="e">
        <f ca="1">_xll.BDP(T421,$AB$1)</f>
        <v>#NAME?</v>
      </c>
      <c r="AC421" s="720" t="e">
        <f ca="1">_xll.BDP($T421,AC$1)</f>
        <v>#NAME?</v>
      </c>
      <c r="AD421" s="719" t="e">
        <f ca="1">_xll.BDP($T421,AD$1)</f>
        <v>#NAME?</v>
      </c>
      <c r="AE421" s="715" t="e">
        <f ca="1">_xll.BDP($T421,AE$1)</f>
        <v>#NAME?</v>
      </c>
      <c r="AF421" s="719" t="e">
        <f ca="1">_xll.BDP($T421,AF$1)</f>
        <v>#NAME?</v>
      </c>
      <c r="AG421" s="719" t="e">
        <f ca="1">VLOOKUP(AE421,Values!$A$1:$C$12,2,FALSE)</f>
        <v>#NAME?</v>
      </c>
      <c r="AH421" s="716" t="e">
        <f ca="1">_xll.BDP($T421,$AH$1)</f>
        <v>#NAME?</v>
      </c>
      <c r="AI421" s="716" t="e">
        <f ca="1">_xll.BDP($T421,$AI$1)</f>
        <v>#NAME?</v>
      </c>
      <c r="AJ421" s="716" t="e">
        <f ca="1">_xll.BDP($T421,$AJ$1)</f>
        <v>#NAME?</v>
      </c>
      <c r="AK421" s="721" t="e">
        <f ca="1">VLOOKUP(AJ421,Values!$E$2:$F$8,2,)</f>
        <v>#NAME?</v>
      </c>
      <c r="AL421" s="719" t="e">
        <f ca="1">_xll.BDP($T421,$AL$1)</f>
        <v>#NAME?</v>
      </c>
      <c r="AM421" s="719" t="e">
        <f ca="1">_xll.BDP($T421,$AM$1)</f>
        <v>#NAME?</v>
      </c>
      <c r="AN421" s="719" t="e">
        <f ca="1">_xll.BDP($T421,$AN$1)</f>
        <v>#NAME?</v>
      </c>
      <c r="AO421" s="719" t="str">
        <f t="shared" ref="AO421:AO432" si="41">E421</f>
        <v>3yr</v>
      </c>
      <c r="AP421" s="775" t="e">
        <f ca="1">_xll.BDP(T421,"YRS_TO_MTY_ISSUE")</f>
        <v>#NAME?</v>
      </c>
      <c r="AQ421" s="794">
        <f t="shared" ref="AQ421:AQ432" si="42">ROUND(YEARFRAC(A421,F421,1),1)</f>
        <v>3</v>
      </c>
      <c r="AR421" s="795">
        <v>3</v>
      </c>
      <c r="AS421" s="719" t="e">
        <f ca="1">_xll.BDP($T421,AS$1)</f>
        <v>#NAME?</v>
      </c>
      <c r="AT421" s="719" t="e">
        <f ca="1">_xll.BDP(T421,$AT$1)</f>
        <v>#NAME?</v>
      </c>
      <c r="AU421" s="719" t="e">
        <f ca="1">_xll.BDP(T421,$AU$1)</f>
        <v>#NAME?</v>
      </c>
      <c r="AV421" s="719" t="e">
        <f ca="1">_xll.BDP($T421,AV$1)</f>
        <v>#NAME?</v>
      </c>
      <c r="AW421" s="719" t="e">
        <f t="shared" ref="AW421:AW432" ca="1" si="43">AV421-AS421</f>
        <v>#NAME?</v>
      </c>
      <c r="AX421" s="719" t="e">
        <f ca="1">_xll.BDP(T421,$AX$1)</f>
        <v>#NAME?</v>
      </c>
      <c r="AY421" s="719" t="e">
        <f t="shared" ref="AY421:AY432" ca="1" si="44">IF(Z421="FLOATING",CONCATENATE("3mL+",ROUND(AX421,0)),CONCATENATE("G+",ROUND(AT421,0)))</f>
        <v>#NAME?</v>
      </c>
      <c r="AZ421" s="719" t="e">
        <f t="shared" ref="AZ421:AZ432" ca="1" si="45">IF(Z421="FLOATING",CONCATENATE("3mL+",ROUND(AX421,0)),CONCATENATE("T+",ROUND(AV421,0)))</f>
        <v>#NAME?</v>
      </c>
      <c r="BA421" s="719" t="e">
        <f ca="1">VLOOKUP(X421,Values!$H$2:$I$15,2,FALSE)</f>
        <v>#NAME?</v>
      </c>
    </row>
    <row r="422" spans="1:53" s="706" customFormat="1" ht="12.75" customHeight="1" x14ac:dyDescent="0.3">
      <c r="A422" s="707">
        <v>41984</v>
      </c>
      <c r="B422" s="915" t="s">
        <v>7682</v>
      </c>
      <c r="C422" s="916" t="s">
        <v>22</v>
      </c>
      <c r="D422" s="709">
        <v>25</v>
      </c>
      <c r="E422" s="708" t="s">
        <v>601</v>
      </c>
      <c r="F422" s="710">
        <v>52902</v>
      </c>
      <c r="G422" s="711" t="s">
        <v>24</v>
      </c>
      <c r="H422" s="712" t="s">
        <v>3746</v>
      </c>
      <c r="I422" s="761" t="s">
        <v>3746</v>
      </c>
      <c r="J422" s="761" t="s">
        <v>8583</v>
      </c>
      <c r="K422" s="712" t="s">
        <v>3746</v>
      </c>
      <c r="L422" s="714" t="s">
        <v>3746</v>
      </c>
      <c r="M422" s="712"/>
      <c r="N422" s="706" t="s">
        <v>3746</v>
      </c>
      <c r="O422" s="712"/>
      <c r="P422" s="708" t="s">
        <v>3746</v>
      </c>
      <c r="Q422" s="714"/>
      <c r="R422" s="708" t="s">
        <v>5923</v>
      </c>
      <c r="S422" s="708" t="s">
        <v>7701</v>
      </c>
      <c r="T422" s="715" t="str">
        <f t="shared" si="38"/>
        <v>EK5633251 Corp</v>
      </c>
      <c r="U422" s="716" t="e">
        <f ca="1">_xll.BDP($T422,$U$1)</f>
        <v>#NAME?</v>
      </c>
      <c r="V422" s="715">
        <f t="shared" si="39"/>
        <v>12</v>
      </c>
      <c r="W422" s="715">
        <f t="shared" si="40"/>
        <v>50</v>
      </c>
      <c r="X422" s="717" t="e">
        <f ca="1">_xll.BDP($T422,X$1)</f>
        <v>#NAME?</v>
      </c>
      <c r="Y422" s="717" t="e">
        <f ca="1">_xll.BDP($T422,$Y$1)</f>
        <v>#NAME?</v>
      </c>
      <c r="Z422" s="717" t="e">
        <f ca="1">_xll.BDP($T422,Z$1)</f>
        <v>#NAME?</v>
      </c>
      <c r="AA422" s="718" t="e">
        <f ca="1">IF(Z422="FLOATING",J422,(_xll.BDP($T422,AA$1)/100))</f>
        <v>#NAME?</v>
      </c>
      <c r="AB422" s="719" t="e">
        <f ca="1">_xll.BDP(T422,$AB$1)</f>
        <v>#NAME?</v>
      </c>
      <c r="AC422" s="720" t="e">
        <f ca="1">_xll.BDP($T422,AC$1)</f>
        <v>#NAME?</v>
      </c>
      <c r="AD422" s="719" t="e">
        <f ca="1">_xll.BDP($T422,AD$1)</f>
        <v>#NAME?</v>
      </c>
      <c r="AE422" s="715" t="e">
        <f ca="1">_xll.BDP($T422,AE$1)</f>
        <v>#NAME?</v>
      </c>
      <c r="AF422" s="719" t="e">
        <f ca="1">_xll.BDP($T422,AF$1)</f>
        <v>#NAME?</v>
      </c>
      <c r="AG422" s="719" t="e">
        <f ca="1">VLOOKUP(AE422,Values!$A$1:$C$12,2,FALSE)</f>
        <v>#NAME?</v>
      </c>
      <c r="AH422" s="716" t="e">
        <f ca="1">_xll.BDP($T422,$AH$1)</f>
        <v>#NAME?</v>
      </c>
      <c r="AI422" s="716" t="e">
        <f ca="1">_xll.BDP($T422,$AI$1)</f>
        <v>#NAME?</v>
      </c>
      <c r="AJ422" s="716" t="e">
        <f ca="1">_xll.BDP($T422,$AJ$1)</f>
        <v>#NAME?</v>
      </c>
      <c r="AK422" s="721" t="e">
        <f ca="1">VLOOKUP(AJ422,Values!$E$2:$F$8,2,)</f>
        <v>#NAME?</v>
      </c>
      <c r="AL422" s="719" t="e">
        <f ca="1">_xll.BDP($T422,$AL$1)</f>
        <v>#NAME?</v>
      </c>
      <c r="AM422" s="719" t="e">
        <f ca="1">_xll.BDP($T422,$AM$1)</f>
        <v>#NAME?</v>
      </c>
      <c r="AN422" s="719" t="e">
        <f ca="1">_xll.BDP($T422,$AN$1)</f>
        <v>#NAME?</v>
      </c>
      <c r="AO422" s="719" t="str">
        <f t="shared" si="41"/>
        <v>30yr tap</v>
      </c>
      <c r="AP422" s="775" t="e">
        <f ca="1">_xll.BDP(T422,"YRS_TO_MTY_ISSUE")</f>
        <v>#NAME?</v>
      </c>
      <c r="AQ422" s="794">
        <f t="shared" si="42"/>
        <v>29.9</v>
      </c>
      <c r="AR422" s="795">
        <v>30</v>
      </c>
      <c r="AS422" s="719" t="e">
        <f ca="1">_xll.BDP($T422,AS$1)</f>
        <v>#NAME?</v>
      </c>
      <c r="AT422" s="719" t="e">
        <f ca="1">_xll.BDP(T422,$AT$1)</f>
        <v>#NAME?</v>
      </c>
      <c r="AU422" s="719" t="e">
        <f ca="1">_xll.BDP(T422,$AU$1)</f>
        <v>#NAME?</v>
      </c>
      <c r="AV422" s="719" t="e">
        <f ca="1">_xll.BDP($T422,AV$1)</f>
        <v>#NAME?</v>
      </c>
      <c r="AW422" s="719" t="e">
        <f t="shared" ca="1" si="43"/>
        <v>#NAME?</v>
      </c>
      <c r="AX422" s="719" t="e">
        <f ca="1">_xll.BDP(T422,$AX$1)</f>
        <v>#NAME?</v>
      </c>
      <c r="AY422" s="719" t="e">
        <f t="shared" ca="1" si="44"/>
        <v>#NAME?</v>
      </c>
      <c r="AZ422" s="719" t="e">
        <f t="shared" ca="1" si="45"/>
        <v>#NAME?</v>
      </c>
      <c r="BA422" s="719" t="e">
        <f ca="1">VLOOKUP(X422,Values!$H$2:$I$15,2,FALSE)</f>
        <v>#NAME?</v>
      </c>
    </row>
    <row r="423" spans="1:53" s="706" customFormat="1" ht="12.75" customHeight="1" x14ac:dyDescent="0.3">
      <c r="A423" s="707">
        <v>41983</v>
      </c>
      <c r="B423" s="915" t="s">
        <v>8584</v>
      </c>
      <c r="C423" s="916" t="s">
        <v>36</v>
      </c>
      <c r="D423" s="709">
        <v>500</v>
      </c>
      <c r="E423" s="708" t="s">
        <v>66</v>
      </c>
      <c r="F423" s="710">
        <v>45641</v>
      </c>
      <c r="G423" s="711" t="s">
        <v>2353</v>
      </c>
      <c r="H423" s="712" t="s">
        <v>8585</v>
      </c>
      <c r="I423" s="761" t="s">
        <v>8586</v>
      </c>
      <c r="J423" s="761" t="s">
        <v>8587</v>
      </c>
      <c r="K423" s="712">
        <v>-7.5</v>
      </c>
      <c r="L423" s="714" t="s">
        <v>8588</v>
      </c>
      <c r="M423" s="712">
        <v>3</v>
      </c>
      <c r="N423" s="706" t="s">
        <v>8589</v>
      </c>
      <c r="O423" s="712">
        <v>2.13</v>
      </c>
      <c r="P423" s="708" t="s">
        <v>8590</v>
      </c>
      <c r="Q423" s="714"/>
      <c r="R423" s="708">
        <v>43</v>
      </c>
      <c r="S423" s="708" t="s">
        <v>8618</v>
      </c>
      <c r="T423" s="715" t="str">
        <f t="shared" si="38"/>
        <v>EK6531371 Corp</v>
      </c>
      <c r="U423" s="716" t="e">
        <f ca="1">_xll.BDP($T423,$U$1)</f>
        <v>#NAME?</v>
      </c>
      <c r="V423" s="715">
        <f t="shared" si="39"/>
        <v>12</v>
      </c>
      <c r="W423" s="715">
        <f t="shared" si="40"/>
        <v>50</v>
      </c>
      <c r="X423" s="717" t="e">
        <f ca="1">_xll.BDP($T423,X$1)</f>
        <v>#NAME?</v>
      </c>
      <c r="Y423" s="717" t="e">
        <f ca="1">_xll.BDP($T423,$Y$1)</f>
        <v>#NAME?</v>
      </c>
      <c r="Z423" s="717" t="e">
        <f ca="1">_xll.BDP($T423,Z$1)</f>
        <v>#NAME?</v>
      </c>
      <c r="AA423" s="718" t="e">
        <f ca="1">IF(Z423="FLOATING",J423,(_xll.BDP($T423,AA$1)/100))</f>
        <v>#NAME?</v>
      </c>
      <c r="AB423" s="719" t="e">
        <f ca="1">_xll.BDP(T423,$AB$1)</f>
        <v>#NAME?</v>
      </c>
      <c r="AC423" s="720" t="e">
        <f ca="1">_xll.BDP($T423,AC$1)</f>
        <v>#NAME?</v>
      </c>
      <c r="AD423" s="719" t="e">
        <f ca="1">_xll.BDP($T423,AD$1)</f>
        <v>#NAME?</v>
      </c>
      <c r="AE423" s="715" t="e">
        <f ca="1">_xll.BDP($T423,AE$1)</f>
        <v>#NAME?</v>
      </c>
      <c r="AF423" s="719" t="e">
        <f ca="1">_xll.BDP($T423,AF$1)</f>
        <v>#NAME?</v>
      </c>
      <c r="AG423" s="719" t="e">
        <f ca="1">VLOOKUP(AE423,Values!$A$1:$C$12,2,FALSE)</f>
        <v>#NAME?</v>
      </c>
      <c r="AH423" s="716" t="e">
        <f ca="1">_xll.BDP($T423,$AH$1)</f>
        <v>#NAME?</v>
      </c>
      <c r="AI423" s="716" t="e">
        <f ca="1">_xll.BDP($T423,$AI$1)</f>
        <v>#NAME?</v>
      </c>
      <c r="AJ423" s="716" t="e">
        <f ca="1">_xll.BDP($T423,$AJ$1)</f>
        <v>#NAME?</v>
      </c>
      <c r="AK423" s="721" t="e">
        <f ca="1">VLOOKUP(AJ423,Values!$E$2:$F$8,2,)</f>
        <v>#NAME?</v>
      </c>
      <c r="AL423" s="719" t="e">
        <f ca="1">_xll.BDP($T423,$AL$1)</f>
        <v>#NAME?</v>
      </c>
      <c r="AM423" s="719" t="e">
        <f ca="1">_xll.BDP($T423,$AM$1)</f>
        <v>#NAME?</v>
      </c>
      <c r="AN423" s="719" t="e">
        <f ca="1">_xll.BDP($T423,$AN$1)</f>
        <v>#NAME?</v>
      </c>
      <c r="AO423" s="719" t="str">
        <f t="shared" si="41"/>
        <v>10yr</v>
      </c>
      <c r="AP423" s="775" t="e">
        <f ca="1">_xll.BDP(T423,"YRS_TO_MTY_ISSUE")</f>
        <v>#NAME?</v>
      </c>
      <c r="AQ423" s="794">
        <f t="shared" si="42"/>
        <v>10</v>
      </c>
      <c r="AR423" s="795">
        <v>10</v>
      </c>
      <c r="AS423" s="719" t="e">
        <f ca="1">_xll.BDP($T423,AS$1)</f>
        <v>#NAME?</v>
      </c>
      <c r="AT423" s="719" t="e">
        <f ca="1">_xll.BDP(T423,$AT$1)</f>
        <v>#NAME?</v>
      </c>
      <c r="AU423" s="719" t="e">
        <f ca="1">_xll.BDP(T423,$AU$1)</f>
        <v>#NAME?</v>
      </c>
      <c r="AV423" s="719" t="e">
        <f ca="1">_xll.BDP($T423,AV$1)</f>
        <v>#NAME?</v>
      </c>
      <c r="AW423" s="719" t="e">
        <f t="shared" ca="1" si="43"/>
        <v>#NAME?</v>
      </c>
      <c r="AX423" s="719" t="e">
        <f ca="1">_xll.BDP(T423,$AX$1)</f>
        <v>#NAME?</v>
      </c>
      <c r="AY423" s="719" t="e">
        <f t="shared" ca="1" si="44"/>
        <v>#NAME?</v>
      </c>
      <c r="AZ423" s="719" t="e">
        <f t="shared" ca="1" si="45"/>
        <v>#NAME?</v>
      </c>
      <c r="BA423" s="719" t="e">
        <f ca="1">VLOOKUP(X423,Values!$H$2:$I$15,2,FALSE)</f>
        <v>#NAME?</v>
      </c>
    </row>
    <row r="424" spans="1:53" s="706" customFormat="1" ht="12.75" customHeight="1" x14ac:dyDescent="0.3">
      <c r="A424" s="707">
        <v>41983</v>
      </c>
      <c r="B424" s="915" t="s">
        <v>8591</v>
      </c>
      <c r="C424" s="916" t="s">
        <v>100</v>
      </c>
      <c r="D424" s="709">
        <v>1000</v>
      </c>
      <c r="E424" s="708" t="s">
        <v>66</v>
      </c>
      <c r="F424" s="710">
        <v>45642</v>
      </c>
      <c r="G424" s="711" t="s">
        <v>8592</v>
      </c>
      <c r="H424" s="712" t="s">
        <v>1050</v>
      </c>
      <c r="I424" s="761" t="s">
        <v>8593</v>
      </c>
      <c r="J424" s="761" t="s">
        <v>119</v>
      </c>
      <c r="K424" s="712">
        <v>-2.5</v>
      </c>
      <c r="L424" s="714" t="s">
        <v>8594</v>
      </c>
      <c r="M424" s="712">
        <v>-2</v>
      </c>
      <c r="N424" s="706" t="s">
        <v>763</v>
      </c>
      <c r="O424" s="712">
        <v>1.9</v>
      </c>
      <c r="P424" s="708" t="s">
        <v>8595</v>
      </c>
      <c r="Q424" s="714"/>
      <c r="R424" s="708">
        <v>15</v>
      </c>
      <c r="S424" s="708" t="s">
        <v>8619</v>
      </c>
      <c r="T424" s="715" t="str">
        <f t="shared" si="38"/>
        <v>EK6532338 Corp</v>
      </c>
      <c r="U424" s="716" t="e">
        <f ca="1">_xll.BDP($T424,$U$1)</f>
        <v>#NAME?</v>
      </c>
      <c r="V424" s="715">
        <f t="shared" si="39"/>
        <v>12</v>
      </c>
      <c r="W424" s="715">
        <f t="shared" si="40"/>
        <v>50</v>
      </c>
      <c r="X424" s="717" t="e">
        <f ca="1">_xll.BDP($T424,X$1)</f>
        <v>#NAME?</v>
      </c>
      <c r="Y424" s="717" t="e">
        <f ca="1">_xll.BDP($T424,$Y$1)</f>
        <v>#NAME?</v>
      </c>
      <c r="Z424" s="717" t="e">
        <f ca="1">_xll.BDP($T424,Z$1)</f>
        <v>#NAME?</v>
      </c>
      <c r="AA424" s="718" t="e">
        <f ca="1">IF(Z424="FLOATING",J424,(_xll.BDP($T424,AA$1)/100))</f>
        <v>#NAME?</v>
      </c>
      <c r="AB424" s="719" t="e">
        <f ca="1">_xll.BDP(T424,$AB$1)</f>
        <v>#NAME?</v>
      </c>
      <c r="AC424" s="720" t="e">
        <f ca="1">_xll.BDP($T424,AC$1)</f>
        <v>#NAME?</v>
      </c>
      <c r="AD424" s="719" t="e">
        <f ca="1">_xll.BDP($T424,AD$1)</f>
        <v>#NAME?</v>
      </c>
      <c r="AE424" s="715" t="e">
        <f ca="1">_xll.BDP($T424,AE$1)</f>
        <v>#NAME?</v>
      </c>
      <c r="AF424" s="719" t="e">
        <f ca="1">_xll.BDP($T424,AF$1)</f>
        <v>#NAME?</v>
      </c>
      <c r="AG424" s="719" t="e">
        <f ca="1">VLOOKUP(AE424,Values!$A$1:$C$12,2,FALSE)</f>
        <v>#NAME?</v>
      </c>
      <c r="AH424" s="716" t="e">
        <f ca="1">_xll.BDP($T424,$AH$1)</f>
        <v>#NAME?</v>
      </c>
      <c r="AI424" s="716" t="e">
        <f ca="1">_xll.BDP($T424,$AI$1)</f>
        <v>#NAME?</v>
      </c>
      <c r="AJ424" s="716" t="e">
        <f ca="1">_xll.BDP($T424,$AJ$1)</f>
        <v>#NAME?</v>
      </c>
      <c r="AK424" s="721" t="e">
        <f ca="1">VLOOKUP(AJ424,Values!$E$2:$F$8,2,)</f>
        <v>#NAME?</v>
      </c>
      <c r="AL424" s="719" t="e">
        <f ca="1">_xll.BDP($T424,$AL$1)</f>
        <v>#NAME?</v>
      </c>
      <c r="AM424" s="719" t="e">
        <f ca="1">_xll.BDP($T424,$AM$1)</f>
        <v>#NAME?</v>
      </c>
      <c r="AN424" s="719" t="e">
        <f ca="1">_xll.BDP($T424,$AN$1)</f>
        <v>#NAME?</v>
      </c>
      <c r="AO424" s="719" t="str">
        <f t="shared" si="41"/>
        <v>10yr</v>
      </c>
      <c r="AP424" s="775" t="e">
        <f ca="1">_xll.BDP(T424,"YRS_TO_MTY_ISSUE")</f>
        <v>#NAME?</v>
      </c>
      <c r="AQ424" s="794">
        <f t="shared" si="42"/>
        <v>10</v>
      </c>
      <c r="AR424" s="795">
        <v>10</v>
      </c>
      <c r="AS424" s="719" t="e">
        <f ca="1">_xll.BDP($T424,AS$1)</f>
        <v>#NAME?</v>
      </c>
      <c r="AT424" s="719" t="e">
        <f ca="1">_xll.BDP(T424,$AT$1)</f>
        <v>#NAME?</v>
      </c>
      <c r="AU424" s="719" t="e">
        <f ca="1">_xll.BDP(T424,$AU$1)</f>
        <v>#NAME?</v>
      </c>
      <c r="AV424" s="719" t="e">
        <f ca="1">_xll.BDP($T424,AV$1)</f>
        <v>#NAME?</v>
      </c>
      <c r="AW424" s="719" t="e">
        <f t="shared" ca="1" si="43"/>
        <v>#NAME?</v>
      </c>
      <c r="AX424" s="719" t="e">
        <f ca="1">_xll.BDP(T424,$AX$1)</f>
        <v>#NAME?</v>
      </c>
      <c r="AY424" s="719" t="e">
        <f t="shared" ca="1" si="44"/>
        <v>#NAME?</v>
      </c>
      <c r="AZ424" s="719" t="e">
        <f t="shared" ca="1" si="45"/>
        <v>#NAME?</v>
      </c>
      <c r="BA424" s="719" t="e">
        <f ca="1">VLOOKUP(X424,Values!$H$2:$I$15,2,FALSE)</f>
        <v>#NAME?</v>
      </c>
    </row>
    <row r="425" spans="1:53" s="706" customFormat="1" ht="12.75" customHeight="1" x14ac:dyDescent="0.3">
      <c r="A425" s="707">
        <v>41983</v>
      </c>
      <c r="B425" s="915" t="s">
        <v>4779</v>
      </c>
      <c r="C425" s="916" t="s">
        <v>29</v>
      </c>
      <c r="D425" s="709">
        <v>250</v>
      </c>
      <c r="E425" s="708" t="s">
        <v>12</v>
      </c>
      <c r="F425" s="710">
        <v>43084</v>
      </c>
      <c r="G425" s="711" t="s">
        <v>8596</v>
      </c>
      <c r="H425" s="712" t="s">
        <v>2299</v>
      </c>
      <c r="I425" s="761" t="s">
        <v>2299</v>
      </c>
      <c r="J425" s="761" t="s">
        <v>2757</v>
      </c>
      <c r="K425" s="712">
        <v>-7.5</v>
      </c>
      <c r="L425" s="714"/>
      <c r="M425" s="712"/>
      <c r="N425" s="706" t="s">
        <v>7106</v>
      </c>
      <c r="O425" s="712">
        <v>1.69</v>
      </c>
      <c r="P425" s="708" t="s">
        <v>2092</v>
      </c>
      <c r="Q425" s="714"/>
      <c r="R425" s="708">
        <v>3</v>
      </c>
      <c r="S425" s="708" t="s">
        <v>8620</v>
      </c>
      <c r="T425" s="715" t="str">
        <f t="shared" si="38"/>
        <v>EK6533898 Corp</v>
      </c>
      <c r="U425" s="716" t="e">
        <f ca="1">_xll.BDP($T425,$U$1)</f>
        <v>#NAME?</v>
      </c>
      <c r="V425" s="715">
        <f t="shared" si="39"/>
        <v>12</v>
      </c>
      <c r="W425" s="715">
        <f t="shared" si="40"/>
        <v>50</v>
      </c>
      <c r="X425" s="717" t="e">
        <f ca="1">_xll.BDP($T425,X$1)</f>
        <v>#NAME?</v>
      </c>
      <c r="Y425" s="717" t="e">
        <f ca="1">_xll.BDP($T425,$Y$1)</f>
        <v>#NAME?</v>
      </c>
      <c r="Z425" s="717" t="e">
        <f ca="1">_xll.BDP($T425,Z$1)</f>
        <v>#NAME?</v>
      </c>
      <c r="AA425" s="718" t="e">
        <f ca="1">IF(Z425="FLOATING",J425,(_xll.BDP($T425,AA$1)/100))</f>
        <v>#NAME?</v>
      </c>
      <c r="AB425" s="719" t="e">
        <f ca="1">_xll.BDP(T425,$AB$1)</f>
        <v>#NAME?</v>
      </c>
      <c r="AC425" s="720" t="e">
        <f ca="1">_xll.BDP($T425,AC$1)</f>
        <v>#NAME?</v>
      </c>
      <c r="AD425" s="719" t="e">
        <f ca="1">_xll.BDP($T425,AD$1)</f>
        <v>#NAME?</v>
      </c>
      <c r="AE425" s="715" t="e">
        <f ca="1">_xll.BDP($T425,AE$1)</f>
        <v>#NAME?</v>
      </c>
      <c r="AF425" s="719" t="e">
        <f ca="1">_xll.BDP($T425,AF$1)</f>
        <v>#NAME?</v>
      </c>
      <c r="AG425" s="719" t="e">
        <f ca="1">VLOOKUP(AE425,Values!$A$1:$C$12,2,FALSE)</f>
        <v>#NAME?</v>
      </c>
      <c r="AH425" s="716" t="e">
        <f ca="1">_xll.BDP($T425,$AH$1)</f>
        <v>#NAME?</v>
      </c>
      <c r="AI425" s="716" t="e">
        <f ca="1">_xll.BDP($T425,$AI$1)</f>
        <v>#NAME?</v>
      </c>
      <c r="AJ425" s="716" t="e">
        <f ca="1">_xll.BDP($T425,$AJ$1)</f>
        <v>#NAME?</v>
      </c>
      <c r="AK425" s="721" t="e">
        <f ca="1">VLOOKUP(AJ425,Values!$E$2:$F$8,2,)</f>
        <v>#NAME?</v>
      </c>
      <c r="AL425" s="719" t="e">
        <f ca="1">_xll.BDP($T425,$AL$1)</f>
        <v>#NAME?</v>
      </c>
      <c r="AM425" s="719" t="e">
        <f ca="1">_xll.BDP($T425,$AM$1)</f>
        <v>#NAME?</v>
      </c>
      <c r="AN425" s="719" t="e">
        <f ca="1">_xll.BDP($T425,$AN$1)</f>
        <v>#NAME?</v>
      </c>
      <c r="AO425" s="719" t="str">
        <f t="shared" si="41"/>
        <v>3yr</v>
      </c>
      <c r="AP425" s="775" t="e">
        <f ca="1">_xll.BDP(T425,"YRS_TO_MTY_ISSUE")</f>
        <v>#NAME?</v>
      </c>
      <c r="AQ425" s="794">
        <f t="shared" si="42"/>
        <v>3</v>
      </c>
      <c r="AR425" s="795">
        <v>3</v>
      </c>
      <c r="AS425" s="719" t="e">
        <f ca="1">_xll.BDP($T425,AS$1)</f>
        <v>#NAME?</v>
      </c>
      <c r="AT425" s="719" t="e">
        <f ca="1">_xll.BDP(T425,$AT$1)</f>
        <v>#NAME?</v>
      </c>
      <c r="AU425" s="719" t="e">
        <f ca="1">_xll.BDP(T425,$AU$1)</f>
        <v>#NAME?</v>
      </c>
      <c r="AV425" s="719" t="e">
        <f ca="1">_xll.BDP($T425,AV$1)</f>
        <v>#NAME?</v>
      </c>
      <c r="AW425" s="719" t="e">
        <f t="shared" ca="1" si="43"/>
        <v>#NAME?</v>
      </c>
      <c r="AX425" s="719" t="e">
        <f ca="1">_xll.BDP(T425,$AX$1)</f>
        <v>#NAME?</v>
      </c>
      <c r="AY425" s="719" t="e">
        <f t="shared" ca="1" si="44"/>
        <v>#NAME?</v>
      </c>
      <c r="AZ425" s="719" t="e">
        <f t="shared" ca="1" si="45"/>
        <v>#NAME?</v>
      </c>
      <c r="BA425" s="719" t="e">
        <f ca="1">VLOOKUP(X425,Values!$H$2:$I$15,2,FALSE)</f>
        <v>#NAME?</v>
      </c>
    </row>
    <row r="426" spans="1:53" s="706" customFormat="1" ht="12.75" customHeight="1" x14ac:dyDescent="0.3">
      <c r="A426" s="707">
        <v>41983</v>
      </c>
      <c r="B426" s="915" t="s">
        <v>8597</v>
      </c>
      <c r="C426" s="916" t="s">
        <v>29</v>
      </c>
      <c r="D426" s="709">
        <v>400</v>
      </c>
      <c r="E426" s="708" t="s">
        <v>12</v>
      </c>
      <c r="F426" s="710">
        <v>43084</v>
      </c>
      <c r="G426" s="711" t="s">
        <v>8596</v>
      </c>
      <c r="H426" s="712" t="s">
        <v>8598</v>
      </c>
      <c r="I426" s="761" t="s">
        <v>3791</v>
      </c>
      <c r="J426" s="761" t="s">
        <v>3750</v>
      </c>
      <c r="K426" s="712">
        <v>-7.5</v>
      </c>
      <c r="L426" s="714" t="s">
        <v>3805</v>
      </c>
      <c r="M426" s="712">
        <v>0</v>
      </c>
      <c r="N426" s="706" t="s">
        <v>7106</v>
      </c>
      <c r="O426" s="712">
        <v>1.69</v>
      </c>
      <c r="P426" s="708" t="s">
        <v>2092</v>
      </c>
      <c r="Q426" s="714"/>
      <c r="R426" s="708">
        <v>3</v>
      </c>
      <c r="S426" s="708" t="s">
        <v>8621</v>
      </c>
      <c r="T426" s="715" t="str">
        <f t="shared" si="38"/>
        <v>EK6533773 Corp</v>
      </c>
      <c r="U426" s="716" t="e">
        <f ca="1">_xll.BDP($T426,$U$1)</f>
        <v>#NAME?</v>
      </c>
      <c r="V426" s="715">
        <f t="shared" si="39"/>
        <v>12</v>
      </c>
      <c r="W426" s="715">
        <f t="shared" si="40"/>
        <v>50</v>
      </c>
      <c r="X426" s="717" t="e">
        <f ca="1">_xll.BDP($T426,X$1)</f>
        <v>#NAME?</v>
      </c>
      <c r="Y426" s="717" t="e">
        <f ca="1">_xll.BDP($T426,$Y$1)</f>
        <v>#NAME?</v>
      </c>
      <c r="Z426" s="717" t="e">
        <f ca="1">_xll.BDP($T426,Z$1)</f>
        <v>#NAME?</v>
      </c>
      <c r="AA426" s="718" t="e">
        <f ca="1">IF(Z426="FLOATING",J426,(_xll.BDP($T426,AA$1)/100))</f>
        <v>#NAME?</v>
      </c>
      <c r="AB426" s="719" t="e">
        <f ca="1">_xll.BDP(T426,$AB$1)</f>
        <v>#NAME?</v>
      </c>
      <c r="AC426" s="720" t="e">
        <f ca="1">_xll.BDP($T426,AC$1)</f>
        <v>#NAME?</v>
      </c>
      <c r="AD426" s="719" t="e">
        <f ca="1">_xll.BDP($T426,AD$1)</f>
        <v>#NAME?</v>
      </c>
      <c r="AE426" s="715" t="e">
        <f ca="1">_xll.BDP($T426,AE$1)</f>
        <v>#NAME?</v>
      </c>
      <c r="AF426" s="719" t="e">
        <f ca="1">_xll.BDP($T426,AF$1)</f>
        <v>#NAME?</v>
      </c>
      <c r="AG426" s="719" t="e">
        <f ca="1">VLOOKUP(AE426,Values!$A$1:$C$12,2,FALSE)</f>
        <v>#NAME?</v>
      </c>
      <c r="AH426" s="716" t="e">
        <f ca="1">_xll.BDP($T426,$AH$1)</f>
        <v>#NAME?</v>
      </c>
      <c r="AI426" s="716" t="e">
        <f ca="1">_xll.BDP($T426,$AI$1)</f>
        <v>#NAME?</v>
      </c>
      <c r="AJ426" s="716" t="e">
        <f ca="1">_xll.BDP($T426,$AJ$1)</f>
        <v>#NAME?</v>
      </c>
      <c r="AK426" s="721" t="e">
        <f ca="1">VLOOKUP(AJ426,Values!$E$2:$F$8,2,)</f>
        <v>#NAME?</v>
      </c>
      <c r="AL426" s="719" t="e">
        <f ca="1">_xll.BDP($T426,$AL$1)</f>
        <v>#NAME?</v>
      </c>
      <c r="AM426" s="719" t="e">
        <f ca="1">_xll.BDP($T426,$AM$1)</f>
        <v>#NAME?</v>
      </c>
      <c r="AN426" s="719" t="e">
        <f ca="1">_xll.BDP($T426,$AN$1)</f>
        <v>#NAME?</v>
      </c>
      <c r="AO426" s="719" t="str">
        <f t="shared" si="41"/>
        <v>3yr</v>
      </c>
      <c r="AP426" s="775" t="e">
        <f ca="1">_xll.BDP(T426,"YRS_TO_MTY_ISSUE")</f>
        <v>#NAME?</v>
      </c>
      <c r="AQ426" s="794">
        <f t="shared" si="42"/>
        <v>3</v>
      </c>
      <c r="AR426" s="795">
        <v>3</v>
      </c>
      <c r="AS426" s="719" t="e">
        <f ca="1">_xll.BDP($T426,AS$1)</f>
        <v>#NAME?</v>
      </c>
      <c r="AT426" s="719" t="e">
        <f ca="1">_xll.BDP(T426,$AT$1)</f>
        <v>#NAME?</v>
      </c>
      <c r="AU426" s="719" t="e">
        <f ca="1">_xll.BDP(T426,$AU$1)</f>
        <v>#NAME?</v>
      </c>
      <c r="AV426" s="719" t="e">
        <f ca="1">_xll.BDP($T426,AV$1)</f>
        <v>#NAME?</v>
      </c>
      <c r="AW426" s="719" t="e">
        <f t="shared" ca="1" si="43"/>
        <v>#NAME?</v>
      </c>
      <c r="AX426" s="719" t="e">
        <f ca="1">_xll.BDP(T426,$AX$1)</f>
        <v>#NAME?</v>
      </c>
      <c r="AY426" s="719" t="e">
        <f t="shared" ca="1" si="44"/>
        <v>#NAME?</v>
      </c>
      <c r="AZ426" s="719" t="e">
        <f t="shared" ca="1" si="45"/>
        <v>#NAME?</v>
      </c>
      <c r="BA426" s="719" t="e">
        <f ca="1">VLOOKUP(X426,Values!$H$2:$I$15,2,FALSE)</f>
        <v>#NAME?</v>
      </c>
    </row>
    <row r="427" spans="1:53" s="706" customFormat="1" ht="12.75" customHeight="1" x14ac:dyDescent="0.3">
      <c r="A427" s="707">
        <v>41981</v>
      </c>
      <c r="B427" s="915" t="s">
        <v>6966</v>
      </c>
      <c r="C427" s="916" t="s">
        <v>100</v>
      </c>
      <c r="D427" s="709">
        <v>500</v>
      </c>
      <c r="E427" s="708" t="s">
        <v>12</v>
      </c>
      <c r="F427" s="710">
        <v>43080</v>
      </c>
      <c r="G427" s="711" t="s">
        <v>8599</v>
      </c>
      <c r="H427" s="712" t="s">
        <v>2299</v>
      </c>
      <c r="I427" s="761" t="s">
        <v>3656</v>
      </c>
      <c r="J427" s="761" t="s">
        <v>4916</v>
      </c>
      <c r="K427" s="712">
        <v>-10.5</v>
      </c>
      <c r="L427" s="714"/>
      <c r="M427" s="712"/>
      <c r="N427" s="706" t="s">
        <v>4462</v>
      </c>
      <c r="O427" s="712">
        <v>1.4</v>
      </c>
      <c r="P427" s="708" t="s">
        <v>1890</v>
      </c>
      <c r="Q427" s="714"/>
      <c r="R427" s="708">
        <v>5</v>
      </c>
      <c r="S427" s="708" t="s">
        <v>8622</v>
      </c>
      <c r="T427" s="715" t="str">
        <f t="shared" si="38"/>
        <v>EK6497896 Corp</v>
      </c>
      <c r="U427" s="716" t="e">
        <f ca="1">_xll.BDP($T427,$U$1)</f>
        <v>#NAME?</v>
      </c>
      <c r="V427" s="715">
        <f t="shared" si="39"/>
        <v>12</v>
      </c>
      <c r="W427" s="715">
        <f t="shared" si="40"/>
        <v>50</v>
      </c>
      <c r="X427" s="717" t="e">
        <f ca="1">_xll.BDP($T427,X$1)</f>
        <v>#NAME?</v>
      </c>
      <c r="Y427" s="717" t="e">
        <f ca="1">_xll.BDP($T427,$Y$1)</f>
        <v>#NAME?</v>
      </c>
      <c r="Z427" s="717" t="e">
        <f ca="1">_xll.BDP($T427,Z$1)</f>
        <v>#NAME?</v>
      </c>
      <c r="AA427" s="718" t="e">
        <f ca="1">IF(Z427="FLOATING",J427,(_xll.BDP($T427,AA$1)/100))</f>
        <v>#NAME?</v>
      </c>
      <c r="AB427" s="719" t="e">
        <f ca="1">_xll.BDP(T427,$AB$1)</f>
        <v>#NAME?</v>
      </c>
      <c r="AC427" s="720" t="e">
        <f ca="1">_xll.BDP($T427,AC$1)</f>
        <v>#NAME?</v>
      </c>
      <c r="AD427" s="719" t="e">
        <f ca="1">_xll.BDP($T427,AD$1)</f>
        <v>#NAME?</v>
      </c>
      <c r="AE427" s="715" t="e">
        <f ca="1">_xll.BDP($T427,AE$1)</f>
        <v>#NAME?</v>
      </c>
      <c r="AF427" s="719" t="e">
        <f ca="1">_xll.BDP($T427,AF$1)</f>
        <v>#NAME?</v>
      </c>
      <c r="AG427" s="719" t="e">
        <f ca="1">VLOOKUP(AE427,Values!$A$1:$C$12,2,FALSE)</f>
        <v>#NAME?</v>
      </c>
      <c r="AH427" s="716" t="e">
        <f ca="1">_xll.BDP($T427,$AH$1)</f>
        <v>#NAME?</v>
      </c>
      <c r="AI427" s="716" t="e">
        <f ca="1">_xll.BDP($T427,$AI$1)</f>
        <v>#NAME?</v>
      </c>
      <c r="AJ427" s="716" t="e">
        <f ca="1">_xll.BDP($T427,$AJ$1)</f>
        <v>#NAME?</v>
      </c>
      <c r="AK427" s="721" t="e">
        <f ca="1">VLOOKUP(AJ427,Values!$E$2:$F$8,2,)</f>
        <v>#NAME?</v>
      </c>
      <c r="AL427" s="719" t="e">
        <f ca="1">_xll.BDP($T427,$AL$1)</f>
        <v>#NAME?</v>
      </c>
      <c r="AM427" s="719" t="e">
        <f ca="1">_xll.BDP($T427,$AM$1)</f>
        <v>#NAME?</v>
      </c>
      <c r="AN427" s="719" t="e">
        <f ca="1">_xll.BDP($T427,$AN$1)</f>
        <v>#NAME?</v>
      </c>
      <c r="AO427" s="719" t="str">
        <f t="shared" si="41"/>
        <v>3yr</v>
      </c>
      <c r="AP427" s="775" t="e">
        <f ca="1">_xll.BDP(T427,"YRS_TO_MTY_ISSUE")</f>
        <v>#NAME?</v>
      </c>
      <c r="AQ427" s="794">
        <f t="shared" si="42"/>
        <v>3</v>
      </c>
      <c r="AR427" s="795">
        <v>3</v>
      </c>
      <c r="AS427" s="719" t="e">
        <f ca="1">_xll.BDP($T427,AS$1)</f>
        <v>#NAME?</v>
      </c>
      <c r="AT427" s="719" t="e">
        <f ca="1">_xll.BDP(T427,$AT$1)</f>
        <v>#NAME?</v>
      </c>
      <c r="AU427" s="719" t="e">
        <f ca="1">_xll.BDP(T427,$AU$1)</f>
        <v>#NAME?</v>
      </c>
      <c r="AV427" s="719" t="e">
        <f ca="1">_xll.BDP($T427,AV$1)</f>
        <v>#NAME?</v>
      </c>
      <c r="AW427" s="719" t="e">
        <f t="shared" ca="1" si="43"/>
        <v>#NAME?</v>
      </c>
      <c r="AX427" s="719" t="e">
        <f ca="1">_xll.BDP(T427,$AX$1)</f>
        <v>#NAME?</v>
      </c>
      <c r="AY427" s="719" t="e">
        <f t="shared" ca="1" si="44"/>
        <v>#NAME?</v>
      </c>
      <c r="AZ427" s="719" t="e">
        <f t="shared" ca="1" si="45"/>
        <v>#NAME?</v>
      </c>
      <c r="BA427" s="719" t="e">
        <f ca="1">VLOOKUP(X427,Values!$H$2:$I$15,2,FALSE)</f>
        <v>#NAME?</v>
      </c>
    </row>
    <row r="428" spans="1:53" s="706" customFormat="1" ht="12.75" customHeight="1" x14ac:dyDescent="0.3">
      <c r="A428" s="707">
        <v>41981</v>
      </c>
      <c r="B428" s="915" t="s">
        <v>8600</v>
      </c>
      <c r="C428" s="916" t="s">
        <v>100</v>
      </c>
      <c r="D428" s="709">
        <v>1000</v>
      </c>
      <c r="E428" s="708" t="s">
        <v>12</v>
      </c>
      <c r="F428" s="710">
        <v>43080</v>
      </c>
      <c r="G428" s="711" t="s">
        <v>8599</v>
      </c>
      <c r="H428" s="712" t="s">
        <v>8601</v>
      </c>
      <c r="I428" s="761" t="s">
        <v>8602</v>
      </c>
      <c r="J428" s="761" t="s">
        <v>8603</v>
      </c>
      <c r="K428" s="712">
        <v>-10.5</v>
      </c>
      <c r="L428" s="714" t="s">
        <v>6402</v>
      </c>
      <c r="M428" s="712">
        <v>-2</v>
      </c>
      <c r="N428" s="706" t="s">
        <v>8604</v>
      </c>
      <c r="O428" s="712">
        <v>1.45</v>
      </c>
      <c r="P428" s="708" t="s">
        <v>1890</v>
      </c>
      <c r="Q428" s="714"/>
      <c r="R428" s="708">
        <v>5</v>
      </c>
      <c r="S428" s="708" t="s">
        <v>8623</v>
      </c>
      <c r="T428" s="715" t="str">
        <f t="shared" si="38"/>
        <v>EK6495254 Corp</v>
      </c>
      <c r="U428" s="716" t="e">
        <f ca="1">_xll.BDP($T428,$U$1)</f>
        <v>#NAME?</v>
      </c>
      <c r="V428" s="715">
        <f t="shared" si="39"/>
        <v>12</v>
      </c>
      <c r="W428" s="715">
        <f t="shared" si="40"/>
        <v>50</v>
      </c>
      <c r="X428" s="717" t="e">
        <f ca="1">_xll.BDP($T428,X$1)</f>
        <v>#NAME?</v>
      </c>
      <c r="Y428" s="717" t="e">
        <f ca="1">_xll.BDP($T428,$Y$1)</f>
        <v>#NAME?</v>
      </c>
      <c r="Z428" s="717" t="e">
        <f ca="1">_xll.BDP($T428,Z$1)</f>
        <v>#NAME?</v>
      </c>
      <c r="AA428" s="718" t="e">
        <f ca="1">IF(Z428="FLOATING",J428,(_xll.BDP($T428,AA$1)/100))</f>
        <v>#NAME?</v>
      </c>
      <c r="AB428" s="719" t="e">
        <f ca="1">_xll.BDP(T428,$AB$1)</f>
        <v>#NAME?</v>
      </c>
      <c r="AC428" s="720" t="e">
        <f ca="1">_xll.BDP($T428,AC$1)</f>
        <v>#NAME?</v>
      </c>
      <c r="AD428" s="719" t="e">
        <f ca="1">_xll.BDP($T428,AD$1)</f>
        <v>#NAME?</v>
      </c>
      <c r="AE428" s="715" t="e">
        <f ca="1">_xll.BDP($T428,AE$1)</f>
        <v>#NAME?</v>
      </c>
      <c r="AF428" s="719" t="e">
        <f ca="1">_xll.BDP($T428,AF$1)</f>
        <v>#NAME?</v>
      </c>
      <c r="AG428" s="719" t="e">
        <f ca="1">VLOOKUP(AE428,Values!$A$1:$C$12,2,FALSE)</f>
        <v>#NAME?</v>
      </c>
      <c r="AH428" s="716" t="e">
        <f ca="1">_xll.BDP($T428,$AH$1)</f>
        <v>#NAME?</v>
      </c>
      <c r="AI428" s="716" t="e">
        <f ca="1">_xll.BDP($T428,$AI$1)</f>
        <v>#NAME?</v>
      </c>
      <c r="AJ428" s="716" t="e">
        <f ca="1">_xll.BDP($T428,$AJ$1)</f>
        <v>#NAME?</v>
      </c>
      <c r="AK428" s="721" t="e">
        <f ca="1">VLOOKUP(AJ428,Values!$E$2:$F$8,2,)</f>
        <v>#NAME?</v>
      </c>
      <c r="AL428" s="719" t="e">
        <f ca="1">_xll.BDP($T428,$AL$1)</f>
        <v>#NAME?</v>
      </c>
      <c r="AM428" s="719" t="e">
        <f ca="1">_xll.BDP($T428,$AM$1)</f>
        <v>#NAME?</v>
      </c>
      <c r="AN428" s="719" t="e">
        <f ca="1">_xll.BDP($T428,$AN$1)</f>
        <v>#NAME?</v>
      </c>
      <c r="AO428" s="719" t="str">
        <f t="shared" si="41"/>
        <v>3yr</v>
      </c>
      <c r="AP428" s="775" t="e">
        <f ca="1">_xll.BDP(T428,"YRS_TO_MTY_ISSUE")</f>
        <v>#NAME?</v>
      </c>
      <c r="AQ428" s="794">
        <f t="shared" si="42"/>
        <v>3</v>
      </c>
      <c r="AR428" s="795">
        <v>3</v>
      </c>
      <c r="AS428" s="719" t="e">
        <f ca="1">_xll.BDP($T428,AS$1)</f>
        <v>#NAME?</v>
      </c>
      <c r="AT428" s="719" t="e">
        <f ca="1">_xll.BDP(T428,$AT$1)</f>
        <v>#NAME?</v>
      </c>
      <c r="AU428" s="719" t="e">
        <f ca="1">_xll.BDP(T428,$AU$1)</f>
        <v>#NAME?</v>
      </c>
      <c r="AV428" s="719" t="e">
        <f ca="1">_xll.BDP($T428,AV$1)</f>
        <v>#NAME?</v>
      </c>
      <c r="AW428" s="719" t="e">
        <f t="shared" ca="1" si="43"/>
        <v>#NAME?</v>
      </c>
      <c r="AX428" s="719" t="e">
        <f ca="1">_xll.BDP(T428,$AX$1)</f>
        <v>#NAME?</v>
      </c>
      <c r="AY428" s="719" t="e">
        <f t="shared" ca="1" si="44"/>
        <v>#NAME?</v>
      </c>
      <c r="AZ428" s="719" t="e">
        <f t="shared" ca="1" si="45"/>
        <v>#NAME?</v>
      </c>
      <c r="BA428" s="719" t="e">
        <f ca="1">VLOOKUP(X428,Values!$H$2:$I$15,2,FALSE)</f>
        <v>#NAME?</v>
      </c>
    </row>
    <row r="429" spans="1:53" s="706" customFormat="1" ht="12.75" customHeight="1" x14ac:dyDescent="0.3">
      <c r="A429" s="707">
        <v>41981</v>
      </c>
      <c r="B429" s="915" t="s">
        <v>8605</v>
      </c>
      <c r="C429" s="916" t="s">
        <v>4672</v>
      </c>
      <c r="D429" s="709">
        <v>250</v>
      </c>
      <c r="E429" s="708" t="s">
        <v>117</v>
      </c>
      <c r="F429" s="710">
        <v>52946</v>
      </c>
      <c r="G429" s="711" t="s">
        <v>8606</v>
      </c>
      <c r="H429" s="712" t="s">
        <v>7850</v>
      </c>
      <c r="I429" s="761" t="s">
        <v>794</v>
      </c>
      <c r="J429" s="761" t="s">
        <v>3784</v>
      </c>
      <c r="K429" s="712">
        <v>-15</v>
      </c>
      <c r="L429" s="714" t="s">
        <v>8607</v>
      </c>
      <c r="M429" s="712">
        <v>2</v>
      </c>
      <c r="N429" s="706" t="s">
        <v>4462</v>
      </c>
      <c r="O429" s="712">
        <v>2.8</v>
      </c>
      <c r="P429" s="708" t="s">
        <v>2092</v>
      </c>
      <c r="Q429" s="714"/>
      <c r="R429" s="708">
        <v>3</v>
      </c>
      <c r="S429" s="708" t="s">
        <v>8624</v>
      </c>
      <c r="T429" s="715" t="str">
        <f t="shared" si="38"/>
        <v>EK6488895 Corp</v>
      </c>
      <c r="U429" s="716" t="e">
        <f ca="1">_xll.BDP($T429,$U$1)</f>
        <v>#NAME?</v>
      </c>
      <c r="V429" s="715">
        <f t="shared" si="39"/>
        <v>12</v>
      </c>
      <c r="W429" s="715">
        <f t="shared" si="40"/>
        <v>50</v>
      </c>
      <c r="X429" s="717" t="e">
        <f ca="1">_xll.BDP($T429,X$1)</f>
        <v>#NAME?</v>
      </c>
      <c r="Y429" s="717" t="e">
        <f ca="1">_xll.BDP($T429,$Y$1)</f>
        <v>#NAME?</v>
      </c>
      <c r="Z429" s="717" t="e">
        <f ca="1">_xll.BDP($T429,Z$1)</f>
        <v>#NAME?</v>
      </c>
      <c r="AA429" s="718" t="e">
        <f ca="1">IF(Z429="FLOATING",J429,(_xll.BDP($T429,AA$1)/100))</f>
        <v>#NAME?</v>
      </c>
      <c r="AB429" s="719" t="e">
        <f ca="1">_xll.BDP(T429,$AB$1)</f>
        <v>#NAME?</v>
      </c>
      <c r="AC429" s="720" t="e">
        <f ca="1">_xll.BDP($T429,AC$1)</f>
        <v>#NAME?</v>
      </c>
      <c r="AD429" s="719" t="e">
        <f ca="1">_xll.BDP($T429,AD$1)</f>
        <v>#NAME?</v>
      </c>
      <c r="AE429" s="715" t="e">
        <f ca="1">_xll.BDP($T429,AE$1)</f>
        <v>#NAME?</v>
      </c>
      <c r="AF429" s="719" t="e">
        <f ca="1">_xll.BDP($T429,AF$1)</f>
        <v>#NAME?</v>
      </c>
      <c r="AG429" s="719" t="e">
        <f ca="1">VLOOKUP(AE429,Values!$A$1:$C$12,2,FALSE)</f>
        <v>#NAME?</v>
      </c>
      <c r="AH429" s="716" t="e">
        <f ca="1">_xll.BDP($T429,$AH$1)</f>
        <v>#NAME?</v>
      </c>
      <c r="AI429" s="716" t="e">
        <f ca="1">_xll.BDP($T429,$AI$1)</f>
        <v>#NAME?</v>
      </c>
      <c r="AJ429" s="716" t="e">
        <f ca="1">_xll.BDP($T429,$AJ$1)</f>
        <v>#NAME?</v>
      </c>
      <c r="AK429" s="721" t="e">
        <f ca="1">VLOOKUP(AJ429,Values!$E$2:$F$8,2,)</f>
        <v>#NAME?</v>
      </c>
      <c r="AL429" s="719" t="e">
        <f ca="1">_xll.BDP($T429,$AL$1)</f>
        <v>#NAME?</v>
      </c>
      <c r="AM429" s="719" t="e">
        <f ca="1">_xll.BDP($T429,$AM$1)</f>
        <v>#NAME?</v>
      </c>
      <c r="AN429" s="719" t="e">
        <f ca="1">_xll.BDP($T429,$AN$1)</f>
        <v>#NAME?</v>
      </c>
      <c r="AO429" s="719" t="str">
        <f t="shared" si="41"/>
        <v>30yr</v>
      </c>
      <c r="AP429" s="775" t="e">
        <f ca="1">_xll.BDP(T429,"YRS_TO_MTY_ISSUE")</f>
        <v>#NAME?</v>
      </c>
      <c r="AQ429" s="794">
        <f t="shared" si="42"/>
        <v>30</v>
      </c>
      <c r="AR429" s="795">
        <v>30</v>
      </c>
      <c r="AS429" s="719" t="e">
        <f ca="1">_xll.BDP($T429,AS$1)</f>
        <v>#NAME?</v>
      </c>
      <c r="AT429" s="719" t="e">
        <f ca="1">_xll.BDP(T429,$AT$1)</f>
        <v>#NAME?</v>
      </c>
      <c r="AU429" s="719" t="e">
        <f ca="1">_xll.BDP(T429,$AU$1)</f>
        <v>#NAME?</v>
      </c>
      <c r="AV429" s="719" t="e">
        <f ca="1">_xll.BDP($T429,AV$1)</f>
        <v>#NAME?</v>
      </c>
      <c r="AW429" s="719" t="e">
        <f t="shared" ca="1" si="43"/>
        <v>#NAME?</v>
      </c>
      <c r="AX429" s="719" t="e">
        <f ca="1">_xll.BDP(T429,$AX$1)</f>
        <v>#NAME?</v>
      </c>
      <c r="AY429" s="719" t="e">
        <f t="shared" ca="1" si="44"/>
        <v>#NAME?</v>
      </c>
      <c r="AZ429" s="719" t="e">
        <f t="shared" ca="1" si="45"/>
        <v>#NAME?</v>
      </c>
      <c r="BA429" s="719" t="e">
        <f ca="1">VLOOKUP(X429,Values!$H$2:$I$15,2,FALSE)</f>
        <v>#NAME?</v>
      </c>
    </row>
    <row r="430" spans="1:53" s="706" customFormat="1" ht="12.75" customHeight="1" x14ac:dyDescent="0.3">
      <c r="A430" s="707">
        <v>41981</v>
      </c>
      <c r="B430" s="915" t="s">
        <v>8608</v>
      </c>
      <c r="C430" s="916" t="s">
        <v>369</v>
      </c>
      <c r="D430" s="709">
        <v>450</v>
      </c>
      <c r="E430" s="708" t="s">
        <v>30</v>
      </c>
      <c r="F430" s="710">
        <v>43084</v>
      </c>
      <c r="G430" s="711" t="s">
        <v>8609</v>
      </c>
      <c r="H430" s="712" t="s">
        <v>569</v>
      </c>
      <c r="I430" s="761" t="s">
        <v>961</v>
      </c>
      <c r="J430" s="761" t="s">
        <v>962</v>
      </c>
      <c r="K430" s="712">
        <v>-13</v>
      </c>
      <c r="L430" s="714" t="s">
        <v>3815</v>
      </c>
      <c r="M430" s="712">
        <v>0</v>
      </c>
      <c r="N430" s="706" t="s">
        <v>868</v>
      </c>
      <c r="O430" s="712">
        <v>3.11</v>
      </c>
      <c r="P430" s="708" t="s">
        <v>1993</v>
      </c>
      <c r="Q430" s="714"/>
      <c r="R430" s="708">
        <v>-5</v>
      </c>
      <c r="S430" s="708" t="s">
        <v>8626</v>
      </c>
      <c r="T430" s="715" t="str">
        <f t="shared" si="38"/>
        <v>EK6488713 Corp</v>
      </c>
      <c r="U430" s="716" t="e">
        <f ca="1">_xll.BDP($T430,$U$1)</f>
        <v>#NAME?</v>
      </c>
      <c r="V430" s="715">
        <f t="shared" si="39"/>
        <v>12</v>
      </c>
      <c r="W430" s="715">
        <f t="shared" si="40"/>
        <v>50</v>
      </c>
      <c r="X430" s="717" t="e">
        <f ca="1">_xll.BDP($T430,X$1)</f>
        <v>#NAME?</v>
      </c>
      <c r="Y430" s="717" t="e">
        <f ca="1">_xll.BDP($T430,$Y$1)</f>
        <v>#NAME?</v>
      </c>
      <c r="Z430" s="717" t="e">
        <f ca="1">_xll.BDP($T430,Z$1)</f>
        <v>#NAME?</v>
      </c>
      <c r="AA430" s="718" t="e">
        <f ca="1">IF(Z430="FLOATING",J430,(_xll.BDP($T430,AA$1)/100))</f>
        <v>#NAME?</v>
      </c>
      <c r="AB430" s="719" t="e">
        <f ca="1">_xll.BDP(T430,$AB$1)</f>
        <v>#NAME?</v>
      </c>
      <c r="AC430" s="720" t="e">
        <f ca="1">_xll.BDP($T430,AC$1)</f>
        <v>#NAME?</v>
      </c>
      <c r="AD430" s="719" t="e">
        <f ca="1">_xll.BDP($T430,AD$1)</f>
        <v>#NAME?</v>
      </c>
      <c r="AE430" s="715" t="e">
        <f ca="1">_xll.BDP($T430,AE$1)</f>
        <v>#NAME?</v>
      </c>
      <c r="AF430" s="719" t="e">
        <f ca="1">_xll.BDP($T430,AF$1)</f>
        <v>#NAME?</v>
      </c>
      <c r="AG430" s="719" t="e">
        <f ca="1">VLOOKUP(AE430,Values!$A$1:$C$12,2,FALSE)</f>
        <v>#NAME?</v>
      </c>
      <c r="AH430" s="716" t="e">
        <f ca="1">_xll.BDP($T430,$AH$1)</f>
        <v>#NAME?</v>
      </c>
      <c r="AI430" s="716" t="e">
        <f ca="1">_xll.BDP($T430,$AI$1)</f>
        <v>#NAME?</v>
      </c>
      <c r="AJ430" s="716" t="e">
        <f ca="1">_xll.BDP($T430,$AJ$1)</f>
        <v>#NAME?</v>
      </c>
      <c r="AK430" s="721" t="e">
        <f ca="1">VLOOKUP(AJ430,Values!$E$2:$F$8,2,)</f>
        <v>#NAME?</v>
      </c>
      <c r="AL430" s="719" t="e">
        <f ca="1">_xll.BDP($T430,$AL$1)</f>
        <v>#NAME?</v>
      </c>
      <c r="AM430" s="719" t="e">
        <f ca="1">_xll.BDP($T430,$AM$1)</f>
        <v>#NAME?</v>
      </c>
      <c r="AN430" s="719" t="e">
        <f ca="1">_xll.BDP($T430,$AN$1)</f>
        <v>#NAME?</v>
      </c>
      <c r="AO430" s="719" t="str">
        <f t="shared" si="41"/>
        <v>3yr FA bkd</v>
      </c>
      <c r="AP430" s="775" t="e">
        <f ca="1">_xll.BDP(T430,"YRS_TO_MTY_ISSUE")</f>
        <v>#NAME?</v>
      </c>
      <c r="AQ430" s="794">
        <f t="shared" si="42"/>
        <v>3</v>
      </c>
      <c r="AR430" s="795">
        <v>3</v>
      </c>
      <c r="AS430" s="719" t="e">
        <f ca="1">_xll.BDP($T430,AS$1)</f>
        <v>#NAME?</v>
      </c>
      <c r="AT430" s="719" t="e">
        <f ca="1">_xll.BDP(T430,$AT$1)</f>
        <v>#NAME?</v>
      </c>
      <c r="AU430" s="719" t="e">
        <f ca="1">_xll.BDP(T430,$AU$1)</f>
        <v>#NAME?</v>
      </c>
      <c r="AV430" s="719" t="e">
        <f ca="1">_xll.BDP($T430,AV$1)</f>
        <v>#NAME?</v>
      </c>
      <c r="AW430" s="719" t="e">
        <f t="shared" ca="1" si="43"/>
        <v>#NAME?</v>
      </c>
      <c r="AX430" s="719" t="e">
        <f ca="1">_xll.BDP(T430,$AX$1)</f>
        <v>#NAME?</v>
      </c>
      <c r="AY430" s="719" t="e">
        <f t="shared" ca="1" si="44"/>
        <v>#NAME?</v>
      </c>
      <c r="AZ430" s="719" t="e">
        <f t="shared" ca="1" si="45"/>
        <v>#NAME?</v>
      </c>
      <c r="BA430" s="719" t="e">
        <f ca="1">VLOOKUP(X430,Values!$H$2:$I$15,2,FALSE)</f>
        <v>#NAME?</v>
      </c>
    </row>
    <row r="431" spans="1:53" s="706" customFormat="1" ht="12.75" customHeight="1" x14ac:dyDescent="0.3">
      <c r="A431" s="707">
        <v>41981</v>
      </c>
      <c r="B431" s="915" t="s">
        <v>8610</v>
      </c>
      <c r="C431" s="916" t="s">
        <v>36</v>
      </c>
      <c r="D431" s="709">
        <v>500</v>
      </c>
      <c r="E431" s="708" t="s">
        <v>7847</v>
      </c>
      <c r="F431" s="710">
        <v>43862</v>
      </c>
      <c r="G431" s="711" t="s">
        <v>950</v>
      </c>
      <c r="H431" s="712" t="s">
        <v>7850</v>
      </c>
      <c r="I431" s="761" t="s">
        <v>4373</v>
      </c>
      <c r="J431" s="761" t="s">
        <v>5577</v>
      </c>
      <c r="K431" s="712">
        <v>5</v>
      </c>
      <c r="L431" s="714" t="s">
        <v>8611</v>
      </c>
      <c r="M431" s="712">
        <v>3</v>
      </c>
      <c r="N431" s="706" t="s">
        <v>105</v>
      </c>
      <c r="O431" s="712">
        <v>1.6</v>
      </c>
      <c r="P431" s="708" t="s">
        <v>8612</v>
      </c>
      <c r="Q431" s="714"/>
      <c r="R431" s="708">
        <v>25</v>
      </c>
      <c r="S431" s="708" t="s">
        <v>8625</v>
      </c>
      <c r="T431" s="715" t="str">
        <f t="shared" si="38"/>
        <v>EK6487574 Corp</v>
      </c>
      <c r="U431" s="716" t="e">
        <f ca="1">_xll.BDP($T431,$U$1)</f>
        <v>#NAME?</v>
      </c>
      <c r="V431" s="715">
        <f t="shared" si="39"/>
        <v>12</v>
      </c>
      <c r="W431" s="715">
        <f t="shared" si="40"/>
        <v>50</v>
      </c>
      <c r="X431" s="717" t="e">
        <f ca="1">_xll.BDP($T431,X$1)</f>
        <v>#NAME?</v>
      </c>
      <c r="Y431" s="717" t="e">
        <f ca="1">_xll.BDP($T431,$Y$1)</f>
        <v>#NAME?</v>
      </c>
      <c r="Z431" s="717" t="e">
        <f ca="1">_xll.BDP($T431,Z$1)</f>
        <v>#NAME?</v>
      </c>
      <c r="AA431" s="718" t="e">
        <f ca="1">IF(Z431="FLOATING",J431,(_xll.BDP($T431,AA$1)/100))</f>
        <v>#NAME?</v>
      </c>
      <c r="AB431" s="719" t="e">
        <f ca="1">_xll.BDP(T431,$AB$1)</f>
        <v>#NAME?</v>
      </c>
      <c r="AC431" s="720" t="e">
        <f ca="1">_xll.BDP($T431,AC$1)</f>
        <v>#NAME?</v>
      </c>
      <c r="AD431" s="719" t="e">
        <f ca="1">_xll.BDP($T431,AD$1)</f>
        <v>#NAME?</v>
      </c>
      <c r="AE431" s="715" t="e">
        <f ca="1">_xll.BDP($T431,AE$1)</f>
        <v>#NAME?</v>
      </c>
      <c r="AF431" s="719" t="e">
        <f ca="1">_xll.BDP($T431,AF$1)</f>
        <v>#NAME?</v>
      </c>
      <c r="AG431" s="719" t="e">
        <f ca="1">VLOOKUP(AE431,Values!$A$1:$C$12,2,FALSE)</f>
        <v>#NAME?</v>
      </c>
      <c r="AH431" s="716" t="e">
        <f ca="1">_xll.BDP($T431,$AH$1)</f>
        <v>#NAME?</v>
      </c>
      <c r="AI431" s="716" t="e">
        <f ca="1">_xll.BDP($T431,$AI$1)</f>
        <v>#NAME?</v>
      </c>
      <c r="AJ431" s="716" t="e">
        <f ca="1">_xll.BDP($T431,$AJ$1)</f>
        <v>#NAME?</v>
      </c>
      <c r="AK431" s="721" t="e">
        <f ca="1">VLOOKUP(AJ431,Values!$E$2:$F$8,2,)</f>
        <v>#NAME?</v>
      </c>
      <c r="AL431" s="719" t="e">
        <f ca="1">_xll.BDP($T431,$AL$1)</f>
        <v>#NAME?</v>
      </c>
      <c r="AM431" s="719" t="e">
        <f ca="1">_xll.BDP($T431,$AM$1)</f>
        <v>#NAME?</v>
      </c>
      <c r="AN431" s="719" t="e">
        <f ca="1">_xll.BDP($T431,$AN$1)</f>
        <v>#NAME?</v>
      </c>
      <c r="AO431" s="719" t="str">
        <f t="shared" si="41"/>
        <v>long 5yr</v>
      </c>
      <c r="AP431" s="775" t="e">
        <f ca="1">_xll.BDP(T431,"YRS_TO_MTY_ISSUE")</f>
        <v>#NAME?</v>
      </c>
      <c r="AQ431" s="794">
        <f t="shared" si="42"/>
        <v>5.0999999999999996</v>
      </c>
      <c r="AR431" s="795">
        <v>5</v>
      </c>
      <c r="AS431" s="719" t="e">
        <f ca="1">_xll.BDP($T431,AS$1)</f>
        <v>#NAME?</v>
      </c>
      <c r="AT431" s="719" t="e">
        <f ca="1">_xll.BDP(T431,$AT$1)</f>
        <v>#NAME?</v>
      </c>
      <c r="AU431" s="719" t="e">
        <f ca="1">_xll.BDP(T431,$AU$1)</f>
        <v>#NAME?</v>
      </c>
      <c r="AV431" s="719" t="e">
        <f ca="1">_xll.BDP($T431,AV$1)</f>
        <v>#NAME?</v>
      </c>
      <c r="AW431" s="719" t="e">
        <f t="shared" ca="1" si="43"/>
        <v>#NAME?</v>
      </c>
      <c r="AX431" s="719" t="e">
        <f ca="1">_xll.BDP(T431,$AX$1)</f>
        <v>#NAME?</v>
      </c>
      <c r="AY431" s="719" t="e">
        <f t="shared" ca="1" si="44"/>
        <v>#NAME?</v>
      </c>
      <c r="AZ431" s="719" t="e">
        <f t="shared" ca="1" si="45"/>
        <v>#NAME?</v>
      </c>
      <c r="BA431" s="719" t="e">
        <f ca="1">VLOOKUP(X431,Values!$H$2:$I$15,2,FALSE)</f>
        <v>#NAME?</v>
      </c>
    </row>
    <row r="432" spans="1:53" s="706" customFormat="1" ht="12.75" customHeight="1" x14ac:dyDescent="0.3">
      <c r="A432" s="707">
        <v>41981</v>
      </c>
      <c r="B432" s="915" t="s">
        <v>8613</v>
      </c>
      <c r="C432" s="916" t="s">
        <v>8614</v>
      </c>
      <c r="D432" s="709">
        <v>550</v>
      </c>
      <c r="E432" s="708" t="s">
        <v>261</v>
      </c>
      <c r="F432" s="710">
        <v>45809</v>
      </c>
      <c r="G432" s="711" t="s">
        <v>8615</v>
      </c>
      <c r="H432" s="712" t="s">
        <v>244</v>
      </c>
      <c r="I432" s="761" t="s">
        <v>4169</v>
      </c>
      <c r="J432" s="761" t="s">
        <v>4170</v>
      </c>
      <c r="K432" s="712">
        <v>-20</v>
      </c>
      <c r="L432" s="714" t="s">
        <v>8616</v>
      </c>
      <c r="M432" s="712">
        <v>-3</v>
      </c>
      <c r="N432" s="706" t="s">
        <v>4850</v>
      </c>
      <c r="O432" s="712">
        <v>3.09</v>
      </c>
      <c r="P432" s="708" t="s">
        <v>3746</v>
      </c>
      <c r="Q432" s="714"/>
      <c r="R432" s="708" t="s">
        <v>3746</v>
      </c>
      <c r="S432" s="708" t="s">
        <v>8627</v>
      </c>
      <c r="T432" s="715" t="str">
        <f t="shared" si="38"/>
        <v>EK6497714 Corp</v>
      </c>
      <c r="U432" s="716" t="e">
        <f ca="1">_xll.BDP($T432,$U$1)</f>
        <v>#NAME?</v>
      </c>
      <c r="V432" s="715">
        <f t="shared" si="39"/>
        <v>12</v>
      </c>
      <c r="W432" s="715">
        <f t="shared" si="40"/>
        <v>50</v>
      </c>
      <c r="X432" s="717" t="e">
        <f ca="1">_xll.BDP($T432,X$1)</f>
        <v>#NAME?</v>
      </c>
      <c r="Y432" s="717" t="e">
        <f ca="1">_xll.BDP($T432,$Y$1)</f>
        <v>#NAME?</v>
      </c>
      <c r="Z432" s="717" t="e">
        <f ca="1">_xll.BDP($T432,Z$1)</f>
        <v>#NAME?</v>
      </c>
      <c r="AA432" s="718" t="e">
        <f ca="1">IF(Z432="FLOATING",J432,(_xll.BDP($T432,AA$1)/100))</f>
        <v>#NAME?</v>
      </c>
      <c r="AB432" s="719" t="e">
        <f ca="1">_xll.BDP(T432,$AB$1)</f>
        <v>#NAME?</v>
      </c>
      <c r="AC432" s="720" t="e">
        <f ca="1">_xll.BDP($T432,AC$1)</f>
        <v>#NAME?</v>
      </c>
      <c r="AD432" s="719" t="e">
        <f ca="1">_xll.BDP($T432,AD$1)</f>
        <v>#NAME?</v>
      </c>
      <c r="AE432" s="715" t="e">
        <f ca="1">_xll.BDP($T432,AE$1)</f>
        <v>#NAME?</v>
      </c>
      <c r="AF432" s="719" t="e">
        <f ca="1">_xll.BDP($T432,AF$1)</f>
        <v>#NAME?</v>
      </c>
      <c r="AG432" s="719" t="e">
        <f ca="1">VLOOKUP(AE432,Values!$A$1:$C$12,2,FALSE)</f>
        <v>#NAME?</v>
      </c>
      <c r="AH432" s="716" t="e">
        <f ca="1">_xll.BDP($T432,$AH$1)</f>
        <v>#NAME?</v>
      </c>
      <c r="AI432" s="716" t="e">
        <f ca="1">_xll.BDP($T432,$AI$1)</f>
        <v>#NAME?</v>
      </c>
      <c r="AJ432" s="716" t="e">
        <f ca="1">_xll.BDP($T432,$AJ$1)</f>
        <v>#NAME?</v>
      </c>
      <c r="AK432" s="721" t="e">
        <f ca="1">VLOOKUP(AJ432,Values!$E$2:$F$8,2,)</f>
        <v>#NAME?</v>
      </c>
      <c r="AL432" s="719" t="e">
        <f ca="1">_xll.BDP($T432,$AL$1)</f>
        <v>#NAME?</v>
      </c>
      <c r="AM432" s="719" t="e">
        <f ca="1">_xll.BDP($T432,$AM$1)</f>
        <v>#NAME?</v>
      </c>
      <c r="AN432" s="719" t="e">
        <f ca="1">_xll.BDP($T432,$AN$1)</f>
        <v>#NAME?</v>
      </c>
      <c r="AO432" s="719" t="str">
        <f t="shared" si="41"/>
        <v>10.5yr</v>
      </c>
      <c r="AP432" s="775" t="e">
        <f ca="1">_xll.BDP(T432,"YRS_TO_MTY_ISSUE")</f>
        <v>#NAME?</v>
      </c>
      <c r="AQ432" s="794">
        <f t="shared" si="42"/>
        <v>10.5</v>
      </c>
      <c r="AR432" s="795">
        <v>10.5</v>
      </c>
      <c r="AS432" s="719" t="e">
        <f ca="1">_xll.BDP($T432,AS$1)</f>
        <v>#NAME?</v>
      </c>
      <c r="AT432" s="719" t="e">
        <f ca="1">_xll.BDP(T432,$AT$1)</f>
        <v>#NAME?</v>
      </c>
      <c r="AU432" s="719" t="e">
        <f ca="1">_xll.BDP(T432,$AU$1)</f>
        <v>#NAME?</v>
      </c>
      <c r="AV432" s="719" t="e">
        <f ca="1">_xll.BDP($T432,AV$1)</f>
        <v>#NAME?</v>
      </c>
      <c r="AW432" s="719" t="e">
        <f t="shared" ca="1" si="43"/>
        <v>#NAME?</v>
      </c>
      <c r="AX432" s="719" t="e">
        <f ca="1">_xll.BDP(T432,$AX$1)</f>
        <v>#NAME?</v>
      </c>
      <c r="AY432" s="719" t="e">
        <f t="shared" ca="1" si="44"/>
        <v>#NAME?</v>
      </c>
      <c r="AZ432" s="719" t="e">
        <f t="shared" ca="1" si="45"/>
        <v>#NAME?</v>
      </c>
      <c r="BA432" s="719" t="e">
        <f ca="1">VLOOKUP(X432,Values!$H$2:$I$15,2,FALSE)</f>
        <v>#NAME?</v>
      </c>
    </row>
    <row r="433" spans="1:53" s="706" customFormat="1" ht="12.75" customHeight="1" x14ac:dyDescent="0.3">
      <c r="A433" s="707">
        <v>41977</v>
      </c>
      <c r="B433" s="915" t="s">
        <v>8454</v>
      </c>
      <c r="C433" s="916" t="s">
        <v>600</v>
      </c>
      <c r="D433" s="709">
        <v>750</v>
      </c>
      <c r="E433" s="708" t="s">
        <v>434</v>
      </c>
      <c r="F433" s="710">
        <v>42536</v>
      </c>
      <c r="G433" s="711" t="s">
        <v>150</v>
      </c>
      <c r="H433" s="712" t="s">
        <v>785</v>
      </c>
      <c r="I433" s="761" t="s">
        <v>8455</v>
      </c>
      <c r="J433" s="761" t="s">
        <v>757</v>
      </c>
      <c r="K433" s="712">
        <v>-10</v>
      </c>
      <c r="L433" s="714"/>
      <c r="M433" s="712"/>
      <c r="N433" s="706" t="s">
        <v>1437</v>
      </c>
      <c r="O433" s="712">
        <v>1.87</v>
      </c>
      <c r="P433" s="708" t="s">
        <v>1890</v>
      </c>
      <c r="Q433" s="714"/>
      <c r="R433" s="708">
        <v>5</v>
      </c>
      <c r="S433" s="708" t="s">
        <v>8535</v>
      </c>
      <c r="T433" s="715" t="str">
        <f t="shared" ref="T433:T479" si="46">CONCATENATE(S433," Corp")</f>
        <v>EK6432711 Corp</v>
      </c>
      <c r="U433" s="716" t="e">
        <f ca="1">_xll.BDP($T433,$U$1)</f>
        <v>#NAME?</v>
      </c>
      <c r="V433" s="715">
        <f t="shared" ref="V433:V479" si="47">MONTH(A433)</f>
        <v>12</v>
      </c>
      <c r="W433" s="715">
        <f t="shared" ref="W433:W479" si="48">WEEKNUM(A433,1)</f>
        <v>49</v>
      </c>
      <c r="X433" s="717" t="e">
        <f ca="1">_xll.BDP($T433,X$1)</f>
        <v>#NAME?</v>
      </c>
      <c r="Y433" s="717" t="e">
        <f ca="1">_xll.BDP($T433,$Y$1)</f>
        <v>#NAME?</v>
      </c>
      <c r="Z433" s="717" t="e">
        <f ca="1">_xll.BDP($T433,Z$1)</f>
        <v>#NAME?</v>
      </c>
      <c r="AA433" s="718" t="e">
        <f ca="1">IF(Z433="FLOATING",J433,(_xll.BDP($T433,AA$1)/100))</f>
        <v>#NAME?</v>
      </c>
      <c r="AB433" s="719" t="e">
        <f ca="1">_xll.BDP(T433,$AB$1)</f>
        <v>#NAME?</v>
      </c>
      <c r="AC433" s="720" t="e">
        <f ca="1">_xll.BDP($T433,AC$1)</f>
        <v>#NAME?</v>
      </c>
      <c r="AD433" s="719" t="e">
        <f ca="1">_xll.BDP($T433,AD$1)</f>
        <v>#NAME?</v>
      </c>
      <c r="AE433" s="715" t="e">
        <f ca="1">_xll.BDP($T433,AE$1)</f>
        <v>#NAME?</v>
      </c>
      <c r="AF433" s="719" t="e">
        <f ca="1">_xll.BDP($T433,AF$1)</f>
        <v>#NAME?</v>
      </c>
      <c r="AG433" s="719" t="e">
        <f ca="1">VLOOKUP(AE433,Values!$A$1:$C$12,2,FALSE)</f>
        <v>#NAME?</v>
      </c>
      <c r="AH433" s="716" t="e">
        <f ca="1">_xll.BDP($T433,$AH$1)</f>
        <v>#NAME?</v>
      </c>
      <c r="AI433" s="716" t="e">
        <f ca="1">_xll.BDP($T433,$AI$1)</f>
        <v>#NAME?</v>
      </c>
      <c r="AJ433" s="716" t="e">
        <f ca="1">_xll.BDP($T433,$AJ$1)</f>
        <v>#NAME?</v>
      </c>
      <c r="AK433" s="721" t="e">
        <f ca="1">VLOOKUP(AJ433,Values!$E$2:$F$8,2,)</f>
        <v>#NAME?</v>
      </c>
      <c r="AL433" s="719" t="e">
        <f ca="1">_xll.BDP($T433,$AL$1)</f>
        <v>#NAME?</v>
      </c>
      <c r="AM433" s="719" t="e">
        <f ca="1">_xll.BDP($T433,$AM$1)</f>
        <v>#NAME?</v>
      </c>
      <c r="AN433" s="719" t="e">
        <f ca="1">_xll.BDP($T433,$AN$1)</f>
        <v>#NAME?</v>
      </c>
      <c r="AO433" s="719" t="str">
        <f t="shared" ref="AO433:AO479" si="49">E433</f>
        <v>18 mos</v>
      </c>
      <c r="AP433" s="775" t="e">
        <f ca="1">_xll.BDP(T433,"YRS_TO_MTY_ISSUE")</f>
        <v>#NAME?</v>
      </c>
      <c r="AQ433" s="794">
        <f>ROUND(YEARFRAC(A433,F433,1),1)</f>
        <v>1.5</v>
      </c>
      <c r="AR433" s="795">
        <v>1.5</v>
      </c>
      <c r="AS433" s="719" t="e">
        <f ca="1">_xll.BDP($T433,AS$1)</f>
        <v>#NAME?</v>
      </c>
      <c r="AT433" s="719" t="e">
        <f ca="1">_xll.BDP(T433,$AT$1)</f>
        <v>#NAME?</v>
      </c>
      <c r="AU433" s="719" t="e">
        <f ca="1">_xll.BDP(T433,$AU$1)</f>
        <v>#NAME?</v>
      </c>
      <c r="AV433" s="719" t="e">
        <f ca="1">_xll.BDP($T433,AV$1)</f>
        <v>#NAME?</v>
      </c>
      <c r="AW433" s="719" t="e">
        <f t="shared" ref="AW433:AW479" ca="1" si="50">AV433-AS433</f>
        <v>#NAME?</v>
      </c>
      <c r="AX433" s="719" t="e">
        <f ca="1">_xll.BDP(T433,$AX$1)</f>
        <v>#NAME?</v>
      </c>
      <c r="AY433" s="719" t="e">
        <f t="shared" ref="AY433:AY479" ca="1" si="51">IF(Z433="FLOATING",CONCATENATE("3mL+",ROUND(AX433,0)),CONCATENATE("G+",ROUND(AT433,0)))</f>
        <v>#NAME?</v>
      </c>
      <c r="AZ433" s="719" t="e">
        <f t="shared" ref="AZ433:AZ479" ca="1" si="52">IF(Z433="FLOATING",CONCATENATE("3mL+",ROUND(AX433,0)),CONCATENATE("T+",ROUND(AV433,0)))</f>
        <v>#NAME?</v>
      </c>
      <c r="BA433" s="719" t="e">
        <f ca="1">VLOOKUP(X433,Values!$H$2:$I$15,2,FALSE)</f>
        <v>#NAME?</v>
      </c>
    </row>
    <row r="434" spans="1:53" s="706" customFormat="1" ht="12.75" customHeight="1" x14ac:dyDescent="0.3">
      <c r="A434" s="707">
        <v>41977</v>
      </c>
      <c r="B434" s="915" t="s">
        <v>8456</v>
      </c>
      <c r="C434" s="916" t="s">
        <v>600</v>
      </c>
      <c r="D434" s="709">
        <v>1250</v>
      </c>
      <c r="E434" s="708" t="s">
        <v>12</v>
      </c>
      <c r="F434" s="710">
        <v>43084</v>
      </c>
      <c r="G434" s="711" t="s">
        <v>150</v>
      </c>
      <c r="H434" s="712" t="s">
        <v>151</v>
      </c>
      <c r="I434" s="761" t="s">
        <v>1991</v>
      </c>
      <c r="J434" s="761" t="s">
        <v>221</v>
      </c>
      <c r="K434" s="712">
        <v>-15</v>
      </c>
      <c r="L434" s="714"/>
      <c r="M434" s="712"/>
      <c r="N434" s="706" t="s">
        <v>1230</v>
      </c>
      <c r="O434" s="712">
        <v>3.92</v>
      </c>
      <c r="P434" s="708" t="s">
        <v>1890</v>
      </c>
      <c r="Q434" s="714"/>
      <c r="R434" s="708">
        <v>5</v>
      </c>
      <c r="S434" s="708" t="s">
        <v>8536</v>
      </c>
      <c r="T434" s="715" t="str">
        <f t="shared" si="46"/>
        <v>EK6432836 Corp</v>
      </c>
      <c r="U434" s="716" t="e">
        <f ca="1">_xll.BDP($T434,$U$1)</f>
        <v>#NAME?</v>
      </c>
      <c r="V434" s="715">
        <f t="shared" si="47"/>
        <v>12</v>
      </c>
      <c r="W434" s="715">
        <f t="shared" si="48"/>
        <v>49</v>
      </c>
      <c r="X434" s="717" t="e">
        <f ca="1">_xll.BDP($T434,X$1)</f>
        <v>#NAME?</v>
      </c>
      <c r="Y434" s="717" t="e">
        <f ca="1">_xll.BDP($T434,$Y$1)</f>
        <v>#NAME?</v>
      </c>
      <c r="Z434" s="717" t="e">
        <f ca="1">_xll.BDP($T434,Z$1)</f>
        <v>#NAME?</v>
      </c>
      <c r="AA434" s="718" t="e">
        <f ca="1">IF(Z434="FLOATING",J434,(_xll.BDP($T434,AA$1)/100))</f>
        <v>#NAME?</v>
      </c>
      <c r="AB434" s="719" t="e">
        <f ca="1">_xll.BDP(T434,$AB$1)</f>
        <v>#NAME?</v>
      </c>
      <c r="AC434" s="720" t="e">
        <f ca="1">_xll.BDP($T434,AC$1)</f>
        <v>#NAME?</v>
      </c>
      <c r="AD434" s="719" t="e">
        <f ca="1">_xll.BDP($T434,AD$1)</f>
        <v>#NAME?</v>
      </c>
      <c r="AE434" s="715" t="e">
        <f ca="1">_xll.BDP($T434,AE$1)</f>
        <v>#NAME?</v>
      </c>
      <c r="AF434" s="719" t="e">
        <f ca="1">_xll.BDP($T434,AF$1)</f>
        <v>#NAME?</v>
      </c>
      <c r="AG434" s="719" t="e">
        <f ca="1">VLOOKUP(AE434,Values!$A$1:$C$12,2,FALSE)</f>
        <v>#NAME?</v>
      </c>
      <c r="AH434" s="716" t="e">
        <f ca="1">_xll.BDP($T434,$AH$1)</f>
        <v>#NAME?</v>
      </c>
      <c r="AI434" s="716" t="e">
        <f ca="1">_xll.BDP($T434,$AI$1)</f>
        <v>#NAME?</v>
      </c>
      <c r="AJ434" s="716" t="e">
        <f ca="1">_xll.BDP($T434,$AJ$1)</f>
        <v>#NAME?</v>
      </c>
      <c r="AK434" s="721" t="e">
        <f ca="1">VLOOKUP(AJ434,Values!$E$2:$F$8,2,)</f>
        <v>#NAME?</v>
      </c>
      <c r="AL434" s="719" t="e">
        <f ca="1">_xll.BDP($T434,$AL$1)</f>
        <v>#NAME?</v>
      </c>
      <c r="AM434" s="719" t="e">
        <f ca="1">_xll.BDP($T434,$AM$1)</f>
        <v>#NAME?</v>
      </c>
      <c r="AN434" s="719" t="e">
        <f ca="1">_xll.BDP($T434,$AN$1)</f>
        <v>#NAME?</v>
      </c>
      <c r="AO434" s="719" t="str">
        <f t="shared" si="49"/>
        <v>3yr</v>
      </c>
      <c r="AP434" s="775" t="e">
        <f ca="1">_xll.BDP(T434,"YRS_TO_MTY_ISSUE")</f>
        <v>#NAME?</v>
      </c>
      <c r="AQ434" s="794">
        <f t="shared" ref="AQ434:AQ479" si="53">ROUND(YEARFRAC(A434,F434,1),1)</f>
        <v>3</v>
      </c>
      <c r="AR434" s="795">
        <v>3</v>
      </c>
      <c r="AS434" s="719" t="e">
        <f ca="1">_xll.BDP($T434,AS$1)</f>
        <v>#NAME?</v>
      </c>
      <c r="AT434" s="719" t="e">
        <f ca="1">_xll.BDP(T434,$AT$1)</f>
        <v>#NAME?</v>
      </c>
      <c r="AU434" s="719" t="e">
        <f ca="1">_xll.BDP(T434,$AU$1)</f>
        <v>#NAME?</v>
      </c>
      <c r="AV434" s="719" t="e">
        <f ca="1">_xll.BDP($T434,AV$1)</f>
        <v>#NAME?</v>
      </c>
      <c r="AW434" s="719" t="e">
        <f t="shared" ca="1" si="50"/>
        <v>#NAME?</v>
      </c>
      <c r="AX434" s="719" t="e">
        <f ca="1">_xll.BDP(T434,$AX$1)</f>
        <v>#NAME?</v>
      </c>
      <c r="AY434" s="719" t="e">
        <f t="shared" ca="1" si="51"/>
        <v>#NAME?</v>
      </c>
      <c r="AZ434" s="719" t="e">
        <f t="shared" ca="1" si="52"/>
        <v>#NAME?</v>
      </c>
      <c r="BA434" s="719" t="e">
        <f ca="1">VLOOKUP(X434,Values!$H$2:$I$15,2,FALSE)</f>
        <v>#NAME?</v>
      </c>
    </row>
    <row r="435" spans="1:53" s="706" customFormat="1" ht="12.75" customHeight="1" x14ac:dyDescent="0.3">
      <c r="A435" s="707">
        <v>41977</v>
      </c>
      <c r="B435" s="915" t="s">
        <v>8457</v>
      </c>
      <c r="C435" s="916" t="s">
        <v>600</v>
      </c>
      <c r="D435" s="709">
        <v>1250</v>
      </c>
      <c r="E435" s="708" t="s">
        <v>37</v>
      </c>
      <c r="F435" s="710">
        <v>43814</v>
      </c>
      <c r="G435" s="711" t="s">
        <v>150</v>
      </c>
      <c r="H435" s="712" t="s">
        <v>144</v>
      </c>
      <c r="I435" s="761" t="s">
        <v>653</v>
      </c>
      <c r="J435" s="761" t="s">
        <v>370</v>
      </c>
      <c r="K435" s="712">
        <v>-15</v>
      </c>
      <c r="L435" s="714"/>
      <c r="M435" s="712"/>
      <c r="N435" s="706" t="s">
        <v>7428</v>
      </c>
      <c r="O435" s="712">
        <v>5.12</v>
      </c>
      <c r="P435" s="708" t="s">
        <v>1890</v>
      </c>
      <c r="Q435" s="714"/>
      <c r="R435" s="708">
        <v>5</v>
      </c>
      <c r="S435" s="708" t="s">
        <v>8537</v>
      </c>
      <c r="T435" s="715" t="str">
        <f t="shared" si="46"/>
        <v>EK6432893 Corp</v>
      </c>
      <c r="U435" s="716" t="e">
        <f ca="1">_xll.BDP($T435,$U$1)</f>
        <v>#NAME?</v>
      </c>
      <c r="V435" s="715">
        <f t="shared" si="47"/>
        <v>12</v>
      </c>
      <c r="W435" s="715">
        <f t="shared" si="48"/>
        <v>49</v>
      </c>
      <c r="X435" s="717" t="e">
        <f ca="1">_xll.BDP($T435,X$1)</f>
        <v>#NAME?</v>
      </c>
      <c r="Y435" s="717" t="e">
        <f ca="1">_xll.BDP($T435,$Y$1)</f>
        <v>#NAME?</v>
      </c>
      <c r="Z435" s="717" t="e">
        <f ca="1">_xll.BDP($T435,Z$1)</f>
        <v>#NAME?</v>
      </c>
      <c r="AA435" s="718" t="e">
        <f ca="1">IF(Z435="FLOATING",J435,(_xll.BDP($T435,AA$1)/100))</f>
        <v>#NAME?</v>
      </c>
      <c r="AB435" s="719" t="e">
        <f ca="1">_xll.BDP(T435,$AB$1)</f>
        <v>#NAME?</v>
      </c>
      <c r="AC435" s="720" t="e">
        <f ca="1">_xll.BDP($T435,AC$1)</f>
        <v>#NAME?</v>
      </c>
      <c r="AD435" s="719" t="e">
        <f ca="1">_xll.BDP($T435,AD$1)</f>
        <v>#NAME?</v>
      </c>
      <c r="AE435" s="715" t="e">
        <f ca="1">_xll.BDP($T435,AE$1)</f>
        <v>#NAME?</v>
      </c>
      <c r="AF435" s="719" t="e">
        <f ca="1">_xll.BDP($T435,AF$1)</f>
        <v>#NAME?</v>
      </c>
      <c r="AG435" s="719" t="e">
        <f ca="1">VLOOKUP(AE435,Values!$A$1:$C$12,2,FALSE)</f>
        <v>#NAME?</v>
      </c>
      <c r="AH435" s="716" t="e">
        <f ca="1">_xll.BDP($T435,$AH$1)</f>
        <v>#NAME?</v>
      </c>
      <c r="AI435" s="716" t="e">
        <f ca="1">_xll.BDP($T435,$AI$1)</f>
        <v>#NAME?</v>
      </c>
      <c r="AJ435" s="716" t="e">
        <f ca="1">_xll.BDP($T435,$AJ$1)</f>
        <v>#NAME?</v>
      </c>
      <c r="AK435" s="721" t="e">
        <f ca="1">VLOOKUP(AJ435,Values!$E$2:$F$8,2,)</f>
        <v>#NAME?</v>
      </c>
      <c r="AL435" s="719" t="e">
        <f ca="1">_xll.BDP($T435,$AL$1)</f>
        <v>#NAME?</v>
      </c>
      <c r="AM435" s="719" t="e">
        <f ca="1">_xll.BDP($T435,$AM$1)</f>
        <v>#NAME?</v>
      </c>
      <c r="AN435" s="719" t="e">
        <f ca="1">_xll.BDP($T435,$AN$1)</f>
        <v>#NAME?</v>
      </c>
      <c r="AO435" s="719" t="str">
        <f t="shared" si="49"/>
        <v>5yr</v>
      </c>
      <c r="AP435" s="775" t="e">
        <f ca="1">_xll.BDP(T435,"YRS_TO_MTY_ISSUE")</f>
        <v>#NAME?</v>
      </c>
      <c r="AQ435" s="794">
        <f t="shared" si="53"/>
        <v>5</v>
      </c>
      <c r="AR435" s="795">
        <v>5</v>
      </c>
      <c r="AS435" s="719" t="e">
        <f ca="1">_xll.BDP($T435,AS$1)</f>
        <v>#NAME?</v>
      </c>
      <c r="AT435" s="719" t="e">
        <f ca="1">_xll.BDP(T435,$AT$1)</f>
        <v>#NAME?</v>
      </c>
      <c r="AU435" s="719" t="e">
        <f ca="1">_xll.BDP(T435,$AU$1)</f>
        <v>#NAME?</v>
      </c>
      <c r="AV435" s="719" t="e">
        <f ca="1">_xll.BDP($T435,AV$1)</f>
        <v>#NAME?</v>
      </c>
      <c r="AW435" s="719" t="e">
        <f t="shared" ca="1" si="50"/>
        <v>#NAME?</v>
      </c>
      <c r="AX435" s="719" t="e">
        <f ca="1">_xll.BDP(T435,$AX$1)</f>
        <v>#NAME?</v>
      </c>
      <c r="AY435" s="719" t="e">
        <f t="shared" ca="1" si="51"/>
        <v>#NAME?</v>
      </c>
      <c r="AZ435" s="719" t="e">
        <f t="shared" ca="1" si="52"/>
        <v>#NAME?</v>
      </c>
      <c r="BA435" s="719" t="e">
        <f ca="1">VLOOKUP(X435,Values!$H$2:$I$15,2,FALSE)</f>
        <v>#NAME?</v>
      </c>
    </row>
    <row r="436" spans="1:53" s="706" customFormat="1" ht="12.75" customHeight="1" x14ac:dyDescent="0.3">
      <c r="A436" s="707">
        <v>41977</v>
      </c>
      <c r="B436" s="915" t="s">
        <v>8458</v>
      </c>
      <c r="C436" s="916" t="s">
        <v>600</v>
      </c>
      <c r="D436" s="709">
        <v>1750</v>
      </c>
      <c r="E436" s="708" t="s">
        <v>66</v>
      </c>
      <c r="F436" s="710">
        <v>45641</v>
      </c>
      <c r="G436" s="711" t="s">
        <v>150</v>
      </c>
      <c r="H436" s="712" t="s">
        <v>329</v>
      </c>
      <c r="I436" s="761" t="s">
        <v>8459</v>
      </c>
      <c r="J436" s="761" t="s">
        <v>27</v>
      </c>
      <c r="K436" s="712">
        <v>-15</v>
      </c>
      <c r="L436" s="714"/>
      <c r="M436" s="712"/>
      <c r="N436" s="706" t="s">
        <v>1717</v>
      </c>
      <c r="O436" s="712">
        <v>4.8600000000000003</v>
      </c>
      <c r="P436" s="708" t="s">
        <v>1890</v>
      </c>
      <c r="Q436" s="714"/>
      <c r="R436" s="708">
        <v>5</v>
      </c>
      <c r="S436" s="708" t="s">
        <v>8538</v>
      </c>
      <c r="T436" s="715" t="str">
        <f t="shared" si="46"/>
        <v>EK6433313 Corp</v>
      </c>
      <c r="U436" s="716" t="e">
        <f ca="1">_xll.BDP($T436,$U$1)</f>
        <v>#NAME?</v>
      </c>
      <c r="V436" s="715">
        <f t="shared" si="47"/>
        <v>12</v>
      </c>
      <c r="W436" s="715">
        <f t="shared" si="48"/>
        <v>49</v>
      </c>
      <c r="X436" s="717" t="e">
        <f ca="1">_xll.BDP($T436,X$1)</f>
        <v>#NAME?</v>
      </c>
      <c r="Y436" s="717" t="e">
        <f ca="1">_xll.BDP($T436,$Y$1)</f>
        <v>#NAME?</v>
      </c>
      <c r="Z436" s="717" t="e">
        <f ca="1">_xll.BDP($T436,Z$1)</f>
        <v>#NAME?</v>
      </c>
      <c r="AA436" s="718" t="e">
        <f ca="1">IF(Z436="FLOATING",J436,(_xll.BDP($T436,AA$1)/100))</f>
        <v>#NAME?</v>
      </c>
      <c r="AB436" s="719" t="e">
        <f ca="1">_xll.BDP(T436,$AB$1)</f>
        <v>#NAME?</v>
      </c>
      <c r="AC436" s="720" t="e">
        <f ca="1">_xll.BDP($T436,AC$1)</f>
        <v>#NAME?</v>
      </c>
      <c r="AD436" s="719" t="e">
        <f ca="1">_xll.BDP($T436,AD$1)</f>
        <v>#NAME?</v>
      </c>
      <c r="AE436" s="715" t="e">
        <f ca="1">_xll.BDP($T436,AE$1)</f>
        <v>#NAME?</v>
      </c>
      <c r="AF436" s="719" t="e">
        <f ca="1">_xll.BDP($T436,AF$1)</f>
        <v>#NAME?</v>
      </c>
      <c r="AG436" s="719" t="e">
        <f ca="1">VLOOKUP(AE436,Values!$A$1:$C$12,2,FALSE)</f>
        <v>#NAME?</v>
      </c>
      <c r="AH436" s="716" t="e">
        <f ca="1">_xll.BDP($T436,$AH$1)</f>
        <v>#NAME?</v>
      </c>
      <c r="AI436" s="716" t="e">
        <f ca="1">_xll.BDP($T436,$AI$1)</f>
        <v>#NAME?</v>
      </c>
      <c r="AJ436" s="716" t="e">
        <f ca="1">_xll.BDP($T436,$AJ$1)</f>
        <v>#NAME?</v>
      </c>
      <c r="AK436" s="721" t="e">
        <f ca="1">VLOOKUP(AJ436,Values!$E$2:$F$8,2,)</f>
        <v>#NAME?</v>
      </c>
      <c r="AL436" s="719" t="e">
        <f ca="1">_xll.BDP($T436,$AL$1)</f>
        <v>#NAME?</v>
      </c>
      <c r="AM436" s="719" t="e">
        <f ca="1">_xll.BDP($T436,$AM$1)</f>
        <v>#NAME?</v>
      </c>
      <c r="AN436" s="719" t="e">
        <f ca="1">_xll.BDP($T436,$AN$1)</f>
        <v>#NAME?</v>
      </c>
      <c r="AO436" s="719" t="str">
        <f t="shared" si="49"/>
        <v>10yr</v>
      </c>
      <c r="AP436" s="775" t="e">
        <f ca="1">_xll.BDP(T436,"YRS_TO_MTY_ISSUE")</f>
        <v>#NAME?</v>
      </c>
      <c r="AQ436" s="794">
        <f t="shared" si="53"/>
        <v>10</v>
      </c>
      <c r="AR436" s="795">
        <v>10</v>
      </c>
      <c r="AS436" s="719" t="e">
        <f ca="1">_xll.BDP($T436,AS$1)</f>
        <v>#NAME?</v>
      </c>
      <c r="AT436" s="719" t="e">
        <f ca="1">_xll.BDP(T436,$AT$1)</f>
        <v>#NAME?</v>
      </c>
      <c r="AU436" s="719" t="e">
        <f ca="1">_xll.BDP(T436,$AU$1)</f>
        <v>#NAME?</v>
      </c>
      <c r="AV436" s="719" t="e">
        <f ca="1">_xll.BDP($T436,AV$1)</f>
        <v>#NAME?</v>
      </c>
      <c r="AW436" s="719" t="e">
        <f t="shared" ca="1" si="50"/>
        <v>#NAME?</v>
      </c>
      <c r="AX436" s="719" t="e">
        <f ca="1">_xll.BDP(T436,$AX$1)</f>
        <v>#NAME?</v>
      </c>
      <c r="AY436" s="719" t="e">
        <f t="shared" ca="1" si="51"/>
        <v>#NAME?</v>
      </c>
      <c r="AZ436" s="719" t="e">
        <f t="shared" ca="1" si="52"/>
        <v>#NAME?</v>
      </c>
      <c r="BA436" s="719" t="e">
        <f ca="1">VLOOKUP(X436,Values!$H$2:$I$15,2,FALSE)</f>
        <v>#NAME?</v>
      </c>
    </row>
    <row r="437" spans="1:53" s="706" customFormat="1" ht="12.75" customHeight="1" x14ac:dyDescent="0.3">
      <c r="A437" s="707">
        <v>41977</v>
      </c>
      <c r="B437" s="915" t="s">
        <v>8460</v>
      </c>
      <c r="C437" s="916" t="s">
        <v>600</v>
      </c>
      <c r="D437" s="709">
        <v>1200</v>
      </c>
      <c r="E437" s="708" t="s">
        <v>117</v>
      </c>
      <c r="F437" s="710">
        <v>52946</v>
      </c>
      <c r="G437" s="711" t="s">
        <v>150</v>
      </c>
      <c r="H437" s="712" t="s">
        <v>1444</v>
      </c>
      <c r="I437" s="761" t="s">
        <v>880</v>
      </c>
      <c r="J437" s="761" t="s">
        <v>245</v>
      </c>
      <c r="K437" s="712">
        <v>-15</v>
      </c>
      <c r="L437" s="714"/>
      <c r="M437" s="712"/>
      <c r="N437" s="706" t="s">
        <v>6092</v>
      </c>
      <c r="O437" s="712">
        <v>5.5</v>
      </c>
      <c r="P437" s="708" t="s">
        <v>1890</v>
      </c>
      <c r="Q437" s="714"/>
      <c r="R437" s="708">
        <v>5</v>
      </c>
      <c r="S437" s="708" t="s">
        <v>8539</v>
      </c>
      <c r="T437" s="715" t="str">
        <f t="shared" si="46"/>
        <v>EK6433974 Corp</v>
      </c>
      <c r="U437" s="716" t="e">
        <f ca="1">_xll.BDP($T437,$U$1)</f>
        <v>#NAME?</v>
      </c>
      <c r="V437" s="715">
        <f t="shared" si="47"/>
        <v>12</v>
      </c>
      <c r="W437" s="715">
        <f t="shared" si="48"/>
        <v>49</v>
      </c>
      <c r="X437" s="717" t="e">
        <f ca="1">_xll.BDP($T437,X$1)</f>
        <v>#NAME?</v>
      </c>
      <c r="Y437" s="717" t="e">
        <f ca="1">_xll.BDP($T437,$Y$1)</f>
        <v>#NAME?</v>
      </c>
      <c r="Z437" s="717" t="e">
        <f ca="1">_xll.BDP($T437,Z$1)</f>
        <v>#NAME?</v>
      </c>
      <c r="AA437" s="718" t="e">
        <f ca="1">IF(Z437="FLOATING",J437,(_xll.BDP($T437,AA$1)/100))</f>
        <v>#NAME?</v>
      </c>
      <c r="AB437" s="719" t="e">
        <f ca="1">_xll.BDP(T437,$AB$1)</f>
        <v>#NAME?</v>
      </c>
      <c r="AC437" s="720" t="e">
        <f ca="1">_xll.BDP($T437,AC$1)</f>
        <v>#NAME?</v>
      </c>
      <c r="AD437" s="719" t="e">
        <f ca="1">_xll.BDP($T437,AD$1)</f>
        <v>#NAME?</v>
      </c>
      <c r="AE437" s="715" t="e">
        <f ca="1">_xll.BDP($T437,AE$1)</f>
        <v>#NAME?</v>
      </c>
      <c r="AF437" s="719" t="e">
        <f ca="1">_xll.BDP($T437,AF$1)</f>
        <v>#NAME?</v>
      </c>
      <c r="AG437" s="719" t="e">
        <f ca="1">VLOOKUP(AE437,Values!$A$1:$C$12,2,FALSE)</f>
        <v>#NAME?</v>
      </c>
      <c r="AH437" s="716" t="e">
        <f ca="1">_xll.BDP($T437,$AH$1)</f>
        <v>#NAME?</v>
      </c>
      <c r="AI437" s="716" t="e">
        <f ca="1">_xll.BDP($T437,$AI$1)</f>
        <v>#NAME?</v>
      </c>
      <c r="AJ437" s="716" t="e">
        <f ca="1">_xll.BDP($T437,$AJ$1)</f>
        <v>#NAME?</v>
      </c>
      <c r="AK437" s="721" t="e">
        <f ca="1">VLOOKUP(AJ437,Values!$E$2:$F$8,2,)</f>
        <v>#NAME?</v>
      </c>
      <c r="AL437" s="719" t="e">
        <f ca="1">_xll.BDP($T437,$AL$1)</f>
        <v>#NAME?</v>
      </c>
      <c r="AM437" s="719" t="e">
        <f ca="1">_xll.BDP($T437,$AM$1)</f>
        <v>#NAME?</v>
      </c>
      <c r="AN437" s="719" t="e">
        <f ca="1">_xll.BDP($T437,$AN$1)</f>
        <v>#NAME?</v>
      </c>
      <c r="AO437" s="719" t="str">
        <f t="shared" si="49"/>
        <v>30yr</v>
      </c>
      <c r="AP437" s="775" t="e">
        <f ca="1">_xll.BDP(T437,"YRS_TO_MTY_ISSUE")</f>
        <v>#NAME?</v>
      </c>
      <c r="AQ437" s="794">
        <f t="shared" si="53"/>
        <v>30</v>
      </c>
      <c r="AR437" s="795">
        <v>30</v>
      </c>
      <c r="AS437" s="719" t="e">
        <f ca="1">_xll.BDP($T437,AS$1)</f>
        <v>#NAME?</v>
      </c>
      <c r="AT437" s="719" t="e">
        <f ca="1">_xll.BDP(T437,$AT$1)</f>
        <v>#NAME?</v>
      </c>
      <c r="AU437" s="719" t="e">
        <f ca="1">_xll.BDP(T437,$AU$1)</f>
        <v>#NAME?</v>
      </c>
      <c r="AV437" s="719" t="e">
        <f ca="1">_xll.BDP($T437,AV$1)</f>
        <v>#NAME?</v>
      </c>
      <c r="AW437" s="719" t="e">
        <f t="shared" ca="1" si="50"/>
        <v>#NAME?</v>
      </c>
      <c r="AX437" s="719" t="e">
        <f ca="1">_xll.BDP(T437,$AX$1)</f>
        <v>#NAME?</v>
      </c>
      <c r="AY437" s="719" t="e">
        <f t="shared" ca="1" si="51"/>
        <v>#NAME?</v>
      </c>
      <c r="AZ437" s="719" t="e">
        <f t="shared" ca="1" si="52"/>
        <v>#NAME?</v>
      </c>
      <c r="BA437" s="719" t="e">
        <f ca="1">VLOOKUP(X437,Values!$H$2:$I$15,2,FALSE)</f>
        <v>#NAME?</v>
      </c>
    </row>
    <row r="438" spans="1:53" s="706" customFormat="1" ht="12.75" customHeight="1" x14ac:dyDescent="0.3">
      <c r="A438" s="707">
        <v>41977</v>
      </c>
      <c r="B438" s="915" t="s">
        <v>8461</v>
      </c>
      <c r="C438" s="916" t="s">
        <v>208</v>
      </c>
      <c r="D438" s="709">
        <v>500</v>
      </c>
      <c r="E438" s="708" t="s">
        <v>66</v>
      </c>
      <c r="F438" s="710">
        <v>45641</v>
      </c>
      <c r="G438" s="711" t="s">
        <v>8462</v>
      </c>
      <c r="H438" s="712" t="s">
        <v>578</v>
      </c>
      <c r="I438" s="761" t="s">
        <v>628</v>
      </c>
      <c r="J438" s="761" t="s">
        <v>447</v>
      </c>
      <c r="K438" s="712">
        <v>-15</v>
      </c>
      <c r="L438" s="714"/>
      <c r="M438" s="712"/>
      <c r="N438" s="706" t="s">
        <v>692</v>
      </c>
      <c r="O438" s="712">
        <v>3.4</v>
      </c>
      <c r="P438" s="708" t="s">
        <v>1994</v>
      </c>
      <c r="Q438" s="714"/>
      <c r="R438" s="708">
        <v>2</v>
      </c>
      <c r="S438" s="708" t="s">
        <v>8540</v>
      </c>
      <c r="T438" s="715" t="str">
        <f t="shared" si="46"/>
        <v>EK6435839 Corp</v>
      </c>
      <c r="U438" s="716" t="e">
        <f ca="1">_xll.BDP($T438,$U$1)</f>
        <v>#NAME?</v>
      </c>
      <c r="V438" s="715">
        <f t="shared" si="47"/>
        <v>12</v>
      </c>
      <c r="W438" s="715">
        <f t="shared" si="48"/>
        <v>49</v>
      </c>
      <c r="X438" s="717" t="e">
        <f ca="1">_xll.BDP($T438,X$1)</f>
        <v>#NAME?</v>
      </c>
      <c r="Y438" s="717" t="e">
        <f ca="1">_xll.BDP($T438,$Y$1)</f>
        <v>#NAME?</v>
      </c>
      <c r="Z438" s="717" t="e">
        <f ca="1">_xll.BDP($T438,Z$1)</f>
        <v>#NAME?</v>
      </c>
      <c r="AA438" s="718" t="e">
        <f ca="1">IF(Z438="FLOATING",J438,(_xll.BDP($T438,AA$1)/100))</f>
        <v>#NAME?</v>
      </c>
      <c r="AB438" s="719" t="e">
        <f ca="1">_xll.BDP(T438,$AB$1)</f>
        <v>#NAME?</v>
      </c>
      <c r="AC438" s="720" t="e">
        <f ca="1">_xll.BDP($T438,AC$1)</f>
        <v>#NAME?</v>
      </c>
      <c r="AD438" s="719" t="e">
        <f ca="1">_xll.BDP($T438,AD$1)</f>
        <v>#NAME?</v>
      </c>
      <c r="AE438" s="715" t="e">
        <f ca="1">_xll.BDP($T438,AE$1)</f>
        <v>#NAME?</v>
      </c>
      <c r="AF438" s="719" t="e">
        <f ca="1">_xll.BDP($T438,AF$1)</f>
        <v>#NAME?</v>
      </c>
      <c r="AG438" s="719" t="e">
        <f ca="1">VLOOKUP(AE438,Values!$A$1:$C$12,2,FALSE)</f>
        <v>#NAME?</v>
      </c>
      <c r="AH438" s="716" t="e">
        <f ca="1">_xll.BDP($T438,$AH$1)</f>
        <v>#NAME?</v>
      </c>
      <c r="AI438" s="716" t="e">
        <f ca="1">_xll.BDP($T438,$AI$1)</f>
        <v>#NAME?</v>
      </c>
      <c r="AJ438" s="716" t="e">
        <f ca="1">_xll.BDP($T438,$AJ$1)</f>
        <v>#NAME?</v>
      </c>
      <c r="AK438" s="721" t="e">
        <f ca="1">VLOOKUP(AJ438,Values!$E$2:$F$8,2,)</f>
        <v>#NAME?</v>
      </c>
      <c r="AL438" s="719" t="e">
        <f ca="1">_xll.BDP($T438,$AL$1)</f>
        <v>#NAME?</v>
      </c>
      <c r="AM438" s="719" t="e">
        <f ca="1">_xll.BDP($T438,$AM$1)</f>
        <v>#NAME?</v>
      </c>
      <c r="AN438" s="719" t="e">
        <f ca="1">_xll.BDP($T438,$AN$1)</f>
        <v>#NAME?</v>
      </c>
      <c r="AO438" s="719" t="str">
        <f t="shared" si="49"/>
        <v>10yr</v>
      </c>
      <c r="AP438" s="775" t="e">
        <f ca="1">_xll.BDP(T438,"YRS_TO_MTY_ISSUE")</f>
        <v>#NAME?</v>
      </c>
      <c r="AQ438" s="794">
        <f t="shared" si="53"/>
        <v>10</v>
      </c>
      <c r="AR438" s="795">
        <v>10</v>
      </c>
      <c r="AS438" s="719" t="e">
        <f ca="1">_xll.BDP($T438,AS$1)</f>
        <v>#NAME?</v>
      </c>
      <c r="AT438" s="719" t="e">
        <f ca="1">_xll.BDP(T438,$AT$1)</f>
        <v>#NAME?</v>
      </c>
      <c r="AU438" s="719" t="e">
        <f ca="1">_xll.BDP(T438,$AU$1)</f>
        <v>#NAME?</v>
      </c>
      <c r="AV438" s="719" t="e">
        <f ca="1">_xll.BDP($T438,AV$1)</f>
        <v>#NAME?</v>
      </c>
      <c r="AW438" s="719" t="e">
        <f t="shared" ca="1" si="50"/>
        <v>#NAME?</v>
      </c>
      <c r="AX438" s="719" t="e">
        <f ca="1">_xll.BDP(T438,$AX$1)</f>
        <v>#NAME?</v>
      </c>
      <c r="AY438" s="719" t="e">
        <f t="shared" ca="1" si="51"/>
        <v>#NAME?</v>
      </c>
      <c r="AZ438" s="719" t="e">
        <f t="shared" ca="1" si="52"/>
        <v>#NAME?</v>
      </c>
      <c r="BA438" s="719" t="e">
        <f ca="1">VLOOKUP(X438,Values!$H$2:$I$15,2,FALSE)</f>
        <v>#NAME?</v>
      </c>
    </row>
    <row r="439" spans="1:53" s="706" customFormat="1" ht="12.75" customHeight="1" x14ac:dyDescent="0.3">
      <c r="A439" s="707">
        <v>41977</v>
      </c>
      <c r="B439" s="915" t="s">
        <v>8463</v>
      </c>
      <c r="C439" s="916" t="s">
        <v>208</v>
      </c>
      <c r="D439" s="709">
        <v>300</v>
      </c>
      <c r="E439" s="708" t="s">
        <v>37</v>
      </c>
      <c r="F439" s="710">
        <v>43814</v>
      </c>
      <c r="G439" s="711" t="s">
        <v>4780</v>
      </c>
      <c r="H439" s="712" t="s">
        <v>151</v>
      </c>
      <c r="I439" s="761" t="s">
        <v>3764</v>
      </c>
      <c r="J439" s="761" t="s">
        <v>216</v>
      </c>
      <c r="K439" s="712">
        <v>-12.5</v>
      </c>
      <c r="L439" s="714"/>
      <c r="M439" s="712"/>
      <c r="N439" s="706" t="s">
        <v>2576</v>
      </c>
      <c r="O439" s="712">
        <v>2.83</v>
      </c>
      <c r="P439" s="708" t="s">
        <v>3753</v>
      </c>
      <c r="Q439" s="714"/>
      <c r="R439" s="708">
        <v>4.5</v>
      </c>
      <c r="S439" s="708" t="s">
        <v>8541</v>
      </c>
      <c r="T439" s="715" t="str">
        <f t="shared" si="46"/>
        <v>EK6435714 Corp</v>
      </c>
      <c r="U439" s="716" t="e">
        <f ca="1">_xll.BDP($T439,$U$1)</f>
        <v>#NAME?</v>
      </c>
      <c r="V439" s="715">
        <f t="shared" si="47"/>
        <v>12</v>
      </c>
      <c r="W439" s="715">
        <f t="shared" si="48"/>
        <v>49</v>
      </c>
      <c r="X439" s="717" t="e">
        <f ca="1">_xll.BDP($T439,X$1)</f>
        <v>#NAME?</v>
      </c>
      <c r="Y439" s="717" t="e">
        <f ca="1">_xll.BDP($T439,$Y$1)</f>
        <v>#NAME?</v>
      </c>
      <c r="Z439" s="717" t="e">
        <f ca="1">_xll.BDP($T439,Z$1)</f>
        <v>#NAME?</v>
      </c>
      <c r="AA439" s="718" t="e">
        <f ca="1">IF(Z439="FLOATING",J439,(_xll.BDP($T439,AA$1)/100))</f>
        <v>#NAME?</v>
      </c>
      <c r="AB439" s="719" t="e">
        <f ca="1">_xll.BDP(T439,$AB$1)</f>
        <v>#NAME?</v>
      </c>
      <c r="AC439" s="720" t="e">
        <f ca="1">_xll.BDP($T439,AC$1)</f>
        <v>#NAME?</v>
      </c>
      <c r="AD439" s="719" t="e">
        <f ca="1">_xll.BDP($T439,AD$1)</f>
        <v>#NAME?</v>
      </c>
      <c r="AE439" s="715" t="e">
        <f ca="1">_xll.BDP($T439,AE$1)</f>
        <v>#NAME?</v>
      </c>
      <c r="AF439" s="719" t="e">
        <f ca="1">_xll.BDP($T439,AF$1)</f>
        <v>#NAME?</v>
      </c>
      <c r="AG439" s="719" t="e">
        <f ca="1">VLOOKUP(AE439,Values!$A$1:$C$12,2,FALSE)</f>
        <v>#NAME?</v>
      </c>
      <c r="AH439" s="716" t="e">
        <f ca="1">_xll.BDP($T439,$AH$1)</f>
        <v>#NAME?</v>
      </c>
      <c r="AI439" s="716" t="e">
        <f ca="1">_xll.BDP($T439,$AI$1)</f>
        <v>#NAME?</v>
      </c>
      <c r="AJ439" s="716" t="e">
        <f ca="1">_xll.BDP($T439,$AJ$1)</f>
        <v>#NAME?</v>
      </c>
      <c r="AK439" s="721" t="e">
        <f ca="1">VLOOKUP(AJ439,Values!$E$2:$F$8,2,)</f>
        <v>#NAME?</v>
      </c>
      <c r="AL439" s="719" t="e">
        <f ca="1">_xll.BDP($T439,$AL$1)</f>
        <v>#NAME?</v>
      </c>
      <c r="AM439" s="719" t="e">
        <f ca="1">_xll.BDP($T439,$AM$1)</f>
        <v>#NAME?</v>
      </c>
      <c r="AN439" s="719" t="e">
        <f ca="1">_xll.BDP($T439,$AN$1)</f>
        <v>#NAME?</v>
      </c>
      <c r="AO439" s="719" t="str">
        <f t="shared" si="49"/>
        <v>5yr</v>
      </c>
      <c r="AP439" s="775" t="e">
        <f ca="1">_xll.BDP(T439,"YRS_TO_MTY_ISSUE")</f>
        <v>#NAME?</v>
      </c>
      <c r="AQ439" s="794">
        <f t="shared" si="53"/>
        <v>5</v>
      </c>
      <c r="AR439" s="795">
        <v>5</v>
      </c>
      <c r="AS439" s="719" t="e">
        <f ca="1">_xll.BDP($T439,AS$1)</f>
        <v>#NAME?</v>
      </c>
      <c r="AT439" s="719" t="e">
        <f ca="1">_xll.BDP(T439,$AT$1)</f>
        <v>#NAME?</v>
      </c>
      <c r="AU439" s="719" t="e">
        <f ca="1">_xll.BDP(T439,$AU$1)</f>
        <v>#NAME?</v>
      </c>
      <c r="AV439" s="719" t="e">
        <f ca="1">_xll.BDP($T439,AV$1)</f>
        <v>#NAME?</v>
      </c>
      <c r="AW439" s="719" t="e">
        <f t="shared" ca="1" si="50"/>
        <v>#NAME?</v>
      </c>
      <c r="AX439" s="719" t="e">
        <f ca="1">_xll.BDP(T439,$AX$1)</f>
        <v>#NAME?</v>
      </c>
      <c r="AY439" s="719" t="e">
        <f t="shared" ca="1" si="51"/>
        <v>#NAME?</v>
      </c>
      <c r="AZ439" s="719" t="e">
        <f t="shared" ca="1" si="52"/>
        <v>#NAME?</v>
      </c>
      <c r="BA439" s="719" t="e">
        <f ca="1">VLOOKUP(X439,Values!$H$2:$I$15,2,FALSE)</f>
        <v>#NAME?</v>
      </c>
    </row>
    <row r="440" spans="1:53" s="706" customFormat="1" ht="12.75" customHeight="1" x14ac:dyDescent="0.3">
      <c r="A440" s="707">
        <v>41976</v>
      </c>
      <c r="B440" s="915" t="s">
        <v>8466</v>
      </c>
      <c r="C440" s="916" t="s">
        <v>218</v>
      </c>
      <c r="D440" s="709">
        <v>400</v>
      </c>
      <c r="E440" s="708" t="s">
        <v>37</v>
      </c>
      <c r="F440" s="710">
        <v>43814</v>
      </c>
      <c r="G440" s="711" t="s">
        <v>6025</v>
      </c>
      <c r="H440" s="712" t="s">
        <v>579</v>
      </c>
      <c r="I440" s="761" t="s">
        <v>946</v>
      </c>
      <c r="J440" s="761" t="s">
        <v>3627</v>
      </c>
      <c r="K440" s="712">
        <v>-20</v>
      </c>
      <c r="L440" s="714"/>
      <c r="M440" s="712"/>
      <c r="N440" s="706" t="s">
        <v>551</v>
      </c>
      <c r="O440" s="712">
        <v>6.25</v>
      </c>
      <c r="P440" s="708" t="s">
        <v>4180</v>
      </c>
      <c r="Q440" s="714"/>
      <c r="R440" s="708">
        <v>-1</v>
      </c>
      <c r="S440" s="708" t="s">
        <v>8544</v>
      </c>
      <c r="T440" s="715" t="str">
        <f t="shared" si="46"/>
        <v>EK6411269 Corp</v>
      </c>
      <c r="U440" s="716" t="e">
        <f ca="1">_xll.BDP($T440,$U$1)</f>
        <v>#NAME?</v>
      </c>
      <c r="V440" s="715">
        <f t="shared" si="47"/>
        <v>12</v>
      </c>
      <c r="W440" s="715">
        <f t="shared" si="48"/>
        <v>49</v>
      </c>
      <c r="X440" s="717" t="e">
        <f ca="1">_xll.BDP($T440,X$1)</f>
        <v>#NAME?</v>
      </c>
      <c r="Y440" s="717" t="e">
        <f ca="1">_xll.BDP($T440,$Y$1)</f>
        <v>#NAME?</v>
      </c>
      <c r="Z440" s="717" t="e">
        <f ca="1">_xll.BDP($T440,Z$1)</f>
        <v>#NAME?</v>
      </c>
      <c r="AA440" s="718" t="e">
        <f ca="1">IF(Z440="FLOATING",J440,(_xll.BDP($T440,AA$1)/100))</f>
        <v>#NAME?</v>
      </c>
      <c r="AB440" s="719" t="e">
        <f ca="1">_xll.BDP(T440,$AB$1)</f>
        <v>#NAME?</v>
      </c>
      <c r="AC440" s="720" t="e">
        <f ca="1">_xll.BDP($T440,AC$1)</f>
        <v>#NAME?</v>
      </c>
      <c r="AD440" s="719" t="e">
        <f ca="1">_xll.BDP($T440,AD$1)</f>
        <v>#NAME?</v>
      </c>
      <c r="AE440" s="715" t="e">
        <f ca="1">_xll.BDP($T440,AE$1)</f>
        <v>#NAME?</v>
      </c>
      <c r="AF440" s="719" t="e">
        <f ca="1">_xll.BDP($T440,AF$1)</f>
        <v>#NAME?</v>
      </c>
      <c r="AG440" s="719" t="e">
        <f ca="1">VLOOKUP(AE440,Values!$A$1:$C$12,2,FALSE)</f>
        <v>#NAME?</v>
      </c>
      <c r="AH440" s="716" t="e">
        <f ca="1">_xll.BDP($T440,$AH$1)</f>
        <v>#NAME?</v>
      </c>
      <c r="AI440" s="716" t="e">
        <f ca="1">_xll.BDP($T440,$AI$1)</f>
        <v>#NAME?</v>
      </c>
      <c r="AJ440" s="716" t="e">
        <f ca="1">_xll.BDP($T440,$AJ$1)</f>
        <v>#NAME?</v>
      </c>
      <c r="AK440" s="721" t="e">
        <f ca="1">VLOOKUP(AJ440,Values!$E$2:$F$8,2,)</f>
        <v>#NAME?</v>
      </c>
      <c r="AL440" s="719" t="e">
        <f ca="1">_xll.BDP($T440,$AL$1)</f>
        <v>#NAME?</v>
      </c>
      <c r="AM440" s="719" t="e">
        <f ca="1">_xll.BDP($T440,$AM$1)</f>
        <v>#NAME?</v>
      </c>
      <c r="AN440" s="719" t="e">
        <f ca="1">_xll.BDP($T440,$AN$1)</f>
        <v>#NAME?</v>
      </c>
      <c r="AO440" s="719" t="str">
        <f t="shared" si="49"/>
        <v>5yr</v>
      </c>
      <c r="AP440" s="775" t="e">
        <f ca="1">_xll.BDP(T440,"YRS_TO_MTY_ISSUE")</f>
        <v>#NAME?</v>
      </c>
      <c r="AQ440" s="794">
        <f t="shared" si="53"/>
        <v>5</v>
      </c>
      <c r="AR440" s="795">
        <v>5</v>
      </c>
      <c r="AS440" s="719" t="e">
        <f ca="1">_xll.BDP($T440,AS$1)</f>
        <v>#NAME?</v>
      </c>
      <c r="AT440" s="719" t="e">
        <f ca="1">_xll.BDP(T440,$AT$1)</f>
        <v>#NAME?</v>
      </c>
      <c r="AU440" s="719" t="e">
        <f ca="1">_xll.BDP(T440,$AU$1)</f>
        <v>#NAME?</v>
      </c>
      <c r="AV440" s="719" t="e">
        <f ca="1">_xll.BDP($T440,AV$1)</f>
        <v>#NAME?</v>
      </c>
      <c r="AW440" s="719" t="e">
        <f t="shared" ca="1" si="50"/>
        <v>#NAME?</v>
      </c>
      <c r="AX440" s="719" t="e">
        <f ca="1">_xll.BDP(T440,$AX$1)</f>
        <v>#NAME?</v>
      </c>
      <c r="AY440" s="719" t="e">
        <f t="shared" ca="1" si="51"/>
        <v>#NAME?</v>
      </c>
      <c r="AZ440" s="719" t="e">
        <f t="shared" ca="1" si="52"/>
        <v>#NAME?</v>
      </c>
      <c r="BA440" s="719" t="e">
        <f ca="1">VLOOKUP(X440,Values!$H$2:$I$15,2,FALSE)</f>
        <v>#NAME?</v>
      </c>
    </row>
    <row r="441" spans="1:53" s="706" customFormat="1" ht="12.75" customHeight="1" x14ac:dyDescent="0.3">
      <c r="A441" s="707">
        <v>41976</v>
      </c>
      <c r="B441" s="915" t="s">
        <v>8467</v>
      </c>
      <c r="C441" s="916" t="s">
        <v>218</v>
      </c>
      <c r="D441" s="709">
        <v>600</v>
      </c>
      <c r="E441" s="708" t="s">
        <v>2331</v>
      </c>
      <c r="F441" s="710">
        <v>49293</v>
      </c>
      <c r="G441" s="711" t="s">
        <v>6025</v>
      </c>
      <c r="H441" s="712" t="s">
        <v>591</v>
      </c>
      <c r="I441" s="761" t="s">
        <v>6672</v>
      </c>
      <c r="J441" s="761" t="s">
        <v>6673</v>
      </c>
      <c r="K441" s="712">
        <v>-20</v>
      </c>
      <c r="L441" s="714"/>
      <c r="M441" s="712"/>
      <c r="N441" s="706" t="s">
        <v>3661</v>
      </c>
      <c r="O441" s="712">
        <v>5</v>
      </c>
      <c r="P441" s="708" t="s">
        <v>8468</v>
      </c>
      <c r="Q441" s="714"/>
      <c r="R441" s="708">
        <v>8.75</v>
      </c>
      <c r="S441" s="708" t="s">
        <v>8543</v>
      </c>
      <c r="T441" s="715" t="str">
        <f t="shared" si="46"/>
        <v>EK6411145 Corp</v>
      </c>
      <c r="U441" s="716" t="e">
        <f ca="1">_xll.BDP($T441,$U$1)</f>
        <v>#NAME?</v>
      </c>
      <c r="V441" s="715">
        <f t="shared" si="47"/>
        <v>12</v>
      </c>
      <c r="W441" s="715">
        <f t="shared" si="48"/>
        <v>49</v>
      </c>
      <c r="X441" s="717" t="e">
        <f ca="1">_xll.BDP($T441,X$1)</f>
        <v>#NAME?</v>
      </c>
      <c r="Y441" s="717" t="e">
        <f ca="1">_xll.BDP($T441,$Y$1)</f>
        <v>#NAME?</v>
      </c>
      <c r="Z441" s="717" t="e">
        <f ca="1">_xll.BDP($T441,Z$1)</f>
        <v>#NAME?</v>
      </c>
      <c r="AA441" s="718" t="e">
        <f ca="1">IF(Z441="FLOATING",J441,(_xll.BDP($T441,AA$1)/100))</f>
        <v>#NAME?</v>
      </c>
      <c r="AB441" s="719" t="e">
        <f ca="1">_xll.BDP(T441,$AB$1)</f>
        <v>#NAME?</v>
      </c>
      <c r="AC441" s="720" t="e">
        <f ca="1">_xll.BDP($T441,AC$1)</f>
        <v>#NAME?</v>
      </c>
      <c r="AD441" s="719" t="e">
        <f ca="1">_xll.BDP($T441,AD$1)</f>
        <v>#NAME?</v>
      </c>
      <c r="AE441" s="715" t="e">
        <f ca="1">_xll.BDP($T441,AE$1)</f>
        <v>#NAME?</v>
      </c>
      <c r="AF441" s="719" t="e">
        <f ca="1">_xll.BDP($T441,AF$1)</f>
        <v>#NAME?</v>
      </c>
      <c r="AG441" s="719" t="e">
        <f ca="1">VLOOKUP(AE441,Values!$A$1:$C$12,2,FALSE)</f>
        <v>#NAME?</v>
      </c>
      <c r="AH441" s="716" t="e">
        <f ca="1">_xll.BDP($T441,$AH$1)</f>
        <v>#NAME?</v>
      </c>
      <c r="AI441" s="716" t="e">
        <f ca="1">_xll.BDP($T441,$AI$1)</f>
        <v>#NAME?</v>
      </c>
      <c r="AJ441" s="716" t="e">
        <f ca="1">_xll.BDP($T441,$AJ$1)</f>
        <v>#NAME?</v>
      </c>
      <c r="AK441" s="721" t="e">
        <f ca="1">VLOOKUP(AJ441,Values!$E$2:$F$8,2,)</f>
        <v>#NAME?</v>
      </c>
      <c r="AL441" s="719" t="e">
        <f ca="1">_xll.BDP($T441,$AL$1)</f>
        <v>#NAME?</v>
      </c>
      <c r="AM441" s="719" t="e">
        <f ca="1">_xll.BDP($T441,$AM$1)</f>
        <v>#NAME?</v>
      </c>
      <c r="AN441" s="719" t="e">
        <f ca="1">_xll.BDP($T441,$AN$1)</f>
        <v>#NAME?</v>
      </c>
      <c r="AO441" s="719" t="str">
        <f t="shared" si="49"/>
        <v>20yr</v>
      </c>
      <c r="AP441" s="775" t="e">
        <f ca="1">_xll.BDP(T441,"YRS_TO_MTY_ISSUE")</f>
        <v>#NAME?</v>
      </c>
      <c r="AQ441" s="794">
        <f t="shared" si="53"/>
        <v>20</v>
      </c>
      <c r="AR441" s="795">
        <v>20</v>
      </c>
      <c r="AS441" s="719" t="e">
        <f ca="1">_xll.BDP($T441,AS$1)</f>
        <v>#NAME?</v>
      </c>
      <c r="AT441" s="719" t="e">
        <f ca="1">_xll.BDP(T441,$AT$1)</f>
        <v>#NAME?</v>
      </c>
      <c r="AU441" s="719" t="e">
        <f ca="1">_xll.BDP(T441,$AU$1)</f>
        <v>#NAME?</v>
      </c>
      <c r="AV441" s="719" t="e">
        <f ca="1">_xll.BDP($T441,AV$1)</f>
        <v>#NAME?</v>
      </c>
      <c r="AW441" s="719" t="e">
        <f t="shared" ca="1" si="50"/>
        <v>#NAME?</v>
      </c>
      <c r="AX441" s="719" t="e">
        <f ca="1">_xll.BDP(T441,$AX$1)</f>
        <v>#NAME?</v>
      </c>
      <c r="AY441" s="719" t="e">
        <f t="shared" ca="1" si="51"/>
        <v>#NAME?</v>
      </c>
      <c r="AZ441" s="719" t="e">
        <f t="shared" ca="1" si="52"/>
        <v>#NAME?</v>
      </c>
      <c r="BA441" s="719" t="e">
        <f ca="1">VLOOKUP(X441,Values!$H$2:$I$15,2,FALSE)</f>
        <v>#NAME?</v>
      </c>
    </row>
    <row r="442" spans="1:53" s="706" customFormat="1" ht="12.75" customHeight="1" x14ac:dyDescent="0.3">
      <c r="A442" s="707">
        <v>41976</v>
      </c>
      <c r="B442" s="915" t="s">
        <v>8332</v>
      </c>
      <c r="C442" s="916" t="s">
        <v>11</v>
      </c>
      <c r="D442" s="709">
        <v>250</v>
      </c>
      <c r="E442" s="708" t="s">
        <v>6118</v>
      </c>
      <c r="F442" s="710">
        <v>52946</v>
      </c>
      <c r="G442" s="711" t="s">
        <v>8469</v>
      </c>
      <c r="H442" s="712" t="s">
        <v>1632</v>
      </c>
      <c r="I442" s="761" t="s">
        <v>3770</v>
      </c>
      <c r="J442" s="761" t="s">
        <v>594</v>
      </c>
      <c r="K442" s="712">
        <v>-2.5</v>
      </c>
      <c r="L442" s="714"/>
      <c r="M442" s="712"/>
      <c r="N442" s="706" t="s">
        <v>4643</v>
      </c>
      <c r="O442" s="712">
        <v>2.2000000000000002</v>
      </c>
      <c r="P442" s="708" t="s">
        <v>8470</v>
      </c>
      <c r="Q442" s="714"/>
      <c r="R442" s="708">
        <v>14</v>
      </c>
      <c r="S442" s="708" t="s">
        <v>8545</v>
      </c>
      <c r="T442" s="715" t="str">
        <f t="shared" si="46"/>
        <v>EK6412168 Corp</v>
      </c>
      <c r="U442" s="716" t="e">
        <f ca="1">_xll.BDP($T442,$U$1)</f>
        <v>#NAME?</v>
      </c>
      <c r="V442" s="715">
        <f t="shared" si="47"/>
        <v>12</v>
      </c>
      <c r="W442" s="715">
        <f t="shared" si="48"/>
        <v>49</v>
      </c>
      <c r="X442" s="717" t="e">
        <f ca="1">_xll.BDP($T442,X$1)</f>
        <v>#NAME?</v>
      </c>
      <c r="Y442" s="717" t="e">
        <f ca="1">_xll.BDP($T442,$Y$1)</f>
        <v>#NAME?</v>
      </c>
      <c r="Z442" s="717" t="e">
        <f ca="1">_xll.BDP($T442,Z$1)</f>
        <v>#NAME?</v>
      </c>
      <c r="AA442" s="718" t="e">
        <f ca="1">IF(Z442="FLOATING",J442,(_xll.BDP($T442,AA$1)/100))</f>
        <v>#NAME?</v>
      </c>
      <c r="AB442" s="719" t="e">
        <f ca="1">_xll.BDP(T442,$AB$1)</f>
        <v>#NAME?</v>
      </c>
      <c r="AC442" s="720" t="e">
        <f ca="1">_xll.BDP($T442,AC$1)</f>
        <v>#NAME?</v>
      </c>
      <c r="AD442" s="719" t="e">
        <f ca="1">_xll.BDP($T442,AD$1)</f>
        <v>#NAME?</v>
      </c>
      <c r="AE442" s="715" t="e">
        <f ca="1">_xll.BDP($T442,AE$1)</f>
        <v>#NAME?</v>
      </c>
      <c r="AF442" s="719" t="e">
        <f ca="1">_xll.BDP($T442,AF$1)</f>
        <v>#NAME?</v>
      </c>
      <c r="AG442" s="719" t="e">
        <f ca="1">VLOOKUP(AE442,Values!$A$1:$C$12,2,FALSE)</f>
        <v>#NAME?</v>
      </c>
      <c r="AH442" s="716" t="e">
        <f ca="1">_xll.BDP($T442,$AH$1)</f>
        <v>#NAME?</v>
      </c>
      <c r="AI442" s="716" t="e">
        <f ca="1">_xll.BDP($T442,$AI$1)</f>
        <v>#NAME?</v>
      </c>
      <c r="AJ442" s="716" t="e">
        <f ca="1">_xll.BDP($T442,$AJ$1)</f>
        <v>#NAME?</v>
      </c>
      <c r="AK442" s="721" t="e">
        <f ca="1">VLOOKUP(AJ442,Values!$E$2:$F$8,2,)</f>
        <v>#NAME?</v>
      </c>
      <c r="AL442" s="719" t="e">
        <f ca="1">_xll.BDP($T442,$AL$1)</f>
        <v>#NAME?</v>
      </c>
      <c r="AM442" s="719" t="e">
        <f ca="1">_xll.BDP($T442,$AM$1)</f>
        <v>#NAME?</v>
      </c>
      <c r="AN442" s="719" t="e">
        <f ca="1">_xll.BDP($T442,$AN$1)</f>
        <v>#NAME?</v>
      </c>
      <c r="AO442" s="719" t="str">
        <f t="shared" si="49"/>
        <v>30nc10</v>
      </c>
      <c r="AP442" s="775" t="e">
        <f ca="1">_xll.BDP(T442,"YRS_TO_MTY_ISSUE")</f>
        <v>#NAME?</v>
      </c>
      <c r="AQ442" s="794">
        <f t="shared" si="53"/>
        <v>30</v>
      </c>
      <c r="AR442" s="795">
        <v>30</v>
      </c>
      <c r="AS442" s="719" t="e">
        <f ca="1">_xll.BDP($T442,AS$1)</f>
        <v>#NAME?</v>
      </c>
      <c r="AT442" s="719" t="e">
        <f ca="1">_xll.BDP(T442,$AT$1)</f>
        <v>#NAME?</v>
      </c>
      <c r="AU442" s="719" t="e">
        <f ca="1">_xll.BDP(T442,$AU$1)</f>
        <v>#NAME?</v>
      </c>
      <c r="AV442" s="719" t="e">
        <f ca="1">_xll.BDP($T442,AV$1)</f>
        <v>#NAME?</v>
      </c>
      <c r="AW442" s="719" t="e">
        <f t="shared" ca="1" si="50"/>
        <v>#NAME?</v>
      </c>
      <c r="AX442" s="719" t="e">
        <f ca="1">_xll.BDP(T442,$AX$1)</f>
        <v>#NAME?</v>
      </c>
      <c r="AY442" s="719" t="e">
        <f t="shared" ca="1" si="51"/>
        <v>#NAME?</v>
      </c>
      <c r="AZ442" s="719" t="e">
        <f t="shared" ca="1" si="52"/>
        <v>#NAME?</v>
      </c>
      <c r="BA442" s="719" t="e">
        <f ca="1">VLOOKUP(X442,Values!$H$2:$I$15,2,FALSE)</f>
        <v>#NAME?</v>
      </c>
    </row>
    <row r="443" spans="1:53" s="706" customFormat="1" ht="12.75" customHeight="1" x14ac:dyDescent="0.3">
      <c r="A443" s="707">
        <v>41976</v>
      </c>
      <c r="B443" s="915" t="s">
        <v>8471</v>
      </c>
      <c r="C443" s="916" t="s">
        <v>949</v>
      </c>
      <c r="D443" s="709">
        <v>200</v>
      </c>
      <c r="E443" s="708" t="s">
        <v>4064</v>
      </c>
      <c r="F443" s="710">
        <v>43845</v>
      </c>
      <c r="G443" s="711" t="s">
        <v>8472</v>
      </c>
      <c r="H443" s="712" t="s">
        <v>2299</v>
      </c>
      <c r="I443" s="761" t="s">
        <v>2299</v>
      </c>
      <c r="J443" s="761" t="s">
        <v>8473</v>
      </c>
      <c r="K443" s="712">
        <v>-12.5</v>
      </c>
      <c r="L443" s="714"/>
      <c r="M443" s="712"/>
      <c r="N443" s="706" t="s">
        <v>242</v>
      </c>
      <c r="O443" s="712">
        <v>1.25</v>
      </c>
      <c r="P443" s="708" t="s">
        <v>8474</v>
      </c>
      <c r="Q443" s="714"/>
      <c r="R443" s="708">
        <v>8.5</v>
      </c>
      <c r="S443" s="708" t="s">
        <v>8546</v>
      </c>
      <c r="T443" s="715" t="str">
        <f t="shared" si="46"/>
        <v>EK6411624 Corp</v>
      </c>
      <c r="U443" s="716" t="e">
        <f ca="1">_xll.BDP($T443,$U$1)</f>
        <v>#NAME?</v>
      </c>
      <c r="V443" s="715">
        <f t="shared" si="47"/>
        <v>12</v>
      </c>
      <c r="W443" s="715">
        <f t="shared" si="48"/>
        <v>49</v>
      </c>
      <c r="X443" s="717" t="e">
        <f ca="1">_xll.BDP($T443,X$1)</f>
        <v>#NAME?</v>
      </c>
      <c r="Y443" s="717" t="e">
        <f ca="1">_xll.BDP($T443,$Y$1)</f>
        <v>#NAME?</v>
      </c>
      <c r="Z443" s="717" t="e">
        <f ca="1">_xll.BDP($T443,Z$1)</f>
        <v>#NAME?</v>
      </c>
      <c r="AA443" s="718" t="e">
        <f ca="1">IF(Z443="FLOATING",J443,(_xll.BDP($T443,AA$1)/100))</f>
        <v>#NAME?</v>
      </c>
      <c r="AB443" s="719" t="e">
        <f ca="1">_xll.BDP(T443,$AB$1)</f>
        <v>#NAME?</v>
      </c>
      <c r="AC443" s="720" t="e">
        <f ca="1">_xll.BDP($T443,AC$1)</f>
        <v>#NAME?</v>
      </c>
      <c r="AD443" s="719" t="e">
        <f ca="1">_xll.BDP($T443,AD$1)</f>
        <v>#NAME?</v>
      </c>
      <c r="AE443" s="715" t="e">
        <f ca="1">_xll.BDP($T443,AE$1)</f>
        <v>#NAME?</v>
      </c>
      <c r="AF443" s="719" t="e">
        <f ca="1">_xll.BDP($T443,AF$1)</f>
        <v>#NAME?</v>
      </c>
      <c r="AG443" s="719" t="e">
        <f ca="1">VLOOKUP(AE443,Values!$A$1:$C$12,2,FALSE)</f>
        <v>#NAME?</v>
      </c>
      <c r="AH443" s="716" t="e">
        <f ca="1">_xll.BDP($T443,$AH$1)</f>
        <v>#NAME?</v>
      </c>
      <c r="AI443" s="716" t="e">
        <f ca="1">_xll.BDP($T443,$AI$1)</f>
        <v>#NAME?</v>
      </c>
      <c r="AJ443" s="716" t="e">
        <f ca="1">_xll.BDP($T443,$AJ$1)</f>
        <v>#NAME?</v>
      </c>
      <c r="AK443" s="721" t="e">
        <f ca="1">VLOOKUP(AJ443,Values!$E$2:$F$8,2,)</f>
        <v>#NAME?</v>
      </c>
      <c r="AL443" s="719" t="e">
        <f ca="1">_xll.BDP($T443,$AL$1)</f>
        <v>#NAME?</v>
      </c>
      <c r="AM443" s="719" t="e">
        <f ca="1">_xll.BDP($T443,$AM$1)</f>
        <v>#NAME?</v>
      </c>
      <c r="AN443" s="719" t="e">
        <f ca="1">_xll.BDP($T443,$AN$1)</f>
        <v>#NAME?</v>
      </c>
      <c r="AO443" s="719" t="str">
        <f t="shared" si="49"/>
        <v>5yr hldco</v>
      </c>
      <c r="AP443" s="775" t="e">
        <f ca="1">_xll.BDP(T443,"YRS_TO_MTY_ISSUE")</f>
        <v>#NAME?</v>
      </c>
      <c r="AQ443" s="794">
        <f t="shared" si="53"/>
        <v>5.0999999999999996</v>
      </c>
      <c r="AR443" s="795">
        <v>5</v>
      </c>
      <c r="AS443" s="719" t="e">
        <f ca="1">_xll.BDP($T443,AS$1)</f>
        <v>#NAME?</v>
      </c>
      <c r="AT443" s="719" t="e">
        <f ca="1">_xll.BDP(T443,$AT$1)</f>
        <v>#NAME?</v>
      </c>
      <c r="AU443" s="719" t="e">
        <f ca="1">_xll.BDP(T443,$AU$1)</f>
        <v>#NAME?</v>
      </c>
      <c r="AV443" s="719" t="e">
        <f ca="1">_xll.BDP($T443,AV$1)</f>
        <v>#NAME?</v>
      </c>
      <c r="AW443" s="719" t="e">
        <f t="shared" ca="1" si="50"/>
        <v>#NAME?</v>
      </c>
      <c r="AX443" s="719" t="e">
        <f ca="1">_xll.BDP(T443,$AX$1)</f>
        <v>#NAME?</v>
      </c>
      <c r="AY443" s="719" t="e">
        <f t="shared" ca="1" si="51"/>
        <v>#NAME?</v>
      </c>
      <c r="AZ443" s="719" t="e">
        <f t="shared" ca="1" si="52"/>
        <v>#NAME?</v>
      </c>
      <c r="BA443" s="719" t="e">
        <f ca="1">VLOOKUP(X443,Values!$H$2:$I$15,2,FALSE)</f>
        <v>#NAME?</v>
      </c>
    </row>
    <row r="444" spans="1:53" s="706" customFormat="1" ht="12.75" customHeight="1" x14ac:dyDescent="0.3">
      <c r="A444" s="707">
        <v>41976</v>
      </c>
      <c r="B444" s="915" t="s">
        <v>8475</v>
      </c>
      <c r="C444" s="916" t="s">
        <v>949</v>
      </c>
      <c r="D444" s="709">
        <v>1300</v>
      </c>
      <c r="E444" s="708" t="s">
        <v>4064</v>
      </c>
      <c r="F444" s="710">
        <v>43845</v>
      </c>
      <c r="G444" s="711" t="s">
        <v>8472</v>
      </c>
      <c r="H444" s="712" t="s">
        <v>151</v>
      </c>
      <c r="I444" s="761" t="s">
        <v>3764</v>
      </c>
      <c r="J444" s="761" t="s">
        <v>216</v>
      </c>
      <c r="K444" s="712">
        <v>-12.5</v>
      </c>
      <c r="L444" s="714"/>
      <c r="M444" s="712"/>
      <c r="N444" s="706" t="s">
        <v>254</v>
      </c>
      <c r="O444" s="712">
        <v>2.08</v>
      </c>
      <c r="P444" s="708" t="s">
        <v>8476</v>
      </c>
      <c r="Q444" s="714"/>
      <c r="R444" s="708">
        <v>8.5</v>
      </c>
      <c r="S444" s="708" t="s">
        <v>8547</v>
      </c>
      <c r="T444" s="715" t="str">
        <f t="shared" si="46"/>
        <v>EK6411384 Corp</v>
      </c>
      <c r="U444" s="716" t="e">
        <f ca="1">_xll.BDP($T444,$U$1)</f>
        <v>#NAME?</v>
      </c>
      <c r="V444" s="715">
        <f t="shared" si="47"/>
        <v>12</v>
      </c>
      <c r="W444" s="715">
        <f t="shared" si="48"/>
        <v>49</v>
      </c>
      <c r="X444" s="717" t="e">
        <f ca="1">_xll.BDP($T444,X$1)</f>
        <v>#NAME?</v>
      </c>
      <c r="Y444" s="717" t="e">
        <f ca="1">_xll.BDP($T444,$Y$1)</f>
        <v>#NAME?</v>
      </c>
      <c r="Z444" s="717" t="e">
        <f ca="1">_xll.BDP($T444,Z$1)</f>
        <v>#NAME?</v>
      </c>
      <c r="AA444" s="718" t="e">
        <f ca="1">IF(Z444="FLOATING",J444,(_xll.BDP($T444,AA$1)/100))</f>
        <v>#NAME?</v>
      </c>
      <c r="AB444" s="719" t="e">
        <f ca="1">_xll.BDP(T444,$AB$1)</f>
        <v>#NAME?</v>
      </c>
      <c r="AC444" s="720" t="e">
        <f ca="1">_xll.BDP($T444,AC$1)</f>
        <v>#NAME?</v>
      </c>
      <c r="AD444" s="719" t="e">
        <f ca="1">_xll.BDP($T444,AD$1)</f>
        <v>#NAME?</v>
      </c>
      <c r="AE444" s="715" t="e">
        <f ca="1">_xll.BDP($T444,AE$1)</f>
        <v>#NAME?</v>
      </c>
      <c r="AF444" s="719" t="e">
        <f ca="1">_xll.BDP($T444,AF$1)</f>
        <v>#NAME?</v>
      </c>
      <c r="AG444" s="719" t="e">
        <f ca="1">VLOOKUP(AE444,Values!$A$1:$C$12,2,FALSE)</f>
        <v>#NAME?</v>
      </c>
      <c r="AH444" s="716" t="e">
        <f ca="1">_xll.BDP($T444,$AH$1)</f>
        <v>#NAME?</v>
      </c>
      <c r="AI444" s="716" t="e">
        <f ca="1">_xll.BDP($T444,$AI$1)</f>
        <v>#NAME?</v>
      </c>
      <c r="AJ444" s="716" t="e">
        <f ca="1">_xll.BDP($T444,$AJ$1)</f>
        <v>#NAME?</v>
      </c>
      <c r="AK444" s="721" t="e">
        <f ca="1">VLOOKUP(AJ444,Values!$E$2:$F$8,2,)</f>
        <v>#NAME?</v>
      </c>
      <c r="AL444" s="719" t="e">
        <f ca="1">_xll.BDP($T444,$AL$1)</f>
        <v>#NAME?</v>
      </c>
      <c r="AM444" s="719" t="e">
        <f ca="1">_xll.BDP($T444,$AM$1)</f>
        <v>#NAME?</v>
      </c>
      <c r="AN444" s="719" t="e">
        <f ca="1">_xll.BDP($T444,$AN$1)</f>
        <v>#NAME?</v>
      </c>
      <c r="AO444" s="719" t="str">
        <f t="shared" si="49"/>
        <v>5yr hldco</v>
      </c>
      <c r="AP444" s="775" t="e">
        <f ca="1">_xll.BDP(T444,"YRS_TO_MTY_ISSUE")</f>
        <v>#NAME?</v>
      </c>
      <c r="AQ444" s="794">
        <f t="shared" si="53"/>
        <v>5.0999999999999996</v>
      </c>
      <c r="AR444" s="795">
        <v>5</v>
      </c>
      <c r="AS444" s="719" t="e">
        <f ca="1">_xll.BDP($T444,AS$1)</f>
        <v>#NAME?</v>
      </c>
      <c r="AT444" s="719" t="e">
        <f ca="1">_xll.BDP(T444,$AT$1)</f>
        <v>#NAME?</v>
      </c>
      <c r="AU444" s="719" t="e">
        <f ca="1">_xll.BDP(T444,$AU$1)</f>
        <v>#NAME?</v>
      </c>
      <c r="AV444" s="719" t="e">
        <f ca="1">_xll.BDP($T444,AV$1)</f>
        <v>#NAME?</v>
      </c>
      <c r="AW444" s="719" t="e">
        <f t="shared" ca="1" si="50"/>
        <v>#NAME?</v>
      </c>
      <c r="AX444" s="719" t="e">
        <f ca="1">_xll.BDP(T444,$AX$1)</f>
        <v>#NAME?</v>
      </c>
      <c r="AY444" s="719" t="e">
        <f t="shared" ca="1" si="51"/>
        <v>#NAME?</v>
      </c>
      <c r="AZ444" s="719" t="e">
        <f t="shared" ca="1" si="52"/>
        <v>#NAME?</v>
      </c>
      <c r="BA444" s="719" t="e">
        <f ca="1">VLOOKUP(X444,Values!$H$2:$I$15,2,FALSE)</f>
        <v>#NAME?</v>
      </c>
    </row>
    <row r="445" spans="1:53" s="706" customFormat="1" ht="12.75" customHeight="1" x14ac:dyDescent="0.3">
      <c r="A445" s="707">
        <v>41976</v>
      </c>
      <c r="B445" s="915" t="s">
        <v>8244</v>
      </c>
      <c r="C445" s="916" t="s">
        <v>949</v>
      </c>
      <c r="D445" s="709">
        <v>450</v>
      </c>
      <c r="E445" s="708" t="s">
        <v>37</v>
      </c>
      <c r="F445" s="710">
        <v>43814</v>
      </c>
      <c r="G445" s="711" t="s">
        <v>8477</v>
      </c>
      <c r="H445" s="712" t="s">
        <v>713</v>
      </c>
      <c r="I445" s="761" t="s">
        <v>951</v>
      </c>
      <c r="J445" s="761" t="s">
        <v>4115</v>
      </c>
      <c r="K445" s="712">
        <v>-12.5</v>
      </c>
      <c r="L445" s="714"/>
      <c r="M445" s="712"/>
      <c r="N445" s="706" t="s">
        <v>3748</v>
      </c>
      <c r="O445" s="712">
        <v>3.56</v>
      </c>
      <c r="P445" s="708" t="s">
        <v>1917</v>
      </c>
      <c r="Q445" s="714"/>
      <c r="R445" s="708">
        <v>13</v>
      </c>
      <c r="S445" s="708" t="s">
        <v>8548</v>
      </c>
      <c r="T445" s="715" t="str">
        <f t="shared" si="46"/>
        <v>EK6409107 Corp</v>
      </c>
      <c r="U445" s="716" t="e">
        <f ca="1">_xll.BDP($T445,$U$1)</f>
        <v>#NAME?</v>
      </c>
      <c r="V445" s="715">
        <f t="shared" si="47"/>
        <v>12</v>
      </c>
      <c r="W445" s="715">
        <f t="shared" si="48"/>
        <v>49</v>
      </c>
      <c r="X445" s="717" t="e">
        <f ca="1">_xll.BDP($T445,X$1)</f>
        <v>#NAME?</v>
      </c>
      <c r="Y445" s="717" t="e">
        <f ca="1">_xll.BDP($T445,$Y$1)</f>
        <v>#NAME?</v>
      </c>
      <c r="Z445" s="717" t="e">
        <f ca="1">_xll.BDP($T445,Z$1)</f>
        <v>#NAME?</v>
      </c>
      <c r="AA445" s="718" t="e">
        <f ca="1">IF(Z445="FLOATING",J445,(_xll.BDP($T445,AA$1)/100))</f>
        <v>#NAME?</v>
      </c>
      <c r="AB445" s="719" t="e">
        <f ca="1">_xll.BDP(T445,$AB$1)</f>
        <v>#NAME?</v>
      </c>
      <c r="AC445" s="720" t="e">
        <f ca="1">_xll.BDP($T445,AC$1)</f>
        <v>#NAME?</v>
      </c>
      <c r="AD445" s="719" t="e">
        <f ca="1">_xll.BDP($T445,AD$1)</f>
        <v>#NAME?</v>
      </c>
      <c r="AE445" s="715" t="e">
        <f ca="1">_xll.BDP($T445,AE$1)</f>
        <v>#NAME?</v>
      </c>
      <c r="AF445" s="719" t="e">
        <f ca="1">_xll.BDP($T445,AF$1)</f>
        <v>#NAME?</v>
      </c>
      <c r="AG445" s="719" t="e">
        <f ca="1">VLOOKUP(AE445,Values!$A$1:$C$12,2,FALSE)</f>
        <v>#NAME?</v>
      </c>
      <c r="AH445" s="716" t="e">
        <f ca="1">_xll.BDP($T445,$AH$1)</f>
        <v>#NAME?</v>
      </c>
      <c r="AI445" s="716" t="e">
        <f ca="1">_xll.BDP($T445,$AI$1)</f>
        <v>#NAME?</v>
      </c>
      <c r="AJ445" s="716" t="e">
        <f ca="1">_xll.BDP($T445,$AJ$1)</f>
        <v>#NAME?</v>
      </c>
      <c r="AK445" s="721" t="e">
        <f ca="1">VLOOKUP(AJ445,Values!$E$2:$F$8,2,)</f>
        <v>#NAME?</v>
      </c>
      <c r="AL445" s="719" t="e">
        <f ca="1">_xll.BDP($T445,$AL$1)</f>
        <v>#NAME?</v>
      </c>
      <c r="AM445" s="719" t="e">
        <f ca="1">_xll.BDP($T445,$AM$1)</f>
        <v>#NAME?</v>
      </c>
      <c r="AN445" s="719" t="e">
        <f ca="1">_xll.BDP($T445,$AN$1)</f>
        <v>#NAME?</v>
      </c>
      <c r="AO445" s="719" t="str">
        <f t="shared" si="49"/>
        <v>5yr</v>
      </c>
      <c r="AP445" s="775" t="e">
        <f ca="1">_xll.BDP(T445,"YRS_TO_MTY_ISSUE")</f>
        <v>#NAME?</v>
      </c>
      <c r="AQ445" s="794">
        <f t="shared" si="53"/>
        <v>5</v>
      </c>
      <c r="AR445" s="795">
        <v>5</v>
      </c>
      <c r="AS445" s="719" t="e">
        <f ca="1">_xll.BDP($T445,AS$1)</f>
        <v>#NAME?</v>
      </c>
      <c r="AT445" s="719" t="e">
        <f ca="1">_xll.BDP(T445,$AT$1)</f>
        <v>#NAME?</v>
      </c>
      <c r="AU445" s="719" t="e">
        <f ca="1">_xll.BDP(T445,$AU$1)</f>
        <v>#NAME?</v>
      </c>
      <c r="AV445" s="719" t="e">
        <f ca="1">_xll.BDP($T445,AV$1)</f>
        <v>#NAME?</v>
      </c>
      <c r="AW445" s="719" t="e">
        <f t="shared" ca="1" si="50"/>
        <v>#NAME?</v>
      </c>
      <c r="AX445" s="719" t="e">
        <f ca="1">_xll.BDP(T445,$AX$1)</f>
        <v>#NAME?</v>
      </c>
      <c r="AY445" s="719" t="e">
        <f t="shared" ca="1" si="51"/>
        <v>#NAME?</v>
      </c>
      <c r="AZ445" s="719" t="e">
        <f t="shared" ca="1" si="52"/>
        <v>#NAME?</v>
      </c>
      <c r="BA445" s="719" t="e">
        <f ca="1">VLOOKUP(X445,Values!$H$2:$I$15,2,FALSE)</f>
        <v>#NAME?</v>
      </c>
    </row>
    <row r="446" spans="1:53" s="706" customFormat="1" ht="12.75" customHeight="1" x14ac:dyDescent="0.3">
      <c r="A446" s="707">
        <v>41976</v>
      </c>
      <c r="B446" s="915" t="s">
        <v>8478</v>
      </c>
      <c r="C446" s="916" t="s">
        <v>949</v>
      </c>
      <c r="D446" s="709">
        <v>450</v>
      </c>
      <c r="E446" s="708" t="s">
        <v>66</v>
      </c>
      <c r="F446" s="710">
        <v>45641</v>
      </c>
      <c r="G446" s="711" t="s">
        <v>8477</v>
      </c>
      <c r="H446" s="712" t="s">
        <v>124</v>
      </c>
      <c r="I446" s="761" t="s">
        <v>1480</v>
      </c>
      <c r="J446" s="761" t="s">
        <v>718</v>
      </c>
      <c r="K446" s="712">
        <v>-10</v>
      </c>
      <c r="L446" s="714"/>
      <c r="M446" s="712"/>
      <c r="N446" s="706" t="s">
        <v>3748</v>
      </c>
      <c r="O446" s="712">
        <v>3.56</v>
      </c>
      <c r="P446" s="708" t="s">
        <v>1917</v>
      </c>
      <c r="Q446" s="714"/>
      <c r="R446" s="708">
        <v>13</v>
      </c>
      <c r="S446" s="708" t="s">
        <v>8550</v>
      </c>
      <c r="T446" s="715" t="str">
        <f t="shared" si="46"/>
        <v>EK6409404 Corp</v>
      </c>
      <c r="U446" s="716" t="e">
        <f ca="1">_xll.BDP($T446,$U$1)</f>
        <v>#NAME?</v>
      </c>
      <c r="V446" s="715">
        <f t="shared" si="47"/>
        <v>12</v>
      </c>
      <c r="W446" s="715">
        <f t="shared" si="48"/>
        <v>49</v>
      </c>
      <c r="X446" s="717" t="e">
        <f ca="1">_xll.BDP($T446,X$1)</f>
        <v>#NAME?</v>
      </c>
      <c r="Y446" s="717" t="e">
        <f ca="1">_xll.BDP($T446,$Y$1)</f>
        <v>#NAME?</v>
      </c>
      <c r="Z446" s="717" t="e">
        <f ca="1">_xll.BDP($T446,Z$1)</f>
        <v>#NAME?</v>
      </c>
      <c r="AA446" s="718" t="e">
        <f ca="1">IF(Z446="FLOATING",J446,(_xll.BDP($T446,AA$1)/100))</f>
        <v>#NAME?</v>
      </c>
      <c r="AB446" s="719" t="e">
        <f ca="1">_xll.BDP(T446,$AB$1)</f>
        <v>#NAME?</v>
      </c>
      <c r="AC446" s="720" t="e">
        <f ca="1">_xll.BDP($T446,AC$1)</f>
        <v>#NAME?</v>
      </c>
      <c r="AD446" s="719" t="e">
        <f ca="1">_xll.BDP($T446,AD$1)</f>
        <v>#NAME?</v>
      </c>
      <c r="AE446" s="715" t="e">
        <f ca="1">_xll.BDP($T446,AE$1)</f>
        <v>#NAME?</v>
      </c>
      <c r="AF446" s="719" t="e">
        <f ca="1">_xll.BDP($T446,AF$1)</f>
        <v>#NAME?</v>
      </c>
      <c r="AG446" s="719" t="e">
        <f ca="1">VLOOKUP(AE446,Values!$A$1:$C$12,2,FALSE)</f>
        <v>#NAME?</v>
      </c>
      <c r="AH446" s="716" t="e">
        <f ca="1">_xll.BDP($T446,$AH$1)</f>
        <v>#NAME?</v>
      </c>
      <c r="AI446" s="716" t="e">
        <f ca="1">_xll.BDP($T446,$AI$1)</f>
        <v>#NAME?</v>
      </c>
      <c r="AJ446" s="716" t="e">
        <f ca="1">_xll.BDP($T446,$AJ$1)</f>
        <v>#NAME?</v>
      </c>
      <c r="AK446" s="721" t="e">
        <f ca="1">VLOOKUP(AJ446,Values!$E$2:$F$8,2,)</f>
        <v>#NAME?</v>
      </c>
      <c r="AL446" s="719" t="e">
        <f ca="1">_xll.BDP($T446,$AL$1)</f>
        <v>#NAME?</v>
      </c>
      <c r="AM446" s="719" t="e">
        <f ca="1">_xll.BDP($T446,$AM$1)</f>
        <v>#NAME?</v>
      </c>
      <c r="AN446" s="719" t="e">
        <f ca="1">_xll.BDP($T446,$AN$1)</f>
        <v>#NAME?</v>
      </c>
      <c r="AO446" s="719" t="str">
        <f t="shared" si="49"/>
        <v>10yr</v>
      </c>
      <c r="AP446" s="775" t="e">
        <f ca="1">_xll.BDP(T446,"YRS_TO_MTY_ISSUE")</f>
        <v>#NAME?</v>
      </c>
      <c r="AQ446" s="794">
        <f t="shared" si="53"/>
        <v>10</v>
      </c>
      <c r="AR446" s="795">
        <v>10</v>
      </c>
      <c r="AS446" s="719" t="e">
        <f ca="1">_xll.BDP($T446,AS$1)</f>
        <v>#NAME?</v>
      </c>
      <c r="AT446" s="719" t="e">
        <f ca="1">_xll.BDP(T446,$AT$1)</f>
        <v>#NAME?</v>
      </c>
      <c r="AU446" s="719" t="e">
        <f ca="1">_xll.BDP(T446,$AU$1)</f>
        <v>#NAME?</v>
      </c>
      <c r="AV446" s="719" t="e">
        <f ca="1">_xll.BDP($T446,AV$1)</f>
        <v>#NAME?</v>
      </c>
      <c r="AW446" s="719" t="e">
        <f t="shared" ca="1" si="50"/>
        <v>#NAME?</v>
      </c>
      <c r="AX446" s="719" t="e">
        <f ca="1">_xll.BDP(T446,$AX$1)</f>
        <v>#NAME?</v>
      </c>
      <c r="AY446" s="719" t="e">
        <f t="shared" ca="1" si="51"/>
        <v>#NAME?</v>
      </c>
      <c r="AZ446" s="719" t="e">
        <f t="shared" ca="1" si="52"/>
        <v>#NAME?</v>
      </c>
      <c r="BA446" s="719" t="e">
        <f ca="1">VLOOKUP(X446,Values!$H$2:$I$15,2,FALSE)</f>
        <v>#NAME?</v>
      </c>
    </row>
    <row r="447" spans="1:53" s="706" customFormat="1" ht="12.75" customHeight="1" x14ac:dyDescent="0.3">
      <c r="A447" s="707">
        <v>41976</v>
      </c>
      <c r="B447" s="915" t="s">
        <v>8479</v>
      </c>
      <c r="C447" s="916" t="s">
        <v>949</v>
      </c>
      <c r="D447" s="709">
        <v>500</v>
      </c>
      <c r="E447" s="708" t="s">
        <v>117</v>
      </c>
      <c r="F447" s="710">
        <v>52946</v>
      </c>
      <c r="G447" s="711" t="s">
        <v>8477</v>
      </c>
      <c r="H447" s="712" t="s">
        <v>333</v>
      </c>
      <c r="I447" s="761" t="s">
        <v>774</v>
      </c>
      <c r="J447" s="761" t="s">
        <v>775</v>
      </c>
      <c r="K447" s="712">
        <v>-10</v>
      </c>
      <c r="L447" s="714"/>
      <c r="M447" s="712"/>
      <c r="N447" s="706" t="s">
        <v>432</v>
      </c>
      <c r="O447" s="712">
        <v>3</v>
      </c>
      <c r="P447" s="708" t="s">
        <v>1903</v>
      </c>
      <c r="Q447" s="714"/>
      <c r="R447" s="708">
        <v>12</v>
      </c>
      <c r="S447" s="708" t="s">
        <v>8549</v>
      </c>
      <c r="T447" s="715" t="str">
        <f t="shared" si="46"/>
        <v>EK6409529 Corp</v>
      </c>
      <c r="U447" s="716" t="e">
        <f ca="1">_xll.BDP($T447,$U$1)</f>
        <v>#NAME?</v>
      </c>
      <c r="V447" s="715">
        <f t="shared" si="47"/>
        <v>12</v>
      </c>
      <c r="W447" s="715">
        <f t="shared" si="48"/>
        <v>49</v>
      </c>
      <c r="X447" s="717" t="e">
        <f ca="1">_xll.BDP($T447,X$1)</f>
        <v>#NAME?</v>
      </c>
      <c r="Y447" s="717" t="e">
        <f ca="1">_xll.BDP($T447,$Y$1)</f>
        <v>#NAME?</v>
      </c>
      <c r="Z447" s="717" t="e">
        <f ca="1">_xll.BDP($T447,Z$1)</f>
        <v>#NAME?</v>
      </c>
      <c r="AA447" s="718" t="e">
        <f ca="1">IF(Z447="FLOATING",J447,(_xll.BDP($T447,AA$1)/100))</f>
        <v>#NAME?</v>
      </c>
      <c r="AB447" s="719" t="e">
        <f ca="1">_xll.BDP(T447,$AB$1)</f>
        <v>#NAME?</v>
      </c>
      <c r="AC447" s="720" t="e">
        <f ca="1">_xll.BDP($T447,AC$1)</f>
        <v>#NAME?</v>
      </c>
      <c r="AD447" s="719" t="e">
        <f ca="1">_xll.BDP($T447,AD$1)</f>
        <v>#NAME?</v>
      </c>
      <c r="AE447" s="715" t="e">
        <f ca="1">_xll.BDP($T447,AE$1)</f>
        <v>#NAME?</v>
      </c>
      <c r="AF447" s="719" t="e">
        <f ca="1">_xll.BDP($T447,AF$1)</f>
        <v>#NAME?</v>
      </c>
      <c r="AG447" s="719" t="e">
        <f ca="1">VLOOKUP(AE447,Values!$A$1:$C$12,2,FALSE)</f>
        <v>#NAME?</v>
      </c>
      <c r="AH447" s="716" t="e">
        <f ca="1">_xll.BDP($T447,$AH$1)</f>
        <v>#NAME?</v>
      </c>
      <c r="AI447" s="716" t="e">
        <f ca="1">_xll.BDP($T447,$AI$1)</f>
        <v>#NAME?</v>
      </c>
      <c r="AJ447" s="716" t="e">
        <f ca="1">_xll.BDP($T447,$AJ$1)</f>
        <v>#NAME?</v>
      </c>
      <c r="AK447" s="721" t="e">
        <f ca="1">VLOOKUP(AJ447,Values!$E$2:$F$8,2,)</f>
        <v>#NAME?</v>
      </c>
      <c r="AL447" s="719" t="e">
        <f ca="1">_xll.BDP($T447,$AL$1)</f>
        <v>#NAME?</v>
      </c>
      <c r="AM447" s="719" t="e">
        <f ca="1">_xll.BDP($T447,$AM$1)</f>
        <v>#NAME?</v>
      </c>
      <c r="AN447" s="719" t="e">
        <f ca="1">_xll.BDP($T447,$AN$1)</f>
        <v>#NAME?</v>
      </c>
      <c r="AO447" s="719" t="str">
        <f t="shared" si="49"/>
        <v>30yr</v>
      </c>
      <c r="AP447" s="775" t="e">
        <f ca="1">_xll.BDP(T447,"YRS_TO_MTY_ISSUE")</f>
        <v>#NAME?</v>
      </c>
      <c r="AQ447" s="794">
        <f t="shared" si="53"/>
        <v>30</v>
      </c>
      <c r="AR447" s="795">
        <v>30</v>
      </c>
      <c r="AS447" s="719" t="e">
        <f ca="1">_xll.BDP($T447,AS$1)</f>
        <v>#NAME?</v>
      </c>
      <c r="AT447" s="719" t="e">
        <f ca="1">_xll.BDP(T447,$AT$1)</f>
        <v>#NAME?</v>
      </c>
      <c r="AU447" s="719" t="e">
        <f ca="1">_xll.BDP(T447,$AU$1)</f>
        <v>#NAME?</v>
      </c>
      <c r="AV447" s="719" t="e">
        <f ca="1">_xll.BDP($T447,AV$1)</f>
        <v>#NAME?</v>
      </c>
      <c r="AW447" s="719" t="e">
        <f t="shared" ca="1" si="50"/>
        <v>#NAME?</v>
      </c>
      <c r="AX447" s="719" t="e">
        <f ca="1">_xll.BDP(T447,$AX$1)</f>
        <v>#NAME?</v>
      </c>
      <c r="AY447" s="719" t="e">
        <f t="shared" ca="1" si="51"/>
        <v>#NAME?</v>
      </c>
      <c r="AZ447" s="719" t="e">
        <f t="shared" ca="1" si="52"/>
        <v>#NAME?</v>
      </c>
      <c r="BA447" s="719" t="e">
        <f ca="1">VLOOKUP(X447,Values!$H$2:$I$15,2,FALSE)</f>
        <v>#NAME?</v>
      </c>
    </row>
    <row r="448" spans="1:53" s="706" customFormat="1" ht="12.75" customHeight="1" x14ac:dyDescent="0.3">
      <c r="A448" s="707">
        <v>41976</v>
      </c>
      <c r="B448" s="915" t="s">
        <v>8480</v>
      </c>
      <c r="C448" s="916" t="s">
        <v>847</v>
      </c>
      <c r="D448" s="709">
        <v>300</v>
      </c>
      <c r="E448" s="708" t="s">
        <v>848</v>
      </c>
      <c r="F448" s="710">
        <v>45717</v>
      </c>
      <c r="G448" s="711" t="s">
        <v>8481</v>
      </c>
      <c r="H448" s="712" t="s">
        <v>597</v>
      </c>
      <c r="I448" s="761" t="s">
        <v>6921</v>
      </c>
      <c r="J448" s="761" t="s">
        <v>8482</v>
      </c>
      <c r="K448" s="712">
        <v>-15.5</v>
      </c>
      <c r="L448" s="714"/>
      <c r="M448" s="712"/>
      <c r="N448" s="706" t="s">
        <v>7084</v>
      </c>
      <c r="O448" s="712">
        <v>2.5</v>
      </c>
      <c r="P448" s="708" t="s">
        <v>2274</v>
      </c>
      <c r="Q448" s="714"/>
      <c r="R448" s="708">
        <v>4</v>
      </c>
      <c r="S448" s="708" t="s">
        <v>8551</v>
      </c>
      <c r="T448" s="715" t="str">
        <f t="shared" si="46"/>
        <v>EK6411988 Corp</v>
      </c>
      <c r="U448" s="716" t="e">
        <f ca="1">_xll.BDP($T448,$U$1)</f>
        <v>#NAME?</v>
      </c>
      <c r="V448" s="715">
        <f t="shared" si="47"/>
        <v>12</v>
      </c>
      <c r="W448" s="715">
        <f t="shared" si="48"/>
        <v>49</v>
      </c>
      <c r="X448" s="717" t="e">
        <f ca="1">_xll.BDP($T448,X$1)</f>
        <v>#NAME?</v>
      </c>
      <c r="Y448" s="717" t="e">
        <f ca="1">_xll.BDP($T448,$Y$1)</f>
        <v>#NAME?</v>
      </c>
      <c r="Z448" s="717" t="e">
        <f ca="1">_xll.BDP($T448,Z$1)</f>
        <v>#NAME?</v>
      </c>
      <c r="AA448" s="718" t="e">
        <f ca="1">IF(Z448="FLOATING",J448,(_xll.BDP($T448,AA$1)/100))</f>
        <v>#NAME?</v>
      </c>
      <c r="AB448" s="719" t="e">
        <f ca="1">_xll.BDP(T448,$AB$1)</f>
        <v>#NAME?</v>
      </c>
      <c r="AC448" s="720" t="e">
        <f ca="1">_xll.BDP($T448,AC$1)</f>
        <v>#NAME?</v>
      </c>
      <c r="AD448" s="719" t="e">
        <f ca="1">_xll.BDP($T448,AD$1)</f>
        <v>#NAME?</v>
      </c>
      <c r="AE448" s="715" t="e">
        <f ca="1">_xll.BDP($T448,AE$1)</f>
        <v>#NAME?</v>
      </c>
      <c r="AF448" s="719" t="e">
        <f ca="1">_xll.BDP($T448,AF$1)</f>
        <v>#NAME?</v>
      </c>
      <c r="AG448" s="719" t="e">
        <f ca="1">VLOOKUP(AE448,Values!$A$1:$C$12,2,FALSE)</f>
        <v>#NAME?</v>
      </c>
      <c r="AH448" s="716" t="e">
        <f ca="1">_xll.BDP($T448,$AH$1)</f>
        <v>#NAME?</v>
      </c>
      <c r="AI448" s="716" t="e">
        <f ca="1">_xll.BDP($T448,$AI$1)</f>
        <v>#NAME?</v>
      </c>
      <c r="AJ448" s="716" t="e">
        <f ca="1">_xll.BDP($T448,$AJ$1)</f>
        <v>#NAME?</v>
      </c>
      <c r="AK448" s="721" t="e">
        <f ca="1">VLOOKUP(AJ448,Values!$E$2:$F$8,2,)</f>
        <v>#NAME?</v>
      </c>
      <c r="AL448" s="719" t="e">
        <f ca="1">_xll.BDP($T448,$AL$1)</f>
        <v>#NAME?</v>
      </c>
      <c r="AM448" s="719" t="e">
        <f ca="1">_xll.BDP($T448,$AM$1)</f>
        <v>#NAME?</v>
      </c>
      <c r="AN448" s="719" t="e">
        <f ca="1">_xll.BDP($T448,$AN$1)</f>
        <v>#NAME?</v>
      </c>
      <c r="AO448" s="719" t="str">
        <f t="shared" si="49"/>
        <v>10yr FMB</v>
      </c>
      <c r="AP448" s="775" t="e">
        <f ca="1">_xll.BDP(T448,"YRS_TO_MTY_ISSUE")</f>
        <v>#NAME?</v>
      </c>
      <c r="AQ448" s="794">
        <f t="shared" si="53"/>
        <v>10.199999999999999</v>
      </c>
      <c r="AR448" s="795">
        <v>10</v>
      </c>
      <c r="AS448" s="719" t="e">
        <f ca="1">_xll.BDP($T448,AS$1)</f>
        <v>#NAME?</v>
      </c>
      <c r="AT448" s="719" t="e">
        <f ca="1">_xll.BDP(T448,$AT$1)</f>
        <v>#NAME?</v>
      </c>
      <c r="AU448" s="719" t="e">
        <f ca="1">_xll.BDP(T448,$AU$1)</f>
        <v>#NAME?</v>
      </c>
      <c r="AV448" s="719" t="e">
        <f ca="1">_xll.BDP($T448,AV$1)</f>
        <v>#NAME?</v>
      </c>
      <c r="AW448" s="719" t="e">
        <f t="shared" ca="1" si="50"/>
        <v>#NAME?</v>
      </c>
      <c r="AX448" s="719" t="e">
        <f ca="1">_xll.BDP(T448,$AX$1)</f>
        <v>#NAME?</v>
      </c>
      <c r="AY448" s="719" t="e">
        <f t="shared" ca="1" si="51"/>
        <v>#NAME?</v>
      </c>
      <c r="AZ448" s="719" t="e">
        <f t="shared" ca="1" si="52"/>
        <v>#NAME?</v>
      </c>
      <c r="BA448" s="719" t="e">
        <f ca="1">VLOOKUP(X448,Values!$H$2:$I$15,2,FALSE)</f>
        <v>#NAME?</v>
      </c>
    </row>
    <row r="449" spans="1:53" s="706" customFormat="1" ht="12.75" customHeight="1" x14ac:dyDescent="0.3">
      <c r="A449" s="707">
        <v>41976</v>
      </c>
      <c r="B449" s="915" t="s">
        <v>8483</v>
      </c>
      <c r="C449" s="916" t="s">
        <v>510</v>
      </c>
      <c r="D449" s="709">
        <v>750</v>
      </c>
      <c r="E449" s="708" t="s">
        <v>12</v>
      </c>
      <c r="F449" s="710">
        <v>43084</v>
      </c>
      <c r="G449" s="711" t="s">
        <v>756</v>
      </c>
      <c r="H449" s="712" t="s">
        <v>553</v>
      </c>
      <c r="I449" s="761" t="s">
        <v>3791</v>
      </c>
      <c r="J449" s="761" t="s">
        <v>5831</v>
      </c>
      <c r="K449" s="712">
        <v>-14.5</v>
      </c>
      <c r="L449" s="714"/>
      <c r="M449" s="712"/>
      <c r="N449" s="706" t="s">
        <v>818</v>
      </c>
      <c r="O449" s="712">
        <v>3.87</v>
      </c>
      <c r="P449" s="708" t="s">
        <v>2092</v>
      </c>
      <c r="Q449" s="714"/>
      <c r="R449" s="708">
        <v>3</v>
      </c>
      <c r="S449" s="708" t="s">
        <v>8552</v>
      </c>
      <c r="T449" s="715" t="str">
        <f t="shared" si="46"/>
        <v>EK6409701 Corp</v>
      </c>
      <c r="U449" s="716" t="e">
        <f ca="1">_xll.BDP($T449,$U$1)</f>
        <v>#NAME?</v>
      </c>
      <c r="V449" s="715">
        <f t="shared" si="47"/>
        <v>12</v>
      </c>
      <c r="W449" s="715">
        <f t="shared" si="48"/>
        <v>49</v>
      </c>
      <c r="X449" s="717" t="e">
        <f ca="1">_xll.BDP($T449,X$1)</f>
        <v>#NAME?</v>
      </c>
      <c r="Y449" s="717" t="e">
        <f ca="1">_xll.BDP($T449,$Y$1)</f>
        <v>#NAME?</v>
      </c>
      <c r="Z449" s="717" t="e">
        <f ca="1">_xll.BDP($T449,Z$1)</f>
        <v>#NAME?</v>
      </c>
      <c r="AA449" s="718" t="e">
        <f ca="1">IF(Z449="FLOATING",J449,(_xll.BDP($T449,AA$1)/100))</f>
        <v>#NAME?</v>
      </c>
      <c r="AB449" s="719" t="e">
        <f ca="1">_xll.BDP(T449,$AB$1)</f>
        <v>#NAME?</v>
      </c>
      <c r="AC449" s="720" t="e">
        <f ca="1">_xll.BDP($T449,AC$1)</f>
        <v>#NAME?</v>
      </c>
      <c r="AD449" s="719" t="e">
        <f ca="1">_xll.BDP($T449,AD$1)</f>
        <v>#NAME?</v>
      </c>
      <c r="AE449" s="715" t="e">
        <f ca="1">_xll.BDP($T449,AE$1)</f>
        <v>#NAME?</v>
      </c>
      <c r="AF449" s="719" t="e">
        <f ca="1">_xll.BDP($T449,AF$1)</f>
        <v>#NAME?</v>
      </c>
      <c r="AG449" s="719" t="e">
        <f ca="1">VLOOKUP(AE449,Values!$A$1:$C$12,2,FALSE)</f>
        <v>#NAME?</v>
      </c>
      <c r="AH449" s="716" t="e">
        <f ca="1">_xll.BDP($T449,$AH$1)</f>
        <v>#NAME?</v>
      </c>
      <c r="AI449" s="716" t="e">
        <f ca="1">_xll.BDP($T449,$AI$1)</f>
        <v>#NAME?</v>
      </c>
      <c r="AJ449" s="716" t="e">
        <f ca="1">_xll.BDP($T449,$AJ$1)</f>
        <v>#NAME?</v>
      </c>
      <c r="AK449" s="721" t="e">
        <f ca="1">VLOOKUP(AJ449,Values!$E$2:$F$8,2,)</f>
        <v>#NAME?</v>
      </c>
      <c r="AL449" s="719" t="e">
        <f ca="1">_xll.BDP($T449,$AL$1)</f>
        <v>#NAME?</v>
      </c>
      <c r="AM449" s="719" t="e">
        <f ca="1">_xll.BDP($T449,$AM$1)</f>
        <v>#NAME?</v>
      </c>
      <c r="AN449" s="719" t="e">
        <f ca="1">_xll.BDP($T449,$AN$1)</f>
        <v>#NAME?</v>
      </c>
      <c r="AO449" s="719" t="str">
        <f t="shared" si="49"/>
        <v>3yr</v>
      </c>
      <c r="AP449" s="775" t="e">
        <f ca="1">_xll.BDP(T449,"YRS_TO_MTY_ISSUE")</f>
        <v>#NAME?</v>
      </c>
      <c r="AQ449" s="794">
        <f t="shared" si="53"/>
        <v>3</v>
      </c>
      <c r="AR449" s="795">
        <v>3</v>
      </c>
      <c r="AS449" s="719" t="e">
        <f ca="1">_xll.BDP($T449,AS$1)</f>
        <v>#NAME?</v>
      </c>
      <c r="AT449" s="719" t="e">
        <f ca="1">_xll.BDP(T449,$AT$1)</f>
        <v>#NAME?</v>
      </c>
      <c r="AU449" s="719" t="e">
        <f ca="1">_xll.BDP(T449,$AU$1)</f>
        <v>#NAME?</v>
      </c>
      <c r="AV449" s="719" t="e">
        <f ca="1">_xll.BDP($T449,AV$1)</f>
        <v>#NAME?</v>
      </c>
      <c r="AW449" s="719" t="e">
        <f t="shared" ca="1" si="50"/>
        <v>#NAME?</v>
      </c>
      <c r="AX449" s="719" t="e">
        <f ca="1">_xll.BDP(T449,$AX$1)</f>
        <v>#NAME?</v>
      </c>
      <c r="AY449" s="719" t="e">
        <f t="shared" ca="1" si="51"/>
        <v>#NAME?</v>
      </c>
      <c r="AZ449" s="719" t="e">
        <f t="shared" ca="1" si="52"/>
        <v>#NAME?</v>
      </c>
      <c r="BA449" s="719" t="e">
        <f ca="1">VLOOKUP(X449,Values!$H$2:$I$15,2,FALSE)</f>
        <v>#NAME?</v>
      </c>
    </row>
    <row r="450" spans="1:53" s="706" customFormat="1" ht="12.75" customHeight="1" x14ac:dyDescent="0.3">
      <c r="A450" s="707">
        <v>41976</v>
      </c>
      <c r="B450" s="915" t="s">
        <v>8484</v>
      </c>
      <c r="C450" s="916" t="s">
        <v>510</v>
      </c>
      <c r="D450" s="709">
        <v>500</v>
      </c>
      <c r="E450" s="708" t="s">
        <v>37</v>
      </c>
      <c r="F450" s="710">
        <v>43814</v>
      </c>
      <c r="G450" s="711" t="s">
        <v>756</v>
      </c>
      <c r="H450" s="712" t="s">
        <v>821</v>
      </c>
      <c r="I450" s="761" t="s">
        <v>2015</v>
      </c>
      <c r="J450" s="761" t="s">
        <v>415</v>
      </c>
      <c r="K450" s="712">
        <v>-9.5</v>
      </c>
      <c r="L450" s="714"/>
      <c r="M450" s="712"/>
      <c r="N450" s="706" t="s">
        <v>508</v>
      </c>
      <c r="O450" s="712">
        <v>2.7</v>
      </c>
      <c r="P450" s="708" t="s">
        <v>2042</v>
      </c>
      <c r="Q450" s="714"/>
      <c r="R450" s="708">
        <v>6</v>
      </c>
      <c r="S450" s="708" t="s">
        <v>8553</v>
      </c>
      <c r="T450" s="715" t="str">
        <f t="shared" si="46"/>
        <v>EK6409941 Corp</v>
      </c>
      <c r="U450" s="716" t="e">
        <f ca="1">_xll.BDP($T450,$U$1)</f>
        <v>#NAME?</v>
      </c>
      <c r="V450" s="715">
        <f t="shared" si="47"/>
        <v>12</v>
      </c>
      <c r="W450" s="715">
        <f t="shared" si="48"/>
        <v>49</v>
      </c>
      <c r="X450" s="717" t="e">
        <f ca="1">_xll.BDP($T450,X$1)</f>
        <v>#NAME?</v>
      </c>
      <c r="Y450" s="717" t="e">
        <f ca="1">_xll.BDP($T450,$Y$1)</f>
        <v>#NAME?</v>
      </c>
      <c r="Z450" s="717" t="e">
        <f ca="1">_xll.BDP($T450,Z$1)</f>
        <v>#NAME?</v>
      </c>
      <c r="AA450" s="718" t="e">
        <f ca="1">IF(Z450="FLOATING",J450,(_xll.BDP($T450,AA$1)/100))</f>
        <v>#NAME?</v>
      </c>
      <c r="AB450" s="719" t="e">
        <f ca="1">_xll.BDP(T450,$AB$1)</f>
        <v>#NAME?</v>
      </c>
      <c r="AC450" s="720" t="e">
        <f ca="1">_xll.BDP($T450,AC$1)</f>
        <v>#NAME?</v>
      </c>
      <c r="AD450" s="719" t="e">
        <f ca="1">_xll.BDP($T450,AD$1)</f>
        <v>#NAME?</v>
      </c>
      <c r="AE450" s="715" t="e">
        <f ca="1">_xll.BDP($T450,AE$1)</f>
        <v>#NAME?</v>
      </c>
      <c r="AF450" s="719" t="e">
        <f ca="1">_xll.BDP($T450,AF$1)</f>
        <v>#NAME?</v>
      </c>
      <c r="AG450" s="719" t="e">
        <f ca="1">VLOOKUP(AE450,Values!$A$1:$C$12,2,FALSE)</f>
        <v>#NAME?</v>
      </c>
      <c r="AH450" s="716" t="e">
        <f ca="1">_xll.BDP($T450,$AH$1)</f>
        <v>#NAME?</v>
      </c>
      <c r="AI450" s="716" t="e">
        <f ca="1">_xll.BDP($T450,$AI$1)</f>
        <v>#NAME?</v>
      </c>
      <c r="AJ450" s="716" t="e">
        <f ca="1">_xll.BDP($T450,$AJ$1)</f>
        <v>#NAME?</v>
      </c>
      <c r="AK450" s="721" t="e">
        <f ca="1">VLOOKUP(AJ450,Values!$E$2:$F$8,2,)</f>
        <v>#NAME?</v>
      </c>
      <c r="AL450" s="719" t="e">
        <f ca="1">_xll.BDP($T450,$AL$1)</f>
        <v>#NAME?</v>
      </c>
      <c r="AM450" s="719" t="e">
        <f ca="1">_xll.BDP($T450,$AM$1)</f>
        <v>#NAME?</v>
      </c>
      <c r="AN450" s="719" t="e">
        <f ca="1">_xll.BDP($T450,$AN$1)</f>
        <v>#NAME?</v>
      </c>
      <c r="AO450" s="719" t="str">
        <f t="shared" si="49"/>
        <v>5yr</v>
      </c>
      <c r="AP450" s="775" t="e">
        <f ca="1">_xll.BDP(T450,"YRS_TO_MTY_ISSUE")</f>
        <v>#NAME?</v>
      </c>
      <c r="AQ450" s="794">
        <f t="shared" si="53"/>
        <v>5</v>
      </c>
      <c r="AR450" s="795">
        <v>5</v>
      </c>
      <c r="AS450" s="719" t="e">
        <f ca="1">_xll.BDP($T450,AS$1)</f>
        <v>#NAME?</v>
      </c>
      <c r="AT450" s="719" t="e">
        <f ca="1">_xll.BDP(T450,$AT$1)</f>
        <v>#NAME?</v>
      </c>
      <c r="AU450" s="719" t="e">
        <f ca="1">_xll.BDP(T450,$AU$1)</f>
        <v>#NAME?</v>
      </c>
      <c r="AV450" s="719" t="e">
        <f ca="1">_xll.BDP($T450,AV$1)</f>
        <v>#NAME?</v>
      </c>
      <c r="AW450" s="719" t="e">
        <f t="shared" ca="1" si="50"/>
        <v>#NAME?</v>
      </c>
      <c r="AX450" s="719" t="e">
        <f ca="1">_xll.BDP(T450,$AX$1)</f>
        <v>#NAME?</v>
      </c>
      <c r="AY450" s="719" t="e">
        <f t="shared" ca="1" si="51"/>
        <v>#NAME?</v>
      </c>
      <c r="AZ450" s="719" t="e">
        <f t="shared" ca="1" si="52"/>
        <v>#NAME?</v>
      </c>
      <c r="BA450" s="719" t="e">
        <f ca="1">VLOOKUP(X450,Values!$H$2:$I$15,2,FALSE)</f>
        <v>#NAME?</v>
      </c>
    </row>
    <row r="451" spans="1:53" s="706" customFormat="1" ht="12.75" customHeight="1" x14ac:dyDescent="0.3">
      <c r="A451" s="707">
        <v>41976</v>
      </c>
      <c r="B451" s="915" t="s">
        <v>443</v>
      </c>
      <c r="C451" s="916" t="s">
        <v>510</v>
      </c>
      <c r="D451" s="709">
        <v>750</v>
      </c>
      <c r="E451" s="708" t="s">
        <v>224</v>
      </c>
      <c r="F451" s="710">
        <v>44545</v>
      </c>
      <c r="G451" s="711" t="s">
        <v>756</v>
      </c>
      <c r="H451" s="712" t="s">
        <v>804</v>
      </c>
      <c r="I451" s="761" t="s">
        <v>475</v>
      </c>
      <c r="J451" s="761" t="s">
        <v>476</v>
      </c>
      <c r="K451" s="712">
        <v>-14.5</v>
      </c>
      <c r="L451" s="714"/>
      <c r="M451" s="712"/>
      <c r="N451" s="706" t="s">
        <v>8485</v>
      </c>
      <c r="O451" s="712">
        <v>2.67</v>
      </c>
      <c r="P451" s="708" t="s">
        <v>8486</v>
      </c>
      <c r="Q451" s="714"/>
      <c r="R451" s="708">
        <v>6</v>
      </c>
      <c r="S451" s="708" t="s">
        <v>8554</v>
      </c>
      <c r="T451" s="715" t="str">
        <f t="shared" si="46"/>
        <v>EK6410006 Corp</v>
      </c>
      <c r="U451" s="716" t="e">
        <f ca="1">_xll.BDP($T451,$U$1)</f>
        <v>#NAME?</v>
      </c>
      <c r="V451" s="715">
        <f t="shared" si="47"/>
        <v>12</v>
      </c>
      <c r="W451" s="715">
        <f t="shared" si="48"/>
        <v>49</v>
      </c>
      <c r="X451" s="717" t="e">
        <f ca="1">_xll.BDP($T451,X$1)</f>
        <v>#NAME?</v>
      </c>
      <c r="Y451" s="717" t="e">
        <f ca="1">_xll.BDP($T451,$Y$1)</f>
        <v>#NAME?</v>
      </c>
      <c r="Z451" s="717" t="e">
        <f ca="1">_xll.BDP($T451,Z$1)</f>
        <v>#NAME?</v>
      </c>
      <c r="AA451" s="718" t="e">
        <f ca="1">IF(Z451="FLOATING",J451,(_xll.BDP($T451,AA$1)/100))</f>
        <v>#NAME?</v>
      </c>
      <c r="AB451" s="719" t="e">
        <f ca="1">_xll.BDP(T451,$AB$1)</f>
        <v>#NAME?</v>
      </c>
      <c r="AC451" s="720" t="e">
        <f ca="1">_xll.BDP($T451,AC$1)</f>
        <v>#NAME?</v>
      </c>
      <c r="AD451" s="719" t="e">
        <f ca="1">_xll.BDP($T451,AD$1)</f>
        <v>#NAME?</v>
      </c>
      <c r="AE451" s="715" t="e">
        <f ca="1">_xll.BDP($T451,AE$1)</f>
        <v>#NAME?</v>
      </c>
      <c r="AF451" s="719" t="e">
        <f ca="1">_xll.BDP($T451,AF$1)</f>
        <v>#NAME?</v>
      </c>
      <c r="AG451" s="719" t="e">
        <f ca="1">VLOOKUP(AE451,Values!$A$1:$C$12,2,FALSE)</f>
        <v>#NAME?</v>
      </c>
      <c r="AH451" s="716" t="e">
        <f ca="1">_xll.BDP($T451,$AH$1)</f>
        <v>#NAME?</v>
      </c>
      <c r="AI451" s="716" t="e">
        <f ca="1">_xll.BDP($T451,$AI$1)</f>
        <v>#NAME?</v>
      </c>
      <c r="AJ451" s="716" t="e">
        <f ca="1">_xll.BDP($T451,$AJ$1)</f>
        <v>#NAME?</v>
      </c>
      <c r="AK451" s="721" t="e">
        <f ca="1">VLOOKUP(AJ451,Values!$E$2:$F$8,2,)</f>
        <v>#NAME?</v>
      </c>
      <c r="AL451" s="719" t="e">
        <f ca="1">_xll.BDP($T451,$AL$1)</f>
        <v>#NAME?</v>
      </c>
      <c r="AM451" s="719" t="e">
        <f ca="1">_xll.BDP($T451,$AM$1)</f>
        <v>#NAME?</v>
      </c>
      <c r="AN451" s="719" t="e">
        <f ca="1">_xll.BDP($T451,$AN$1)</f>
        <v>#NAME?</v>
      </c>
      <c r="AO451" s="719" t="str">
        <f t="shared" si="49"/>
        <v>7yr</v>
      </c>
      <c r="AP451" s="775" t="e">
        <f ca="1">_xll.BDP(T451,"YRS_TO_MTY_ISSUE")</f>
        <v>#NAME?</v>
      </c>
      <c r="AQ451" s="794">
        <f t="shared" si="53"/>
        <v>7</v>
      </c>
      <c r="AR451" s="795">
        <v>7</v>
      </c>
      <c r="AS451" s="719" t="e">
        <f ca="1">_xll.BDP($T451,AS$1)</f>
        <v>#NAME?</v>
      </c>
      <c r="AT451" s="719" t="e">
        <f ca="1">_xll.BDP(T451,$AT$1)</f>
        <v>#NAME?</v>
      </c>
      <c r="AU451" s="719" t="e">
        <f ca="1">_xll.BDP(T451,$AU$1)</f>
        <v>#NAME?</v>
      </c>
      <c r="AV451" s="719" t="e">
        <f ca="1">_xll.BDP($T451,AV$1)</f>
        <v>#NAME?</v>
      </c>
      <c r="AW451" s="719" t="e">
        <f t="shared" ca="1" si="50"/>
        <v>#NAME?</v>
      </c>
      <c r="AX451" s="719" t="e">
        <f ca="1">_xll.BDP(T451,$AX$1)</f>
        <v>#NAME?</v>
      </c>
      <c r="AY451" s="719" t="e">
        <f t="shared" ca="1" si="51"/>
        <v>#NAME?</v>
      </c>
      <c r="AZ451" s="719" t="e">
        <f t="shared" ca="1" si="52"/>
        <v>#NAME?</v>
      </c>
      <c r="BA451" s="719" t="e">
        <f ca="1">VLOOKUP(X451,Values!$H$2:$I$15,2,FALSE)</f>
        <v>#NAME?</v>
      </c>
    </row>
    <row r="452" spans="1:53" s="706" customFormat="1" ht="12.75" customHeight="1" x14ac:dyDescent="0.3">
      <c r="A452" s="707">
        <v>41975</v>
      </c>
      <c r="B452" s="915" t="s">
        <v>8487</v>
      </c>
      <c r="C452" s="916" t="s">
        <v>8488</v>
      </c>
      <c r="D452" s="709">
        <v>1000</v>
      </c>
      <c r="E452" s="708" t="s">
        <v>37</v>
      </c>
      <c r="F452" s="710">
        <v>43804</v>
      </c>
      <c r="G452" s="711" t="s">
        <v>8489</v>
      </c>
      <c r="H452" s="712" t="s">
        <v>573</v>
      </c>
      <c r="I452" s="761" t="s">
        <v>805</v>
      </c>
      <c r="J452" s="761" t="s">
        <v>202</v>
      </c>
      <c r="K452" s="712">
        <v>0</v>
      </c>
      <c r="L452" s="714"/>
      <c r="M452" s="712"/>
      <c r="N452" s="706" t="s">
        <v>8490</v>
      </c>
      <c r="O452" s="712">
        <v>2.5499999999999998</v>
      </c>
      <c r="P452" s="708" t="s">
        <v>2251</v>
      </c>
      <c r="Q452" s="714"/>
      <c r="R452" s="708">
        <v>23</v>
      </c>
      <c r="S452" s="708" t="s">
        <v>8556</v>
      </c>
      <c r="T452" s="715" t="str">
        <f t="shared" si="46"/>
        <v>EK6352224 Corp</v>
      </c>
      <c r="U452" s="716" t="e">
        <f ca="1">_xll.BDP($T452,$U$1)</f>
        <v>#NAME?</v>
      </c>
      <c r="V452" s="715">
        <f t="shared" si="47"/>
        <v>12</v>
      </c>
      <c r="W452" s="715">
        <f t="shared" si="48"/>
        <v>49</v>
      </c>
      <c r="X452" s="717" t="e">
        <f ca="1">_xll.BDP($T452,X$1)</f>
        <v>#NAME?</v>
      </c>
      <c r="Y452" s="717" t="e">
        <f ca="1">_xll.BDP($T452,$Y$1)</f>
        <v>#NAME?</v>
      </c>
      <c r="Z452" s="717" t="e">
        <f ca="1">_xll.BDP($T452,Z$1)</f>
        <v>#NAME?</v>
      </c>
      <c r="AA452" s="718" t="e">
        <f ca="1">IF(Z452="FLOATING",J452,(_xll.BDP($T452,AA$1)/100))</f>
        <v>#NAME?</v>
      </c>
      <c r="AB452" s="719" t="e">
        <f ca="1">_xll.BDP(T452,$AB$1)</f>
        <v>#NAME?</v>
      </c>
      <c r="AC452" s="720" t="e">
        <f ca="1">_xll.BDP($T452,AC$1)</f>
        <v>#NAME?</v>
      </c>
      <c r="AD452" s="719" t="e">
        <f ca="1">_xll.BDP($T452,AD$1)</f>
        <v>#NAME?</v>
      </c>
      <c r="AE452" s="715" t="e">
        <f ca="1">_xll.BDP($T452,AE$1)</f>
        <v>#NAME?</v>
      </c>
      <c r="AF452" s="719" t="e">
        <f ca="1">_xll.BDP($T452,AF$1)</f>
        <v>#NAME?</v>
      </c>
      <c r="AG452" s="719" t="e">
        <f ca="1">VLOOKUP(AE452,Values!$A$1:$C$12,2,FALSE)</f>
        <v>#NAME?</v>
      </c>
      <c r="AH452" s="716" t="e">
        <f ca="1">_xll.BDP($T452,$AH$1)</f>
        <v>#NAME?</v>
      </c>
      <c r="AI452" s="716" t="e">
        <f ca="1">_xll.BDP($T452,$AI$1)</f>
        <v>#NAME?</v>
      </c>
      <c r="AJ452" s="716" t="e">
        <f ca="1">_xll.BDP($T452,$AJ$1)</f>
        <v>#NAME?</v>
      </c>
      <c r="AK452" s="721" t="e">
        <f ca="1">VLOOKUP(AJ452,Values!$E$2:$F$8,2,)</f>
        <v>#NAME?</v>
      </c>
      <c r="AL452" s="719" t="e">
        <f ca="1">_xll.BDP($T452,$AL$1)</f>
        <v>#NAME?</v>
      </c>
      <c r="AM452" s="719" t="e">
        <f ca="1">_xll.BDP($T452,$AM$1)</f>
        <v>#NAME?</v>
      </c>
      <c r="AN452" s="719" t="e">
        <f ca="1">_xll.BDP($T452,$AN$1)</f>
        <v>#NAME?</v>
      </c>
      <c r="AO452" s="719" t="str">
        <f t="shared" si="49"/>
        <v>5yr</v>
      </c>
      <c r="AP452" s="775" t="e">
        <f ca="1">_xll.BDP(T452,"YRS_TO_MTY_ISSUE")</f>
        <v>#NAME?</v>
      </c>
      <c r="AQ452" s="794">
        <f t="shared" si="53"/>
        <v>5</v>
      </c>
      <c r="AR452" s="795">
        <v>5</v>
      </c>
      <c r="AS452" s="719" t="e">
        <f ca="1">_xll.BDP($T452,AS$1)</f>
        <v>#NAME?</v>
      </c>
      <c r="AT452" s="719" t="e">
        <f ca="1">_xll.BDP(T452,$AT$1)</f>
        <v>#NAME?</v>
      </c>
      <c r="AU452" s="719" t="e">
        <f ca="1">_xll.BDP(T452,$AU$1)</f>
        <v>#NAME?</v>
      </c>
      <c r="AV452" s="719" t="e">
        <f ca="1">_xll.BDP($T452,AV$1)</f>
        <v>#NAME?</v>
      </c>
      <c r="AW452" s="719" t="e">
        <f t="shared" ca="1" si="50"/>
        <v>#NAME?</v>
      </c>
      <c r="AX452" s="719" t="e">
        <f ca="1">_xll.BDP(T452,$AX$1)</f>
        <v>#NAME?</v>
      </c>
      <c r="AY452" s="719" t="e">
        <f t="shared" ca="1" si="51"/>
        <v>#NAME?</v>
      </c>
      <c r="AZ452" s="719" t="e">
        <f t="shared" ca="1" si="52"/>
        <v>#NAME?</v>
      </c>
      <c r="BA452" s="719" t="e">
        <f ca="1">VLOOKUP(X452,Values!$H$2:$I$15,2,FALSE)</f>
        <v>#NAME?</v>
      </c>
    </row>
    <row r="453" spans="1:53" s="706" customFormat="1" ht="12.75" customHeight="1" x14ac:dyDescent="0.3">
      <c r="A453" s="707">
        <v>41975</v>
      </c>
      <c r="B453" s="915" t="s">
        <v>8491</v>
      </c>
      <c r="C453" s="916" t="s">
        <v>8488</v>
      </c>
      <c r="D453" s="709">
        <v>1000</v>
      </c>
      <c r="E453" s="708" t="s">
        <v>224</v>
      </c>
      <c r="F453" s="710">
        <v>44535</v>
      </c>
      <c r="G453" s="711" t="s">
        <v>8489</v>
      </c>
      <c r="H453" s="712" t="s">
        <v>579</v>
      </c>
      <c r="I453" s="761" t="s">
        <v>1331</v>
      </c>
      <c r="J453" s="761" t="s">
        <v>718</v>
      </c>
      <c r="K453" s="712">
        <v>0</v>
      </c>
      <c r="L453" s="714"/>
      <c r="M453" s="712"/>
      <c r="N453" s="706" t="s">
        <v>1196</v>
      </c>
      <c r="O453" s="712">
        <v>2.4</v>
      </c>
      <c r="P453" s="708" t="s">
        <v>2251</v>
      </c>
      <c r="Q453" s="714"/>
      <c r="R453" s="708">
        <v>23</v>
      </c>
      <c r="S453" s="708" t="s">
        <v>8555</v>
      </c>
      <c r="T453" s="715" t="str">
        <f t="shared" si="46"/>
        <v>EK6361043 Corp</v>
      </c>
      <c r="U453" s="716" t="e">
        <f ca="1">_xll.BDP($T453,$U$1)</f>
        <v>#NAME?</v>
      </c>
      <c r="V453" s="715">
        <f t="shared" si="47"/>
        <v>12</v>
      </c>
      <c r="W453" s="715">
        <f t="shared" si="48"/>
        <v>49</v>
      </c>
      <c r="X453" s="717" t="e">
        <f ca="1">_xll.BDP($T453,X$1)</f>
        <v>#NAME?</v>
      </c>
      <c r="Y453" s="717" t="e">
        <f ca="1">_xll.BDP($T453,$Y$1)</f>
        <v>#NAME?</v>
      </c>
      <c r="Z453" s="717" t="e">
        <f ca="1">_xll.BDP($T453,Z$1)</f>
        <v>#NAME?</v>
      </c>
      <c r="AA453" s="718" t="e">
        <f ca="1">IF(Z453="FLOATING",J453,(_xll.BDP($T453,AA$1)/100))</f>
        <v>#NAME?</v>
      </c>
      <c r="AB453" s="719" t="e">
        <f ca="1">_xll.BDP(T453,$AB$1)</f>
        <v>#NAME?</v>
      </c>
      <c r="AC453" s="720" t="e">
        <f ca="1">_xll.BDP($T453,AC$1)</f>
        <v>#NAME?</v>
      </c>
      <c r="AD453" s="719" t="e">
        <f ca="1">_xll.BDP($T453,AD$1)</f>
        <v>#NAME?</v>
      </c>
      <c r="AE453" s="715" t="e">
        <f ca="1">_xll.BDP($T453,AE$1)</f>
        <v>#NAME?</v>
      </c>
      <c r="AF453" s="719" t="e">
        <f ca="1">_xll.BDP($T453,AF$1)</f>
        <v>#NAME?</v>
      </c>
      <c r="AG453" s="719" t="e">
        <f ca="1">VLOOKUP(AE453,Values!$A$1:$C$12,2,FALSE)</f>
        <v>#NAME?</v>
      </c>
      <c r="AH453" s="716" t="e">
        <f ca="1">_xll.BDP($T453,$AH$1)</f>
        <v>#NAME?</v>
      </c>
      <c r="AI453" s="716" t="e">
        <f ca="1">_xll.BDP($T453,$AI$1)</f>
        <v>#NAME?</v>
      </c>
      <c r="AJ453" s="716" t="e">
        <f ca="1">_xll.BDP($T453,$AJ$1)</f>
        <v>#NAME?</v>
      </c>
      <c r="AK453" s="721" t="e">
        <f ca="1">VLOOKUP(AJ453,Values!$E$2:$F$8,2,)</f>
        <v>#NAME?</v>
      </c>
      <c r="AL453" s="719" t="e">
        <f ca="1">_xll.BDP($T453,$AL$1)</f>
        <v>#NAME?</v>
      </c>
      <c r="AM453" s="719" t="e">
        <f ca="1">_xll.BDP($T453,$AM$1)</f>
        <v>#NAME?</v>
      </c>
      <c r="AN453" s="719" t="e">
        <f ca="1">_xll.BDP($T453,$AN$1)</f>
        <v>#NAME?</v>
      </c>
      <c r="AO453" s="719" t="str">
        <f t="shared" si="49"/>
        <v>7yr</v>
      </c>
      <c r="AP453" s="775" t="e">
        <f ca="1">_xll.BDP(T453,"YRS_TO_MTY_ISSUE")</f>
        <v>#NAME?</v>
      </c>
      <c r="AQ453" s="794">
        <f t="shared" si="53"/>
        <v>7</v>
      </c>
      <c r="AR453" s="795">
        <v>7</v>
      </c>
      <c r="AS453" s="719" t="e">
        <f ca="1">_xll.BDP($T453,AS$1)</f>
        <v>#NAME?</v>
      </c>
      <c r="AT453" s="719" t="e">
        <f ca="1">_xll.BDP(T453,$AT$1)</f>
        <v>#NAME?</v>
      </c>
      <c r="AU453" s="719" t="e">
        <f ca="1">_xll.BDP(T453,$AU$1)</f>
        <v>#NAME?</v>
      </c>
      <c r="AV453" s="719" t="e">
        <f ca="1">_xll.BDP($T453,AV$1)</f>
        <v>#NAME?</v>
      </c>
      <c r="AW453" s="719" t="e">
        <f t="shared" ca="1" si="50"/>
        <v>#NAME?</v>
      </c>
      <c r="AX453" s="719" t="e">
        <f ca="1">_xll.BDP(T453,$AX$1)</f>
        <v>#NAME?</v>
      </c>
      <c r="AY453" s="719" t="e">
        <f t="shared" ca="1" si="51"/>
        <v>#NAME?</v>
      </c>
      <c r="AZ453" s="719" t="e">
        <f t="shared" ca="1" si="52"/>
        <v>#NAME?</v>
      </c>
      <c r="BA453" s="719" t="e">
        <f ca="1">VLOOKUP(X453,Values!$H$2:$I$15,2,FALSE)</f>
        <v>#NAME?</v>
      </c>
    </row>
    <row r="454" spans="1:53" s="706" customFormat="1" ht="12.75" customHeight="1" x14ac:dyDescent="0.3">
      <c r="A454" s="707">
        <v>41975</v>
      </c>
      <c r="B454" s="915" t="s">
        <v>8492</v>
      </c>
      <c r="C454" s="916" t="s">
        <v>8488</v>
      </c>
      <c r="D454" s="709">
        <v>1250</v>
      </c>
      <c r="E454" s="708" t="s">
        <v>66</v>
      </c>
      <c r="F454" s="710">
        <v>45631</v>
      </c>
      <c r="G454" s="711" t="s">
        <v>8489</v>
      </c>
      <c r="H454" s="712" t="s">
        <v>330</v>
      </c>
      <c r="I454" s="761" t="s">
        <v>26</v>
      </c>
      <c r="J454" s="761" t="s">
        <v>265</v>
      </c>
      <c r="K454" s="712">
        <v>0</v>
      </c>
      <c r="L454" s="714"/>
      <c r="M454" s="712"/>
      <c r="N454" s="706" t="s">
        <v>934</v>
      </c>
      <c r="O454" s="712">
        <v>2.64</v>
      </c>
      <c r="P454" s="708" t="s">
        <v>2251</v>
      </c>
      <c r="Q454" s="714"/>
      <c r="R454" s="708">
        <v>23</v>
      </c>
      <c r="S454" s="708" t="s">
        <v>8557</v>
      </c>
      <c r="T454" s="715" t="str">
        <f t="shared" si="46"/>
        <v>EK6361100 Corp</v>
      </c>
      <c r="U454" s="716" t="e">
        <f ca="1">_xll.BDP($T454,$U$1)</f>
        <v>#NAME?</v>
      </c>
      <c r="V454" s="715">
        <f t="shared" si="47"/>
        <v>12</v>
      </c>
      <c r="W454" s="715">
        <f t="shared" si="48"/>
        <v>49</v>
      </c>
      <c r="X454" s="717" t="e">
        <f ca="1">_xll.BDP($T454,X$1)</f>
        <v>#NAME?</v>
      </c>
      <c r="Y454" s="717" t="e">
        <f ca="1">_xll.BDP($T454,$Y$1)</f>
        <v>#NAME?</v>
      </c>
      <c r="Z454" s="717" t="e">
        <f ca="1">_xll.BDP($T454,Z$1)</f>
        <v>#NAME?</v>
      </c>
      <c r="AA454" s="718" t="e">
        <f ca="1">IF(Z454="FLOATING",J454,(_xll.BDP($T454,AA$1)/100))</f>
        <v>#NAME?</v>
      </c>
      <c r="AB454" s="719" t="e">
        <f ca="1">_xll.BDP(T454,$AB$1)</f>
        <v>#NAME?</v>
      </c>
      <c r="AC454" s="720" t="e">
        <f ca="1">_xll.BDP($T454,AC$1)</f>
        <v>#NAME?</v>
      </c>
      <c r="AD454" s="719" t="e">
        <f ca="1">_xll.BDP($T454,AD$1)</f>
        <v>#NAME?</v>
      </c>
      <c r="AE454" s="715" t="e">
        <f ca="1">_xll.BDP($T454,AE$1)</f>
        <v>#NAME?</v>
      </c>
      <c r="AF454" s="719" t="e">
        <f ca="1">_xll.BDP($T454,AF$1)</f>
        <v>#NAME?</v>
      </c>
      <c r="AG454" s="719" t="e">
        <f ca="1">VLOOKUP(AE454,Values!$A$1:$C$12,2,FALSE)</f>
        <v>#NAME?</v>
      </c>
      <c r="AH454" s="716" t="e">
        <f ca="1">_xll.BDP($T454,$AH$1)</f>
        <v>#NAME?</v>
      </c>
      <c r="AI454" s="716" t="e">
        <f ca="1">_xll.BDP($T454,$AI$1)</f>
        <v>#NAME?</v>
      </c>
      <c r="AJ454" s="716" t="e">
        <f ca="1">_xll.BDP($T454,$AJ$1)</f>
        <v>#NAME?</v>
      </c>
      <c r="AK454" s="721" t="e">
        <f ca="1">VLOOKUP(AJ454,Values!$E$2:$F$8,2,)</f>
        <v>#NAME?</v>
      </c>
      <c r="AL454" s="719" t="e">
        <f ca="1">_xll.BDP($T454,$AL$1)</f>
        <v>#NAME?</v>
      </c>
      <c r="AM454" s="719" t="e">
        <f ca="1">_xll.BDP($T454,$AM$1)</f>
        <v>#NAME?</v>
      </c>
      <c r="AN454" s="719" t="e">
        <f ca="1">_xll.BDP($T454,$AN$1)</f>
        <v>#NAME?</v>
      </c>
      <c r="AO454" s="719" t="str">
        <f t="shared" si="49"/>
        <v>10yr</v>
      </c>
      <c r="AP454" s="775" t="e">
        <f ca="1">_xll.BDP(T454,"YRS_TO_MTY_ISSUE")</f>
        <v>#NAME?</v>
      </c>
      <c r="AQ454" s="794">
        <f t="shared" si="53"/>
        <v>10</v>
      </c>
      <c r="AR454" s="795">
        <v>10</v>
      </c>
      <c r="AS454" s="719" t="e">
        <f ca="1">_xll.BDP($T454,AS$1)</f>
        <v>#NAME?</v>
      </c>
      <c r="AT454" s="719" t="e">
        <f ca="1">_xll.BDP(T454,$AT$1)</f>
        <v>#NAME?</v>
      </c>
      <c r="AU454" s="719" t="e">
        <f ca="1">_xll.BDP(T454,$AU$1)</f>
        <v>#NAME?</v>
      </c>
      <c r="AV454" s="719" t="e">
        <f ca="1">_xll.BDP($T454,AV$1)</f>
        <v>#NAME?</v>
      </c>
      <c r="AW454" s="719" t="e">
        <f t="shared" ca="1" si="50"/>
        <v>#NAME?</v>
      </c>
      <c r="AX454" s="719" t="e">
        <f ca="1">_xll.BDP(T454,$AX$1)</f>
        <v>#NAME?</v>
      </c>
      <c r="AY454" s="719" t="e">
        <f t="shared" ca="1" si="51"/>
        <v>#NAME?</v>
      </c>
      <c r="AZ454" s="719" t="e">
        <f t="shared" ca="1" si="52"/>
        <v>#NAME?</v>
      </c>
      <c r="BA454" s="719" t="e">
        <f ca="1">VLOOKUP(X454,Values!$H$2:$I$15,2,FALSE)</f>
        <v>#NAME?</v>
      </c>
    </row>
    <row r="455" spans="1:53" s="706" customFormat="1" ht="12.75" customHeight="1" x14ac:dyDescent="0.3">
      <c r="A455" s="707">
        <v>41975</v>
      </c>
      <c r="B455" s="915" t="s">
        <v>8493</v>
      </c>
      <c r="C455" s="916" t="s">
        <v>8488</v>
      </c>
      <c r="D455" s="709">
        <v>1250</v>
      </c>
      <c r="E455" s="708" t="s">
        <v>2331</v>
      </c>
      <c r="F455" s="710">
        <v>49283</v>
      </c>
      <c r="G455" s="711" t="s">
        <v>8489</v>
      </c>
      <c r="H455" s="712" t="s">
        <v>185</v>
      </c>
      <c r="I455" s="761" t="s">
        <v>887</v>
      </c>
      <c r="J455" s="761" t="s">
        <v>270</v>
      </c>
      <c r="K455" s="712">
        <v>0</v>
      </c>
      <c r="L455" s="714"/>
      <c r="M455" s="712"/>
      <c r="N455" s="706" t="s">
        <v>463</v>
      </c>
      <c r="O455" s="712">
        <v>2.4</v>
      </c>
      <c r="P455" s="708" t="s">
        <v>2251</v>
      </c>
      <c r="Q455" s="714"/>
      <c r="R455" s="708">
        <v>23</v>
      </c>
      <c r="S455" s="708" t="s">
        <v>8558</v>
      </c>
      <c r="T455" s="715" t="str">
        <f t="shared" si="46"/>
        <v>EK6361167 Corp</v>
      </c>
      <c r="U455" s="716" t="e">
        <f ca="1">_xll.BDP($T455,$U$1)</f>
        <v>#NAME?</v>
      </c>
      <c r="V455" s="715">
        <f t="shared" si="47"/>
        <v>12</v>
      </c>
      <c r="W455" s="715">
        <f t="shared" si="48"/>
        <v>49</v>
      </c>
      <c r="X455" s="717" t="e">
        <f ca="1">_xll.BDP($T455,X$1)</f>
        <v>#NAME?</v>
      </c>
      <c r="Y455" s="717" t="e">
        <f ca="1">_xll.BDP($T455,$Y$1)</f>
        <v>#NAME?</v>
      </c>
      <c r="Z455" s="717" t="e">
        <f ca="1">_xll.BDP($T455,Z$1)</f>
        <v>#NAME?</v>
      </c>
      <c r="AA455" s="718" t="e">
        <f ca="1">IF(Z455="FLOATING",J455,(_xll.BDP($T455,AA$1)/100))</f>
        <v>#NAME?</v>
      </c>
      <c r="AB455" s="719" t="e">
        <f ca="1">_xll.BDP(T455,$AB$1)</f>
        <v>#NAME?</v>
      </c>
      <c r="AC455" s="720" t="e">
        <f ca="1">_xll.BDP($T455,AC$1)</f>
        <v>#NAME?</v>
      </c>
      <c r="AD455" s="719" t="e">
        <f ca="1">_xll.BDP($T455,AD$1)</f>
        <v>#NAME?</v>
      </c>
      <c r="AE455" s="715" t="e">
        <f ca="1">_xll.BDP($T455,AE$1)</f>
        <v>#NAME?</v>
      </c>
      <c r="AF455" s="719" t="e">
        <f ca="1">_xll.BDP($T455,AF$1)</f>
        <v>#NAME?</v>
      </c>
      <c r="AG455" s="719" t="e">
        <f ca="1">VLOOKUP(AE455,Values!$A$1:$C$12,2,FALSE)</f>
        <v>#NAME?</v>
      </c>
      <c r="AH455" s="716" t="e">
        <f ca="1">_xll.BDP($T455,$AH$1)</f>
        <v>#NAME?</v>
      </c>
      <c r="AI455" s="716" t="e">
        <f ca="1">_xll.BDP($T455,$AI$1)</f>
        <v>#NAME?</v>
      </c>
      <c r="AJ455" s="716" t="e">
        <f ca="1">_xll.BDP($T455,$AJ$1)</f>
        <v>#NAME?</v>
      </c>
      <c r="AK455" s="721" t="e">
        <f ca="1">VLOOKUP(AJ455,Values!$E$2:$F$8,2,)</f>
        <v>#NAME?</v>
      </c>
      <c r="AL455" s="719" t="e">
        <f ca="1">_xll.BDP($T455,$AL$1)</f>
        <v>#NAME?</v>
      </c>
      <c r="AM455" s="719" t="e">
        <f ca="1">_xll.BDP($T455,$AM$1)</f>
        <v>#NAME?</v>
      </c>
      <c r="AN455" s="719" t="e">
        <f ca="1">_xll.BDP($T455,$AN$1)</f>
        <v>#NAME?</v>
      </c>
      <c r="AO455" s="719" t="str">
        <f t="shared" si="49"/>
        <v>20yr</v>
      </c>
      <c r="AP455" s="775" t="e">
        <f ca="1">_xll.BDP(T455,"YRS_TO_MTY_ISSUE")</f>
        <v>#NAME?</v>
      </c>
      <c r="AQ455" s="794">
        <f t="shared" si="53"/>
        <v>20</v>
      </c>
      <c r="AR455" s="795">
        <v>20</v>
      </c>
      <c r="AS455" s="719" t="e">
        <f ca="1">_xll.BDP($T455,AS$1)</f>
        <v>#NAME?</v>
      </c>
      <c r="AT455" s="719" t="e">
        <f ca="1">_xll.BDP(T455,$AT$1)</f>
        <v>#NAME?</v>
      </c>
      <c r="AU455" s="719" t="e">
        <f ca="1">_xll.BDP(T455,$AU$1)</f>
        <v>#NAME?</v>
      </c>
      <c r="AV455" s="719" t="e">
        <f ca="1">_xll.BDP($T455,AV$1)</f>
        <v>#NAME?</v>
      </c>
      <c r="AW455" s="719" t="e">
        <f t="shared" ca="1" si="50"/>
        <v>#NAME?</v>
      </c>
      <c r="AX455" s="719" t="e">
        <f ca="1">_xll.BDP(T455,$AX$1)</f>
        <v>#NAME?</v>
      </c>
      <c r="AY455" s="719" t="e">
        <f t="shared" ca="1" si="51"/>
        <v>#NAME?</v>
      </c>
      <c r="AZ455" s="719" t="e">
        <f t="shared" ca="1" si="52"/>
        <v>#NAME?</v>
      </c>
      <c r="BA455" s="719" t="e">
        <f ca="1">VLOOKUP(X455,Values!$H$2:$I$15,2,FALSE)</f>
        <v>#NAME?</v>
      </c>
    </row>
    <row r="456" spans="1:53" s="706" customFormat="1" ht="12.75" customHeight="1" x14ac:dyDescent="0.3">
      <c r="A456" s="707">
        <v>41975</v>
      </c>
      <c r="B456" s="915" t="s">
        <v>8494</v>
      </c>
      <c r="C456" s="916" t="s">
        <v>8488</v>
      </c>
      <c r="D456" s="709">
        <v>1500</v>
      </c>
      <c r="E456" s="708" t="s">
        <v>117</v>
      </c>
      <c r="F456" s="710">
        <v>52936</v>
      </c>
      <c r="G456" s="711" t="s">
        <v>8489</v>
      </c>
      <c r="H456" s="712" t="s">
        <v>248</v>
      </c>
      <c r="I456" s="761" t="s">
        <v>4359</v>
      </c>
      <c r="J456" s="761" t="s">
        <v>3779</v>
      </c>
      <c r="K456" s="712">
        <v>0</v>
      </c>
      <c r="L456" s="714"/>
      <c r="M456" s="712"/>
      <c r="N456" s="706" t="s">
        <v>4479</v>
      </c>
      <c r="O456" s="712">
        <v>2.2000000000000002</v>
      </c>
      <c r="P456" s="708" t="s">
        <v>2251</v>
      </c>
      <c r="Q456" s="714"/>
      <c r="R456" s="708">
        <v>23</v>
      </c>
      <c r="S456" s="708" t="s">
        <v>8559</v>
      </c>
      <c r="T456" s="715" t="str">
        <f t="shared" si="46"/>
        <v>EK6361225 Corp</v>
      </c>
      <c r="U456" s="716" t="e">
        <f ca="1">_xll.BDP($T456,$U$1)</f>
        <v>#NAME?</v>
      </c>
      <c r="V456" s="715">
        <f t="shared" si="47"/>
        <v>12</v>
      </c>
      <c r="W456" s="715">
        <f t="shared" si="48"/>
        <v>49</v>
      </c>
      <c r="X456" s="717" t="e">
        <f ca="1">_xll.BDP($T456,X$1)</f>
        <v>#NAME?</v>
      </c>
      <c r="Y456" s="717" t="e">
        <f ca="1">_xll.BDP($T456,$Y$1)</f>
        <v>#NAME?</v>
      </c>
      <c r="Z456" s="717" t="e">
        <f ca="1">_xll.BDP($T456,Z$1)</f>
        <v>#NAME?</v>
      </c>
      <c r="AA456" s="718" t="e">
        <f ca="1">IF(Z456="FLOATING",J456,(_xll.BDP($T456,AA$1)/100))</f>
        <v>#NAME?</v>
      </c>
      <c r="AB456" s="719" t="e">
        <f ca="1">_xll.BDP(T456,$AB$1)</f>
        <v>#NAME?</v>
      </c>
      <c r="AC456" s="720" t="e">
        <f ca="1">_xll.BDP($T456,AC$1)</f>
        <v>#NAME?</v>
      </c>
      <c r="AD456" s="719" t="e">
        <f ca="1">_xll.BDP($T456,AD$1)</f>
        <v>#NAME?</v>
      </c>
      <c r="AE456" s="715" t="e">
        <f ca="1">_xll.BDP($T456,AE$1)</f>
        <v>#NAME?</v>
      </c>
      <c r="AF456" s="719" t="e">
        <f ca="1">_xll.BDP($T456,AF$1)</f>
        <v>#NAME?</v>
      </c>
      <c r="AG456" s="719" t="e">
        <f ca="1">VLOOKUP(AE456,Values!$A$1:$C$12,2,FALSE)</f>
        <v>#NAME?</v>
      </c>
      <c r="AH456" s="716" t="e">
        <f ca="1">_xll.BDP($T456,$AH$1)</f>
        <v>#NAME?</v>
      </c>
      <c r="AI456" s="716" t="e">
        <f ca="1">_xll.BDP($T456,$AI$1)</f>
        <v>#NAME?</v>
      </c>
      <c r="AJ456" s="716" t="e">
        <f ca="1">_xll.BDP($T456,$AJ$1)</f>
        <v>#NAME?</v>
      </c>
      <c r="AK456" s="721" t="e">
        <f ca="1">VLOOKUP(AJ456,Values!$E$2:$F$8,2,)</f>
        <v>#NAME?</v>
      </c>
      <c r="AL456" s="719" t="e">
        <f ca="1">_xll.BDP($T456,$AL$1)</f>
        <v>#NAME?</v>
      </c>
      <c r="AM456" s="719" t="e">
        <f ca="1">_xll.BDP($T456,$AM$1)</f>
        <v>#NAME?</v>
      </c>
      <c r="AN456" s="719" t="e">
        <f ca="1">_xll.BDP($T456,$AN$1)</f>
        <v>#NAME?</v>
      </c>
      <c r="AO456" s="719" t="str">
        <f t="shared" si="49"/>
        <v>30yr</v>
      </c>
      <c r="AP456" s="775" t="e">
        <f ca="1">_xll.BDP(T456,"YRS_TO_MTY_ISSUE")</f>
        <v>#NAME?</v>
      </c>
      <c r="AQ456" s="794">
        <f t="shared" si="53"/>
        <v>30</v>
      </c>
      <c r="AR456" s="795">
        <v>30</v>
      </c>
      <c r="AS456" s="719" t="e">
        <f ca="1">_xll.BDP($T456,AS$1)</f>
        <v>#NAME?</v>
      </c>
      <c r="AT456" s="719" t="e">
        <f ca="1">_xll.BDP(T456,$AT$1)</f>
        <v>#NAME?</v>
      </c>
      <c r="AU456" s="719" t="e">
        <f ca="1">_xll.BDP(T456,$AU$1)</f>
        <v>#NAME?</v>
      </c>
      <c r="AV456" s="719" t="e">
        <f ca="1">_xll.BDP($T456,AV$1)</f>
        <v>#NAME?</v>
      </c>
      <c r="AW456" s="719" t="e">
        <f t="shared" ca="1" si="50"/>
        <v>#NAME?</v>
      </c>
      <c r="AX456" s="719" t="e">
        <f ca="1">_xll.BDP(T456,$AX$1)</f>
        <v>#NAME?</v>
      </c>
      <c r="AY456" s="719" t="e">
        <f t="shared" ca="1" si="51"/>
        <v>#NAME?</v>
      </c>
      <c r="AZ456" s="719" t="e">
        <f t="shared" ca="1" si="52"/>
        <v>#NAME?</v>
      </c>
      <c r="BA456" s="719" t="e">
        <f ca="1">VLOOKUP(X456,Values!$H$2:$I$15,2,FALSE)</f>
        <v>#NAME?</v>
      </c>
    </row>
    <row r="457" spans="1:53" s="706" customFormat="1" ht="12.75" customHeight="1" x14ac:dyDescent="0.3">
      <c r="A457" s="707">
        <v>41975</v>
      </c>
      <c r="B457" s="915" t="s">
        <v>4469</v>
      </c>
      <c r="C457" s="916" t="s">
        <v>705</v>
      </c>
      <c r="D457" s="709">
        <v>400</v>
      </c>
      <c r="E457" s="708" t="s">
        <v>164</v>
      </c>
      <c r="F457" s="710">
        <v>42713</v>
      </c>
      <c r="G457" s="711" t="s">
        <v>8495</v>
      </c>
      <c r="H457" s="712" t="s">
        <v>210</v>
      </c>
      <c r="I457" s="761" t="s">
        <v>8496</v>
      </c>
      <c r="J457" s="761" t="s">
        <v>6375</v>
      </c>
      <c r="K457" s="712">
        <v>-2.5</v>
      </c>
      <c r="L457" s="714"/>
      <c r="M457" s="712"/>
      <c r="N457" s="706" t="s">
        <v>391</v>
      </c>
      <c r="O457" s="712">
        <v>1.25</v>
      </c>
      <c r="P457" s="708" t="s">
        <v>3746</v>
      </c>
      <c r="Q457" s="714"/>
      <c r="R457" s="708" t="s">
        <v>3746</v>
      </c>
      <c r="S457" s="708" t="s">
        <v>8560</v>
      </c>
      <c r="T457" s="715" t="str">
        <f t="shared" si="46"/>
        <v>EK6366372 Corp</v>
      </c>
      <c r="U457" s="716" t="e">
        <f ca="1">_xll.BDP($T457,$U$1)</f>
        <v>#NAME?</v>
      </c>
      <c r="V457" s="715">
        <f t="shared" si="47"/>
        <v>12</v>
      </c>
      <c r="W457" s="715">
        <f t="shared" si="48"/>
        <v>49</v>
      </c>
      <c r="X457" s="717" t="e">
        <f ca="1">_xll.BDP($T457,X$1)</f>
        <v>#NAME?</v>
      </c>
      <c r="Y457" s="717" t="e">
        <f ca="1">_xll.BDP($T457,$Y$1)</f>
        <v>#NAME?</v>
      </c>
      <c r="Z457" s="717" t="e">
        <f ca="1">_xll.BDP($T457,Z$1)</f>
        <v>#NAME?</v>
      </c>
      <c r="AA457" s="718" t="e">
        <f ca="1">IF(Z457="FLOATING",J457,(_xll.BDP($T457,AA$1)/100))</f>
        <v>#NAME?</v>
      </c>
      <c r="AB457" s="719" t="e">
        <f ca="1">_xll.BDP(T457,$AB$1)</f>
        <v>#NAME?</v>
      </c>
      <c r="AC457" s="720" t="e">
        <f ca="1">_xll.BDP($T457,AC$1)</f>
        <v>#NAME?</v>
      </c>
      <c r="AD457" s="719" t="e">
        <f ca="1">_xll.BDP($T457,AD$1)</f>
        <v>#NAME?</v>
      </c>
      <c r="AE457" s="715" t="e">
        <f ca="1">_xll.BDP($T457,AE$1)</f>
        <v>#NAME?</v>
      </c>
      <c r="AF457" s="719" t="e">
        <f ca="1">_xll.BDP($T457,AF$1)</f>
        <v>#NAME?</v>
      </c>
      <c r="AG457" s="719" t="e">
        <f ca="1">VLOOKUP(AE457,Values!$A$1:$C$12,2,FALSE)</f>
        <v>#NAME?</v>
      </c>
      <c r="AH457" s="716" t="e">
        <f ca="1">_xll.BDP($T457,$AH$1)</f>
        <v>#NAME?</v>
      </c>
      <c r="AI457" s="716" t="e">
        <f ca="1">_xll.BDP($T457,$AI$1)</f>
        <v>#NAME?</v>
      </c>
      <c r="AJ457" s="716" t="e">
        <f ca="1">_xll.BDP($T457,$AJ$1)</f>
        <v>#NAME?</v>
      </c>
      <c r="AK457" s="721" t="e">
        <f ca="1">VLOOKUP(AJ457,Values!$E$2:$F$8,2,)</f>
        <v>#NAME?</v>
      </c>
      <c r="AL457" s="719" t="e">
        <f ca="1">_xll.BDP($T457,$AL$1)</f>
        <v>#NAME?</v>
      </c>
      <c r="AM457" s="719" t="e">
        <f ca="1">_xll.BDP($T457,$AM$1)</f>
        <v>#NAME?</v>
      </c>
      <c r="AN457" s="719" t="e">
        <f ca="1">_xll.BDP($T457,$AN$1)</f>
        <v>#NAME?</v>
      </c>
      <c r="AO457" s="719" t="str">
        <f t="shared" si="49"/>
        <v>2yr</v>
      </c>
      <c r="AP457" s="775" t="e">
        <f ca="1">_xll.BDP(T457,"YRS_TO_MTY_ISSUE")</f>
        <v>#NAME?</v>
      </c>
      <c r="AQ457" s="794">
        <f t="shared" si="53"/>
        <v>2</v>
      </c>
      <c r="AR457" s="795">
        <v>2</v>
      </c>
      <c r="AS457" s="719" t="e">
        <f ca="1">_xll.BDP($T457,AS$1)</f>
        <v>#NAME?</v>
      </c>
      <c r="AT457" s="719" t="e">
        <f ca="1">_xll.BDP(T457,$AT$1)</f>
        <v>#NAME?</v>
      </c>
      <c r="AU457" s="719" t="e">
        <f ca="1">_xll.BDP(T457,$AU$1)</f>
        <v>#NAME?</v>
      </c>
      <c r="AV457" s="719" t="e">
        <f ca="1">_xll.BDP($T457,AV$1)</f>
        <v>#NAME?</v>
      </c>
      <c r="AW457" s="719" t="e">
        <f t="shared" ca="1" si="50"/>
        <v>#NAME?</v>
      </c>
      <c r="AX457" s="719" t="e">
        <f ca="1">_xll.BDP(T457,$AX$1)</f>
        <v>#NAME?</v>
      </c>
      <c r="AY457" s="719" t="e">
        <f t="shared" ca="1" si="51"/>
        <v>#NAME?</v>
      </c>
      <c r="AZ457" s="719" t="e">
        <f t="shared" ca="1" si="52"/>
        <v>#NAME?</v>
      </c>
      <c r="BA457" s="719" t="e">
        <f ca="1">VLOOKUP(X457,Values!$H$2:$I$15,2,FALSE)</f>
        <v>#NAME?</v>
      </c>
    </row>
    <row r="458" spans="1:53" s="706" customFormat="1" ht="12.75" customHeight="1" x14ac:dyDescent="0.3">
      <c r="A458" s="707">
        <v>41975</v>
      </c>
      <c r="B458" s="915" t="s">
        <v>4469</v>
      </c>
      <c r="C458" s="916" t="s">
        <v>705</v>
      </c>
      <c r="D458" s="709">
        <v>250</v>
      </c>
      <c r="E458" s="708" t="s">
        <v>37</v>
      </c>
      <c r="F458" s="710">
        <v>43808</v>
      </c>
      <c r="G458" s="711" t="s">
        <v>8495</v>
      </c>
      <c r="H458" s="712" t="s">
        <v>3656</v>
      </c>
      <c r="I458" s="761" t="s">
        <v>2299</v>
      </c>
      <c r="J458" s="761" t="s">
        <v>8497</v>
      </c>
      <c r="K458" s="712">
        <v>-4.5</v>
      </c>
      <c r="L458" s="714"/>
      <c r="M458" s="712"/>
      <c r="N458" s="706" t="s">
        <v>407</v>
      </c>
      <c r="O458" s="712">
        <v>1.2</v>
      </c>
      <c r="P458" s="708" t="s">
        <v>1933</v>
      </c>
      <c r="Q458" s="714"/>
      <c r="R458" s="708">
        <v>7</v>
      </c>
      <c r="S458" s="708" t="s">
        <v>8561</v>
      </c>
      <c r="T458" s="715" t="str">
        <f t="shared" si="46"/>
        <v>EK6392410 Corp</v>
      </c>
      <c r="U458" s="716" t="e">
        <f ca="1">_xll.BDP($T458,$U$1)</f>
        <v>#NAME?</v>
      </c>
      <c r="V458" s="715">
        <f t="shared" si="47"/>
        <v>12</v>
      </c>
      <c r="W458" s="715">
        <f t="shared" si="48"/>
        <v>49</v>
      </c>
      <c r="X458" s="717" t="e">
        <f ca="1">_xll.BDP($T458,X$1)</f>
        <v>#NAME?</v>
      </c>
      <c r="Y458" s="717" t="e">
        <f ca="1">_xll.BDP($T458,$Y$1)</f>
        <v>#NAME?</v>
      </c>
      <c r="Z458" s="717" t="e">
        <f ca="1">_xll.BDP($T458,Z$1)</f>
        <v>#NAME?</v>
      </c>
      <c r="AA458" s="718" t="e">
        <f ca="1">IF(Z458="FLOATING",J458,(_xll.BDP($T458,AA$1)/100))</f>
        <v>#NAME?</v>
      </c>
      <c r="AB458" s="719" t="e">
        <f ca="1">_xll.BDP(T458,$AB$1)</f>
        <v>#NAME?</v>
      </c>
      <c r="AC458" s="720" t="e">
        <f ca="1">_xll.BDP($T458,AC$1)</f>
        <v>#NAME?</v>
      </c>
      <c r="AD458" s="719" t="e">
        <f ca="1">_xll.BDP($T458,AD$1)</f>
        <v>#NAME?</v>
      </c>
      <c r="AE458" s="715" t="e">
        <f ca="1">_xll.BDP($T458,AE$1)</f>
        <v>#NAME?</v>
      </c>
      <c r="AF458" s="719" t="e">
        <f ca="1">_xll.BDP($T458,AF$1)</f>
        <v>#NAME?</v>
      </c>
      <c r="AG458" s="719" t="e">
        <f ca="1">VLOOKUP(AE458,Values!$A$1:$C$12,2,FALSE)</f>
        <v>#NAME?</v>
      </c>
      <c r="AH458" s="716" t="e">
        <f ca="1">_xll.BDP($T458,$AH$1)</f>
        <v>#NAME?</v>
      </c>
      <c r="AI458" s="716" t="e">
        <f ca="1">_xll.BDP($T458,$AI$1)</f>
        <v>#NAME?</v>
      </c>
      <c r="AJ458" s="716" t="e">
        <f ca="1">_xll.BDP($T458,$AJ$1)</f>
        <v>#NAME?</v>
      </c>
      <c r="AK458" s="721" t="e">
        <f ca="1">VLOOKUP(AJ458,Values!$E$2:$F$8,2,)</f>
        <v>#NAME?</v>
      </c>
      <c r="AL458" s="719" t="e">
        <f ca="1">_xll.BDP($T458,$AL$1)</f>
        <v>#NAME?</v>
      </c>
      <c r="AM458" s="719" t="e">
        <f ca="1">_xll.BDP($T458,$AM$1)</f>
        <v>#NAME?</v>
      </c>
      <c r="AN458" s="719" t="e">
        <f ca="1">_xll.BDP($T458,$AN$1)</f>
        <v>#NAME?</v>
      </c>
      <c r="AO458" s="719" t="str">
        <f t="shared" si="49"/>
        <v>5yr</v>
      </c>
      <c r="AP458" s="775" t="e">
        <f ca="1">_xll.BDP(T458,"YRS_TO_MTY_ISSUE")</f>
        <v>#NAME?</v>
      </c>
      <c r="AQ458" s="794">
        <f t="shared" si="53"/>
        <v>5</v>
      </c>
      <c r="AR458" s="795">
        <v>5</v>
      </c>
      <c r="AS458" s="719" t="e">
        <f ca="1">_xll.BDP($T458,AS$1)</f>
        <v>#NAME?</v>
      </c>
      <c r="AT458" s="719" t="e">
        <f ca="1">_xll.BDP(T458,$AT$1)</f>
        <v>#NAME?</v>
      </c>
      <c r="AU458" s="719" t="e">
        <f ca="1">_xll.BDP(T458,$AU$1)</f>
        <v>#NAME?</v>
      </c>
      <c r="AV458" s="719" t="e">
        <f ca="1">_xll.BDP($T458,AV$1)</f>
        <v>#NAME?</v>
      </c>
      <c r="AW458" s="719" t="e">
        <f t="shared" ca="1" si="50"/>
        <v>#NAME?</v>
      </c>
      <c r="AX458" s="719" t="e">
        <f ca="1">_xll.BDP(T458,$AX$1)</f>
        <v>#NAME?</v>
      </c>
      <c r="AY458" s="719" t="e">
        <f t="shared" ca="1" si="51"/>
        <v>#NAME?</v>
      </c>
      <c r="AZ458" s="719" t="e">
        <f t="shared" ca="1" si="52"/>
        <v>#NAME?</v>
      </c>
      <c r="BA458" s="719" t="e">
        <f ca="1">VLOOKUP(X458,Values!$H$2:$I$15,2,FALSE)</f>
        <v>#NAME?</v>
      </c>
    </row>
    <row r="459" spans="1:53" s="706" customFormat="1" ht="12.75" customHeight="1" x14ac:dyDescent="0.3">
      <c r="A459" s="707">
        <v>41975</v>
      </c>
      <c r="B459" s="915" t="s">
        <v>8498</v>
      </c>
      <c r="C459" s="916" t="s">
        <v>705</v>
      </c>
      <c r="D459" s="709">
        <v>600</v>
      </c>
      <c r="E459" s="708" t="s">
        <v>37</v>
      </c>
      <c r="F459" s="710">
        <v>43808</v>
      </c>
      <c r="G459" s="711" t="s">
        <v>8495</v>
      </c>
      <c r="H459" s="712" t="s">
        <v>8499</v>
      </c>
      <c r="I459" s="761" t="s">
        <v>632</v>
      </c>
      <c r="J459" s="761" t="s">
        <v>4846</v>
      </c>
      <c r="K459" s="712">
        <v>-4.5</v>
      </c>
      <c r="L459" s="714"/>
      <c r="M459" s="712"/>
      <c r="N459" s="706" t="s">
        <v>3837</v>
      </c>
      <c r="O459" s="712">
        <v>1.42</v>
      </c>
      <c r="P459" s="708" t="s">
        <v>1933</v>
      </c>
      <c r="Q459" s="714"/>
      <c r="R459" s="708">
        <v>7</v>
      </c>
      <c r="S459" s="708" t="s">
        <v>8562</v>
      </c>
      <c r="T459" s="715" t="str">
        <f t="shared" si="46"/>
        <v>EK6366737 Corp</v>
      </c>
      <c r="U459" s="716" t="e">
        <f ca="1">_xll.BDP($T459,$U$1)</f>
        <v>#NAME?</v>
      </c>
      <c r="V459" s="715">
        <f t="shared" si="47"/>
        <v>12</v>
      </c>
      <c r="W459" s="715">
        <f t="shared" si="48"/>
        <v>49</v>
      </c>
      <c r="X459" s="717" t="e">
        <f ca="1">_xll.BDP($T459,X$1)</f>
        <v>#NAME?</v>
      </c>
      <c r="Y459" s="717" t="e">
        <f ca="1">_xll.BDP($T459,$Y$1)</f>
        <v>#NAME?</v>
      </c>
      <c r="Z459" s="717" t="e">
        <f ca="1">_xll.BDP($T459,Z$1)</f>
        <v>#NAME?</v>
      </c>
      <c r="AA459" s="718" t="e">
        <f ca="1">IF(Z459="FLOATING",J459,(_xll.BDP($T459,AA$1)/100))</f>
        <v>#NAME?</v>
      </c>
      <c r="AB459" s="719" t="e">
        <f ca="1">_xll.BDP(T459,$AB$1)</f>
        <v>#NAME?</v>
      </c>
      <c r="AC459" s="720" t="e">
        <f ca="1">_xll.BDP($T459,AC$1)</f>
        <v>#NAME?</v>
      </c>
      <c r="AD459" s="719" t="e">
        <f ca="1">_xll.BDP($T459,AD$1)</f>
        <v>#NAME?</v>
      </c>
      <c r="AE459" s="715" t="e">
        <f ca="1">_xll.BDP($T459,AE$1)</f>
        <v>#NAME?</v>
      </c>
      <c r="AF459" s="719" t="e">
        <f ca="1">_xll.BDP($T459,AF$1)</f>
        <v>#NAME?</v>
      </c>
      <c r="AG459" s="719" t="e">
        <f ca="1">VLOOKUP(AE459,Values!$A$1:$C$12,2,FALSE)</f>
        <v>#NAME?</v>
      </c>
      <c r="AH459" s="716" t="e">
        <f ca="1">_xll.BDP($T459,$AH$1)</f>
        <v>#NAME?</v>
      </c>
      <c r="AI459" s="716" t="e">
        <f ca="1">_xll.BDP($T459,$AI$1)</f>
        <v>#NAME?</v>
      </c>
      <c r="AJ459" s="716" t="e">
        <f ca="1">_xll.BDP($T459,$AJ$1)</f>
        <v>#NAME?</v>
      </c>
      <c r="AK459" s="721" t="e">
        <f ca="1">VLOOKUP(AJ459,Values!$E$2:$F$8,2,)</f>
        <v>#NAME?</v>
      </c>
      <c r="AL459" s="719" t="e">
        <f ca="1">_xll.BDP($T459,$AL$1)</f>
        <v>#NAME?</v>
      </c>
      <c r="AM459" s="719" t="e">
        <f ca="1">_xll.BDP($T459,$AM$1)</f>
        <v>#NAME?</v>
      </c>
      <c r="AN459" s="719" t="e">
        <f ca="1">_xll.BDP($T459,$AN$1)</f>
        <v>#NAME?</v>
      </c>
      <c r="AO459" s="719" t="str">
        <f t="shared" si="49"/>
        <v>5yr</v>
      </c>
      <c r="AP459" s="775" t="e">
        <f ca="1">_xll.BDP(T459,"YRS_TO_MTY_ISSUE")</f>
        <v>#NAME?</v>
      </c>
      <c r="AQ459" s="794">
        <f t="shared" si="53"/>
        <v>5</v>
      </c>
      <c r="AR459" s="795">
        <v>5</v>
      </c>
      <c r="AS459" s="719" t="e">
        <f ca="1">_xll.BDP($T459,AS$1)</f>
        <v>#NAME?</v>
      </c>
      <c r="AT459" s="719" t="e">
        <f ca="1">_xll.BDP(T459,$AT$1)</f>
        <v>#NAME?</v>
      </c>
      <c r="AU459" s="719" t="e">
        <f ca="1">_xll.BDP(T459,$AU$1)</f>
        <v>#NAME?</v>
      </c>
      <c r="AV459" s="719" t="e">
        <f ca="1">_xll.BDP($T459,AV$1)</f>
        <v>#NAME?</v>
      </c>
      <c r="AW459" s="719" t="e">
        <f t="shared" ca="1" si="50"/>
        <v>#NAME?</v>
      </c>
      <c r="AX459" s="719" t="e">
        <f ca="1">_xll.BDP(T459,$AX$1)</f>
        <v>#NAME?</v>
      </c>
      <c r="AY459" s="719" t="e">
        <f t="shared" ca="1" si="51"/>
        <v>#NAME?</v>
      </c>
      <c r="AZ459" s="719" t="e">
        <f t="shared" ca="1" si="52"/>
        <v>#NAME?</v>
      </c>
      <c r="BA459" s="719" t="e">
        <f ca="1">VLOOKUP(X459,Values!$H$2:$I$15,2,FALSE)</f>
        <v>#NAME?</v>
      </c>
    </row>
    <row r="460" spans="1:53" s="706" customFormat="1" ht="12.75" customHeight="1" x14ac:dyDescent="0.3">
      <c r="A460" s="707">
        <v>41975</v>
      </c>
      <c r="B460" s="915" t="s">
        <v>275</v>
      </c>
      <c r="C460" s="916" t="s">
        <v>121</v>
      </c>
      <c r="D460" s="709">
        <v>500</v>
      </c>
      <c r="E460" s="708" t="s">
        <v>12</v>
      </c>
      <c r="F460" s="710">
        <v>43105</v>
      </c>
      <c r="G460" s="711" t="s">
        <v>277</v>
      </c>
      <c r="H460" s="712" t="s">
        <v>3656</v>
      </c>
      <c r="I460" s="761"/>
      <c r="J460" s="761" t="s">
        <v>8500</v>
      </c>
      <c r="K460" s="712">
        <v>-7</v>
      </c>
      <c r="L460" s="714"/>
      <c r="M460" s="712"/>
      <c r="N460" s="706" t="s">
        <v>618</v>
      </c>
      <c r="O460" s="712">
        <v>1.5</v>
      </c>
      <c r="P460" s="708" t="s">
        <v>3739</v>
      </c>
      <c r="Q460" s="714"/>
      <c r="R460" s="708">
        <v>5.5</v>
      </c>
      <c r="S460" s="708" t="s">
        <v>8563</v>
      </c>
      <c r="T460" s="715" t="str">
        <f t="shared" si="46"/>
        <v>EK6390554 Corp</v>
      </c>
      <c r="U460" s="716" t="e">
        <f ca="1">_xll.BDP($T460,$U$1)</f>
        <v>#NAME?</v>
      </c>
      <c r="V460" s="715">
        <f t="shared" si="47"/>
        <v>12</v>
      </c>
      <c r="W460" s="715">
        <f t="shared" si="48"/>
        <v>49</v>
      </c>
      <c r="X460" s="717" t="e">
        <f ca="1">_xll.BDP($T460,X$1)</f>
        <v>#NAME?</v>
      </c>
      <c r="Y460" s="717" t="e">
        <f ca="1">_xll.BDP($T460,$Y$1)</f>
        <v>#NAME?</v>
      </c>
      <c r="Z460" s="717" t="e">
        <f ca="1">_xll.BDP($T460,Z$1)</f>
        <v>#NAME?</v>
      </c>
      <c r="AA460" s="718" t="e">
        <f ca="1">IF(Z460="FLOATING",J460,(_xll.BDP($T460,AA$1)/100))</f>
        <v>#NAME?</v>
      </c>
      <c r="AB460" s="719" t="e">
        <f ca="1">_xll.BDP(T460,$AB$1)</f>
        <v>#NAME?</v>
      </c>
      <c r="AC460" s="720" t="e">
        <f ca="1">_xll.BDP($T460,AC$1)</f>
        <v>#NAME?</v>
      </c>
      <c r="AD460" s="719" t="e">
        <f ca="1">_xll.BDP($T460,AD$1)</f>
        <v>#NAME?</v>
      </c>
      <c r="AE460" s="715" t="e">
        <f ca="1">_xll.BDP($T460,AE$1)</f>
        <v>#NAME?</v>
      </c>
      <c r="AF460" s="719" t="e">
        <f ca="1">_xll.BDP($T460,AF$1)</f>
        <v>#NAME?</v>
      </c>
      <c r="AG460" s="719" t="e">
        <f ca="1">VLOOKUP(AE460,Values!$A$1:$C$12,2,FALSE)</f>
        <v>#NAME?</v>
      </c>
      <c r="AH460" s="716" t="e">
        <f ca="1">_xll.BDP($T460,$AH$1)</f>
        <v>#NAME?</v>
      </c>
      <c r="AI460" s="716" t="e">
        <f ca="1">_xll.BDP($T460,$AI$1)</f>
        <v>#NAME?</v>
      </c>
      <c r="AJ460" s="716" t="e">
        <f ca="1">_xll.BDP($T460,$AJ$1)</f>
        <v>#NAME?</v>
      </c>
      <c r="AK460" s="721" t="e">
        <f ca="1">VLOOKUP(AJ460,Values!$E$2:$F$8,2,)</f>
        <v>#NAME?</v>
      </c>
      <c r="AL460" s="719" t="e">
        <f ca="1">_xll.BDP($T460,$AL$1)</f>
        <v>#NAME?</v>
      </c>
      <c r="AM460" s="719" t="e">
        <f ca="1">_xll.BDP($T460,$AM$1)</f>
        <v>#NAME?</v>
      </c>
      <c r="AN460" s="719" t="e">
        <f ca="1">_xll.BDP($T460,$AN$1)</f>
        <v>#NAME?</v>
      </c>
      <c r="AO460" s="719" t="str">
        <f t="shared" si="49"/>
        <v>3yr</v>
      </c>
      <c r="AP460" s="775" t="e">
        <f ca="1">_xll.BDP(T460,"YRS_TO_MTY_ISSUE")</f>
        <v>#NAME?</v>
      </c>
      <c r="AQ460" s="794">
        <f t="shared" si="53"/>
        <v>3.1</v>
      </c>
      <c r="AR460" s="795">
        <v>3</v>
      </c>
      <c r="AS460" s="719" t="e">
        <f ca="1">_xll.BDP($T460,AS$1)</f>
        <v>#NAME?</v>
      </c>
      <c r="AT460" s="719" t="e">
        <f ca="1">_xll.BDP(T460,$AT$1)</f>
        <v>#NAME?</v>
      </c>
      <c r="AU460" s="719" t="e">
        <f ca="1">_xll.BDP(T460,$AU$1)</f>
        <v>#NAME?</v>
      </c>
      <c r="AV460" s="719" t="e">
        <f ca="1">_xll.BDP($T460,AV$1)</f>
        <v>#NAME?</v>
      </c>
      <c r="AW460" s="719" t="e">
        <f t="shared" ca="1" si="50"/>
        <v>#NAME?</v>
      </c>
      <c r="AX460" s="719" t="e">
        <f ca="1">_xll.BDP(T460,$AX$1)</f>
        <v>#NAME?</v>
      </c>
      <c r="AY460" s="719" t="e">
        <f t="shared" ca="1" si="51"/>
        <v>#NAME?</v>
      </c>
      <c r="AZ460" s="719" t="e">
        <f t="shared" ca="1" si="52"/>
        <v>#NAME?</v>
      </c>
      <c r="BA460" s="719" t="e">
        <f ca="1">VLOOKUP(X460,Values!$H$2:$I$15,2,FALSE)</f>
        <v>#NAME?</v>
      </c>
    </row>
    <row r="461" spans="1:53" s="706" customFormat="1" ht="12.75" customHeight="1" x14ac:dyDescent="0.3">
      <c r="A461" s="707">
        <v>41975</v>
      </c>
      <c r="B461" s="915" t="s">
        <v>8501</v>
      </c>
      <c r="C461" s="916" t="s">
        <v>121</v>
      </c>
      <c r="D461" s="709">
        <v>1750</v>
      </c>
      <c r="E461" s="708" t="s">
        <v>12</v>
      </c>
      <c r="F461" s="710">
        <v>43105</v>
      </c>
      <c r="G461" s="711" t="s">
        <v>277</v>
      </c>
      <c r="H461" s="712" t="s">
        <v>8502</v>
      </c>
      <c r="I461" s="761"/>
      <c r="J461" s="761" t="s">
        <v>838</v>
      </c>
      <c r="K461" s="712">
        <v>-7</v>
      </c>
      <c r="L461" s="714"/>
      <c r="M461" s="712"/>
      <c r="N461" s="706" t="s">
        <v>4833</v>
      </c>
      <c r="O461" s="712">
        <v>2</v>
      </c>
      <c r="P461" s="708" t="s">
        <v>3739</v>
      </c>
      <c r="Q461" s="714"/>
      <c r="R461" s="708">
        <v>5.5</v>
      </c>
      <c r="S461" s="708" t="s">
        <v>8564</v>
      </c>
      <c r="T461" s="715" t="str">
        <f t="shared" si="46"/>
        <v>EK6378310 Corp</v>
      </c>
      <c r="U461" s="716" t="e">
        <f ca="1">_xll.BDP($T461,$U$1)</f>
        <v>#NAME?</v>
      </c>
      <c r="V461" s="715">
        <f t="shared" si="47"/>
        <v>12</v>
      </c>
      <c r="W461" s="715">
        <f t="shared" si="48"/>
        <v>49</v>
      </c>
      <c r="X461" s="717" t="e">
        <f ca="1">_xll.BDP($T461,X$1)</f>
        <v>#NAME?</v>
      </c>
      <c r="Y461" s="717" t="e">
        <f ca="1">_xll.BDP($T461,$Y$1)</f>
        <v>#NAME?</v>
      </c>
      <c r="Z461" s="717" t="e">
        <f ca="1">_xll.BDP($T461,Z$1)</f>
        <v>#NAME?</v>
      </c>
      <c r="AA461" s="718" t="e">
        <f ca="1">IF(Z461="FLOATING",J461,(_xll.BDP($T461,AA$1)/100))</f>
        <v>#NAME?</v>
      </c>
      <c r="AB461" s="719" t="e">
        <f ca="1">_xll.BDP(T461,$AB$1)</f>
        <v>#NAME?</v>
      </c>
      <c r="AC461" s="720" t="e">
        <f ca="1">_xll.BDP($T461,AC$1)</f>
        <v>#NAME?</v>
      </c>
      <c r="AD461" s="719" t="e">
        <f ca="1">_xll.BDP($T461,AD$1)</f>
        <v>#NAME?</v>
      </c>
      <c r="AE461" s="715" t="e">
        <f ca="1">_xll.BDP($T461,AE$1)</f>
        <v>#NAME?</v>
      </c>
      <c r="AF461" s="719" t="e">
        <f ca="1">_xll.BDP($T461,AF$1)</f>
        <v>#NAME?</v>
      </c>
      <c r="AG461" s="719" t="e">
        <f ca="1">VLOOKUP(AE461,Values!$A$1:$C$12,2,FALSE)</f>
        <v>#NAME?</v>
      </c>
      <c r="AH461" s="716" t="e">
        <f ca="1">_xll.BDP($T461,$AH$1)</f>
        <v>#NAME?</v>
      </c>
      <c r="AI461" s="716" t="e">
        <f ca="1">_xll.BDP($T461,$AI$1)</f>
        <v>#NAME?</v>
      </c>
      <c r="AJ461" s="716" t="e">
        <f ca="1">_xll.BDP($T461,$AJ$1)</f>
        <v>#NAME?</v>
      </c>
      <c r="AK461" s="721" t="e">
        <f ca="1">VLOOKUP(AJ461,Values!$E$2:$F$8,2,)</f>
        <v>#NAME?</v>
      </c>
      <c r="AL461" s="719" t="e">
        <f ca="1">_xll.BDP($T461,$AL$1)</f>
        <v>#NAME?</v>
      </c>
      <c r="AM461" s="719" t="e">
        <f ca="1">_xll.BDP($T461,$AM$1)</f>
        <v>#NAME?</v>
      </c>
      <c r="AN461" s="719" t="e">
        <f ca="1">_xll.BDP($T461,$AN$1)</f>
        <v>#NAME?</v>
      </c>
      <c r="AO461" s="719" t="str">
        <f t="shared" si="49"/>
        <v>3yr</v>
      </c>
      <c r="AP461" s="775" t="e">
        <f ca="1">_xll.BDP(T461,"YRS_TO_MTY_ISSUE")</f>
        <v>#NAME?</v>
      </c>
      <c r="AQ461" s="794">
        <f t="shared" si="53"/>
        <v>3.1</v>
      </c>
      <c r="AR461" s="795">
        <v>3</v>
      </c>
      <c r="AS461" s="719" t="e">
        <f ca="1">_xll.BDP($T461,AS$1)</f>
        <v>#NAME?</v>
      </c>
      <c r="AT461" s="719" t="e">
        <f ca="1">_xll.BDP(T461,$AT$1)</f>
        <v>#NAME?</v>
      </c>
      <c r="AU461" s="719" t="e">
        <f ca="1">_xll.BDP(T461,$AU$1)</f>
        <v>#NAME?</v>
      </c>
      <c r="AV461" s="719" t="e">
        <f ca="1">_xll.BDP($T461,AV$1)</f>
        <v>#NAME?</v>
      </c>
      <c r="AW461" s="719" t="e">
        <f t="shared" ca="1" si="50"/>
        <v>#NAME?</v>
      </c>
      <c r="AX461" s="719" t="e">
        <f ca="1">_xll.BDP(T461,$AX$1)</f>
        <v>#NAME?</v>
      </c>
      <c r="AY461" s="719" t="e">
        <f t="shared" ca="1" si="51"/>
        <v>#NAME?</v>
      </c>
      <c r="AZ461" s="719" t="e">
        <f t="shared" ca="1" si="52"/>
        <v>#NAME?</v>
      </c>
      <c r="BA461" s="719" t="e">
        <f ca="1">VLOOKUP(X461,Values!$H$2:$I$15,2,FALSE)</f>
        <v>#NAME?</v>
      </c>
    </row>
    <row r="462" spans="1:53" s="706" customFormat="1" ht="12.75" customHeight="1" x14ac:dyDescent="0.3">
      <c r="A462" s="707">
        <v>41975</v>
      </c>
      <c r="B462" s="915" t="s">
        <v>8503</v>
      </c>
      <c r="C462" s="916" t="s">
        <v>218</v>
      </c>
      <c r="D462" s="709">
        <v>1200</v>
      </c>
      <c r="E462" s="708" t="s">
        <v>66</v>
      </c>
      <c r="F462" s="710">
        <v>45672</v>
      </c>
      <c r="G462" s="711" t="s">
        <v>8504</v>
      </c>
      <c r="H462" s="712" t="s">
        <v>324</v>
      </c>
      <c r="I462" s="761" t="s">
        <v>8505</v>
      </c>
      <c r="J462" s="761" t="s">
        <v>472</v>
      </c>
      <c r="K462" s="712">
        <v>-20</v>
      </c>
      <c r="L462" s="714"/>
      <c r="M462" s="712"/>
      <c r="N462" s="706" t="s">
        <v>8506</v>
      </c>
      <c r="O462" s="712">
        <v>5.83</v>
      </c>
      <c r="P462" s="708" t="s">
        <v>8331</v>
      </c>
      <c r="Q462" s="714"/>
      <c r="R462" s="708">
        <v>3</v>
      </c>
      <c r="S462" s="708" t="s">
        <v>8565</v>
      </c>
      <c r="T462" s="715" t="str">
        <f t="shared" si="46"/>
        <v>EK6386230 Corp</v>
      </c>
      <c r="U462" s="716" t="e">
        <f ca="1">_xll.BDP($T462,$U$1)</f>
        <v>#NAME?</v>
      </c>
      <c r="V462" s="715">
        <f t="shared" si="47"/>
        <v>12</v>
      </c>
      <c r="W462" s="715">
        <f t="shared" si="48"/>
        <v>49</v>
      </c>
      <c r="X462" s="717" t="e">
        <f ca="1">_xll.BDP($T462,X$1)</f>
        <v>#NAME?</v>
      </c>
      <c r="Y462" s="717" t="e">
        <f ca="1">_xll.BDP($T462,$Y$1)</f>
        <v>#NAME?</v>
      </c>
      <c r="Z462" s="717" t="e">
        <f ca="1">_xll.BDP($T462,Z$1)</f>
        <v>#NAME?</v>
      </c>
      <c r="AA462" s="718" t="e">
        <f ca="1">IF(Z462="FLOATING",J462,(_xll.BDP($T462,AA$1)/100))</f>
        <v>#NAME?</v>
      </c>
      <c r="AB462" s="719" t="e">
        <f ca="1">_xll.BDP(T462,$AB$1)</f>
        <v>#NAME?</v>
      </c>
      <c r="AC462" s="720" t="e">
        <f ca="1">_xll.BDP($T462,AC$1)</f>
        <v>#NAME?</v>
      </c>
      <c r="AD462" s="719" t="e">
        <f ca="1">_xll.BDP($T462,AD$1)</f>
        <v>#NAME?</v>
      </c>
      <c r="AE462" s="715" t="e">
        <f ca="1">_xll.BDP($T462,AE$1)</f>
        <v>#NAME?</v>
      </c>
      <c r="AF462" s="719" t="e">
        <f ca="1">_xll.BDP($T462,AF$1)</f>
        <v>#NAME?</v>
      </c>
      <c r="AG462" s="719" t="e">
        <f ca="1">VLOOKUP(AE462,Values!$A$1:$C$12,2,FALSE)</f>
        <v>#NAME?</v>
      </c>
      <c r="AH462" s="716" t="e">
        <f ca="1">_xll.BDP($T462,$AH$1)</f>
        <v>#NAME?</v>
      </c>
      <c r="AI462" s="716" t="e">
        <f ca="1">_xll.BDP($T462,$AI$1)</f>
        <v>#NAME?</v>
      </c>
      <c r="AJ462" s="716" t="e">
        <f ca="1">_xll.BDP($T462,$AJ$1)</f>
        <v>#NAME?</v>
      </c>
      <c r="AK462" s="721" t="e">
        <f ca="1">VLOOKUP(AJ462,Values!$E$2:$F$8,2,)</f>
        <v>#NAME?</v>
      </c>
      <c r="AL462" s="719" t="e">
        <f ca="1">_xll.BDP($T462,$AL$1)</f>
        <v>#NAME?</v>
      </c>
      <c r="AM462" s="719" t="e">
        <f ca="1">_xll.BDP($T462,$AM$1)</f>
        <v>#NAME?</v>
      </c>
      <c r="AN462" s="719" t="e">
        <f ca="1">_xll.BDP($T462,$AN$1)</f>
        <v>#NAME?</v>
      </c>
      <c r="AO462" s="719" t="str">
        <f t="shared" si="49"/>
        <v>10yr</v>
      </c>
      <c r="AP462" s="775" t="e">
        <f ca="1">_xll.BDP(T462,"YRS_TO_MTY_ISSUE")</f>
        <v>#NAME?</v>
      </c>
      <c r="AQ462" s="794">
        <f t="shared" si="53"/>
        <v>10.1</v>
      </c>
      <c r="AR462" s="795">
        <v>10</v>
      </c>
      <c r="AS462" s="719" t="e">
        <f ca="1">_xll.BDP($T462,AS$1)</f>
        <v>#NAME?</v>
      </c>
      <c r="AT462" s="719" t="e">
        <f ca="1">_xll.BDP(T462,$AT$1)</f>
        <v>#NAME?</v>
      </c>
      <c r="AU462" s="719" t="e">
        <f ca="1">_xll.BDP(T462,$AU$1)</f>
        <v>#NAME?</v>
      </c>
      <c r="AV462" s="719" t="e">
        <f ca="1">_xll.BDP($T462,AV$1)</f>
        <v>#NAME?</v>
      </c>
      <c r="AW462" s="719" t="e">
        <f t="shared" ca="1" si="50"/>
        <v>#NAME?</v>
      </c>
      <c r="AX462" s="719" t="e">
        <f ca="1">_xll.BDP(T462,$AX$1)</f>
        <v>#NAME?</v>
      </c>
      <c r="AY462" s="719" t="e">
        <f t="shared" ca="1" si="51"/>
        <v>#NAME?</v>
      </c>
      <c r="AZ462" s="719" t="e">
        <f t="shared" ca="1" si="52"/>
        <v>#NAME?</v>
      </c>
      <c r="BA462" s="719" t="e">
        <f ca="1">VLOOKUP(X462,Values!$H$2:$I$15,2,FALSE)</f>
        <v>#NAME?</v>
      </c>
    </row>
    <row r="463" spans="1:53" s="706" customFormat="1" ht="12.75" customHeight="1" x14ac:dyDescent="0.3">
      <c r="A463" s="707">
        <v>41975</v>
      </c>
      <c r="B463" s="915" t="s">
        <v>8507</v>
      </c>
      <c r="C463" s="916" t="s">
        <v>182</v>
      </c>
      <c r="D463" s="709">
        <v>600</v>
      </c>
      <c r="E463" s="708" t="s">
        <v>23</v>
      </c>
      <c r="F463" s="710">
        <v>45631</v>
      </c>
      <c r="G463" s="711" t="s">
        <v>8508</v>
      </c>
      <c r="H463" s="712" t="s">
        <v>8509</v>
      </c>
      <c r="I463" s="761" t="s">
        <v>4373</v>
      </c>
      <c r="J463" s="761" t="s">
        <v>5577</v>
      </c>
      <c r="K463" s="712">
        <v>-17.5</v>
      </c>
      <c r="L463" s="714"/>
      <c r="M463" s="712"/>
      <c r="N463" s="706" t="s">
        <v>8510</v>
      </c>
      <c r="O463" s="712">
        <v>6.25</v>
      </c>
      <c r="P463" s="708" t="s">
        <v>2020</v>
      </c>
      <c r="Q463" s="714"/>
      <c r="R463" s="708">
        <v>-7</v>
      </c>
      <c r="S463" s="708" t="s">
        <v>8566</v>
      </c>
      <c r="T463" s="715" t="str">
        <f t="shared" si="46"/>
        <v>EK6387311 Corp</v>
      </c>
      <c r="U463" s="716" t="e">
        <f ca="1">_xll.BDP($T463,$U$1)</f>
        <v>#NAME?</v>
      </c>
      <c r="V463" s="715">
        <f t="shared" si="47"/>
        <v>12</v>
      </c>
      <c r="W463" s="715">
        <f t="shared" si="48"/>
        <v>49</v>
      </c>
      <c r="X463" s="717" t="e">
        <f ca="1">_xll.BDP($T463,X$1)</f>
        <v>#NAME?</v>
      </c>
      <c r="Y463" s="717" t="e">
        <f ca="1">_xll.BDP($T463,$Y$1)</f>
        <v>#NAME?</v>
      </c>
      <c r="Z463" s="717" t="e">
        <f ca="1">_xll.BDP($T463,Z$1)</f>
        <v>#NAME?</v>
      </c>
      <c r="AA463" s="718" t="e">
        <f ca="1">IF(Z463="FLOATING",J463,(_xll.BDP($T463,AA$1)/100))</f>
        <v>#NAME?</v>
      </c>
      <c r="AB463" s="719" t="e">
        <f ca="1">_xll.BDP(T463,$AB$1)</f>
        <v>#NAME?</v>
      </c>
      <c r="AC463" s="720" t="e">
        <f ca="1">_xll.BDP($T463,AC$1)</f>
        <v>#NAME?</v>
      </c>
      <c r="AD463" s="719" t="e">
        <f ca="1">_xll.BDP($T463,AD$1)</f>
        <v>#NAME?</v>
      </c>
      <c r="AE463" s="715" t="e">
        <f ca="1">_xll.BDP($T463,AE$1)</f>
        <v>#NAME?</v>
      </c>
      <c r="AF463" s="719" t="e">
        <f ca="1">_xll.BDP($T463,AF$1)</f>
        <v>#NAME?</v>
      </c>
      <c r="AG463" s="719" t="e">
        <f ca="1">VLOOKUP(AE463,Values!$A$1:$C$12,2,FALSE)</f>
        <v>#NAME?</v>
      </c>
      <c r="AH463" s="716" t="e">
        <f ca="1">_xll.BDP($T463,$AH$1)</f>
        <v>#NAME?</v>
      </c>
      <c r="AI463" s="716" t="e">
        <f ca="1">_xll.BDP($T463,$AI$1)</f>
        <v>#NAME?</v>
      </c>
      <c r="AJ463" s="716" t="e">
        <f ca="1">_xll.BDP($T463,$AJ$1)</f>
        <v>#NAME?</v>
      </c>
      <c r="AK463" s="721" t="e">
        <f ca="1">VLOOKUP(AJ463,Values!$E$2:$F$8,2,)</f>
        <v>#NAME?</v>
      </c>
      <c r="AL463" s="719" t="e">
        <f ca="1">_xll.BDP($T463,$AL$1)</f>
        <v>#NAME?</v>
      </c>
      <c r="AM463" s="719" t="e">
        <f ca="1">_xll.BDP($T463,$AM$1)</f>
        <v>#NAME?</v>
      </c>
      <c r="AN463" s="719" t="e">
        <f ca="1">_xll.BDP($T463,$AN$1)</f>
        <v>#NAME?</v>
      </c>
      <c r="AO463" s="719" t="str">
        <f t="shared" si="49"/>
        <v>10yr sub</v>
      </c>
      <c r="AP463" s="775" t="e">
        <f ca="1">_xll.BDP(T463,"YRS_TO_MTY_ISSUE")</f>
        <v>#NAME?</v>
      </c>
      <c r="AQ463" s="794">
        <f t="shared" si="53"/>
        <v>10</v>
      </c>
      <c r="AR463" s="795">
        <v>10</v>
      </c>
      <c r="AS463" s="719" t="e">
        <f ca="1">_xll.BDP($T463,AS$1)</f>
        <v>#NAME?</v>
      </c>
      <c r="AT463" s="719" t="e">
        <f ca="1">_xll.BDP(T463,$AT$1)</f>
        <v>#NAME?</v>
      </c>
      <c r="AU463" s="719" t="e">
        <f ca="1">_xll.BDP(T463,$AU$1)</f>
        <v>#NAME?</v>
      </c>
      <c r="AV463" s="719" t="e">
        <f ca="1">_xll.BDP($T463,AV$1)</f>
        <v>#NAME?</v>
      </c>
      <c r="AW463" s="719" t="e">
        <f t="shared" ca="1" si="50"/>
        <v>#NAME?</v>
      </c>
      <c r="AX463" s="719" t="e">
        <f ca="1">_xll.BDP(T463,$AX$1)</f>
        <v>#NAME?</v>
      </c>
      <c r="AY463" s="719" t="e">
        <f t="shared" ca="1" si="51"/>
        <v>#NAME?</v>
      </c>
      <c r="AZ463" s="719" t="e">
        <f t="shared" ca="1" si="52"/>
        <v>#NAME?</v>
      </c>
      <c r="BA463" s="719" t="e">
        <f ca="1">VLOOKUP(X463,Values!$H$2:$I$15,2,FALSE)</f>
        <v>#NAME?</v>
      </c>
    </row>
    <row r="464" spans="1:53" s="706" customFormat="1" ht="12.75" customHeight="1" x14ac:dyDescent="0.3">
      <c r="A464" s="707">
        <v>41975</v>
      </c>
      <c r="B464" s="915" t="s">
        <v>8511</v>
      </c>
      <c r="C464" s="916" t="s">
        <v>600</v>
      </c>
      <c r="D464" s="709">
        <v>500</v>
      </c>
      <c r="E464" s="708" t="s">
        <v>37</v>
      </c>
      <c r="F464" s="710">
        <v>43814</v>
      </c>
      <c r="G464" s="711" t="s">
        <v>1631</v>
      </c>
      <c r="H464" s="712" t="s">
        <v>90</v>
      </c>
      <c r="I464" s="761" t="s">
        <v>871</v>
      </c>
      <c r="J464" s="761" t="s">
        <v>202</v>
      </c>
      <c r="K464" s="712">
        <v>-17.5</v>
      </c>
      <c r="L464" s="714"/>
      <c r="M464" s="712"/>
      <c r="N464" s="706" t="s">
        <v>132</v>
      </c>
      <c r="O464" s="712">
        <v>2.6</v>
      </c>
      <c r="P464" s="708" t="s">
        <v>2458</v>
      </c>
      <c r="Q464" s="714"/>
      <c r="R464" s="708">
        <v>-2.5</v>
      </c>
      <c r="S464" s="708" t="s">
        <v>8566</v>
      </c>
      <c r="T464" s="715" t="str">
        <f t="shared" si="46"/>
        <v>EK6387311 Corp</v>
      </c>
      <c r="U464" s="716" t="e">
        <f ca="1">_xll.BDP($T464,$U$1)</f>
        <v>#NAME?</v>
      </c>
      <c r="V464" s="715">
        <f t="shared" si="47"/>
        <v>12</v>
      </c>
      <c r="W464" s="715">
        <f t="shared" si="48"/>
        <v>49</v>
      </c>
      <c r="X464" s="717" t="e">
        <f ca="1">_xll.BDP($T464,X$1)</f>
        <v>#NAME?</v>
      </c>
      <c r="Y464" s="717" t="e">
        <f ca="1">_xll.BDP($T464,$Y$1)</f>
        <v>#NAME?</v>
      </c>
      <c r="Z464" s="717" t="e">
        <f ca="1">_xll.BDP($T464,Z$1)</f>
        <v>#NAME?</v>
      </c>
      <c r="AA464" s="718" t="e">
        <f ca="1">IF(Z464="FLOATING",J464,(_xll.BDP($T464,AA$1)/100))</f>
        <v>#NAME?</v>
      </c>
      <c r="AB464" s="719" t="e">
        <f ca="1">_xll.BDP(T464,$AB$1)</f>
        <v>#NAME?</v>
      </c>
      <c r="AC464" s="720" t="e">
        <f ca="1">_xll.BDP($T464,AC$1)</f>
        <v>#NAME?</v>
      </c>
      <c r="AD464" s="719" t="e">
        <f ca="1">_xll.BDP($T464,AD$1)</f>
        <v>#NAME?</v>
      </c>
      <c r="AE464" s="715" t="e">
        <f ca="1">_xll.BDP($T464,AE$1)</f>
        <v>#NAME?</v>
      </c>
      <c r="AF464" s="719" t="e">
        <f ca="1">_xll.BDP($T464,AF$1)</f>
        <v>#NAME?</v>
      </c>
      <c r="AG464" s="719" t="e">
        <f ca="1">VLOOKUP(AE464,Values!$A$1:$C$12,2,FALSE)</f>
        <v>#NAME?</v>
      </c>
      <c r="AH464" s="716" t="e">
        <f ca="1">_xll.BDP($T464,$AH$1)</f>
        <v>#NAME?</v>
      </c>
      <c r="AI464" s="716" t="e">
        <f ca="1">_xll.BDP($T464,$AI$1)</f>
        <v>#NAME?</v>
      </c>
      <c r="AJ464" s="716" t="e">
        <f ca="1">_xll.BDP($T464,$AJ$1)</f>
        <v>#NAME?</v>
      </c>
      <c r="AK464" s="721" t="e">
        <f ca="1">VLOOKUP(AJ464,Values!$E$2:$F$8,2,)</f>
        <v>#NAME?</v>
      </c>
      <c r="AL464" s="719" t="e">
        <f ca="1">_xll.BDP($T464,$AL$1)</f>
        <v>#NAME?</v>
      </c>
      <c r="AM464" s="719" t="e">
        <f ca="1">_xll.BDP($T464,$AM$1)</f>
        <v>#NAME?</v>
      </c>
      <c r="AN464" s="719" t="e">
        <f ca="1">_xll.BDP($T464,$AN$1)</f>
        <v>#NAME?</v>
      </c>
      <c r="AO464" s="719" t="str">
        <f t="shared" si="49"/>
        <v>5yr</v>
      </c>
      <c r="AP464" s="775" t="e">
        <f ca="1">_xll.BDP(T464,"YRS_TO_MTY_ISSUE")</f>
        <v>#NAME?</v>
      </c>
      <c r="AQ464" s="794">
        <f t="shared" si="53"/>
        <v>5</v>
      </c>
      <c r="AR464" s="795">
        <v>5</v>
      </c>
      <c r="AS464" s="719" t="e">
        <f ca="1">_xll.BDP($T464,AS$1)</f>
        <v>#NAME?</v>
      </c>
      <c r="AT464" s="719" t="e">
        <f ca="1">_xll.BDP(T464,$AT$1)</f>
        <v>#NAME?</v>
      </c>
      <c r="AU464" s="719" t="e">
        <f ca="1">_xll.BDP(T464,$AU$1)</f>
        <v>#NAME?</v>
      </c>
      <c r="AV464" s="719" t="e">
        <f ca="1">_xll.BDP($T464,AV$1)</f>
        <v>#NAME?</v>
      </c>
      <c r="AW464" s="719" t="e">
        <f t="shared" ca="1" si="50"/>
        <v>#NAME?</v>
      </c>
      <c r="AX464" s="719" t="e">
        <f ca="1">_xll.BDP(T464,$AX$1)</f>
        <v>#NAME?</v>
      </c>
      <c r="AY464" s="719" t="e">
        <f t="shared" ca="1" si="51"/>
        <v>#NAME?</v>
      </c>
      <c r="AZ464" s="719" t="e">
        <f t="shared" ca="1" si="52"/>
        <v>#NAME?</v>
      </c>
      <c r="BA464" s="719" t="e">
        <f ca="1">VLOOKUP(X464,Values!$H$2:$I$15,2,FALSE)</f>
        <v>#NAME?</v>
      </c>
    </row>
    <row r="465" spans="1:53" s="706" customFormat="1" ht="12.75" customHeight="1" x14ac:dyDescent="0.3">
      <c r="A465" s="707">
        <v>41975</v>
      </c>
      <c r="B465" s="915" t="s">
        <v>8512</v>
      </c>
      <c r="C465" s="916" t="s">
        <v>600</v>
      </c>
      <c r="D465" s="709">
        <v>650</v>
      </c>
      <c r="E465" s="708" t="s">
        <v>6638</v>
      </c>
      <c r="F465" s="710">
        <v>53008</v>
      </c>
      <c r="G465" s="711" t="s">
        <v>1631</v>
      </c>
      <c r="H465" s="712" t="s">
        <v>248</v>
      </c>
      <c r="I465" s="761" t="s">
        <v>6672</v>
      </c>
      <c r="J465" s="761" t="s">
        <v>325</v>
      </c>
      <c r="K465" s="712">
        <v>-15</v>
      </c>
      <c r="L465" s="714"/>
      <c r="M465" s="712"/>
      <c r="N465" s="706" t="s">
        <v>4057</v>
      </c>
      <c r="O465" s="712">
        <v>2</v>
      </c>
      <c r="P465" s="708" t="s">
        <v>1933</v>
      </c>
      <c r="Q465" s="714"/>
      <c r="R465" s="708">
        <v>7</v>
      </c>
      <c r="S465" s="708" t="s">
        <v>8567</v>
      </c>
      <c r="T465" s="715" t="str">
        <f t="shared" si="46"/>
        <v>EK6386537 Corp</v>
      </c>
      <c r="U465" s="716" t="e">
        <f ca="1">_xll.BDP($T465,$U$1)</f>
        <v>#NAME?</v>
      </c>
      <c r="V465" s="715">
        <f t="shared" si="47"/>
        <v>12</v>
      </c>
      <c r="W465" s="715">
        <f t="shared" si="48"/>
        <v>49</v>
      </c>
      <c r="X465" s="717" t="e">
        <f ca="1">_xll.BDP($T465,X$1)</f>
        <v>#NAME?</v>
      </c>
      <c r="Y465" s="717" t="e">
        <f ca="1">_xll.BDP($T465,$Y$1)</f>
        <v>#NAME?</v>
      </c>
      <c r="Z465" s="717" t="e">
        <f ca="1">_xll.BDP($T465,Z$1)</f>
        <v>#NAME?</v>
      </c>
      <c r="AA465" s="718" t="e">
        <f ca="1">IF(Z465="FLOATING",J465,(_xll.BDP($T465,AA$1)/100))</f>
        <v>#NAME?</v>
      </c>
      <c r="AB465" s="719" t="e">
        <f ca="1">_xll.BDP(T465,$AB$1)</f>
        <v>#NAME?</v>
      </c>
      <c r="AC465" s="720" t="e">
        <f ca="1">_xll.BDP($T465,AC$1)</f>
        <v>#NAME?</v>
      </c>
      <c r="AD465" s="719" t="e">
        <f ca="1">_xll.BDP($T465,AD$1)</f>
        <v>#NAME?</v>
      </c>
      <c r="AE465" s="715" t="e">
        <f ca="1">_xll.BDP($T465,AE$1)</f>
        <v>#NAME?</v>
      </c>
      <c r="AF465" s="719" t="e">
        <f ca="1">_xll.BDP($T465,AF$1)</f>
        <v>#NAME?</v>
      </c>
      <c r="AG465" s="719" t="e">
        <f ca="1">VLOOKUP(AE465,Values!$A$1:$C$12,2,FALSE)</f>
        <v>#NAME?</v>
      </c>
      <c r="AH465" s="716" t="e">
        <f ca="1">_xll.BDP($T465,$AH$1)</f>
        <v>#NAME?</v>
      </c>
      <c r="AI465" s="716" t="e">
        <f ca="1">_xll.BDP($T465,$AI$1)</f>
        <v>#NAME?</v>
      </c>
      <c r="AJ465" s="716" t="e">
        <f ca="1">_xll.BDP($T465,$AJ$1)</f>
        <v>#NAME?</v>
      </c>
      <c r="AK465" s="721" t="e">
        <f ca="1">VLOOKUP(AJ465,Values!$E$2:$F$8,2,)</f>
        <v>#NAME?</v>
      </c>
      <c r="AL465" s="719" t="e">
        <f ca="1">_xll.BDP($T465,$AL$1)</f>
        <v>#NAME?</v>
      </c>
      <c r="AM465" s="719" t="e">
        <f ca="1">_xll.BDP($T465,$AM$1)</f>
        <v>#NAME?</v>
      </c>
      <c r="AN465" s="719" t="e">
        <f ca="1">_xll.BDP($T465,$AN$1)</f>
        <v>#NAME?</v>
      </c>
      <c r="AO465" s="719" t="str">
        <f t="shared" si="49"/>
        <v>long 30yr</v>
      </c>
      <c r="AP465" s="775" t="e">
        <f ca="1">_xll.BDP(T465,"YRS_TO_MTY_ISSUE")</f>
        <v>#NAME?</v>
      </c>
      <c r="AQ465" s="794">
        <f t="shared" si="53"/>
        <v>30.2</v>
      </c>
      <c r="AR465" s="795">
        <v>30.2</v>
      </c>
      <c r="AS465" s="719" t="e">
        <f ca="1">_xll.BDP($T465,AS$1)</f>
        <v>#NAME?</v>
      </c>
      <c r="AT465" s="719" t="e">
        <f ca="1">_xll.BDP(T465,$AT$1)</f>
        <v>#NAME?</v>
      </c>
      <c r="AU465" s="719" t="e">
        <f ca="1">_xll.BDP(T465,$AU$1)</f>
        <v>#NAME?</v>
      </c>
      <c r="AV465" s="719" t="e">
        <f ca="1">_xll.BDP($T465,AV$1)</f>
        <v>#NAME?</v>
      </c>
      <c r="AW465" s="719" t="e">
        <f t="shared" ca="1" si="50"/>
        <v>#NAME?</v>
      </c>
      <c r="AX465" s="719" t="e">
        <f ca="1">_xll.BDP(T465,$AX$1)</f>
        <v>#NAME?</v>
      </c>
      <c r="AY465" s="719" t="e">
        <f t="shared" ca="1" si="51"/>
        <v>#NAME?</v>
      </c>
      <c r="AZ465" s="719" t="e">
        <f t="shared" ca="1" si="52"/>
        <v>#NAME?</v>
      </c>
      <c r="BA465" s="719" t="e">
        <f ca="1">VLOOKUP(X465,Values!$H$2:$I$15,2,FALSE)</f>
        <v>#NAME?</v>
      </c>
    </row>
    <row r="466" spans="1:53" s="706" customFormat="1" ht="12.75" customHeight="1" x14ac:dyDescent="0.3">
      <c r="A466" s="707">
        <v>41974</v>
      </c>
      <c r="B466" s="915" t="s">
        <v>8513</v>
      </c>
      <c r="C466" s="916" t="s">
        <v>22</v>
      </c>
      <c r="D466" s="709">
        <v>1000</v>
      </c>
      <c r="E466" s="708" t="s">
        <v>12</v>
      </c>
      <c r="F466" s="710">
        <v>43174</v>
      </c>
      <c r="G466" s="711" t="s">
        <v>319</v>
      </c>
      <c r="H466" s="712" t="s">
        <v>220</v>
      </c>
      <c r="I466" s="761" t="s">
        <v>3832</v>
      </c>
      <c r="J466" s="761" t="s">
        <v>131</v>
      </c>
      <c r="K466" s="712">
        <v>-25</v>
      </c>
      <c r="L466" s="714"/>
      <c r="M466" s="712"/>
      <c r="N466" s="706" t="s">
        <v>344</v>
      </c>
      <c r="O466" s="712">
        <v>5.6</v>
      </c>
      <c r="P466" s="708" t="s">
        <v>2217</v>
      </c>
      <c r="Q466" s="714"/>
      <c r="R466" s="708">
        <v>-4</v>
      </c>
      <c r="S466" s="708" t="s">
        <v>8573</v>
      </c>
      <c r="T466" s="715" t="str">
        <f t="shared" si="46"/>
        <v>EK6346648 Corp</v>
      </c>
      <c r="U466" s="716" t="e">
        <f ca="1">_xll.BDP($T466,$U$1)</f>
        <v>#NAME?</v>
      </c>
      <c r="V466" s="715">
        <f t="shared" si="47"/>
        <v>12</v>
      </c>
      <c r="W466" s="715">
        <f t="shared" si="48"/>
        <v>49</v>
      </c>
      <c r="X466" s="717" t="e">
        <f ca="1">_xll.BDP($T466,X$1)</f>
        <v>#NAME?</v>
      </c>
      <c r="Y466" s="717" t="e">
        <f ca="1">_xll.BDP($T466,$Y$1)</f>
        <v>#NAME?</v>
      </c>
      <c r="Z466" s="717" t="e">
        <f ca="1">_xll.BDP($T466,Z$1)</f>
        <v>#NAME?</v>
      </c>
      <c r="AA466" s="718" t="e">
        <f ca="1">IF(Z466="FLOATING",J466,(_xll.BDP($T466,AA$1)/100))</f>
        <v>#NAME?</v>
      </c>
      <c r="AB466" s="719" t="e">
        <f ca="1">_xll.BDP(T466,$AB$1)</f>
        <v>#NAME?</v>
      </c>
      <c r="AC466" s="720" t="e">
        <f ca="1">_xll.BDP($T466,AC$1)</f>
        <v>#NAME?</v>
      </c>
      <c r="AD466" s="719" t="e">
        <f ca="1">_xll.BDP($T466,AD$1)</f>
        <v>#NAME?</v>
      </c>
      <c r="AE466" s="715" t="e">
        <f ca="1">_xll.BDP($T466,AE$1)</f>
        <v>#NAME?</v>
      </c>
      <c r="AF466" s="719" t="e">
        <f ca="1">_xll.BDP($T466,AF$1)</f>
        <v>#NAME?</v>
      </c>
      <c r="AG466" s="719" t="e">
        <f ca="1">VLOOKUP(AE466,Values!$A$1:$C$12,2,FALSE)</f>
        <v>#NAME?</v>
      </c>
      <c r="AH466" s="716" t="e">
        <f ca="1">_xll.BDP($T466,$AH$1)</f>
        <v>#NAME?</v>
      </c>
      <c r="AI466" s="716" t="e">
        <f ca="1">_xll.BDP($T466,$AI$1)</f>
        <v>#NAME?</v>
      </c>
      <c r="AJ466" s="716" t="e">
        <f ca="1">_xll.BDP($T466,$AJ$1)</f>
        <v>#NAME?</v>
      </c>
      <c r="AK466" s="721" t="e">
        <f ca="1">VLOOKUP(AJ466,Values!$E$2:$F$8,2,)</f>
        <v>#NAME?</v>
      </c>
      <c r="AL466" s="719" t="e">
        <f ca="1">_xll.BDP($T466,$AL$1)</f>
        <v>#NAME?</v>
      </c>
      <c r="AM466" s="719" t="e">
        <f ca="1">_xll.BDP($T466,$AM$1)</f>
        <v>#NAME?</v>
      </c>
      <c r="AN466" s="719" t="e">
        <f ca="1">_xll.BDP($T466,$AN$1)</f>
        <v>#NAME?</v>
      </c>
      <c r="AO466" s="719" t="str">
        <f t="shared" si="49"/>
        <v>3yr</v>
      </c>
      <c r="AP466" s="775" t="e">
        <f ca="1">_xll.BDP(T466,"YRS_TO_MTY_ISSUE")</f>
        <v>#NAME?</v>
      </c>
      <c r="AQ466" s="794">
        <f t="shared" si="53"/>
        <v>3.3</v>
      </c>
      <c r="AR466" s="795">
        <v>3</v>
      </c>
      <c r="AS466" s="719" t="e">
        <f ca="1">_xll.BDP($T466,AS$1)</f>
        <v>#NAME?</v>
      </c>
      <c r="AT466" s="719" t="e">
        <f ca="1">_xll.BDP(T466,$AT$1)</f>
        <v>#NAME?</v>
      </c>
      <c r="AU466" s="719" t="e">
        <f ca="1">_xll.BDP(T466,$AU$1)</f>
        <v>#NAME?</v>
      </c>
      <c r="AV466" s="719" t="e">
        <f ca="1">_xll.BDP($T466,AV$1)</f>
        <v>#NAME?</v>
      </c>
      <c r="AW466" s="719" t="e">
        <f t="shared" ca="1" si="50"/>
        <v>#NAME?</v>
      </c>
      <c r="AX466" s="719" t="e">
        <f ca="1">_xll.BDP(T466,$AX$1)</f>
        <v>#NAME?</v>
      </c>
      <c r="AY466" s="719" t="e">
        <f t="shared" ca="1" si="51"/>
        <v>#NAME?</v>
      </c>
      <c r="AZ466" s="719" t="e">
        <f t="shared" ca="1" si="52"/>
        <v>#NAME?</v>
      </c>
      <c r="BA466" s="719" t="e">
        <f ca="1">VLOOKUP(X466,Values!$H$2:$I$15,2,FALSE)</f>
        <v>#NAME?</v>
      </c>
    </row>
    <row r="467" spans="1:53" s="706" customFormat="1" ht="12.75" customHeight="1" x14ac:dyDescent="0.3">
      <c r="A467" s="707">
        <v>41974</v>
      </c>
      <c r="B467" s="915" t="s">
        <v>3926</v>
      </c>
      <c r="C467" s="916" t="s">
        <v>22</v>
      </c>
      <c r="D467" s="709">
        <v>500</v>
      </c>
      <c r="E467" s="708" t="s">
        <v>37</v>
      </c>
      <c r="F467" s="710">
        <v>43905</v>
      </c>
      <c r="G467" s="711" t="s">
        <v>319</v>
      </c>
      <c r="H467" s="712" t="s">
        <v>2299</v>
      </c>
      <c r="I467" s="761" t="s">
        <v>2299</v>
      </c>
      <c r="J467" s="761" t="s">
        <v>4478</v>
      </c>
      <c r="K467" s="712">
        <v>-25</v>
      </c>
      <c r="L467" s="714"/>
      <c r="M467" s="712"/>
      <c r="N467" s="706" t="s">
        <v>1437</v>
      </c>
      <c r="O467" s="712">
        <v>2.8</v>
      </c>
      <c r="P467" s="708" t="s">
        <v>1903</v>
      </c>
      <c r="Q467" s="714"/>
      <c r="R467" s="708">
        <v>12</v>
      </c>
      <c r="S467" s="708" t="s">
        <v>8568</v>
      </c>
      <c r="T467" s="715" t="str">
        <f t="shared" si="46"/>
        <v>EK6346762 Corp</v>
      </c>
      <c r="U467" s="716" t="e">
        <f ca="1">_xll.BDP($T467,$U$1)</f>
        <v>#NAME?</v>
      </c>
      <c r="V467" s="715">
        <f t="shared" si="47"/>
        <v>12</v>
      </c>
      <c r="W467" s="715">
        <f t="shared" si="48"/>
        <v>49</v>
      </c>
      <c r="X467" s="717" t="e">
        <f ca="1">_xll.BDP($T467,X$1)</f>
        <v>#NAME?</v>
      </c>
      <c r="Y467" s="717" t="e">
        <f ca="1">_xll.BDP($T467,$Y$1)</f>
        <v>#NAME?</v>
      </c>
      <c r="Z467" s="717" t="e">
        <f ca="1">_xll.BDP($T467,Z$1)</f>
        <v>#NAME?</v>
      </c>
      <c r="AA467" s="718" t="e">
        <f ca="1">IF(Z467="FLOATING",J467,(_xll.BDP($T467,AA$1)/100))</f>
        <v>#NAME?</v>
      </c>
      <c r="AB467" s="719" t="e">
        <f ca="1">_xll.BDP(T467,$AB$1)</f>
        <v>#NAME?</v>
      </c>
      <c r="AC467" s="720" t="e">
        <f ca="1">_xll.BDP($T467,AC$1)</f>
        <v>#NAME?</v>
      </c>
      <c r="AD467" s="719" t="e">
        <f ca="1">_xll.BDP($T467,AD$1)</f>
        <v>#NAME?</v>
      </c>
      <c r="AE467" s="715" t="e">
        <f ca="1">_xll.BDP($T467,AE$1)</f>
        <v>#NAME?</v>
      </c>
      <c r="AF467" s="719" t="e">
        <f ca="1">_xll.BDP($T467,AF$1)</f>
        <v>#NAME?</v>
      </c>
      <c r="AG467" s="719" t="e">
        <f ca="1">VLOOKUP(AE467,Values!$A$1:$C$12,2,FALSE)</f>
        <v>#NAME?</v>
      </c>
      <c r="AH467" s="716" t="e">
        <f ca="1">_xll.BDP($T467,$AH$1)</f>
        <v>#NAME?</v>
      </c>
      <c r="AI467" s="716" t="e">
        <f ca="1">_xll.BDP($T467,$AI$1)</f>
        <v>#NAME?</v>
      </c>
      <c r="AJ467" s="716" t="e">
        <f ca="1">_xll.BDP($T467,$AJ$1)</f>
        <v>#NAME?</v>
      </c>
      <c r="AK467" s="721" t="e">
        <f ca="1">VLOOKUP(AJ467,Values!$E$2:$F$8,2,)</f>
        <v>#NAME?</v>
      </c>
      <c r="AL467" s="719" t="e">
        <f ca="1">_xll.BDP($T467,$AL$1)</f>
        <v>#NAME?</v>
      </c>
      <c r="AM467" s="719" t="e">
        <f ca="1">_xll.BDP($T467,$AM$1)</f>
        <v>#NAME?</v>
      </c>
      <c r="AN467" s="719" t="e">
        <f ca="1">_xll.BDP($T467,$AN$1)</f>
        <v>#NAME?</v>
      </c>
      <c r="AO467" s="719" t="str">
        <f t="shared" si="49"/>
        <v>5yr</v>
      </c>
      <c r="AP467" s="775" t="e">
        <f ca="1">_xll.BDP(T467,"YRS_TO_MTY_ISSUE")</f>
        <v>#NAME?</v>
      </c>
      <c r="AQ467" s="794">
        <f t="shared" si="53"/>
        <v>5.3</v>
      </c>
      <c r="AR467" s="795">
        <v>5</v>
      </c>
      <c r="AS467" s="719" t="e">
        <f ca="1">_xll.BDP($T467,AS$1)</f>
        <v>#NAME?</v>
      </c>
      <c r="AT467" s="719" t="e">
        <f ca="1">_xll.BDP(T467,$AT$1)</f>
        <v>#NAME?</v>
      </c>
      <c r="AU467" s="719" t="e">
        <f ca="1">_xll.BDP(T467,$AU$1)</f>
        <v>#NAME?</v>
      </c>
      <c r="AV467" s="719" t="e">
        <f ca="1">_xll.BDP($T467,AV$1)</f>
        <v>#NAME?</v>
      </c>
      <c r="AW467" s="719" t="e">
        <f t="shared" ca="1" si="50"/>
        <v>#NAME?</v>
      </c>
      <c r="AX467" s="719" t="e">
        <f ca="1">_xll.BDP(T467,$AX$1)</f>
        <v>#NAME?</v>
      </c>
      <c r="AY467" s="719" t="e">
        <f t="shared" ca="1" si="51"/>
        <v>#NAME?</v>
      </c>
      <c r="AZ467" s="719" t="e">
        <f t="shared" ca="1" si="52"/>
        <v>#NAME?</v>
      </c>
      <c r="BA467" s="719" t="e">
        <f ca="1">VLOOKUP(X467,Values!$H$2:$I$15,2,FALSE)</f>
        <v>#NAME?</v>
      </c>
    </row>
    <row r="468" spans="1:53" s="706" customFormat="1" ht="12.75" customHeight="1" x14ac:dyDescent="0.3">
      <c r="A468" s="707">
        <v>41974</v>
      </c>
      <c r="B468" s="915" t="s">
        <v>8514</v>
      </c>
      <c r="C468" s="916" t="s">
        <v>22</v>
      </c>
      <c r="D468" s="709">
        <v>2500</v>
      </c>
      <c r="E468" s="708" t="s">
        <v>37</v>
      </c>
      <c r="F468" s="710">
        <v>43905</v>
      </c>
      <c r="G468" s="711" t="s">
        <v>319</v>
      </c>
      <c r="H468" s="712" t="s">
        <v>144</v>
      </c>
      <c r="I468" s="761" t="s">
        <v>805</v>
      </c>
      <c r="J468" s="761" t="s">
        <v>152</v>
      </c>
      <c r="K468" s="712">
        <v>-25</v>
      </c>
      <c r="L468" s="714"/>
      <c r="M468" s="712"/>
      <c r="N468" s="706" t="s">
        <v>1208</v>
      </c>
      <c r="O468" s="712">
        <v>3.2</v>
      </c>
      <c r="P468" s="708" t="s">
        <v>1903</v>
      </c>
      <c r="Q468" s="714"/>
      <c r="R468" s="708">
        <v>12</v>
      </c>
      <c r="S468" s="708" t="s">
        <v>8569</v>
      </c>
      <c r="T468" s="715" t="str">
        <f t="shared" si="46"/>
        <v>EK6346705 Corp</v>
      </c>
      <c r="U468" s="716" t="e">
        <f ca="1">_xll.BDP($T468,$U$1)</f>
        <v>#NAME?</v>
      </c>
      <c r="V468" s="715">
        <f t="shared" si="47"/>
        <v>12</v>
      </c>
      <c r="W468" s="715">
        <f t="shared" si="48"/>
        <v>49</v>
      </c>
      <c r="X468" s="717" t="e">
        <f ca="1">_xll.BDP($T468,X$1)</f>
        <v>#NAME?</v>
      </c>
      <c r="Y468" s="717" t="e">
        <f ca="1">_xll.BDP($T468,$Y$1)</f>
        <v>#NAME?</v>
      </c>
      <c r="Z468" s="717" t="e">
        <f ca="1">_xll.BDP($T468,Z$1)</f>
        <v>#NAME?</v>
      </c>
      <c r="AA468" s="718" t="e">
        <f ca="1">IF(Z468="FLOATING",J468,(_xll.BDP($T468,AA$1)/100))</f>
        <v>#NAME?</v>
      </c>
      <c r="AB468" s="719" t="e">
        <f ca="1">_xll.BDP(T468,$AB$1)</f>
        <v>#NAME?</v>
      </c>
      <c r="AC468" s="720" t="e">
        <f ca="1">_xll.BDP($T468,AC$1)</f>
        <v>#NAME?</v>
      </c>
      <c r="AD468" s="719" t="e">
        <f ca="1">_xll.BDP($T468,AD$1)</f>
        <v>#NAME?</v>
      </c>
      <c r="AE468" s="715" t="e">
        <f ca="1">_xll.BDP($T468,AE$1)</f>
        <v>#NAME?</v>
      </c>
      <c r="AF468" s="719" t="e">
        <f ca="1">_xll.BDP($T468,AF$1)</f>
        <v>#NAME?</v>
      </c>
      <c r="AG468" s="719" t="e">
        <f ca="1">VLOOKUP(AE468,Values!$A$1:$C$12,2,FALSE)</f>
        <v>#NAME?</v>
      </c>
      <c r="AH468" s="716" t="e">
        <f ca="1">_xll.BDP($T468,$AH$1)</f>
        <v>#NAME?</v>
      </c>
      <c r="AI468" s="716" t="e">
        <f ca="1">_xll.BDP($T468,$AI$1)</f>
        <v>#NAME?</v>
      </c>
      <c r="AJ468" s="716" t="e">
        <f ca="1">_xll.BDP($T468,$AJ$1)</f>
        <v>#NAME?</v>
      </c>
      <c r="AK468" s="721" t="e">
        <f ca="1">VLOOKUP(AJ468,Values!$E$2:$F$8,2,)</f>
        <v>#NAME?</v>
      </c>
      <c r="AL468" s="719" t="e">
        <f ca="1">_xll.BDP($T468,$AL$1)</f>
        <v>#NAME?</v>
      </c>
      <c r="AM468" s="719" t="e">
        <f ca="1">_xll.BDP($T468,$AM$1)</f>
        <v>#NAME?</v>
      </c>
      <c r="AN468" s="719" t="e">
        <f ca="1">_xll.BDP($T468,$AN$1)</f>
        <v>#NAME?</v>
      </c>
      <c r="AO468" s="719" t="str">
        <f t="shared" si="49"/>
        <v>5yr</v>
      </c>
      <c r="AP468" s="775" t="e">
        <f ca="1">_xll.BDP(T468,"YRS_TO_MTY_ISSUE")</f>
        <v>#NAME?</v>
      </c>
      <c r="AQ468" s="794">
        <f t="shared" si="53"/>
        <v>5.3</v>
      </c>
      <c r="AR468" s="795">
        <v>5</v>
      </c>
      <c r="AS468" s="719" t="e">
        <f ca="1">_xll.BDP($T468,AS$1)</f>
        <v>#NAME?</v>
      </c>
      <c r="AT468" s="719" t="e">
        <f ca="1">_xll.BDP(T468,$AT$1)</f>
        <v>#NAME?</v>
      </c>
      <c r="AU468" s="719" t="e">
        <f ca="1">_xll.BDP(T468,$AU$1)</f>
        <v>#NAME?</v>
      </c>
      <c r="AV468" s="719" t="e">
        <f ca="1">_xll.BDP($T468,AV$1)</f>
        <v>#NAME?</v>
      </c>
      <c r="AW468" s="719" t="e">
        <f t="shared" ca="1" si="50"/>
        <v>#NAME?</v>
      </c>
      <c r="AX468" s="719" t="e">
        <f ca="1">_xll.BDP(T468,$AX$1)</f>
        <v>#NAME?</v>
      </c>
      <c r="AY468" s="719" t="e">
        <f t="shared" ca="1" si="51"/>
        <v>#NAME?</v>
      </c>
      <c r="AZ468" s="719" t="e">
        <f t="shared" ca="1" si="52"/>
        <v>#NAME?</v>
      </c>
      <c r="BA468" s="719" t="e">
        <f ca="1">VLOOKUP(X468,Values!$H$2:$I$15,2,FALSE)</f>
        <v>#NAME?</v>
      </c>
    </row>
    <row r="469" spans="1:53" s="706" customFormat="1" ht="12.75" customHeight="1" x14ac:dyDescent="0.3">
      <c r="A469" s="707">
        <v>41974</v>
      </c>
      <c r="B469" s="915" t="s">
        <v>8515</v>
      </c>
      <c r="C469" s="916" t="s">
        <v>22</v>
      </c>
      <c r="D469" s="709">
        <v>2500</v>
      </c>
      <c r="E469" s="708" t="s">
        <v>224</v>
      </c>
      <c r="F469" s="710">
        <v>44635</v>
      </c>
      <c r="G469" s="711" t="s">
        <v>319</v>
      </c>
      <c r="H469" s="712" t="s">
        <v>578</v>
      </c>
      <c r="I469" s="761" t="s">
        <v>628</v>
      </c>
      <c r="J469" s="761" t="s">
        <v>447</v>
      </c>
      <c r="K469" s="712">
        <v>-15</v>
      </c>
      <c r="L469" s="714"/>
      <c r="M469" s="712"/>
      <c r="N469" s="706" t="s">
        <v>2455</v>
      </c>
      <c r="O469" s="712">
        <v>2.5</v>
      </c>
      <c r="P469" s="708" t="s">
        <v>2509</v>
      </c>
      <c r="Q469" s="714"/>
      <c r="R469" s="708">
        <v>17</v>
      </c>
      <c r="S469" s="708" t="s">
        <v>8570</v>
      </c>
      <c r="T469" s="715" t="str">
        <f t="shared" si="46"/>
        <v>EK6346820 Corp</v>
      </c>
      <c r="U469" s="716" t="e">
        <f ca="1">_xll.BDP($T469,$U$1)</f>
        <v>#NAME?</v>
      </c>
      <c r="V469" s="715">
        <f t="shared" si="47"/>
        <v>12</v>
      </c>
      <c r="W469" s="715">
        <f t="shared" si="48"/>
        <v>49</v>
      </c>
      <c r="X469" s="717" t="e">
        <f ca="1">_xll.BDP($T469,X$1)</f>
        <v>#NAME?</v>
      </c>
      <c r="Y469" s="717" t="e">
        <f ca="1">_xll.BDP($T469,$Y$1)</f>
        <v>#NAME?</v>
      </c>
      <c r="Z469" s="717" t="e">
        <f ca="1">_xll.BDP($T469,Z$1)</f>
        <v>#NAME?</v>
      </c>
      <c r="AA469" s="718" t="e">
        <f ca="1">IF(Z469="FLOATING",J469,(_xll.BDP($T469,AA$1)/100))</f>
        <v>#NAME?</v>
      </c>
      <c r="AB469" s="719" t="e">
        <f ca="1">_xll.BDP(T469,$AB$1)</f>
        <v>#NAME?</v>
      </c>
      <c r="AC469" s="720" t="e">
        <f ca="1">_xll.BDP($T469,AC$1)</f>
        <v>#NAME?</v>
      </c>
      <c r="AD469" s="719" t="e">
        <f ca="1">_xll.BDP($T469,AD$1)</f>
        <v>#NAME?</v>
      </c>
      <c r="AE469" s="715" t="e">
        <f ca="1">_xll.BDP($T469,AE$1)</f>
        <v>#NAME?</v>
      </c>
      <c r="AF469" s="719" t="e">
        <f ca="1">_xll.BDP($T469,AF$1)</f>
        <v>#NAME?</v>
      </c>
      <c r="AG469" s="719" t="e">
        <f ca="1">VLOOKUP(AE469,Values!$A$1:$C$12,2,FALSE)</f>
        <v>#NAME?</v>
      </c>
      <c r="AH469" s="716" t="e">
        <f ca="1">_xll.BDP($T469,$AH$1)</f>
        <v>#NAME?</v>
      </c>
      <c r="AI469" s="716" t="e">
        <f ca="1">_xll.BDP($T469,$AI$1)</f>
        <v>#NAME?</v>
      </c>
      <c r="AJ469" s="716" t="e">
        <f ca="1">_xll.BDP($T469,$AJ$1)</f>
        <v>#NAME?</v>
      </c>
      <c r="AK469" s="721" t="e">
        <f ca="1">VLOOKUP(AJ469,Values!$E$2:$F$8,2,)</f>
        <v>#NAME?</v>
      </c>
      <c r="AL469" s="719" t="e">
        <f ca="1">_xll.BDP($T469,$AL$1)</f>
        <v>#NAME?</v>
      </c>
      <c r="AM469" s="719" t="e">
        <f ca="1">_xll.BDP($T469,$AM$1)</f>
        <v>#NAME?</v>
      </c>
      <c r="AN469" s="719" t="e">
        <f ca="1">_xll.BDP($T469,$AN$1)</f>
        <v>#NAME?</v>
      </c>
      <c r="AO469" s="719" t="str">
        <f t="shared" si="49"/>
        <v>7yr</v>
      </c>
      <c r="AP469" s="775" t="e">
        <f ca="1">_xll.BDP(T469,"YRS_TO_MTY_ISSUE")</f>
        <v>#NAME?</v>
      </c>
      <c r="AQ469" s="794">
        <f t="shared" si="53"/>
        <v>7.3</v>
      </c>
      <c r="AR469" s="795">
        <v>7</v>
      </c>
      <c r="AS469" s="719" t="e">
        <f ca="1">_xll.BDP($T469,AS$1)</f>
        <v>#NAME?</v>
      </c>
      <c r="AT469" s="719" t="e">
        <f ca="1">_xll.BDP(T469,$AT$1)</f>
        <v>#NAME?</v>
      </c>
      <c r="AU469" s="719" t="e">
        <f ca="1">_xll.BDP(T469,$AU$1)</f>
        <v>#NAME?</v>
      </c>
      <c r="AV469" s="719" t="e">
        <f ca="1">_xll.BDP($T469,AV$1)</f>
        <v>#NAME?</v>
      </c>
      <c r="AW469" s="719" t="e">
        <f t="shared" ca="1" si="50"/>
        <v>#NAME?</v>
      </c>
      <c r="AX469" s="719" t="e">
        <f ca="1">_xll.BDP(T469,$AX$1)</f>
        <v>#NAME?</v>
      </c>
      <c r="AY469" s="719" t="e">
        <f t="shared" ca="1" si="51"/>
        <v>#NAME?</v>
      </c>
      <c r="AZ469" s="719" t="e">
        <f t="shared" ca="1" si="52"/>
        <v>#NAME?</v>
      </c>
      <c r="BA469" s="719" t="e">
        <f ca="1">VLOOKUP(X469,Values!$H$2:$I$15,2,FALSE)</f>
        <v>#NAME?</v>
      </c>
    </row>
    <row r="470" spans="1:53" s="706" customFormat="1" ht="12.75" customHeight="1" x14ac:dyDescent="0.3">
      <c r="A470" s="707">
        <v>41974</v>
      </c>
      <c r="B470" s="915" t="s">
        <v>8516</v>
      </c>
      <c r="C470" s="916" t="s">
        <v>22</v>
      </c>
      <c r="D470" s="709">
        <v>4000</v>
      </c>
      <c r="E470" s="708" t="s">
        <v>66</v>
      </c>
      <c r="F470" s="710">
        <v>45731</v>
      </c>
      <c r="G470" s="711" t="s">
        <v>319</v>
      </c>
      <c r="H470" s="712" t="s">
        <v>330</v>
      </c>
      <c r="I470" s="761" t="s">
        <v>467</v>
      </c>
      <c r="J470" s="761" t="s">
        <v>283</v>
      </c>
      <c r="K470" s="712">
        <v>-15</v>
      </c>
      <c r="L470" s="714"/>
      <c r="M470" s="712"/>
      <c r="N470" s="706" t="s">
        <v>7531</v>
      </c>
      <c r="O470" s="712">
        <v>2.2000000000000002</v>
      </c>
      <c r="P470" s="708" t="s">
        <v>2509</v>
      </c>
      <c r="Q470" s="714"/>
      <c r="R470" s="708">
        <v>17</v>
      </c>
      <c r="S470" s="708" t="s">
        <v>8570</v>
      </c>
      <c r="T470" s="715" t="str">
        <f t="shared" si="46"/>
        <v>EK6346820 Corp</v>
      </c>
      <c r="U470" s="716" t="e">
        <f ca="1">_xll.BDP($T470,$U$1)</f>
        <v>#NAME?</v>
      </c>
      <c r="V470" s="715">
        <f t="shared" si="47"/>
        <v>12</v>
      </c>
      <c r="W470" s="715">
        <f t="shared" si="48"/>
        <v>49</v>
      </c>
      <c r="X470" s="717" t="e">
        <f ca="1">_xll.BDP($T470,X$1)</f>
        <v>#NAME?</v>
      </c>
      <c r="Y470" s="717" t="e">
        <f ca="1">_xll.BDP($T470,$Y$1)</f>
        <v>#NAME?</v>
      </c>
      <c r="Z470" s="717" t="e">
        <f ca="1">_xll.BDP($T470,Z$1)</f>
        <v>#NAME?</v>
      </c>
      <c r="AA470" s="718" t="e">
        <f ca="1">IF(Z470="FLOATING",J470,(_xll.BDP($T470,AA$1)/100))</f>
        <v>#NAME?</v>
      </c>
      <c r="AB470" s="719" t="e">
        <f ca="1">_xll.BDP(T470,$AB$1)</f>
        <v>#NAME?</v>
      </c>
      <c r="AC470" s="720" t="e">
        <f ca="1">_xll.BDP($T470,AC$1)</f>
        <v>#NAME?</v>
      </c>
      <c r="AD470" s="719" t="e">
        <f ca="1">_xll.BDP($T470,AD$1)</f>
        <v>#NAME?</v>
      </c>
      <c r="AE470" s="715" t="e">
        <f ca="1">_xll.BDP($T470,AE$1)</f>
        <v>#NAME?</v>
      </c>
      <c r="AF470" s="719" t="e">
        <f ca="1">_xll.BDP($T470,AF$1)</f>
        <v>#NAME?</v>
      </c>
      <c r="AG470" s="719" t="e">
        <f ca="1">VLOOKUP(AE470,Values!$A$1:$C$12,2,FALSE)</f>
        <v>#NAME?</v>
      </c>
      <c r="AH470" s="716" t="e">
        <f ca="1">_xll.BDP($T470,$AH$1)</f>
        <v>#NAME?</v>
      </c>
      <c r="AI470" s="716" t="e">
        <f ca="1">_xll.BDP($T470,$AI$1)</f>
        <v>#NAME?</v>
      </c>
      <c r="AJ470" s="716" t="e">
        <f ca="1">_xll.BDP($T470,$AJ$1)</f>
        <v>#NAME?</v>
      </c>
      <c r="AK470" s="721" t="e">
        <f ca="1">VLOOKUP(AJ470,Values!$E$2:$F$8,2,)</f>
        <v>#NAME?</v>
      </c>
      <c r="AL470" s="719" t="e">
        <f ca="1">_xll.BDP($T470,$AL$1)</f>
        <v>#NAME?</v>
      </c>
      <c r="AM470" s="719" t="e">
        <f ca="1">_xll.BDP($T470,$AM$1)</f>
        <v>#NAME?</v>
      </c>
      <c r="AN470" s="719" t="e">
        <f ca="1">_xll.BDP($T470,$AN$1)</f>
        <v>#NAME?</v>
      </c>
      <c r="AO470" s="719" t="str">
        <f t="shared" si="49"/>
        <v>10yr</v>
      </c>
      <c r="AP470" s="775" t="e">
        <f ca="1">_xll.BDP(T470,"YRS_TO_MTY_ISSUE")</f>
        <v>#NAME?</v>
      </c>
      <c r="AQ470" s="794">
        <f t="shared" si="53"/>
        <v>10.3</v>
      </c>
      <c r="AR470" s="795">
        <v>10</v>
      </c>
      <c r="AS470" s="719" t="e">
        <f ca="1">_xll.BDP($T470,AS$1)</f>
        <v>#NAME?</v>
      </c>
      <c r="AT470" s="719" t="e">
        <f ca="1">_xll.BDP(T470,$AT$1)</f>
        <v>#NAME?</v>
      </c>
      <c r="AU470" s="719" t="e">
        <f ca="1">_xll.BDP(T470,$AU$1)</f>
        <v>#NAME?</v>
      </c>
      <c r="AV470" s="719" t="e">
        <f ca="1">_xll.BDP($T470,AV$1)</f>
        <v>#NAME?</v>
      </c>
      <c r="AW470" s="719" t="e">
        <f t="shared" ca="1" si="50"/>
        <v>#NAME?</v>
      </c>
      <c r="AX470" s="719" t="e">
        <f ca="1">_xll.BDP(T470,$AX$1)</f>
        <v>#NAME?</v>
      </c>
      <c r="AY470" s="719" t="e">
        <f t="shared" ca="1" si="51"/>
        <v>#NAME?</v>
      </c>
      <c r="AZ470" s="719" t="e">
        <f t="shared" ca="1" si="52"/>
        <v>#NAME?</v>
      </c>
      <c r="BA470" s="719" t="e">
        <f ca="1">VLOOKUP(X470,Values!$H$2:$I$15,2,FALSE)</f>
        <v>#NAME?</v>
      </c>
    </row>
    <row r="471" spans="1:53" s="706" customFormat="1" ht="12.75" customHeight="1" x14ac:dyDescent="0.3">
      <c r="A471" s="707">
        <v>41974</v>
      </c>
      <c r="B471" s="915" t="s">
        <v>8517</v>
      </c>
      <c r="C471" s="916" t="s">
        <v>22</v>
      </c>
      <c r="D471" s="709">
        <v>2500</v>
      </c>
      <c r="E471" s="708" t="s">
        <v>2331</v>
      </c>
      <c r="F471" s="710">
        <v>49383</v>
      </c>
      <c r="G471" s="711" t="s">
        <v>319</v>
      </c>
      <c r="H471" s="712" t="s">
        <v>320</v>
      </c>
      <c r="I471" s="761" t="s">
        <v>26</v>
      </c>
      <c r="J471" s="761" t="s">
        <v>27</v>
      </c>
      <c r="K471" s="712">
        <v>-20</v>
      </c>
      <c r="L471" s="714"/>
      <c r="M471" s="712"/>
      <c r="N471" s="706" t="s">
        <v>1045</v>
      </c>
      <c r="O471" s="712">
        <v>2.7</v>
      </c>
      <c r="P471" s="708" t="s">
        <v>1967</v>
      </c>
      <c r="Q471" s="714"/>
      <c r="R471" s="708">
        <v>19</v>
      </c>
      <c r="S471" s="708" t="s">
        <v>8571</v>
      </c>
      <c r="T471" s="715" t="str">
        <f t="shared" si="46"/>
        <v>EK6347067 Corp</v>
      </c>
      <c r="U471" s="716" t="e">
        <f ca="1">_xll.BDP($T471,$U$1)</f>
        <v>#NAME?</v>
      </c>
      <c r="V471" s="715">
        <f t="shared" si="47"/>
        <v>12</v>
      </c>
      <c r="W471" s="715">
        <f t="shared" si="48"/>
        <v>49</v>
      </c>
      <c r="X471" s="717" t="e">
        <f ca="1">_xll.BDP($T471,X$1)</f>
        <v>#NAME?</v>
      </c>
      <c r="Y471" s="717" t="e">
        <f ca="1">_xll.BDP($T471,$Y$1)</f>
        <v>#NAME?</v>
      </c>
      <c r="Z471" s="717" t="e">
        <f ca="1">_xll.BDP($T471,Z$1)</f>
        <v>#NAME?</v>
      </c>
      <c r="AA471" s="718" t="e">
        <f ca="1">IF(Z471="FLOATING",J471,(_xll.BDP($T471,AA$1)/100))</f>
        <v>#NAME?</v>
      </c>
      <c r="AB471" s="719" t="e">
        <f ca="1">_xll.BDP(T471,$AB$1)</f>
        <v>#NAME?</v>
      </c>
      <c r="AC471" s="720" t="e">
        <f ca="1">_xll.BDP($T471,AC$1)</f>
        <v>#NAME?</v>
      </c>
      <c r="AD471" s="719" t="e">
        <f ca="1">_xll.BDP($T471,AD$1)</f>
        <v>#NAME?</v>
      </c>
      <c r="AE471" s="715" t="e">
        <f ca="1">_xll.BDP($T471,AE$1)</f>
        <v>#NAME?</v>
      </c>
      <c r="AF471" s="719" t="e">
        <f ca="1">_xll.BDP($T471,AF$1)</f>
        <v>#NAME?</v>
      </c>
      <c r="AG471" s="719" t="e">
        <f ca="1">VLOOKUP(AE471,Values!$A$1:$C$12,2,FALSE)</f>
        <v>#NAME?</v>
      </c>
      <c r="AH471" s="716" t="e">
        <f ca="1">_xll.BDP($T471,$AH$1)</f>
        <v>#NAME?</v>
      </c>
      <c r="AI471" s="716" t="e">
        <f ca="1">_xll.BDP($T471,$AI$1)</f>
        <v>#NAME?</v>
      </c>
      <c r="AJ471" s="716" t="e">
        <f ca="1">_xll.BDP($T471,$AJ$1)</f>
        <v>#NAME?</v>
      </c>
      <c r="AK471" s="721" t="e">
        <f ca="1">VLOOKUP(AJ471,Values!$E$2:$F$8,2,)</f>
        <v>#NAME?</v>
      </c>
      <c r="AL471" s="719" t="e">
        <f ca="1">_xll.BDP($T471,$AL$1)</f>
        <v>#NAME?</v>
      </c>
      <c r="AM471" s="719" t="e">
        <f ca="1">_xll.BDP($T471,$AM$1)</f>
        <v>#NAME?</v>
      </c>
      <c r="AN471" s="719" t="e">
        <f ca="1">_xll.BDP($T471,$AN$1)</f>
        <v>#NAME?</v>
      </c>
      <c r="AO471" s="719" t="str">
        <f t="shared" si="49"/>
        <v>20yr</v>
      </c>
      <c r="AP471" s="775" t="e">
        <f ca="1">_xll.BDP(T471,"YRS_TO_MTY_ISSUE")</f>
        <v>#NAME?</v>
      </c>
      <c r="AQ471" s="794">
        <f t="shared" si="53"/>
        <v>20.3</v>
      </c>
      <c r="AR471" s="795">
        <v>20</v>
      </c>
      <c r="AS471" s="719" t="e">
        <f ca="1">_xll.BDP($T471,AS$1)</f>
        <v>#NAME?</v>
      </c>
      <c r="AT471" s="719" t="e">
        <f ca="1">_xll.BDP(T471,$AT$1)</f>
        <v>#NAME?</v>
      </c>
      <c r="AU471" s="719" t="e">
        <f ca="1">_xll.BDP(T471,$AU$1)</f>
        <v>#NAME?</v>
      </c>
      <c r="AV471" s="719" t="e">
        <f ca="1">_xll.BDP($T471,AV$1)</f>
        <v>#NAME?</v>
      </c>
      <c r="AW471" s="719" t="e">
        <f t="shared" ca="1" si="50"/>
        <v>#NAME?</v>
      </c>
      <c r="AX471" s="719" t="e">
        <f ca="1">_xll.BDP(T471,$AX$1)</f>
        <v>#NAME?</v>
      </c>
      <c r="AY471" s="719" t="e">
        <f t="shared" ca="1" si="51"/>
        <v>#NAME?</v>
      </c>
      <c r="AZ471" s="719" t="e">
        <f t="shared" ca="1" si="52"/>
        <v>#NAME?</v>
      </c>
      <c r="BA471" s="719" t="e">
        <f ca="1">VLOOKUP(X471,Values!$H$2:$I$15,2,FALSE)</f>
        <v>#NAME?</v>
      </c>
    </row>
    <row r="472" spans="1:53" s="706" customFormat="1" ht="12.75" customHeight="1" x14ac:dyDescent="0.3">
      <c r="A472" s="707">
        <v>41974</v>
      </c>
      <c r="B472" s="915" t="s">
        <v>3936</v>
      </c>
      <c r="C472" s="916" t="s">
        <v>22</v>
      </c>
      <c r="D472" s="709">
        <v>4000</v>
      </c>
      <c r="E472" s="708" t="s">
        <v>117</v>
      </c>
      <c r="F472" s="710">
        <v>53036</v>
      </c>
      <c r="G472" s="711" t="s">
        <v>319</v>
      </c>
      <c r="H472" s="712" t="s">
        <v>1444</v>
      </c>
      <c r="I472" s="761" t="s">
        <v>4332</v>
      </c>
      <c r="J472" s="761" t="s">
        <v>398</v>
      </c>
      <c r="K472" s="712">
        <v>-20</v>
      </c>
      <c r="L472" s="714"/>
      <c r="M472" s="712"/>
      <c r="N472" s="706" t="s">
        <v>8518</v>
      </c>
      <c r="O472" s="712">
        <v>2.2999999999999998</v>
      </c>
      <c r="P472" s="708" t="s">
        <v>1967</v>
      </c>
      <c r="Q472" s="714"/>
      <c r="R472" s="708">
        <v>19</v>
      </c>
      <c r="S472" s="708" t="s">
        <v>8572</v>
      </c>
      <c r="T472" s="715" t="str">
        <f t="shared" si="46"/>
        <v>EK6347182 Corp</v>
      </c>
      <c r="U472" s="716" t="e">
        <f ca="1">_xll.BDP($T472,$U$1)</f>
        <v>#NAME?</v>
      </c>
      <c r="V472" s="715">
        <f t="shared" si="47"/>
        <v>12</v>
      </c>
      <c r="W472" s="715">
        <f t="shared" si="48"/>
        <v>49</v>
      </c>
      <c r="X472" s="717" t="e">
        <f ca="1">_xll.BDP($T472,X$1)</f>
        <v>#NAME?</v>
      </c>
      <c r="Y472" s="717" t="e">
        <f ca="1">_xll.BDP($T472,$Y$1)</f>
        <v>#NAME?</v>
      </c>
      <c r="Z472" s="717" t="e">
        <f ca="1">_xll.BDP($T472,Z$1)</f>
        <v>#NAME?</v>
      </c>
      <c r="AA472" s="718" t="e">
        <f ca="1">IF(Z472="FLOATING",J472,(_xll.BDP($T472,AA$1)/100))</f>
        <v>#NAME?</v>
      </c>
      <c r="AB472" s="719" t="e">
        <f ca="1">_xll.BDP(T472,$AB$1)</f>
        <v>#NAME?</v>
      </c>
      <c r="AC472" s="720" t="e">
        <f ca="1">_xll.BDP($T472,AC$1)</f>
        <v>#NAME?</v>
      </c>
      <c r="AD472" s="719" t="e">
        <f ca="1">_xll.BDP($T472,AD$1)</f>
        <v>#NAME?</v>
      </c>
      <c r="AE472" s="715" t="e">
        <f ca="1">_xll.BDP($T472,AE$1)</f>
        <v>#NAME?</v>
      </c>
      <c r="AF472" s="719" t="e">
        <f ca="1">_xll.BDP($T472,AF$1)</f>
        <v>#NAME?</v>
      </c>
      <c r="AG472" s="719" t="e">
        <f ca="1">VLOOKUP(AE472,Values!$A$1:$C$12,2,FALSE)</f>
        <v>#NAME?</v>
      </c>
      <c r="AH472" s="716" t="e">
        <f ca="1">_xll.BDP($T472,$AH$1)</f>
        <v>#NAME?</v>
      </c>
      <c r="AI472" s="716" t="e">
        <f ca="1">_xll.BDP($T472,$AI$1)</f>
        <v>#NAME?</v>
      </c>
      <c r="AJ472" s="716" t="e">
        <f ca="1">_xll.BDP($T472,$AJ$1)</f>
        <v>#NAME?</v>
      </c>
      <c r="AK472" s="721" t="e">
        <f ca="1">VLOOKUP(AJ472,Values!$E$2:$F$8,2,)</f>
        <v>#NAME?</v>
      </c>
      <c r="AL472" s="719" t="e">
        <f ca="1">_xll.BDP($T472,$AL$1)</f>
        <v>#NAME?</v>
      </c>
      <c r="AM472" s="719" t="e">
        <f ca="1">_xll.BDP($T472,$AM$1)</f>
        <v>#NAME?</v>
      </c>
      <c r="AN472" s="719" t="e">
        <f ca="1">_xll.BDP($T472,$AN$1)</f>
        <v>#NAME?</v>
      </c>
      <c r="AO472" s="719" t="str">
        <f t="shared" si="49"/>
        <v>30yr</v>
      </c>
      <c r="AP472" s="775" t="e">
        <f ca="1">_xll.BDP(T472,"YRS_TO_MTY_ISSUE")</f>
        <v>#NAME?</v>
      </c>
      <c r="AQ472" s="794">
        <f t="shared" si="53"/>
        <v>30.3</v>
      </c>
      <c r="AR472" s="795">
        <v>30</v>
      </c>
      <c r="AS472" s="719" t="e">
        <f ca="1">_xll.BDP($T472,AS$1)</f>
        <v>#NAME?</v>
      </c>
      <c r="AT472" s="719" t="e">
        <f ca="1">_xll.BDP(T472,$AT$1)</f>
        <v>#NAME?</v>
      </c>
      <c r="AU472" s="719" t="e">
        <f ca="1">_xll.BDP(T472,$AU$1)</f>
        <v>#NAME?</v>
      </c>
      <c r="AV472" s="719" t="e">
        <f ca="1">_xll.BDP($T472,AV$1)</f>
        <v>#NAME?</v>
      </c>
      <c r="AW472" s="719" t="e">
        <f t="shared" ca="1" si="50"/>
        <v>#NAME?</v>
      </c>
      <c r="AX472" s="719" t="e">
        <f ca="1">_xll.BDP(T472,$AX$1)</f>
        <v>#NAME?</v>
      </c>
      <c r="AY472" s="719" t="e">
        <f t="shared" ca="1" si="51"/>
        <v>#NAME?</v>
      </c>
      <c r="AZ472" s="719" t="e">
        <f t="shared" ca="1" si="52"/>
        <v>#NAME?</v>
      </c>
      <c r="BA472" s="719" t="e">
        <f ca="1">VLOOKUP(X472,Values!$H$2:$I$15,2,FALSE)</f>
        <v>#NAME?</v>
      </c>
    </row>
    <row r="473" spans="1:53" s="706" customFormat="1" ht="12.75" customHeight="1" x14ac:dyDescent="0.3">
      <c r="A473" s="707">
        <v>41974</v>
      </c>
      <c r="B473" s="915" t="s">
        <v>8519</v>
      </c>
      <c r="C473" s="916" t="s">
        <v>11</v>
      </c>
      <c r="D473" s="709">
        <v>750</v>
      </c>
      <c r="E473" s="708" t="s">
        <v>12</v>
      </c>
      <c r="F473" s="710">
        <v>43073</v>
      </c>
      <c r="G473" s="711" t="s">
        <v>8520</v>
      </c>
      <c r="H473" s="712" t="s">
        <v>668</v>
      </c>
      <c r="I473" s="761" t="s">
        <v>414</v>
      </c>
      <c r="J473" s="761" t="s">
        <v>4893</v>
      </c>
      <c r="K473" s="712">
        <v>-12</v>
      </c>
      <c r="L473" s="714"/>
      <c r="M473" s="712"/>
      <c r="N473" s="706" t="s">
        <v>169</v>
      </c>
      <c r="O473" s="712">
        <v>1.47</v>
      </c>
      <c r="P473" s="708" t="s">
        <v>3746</v>
      </c>
      <c r="Q473" s="714"/>
      <c r="R473" s="708" t="s">
        <v>3746</v>
      </c>
      <c r="S473" s="708" t="s">
        <v>8574</v>
      </c>
      <c r="T473" s="715" t="str">
        <f t="shared" si="46"/>
        <v>EK6347364 Corp</v>
      </c>
      <c r="U473" s="716" t="e">
        <f ca="1">_xll.BDP($T473,$U$1)</f>
        <v>#NAME?</v>
      </c>
      <c r="V473" s="715">
        <f t="shared" si="47"/>
        <v>12</v>
      </c>
      <c r="W473" s="715">
        <f t="shared" si="48"/>
        <v>49</v>
      </c>
      <c r="X473" s="717" t="e">
        <f ca="1">_xll.BDP($T473,X$1)</f>
        <v>#NAME?</v>
      </c>
      <c r="Y473" s="717" t="e">
        <f ca="1">_xll.BDP($T473,$Y$1)</f>
        <v>#NAME?</v>
      </c>
      <c r="Z473" s="717" t="e">
        <f ca="1">_xll.BDP($T473,Z$1)</f>
        <v>#NAME?</v>
      </c>
      <c r="AA473" s="718" t="e">
        <f ca="1">IF(Z473="FLOATING",J473,(_xll.BDP($T473,AA$1)/100))</f>
        <v>#NAME?</v>
      </c>
      <c r="AB473" s="719" t="e">
        <f ca="1">_xll.BDP(T473,$AB$1)</f>
        <v>#NAME?</v>
      </c>
      <c r="AC473" s="720" t="e">
        <f ca="1">_xll.BDP($T473,AC$1)</f>
        <v>#NAME?</v>
      </c>
      <c r="AD473" s="719" t="e">
        <f ca="1">_xll.BDP($T473,AD$1)</f>
        <v>#NAME?</v>
      </c>
      <c r="AE473" s="715" t="e">
        <f ca="1">_xll.BDP($T473,AE$1)</f>
        <v>#NAME?</v>
      </c>
      <c r="AF473" s="719" t="e">
        <f ca="1">_xll.BDP($T473,AF$1)</f>
        <v>#NAME?</v>
      </c>
      <c r="AG473" s="719" t="e">
        <f ca="1">VLOOKUP(AE473,Values!$A$1:$C$12,2,FALSE)</f>
        <v>#NAME?</v>
      </c>
      <c r="AH473" s="716" t="e">
        <f ca="1">_xll.BDP($T473,$AH$1)</f>
        <v>#NAME?</v>
      </c>
      <c r="AI473" s="716" t="e">
        <f ca="1">_xll.BDP($T473,$AI$1)</f>
        <v>#NAME?</v>
      </c>
      <c r="AJ473" s="716" t="e">
        <f ca="1">_xll.BDP($T473,$AJ$1)</f>
        <v>#NAME?</v>
      </c>
      <c r="AK473" s="721" t="e">
        <f ca="1">VLOOKUP(AJ473,Values!$E$2:$F$8,2,)</f>
        <v>#NAME?</v>
      </c>
      <c r="AL473" s="719" t="e">
        <f ca="1">_xll.BDP($T473,$AL$1)</f>
        <v>#NAME?</v>
      </c>
      <c r="AM473" s="719" t="e">
        <f ca="1">_xll.BDP($T473,$AM$1)</f>
        <v>#NAME?</v>
      </c>
      <c r="AN473" s="719" t="e">
        <f ca="1">_xll.BDP($T473,$AN$1)</f>
        <v>#NAME?</v>
      </c>
      <c r="AO473" s="719" t="str">
        <f t="shared" si="49"/>
        <v>3yr</v>
      </c>
      <c r="AP473" s="775" t="e">
        <f ca="1">_xll.BDP(T473,"YRS_TO_MTY_ISSUE")</f>
        <v>#NAME?</v>
      </c>
      <c r="AQ473" s="794">
        <f t="shared" si="53"/>
        <v>3</v>
      </c>
      <c r="AR473" s="795">
        <v>3</v>
      </c>
      <c r="AS473" s="719" t="e">
        <f ca="1">_xll.BDP($T473,AS$1)</f>
        <v>#NAME?</v>
      </c>
      <c r="AT473" s="719" t="e">
        <f ca="1">_xll.BDP(T473,$AT$1)</f>
        <v>#NAME?</v>
      </c>
      <c r="AU473" s="719" t="e">
        <f ca="1">_xll.BDP(T473,$AU$1)</f>
        <v>#NAME?</v>
      </c>
      <c r="AV473" s="719" t="e">
        <f ca="1">_xll.BDP($T473,AV$1)</f>
        <v>#NAME?</v>
      </c>
      <c r="AW473" s="719" t="e">
        <f t="shared" ca="1" si="50"/>
        <v>#NAME?</v>
      </c>
      <c r="AX473" s="719" t="e">
        <f ca="1">_xll.BDP(T473,$AX$1)</f>
        <v>#NAME?</v>
      </c>
      <c r="AY473" s="719" t="e">
        <f t="shared" ca="1" si="51"/>
        <v>#NAME?</v>
      </c>
      <c r="AZ473" s="719" t="e">
        <f t="shared" ca="1" si="52"/>
        <v>#NAME?</v>
      </c>
      <c r="BA473" s="719" t="e">
        <f ca="1">VLOOKUP(X473,Values!$H$2:$I$15,2,FALSE)</f>
        <v>#NAME?</v>
      </c>
    </row>
    <row r="474" spans="1:53" s="706" customFormat="1" ht="12.75" customHeight="1" x14ac:dyDescent="0.3">
      <c r="A474" s="707">
        <v>41974</v>
      </c>
      <c r="B474" s="915" t="s">
        <v>8521</v>
      </c>
      <c r="C474" s="916" t="s">
        <v>11</v>
      </c>
      <c r="D474" s="709">
        <v>750</v>
      </c>
      <c r="E474" s="708" t="s">
        <v>37</v>
      </c>
      <c r="F474" s="710">
        <v>43803</v>
      </c>
      <c r="G474" s="711" t="s">
        <v>8520</v>
      </c>
      <c r="H474" s="712" t="s">
        <v>573</v>
      </c>
      <c r="I474" s="761" t="s">
        <v>8522</v>
      </c>
      <c r="J474" s="761" t="s">
        <v>293</v>
      </c>
      <c r="K474" s="712">
        <v>-10</v>
      </c>
      <c r="L474" s="714"/>
      <c r="M474" s="712"/>
      <c r="N474" s="706" t="s">
        <v>169</v>
      </c>
      <c r="O474" s="712">
        <v>1.47</v>
      </c>
      <c r="P474" s="708" t="s">
        <v>3746</v>
      </c>
      <c r="Q474" s="714"/>
      <c r="R474" s="708" t="s">
        <v>3746</v>
      </c>
      <c r="S474" s="708" t="s">
        <v>8575</v>
      </c>
      <c r="T474" s="715" t="str">
        <f t="shared" si="46"/>
        <v>EK6347489 Corp</v>
      </c>
      <c r="U474" s="716" t="e">
        <f ca="1">_xll.BDP($T474,$U$1)</f>
        <v>#NAME?</v>
      </c>
      <c r="V474" s="715">
        <f t="shared" si="47"/>
        <v>12</v>
      </c>
      <c r="W474" s="715">
        <f t="shared" si="48"/>
        <v>49</v>
      </c>
      <c r="X474" s="717" t="e">
        <f ca="1">_xll.BDP($T474,X$1)</f>
        <v>#NAME?</v>
      </c>
      <c r="Y474" s="717" t="e">
        <f ca="1">_xll.BDP($T474,$Y$1)</f>
        <v>#NAME?</v>
      </c>
      <c r="Z474" s="717" t="e">
        <f ca="1">_xll.BDP($T474,Z$1)</f>
        <v>#NAME?</v>
      </c>
      <c r="AA474" s="718" t="e">
        <f ca="1">IF(Z474="FLOATING",J474,(_xll.BDP($T474,AA$1)/100))</f>
        <v>#NAME?</v>
      </c>
      <c r="AB474" s="719" t="e">
        <f ca="1">_xll.BDP(T474,$AB$1)</f>
        <v>#NAME?</v>
      </c>
      <c r="AC474" s="720" t="e">
        <f ca="1">_xll.BDP($T474,AC$1)</f>
        <v>#NAME?</v>
      </c>
      <c r="AD474" s="719" t="e">
        <f ca="1">_xll.BDP($T474,AD$1)</f>
        <v>#NAME?</v>
      </c>
      <c r="AE474" s="715" t="e">
        <f ca="1">_xll.BDP($T474,AE$1)</f>
        <v>#NAME?</v>
      </c>
      <c r="AF474" s="719" t="e">
        <f ca="1">_xll.BDP($T474,AF$1)</f>
        <v>#NAME?</v>
      </c>
      <c r="AG474" s="719" t="e">
        <f ca="1">VLOOKUP(AE474,Values!$A$1:$C$12,2,FALSE)</f>
        <v>#NAME?</v>
      </c>
      <c r="AH474" s="716" t="e">
        <f ca="1">_xll.BDP($T474,$AH$1)</f>
        <v>#NAME?</v>
      </c>
      <c r="AI474" s="716" t="e">
        <f ca="1">_xll.BDP($T474,$AI$1)</f>
        <v>#NAME?</v>
      </c>
      <c r="AJ474" s="716" t="e">
        <f ca="1">_xll.BDP($T474,$AJ$1)</f>
        <v>#NAME?</v>
      </c>
      <c r="AK474" s="721" t="e">
        <f ca="1">VLOOKUP(AJ474,Values!$E$2:$F$8,2,)</f>
        <v>#NAME?</v>
      </c>
      <c r="AL474" s="719" t="e">
        <f ca="1">_xll.BDP($T474,$AL$1)</f>
        <v>#NAME?</v>
      </c>
      <c r="AM474" s="719" t="e">
        <f ca="1">_xll.BDP($T474,$AM$1)</f>
        <v>#NAME?</v>
      </c>
      <c r="AN474" s="719" t="e">
        <f ca="1">_xll.BDP($T474,$AN$1)</f>
        <v>#NAME?</v>
      </c>
      <c r="AO474" s="719" t="str">
        <f t="shared" si="49"/>
        <v>5yr</v>
      </c>
      <c r="AP474" s="775" t="e">
        <f ca="1">_xll.BDP(T474,"YRS_TO_MTY_ISSUE")</f>
        <v>#NAME?</v>
      </c>
      <c r="AQ474" s="794">
        <f t="shared" si="53"/>
        <v>5</v>
      </c>
      <c r="AR474" s="795">
        <v>5</v>
      </c>
      <c r="AS474" s="719" t="e">
        <f ca="1">_xll.BDP($T474,AS$1)</f>
        <v>#NAME?</v>
      </c>
      <c r="AT474" s="719" t="e">
        <f ca="1">_xll.BDP(T474,$AT$1)</f>
        <v>#NAME?</v>
      </c>
      <c r="AU474" s="719" t="e">
        <f ca="1">_xll.BDP(T474,$AU$1)</f>
        <v>#NAME?</v>
      </c>
      <c r="AV474" s="719" t="e">
        <f ca="1">_xll.BDP($T474,AV$1)</f>
        <v>#NAME?</v>
      </c>
      <c r="AW474" s="719" t="e">
        <f t="shared" ca="1" si="50"/>
        <v>#NAME?</v>
      </c>
      <c r="AX474" s="719" t="e">
        <f ca="1">_xll.BDP(T474,$AX$1)</f>
        <v>#NAME?</v>
      </c>
      <c r="AY474" s="719" t="e">
        <f t="shared" ca="1" si="51"/>
        <v>#NAME?</v>
      </c>
      <c r="AZ474" s="719" t="e">
        <f t="shared" ca="1" si="52"/>
        <v>#NAME?</v>
      </c>
      <c r="BA474" s="719" t="e">
        <f ca="1">VLOOKUP(X474,Values!$H$2:$I$15,2,FALSE)</f>
        <v>#NAME?</v>
      </c>
    </row>
    <row r="475" spans="1:53" s="706" customFormat="1" ht="12.75" customHeight="1" x14ac:dyDescent="0.3">
      <c r="A475" s="707">
        <v>41974</v>
      </c>
      <c r="B475" s="915" t="s">
        <v>8523</v>
      </c>
      <c r="C475" s="916" t="s">
        <v>218</v>
      </c>
      <c r="D475" s="709">
        <v>700</v>
      </c>
      <c r="E475" s="708" t="s">
        <v>66</v>
      </c>
      <c r="F475" s="710">
        <v>45689</v>
      </c>
      <c r="G475" s="711" t="s">
        <v>8524</v>
      </c>
      <c r="H475" s="712" t="s">
        <v>8525</v>
      </c>
      <c r="I475" s="761" t="s">
        <v>8526</v>
      </c>
      <c r="J475" s="761" t="s">
        <v>321</v>
      </c>
      <c r="K475" s="712">
        <v>0</v>
      </c>
      <c r="L475" s="714"/>
      <c r="M475" s="712"/>
      <c r="N475" s="706" t="s">
        <v>331</v>
      </c>
      <c r="O475" s="712">
        <v>1.71</v>
      </c>
      <c r="P475" s="708" t="s">
        <v>4492</v>
      </c>
      <c r="Q475" s="714"/>
      <c r="R475" s="708">
        <v>21</v>
      </c>
      <c r="S475" s="708" t="s">
        <v>8576</v>
      </c>
      <c r="T475" s="715" t="str">
        <f t="shared" si="46"/>
        <v>EK6348925 Corp</v>
      </c>
      <c r="U475" s="716" t="e">
        <f ca="1">_xll.BDP($T475,$U$1)</f>
        <v>#NAME?</v>
      </c>
      <c r="V475" s="715">
        <f t="shared" si="47"/>
        <v>12</v>
      </c>
      <c r="W475" s="715">
        <f t="shared" si="48"/>
        <v>49</v>
      </c>
      <c r="X475" s="717" t="e">
        <f ca="1">_xll.BDP($T475,X$1)</f>
        <v>#NAME?</v>
      </c>
      <c r="Y475" s="717" t="e">
        <f ca="1">_xll.BDP($T475,$Y$1)</f>
        <v>#NAME?</v>
      </c>
      <c r="Z475" s="717" t="e">
        <f ca="1">_xll.BDP($T475,Z$1)</f>
        <v>#NAME?</v>
      </c>
      <c r="AA475" s="718" t="e">
        <f ca="1">IF(Z475="FLOATING",J475,(_xll.BDP($T475,AA$1)/100))</f>
        <v>#NAME?</v>
      </c>
      <c r="AB475" s="719" t="e">
        <f ca="1">_xll.BDP(T475,$AB$1)</f>
        <v>#NAME?</v>
      </c>
      <c r="AC475" s="720" t="e">
        <f ca="1">_xll.BDP($T475,AC$1)</f>
        <v>#NAME?</v>
      </c>
      <c r="AD475" s="719" t="e">
        <f ca="1">_xll.BDP($T475,AD$1)</f>
        <v>#NAME?</v>
      </c>
      <c r="AE475" s="715" t="e">
        <f ca="1">_xll.BDP($T475,AE$1)</f>
        <v>#NAME?</v>
      </c>
      <c r="AF475" s="719" t="e">
        <f ca="1">_xll.BDP($T475,AF$1)</f>
        <v>#NAME?</v>
      </c>
      <c r="AG475" s="719" t="e">
        <f ca="1">VLOOKUP(AE475,Values!$A$1:$C$12,2,FALSE)</f>
        <v>#NAME?</v>
      </c>
      <c r="AH475" s="716" t="e">
        <f ca="1">_xll.BDP($T475,$AH$1)</f>
        <v>#NAME?</v>
      </c>
      <c r="AI475" s="716" t="e">
        <f ca="1">_xll.BDP($T475,$AI$1)</f>
        <v>#NAME?</v>
      </c>
      <c r="AJ475" s="716" t="e">
        <f ca="1">_xll.BDP($T475,$AJ$1)</f>
        <v>#NAME?</v>
      </c>
      <c r="AK475" s="721" t="e">
        <f ca="1">VLOOKUP(AJ475,Values!$E$2:$F$8,2,)</f>
        <v>#NAME?</v>
      </c>
      <c r="AL475" s="719" t="e">
        <f ca="1">_xll.BDP($T475,$AL$1)</f>
        <v>#NAME?</v>
      </c>
      <c r="AM475" s="719" t="e">
        <f ca="1">_xll.BDP($T475,$AM$1)</f>
        <v>#NAME?</v>
      </c>
      <c r="AN475" s="719" t="e">
        <f ca="1">_xll.BDP($T475,$AN$1)</f>
        <v>#NAME?</v>
      </c>
      <c r="AO475" s="719" t="str">
        <f t="shared" si="49"/>
        <v>10yr</v>
      </c>
      <c r="AP475" s="775" t="e">
        <f ca="1">_xll.BDP(T475,"YRS_TO_MTY_ISSUE")</f>
        <v>#NAME?</v>
      </c>
      <c r="AQ475" s="794">
        <f t="shared" si="53"/>
        <v>10.199999999999999</v>
      </c>
      <c r="AR475" s="795">
        <v>10</v>
      </c>
      <c r="AS475" s="719" t="e">
        <f ca="1">_xll.BDP($T475,AS$1)</f>
        <v>#NAME?</v>
      </c>
      <c r="AT475" s="719" t="e">
        <f ca="1">_xll.BDP(T475,$AT$1)</f>
        <v>#NAME?</v>
      </c>
      <c r="AU475" s="719" t="e">
        <f ca="1">_xll.BDP(T475,$AU$1)</f>
        <v>#NAME?</v>
      </c>
      <c r="AV475" s="719" t="e">
        <f ca="1">_xll.BDP($T475,AV$1)</f>
        <v>#NAME?</v>
      </c>
      <c r="AW475" s="719" t="e">
        <f t="shared" ca="1" si="50"/>
        <v>#NAME?</v>
      </c>
      <c r="AX475" s="719" t="e">
        <f ca="1">_xll.BDP(T475,$AX$1)</f>
        <v>#NAME?</v>
      </c>
      <c r="AY475" s="719" t="e">
        <f t="shared" ca="1" si="51"/>
        <v>#NAME?</v>
      </c>
      <c r="AZ475" s="719" t="e">
        <f t="shared" ca="1" si="52"/>
        <v>#NAME?</v>
      </c>
      <c r="BA475" s="719" t="e">
        <f ca="1">VLOOKUP(X475,Values!$H$2:$I$15,2,FALSE)</f>
        <v>#NAME?</v>
      </c>
    </row>
    <row r="476" spans="1:53" s="706" customFormat="1" ht="12.75" customHeight="1" x14ac:dyDescent="0.3">
      <c r="A476" s="707">
        <v>41974</v>
      </c>
      <c r="B476" s="915" t="s">
        <v>8527</v>
      </c>
      <c r="C476" s="916" t="s">
        <v>218</v>
      </c>
      <c r="D476" s="709">
        <v>650</v>
      </c>
      <c r="E476" s="708" t="s">
        <v>2331</v>
      </c>
      <c r="F476" s="710">
        <v>49341</v>
      </c>
      <c r="G476" s="711" t="s">
        <v>8524</v>
      </c>
      <c r="H476" s="712" t="s">
        <v>185</v>
      </c>
      <c r="I476" s="761" t="s">
        <v>8528</v>
      </c>
      <c r="J476" s="761" t="s">
        <v>4468</v>
      </c>
      <c r="K476" s="712">
        <v>0</v>
      </c>
      <c r="L476" s="714"/>
      <c r="M476" s="712"/>
      <c r="N476" s="706" t="s">
        <v>3700</v>
      </c>
      <c r="O476" s="712">
        <v>1.69</v>
      </c>
      <c r="P476" s="708" t="s">
        <v>2336</v>
      </c>
      <c r="Q476" s="714"/>
      <c r="R476" s="708">
        <v>30</v>
      </c>
      <c r="S476" s="708" t="s">
        <v>8577</v>
      </c>
      <c r="T476" s="715" t="str">
        <f t="shared" si="46"/>
        <v>EK6349642 Corp</v>
      </c>
      <c r="U476" s="716" t="e">
        <f ca="1">_xll.BDP($T476,$U$1)</f>
        <v>#NAME?</v>
      </c>
      <c r="V476" s="715">
        <f t="shared" si="47"/>
        <v>12</v>
      </c>
      <c r="W476" s="715">
        <f t="shared" si="48"/>
        <v>49</v>
      </c>
      <c r="X476" s="717" t="e">
        <f ca="1">_xll.BDP($T476,X$1)</f>
        <v>#NAME?</v>
      </c>
      <c r="Y476" s="717" t="e">
        <f ca="1">_xll.BDP($T476,$Y$1)</f>
        <v>#NAME?</v>
      </c>
      <c r="Z476" s="717" t="e">
        <f ca="1">_xll.BDP($T476,Z$1)</f>
        <v>#NAME?</v>
      </c>
      <c r="AA476" s="718" t="e">
        <f ca="1">IF(Z476="FLOATING",J476,(_xll.BDP($T476,AA$1)/100))</f>
        <v>#NAME?</v>
      </c>
      <c r="AB476" s="719" t="e">
        <f ca="1">_xll.BDP(T476,$AB$1)</f>
        <v>#NAME?</v>
      </c>
      <c r="AC476" s="720" t="e">
        <f ca="1">_xll.BDP($T476,AC$1)</f>
        <v>#NAME?</v>
      </c>
      <c r="AD476" s="719" t="e">
        <f ca="1">_xll.BDP($T476,AD$1)</f>
        <v>#NAME?</v>
      </c>
      <c r="AE476" s="715" t="e">
        <f ca="1">_xll.BDP($T476,AE$1)</f>
        <v>#NAME?</v>
      </c>
      <c r="AF476" s="719" t="e">
        <f ca="1">_xll.BDP($T476,AF$1)</f>
        <v>#NAME?</v>
      </c>
      <c r="AG476" s="719" t="e">
        <f ca="1">VLOOKUP(AE476,Values!$A$1:$C$12,2,FALSE)</f>
        <v>#NAME?</v>
      </c>
      <c r="AH476" s="716" t="e">
        <f ca="1">_xll.BDP($T476,$AH$1)</f>
        <v>#NAME?</v>
      </c>
      <c r="AI476" s="716" t="e">
        <f ca="1">_xll.BDP($T476,$AI$1)</f>
        <v>#NAME?</v>
      </c>
      <c r="AJ476" s="716" t="e">
        <f ca="1">_xll.BDP($T476,$AJ$1)</f>
        <v>#NAME?</v>
      </c>
      <c r="AK476" s="721" t="e">
        <f ca="1">VLOOKUP(AJ476,Values!$E$2:$F$8,2,)</f>
        <v>#NAME?</v>
      </c>
      <c r="AL476" s="719" t="e">
        <f ca="1">_xll.BDP($T476,$AL$1)</f>
        <v>#NAME?</v>
      </c>
      <c r="AM476" s="719" t="e">
        <f ca="1">_xll.BDP($T476,$AM$1)</f>
        <v>#NAME?</v>
      </c>
      <c r="AN476" s="719" t="e">
        <f ca="1">_xll.BDP($T476,$AN$1)</f>
        <v>#NAME?</v>
      </c>
      <c r="AO476" s="719" t="str">
        <f t="shared" si="49"/>
        <v>20yr</v>
      </c>
      <c r="AP476" s="775" t="e">
        <f ca="1">_xll.BDP(T476,"YRS_TO_MTY_ISSUE")</f>
        <v>#NAME?</v>
      </c>
      <c r="AQ476" s="794">
        <f t="shared" si="53"/>
        <v>20.2</v>
      </c>
      <c r="AR476" s="795">
        <v>20</v>
      </c>
      <c r="AS476" s="719" t="e">
        <f ca="1">_xll.BDP($T476,AS$1)</f>
        <v>#NAME?</v>
      </c>
      <c r="AT476" s="719" t="e">
        <f ca="1">_xll.BDP(T476,$AT$1)</f>
        <v>#NAME?</v>
      </c>
      <c r="AU476" s="719" t="e">
        <f ca="1">_xll.BDP(T476,$AU$1)</f>
        <v>#NAME?</v>
      </c>
      <c r="AV476" s="719" t="e">
        <f ca="1">_xll.BDP($T476,AV$1)</f>
        <v>#NAME?</v>
      </c>
      <c r="AW476" s="719" t="e">
        <f t="shared" ca="1" si="50"/>
        <v>#NAME?</v>
      </c>
      <c r="AX476" s="719" t="e">
        <f ca="1">_xll.BDP(T476,$AX$1)</f>
        <v>#NAME?</v>
      </c>
      <c r="AY476" s="719" t="e">
        <f t="shared" ca="1" si="51"/>
        <v>#NAME?</v>
      </c>
      <c r="AZ476" s="719" t="e">
        <f t="shared" ca="1" si="52"/>
        <v>#NAME?</v>
      </c>
      <c r="BA476" s="719" t="e">
        <f ca="1">VLOOKUP(X476,Values!$H$2:$I$15,2,FALSE)</f>
        <v>#NAME?</v>
      </c>
    </row>
    <row r="477" spans="1:53" s="706" customFormat="1" ht="12.75" customHeight="1" x14ac:dyDescent="0.3">
      <c r="A477" s="707">
        <v>41974</v>
      </c>
      <c r="B477" s="915" t="s">
        <v>8529</v>
      </c>
      <c r="C477" s="916" t="s">
        <v>403</v>
      </c>
      <c r="D477" s="709">
        <v>350</v>
      </c>
      <c r="E477" s="708" t="s">
        <v>37</v>
      </c>
      <c r="F477" s="710">
        <v>43862</v>
      </c>
      <c r="G477" s="711" t="s">
        <v>8530</v>
      </c>
      <c r="H477" s="712" t="s">
        <v>393</v>
      </c>
      <c r="I477" s="761" t="s">
        <v>475</v>
      </c>
      <c r="J477" s="761" t="s">
        <v>476</v>
      </c>
      <c r="K477" s="712">
        <v>-10</v>
      </c>
      <c r="L477" s="714"/>
      <c r="M477" s="712"/>
      <c r="N477" s="706" t="s">
        <v>423</v>
      </c>
      <c r="O477" s="712">
        <v>2.86</v>
      </c>
      <c r="P477" s="708" t="s">
        <v>8531</v>
      </c>
      <c r="Q477" s="714"/>
      <c r="R477" s="708">
        <v>7.5</v>
      </c>
      <c r="S477" s="708" t="s">
        <v>8578</v>
      </c>
      <c r="T477" s="715" t="str">
        <f t="shared" si="46"/>
        <v>EK6349527 Corp</v>
      </c>
      <c r="U477" s="716" t="e">
        <f ca="1">_xll.BDP($T477,$U$1)</f>
        <v>#NAME?</v>
      </c>
      <c r="V477" s="715">
        <f t="shared" si="47"/>
        <v>12</v>
      </c>
      <c r="W477" s="715">
        <f t="shared" si="48"/>
        <v>49</v>
      </c>
      <c r="X477" s="717" t="e">
        <f ca="1">_xll.BDP($T477,X$1)</f>
        <v>#NAME?</v>
      </c>
      <c r="Y477" s="717" t="e">
        <f ca="1">_xll.BDP($T477,$Y$1)</f>
        <v>#NAME?</v>
      </c>
      <c r="Z477" s="717" t="e">
        <f ca="1">_xll.BDP($T477,Z$1)</f>
        <v>#NAME?</v>
      </c>
      <c r="AA477" s="718" t="e">
        <f ca="1">IF(Z477="FLOATING",J477,(_xll.BDP($T477,AA$1)/100))</f>
        <v>#NAME?</v>
      </c>
      <c r="AB477" s="719" t="e">
        <f ca="1">_xll.BDP(T477,$AB$1)</f>
        <v>#NAME?</v>
      </c>
      <c r="AC477" s="720" t="e">
        <f ca="1">_xll.BDP($T477,AC$1)</f>
        <v>#NAME?</v>
      </c>
      <c r="AD477" s="719" t="e">
        <f ca="1">_xll.BDP($T477,AD$1)</f>
        <v>#NAME?</v>
      </c>
      <c r="AE477" s="715" t="e">
        <f ca="1">_xll.BDP($T477,AE$1)</f>
        <v>#NAME?</v>
      </c>
      <c r="AF477" s="719" t="e">
        <f ca="1">_xll.BDP($T477,AF$1)</f>
        <v>#NAME?</v>
      </c>
      <c r="AG477" s="719" t="e">
        <f ca="1">VLOOKUP(AE477,Values!$A$1:$C$12,2,FALSE)</f>
        <v>#NAME?</v>
      </c>
      <c r="AH477" s="716" t="e">
        <f ca="1">_xll.BDP($T477,$AH$1)</f>
        <v>#NAME?</v>
      </c>
      <c r="AI477" s="716" t="e">
        <f ca="1">_xll.BDP($T477,$AI$1)</f>
        <v>#NAME?</v>
      </c>
      <c r="AJ477" s="716" t="e">
        <f ca="1">_xll.BDP($T477,$AJ$1)</f>
        <v>#NAME?</v>
      </c>
      <c r="AK477" s="721" t="e">
        <f ca="1">VLOOKUP(AJ477,Values!$E$2:$F$8,2,)</f>
        <v>#NAME?</v>
      </c>
      <c r="AL477" s="719" t="e">
        <f ca="1">_xll.BDP($T477,$AL$1)</f>
        <v>#NAME?</v>
      </c>
      <c r="AM477" s="719" t="e">
        <f ca="1">_xll.BDP($T477,$AM$1)</f>
        <v>#NAME?</v>
      </c>
      <c r="AN477" s="719" t="e">
        <f ca="1">_xll.BDP($T477,$AN$1)</f>
        <v>#NAME?</v>
      </c>
      <c r="AO477" s="719" t="str">
        <f t="shared" si="49"/>
        <v>5yr</v>
      </c>
      <c r="AP477" s="775" t="e">
        <f ca="1">_xll.BDP(T477,"YRS_TO_MTY_ISSUE")</f>
        <v>#NAME?</v>
      </c>
      <c r="AQ477" s="794">
        <f t="shared" si="53"/>
        <v>5.2</v>
      </c>
      <c r="AR477" s="795">
        <v>5</v>
      </c>
      <c r="AS477" s="719" t="e">
        <f ca="1">_xll.BDP($T477,AS$1)</f>
        <v>#NAME?</v>
      </c>
      <c r="AT477" s="719" t="e">
        <f ca="1">_xll.BDP(T477,$AT$1)</f>
        <v>#NAME?</v>
      </c>
      <c r="AU477" s="719" t="e">
        <f ca="1">_xll.BDP(T477,$AU$1)</f>
        <v>#NAME?</v>
      </c>
      <c r="AV477" s="719" t="e">
        <f ca="1">_xll.BDP($T477,AV$1)</f>
        <v>#NAME?</v>
      </c>
      <c r="AW477" s="719" t="e">
        <f t="shared" ca="1" si="50"/>
        <v>#NAME?</v>
      </c>
      <c r="AX477" s="719" t="e">
        <f ca="1">_xll.BDP(T477,$AX$1)</f>
        <v>#NAME?</v>
      </c>
      <c r="AY477" s="719" t="e">
        <f t="shared" ca="1" si="51"/>
        <v>#NAME?</v>
      </c>
      <c r="AZ477" s="719" t="e">
        <f t="shared" ca="1" si="52"/>
        <v>#NAME?</v>
      </c>
      <c r="BA477" s="719" t="e">
        <f ca="1">VLOOKUP(X477,Values!$H$2:$I$15,2,FALSE)</f>
        <v>#NAME?</v>
      </c>
    </row>
    <row r="478" spans="1:53" s="706" customFormat="1" ht="12.75" customHeight="1" x14ac:dyDescent="0.3">
      <c r="A478" s="707">
        <v>41974</v>
      </c>
      <c r="B478" s="915" t="s">
        <v>8532</v>
      </c>
      <c r="C478" s="916" t="s">
        <v>403</v>
      </c>
      <c r="D478" s="709">
        <v>400</v>
      </c>
      <c r="E478" s="708" t="s">
        <v>66</v>
      </c>
      <c r="F478" s="710">
        <v>45689</v>
      </c>
      <c r="G478" s="711" t="s">
        <v>8530</v>
      </c>
      <c r="H478" s="712" t="s">
        <v>578</v>
      </c>
      <c r="I478" s="761" t="s">
        <v>4921</v>
      </c>
      <c r="J478" s="761" t="s">
        <v>5380</v>
      </c>
      <c r="K478" s="712">
        <v>-12</v>
      </c>
      <c r="L478" s="714"/>
      <c r="M478" s="712"/>
      <c r="N478" s="706" t="s">
        <v>79</v>
      </c>
      <c r="O478" s="712">
        <v>3.125</v>
      </c>
      <c r="P478" s="708" t="s">
        <v>2274</v>
      </c>
      <c r="Q478" s="714"/>
      <c r="R478" s="708">
        <v>4</v>
      </c>
      <c r="S478" s="708" t="s">
        <v>8578</v>
      </c>
      <c r="T478" s="715" t="str">
        <f t="shared" si="46"/>
        <v>EK6349527 Corp</v>
      </c>
      <c r="U478" s="716" t="e">
        <f ca="1">_xll.BDP($T478,$U$1)</f>
        <v>#NAME?</v>
      </c>
      <c r="V478" s="715">
        <f t="shared" si="47"/>
        <v>12</v>
      </c>
      <c r="W478" s="715">
        <f t="shared" si="48"/>
        <v>49</v>
      </c>
      <c r="X478" s="717" t="e">
        <f ca="1">_xll.BDP($T478,X$1)</f>
        <v>#NAME?</v>
      </c>
      <c r="Y478" s="717" t="e">
        <f ca="1">_xll.BDP($T478,$Y$1)</f>
        <v>#NAME?</v>
      </c>
      <c r="Z478" s="717" t="e">
        <f ca="1">_xll.BDP($T478,Z$1)</f>
        <v>#NAME?</v>
      </c>
      <c r="AA478" s="718" t="e">
        <f ca="1">IF(Z478="FLOATING",J478,(_xll.BDP($T478,AA$1)/100))</f>
        <v>#NAME?</v>
      </c>
      <c r="AB478" s="719" t="e">
        <f ca="1">_xll.BDP(T478,$AB$1)</f>
        <v>#NAME?</v>
      </c>
      <c r="AC478" s="720" t="e">
        <f ca="1">_xll.BDP($T478,AC$1)</f>
        <v>#NAME?</v>
      </c>
      <c r="AD478" s="719" t="e">
        <f ca="1">_xll.BDP($T478,AD$1)</f>
        <v>#NAME?</v>
      </c>
      <c r="AE478" s="715" t="e">
        <f ca="1">_xll.BDP($T478,AE$1)</f>
        <v>#NAME?</v>
      </c>
      <c r="AF478" s="719" t="e">
        <f ca="1">_xll.BDP($T478,AF$1)</f>
        <v>#NAME?</v>
      </c>
      <c r="AG478" s="719" t="e">
        <f ca="1">VLOOKUP(AE478,Values!$A$1:$C$12,2,FALSE)</f>
        <v>#NAME?</v>
      </c>
      <c r="AH478" s="716" t="e">
        <f ca="1">_xll.BDP($T478,$AH$1)</f>
        <v>#NAME?</v>
      </c>
      <c r="AI478" s="716" t="e">
        <f ca="1">_xll.BDP($T478,$AI$1)</f>
        <v>#NAME?</v>
      </c>
      <c r="AJ478" s="716" t="e">
        <f ca="1">_xll.BDP($T478,$AJ$1)</f>
        <v>#NAME?</v>
      </c>
      <c r="AK478" s="721" t="e">
        <f ca="1">VLOOKUP(AJ478,Values!$E$2:$F$8,2,)</f>
        <v>#NAME?</v>
      </c>
      <c r="AL478" s="719" t="e">
        <f ca="1">_xll.BDP($T478,$AL$1)</f>
        <v>#NAME?</v>
      </c>
      <c r="AM478" s="719" t="e">
        <f ca="1">_xll.BDP($T478,$AM$1)</f>
        <v>#NAME?</v>
      </c>
      <c r="AN478" s="719" t="e">
        <f ca="1">_xll.BDP($T478,$AN$1)</f>
        <v>#NAME?</v>
      </c>
      <c r="AO478" s="719" t="str">
        <f t="shared" si="49"/>
        <v>10yr</v>
      </c>
      <c r="AP478" s="775" t="e">
        <f ca="1">_xll.BDP(T478,"YRS_TO_MTY_ISSUE")</f>
        <v>#NAME?</v>
      </c>
      <c r="AQ478" s="794">
        <f t="shared" si="53"/>
        <v>10.199999999999999</v>
      </c>
      <c r="AR478" s="795">
        <v>10</v>
      </c>
      <c r="AS478" s="719" t="e">
        <f ca="1">_xll.BDP($T478,AS$1)</f>
        <v>#NAME?</v>
      </c>
      <c r="AT478" s="719" t="e">
        <f ca="1">_xll.BDP(T478,$AT$1)</f>
        <v>#NAME?</v>
      </c>
      <c r="AU478" s="719" t="e">
        <f ca="1">_xll.BDP(T478,$AU$1)</f>
        <v>#NAME?</v>
      </c>
      <c r="AV478" s="719" t="e">
        <f ca="1">_xll.BDP($T478,AV$1)</f>
        <v>#NAME?</v>
      </c>
      <c r="AW478" s="719" t="e">
        <f t="shared" ca="1" si="50"/>
        <v>#NAME?</v>
      </c>
      <c r="AX478" s="719" t="e">
        <f ca="1">_xll.BDP(T478,$AX$1)</f>
        <v>#NAME?</v>
      </c>
      <c r="AY478" s="719" t="e">
        <f t="shared" ca="1" si="51"/>
        <v>#NAME?</v>
      </c>
      <c r="AZ478" s="719" t="e">
        <f t="shared" ca="1" si="52"/>
        <v>#NAME?</v>
      </c>
      <c r="BA478" s="719" t="e">
        <f ca="1">VLOOKUP(X478,Values!$H$2:$I$15,2,FALSE)</f>
        <v>#NAME?</v>
      </c>
    </row>
    <row r="479" spans="1:53" s="706" customFormat="1" ht="12.75" customHeight="1" x14ac:dyDescent="0.3">
      <c r="A479" s="707">
        <v>41974</v>
      </c>
      <c r="B479" s="915" t="s">
        <v>8533</v>
      </c>
      <c r="C479" s="916" t="s">
        <v>403</v>
      </c>
      <c r="D479" s="709">
        <v>750</v>
      </c>
      <c r="E479" s="708" t="s">
        <v>117</v>
      </c>
      <c r="F479" s="710">
        <v>52994</v>
      </c>
      <c r="G479" s="711" t="s">
        <v>8530</v>
      </c>
      <c r="H479" s="712" t="s">
        <v>320</v>
      </c>
      <c r="I479" s="761" t="s">
        <v>4592</v>
      </c>
      <c r="J479" s="761" t="s">
        <v>665</v>
      </c>
      <c r="K479" s="712">
        <v>-10</v>
      </c>
      <c r="L479" s="714"/>
      <c r="M479" s="712"/>
      <c r="N479" s="706" t="s">
        <v>8534</v>
      </c>
      <c r="O479" s="712">
        <v>1.73</v>
      </c>
      <c r="P479" s="708" t="s">
        <v>1900</v>
      </c>
      <c r="Q479" s="714"/>
      <c r="R479" s="708">
        <v>10</v>
      </c>
      <c r="S479" s="708" t="s">
        <v>8579</v>
      </c>
      <c r="T479" s="715" t="str">
        <f t="shared" si="46"/>
        <v>EK6350004 Corp</v>
      </c>
      <c r="U479" s="716" t="e">
        <f ca="1">_xll.BDP($T479,$U$1)</f>
        <v>#NAME?</v>
      </c>
      <c r="V479" s="715">
        <f t="shared" si="47"/>
        <v>12</v>
      </c>
      <c r="W479" s="715">
        <f t="shared" si="48"/>
        <v>49</v>
      </c>
      <c r="X479" s="717" t="e">
        <f ca="1">_xll.BDP($T479,X$1)</f>
        <v>#NAME?</v>
      </c>
      <c r="Y479" s="717" t="e">
        <f ca="1">_xll.BDP($T479,$Y$1)</f>
        <v>#NAME?</v>
      </c>
      <c r="Z479" s="717" t="e">
        <f ca="1">_xll.BDP($T479,Z$1)</f>
        <v>#NAME?</v>
      </c>
      <c r="AA479" s="718" t="e">
        <f ca="1">IF(Z479="FLOATING",J479,(_xll.BDP($T479,AA$1)/100))</f>
        <v>#NAME?</v>
      </c>
      <c r="AB479" s="719" t="e">
        <f ca="1">_xll.BDP(T479,$AB$1)</f>
        <v>#NAME?</v>
      </c>
      <c r="AC479" s="720" t="e">
        <f ca="1">_xll.BDP($T479,AC$1)</f>
        <v>#NAME?</v>
      </c>
      <c r="AD479" s="719" t="e">
        <f ca="1">_xll.BDP($T479,AD$1)</f>
        <v>#NAME?</v>
      </c>
      <c r="AE479" s="715" t="e">
        <f ca="1">_xll.BDP($T479,AE$1)</f>
        <v>#NAME?</v>
      </c>
      <c r="AF479" s="719" t="e">
        <f ca="1">_xll.BDP($T479,AF$1)</f>
        <v>#NAME?</v>
      </c>
      <c r="AG479" s="719" t="e">
        <f ca="1">VLOOKUP(AE479,Values!$A$1:$C$12,2,FALSE)</f>
        <v>#NAME?</v>
      </c>
      <c r="AH479" s="716" t="e">
        <f ca="1">_xll.BDP($T479,$AH$1)</f>
        <v>#NAME?</v>
      </c>
      <c r="AI479" s="716" t="e">
        <f ca="1">_xll.BDP($T479,$AI$1)</f>
        <v>#NAME?</v>
      </c>
      <c r="AJ479" s="716" t="e">
        <f ca="1">_xll.BDP($T479,$AJ$1)</f>
        <v>#NAME?</v>
      </c>
      <c r="AK479" s="721" t="e">
        <f ca="1">VLOOKUP(AJ479,Values!$E$2:$F$8,2,)</f>
        <v>#NAME?</v>
      </c>
      <c r="AL479" s="719" t="e">
        <f ca="1">_xll.BDP($T479,$AL$1)</f>
        <v>#NAME?</v>
      </c>
      <c r="AM479" s="719" t="e">
        <f ca="1">_xll.BDP($T479,$AM$1)</f>
        <v>#NAME?</v>
      </c>
      <c r="AN479" s="719" t="e">
        <f ca="1">_xll.BDP($T479,$AN$1)</f>
        <v>#NAME?</v>
      </c>
      <c r="AO479" s="719" t="str">
        <f t="shared" si="49"/>
        <v>30yr</v>
      </c>
      <c r="AP479" s="775" t="e">
        <f ca="1">_xll.BDP(T479,"YRS_TO_MTY_ISSUE")</f>
        <v>#NAME?</v>
      </c>
      <c r="AQ479" s="794">
        <f t="shared" si="53"/>
        <v>30.2</v>
      </c>
      <c r="AR479" s="795">
        <v>30</v>
      </c>
      <c r="AS479" s="719" t="e">
        <f ca="1">_xll.BDP($T479,AS$1)</f>
        <v>#NAME?</v>
      </c>
      <c r="AT479" s="719" t="e">
        <f ca="1">_xll.BDP(T479,$AT$1)</f>
        <v>#NAME?</v>
      </c>
      <c r="AU479" s="719" t="e">
        <f ca="1">_xll.BDP(T479,$AU$1)</f>
        <v>#NAME?</v>
      </c>
      <c r="AV479" s="719" t="e">
        <f ca="1">_xll.BDP($T479,AV$1)</f>
        <v>#NAME?</v>
      </c>
      <c r="AW479" s="719" t="e">
        <f t="shared" ca="1" si="50"/>
        <v>#NAME?</v>
      </c>
      <c r="AX479" s="719" t="e">
        <f ca="1">_xll.BDP(T479,$AX$1)</f>
        <v>#NAME?</v>
      </c>
      <c r="AY479" s="719" t="e">
        <f t="shared" ca="1" si="51"/>
        <v>#NAME?</v>
      </c>
      <c r="AZ479" s="719" t="e">
        <f t="shared" ca="1" si="52"/>
        <v>#NAME?</v>
      </c>
      <c r="BA479" s="719" t="e">
        <f ca="1">VLOOKUP(X479,Values!$H$2:$I$15,2,FALSE)</f>
        <v>#NAME?</v>
      </c>
    </row>
    <row r="480" spans="1:53" s="706" customFormat="1" ht="13.8" x14ac:dyDescent="0.3">
      <c r="A480" s="707">
        <v>41968</v>
      </c>
      <c r="B480" s="915" t="s">
        <v>8447</v>
      </c>
      <c r="C480" s="916" t="s">
        <v>8448</v>
      </c>
      <c r="D480" s="709">
        <v>325</v>
      </c>
      <c r="E480" s="708" t="s">
        <v>37</v>
      </c>
      <c r="F480" s="710">
        <v>43845</v>
      </c>
      <c r="G480" s="711" t="s">
        <v>8449</v>
      </c>
      <c r="H480" s="712" t="s">
        <v>8450</v>
      </c>
      <c r="I480" s="761" t="s">
        <v>8451</v>
      </c>
      <c r="J480" s="761" t="s">
        <v>1512</v>
      </c>
      <c r="K480" s="712">
        <f>275-280</f>
        <v>-5</v>
      </c>
      <c r="L480" s="714"/>
      <c r="M480" s="712"/>
      <c r="N480" s="706" t="s">
        <v>4643</v>
      </c>
      <c r="O480" s="712">
        <v>1.69</v>
      </c>
      <c r="P480" s="708">
        <v>30</v>
      </c>
      <c r="Q480" s="714"/>
      <c r="R480" s="708">
        <v>30</v>
      </c>
      <c r="S480" s="708" t="s">
        <v>8452</v>
      </c>
      <c r="T480" s="715" t="str">
        <f t="shared" ref="T480:T493" si="54">CONCATENATE(S480," Corp")</f>
        <v>EK6266929 Corp</v>
      </c>
      <c r="U480" s="716" t="e">
        <f ca="1">_xll.BDP($T480,$U$1)</f>
        <v>#NAME?</v>
      </c>
      <c r="V480" s="715">
        <f t="shared" ref="V480:V493" si="55">MONTH(A480)</f>
        <v>11</v>
      </c>
      <c r="W480" s="715">
        <f t="shared" ref="W480:W493" si="56">WEEKNUM(A480,1)</f>
        <v>48</v>
      </c>
      <c r="X480" s="717" t="e">
        <f ca="1">_xll.BDP($T480,X$1)</f>
        <v>#NAME?</v>
      </c>
      <c r="Y480" s="717" t="e">
        <f ca="1">_xll.BDP($T480,$Y$1)</f>
        <v>#NAME?</v>
      </c>
      <c r="Z480" s="717" t="e">
        <f ca="1">_xll.BDP($T480,Z$1)</f>
        <v>#NAME?</v>
      </c>
      <c r="AA480" s="718" t="e">
        <f ca="1">IF(Z480="FLOATING",J480,(_xll.BDP($T480,AA$1)/100))</f>
        <v>#NAME?</v>
      </c>
      <c r="AB480" s="719" t="e">
        <f ca="1">_xll.BDP(T480,$AB$1)</f>
        <v>#NAME?</v>
      </c>
      <c r="AC480" s="720" t="e">
        <f ca="1">_xll.BDP($T480,AC$1)</f>
        <v>#NAME?</v>
      </c>
      <c r="AD480" s="719" t="e">
        <f ca="1">_xll.BDP($T480,AD$1)</f>
        <v>#NAME?</v>
      </c>
      <c r="AE480" s="715" t="e">
        <f ca="1">_xll.BDP($T480,AE$1)</f>
        <v>#NAME?</v>
      </c>
      <c r="AF480" s="719" t="e">
        <f ca="1">_xll.BDP($T480,AF$1)</f>
        <v>#NAME?</v>
      </c>
      <c r="AG480" s="719" t="e">
        <f ca="1">VLOOKUP(AE480,Values!$A$1:$C$12,2,FALSE)</f>
        <v>#NAME?</v>
      </c>
      <c r="AH480" s="716" t="e">
        <f ca="1">_xll.BDP($T480,$AH$1)</f>
        <v>#NAME?</v>
      </c>
      <c r="AI480" s="716" t="e">
        <f ca="1">_xll.BDP($T480,$AI$1)</f>
        <v>#NAME?</v>
      </c>
      <c r="AJ480" s="716" t="e">
        <f ca="1">_xll.BDP($T480,$AJ$1)</f>
        <v>#NAME?</v>
      </c>
      <c r="AK480" s="721" t="e">
        <f ca="1">VLOOKUP(AJ480,Values!$E$2:$F$8,2,)</f>
        <v>#NAME?</v>
      </c>
      <c r="AL480" s="719" t="e">
        <f ca="1">_xll.BDP($T480,$AL$1)</f>
        <v>#NAME?</v>
      </c>
      <c r="AM480" s="719" t="e">
        <f ca="1">_xll.BDP($T480,$AM$1)</f>
        <v>#NAME?</v>
      </c>
      <c r="AN480" s="719" t="e">
        <f ca="1">_xll.BDP($T480,$AN$1)</f>
        <v>#NAME?</v>
      </c>
      <c r="AO480" s="719" t="str">
        <f t="shared" ref="AO480:AO493" si="57">E480</f>
        <v>5yr</v>
      </c>
      <c r="AP480" s="775" t="e">
        <f ca="1">_xll.BDP(T480,"YRS_TO_MTY_ISSUE")</f>
        <v>#NAME?</v>
      </c>
      <c r="AQ480" s="794">
        <f t="shared" ref="AQ480:AQ493" si="58">YEAR(F480)-YEAR(A480)</f>
        <v>6</v>
      </c>
      <c r="AR480" s="795">
        <v>5</v>
      </c>
      <c r="AS480" s="719" t="e">
        <f ca="1">_xll.BDP($T480,AS$1)</f>
        <v>#NAME?</v>
      </c>
      <c r="AT480" s="719" t="e">
        <f ca="1">_xll.BDP(T480,$AT$1)</f>
        <v>#NAME?</v>
      </c>
      <c r="AU480" s="719" t="e">
        <f ca="1">_xll.BDP(T480,$AU$1)</f>
        <v>#NAME?</v>
      </c>
      <c r="AV480" s="719" t="e">
        <f ca="1">_xll.BDP($T480,AV$1)</f>
        <v>#NAME?</v>
      </c>
      <c r="AW480" s="719" t="e">
        <f t="shared" ref="AW480:AW493" ca="1" si="59">AV480-AS480</f>
        <v>#NAME?</v>
      </c>
      <c r="AX480" s="719" t="e">
        <f ca="1">_xll.BDP(T480,$AX$1)</f>
        <v>#NAME?</v>
      </c>
      <c r="AY480" s="719" t="e">
        <f t="shared" ref="AY480:AY493" ca="1" si="60">IF(Z480="FLOATING",CONCATENATE("3mL+",ROUND(AX480,0)),CONCATENATE("G+",ROUND(AT480,0)))</f>
        <v>#NAME?</v>
      </c>
      <c r="AZ480" s="719" t="e">
        <f t="shared" ref="AZ480:AZ493" ca="1" si="61">IF(Z480="FLOATING",CONCATENATE("3mL+",ROUND(AX480,0)),CONCATENATE("T+",ROUND(AV480,0)))</f>
        <v>#NAME?</v>
      </c>
      <c r="BA480" s="719" t="e">
        <f ca="1">VLOOKUP(X480,Values!$H$2:$I$15,2,FALSE)</f>
        <v>#NAME?</v>
      </c>
    </row>
    <row r="481" spans="1:53" s="706" customFormat="1" ht="13.8" x14ac:dyDescent="0.3">
      <c r="A481" s="707">
        <v>41967</v>
      </c>
      <c r="B481" s="915" t="s">
        <v>8411</v>
      </c>
      <c r="C481" s="916" t="s">
        <v>288</v>
      </c>
      <c r="D481" s="709">
        <v>500</v>
      </c>
      <c r="E481" s="708" t="s">
        <v>746</v>
      </c>
      <c r="F481" s="710">
        <v>44002</v>
      </c>
      <c r="G481" s="711" t="s">
        <v>8412</v>
      </c>
      <c r="H481" s="712" t="s">
        <v>579</v>
      </c>
      <c r="I481" s="761" t="s">
        <v>653</v>
      </c>
      <c r="J481" s="761" t="s">
        <v>146</v>
      </c>
      <c r="K481" s="712">
        <v>-25</v>
      </c>
      <c r="L481" s="714"/>
      <c r="M481" s="712"/>
      <c r="N481" s="706" t="s">
        <v>3691</v>
      </c>
      <c r="O481" s="712">
        <v>4.8</v>
      </c>
      <c r="P481" s="708" t="s">
        <v>2958</v>
      </c>
      <c r="Q481" s="714"/>
      <c r="R481" s="708">
        <v>1</v>
      </c>
      <c r="S481" s="708" t="s">
        <v>8446</v>
      </c>
      <c r="T481" s="715" t="str">
        <f t="shared" si="54"/>
        <v>EK5838959 Corp</v>
      </c>
      <c r="U481" s="716" t="e">
        <f ca="1">_xll.BDP($T481,$U$1)</f>
        <v>#NAME?</v>
      </c>
      <c r="V481" s="715">
        <f t="shared" si="55"/>
        <v>11</v>
      </c>
      <c r="W481" s="715">
        <f t="shared" si="56"/>
        <v>48</v>
      </c>
      <c r="X481" s="717" t="e">
        <f ca="1">_xll.BDP($T481,X$1)</f>
        <v>#NAME?</v>
      </c>
      <c r="Y481" s="717" t="e">
        <f ca="1">_xll.BDP($T481,$Y$1)</f>
        <v>#NAME?</v>
      </c>
      <c r="Z481" s="717" t="e">
        <f ca="1">_xll.BDP($T481,Z$1)</f>
        <v>#NAME?</v>
      </c>
      <c r="AA481" s="718" t="e">
        <f ca="1">IF(Z481="FLOATING",J481,(_xll.BDP($T481,AA$1)/100))</f>
        <v>#NAME?</v>
      </c>
      <c r="AB481" s="719" t="e">
        <f ca="1">_xll.BDP(T481,$AB$1)</f>
        <v>#NAME?</v>
      </c>
      <c r="AC481" s="720" t="e">
        <f ca="1">_xll.BDP($T481,AC$1)</f>
        <v>#NAME?</v>
      </c>
      <c r="AD481" s="719" t="e">
        <f ca="1">_xll.BDP($T481,AD$1)</f>
        <v>#NAME?</v>
      </c>
      <c r="AE481" s="715" t="e">
        <f ca="1">_xll.BDP($T481,AE$1)</f>
        <v>#NAME?</v>
      </c>
      <c r="AF481" s="719" t="e">
        <f ca="1">_xll.BDP($T481,AF$1)</f>
        <v>#NAME?</v>
      </c>
      <c r="AG481" s="719" t="e">
        <f ca="1">VLOOKUP(AE481,Values!$A$1:$C$12,2,FALSE)</f>
        <v>#NAME?</v>
      </c>
      <c r="AH481" s="716" t="e">
        <f ca="1">_xll.BDP($T481,$AH$1)</f>
        <v>#NAME?</v>
      </c>
      <c r="AI481" s="716" t="e">
        <f ca="1">_xll.BDP($T481,$AI$1)</f>
        <v>#NAME?</v>
      </c>
      <c r="AJ481" s="716" t="e">
        <f ca="1">_xll.BDP($T481,$AJ$1)</f>
        <v>#NAME?</v>
      </c>
      <c r="AK481" s="721" t="e">
        <f ca="1">VLOOKUP(AJ481,Values!$E$2:$F$8,2,)</f>
        <v>#NAME?</v>
      </c>
      <c r="AL481" s="719" t="e">
        <f ca="1">_xll.BDP($T481,$AL$1)</f>
        <v>#NAME?</v>
      </c>
      <c r="AM481" s="719" t="e">
        <f ca="1">_xll.BDP($T481,$AM$1)</f>
        <v>#NAME?</v>
      </c>
      <c r="AN481" s="719" t="e">
        <f ca="1">_xll.BDP($T481,$AN$1)</f>
        <v>#NAME?</v>
      </c>
      <c r="AO481" s="719" t="str">
        <f t="shared" si="57"/>
        <v>5.5yr</v>
      </c>
      <c r="AP481" s="775" t="e">
        <f ca="1">_xll.BDP(T481,"YRS_TO_MTY_ISSUE")</f>
        <v>#NAME?</v>
      </c>
      <c r="AQ481" s="794">
        <f t="shared" si="58"/>
        <v>6</v>
      </c>
      <c r="AR481" s="795">
        <v>5.5</v>
      </c>
      <c r="AS481" s="719" t="e">
        <f ca="1">_xll.BDP($T481,AS$1)</f>
        <v>#NAME?</v>
      </c>
      <c r="AT481" s="719" t="e">
        <f ca="1">_xll.BDP(T481,$AT$1)</f>
        <v>#NAME?</v>
      </c>
      <c r="AU481" s="719" t="e">
        <f ca="1">_xll.BDP(T481,$AU$1)</f>
        <v>#NAME?</v>
      </c>
      <c r="AV481" s="719" t="e">
        <f ca="1">_xll.BDP($T481,AV$1)</f>
        <v>#NAME?</v>
      </c>
      <c r="AW481" s="719" t="e">
        <f t="shared" ca="1" si="59"/>
        <v>#NAME?</v>
      </c>
      <c r="AX481" s="719" t="e">
        <f ca="1">_xll.BDP(T481,$AX$1)</f>
        <v>#NAME?</v>
      </c>
      <c r="AY481" s="719" t="e">
        <f t="shared" ca="1" si="60"/>
        <v>#NAME?</v>
      </c>
      <c r="AZ481" s="719" t="e">
        <f t="shared" ca="1" si="61"/>
        <v>#NAME?</v>
      </c>
      <c r="BA481" s="719" t="e">
        <f ca="1">VLOOKUP(X481,Values!$H$2:$I$15,2,FALSE)</f>
        <v>#NAME?</v>
      </c>
    </row>
    <row r="482" spans="1:53" s="706" customFormat="1" ht="13.8" x14ac:dyDescent="0.3">
      <c r="A482" s="707">
        <v>41967</v>
      </c>
      <c r="B482" s="915" t="s">
        <v>8413</v>
      </c>
      <c r="C482" s="916" t="s">
        <v>2062</v>
      </c>
      <c r="D482" s="709">
        <v>500</v>
      </c>
      <c r="E482" s="708" t="s">
        <v>2331</v>
      </c>
      <c r="F482" s="710">
        <v>49279</v>
      </c>
      <c r="G482" s="711" t="s">
        <v>277</v>
      </c>
      <c r="H482" s="712" t="s">
        <v>2354</v>
      </c>
      <c r="I482" s="761" t="s">
        <v>8414</v>
      </c>
      <c r="J482" s="761" t="s">
        <v>899</v>
      </c>
      <c r="K482" s="712">
        <v>-25</v>
      </c>
      <c r="L482" s="714"/>
      <c r="M482" s="712"/>
      <c r="N482" s="706" t="s">
        <v>4850</v>
      </c>
      <c r="O482" s="712">
        <v>3.4</v>
      </c>
      <c r="P482" s="708" t="s">
        <v>2274</v>
      </c>
      <c r="Q482" s="714"/>
      <c r="R482" s="708">
        <v>4</v>
      </c>
      <c r="S482" s="708" t="s">
        <v>8445</v>
      </c>
      <c r="T482" s="715" t="str">
        <f t="shared" si="54"/>
        <v>EK6244744 Corp</v>
      </c>
      <c r="U482" s="716" t="e">
        <f ca="1">_xll.BDP($T482,$U$1)</f>
        <v>#NAME?</v>
      </c>
      <c r="V482" s="715">
        <f t="shared" si="55"/>
        <v>11</v>
      </c>
      <c r="W482" s="715">
        <f t="shared" si="56"/>
        <v>48</v>
      </c>
      <c r="X482" s="717" t="e">
        <f ca="1">_xll.BDP($T482,X$1)</f>
        <v>#NAME?</v>
      </c>
      <c r="Y482" s="717" t="e">
        <f ca="1">_xll.BDP($T482,$Y$1)</f>
        <v>#NAME?</v>
      </c>
      <c r="Z482" s="717" t="e">
        <f ca="1">_xll.BDP($T482,Z$1)</f>
        <v>#NAME?</v>
      </c>
      <c r="AA482" s="718" t="e">
        <f ca="1">IF(Z482="FLOATING",J482,(_xll.BDP($T482,AA$1)/100))</f>
        <v>#NAME?</v>
      </c>
      <c r="AB482" s="719" t="e">
        <f ca="1">_xll.BDP(T482,$AB$1)</f>
        <v>#NAME?</v>
      </c>
      <c r="AC482" s="720" t="e">
        <f ca="1">_xll.BDP($T482,AC$1)</f>
        <v>#NAME?</v>
      </c>
      <c r="AD482" s="719" t="e">
        <f ca="1">_xll.BDP($T482,AD$1)</f>
        <v>#NAME?</v>
      </c>
      <c r="AE482" s="715" t="e">
        <f ca="1">_xll.BDP($T482,AE$1)</f>
        <v>#NAME?</v>
      </c>
      <c r="AF482" s="719" t="e">
        <f ca="1">_xll.BDP($T482,AF$1)</f>
        <v>#NAME?</v>
      </c>
      <c r="AG482" s="719" t="e">
        <f ca="1">VLOOKUP(AE482,Values!$A$1:$C$12,2,FALSE)</f>
        <v>#NAME?</v>
      </c>
      <c r="AH482" s="716" t="e">
        <f ca="1">_xll.BDP($T482,$AH$1)</f>
        <v>#NAME?</v>
      </c>
      <c r="AI482" s="716" t="e">
        <f ca="1">_xll.BDP($T482,$AI$1)</f>
        <v>#NAME?</v>
      </c>
      <c r="AJ482" s="716" t="e">
        <f ca="1">_xll.BDP($T482,$AJ$1)</f>
        <v>#NAME?</v>
      </c>
      <c r="AK482" s="721" t="e">
        <f ca="1">VLOOKUP(AJ482,Values!$E$2:$F$8,2,)</f>
        <v>#NAME?</v>
      </c>
      <c r="AL482" s="719" t="e">
        <f ca="1">_xll.BDP($T482,$AL$1)</f>
        <v>#NAME?</v>
      </c>
      <c r="AM482" s="719" t="e">
        <f ca="1">_xll.BDP($T482,$AM$1)</f>
        <v>#NAME?</v>
      </c>
      <c r="AN482" s="719" t="e">
        <f ca="1">_xll.BDP($T482,$AN$1)</f>
        <v>#NAME?</v>
      </c>
      <c r="AO482" s="719" t="str">
        <f t="shared" si="57"/>
        <v>20yr</v>
      </c>
      <c r="AP482" s="775" t="e">
        <f ca="1">_xll.BDP(T482,"YRS_TO_MTY_ISSUE")</f>
        <v>#NAME?</v>
      </c>
      <c r="AQ482" s="794">
        <f t="shared" si="58"/>
        <v>20</v>
      </c>
      <c r="AR482" s="795">
        <v>20</v>
      </c>
      <c r="AS482" s="719" t="e">
        <f ca="1">_xll.BDP($T482,AS$1)</f>
        <v>#NAME?</v>
      </c>
      <c r="AT482" s="719" t="e">
        <f ca="1">_xll.BDP(T482,$AT$1)</f>
        <v>#NAME?</v>
      </c>
      <c r="AU482" s="719" t="e">
        <f ca="1">_xll.BDP(T482,$AU$1)</f>
        <v>#NAME?</v>
      </c>
      <c r="AV482" s="719" t="e">
        <f ca="1">_xll.BDP($T482,AV$1)</f>
        <v>#NAME?</v>
      </c>
      <c r="AW482" s="719" t="e">
        <f t="shared" ca="1" si="59"/>
        <v>#NAME?</v>
      </c>
      <c r="AX482" s="719" t="e">
        <f ca="1">_xll.BDP(T482,$AX$1)</f>
        <v>#NAME?</v>
      </c>
      <c r="AY482" s="719" t="e">
        <f t="shared" ca="1" si="60"/>
        <v>#NAME?</v>
      </c>
      <c r="AZ482" s="719" t="e">
        <f t="shared" ca="1" si="61"/>
        <v>#NAME?</v>
      </c>
      <c r="BA482" s="719" t="e">
        <f ca="1">VLOOKUP(X482,Values!$H$2:$I$15,2,FALSE)</f>
        <v>#NAME?</v>
      </c>
    </row>
    <row r="483" spans="1:53" s="706" customFormat="1" ht="13.8" x14ac:dyDescent="0.3">
      <c r="A483" s="707">
        <v>41967</v>
      </c>
      <c r="B483" s="915" t="s">
        <v>8415</v>
      </c>
      <c r="C483" s="916" t="s">
        <v>36</v>
      </c>
      <c r="D483" s="709">
        <v>500</v>
      </c>
      <c r="E483" s="708" t="s">
        <v>12</v>
      </c>
      <c r="F483" s="710">
        <v>43070</v>
      </c>
      <c r="G483" s="711" t="s">
        <v>8416</v>
      </c>
      <c r="H483" s="712" t="s">
        <v>578</v>
      </c>
      <c r="I483" s="761" t="s">
        <v>653</v>
      </c>
      <c r="J483" s="761" t="s">
        <v>370</v>
      </c>
      <c r="K483" s="712">
        <v>-30</v>
      </c>
      <c r="L483" s="714"/>
      <c r="M483" s="712"/>
      <c r="N483" s="706" t="s">
        <v>158</v>
      </c>
      <c r="O483" s="712">
        <v>8</v>
      </c>
      <c r="P483" s="708" t="s">
        <v>8417</v>
      </c>
      <c r="Q483" s="714"/>
      <c r="R483" s="708" t="s">
        <v>93</v>
      </c>
      <c r="S483" s="708" t="s">
        <v>8438</v>
      </c>
      <c r="T483" s="715" t="str">
        <f t="shared" si="54"/>
        <v>EK6236708 Corp</v>
      </c>
      <c r="U483" s="716" t="e">
        <f ca="1">_xll.BDP($T483,$U$1)</f>
        <v>#NAME?</v>
      </c>
      <c r="V483" s="715">
        <f t="shared" si="55"/>
        <v>11</v>
      </c>
      <c r="W483" s="715">
        <f t="shared" si="56"/>
        <v>48</v>
      </c>
      <c r="X483" s="717" t="e">
        <f ca="1">_xll.BDP($T483,X$1)</f>
        <v>#NAME?</v>
      </c>
      <c r="Y483" s="717" t="e">
        <f ca="1">_xll.BDP($T483,$Y$1)</f>
        <v>#NAME?</v>
      </c>
      <c r="Z483" s="717" t="e">
        <f ca="1">_xll.BDP($T483,Z$1)</f>
        <v>#NAME?</v>
      </c>
      <c r="AA483" s="718" t="e">
        <f ca="1">IF(Z483="FLOATING",J483,(_xll.BDP($T483,AA$1)/100))</f>
        <v>#NAME?</v>
      </c>
      <c r="AB483" s="719" t="e">
        <f ca="1">_xll.BDP(T483,$AB$1)</f>
        <v>#NAME?</v>
      </c>
      <c r="AC483" s="720" t="e">
        <f ca="1">_xll.BDP($T483,AC$1)</f>
        <v>#NAME?</v>
      </c>
      <c r="AD483" s="719" t="e">
        <f ca="1">_xll.BDP($T483,AD$1)</f>
        <v>#NAME?</v>
      </c>
      <c r="AE483" s="715" t="e">
        <f ca="1">_xll.BDP($T483,AE$1)</f>
        <v>#NAME?</v>
      </c>
      <c r="AF483" s="719" t="e">
        <f ca="1">_xll.BDP($T483,AF$1)</f>
        <v>#NAME?</v>
      </c>
      <c r="AG483" s="719" t="e">
        <f ca="1">VLOOKUP(AE483,Values!$A$1:$C$12,2,FALSE)</f>
        <v>#NAME?</v>
      </c>
      <c r="AH483" s="716" t="e">
        <f ca="1">_xll.BDP($T483,$AH$1)</f>
        <v>#NAME?</v>
      </c>
      <c r="AI483" s="716" t="e">
        <f ca="1">_xll.BDP($T483,$AI$1)</f>
        <v>#NAME?</v>
      </c>
      <c r="AJ483" s="716" t="e">
        <f ca="1">_xll.BDP($T483,$AJ$1)</f>
        <v>#NAME?</v>
      </c>
      <c r="AK483" s="721" t="e">
        <f ca="1">VLOOKUP(AJ483,Values!$E$2:$F$8,2,)</f>
        <v>#NAME?</v>
      </c>
      <c r="AL483" s="719" t="e">
        <f ca="1">_xll.BDP($T483,$AL$1)</f>
        <v>#NAME?</v>
      </c>
      <c r="AM483" s="719" t="e">
        <f ca="1">_xll.BDP($T483,$AM$1)</f>
        <v>#NAME?</v>
      </c>
      <c r="AN483" s="719" t="e">
        <f ca="1">_xll.BDP($T483,$AN$1)</f>
        <v>#NAME?</v>
      </c>
      <c r="AO483" s="719" t="str">
        <f t="shared" si="57"/>
        <v>3yr</v>
      </c>
      <c r="AP483" s="775" t="e">
        <f ca="1">_xll.BDP(T483,"YRS_TO_MTY_ISSUE")</f>
        <v>#NAME?</v>
      </c>
      <c r="AQ483" s="794">
        <f t="shared" si="58"/>
        <v>3</v>
      </c>
      <c r="AR483" s="795">
        <v>3</v>
      </c>
      <c r="AS483" s="719" t="e">
        <f ca="1">_xll.BDP($T483,AS$1)</f>
        <v>#NAME?</v>
      </c>
      <c r="AT483" s="719" t="e">
        <f ca="1">_xll.BDP(T483,$AT$1)</f>
        <v>#NAME?</v>
      </c>
      <c r="AU483" s="719" t="e">
        <f ca="1">_xll.BDP(T483,$AU$1)</f>
        <v>#NAME?</v>
      </c>
      <c r="AV483" s="719" t="e">
        <f ca="1">_xll.BDP($T483,AV$1)</f>
        <v>#NAME?</v>
      </c>
      <c r="AW483" s="719" t="e">
        <f t="shared" ca="1" si="59"/>
        <v>#NAME?</v>
      </c>
      <c r="AX483" s="719" t="e">
        <f ca="1">_xll.BDP(T483,$AX$1)</f>
        <v>#NAME?</v>
      </c>
      <c r="AY483" s="719" t="e">
        <f t="shared" ca="1" si="60"/>
        <v>#NAME?</v>
      </c>
      <c r="AZ483" s="719" t="e">
        <f t="shared" ca="1" si="61"/>
        <v>#NAME?</v>
      </c>
      <c r="BA483" s="719" t="e">
        <f ca="1">VLOOKUP(X483,Values!$H$2:$I$15,2,FALSE)</f>
        <v>#NAME?</v>
      </c>
    </row>
    <row r="484" spans="1:53" s="706" customFormat="1" ht="13.8" x14ac:dyDescent="0.3">
      <c r="A484" s="707">
        <v>41967</v>
      </c>
      <c r="B484" s="915" t="s">
        <v>8418</v>
      </c>
      <c r="C484" s="916" t="s">
        <v>36</v>
      </c>
      <c r="D484" s="709">
        <v>1500</v>
      </c>
      <c r="E484" s="708" t="s">
        <v>81</v>
      </c>
      <c r="F484" s="710">
        <v>43800</v>
      </c>
      <c r="G484" s="711" t="s">
        <v>8416</v>
      </c>
      <c r="H484" s="712" t="s">
        <v>333</v>
      </c>
      <c r="I484" s="761" t="s">
        <v>26</v>
      </c>
      <c r="J484" s="761" t="s">
        <v>27</v>
      </c>
      <c r="K484" s="712">
        <v>-25</v>
      </c>
      <c r="L484" s="714"/>
      <c r="M484" s="712"/>
      <c r="N484" s="706" t="s">
        <v>1987</v>
      </c>
      <c r="O484" s="712">
        <v>4.4000000000000004</v>
      </c>
      <c r="P484" s="708" t="s">
        <v>2092</v>
      </c>
      <c r="Q484" s="714"/>
      <c r="R484" s="708">
        <v>3</v>
      </c>
      <c r="S484" s="708" t="s">
        <v>8435</v>
      </c>
      <c r="T484" s="715" t="str">
        <f t="shared" si="54"/>
        <v>EK6237185 Corp</v>
      </c>
      <c r="U484" s="716" t="e">
        <f ca="1">_xll.BDP($T484,$U$1)</f>
        <v>#NAME?</v>
      </c>
      <c r="V484" s="715">
        <f t="shared" si="55"/>
        <v>11</v>
      </c>
      <c r="W484" s="715">
        <f t="shared" si="56"/>
        <v>48</v>
      </c>
      <c r="X484" s="717" t="e">
        <f ca="1">_xll.BDP($T484,X$1)</f>
        <v>#NAME?</v>
      </c>
      <c r="Y484" s="717" t="e">
        <f ca="1">_xll.BDP($T484,$Y$1)</f>
        <v>#NAME?</v>
      </c>
      <c r="Z484" s="717" t="e">
        <f ca="1">_xll.BDP($T484,Z$1)</f>
        <v>#NAME?</v>
      </c>
      <c r="AA484" s="718" t="e">
        <f ca="1">IF(Z484="FLOATING",J484,(_xll.BDP($T484,AA$1)/100))</f>
        <v>#NAME?</v>
      </c>
      <c r="AB484" s="719" t="e">
        <f ca="1">_xll.BDP(T484,$AB$1)</f>
        <v>#NAME?</v>
      </c>
      <c r="AC484" s="720" t="e">
        <f ca="1">_xll.BDP($T484,AC$1)</f>
        <v>#NAME?</v>
      </c>
      <c r="AD484" s="719" t="e">
        <f ca="1">_xll.BDP($T484,AD$1)</f>
        <v>#NAME?</v>
      </c>
      <c r="AE484" s="715" t="e">
        <f ca="1">_xll.BDP($T484,AE$1)</f>
        <v>#NAME?</v>
      </c>
      <c r="AF484" s="719" t="e">
        <f ca="1">_xll.BDP($T484,AF$1)</f>
        <v>#NAME?</v>
      </c>
      <c r="AG484" s="719" t="e">
        <f ca="1">VLOOKUP(AE484,Values!$A$1:$C$12,2,FALSE)</f>
        <v>#NAME?</v>
      </c>
      <c r="AH484" s="716" t="e">
        <f ca="1">_xll.BDP($T484,$AH$1)</f>
        <v>#NAME?</v>
      </c>
      <c r="AI484" s="716" t="e">
        <f ca="1">_xll.BDP($T484,$AI$1)</f>
        <v>#NAME?</v>
      </c>
      <c r="AJ484" s="716" t="e">
        <f ca="1">_xll.BDP($T484,$AJ$1)</f>
        <v>#NAME?</v>
      </c>
      <c r="AK484" s="721" t="e">
        <f ca="1">VLOOKUP(AJ484,Values!$E$2:$F$8,2,)</f>
        <v>#NAME?</v>
      </c>
      <c r="AL484" s="719" t="e">
        <f ca="1">_xll.BDP($T484,$AL$1)</f>
        <v>#NAME?</v>
      </c>
      <c r="AM484" s="719" t="e">
        <f ca="1">_xll.BDP($T484,$AM$1)</f>
        <v>#NAME?</v>
      </c>
      <c r="AN484" s="719" t="e">
        <f ca="1">_xll.BDP($T484,$AN$1)</f>
        <v>#NAME?</v>
      </c>
      <c r="AO484" s="719" t="str">
        <f t="shared" si="57"/>
        <v xml:space="preserve">5yr </v>
      </c>
      <c r="AP484" s="775" t="e">
        <f ca="1">_xll.BDP(T484,"YRS_TO_MTY_ISSUE")</f>
        <v>#NAME?</v>
      </c>
      <c r="AQ484" s="794">
        <f t="shared" si="58"/>
        <v>5</v>
      </c>
      <c r="AR484" s="795">
        <v>5</v>
      </c>
      <c r="AS484" s="719" t="e">
        <f ca="1">_xll.BDP($T484,AS$1)</f>
        <v>#NAME?</v>
      </c>
      <c r="AT484" s="719" t="e">
        <f ca="1">_xll.BDP(T484,$AT$1)</f>
        <v>#NAME?</v>
      </c>
      <c r="AU484" s="719" t="e">
        <f ca="1">_xll.BDP(T484,$AU$1)</f>
        <v>#NAME?</v>
      </c>
      <c r="AV484" s="719" t="e">
        <f ca="1">_xll.BDP($T484,AV$1)</f>
        <v>#NAME?</v>
      </c>
      <c r="AW484" s="719" t="e">
        <f t="shared" ca="1" si="59"/>
        <v>#NAME?</v>
      </c>
      <c r="AX484" s="719" t="e">
        <f ca="1">_xll.BDP(T484,$AX$1)</f>
        <v>#NAME?</v>
      </c>
      <c r="AY484" s="719" t="e">
        <f t="shared" ca="1" si="60"/>
        <v>#NAME?</v>
      </c>
      <c r="AZ484" s="719" t="e">
        <f t="shared" ca="1" si="61"/>
        <v>#NAME?</v>
      </c>
      <c r="BA484" s="719" t="e">
        <f ca="1">VLOOKUP(X484,Values!$H$2:$I$15,2,FALSE)</f>
        <v>#NAME?</v>
      </c>
    </row>
    <row r="485" spans="1:53" s="706" customFormat="1" ht="13.8" x14ac:dyDescent="0.3">
      <c r="A485" s="707">
        <v>41967</v>
      </c>
      <c r="B485" s="915" t="s">
        <v>8419</v>
      </c>
      <c r="C485" s="916" t="s">
        <v>36</v>
      </c>
      <c r="D485" s="709">
        <v>1500</v>
      </c>
      <c r="E485" s="708" t="s">
        <v>261</v>
      </c>
      <c r="F485" s="710">
        <v>45809</v>
      </c>
      <c r="G485" s="711" t="s">
        <v>8416</v>
      </c>
      <c r="H485" s="712" t="s">
        <v>646</v>
      </c>
      <c r="I485" s="761" t="s">
        <v>3778</v>
      </c>
      <c r="J485" s="761" t="s">
        <v>6306</v>
      </c>
      <c r="K485" s="712">
        <v>-20</v>
      </c>
      <c r="L485" s="714"/>
      <c r="M485" s="712"/>
      <c r="N485" s="706" t="s">
        <v>8061</v>
      </c>
      <c r="O485" s="712">
        <v>3.83</v>
      </c>
      <c r="P485" s="708" t="s">
        <v>2058</v>
      </c>
      <c r="Q485" s="714"/>
      <c r="R485" s="708">
        <v>-3</v>
      </c>
      <c r="S485" s="708" t="s">
        <v>8437</v>
      </c>
      <c r="T485" s="715" t="str">
        <f t="shared" si="54"/>
        <v>EK6237607 Corp</v>
      </c>
      <c r="U485" s="716" t="e">
        <f ca="1">_xll.BDP($T485,$U$1)</f>
        <v>#NAME?</v>
      </c>
      <c r="V485" s="715">
        <f t="shared" si="55"/>
        <v>11</v>
      </c>
      <c r="W485" s="715">
        <f t="shared" si="56"/>
        <v>48</v>
      </c>
      <c r="X485" s="717" t="e">
        <f ca="1">_xll.BDP($T485,X$1)</f>
        <v>#NAME?</v>
      </c>
      <c r="Y485" s="717" t="e">
        <f ca="1">_xll.BDP($T485,$Y$1)</f>
        <v>#NAME?</v>
      </c>
      <c r="Z485" s="717" t="e">
        <f ca="1">_xll.BDP($T485,Z$1)</f>
        <v>#NAME?</v>
      </c>
      <c r="AA485" s="718" t="e">
        <f ca="1">IF(Z485="FLOATING",J485,(_xll.BDP($T485,AA$1)/100))</f>
        <v>#NAME?</v>
      </c>
      <c r="AB485" s="719" t="e">
        <f ca="1">_xll.BDP(T485,$AB$1)</f>
        <v>#NAME?</v>
      </c>
      <c r="AC485" s="720" t="e">
        <f ca="1">_xll.BDP($T485,AC$1)</f>
        <v>#NAME?</v>
      </c>
      <c r="AD485" s="719" t="e">
        <f ca="1">_xll.BDP($T485,AD$1)</f>
        <v>#NAME?</v>
      </c>
      <c r="AE485" s="715" t="e">
        <f ca="1">_xll.BDP($T485,AE$1)</f>
        <v>#NAME?</v>
      </c>
      <c r="AF485" s="719" t="e">
        <f ca="1">_xll.BDP($T485,AF$1)</f>
        <v>#NAME?</v>
      </c>
      <c r="AG485" s="719" t="e">
        <f ca="1">VLOOKUP(AE485,Values!$A$1:$C$12,2,FALSE)</f>
        <v>#NAME?</v>
      </c>
      <c r="AH485" s="716" t="e">
        <f ca="1">_xll.BDP($T485,$AH$1)</f>
        <v>#NAME?</v>
      </c>
      <c r="AI485" s="716" t="e">
        <f ca="1">_xll.BDP($T485,$AI$1)</f>
        <v>#NAME?</v>
      </c>
      <c r="AJ485" s="716" t="e">
        <f ca="1">_xll.BDP($T485,$AJ$1)</f>
        <v>#NAME?</v>
      </c>
      <c r="AK485" s="721" t="e">
        <f ca="1">VLOOKUP(AJ485,Values!$E$2:$F$8,2,)</f>
        <v>#NAME?</v>
      </c>
      <c r="AL485" s="719" t="e">
        <f ca="1">_xll.BDP($T485,$AL$1)</f>
        <v>#NAME?</v>
      </c>
      <c r="AM485" s="719" t="e">
        <f ca="1">_xll.BDP($T485,$AM$1)</f>
        <v>#NAME?</v>
      </c>
      <c r="AN485" s="719" t="e">
        <f ca="1">_xll.BDP($T485,$AN$1)</f>
        <v>#NAME?</v>
      </c>
      <c r="AO485" s="719" t="str">
        <f t="shared" si="57"/>
        <v>10.5yr</v>
      </c>
      <c r="AP485" s="775" t="e">
        <f ca="1">_xll.BDP(T485,"YRS_TO_MTY_ISSUE")</f>
        <v>#NAME?</v>
      </c>
      <c r="AQ485" s="794">
        <f t="shared" si="58"/>
        <v>11</v>
      </c>
      <c r="AR485" s="795">
        <v>10.5</v>
      </c>
      <c r="AS485" s="719" t="e">
        <f ca="1">_xll.BDP($T485,AS$1)</f>
        <v>#NAME?</v>
      </c>
      <c r="AT485" s="719" t="e">
        <f ca="1">_xll.BDP(T485,$AT$1)</f>
        <v>#NAME?</v>
      </c>
      <c r="AU485" s="719" t="e">
        <f ca="1">_xll.BDP(T485,$AU$1)</f>
        <v>#NAME?</v>
      </c>
      <c r="AV485" s="719" t="e">
        <f ca="1">_xll.BDP($T485,AV$1)</f>
        <v>#NAME?</v>
      </c>
      <c r="AW485" s="719" t="e">
        <f t="shared" ca="1" si="59"/>
        <v>#NAME?</v>
      </c>
      <c r="AX485" s="719" t="e">
        <f ca="1">_xll.BDP(T485,$AX$1)</f>
        <v>#NAME?</v>
      </c>
      <c r="AY485" s="719" t="e">
        <f t="shared" ca="1" si="60"/>
        <v>#NAME?</v>
      </c>
      <c r="AZ485" s="719" t="e">
        <f t="shared" ca="1" si="61"/>
        <v>#NAME?</v>
      </c>
      <c r="BA485" s="719" t="e">
        <f ca="1">VLOOKUP(X485,Values!$H$2:$I$15,2,FALSE)</f>
        <v>#NAME?</v>
      </c>
    </row>
    <row r="486" spans="1:53" s="706" customFormat="1" ht="13.8" x14ac:dyDescent="0.3">
      <c r="A486" s="707">
        <v>41967</v>
      </c>
      <c r="B486" s="915" t="s">
        <v>8420</v>
      </c>
      <c r="C486" s="916" t="s">
        <v>36</v>
      </c>
      <c r="D486" s="709">
        <v>750</v>
      </c>
      <c r="E486" s="708" t="s">
        <v>2331</v>
      </c>
      <c r="F486" s="710">
        <v>49279</v>
      </c>
      <c r="G486" s="711" t="s">
        <v>8416</v>
      </c>
      <c r="H486" s="712" t="s">
        <v>346</v>
      </c>
      <c r="I486" s="761" t="s">
        <v>6084</v>
      </c>
      <c r="J486" s="761" t="s">
        <v>6085</v>
      </c>
      <c r="K486" s="712">
        <v>-20</v>
      </c>
      <c r="L486" s="714"/>
      <c r="M486" s="712"/>
      <c r="N486" s="706" t="s">
        <v>8421</v>
      </c>
      <c r="O486" s="712">
        <v>4.7300000000000004</v>
      </c>
      <c r="P486" s="708" t="s">
        <v>2088</v>
      </c>
      <c r="Q486" s="714"/>
      <c r="R486" s="708">
        <v>-11</v>
      </c>
      <c r="S486" s="708" t="s">
        <v>8436</v>
      </c>
      <c r="T486" s="715" t="str">
        <f t="shared" si="54"/>
        <v>EK6237664 Corp</v>
      </c>
      <c r="U486" s="716" t="e">
        <f ca="1">_xll.BDP($T486,$U$1)</f>
        <v>#NAME?</v>
      </c>
      <c r="V486" s="715">
        <f t="shared" si="55"/>
        <v>11</v>
      </c>
      <c r="W486" s="715">
        <f t="shared" si="56"/>
        <v>48</v>
      </c>
      <c r="X486" s="717" t="e">
        <f ca="1">_xll.BDP($T486,X$1)</f>
        <v>#NAME?</v>
      </c>
      <c r="Y486" s="717" t="e">
        <f ca="1">_xll.BDP($T486,$Y$1)</f>
        <v>#NAME?</v>
      </c>
      <c r="Z486" s="717" t="e">
        <f ca="1">_xll.BDP($T486,Z$1)</f>
        <v>#NAME?</v>
      </c>
      <c r="AA486" s="718" t="e">
        <f ca="1">IF(Z486="FLOATING",J486,(_xll.BDP($T486,AA$1)/100))</f>
        <v>#NAME?</v>
      </c>
      <c r="AB486" s="719" t="e">
        <f ca="1">_xll.BDP(T486,$AB$1)</f>
        <v>#NAME?</v>
      </c>
      <c r="AC486" s="720" t="e">
        <f ca="1">_xll.BDP($T486,AC$1)</f>
        <v>#NAME?</v>
      </c>
      <c r="AD486" s="719" t="e">
        <f ca="1">_xll.BDP($T486,AD$1)</f>
        <v>#NAME?</v>
      </c>
      <c r="AE486" s="715" t="e">
        <f ca="1">_xll.BDP($T486,AE$1)</f>
        <v>#NAME?</v>
      </c>
      <c r="AF486" s="719" t="e">
        <f ca="1">_xll.BDP($T486,AF$1)</f>
        <v>#NAME?</v>
      </c>
      <c r="AG486" s="719" t="e">
        <f ca="1">VLOOKUP(AE486,Values!$A$1:$C$12,2,FALSE)</f>
        <v>#NAME?</v>
      </c>
      <c r="AH486" s="716" t="e">
        <f ca="1">_xll.BDP($T486,$AH$1)</f>
        <v>#NAME?</v>
      </c>
      <c r="AI486" s="716" t="e">
        <f ca="1">_xll.BDP($T486,$AI$1)</f>
        <v>#NAME?</v>
      </c>
      <c r="AJ486" s="716" t="e">
        <f ca="1">_xll.BDP($T486,$AJ$1)</f>
        <v>#NAME?</v>
      </c>
      <c r="AK486" s="721" t="e">
        <f ca="1">VLOOKUP(AJ486,Values!$E$2:$F$8,2,)</f>
        <v>#NAME?</v>
      </c>
      <c r="AL486" s="719" t="e">
        <f ca="1">_xll.BDP($T486,$AL$1)</f>
        <v>#NAME?</v>
      </c>
      <c r="AM486" s="719" t="e">
        <f ca="1">_xll.BDP($T486,$AM$1)</f>
        <v>#NAME?</v>
      </c>
      <c r="AN486" s="719" t="e">
        <f ca="1">_xll.BDP($T486,$AN$1)</f>
        <v>#NAME?</v>
      </c>
      <c r="AO486" s="719" t="str">
        <f t="shared" si="57"/>
        <v>20yr</v>
      </c>
      <c r="AP486" s="775" t="e">
        <f ca="1">_xll.BDP(T486,"YRS_TO_MTY_ISSUE")</f>
        <v>#NAME?</v>
      </c>
      <c r="AQ486" s="794">
        <f t="shared" si="58"/>
        <v>20</v>
      </c>
      <c r="AR486" s="795">
        <v>20</v>
      </c>
      <c r="AS486" s="719" t="e">
        <f ca="1">_xll.BDP($T486,AS$1)</f>
        <v>#NAME?</v>
      </c>
      <c r="AT486" s="719" t="e">
        <f ca="1">_xll.BDP(T486,$AT$1)</f>
        <v>#NAME?</v>
      </c>
      <c r="AU486" s="719" t="e">
        <f ca="1">_xll.BDP(T486,$AU$1)</f>
        <v>#NAME?</v>
      </c>
      <c r="AV486" s="719" t="e">
        <f ca="1">_xll.BDP($T486,AV$1)</f>
        <v>#NAME?</v>
      </c>
      <c r="AW486" s="719" t="e">
        <f t="shared" ca="1" si="59"/>
        <v>#NAME?</v>
      </c>
      <c r="AX486" s="719" t="e">
        <f ca="1">_xll.BDP(T486,$AX$1)</f>
        <v>#NAME?</v>
      </c>
      <c r="AY486" s="719" t="e">
        <f t="shared" ca="1" si="60"/>
        <v>#NAME?</v>
      </c>
      <c r="AZ486" s="719" t="e">
        <f t="shared" ca="1" si="61"/>
        <v>#NAME?</v>
      </c>
      <c r="BA486" s="719" t="e">
        <f ca="1">VLOOKUP(X486,Values!$H$2:$I$15,2,FALSE)</f>
        <v>#NAME?</v>
      </c>
    </row>
    <row r="487" spans="1:53" s="706" customFormat="1" ht="13.8" x14ac:dyDescent="0.3">
      <c r="A487" s="707">
        <v>41967</v>
      </c>
      <c r="B487" s="915" t="s">
        <v>8422</v>
      </c>
      <c r="C487" s="916" t="s">
        <v>36</v>
      </c>
      <c r="D487" s="709">
        <v>1750</v>
      </c>
      <c r="E487" s="708" t="s">
        <v>2749</v>
      </c>
      <c r="F487" s="710">
        <v>53114</v>
      </c>
      <c r="G487" s="711" t="s">
        <v>8416</v>
      </c>
      <c r="H487" s="712" t="s">
        <v>178</v>
      </c>
      <c r="I487" s="761" t="s">
        <v>8423</v>
      </c>
      <c r="J487" s="761" t="s">
        <v>8424</v>
      </c>
      <c r="K487" s="712">
        <v>-20</v>
      </c>
      <c r="L487" s="714"/>
      <c r="M487" s="712"/>
      <c r="N487" s="706" t="s">
        <v>8425</v>
      </c>
      <c r="O487" s="712">
        <v>2.5</v>
      </c>
      <c r="P487" s="708" t="s">
        <v>2088</v>
      </c>
      <c r="Q487" s="714"/>
      <c r="R487" s="708">
        <v>-11</v>
      </c>
      <c r="S487" s="708" t="s">
        <v>8434</v>
      </c>
      <c r="T487" s="715" t="str">
        <f t="shared" si="54"/>
        <v>EK6237722 Corp</v>
      </c>
      <c r="U487" s="716" t="e">
        <f ca="1">_xll.BDP($T487,$U$1)</f>
        <v>#NAME?</v>
      </c>
      <c r="V487" s="715">
        <f t="shared" si="55"/>
        <v>11</v>
      </c>
      <c r="W487" s="715">
        <f t="shared" si="56"/>
        <v>48</v>
      </c>
      <c r="X487" s="717" t="e">
        <f ca="1">_xll.BDP($T487,X$1)</f>
        <v>#NAME?</v>
      </c>
      <c r="Y487" s="717" t="e">
        <f ca="1">_xll.BDP($T487,$Y$1)</f>
        <v>#NAME?</v>
      </c>
      <c r="Z487" s="717" t="e">
        <f ca="1">_xll.BDP($T487,Z$1)</f>
        <v>#NAME?</v>
      </c>
      <c r="AA487" s="718" t="e">
        <f ca="1">IF(Z487="FLOATING",J487,(_xll.BDP($T487,AA$1)/100))</f>
        <v>#NAME?</v>
      </c>
      <c r="AB487" s="719" t="e">
        <f ca="1">_xll.BDP(T487,$AB$1)</f>
        <v>#NAME?</v>
      </c>
      <c r="AC487" s="720" t="e">
        <f ca="1">_xll.BDP($T487,AC$1)</f>
        <v>#NAME?</v>
      </c>
      <c r="AD487" s="719" t="e">
        <f ca="1">_xll.BDP($T487,AD$1)</f>
        <v>#NAME?</v>
      </c>
      <c r="AE487" s="715" t="e">
        <f ca="1">_xll.BDP($T487,AE$1)</f>
        <v>#NAME?</v>
      </c>
      <c r="AF487" s="719" t="e">
        <f ca="1">_xll.BDP($T487,AF$1)</f>
        <v>#NAME?</v>
      </c>
      <c r="AG487" s="719" t="e">
        <f ca="1">VLOOKUP(AE487,Values!$A$1:$C$12,2,FALSE)</f>
        <v>#NAME?</v>
      </c>
      <c r="AH487" s="716" t="e">
        <f ca="1">_xll.BDP($T487,$AH$1)</f>
        <v>#NAME?</v>
      </c>
      <c r="AI487" s="716" t="e">
        <f ca="1">_xll.BDP($T487,$AI$1)</f>
        <v>#NAME?</v>
      </c>
      <c r="AJ487" s="716" t="e">
        <f ca="1">_xll.BDP($T487,$AJ$1)</f>
        <v>#NAME?</v>
      </c>
      <c r="AK487" s="721" t="e">
        <f ca="1">VLOOKUP(AJ487,Values!$E$2:$F$8,2,)</f>
        <v>#NAME?</v>
      </c>
      <c r="AL487" s="719" t="e">
        <f ca="1">_xll.BDP($T487,$AL$1)</f>
        <v>#NAME?</v>
      </c>
      <c r="AM487" s="719" t="e">
        <f ca="1">_xll.BDP($T487,$AM$1)</f>
        <v>#NAME?</v>
      </c>
      <c r="AN487" s="719" t="e">
        <f ca="1">_xll.BDP($T487,$AN$1)</f>
        <v>#NAME?</v>
      </c>
      <c r="AO487" s="719" t="str">
        <f t="shared" si="57"/>
        <v>30.5yr</v>
      </c>
      <c r="AP487" s="775" t="e">
        <f ca="1">_xll.BDP(T487,"YRS_TO_MTY_ISSUE")</f>
        <v>#NAME?</v>
      </c>
      <c r="AQ487" s="794">
        <f t="shared" si="58"/>
        <v>31</v>
      </c>
      <c r="AR487" s="795">
        <v>30.5</v>
      </c>
      <c r="AS487" s="719" t="e">
        <f ca="1">_xll.BDP($T487,AS$1)</f>
        <v>#NAME?</v>
      </c>
      <c r="AT487" s="719" t="e">
        <f ca="1">_xll.BDP(T487,$AT$1)</f>
        <v>#NAME?</v>
      </c>
      <c r="AU487" s="719" t="e">
        <f ca="1">_xll.BDP(T487,$AU$1)</f>
        <v>#NAME?</v>
      </c>
      <c r="AV487" s="719" t="e">
        <f ca="1">_xll.BDP($T487,AV$1)</f>
        <v>#NAME?</v>
      </c>
      <c r="AW487" s="719" t="e">
        <f t="shared" ca="1" si="59"/>
        <v>#NAME?</v>
      </c>
      <c r="AX487" s="719" t="e">
        <f ca="1">_xll.BDP(T487,$AX$1)</f>
        <v>#NAME?</v>
      </c>
      <c r="AY487" s="719" t="e">
        <f t="shared" ca="1" si="60"/>
        <v>#NAME?</v>
      </c>
      <c r="AZ487" s="719" t="e">
        <f t="shared" ca="1" si="61"/>
        <v>#NAME?</v>
      </c>
      <c r="BA487" s="719" t="e">
        <f ca="1">VLOOKUP(X487,Values!$H$2:$I$15,2,FALSE)</f>
        <v>#NAME?</v>
      </c>
    </row>
    <row r="488" spans="1:53" s="706" customFormat="1" ht="13.8" x14ac:dyDescent="0.3">
      <c r="A488" s="707">
        <v>41967</v>
      </c>
      <c r="B488" s="915" t="s">
        <v>8426</v>
      </c>
      <c r="C488" s="916" t="s">
        <v>896</v>
      </c>
      <c r="D488" s="709">
        <v>500</v>
      </c>
      <c r="E488" s="708" t="s">
        <v>224</v>
      </c>
      <c r="F488" s="710">
        <v>44545</v>
      </c>
      <c r="G488" s="711" t="s">
        <v>118</v>
      </c>
      <c r="H488" s="712" t="s">
        <v>320</v>
      </c>
      <c r="I488" s="761" t="s">
        <v>26</v>
      </c>
      <c r="J488" s="761" t="s">
        <v>27</v>
      </c>
      <c r="K488" s="712">
        <v>-20</v>
      </c>
      <c r="L488" s="714"/>
      <c r="M488" s="712"/>
      <c r="N488" s="706" t="s">
        <v>1629</v>
      </c>
      <c r="O488" s="712">
        <v>5.31</v>
      </c>
      <c r="P488" s="708" t="s">
        <v>2150</v>
      </c>
      <c r="Q488" s="714"/>
      <c r="R488" s="708">
        <v>8</v>
      </c>
      <c r="S488" s="708" t="s">
        <v>8439</v>
      </c>
      <c r="T488" s="715" t="str">
        <f t="shared" si="54"/>
        <v>EK6242342 Corp</v>
      </c>
      <c r="U488" s="716" t="e">
        <f ca="1">_xll.BDP($T488,$U$1)</f>
        <v>#NAME?</v>
      </c>
      <c r="V488" s="715">
        <f t="shared" si="55"/>
        <v>11</v>
      </c>
      <c r="W488" s="715">
        <f t="shared" si="56"/>
        <v>48</v>
      </c>
      <c r="X488" s="717" t="e">
        <f ca="1">_xll.BDP($T488,X$1)</f>
        <v>#NAME?</v>
      </c>
      <c r="Y488" s="717" t="e">
        <f ca="1">_xll.BDP($T488,$Y$1)</f>
        <v>#NAME?</v>
      </c>
      <c r="Z488" s="717" t="e">
        <f ca="1">_xll.BDP($T488,Z$1)</f>
        <v>#NAME?</v>
      </c>
      <c r="AA488" s="718" t="e">
        <f ca="1">IF(Z488="FLOATING",J488,(_xll.BDP($T488,AA$1)/100))</f>
        <v>#NAME?</v>
      </c>
      <c r="AB488" s="719" t="e">
        <f ca="1">_xll.BDP(T488,$AB$1)</f>
        <v>#NAME?</v>
      </c>
      <c r="AC488" s="720" t="e">
        <f ca="1">_xll.BDP($T488,AC$1)</f>
        <v>#NAME?</v>
      </c>
      <c r="AD488" s="719" t="e">
        <f ca="1">_xll.BDP($T488,AD$1)</f>
        <v>#NAME?</v>
      </c>
      <c r="AE488" s="715" t="e">
        <f ca="1">_xll.BDP($T488,AE$1)</f>
        <v>#NAME?</v>
      </c>
      <c r="AF488" s="719" t="e">
        <f ca="1">_xll.BDP($T488,AF$1)</f>
        <v>#NAME?</v>
      </c>
      <c r="AG488" s="719" t="e">
        <f ca="1">VLOOKUP(AE488,Values!$A$1:$C$12,2,FALSE)</f>
        <v>#NAME?</v>
      </c>
      <c r="AH488" s="716" t="e">
        <f ca="1">_xll.BDP($T488,$AH$1)</f>
        <v>#NAME?</v>
      </c>
      <c r="AI488" s="716" t="e">
        <f ca="1">_xll.BDP($T488,$AI$1)</f>
        <v>#NAME?</v>
      </c>
      <c r="AJ488" s="716" t="e">
        <f ca="1">_xll.BDP($T488,$AJ$1)</f>
        <v>#NAME?</v>
      </c>
      <c r="AK488" s="721" t="e">
        <f ca="1">VLOOKUP(AJ488,Values!$E$2:$F$8,2,)</f>
        <v>#NAME?</v>
      </c>
      <c r="AL488" s="719" t="e">
        <f ca="1">_xll.BDP($T488,$AL$1)</f>
        <v>#NAME?</v>
      </c>
      <c r="AM488" s="719" t="e">
        <f ca="1">_xll.BDP($T488,$AM$1)</f>
        <v>#NAME?</v>
      </c>
      <c r="AN488" s="719" t="e">
        <f ca="1">_xll.BDP($T488,$AN$1)</f>
        <v>#NAME?</v>
      </c>
      <c r="AO488" s="719" t="str">
        <f t="shared" si="57"/>
        <v>7yr</v>
      </c>
      <c r="AP488" s="775" t="e">
        <f ca="1">_xll.BDP(T488,"YRS_TO_MTY_ISSUE")</f>
        <v>#NAME?</v>
      </c>
      <c r="AQ488" s="794">
        <f t="shared" si="58"/>
        <v>7</v>
      </c>
      <c r="AR488" s="795">
        <v>7</v>
      </c>
      <c r="AS488" s="719" t="e">
        <f ca="1">_xll.BDP($T488,AS$1)</f>
        <v>#NAME?</v>
      </c>
      <c r="AT488" s="719" t="e">
        <f ca="1">_xll.BDP(T488,$AT$1)</f>
        <v>#NAME?</v>
      </c>
      <c r="AU488" s="719" t="e">
        <f ca="1">_xll.BDP(T488,$AU$1)</f>
        <v>#NAME?</v>
      </c>
      <c r="AV488" s="719" t="e">
        <f ca="1">_xll.BDP($T488,AV$1)</f>
        <v>#NAME?</v>
      </c>
      <c r="AW488" s="719" t="e">
        <f t="shared" ca="1" si="59"/>
        <v>#NAME?</v>
      </c>
      <c r="AX488" s="719" t="e">
        <f ca="1">_xll.BDP(T488,$AX$1)</f>
        <v>#NAME?</v>
      </c>
      <c r="AY488" s="719" t="e">
        <f t="shared" ca="1" si="60"/>
        <v>#NAME?</v>
      </c>
      <c r="AZ488" s="719" t="e">
        <f t="shared" ca="1" si="61"/>
        <v>#NAME?</v>
      </c>
      <c r="BA488" s="719" t="e">
        <f ca="1">VLOOKUP(X488,Values!$H$2:$I$15,2,FALSE)</f>
        <v>#NAME?</v>
      </c>
    </row>
    <row r="489" spans="1:53" s="706" customFormat="1" ht="13.8" x14ac:dyDescent="0.3">
      <c r="A489" s="707">
        <v>41967</v>
      </c>
      <c r="B489" s="915" t="s">
        <v>8427</v>
      </c>
      <c r="C489" s="916" t="s">
        <v>87</v>
      </c>
      <c r="D489" s="709">
        <v>700</v>
      </c>
      <c r="E489" s="708" t="s">
        <v>201</v>
      </c>
      <c r="F489" s="710">
        <v>45641</v>
      </c>
      <c r="G489" s="711" t="s">
        <v>118</v>
      </c>
      <c r="H489" s="712" t="s">
        <v>185</v>
      </c>
      <c r="I489" s="761" t="s">
        <v>678</v>
      </c>
      <c r="J489" s="761" t="s">
        <v>321</v>
      </c>
      <c r="K489" s="712">
        <v>-20</v>
      </c>
      <c r="L489" s="714"/>
      <c r="M489" s="712"/>
      <c r="N489" s="706" t="s">
        <v>1629</v>
      </c>
      <c r="O489" s="712">
        <v>5.31</v>
      </c>
      <c r="P489" s="708" t="s">
        <v>2150</v>
      </c>
      <c r="Q489" s="714"/>
      <c r="R489" s="708">
        <v>8</v>
      </c>
      <c r="S489" s="708" t="s">
        <v>8440</v>
      </c>
      <c r="T489" s="715" t="str">
        <f t="shared" si="54"/>
        <v>EK6242045 Corp</v>
      </c>
      <c r="U489" s="716" t="e">
        <f ca="1">_xll.BDP($T489,$U$1)</f>
        <v>#NAME?</v>
      </c>
      <c r="V489" s="715">
        <f t="shared" si="55"/>
        <v>11</v>
      </c>
      <c r="W489" s="715">
        <f t="shared" si="56"/>
        <v>48</v>
      </c>
      <c r="X489" s="717" t="e">
        <f ca="1">_xll.BDP($T489,X$1)</f>
        <v>#NAME?</v>
      </c>
      <c r="Y489" s="717" t="e">
        <f ca="1">_xll.BDP($T489,$Y$1)</f>
        <v>#NAME?</v>
      </c>
      <c r="Z489" s="717" t="e">
        <f ca="1">_xll.BDP($T489,Z$1)</f>
        <v>#NAME?</v>
      </c>
      <c r="AA489" s="718" t="e">
        <f ca="1">IF(Z489="FLOATING",J489,(_xll.BDP($T489,AA$1)/100))</f>
        <v>#NAME?</v>
      </c>
      <c r="AB489" s="719" t="e">
        <f ca="1">_xll.BDP(T489,$AB$1)</f>
        <v>#NAME?</v>
      </c>
      <c r="AC489" s="720" t="e">
        <f ca="1">_xll.BDP($T489,AC$1)</f>
        <v>#NAME?</v>
      </c>
      <c r="AD489" s="719" t="e">
        <f ca="1">_xll.BDP($T489,AD$1)</f>
        <v>#NAME?</v>
      </c>
      <c r="AE489" s="715" t="e">
        <f ca="1">_xll.BDP($T489,AE$1)</f>
        <v>#NAME?</v>
      </c>
      <c r="AF489" s="719" t="e">
        <f ca="1">_xll.BDP($T489,AF$1)</f>
        <v>#NAME?</v>
      </c>
      <c r="AG489" s="719" t="e">
        <f ca="1">VLOOKUP(AE489,Values!$A$1:$C$12,2,FALSE)</f>
        <v>#NAME?</v>
      </c>
      <c r="AH489" s="716" t="e">
        <f ca="1">_xll.BDP($T489,$AH$1)</f>
        <v>#NAME?</v>
      </c>
      <c r="AI489" s="716" t="e">
        <f ca="1">_xll.BDP($T489,$AI$1)</f>
        <v>#NAME?</v>
      </c>
      <c r="AJ489" s="716" t="e">
        <f ca="1">_xll.BDP($T489,$AJ$1)</f>
        <v>#NAME?</v>
      </c>
      <c r="AK489" s="721" t="e">
        <f ca="1">VLOOKUP(AJ489,Values!$E$2:$F$8,2,)</f>
        <v>#NAME?</v>
      </c>
      <c r="AL489" s="719" t="e">
        <f ca="1">_xll.BDP($T489,$AL$1)</f>
        <v>#NAME?</v>
      </c>
      <c r="AM489" s="719" t="e">
        <f ca="1">_xll.BDP($T489,$AM$1)</f>
        <v>#NAME?</v>
      </c>
      <c r="AN489" s="719" t="e">
        <f ca="1">_xll.BDP($T489,$AN$1)</f>
        <v>#NAME?</v>
      </c>
      <c r="AO489" s="719" t="str">
        <f t="shared" si="57"/>
        <v xml:space="preserve">10yr </v>
      </c>
      <c r="AP489" s="775" t="e">
        <f ca="1">_xll.BDP(T489,"YRS_TO_MTY_ISSUE")</f>
        <v>#NAME?</v>
      </c>
      <c r="AQ489" s="794">
        <f t="shared" si="58"/>
        <v>10</v>
      </c>
      <c r="AR489" s="795">
        <v>10</v>
      </c>
      <c r="AS489" s="719" t="e">
        <f ca="1">_xll.BDP($T489,AS$1)</f>
        <v>#NAME?</v>
      </c>
      <c r="AT489" s="719" t="e">
        <f ca="1">_xll.BDP(T489,$AT$1)</f>
        <v>#NAME?</v>
      </c>
      <c r="AU489" s="719" t="e">
        <f ca="1">_xll.BDP(T489,$AU$1)</f>
        <v>#NAME?</v>
      </c>
      <c r="AV489" s="719" t="e">
        <f ca="1">_xll.BDP($T489,AV$1)</f>
        <v>#NAME?</v>
      </c>
      <c r="AW489" s="719" t="e">
        <f t="shared" ca="1" si="59"/>
        <v>#NAME?</v>
      </c>
      <c r="AX489" s="719" t="e">
        <f ca="1">_xll.BDP(T489,$AX$1)</f>
        <v>#NAME?</v>
      </c>
      <c r="AY489" s="719" t="e">
        <f t="shared" ca="1" si="60"/>
        <v>#NAME?</v>
      </c>
      <c r="AZ489" s="719" t="e">
        <f t="shared" ca="1" si="61"/>
        <v>#NAME?</v>
      </c>
      <c r="BA489" s="719" t="e">
        <f ca="1">VLOOKUP(X489,Values!$H$2:$I$15,2,FALSE)</f>
        <v>#NAME?</v>
      </c>
    </row>
    <row r="490" spans="1:53" s="706" customFormat="1" ht="13.8" x14ac:dyDescent="0.3">
      <c r="A490" s="707">
        <v>41967</v>
      </c>
      <c r="B490" s="915" t="s">
        <v>8428</v>
      </c>
      <c r="C490" s="916" t="s">
        <v>87</v>
      </c>
      <c r="D490" s="709">
        <v>400</v>
      </c>
      <c r="E490" s="708" t="s">
        <v>117</v>
      </c>
      <c r="F490" s="710">
        <v>52946</v>
      </c>
      <c r="G490" s="711" t="s">
        <v>118</v>
      </c>
      <c r="H490" s="712" t="s">
        <v>2165</v>
      </c>
      <c r="I490" s="761" t="s">
        <v>6672</v>
      </c>
      <c r="J490" s="761" t="s">
        <v>6673</v>
      </c>
      <c r="K490" s="712">
        <v>-25</v>
      </c>
      <c r="L490" s="714"/>
      <c r="M490" s="712"/>
      <c r="N490" s="706" t="s">
        <v>1629</v>
      </c>
      <c r="O490" s="712">
        <v>5.31</v>
      </c>
      <c r="P490" s="708" t="s">
        <v>1937</v>
      </c>
      <c r="Q490" s="714"/>
      <c r="R490" s="708">
        <v>0</v>
      </c>
      <c r="S490" s="708" t="s">
        <v>8441</v>
      </c>
      <c r="T490" s="715" t="str">
        <f t="shared" si="54"/>
        <v>EK6242409 Corp</v>
      </c>
      <c r="U490" s="716" t="e">
        <f ca="1">_xll.BDP($T490,$U$1)</f>
        <v>#NAME?</v>
      </c>
      <c r="V490" s="715">
        <f t="shared" si="55"/>
        <v>11</v>
      </c>
      <c r="W490" s="715">
        <f t="shared" si="56"/>
        <v>48</v>
      </c>
      <c r="X490" s="717" t="e">
        <f ca="1">_xll.BDP($T490,X$1)</f>
        <v>#NAME?</v>
      </c>
      <c r="Y490" s="717" t="e">
        <f ca="1">_xll.BDP($T490,$Y$1)</f>
        <v>#NAME?</v>
      </c>
      <c r="Z490" s="717" t="e">
        <f ca="1">_xll.BDP($T490,Z$1)</f>
        <v>#NAME?</v>
      </c>
      <c r="AA490" s="718" t="e">
        <f ca="1">IF(Z490="FLOATING",J490,(_xll.BDP($T490,AA$1)/100))</f>
        <v>#NAME?</v>
      </c>
      <c r="AB490" s="719" t="e">
        <f ca="1">_xll.BDP(T490,$AB$1)</f>
        <v>#NAME?</v>
      </c>
      <c r="AC490" s="720" t="e">
        <f ca="1">_xll.BDP($T490,AC$1)</f>
        <v>#NAME?</v>
      </c>
      <c r="AD490" s="719" t="e">
        <f ca="1">_xll.BDP($T490,AD$1)</f>
        <v>#NAME?</v>
      </c>
      <c r="AE490" s="715" t="e">
        <f ca="1">_xll.BDP($T490,AE$1)</f>
        <v>#NAME?</v>
      </c>
      <c r="AF490" s="719" t="e">
        <f ca="1">_xll.BDP($T490,AF$1)</f>
        <v>#NAME?</v>
      </c>
      <c r="AG490" s="719" t="e">
        <f ca="1">VLOOKUP(AE490,Values!$A$1:$C$12,2,FALSE)</f>
        <v>#NAME?</v>
      </c>
      <c r="AH490" s="716" t="e">
        <f ca="1">_xll.BDP($T490,$AH$1)</f>
        <v>#NAME?</v>
      </c>
      <c r="AI490" s="716" t="e">
        <f ca="1">_xll.BDP($T490,$AI$1)</f>
        <v>#NAME?</v>
      </c>
      <c r="AJ490" s="716" t="e">
        <f ca="1">_xll.BDP($T490,$AJ$1)</f>
        <v>#NAME?</v>
      </c>
      <c r="AK490" s="721" t="e">
        <f ca="1">VLOOKUP(AJ490,Values!$E$2:$F$8,2,)</f>
        <v>#NAME?</v>
      </c>
      <c r="AL490" s="719" t="e">
        <f ca="1">_xll.BDP($T490,$AL$1)</f>
        <v>#NAME?</v>
      </c>
      <c r="AM490" s="719" t="e">
        <f ca="1">_xll.BDP($T490,$AM$1)</f>
        <v>#NAME?</v>
      </c>
      <c r="AN490" s="719" t="e">
        <f ca="1">_xll.BDP($T490,$AN$1)</f>
        <v>#NAME?</v>
      </c>
      <c r="AO490" s="719" t="str">
        <f t="shared" si="57"/>
        <v>30yr</v>
      </c>
      <c r="AP490" s="775" t="e">
        <f ca="1">_xll.BDP(T490,"YRS_TO_MTY_ISSUE")</f>
        <v>#NAME?</v>
      </c>
      <c r="AQ490" s="794">
        <f t="shared" si="58"/>
        <v>30</v>
      </c>
      <c r="AR490" s="795">
        <v>30</v>
      </c>
      <c r="AS490" s="719" t="e">
        <f ca="1">_xll.BDP($T490,AS$1)</f>
        <v>#NAME?</v>
      </c>
      <c r="AT490" s="719" t="e">
        <f ca="1">_xll.BDP(T490,$AT$1)</f>
        <v>#NAME?</v>
      </c>
      <c r="AU490" s="719" t="e">
        <f ca="1">_xll.BDP(T490,$AU$1)</f>
        <v>#NAME?</v>
      </c>
      <c r="AV490" s="719" t="e">
        <f ca="1">_xll.BDP($T490,AV$1)</f>
        <v>#NAME?</v>
      </c>
      <c r="AW490" s="719" t="e">
        <f t="shared" ca="1" si="59"/>
        <v>#NAME?</v>
      </c>
      <c r="AX490" s="719" t="e">
        <f ca="1">_xll.BDP(T490,$AX$1)</f>
        <v>#NAME?</v>
      </c>
      <c r="AY490" s="719" t="e">
        <f t="shared" ca="1" si="60"/>
        <v>#NAME?</v>
      </c>
      <c r="AZ490" s="719" t="e">
        <f t="shared" ca="1" si="61"/>
        <v>#NAME?</v>
      </c>
      <c r="BA490" s="719" t="e">
        <f ca="1">VLOOKUP(X490,Values!$H$2:$I$15,2,FALSE)</f>
        <v>#NAME?</v>
      </c>
    </row>
    <row r="491" spans="1:53" s="706" customFormat="1" ht="13.8" x14ac:dyDescent="0.3">
      <c r="A491" s="707">
        <v>41967</v>
      </c>
      <c r="B491" s="915" t="s">
        <v>8429</v>
      </c>
      <c r="C491" s="916" t="s">
        <v>22</v>
      </c>
      <c r="D491" s="709">
        <v>300</v>
      </c>
      <c r="E491" s="708" t="s">
        <v>201</v>
      </c>
      <c r="F491" s="710">
        <v>45641</v>
      </c>
      <c r="G491" s="711" t="s">
        <v>171</v>
      </c>
      <c r="H491" s="712" t="s">
        <v>444</v>
      </c>
      <c r="I491" s="761" t="s">
        <v>5373</v>
      </c>
      <c r="J491" s="761" t="s">
        <v>5374</v>
      </c>
      <c r="K491" s="712">
        <v>-15.5</v>
      </c>
      <c r="L491" s="714"/>
      <c r="M491" s="712"/>
      <c r="N491" s="706" t="s">
        <v>7568</v>
      </c>
      <c r="O491" s="712">
        <v>4.83</v>
      </c>
      <c r="P491" s="708" t="s">
        <v>4180</v>
      </c>
      <c r="Q491" s="714"/>
      <c r="R491" s="708">
        <v>-1</v>
      </c>
      <c r="S491" s="708" t="s">
        <v>8442</v>
      </c>
      <c r="T491" s="715" t="str">
        <f t="shared" si="54"/>
        <v>EK6238027 Corp</v>
      </c>
      <c r="U491" s="716" t="e">
        <f ca="1">_xll.BDP($T491,$U$1)</f>
        <v>#NAME?</v>
      </c>
      <c r="V491" s="715">
        <f t="shared" si="55"/>
        <v>11</v>
      </c>
      <c r="W491" s="715">
        <f t="shared" si="56"/>
        <v>48</v>
      </c>
      <c r="X491" s="717" t="e">
        <f ca="1">_xll.BDP($T491,X$1)</f>
        <v>#NAME?</v>
      </c>
      <c r="Y491" s="717" t="e">
        <f ca="1">_xll.BDP($T491,$Y$1)</f>
        <v>#NAME?</v>
      </c>
      <c r="Z491" s="717" t="e">
        <f ca="1">_xll.BDP($T491,Z$1)</f>
        <v>#NAME?</v>
      </c>
      <c r="AA491" s="718" t="e">
        <f ca="1">IF(Z491="FLOATING",J491,(_xll.BDP($T491,AA$1)/100))</f>
        <v>#NAME?</v>
      </c>
      <c r="AB491" s="719" t="e">
        <f ca="1">_xll.BDP(T491,$AB$1)</f>
        <v>#NAME?</v>
      </c>
      <c r="AC491" s="720" t="e">
        <f ca="1">_xll.BDP($T491,AC$1)</f>
        <v>#NAME?</v>
      </c>
      <c r="AD491" s="719" t="e">
        <f ca="1">_xll.BDP($T491,AD$1)</f>
        <v>#NAME?</v>
      </c>
      <c r="AE491" s="715" t="e">
        <f ca="1">_xll.BDP($T491,AE$1)</f>
        <v>#NAME?</v>
      </c>
      <c r="AF491" s="719" t="e">
        <f ca="1">_xll.BDP($T491,AF$1)</f>
        <v>#NAME?</v>
      </c>
      <c r="AG491" s="719" t="e">
        <f ca="1">VLOOKUP(AE491,Values!$A$1:$C$12,2,FALSE)</f>
        <v>#NAME?</v>
      </c>
      <c r="AH491" s="716" t="e">
        <f ca="1">_xll.BDP($T491,$AH$1)</f>
        <v>#NAME?</v>
      </c>
      <c r="AI491" s="716" t="e">
        <f ca="1">_xll.BDP($T491,$AI$1)</f>
        <v>#NAME?</v>
      </c>
      <c r="AJ491" s="716" t="e">
        <f ca="1">_xll.BDP($T491,$AJ$1)</f>
        <v>#NAME?</v>
      </c>
      <c r="AK491" s="721" t="e">
        <f ca="1">VLOOKUP(AJ491,Values!$E$2:$F$8,2,)</f>
        <v>#NAME?</v>
      </c>
      <c r="AL491" s="719" t="e">
        <f ca="1">_xll.BDP($T491,$AL$1)</f>
        <v>#NAME?</v>
      </c>
      <c r="AM491" s="719" t="e">
        <f ca="1">_xll.BDP($T491,$AM$1)</f>
        <v>#NAME?</v>
      </c>
      <c r="AN491" s="719" t="e">
        <f ca="1">_xll.BDP($T491,$AN$1)</f>
        <v>#NAME?</v>
      </c>
      <c r="AO491" s="719" t="str">
        <f t="shared" si="57"/>
        <v xml:space="preserve">10yr </v>
      </c>
      <c r="AP491" s="775" t="e">
        <f ca="1">_xll.BDP(T491,"YRS_TO_MTY_ISSUE")</f>
        <v>#NAME?</v>
      </c>
      <c r="AQ491" s="794">
        <f t="shared" si="58"/>
        <v>10</v>
      </c>
      <c r="AR491" s="795">
        <v>10</v>
      </c>
      <c r="AS491" s="719" t="e">
        <f ca="1">_xll.BDP($T491,AS$1)</f>
        <v>#NAME?</v>
      </c>
      <c r="AT491" s="719" t="e">
        <f ca="1">_xll.BDP(T491,$AT$1)</f>
        <v>#NAME?</v>
      </c>
      <c r="AU491" s="719" t="e">
        <f ca="1">_xll.BDP(T491,$AU$1)</f>
        <v>#NAME?</v>
      </c>
      <c r="AV491" s="719" t="e">
        <f ca="1">_xll.BDP($T491,AV$1)</f>
        <v>#NAME?</v>
      </c>
      <c r="AW491" s="719" t="e">
        <f t="shared" ca="1" si="59"/>
        <v>#NAME?</v>
      </c>
      <c r="AX491" s="719" t="e">
        <f ca="1">_xll.BDP(T491,$AX$1)</f>
        <v>#NAME?</v>
      </c>
      <c r="AY491" s="719" t="e">
        <f t="shared" ca="1" si="60"/>
        <v>#NAME?</v>
      </c>
      <c r="AZ491" s="719" t="e">
        <f t="shared" ca="1" si="61"/>
        <v>#NAME?</v>
      </c>
      <c r="BA491" s="719" t="e">
        <f ca="1">VLOOKUP(X491,Values!$H$2:$I$15,2,FALSE)</f>
        <v>#NAME?</v>
      </c>
    </row>
    <row r="492" spans="1:53" s="706" customFormat="1" ht="13.8" x14ac:dyDescent="0.3">
      <c r="A492" s="707">
        <v>41967</v>
      </c>
      <c r="B492" s="915" t="s">
        <v>8430</v>
      </c>
      <c r="C492" s="916" t="s">
        <v>22</v>
      </c>
      <c r="D492" s="709">
        <v>300</v>
      </c>
      <c r="E492" s="708" t="s">
        <v>117</v>
      </c>
      <c r="F492" s="710">
        <v>52946</v>
      </c>
      <c r="G492" s="711" t="s">
        <v>171</v>
      </c>
      <c r="H492" s="712" t="s">
        <v>1480</v>
      </c>
      <c r="I492" s="761" t="s">
        <v>7202</v>
      </c>
      <c r="J492" s="761" t="s">
        <v>816</v>
      </c>
      <c r="K492" s="712">
        <v>-15.5</v>
      </c>
      <c r="L492" s="714"/>
      <c r="M492" s="712"/>
      <c r="N492" s="706" t="s">
        <v>3792</v>
      </c>
      <c r="O492" s="712">
        <v>6</v>
      </c>
      <c r="P492" s="708" t="s">
        <v>7588</v>
      </c>
      <c r="Q492" s="714"/>
      <c r="R492" s="708">
        <v>10</v>
      </c>
      <c r="S492" s="708" t="s">
        <v>8443</v>
      </c>
      <c r="T492" s="715" t="str">
        <f t="shared" si="54"/>
        <v>EK6238209 Corp</v>
      </c>
      <c r="U492" s="716" t="e">
        <f ca="1">_xll.BDP($T492,$U$1)</f>
        <v>#NAME?</v>
      </c>
      <c r="V492" s="715">
        <f t="shared" si="55"/>
        <v>11</v>
      </c>
      <c r="W492" s="715">
        <f t="shared" si="56"/>
        <v>48</v>
      </c>
      <c r="X492" s="717" t="e">
        <f ca="1">_xll.BDP($T492,X$1)</f>
        <v>#NAME?</v>
      </c>
      <c r="Y492" s="717" t="e">
        <f ca="1">_xll.BDP($T492,$Y$1)</f>
        <v>#NAME?</v>
      </c>
      <c r="Z492" s="717" t="e">
        <f ca="1">_xll.BDP($T492,Z$1)</f>
        <v>#NAME?</v>
      </c>
      <c r="AA492" s="718" t="e">
        <f ca="1">IF(Z492="FLOATING",J492,(_xll.BDP($T492,AA$1)/100))</f>
        <v>#NAME?</v>
      </c>
      <c r="AB492" s="719" t="e">
        <f ca="1">_xll.BDP(T492,$AB$1)</f>
        <v>#NAME?</v>
      </c>
      <c r="AC492" s="720" t="e">
        <f ca="1">_xll.BDP($T492,AC$1)</f>
        <v>#NAME?</v>
      </c>
      <c r="AD492" s="719" t="e">
        <f ca="1">_xll.BDP($T492,AD$1)</f>
        <v>#NAME?</v>
      </c>
      <c r="AE492" s="715" t="e">
        <f ca="1">_xll.BDP($T492,AE$1)</f>
        <v>#NAME?</v>
      </c>
      <c r="AF492" s="719" t="e">
        <f ca="1">_xll.BDP($T492,AF$1)</f>
        <v>#NAME?</v>
      </c>
      <c r="AG492" s="719" t="e">
        <f ca="1">VLOOKUP(AE492,Values!$A$1:$C$12,2,FALSE)</f>
        <v>#NAME?</v>
      </c>
      <c r="AH492" s="716" t="e">
        <f ca="1">_xll.BDP($T492,$AH$1)</f>
        <v>#NAME?</v>
      </c>
      <c r="AI492" s="716" t="e">
        <f ca="1">_xll.BDP($T492,$AI$1)</f>
        <v>#NAME?</v>
      </c>
      <c r="AJ492" s="716" t="e">
        <f ca="1">_xll.BDP($T492,$AJ$1)</f>
        <v>#NAME?</v>
      </c>
      <c r="AK492" s="721" t="e">
        <f ca="1">VLOOKUP(AJ492,Values!$E$2:$F$8,2,)</f>
        <v>#NAME?</v>
      </c>
      <c r="AL492" s="719" t="e">
        <f ca="1">_xll.BDP($T492,$AL$1)</f>
        <v>#NAME?</v>
      </c>
      <c r="AM492" s="719" t="e">
        <f ca="1">_xll.BDP($T492,$AM$1)</f>
        <v>#NAME?</v>
      </c>
      <c r="AN492" s="719" t="e">
        <f ca="1">_xll.BDP($T492,$AN$1)</f>
        <v>#NAME?</v>
      </c>
      <c r="AO492" s="719" t="str">
        <f t="shared" si="57"/>
        <v>30yr</v>
      </c>
      <c r="AP492" s="775" t="e">
        <f ca="1">_xll.BDP(T492,"YRS_TO_MTY_ISSUE")</f>
        <v>#NAME?</v>
      </c>
      <c r="AQ492" s="794">
        <f t="shared" si="58"/>
        <v>30</v>
      </c>
      <c r="AR492" s="795">
        <v>30</v>
      </c>
      <c r="AS492" s="719" t="e">
        <f ca="1">_xll.BDP($T492,AS$1)</f>
        <v>#NAME?</v>
      </c>
      <c r="AT492" s="719" t="e">
        <f ca="1">_xll.BDP(T492,$AT$1)</f>
        <v>#NAME?</v>
      </c>
      <c r="AU492" s="719" t="e">
        <f ca="1">_xll.BDP(T492,$AU$1)</f>
        <v>#NAME?</v>
      </c>
      <c r="AV492" s="719" t="e">
        <f ca="1">_xll.BDP($T492,AV$1)</f>
        <v>#NAME?</v>
      </c>
      <c r="AW492" s="719" t="e">
        <f t="shared" ca="1" si="59"/>
        <v>#NAME?</v>
      </c>
      <c r="AX492" s="719" t="e">
        <f ca="1">_xll.BDP(T492,$AX$1)</f>
        <v>#NAME?</v>
      </c>
      <c r="AY492" s="719" t="e">
        <f t="shared" ca="1" si="60"/>
        <v>#NAME?</v>
      </c>
      <c r="AZ492" s="719" t="e">
        <f t="shared" ca="1" si="61"/>
        <v>#NAME?</v>
      </c>
      <c r="BA492" s="719" t="e">
        <f ca="1">VLOOKUP(X492,Values!$H$2:$I$15,2,FALSE)</f>
        <v>#NAME?</v>
      </c>
    </row>
    <row r="493" spans="1:53" s="706" customFormat="1" ht="13.8" x14ac:dyDescent="0.3">
      <c r="A493" s="707">
        <v>41967</v>
      </c>
      <c r="B493" s="915" t="s">
        <v>8431</v>
      </c>
      <c r="C493" s="916" t="s">
        <v>182</v>
      </c>
      <c r="D493" s="709">
        <v>150</v>
      </c>
      <c r="E493" s="708" t="s">
        <v>117</v>
      </c>
      <c r="F493" s="710">
        <v>52932</v>
      </c>
      <c r="G493" s="711" t="s">
        <v>8432</v>
      </c>
      <c r="H493" s="712" t="s">
        <v>7481</v>
      </c>
      <c r="I493" s="761" t="s">
        <v>8433</v>
      </c>
      <c r="J493" s="761" t="s">
        <v>249</v>
      </c>
      <c r="K493" s="712">
        <v>0</v>
      </c>
      <c r="L493" s="714"/>
      <c r="M493" s="712"/>
      <c r="N493" s="706" t="s">
        <v>1226</v>
      </c>
      <c r="O493" s="712">
        <v>1.3</v>
      </c>
      <c r="P493" s="708" t="s">
        <v>93</v>
      </c>
      <c r="Q493" s="714"/>
      <c r="R493" s="708" t="s">
        <v>3809</v>
      </c>
      <c r="S493" s="708" t="s">
        <v>8444</v>
      </c>
      <c r="T493" s="715" t="str">
        <f t="shared" si="54"/>
        <v>EK6237961 Corp</v>
      </c>
      <c r="U493" s="716" t="e">
        <f ca="1">_xll.BDP($T493,$U$1)</f>
        <v>#NAME?</v>
      </c>
      <c r="V493" s="715">
        <f t="shared" si="55"/>
        <v>11</v>
      </c>
      <c r="W493" s="715">
        <f t="shared" si="56"/>
        <v>48</v>
      </c>
      <c r="X493" s="717" t="e">
        <f ca="1">_xll.BDP($T493,X$1)</f>
        <v>#NAME?</v>
      </c>
      <c r="Y493" s="717" t="e">
        <f ca="1">_xll.BDP($T493,$Y$1)</f>
        <v>#NAME?</v>
      </c>
      <c r="Z493" s="717" t="e">
        <f ca="1">_xll.BDP($T493,Z$1)</f>
        <v>#NAME?</v>
      </c>
      <c r="AA493" s="718" t="e">
        <f ca="1">IF(Z493="FLOATING",J493,(_xll.BDP($T493,AA$1)/100))</f>
        <v>#NAME?</v>
      </c>
      <c r="AB493" s="719" t="e">
        <f ca="1">_xll.BDP(T493,$AB$1)</f>
        <v>#NAME?</v>
      </c>
      <c r="AC493" s="720" t="e">
        <f ca="1">_xll.BDP($T493,AC$1)</f>
        <v>#NAME?</v>
      </c>
      <c r="AD493" s="719" t="e">
        <f ca="1">_xll.BDP($T493,AD$1)</f>
        <v>#NAME?</v>
      </c>
      <c r="AE493" s="715" t="e">
        <f ca="1">_xll.BDP($T493,AE$1)</f>
        <v>#NAME?</v>
      </c>
      <c r="AF493" s="719" t="e">
        <f ca="1">_xll.BDP($T493,AF$1)</f>
        <v>#NAME?</v>
      </c>
      <c r="AG493" s="719" t="e">
        <f ca="1">VLOOKUP(AE493,Values!$A$1:$C$12,2,FALSE)</f>
        <v>#NAME?</v>
      </c>
      <c r="AH493" s="716" t="e">
        <f ca="1">_xll.BDP($T493,$AH$1)</f>
        <v>#NAME?</v>
      </c>
      <c r="AI493" s="716" t="e">
        <f ca="1">_xll.BDP($T493,$AI$1)</f>
        <v>#NAME?</v>
      </c>
      <c r="AJ493" s="716" t="e">
        <f ca="1">_xll.BDP($T493,$AJ$1)</f>
        <v>#NAME?</v>
      </c>
      <c r="AK493" s="721" t="e">
        <f ca="1">VLOOKUP(AJ493,Values!$E$2:$F$8,2,)</f>
        <v>#NAME?</v>
      </c>
      <c r="AL493" s="719" t="e">
        <f ca="1">_xll.BDP($T493,$AL$1)</f>
        <v>#NAME?</v>
      </c>
      <c r="AM493" s="719" t="e">
        <f ca="1">_xll.BDP($T493,$AM$1)</f>
        <v>#NAME?</v>
      </c>
      <c r="AN493" s="719" t="e">
        <f ca="1">_xll.BDP($T493,$AN$1)</f>
        <v>#NAME?</v>
      </c>
      <c r="AO493" s="719" t="str">
        <f t="shared" si="57"/>
        <v>30yr</v>
      </c>
      <c r="AP493" s="775" t="e">
        <f ca="1">_xll.BDP(T493,"YRS_TO_MTY_ISSUE")</f>
        <v>#NAME?</v>
      </c>
      <c r="AQ493" s="794">
        <f t="shared" si="58"/>
        <v>30</v>
      </c>
      <c r="AR493" s="795">
        <v>30</v>
      </c>
      <c r="AS493" s="719" t="e">
        <f ca="1">_xll.BDP($T493,AS$1)</f>
        <v>#NAME?</v>
      </c>
      <c r="AT493" s="719" t="e">
        <f ca="1">_xll.BDP(T493,$AT$1)</f>
        <v>#NAME?</v>
      </c>
      <c r="AU493" s="719" t="e">
        <f ca="1">_xll.BDP(T493,$AU$1)</f>
        <v>#NAME?</v>
      </c>
      <c r="AV493" s="719" t="e">
        <f ca="1">_xll.BDP($T493,AV$1)</f>
        <v>#NAME?</v>
      </c>
      <c r="AW493" s="719" t="e">
        <f t="shared" ca="1" si="59"/>
        <v>#NAME?</v>
      </c>
      <c r="AX493" s="719" t="e">
        <f ca="1">_xll.BDP(T493,$AX$1)</f>
        <v>#NAME?</v>
      </c>
      <c r="AY493" s="719" t="e">
        <f t="shared" ca="1" si="60"/>
        <v>#NAME?</v>
      </c>
      <c r="AZ493" s="719" t="e">
        <f t="shared" ca="1" si="61"/>
        <v>#NAME?</v>
      </c>
      <c r="BA493" s="719" t="e">
        <f ca="1">VLOOKUP(X493,Values!$H$2:$I$15,2,FALSE)</f>
        <v>#NAME?</v>
      </c>
    </row>
    <row r="494" spans="1:53" s="706" customFormat="1" ht="13.8" x14ac:dyDescent="0.3">
      <c r="A494" s="707">
        <v>41964</v>
      </c>
      <c r="B494" s="915" t="s">
        <v>8406</v>
      </c>
      <c r="C494" s="916" t="s">
        <v>127</v>
      </c>
      <c r="D494" s="709">
        <v>500</v>
      </c>
      <c r="E494" s="708" t="s">
        <v>37</v>
      </c>
      <c r="F494" s="710">
        <v>43800</v>
      </c>
      <c r="G494" s="711" t="s">
        <v>171</v>
      </c>
      <c r="H494" s="712" t="s">
        <v>569</v>
      </c>
      <c r="I494" s="761" t="s">
        <v>669</v>
      </c>
      <c r="J494" s="761" t="s">
        <v>670</v>
      </c>
      <c r="K494" s="712">
        <v>-10</v>
      </c>
      <c r="L494" s="714"/>
      <c r="M494" s="712"/>
      <c r="N494" s="706" t="s">
        <v>1437</v>
      </c>
      <c r="O494" s="712">
        <v>2.8</v>
      </c>
      <c r="P494" s="708" t="s">
        <v>1890</v>
      </c>
      <c r="Q494" s="714"/>
      <c r="R494" s="708">
        <v>5</v>
      </c>
      <c r="S494" s="708" t="s">
        <v>8409</v>
      </c>
      <c r="T494" s="715" t="str">
        <f>CONCATENATE(S494," Corp")</f>
        <v>EK6211578 Corp</v>
      </c>
      <c r="U494" s="716" t="e">
        <f ca="1">_xll.BDP($T494,$U$1)</f>
        <v>#NAME?</v>
      </c>
      <c r="V494" s="715">
        <f>MONTH(A494)</f>
        <v>11</v>
      </c>
      <c r="W494" s="715">
        <f>WEEKNUM(A494,1)</f>
        <v>47</v>
      </c>
      <c r="X494" s="717" t="e">
        <f ca="1">_xll.BDP($T494,X$1)</f>
        <v>#NAME?</v>
      </c>
      <c r="Y494" s="717" t="e">
        <f ca="1">_xll.BDP($T494,$Y$1)</f>
        <v>#NAME?</v>
      </c>
      <c r="Z494" s="717" t="e">
        <f ca="1">_xll.BDP($T494,Z$1)</f>
        <v>#NAME?</v>
      </c>
      <c r="AA494" s="718" t="e">
        <f ca="1">IF(Z494="FLOATING",J494,(_xll.BDP($T494,AA$1)/100))</f>
        <v>#NAME?</v>
      </c>
      <c r="AB494" s="719" t="e">
        <f ca="1">_xll.BDP(T494,$AB$1)</f>
        <v>#NAME?</v>
      </c>
      <c r="AC494" s="720" t="e">
        <f ca="1">_xll.BDP($T494,AC$1)</f>
        <v>#NAME?</v>
      </c>
      <c r="AD494" s="719" t="e">
        <f ca="1">_xll.BDP($T494,AD$1)</f>
        <v>#NAME?</v>
      </c>
      <c r="AE494" s="715" t="e">
        <f ca="1">_xll.BDP($T494,AE$1)</f>
        <v>#NAME?</v>
      </c>
      <c r="AF494" s="719" t="e">
        <f ca="1">_xll.BDP($T494,AF$1)</f>
        <v>#NAME?</v>
      </c>
      <c r="AG494" s="719" t="e">
        <f ca="1">VLOOKUP(AE494,Values!$A$1:$C$12,2,FALSE)</f>
        <v>#NAME?</v>
      </c>
      <c r="AH494" s="716" t="e">
        <f ca="1">_xll.BDP($T494,$AH$1)</f>
        <v>#NAME?</v>
      </c>
      <c r="AI494" s="716" t="e">
        <f ca="1">_xll.BDP($T494,$AI$1)</f>
        <v>#NAME?</v>
      </c>
      <c r="AJ494" s="716" t="e">
        <f ca="1">_xll.BDP($T494,$AJ$1)</f>
        <v>#NAME?</v>
      </c>
      <c r="AK494" s="721" t="e">
        <f ca="1">VLOOKUP(AJ494,Values!$E$2:$F$8,2,)</f>
        <v>#NAME?</v>
      </c>
      <c r="AL494" s="719" t="e">
        <f ca="1">_xll.BDP($T494,$AL$1)</f>
        <v>#NAME?</v>
      </c>
      <c r="AM494" s="719" t="e">
        <f ca="1">_xll.BDP($T494,$AM$1)</f>
        <v>#NAME?</v>
      </c>
      <c r="AN494" s="719" t="e">
        <f ca="1">_xll.BDP($T494,$AN$1)</f>
        <v>#NAME?</v>
      </c>
      <c r="AO494" s="719" t="str">
        <f>E494</f>
        <v>5yr</v>
      </c>
      <c r="AP494" s="775" t="e">
        <f ca="1">_xll.BDP(T494,"YRS_TO_MTY_ISSUE")</f>
        <v>#NAME?</v>
      </c>
      <c r="AQ494" s="794">
        <f>YEAR(F494)-YEAR(A494)</f>
        <v>5</v>
      </c>
      <c r="AR494" s="795">
        <v>5</v>
      </c>
      <c r="AS494" s="719" t="e">
        <f ca="1">_xll.BDP($T494,AS$1)</f>
        <v>#NAME?</v>
      </c>
      <c r="AT494" s="719" t="e">
        <f ca="1">_xll.BDP(T494,$AT$1)</f>
        <v>#NAME?</v>
      </c>
      <c r="AU494" s="719" t="e">
        <f ca="1">_xll.BDP(T494,$AU$1)</f>
        <v>#NAME?</v>
      </c>
      <c r="AV494" s="719" t="e">
        <f ca="1">_xll.BDP($T494,AV$1)</f>
        <v>#NAME?</v>
      </c>
      <c r="AW494" s="719" t="e">
        <f ca="1">AV494-AS494</f>
        <v>#NAME?</v>
      </c>
      <c r="AX494" s="719" t="e">
        <f ca="1">_xll.BDP(T494,$AX$1)</f>
        <v>#NAME?</v>
      </c>
      <c r="AY494" s="719" t="e">
        <f ca="1">IF(Z494="FLOATING",CONCATENATE("3mL+",ROUND(AX494,0)),CONCATENATE("G+",ROUND(AT494,0)))</f>
        <v>#NAME?</v>
      </c>
      <c r="AZ494" s="719" t="e">
        <f ca="1">IF(Z494="FLOATING",CONCATENATE("3mL+",ROUND(AX494,0)),CONCATENATE("T+",ROUND(AV494,0)))</f>
        <v>#NAME?</v>
      </c>
      <c r="BA494" s="719" t="e">
        <f ca="1">VLOOKUP(X494,Values!$H$2:$I$15,2,FALSE)</f>
        <v>#NAME?</v>
      </c>
    </row>
    <row r="495" spans="1:53" s="706" customFormat="1" ht="13.8" x14ac:dyDescent="0.3">
      <c r="A495" s="707">
        <v>41964</v>
      </c>
      <c r="B495" s="915" t="s">
        <v>8407</v>
      </c>
      <c r="C495" s="916" t="s">
        <v>127</v>
      </c>
      <c r="D495" s="709">
        <v>250</v>
      </c>
      <c r="E495" s="708" t="s">
        <v>66</v>
      </c>
      <c r="F495" s="710">
        <v>45627</v>
      </c>
      <c r="G495" s="711" t="s">
        <v>171</v>
      </c>
      <c r="H495" s="712" t="s">
        <v>4531</v>
      </c>
      <c r="I495" s="761" t="s">
        <v>1175</v>
      </c>
      <c r="J495" s="761" t="s">
        <v>293</v>
      </c>
      <c r="K495" s="712">
        <v>-10</v>
      </c>
      <c r="L495" s="714"/>
      <c r="M495" s="712"/>
      <c r="N495" s="706" t="s">
        <v>618</v>
      </c>
      <c r="O495" s="712">
        <v>3</v>
      </c>
      <c r="P495" s="708" t="s">
        <v>2042</v>
      </c>
      <c r="Q495" s="714"/>
      <c r="R495" s="708">
        <v>6</v>
      </c>
      <c r="S495" s="708" t="s">
        <v>8408</v>
      </c>
      <c r="T495" s="715" t="str">
        <f>CONCATENATE(S495," Corp")</f>
        <v>EK6211636 Corp</v>
      </c>
      <c r="U495" s="716" t="e">
        <f ca="1">_xll.BDP($T495,$U$1)</f>
        <v>#NAME?</v>
      </c>
      <c r="V495" s="715">
        <f>MONTH(A495)</f>
        <v>11</v>
      </c>
      <c r="W495" s="715">
        <f>WEEKNUM(A495,1)</f>
        <v>47</v>
      </c>
      <c r="X495" s="717" t="e">
        <f ca="1">_xll.BDP($T495,X$1)</f>
        <v>#NAME?</v>
      </c>
      <c r="Y495" s="717" t="e">
        <f ca="1">_xll.BDP($T495,$Y$1)</f>
        <v>#NAME?</v>
      </c>
      <c r="Z495" s="717" t="e">
        <f ca="1">_xll.BDP($T495,Z$1)</f>
        <v>#NAME?</v>
      </c>
      <c r="AA495" s="718" t="e">
        <f ca="1">IF(Z495="FLOATING",J495,(_xll.BDP($T495,AA$1)/100))</f>
        <v>#NAME?</v>
      </c>
      <c r="AB495" s="719" t="e">
        <f ca="1">_xll.BDP(T495,$AB$1)</f>
        <v>#NAME?</v>
      </c>
      <c r="AC495" s="720" t="e">
        <f ca="1">_xll.BDP($T495,AC$1)</f>
        <v>#NAME?</v>
      </c>
      <c r="AD495" s="719" t="e">
        <f ca="1">_xll.BDP($T495,AD$1)</f>
        <v>#NAME?</v>
      </c>
      <c r="AE495" s="715" t="e">
        <f ca="1">_xll.BDP($T495,AE$1)</f>
        <v>#NAME?</v>
      </c>
      <c r="AF495" s="719" t="e">
        <f ca="1">_xll.BDP($T495,AF$1)</f>
        <v>#NAME?</v>
      </c>
      <c r="AG495" s="719" t="e">
        <f ca="1">VLOOKUP(AE495,Values!$A$1:$C$12,2,FALSE)</f>
        <v>#NAME?</v>
      </c>
      <c r="AH495" s="716" t="e">
        <f ca="1">_xll.BDP($T495,$AH$1)</f>
        <v>#NAME?</v>
      </c>
      <c r="AI495" s="716" t="e">
        <f ca="1">_xll.BDP($T495,$AI$1)</f>
        <v>#NAME?</v>
      </c>
      <c r="AJ495" s="716" t="e">
        <f ca="1">_xll.BDP($T495,$AJ$1)</f>
        <v>#NAME?</v>
      </c>
      <c r="AK495" s="721" t="e">
        <f ca="1">VLOOKUP(AJ495,Values!$E$2:$F$8,2,)</f>
        <v>#NAME?</v>
      </c>
      <c r="AL495" s="719" t="e">
        <f ca="1">_xll.BDP($T495,$AL$1)</f>
        <v>#NAME?</v>
      </c>
      <c r="AM495" s="719" t="e">
        <f ca="1">_xll.BDP($T495,$AM$1)</f>
        <v>#NAME?</v>
      </c>
      <c r="AN495" s="719" t="e">
        <f ca="1">_xll.BDP($T495,$AN$1)</f>
        <v>#NAME?</v>
      </c>
      <c r="AO495" s="719" t="str">
        <f>E495</f>
        <v>10yr</v>
      </c>
      <c r="AP495" s="775" t="e">
        <f ca="1">_xll.BDP(T495,"YRS_TO_MTY_ISSUE")</f>
        <v>#NAME?</v>
      </c>
      <c r="AQ495" s="794">
        <f>YEAR(F495)-YEAR(A495)</f>
        <v>10</v>
      </c>
      <c r="AR495" s="795">
        <v>10</v>
      </c>
      <c r="AS495" s="719" t="e">
        <f ca="1">_xll.BDP($T495,AS$1)</f>
        <v>#NAME?</v>
      </c>
      <c r="AT495" s="719" t="e">
        <f ca="1">_xll.BDP(T495,$AT$1)</f>
        <v>#NAME?</v>
      </c>
      <c r="AU495" s="719" t="e">
        <f ca="1">_xll.BDP(T495,$AU$1)</f>
        <v>#NAME?</v>
      </c>
      <c r="AV495" s="719" t="e">
        <f ca="1">_xll.BDP($T495,AV$1)</f>
        <v>#NAME?</v>
      </c>
      <c r="AW495" s="719" t="e">
        <f ca="1">AV495-AS495</f>
        <v>#NAME?</v>
      </c>
      <c r="AX495" s="719" t="e">
        <f ca="1">_xll.BDP(T495,$AX$1)</f>
        <v>#NAME?</v>
      </c>
      <c r="AY495" s="719" t="e">
        <f ca="1">IF(Z495="FLOATING",CONCATENATE("3mL+",ROUND(AX495,0)),CONCATENATE("G+",ROUND(AT495,0)))</f>
        <v>#NAME?</v>
      </c>
      <c r="AZ495" s="719" t="e">
        <f ca="1">IF(Z495="FLOATING",CONCATENATE("3mL+",ROUND(AX495,0)),CONCATENATE("T+",ROUND(AV495,0)))</f>
        <v>#NAME?</v>
      </c>
      <c r="BA495" s="719" t="e">
        <f ca="1">VLOOKUP(X495,Values!$H$2:$I$15,2,FALSE)</f>
        <v>#NAME?</v>
      </c>
    </row>
    <row r="496" spans="1:53" s="706" customFormat="1" ht="13.8" x14ac:dyDescent="0.3">
      <c r="A496" s="707">
        <v>41963</v>
      </c>
      <c r="B496" s="915" t="s">
        <v>8368</v>
      </c>
      <c r="C496" s="916" t="s">
        <v>100</v>
      </c>
      <c r="D496" s="709">
        <v>300</v>
      </c>
      <c r="E496" s="708" t="s">
        <v>12</v>
      </c>
      <c r="F496" s="710">
        <v>43067</v>
      </c>
      <c r="G496" s="711" t="s">
        <v>8369</v>
      </c>
      <c r="H496" s="712" t="s">
        <v>2299</v>
      </c>
      <c r="I496" s="761" t="s">
        <v>2299</v>
      </c>
      <c r="J496" s="761" t="s">
        <v>3905</v>
      </c>
      <c r="K496" s="712">
        <v>-10</v>
      </c>
      <c r="L496" s="714"/>
      <c r="M496" s="712"/>
      <c r="N496" s="706" t="s">
        <v>85</v>
      </c>
      <c r="O496" s="712">
        <v>6</v>
      </c>
      <c r="P496" s="708"/>
      <c r="Q496" s="714"/>
      <c r="R496" s="708" t="s">
        <v>3746</v>
      </c>
      <c r="S496" s="708" t="s">
        <v>8403</v>
      </c>
      <c r="T496" s="715" t="str">
        <f t="shared" ref="T496:T546" si="62">CONCATENATE(S496," Corp")</f>
        <v>EK6035803 Corp</v>
      </c>
      <c r="U496" s="716" t="e">
        <f ca="1">_xll.BDP($T496,$U$1)</f>
        <v>#NAME?</v>
      </c>
      <c r="V496" s="715">
        <f t="shared" ref="V496:V546" si="63">MONTH(A496)</f>
        <v>11</v>
      </c>
      <c r="W496" s="715">
        <f t="shared" ref="W496:W546" si="64">WEEKNUM(A496,1)</f>
        <v>47</v>
      </c>
      <c r="X496" s="717" t="e">
        <f ca="1">_xll.BDP($T496,X$1)</f>
        <v>#NAME?</v>
      </c>
      <c r="Y496" s="717" t="e">
        <f ca="1">_xll.BDP($T496,$Y$1)</f>
        <v>#NAME?</v>
      </c>
      <c r="Z496" s="717" t="e">
        <f ca="1">_xll.BDP($T496,Z$1)</f>
        <v>#NAME?</v>
      </c>
      <c r="AA496" s="718" t="e">
        <f ca="1">IF(Z496="FLOATING",J496,(_xll.BDP($T496,AA$1)/100))</f>
        <v>#NAME?</v>
      </c>
      <c r="AB496" s="719" t="e">
        <f ca="1">_xll.BDP(T496,$AB$1)</f>
        <v>#NAME?</v>
      </c>
      <c r="AC496" s="720" t="e">
        <f ca="1">_xll.BDP($T496,AC$1)</f>
        <v>#NAME?</v>
      </c>
      <c r="AD496" s="719" t="e">
        <f ca="1">_xll.BDP($T496,AD$1)</f>
        <v>#NAME?</v>
      </c>
      <c r="AE496" s="715" t="e">
        <f ca="1">_xll.BDP($T496,AE$1)</f>
        <v>#NAME?</v>
      </c>
      <c r="AF496" s="719" t="e">
        <f ca="1">_xll.BDP($T496,AF$1)</f>
        <v>#NAME?</v>
      </c>
      <c r="AG496" s="719" t="e">
        <f ca="1">VLOOKUP(AE496,Values!$A$1:$C$12,2,FALSE)</f>
        <v>#NAME?</v>
      </c>
      <c r="AH496" s="716" t="e">
        <f ca="1">_xll.BDP($T496,$AH$1)</f>
        <v>#NAME?</v>
      </c>
      <c r="AI496" s="716" t="e">
        <f ca="1">_xll.BDP($T496,$AI$1)</f>
        <v>#NAME?</v>
      </c>
      <c r="AJ496" s="716" t="e">
        <f ca="1">_xll.BDP($T496,$AJ$1)</f>
        <v>#NAME?</v>
      </c>
      <c r="AK496" s="721" t="e">
        <f ca="1">VLOOKUP(AJ496,Values!$E$2:$F$8,2,)</f>
        <v>#NAME?</v>
      </c>
      <c r="AL496" s="719" t="e">
        <f ca="1">_xll.BDP($T496,$AL$1)</f>
        <v>#NAME?</v>
      </c>
      <c r="AM496" s="719" t="e">
        <f ca="1">_xll.BDP($T496,$AM$1)</f>
        <v>#NAME?</v>
      </c>
      <c r="AN496" s="719" t="e">
        <f ca="1">_xll.BDP($T496,$AN$1)</f>
        <v>#NAME?</v>
      </c>
      <c r="AO496" s="719" t="str">
        <f t="shared" ref="AO496:AO546" si="65">E496</f>
        <v>3yr</v>
      </c>
      <c r="AP496" s="775" t="e">
        <f ca="1">_xll.BDP(T496,"YRS_TO_MTY_ISSUE")</f>
        <v>#NAME?</v>
      </c>
      <c r="AQ496" s="794">
        <f t="shared" ref="AQ496:AQ546" si="66">YEAR(F496)-YEAR(A496)</f>
        <v>3</v>
      </c>
      <c r="AR496" s="795">
        <v>3</v>
      </c>
      <c r="AS496" s="719" t="e">
        <f ca="1">_xll.BDP($T496,AS$1)</f>
        <v>#NAME?</v>
      </c>
      <c r="AT496" s="719" t="e">
        <f ca="1">_xll.BDP(T496,$AT$1)</f>
        <v>#NAME?</v>
      </c>
      <c r="AU496" s="719" t="e">
        <f ca="1">_xll.BDP(T496,$AU$1)</f>
        <v>#NAME?</v>
      </c>
      <c r="AV496" s="719" t="e">
        <f ca="1">_xll.BDP($T496,AV$1)</f>
        <v>#NAME?</v>
      </c>
      <c r="AW496" s="719" t="e">
        <f t="shared" ref="AW496:AW546" ca="1" si="67">AV496-AS496</f>
        <v>#NAME?</v>
      </c>
      <c r="AX496" s="719" t="e">
        <f ca="1">_xll.BDP(T496,$AX$1)</f>
        <v>#NAME?</v>
      </c>
      <c r="AY496" s="719" t="e">
        <f t="shared" ref="AY496:AY546" ca="1" si="68">IF(Z496="FLOATING",CONCATENATE("3mL+",ROUND(AX496,0)),CONCATENATE("G+",ROUND(AT496,0)))</f>
        <v>#NAME?</v>
      </c>
      <c r="AZ496" s="719" t="e">
        <f t="shared" ref="AZ496:AZ546" ca="1" si="69">IF(Z496="FLOATING",CONCATENATE("3mL+",ROUND(AX496,0)),CONCATENATE("T+",ROUND(AV496,0)))</f>
        <v>#NAME?</v>
      </c>
      <c r="BA496" s="719" t="e">
        <f ca="1">VLOOKUP(X496,Values!$H$2:$I$15,2,FALSE)</f>
        <v>#NAME?</v>
      </c>
    </row>
    <row r="497" spans="1:53" s="706" customFormat="1" ht="13.8" x14ac:dyDescent="0.3">
      <c r="A497" s="707">
        <v>41963</v>
      </c>
      <c r="B497" s="915" t="s">
        <v>8370</v>
      </c>
      <c r="C497" s="916" t="s">
        <v>100</v>
      </c>
      <c r="D497" s="709">
        <v>1000</v>
      </c>
      <c r="E497" s="708" t="s">
        <v>12</v>
      </c>
      <c r="F497" s="710">
        <v>43067</v>
      </c>
      <c r="G497" s="711" t="s">
        <v>8369</v>
      </c>
      <c r="H497" s="712" t="s">
        <v>189</v>
      </c>
      <c r="I497" s="761" t="s">
        <v>8371</v>
      </c>
      <c r="J497" s="761" t="s">
        <v>131</v>
      </c>
      <c r="K497" s="712">
        <v>-10</v>
      </c>
      <c r="L497" s="714"/>
      <c r="M497" s="712"/>
      <c r="N497" s="706" t="s">
        <v>1366</v>
      </c>
      <c r="O497" s="712">
        <v>6</v>
      </c>
      <c r="P497" s="708"/>
      <c r="Q497" s="714"/>
      <c r="R497" s="708" t="s">
        <v>3746</v>
      </c>
      <c r="S497" s="708" t="s">
        <v>8402</v>
      </c>
      <c r="T497" s="715" t="str">
        <f t="shared" si="62"/>
        <v>EK6029384 Corp</v>
      </c>
      <c r="U497" s="716" t="e">
        <f ca="1">_xll.BDP($T497,$U$1)</f>
        <v>#NAME?</v>
      </c>
      <c r="V497" s="715">
        <f t="shared" si="63"/>
        <v>11</v>
      </c>
      <c r="W497" s="715">
        <f t="shared" si="64"/>
        <v>47</v>
      </c>
      <c r="X497" s="717" t="e">
        <f ca="1">_xll.BDP($T497,X$1)</f>
        <v>#NAME?</v>
      </c>
      <c r="Y497" s="717" t="e">
        <f ca="1">_xll.BDP($T497,$Y$1)</f>
        <v>#NAME?</v>
      </c>
      <c r="Z497" s="717" t="e">
        <f ca="1">_xll.BDP($T497,Z$1)</f>
        <v>#NAME?</v>
      </c>
      <c r="AA497" s="718" t="e">
        <f ca="1">IF(Z497="FLOATING",J497,(_xll.BDP($T497,AA$1)/100))</f>
        <v>#NAME?</v>
      </c>
      <c r="AB497" s="719" t="e">
        <f ca="1">_xll.BDP(T497,$AB$1)</f>
        <v>#NAME?</v>
      </c>
      <c r="AC497" s="720" t="e">
        <f ca="1">_xll.BDP($T497,AC$1)</f>
        <v>#NAME?</v>
      </c>
      <c r="AD497" s="719" t="e">
        <f ca="1">_xll.BDP($T497,AD$1)</f>
        <v>#NAME?</v>
      </c>
      <c r="AE497" s="715" t="e">
        <f ca="1">_xll.BDP($T497,AE$1)</f>
        <v>#NAME?</v>
      </c>
      <c r="AF497" s="719" t="e">
        <f ca="1">_xll.BDP($T497,AF$1)</f>
        <v>#NAME?</v>
      </c>
      <c r="AG497" s="719" t="e">
        <f ca="1">VLOOKUP(AE497,Values!$A$1:$C$12,2,FALSE)</f>
        <v>#NAME?</v>
      </c>
      <c r="AH497" s="716" t="e">
        <f ca="1">_xll.BDP($T497,$AH$1)</f>
        <v>#NAME?</v>
      </c>
      <c r="AI497" s="716" t="e">
        <f ca="1">_xll.BDP($T497,$AI$1)</f>
        <v>#NAME?</v>
      </c>
      <c r="AJ497" s="716" t="e">
        <f ca="1">_xll.BDP($T497,$AJ$1)</f>
        <v>#NAME?</v>
      </c>
      <c r="AK497" s="721" t="e">
        <f ca="1">VLOOKUP(AJ497,Values!$E$2:$F$8,2,)</f>
        <v>#NAME?</v>
      </c>
      <c r="AL497" s="719" t="e">
        <f ca="1">_xll.BDP($T497,$AL$1)</f>
        <v>#NAME?</v>
      </c>
      <c r="AM497" s="719" t="e">
        <f ca="1">_xll.BDP($T497,$AM$1)</f>
        <v>#NAME?</v>
      </c>
      <c r="AN497" s="719" t="e">
        <f ca="1">_xll.BDP($T497,$AN$1)</f>
        <v>#NAME?</v>
      </c>
      <c r="AO497" s="719" t="str">
        <f t="shared" si="65"/>
        <v>3yr</v>
      </c>
      <c r="AP497" s="775" t="e">
        <f ca="1">_xll.BDP(T497,"YRS_TO_MTY_ISSUE")</f>
        <v>#NAME?</v>
      </c>
      <c r="AQ497" s="794">
        <f t="shared" si="66"/>
        <v>3</v>
      </c>
      <c r="AR497" s="795">
        <v>3</v>
      </c>
      <c r="AS497" s="719" t="e">
        <f ca="1">_xll.BDP($T497,AS$1)</f>
        <v>#NAME?</v>
      </c>
      <c r="AT497" s="719" t="e">
        <f ca="1">_xll.BDP(T497,$AT$1)</f>
        <v>#NAME?</v>
      </c>
      <c r="AU497" s="719" t="e">
        <f ca="1">_xll.BDP(T497,$AU$1)</f>
        <v>#NAME?</v>
      </c>
      <c r="AV497" s="719" t="e">
        <f ca="1">_xll.BDP($T497,AV$1)</f>
        <v>#NAME?</v>
      </c>
      <c r="AW497" s="719" t="e">
        <f t="shared" ca="1" si="67"/>
        <v>#NAME?</v>
      </c>
      <c r="AX497" s="719" t="e">
        <f ca="1">_xll.BDP(T497,$AX$1)</f>
        <v>#NAME?</v>
      </c>
      <c r="AY497" s="719" t="e">
        <f t="shared" ca="1" si="68"/>
        <v>#NAME?</v>
      </c>
      <c r="AZ497" s="719" t="e">
        <f t="shared" ca="1" si="69"/>
        <v>#NAME?</v>
      </c>
      <c r="BA497" s="719" t="e">
        <f ca="1">VLOOKUP(X497,Values!$H$2:$I$15,2,FALSE)</f>
        <v>#NAME?</v>
      </c>
    </row>
    <row r="498" spans="1:53" s="706" customFormat="1" ht="13.8" x14ac:dyDescent="0.3">
      <c r="A498" s="707">
        <v>41963</v>
      </c>
      <c r="B498" s="915" t="s">
        <v>8372</v>
      </c>
      <c r="C498" s="916" t="s">
        <v>100</v>
      </c>
      <c r="D498" s="709">
        <v>2250</v>
      </c>
      <c r="E498" s="708" t="s">
        <v>37</v>
      </c>
      <c r="F498" s="710">
        <v>43797</v>
      </c>
      <c r="G498" s="711" t="s">
        <v>8369</v>
      </c>
      <c r="H498" s="712" t="s">
        <v>145</v>
      </c>
      <c r="I498" s="761" t="s">
        <v>8373</v>
      </c>
      <c r="J498" s="761" t="s">
        <v>293</v>
      </c>
      <c r="K498" s="712">
        <v>-15</v>
      </c>
      <c r="L498" s="714"/>
      <c r="M498" s="712"/>
      <c r="N498" s="706" t="s">
        <v>8374</v>
      </c>
      <c r="O498" s="712">
        <v>4.8899999999999997</v>
      </c>
      <c r="P498" s="708"/>
      <c r="Q498" s="714"/>
      <c r="R498" s="708" t="s">
        <v>3746</v>
      </c>
      <c r="S498" s="708" t="s">
        <v>8401</v>
      </c>
      <c r="T498" s="715" t="str">
        <f t="shared" si="62"/>
        <v>EK6035860 Corp</v>
      </c>
      <c r="U498" s="716" t="e">
        <f ca="1">_xll.BDP($T498,$U$1)</f>
        <v>#NAME?</v>
      </c>
      <c r="V498" s="715">
        <f t="shared" si="63"/>
        <v>11</v>
      </c>
      <c r="W498" s="715">
        <f t="shared" si="64"/>
        <v>47</v>
      </c>
      <c r="X498" s="717" t="e">
        <f ca="1">_xll.BDP($T498,X$1)</f>
        <v>#NAME?</v>
      </c>
      <c r="Y498" s="717" t="e">
        <f ca="1">_xll.BDP($T498,$Y$1)</f>
        <v>#NAME?</v>
      </c>
      <c r="Z498" s="717" t="e">
        <f ca="1">_xll.BDP($T498,Z$1)</f>
        <v>#NAME?</v>
      </c>
      <c r="AA498" s="718" t="e">
        <f ca="1">IF(Z498="FLOATING",J498,(_xll.BDP($T498,AA$1)/100))</f>
        <v>#NAME?</v>
      </c>
      <c r="AB498" s="719" t="e">
        <f ca="1">_xll.BDP(T498,$AB$1)</f>
        <v>#NAME?</v>
      </c>
      <c r="AC498" s="720" t="e">
        <f ca="1">_xll.BDP($T498,AC$1)</f>
        <v>#NAME?</v>
      </c>
      <c r="AD498" s="719" t="e">
        <f ca="1">_xll.BDP($T498,AD$1)</f>
        <v>#NAME?</v>
      </c>
      <c r="AE498" s="715" t="e">
        <f ca="1">_xll.BDP($T498,AE$1)</f>
        <v>#NAME?</v>
      </c>
      <c r="AF498" s="719" t="e">
        <f ca="1">_xll.BDP($T498,AF$1)</f>
        <v>#NAME?</v>
      </c>
      <c r="AG498" s="719" t="e">
        <f ca="1">VLOOKUP(AE498,Values!$A$1:$C$12,2,FALSE)</f>
        <v>#NAME?</v>
      </c>
      <c r="AH498" s="716" t="e">
        <f ca="1">_xll.BDP($T498,$AH$1)</f>
        <v>#NAME?</v>
      </c>
      <c r="AI498" s="716" t="e">
        <f ca="1">_xll.BDP($T498,$AI$1)</f>
        <v>#NAME?</v>
      </c>
      <c r="AJ498" s="716" t="e">
        <f ca="1">_xll.BDP($T498,$AJ$1)</f>
        <v>#NAME?</v>
      </c>
      <c r="AK498" s="721" t="e">
        <f ca="1">VLOOKUP(AJ498,Values!$E$2:$F$8,2,)</f>
        <v>#NAME?</v>
      </c>
      <c r="AL498" s="719" t="e">
        <f ca="1">_xll.BDP($T498,$AL$1)</f>
        <v>#NAME?</v>
      </c>
      <c r="AM498" s="719" t="e">
        <f ca="1">_xll.BDP($T498,$AM$1)</f>
        <v>#NAME?</v>
      </c>
      <c r="AN498" s="719" t="e">
        <f ca="1">_xll.BDP($T498,$AN$1)</f>
        <v>#NAME?</v>
      </c>
      <c r="AO498" s="719" t="str">
        <f t="shared" si="65"/>
        <v>5yr</v>
      </c>
      <c r="AP498" s="775" t="e">
        <f ca="1">_xll.BDP(T498,"YRS_TO_MTY_ISSUE")</f>
        <v>#NAME?</v>
      </c>
      <c r="AQ498" s="794">
        <f t="shared" si="66"/>
        <v>5</v>
      </c>
      <c r="AR498" s="795">
        <v>5</v>
      </c>
      <c r="AS498" s="719" t="e">
        <f ca="1">_xll.BDP($T498,AS$1)</f>
        <v>#NAME?</v>
      </c>
      <c r="AT498" s="719" t="e">
        <f ca="1">_xll.BDP(T498,$AT$1)</f>
        <v>#NAME?</v>
      </c>
      <c r="AU498" s="719" t="e">
        <f ca="1">_xll.BDP(T498,$AU$1)</f>
        <v>#NAME?</v>
      </c>
      <c r="AV498" s="719" t="e">
        <f ca="1">_xll.BDP($T498,AV$1)</f>
        <v>#NAME?</v>
      </c>
      <c r="AW498" s="719" t="e">
        <f t="shared" ca="1" si="67"/>
        <v>#NAME?</v>
      </c>
      <c r="AX498" s="719" t="e">
        <f ca="1">_xll.BDP(T498,$AX$1)</f>
        <v>#NAME?</v>
      </c>
      <c r="AY498" s="719" t="e">
        <f t="shared" ca="1" si="68"/>
        <v>#NAME?</v>
      </c>
      <c r="AZ498" s="719" t="e">
        <f t="shared" ca="1" si="69"/>
        <v>#NAME?</v>
      </c>
      <c r="BA498" s="719" t="e">
        <f ca="1">VLOOKUP(X498,Values!$H$2:$I$15,2,FALSE)</f>
        <v>#NAME?</v>
      </c>
    </row>
    <row r="499" spans="1:53" s="706" customFormat="1" ht="13.8" x14ac:dyDescent="0.3">
      <c r="A499" s="707">
        <v>41963</v>
      </c>
      <c r="B499" s="915" t="s">
        <v>8375</v>
      </c>
      <c r="C499" s="916" t="s">
        <v>100</v>
      </c>
      <c r="D499" s="709">
        <v>1500</v>
      </c>
      <c r="E499" s="708" t="s">
        <v>224</v>
      </c>
      <c r="F499" s="710">
        <v>44528</v>
      </c>
      <c r="G499" s="711" t="s">
        <v>8369</v>
      </c>
      <c r="H499" s="712" t="s">
        <v>579</v>
      </c>
      <c r="I499" s="761" t="s">
        <v>8376</v>
      </c>
      <c r="J499" s="761" t="s">
        <v>3627</v>
      </c>
      <c r="K499" s="712">
        <v>-20</v>
      </c>
      <c r="L499" s="714"/>
      <c r="M499" s="712"/>
      <c r="N499" s="706" t="s">
        <v>1171</v>
      </c>
      <c r="O499" s="712">
        <v>6.67</v>
      </c>
      <c r="P499" s="708"/>
      <c r="Q499" s="714"/>
      <c r="R499" s="708" t="s">
        <v>3746</v>
      </c>
      <c r="S499" s="708" t="s">
        <v>8400</v>
      </c>
      <c r="T499" s="715" t="str">
        <f t="shared" si="62"/>
        <v>EK6035985 Corp</v>
      </c>
      <c r="U499" s="716" t="e">
        <f ca="1">_xll.BDP($T499,$U$1)</f>
        <v>#NAME?</v>
      </c>
      <c r="V499" s="715">
        <f t="shared" si="63"/>
        <v>11</v>
      </c>
      <c r="W499" s="715">
        <f t="shared" si="64"/>
        <v>47</v>
      </c>
      <c r="X499" s="717" t="e">
        <f ca="1">_xll.BDP($T499,X$1)</f>
        <v>#NAME?</v>
      </c>
      <c r="Y499" s="717" t="e">
        <f ca="1">_xll.BDP($T499,$Y$1)</f>
        <v>#NAME?</v>
      </c>
      <c r="Z499" s="717" t="e">
        <f ca="1">_xll.BDP($T499,Z$1)</f>
        <v>#NAME?</v>
      </c>
      <c r="AA499" s="718" t="e">
        <f ca="1">IF(Z499="FLOATING",J499,(_xll.BDP($T499,AA$1)/100))</f>
        <v>#NAME?</v>
      </c>
      <c r="AB499" s="719" t="e">
        <f ca="1">_xll.BDP(T499,$AB$1)</f>
        <v>#NAME?</v>
      </c>
      <c r="AC499" s="720" t="e">
        <f ca="1">_xll.BDP($T499,AC$1)</f>
        <v>#NAME?</v>
      </c>
      <c r="AD499" s="719" t="e">
        <f ca="1">_xll.BDP($T499,AD$1)</f>
        <v>#NAME?</v>
      </c>
      <c r="AE499" s="715" t="e">
        <f ca="1">_xll.BDP($T499,AE$1)</f>
        <v>#NAME?</v>
      </c>
      <c r="AF499" s="719" t="e">
        <f ca="1">_xll.BDP($T499,AF$1)</f>
        <v>#NAME?</v>
      </c>
      <c r="AG499" s="719" t="e">
        <f ca="1">VLOOKUP(AE499,Values!$A$1:$C$12,2,FALSE)</f>
        <v>#NAME?</v>
      </c>
      <c r="AH499" s="716" t="e">
        <f ca="1">_xll.BDP($T499,$AH$1)</f>
        <v>#NAME?</v>
      </c>
      <c r="AI499" s="716" t="e">
        <f ca="1">_xll.BDP($T499,$AI$1)</f>
        <v>#NAME?</v>
      </c>
      <c r="AJ499" s="716" t="e">
        <f ca="1">_xll.BDP($T499,$AJ$1)</f>
        <v>#NAME?</v>
      </c>
      <c r="AK499" s="721" t="e">
        <f ca="1">VLOOKUP(AJ499,Values!$E$2:$F$8,2,)</f>
        <v>#NAME?</v>
      </c>
      <c r="AL499" s="719" t="e">
        <f ca="1">_xll.BDP($T499,$AL$1)</f>
        <v>#NAME?</v>
      </c>
      <c r="AM499" s="719" t="e">
        <f ca="1">_xll.BDP($T499,$AM$1)</f>
        <v>#NAME?</v>
      </c>
      <c r="AN499" s="719" t="e">
        <f ca="1">_xll.BDP($T499,$AN$1)</f>
        <v>#NAME?</v>
      </c>
      <c r="AO499" s="719" t="str">
        <f t="shared" si="65"/>
        <v>7yr</v>
      </c>
      <c r="AP499" s="775" t="e">
        <f ca="1">_xll.BDP(T499,"YRS_TO_MTY_ISSUE")</f>
        <v>#NAME?</v>
      </c>
      <c r="AQ499" s="794">
        <f t="shared" si="66"/>
        <v>7</v>
      </c>
      <c r="AR499" s="795">
        <v>7</v>
      </c>
      <c r="AS499" s="719" t="e">
        <f ca="1">_xll.BDP($T499,AS$1)</f>
        <v>#NAME?</v>
      </c>
      <c r="AT499" s="719" t="e">
        <f ca="1">_xll.BDP(T499,$AT$1)</f>
        <v>#NAME?</v>
      </c>
      <c r="AU499" s="719" t="e">
        <f ca="1">_xll.BDP(T499,$AU$1)</f>
        <v>#NAME?</v>
      </c>
      <c r="AV499" s="719" t="e">
        <f ca="1">_xll.BDP($T499,AV$1)</f>
        <v>#NAME?</v>
      </c>
      <c r="AW499" s="719" t="e">
        <f t="shared" ca="1" si="67"/>
        <v>#NAME?</v>
      </c>
      <c r="AX499" s="719" t="e">
        <f ca="1">_xll.BDP(T499,$AX$1)</f>
        <v>#NAME?</v>
      </c>
      <c r="AY499" s="719" t="e">
        <f t="shared" ca="1" si="68"/>
        <v>#NAME?</v>
      </c>
      <c r="AZ499" s="719" t="e">
        <f t="shared" ca="1" si="69"/>
        <v>#NAME?</v>
      </c>
      <c r="BA499" s="719" t="e">
        <f ca="1">VLOOKUP(X499,Values!$H$2:$I$15,2,FALSE)</f>
        <v>#NAME?</v>
      </c>
    </row>
    <row r="500" spans="1:53" s="706" customFormat="1" ht="13.8" x14ac:dyDescent="0.3">
      <c r="A500" s="707">
        <v>41963</v>
      </c>
      <c r="B500" s="915" t="s">
        <v>8377</v>
      </c>
      <c r="C500" s="916" t="s">
        <v>100</v>
      </c>
      <c r="D500" s="709">
        <v>2250</v>
      </c>
      <c r="E500" s="708" t="s">
        <v>66</v>
      </c>
      <c r="F500" s="710">
        <v>45624</v>
      </c>
      <c r="G500" s="711" t="s">
        <v>8369</v>
      </c>
      <c r="H500" s="712" t="s">
        <v>123</v>
      </c>
      <c r="I500" s="761" t="s">
        <v>8378</v>
      </c>
      <c r="J500" s="761" t="s">
        <v>5380</v>
      </c>
      <c r="K500" s="712">
        <v>-22</v>
      </c>
      <c r="L500" s="714"/>
      <c r="M500" s="712"/>
      <c r="N500" s="706" t="s">
        <v>8379</v>
      </c>
      <c r="O500" s="712">
        <v>6.4</v>
      </c>
      <c r="P500" s="708"/>
      <c r="Q500" s="714"/>
      <c r="R500" s="708" t="s">
        <v>3746</v>
      </c>
      <c r="S500" s="708" t="s">
        <v>8399</v>
      </c>
      <c r="T500" s="715" t="str">
        <f t="shared" si="62"/>
        <v>EK6036041 Corp</v>
      </c>
      <c r="U500" s="716" t="e">
        <f ca="1">_xll.BDP($T500,$U$1)</f>
        <v>#NAME?</v>
      </c>
      <c r="V500" s="715">
        <f t="shared" si="63"/>
        <v>11</v>
      </c>
      <c r="W500" s="715">
        <f t="shared" si="64"/>
        <v>47</v>
      </c>
      <c r="X500" s="717" t="e">
        <f ca="1">_xll.BDP($T500,X$1)</f>
        <v>#NAME?</v>
      </c>
      <c r="Y500" s="717" t="e">
        <f ca="1">_xll.BDP($T500,$Y$1)</f>
        <v>#NAME?</v>
      </c>
      <c r="Z500" s="717" t="e">
        <f ca="1">_xll.BDP($T500,Z$1)</f>
        <v>#NAME?</v>
      </c>
      <c r="AA500" s="718" t="e">
        <f ca="1">IF(Z500="FLOATING",J500,(_xll.BDP($T500,AA$1)/100))</f>
        <v>#NAME?</v>
      </c>
      <c r="AB500" s="719" t="e">
        <f ca="1">_xll.BDP(T500,$AB$1)</f>
        <v>#NAME?</v>
      </c>
      <c r="AC500" s="720" t="e">
        <f ca="1">_xll.BDP($T500,AC$1)</f>
        <v>#NAME?</v>
      </c>
      <c r="AD500" s="719" t="e">
        <f ca="1">_xll.BDP($T500,AD$1)</f>
        <v>#NAME?</v>
      </c>
      <c r="AE500" s="715" t="e">
        <f ca="1">_xll.BDP($T500,AE$1)</f>
        <v>#NAME?</v>
      </c>
      <c r="AF500" s="719" t="e">
        <f ca="1">_xll.BDP($T500,AF$1)</f>
        <v>#NAME?</v>
      </c>
      <c r="AG500" s="719" t="e">
        <f ca="1">VLOOKUP(AE500,Values!$A$1:$C$12,2,FALSE)</f>
        <v>#NAME?</v>
      </c>
      <c r="AH500" s="716" t="e">
        <f ca="1">_xll.BDP($T500,$AH$1)</f>
        <v>#NAME?</v>
      </c>
      <c r="AI500" s="716" t="e">
        <f ca="1">_xll.BDP($T500,$AI$1)</f>
        <v>#NAME?</v>
      </c>
      <c r="AJ500" s="716" t="e">
        <f ca="1">_xll.BDP($T500,$AJ$1)</f>
        <v>#NAME?</v>
      </c>
      <c r="AK500" s="721" t="e">
        <f ca="1">VLOOKUP(AJ500,Values!$E$2:$F$8,2,)</f>
        <v>#NAME?</v>
      </c>
      <c r="AL500" s="719" t="e">
        <f ca="1">_xll.BDP($T500,$AL$1)</f>
        <v>#NAME?</v>
      </c>
      <c r="AM500" s="719" t="e">
        <f ca="1">_xll.BDP($T500,$AM$1)</f>
        <v>#NAME?</v>
      </c>
      <c r="AN500" s="719" t="e">
        <f ca="1">_xll.BDP($T500,$AN$1)</f>
        <v>#NAME?</v>
      </c>
      <c r="AO500" s="719" t="str">
        <f t="shared" si="65"/>
        <v>10yr</v>
      </c>
      <c r="AP500" s="775" t="e">
        <f ca="1">_xll.BDP(T500,"YRS_TO_MTY_ISSUE")</f>
        <v>#NAME?</v>
      </c>
      <c r="AQ500" s="794">
        <f t="shared" si="66"/>
        <v>10</v>
      </c>
      <c r="AR500" s="795">
        <v>10</v>
      </c>
      <c r="AS500" s="719" t="e">
        <f ca="1">_xll.BDP($T500,AS$1)</f>
        <v>#NAME?</v>
      </c>
      <c r="AT500" s="719" t="e">
        <f ca="1">_xll.BDP(T500,$AT$1)</f>
        <v>#NAME?</v>
      </c>
      <c r="AU500" s="719" t="e">
        <f ca="1">_xll.BDP(T500,$AU$1)</f>
        <v>#NAME?</v>
      </c>
      <c r="AV500" s="719" t="e">
        <f ca="1">_xll.BDP($T500,AV$1)</f>
        <v>#NAME?</v>
      </c>
      <c r="AW500" s="719" t="e">
        <f t="shared" ca="1" si="67"/>
        <v>#NAME?</v>
      </c>
      <c r="AX500" s="719" t="e">
        <f ca="1">_xll.BDP(T500,$AX$1)</f>
        <v>#NAME?</v>
      </c>
      <c r="AY500" s="719" t="e">
        <f t="shared" ca="1" si="68"/>
        <v>#NAME?</v>
      </c>
      <c r="AZ500" s="719" t="e">
        <f t="shared" ca="1" si="69"/>
        <v>#NAME?</v>
      </c>
      <c r="BA500" s="719" t="e">
        <f ca="1">VLOOKUP(X500,Values!$H$2:$I$15,2,FALSE)</f>
        <v>#NAME?</v>
      </c>
    </row>
    <row r="501" spans="1:53" s="706" customFormat="1" ht="13.8" x14ac:dyDescent="0.3">
      <c r="A501" s="707">
        <v>41963</v>
      </c>
      <c r="B501" s="915" t="s">
        <v>8380</v>
      </c>
      <c r="C501" s="916" t="s">
        <v>100</v>
      </c>
      <c r="D501" s="709">
        <v>700</v>
      </c>
      <c r="E501" s="708" t="s">
        <v>2331</v>
      </c>
      <c r="F501" s="710">
        <v>49276</v>
      </c>
      <c r="G501" s="711" t="s">
        <v>8369</v>
      </c>
      <c r="H501" s="712" t="s">
        <v>333</v>
      </c>
      <c r="I501" s="761" t="s">
        <v>8381</v>
      </c>
      <c r="J501" s="761" t="s">
        <v>6641</v>
      </c>
      <c r="K501" s="712">
        <v>-27</v>
      </c>
      <c r="L501" s="714"/>
      <c r="M501" s="712"/>
      <c r="N501" s="706" t="s">
        <v>8374</v>
      </c>
      <c r="O501" s="712">
        <v>15.71</v>
      </c>
      <c r="P501" s="708"/>
      <c r="Q501" s="714"/>
      <c r="R501" s="708" t="s">
        <v>3746</v>
      </c>
      <c r="S501" s="708" t="s">
        <v>8398</v>
      </c>
      <c r="T501" s="715" t="str">
        <f t="shared" si="62"/>
        <v>EK6168414 Corp</v>
      </c>
      <c r="U501" s="716" t="e">
        <f ca="1">_xll.BDP($T501,$U$1)</f>
        <v>#NAME?</v>
      </c>
      <c r="V501" s="715">
        <f t="shared" si="63"/>
        <v>11</v>
      </c>
      <c r="W501" s="715">
        <f t="shared" si="64"/>
        <v>47</v>
      </c>
      <c r="X501" s="717" t="e">
        <f ca="1">_xll.BDP($T501,X$1)</f>
        <v>#NAME?</v>
      </c>
      <c r="Y501" s="717" t="e">
        <f ca="1">_xll.BDP($T501,$Y$1)</f>
        <v>#NAME?</v>
      </c>
      <c r="Z501" s="717" t="e">
        <f ca="1">_xll.BDP($T501,Z$1)</f>
        <v>#NAME?</v>
      </c>
      <c r="AA501" s="718" t="e">
        <f ca="1">IF(Z501="FLOATING",J501,(_xll.BDP($T501,AA$1)/100))</f>
        <v>#NAME?</v>
      </c>
      <c r="AB501" s="719" t="e">
        <f ca="1">_xll.BDP(T501,$AB$1)</f>
        <v>#NAME?</v>
      </c>
      <c r="AC501" s="720" t="e">
        <f ca="1">_xll.BDP($T501,AC$1)</f>
        <v>#NAME?</v>
      </c>
      <c r="AD501" s="719" t="e">
        <f ca="1">_xll.BDP($T501,AD$1)</f>
        <v>#NAME?</v>
      </c>
      <c r="AE501" s="715" t="e">
        <f ca="1">_xll.BDP($T501,AE$1)</f>
        <v>#NAME?</v>
      </c>
      <c r="AF501" s="719" t="e">
        <f ca="1">_xll.BDP($T501,AF$1)</f>
        <v>#NAME?</v>
      </c>
      <c r="AG501" s="719" t="e">
        <f ca="1">VLOOKUP(AE501,Values!$A$1:$C$12,2,FALSE)</f>
        <v>#NAME?</v>
      </c>
      <c r="AH501" s="716" t="e">
        <f ca="1">_xll.BDP($T501,$AH$1)</f>
        <v>#NAME?</v>
      </c>
      <c r="AI501" s="716" t="e">
        <f ca="1">_xll.BDP($T501,$AI$1)</f>
        <v>#NAME?</v>
      </c>
      <c r="AJ501" s="716" t="e">
        <f ca="1">_xll.BDP($T501,$AJ$1)</f>
        <v>#NAME?</v>
      </c>
      <c r="AK501" s="721" t="e">
        <f ca="1">VLOOKUP(AJ501,Values!$E$2:$F$8,2,)</f>
        <v>#NAME?</v>
      </c>
      <c r="AL501" s="719" t="e">
        <f ca="1">_xll.BDP($T501,$AL$1)</f>
        <v>#NAME?</v>
      </c>
      <c r="AM501" s="719" t="e">
        <f ca="1">_xll.BDP($T501,$AM$1)</f>
        <v>#NAME?</v>
      </c>
      <c r="AN501" s="719" t="e">
        <f ca="1">_xll.BDP($T501,$AN$1)</f>
        <v>#NAME?</v>
      </c>
      <c r="AO501" s="719" t="str">
        <f t="shared" si="65"/>
        <v>20yr</v>
      </c>
      <c r="AP501" s="775" t="e">
        <f ca="1">_xll.BDP(T501,"YRS_TO_MTY_ISSUE")</f>
        <v>#NAME?</v>
      </c>
      <c r="AQ501" s="794">
        <f t="shared" si="66"/>
        <v>20</v>
      </c>
      <c r="AR501" s="795">
        <v>20</v>
      </c>
      <c r="AS501" s="719" t="e">
        <f ca="1">_xll.BDP($T501,AS$1)</f>
        <v>#NAME?</v>
      </c>
      <c r="AT501" s="719" t="e">
        <f ca="1">_xll.BDP(T501,$AT$1)</f>
        <v>#NAME?</v>
      </c>
      <c r="AU501" s="719" t="e">
        <f ca="1">_xll.BDP(T501,$AU$1)</f>
        <v>#NAME?</v>
      </c>
      <c r="AV501" s="719" t="e">
        <f ca="1">_xll.BDP($T501,AV$1)</f>
        <v>#NAME?</v>
      </c>
      <c r="AW501" s="719" t="e">
        <f t="shared" ca="1" si="67"/>
        <v>#NAME?</v>
      </c>
      <c r="AX501" s="719" t="e">
        <f ca="1">_xll.BDP(T501,$AX$1)</f>
        <v>#NAME?</v>
      </c>
      <c r="AY501" s="719" t="e">
        <f t="shared" ca="1" si="68"/>
        <v>#NAME?</v>
      </c>
      <c r="AZ501" s="719" t="e">
        <f t="shared" ca="1" si="69"/>
        <v>#NAME?</v>
      </c>
      <c r="BA501" s="719" t="e">
        <f ca="1">VLOOKUP(X501,Values!$H$2:$I$15,2,FALSE)</f>
        <v>#NAME?</v>
      </c>
    </row>
    <row r="502" spans="1:53" s="706" customFormat="1" ht="13.8" x14ac:dyDescent="0.3">
      <c r="A502" s="707">
        <v>41963</v>
      </c>
      <c r="B502" s="915" t="s">
        <v>8382</v>
      </c>
      <c r="C502" s="916" t="s">
        <v>3709</v>
      </c>
      <c r="D502" s="709">
        <v>800</v>
      </c>
      <c r="E502" s="708" t="s">
        <v>66</v>
      </c>
      <c r="F502" s="710">
        <v>45628</v>
      </c>
      <c r="G502" s="711" t="s">
        <v>4431</v>
      </c>
      <c r="H502" s="712" t="s">
        <v>8383</v>
      </c>
      <c r="I502" s="761" t="s">
        <v>8384</v>
      </c>
      <c r="J502" s="761" t="s">
        <v>174</v>
      </c>
      <c r="K502" s="712">
        <v>-3.125</v>
      </c>
      <c r="L502" s="714"/>
      <c r="M502" s="712"/>
      <c r="N502" s="706" t="s">
        <v>116</v>
      </c>
      <c r="O502" s="712">
        <v>6.25</v>
      </c>
      <c r="P502" s="708"/>
      <c r="Q502" s="714"/>
      <c r="R502" s="708" t="s">
        <v>3746</v>
      </c>
      <c r="S502" s="708" t="s">
        <v>8404</v>
      </c>
      <c r="T502" s="715" t="str">
        <f t="shared" si="62"/>
        <v>EK6174834 Corp</v>
      </c>
      <c r="U502" s="716" t="e">
        <f ca="1">_xll.BDP($T502,$U$1)</f>
        <v>#NAME?</v>
      </c>
      <c r="V502" s="715">
        <f t="shared" si="63"/>
        <v>11</v>
      </c>
      <c r="W502" s="715">
        <f t="shared" si="64"/>
        <v>47</v>
      </c>
      <c r="X502" s="717" t="e">
        <f ca="1">_xll.BDP($T502,X$1)</f>
        <v>#NAME?</v>
      </c>
      <c r="Y502" s="717" t="e">
        <f ca="1">_xll.BDP($T502,$Y$1)</f>
        <v>#NAME?</v>
      </c>
      <c r="Z502" s="717" t="e">
        <f ca="1">_xll.BDP($T502,Z$1)</f>
        <v>#NAME?</v>
      </c>
      <c r="AA502" s="718" t="e">
        <f ca="1">IF(Z502="FLOATING",J502,(_xll.BDP($T502,AA$1)/100))</f>
        <v>#NAME?</v>
      </c>
      <c r="AB502" s="719" t="e">
        <f ca="1">_xll.BDP(T502,$AB$1)</f>
        <v>#NAME?</v>
      </c>
      <c r="AC502" s="720" t="e">
        <f ca="1">_xll.BDP($T502,AC$1)</f>
        <v>#NAME?</v>
      </c>
      <c r="AD502" s="719" t="e">
        <f ca="1">_xll.BDP($T502,AD$1)</f>
        <v>#NAME?</v>
      </c>
      <c r="AE502" s="715" t="e">
        <f ca="1">_xll.BDP($T502,AE$1)</f>
        <v>#NAME?</v>
      </c>
      <c r="AF502" s="719" t="e">
        <f ca="1">_xll.BDP($T502,AF$1)</f>
        <v>#NAME?</v>
      </c>
      <c r="AG502" s="719" t="e">
        <f ca="1">VLOOKUP(AE502,Values!$A$1:$C$12,2,FALSE)</f>
        <v>#NAME?</v>
      </c>
      <c r="AH502" s="716" t="e">
        <f ca="1">_xll.BDP($T502,$AH$1)</f>
        <v>#NAME?</v>
      </c>
      <c r="AI502" s="716" t="e">
        <f ca="1">_xll.BDP($T502,$AI$1)</f>
        <v>#NAME?</v>
      </c>
      <c r="AJ502" s="716" t="e">
        <f ca="1">_xll.BDP($T502,$AJ$1)</f>
        <v>#NAME?</v>
      </c>
      <c r="AK502" s="721" t="e">
        <f ca="1">VLOOKUP(AJ502,Values!$E$2:$F$8,2,)</f>
        <v>#NAME?</v>
      </c>
      <c r="AL502" s="719" t="e">
        <f ca="1">_xll.BDP($T502,$AL$1)</f>
        <v>#NAME?</v>
      </c>
      <c r="AM502" s="719" t="e">
        <f ca="1">_xll.BDP($T502,$AM$1)</f>
        <v>#NAME?</v>
      </c>
      <c r="AN502" s="719" t="e">
        <f ca="1">_xll.BDP($T502,$AN$1)</f>
        <v>#NAME?</v>
      </c>
      <c r="AO502" s="719" t="str">
        <f t="shared" si="65"/>
        <v>10yr</v>
      </c>
      <c r="AP502" s="775" t="e">
        <f ca="1">_xll.BDP(T502,"YRS_TO_MTY_ISSUE")</f>
        <v>#NAME?</v>
      </c>
      <c r="AQ502" s="794">
        <f t="shared" si="66"/>
        <v>10</v>
      </c>
      <c r="AR502" s="795">
        <v>10</v>
      </c>
      <c r="AS502" s="719" t="e">
        <f ca="1">_xll.BDP($T502,AS$1)</f>
        <v>#NAME?</v>
      </c>
      <c r="AT502" s="719" t="e">
        <f ca="1">_xll.BDP(T502,$AT$1)</f>
        <v>#NAME?</v>
      </c>
      <c r="AU502" s="719" t="e">
        <f ca="1">_xll.BDP(T502,$AU$1)</f>
        <v>#NAME?</v>
      </c>
      <c r="AV502" s="719" t="e">
        <f ca="1">_xll.BDP($T502,AV$1)</f>
        <v>#NAME?</v>
      </c>
      <c r="AW502" s="719" t="e">
        <f t="shared" ca="1" si="67"/>
        <v>#NAME?</v>
      </c>
      <c r="AX502" s="719" t="e">
        <f ca="1">_xll.BDP(T502,$AX$1)</f>
        <v>#NAME?</v>
      </c>
      <c r="AY502" s="719" t="e">
        <f t="shared" ca="1" si="68"/>
        <v>#NAME?</v>
      </c>
      <c r="AZ502" s="719" t="e">
        <f t="shared" ca="1" si="69"/>
        <v>#NAME?</v>
      </c>
      <c r="BA502" s="719" t="e">
        <f ca="1">VLOOKUP(X502,Values!$H$2:$I$15,2,FALSE)</f>
        <v>#NAME?</v>
      </c>
    </row>
    <row r="503" spans="1:53" s="706" customFormat="1" ht="13.8" x14ac:dyDescent="0.3">
      <c r="A503" s="707">
        <v>41963</v>
      </c>
      <c r="B503" s="915" t="s">
        <v>8385</v>
      </c>
      <c r="C503" s="916" t="s">
        <v>1723</v>
      </c>
      <c r="D503" s="709">
        <v>800</v>
      </c>
      <c r="E503" s="708" t="s">
        <v>8386</v>
      </c>
      <c r="F503" s="710">
        <v>47253</v>
      </c>
      <c r="G503" s="711" t="s">
        <v>67</v>
      </c>
      <c r="H503" s="712" t="s">
        <v>8387</v>
      </c>
      <c r="I503" s="761" t="s">
        <v>8388</v>
      </c>
      <c r="J503" s="761" t="s">
        <v>899</v>
      </c>
      <c r="K503" s="712">
        <v>-12.5</v>
      </c>
      <c r="L503" s="714"/>
      <c r="M503" s="712"/>
      <c r="N503" s="706" t="s">
        <v>4612</v>
      </c>
      <c r="O503" s="712">
        <v>3.125</v>
      </c>
      <c r="P503" s="708"/>
      <c r="Q503" s="714"/>
      <c r="R503" s="708" t="s">
        <v>3746</v>
      </c>
      <c r="S503" s="708" t="s">
        <v>8397</v>
      </c>
      <c r="T503" s="715" t="str">
        <f t="shared" si="62"/>
        <v>EK6015078 Corp</v>
      </c>
      <c r="U503" s="716" t="e">
        <f ca="1">_xll.BDP($T503,$U$1)</f>
        <v>#NAME?</v>
      </c>
      <c r="V503" s="715">
        <f t="shared" si="63"/>
        <v>11</v>
      </c>
      <c r="W503" s="715">
        <f t="shared" si="64"/>
        <v>47</v>
      </c>
      <c r="X503" s="717" t="e">
        <f ca="1">_xll.BDP($T503,X$1)</f>
        <v>#NAME?</v>
      </c>
      <c r="Y503" s="717" t="e">
        <f ca="1">_xll.BDP($T503,$Y$1)</f>
        <v>#NAME?</v>
      </c>
      <c r="Z503" s="717" t="e">
        <f ca="1">_xll.BDP($T503,Z$1)</f>
        <v>#NAME?</v>
      </c>
      <c r="AA503" s="718" t="e">
        <f ca="1">IF(Z503="FLOATING",J503,(_xll.BDP($T503,AA$1)/100))</f>
        <v>#NAME?</v>
      </c>
      <c r="AB503" s="719" t="e">
        <f ca="1">_xll.BDP(T503,$AB$1)</f>
        <v>#NAME?</v>
      </c>
      <c r="AC503" s="720" t="e">
        <f ca="1">_xll.BDP($T503,AC$1)</f>
        <v>#NAME?</v>
      </c>
      <c r="AD503" s="719" t="e">
        <f ca="1">_xll.BDP($T503,AD$1)</f>
        <v>#NAME?</v>
      </c>
      <c r="AE503" s="715" t="e">
        <f ca="1">_xll.BDP($T503,AE$1)</f>
        <v>#NAME?</v>
      </c>
      <c r="AF503" s="719" t="e">
        <f ca="1">_xll.BDP($T503,AF$1)</f>
        <v>#NAME?</v>
      </c>
      <c r="AG503" s="719" t="e">
        <f ca="1">VLOOKUP(AE503,Values!$A$1:$C$12,2,FALSE)</f>
        <v>#NAME?</v>
      </c>
      <c r="AH503" s="716" t="e">
        <f ca="1">_xll.BDP($T503,$AH$1)</f>
        <v>#NAME?</v>
      </c>
      <c r="AI503" s="716" t="e">
        <f ca="1">_xll.BDP($T503,$AI$1)</f>
        <v>#NAME?</v>
      </c>
      <c r="AJ503" s="716" t="e">
        <f ca="1">_xll.BDP($T503,$AJ$1)</f>
        <v>#NAME?</v>
      </c>
      <c r="AK503" s="721" t="e">
        <f ca="1">VLOOKUP(AJ503,Values!$E$2:$F$8,2,)</f>
        <v>#NAME?</v>
      </c>
      <c r="AL503" s="719" t="e">
        <f ca="1">_xll.BDP($T503,$AL$1)</f>
        <v>#NAME?</v>
      </c>
      <c r="AM503" s="719" t="e">
        <f ca="1">_xll.BDP($T503,$AM$1)</f>
        <v>#NAME?</v>
      </c>
      <c r="AN503" s="719" t="e">
        <f ca="1">_xll.BDP($T503,$AN$1)</f>
        <v>#NAME?</v>
      </c>
      <c r="AO503" s="719" t="str">
        <f t="shared" si="65"/>
        <v>15yr; a/l 9.3</v>
      </c>
      <c r="AP503" s="775" t="e">
        <f ca="1">_xll.BDP(T503,"YRS_TO_MTY_ISSUE")</f>
        <v>#NAME?</v>
      </c>
      <c r="AQ503" s="794">
        <f t="shared" si="66"/>
        <v>15</v>
      </c>
      <c r="AR503" s="795">
        <v>15</v>
      </c>
      <c r="AS503" s="719" t="e">
        <f ca="1">_xll.BDP($T503,AS$1)</f>
        <v>#NAME?</v>
      </c>
      <c r="AT503" s="719" t="e">
        <f ca="1">_xll.BDP(T503,$AT$1)</f>
        <v>#NAME?</v>
      </c>
      <c r="AU503" s="719" t="e">
        <f ca="1">_xll.BDP(T503,$AU$1)</f>
        <v>#NAME?</v>
      </c>
      <c r="AV503" s="719" t="e">
        <f ca="1">_xll.BDP($T503,AV$1)</f>
        <v>#NAME?</v>
      </c>
      <c r="AW503" s="719" t="e">
        <f t="shared" ca="1" si="67"/>
        <v>#NAME?</v>
      </c>
      <c r="AX503" s="719" t="e">
        <f ca="1">_xll.BDP(T503,$AX$1)</f>
        <v>#NAME?</v>
      </c>
      <c r="AY503" s="719" t="e">
        <f t="shared" ca="1" si="68"/>
        <v>#NAME?</v>
      </c>
      <c r="AZ503" s="719" t="e">
        <f t="shared" ca="1" si="69"/>
        <v>#NAME?</v>
      </c>
      <c r="BA503" s="719" t="e">
        <f ca="1">VLOOKUP(X503,Values!$H$2:$I$15,2,FALSE)</f>
        <v>#NAME?</v>
      </c>
    </row>
    <row r="504" spans="1:53" s="706" customFormat="1" ht="13.8" x14ac:dyDescent="0.3">
      <c r="A504" s="707">
        <v>41963</v>
      </c>
      <c r="B504" s="915" t="s">
        <v>8389</v>
      </c>
      <c r="C504" s="916" t="s">
        <v>5980</v>
      </c>
      <c r="D504" s="709">
        <v>400</v>
      </c>
      <c r="E504" s="708" t="s">
        <v>66</v>
      </c>
      <c r="F504" s="710">
        <v>45627</v>
      </c>
      <c r="G504" s="711" t="s">
        <v>8390</v>
      </c>
      <c r="H504" s="712" t="s">
        <v>8391</v>
      </c>
      <c r="I504" s="761" t="s">
        <v>3780</v>
      </c>
      <c r="J504" s="761" t="s">
        <v>5620</v>
      </c>
      <c r="K504" s="712">
        <v>-32.5</v>
      </c>
      <c r="L504" s="714"/>
      <c r="M504" s="712"/>
      <c r="N504" s="706" t="s">
        <v>714</v>
      </c>
      <c r="O504" s="712">
        <v>7</v>
      </c>
      <c r="P504" s="708"/>
      <c r="Q504" s="714"/>
      <c r="R504" s="708" t="s">
        <v>3746</v>
      </c>
      <c r="S504" s="708" t="s">
        <v>8405</v>
      </c>
      <c r="T504" s="715" t="str">
        <f t="shared" si="62"/>
        <v>EK6178975 Corp</v>
      </c>
      <c r="U504" s="716" t="e">
        <f ca="1">_xll.BDP($T504,$U$1)</f>
        <v>#NAME?</v>
      </c>
      <c r="V504" s="715">
        <f t="shared" si="63"/>
        <v>11</v>
      </c>
      <c r="W504" s="715">
        <f t="shared" si="64"/>
        <v>47</v>
      </c>
      <c r="X504" s="717" t="e">
        <f ca="1">_xll.BDP($T504,X$1)</f>
        <v>#NAME?</v>
      </c>
      <c r="Y504" s="717" t="e">
        <f ca="1">_xll.BDP($T504,$Y$1)</f>
        <v>#NAME?</v>
      </c>
      <c r="Z504" s="717" t="e">
        <f ca="1">_xll.BDP($T504,Z$1)</f>
        <v>#NAME?</v>
      </c>
      <c r="AA504" s="718" t="e">
        <f ca="1">IF(Z504="FLOATING",J504,(_xll.BDP($T504,AA$1)/100))</f>
        <v>#NAME?</v>
      </c>
      <c r="AB504" s="719" t="e">
        <f ca="1">_xll.BDP(T504,$AB$1)</f>
        <v>#NAME?</v>
      </c>
      <c r="AC504" s="720" t="e">
        <f ca="1">_xll.BDP($T504,AC$1)</f>
        <v>#NAME?</v>
      </c>
      <c r="AD504" s="719" t="e">
        <f ca="1">_xll.BDP($T504,AD$1)</f>
        <v>#NAME?</v>
      </c>
      <c r="AE504" s="715" t="e">
        <f ca="1">_xll.BDP($T504,AE$1)</f>
        <v>#NAME?</v>
      </c>
      <c r="AF504" s="719" t="e">
        <f ca="1">_xll.BDP($T504,AF$1)</f>
        <v>#NAME?</v>
      </c>
      <c r="AG504" s="719" t="e">
        <f ca="1">VLOOKUP(AE504,Values!$A$1:$C$12,2,FALSE)</f>
        <v>#NAME?</v>
      </c>
      <c r="AH504" s="716" t="e">
        <f ca="1">_xll.BDP($T504,$AH$1)</f>
        <v>#NAME?</v>
      </c>
      <c r="AI504" s="716" t="e">
        <f ca="1">_xll.BDP($T504,$AI$1)</f>
        <v>#NAME?</v>
      </c>
      <c r="AJ504" s="716" t="e">
        <f ca="1">_xll.BDP($T504,$AJ$1)</f>
        <v>#NAME?</v>
      </c>
      <c r="AK504" s="721" t="e">
        <f ca="1">VLOOKUP(AJ504,Values!$E$2:$F$8,2,)</f>
        <v>#NAME?</v>
      </c>
      <c r="AL504" s="719" t="e">
        <f ca="1">_xll.BDP($T504,$AL$1)</f>
        <v>#NAME?</v>
      </c>
      <c r="AM504" s="719" t="e">
        <f ca="1">_xll.BDP($T504,$AM$1)</f>
        <v>#NAME?</v>
      </c>
      <c r="AN504" s="719" t="e">
        <f ca="1">_xll.BDP($T504,$AN$1)</f>
        <v>#NAME?</v>
      </c>
      <c r="AO504" s="719" t="str">
        <f t="shared" si="65"/>
        <v>10yr</v>
      </c>
      <c r="AP504" s="775" t="e">
        <f ca="1">_xll.BDP(T504,"YRS_TO_MTY_ISSUE")</f>
        <v>#NAME?</v>
      </c>
      <c r="AQ504" s="794">
        <f t="shared" si="66"/>
        <v>10</v>
      </c>
      <c r="AR504" s="795">
        <v>10</v>
      </c>
      <c r="AS504" s="719" t="e">
        <f ca="1">_xll.BDP($T504,AS$1)</f>
        <v>#NAME?</v>
      </c>
      <c r="AT504" s="719" t="e">
        <f ca="1">_xll.BDP(T504,$AT$1)</f>
        <v>#NAME?</v>
      </c>
      <c r="AU504" s="719" t="e">
        <f ca="1">_xll.BDP(T504,$AU$1)</f>
        <v>#NAME?</v>
      </c>
      <c r="AV504" s="719" t="e">
        <f ca="1">_xll.BDP($T504,AV$1)</f>
        <v>#NAME?</v>
      </c>
      <c r="AW504" s="719" t="e">
        <f t="shared" ca="1" si="67"/>
        <v>#NAME?</v>
      </c>
      <c r="AX504" s="719" t="e">
        <f ca="1">_xll.BDP(T504,$AX$1)</f>
        <v>#NAME?</v>
      </c>
      <c r="AY504" s="719" t="e">
        <f t="shared" ca="1" si="68"/>
        <v>#NAME?</v>
      </c>
      <c r="AZ504" s="719" t="e">
        <f t="shared" ca="1" si="69"/>
        <v>#NAME?</v>
      </c>
      <c r="BA504" s="719" t="e">
        <f ca="1">VLOOKUP(X504,Values!$H$2:$I$15,2,FALSE)</f>
        <v>#NAME?</v>
      </c>
    </row>
    <row r="505" spans="1:53" s="706" customFormat="1" ht="13.8" x14ac:dyDescent="0.3">
      <c r="A505" s="707">
        <v>41963</v>
      </c>
      <c r="B505" s="915" t="s">
        <v>8392</v>
      </c>
      <c r="C505" s="916" t="s">
        <v>11</v>
      </c>
      <c r="D505" s="709">
        <v>300</v>
      </c>
      <c r="E505" s="708" t="s">
        <v>117</v>
      </c>
      <c r="F505" s="710">
        <v>52779</v>
      </c>
      <c r="G505" s="711" t="s">
        <v>950</v>
      </c>
      <c r="H505" s="712" t="s">
        <v>8393</v>
      </c>
      <c r="I505" s="761" t="s">
        <v>4425</v>
      </c>
      <c r="J505" s="761" t="s">
        <v>4426</v>
      </c>
      <c r="K505" s="712">
        <v>-3</v>
      </c>
      <c r="L505" s="714"/>
      <c r="M505" s="712"/>
      <c r="N505" s="706" t="s">
        <v>411</v>
      </c>
      <c r="O505" s="712">
        <v>2</v>
      </c>
      <c r="P505" s="708"/>
      <c r="Q505" s="714"/>
      <c r="R505" s="708" t="s">
        <v>3746</v>
      </c>
      <c r="S505" s="708" t="s">
        <v>8396</v>
      </c>
      <c r="T505" s="715" t="str">
        <f t="shared" si="62"/>
        <v>EK6158654 Corp</v>
      </c>
      <c r="U505" s="716" t="e">
        <f ca="1">_xll.BDP($T505,$U$1)</f>
        <v>#NAME?</v>
      </c>
      <c r="V505" s="715">
        <f t="shared" si="63"/>
        <v>11</v>
      </c>
      <c r="W505" s="715">
        <f t="shared" si="64"/>
        <v>47</v>
      </c>
      <c r="X505" s="717" t="e">
        <f ca="1">_xll.BDP($T505,X$1)</f>
        <v>#NAME?</v>
      </c>
      <c r="Y505" s="717" t="e">
        <f ca="1">_xll.BDP($T505,$Y$1)</f>
        <v>#NAME?</v>
      </c>
      <c r="Z505" s="717" t="e">
        <f ca="1">_xll.BDP($T505,Z$1)</f>
        <v>#NAME?</v>
      </c>
      <c r="AA505" s="718" t="e">
        <f ca="1">IF(Z505="FLOATING",J505,(_xll.BDP($T505,AA$1)/100))</f>
        <v>#NAME?</v>
      </c>
      <c r="AB505" s="719" t="e">
        <f ca="1">_xll.BDP(T505,$AB$1)</f>
        <v>#NAME?</v>
      </c>
      <c r="AC505" s="720" t="e">
        <f ca="1">_xll.BDP($T505,AC$1)</f>
        <v>#NAME?</v>
      </c>
      <c r="AD505" s="719" t="e">
        <f ca="1">_xll.BDP($T505,AD$1)</f>
        <v>#NAME?</v>
      </c>
      <c r="AE505" s="715" t="e">
        <f ca="1">_xll.BDP($T505,AE$1)</f>
        <v>#NAME?</v>
      </c>
      <c r="AF505" s="719" t="e">
        <f ca="1">_xll.BDP($T505,AF$1)</f>
        <v>#NAME?</v>
      </c>
      <c r="AG505" s="719" t="e">
        <f ca="1">VLOOKUP(AE505,Values!$A$1:$C$12,2,FALSE)</f>
        <v>#NAME?</v>
      </c>
      <c r="AH505" s="716" t="e">
        <f ca="1">_xll.BDP($T505,$AH$1)</f>
        <v>#NAME?</v>
      </c>
      <c r="AI505" s="716" t="e">
        <f ca="1">_xll.BDP($T505,$AI$1)</f>
        <v>#NAME?</v>
      </c>
      <c r="AJ505" s="716" t="e">
        <f ca="1">_xll.BDP($T505,$AJ$1)</f>
        <v>#NAME?</v>
      </c>
      <c r="AK505" s="721" t="e">
        <f ca="1">VLOOKUP(AJ505,Values!$E$2:$F$8,2,)</f>
        <v>#NAME?</v>
      </c>
      <c r="AL505" s="719" t="e">
        <f ca="1">_xll.BDP($T505,$AL$1)</f>
        <v>#NAME?</v>
      </c>
      <c r="AM505" s="719" t="e">
        <f ca="1">_xll.BDP($T505,$AM$1)</f>
        <v>#NAME?</v>
      </c>
      <c r="AN505" s="719" t="e">
        <f ca="1">_xll.BDP($T505,$AN$1)</f>
        <v>#NAME?</v>
      </c>
      <c r="AO505" s="719" t="str">
        <f t="shared" si="65"/>
        <v>30yr</v>
      </c>
      <c r="AP505" s="775" t="e">
        <f ca="1">_xll.BDP(T505,"YRS_TO_MTY_ISSUE")</f>
        <v>#NAME?</v>
      </c>
      <c r="AQ505" s="794">
        <f t="shared" si="66"/>
        <v>30</v>
      </c>
      <c r="AR505" s="795">
        <v>30</v>
      </c>
      <c r="AS505" s="719" t="e">
        <f ca="1">_xll.BDP($T505,AS$1)</f>
        <v>#NAME?</v>
      </c>
      <c r="AT505" s="719" t="e">
        <f ca="1">_xll.BDP(T505,$AT$1)</f>
        <v>#NAME?</v>
      </c>
      <c r="AU505" s="719" t="e">
        <f ca="1">_xll.BDP(T505,$AU$1)</f>
        <v>#NAME?</v>
      </c>
      <c r="AV505" s="719" t="e">
        <f ca="1">_xll.BDP($T505,AV$1)</f>
        <v>#NAME?</v>
      </c>
      <c r="AW505" s="719" t="e">
        <f t="shared" ca="1" si="67"/>
        <v>#NAME?</v>
      </c>
      <c r="AX505" s="719" t="e">
        <f ca="1">_xll.BDP(T505,$AX$1)</f>
        <v>#NAME?</v>
      </c>
      <c r="AY505" s="719" t="e">
        <f t="shared" ca="1" si="68"/>
        <v>#NAME?</v>
      </c>
      <c r="AZ505" s="719" t="e">
        <f t="shared" ca="1" si="69"/>
        <v>#NAME?</v>
      </c>
      <c r="BA505" s="719" t="e">
        <f ca="1">VLOOKUP(X505,Values!$H$2:$I$15,2,FALSE)</f>
        <v>#NAME?</v>
      </c>
    </row>
    <row r="506" spans="1:53" s="706" customFormat="1" ht="13.8" x14ac:dyDescent="0.3">
      <c r="A506" s="707">
        <v>41963</v>
      </c>
      <c r="B506" s="915" t="s">
        <v>8394</v>
      </c>
      <c r="C506" s="916" t="s">
        <v>11</v>
      </c>
      <c r="D506" s="709">
        <v>750</v>
      </c>
      <c r="E506" s="708" t="s">
        <v>66</v>
      </c>
      <c r="F506" s="710">
        <v>45627</v>
      </c>
      <c r="G506" s="711" t="s">
        <v>470</v>
      </c>
      <c r="H506" s="712" t="s">
        <v>7710</v>
      </c>
      <c r="I506" s="761" t="s">
        <v>1480</v>
      </c>
      <c r="J506" s="761" t="s">
        <v>718</v>
      </c>
      <c r="K506" s="712">
        <v>-20</v>
      </c>
      <c r="L506" s="714"/>
      <c r="M506" s="712"/>
      <c r="N506" s="706" t="s">
        <v>4496</v>
      </c>
      <c r="O506" s="712">
        <v>6.4</v>
      </c>
      <c r="P506" s="708" t="s">
        <v>1890</v>
      </c>
      <c r="Q506" s="714" t="s">
        <v>1937</v>
      </c>
      <c r="R506" s="708">
        <v>2.5</v>
      </c>
      <c r="S506" s="708" t="s">
        <v>8395</v>
      </c>
      <c r="T506" s="715" t="str">
        <f t="shared" si="62"/>
        <v>EK6181375 Corp</v>
      </c>
      <c r="U506" s="716" t="e">
        <f ca="1">_xll.BDP($T506,$U$1)</f>
        <v>#NAME?</v>
      </c>
      <c r="V506" s="715">
        <f t="shared" si="63"/>
        <v>11</v>
      </c>
      <c r="W506" s="715">
        <f t="shared" si="64"/>
        <v>47</v>
      </c>
      <c r="X506" s="717" t="e">
        <f ca="1">_xll.BDP($T506,X$1)</f>
        <v>#NAME?</v>
      </c>
      <c r="Y506" s="717" t="e">
        <f ca="1">_xll.BDP($T506,$Y$1)</f>
        <v>#NAME?</v>
      </c>
      <c r="Z506" s="717" t="e">
        <f ca="1">_xll.BDP($T506,Z$1)</f>
        <v>#NAME?</v>
      </c>
      <c r="AA506" s="718" t="e">
        <f ca="1">IF(Z506="FLOATING",J506,(_xll.BDP($T506,AA$1)/100))</f>
        <v>#NAME?</v>
      </c>
      <c r="AB506" s="719" t="e">
        <f ca="1">_xll.BDP(T506,$AB$1)</f>
        <v>#NAME?</v>
      </c>
      <c r="AC506" s="720" t="e">
        <f ca="1">_xll.BDP($T506,AC$1)</f>
        <v>#NAME?</v>
      </c>
      <c r="AD506" s="719" t="e">
        <f ca="1">_xll.BDP($T506,AD$1)</f>
        <v>#NAME?</v>
      </c>
      <c r="AE506" s="715" t="e">
        <f ca="1">_xll.BDP($T506,AE$1)</f>
        <v>#NAME?</v>
      </c>
      <c r="AF506" s="719" t="e">
        <f ca="1">_xll.BDP($T506,AF$1)</f>
        <v>#NAME?</v>
      </c>
      <c r="AG506" s="719" t="e">
        <f ca="1">VLOOKUP(AE506,Values!$A$1:$C$12,2,FALSE)</f>
        <v>#NAME?</v>
      </c>
      <c r="AH506" s="716" t="e">
        <f ca="1">_xll.BDP($T506,$AH$1)</f>
        <v>#NAME?</v>
      </c>
      <c r="AI506" s="716" t="e">
        <f ca="1">_xll.BDP($T506,$AI$1)</f>
        <v>#NAME?</v>
      </c>
      <c r="AJ506" s="716" t="e">
        <f ca="1">_xll.BDP($T506,$AJ$1)</f>
        <v>#NAME?</v>
      </c>
      <c r="AK506" s="721" t="e">
        <f ca="1">VLOOKUP(AJ506,Values!$E$2:$F$8,2,)</f>
        <v>#NAME?</v>
      </c>
      <c r="AL506" s="719" t="e">
        <f ca="1">_xll.BDP($T506,$AL$1)</f>
        <v>#NAME?</v>
      </c>
      <c r="AM506" s="719" t="e">
        <f ca="1">_xll.BDP($T506,$AM$1)</f>
        <v>#NAME?</v>
      </c>
      <c r="AN506" s="719" t="e">
        <f ca="1">_xll.BDP($T506,$AN$1)</f>
        <v>#NAME?</v>
      </c>
      <c r="AO506" s="719" t="str">
        <f t="shared" si="65"/>
        <v>10yr</v>
      </c>
      <c r="AP506" s="775" t="e">
        <f ca="1">_xll.BDP(T506,"YRS_TO_MTY_ISSUE")</f>
        <v>#NAME?</v>
      </c>
      <c r="AQ506" s="794">
        <f t="shared" si="66"/>
        <v>10</v>
      </c>
      <c r="AR506" s="795">
        <v>10</v>
      </c>
      <c r="AS506" s="719" t="e">
        <f ca="1">_xll.BDP($T506,AS$1)</f>
        <v>#NAME?</v>
      </c>
      <c r="AT506" s="719" t="e">
        <f ca="1">_xll.BDP(T506,$AT$1)</f>
        <v>#NAME?</v>
      </c>
      <c r="AU506" s="719" t="e">
        <f ca="1">_xll.BDP(T506,$AU$1)</f>
        <v>#NAME?</v>
      </c>
      <c r="AV506" s="719" t="e">
        <f ca="1">_xll.BDP($T506,AV$1)</f>
        <v>#NAME?</v>
      </c>
      <c r="AW506" s="719" t="e">
        <f t="shared" ca="1" si="67"/>
        <v>#NAME?</v>
      </c>
      <c r="AX506" s="719" t="e">
        <f ca="1">_xll.BDP(T506,$AX$1)</f>
        <v>#NAME?</v>
      </c>
      <c r="AY506" s="719" t="e">
        <f t="shared" ca="1" si="68"/>
        <v>#NAME?</v>
      </c>
      <c r="AZ506" s="719" t="e">
        <f t="shared" ca="1" si="69"/>
        <v>#NAME?</v>
      </c>
      <c r="BA506" s="719" t="e">
        <f ca="1">VLOOKUP(X506,Values!$H$2:$I$15,2,FALSE)</f>
        <v>#NAME?</v>
      </c>
    </row>
    <row r="507" spans="1:53" s="706" customFormat="1" ht="13.8" x14ac:dyDescent="0.3">
      <c r="A507" s="707">
        <v>41962</v>
      </c>
      <c r="B507" s="915" t="s">
        <v>8289</v>
      </c>
      <c r="C507" s="916" t="s">
        <v>44</v>
      </c>
      <c r="D507" s="709">
        <v>350</v>
      </c>
      <c r="E507" s="708" t="s">
        <v>66</v>
      </c>
      <c r="F507" s="710">
        <v>45641</v>
      </c>
      <c r="G507" s="711" t="s">
        <v>118</v>
      </c>
      <c r="H507" s="712" t="s">
        <v>1099</v>
      </c>
      <c r="I507" s="761" t="s">
        <v>8290</v>
      </c>
      <c r="J507" s="761" t="s">
        <v>899</v>
      </c>
      <c r="K507" s="712">
        <v>-12.5</v>
      </c>
      <c r="L507" s="714"/>
      <c r="M507" s="712"/>
      <c r="N507" s="706" t="s">
        <v>4676</v>
      </c>
      <c r="O507" s="712">
        <v>2.64</v>
      </c>
      <c r="P507" s="708" t="s">
        <v>1973</v>
      </c>
      <c r="Q507" s="714"/>
      <c r="R507" s="708">
        <v>22</v>
      </c>
      <c r="S507" s="708" t="s">
        <v>8366</v>
      </c>
      <c r="T507" s="715" t="str">
        <f t="shared" si="62"/>
        <v>EK6155890 Corp</v>
      </c>
      <c r="U507" s="716" t="e">
        <f ca="1">_xll.BDP($T507,$U$1)</f>
        <v>#NAME?</v>
      </c>
      <c r="V507" s="715">
        <f t="shared" si="63"/>
        <v>11</v>
      </c>
      <c r="W507" s="715">
        <f t="shared" si="64"/>
        <v>47</v>
      </c>
      <c r="X507" s="717" t="e">
        <f ca="1">_xll.BDP($T507,X$1)</f>
        <v>#NAME?</v>
      </c>
      <c r="Y507" s="717" t="e">
        <f ca="1">_xll.BDP($T507,$Y$1)</f>
        <v>#NAME?</v>
      </c>
      <c r="Z507" s="717" t="e">
        <f ca="1">_xll.BDP($T507,Z$1)</f>
        <v>#NAME?</v>
      </c>
      <c r="AA507" s="718" t="e">
        <f ca="1">IF(Z507="FLOATING",J507,(_xll.BDP($T507,AA$1)/100))</f>
        <v>#NAME?</v>
      </c>
      <c r="AB507" s="719" t="e">
        <f ca="1">_xll.BDP(T507,$AB$1)</f>
        <v>#NAME?</v>
      </c>
      <c r="AC507" s="720" t="e">
        <f ca="1">_xll.BDP($T507,AC$1)</f>
        <v>#NAME?</v>
      </c>
      <c r="AD507" s="719" t="e">
        <f ca="1">_xll.BDP($T507,AD$1)</f>
        <v>#NAME?</v>
      </c>
      <c r="AE507" s="715" t="e">
        <f ca="1">_xll.BDP($T507,AE$1)</f>
        <v>#NAME?</v>
      </c>
      <c r="AF507" s="719" t="e">
        <f ca="1">_xll.BDP($T507,AF$1)</f>
        <v>#NAME?</v>
      </c>
      <c r="AG507" s="719" t="e">
        <f ca="1">VLOOKUP(AE507,Values!$A$1:$C$12,2,FALSE)</f>
        <v>#NAME?</v>
      </c>
      <c r="AH507" s="716" t="e">
        <f ca="1">_xll.BDP($T507,$AH$1)</f>
        <v>#NAME?</v>
      </c>
      <c r="AI507" s="716" t="e">
        <f ca="1">_xll.BDP($T507,$AI$1)</f>
        <v>#NAME?</v>
      </c>
      <c r="AJ507" s="716" t="e">
        <f ca="1">_xll.BDP($T507,$AJ$1)</f>
        <v>#NAME?</v>
      </c>
      <c r="AK507" s="721" t="e">
        <f ca="1">VLOOKUP(AJ507,Values!$E$2:$F$8,2,)</f>
        <v>#NAME?</v>
      </c>
      <c r="AL507" s="719" t="e">
        <f ca="1">_xll.BDP($T507,$AL$1)</f>
        <v>#NAME?</v>
      </c>
      <c r="AM507" s="719" t="e">
        <f ca="1">_xll.BDP($T507,$AM$1)</f>
        <v>#NAME?</v>
      </c>
      <c r="AN507" s="719" t="e">
        <f ca="1">_xll.BDP($T507,$AN$1)</f>
        <v>#NAME?</v>
      </c>
      <c r="AO507" s="719" t="str">
        <f t="shared" si="65"/>
        <v>10yr</v>
      </c>
      <c r="AP507" s="775" t="e">
        <f ca="1">_xll.BDP(T507,"YRS_TO_MTY_ISSUE")</f>
        <v>#NAME?</v>
      </c>
      <c r="AQ507" s="794">
        <f t="shared" si="66"/>
        <v>10</v>
      </c>
      <c r="AR507" s="795">
        <v>10</v>
      </c>
      <c r="AS507" s="719" t="e">
        <f ca="1">_xll.BDP($T507,AS$1)</f>
        <v>#NAME?</v>
      </c>
      <c r="AT507" s="719" t="e">
        <f ca="1">_xll.BDP(T507,$AT$1)</f>
        <v>#NAME?</v>
      </c>
      <c r="AU507" s="719" t="e">
        <f ca="1">_xll.BDP(T507,$AU$1)</f>
        <v>#NAME?</v>
      </c>
      <c r="AV507" s="719" t="e">
        <f ca="1">_xll.BDP($T507,AV$1)</f>
        <v>#NAME?</v>
      </c>
      <c r="AW507" s="719" t="e">
        <f t="shared" ca="1" si="67"/>
        <v>#NAME?</v>
      </c>
      <c r="AX507" s="719" t="e">
        <f ca="1">_xll.BDP(T507,$AX$1)</f>
        <v>#NAME?</v>
      </c>
      <c r="AY507" s="719" t="e">
        <f t="shared" ca="1" si="68"/>
        <v>#NAME?</v>
      </c>
      <c r="AZ507" s="719" t="e">
        <f t="shared" ca="1" si="69"/>
        <v>#NAME?</v>
      </c>
      <c r="BA507" s="719" t="e">
        <f ca="1">VLOOKUP(X507,Values!$H$2:$I$15,2,FALSE)</f>
        <v>#NAME?</v>
      </c>
    </row>
    <row r="508" spans="1:53" s="706" customFormat="1" ht="13.8" x14ac:dyDescent="0.3">
      <c r="A508" s="707">
        <v>41962</v>
      </c>
      <c r="B508" s="915" t="s">
        <v>8291</v>
      </c>
      <c r="C508" s="916" t="s">
        <v>235</v>
      </c>
      <c r="D508" s="709">
        <v>400</v>
      </c>
      <c r="E508" s="708" t="s">
        <v>66</v>
      </c>
      <c r="F508" s="710">
        <v>45627</v>
      </c>
      <c r="G508" s="711" t="s">
        <v>171</v>
      </c>
      <c r="H508" s="712" t="s">
        <v>373</v>
      </c>
      <c r="I508" s="761" t="s">
        <v>8292</v>
      </c>
      <c r="J508" s="761" t="s">
        <v>273</v>
      </c>
      <c r="K508" s="712">
        <v>0</v>
      </c>
      <c r="L508" s="714"/>
      <c r="M508" s="712"/>
      <c r="N508" s="706" t="s">
        <v>5876</v>
      </c>
      <c r="O508" s="712">
        <v>1.5</v>
      </c>
      <c r="P508" s="708" t="s">
        <v>3631</v>
      </c>
      <c r="Q508" s="714"/>
      <c r="R508" s="708" t="s">
        <v>3637</v>
      </c>
      <c r="S508" s="708" t="s">
        <v>8365</v>
      </c>
      <c r="T508" s="715" t="str">
        <f t="shared" si="62"/>
        <v>EK6156799 Corp</v>
      </c>
      <c r="U508" s="716" t="e">
        <f ca="1">_xll.BDP($T508,$U$1)</f>
        <v>#NAME?</v>
      </c>
      <c r="V508" s="715">
        <f t="shared" si="63"/>
        <v>11</v>
      </c>
      <c r="W508" s="715">
        <f t="shared" si="64"/>
        <v>47</v>
      </c>
      <c r="X508" s="717" t="e">
        <f ca="1">_xll.BDP($T508,X$1)</f>
        <v>#NAME?</v>
      </c>
      <c r="Y508" s="717" t="e">
        <f ca="1">_xll.BDP($T508,$Y$1)</f>
        <v>#NAME?</v>
      </c>
      <c r="Z508" s="717" t="e">
        <f ca="1">_xll.BDP($T508,Z$1)</f>
        <v>#NAME?</v>
      </c>
      <c r="AA508" s="718" t="e">
        <f ca="1">IF(Z508="FLOATING",J508,(_xll.BDP($T508,AA$1)/100))</f>
        <v>#NAME?</v>
      </c>
      <c r="AB508" s="719" t="e">
        <f ca="1">_xll.BDP(T508,$AB$1)</f>
        <v>#NAME?</v>
      </c>
      <c r="AC508" s="720" t="e">
        <f ca="1">_xll.BDP($T508,AC$1)</f>
        <v>#NAME?</v>
      </c>
      <c r="AD508" s="719" t="e">
        <f ca="1">_xll.BDP($T508,AD$1)</f>
        <v>#NAME?</v>
      </c>
      <c r="AE508" s="715" t="e">
        <f ca="1">_xll.BDP($T508,AE$1)</f>
        <v>#NAME?</v>
      </c>
      <c r="AF508" s="719" t="e">
        <f ca="1">_xll.BDP($T508,AF$1)</f>
        <v>#NAME?</v>
      </c>
      <c r="AG508" s="719" t="e">
        <f ca="1">VLOOKUP(AE508,Values!$A$1:$C$12,2,FALSE)</f>
        <v>#NAME?</v>
      </c>
      <c r="AH508" s="716" t="e">
        <f ca="1">_xll.BDP($T508,$AH$1)</f>
        <v>#NAME?</v>
      </c>
      <c r="AI508" s="716" t="e">
        <f ca="1">_xll.BDP($T508,$AI$1)</f>
        <v>#NAME?</v>
      </c>
      <c r="AJ508" s="716" t="e">
        <f ca="1">_xll.BDP($T508,$AJ$1)</f>
        <v>#NAME?</v>
      </c>
      <c r="AK508" s="721" t="e">
        <f ca="1">VLOOKUP(AJ508,Values!$E$2:$F$8,2,)</f>
        <v>#NAME?</v>
      </c>
      <c r="AL508" s="719" t="e">
        <f ca="1">_xll.BDP($T508,$AL$1)</f>
        <v>#NAME?</v>
      </c>
      <c r="AM508" s="719" t="e">
        <f ca="1">_xll.BDP($T508,$AM$1)</f>
        <v>#NAME?</v>
      </c>
      <c r="AN508" s="719" t="e">
        <f ca="1">_xll.BDP($T508,$AN$1)</f>
        <v>#NAME?</v>
      </c>
      <c r="AO508" s="719" t="str">
        <f t="shared" si="65"/>
        <v>10yr</v>
      </c>
      <c r="AP508" s="775" t="e">
        <f ca="1">_xll.BDP(T508,"YRS_TO_MTY_ISSUE")</f>
        <v>#NAME?</v>
      </c>
      <c r="AQ508" s="794">
        <f t="shared" si="66"/>
        <v>10</v>
      </c>
      <c r="AR508" s="795">
        <v>10</v>
      </c>
      <c r="AS508" s="719" t="e">
        <f ca="1">_xll.BDP($T508,AS$1)</f>
        <v>#NAME?</v>
      </c>
      <c r="AT508" s="719" t="e">
        <f ca="1">_xll.BDP(T508,$AT$1)</f>
        <v>#NAME?</v>
      </c>
      <c r="AU508" s="719" t="e">
        <f ca="1">_xll.BDP(T508,$AU$1)</f>
        <v>#NAME?</v>
      </c>
      <c r="AV508" s="719" t="e">
        <f ca="1">_xll.BDP($T508,AV$1)</f>
        <v>#NAME?</v>
      </c>
      <c r="AW508" s="719" t="e">
        <f t="shared" ca="1" si="67"/>
        <v>#NAME?</v>
      </c>
      <c r="AX508" s="719" t="e">
        <f ca="1">_xll.BDP(T508,$AX$1)</f>
        <v>#NAME?</v>
      </c>
      <c r="AY508" s="719" t="e">
        <f t="shared" ca="1" si="68"/>
        <v>#NAME?</v>
      </c>
      <c r="AZ508" s="719" t="e">
        <f t="shared" ca="1" si="69"/>
        <v>#NAME?</v>
      </c>
      <c r="BA508" s="719" t="e">
        <f ca="1">VLOOKUP(X508,Values!$H$2:$I$15,2,FALSE)</f>
        <v>#NAME?</v>
      </c>
    </row>
    <row r="509" spans="1:53" s="706" customFormat="1" ht="13.8" x14ac:dyDescent="0.3">
      <c r="A509" s="707">
        <v>41962</v>
      </c>
      <c r="B509" s="915" t="s">
        <v>8293</v>
      </c>
      <c r="C509" s="916" t="s">
        <v>949</v>
      </c>
      <c r="D509" s="709">
        <v>250</v>
      </c>
      <c r="E509" s="708" t="s">
        <v>66</v>
      </c>
      <c r="F509" s="710">
        <v>45627</v>
      </c>
      <c r="G509" s="711" t="s">
        <v>3919</v>
      </c>
      <c r="H509" s="712" t="s">
        <v>226</v>
      </c>
      <c r="I509" s="761" t="s">
        <v>837</v>
      </c>
      <c r="J509" s="761" t="s">
        <v>838</v>
      </c>
      <c r="K509" s="712">
        <v>-17</v>
      </c>
      <c r="L509" s="714"/>
      <c r="M509" s="712"/>
      <c r="N509" s="706" t="s">
        <v>169</v>
      </c>
      <c r="O509" s="712">
        <v>4.4000000000000004</v>
      </c>
      <c r="P509" s="708" t="s">
        <v>3739</v>
      </c>
      <c r="Q509" s="714"/>
      <c r="R509" s="708">
        <v>5.5</v>
      </c>
      <c r="S509" s="708" t="s">
        <v>8362</v>
      </c>
      <c r="T509" s="715" t="str">
        <f t="shared" si="62"/>
        <v>EK6156252 Corp</v>
      </c>
      <c r="U509" s="716" t="e">
        <f ca="1">_xll.BDP($T509,$U$1)</f>
        <v>#NAME?</v>
      </c>
      <c r="V509" s="715">
        <f t="shared" si="63"/>
        <v>11</v>
      </c>
      <c r="W509" s="715">
        <f t="shared" si="64"/>
        <v>47</v>
      </c>
      <c r="X509" s="717" t="e">
        <f ca="1">_xll.BDP($T509,X$1)</f>
        <v>#NAME?</v>
      </c>
      <c r="Y509" s="717" t="e">
        <f ca="1">_xll.BDP($T509,$Y$1)</f>
        <v>#NAME?</v>
      </c>
      <c r="Z509" s="717" t="e">
        <f ca="1">_xll.BDP($T509,Z$1)</f>
        <v>#NAME?</v>
      </c>
      <c r="AA509" s="718" t="e">
        <f ca="1">IF(Z509="FLOATING",J509,(_xll.BDP($T509,AA$1)/100))</f>
        <v>#NAME?</v>
      </c>
      <c r="AB509" s="719" t="e">
        <f ca="1">_xll.BDP(T509,$AB$1)</f>
        <v>#NAME?</v>
      </c>
      <c r="AC509" s="720" t="e">
        <f ca="1">_xll.BDP($T509,AC$1)</f>
        <v>#NAME?</v>
      </c>
      <c r="AD509" s="719" t="e">
        <f ca="1">_xll.BDP($T509,AD$1)</f>
        <v>#NAME?</v>
      </c>
      <c r="AE509" s="715" t="e">
        <f ca="1">_xll.BDP($T509,AE$1)</f>
        <v>#NAME?</v>
      </c>
      <c r="AF509" s="719" t="e">
        <f ca="1">_xll.BDP($T509,AF$1)</f>
        <v>#NAME?</v>
      </c>
      <c r="AG509" s="719" t="e">
        <f ca="1">VLOOKUP(AE509,Values!$A$1:$C$12,2,FALSE)</f>
        <v>#NAME?</v>
      </c>
      <c r="AH509" s="716" t="e">
        <f ca="1">_xll.BDP($T509,$AH$1)</f>
        <v>#NAME?</v>
      </c>
      <c r="AI509" s="716" t="e">
        <f ca="1">_xll.BDP($T509,$AI$1)</f>
        <v>#NAME?</v>
      </c>
      <c r="AJ509" s="716" t="e">
        <f ca="1">_xll.BDP($T509,$AJ$1)</f>
        <v>#NAME?</v>
      </c>
      <c r="AK509" s="721" t="e">
        <f ca="1">VLOOKUP(AJ509,Values!$E$2:$F$8,2,)</f>
        <v>#NAME?</v>
      </c>
      <c r="AL509" s="719" t="e">
        <f ca="1">_xll.BDP($T509,$AL$1)</f>
        <v>#NAME?</v>
      </c>
      <c r="AM509" s="719" t="e">
        <f ca="1">_xll.BDP($T509,$AM$1)</f>
        <v>#NAME?</v>
      </c>
      <c r="AN509" s="719" t="e">
        <f ca="1">_xll.BDP($T509,$AN$1)</f>
        <v>#NAME?</v>
      </c>
      <c r="AO509" s="719" t="str">
        <f t="shared" si="65"/>
        <v>10yr</v>
      </c>
      <c r="AP509" s="775" t="e">
        <f ca="1">_xll.BDP(T509,"YRS_TO_MTY_ISSUE")</f>
        <v>#NAME?</v>
      </c>
      <c r="AQ509" s="794">
        <f t="shared" si="66"/>
        <v>10</v>
      </c>
      <c r="AR509" s="795">
        <v>10</v>
      </c>
      <c r="AS509" s="719" t="e">
        <f ca="1">_xll.BDP($T509,AS$1)</f>
        <v>#NAME?</v>
      </c>
      <c r="AT509" s="719" t="e">
        <f ca="1">_xll.BDP(T509,$AT$1)</f>
        <v>#NAME?</v>
      </c>
      <c r="AU509" s="719" t="e">
        <f ca="1">_xll.BDP(T509,$AU$1)</f>
        <v>#NAME?</v>
      </c>
      <c r="AV509" s="719" t="e">
        <f ca="1">_xll.BDP($T509,AV$1)</f>
        <v>#NAME?</v>
      </c>
      <c r="AW509" s="719" t="e">
        <f t="shared" ca="1" si="67"/>
        <v>#NAME?</v>
      </c>
      <c r="AX509" s="719" t="e">
        <f ca="1">_xll.BDP(T509,$AX$1)</f>
        <v>#NAME?</v>
      </c>
      <c r="AY509" s="719" t="e">
        <f t="shared" ca="1" si="68"/>
        <v>#NAME?</v>
      </c>
      <c r="AZ509" s="719" t="e">
        <f t="shared" ca="1" si="69"/>
        <v>#NAME?</v>
      </c>
      <c r="BA509" s="719" t="e">
        <f ca="1">VLOOKUP(X509,Values!$H$2:$I$15,2,FALSE)</f>
        <v>#NAME?</v>
      </c>
    </row>
    <row r="510" spans="1:53" s="706" customFormat="1" ht="13.8" x14ac:dyDescent="0.3">
      <c r="A510" s="707">
        <v>41962</v>
      </c>
      <c r="B510" s="915" t="s">
        <v>8294</v>
      </c>
      <c r="C510" s="916" t="s">
        <v>949</v>
      </c>
      <c r="D510" s="709">
        <v>750</v>
      </c>
      <c r="E510" s="708" t="s">
        <v>149</v>
      </c>
      <c r="F510" s="710">
        <v>56584</v>
      </c>
      <c r="G510" s="711" t="s">
        <v>3919</v>
      </c>
      <c r="H510" s="712" t="s">
        <v>320</v>
      </c>
      <c r="I510" s="761" t="s">
        <v>264</v>
      </c>
      <c r="J510" s="761" t="s">
        <v>7591</v>
      </c>
      <c r="K510" s="712">
        <v>-15</v>
      </c>
      <c r="L510" s="714"/>
      <c r="M510" s="712"/>
      <c r="N510" s="706" t="s">
        <v>259</v>
      </c>
      <c r="O510" s="712">
        <v>2.2999999999999998</v>
      </c>
      <c r="P510" s="708" t="s">
        <v>2223</v>
      </c>
      <c r="Q510" s="714"/>
      <c r="R510" s="708">
        <v>12.5</v>
      </c>
      <c r="S510" s="708" t="s">
        <v>8361</v>
      </c>
      <c r="T510" s="715" t="str">
        <f t="shared" si="62"/>
        <v>EK6156435 Corp</v>
      </c>
      <c r="U510" s="716" t="e">
        <f ca="1">_xll.BDP($T510,$U$1)</f>
        <v>#NAME?</v>
      </c>
      <c r="V510" s="715">
        <f t="shared" si="63"/>
        <v>11</v>
      </c>
      <c r="W510" s="715">
        <f t="shared" si="64"/>
        <v>47</v>
      </c>
      <c r="X510" s="717" t="e">
        <f ca="1">_xll.BDP($T510,X$1)</f>
        <v>#NAME?</v>
      </c>
      <c r="Y510" s="717" t="e">
        <f ca="1">_xll.BDP($T510,$Y$1)</f>
        <v>#NAME?</v>
      </c>
      <c r="Z510" s="717" t="e">
        <f ca="1">_xll.BDP($T510,Z$1)</f>
        <v>#NAME?</v>
      </c>
      <c r="AA510" s="718" t="e">
        <f ca="1">IF(Z510="FLOATING",J510,(_xll.BDP($T510,AA$1)/100))</f>
        <v>#NAME?</v>
      </c>
      <c r="AB510" s="719" t="e">
        <f ca="1">_xll.BDP(T510,$AB$1)</f>
        <v>#NAME?</v>
      </c>
      <c r="AC510" s="720" t="e">
        <f ca="1">_xll.BDP($T510,AC$1)</f>
        <v>#NAME?</v>
      </c>
      <c r="AD510" s="719" t="e">
        <f ca="1">_xll.BDP($T510,AD$1)</f>
        <v>#NAME?</v>
      </c>
      <c r="AE510" s="715" t="e">
        <f ca="1">_xll.BDP($T510,AE$1)</f>
        <v>#NAME?</v>
      </c>
      <c r="AF510" s="719" t="e">
        <f ca="1">_xll.BDP($T510,AF$1)</f>
        <v>#NAME?</v>
      </c>
      <c r="AG510" s="719" t="e">
        <f ca="1">VLOOKUP(AE510,Values!$A$1:$C$12,2,FALSE)</f>
        <v>#NAME?</v>
      </c>
      <c r="AH510" s="716" t="e">
        <f ca="1">_xll.BDP($T510,$AH$1)</f>
        <v>#NAME?</v>
      </c>
      <c r="AI510" s="716" t="e">
        <f ca="1">_xll.BDP($T510,$AI$1)</f>
        <v>#NAME?</v>
      </c>
      <c r="AJ510" s="716" t="e">
        <f ca="1">_xll.BDP($T510,$AJ$1)</f>
        <v>#NAME?</v>
      </c>
      <c r="AK510" s="721" t="e">
        <f ca="1">VLOOKUP(AJ510,Values!$E$2:$F$8,2,)</f>
        <v>#NAME?</v>
      </c>
      <c r="AL510" s="719" t="e">
        <f ca="1">_xll.BDP($T510,$AL$1)</f>
        <v>#NAME?</v>
      </c>
      <c r="AM510" s="719" t="e">
        <f ca="1">_xll.BDP($T510,$AM$1)</f>
        <v>#NAME?</v>
      </c>
      <c r="AN510" s="719" t="e">
        <f ca="1">_xll.BDP($T510,$AN$1)</f>
        <v>#NAME?</v>
      </c>
      <c r="AO510" s="719" t="str">
        <f t="shared" si="65"/>
        <v>40yr</v>
      </c>
      <c r="AP510" s="775" t="e">
        <f ca="1">_xll.BDP(T510,"YRS_TO_MTY_ISSUE")</f>
        <v>#NAME?</v>
      </c>
      <c r="AQ510" s="794">
        <f t="shared" si="66"/>
        <v>40</v>
      </c>
      <c r="AR510" s="795">
        <v>40</v>
      </c>
      <c r="AS510" s="719" t="e">
        <f ca="1">_xll.BDP($T510,AS$1)</f>
        <v>#NAME?</v>
      </c>
      <c r="AT510" s="719" t="e">
        <f ca="1">_xll.BDP(T510,$AT$1)</f>
        <v>#NAME?</v>
      </c>
      <c r="AU510" s="719" t="e">
        <f ca="1">_xll.BDP(T510,$AU$1)</f>
        <v>#NAME?</v>
      </c>
      <c r="AV510" s="719" t="e">
        <f ca="1">_xll.BDP($T510,AV$1)</f>
        <v>#NAME?</v>
      </c>
      <c r="AW510" s="719" t="e">
        <f t="shared" ca="1" si="67"/>
        <v>#NAME?</v>
      </c>
      <c r="AX510" s="719" t="e">
        <f ca="1">_xll.BDP(T510,$AX$1)</f>
        <v>#NAME?</v>
      </c>
      <c r="AY510" s="719" t="e">
        <f t="shared" ca="1" si="68"/>
        <v>#NAME?</v>
      </c>
      <c r="AZ510" s="719" t="e">
        <f t="shared" ca="1" si="69"/>
        <v>#NAME?</v>
      </c>
      <c r="BA510" s="719" t="e">
        <f ca="1">VLOOKUP(X510,Values!$H$2:$I$15,2,FALSE)</f>
        <v>#NAME?</v>
      </c>
    </row>
    <row r="511" spans="1:53" s="706" customFormat="1" ht="13.8" x14ac:dyDescent="0.3">
      <c r="A511" s="707">
        <v>41962</v>
      </c>
      <c r="B511" s="915" t="s">
        <v>8295</v>
      </c>
      <c r="C511" s="916" t="s">
        <v>36</v>
      </c>
      <c r="D511" s="709">
        <v>250</v>
      </c>
      <c r="E511" s="708" t="s">
        <v>66</v>
      </c>
      <c r="F511" s="710">
        <v>45627</v>
      </c>
      <c r="G511" s="711" t="s">
        <v>8296</v>
      </c>
      <c r="H511" s="712" t="s">
        <v>646</v>
      </c>
      <c r="I511" s="761"/>
      <c r="J511" s="761" t="s">
        <v>6001</v>
      </c>
      <c r="K511" s="712">
        <v>0</v>
      </c>
      <c r="L511" s="714"/>
      <c r="M511" s="712"/>
      <c r="N511" s="706" t="s">
        <v>8297</v>
      </c>
      <c r="O511" s="712">
        <v>1.4</v>
      </c>
      <c r="P511" s="708" t="s">
        <v>3631</v>
      </c>
      <c r="Q511" s="714"/>
      <c r="R511" s="708" t="s">
        <v>3637</v>
      </c>
      <c r="S511" s="708" t="s">
        <v>8363</v>
      </c>
      <c r="T511" s="715" t="str">
        <f t="shared" si="62"/>
        <v>EK6156617 Corp</v>
      </c>
      <c r="U511" s="716" t="e">
        <f ca="1">_xll.BDP($T511,$U$1)</f>
        <v>#NAME?</v>
      </c>
      <c r="V511" s="715">
        <f t="shared" si="63"/>
        <v>11</v>
      </c>
      <c r="W511" s="715">
        <f t="shared" si="64"/>
        <v>47</v>
      </c>
      <c r="X511" s="717" t="e">
        <f ca="1">_xll.BDP($T511,X$1)</f>
        <v>#NAME?</v>
      </c>
      <c r="Y511" s="717" t="e">
        <f ca="1">_xll.BDP($T511,$Y$1)</f>
        <v>#NAME?</v>
      </c>
      <c r="Z511" s="717" t="e">
        <f ca="1">_xll.BDP($T511,Z$1)</f>
        <v>#NAME?</v>
      </c>
      <c r="AA511" s="718" t="e">
        <f ca="1">IF(Z511="FLOATING",J511,(_xll.BDP($T511,AA$1)/100))</f>
        <v>#NAME?</v>
      </c>
      <c r="AB511" s="719" t="e">
        <f ca="1">_xll.BDP(T511,$AB$1)</f>
        <v>#NAME?</v>
      </c>
      <c r="AC511" s="720" t="e">
        <f ca="1">_xll.BDP($T511,AC$1)</f>
        <v>#NAME?</v>
      </c>
      <c r="AD511" s="719" t="e">
        <f ca="1">_xll.BDP($T511,AD$1)</f>
        <v>#NAME?</v>
      </c>
      <c r="AE511" s="715" t="e">
        <f ca="1">_xll.BDP($T511,AE$1)</f>
        <v>#NAME?</v>
      </c>
      <c r="AF511" s="719" t="e">
        <f ca="1">_xll.BDP($T511,AF$1)</f>
        <v>#NAME?</v>
      </c>
      <c r="AG511" s="719" t="e">
        <f ca="1">VLOOKUP(AE511,Values!$A$1:$C$12,2,FALSE)</f>
        <v>#NAME?</v>
      </c>
      <c r="AH511" s="716" t="e">
        <f ca="1">_xll.BDP($T511,$AH$1)</f>
        <v>#NAME?</v>
      </c>
      <c r="AI511" s="716" t="e">
        <f ca="1">_xll.BDP($T511,$AI$1)</f>
        <v>#NAME?</v>
      </c>
      <c r="AJ511" s="716" t="e">
        <f ca="1">_xll.BDP($T511,$AJ$1)</f>
        <v>#NAME?</v>
      </c>
      <c r="AK511" s="721" t="e">
        <f ca="1">VLOOKUP(AJ511,Values!$E$2:$F$8,2,)</f>
        <v>#NAME?</v>
      </c>
      <c r="AL511" s="719" t="e">
        <f ca="1">_xll.BDP($T511,$AL$1)</f>
        <v>#NAME?</v>
      </c>
      <c r="AM511" s="719" t="e">
        <f ca="1">_xll.BDP($T511,$AM$1)</f>
        <v>#NAME?</v>
      </c>
      <c r="AN511" s="719" t="e">
        <f ca="1">_xll.BDP($T511,$AN$1)</f>
        <v>#NAME?</v>
      </c>
      <c r="AO511" s="719" t="str">
        <f t="shared" si="65"/>
        <v>10yr</v>
      </c>
      <c r="AP511" s="775" t="e">
        <f ca="1">_xll.BDP(T511,"YRS_TO_MTY_ISSUE")</f>
        <v>#NAME?</v>
      </c>
      <c r="AQ511" s="794">
        <f t="shared" si="66"/>
        <v>10</v>
      </c>
      <c r="AR511" s="795">
        <v>10</v>
      </c>
      <c r="AS511" s="719" t="e">
        <f ca="1">_xll.BDP($T511,AS$1)</f>
        <v>#NAME?</v>
      </c>
      <c r="AT511" s="719" t="e">
        <f ca="1">_xll.BDP(T511,$AT$1)</f>
        <v>#NAME?</v>
      </c>
      <c r="AU511" s="719" t="e">
        <f ca="1">_xll.BDP(T511,$AU$1)</f>
        <v>#NAME?</v>
      </c>
      <c r="AV511" s="719" t="e">
        <f ca="1">_xll.BDP($T511,AV$1)</f>
        <v>#NAME?</v>
      </c>
      <c r="AW511" s="719" t="e">
        <f t="shared" ca="1" si="67"/>
        <v>#NAME?</v>
      </c>
      <c r="AX511" s="719" t="e">
        <f ca="1">_xll.BDP(T511,$AX$1)</f>
        <v>#NAME?</v>
      </c>
      <c r="AY511" s="719" t="e">
        <f t="shared" ca="1" si="68"/>
        <v>#NAME?</v>
      </c>
      <c r="AZ511" s="719" t="e">
        <f t="shared" ca="1" si="69"/>
        <v>#NAME?</v>
      </c>
      <c r="BA511" s="719" t="e">
        <f ca="1">VLOOKUP(X511,Values!$H$2:$I$15,2,FALSE)</f>
        <v>#NAME?</v>
      </c>
    </row>
    <row r="512" spans="1:53" s="706" customFormat="1" ht="13.8" x14ac:dyDescent="0.3">
      <c r="A512" s="707">
        <v>41962</v>
      </c>
      <c r="B512" s="915" t="s">
        <v>8298</v>
      </c>
      <c r="C512" s="916" t="s">
        <v>36</v>
      </c>
      <c r="D512" s="709">
        <v>300</v>
      </c>
      <c r="E512" s="708" t="s">
        <v>7186</v>
      </c>
      <c r="F512" s="710"/>
      <c r="G512" s="711" t="s">
        <v>8299</v>
      </c>
      <c r="H512" s="712" t="s">
        <v>8300</v>
      </c>
      <c r="I512" s="761" t="s">
        <v>8301</v>
      </c>
      <c r="J512" s="761" t="s">
        <v>8302</v>
      </c>
      <c r="K512" s="712">
        <v>0</v>
      </c>
      <c r="L512" s="714"/>
      <c r="M512" s="712"/>
      <c r="N512" s="706" t="s">
        <v>391</v>
      </c>
      <c r="O512" s="712">
        <v>1.67</v>
      </c>
      <c r="P512" s="708" t="s">
        <v>3631</v>
      </c>
      <c r="Q512" s="714"/>
      <c r="R512" s="708" t="s">
        <v>3637</v>
      </c>
      <c r="S512" s="708" t="s">
        <v>8367</v>
      </c>
      <c r="T512" s="715" t="str">
        <f t="shared" si="62"/>
        <v>EK6161534 Corp</v>
      </c>
      <c r="U512" s="716" t="e">
        <f ca="1">_xll.BDP($T512,$U$1)</f>
        <v>#NAME?</v>
      </c>
      <c r="V512" s="715">
        <f t="shared" si="63"/>
        <v>11</v>
      </c>
      <c r="W512" s="715">
        <f t="shared" si="64"/>
        <v>47</v>
      </c>
      <c r="X512" s="717" t="e">
        <f ca="1">_xll.BDP($T512,X$1)</f>
        <v>#NAME?</v>
      </c>
      <c r="Y512" s="717" t="e">
        <f ca="1">_xll.BDP($T512,$Y$1)</f>
        <v>#NAME?</v>
      </c>
      <c r="Z512" s="717" t="e">
        <f ca="1">_xll.BDP($T512,Z$1)</f>
        <v>#NAME?</v>
      </c>
      <c r="AA512" s="718" t="e">
        <f ca="1">IF(Z512="FLOATING",J512,(_xll.BDP($T512,AA$1)/100))</f>
        <v>#NAME?</v>
      </c>
      <c r="AB512" s="719" t="e">
        <f ca="1">_xll.BDP(T512,$AB$1)</f>
        <v>#NAME?</v>
      </c>
      <c r="AC512" s="720" t="e">
        <f ca="1">_xll.BDP($T512,AC$1)</f>
        <v>#NAME?</v>
      </c>
      <c r="AD512" s="719" t="e">
        <f ca="1">_xll.BDP($T512,AD$1)</f>
        <v>#NAME?</v>
      </c>
      <c r="AE512" s="715" t="e">
        <f ca="1">_xll.BDP($T512,AE$1)</f>
        <v>#NAME?</v>
      </c>
      <c r="AF512" s="719" t="e">
        <f ca="1">_xll.BDP($T512,AF$1)</f>
        <v>#NAME?</v>
      </c>
      <c r="AG512" s="719" t="e">
        <f ca="1">VLOOKUP(AE512,Values!$A$1:$C$12,2,FALSE)</f>
        <v>#NAME?</v>
      </c>
      <c r="AH512" s="716" t="e">
        <f ca="1">_xll.BDP($T512,$AH$1)</f>
        <v>#NAME?</v>
      </c>
      <c r="AI512" s="716" t="e">
        <f ca="1">_xll.BDP($T512,$AI$1)</f>
        <v>#NAME?</v>
      </c>
      <c r="AJ512" s="716" t="e">
        <f ca="1">_xll.BDP($T512,$AJ$1)</f>
        <v>#NAME?</v>
      </c>
      <c r="AK512" s="721" t="e">
        <f ca="1">VLOOKUP(AJ512,Values!$E$2:$F$8,2,)</f>
        <v>#NAME?</v>
      </c>
      <c r="AL512" s="719" t="e">
        <f ca="1">_xll.BDP($T512,$AL$1)</f>
        <v>#NAME?</v>
      </c>
      <c r="AM512" s="719" t="e">
        <f ca="1">_xll.BDP($T512,$AM$1)</f>
        <v>#NAME?</v>
      </c>
      <c r="AN512" s="719" t="e">
        <f ca="1">_xll.BDP($T512,$AN$1)</f>
        <v>#NAME?</v>
      </c>
      <c r="AO512" s="719" t="str">
        <f t="shared" si="65"/>
        <v>PerpNC5</v>
      </c>
      <c r="AP512" s="775" t="e">
        <f ca="1">_xll.BDP(T512,"YRS_TO_MTY_ISSUE")</f>
        <v>#NAME?</v>
      </c>
      <c r="AQ512" s="794">
        <f t="shared" si="66"/>
        <v>-114</v>
      </c>
      <c r="AR512" s="795" t="s">
        <v>5182</v>
      </c>
      <c r="AS512" s="719" t="e">
        <f ca="1">_xll.BDP($T512,AS$1)</f>
        <v>#NAME?</v>
      </c>
      <c r="AT512" s="719" t="e">
        <f ca="1">_xll.BDP(T512,$AT$1)</f>
        <v>#NAME?</v>
      </c>
      <c r="AU512" s="719" t="e">
        <f ca="1">_xll.BDP(T512,$AU$1)</f>
        <v>#NAME?</v>
      </c>
      <c r="AV512" s="719" t="e">
        <f ca="1">_xll.BDP($T512,AV$1)</f>
        <v>#NAME?</v>
      </c>
      <c r="AW512" s="719" t="e">
        <f t="shared" ca="1" si="67"/>
        <v>#NAME?</v>
      </c>
      <c r="AX512" s="719" t="e">
        <f ca="1">_xll.BDP(T512,$AX$1)</f>
        <v>#NAME?</v>
      </c>
      <c r="AY512" s="719" t="e">
        <f t="shared" ca="1" si="68"/>
        <v>#NAME?</v>
      </c>
      <c r="AZ512" s="719" t="e">
        <f t="shared" ca="1" si="69"/>
        <v>#NAME?</v>
      </c>
      <c r="BA512" s="719" t="e">
        <f ca="1">VLOOKUP(X512,Values!$H$2:$I$15,2,FALSE)</f>
        <v>#NAME?</v>
      </c>
    </row>
    <row r="513" spans="1:53" s="706" customFormat="1" ht="13.8" x14ac:dyDescent="0.3">
      <c r="A513" s="707">
        <v>41962</v>
      </c>
      <c r="B513" s="915" t="s">
        <v>8303</v>
      </c>
      <c r="C513" s="916" t="s">
        <v>403</v>
      </c>
      <c r="D513" s="709">
        <v>100</v>
      </c>
      <c r="E513" s="708" t="s">
        <v>404</v>
      </c>
      <c r="F513" s="710">
        <v>43063</v>
      </c>
      <c r="G513" s="711" t="s">
        <v>8304</v>
      </c>
      <c r="H513" s="712" t="s">
        <v>8305</v>
      </c>
      <c r="I513" s="761"/>
      <c r="J513" s="761" t="s">
        <v>8306</v>
      </c>
      <c r="K513" s="712">
        <v>12.5</v>
      </c>
      <c r="L513" s="714"/>
      <c r="M513" s="712"/>
      <c r="N513" s="706" t="s">
        <v>7681</v>
      </c>
      <c r="O513" s="712">
        <v>1</v>
      </c>
      <c r="P513" s="708" t="s">
        <v>3746</v>
      </c>
      <c r="Q513" s="714"/>
      <c r="R513" s="708" t="s">
        <v>5923</v>
      </c>
      <c r="S513" s="708" t="s">
        <v>8364</v>
      </c>
      <c r="T513" s="715" t="str">
        <f t="shared" si="62"/>
        <v>EK6164710 Corp</v>
      </c>
      <c r="U513" s="716" t="e">
        <f ca="1">_xll.BDP($T513,$U$1)</f>
        <v>#NAME?</v>
      </c>
      <c r="V513" s="715">
        <f t="shared" si="63"/>
        <v>11</v>
      </c>
      <c r="W513" s="715">
        <f t="shared" si="64"/>
        <v>47</v>
      </c>
      <c r="X513" s="717" t="e">
        <f ca="1">_xll.BDP($T513,X$1)</f>
        <v>#NAME?</v>
      </c>
      <c r="Y513" s="717" t="e">
        <f ca="1">_xll.BDP($T513,$Y$1)</f>
        <v>#NAME?</v>
      </c>
      <c r="Z513" s="717" t="e">
        <f ca="1">_xll.BDP($T513,Z$1)</f>
        <v>#NAME?</v>
      </c>
      <c r="AA513" s="718" t="e">
        <f ca="1">IF(Z513="FLOATING",J513,(_xll.BDP($T513,AA$1)/100))</f>
        <v>#NAME?</v>
      </c>
      <c r="AB513" s="719" t="e">
        <f ca="1">_xll.BDP(T513,$AB$1)</f>
        <v>#NAME?</v>
      </c>
      <c r="AC513" s="720" t="e">
        <f ca="1">_xll.BDP($T513,AC$1)</f>
        <v>#NAME?</v>
      </c>
      <c r="AD513" s="719" t="e">
        <f ca="1">_xll.BDP($T513,AD$1)</f>
        <v>#NAME?</v>
      </c>
      <c r="AE513" s="715" t="e">
        <f ca="1">_xll.BDP($T513,AE$1)</f>
        <v>#NAME?</v>
      </c>
      <c r="AF513" s="719" t="e">
        <f ca="1">_xll.BDP($T513,AF$1)</f>
        <v>#NAME?</v>
      </c>
      <c r="AG513" s="719" t="e">
        <f ca="1">VLOOKUP(AE513,Values!$A$1:$C$12,2,FALSE)</f>
        <v>#NAME?</v>
      </c>
      <c r="AH513" s="716" t="e">
        <f ca="1">_xll.BDP($T513,$AH$1)</f>
        <v>#NAME?</v>
      </c>
      <c r="AI513" s="716" t="e">
        <f ca="1">_xll.BDP($T513,$AI$1)</f>
        <v>#NAME?</v>
      </c>
      <c r="AJ513" s="716" t="e">
        <f ca="1">_xll.BDP($T513,$AJ$1)</f>
        <v>#NAME?</v>
      </c>
      <c r="AK513" s="721" t="e">
        <f ca="1">VLOOKUP(AJ513,Values!$E$2:$F$8,2,)</f>
        <v>#NAME?</v>
      </c>
      <c r="AL513" s="719" t="e">
        <f ca="1">_xll.BDP($T513,$AL$1)</f>
        <v>#NAME?</v>
      </c>
      <c r="AM513" s="719" t="e">
        <f ca="1">_xll.BDP($T513,$AM$1)</f>
        <v>#NAME?</v>
      </c>
      <c r="AN513" s="719" t="e">
        <f ca="1">_xll.BDP($T513,$AN$1)</f>
        <v>#NAME?</v>
      </c>
      <c r="AO513" s="719" t="str">
        <f t="shared" si="65"/>
        <v xml:space="preserve">3yr </v>
      </c>
      <c r="AP513" s="775" t="e">
        <f ca="1">_xll.BDP(T513,"YRS_TO_MTY_ISSUE")</f>
        <v>#NAME?</v>
      </c>
      <c r="AQ513" s="794">
        <f t="shared" si="66"/>
        <v>3</v>
      </c>
      <c r="AR513" s="795">
        <v>3</v>
      </c>
      <c r="AS513" s="719" t="e">
        <f ca="1">_xll.BDP($T513,AS$1)</f>
        <v>#NAME?</v>
      </c>
      <c r="AT513" s="719" t="e">
        <f ca="1">_xll.BDP(T513,$AT$1)</f>
        <v>#NAME?</v>
      </c>
      <c r="AU513" s="719" t="e">
        <f ca="1">_xll.BDP(T513,$AU$1)</f>
        <v>#NAME?</v>
      </c>
      <c r="AV513" s="719" t="e">
        <f ca="1">_xll.BDP($T513,AV$1)</f>
        <v>#NAME?</v>
      </c>
      <c r="AW513" s="719" t="e">
        <f t="shared" ca="1" si="67"/>
        <v>#NAME?</v>
      </c>
      <c r="AX513" s="719" t="e">
        <f ca="1">_xll.BDP(T513,$AX$1)</f>
        <v>#NAME?</v>
      </c>
      <c r="AY513" s="719" t="e">
        <f t="shared" ca="1" si="68"/>
        <v>#NAME?</v>
      </c>
      <c r="AZ513" s="719" t="e">
        <f t="shared" ca="1" si="69"/>
        <v>#NAME?</v>
      </c>
      <c r="BA513" s="719" t="e">
        <f ca="1">VLOOKUP(X513,Values!$H$2:$I$15,2,FALSE)</f>
        <v>#NAME?</v>
      </c>
    </row>
    <row r="514" spans="1:53" s="706" customFormat="1" ht="13.8" x14ac:dyDescent="0.3">
      <c r="A514" s="707">
        <v>41961</v>
      </c>
      <c r="B514" s="915" t="s">
        <v>8307</v>
      </c>
      <c r="C514" s="916" t="s">
        <v>1808</v>
      </c>
      <c r="D514" s="709">
        <v>700</v>
      </c>
      <c r="E514" s="708" t="s">
        <v>12</v>
      </c>
      <c r="F514" s="710">
        <v>43060</v>
      </c>
      <c r="G514" s="711" t="s">
        <v>101</v>
      </c>
      <c r="H514" s="712" t="s">
        <v>2506</v>
      </c>
      <c r="I514" s="761" t="s">
        <v>8308</v>
      </c>
      <c r="J514" s="761" t="s">
        <v>3931</v>
      </c>
      <c r="K514" s="712">
        <v>-10</v>
      </c>
      <c r="L514" s="714"/>
      <c r="M514" s="712"/>
      <c r="N514" s="706" t="s">
        <v>692</v>
      </c>
      <c r="O514" s="712">
        <v>2.4300000000000002</v>
      </c>
      <c r="P514" s="708" t="s">
        <v>8309</v>
      </c>
      <c r="Q514" s="714"/>
      <c r="R514" s="708">
        <v>1.5</v>
      </c>
      <c r="S514" s="708" t="s">
        <v>8345</v>
      </c>
      <c r="T514" s="715" t="str">
        <f t="shared" si="62"/>
        <v>EK6129408 Corp</v>
      </c>
      <c r="U514" s="716" t="e">
        <f ca="1">_xll.BDP($T514,$U$1)</f>
        <v>#NAME?</v>
      </c>
      <c r="V514" s="715">
        <f t="shared" si="63"/>
        <v>11</v>
      </c>
      <c r="W514" s="715">
        <f t="shared" si="64"/>
        <v>47</v>
      </c>
      <c r="X514" s="717" t="e">
        <f ca="1">_xll.BDP($T514,X$1)</f>
        <v>#NAME?</v>
      </c>
      <c r="Y514" s="717" t="e">
        <f ca="1">_xll.BDP($T514,$Y$1)</f>
        <v>#NAME?</v>
      </c>
      <c r="Z514" s="717" t="e">
        <f ca="1">_xll.BDP($T514,Z$1)</f>
        <v>#NAME?</v>
      </c>
      <c r="AA514" s="718" t="e">
        <f ca="1">IF(Z514="FLOATING",J514,(_xll.BDP($T514,AA$1)/100))</f>
        <v>#NAME?</v>
      </c>
      <c r="AB514" s="719" t="e">
        <f ca="1">_xll.BDP(T514,$AB$1)</f>
        <v>#NAME?</v>
      </c>
      <c r="AC514" s="720" t="e">
        <f ca="1">_xll.BDP($T514,AC$1)</f>
        <v>#NAME?</v>
      </c>
      <c r="AD514" s="719" t="e">
        <f ca="1">_xll.BDP($T514,AD$1)</f>
        <v>#NAME?</v>
      </c>
      <c r="AE514" s="715" t="e">
        <f ca="1">_xll.BDP($T514,AE$1)</f>
        <v>#NAME?</v>
      </c>
      <c r="AF514" s="719" t="e">
        <f ca="1">_xll.BDP($T514,AF$1)</f>
        <v>#NAME?</v>
      </c>
      <c r="AG514" s="719" t="e">
        <f ca="1">VLOOKUP(AE514,Values!$A$1:$C$12,2,FALSE)</f>
        <v>#NAME?</v>
      </c>
      <c r="AH514" s="716" t="e">
        <f ca="1">_xll.BDP($T514,$AH$1)</f>
        <v>#NAME?</v>
      </c>
      <c r="AI514" s="716" t="e">
        <f ca="1">_xll.BDP($T514,$AI$1)</f>
        <v>#NAME?</v>
      </c>
      <c r="AJ514" s="716" t="e">
        <f ca="1">_xll.BDP($T514,$AJ$1)</f>
        <v>#NAME?</v>
      </c>
      <c r="AK514" s="721" t="e">
        <f ca="1">VLOOKUP(AJ514,Values!$E$2:$F$8,2,)</f>
        <v>#NAME?</v>
      </c>
      <c r="AL514" s="719" t="e">
        <f ca="1">_xll.BDP($T514,$AL$1)</f>
        <v>#NAME?</v>
      </c>
      <c r="AM514" s="719" t="e">
        <f ca="1">_xll.BDP($T514,$AM$1)</f>
        <v>#NAME?</v>
      </c>
      <c r="AN514" s="719" t="e">
        <f ca="1">_xll.BDP($T514,$AN$1)</f>
        <v>#NAME?</v>
      </c>
      <c r="AO514" s="719" t="str">
        <f t="shared" si="65"/>
        <v>3yr</v>
      </c>
      <c r="AP514" s="775" t="e">
        <f ca="1">_xll.BDP(T514,"YRS_TO_MTY_ISSUE")</f>
        <v>#NAME?</v>
      </c>
      <c r="AQ514" s="794">
        <f t="shared" si="66"/>
        <v>3</v>
      </c>
      <c r="AR514" s="795">
        <v>3</v>
      </c>
      <c r="AS514" s="719" t="e">
        <f ca="1">_xll.BDP($T514,AS$1)</f>
        <v>#NAME?</v>
      </c>
      <c r="AT514" s="719" t="e">
        <f ca="1">_xll.BDP(T514,$AT$1)</f>
        <v>#NAME?</v>
      </c>
      <c r="AU514" s="719" t="e">
        <f ca="1">_xll.BDP(T514,$AU$1)</f>
        <v>#NAME?</v>
      </c>
      <c r="AV514" s="719" t="e">
        <f ca="1">_xll.BDP($T514,AV$1)</f>
        <v>#NAME?</v>
      </c>
      <c r="AW514" s="719" t="e">
        <f t="shared" ca="1" si="67"/>
        <v>#NAME?</v>
      </c>
      <c r="AX514" s="719" t="e">
        <f ca="1">_xll.BDP(T514,$AX$1)</f>
        <v>#NAME?</v>
      </c>
      <c r="AY514" s="719" t="e">
        <f t="shared" ca="1" si="68"/>
        <v>#NAME?</v>
      </c>
      <c r="AZ514" s="719" t="e">
        <f t="shared" ca="1" si="69"/>
        <v>#NAME?</v>
      </c>
      <c r="BA514" s="719" t="e">
        <f ca="1">VLOOKUP(X514,Values!$H$2:$I$15,2,FALSE)</f>
        <v>#NAME?</v>
      </c>
    </row>
    <row r="515" spans="1:53" s="706" customFormat="1" ht="13.8" x14ac:dyDescent="0.3">
      <c r="A515" s="707">
        <v>41961</v>
      </c>
      <c r="B515" s="915" t="s">
        <v>8310</v>
      </c>
      <c r="C515" s="916" t="s">
        <v>1808</v>
      </c>
      <c r="D515" s="709">
        <v>500</v>
      </c>
      <c r="E515" s="708" t="s">
        <v>37</v>
      </c>
      <c r="F515" s="710">
        <v>43804</v>
      </c>
      <c r="G515" s="711" t="s">
        <v>101</v>
      </c>
      <c r="H515" s="712" t="s">
        <v>724</v>
      </c>
      <c r="I515" s="761" t="s">
        <v>8311</v>
      </c>
      <c r="J515" s="761" t="s">
        <v>5829</v>
      </c>
      <c r="K515" s="712">
        <v>-8</v>
      </c>
      <c r="L515" s="714"/>
      <c r="M515" s="712"/>
      <c r="N515" s="706" t="s">
        <v>4599</v>
      </c>
      <c r="O515" s="712">
        <v>1.85</v>
      </c>
      <c r="P515" s="708" t="s">
        <v>2042</v>
      </c>
      <c r="Q515" s="714"/>
      <c r="R515" s="708">
        <v>6</v>
      </c>
      <c r="S515" s="708" t="s">
        <v>8346</v>
      </c>
      <c r="T515" s="715" t="str">
        <f t="shared" si="62"/>
        <v>EK6129648 Corp</v>
      </c>
      <c r="U515" s="716" t="e">
        <f ca="1">_xll.BDP($T515,$U$1)</f>
        <v>#NAME?</v>
      </c>
      <c r="V515" s="715">
        <f t="shared" si="63"/>
        <v>11</v>
      </c>
      <c r="W515" s="715">
        <f t="shared" si="64"/>
        <v>47</v>
      </c>
      <c r="X515" s="717" t="e">
        <f ca="1">_xll.BDP($T515,X$1)</f>
        <v>#NAME?</v>
      </c>
      <c r="Y515" s="717" t="e">
        <f ca="1">_xll.BDP($T515,$Y$1)</f>
        <v>#NAME?</v>
      </c>
      <c r="Z515" s="717" t="e">
        <f ca="1">_xll.BDP($T515,Z$1)</f>
        <v>#NAME?</v>
      </c>
      <c r="AA515" s="718" t="e">
        <f ca="1">IF(Z515="FLOATING",J515,(_xll.BDP($T515,AA$1)/100))</f>
        <v>#NAME?</v>
      </c>
      <c r="AB515" s="719" t="e">
        <f ca="1">_xll.BDP(T515,$AB$1)</f>
        <v>#NAME?</v>
      </c>
      <c r="AC515" s="720" t="e">
        <f ca="1">_xll.BDP($T515,AC$1)</f>
        <v>#NAME?</v>
      </c>
      <c r="AD515" s="719" t="e">
        <f ca="1">_xll.BDP($T515,AD$1)</f>
        <v>#NAME?</v>
      </c>
      <c r="AE515" s="715" t="e">
        <f ca="1">_xll.BDP($T515,AE$1)</f>
        <v>#NAME?</v>
      </c>
      <c r="AF515" s="719" t="e">
        <f ca="1">_xll.BDP($T515,AF$1)</f>
        <v>#NAME?</v>
      </c>
      <c r="AG515" s="719" t="e">
        <f ca="1">VLOOKUP(AE515,Values!$A$1:$C$12,2,FALSE)</f>
        <v>#NAME?</v>
      </c>
      <c r="AH515" s="716" t="e">
        <f ca="1">_xll.BDP($T515,$AH$1)</f>
        <v>#NAME?</v>
      </c>
      <c r="AI515" s="716" t="e">
        <f ca="1">_xll.BDP($T515,$AI$1)</f>
        <v>#NAME?</v>
      </c>
      <c r="AJ515" s="716" t="e">
        <f ca="1">_xll.BDP($T515,$AJ$1)</f>
        <v>#NAME?</v>
      </c>
      <c r="AK515" s="721" t="e">
        <f ca="1">VLOOKUP(AJ515,Values!$E$2:$F$8,2,)</f>
        <v>#NAME?</v>
      </c>
      <c r="AL515" s="719" t="e">
        <f ca="1">_xll.BDP($T515,$AL$1)</f>
        <v>#NAME?</v>
      </c>
      <c r="AM515" s="719" t="e">
        <f ca="1">_xll.BDP($T515,$AM$1)</f>
        <v>#NAME?</v>
      </c>
      <c r="AN515" s="719" t="e">
        <f ca="1">_xll.BDP($T515,$AN$1)</f>
        <v>#NAME?</v>
      </c>
      <c r="AO515" s="719" t="str">
        <f t="shared" si="65"/>
        <v>5yr</v>
      </c>
      <c r="AP515" s="775" t="e">
        <f ca="1">_xll.BDP(T515,"YRS_TO_MTY_ISSUE")</f>
        <v>#NAME?</v>
      </c>
      <c r="AQ515" s="794">
        <f t="shared" si="66"/>
        <v>5</v>
      </c>
      <c r="AR515" s="795">
        <v>5</v>
      </c>
      <c r="AS515" s="719" t="e">
        <f ca="1">_xll.BDP($T515,AS$1)</f>
        <v>#NAME?</v>
      </c>
      <c r="AT515" s="719" t="e">
        <f ca="1">_xll.BDP(T515,$AT$1)</f>
        <v>#NAME?</v>
      </c>
      <c r="AU515" s="719" t="e">
        <f ca="1">_xll.BDP(T515,$AU$1)</f>
        <v>#NAME?</v>
      </c>
      <c r="AV515" s="719" t="e">
        <f ca="1">_xll.BDP($T515,AV$1)</f>
        <v>#NAME?</v>
      </c>
      <c r="AW515" s="719" t="e">
        <f t="shared" ca="1" si="67"/>
        <v>#NAME?</v>
      </c>
      <c r="AX515" s="719" t="e">
        <f ca="1">_xll.BDP(T515,$AX$1)</f>
        <v>#NAME?</v>
      </c>
      <c r="AY515" s="719" t="e">
        <f t="shared" ca="1" si="68"/>
        <v>#NAME?</v>
      </c>
      <c r="AZ515" s="719" t="e">
        <f t="shared" ca="1" si="69"/>
        <v>#NAME?</v>
      </c>
      <c r="BA515" s="719" t="e">
        <f ca="1">VLOOKUP(X515,Values!$H$2:$I$15,2,FALSE)</f>
        <v>#NAME?</v>
      </c>
    </row>
    <row r="516" spans="1:53" s="706" customFormat="1" ht="13.8" x14ac:dyDescent="0.3">
      <c r="A516" s="707">
        <v>41961</v>
      </c>
      <c r="B516" s="915" t="s">
        <v>8312</v>
      </c>
      <c r="C516" s="916" t="s">
        <v>1808</v>
      </c>
      <c r="D516" s="709">
        <v>350</v>
      </c>
      <c r="E516" s="708" t="s">
        <v>224</v>
      </c>
      <c r="F516" s="710">
        <v>44535</v>
      </c>
      <c r="G516" s="711" t="s">
        <v>101</v>
      </c>
      <c r="H516" s="712" t="s">
        <v>356</v>
      </c>
      <c r="I516" s="761" t="s">
        <v>8313</v>
      </c>
      <c r="J516" s="761" t="s">
        <v>34</v>
      </c>
      <c r="K516" s="712">
        <v>-5</v>
      </c>
      <c r="L516" s="714"/>
      <c r="M516" s="712"/>
      <c r="N516" s="706" t="s">
        <v>8314</v>
      </c>
      <c r="O516" s="712">
        <v>2.06</v>
      </c>
      <c r="P516" s="708" t="s">
        <v>2097</v>
      </c>
      <c r="Q516" s="714"/>
      <c r="R516" s="708">
        <v>9</v>
      </c>
      <c r="S516" s="708" t="s">
        <v>8347</v>
      </c>
      <c r="T516" s="715" t="str">
        <f t="shared" si="62"/>
        <v>EK6129762 Corp</v>
      </c>
      <c r="U516" s="716" t="e">
        <f ca="1">_xll.BDP($T516,$U$1)</f>
        <v>#NAME?</v>
      </c>
      <c r="V516" s="715">
        <f t="shared" si="63"/>
        <v>11</v>
      </c>
      <c r="W516" s="715">
        <f t="shared" si="64"/>
        <v>47</v>
      </c>
      <c r="X516" s="717" t="e">
        <f ca="1">_xll.BDP($T516,X$1)</f>
        <v>#NAME?</v>
      </c>
      <c r="Y516" s="717" t="e">
        <f ca="1">_xll.BDP($T516,$Y$1)</f>
        <v>#NAME?</v>
      </c>
      <c r="Z516" s="717" t="e">
        <f ca="1">_xll.BDP($T516,Z$1)</f>
        <v>#NAME?</v>
      </c>
      <c r="AA516" s="718" t="e">
        <f ca="1">IF(Z516="FLOATING",J516,(_xll.BDP($T516,AA$1)/100))</f>
        <v>#NAME?</v>
      </c>
      <c r="AB516" s="719" t="e">
        <f ca="1">_xll.BDP(T516,$AB$1)</f>
        <v>#NAME?</v>
      </c>
      <c r="AC516" s="720" t="e">
        <f ca="1">_xll.BDP($T516,AC$1)</f>
        <v>#NAME?</v>
      </c>
      <c r="AD516" s="719" t="e">
        <f ca="1">_xll.BDP($T516,AD$1)</f>
        <v>#NAME?</v>
      </c>
      <c r="AE516" s="715" t="e">
        <f ca="1">_xll.BDP($T516,AE$1)</f>
        <v>#NAME?</v>
      </c>
      <c r="AF516" s="719" t="e">
        <f ca="1">_xll.BDP($T516,AF$1)</f>
        <v>#NAME?</v>
      </c>
      <c r="AG516" s="719" t="e">
        <f ca="1">VLOOKUP(AE516,Values!$A$1:$C$12,2,FALSE)</f>
        <v>#NAME?</v>
      </c>
      <c r="AH516" s="716" t="e">
        <f ca="1">_xll.BDP($T516,$AH$1)</f>
        <v>#NAME?</v>
      </c>
      <c r="AI516" s="716" t="e">
        <f ca="1">_xll.BDP($T516,$AI$1)</f>
        <v>#NAME?</v>
      </c>
      <c r="AJ516" s="716" t="e">
        <f ca="1">_xll.BDP($T516,$AJ$1)</f>
        <v>#NAME?</v>
      </c>
      <c r="AK516" s="721" t="e">
        <f ca="1">VLOOKUP(AJ516,Values!$E$2:$F$8,2,)</f>
        <v>#NAME?</v>
      </c>
      <c r="AL516" s="719" t="e">
        <f ca="1">_xll.BDP($T516,$AL$1)</f>
        <v>#NAME?</v>
      </c>
      <c r="AM516" s="719" t="e">
        <f ca="1">_xll.BDP($T516,$AM$1)</f>
        <v>#NAME?</v>
      </c>
      <c r="AN516" s="719" t="e">
        <f ca="1">_xll.BDP($T516,$AN$1)</f>
        <v>#NAME?</v>
      </c>
      <c r="AO516" s="719" t="str">
        <f t="shared" si="65"/>
        <v>7yr</v>
      </c>
      <c r="AP516" s="775" t="e">
        <f ca="1">_xll.BDP(T516,"YRS_TO_MTY_ISSUE")</f>
        <v>#NAME?</v>
      </c>
      <c r="AQ516" s="794">
        <f t="shared" si="66"/>
        <v>7</v>
      </c>
      <c r="AR516" s="795">
        <v>7</v>
      </c>
      <c r="AS516" s="719" t="e">
        <f ca="1">_xll.BDP($T516,AS$1)</f>
        <v>#NAME?</v>
      </c>
      <c r="AT516" s="719" t="e">
        <f ca="1">_xll.BDP(T516,$AT$1)</f>
        <v>#NAME?</v>
      </c>
      <c r="AU516" s="719" t="e">
        <f ca="1">_xll.BDP(T516,$AU$1)</f>
        <v>#NAME?</v>
      </c>
      <c r="AV516" s="719" t="e">
        <f ca="1">_xll.BDP($T516,AV$1)</f>
        <v>#NAME?</v>
      </c>
      <c r="AW516" s="719" t="e">
        <f t="shared" ca="1" si="67"/>
        <v>#NAME?</v>
      </c>
      <c r="AX516" s="719" t="e">
        <f ca="1">_xll.BDP(T516,$AX$1)</f>
        <v>#NAME?</v>
      </c>
      <c r="AY516" s="719" t="e">
        <f t="shared" ca="1" si="68"/>
        <v>#NAME?</v>
      </c>
      <c r="AZ516" s="719" t="e">
        <f t="shared" ca="1" si="69"/>
        <v>#NAME?</v>
      </c>
      <c r="BA516" s="719" t="e">
        <f ca="1">VLOOKUP(X516,Values!$H$2:$I$15,2,FALSE)</f>
        <v>#NAME?</v>
      </c>
    </row>
    <row r="517" spans="1:53" s="706" customFormat="1" ht="13.8" x14ac:dyDescent="0.3">
      <c r="A517" s="707">
        <v>41961</v>
      </c>
      <c r="B517" s="915" t="s">
        <v>8315</v>
      </c>
      <c r="C517" s="916" t="s">
        <v>1808</v>
      </c>
      <c r="D517" s="709">
        <v>250</v>
      </c>
      <c r="E517" s="708" t="s">
        <v>8316</v>
      </c>
      <c r="F517" s="710">
        <v>45265</v>
      </c>
      <c r="G517" s="711" t="s">
        <v>101</v>
      </c>
      <c r="H517" s="712" t="s">
        <v>1949</v>
      </c>
      <c r="I517" s="761" t="s">
        <v>3448</v>
      </c>
      <c r="J517" s="761" t="s">
        <v>4107</v>
      </c>
      <c r="K517" s="712">
        <v>-5</v>
      </c>
      <c r="L517" s="714"/>
      <c r="M517" s="712"/>
      <c r="N517" s="706" t="s">
        <v>1317</v>
      </c>
      <c r="O517" s="712">
        <v>1.6</v>
      </c>
      <c r="P517" s="708" t="s">
        <v>1890</v>
      </c>
      <c r="Q517" s="714"/>
      <c r="R517" s="708">
        <v>5</v>
      </c>
      <c r="S517" s="708" t="s">
        <v>8348</v>
      </c>
      <c r="T517" s="715" t="str">
        <f t="shared" si="62"/>
        <v>EJ9701347 Corp</v>
      </c>
      <c r="U517" s="716" t="e">
        <f ca="1">_xll.BDP($T517,$U$1)</f>
        <v>#NAME?</v>
      </c>
      <c r="V517" s="715">
        <f t="shared" si="63"/>
        <v>11</v>
      </c>
      <c r="W517" s="715">
        <f t="shared" si="64"/>
        <v>47</v>
      </c>
      <c r="X517" s="717" t="e">
        <f ca="1">_xll.BDP($T517,X$1)</f>
        <v>#NAME?</v>
      </c>
      <c r="Y517" s="717" t="e">
        <f ca="1">_xll.BDP($T517,$Y$1)</f>
        <v>#NAME?</v>
      </c>
      <c r="Z517" s="717" t="e">
        <f ca="1">_xll.BDP($T517,Z$1)</f>
        <v>#NAME?</v>
      </c>
      <c r="AA517" s="718" t="e">
        <f ca="1">IF(Z517="FLOATING",J517,(_xll.BDP($T517,AA$1)/100))</f>
        <v>#NAME?</v>
      </c>
      <c r="AB517" s="719" t="e">
        <f ca="1">_xll.BDP(T517,$AB$1)</f>
        <v>#NAME?</v>
      </c>
      <c r="AC517" s="720" t="e">
        <f ca="1">_xll.BDP($T517,AC$1)</f>
        <v>#NAME?</v>
      </c>
      <c r="AD517" s="719" t="e">
        <f ca="1">_xll.BDP($T517,AD$1)</f>
        <v>#NAME?</v>
      </c>
      <c r="AE517" s="715" t="e">
        <f ca="1">_xll.BDP($T517,AE$1)</f>
        <v>#NAME?</v>
      </c>
      <c r="AF517" s="719" t="e">
        <f ca="1">_xll.BDP($T517,AF$1)</f>
        <v>#NAME?</v>
      </c>
      <c r="AG517" s="719" t="e">
        <f ca="1">VLOOKUP(AE517,Values!$A$1:$C$12,2,FALSE)</f>
        <v>#NAME?</v>
      </c>
      <c r="AH517" s="716" t="e">
        <f ca="1">_xll.BDP($T517,$AH$1)</f>
        <v>#NAME?</v>
      </c>
      <c r="AI517" s="716" t="e">
        <f ca="1">_xll.BDP($T517,$AI$1)</f>
        <v>#NAME?</v>
      </c>
      <c r="AJ517" s="716" t="e">
        <f ca="1">_xll.BDP($T517,$AJ$1)</f>
        <v>#NAME?</v>
      </c>
      <c r="AK517" s="721" t="e">
        <f ca="1">VLOOKUP(AJ517,Values!$E$2:$F$8,2,)</f>
        <v>#NAME?</v>
      </c>
      <c r="AL517" s="719" t="e">
        <f ca="1">_xll.BDP($T517,$AL$1)</f>
        <v>#NAME?</v>
      </c>
      <c r="AM517" s="719" t="e">
        <f ca="1">_xll.BDP($T517,$AM$1)</f>
        <v>#NAME?</v>
      </c>
      <c r="AN517" s="719" t="e">
        <f ca="1">_xll.BDP($T517,$AN$1)</f>
        <v>#NAME?</v>
      </c>
      <c r="AO517" s="719" t="str">
        <f t="shared" si="65"/>
        <v>9 yr tap</v>
      </c>
      <c r="AP517" s="775" t="e">
        <f ca="1">_xll.BDP(T517,"YRS_TO_MTY_ISSUE")</f>
        <v>#NAME?</v>
      </c>
      <c r="AQ517" s="794">
        <f t="shared" si="66"/>
        <v>9</v>
      </c>
      <c r="AR517" s="795">
        <v>10</v>
      </c>
      <c r="AS517" s="719" t="e">
        <f ca="1">_xll.BDP($T517,AS$1)</f>
        <v>#NAME?</v>
      </c>
      <c r="AT517" s="719" t="e">
        <f ca="1">_xll.BDP(T517,$AT$1)</f>
        <v>#NAME?</v>
      </c>
      <c r="AU517" s="719" t="e">
        <f ca="1">_xll.BDP(T517,$AU$1)</f>
        <v>#NAME?</v>
      </c>
      <c r="AV517" s="719" t="e">
        <f ca="1">_xll.BDP($T517,AV$1)</f>
        <v>#NAME?</v>
      </c>
      <c r="AW517" s="719" t="e">
        <f t="shared" ca="1" si="67"/>
        <v>#NAME?</v>
      </c>
      <c r="AX517" s="719" t="e">
        <f ca="1">_xll.BDP(T517,$AX$1)</f>
        <v>#NAME?</v>
      </c>
      <c r="AY517" s="719" t="e">
        <f t="shared" ca="1" si="68"/>
        <v>#NAME?</v>
      </c>
      <c r="AZ517" s="719" t="e">
        <f t="shared" ca="1" si="69"/>
        <v>#NAME?</v>
      </c>
      <c r="BA517" s="719" t="e">
        <f ca="1">VLOOKUP(X517,Values!$H$2:$I$15,2,FALSE)</f>
        <v>#NAME?</v>
      </c>
    </row>
    <row r="518" spans="1:53" s="706" customFormat="1" ht="13.8" x14ac:dyDescent="0.3">
      <c r="A518" s="707">
        <v>41961</v>
      </c>
      <c r="B518" s="915" t="s">
        <v>8317</v>
      </c>
      <c r="C518" s="916" t="s">
        <v>1808</v>
      </c>
      <c r="D518" s="709">
        <v>200</v>
      </c>
      <c r="E518" s="708" t="s">
        <v>8318</v>
      </c>
      <c r="F518" s="710">
        <v>48918</v>
      </c>
      <c r="G518" s="711" t="s">
        <v>101</v>
      </c>
      <c r="H518" s="712" t="s">
        <v>1432</v>
      </c>
      <c r="I518" s="761" t="s">
        <v>8319</v>
      </c>
      <c r="J518" s="761" t="s">
        <v>831</v>
      </c>
      <c r="K518" s="712">
        <v>-2</v>
      </c>
      <c r="L518" s="714"/>
      <c r="M518" s="712"/>
      <c r="N518" s="706" t="s">
        <v>1317</v>
      </c>
      <c r="O518" s="712">
        <v>2</v>
      </c>
      <c r="P518" s="708" t="s">
        <v>2097</v>
      </c>
      <c r="Q518" s="714"/>
      <c r="R518" s="708">
        <v>9</v>
      </c>
      <c r="S518" s="708" t="s">
        <v>8349</v>
      </c>
      <c r="T518" s="715" t="str">
        <f t="shared" si="62"/>
        <v>EJ9701461 Corp</v>
      </c>
      <c r="U518" s="716" t="e">
        <f ca="1">_xll.BDP($T518,$U$1)</f>
        <v>#NAME?</v>
      </c>
      <c r="V518" s="715">
        <f t="shared" si="63"/>
        <v>11</v>
      </c>
      <c r="W518" s="715">
        <f t="shared" si="64"/>
        <v>47</v>
      </c>
      <c r="X518" s="717" t="e">
        <f ca="1">_xll.BDP($T518,X$1)</f>
        <v>#NAME?</v>
      </c>
      <c r="Y518" s="717" t="e">
        <f ca="1">_xll.BDP($T518,$Y$1)</f>
        <v>#NAME?</v>
      </c>
      <c r="Z518" s="717" t="e">
        <f ca="1">_xll.BDP($T518,Z$1)</f>
        <v>#NAME?</v>
      </c>
      <c r="AA518" s="718" t="e">
        <f ca="1">IF(Z518="FLOATING",J518,(_xll.BDP($T518,AA$1)/100))</f>
        <v>#NAME?</v>
      </c>
      <c r="AB518" s="719" t="e">
        <f ca="1">_xll.BDP(T518,$AB$1)</f>
        <v>#NAME?</v>
      </c>
      <c r="AC518" s="720" t="e">
        <f ca="1">_xll.BDP($T518,AC$1)</f>
        <v>#NAME?</v>
      </c>
      <c r="AD518" s="719" t="e">
        <f ca="1">_xll.BDP($T518,AD$1)</f>
        <v>#NAME?</v>
      </c>
      <c r="AE518" s="715" t="e">
        <f ca="1">_xll.BDP($T518,AE$1)</f>
        <v>#NAME?</v>
      </c>
      <c r="AF518" s="719" t="e">
        <f ca="1">_xll.BDP($T518,AF$1)</f>
        <v>#NAME?</v>
      </c>
      <c r="AG518" s="719" t="e">
        <f ca="1">VLOOKUP(AE518,Values!$A$1:$C$12,2,FALSE)</f>
        <v>#NAME?</v>
      </c>
      <c r="AH518" s="716" t="e">
        <f ca="1">_xll.BDP($T518,$AH$1)</f>
        <v>#NAME?</v>
      </c>
      <c r="AI518" s="716" t="e">
        <f ca="1">_xll.BDP($T518,$AI$1)</f>
        <v>#NAME?</v>
      </c>
      <c r="AJ518" s="716" t="e">
        <f ca="1">_xll.BDP($T518,$AJ$1)</f>
        <v>#NAME?</v>
      </c>
      <c r="AK518" s="721" t="e">
        <f ca="1">VLOOKUP(AJ518,Values!$E$2:$F$8,2,)</f>
        <v>#NAME?</v>
      </c>
      <c r="AL518" s="719" t="e">
        <f ca="1">_xll.BDP($T518,$AL$1)</f>
        <v>#NAME?</v>
      </c>
      <c r="AM518" s="719" t="e">
        <f ca="1">_xll.BDP($T518,$AM$1)</f>
        <v>#NAME?</v>
      </c>
      <c r="AN518" s="719" t="e">
        <f ca="1">_xll.BDP($T518,$AN$1)</f>
        <v>#NAME?</v>
      </c>
      <c r="AO518" s="719" t="str">
        <f t="shared" si="65"/>
        <v>19yr tap</v>
      </c>
      <c r="AP518" s="775" t="e">
        <f ca="1">_xll.BDP(T518,"YRS_TO_MTY_ISSUE")</f>
        <v>#NAME?</v>
      </c>
      <c r="AQ518" s="794">
        <f t="shared" si="66"/>
        <v>19</v>
      </c>
      <c r="AR518" s="795">
        <v>20</v>
      </c>
      <c r="AS518" s="719" t="e">
        <f ca="1">_xll.BDP($T518,AS$1)</f>
        <v>#NAME?</v>
      </c>
      <c r="AT518" s="719" t="e">
        <f ca="1">_xll.BDP(T518,$AT$1)</f>
        <v>#NAME?</v>
      </c>
      <c r="AU518" s="719" t="e">
        <f ca="1">_xll.BDP(T518,$AU$1)</f>
        <v>#NAME?</v>
      </c>
      <c r="AV518" s="719" t="e">
        <f ca="1">_xll.BDP($T518,AV$1)</f>
        <v>#NAME?</v>
      </c>
      <c r="AW518" s="719" t="e">
        <f t="shared" ca="1" si="67"/>
        <v>#NAME?</v>
      </c>
      <c r="AX518" s="719" t="e">
        <f ca="1">_xll.BDP(T518,$AX$1)</f>
        <v>#NAME?</v>
      </c>
      <c r="AY518" s="719" t="e">
        <f t="shared" ca="1" si="68"/>
        <v>#NAME?</v>
      </c>
      <c r="AZ518" s="719" t="e">
        <f t="shared" ca="1" si="69"/>
        <v>#NAME?</v>
      </c>
      <c r="BA518" s="719" t="e">
        <f ca="1">VLOOKUP(X518,Values!$H$2:$I$15,2,FALSE)</f>
        <v>#NAME?</v>
      </c>
    </row>
    <row r="519" spans="1:53" s="706" customFormat="1" ht="13.8" x14ac:dyDescent="0.3">
      <c r="A519" s="707">
        <v>41961</v>
      </c>
      <c r="B519" s="915" t="s">
        <v>8320</v>
      </c>
      <c r="C519" s="916" t="s">
        <v>127</v>
      </c>
      <c r="D519" s="709">
        <v>500</v>
      </c>
      <c r="E519" s="708" t="s">
        <v>66</v>
      </c>
      <c r="F519" s="710">
        <v>45617</v>
      </c>
      <c r="G519" s="711" t="s">
        <v>8321</v>
      </c>
      <c r="H519" s="712" t="s">
        <v>226</v>
      </c>
      <c r="I519" s="761" t="s">
        <v>805</v>
      </c>
      <c r="J519" s="761" t="s">
        <v>152</v>
      </c>
      <c r="K519" s="712">
        <v>-15</v>
      </c>
      <c r="L519" s="714"/>
      <c r="M519" s="712"/>
      <c r="N519" s="706" t="s">
        <v>1609</v>
      </c>
      <c r="O519" s="712">
        <v>4.4000000000000004</v>
      </c>
      <c r="P519" s="708" t="s">
        <v>2217</v>
      </c>
      <c r="Q519" s="714"/>
      <c r="R519" s="708">
        <v>-4</v>
      </c>
      <c r="S519" s="708" t="s">
        <v>8350</v>
      </c>
      <c r="T519" s="715" t="str">
        <f t="shared" si="62"/>
        <v>EK6129887 Corp</v>
      </c>
      <c r="U519" s="716" t="e">
        <f ca="1">_xll.BDP($T519,$U$1)</f>
        <v>#NAME?</v>
      </c>
      <c r="V519" s="715">
        <f t="shared" si="63"/>
        <v>11</v>
      </c>
      <c r="W519" s="715">
        <f t="shared" si="64"/>
        <v>47</v>
      </c>
      <c r="X519" s="717" t="e">
        <f ca="1">_xll.BDP($T519,X$1)</f>
        <v>#NAME?</v>
      </c>
      <c r="Y519" s="717" t="e">
        <f ca="1">_xll.BDP($T519,$Y$1)</f>
        <v>#NAME?</v>
      </c>
      <c r="Z519" s="717" t="e">
        <f ca="1">_xll.BDP($T519,Z$1)</f>
        <v>#NAME?</v>
      </c>
      <c r="AA519" s="718" t="e">
        <f ca="1">IF(Z519="FLOATING",J519,(_xll.BDP($T519,AA$1)/100))</f>
        <v>#NAME?</v>
      </c>
      <c r="AB519" s="719" t="e">
        <f ca="1">_xll.BDP(T519,$AB$1)</f>
        <v>#NAME?</v>
      </c>
      <c r="AC519" s="720" t="e">
        <f ca="1">_xll.BDP($T519,AC$1)</f>
        <v>#NAME?</v>
      </c>
      <c r="AD519" s="719" t="e">
        <f ca="1">_xll.BDP($T519,AD$1)</f>
        <v>#NAME?</v>
      </c>
      <c r="AE519" s="715" t="e">
        <f ca="1">_xll.BDP($T519,AE$1)</f>
        <v>#NAME?</v>
      </c>
      <c r="AF519" s="719" t="e">
        <f ca="1">_xll.BDP($T519,AF$1)</f>
        <v>#NAME?</v>
      </c>
      <c r="AG519" s="719" t="e">
        <f ca="1">VLOOKUP(AE519,Values!$A$1:$C$12,2,FALSE)</f>
        <v>#NAME?</v>
      </c>
      <c r="AH519" s="716" t="e">
        <f ca="1">_xll.BDP($T519,$AH$1)</f>
        <v>#NAME?</v>
      </c>
      <c r="AI519" s="716" t="e">
        <f ca="1">_xll.BDP($T519,$AI$1)</f>
        <v>#NAME?</v>
      </c>
      <c r="AJ519" s="716" t="e">
        <f ca="1">_xll.BDP($T519,$AJ$1)</f>
        <v>#NAME?</v>
      </c>
      <c r="AK519" s="721" t="e">
        <f ca="1">VLOOKUP(AJ519,Values!$E$2:$F$8,2,)</f>
        <v>#NAME?</v>
      </c>
      <c r="AL519" s="719" t="e">
        <f ca="1">_xll.BDP($T519,$AL$1)</f>
        <v>#NAME?</v>
      </c>
      <c r="AM519" s="719" t="e">
        <f ca="1">_xll.BDP($T519,$AM$1)</f>
        <v>#NAME?</v>
      </c>
      <c r="AN519" s="719" t="e">
        <f ca="1">_xll.BDP($T519,$AN$1)</f>
        <v>#NAME?</v>
      </c>
      <c r="AO519" s="719" t="str">
        <f t="shared" si="65"/>
        <v>10yr</v>
      </c>
      <c r="AP519" s="775" t="e">
        <f ca="1">_xll.BDP(T519,"YRS_TO_MTY_ISSUE")</f>
        <v>#NAME?</v>
      </c>
      <c r="AQ519" s="794">
        <f t="shared" si="66"/>
        <v>10</v>
      </c>
      <c r="AR519" s="795">
        <v>10</v>
      </c>
      <c r="AS519" s="719" t="e">
        <f ca="1">_xll.BDP($T519,AS$1)</f>
        <v>#NAME?</v>
      </c>
      <c r="AT519" s="719" t="e">
        <f ca="1">_xll.BDP(T519,$AT$1)</f>
        <v>#NAME?</v>
      </c>
      <c r="AU519" s="719" t="e">
        <f ca="1">_xll.BDP(T519,$AU$1)</f>
        <v>#NAME?</v>
      </c>
      <c r="AV519" s="719" t="e">
        <f ca="1">_xll.BDP($T519,AV$1)</f>
        <v>#NAME?</v>
      </c>
      <c r="AW519" s="719" t="e">
        <f t="shared" ca="1" si="67"/>
        <v>#NAME?</v>
      </c>
      <c r="AX519" s="719" t="e">
        <f ca="1">_xll.BDP(T519,$AX$1)</f>
        <v>#NAME?</v>
      </c>
      <c r="AY519" s="719" t="e">
        <f t="shared" ca="1" si="68"/>
        <v>#NAME?</v>
      </c>
      <c r="AZ519" s="719" t="e">
        <f t="shared" ca="1" si="69"/>
        <v>#NAME?</v>
      </c>
      <c r="BA519" s="719" t="e">
        <f ca="1">VLOOKUP(X519,Values!$H$2:$I$15,2,FALSE)</f>
        <v>#NAME?</v>
      </c>
    </row>
    <row r="520" spans="1:53" s="706" customFormat="1" ht="13.8" x14ac:dyDescent="0.3">
      <c r="A520" s="707">
        <v>41961</v>
      </c>
      <c r="B520" s="915" t="s">
        <v>8322</v>
      </c>
      <c r="C520" s="916" t="s">
        <v>127</v>
      </c>
      <c r="D520" s="709">
        <v>500</v>
      </c>
      <c r="E520" s="708" t="s">
        <v>2331</v>
      </c>
      <c r="F520" s="710">
        <v>49269</v>
      </c>
      <c r="G520" s="711" t="s">
        <v>8321</v>
      </c>
      <c r="H520" s="712" t="s">
        <v>144</v>
      </c>
      <c r="I520" s="761" t="s">
        <v>946</v>
      </c>
      <c r="J520" s="761" t="s">
        <v>3627</v>
      </c>
      <c r="K520" s="712">
        <v>-10</v>
      </c>
      <c r="L520" s="714"/>
      <c r="M520" s="712"/>
      <c r="N520" s="706" t="s">
        <v>132</v>
      </c>
      <c r="O520" s="712">
        <v>2.6</v>
      </c>
      <c r="P520" s="708" t="s">
        <v>2042</v>
      </c>
      <c r="Q520" s="714"/>
      <c r="R520" s="708">
        <v>6</v>
      </c>
      <c r="S520" s="708" t="s">
        <v>8351</v>
      </c>
      <c r="T520" s="715" t="str">
        <f t="shared" si="62"/>
        <v>EK6129945 Corp</v>
      </c>
      <c r="U520" s="716" t="e">
        <f ca="1">_xll.BDP($T520,$U$1)</f>
        <v>#NAME?</v>
      </c>
      <c r="V520" s="715">
        <f t="shared" si="63"/>
        <v>11</v>
      </c>
      <c r="W520" s="715">
        <f t="shared" si="64"/>
        <v>47</v>
      </c>
      <c r="X520" s="717" t="e">
        <f ca="1">_xll.BDP($T520,X$1)</f>
        <v>#NAME?</v>
      </c>
      <c r="Y520" s="717" t="e">
        <f ca="1">_xll.BDP($T520,$Y$1)</f>
        <v>#NAME?</v>
      </c>
      <c r="Z520" s="717" t="e">
        <f ca="1">_xll.BDP($T520,Z$1)</f>
        <v>#NAME?</v>
      </c>
      <c r="AA520" s="718" t="e">
        <f ca="1">IF(Z520="FLOATING",J520,(_xll.BDP($T520,AA$1)/100))</f>
        <v>#NAME?</v>
      </c>
      <c r="AB520" s="719" t="e">
        <f ca="1">_xll.BDP(T520,$AB$1)</f>
        <v>#NAME?</v>
      </c>
      <c r="AC520" s="720" t="e">
        <f ca="1">_xll.BDP($T520,AC$1)</f>
        <v>#NAME?</v>
      </c>
      <c r="AD520" s="719" t="e">
        <f ca="1">_xll.BDP($T520,AD$1)</f>
        <v>#NAME?</v>
      </c>
      <c r="AE520" s="715" t="e">
        <f ca="1">_xll.BDP($T520,AE$1)</f>
        <v>#NAME?</v>
      </c>
      <c r="AF520" s="719" t="e">
        <f ca="1">_xll.BDP($T520,AF$1)</f>
        <v>#NAME?</v>
      </c>
      <c r="AG520" s="719" t="e">
        <f ca="1">VLOOKUP(AE520,Values!$A$1:$C$12,2,FALSE)</f>
        <v>#NAME?</v>
      </c>
      <c r="AH520" s="716" t="e">
        <f ca="1">_xll.BDP($T520,$AH$1)</f>
        <v>#NAME?</v>
      </c>
      <c r="AI520" s="716" t="e">
        <f ca="1">_xll.BDP($T520,$AI$1)</f>
        <v>#NAME?</v>
      </c>
      <c r="AJ520" s="716" t="e">
        <f ca="1">_xll.BDP($T520,$AJ$1)</f>
        <v>#NAME?</v>
      </c>
      <c r="AK520" s="721" t="e">
        <f ca="1">VLOOKUP(AJ520,Values!$E$2:$F$8,2,)</f>
        <v>#NAME?</v>
      </c>
      <c r="AL520" s="719" t="e">
        <f ca="1">_xll.BDP($T520,$AL$1)</f>
        <v>#NAME?</v>
      </c>
      <c r="AM520" s="719" t="e">
        <f ca="1">_xll.BDP($T520,$AM$1)</f>
        <v>#NAME?</v>
      </c>
      <c r="AN520" s="719" t="e">
        <f ca="1">_xll.BDP($T520,$AN$1)</f>
        <v>#NAME?</v>
      </c>
      <c r="AO520" s="719" t="str">
        <f t="shared" si="65"/>
        <v>20yr</v>
      </c>
      <c r="AP520" s="775" t="e">
        <f ca="1">_xll.BDP(T520,"YRS_TO_MTY_ISSUE")</f>
        <v>#NAME?</v>
      </c>
      <c r="AQ520" s="794">
        <f t="shared" si="66"/>
        <v>20</v>
      </c>
      <c r="AR520" s="795">
        <v>20</v>
      </c>
      <c r="AS520" s="719" t="e">
        <f ca="1">_xll.BDP($T520,AS$1)</f>
        <v>#NAME?</v>
      </c>
      <c r="AT520" s="719" t="e">
        <f ca="1">_xll.BDP(T520,$AT$1)</f>
        <v>#NAME?</v>
      </c>
      <c r="AU520" s="719" t="e">
        <f ca="1">_xll.BDP(T520,$AU$1)</f>
        <v>#NAME?</v>
      </c>
      <c r="AV520" s="719" t="e">
        <f ca="1">_xll.BDP($T520,AV$1)</f>
        <v>#NAME?</v>
      </c>
      <c r="AW520" s="719" t="e">
        <f t="shared" ca="1" si="67"/>
        <v>#NAME?</v>
      </c>
      <c r="AX520" s="719" t="e">
        <f ca="1">_xll.BDP(T520,$AX$1)</f>
        <v>#NAME?</v>
      </c>
      <c r="AY520" s="719" t="e">
        <f t="shared" ca="1" si="68"/>
        <v>#NAME?</v>
      </c>
      <c r="AZ520" s="719" t="e">
        <f t="shared" ca="1" si="69"/>
        <v>#NAME?</v>
      </c>
      <c r="BA520" s="719" t="e">
        <f ca="1">VLOOKUP(X520,Values!$H$2:$I$15,2,FALSE)</f>
        <v>#NAME?</v>
      </c>
    </row>
    <row r="521" spans="1:53" s="706" customFormat="1" ht="13.8" x14ac:dyDescent="0.3">
      <c r="A521" s="707">
        <v>41961</v>
      </c>
      <c r="B521" s="915" t="s">
        <v>8323</v>
      </c>
      <c r="C521" s="916" t="s">
        <v>127</v>
      </c>
      <c r="D521" s="709">
        <v>500</v>
      </c>
      <c r="E521" s="708" t="s">
        <v>836</v>
      </c>
      <c r="F521" s="710">
        <v>52922</v>
      </c>
      <c r="G521" s="711" t="s">
        <v>8321</v>
      </c>
      <c r="H521" s="712" t="s">
        <v>123</v>
      </c>
      <c r="I521" s="761" t="s">
        <v>467</v>
      </c>
      <c r="J521" s="761" t="s">
        <v>5577</v>
      </c>
      <c r="K521" s="712">
        <v>-10</v>
      </c>
      <c r="L521" s="714"/>
      <c r="M521" s="712"/>
      <c r="N521" s="706" t="s">
        <v>692</v>
      </c>
      <c r="O521" s="712">
        <v>3.4</v>
      </c>
      <c r="P521" s="708" t="s">
        <v>2042</v>
      </c>
      <c r="Q521" s="714"/>
      <c r="R521" s="708">
        <v>6</v>
      </c>
      <c r="S521" s="708" t="s">
        <v>8352</v>
      </c>
      <c r="T521" s="715" t="str">
        <f t="shared" si="62"/>
        <v>EK6130000 Corp</v>
      </c>
      <c r="U521" s="716" t="e">
        <f ca="1">_xll.BDP($T521,$U$1)</f>
        <v>#NAME?</v>
      </c>
      <c r="V521" s="715">
        <f t="shared" si="63"/>
        <v>11</v>
      </c>
      <c r="W521" s="715">
        <f t="shared" si="64"/>
        <v>47</v>
      </c>
      <c r="X521" s="717" t="e">
        <f ca="1">_xll.BDP($T521,X$1)</f>
        <v>#NAME?</v>
      </c>
      <c r="Y521" s="717" t="e">
        <f ca="1">_xll.BDP($T521,$Y$1)</f>
        <v>#NAME?</v>
      </c>
      <c r="Z521" s="717" t="e">
        <f ca="1">_xll.BDP($T521,Z$1)</f>
        <v>#NAME?</v>
      </c>
      <c r="AA521" s="718" t="e">
        <f ca="1">IF(Z521="FLOATING",J521,(_xll.BDP($T521,AA$1)/100))</f>
        <v>#NAME?</v>
      </c>
      <c r="AB521" s="719" t="e">
        <f ca="1">_xll.BDP(T521,$AB$1)</f>
        <v>#NAME?</v>
      </c>
      <c r="AC521" s="720" t="e">
        <f ca="1">_xll.BDP($T521,AC$1)</f>
        <v>#NAME?</v>
      </c>
      <c r="AD521" s="719" t="e">
        <f ca="1">_xll.BDP($T521,AD$1)</f>
        <v>#NAME?</v>
      </c>
      <c r="AE521" s="715" t="e">
        <f ca="1">_xll.BDP($T521,AE$1)</f>
        <v>#NAME?</v>
      </c>
      <c r="AF521" s="719" t="e">
        <f ca="1">_xll.BDP($T521,AF$1)</f>
        <v>#NAME?</v>
      </c>
      <c r="AG521" s="719" t="e">
        <f ca="1">VLOOKUP(AE521,Values!$A$1:$C$12,2,FALSE)</f>
        <v>#NAME?</v>
      </c>
      <c r="AH521" s="716" t="e">
        <f ca="1">_xll.BDP($T521,$AH$1)</f>
        <v>#NAME?</v>
      </c>
      <c r="AI521" s="716" t="e">
        <f ca="1">_xll.BDP($T521,$AI$1)</f>
        <v>#NAME?</v>
      </c>
      <c r="AJ521" s="716" t="e">
        <f ca="1">_xll.BDP($T521,$AJ$1)</f>
        <v>#NAME?</v>
      </c>
      <c r="AK521" s="721" t="e">
        <f ca="1">VLOOKUP(AJ521,Values!$E$2:$F$8,2,)</f>
        <v>#NAME?</v>
      </c>
      <c r="AL521" s="719" t="e">
        <f ca="1">_xll.BDP($T521,$AL$1)</f>
        <v>#NAME?</v>
      </c>
      <c r="AM521" s="719" t="e">
        <f ca="1">_xll.BDP($T521,$AM$1)</f>
        <v>#NAME?</v>
      </c>
      <c r="AN521" s="719" t="e">
        <f ca="1">_xll.BDP($T521,$AN$1)</f>
        <v>#NAME?</v>
      </c>
      <c r="AO521" s="719" t="str">
        <f t="shared" si="65"/>
        <v xml:space="preserve">30yr </v>
      </c>
      <c r="AP521" s="775" t="e">
        <f ca="1">_xll.BDP(T521,"YRS_TO_MTY_ISSUE")</f>
        <v>#NAME?</v>
      </c>
      <c r="AQ521" s="794">
        <f t="shared" si="66"/>
        <v>30</v>
      </c>
      <c r="AR521" s="795">
        <v>30</v>
      </c>
      <c r="AS521" s="719" t="e">
        <f ca="1">_xll.BDP($T521,AS$1)</f>
        <v>#NAME?</v>
      </c>
      <c r="AT521" s="719" t="e">
        <f ca="1">_xll.BDP(T521,$AT$1)</f>
        <v>#NAME?</v>
      </c>
      <c r="AU521" s="719" t="e">
        <f ca="1">_xll.BDP(T521,$AU$1)</f>
        <v>#NAME?</v>
      </c>
      <c r="AV521" s="719" t="e">
        <f ca="1">_xll.BDP($T521,AV$1)</f>
        <v>#NAME?</v>
      </c>
      <c r="AW521" s="719" t="e">
        <f t="shared" ca="1" si="67"/>
        <v>#NAME?</v>
      </c>
      <c r="AX521" s="719" t="e">
        <f ca="1">_xll.BDP(T521,$AX$1)</f>
        <v>#NAME?</v>
      </c>
      <c r="AY521" s="719" t="e">
        <f t="shared" ca="1" si="68"/>
        <v>#NAME?</v>
      </c>
      <c r="AZ521" s="719" t="e">
        <f t="shared" ca="1" si="69"/>
        <v>#NAME?</v>
      </c>
      <c r="BA521" s="719" t="e">
        <f ca="1">VLOOKUP(X521,Values!$H$2:$I$15,2,FALSE)</f>
        <v>#NAME?</v>
      </c>
    </row>
    <row r="522" spans="1:53" s="706" customFormat="1" ht="13.8" x14ac:dyDescent="0.3">
      <c r="A522" s="707">
        <v>41961</v>
      </c>
      <c r="B522" s="915" t="s">
        <v>916</v>
      </c>
      <c r="C522" s="916" t="s">
        <v>121</v>
      </c>
      <c r="D522" s="709">
        <v>400</v>
      </c>
      <c r="E522" s="708" t="s">
        <v>12</v>
      </c>
      <c r="F522" s="710">
        <v>43063</v>
      </c>
      <c r="G522" s="711" t="s">
        <v>384</v>
      </c>
      <c r="H522" s="712" t="s">
        <v>2299</v>
      </c>
      <c r="I522" s="761" t="s">
        <v>3656</v>
      </c>
      <c r="J522" s="761" t="s">
        <v>8324</v>
      </c>
      <c r="K522" s="712">
        <v>-7.5</v>
      </c>
      <c r="L522" s="714"/>
      <c r="M522" s="712"/>
      <c r="N522" s="706" t="s">
        <v>411</v>
      </c>
      <c r="O522" s="712">
        <v>1.5</v>
      </c>
      <c r="P522" s="708" t="s">
        <v>1933</v>
      </c>
      <c r="Q522" s="714"/>
      <c r="R522" s="708">
        <v>7</v>
      </c>
      <c r="S522" s="708" t="s">
        <v>8353</v>
      </c>
      <c r="T522" s="715" t="str">
        <f t="shared" si="62"/>
        <v>EK6128863 Corp</v>
      </c>
      <c r="U522" s="716" t="e">
        <f ca="1">_xll.BDP($T522,$U$1)</f>
        <v>#NAME?</v>
      </c>
      <c r="V522" s="715">
        <f t="shared" si="63"/>
        <v>11</v>
      </c>
      <c r="W522" s="715">
        <f t="shared" si="64"/>
        <v>47</v>
      </c>
      <c r="X522" s="717" t="e">
        <f ca="1">_xll.BDP($T522,X$1)</f>
        <v>#NAME?</v>
      </c>
      <c r="Y522" s="717" t="e">
        <f ca="1">_xll.BDP($T522,$Y$1)</f>
        <v>#NAME?</v>
      </c>
      <c r="Z522" s="717" t="e">
        <f ca="1">_xll.BDP($T522,Z$1)</f>
        <v>#NAME?</v>
      </c>
      <c r="AA522" s="718" t="e">
        <f ca="1">IF(Z522="FLOATING",J522,(_xll.BDP($T522,AA$1)/100))</f>
        <v>#NAME?</v>
      </c>
      <c r="AB522" s="719" t="e">
        <f ca="1">_xll.BDP(T522,$AB$1)</f>
        <v>#NAME?</v>
      </c>
      <c r="AC522" s="720" t="e">
        <f ca="1">_xll.BDP($T522,AC$1)</f>
        <v>#NAME?</v>
      </c>
      <c r="AD522" s="719" t="e">
        <f ca="1">_xll.BDP($T522,AD$1)</f>
        <v>#NAME?</v>
      </c>
      <c r="AE522" s="715" t="e">
        <f ca="1">_xll.BDP($T522,AE$1)</f>
        <v>#NAME?</v>
      </c>
      <c r="AF522" s="719" t="e">
        <f ca="1">_xll.BDP($T522,AF$1)</f>
        <v>#NAME?</v>
      </c>
      <c r="AG522" s="719" t="e">
        <f ca="1">VLOOKUP(AE522,Values!$A$1:$C$12,2,FALSE)</f>
        <v>#NAME?</v>
      </c>
      <c r="AH522" s="716" t="e">
        <f ca="1">_xll.BDP($T522,$AH$1)</f>
        <v>#NAME?</v>
      </c>
      <c r="AI522" s="716" t="e">
        <f ca="1">_xll.BDP($T522,$AI$1)</f>
        <v>#NAME?</v>
      </c>
      <c r="AJ522" s="716" t="e">
        <f ca="1">_xll.BDP($T522,$AJ$1)</f>
        <v>#NAME?</v>
      </c>
      <c r="AK522" s="721" t="e">
        <f ca="1">VLOOKUP(AJ522,Values!$E$2:$F$8,2,)</f>
        <v>#NAME?</v>
      </c>
      <c r="AL522" s="719" t="e">
        <f ca="1">_xll.BDP($T522,$AL$1)</f>
        <v>#NAME?</v>
      </c>
      <c r="AM522" s="719" t="e">
        <f ca="1">_xll.BDP($T522,$AM$1)</f>
        <v>#NAME?</v>
      </c>
      <c r="AN522" s="719" t="e">
        <f ca="1">_xll.BDP($T522,$AN$1)</f>
        <v>#NAME?</v>
      </c>
      <c r="AO522" s="719" t="str">
        <f t="shared" si="65"/>
        <v>3yr</v>
      </c>
      <c r="AP522" s="775" t="e">
        <f ca="1">_xll.BDP(T522,"YRS_TO_MTY_ISSUE")</f>
        <v>#NAME?</v>
      </c>
      <c r="AQ522" s="794">
        <f t="shared" si="66"/>
        <v>3</v>
      </c>
      <c r="AR522" s="795">
        <v>3</v>
      </c>
      <c r="AS522" s="719" t="e">
        <f ca="1">_xll.BDP($T522,AS$1)</f>
        <v>#NAME?</v>
      </c>
      <c r="AT522" s="719" t="e">
        <f ca="1">_xll.BDP(T522,$AT$1)</f>
        <v>#NAME?</v>
      </c>
      <c r="AU522" s="719" t="e">
        <f ca="1">_xll.BDP(T522,$AU$1)</f>
        <v>#NAME?</v>
      </c>
      <c r="AV522" s="719" t="e">
        <f ca="1">_xll.BDP($T522,AV$1)</f>
        <v>#NAME?</v>
      </c>
      <c r="AW522" s="719" t="e">
        <f t="shared" ca="1" si="67"/>
        <v>#NAME?</v>
      </c>
      <c r="AX522" s="719" t="e">
        <f ca="1">_xll.BDP(T522,$AX$1)</f>
        <v>#NAME?</v>
      </c>
      <c r="AY522" s="719" t="e">
        <f t="shared" ca="1" si="68"/>
        <v>#NAME?</v>
      </c>
      <c r="AZ522" s="719" t="e">
        <f t="shared" ca="1" si="69"/>
        <v>#NAME?</v>
      </c>
      <c r="BA522" s="719" t="e">
        <f ca="1">VLOOKUP(X522,Values!$H$2:$I$15,2,FALSE)</f>
        <v>#NAME?</v>
      </c>
    </row>
    <row r="523" spans="1:53" s="706" customFormat="1" ht="13.8" x14ac:dyDescent="0.3">
      <c r="A523" s="707">
        <v>41961</v>
      </c>
      <c r="B523" s="915" t="s">
        <v>8325</v>
      </c>
      <c r="C523" s="916" t="s">
        <v>121</v>
      </c>
      <c r="D523" s="709">
        <v>1600</v>
      </c>
      <c r="E523" s="708" t="s">
        <v>12</v>
      </c>
      <c r="F523" s="710">
        <v>43063</v>
      </c>
      <c r="G523" s="711" t="s">
        <v>384</v>
      </c>
      <c r="H523" s="712" t="s">
        <v>4667</v>
      </c>
      <c r="I523" s="761" t="s">
        <v>8326</v>
      </c>
      <c r="J523" s="761" t="s">
        <v>642</v>
      </c>
      <c r="K523" s="712">
        <v>-7.5</v>
      </c>
      <c r="L523" s="714"/>
      <c r="M523" s="712"/>
      <c r="N523" s="706" t="s">
        <v>71</v>
      </c>
      <c r="O523" s="712">
        <v>1.25</v>
      </c>
      <c r="P523" s="708" t="s">
        <v>1933</v>
      </c>
      <c r="Q523" s="714"/>
      <c r="R523" s="708">
        <v>7</v>
      </c>
      <c r="S523" s="708" t="s">
        <v>8354</v>
      </c>
      <c r="T523" s="715" t="str">
        <f t="shared" si="62"/>
        <v>EK6128749 Corp</v>
      </c>
      <c r="U523" s="716" t="e">
        <f ca="1">_xll.BDP($T523,$U$1)</f>
        <v>#NAME?</v>
      </c>
      <c r="V523" s="715">
        <f t="shared" si="63"/>
        <v>11</v>
      </c>
      <c r="W523" s="715">
        <f t="shared" si="64"/>
        <v>47</v>
      </c>
      <c r="X523" s="717" t="e">
        <f ca="1">_xll.BDP($T523,X$1)</f>
        <v>#NAME?</v>
      </c>
      <c r="Y523" s="717" t="e">
        <f ca="1">_xll.BDP($T523,$Y$1)</f>
        <v>#NAME?</v>
      </c>
      <c r="Z523" s="717" t="e">
        <f ca="1">_xll.BDP($T523,Z$1)</f>
        <v>#NAME?</v>
      </c>
      <c r="AA523" s="718" t="e">
        <f ca="1">IF(Z523="FLOATING",J523,(_xll.BDP($T523,AA$1)/100))</f>
        <v>#NAME?</v>
      </c>
      <c r="AB523" s="719" t="e">
        <f ca="1">_xll.BDP(T523,$AB$1)</f>
        <v>#NAME?</v>
      </c>
      <c r="AC523" s="720" t="e">
        <f ca="1">_xll.BDP($T523,AC$1)</f>
        <v>#NAME?</v>
      </c>
      <c r="AD523" s="719" t="e">
        <f ca="1">_xll.BDP($T523,AD$1)</f>
        <v>#NAME?</v>
      </c>
      <c r="AE523" s="715" t="e">
        <f ca="1">_xll.BDP($T523,AE$1)</f>
        <v>#NAME?</v>
      </c>
      <c r="AF523" s="719" t="e">
        <f ca="1">_xll.BDP($T523,AF$1)</f>
        <v>#NAME?</v>
      </c>
      <c r="AG523" s="719" t="e">
        <f ca="1">VLOOKUP(AE523,Values!$A$1:$C$12,2,FALSE)</f>
        <v>#NAME?</v>
      </c>
      <c r="AH523" s="716" t="e">
        <f ca="1">_xll.BDP($T523,$AH$1)</f>
        <v>#NAME?</v>
      </c>
      <c r="AI523" s="716" t="e">
        <f ca="1">_xll.BDP($T523,$AI$1)</f>
        <v>#NAME?</v>
      </c>
      <c r="AJ523" s="716" t="e">
        <f ca="1">_xll.BDP($T523,$AJ$1)</f>
        <v>#NAME?</v>
      </c>
      <c r="AK523" s="721" t="e">
        <f ca="1">VLOOKUP(AJ523,Values!$E$2:$F$8,2,)</f>
        <v>#NAME?</v>
      </c>
      <c r="AL523" s="719" t="e">
        <f ca="1">_xll.BDP($T523,$AL$1)</f>
        <v>#NAME?</v>
      </c>
      <c r="AM523" s="719" t="e">
        <f ca="1">_xll.BDP($T523,$AM$1)</f>
        <v>#NAME?</v>
      </c>
      <c r="AN523" s="719" t="e">
        <f ca="1">_xll.BDP($T523,$AN$1)</f>
        <v>#NAME?</v>
      </c>
      <c r="AO523" s="719" t="str">
        <f t="shared" si="65"/>
        <v>3yr</v>
      </c>
      <c r="AP523" s="775" t="e">
        <f ca="1">_xll.BDP(T523,"YRS_TO_MTY_ISSUE")</f>
        <v>#NAME?</v>
      </c>
      <c r="AQ523" s="794">
        <f t="shared" si="66"/>
        <v>3</v>
      </c>
      <c r="AR523" s="795">
        <v>3</v>
      </c>
      <c r="AS523" s="719" t="e">
        <f ca="1">_xll.BDP($T523,AS$1)</f>
        <v>#NAME?</v>
      </c>
      <c r="AT523" s="719" t="e">
        <f ca="1">_xll.BDP(T523,$AT$1)</f>
        <v>#NAME?</v>
      </c>
      <c r="AU523" s="719" t="e">
        <f ca="1">_xll.BDP(T523,$AU$1)</f>
        <v>#NAME?</v>
      </c>
      <c r="AV523" s="719" t="e">
        <f ca="1">_xll.BDP($T523,AV$1)</f>
        <v>#NAME?</v>
      </c>
      <c r="AW523" s="719" t="e">
        <f t="shared" ca="1" si="67"/>
        <v>#NAME?</v>
      </c>
      <c r="AX523" s="719" t="e">
        <f ca="1">_xll.BDP(T523,$AX$1)</f>
        <v>#NAME?</v>
      </c>
      <c r="AY523" s="719" t="e">
        <f t="shared" ca="1" si="68"/>
        <v>#NAME?</v>
      </c>
      <c r="AZ523" s="719" t="e">
        <f t="shared" ca="1" si="69"/>
        <v>#NAME?</v>
      </c>
      <c r="BA523" s="719" t="e">
        <f ca="1">VLOOKUP(X523,Values!$H$2:$I$15,2,FALSE)</f>
        <v>#NAME?</v>
      </c>
    </row>
    <row r="524" spans="1:53" s="706" customFormat="1" ht="13.8" x14ac:dyDescent="0.3">
      <c r="A524" s="707">
        <v>41961</v>
      </c>
      <c r="B524" s="915" t="s">
        <v>8327</v>
      </c>
      <c r="C524" s="916" t="s">
        <v>11</v>
      </c>
      <c r="D524" s="709">
        <v>500</v>
      </c>
      <c r="E524" s="708" t="s">
        <v>66</v>
      </c>
      <c r="F524" s="710">
        <v>45641</v>
      </c>
      <c r="G524" s="711" t="s">
        <v>7081</v>
      </c>
      <c r="H524" s="712" t="s">
        <v>579</v>
      </c>
      <c r="I524" s="761" t="s">
        <v>628</v>
      </c>
      <c r="J524" s="761" t="s">
        <v>206</v>
      </c>
      <c r="K524" s="712">
        <v>-5</v>
      </c>
      <c r="L524" s="714"/>
      <c r="M524" s="712"/>
      <c r="N524" s="706" t="s">
        <v>169</v>
      </c>
      <c r="O524" s="712">
        <v>2.2000000000000002</v>
      </c>
      <c r="P524" s="708" t="s">
        <v>3746</v>
      </c>
      <c r="Q524" s="714"/>
      <c r="R524" s="708" t="s">
        <v>3746</v>
      </c>
      <c r="S524" s="708" t="s">
        <v>8355</v>
      </c>
      <c r="T524" s="715" t="str">
        <f t="shared" si="62"/>
        <v>EK6129044 Corp</v>
      </c>
      <c r="U524" s="716" t="e">
        <f ca="1">_xll.BDP($T524,$U$1)</f>
        <v>#NAME?</v>
      </c>
      <c r="V524" s="715">
        <f t="shared" si="63"/>
        <v>11</v>
      </c>
      <c r="W524" s="715">
        <f t="shared" si="64"/>
        <v>47</v>
      </c>
      <c r="X524" s="717" t="e">
        <f ca="1">_xll.BDP($T524,X$1)</f>
        <v>#NAME?</v>
      </c>
      <c r="Y524" s="717" t="e">
        <f ca="1">_xll.BDP($T524,$Y$1)</f>
        <v>#NAME?</v>
      </c>
      <c r="Z524" s="717" t="e">
        <f ca="1">_xll.BDP($T524,Z$1)</f>
        <v>#NAME?</v>
      </c>
      <c r="AA524" s="718" t="e">
        <f ca="1">IF(Z524="FLOATING",J524,(_xll.BDP($T524,AA$1)/100))</f>
        <v>#NAME?</v>
      </c>
      <c r="AB524" s="719" t="e">
        <f ca="1">_xll.BDP(T524,$AB$1)</f>
        <v>#NAME?</v>
      </c>
      <c r="AC524" s="720" t="e">
        <f ca="1">_xll.BDP($T524,AC$1)</f>
        <v>#NAME?</v>
      </c>
      <c r="AD524" s="719" t="e">
        <f ca="1">_xll.BDP($T524,AD$1)</f>
        <v>#NAME?</v>
      </c>
      <c r="AE524" s="715" t="e">
        <f ca="1">_xll.BDP($T524,AE$1)</f>
        <v>#NAME?</v>
      </c>
      <c r="AF524" s="719" t="e">
        <f ca="1">_xll.BDP($T524,AF$1)</f>
        <v>#NAME?</v>
      </c>
      <c r="AG524" s="719" t="e">
        <f ca="1">VLOOKUP(AE524,Values!$A$1:$C$12,2,FALSE)</f>
        <v>#NAME?</v>
      </c>
      <c r="AH524" s="716" t="e">
        <f ca="1">_xll.BDP($T524,$AH$1)</f>
        <v>#NAME?</v>
      </c>
      <c r="AI524" s="716" t="e">
        <f ca="1">_xll.BDP($T524,$AI$1)</f>
        <v>#NAME?</v>
      </c>
      <c r="AJ524" s="716" t="e">
        <f ca="1">_xll.BDP($T524,$AJ$1)</f>
        <v>#NAME?</v>
      </c>
      <c r="AK524" s="721" t="e">
        <f ca="1">VLOOKUP(AJ524,Values!$E$2:$F$8,2,)</f>
        <v>#NAME?</v>
      </c>
      <c r="AL524" s="719" t="e">
        <f ca="1">_xll.BDP($T524,$AL$1)</f>
        <v>#NAME?</v>
      </c>
      <c r="AM524" s="719" t="e">
        <f ca="1">_xll.BDP($T524,$AM$1)</f>
        <v>#NAME?</v>
      </c>
      <c r="AN524" s="719" t="e">
        <f ca="1">_xll.BDP($T524,$AN$1)</f>
        <v>#NAME?</v>
      </c>
      <c r="AO524" s="719" t="str">
        <f t="shared" si="65"/>
        <v>10yr</v>
      </c>
      <c r="AP524" s="775" t="e">
        <f ca="1">_xll.BDP(T524,"YRS_TO_MTY_ISSUE")</f>
        <v>#NAME?</v>
      </c>
      <c r="AQ524" s="794">
        <f t="shared" si="66"/>
        <v>10</v>
      </c>
      <c r="AR524" s="795">
        <v>10</v>
      </c>
      <c r="AS524" s="719" t="e">
        <f ca="1">_xll.BDP($T524,AS$1)</f>
        <v>#NAME?</v>
      </c>
      <c r="AT524" s="719" t="e">
        <f ca="1">_xll.BDP(T524,$AT$1)</f>
        <v>#NAME?</v>
      </c>
      <c r="AU524" s="719" t="e">
        <f ca="1">_xll.BDP(T524,$AU$1)</f>
        <v>#NAME?</v>
      </c>
      <c r="AV524" s="719" t="e">
        <f ca="1">_xll.BDP($T524,AV$1)</f>
        <v>#NAME?</v>
      </c>
      <c r="AW524" s="719" t="e">
        <f t="shared" ca="1" si="67"/>
        <v>#NAME?</v>
      </c>
      <c r="AX524" s="719" t="e">
        <f ca="1">_xll.BDP(T524,$AX$1)</f>
        <v>#NAME?</v>
      </c>
      <c r="AY524" s="719" t="e">
        <f t="shared" ca="1" si="68"/>
        <v>#NAME?</v>
      </c>
      <c r="AZ524" s="719" t="e">
        <f t="shared" ca="1" si="69"/>
        <v>#NAME?</v>
      </c>
      <c r="BA524" s="719" t="e">
        <f ca="1">VLOOKUP(X524,Values!$H$2:$I$15,2,FALSE)</f>
        <v>#NAME?</v>
      </c>
    </row>
    <row r="525" spans="1:53" s="706" customFormat="1" ht="13.8" x14ac:dyDescent="0.3">
      <c r="A525" s="707">
        <v>41961</v>
      </c>
      <c r="B525" s="915" t="s">
        <v>8328</v>
      </c>
      <c r="C525" s="916" t="s">
        <v>235</v>
      </c>
      <c r="D525" s="709">
        <v>250</v>
      </c>
      <c r="E525" s="708" t="s">
        <v>66</v>
      </c>
      <c r="F525" s="710">
        <v>45641</v>
      </c>
      <c r="G525" s="711" t="s">
        <v>8329</v>
      </c>
      <c r="H525" s="712" t="s">
        <v>8330</v>
      </c>
      <c r="I525" s="761"/>
      <c r="J525" s="761" t="s">
        <v>270</v>
      </c>
      <c r="K525" s="712">
        <v>-10</v>
      </c>
      <c r="L525" s="714"/>
      <c r="M525" s="712"/>
      <c r="N525" s="706" t="s">
        <v>4377</v>
      </c>
      <c r="O525" s="712">
        <v>3.2</v>
      </c>
      <c r="P525" s="708" t="s">
        <v>8331</v>
      </c>
      <c r="Q525" s="714"/>
      <c r="R525" s="708">
        <v>3</v>
      </c>
      <c r="S525" s="708" t="s">
        <v>8356</v>
      </c>
      <c r="T525" s="715" t="str">
        <f t="shared" si="62"/>
        <v>EK6129226 Corp</v>
      </c>
      <c r="U525" s="716" t="e">
        <f ca="1">_xll.BDP($T525,$U$1)</f>
        <v>#NAME?</v>
      </c>
      <c r="V525" s="715">
        <f t="shared" si="63"/>
        <v>11</v>
      </c>
      <c r="W525" s="715">
        <f t="shared" si="64"/>
        <v>47</v>
      </c>
      <c r="X525" s="717" t="e">
        <f ca="1">_xll.BDP($T525,X$1)</f>
        <v>#NAME?</v>
      </c>
      <c r="Y525" s="717" t="e">
        <f ca="1">_xll.BDP($T525,$Y$1)</f>
        <v>#NAME?</v>
      </c>
      <c r="Z525" s="717" t="e">
        <f ca="1">_xll.BDP($T525,Z$1)</f>
        <v>#NAME?</v>
      </c>
      <c r="AA525" s="718" t="e">
        <f ca="1">IF(Z525="FLOATING",J525,(_xll.BDP($T525,AA$1)/100))</f>
        <v>#NAME?</v>
      </c>
      <c r="AB525" s="719" t="e">
        <f ca="1">_xll.BDP(T525,$AB$1)</f>
        <v>#NAME?</v>
      </c>
      <c r="AC525" s="720" t="e">
        <f ca="1">_xll.BDP($T525,AC$1)</f>
        <v>#NAME?</v>
      </c>
      <c r="AD525" s="719" t="e">
        <f ca="1">_xll.BDP($T525,AD$1)</f>
        <v>#NAME?</v>
      </c>
      <c r="AE525" s="715" t="e">
        <f ca="1">_xll.BDP($T525,AE$1)</f>
        <v>#NAME?</v>
      </c>
      <c r="AF525" s="719" t="e">
        <f ca="1">_xll.BDP($T525,AF$1)</f>
        <v>#NAME?</v>
      </c>
      <c r="AG525" s="719" t="e">
        <f ca="1">VLOOKUP(AE525,Values!$A$1:$C$12,2,FALSE)</f>
        <v>#NAME?</v>
      </c>
      <c r="AH525" s="716" t="e">
        <f ca="1">_xll.BDP($T525,$AH$1)</f>
        <v>#NAME?</v>
      </c>
      <c r="AI525" s="716" t="e">
        <f ca="1">_xll.BDP($T525,$AI$1)</f>
        <v>#NAME?</v>
      </c>
      <c r="AJ525" s="716" t="e">
        <f ca="1">_xll.BDP($T525,$AJ$1)</f>
        <v>#NAME?</v>
      </c>
      <c r="AK525" s="721" t="e">
        <f ca="1">VLOOKUP(AJ525,Values!$E$2:$F$8,2,)</f>
        <v>#NAME?</v>
      </c>
      <c r="AL525" s="719" t="e">
        <f ca="1">_xll.BDP($T525,$AL$1)</f>
        <v>#NAME?</v>
      </c>
      <c r="AM525" s="719" t="e">
        <f ca="1">_xll.BDP($T525,$AM$1)</f>
        <v>#NAME?</v>
      </c>
      <c r="AN525" s="719" t="e">
        <f ca="1">_xll.BDP($T525,$AN$1)</f>
        <v>#NAME?</v>
      </c>
      <c r="AO525" s="719" t="str">
        <f t="shared" si="65"/>
        <v>10yr</v>
      </c>
      <c r="AP525" s="775" t="e">
        <f ca="1">_xll.BDP(T525,"YRS_TO_MTY_ISSUE")</f>
        <v>#NAME?</v>
      </c>
      <c r="AQ525" s="794">
        <f t="shared" si="66"/>
        <v>10</v>
      </c>
      <c r="AR525" s="795">
        <v>10</v>
      </c>
      <c r="AS525" s="719" t="e">
        <f ca="1">_xll.BDP($T525,AS$1)</f>
        <v>#NAME?</v>
      </c>
      <c r="AT525" s="719" t="e">
        <f ca="1">_xll.BDP(T525,$AT$1)</f>
        <v>#NAME?</v>
      </c>
      <c r="AU525" s="719" t="e">
        <f ca="1">_xll.BDP(T525,$AU$1)</f>
        <v>#NAME?</v>
      </c>
      <c r="AV525" s="719" t="e">
        <f ca="1">_xll.BDP($T525,AV$1)</f>
        <v>#NAME?</v>
      </c>
      <c r="AW525" s="719" t="e">
        <f t="shared" ca="1" si="67"/>
        <v>#NAME?</v>
      </c>
      <c r="AX525" s="719" t="e">
        <f ca="1">_xll.BDP(T525,$AX$1)</f>
        <v>#NAME?</v>
      </c>
      <c r="AY525" s="719" t="e">
        <f t="shared" ca="1" si="68"/>
        <v>#NAME?</v>
      </c>
      <c r="AZ525" s="719" t="e">
        <f t="shared" ca="1" si="69"/>
        <v>#NAME?</v>
      </c>
      <c r="BA525" s="719" t="e">
        <f ca="1">VLOOKUP(X525,Values!$H$2:$I$15,2,FALSE)</f>
        <v>#NAME?</v>
      </c>
    </row>
    <row r="526" spans="1:53" s="706" customFormat="1" ht="13.8" x14ac:dyDescent="0.3">
      <c r="A526" s="707">
        <v>41961</v>
      </c>
      <c r="B526" s="915" t="s">
        <v>8332</v>
      </c>
      <c r="C526" s="916" t="s">
        <v>3813</v>
      </c>
      <c r="D526" s="709">
        <v>250</v>
      </c>
      <c r="E526" s="708" t="s">
        <v>6118</v>
      </c>
      <c r="F526" s="710">
        <v>52977</v>
      </c>
      <c r="G526" s="711" t="s">
        <v>8333</v>
      </c>
      <c r="H526" s="712" t="s">
        <v>1632</v>
      </c>
      <c r="I526" s="761" t="s">
        <v>8334</v>
      </c>
      <c r="J526" s="761" t="s">
        <v>8335</v>
      </c>
      <c r="K526" s="712">
        <v>-20.5</v>
      </c>
      <c r="L526" s="714"/>
      <c r="M526" s="712"/>
      <c r="N526" s="706" t="s">
        <v>8336</v>
      </c>
      <c r="O526" s="712">
        <v>2.1</v>
      </c>
      <c r="P526" s="708" t="s">
        <v>1933</v>
      </c>
      <c r="Q526" s="714"/>
      <c r="R526" s="708">
        <v>7</v>
      </c>
      <c r="S526" s="708" t="s">
        <v>8357</v>
      </c>
      <c r="T526" s="715" t="str">
        <f t="shared" si="62"/>
        <v>EK6130364 Corp</v>
      </c>
      <c r="U526" s="716" t="e">
        <f ca="1">_xll.BDP($T526,$U$1)</f>
        <v>#NAME?</v>
      </c>
      <c r="V526" s="715">
        <f t="shared" si="63"/>
        <v>11</v>
      </c>
      <c r="W526" s="715">
        <f t="shared" si="64"/>
        <v>47</v>
      </c>
      <c r="X526" s="717" t="e">
        <f ca="1">_xll.BDP($T526,X$1)</f>
        <v>#NAME?</v>
      </c>
      <c r="Y526" s="717" t="e">
        <f ca="1">_xll.BDP($T526,$Y$1)</f>
        <v>#NAME?</v>
      </c>
      <c r="Z526" s="717" t="e">
        <f ca="1">_xll.BDP($T526,Z$1)</f>
        <v>#NAME?</v>
      </c>
      <c r="AA526" s="718" t="e">
        <f ca="1">IF(Z526="FLOATING",J526,(_xll.BDP($T526,AA$1)/100))</f>
        <v>#NAME?</v>
      </c>
      <c r="AB526" s="719" t="e">
        <f ca="1">_xll.BDP(T526,$AB$1)</f>
        <v>#NAME?</v>
      </c>
      <c r="AC526" s="720" t="e">
        <f ca="1">_xll.BDP($T526,AC$1)</f>
        <v>#NAME?</v>
      </c>
      <c r="AD526" s="719" t="e">
        <f ca="1">_xll.BDP($T526,AD$1)</f>
        <v>#NAME?</v>
      </c>
      <c r="AE526" s="715" t="e">
        <f ca="1">_xll.BDP($T526,AE$1)</f>
        <v>#NAME?</v>
      </c>
      <c r="AF526" s="719" t="e">
        <f ca="1">_xll.BDP($T526,AF$1)</f>
        <v>#NAME?</v>
      </c>
      <c r="AG526" s="719" t="e">
        <f ca="1">VLOOKUP(AE526,Values!$A$1:$C$12,2,FALSE)</f>
        <v>#NAME?</v>
      </c>
      <c r="AH526" s="716" t="e">
        <f ca="1">_xll.BDP($T526,$AH$1)</f>
        <v>#NAME?</v>
      </c>
      <c r="AI526" s="716" t="e">
        <f ca="1">_xll.BDP($T526,$AI$1)</f>
        <v>#NAME?</v>
      </c>
      <c r="AJ526" s="716" t="e">
        <f ca="1">_xll.BDP($T526,$AJ$1)</f>
        <v>#NAME?</v>
      </c>
      <c r="AK526" s="721" t="e">
        <f ca="1">VLOOKUP(AJ526,Values!$E$2:$F$8,2,)</f>
        <v>#NAME?</v>
      </c>
      <c r="AL526" s="719" t="e">
        <f ca="1">_xll.BDP($T526,$AL$1)</f>
        <v>#NAME?</v>
      </c>
      <c r="AM526" s="719" t="e">
        <f ca="1">_xll.BDP($T526,$AM$1)</f>
        <v>#NAME?</v>
      </c>
      <c r="AN526" s="719" t="e">
        <f ca="1">_xll.BDP($T526,$AN$1)</f>
        <v>#NAME?</v>
      </c>
      <c r="AO526" s="719" t="str">
        <f t="shared" si="65"/>
        <v>30nc10</v>
      </c>
      <c r="AP526" s="775" t="e">
        <f ca="1">_xll.BDP(T526,"YRS_TO_MTY_ISSUE")</f>
        <v>#NAME?</v>
      </c>
      <c r="AQ526" s="794">
        <f t="shared" si="66"/>
        <v>31</v>
      </c>
      <c r="AR526" s="795">
        <v>30</v>
      </c>
      <c r="AS526" s="719" t="e">
        <f ca="1">_xll.BDP($T526,AS$1)</f>
        <v>#NAME?</v>
      </c>
      <c r="AT526" s="719" t="e">
        <f ca="1">_xll.BDP(T526,$AT$1)</f>
        <v>#NAME?</v>
      </c>
      <c r="AU526" s="719" t="e">
        <f ca="1">_xll.BDP(T526,$AU$1)</f>
        <v>#NAME?</v>
      </c>
      <c r="AV526" s="719" t="e">
        <f ca="1">_xll.BDP($T526,AV$1)</f>
        <v>#NAME?</v>
      </c>
      <c r="AW526" s="719" t="e">
        <f t="shared" ca="1" si="67"/>
        <v>#NAME?</v>
      </c>
      <c r="AX526" s="719" t="e">
        <f ca="1">_xll.BDP(T526,$AX$1)</f>
        <v>#NAME?</v>
      </c>
      <c r="AY526" s="719" t="e">
        <f t="shared" ca="1" si="68"/>
        <v>#NAME?</v>
      </c>
      <c r="AZ526" s="719" t="e">
        <f t="shared" ca="1" si="69"/>
        <v>#NAME?</v>
      </c>
      <c r="BA526" s="719" t="e">
        <f ca="1">VLOOKUP(X526,Values!$H$2:$I$15,2,FALSE)</f>
        <v>#NAME?</v>
      </c>
    </row>
    <row r="527" spans="1:53" s="706" customFormat="1" ht="13.8" x14ac:dyDescent="0.3">
      <c r="A527" s="707">
        <v>41961</v>
      </c>
      <c r="B527" s="915" t="s">
        <v>8337</v>
      </c>
      <c r="C527" s="916" t="s">
        <v>235</v>
      </c>
      <c r="D527" s="709">
        <v>500</v>
      </c>
      <c r="E527" s="708" t="s">
        <v>66</v>
      </c>
      <c r="F527" s="710">
        <v>45611</v>
      </c>
      <c r="G527" s="711" t="s">
        <v>8338</v>
      </c>
      <c r="H527" s="712" t="s">
        <v>7436</v>
      </c>
      <c r="I527" s="761" t="s">
        <v>347</v>
      </c>
      <c r="J527" s="761" t="s">
        <v>348</v>
      </c>
      <c r="K527" s="712">
        <v>0</v>
      </c>
      <c r="L527" s="714"/>
      <c r="M527" s="712"/>
      <c r="N527" s="706" t="s">
        <v>169</v>
      </c>
      <c r="O527" s="712">
        <v>2.2000000000000002</v>
      </c>
      <c r="P527" s="708" t="s">
        <v>3746</v>
      </c>
      <c r="Q527" s="714"/>
      <c r="R527" s="708" t="s">
        <v>3746</v>
      </c>
      <c r="S527" s="708" t="s">
        <v>8358</v>
      </c>
      <c r="T527" s="715" t="str">
        <f t="shared" si="62"/>
        <v>EK6130125 Corp</v>
      </c>
      <c r="U527" s="716" t="e">
        <f ca="1">_xll.BDP($T527,$U$1)</f>
        <v>#NAME?</v>
      </c>
      <c r="V527" s="715">
        <f t="shared" si="63"/>
        <v>11</v>
      </c>
      <c r="W527" s="715">
        <f t="shared" si="64"/>
        <v>47</v>
      </c>
      <c r="X527" s="717" t="e">
        <f ca="1">_xll.BDP($T527,X$1)</f>
        <v>#NAME?</v>
      </c>
      <c r="Y527" s="717" t="e">
        <f ca="1">_xll.BDP($T527,$Y$1)</f>
        <v>#NAME?</v>
      </c>
      <c r="Z527" s="717" t="e">
        <f ca="1">_xll.BDP($T527,Z$1)</f>
        <v>#NAME?</v>
      </c>
      <c r="AA527" s="718" t="e">
        <f ca="1">IF(Z527="FLOATING",J527,(_xll.BDP($T527,AA$1)/100))</f>
        <v>#NAME?</v>
      </c>
      <c r="AB527" s="719" t="e">
        <f ca="1">_xll.BDP(T527,$AB$1)</f>
        <v>#NAME?</v>
      </c>
      <c r="AC527" s="720" t="e">
        <f ca="1">_xll.BDP($T527,AC$1)</f>
        <v>#NAME?</v>
      </c>
      <c r="AD527" s="719" t="e">
        <f ca="1">_xll.BDP($T527,AD$1)</f>
        <v>#NAME?</v>
      </c>
      <c r="AE527" s="715" t="e">
        <f ca="1">_xll.BDP($T527,AE$1)</f>
        <v>#NAME?</v>
      </c>
      <c r="AF527" s="719" t="e">
        <f ca="1">_xll.BDP($T527,AF$1)</f>
        <v>#NAME?</v>
      </c>
      <c r="AG527" s="719" t="e">
        <f ca="1">VLOOKUP(AE527,Values!$A$1:$C$12,2,FALSE)</f>
        <v>#NAME?</v>
      </c>
      <c r="AH527" s="716" t="e">
        <f ca="1">_xll.BDP($T527,$AH$1)</f>
        <v>#NAME?</v>
      </c>
      <c r="AI527" s="716" t="e">
        <f ca="1">_xll.BDP($T527,$AI$1)</f>
        <v>#NAME?</v>
      </c>
      <c r="AJ527" s="716" t="e">
        <f ca="1">_xll.BDP($T527,$AJ$1)</f>
        <v>#NAME?</v>
      </c>
      <c r="AK527" s="721" t="e">
        <f ca="1">VLOOKUP(AJ527,Values!$E$2:$F$8,2,)</f>
        <v>#NAME?</v>
      </c>
      <c r="AL527" s="719" t="e">
        <f ca="1">_xll.BDP($T527,$AL$1)</f>
        <v>#NAME?</v>
      </c>
      <c r="AM527" s="719" t="e">
        <f ca="1">_xll.BDP($T527,$AM$1)</f>
        <v>#NAME?</v>
      </c>
      <c r="AN527" s="719" t="e">
        <f ca="1">_xll.BDP($T527,$AN$1)</f>
        <v>#NAME?</v>
      </c>
      <c r="AO527" s="719" t="str">
        <f t="shared" si="65"/>
        <v>10yr</v>
      </c>
      <c r="AP527" s="775" t="e">
        <f ca="1">_xll.BDP(T527,"YRS_TO_MTY_ISSUE")</f>
        <v>#NAME?</v>
      </c>
      <c r="AQ527" s="794">
        <f t="shared" si="66"/>
        <v>10</v>
      </c>
      <c r="AR527" s="795">
        <v>10</v>
      </c>
      <c r="AS527" s="719" t="e">
        <f ca="1">_xll.BDP($T527,AS$1)</f>
        <v>#NAME?</v>
      </c>
      <c r="AT527" s="719" t="e">
        <f ca="1">_xll.BDP(T527,$AT$1)</f>
        <v>#NAME?</v>
      </c>
      <c r="AU527" s="719" t="e">
        <f ca="1">_xll.BDP(T527,$AU$1)</f>
        <v>#NAME?</v>
      </c>
      <c r="AV527" s="719" t="e">
        <f ca="1">_xll.BDP($T527,AV$1)</f>
        <v>#NAME?</v>
      </c>
      <c r="AW527" s="719" t="e">
        <f t="shared" ca="1" si="67"/>
        <v>#NAME?</v>
      </c>
      <c r="AX527" s="719" t="e">
        <f ca="1">_xll.BDP(T527,$AX$1)</f>
        <v>#NAME?</v>
      </c>
      <c r="AY527" s="719" t="e">
        <f t="shared" ca="1" si="68"/>
        <v>#NAME?</v>
      </c>
      <c r="AZ527" s="719" t="e">
        <f t="shared" ca="1" si="69"/>
        <v>#NAME?</v>
      </c>
      <c r="BA527" s="719" t="e">
        <f ca="1">VLOOKUP(X527,Values!$H$2:$I$15,2,FALSE)</f>
        <v>#NAME?</v>
      </c>
    </row>
    <row r="528" spans="1:53" s="706" customFormat="1" ht="13.8" x14ac:dyDescent="0.3">
      <c r="A528" s="707">
        <v>41961</v>
      </c>
      <c r="B528" s="915" t="s">
        <v>8339</v>
      </c>
      <c r="C528" s="916" t="s">
        <v>8340</v>
      </c>
      <c r="D528" s="709">
        <v>400</v>
      </c>
      <c r="E528" s="708" t="s">
        <v>37</v>
      </c>
      <c r="F528" s="710">
        <v>43845</v>
      </c>
      <c r="G528" s="711" t="s">
        <v>950</v>
      </c>
      <c r="H528" s="712" t="s">
        <v>346</v>
      </c>
      <c r="I528" s="761" t="s">
        <v>6084</v>
      </c>
      <c r="J528" s="761" t="s">
        <v>8341</v>
      </c>
      <c r="K528" s="712">
        <v>-15</v>
      </c>
      <c r="L528" s="714"/>
      <c r="M528" s="712"/>
      <c r="N528" s="706" t="s">
        <v>3756</v>
      </c>
      <c r="O528" s="712">
        <v>2.25</v>
      </c>
      <c r="P528" s="708" t="s">
        <v>2049</v>
      </c>
      <c r="Q528" s="714"/>
      <c r="R528" s="708">
        <v>20</v>
      </c>
      <c r="S528" s="708" t="s">
        <v>8359</v>
      </c>
      <c r="T528" s="715" t="str">
        <f t="shared" si="62"/>
        <v>EK6130240 Corp</v>
      </c>
      <c r="U528" s="716" t="e">
        <f ca="1">_xll.BDP($T528,$U$1)</f>
        <v>#NAME?</v>
      </c>
      <c r="V528" s="715">
        <f t="shared" si="63"/>
        <v>11</v>
      </c>
      <c r="W528" s="715">
        <f t="shared" si="64"/>
        <v>47</v>
      </c>
      <c r="X528" s="717" t="e">
        <f ca="1">_xll.BDP($T528,X$1)</f>
        <v>#NAME?</v>
      </c>
      <c r="Y528" s="717" t="e">
        <f ca="1">_xll.BDP($T528,$Y$1)</f>
        <v>#NAME?</v>
      </c>
      <c r="Z528" s="717" t="e">
        <f ca="1">_xll.BDP($T528,Z$1)</f>
        <v>#NAME?</v>
      </c>
      <c r="AA528" s="718" t="e">
        <f ca="1">IF(Z528="FLOATING",J528,(_xll.BDP($T528,AA$1)/100))</f>
        <v>#NAME?</v>
      </c>
      <c r="AB528" s="719" t="e">
        <f ca="1">_xll.BDP(T528,$AB$1)</f>
        <v>#NAME?</v>
      </c>
      <c r="AC528" s="720" t="e">
        <f ca="1">_xll.BDP($T528,AC$1)</f>
        <v>#NAME?</v>
      </c>
      <c r="AD528" s="719" t="e">
        <f ca="1">_xll.BDP($T528,AD$1)</f>
        <v>#NAME?</v>
      </c>
      <c r="AE528" s="715" t="e">
        <f ca="1">_xll.BDP($T528,AE$1)</f>
        <v>#NAME?</v>
      </c>
      <c r="AF528" s="719" t="e">
        <f ca="1">_xll.BDP($T528,AF$1)</f>
        <v>#NAME?</v>
      </c>
      <c r="AG528" s="719" t="e">
        <f ca="1">VLOOKUP(AE528,Values!$A$1:$C$12,2,FALSE)</f>
        <v>#NAME?</v>
      </c>
      <c r="AH528" s="716" t="e">
        <f ca="1">_xll.BDP($T528,$AH$1)</f>
        <v>#NAME?</v>
      </c>
      <c r="AI528" s="716" t="e">
        <f ca="1">_xll.BDP($T528,$AI$1)</f>
        <v>#NAME?</v>
      </c>
      <c r="AJ528" s="716" t="e">
        <f ca="1">_xll.BDP($T528,$AJ$1)</f>
        <v>#NAME?</v>
      </c>
      <c r="AK528" s="721" t="e">
        <f ca="1">VLOOKUP(AJ528,Values!$E$2:$F$8,2,)</f>
        <v>#NAME?</v>
      </c>
      <c r="AL528" s="719" t="e">
        <f ca="1">_xll.BDP($T528,$AL$1)</f>
        <v>#NAME?</v>
      </c>
      <c r="AM528" s="719" t="e">
        <f ca="1">_xll.BDP($T528,$AM$1)</f>
        <v>#NAME?</v>
      </c>
      <c r="AN528" s="719" t="e">
        <f ca="1">_xll.BDP($T528,$AN$1)</f>
        <v>#NAME?</v>
      </c>
      <c r="AO528" s="719" t="str">
        <f t="shared" si="65"/>
        <v>5yr</v>
      </c>
      <c r="AP528" s="775" t="e">
        <f ca="1">_xll.BDP(T528,"YRS_TO_MTY_ISSUE")</f>
        <v>#NAME?</v>
      </c>
      <c r="AQ528" s="794">
        <f t="shared" si="66"/>
        <v>6</v>
      </c>
      <c r="AR528" s="795">
        <v>5</v>
      </c>
      <c r="AS528" s="719" t="e">
        <f ca="1">_xll.BDP($T528,AS$1)</f>
        <v>#NAME?</v>
      </c>
      <c r="AT528" s="719" t="e">
        <f ca="1">_xll.BDP(T528,$AT$1)</f>
        <v>#NAME?</v>
      </c>
      <c r="AU528" s="719" t="e">
        <f ca="1">_xll.BDP(T528,$AU$1)</f>
        <v>#NAME?</v>
      </c>
      <c r="AV528" s="719" t="e">
        <f ca="1">_xll.BDP($T528,AV$1)</f>
        <v>#NAME?</v>
      </c>
      <c r="AW528" s="719" t="e">
        <f t="shared" ca="1" si="67"/>
        <v>#NAME?</v>
      </c>
      <c r="AX528" s="719" t="e">
        <f ca="1">_xll.BDP(T528,$AX$1)</f>
        <v>#NAME?</v>
      </c>
      <c r="AY528" s="719" t="e">
        <f t="shared" ca="1" si="68"/>
        <v>#NAME?</v>
      </c>
      <c r="AZ528" s="719" t="e">
        <f t="shared" ca="1" si="69"/>
        <v>#NAME?</v>
      </c>
      <c r="BA528" s="719" t="e">
        <f ca="1">VLOOKUP(X528,Values!$H$2:$I$15,2,FALSE)</f>
        <v>#NAME?</v>
      </c>
    </row>
    <row r="529" spans="1:53" s="706" customFormat="1" ht="13.8" x14ac:dyDescent="0.3">
      <c r="A529" s="707">
        <v>41961</v>
      </c>
      <c r="B529" s="915" t="s">
        <v>8342</v>
      </c>
      <c r="C529" s="916" t="s">
        <v>403</v>
      </c>
      <c r="D529" s="709">
        <v>250</v>
      </c>
      <c r="E529" s="708" t="s">
        <v>6913</v>
      </c>
      <c r="F529" s="710">
        <v>46351</v>
      </c>
      <c r="G529" s="711" t="s">
        <v>8343</v>
      </c>
      <c r="H529" s="712" t="s">
        <v>2075</v>
      </c>
      <c r="I529" s="761" t="s">
        <v>3770</v>
      </c>
      <c r="J529" s="761" t="s">
        <v>860</v>
      </c>
      <c r="K529" s="712">
        <v>-17.5</v>
      </c>
      <c r="L529" s="714"/>
      <c r="M529" s="712"/>
      <c r="N529" s="706" t="s">
        <v>6495</v>
      </c>
      <c r="O529" s="712">
        <v>2.6</v>
      </c>
      <c r="P529" s="708"/>
      <c r="Q529" s="714" t="s">
        <v>8344</v>
      </c>
      <c r="R529" s="708">
        <v>9.5</v>
      </c>
      <c r="S529" s="708" t="s">
        <v>8360</v>
      </c>
      <c r="T529" s="715" t="str">
        <f t="shared" si="62"/>
        <v>EK6130422 Corp</v>
      </c>
      <c r="U529" s="716" t="e">
        <f ca="1">_xll.BDP($T529,$U$1)</f>
        <v>#NAME?</v>
      </c>
      <c r="V529" s="715">
        <f t="shared" si="63"/>
        <v>11</v>
      </c>
      <c r="W529" s="715">
        <f t="shared" si="64"/>
        <v>47</v>
      </c>
      <c r="X529" s="717" t="e">
        <f ca="1">_xll.BDP($T529,X$1)</f>
        <v>#NAME?</v>
      </c>
      <c r="Y529" s="717" t="e">
        <f ca="1">_xll.BDP($T529,$Y$1)</f>
        <v>#NAME?</v>
      </c>
      <c r="Z529" s="717" t="e">
        <f ca="1">_xll.BDP($T529,Z$1)</f>
        <v>#NAME?</v>
      </c>
      <c r="AA529" s="718" t="e">
        <f ca="1">IF(Z529="FLOATING",J529,(_xll.BDP($T529,AA$1)/100))</f>
        <v>#NAME?</v>
      </c>
      <c r="AB529" s="719" t="e">
        <f ca="1">_xll.BDP(T529,$AB$1)</f>
        <v>#NAME?</v>
      </c>
      <c r="AC529" s="720" t="e">
        <f ca="1">_xll.BDP($T529,AC$1)</f>
        <v>#NAME?</v>
      </c>
      <c r="AD529" s="719" t="e">
        <f ca="1">_xll.BDP($T529,AD$1)</f>
        <v>#NAME?</v>
      </c>
      <c r="AE529" s="715" t="e">
        <f ca="1">_xll.BDP($T529,AE$1)</f>
        <v>#NAME?</v>
      </c>
      <c r="AF529" s="719" t="e">
        <f ca="1">_xll.BDP($T529,AF$1)</f>
        <v>#NAME?</v>
      </c>
      <c r="AG529" s="719" t="e">
        <f ca="1">VLOOKUP(AE529,Values!$A$1:$C$12,2,FALSE)</f>
        <v>#NAME?</v>
      </c>
      <c r="AH529" s="716" t="e">
        <f ca="1">_xll.BDP($T529,$AH$1)</f>
        <v>#NAME?</v>
      </c>
      <c r="AI529" s="716" t="e">
        <f ca="1">_xll.BDP($T529,$AI$1)</f>
        <v>#NAME?</v>
      </c>
      <c r="AJ529" s="716" t="e">
        <f ca="1">_xll.BDP($T529,$AJ$1)</f>
        <v>#NAME?</v>
      </c>
      <c r="AK529" s="721" t="e">
        <f ca="1">VLOOKUP(AJ529,Values!$E$2:$F$8,2,)</f>
        <v>#NAME?</v>
      </c>
      <c r="AL529" s="719" t="e">
        <f ca="1">_xll.BDP($T529,$AL$1)</f>
        <v>#NAME?</v>
      </c>
      <c r="AM529" s="719" t="e">
        <f ca="1">_xll.BDP($T529,$AM$1)</f>
        <v>#NAME?</v>
      </c>
      <c r="AN529" s="719" t="e">
        <f ca="1">_xll.BDP($T529,$AN$1)</f>
        <v>#NAME?</v>
      </c>
      <c r="AO529" s="719" t="str">
        <f t="shared" si="65"/>
        <v>12yr sub</v>
      </c>
      <c r="AP529" s="775" t="e">
        <f ca="1">_xll.BDP(T529,"YRS_TO_MTY_ISSUE")</f>
        <v>#NAME?</v>
      </c>
      <c r="AQ529" s="794">
        <f t="shared" si="66"/>
        <v>12</v>
      </c>
      <c r="AR529" s="795">
        <v>12</v>
      </c>
      <c r="AS529" s="719" t="e">
        <f ca="1">_xll.BDP($T529,AS$1)</f>
        <v>#NAME?</v>
      </c>
      <c r="AT529" s="719" t="e">
        <f ca="1">_xll.BDP(T529,$AT$1)</f>
        <v>#NAME?</v>
      </c>
      <c r="AU529" s="719" t="e">
        <f ca="1">_xll.BDP(T529,$AU$1)</f>
        <v>#NAME?</v>
      </c>
      <c r="AV529" s="719" t="e">
        <f ca="1">_xll.BDP($T529,AV$1)</f>
        <v>#NAME?</v>
      </c>
      <c r="AW529" s="719" t="e">
        <f t="shared" ca="1" si="67"/>
        <v>#NAME?</v>
      </c>
      <c r="AX529" s="719" t="e">
        <f ca="1">_xll.BDP(T529,$AX$1)</f>
        <v>#NAME?</v>
      </c>
      <c r="AY529" s="719" t="e">
        <f t="shared" ca="1" si="68"/>
        <v>#NAME?</v>
      </c>
      <c r="AZ529" s="719" t="e">
        <f t="shared" ca="1" si="69"/>
        <v>#NAME?</v>
      </c>
      <c r="BA529" s="719" t="e">
        <f ca="1">VLOOKUP(X529,Values!$H$2:$I$15,2,FALSE)</f>
        <v>#NAME?</v>
      </c>
    </row>
    <row r="530" spans="1:53" s="706" customFormat="1" ht="13.8" x14ac:dyDescent="0.3">
      <c r="A530" s="707">
        <v>41960</v>
      </c>
      <c r="B530" s="915" t="s">
        <v>3800</v>
      </c>
      <c r="C530" s="916" t="s">
        <v>705</v>
      </c>
      <c r="D530" s="709">
        <v>650</v>
      </c>
      <c r="E530" s="708" t="s">
        <v>12</v>
      </c>
      <c r="F530" s="710">
        <v>43070</v>
      </c>
      <c r="G530" s="711" t="s">
        <v>561</v>
      </c>
      <c r="H530" s="712" t="s">
        <v>2299</v>
      </c>
      <c r="I530" s="761" t="s">
        <v>2299</v>
      </c>
      <c r="J530" s="761" t="s">
        <v>583</v>
      </c>
      <c r="K530" s="712">
        <v>-10</v>
      </c>
      <c r="L530" s="714"/>
      <c r="M530" s="712"/>
      <c r="N530" s="706" t="s">
        <v>584</v>
      </c>
      <c r="O530" s="712">
        <v>1.375</v>
      </c>
      <c r="P530" s="708" t="s">
        <v>1937</v>
      </c>
      <c r="Q530" s="714"/>
      <c r="R530" s="708">
        <v>0</v>
      </c>
      <c r="S530" s="708" t="s">
        <v>8272</v>
      </c>
      <c r="T530" s="715" t="str">
        <f t="shared" si="62"/>
        <v>EK6097100 Corp</v>
      </c>
      <c r="U530" s="716" t="e">
        <f ca="1">_xll.BDP($T530,$U$1)</f>
        <v>#NAME?</v>
      </c>
      <c r="V530" s="715">
        <f t="shared" si="63"/>
        <v>11</v>
      </c>
      <c r="W530" s="715">
        <f t="shared" si="64"/>
        <v>47</v>
      </c>
      <c r="X530" s="717" t="e">
        <f ca="1">_xll.BDP($T530,X$1)</f>
        <v>#NAME?</v>
      </c>
      <c r="Y530" s="717" t="e">
        <f ca="1">_xll.BDP($T530,$Y$1)</f>
        <v>#NAME?</v>
      </c>
      <c r="Z530" s="717" t="e">
        <f ca="1">_xll.BDP($T530,Z$1)</f>
        <v>#NAME?</v>
      </c>
      <c r="AA530" s="718" t="e">
        <f ca="1">IF(Z530="FLOATING",J530,(_xll.BDP($T530,AA$1)/100))</f>
        <v>#NAME?</v>
      </c>
      <c r="AB530" s="719" t="e">
        <f ca="1">_xll.BDP(T530,$AB$1)</f>
        <v>#NAME?</v>
      </c>
      <c r="AC530" s="720" t="e">
        <f ca="1">_xll.BDP($T530,AC$1)</f>
        <v>#NAME?</v>
      </c>
      <c r="AD530" s="719" t="e">
        <f ca="1">_xll.BDP($T530,AD$1)</f>
        <v>#NAME?</v>
      </c>
      <c r="AE530" s="715" t="e">
        <f ca="1">_xll.BDP($T530,AE$1)</f>
        <v>#NAME?</v>
      </c>
      <c r="AF530" s="719" t="e">
        <f ca="1">_xll.BDP($T530,AF$1)</f>
        <v>#NAME?</v>
      </c>
      <c r="AG530" s="719" t="e">
        <f ca="1">VLOOKUP(AE530,Values!$A$1:$C$12,2,FALSE)</f>
        <v>#NAME?</v>
      </c>
      <c r="AH530" s="716" t="e">
        <f ca="1">_xll.BDP($T530,$AH$1)</f>
        <v>#NAME?</v>
      </c>
      <c r="AI530" s="716" t="e">
        <f ca="1">_xll.BDP($T530,$AI$1)</f>
        <v>#NAME?</v>
      </c>
      <c r="AJ530" s="716" t="e">
        <f ca="1">_xll.BDP($T530,$AJ$1)</f>
        <v>#NAME?</v>
      </c>
      <c r="AK530" s="721" t="e">
        <f ca="1">VLOOKUP(AJ530,Values!$E$2:$F$8,2,)</f>
        <v>#NAME?</v>
      </c>
      <c r="AL530" s="719" t="e">
        <f ca="1">_xll.BDP($T530,$AL$1)</f>
        <v>#NAME?</v>
      </c>
      <c r="AM530" s="719" t="e">
        <f ca="1">_xll.BDP($T530,$AM$1)</f>
        <v>#NAME?</v>
      </c>
      <c r="AN530" s="719" t="e">
        <f ca="1">_xll.BDP($T530,$AN$1)</f>
        <v>#NAME?</v>
      </c>
      <c r="AO530" s="719" t="str">
        <f t="shared" si="65"/>
        <v>3yr</v>
      </c>
      <c r="AP530" s="775" t="e">
        <f ca="1">_xll.BDP(T530,"YRS_TO_MTY_ISSUE")</f>
        <v>#NAME?</v>
      </c>
      <c r="AQ530" s="794">
        <f t="shared" si="66"/>
        <v>3</v>
      </c>
      <c r="AR530" s="795">
        <v>3</v>
      </c>
      <c r="AS530" s="719" t="e">
        <f ca="1">_xll.BDP($T530,AS$1)</f>
        <v>#NAME?</v>
      </c>
      <c r="AT530" s="719" t="e">
        <f ca="1">_xll.BDP(T530,$AT$1)</f>
        <v>#NAME?</v>
      </c>
      <c r="AU530" s="719" t="e">
        <f ca="1">_xll.BDP(T530,$AU$1)</f>
        <v>#NAME?</v>
      </c>
      <c r="AV530" s="719" t="e">
        <f ca="1">_xll.BDP($T530,AV$1)</f>
        <v>#NAME?</v>
      </c>
      <c r="AW530" s="719" t="e">
        <f t="shared" ca="1" si="67"/>
        <v>#NAME?</v>
      </c>
      <c r="AX530" s="719" t="e">
        <f ca="1">_xll.BDP(T530,$AX$1)</f>
        <v>#NAME?</v>
      </c>
      <c r="AY530" s="719" t="e">
        <f t="shared" ca="1" si="68"/>
        <v>#NAME?</v>
      </c>
      <c r="AZ530" s="719" t="e">
        <f t="shared" ca="1" si="69"/>
        <v>#NAME?</v>
      </c>
      <c r="BA530" s="719" t="e">
        <f ca="1">VLOOKUP(X530,Values!$H$2:$I$15,2,FALSE)</f>
        <v>#NAME?</v>
      </c>
    </row>
    <row r="531" spans="1:53" s="706" customFormat="1" ht="13.8" x14ac:dyDescent="0.3">
      <c r="A531" s="707">
        <v>41960</v>
      </c>
      <c r="B531" s="915" t="s">
        <v>8234</v>
      </c>
      <c r="C531" s="916" t="s">
        <v>705</v>
      </c>
      <c r="D531" s="709">
        <v>1350</v>
      </c>
      <c r="E531" s="708" t="s">
        <v>12</v>
      </c>
      <c r="F531" s="710">
        <v>43070</v>
      </c>
      <c r="G531" s="711" t="s">
        <v>561</v>
      </c>
      <c r="H531" s="712" t="s">
        <v>8235</v>
      </c>
      <c r="I531" s="761" t="s">
        <v>19</v>
      </c>
      <c r="J531" s="761" t="s">
        <v>20</v>
      </c>
      <c r="K531" s="712">
        <v>-10</v>
      </c>
      <c r="L531" s="714"/>
      <c r="M531" s="712"/>
      <c r="N531" s="706" t="s">
        <v>584</v>
      </c>
      <c r="O531" s="712">
        <v>1.375</v>
      </c>
      <c r="P531" s="708" t="s">
        <v>1937</v>
      </c>
      <c r="Q531" s="714"/>
      <c r="R531" s="708">
        <v>0</v>
      </c>
      <c r="S531" s="708" t="s">
        <v>8273</v>
      </c>
      <c r="T531" s="715" t="str">
        <f t="shared" si="62"/>
        <v>EK6075684 Corp</v>
      </c>
      <c r="U531" s="716" t="e">
        <f ca="1">_xll.BDP($T531,$U$1)</f>
        <v>#NAME?</v>
      </c>
      <c r="V531" s="715">
        <f t="shared" si="63"/>
        <v>11</v>
      </c>
      <c r="W531" s="715">
        <f t="shared" si="64"/>
        <v>47</v>
      </c>
      <c r="X531" s="717" t="e">
        <f ca="1">_xll.BDP($T531,X$1)</f>
        <v>#NAME?</v>
      </c>
      <c r="Y531" s="717" t="e">
        <f ca="1">_xll.BDP($T531,$Y$1)</f>
        <v>#NAME?</v>
      </c>
      <c r="Z531" s="717" t="e">
        <f ca="1">_xll.BDP($T531,Z$1)</f>
        <v>#NAME?</v>
      </c>
      <c r="AA531" s="718" t="e">
        <f ca="1">IF(Z531="FLOATING",J531,(_xll.BDP($T531,AA$1)/100))</f>
        <v>#NAME?</v>
      </c>
      <c r="AB531" s="719" t="e">
        <f ca="1">_xll.BDP(T531,$AB$1)</f>
        <v>#NAME?</v>
      </c>
      <c r="AC531" s="720" t="e">
        <f ca="1">_xll.BDP($T531,AC$1)</f>
        <v>#NAME?</v>
      </c>
      <c r="AD531" s="719" t="e">
        <f ca="1">_xll.BDP($T531,AD$1)</f>
        <v>#NAME?</v>
      </c>
      <c r="AE531" s="715" t="e">
        <f ca="1">_xll.BDP($T531,AE$1)</f>
        <v>#NAME?</v>
      </c>
      <c r="AF531" s="719" t="e">
        <f ca="1">_xll.BDP($T531,AF$1)</f>
        <v>#NAME?</v>
      </c>
      <c r="AG531" s="719" t="e">
        <f ca="1">VLOOKUP(AE531,Values!$A$1:$C$12,2,FALSE)</f>
        <v>#NAME?</v>
      </c>
      <c r="AH531" s="716" t="e">
        <f ca="1">_xll.BDP($T531,$AH$1)</f>
        <v>#NAME?</v>
      </c>
      <c r="AI531" s="716" t="e">
        <f ca="1">_xll.BDP($T531,$AI$1)</f>
        <v>#NAME?</v>
      </c>
      <c r="AJ531" s="716" t="e">
        <f ca="1">_xll.BDP($T531,$AJ$1)</f>
        <v>#NAME?</v>
      </c>
      <c r="AK531" s="721" t="e">
        <f ca="1">VLOOKUP(AJ531,Values!$E$2:$F$8,2,)</f>
        <v>#NAME?</v>
      </c>
      <c r="AL531" s="719" t="e">
        <f ca="1">_xll.BDP($T531,$AL$1)</f>
        <v>#NAME?</v>
      </c>
      <c r="AM531" s="719" t="e">
        <f ca="1">_xll.BDP($T531,$AM$1)</f>
        <v>#NAME?</v>
      </c>
      <c r="AN531" s="719" t="e">
        <f ca="1">_xll.BDP($T531,$AN$1)</f>
        <v>#NAME?</v>
      </c>
      <c r="AO531" s="719" t="str">
        <f t="shared" si="65"/>
        <v>3yr</v>
      </c>
      <c r="AP531" s="775" t="e">
        <f ca="1">_xll.BDP(T531,"YRS_TO_MTY_ISSUE")</f>
        <v>#NAME?</v>
      </c>
      <c r="AQ531" s="794">
        <f t="shared" si="66"/>
        <v>3</v>
      </c>
      <c r="AR531" s="795">
        <v>3</v>
      </c>
      <c r="AS531" s="719" t="e">
        <f ca="1">_xll.BDP($T531,AS$1)</f>
        <v>#NAME?</v>
      </c>
      <c r="AT531" s="719" t="e">
        <f ca="1">_xll.BDP(T531,$AT$1)</f>
        <v>#NAME?</v>
      </c>
      <c r="AU531" s="719" t="e">
        <f ca="1">_xll.BDP(T531,$AU$1)</f>
        <v>#NAME?</v>
      </c>
      <c r="AV531" s="719" t="e">
        <f ca="1">_xll.BDP($T531,AV$1)</f>
        <v>#NAME?</v>
      </c>
      <c r="AW531" s="719" t="e">
        <f t="shared" ca="1" si="67"/>
        <v>#NAME?</v>
      </c>
      <c r="AX531" s="719" t="e">
        <f ca="1">_xll.BDP(T531,$AX$1)</f>
        <v>#NAME?</v>
      </c>
      <c r="AY531" s="719" t="e">
        <f t="shared" ca="1" si="68"/>
        <v>#NAME?</v>
      </c>
      <c r="AZ531" s="719" t="e">
        <f t="shared" ca="1" si="69"/>
        <v>#NAME?</v>
      </c>
      <c r="BA531" s="719" t="e">
        <f ca="1">VLOOKUP(X531,Values!$H$2:$I$15,2,FALSE)</f>
        <v>#NAME?</v>
      </c>
    </row>
    <row r="532" spans="1:53" s="706" customFormat="1" ht="13.8" x14ac:dyDescent="0.3">
      <c r="A532" s="707">
        <v>41960</v>
      </c>
      <c r="B532" s="915" t="s">
        <v>8236</v>
      </c>
      <c r="C532" s="916" t="s">
        <v>235</v>
      </c>
      <c r="D532" s="709">
        <v>500</v>
      </c>
      <c r="E532" s="708" t="s">
        <v>746</v>
      </c>
      <c r="F532" s="710">
        <v>43972</v>
      </c>
      <c r="G532" s="711" t="s">
        <v>8237</v>
      </c>
      <c r="H532" s="712" t="s">
        <v>324</v>
      </c>
      <c r="I532" s="761" t="s">
        <v>8238</v>
      </c>
      <c r="J532" s="761" t="s">
        <v>398</v>
      </c>
      <c r="K532" s="712">
        <v>-20</v>
      </c>
      <c r="L532" s="714"/>
      <c r="M532" s="712"/>
      <c r="N532" s="706" t="s">
        <v>565</v>
      </c>
      <c r="O532" s="712">
        <v>4.4000000000000004</v>
      </c>
      <c r="P532" s="708" t="s">
        <v>3746</v>
      </c>
      <c r="Q532" s="714"/>
      <c r="R532" s="708" t="s">
        <v>5923</v>
      </c>
      <c r="S532" s="708" t="s">
        <v>8274</v>
      </c>
      <c r="T532" s="715" t="str">
        <f t="shared" si="62"/>
        <v>EK6076286 Corp</v>
      </c>
      <c r="U532" s="716" t="e">
        <f ca="1">_xll.BDP($T532,$U$1)</f>
        <v>#NAME?</v>
      </c>
      <c r="V532" s="715">
        <f t="shared" si="63"/>
        <v>11</v>
      </c>
      <c r="W532" s="715">
        <f t="shared" si="64"/>
        <v>47</v>
      </c>
      <c r="X532" s="717" t="e">
        <f ca="1">_xll.BDP($T532,X$1)</f>
        <v>#NAME?</v>
      </c>
      <c r="Y532" s="717" t="e">
        <f ca="1">_xll.BDP($T532,$Y$1)</f>
        <v>#NAME?</v>
      </c>
      <c r="Z532" s="717" t="e">
        <f ca="1">_xll.BDP($T532,Z$1)</f>
        <v>#NAME?</v>
      </c>
      <c r="AA532" s="718" t="e">
        <f ca="1">IF(Z532="FLOATING",J532,(_xll.BDP($T532,AA$1)/100))</f>
        <v>#NAME?</v>
      </c>
      <c r="AB532" s="719" t="e">
        <f ca="1">_xll.BDP(T532,$AB$1)</f>
        <v>#NAME?</v>
      </c>
      <c r="AC532" s="720" t="e">
        <f ca="1">_xll.BDP($T532,AC$1)</f>
        <v>#NAME?</v>
      </c>
      <c r="AD532" s="719" t="e">
        <f ca="1">_xll.BDP($T532,AD$1)</f>
        <v>#NAME?</v>
      </c>
      <c r="AE532" s="715" t="e">
        <f ca="1">_xll.BDP($T532,AE$1)</f>
        <v>#NAME?</v>
      </c>
      <c r="AF532" s="719" t="e">
        <f ca="1">_xll.BDP($T532,AF$1)</f>
        <v>#NAME?</v>
      </c>
      <c r="AG532" s="719" t="e">
        <f ca="1">VLOOKUP(AE532,Values!$A$1:$C$12,2,FALSE)</f>
        <v>#NAME?</v>
      </c>
      <c r="AH532" s="716" t="e">
        <f ca="1">_xll.BDP($T532,$AH$1)</f>
        <v>#NAME?</v>
      </c>
      <c r="AI532" s="716" t="e">
        <f ca="1">_xll.BDP($T532,$AI$1)</f>
        <v>#NAME?</v>
      </c>
      <c r="AJ532" s="716" t="e">
        <f ca="1">_xll.BDP($T532,$AJ$1)</f>
        <v>#NAME?</v>
      </c>
      <c r="AK532" s="721" t="e">
        <f ca="1">VLOOKUP(AJ532,Values!$E$2:$F$8,2,)</f>
        <v>#NAME?</v>
      </c>
      <c r="AL532" s="719" t="e">
        <f ca="1">_xll.BDP($T532,$AL$1)</f>
        <v>#NAME?</v>
      </c>
      <c r="AM532" s="719" t="e">
        <f ca="1">_xll.BDP($T532,$AM$1)</f>
        <v>#NAME?</v>
      </c>
      <c r="AN532" s="719" t="e">
        <f ca="1">_xll.BDP($T532,$AN$1)</f>
        <v>#NAME?</v>
      </c>
      <c r="AO532" s="719" t="str">
        <f t="shared" si="65"/>
        <v>5.5yr</v>
      </c>
      <c r="AP532" s="775" t="e">
        <f ca="1">_xll.BDP(T532,"YRS_TO_MTY_ISSUE")</f>
        <v>#NAME?</v>
      </c>
      <c r="AQ532" s="794">
        <f t="shared" si="66"/>
        <v>6</v>
      </c>
      <c r="AR532" s="795">
        <v>5.5</v>
      </c>
      <c r="AS532" s="719" t="e">
        <f ca="1">_xll.BDP($T532,AS$1)</f>
        <v>#NAME?</v>
      </c>
      <c r="AT532" s="719" t="e">
        <f ca="1">_xll.BDP(T532,$AT$1)</f>
        <v>#NAME?</v>
      </c>
      <c r="AU532" s="719" t="e">
        <f ca="1">_xll.BDP(T532,$AU$1)</f>
        <v>#NAME?</v>
      </c>
      <c r="AV532" s="719" t="e">
        <f ca="1">_xll.BDP($T532,AV$1)</f>
        <v>#NAME?</v>
      </c>
      <c r="AW532" s="719" t="e">
        <f t="shared" ca="1" si="67"/>
        <v>#NAME?</v>
      </c>
      <c r="AX532" s="719" t="e">
        <f ca="1">_xll.BDP(T532,$AX$1)</f>
        <v>#NAME?</v>
      </c>
      <c r="AY532" s="719" t="e">
        <f t="shared" ca="1" si="68"/>
        <v>#NAME?</v>
      </c>
      <c r="AZ532" s="719" t="e">
        <f t="shared" ca="1" si="69"/>
        <v>#NAME?</v>
      </c>
      <c r="BA532" s="719" t="e">
        <f ca="1">VLOOKUP(X532,Values!$H$2:$I$15,2,FALSE)</f>
        <v>#NAME?</v>
      </c>
    </row>
    <row r="533" spans="1:53" s="706" customFormat="1" ht="13.8" x14ac:dyDescent="0.3">
      <c r="A533" s="707">
        <v>41960</v>
      </c>
      <c r="B533" s="915" t="s">
        <v>8239</v>
      </c>
      <c r="C533" s="916" t="s">
        <v>276</v>
      </c>
      <c r="D533" s="709">
        <v>500</v>
      </c>
      <c r="E533" s="708" t="s">
        <v>37</v>
      </c>
      <c r="F533" s="710">
        <v>43784</v>
      </c>
      <c r="G533" s="711" t="s">
        <v>950</v>
      </c>
      <c r="H533" s="712" t="s">
        <v>578</v>
      </c>
      <c r="I533" s="761" t="s">
        <v>8240</v>
      </c>
      <c r="J533" s="761" t="s">
        <v>91</v>
      </c>
      <c r="K533" s="712">
        <v>-20</v>
      </c>
      <c r="L533" s="714"/>
      <c r="M533" s="712"/>
      <c r="N533" s="706" t="s">
        <v>8241</v>
      </c>
      <c r="O533" s="712">
        <v>5.25</v>
      </c>
      <c r="P533" s="708" t="s">
        <v>3746</v>
      </c>
      <c r="Q533" s="714"/>
      <c r="R533" s="708" t="s">
        <v>3746</v>
      </c>
      <c r="S533" s="708" t="s">
        <v>8275</v>
      </c>
      <c r="T533" s="715" t="str">
        <f t="shared" si="62"/>
        <v>EK6085709 Corp</v>
      </c>
      <c r="U533" s="716" t="e">
        <f ca="1">_xll.BDP($T533,$U$1)</f>
        <v>#NAME?</v>
      </c>
      <c r="V533" s="715">
        <f t="shared" si="63"/>
        <v>11</v>
      </c>
      <c r="W533" s="715">
        <f t="shared" si="64"/>
        <v>47</v>
      </c>
      <c r="X533" s="717" t="e">
        <f ca="1">_xll.BDP($T533,X$1)</f>
        <v>#NAME?</v>
      </c>
      <c r="Y533" s="717" t="e">
        <f ca="1">_xll.BDP($T533,$Y$1)</f>
        <v>#NAME?</v>
      </c>
      <c r="Z533" s="717" t="e">
        <f ca="1">_xll.BDP($T533,Z$1)</f>
        <v>#NAME?</v>
      </c>
      <c r="AA533" s="718" t="e">
        <f ca="1">IF(Z533="FLOATING",J533,(_xll.BDP($T533,AA$1)/100))</f>
        <v>#NAME?</v>
      </c>
      <c r="AB533" s="719" t="e">
        <f ca="1">_xll.BDP(T533,$AB$1)</f>
        <v>#NAME?</v>
      </c>
      <c r="AC533" s="720" t="e">
        <f ca="1">_xll.BDP($T533,AC$1)</f>
        <v>#NAME?</v>
      </c>
      <c r="AD533" s="719" t="e">
        <f ca="1">_xll.BDP($T533,AD$1)</f>
        <v>#NAME?</v>
      </c>
      <c r="AE533" s="715" t="e">
        <f ca="1">_xll.BDP($T533,AE$1)</f>
        <v>#NAME?</v>
      </c>
      <c r="AF533" s="719" t="e">
        <f ca="1">_xll.BDP($T533,AF$1)</f>
        <v>#NAME?</v>
      </c>
      <c r="AG533" s="719" t="e">
        <f ca="1">VLOOKUP(AE533,Values!$A$1:$C$12,2,FALSE)</f>
        <v>#NAME?</v>
      </c>
      <c r="AH533" s="716" t="e">
        <f ca="1">_xll.BDP($T533,$AH$1)</f>
        <v>#NAME?</v>
      </c>
      <c r="AI533" s="716" t="e">
        <f ca="1">_xll.BDP($T533,$AI$1)</f>
        <v>#NAME?</v>
      </c>
      <c r="AJ533" s="716" t="e">
        <f ca="1">_xll.BDP($T533,$AJ$1)</f>
        <v>#NAME?</v>
      </c>
      <c r="AK533" s="721" t="e">
        <f ca="1">VLOOKUP(AJ533,Values!$E$2:$F$8,2,)</f>
        <v>#NAME?</v>
      </c>
      <c r="AL533" s="719" t="e">
        <f ca="1">_xll.BDP($T533,$AL$1)</f>
        <v>#NAME?</v>
      </c>
      <c r="AM533" s="719" t="e">
        <f ca="1">_xll.BDP($T533,$AM$1)</f>
        <v>#NAME?</v>
      </c>
      <c r="AN533" s="719" t="e">
        <f ca="1">_xll.BDP($T533,$AN$1)</f>
        <v>#NAME?</v>
      </c>
      <c r="AO533" s="719" t="str">
        <f t="shared" si="65"/>
        <v>5yr</v>
      </c>
      <c r="AP533" s="775" t="e">
        <f ca="1">_xll.BDP(T533,"YRS_TO_MTY_ISSUE")</f>
        <v>#NAME?</v>
      </c>
      <c r="AQ533" s="794">
        <f t="shared" si="66"/>
        <v>5</v>
      </c>
      <c r="AR533" s="795">
        <v>5</v>
      </c>
      <c r="AS533" s="719" t="e">
        <f ca="1">_xll.BDP($T533,AS$1)</f>
        <v>#NAME?</v>
      </c>
      <c r="AT533" s="719" t="e">
        <f ca="1">_xll.BDP(T533,$AT$1)</f>
        <v>#NAME?</v>
      </c>
      <c r="AU533" s="719" t="e">
        <f ca="1">_xll.BDP(T533,$AU$1)</f>
        <v>#NAME?</v>
      </c>
      <c r="AV533" s="719" t="e">
        <f ca="1">_xll.BDP($T533,AV$1)</f>
        <v>#NAME?</v>
      </c>
      <c r="AW533" s="719" t="e">
        <f t="shared" ca="1" si="67"/>
        <v>#NAME?</v>
      </c>
      <c r="AX533" s="719" t="e">
        <f ca="1">_xll.BDP(T533,$AX$1)</f>
        <v>#NAME?</v>
      </c>
      <c r="AY533" s="719" t="e">
        <f t="shared" ca="1" si="68"/>
        <v>#NAME?</v>
      </c>
      <c r="AZ533" s="719" t="e">
        <f t="shared" ca="1" si="69"/>
        <v>#NAME?</v>
      </c>
      <c r="BA533" s="719" t="e">
        <f ca="1">VLOOKUP(X533,Values!$H$2:$I$15,2,FALSE)</f>
        <v>#NAME?</v>
      </c>
    </row>
    <row r="534" spans="1:53" s="706" customFormat="1" ht="13.8" x14ac:dyDescent="0.3">
      <c r="A534" s="707">
        <v>41960</v>
      </c>
      <c r="B534" s="915" t="s">
        <v>8242</v>
      </c>
      <c r="C534" s="916" t="s">
        <v>276</v>
      </c>
      <c r="D534" s="709">
        <v>500</v>
      </c>
      <c r="E534" s="708" t="s">
        <v>66</v>
      </c>
      <c r="F534" s="710">
        <v>45611</v>
      </c>
      <c r="G534" s="711" t="s">
        <v>950</v>
      </c>
      <c r="H534" s="712" t="s">
        <v>244</v>
      </c>
      <c r="I534" s="761" t="s">
        <v>8243</v>
      </c>
      <c r="J534" s="761" t="s">
        <v>321</v>
      </c>
      <c r="K534" s="712">
        <v>-15</v>
      </c>
      <c r="L534" s="714"/>
      <c r="M534" s="712"/>
      <c r="N534" s="706" t="s">
        <v>8241</v>
      </c>
      <c r="O534" s="712">
        <v>5.25</v>
      </c>
      <c r="P534" s="708" t="s">
        <v>3746</v>
      </c>
      <c r="Q534" s="714"/>
      <c r="R534" s="708" t="s">
        <v>3746</v>
      </c>
      <c r="S534" s="708" t="s">
        <v>8276</v>
      </c>
      <c r="T534" s="715" t="str">
        <f t="shared" si="62"/>
        <v>EK6085766 Corp</v>
      </c>
      <c r="U534" s="716" t="e">
        <f ca="1">_xll.BDP($T534,$U$1)</f>
        <v>#NAME?</v>
      </c>
      <c r="V534" s="715">
        <f t="shared" si="63"/>
        <v>11</v>
      </c>
      <c r="W534" s="715">
        <f t="shared" si="64"/>
        <v>47</v>
      </c>
      <c r="X534" s="717" t="e">
        <f ca="1">_xll.BDP($T534,X$1)</f>
        <v>#NAME?</v>
      </c>
      <c r="Y534" s="717" t="e">
        <f ca="1">_xll.BDP($T534,$Y$1)</f>
        <v>#NAME?</v>
      </c>
      <c r="Z534" s="717" t="e">
        <f ca="1">_xll.BDP($T534,Z$1)</f>
        <v>#NAME?</v>
      </c>
      <c r="AA534" s="718" t="e">
        <f ca="1">IF(Z534="FLOATING",J534,(_xll.BDP($T534,AA$1)/100))</f>
        <v>#NAME?</v>
      </c>
      <c r="AB534" s="719" t="e">
        <f ca="1">_xll.BDP(T534,$AB$1)</f>
        <v>#NAME?</v>
      </c>
      <c r="AC534" s="720" t="e">
        <f ca="1">_xll.BDP($T534,AC$1)</f>
        <v>#NAME?</v>
      </c>
      <c r="AD534" s="719" t="e">
        <f ca="1">_xll.BDP($T534,AD$1)</f>
        <v>#NAME?</v>
      </c>
      <c r="AE534" s="715" t="e">
        <f ca="1">_xll.BDP($T534,AE$1)</f>
        <v>#NAME?</v>
      </c>
      <c r="AF534" s="719" t="e">
        <f ca="1">_xll.BDP($T534,AF$1)</f>
        <v>#NAME?</v>
      </c>
      <c r="AG534" s="719" t="e">
        <f ca="1">VLOOKUP(AE534,Values!$A$1:$C$12,2,FALSE)</f>
        <v>#NAME?</v>
      </c>
      <c r="AH534" s="716" t="e">
        <f ca="1">_xll.BDP($T534,$AH$1)</f>
        <v>#NAME?</v>
      </c>
      <c r="AI534" s="716" t="e">
        <f ca="1">_xll.BDP($T534,$AI$1)</f>
        <v>#NAME?</v>
      </c>
      <c r="AJ534" s="716" t="e">
        <f ca="1">_xll.BDP($T534,$AJ$1)</f>
        <v>#NAME?</v>
      </c>
      <c r="AK534" s="721" t="e">
        <f ca="1">VLOOKUP(AJ534,Values!$E$2:$F$8,2,)</f>
        <v>#NAME?</v>
      </c>
      <c r="AL534" s="719" t="e">
        <f ca="1">_xll.BDP($T534,$AL$1)</f>
        <v>#NAME?</v>
      </c>
      <c r="AM534" s="719" t="e">
        <f ca="1">_xll.BDP($T534,$AM$1)</f>
        <v>#NAME?</v>
      </c>
      <c r="AN534" s="719" t="e">
        <f ca="1">_xll.BDP($T534,$AN$1)</f>
        <v>#NAME?</v>
      </c>
      <c r="AO534" s="719" t="str">
        <f t="shared" si="65"/>
        <v>10yr</v>
      </c>
      <c r="AP534" s="775" t="e">
        <f ca="1">_xll.BDP(T534,"YRS_TO_MTY_ISSUE")</f>
        <v>#NAME?</v>
      </c>
      <c r="AQ534" s="794">
        <f t="shared" si="66"/>
        <v>10</v>
      </c>
      <c r="AR534" s="795">
        <v>10</v>
      </c>
      <c r="AS534" s="719" t="e">
        <f ca="1">_xll.BDP($T534,AS$1)</f>
        <v>#NAME?</v>
      </c>
      <c r="AT534" s="719" t="e">
        <f ca="1">_xll.BDP(T534,$AT$1)</f>
        <v>#NAME?</v>
      </c>
      <c r="AU534" s="719" t="e">
        <f ca="1">_xll.BDP(T534,$AU$1)</f>
        <v>#NAME?</v>
      </c>
      <c r="AV534" s="719" t="e">
        <f ca="1">_xll.BDP($T534,AV$1)</f>
        <v>#NAME?</v>
      </c>
      <c r="AW534" s="719" t="e">
        <f t="shared" ca="1" si="67"/>
        <v>#NAME?</v>
      </c>
      <c r="AX534" s="719" t="e">
        <f ca="1">_xll.BDP(T534,$AX$1)</f>
        <v>#NAME?</v>
      </c>
      <c r="AY534" s="719" t="e">
        <f t="shared" ca="1" si="68"/>
        <v>#NAME?</v>
      </c>
      <c r="AZ534" s="719" t="e">
        <f t="shared" ca="1" si="69"/>
        <v>#NAME?</v>
      </c>
      <c r="BA534" s="719" t="e">
        <f ca="1">VLOOKUP(X534,Values!$H$2:$I$15,2,FALSE)</f>
        <v>#NAME?</v>
      </c>
    </row>
    <row r="535" spans="1:53" s="706" customFormat="1" ht="13.8" x14ac:dyDescent="0.3">
      <c r="A535" s="707">
        <v>41960</v>
      </c>
      <c r="B535" s="915" t="s">
        <v>8244</v>
      </c>
      <c r="C535" s="916" t="s">
        <v>600</v>
      </c>
      <c r="D535" s="709">
        <v>700</v>
      </c>
      <c r="E535" s="708" t="s">
        <v>37</v>
      </c>
      <c r="F535" s="710">
        <v>43800</v>
      </c>
      <c r="G535" s="711" t="s">
        <v>8245</v>
      </c>
      <c r="H535" s="712" t="s">
        <v>151</v>
      </c>
      <c r="I535" s="761" t="s">
        <v>8246</v>
      </c>
      <c r="J535" s="761" t="s">
        <v>642</v>
      </c>
      <c r="K535" s="712">
        <v>-10</v>
      </c>
      <c r="L535" s="714"/>
      <c r="M535" s="712"/>
      <c r="N535" s="706" t="s">
        <v>192</v>
      </c>
      <c r="O535" s="712">
        <v>2.29</v>
      </c>
      <c r="P535" s="708" t="s">
        <v>3790</v>
      </c>
      <c r="Q535" s="714"/>
      <c r="R535" s="708">
        <v>16</v>
      </c>
      <c r="S535" s="708" t="s">
        <v>8287</v>
      </c>
      <c r="T535" s="715" t="str">
        <f t="shared" si="62"/>
        <v>EK6093562 Corp</v>
      </c>
      <c r="U535" s="716" t="e">
        <f ca="1">_xll.BDP($T535,$U$1)</f>
        <v>#NAME?</v>
      </c>
      <c r="V535" s="715">
        <f t="shared" si="63"/>
        <v>11</v>
      </c>
      <c r="W535" s="715">
        <f t="shared" si="64"/>
        <v>47</v>
      </c>
      <c r="X535" s="717" t="e">
        <f ca="1">_xll.BDP($T535,X$1)</f>
        <v>#NAME?</v>
      </c>
      <c r="Y535" s="717" t="e">
        <f ca="1">_xll.BDP($T535,$Y$1)</f>
        <v>#NAME?</v>
      </c>
      <c r="Z535" s="717" t="e">
        <f ca="1">_xll.BDP($T535,Z$1)</f>
        <v>#NAME?</v>
      </c>
      <c r="AA535" s="718" t="e">
        <f ca="1">IF(Z535="FLOATING",J535,(_xll.BDP($T535,AA$1)/100))</f>
        <v>#NAME?</v>
      </c>
      <c r="AB535" s="719" t="e">
        <f ca="1">_xll.BDP(T535,$AB$1)</f>
        <v>#NAME?</v>
      </c>
      <c r="AC535" s="720" t="e">
        <f ca="1">_xll.BDP($T535,AC$1)</f>
        <v>#NAME?</v>
      </c>
      <c r="AD535" s="719" t="e">
        <f ca="1">_xll.BDP($T535,AD$1)</f>
        <v>#NAME?</v>
      </c>
      <c r="AE535" s="715" t="e">
        <f ca="1">_xll.BDP($T535,AE$1)</f>
        <v>#NAME?</v>
      </c>
      <c r="AF535" s="719" t="e">
        <f ca="1">_xll.BDP($T535,AF$1)</f>
        <v>#NAME?</v>
      </c>
      <c r="AG535" s="719" t="e">
        <f ca="1">VLOOKUP(AE535,Values!$A$1:$C$12,2,FALSE)</f>
        <v>#NAME?</v>
      </c>
      <c r="AH535" s="716" t="e">
        <f ca="1">_xll.BDP($T535,$AH$1)</f>
        <v>#NAME?</v>
      </c>
      <c r="AI535" s="716" t="e">
        <f ca="1">_xll.BDP($T535,$AI$1)</f>
        <v>#NAME?</v>
      </c>
      <c r="AJ535" s="716" t="e">
        <f ca="1">_xll.BDP($T535,$AJ$1)</f>
        <v>#NAME?</v>
      </c>
      <c r="AK535" s="721" t="e">
        <f ca="1">VLOOKUP(AJ535,Values!$E$2:$F$8,2,)</f>
        <v>#NAME?</v>
      </c>
      <c r="AL535" s="719" t="e">
        <f ca="1">_xll.BDP($T535,$AL$1)</f>
        <v>#NAME?</v>
      </c>
      <c r="AM535" s="719" t="e">
        <f ca="1">_xll.BDP($T535,$AM$1)</f>
        <v>#NAME?</v>
      </c>
      <c r="AN535" s="719" t="e">
        <f ca="1">_xll.BDP($T535,$AN$1)</f>
        <v>#NAME?</v>
      </c>
      <c r="AO535" s="719" t="str">
        <f t="shared" si="65"/>
        <v>5yr</v>
      </c>
      <c r="AP535" s="775" t="e">
        <f ca="1">_xll.BDP(T535,"YRS_TO_MTY_ISSUE")</f>
        <v>#NAME?</v>
      </c>
      <c r="AQ535" s="794">
        <f t="shared" si="66"/>
        <v>5</v>
      </c>
      <c r="AR535" s="795">
        <v>5</v>
      </c>
      <c r="AS535" s="719" t="e">
        <f ca="1">_xll.BDP($T535,AS$1)</f>
        <v>#NAME?</v>
      </c>
      <c r="AT535" s="719" t="e">
        <f ca="1">_xll.BDP(T535,$AT$1)</f>
        <v>#NAME?</v>
      </c>
      <c r="AU535" s="719" t="e">
        <f ca="1">_xll.BDP(T535,$AU$1)</f>
        <v>#NAME?</v>
      </c>
      <c r="AV535" s="719" t="e">
        <f ca="1">_xll.BDP($T535,AV$1)</f>
        <v>#NAME?</v>
      </c>
      <c r="AW535" s="719" t="e">
        <f t="shared" ca="1" si="67"/>
        <v>#NAME?</v>
      </c>
      <c r="AX535" s="719" t="e">
        <f ca="1">_xll.BDP(T535,$AX$1)</f>
        <v>#NAME?</v>
      </c>
      <c r="AY535" s="719" t="e">
        <f t="shared" ca="1" si="68"/>
        <v>#NAME?</v>
      </c>
      <c r="AZ535" s="719" t="e">
        <f t="shared" ca="1" si="69"/>
        <v>#NAME?</v>
      </c>
      <c r="BA535" s="719" t="e">
        <f ca="1">VLOOKUP(X535,Values!$H$2:$I$15,2,FALSE)</f>
        <v>#NAME?</v>
      </c>
    </row>
    <row r="536" spans="1:53" s="706" customFormat="1" ht="13.8" x14ac:dyDescent="0.3">
      <c r="A536" s="707">
        <v>41960</v>
      </c>
      <c r="B536" s="915" t="s">
        <v>8247</v>
      </c>
      <c r="C536" s="916" t="s">
        <v>600</v>
      </c>
      <c r="D536" s="709">
        <v>500</v>
      </c>
      <c r="E536" s="708" t="s">
        <v>66</v>
      </c>
      <c r="F536" s="710">
        <v>45627</v>
      </c>
      <c r="G536" s="711" t="s">
        <v>8245</v>
      </c>
      <c r="H536" s="712" t="s">
        <v>579</v>
      </c>
      <c r="I536" s="761" t="s">
        <v>8248</v>
      </c>
      <c r="J536" s="761" t="s">
        <v>661</v>
      </c>
      <c r="K536" s="712">
        <v>-5</v>
      </c>
      <c r="L536" s="714"/>
      <c r="M536" s="712"/>
      <c r="N536" s="706" t="s">
        <v>169</v>
      </c>
      <c r="O536" s="712">
        <v>2.2000000000000002</v>
      </c>
      <c r="P536" s="708" t="s">
        <v>3790</v>
      </c>
      <c r="Q536" s="714"/>
      <c r="R536" s="708">
        <v>16</v>
      </c>
      <c r="S536" s="708" t="s">
        <v>8288</v>
      </c>
      <c r="T536" s="715" t="str">
        <f t="shared" si="62"/>
        <v>EK6093802 Corp</v>
      </c>
      <c r="U536" s="716" t="e">
        <f ca="1">_xll.BDP($T536,$U$1)</f>
        <v>#NAME?</v>
      </c>
      <c r="V536" s="715">
        <f t="shared" si="63"/>
        <v>11</v>
      </c>
      <c r="W536" s="715">
        <f t="shared" si="64"/>
        <v>47</v>
      </c>
      <c r="X536" s="717" t="e">
        <f ca="1">_xll.BDP($T536,X$1)</f>
        <v>#NAME?</v>
      </c>
      <c r="Y536" s="717" t="e">
        <f ca="1">_xll.BDP($T536,$Y$1)</f>
        <v>#NAME?</v>
      </c>
      <c r="Z536" s="717" t="e">
        <f ca="1">_xll.BDP($T536,Z$1)</f>
        <v>#NAME?</v>
      </c>
      <c r="AA536" s="718" t="e">
        <f ca="1">IF(Z536="FLOATING",J536,(_xll.BDP($T536,AA$1)/100))</f>
        <v>#NAME?</v>
      </c>
      <c r="AB536" s="719" t="e">
        <f ca="1">_xll.BDP(T536,$AB$1)</f>
        <v>#NAME?</v>
      </c>
      <c r="AC536" s="720" t="e">
        <f ca="1">_xll.BDP($T536,AC$1)</f>
        <v>#NAME?</v>
      </c>
      <c r="AD536" s="719" t="e">
        <f ca="1">_xll.BDP($T536,AD$1)</f>
        <v>#NAME?</v>
      </c>
      <c r="AE536" s="715" t="e">
        <f ca="1">_xll.BDP($T536,AE$1)</f>
        <v>#NAME?</v>
      </c>
      <c r="AF536" s="719" t="e">
        <f ca="1">_xll.BDP($T536,AF$1)</f>
        <v>#NAME?</v>
      </c>
      <c r="AG536" s="719" t="e">
        <f ca="1">VLOOKUP(AE536,Values!$A$1:$C$12,2,FALSE)</f>
        <v>#NAME?</v>
      </c>
      <c r="AH536" s="716" t="e">
        <f ca="1">_xll.BDP($T536,$AH$1)</f>
        <v>#NAME?</v>
      </c>
      <c r="AI536" s="716" t="e">
        <f ca="1">_xll.BDP($T536,$AI$1)</f>
        <v>#NAME?</v>
      </c>
      <c r="AJ536" s="716" t="e">
        <f ca="1">_xll.BDP($T536,$AJ$1)</f>
        <v>#NAME?</v>
      </c>
      <c r="AK536" s="721" t="e">
        <f ca="1">VLOOKUP(AJ536,Values!$E$2:$F$8,2,)</f>
        <v>#NAME?</v>
      </c>
      <c r="AL536" s="719" t="e">
        <f ca="1">_xll.BDP($T536,$AL$1)</f>
        <v>#NAME?</v>
      </c>
      <c r="AM536" s="719" t="e">
        <f ca="1">_xll.BDP($T536,$AM$1)</f>
        <v>#NAME?</v>
      </c>
      <c r="AN536" s="719" t="e">
        <f ca="1">_xll.BDP($T536,$AN$1)</f>
        <v>#NAME?</v>
      </c>
      <c r="AO536" s="719" t="str">
        <f t="shared" si="65"/>
        <v>10yr</v>
      </c>
      <c r="AP536" s="775" t="e">
        <f ca="1">_xll.BDP(T536,"YRS_TO_MTY_ISSUE")</f>
        <v>#NAME?</v>
      </c>
      <c r="AQ536" s="794">
        <f t="shared" si="66"/>
        <v>10</v>
      </c>
      <c r="AR536" s="795">
        <v>10</v>
      </c>
      <c r="AS536" s="719" t="e">
        <f ca="1">_xll.BDP($T536,AS$1)</f>
        <v>#NAME?</v>
      </c>
      <c r="AT536" s="719" t="e">
        <f ca="1">_xll.BDP(T536,$AT$1)</f>
        <v>#NAME?</v>
      </c>
      <c r="AU536" s="719" t="e">
        <f ca="1">_xll.BDP(T536,$AU$1)</f>
        <v>#NAME?</v>
      </c>
      <c r="AV536" s="719" t="e">
        <f ca="1">_xll.BDP($T536,AV$1)</f>
        <v>#NAME?</v>
      </c>
      <c r="AW536" s="719" t="e">
        <f t="shared" ca="1" si="67"/>
        <v>#NAME?</v>
      </c>
      <c r="AX536" s="719" t="e">
        <f ca="1">_xll.BDP(T536,$AX$1)</f>
        <v>#NAME?</v>
      </c>
      <c r="AY536" s="719" t="e">
        <f t="shared" ca="1" si="68"/>
        <v>#NAME?</v>
      </c>
      <c r="AZ536" s="719" t="e">
        <f t="shared" ca="1" si="69"/>
        <v>#NAME?</v>
      </c>
      <c r="BA536" s="719" t="e">
        <f ca="1">VLOOKUP(X536,Values!$H$2:$I$15,2,FALSE)</f>
        <v>#NAME?</v>
      </c>
    </row>
    <row r="537" spans="1:53" s="706" customFormat="1" ht="13.8" x14ac:dyDescent="0.3">
      <c r="A537" s="707">
        <v>41960</v>
      </c>
      <c r="B537" s="915" t="s">
        <v>8249</v>
      </c>
      <c r="C537" s="916" t="s">
        <v>600</v>
      </c>
      <c r="D537" s="709">
        <v>450</v>
      </c>
      <c r="E537" s="708" t="s">
        <v>117</v>
      </c>
      <c r="F537" s="710">
        <v>52932</v>
      </c>
      <c r="G537" s="711" t="s">
        <v>8245</v>
      </c>
      <c r="H537" s="712" t="s">
        <v>329</v>
      </c>
      <c r="I537" s="761" t="s">
        <v>8250</v>
      </c>
      <c r="J537" s="761" t="s">
        <v>321</v>
      </c>
      <c r="K537" s="712">
        <v>-5</v>
      </c>
      <c r="L537" s="714"/>
      <c r="M537" s="712"/>
      <c r="N537" s="706" t="s">
        <v>3808</v>
      </c>
      <c r="O537" s="712">
        <v>2.2200000000000002</v>
      </c>
      <c r="P537" s="708" t="s">
        <v>2077</v>
      </c>
      <c r="Q537" s="714"/>
      <c r="R537" s="708">
        <v>28</v>
      </c>
      <c r="S537" s="708" t="s">
        <v>8286</v>
      </c>
      <c r="T537" s="715" t="str">
        <f t="shared" si="62"/>
        <v>EK6093869 Corp</v>
      </c>
      <c r="U537" s="716" t="e">
        <f ca="1">_xll.BDP($T537,$U$1)</f>
        <v>#NAME?</v>
      </c>
      <c r="V537" s="715">
        <f t="shared" si="63"/>
        <v>11</v>
      </c>
      <c r="W537" s="715">
        <f t="shared" si="64"/>
        <v>47</v>
      </c>
      <c r="X537" s="717" t="e">
        <f ca="1">_xll.BDP($T537,X$1)</f>
        <v>#NAME?</v>
      </c>
      <c r="Y537" s="717" t="e">
        <f ca="1">_xll.BDP($T537,$Y$1)</f>
        <v>#NAME?</v>
      </c>
      <c r="Z537" s="717" t="e">
        <f ca="1">_xll.BDP($T537,Z$1)</f>
        <v>#NAME?</v>
      </c>
      <c r="AA537" s="718" t="e">
        <f ca="1">IF(Z537="FLOATING",J537,(_xll.BDP($T537,AA$1)/100))</f>
        <v>#NAME?</v>
      </c>
      <c r="AB537" s="719" t="e">
        <f ca="1">_xll.BDP(T537,$AB$1)</f>
        <v>#NAME?</v>
      </c>
      <c r="AC537" s="720" t="e">
        <f ca="1">_xll.BDP($T537,AC$1)</f>
        <v>#NAME?</v>
      </c>
      <c r="AD537" s="719" t="e">
        <f ca="1">_xll.BDP($T537,AD$1)</f>
        <v>#NAME?</v>
      </c>
      <c r="AE537" s="715" t="e">
        <f ca="1">_xll.BDP($T537,AE$1)</f>
        <v>#NAME?</v>
      </c>
      <c r="AF537" s="719" t="e">
        <f ca="1">_xll.BDP($T537,AF$1)</f>
        <v>#NAME?</v>
      </c>
      <c r="AG537" s="719" t="e">
        <f ca="1">VLOOKUP(AE537,Values!$A$1:$C$12,2,FALSE)</f>
        <v>#NAME?</v>
      </c>
      <c r="AH537" s="716" t="e">
        <f ca="1">_xll.BDP($T537,$AH$1)</f>
        <v>#NAME?</v>
      </c>
      <c r="AI537" s="716" t="e">
        <f ca="1">_xll.BDP($T537,$AI$1)</f>
        <v>#NAME?</v>
      </c>
      <c r="AJ537" s="716" t="e">
        <f ca="1">_xll.BDP($T537,$AJ$1)</f>
        <v>#NAME?</v>
      </c>
      <c r="AK537" s="721" t="e">
        <f ca="1">VLOOKUP(AJ537,Values!$E$2:$F$8,2,)</f>
        <v>#NAME?</v>
      </c>
      <c r="AL537" s="719" t="e">
        <f ca="1">_xll.BDP($T537,$AL$1)</f>
        <v>#NAME?</v>
      </c>
      <c r="AM537" s="719" t="e">
        <f ca="1">_xll.BDP($T537,$AM$1)</f>
        <v>#NAME?</v>
      </c>
      <c r="AN537" s="719" t="e">
        <f ca="1">_xll.BDP($T537,$AN$1)</f>
        <v>#NAME?</v>
      </c>
      <c r="AO537" s="719" t="str">
        <f t="shared" si="65"/>
        <v>30yr</v>
      </c>
      <c r="AP537" s="775" t="e">
        <f ca="1">_xll.BDP(T537,"YRS_TO_MTY_ISSUE")</f>
        <v>#NAME?</v>
      </c>
      <c r="AQ537" s="794">
        <f t="shared" si="66"/>
        <v>30</v>
      </c>
      <c r="AR537" s="795">
        <v>30</v>
      </c>
      <c r="AS537" s="719" t="e">
        <f ca="1">_xll.BDP($T537,AS$1)</f>
        <v>#NAME?</v>
      </c>
      <c r="AT537" s="719" t="e">
        <f ca="1">_xll.BDP(T537,$AT$1)</f>
        <v>#NAME?</v>
      </c>
      <c r="AU537" s="719" t="e">
        <f ca="1">_xll.BDP(T537,$AU$1)</f>
        <v>#NAME?</v>
      </c>
      <c r="AV537" s="719" t="e">
        <f ca="1">_xll.BDP($T537,AV$1)</f>
        <v>#NAME?</v>
      </c>
      <c r="AW537" s="719" t="e">
        <f t="shared" ca="1" si="67"/>
        <v>#NAME?</v>
      </c>
      <c r="AX537" s="719" t="e">
        <f ca="1">_xll.BDP(T537,$AX$1)</f>
        <v>#NAME?</v>
      </c>
      <c r="AY537" s="719" t="e">
        <f t="shared" ca="1" si="68"/>
        <v>#NAME?</v>
      </c>
      <c r="AZ537" s="719" t="e">
        <f t="shared" ca="1" si="69"/>
        <v>#NAME?</v>
      </c>
      <c r="BA537" s="719" t="e">
        <f ca="1">VLOOKUP(X537,Values!$H$2:$I$15,2,FALSE)</f>
        <v>#NAME?</v>
      </c>
    </row>
    <row r="538" spans="1:53" s="706" customFormat="1" ht="13.8" x14ac:dyDescent="0.3">
      <c r="A538" s="707">
        <v>41960</v>
      </c>
      <c r="B538" s="915" t="s">
        <v>4766</v>
      </c>
      <c r="C538" s="916" t="s">
        <v>4216</v>
      </c>
      <c r="D538" s="709">
        <v>200</v>
      </c>
      <c r="E538" s="708" t="s">
        <v>12</v>
      </c>
      <c r="F538" s="710">
        <v>43059</v>
      </c>
      <c r="G538" s="711" t="s">
        <v>8251</v>
      </c>
      <c r="H538" s="712" t="s">
        <v>2755</v>
      </c>
      <c r="I538" s="761" t="s">
        <v>8252</v>
      </c>
      <c r="J538" s="761" t="s">
        <v>3760</v>
      </c>
      <c r="K538" s="712">
        <v>-10</v>
      </c>
      <c r="L538" s="714"/>
      <c r="M538" s="712"/>
      <c r="N538" s="706" t="s">
        <v>391</v>
      </c>
      <c r="O538" s="712">
        <v>2.5</v>
      </c>
      <c r="P538" s="708" t="s">
        <v>2092</v>
      </c>
      <c r="Q538" s="714"/>
      <c r="R538" s="708">
        <v>3</v>
      </c>
      <c r="S538" s="708" t="s">
        <v>8284</v>
      </c>
      <c r="T538" s="715" t="str">
        <f t="shared" si="62"/>
        <v>EK6090741 Corp</v>
      </c>
      <c r="U538" s="716" t="e">
        <f ca="1">_xll.BDP($T538,$U$1)</f>
        <v>#NAME?</v>
      </c>
      <c r="V538" s="715">
        <f t="shared" si="63"/>
        <v>11</v>
      </c>
      <c r="W538" s="715">
        <f t="shared" si="64"/>
        <v>47</v>
      </c>
      <c r="X538" s="717" t="e">
        <f ca="1">_xll.BDP($T538,X$1)</f>
        <v>#NAME?</v>
      </c>
      <c r="Y538" s="717" t="e">
        <f ca="1">_xll.BDP($T538,$Y$1)</f>
        <v>#NAME?</v>
      </c>
      <c r="Z538" s="717" t="e">
        <f ca="1">_xll.BDP($T538,Z$1)</f>
        <v>#NAME?</v>
      </c>
      <c r="AA538" s="718" t="e">
        <f ca="1">IF(Z538="FLOATING",J538,(_xll.BDP($T538,AA$1)/100))</f>
        <v>#NAME?</v>
      </c>
      <c r="AB538" s="719" t="e">
        <f ca="1">_xll.BDP(T538,$AB$1)</f>
        <v>#NAME?</v>
      </c>
      <c r="AC538" s="720" t="e">
        <f ca="1">_xll.BDP($T538,AC$1)</f>
        <v>#NAME?</v>
      </c>
      <c r="AD538" s="719" t="e">
        <f ca="1">_xll.BDP($T538,AD$1)</f>
        <v>#NAME?</v>
      </c>
      <c r="AE538" s="715" t="e">
        <f ca="1">_xll.BDP($T538,AE$1)</f>
        <v>#NAME?</v>
      </c>
      <c r="AF538" s="719" t="e">
        <f ca="1">_xll.BDP($T538,AF$1)</f>
        <v>#NAME?</v>
      </c>
      <c r="AG538" s="719" t="e">
        <f ca="1">VLOOKUP(AE538,Values!$A$1:$C$12,2,FALSE)</f>
        <v>#NAME?</v>
      </c>
      <c r="AH538" s="716" t="e">
        <f ca="1">_xll.BDP($T538,$AH$1)</f>
        <v>#NAME?</v>
      </c>
      <c r="AI538" s="716" t="e">
        <f ca="1">_xll.BDP($T538,$AI$1)</f>
        <v>#NAME?</v>
      </c>
      <c r="AJ538" s="716" t="e">
        <f ca="1">_xll.BDP($T538,$AJ$1)</f>
        <v>#NAME?</v>
      </c>
      <c r="AK538" s="721" t="e">
        <f ca="1">VLOOKUP(AJ538,Values!$E$2:$F$8,2,)</f>
        <v>#NAME?</v>
      </c>
      <c r="AL538" s="719" t="e">
        <f ca="1">_xll.BDP($T538,$AL$1)</f>
        <v>#NAME?</v>
      </c>
      <c r="AM538" s="719" t="e">
        <f ca="1">_xll.BDP($T538,$AM$1)</f>
        <v>#NAME?</v>
      </c>
      <c r="AN538" s="719" t="e">
        <f ca="1">_xll.BDP($T538,$AN$1)</f>
        <v>#NAME?</v>
      </c>
      <c r="AO538" s="719" t="str">
        <f t="shared" si="65"/>
        <v>3yr</v>
      </c>
      <c r="AP538" s="775" t="e">
        <f ca="1">_xll.BDP(T538,"YRS_TO_MTY_ISSUE")</f>
        <v>#NAME?</v>
      </c>
      <c r="AQ538" s="794">
        <f t="shared" si="66"/>
        <v>3</v>
      </c>
      <c r="AR538" s="795">
        <v>3</v>
      </c>
      <c r="AS538" s="719" t="e">
        <f ca="1">_xll.BDP($T538,AS$1)</f>
        <v>#NAME?</v>
      </c>
      <c r="AT538" s="719" t="e">
        <f ca="1">_xll.BDP(T538,$AT$1)</f>
        <v>#NAME?</v>
      </c>
      <c r="AU538" s="719" t="e">
        <f ca="1">_xll.BDP(T538,$AU$1)</f>
        <v>#NAME?</v>
      </c>
      <c r="AV538" s="719" t="e">
        <f ca="1">_xll.BDP($T538,AV$1)</f>
        <v>#NAME?</v>
      </c>
      <c r="AW538" s="719" t="e">
        <f t="shared" ca="1" si="67"/>
        <v>#NAME?</v>
      </c>
      <c r="AX538" s="719" t="e">
        <f ca="1">_xll.BDP(T538,$AX$1)</f>
        <v>#NAME?</v>
      </c>
      <c r="AY538" s="719" t="e">
        <f t="shared" ca="1" si="68"/>
        <v>#NAME?</v>
      </c>
      <c r="AZ538" s="719" t="e">
        <f t="shared" ca="1" si="69"/>
        <v>#NAME?</v>
      </c>
      <c r="BA538" s="719" t="e">
        <f ca="1">VLOOKUP(X538,Values!$H$2:$I$15,2,FALSE)</f>
        <v>#NAME?</v>
      </c>
    </row>
    <row r="539" spans="1:53" s="706" customFormat="1" ht="13.8" x14ac:dyDescent="0.3">
      <c r="A539" s="707">
        <v>41960</v>
      </c>
      <c r="B539" s="915" t="s">
        <v>8253</v>
      </c>
      <c r="C539" s="916" t="s">
        <v>4216</v>
      </c>
      <c r="D539" s="709">
        <v>500</v>
      </c>
      <c r="E539" s="708" t="s">
        <v>117</v>
      </c>
      <c r="F539" s="710">
        <v>52932</v>
      </c>
      <c r="G539" s="711" t="s">
        <v>8251</v>
      </c>
      <c r="H539" s="712" t="s">
        <v>308</v>
      </c>
      <c r="I539" s="761" t="s">
        <v>8254</v>
      </c>
      <c r="J539" s="761" t="s">
        <v>370</v>
      </c>
      <c r="K539" s="712">
        <v>-12.5</v>
      </c>
      <c r="L539" s="714"/>
      <c r="M539" s="712"/>
      <c r="N539" s="706" t="s">
        <v>3748</v>
      </c>
      <c r="O539" s="712">
        <v>3.2</v>
      </c>
      <c r="P539" s="708" t="s">
        <v>1900</v>
      </c>
      <c r="Q539" s="714"/>
      <c r="R539" s="708">
        <v>10</v>
      </c>
      <c r="S539" s="708" t="s">
        <v>8285</v>
      </c>
      <c r="T539" s="715" t="str">
        <f t="shared" si="62"/>
        <v>EK6090980 Corp</v>
      </c>
      <c r="U539" s="716" t="e">
        <f ca="1">_xll.BDP($T539,$U$1)</f>
        <v>#NAME?</v>
      </c>
      <c r="V539" s="715">
        <f t="shared" si="63"/>
        <v>11</v>
      </c>
      <c r="W539" s="715">
        <f t="shared" si="64"/>
        <v>47</v>
      </c>
      <c r="X539" s="717" t="e">
        <f ca="1">_xll.BDP($T539,X$1)</f>
        <v>#NAME?</v>
      </c>
      <c r="Y539" s="717" t="e">
        <f ca="1">_xll.BDP($T539,$Y$1)</f>
        <v>#NAME?</v>
      </c>
      <c r="Z539" s="717" t="e">
        <f ca="1">_xll.BDP($T539,Z$1)</f>
        <v>#NAME?</v>
      </c>
      <c r="AA539" s="718" t="e">
        <f ca="1">IF(Z539="FLOATING",J539,(_xll.BDP($T539,AA$1)/100))</f>
        <v>#NAME?</v>
      </c>
      <c r="AB539" s="719" t="e">
        <f ca="1">_xll.BDP(T539,$AB$1)</f>
        <v>#NAME?</v>
      </c>
      <c r="AC539" s="720" t="e">
        <f ca="1">_xll.BDP($T539,AC$1)</f>
        <v>#NAME?</v>
      </c>
      <c r="AD539" s="719" t="e">
        <f ca="1">_xll.BDP($T539,AD$1)</f>
        <v>#NAME?</v>
      </c>
      <c r="AE539" s="715" t="e">
        <f ca="1">_xll.BDP($T539,AE$1)</f>
        <v>#NAME?</v>
      </c>
      <c r="AF539" s="719" t="e">
        <f ca="1">_xll.BDP($T539,AF$1)</f>
        <v>#NAME?</v>
      </c>
      <c r="AG539" s="719" t="e">
        <f ca="1">VLOOKUP(AE539,Values!$A$1:$C$12,2,FALSE)</f>
        <v>#NAME?</v>
      </c>
      <c r="AH539" s="716" t="e">
        <f ca="1">_xll.BDP($T539,$AH$1)</f>
        <v>#NAME?</v>
      </c>
      <c r="AI539" s="716" t="e">
        <f ca="1">_xll.BDP($T539,$AI$1)</f>
        <v>#NAME?</v>
      </c>
      <c r="AJ539" s="716" t="e">
        <f ca="1">_xll.BDP($T539,$AJ$1)</f>
        <v>#NAME?</v>
      </c>
      <c r="AK539" s="721" t="e">
        <f ca="1">VLOOKUP(AJ539,Values!$E$2:$F$8,2,)</f>
        <v>#NAME?</v>
      </c>
      <c r="AL539" s="719" t="e">
        <f ca="1">_xll.BDP($T539,$AL$1)</f>
        <v>#NAME?</v>
      </c>
      <c r="AM539" s="719" t="e">
        <f ca="1">_xll.BDP($T539,$AM$1)</f>
        <v>#NAME?</v>
      </c>
      <c r="AN539" s="719" t="e">
        <f ca="1">_xll.BDP($T539,$AN$1)</f>
        <v>#NAME?</v>
      </c>
      <c r="AO539" s="719" t="str">
        <f t="shared" si="65"/>
        <v>30yr</v>
      </c>
      <c r="AP539" s="775" t="e">
        <f ca="1">_xll.BDP(T539,"YRS_TO_MTY_ISSUE")</f>
        <v>#NAME?</v>
      </c>
      <c r="AQ539" s="794">
        <f t="shared" si="66"/>
        <v>30</v>
      </c>
      <c r="AR539" s="795">
        <v>30</v>
      </c>
      <c r="AS539" s="719" t="e">
        <f ca="1">_xll.BDP($T539,AS$1)</f>
        <v>#NAME?</v>
      </c>
      <c r="AT539" s="719" t="e">
        <f ca="1">_xll.BDP(T539,$AT$1)</f>
        <v>#NAME?</v>
      </c>
      <c r="AU539" s="719" t="e">
        <f ca="1">_xll.BDP(T539,$AU$1)</f>
        <v>#NAME?</v>
      </c>
      <c r="AV539" s="719" t="e">
        <f ca="1">_xll.BDP($T539,AV$1)</f>
        <v>#NAME?</v>
      </c>
      <c r="AW539" s="719" t="e">
        <f t="shared" ca="1" si="67"/>
        <v>#NAME?</v>
      </c>
      <c r="AX539" s="719" t="e">
        <f ca="1">_xll.BDP(T539,$AX$1)</f>
        <v>#NAME?</v>
      </c>
      <c r="AY539" s="719" t="e">
        <f t="shared" ca="1" si="68"/>
        <v>#NAME?</v>
      </c>
      <c r="AZ539" s="719" t="e">
        <f t="shared" ca="1" si="69"/>
        <v>#NAME?</v>
      </c>
      <c r="BA539" s="719" t="e">
        <f ca="1">VLOOKUP(X539,Values!$H$2:$I$15,2,FALSE)</f>
        <v>#NAME?</v>
      </c>
    </row>
    <row r="540" spans="1:53" s="706" customFormat="1" ht="13.8" x14ac:dyDescent="0.3">
      <c r="A540" s="707">
        <v>41960</v>
      </c>
      <c r="B540" s="915" t="s">
        <v>8255</v>
      </c>
      <c r="C540" s="916" t="s">
        <v>11</v>
      </c>
      <c r="D540" s="709">
        <v>250</v>
      </c>
      <c r="E540" s="708" t="s">
        <v>66</v>
      </c>
      <c r="F540" s="710">
        <v>45627</v>
      </c>
      <c r="G540" s="711" t="s">
        <v>8256</v>
      </c>
      <c r="H540" s="712" t="s">
        <v>160</v>
      </c>
      <c r="I540" s="761" t="s">
        <v>713</v>
      </c>
      <c r="J540" s="761" t="s">
        <v>152</v>
      </c>
      <c r="K540" s="712">
        <v>-12.5</v>
      </c>
      <c r="L540" s="714"/>
      <c r="M540" s="712"/>
      <c r="N540" s="706" t="s">
        <v>3645</v>
      </c>
      <c r="O540" s="712">
        <v>2</v>
      </c>
      <c r="P540" s="708" t="s">
        <v>1900</v>
      </c>
      <c r="Q540" s="714"/>
      <c r="R540" s="708">
        <v>10</v>
      </c>
      <c r="S540" s="708" t="s">
        <v>8283</v>
      </c>
      <c r="T540" s="715" t="str">
        <f t="shared" si="62"/>
        <v>EK6086368 Corp</v>
      </c>
      <c r="U540" s="716" t="e">
        <f ca="1">_xll.BDP($T540,$U$1)</f>
        <v>#NAME?</v>
      </c>
      <c r="V540" s="715">
        <f t="shared" si="63"/>
        <v>11</v>
      </c>
      <c r="W540" s="715">
        <f t="shared" si="64"/>
        <v>47</v>
      </c>
      <c r="X540" s="717" t="e">
        <f ca="1">_xll.BDP($T540,X$1)</f>
        <v>#NAME?</v>
      </c>
      <c r="Y540" s="717" t="e">
        <f ca="1">_xll.BDP($T540,$Y$1)</f>
        <v>#NAME?</v>
      </c>
      <c r="Z540" s="717" t="e">
        <f ca="1">_xll.BDP($T540,Z$1)</f>
        <v>#NAME?</v>
      </c>
      <c r="AA540" s="718" t="e">
        <f ca="1">IF(Z540="FLOATING",J540,(_xll.BDP($T540,AA$1)/100))</f>
        <v>#NAME?</v>
      </c>
      <c r="AB540" s="719" t="e">
        <f ca="1">_xll.BDP(T540,$AB$1)</f>
        <v>#NAME?</v>
      </c>
      <c r="AC540" s="720" t="e">
        <f ca="1">_xll.BDP($T540,AC$1)</f>
        <v>#NAME?</v>
      </c>
      <c r="AD540" s="719" t="e">
        <f ca="1">_xll.BDP($T540,AD$1)</f>
        <v>#NAME?</v>
      </c>
      <c r="AE540" s="715" t="e">
        <f ca="1">_xll.BDP($T540,AE$1)</f>
        <v>#NAME?</v>
      </c>
      <c r="AF540" s="719" t="e">
        <f ca="1">_xll.BDP($T540,AF$1)</f>
        <v>#NAME?</v>
      </c>
      <c r="AG540" s="719" t="e">
        <f ca="1">VLOOKUP(AE540,Values!$A$1:$C$12,2,FALSE)</f>
        <v>#NAME?</v>
      </c>
      <c r="AH540" s="716" t="e">
        <f ca="1">_xll.BDP($T540,$AH$1)</f>
        <v>#NAME?</v>
      </c>
      <c r="AI540" s="716" t="e">
        <f ca="1">_xll.BDP($T540,$AI$1)</f>
        <v>#NAME?</v>
      </c>
      <c r="AJ540" s="716" t="e">
        <f ca="1">_xll.BDP($T540,$AJ$1)</f>
        <v>#NAME?</v>
      </c>
      <c r="AK540" s="721" t="e">
        <f ca="1">VLOOKUP(AJ540,Values!$E$2:$F$8,2,)</f>
        <v>#NAME?</v>
      </c>
      <c r="AL540" s="719" t="e">
        <f ca="1">_xll.BDP($T540,$AL$1)</f>
        <v>#NAME?</v>
      </c>
      <c r="AM540" s="719" t="e">
        <f ca="1">_xll.BDP($T540,$AM$1)</f>
        <v>#NAME?</v>
      </c>
      <c r="AN540" s="719" t="e">
        <f ca="1">_xll.BDP($T540,$AN$1)</f>
        <v>#NAME?</v>
      </c>
      <c r="AO540" s="719" t="str">
        <f t="shared" si="65"/>
        <v>10yr</v>
      </c>
      <c r="AP540" s="775" t="e">
        <f ca="1">_xll.BDP(T540,"YRS_TO_MTY_ISSUE")</f>
        <v>#NAME?</v>
      </c>
      <c r="AQ540" s="794">
        <f t="shared" si="66"/>
        <v>10</v>
      </c>
      <c r="AR540" s="795">
        <v>10</v>
      </c>
      <c r="AS540" s="719" t="e">
        <f ca="1">_xll.BDP($T540,AS$1)</f>
        <v>#NAME?</v>
      </c>
      <c r="AT540" s="719" t="e">
        <f ca="1">_xll.BDP(T540,$AT$1)</f>
        <v>#NAME?</v>
      </c>
      <c r="AU540" s="719" t="e">
        <f ca="1">_xll.BDP(T540,$AU$1)</f>
        <v>#NAME?</v>
      </c>
      <c r="AV540" s="719" t="e">
        <f ca="1">_xll.BDP($T540,AV$1)</f>
        <v>#NAME?</v>
      </c>
      <c r="AW540" s="719" t="e">
        <f t="shared" ca="1" si="67"/>
        <v>#NAME?</v>
      </c>
      <c r="AX540" s="719" t="e">
        <f ca="1">_xll.BDP(T540,$AX$1)</f>
        <v>#NAME?</v>
      </c>
      <c r="AY540" s="719" t="e">
        <f t="shared" ca="1" si="68"/>
        <v>#NAME?</v>
      </c>
      <c r="AZ540" s="719" t="e">
        <f t="shared" ca="1" si="69"/>
        <v>#NAME?</v>
      </c>
      <c r="BA540" s="719" t="e">
        <f ca="1">VLOOKUP(X540,Values!$H$2:$I$15,2,FALSE)</f>
        <v>#NAME?</v>
      </c>
    </row>
    <row r="541" spans="1:53" s="706" customFormat="1" ht="13.8" x14ac:dyDescent="0.3">
      <c r="A541" s="707">
        <v>41960</v>
      </c>
      <c r="B541" s="915" t="s">
        <v>8257</v>
      </c>
      <c r="C541" s="916" t="s">
        <v>11</v>
      </c>
      <c r="D541" s="709">
        <v>750</v>
      </c>
      <c r="E541" s="708" t="s">
        <v>37</v>
      </c>
      <c r="F541" s="710">
        <v>43814</v>
      </c>
      <c r="G541" s="711" t="s">
        <v>8258</v>
      </c>
      <c r="H541" s="712" t="s">
        <v>573</v>
      </c>
      <c r="I541" s="761" t="s">
        <v>8259</v>
      </c>
      <c r="J541" s="761" t="s">
        <v>476</v>
      </c>
      <c r="K541" s="712">
        <v>-17</v>
      </c>
      <c r="L541" s="714"/>
      <c r="M541" s="712"/>
      <c r="N541" s="706" t="s">
        <v>3795</v>
      </c>
      <c r="O541" s="712">
        <v>3.66</v>
      </c>
      <c r="P541" s="708" t="s">
        <v>2958</v>
      </c>
      <c r="Q541" s="714"/>
      <c r="R541" s="708">
        <v>1</v>
      </c>
      <c r="S541" s="708" t="s">
        <v>8281</v>
      </c>
      <c r="T541" s="715" t="str">
        <f t="shared" si="62"/>
        <v>EK6090568 Corp</v>
      </c>
      <c r="U541" s="716" t="e">
        <f ca="1">_xll.BDP($T541,$U$1)</f>
        <v>#NAME?</v>
      </c>
      <c r="V541" s="715">
        <f t="shared" si="63"/>
        <v>11</v>
      </c>
      <c r="W541" s="715">
        <f t="shared" si="64"/>
        <v>47</v>
      </c>
      <c r="X541" s="717" t="e">
        <f ca="1">_xll.BDP($T541,X$1)</f>
        <v>#NAME?</v>
      </c>
      <c r="Y541" s="717" t="e">
        <f ca="1">_xll.BDP($T541,$Y$1)</f>
        <v>#NAME?</v>
      </c>
      <c r="Z541" s="717" t="e">
        <f ca="1">_xll.BDP($T541,Z$1)</f>
        <v>#NAME?</v>
      </c>
      <c r="AA541" s="718" t="e">
        <f ca="1">IF(Z541="FLOATING",J541,(_xll.BDP($T541,AA$1)/100))</f>
        <v>#NAME?</v>
      </c>
      <c r="AB541" s="719" t="e">
        <f ca="1">_xll.BDP(T541,$AB$1)</f>
        <v>#NAME?</v>
      </c>
      <c r="AC541" s="720" t="e">
        <f ca="1">_xll.BDP($T541,AC$1)</f>
        <v>#NAME?</v>
      </c>
      <c r="AD541" s="719" t="e">
        <f ca="1">_xll.BDP($T541,AD$1)</f>
        <v>#NAME?</v>
      </c>
      <c r="AE541" s="715" t="e">
        <f ca="1">_xll.BDP($T541,AE$1)</f>
        <v>#NAME?</v>
      </c>
      <c r="AF541" s="719" t="e">
        <f ca="1">_xll.BDP($T541,AF$1)</f>
        <v>#NAME?</v>
      </c>
      <c r="AG541" s="719" t="e">
        <f ca="1">VLOOKUP(AE541,Values!$A$1:$C$12,2,FALSE)</f>
        <v>#NAME?</v>
      </c>
      <c r="AH541" s="716" t="e">
        <f ca="1">_xll.BDP($T541,$AH$1)</f>
        <v>#NAME?</v>
      </c>
      <c r="AI541" s="716" t="e">
        <f ca="1">_xll.BDP($T541,$AI$1)</f>
        <v>#NAME?</v>
      </c>
      <c r="AJ541" s="716" t="e">
        <f ca="1">_xll.BDP($T541,$AJ$1)</f>
        <v>#NAME?</v>
      </c>
      <c r="AK541" s="721" t="e">
        <f ca="1">VLOOKUP(AJ541,Values!$E$2:$F$8,2,)</f>
        <v>#NAME?</v>
      </c>
      <c r="AL541" s="719" t="e">
        <f ca="1">_xll.BDP($T541,$AL$1)</f>
        <v>#NAME?</v>
      </c>
      <c r="AM541" s="719" t="e">
        <f ca="1">_xll.BDP($T541,$AM$1)</f>
        <v>#NAME?</v>
      </c>
      <c r="AN541" s="719" t="e">
        <f ca="1">_xll.BDP($T541,$AN$1)</f>
        <v>#NAME?</v>
      </c>
      <c r="AO541" s="719" t="str">
        <f t="shared" si="65"/>
        <v>5yr</v>
      </c>
      <c r="AP541" s="775" t="e">
        <f ca="1">_xll.BDP(T541,"YRS_TO_MTY_ISSUE")</f>
        <v>#NAME?</v>
      </c>
      <c r="AQ541" s="794">
        <f t="shared" si="66"/>
        <v>5</v>
      </c>
      <c r="AR541" s="795">
        <v>5</v>
      </c>
      <c r="AS541" s="719" t="e">
        <f ca="1">_xll.BDP($T541,AS$1)</f>
        <v>#NAME?</v>
      </c>
      <c r="AT541" s="719" t="e">
        <f ca="1">_xll.BDP(T541,$AT$1)</f>
        <v>#NAME?</v>
      </c>
      <c r="AU541" s="719" t="e">
        <f ca="1">_xll.BDP(T541,$AU$1)</f>
        <v>#NAME?</v>
      </c>
      <c r="AV541" s="719" t="e">
        <f ca="1">_xll.BDP($T541,AV$1)</f>
        <v>#NAME?</v>
      </c>
      <c r="AW541" s="719" t="e">
        <f t="shared" ca="1" si="67"/>
        <v>#NAME?</v>
      </c>
      <c r="AX541" s="719" t="e">
        <f ca="1">_xll.BDP(T541,$AX$1)</f>
        <v>#NAME?</v>
      </c>
      <c r="AY541" s="719" t="e">
        <f t="shared" ca="1" si="68"/>
        <v>#NAME?</v>
      </c>
      <c r="AZ541" s="719" t="e">
        <f t="shared" ca="1" si="69"/>
        <v>#NAME?</v>
      </c>
      <c r="BA541" s="719" t="e">
        <f ca="1">VLOOKUP(X541,Values!$H$2:$I$15,2,FALSE)</f>
        <v>#NAME?</v>
      </c>
    </row>
    <row r="542" spans="1:53" s="706" customFormat="1" ht="13.8" x14ac:dyDescent="0.3">
      <c r="A542" s="707">
        <v>41960</v>
      </c>
      <c r="B542" s="915" t="s">
        <v>8260</v>
      </c>
      <c r="C542" s="916" t="s">
        <v>2842</v>
      </c>
      <c r="D542" s="709">
        <v>300</v>
      </c>
      <c r="E542" s="708" t="s">
        <v>37</v>
      </c>
      <c r="F542" s="710">
        <v>43800</v>
      </c>
      <c r="G542" s="711" t="s">
        <v>8261</v>
      </c>
      <c r="H542" s="712" t="s">
        <v>220</v>
      </c>
      <c r="I542" s="761" t="s">
        <v>695</v>
      </c>
      <c r="J542" s="761" t="s">
        <v>305</v>
      </c>
      <c r="K542" s="712">
        <v>-15</v>
      </c>
      <c r="L542" s="714"/>
      <c r="M542" s="712"/>
      <c r="N542" s="706" t="s">
        <v>169</v>
      </c>
      <c r="O542" s="712">
        <v>3.66</v>
      </c>
      <c r="P542" s="708" t="s">
        <v>2042</v>
      </c>
      <c r="Q542" s="714"/>
      <c r="R542" s="708">
        <v>6</v>
      </c>
      <c r="S542" s="708" t="s">
        <v>8280</v>
      </c>
      <c r="T542" s="715" t="str">
        <f t="shared" si="62"/>
        <v>EK6087143 Corp</v>
      </c>
      <c r="U542" s="716" t="e">
        <f ca="1">_xll.BDP($T542,$U$1)</f>
        <v>#NAME?</v>
      </c>
      <c r="V542" s="715">
        <f t="shared" si="63"/>
        <v>11</v>
      </c>
      <c r="W542" s="715">
        <f t="shared" si="64"/>
        <v>47</v>
      </c>
      <c r="X542" s="717" t="e">
        <f ca="1">_xll.BDP($T542,X$1)</f>
        <v>#NAME?</v>
      </c>
      <c r="Y542" s="717" t="e">
        <f ca="1">_xll.BDP($T542,$Y$1)</f>
        <v>#NAME?</v>
      </c>
      <c r="Z542" s="717" t="e">
        <f ca="1">_xll.BDP($T542,Z$1)</f>
        <v>#NAME?</v>
      </c>
      <c r="AA542" s="718" t="e">
        <f ca="1">IF(Z542="FLOATING",J542,(_xll.BDP($T542,AA$1)/100))</f>
        <v>#NAME?</v>
      </c>
      <c r="AB542" s="719" t="e">
        <f ca="1">_xll.BDP(T542,$AB$1)</f>
        <v>#NAME?</v>
      </c>
      <c r="AC542" s="720" t="e">
        <f ca="1">_xll.BDP($T542,AC$1)</f>
        <v>#NAME?</v>
      </c>
      <c r="AD542" s="719" t="e">
        <f ca="1">_xll.BDP($T542,AD$1)</f>
        <v>#NAME?</v>
      </c>
      <c r="AE542" s="715" t="e">
        <f ca="1">_xll.BDP($T542,AE$1)</f>
        <v>#NAME?</v>
      </c>
      <c r="AF542" s="719" t="e">
        <f ca="1">_xll.BDP($T542,AF$1)</f>
        <v>#NAME?</v>
      </c>
      <c r="AG542" s="719" t="e">
        <f ca="1">VLOOKUP(AE542,Values!$A$1:$C$12,2,FALSE)</f>
        <v>#NAME?</v>
      </c>
      <c r="AH542" s="716" t="e">
        <f ca="1">_xll.BDP($T542,$AH$1)</f>
        <v>#NAME?</v>
      </c>
      <c r="AI542" s="716" t="e">
        <f ca="1">_xll.BDP($T542,$AI$1)</f>
        <v>#NAME?</v>
      </c>
      <c r="AJ542" s="716" t="e">
        <f ca="1">_xll.BDP($T542,$AJ$1)</f>
        <v>#NAME?</v>
      </c>
      <c r="AK542" s="721" t="e">
        <f ca="1">VLOOKUP(AJ542,Values!$E$2:$F$8,2,)</f>
        <v>#NAME?</v>
      </c>
      <c r="AL542" s="719" t="e">
        <f ca="1">_xll.BDP($T542,$AL$1)</f>
        <v>#NAME?</v>
      </c>
      <c r="AM542" s="719" t="e">
        <f ca="1">_xll.BDP($T542,$AM$1)</f>
        <v>#NAME?</v>
      </c>
      <c r="AN542" s="719" t="e">
        <f ca="1">_xll.BDP($T542,$AN$1)</f>
        <v>#NAME?</v>
      </c>
      <c r="AO542" s="719" t="str">
        <f t="shared" si="65"/>
        <v>5yr</v>
      </c>
      <c r="AP542" s="775" t="e">
        <f ca="1">_xll.BDP(T542,"YRS_TO_MTY_ISSUE")</f>
        <v>#NAME?</v>
      </c>
      <c r="AQ542" s="794">
        <f t="shared" si="66"/>
        <v>5</v>
      </c>
      <c r="AR542" s="795">
        <v>5</v>
      </c>
      <c r="AS542" s="719" t="e">
        <f ca="1">_xll.BDP($T542,AS$1)</f>
        <v>#NAME?</v>
      </c>
      <c r="AT542" s="719" t="e">
        <f ca="1">_xll.BDP(T542,$AT$1)</f>
        <v>#NAME?</v>
      </c>
      <c r="AU542" s="719" t="e">
        <f ca="1">_xll.BDP(T542,$AU$1)</f>
        <v>#NAME?</v>
      </c>
      <c r="AV542" s="719" t="e">
        <f ca="1">_xll.BDP($T542,AV$1)</f>
        <v>#NAME?</v>
      </c>
      <c r="AW542" s="719" t="e">
        <f t="shared" ca="1" si="67"/>
        <v>#NAME?</v>
      </c>
      <c r="AX542" s="719" t="e">
        <f ca="1">_xll.BDP(T542,$AX$1)</f>
        <v>#NAME?</v>
      </c>
      <c r="AY542" s="719" t="e">
        <f t="shared" ca="1" si="68"/>
        <v>#NAME?</v>
      </c>
      <c r="AZ542" s="719" t="e">
        <f t="shared" ca="1" si="69"/>
        <v>#NAME?</v>
      </c>
      <c r="BA542" s="719" t="e">
        <f ca="1">VLOOKUP(X542,Values!$H$2:$I$15,2,FALSE)</f>
        <v>#NAME?</v>
      </c>
    </row>
    <row r="543" spans="1:53" s="706" customFormat="1" ht="13.8" x14ac:dyDescent="0.3">
      <c r="A543" s="707">
        <v>41960</v>
      </c>
      <c r="B543" s="915" t="s">
        <v>8262</v>
      </c>
      <c r="C543" s="916" t="s">
        <v>36</v>
      </c>
      <c r="D543" s="709">
        <v>250</v>
      </c>
      <c r="E543" s="708" t="s">
        <v>37</v>
      </c>
      <c r="F543" s="710">
        <v>43800</v>
      </c>
      <c r="G543" s="711" t="s">
        <v>950</v>
      </c>
      <c r="H543" s="712" t="s">
        <v>95</v>
      </c>
      <c r="I543" s="761" t="s">
        <v>8263</v>
      </c>
      <c r="J543" s="761" t="s">
        <v>283</v>
      </c>
      <c r="K543" s="712">
        <v>-20</v>
      </c>
      <c r="L543" s="714"/>
      <c r="M543" s="712"/>
      <c r="N543" s="706" t="s">
        <v>6821</v>
      </c>
      <c r="O543" s="712">
        <v>6.6</v>
      </c>
      <c r="P543" s="708" t="s">
        <v>3746</v>
      </c>
      <c r="Q543" s="714"/>
      <c r="R543" s="708" t="s">
        <v>3746</v>
      </c>
      <c r="S543" s="708" t="s">
        <v>8277</v>
      </c>
      <c r="T543" s="715" t="str">
        <f t="shared" si="62"/>
        <v>EK6086608 Corp</v>
      </c>
      <c r="U543" s="716" t="e">
        <f ca="1">_xll.BDP($T543,$U$1)</f>
        <v>#NAME?</v>
      </c>
      <c r="V543" s="715">
        <f t="shared" si="63"/>
        <v>11</v>
      </c>
      <c r="W543" s="715">
        <f t="shared" si="64"/>
        <v>47</v>
      </c>
      <c r="X543" s="717" t="e">
        <f ca="1">_xll.BDP($T543,X$1)</f>
        <v>#NAME?</v>
      </c>
      <c r="Y543" s="717" t="e">
        <f ca="1">_xll.BDP($T543,$Y$1)</f>
        <v>#NAME?</v>
      </c>
      <c r="Z543" s="717" t="e">
        <f ca="1">_xll.BDP($T543,Z$1)</f>
        <v>#NAME?</v>
      </c>
      <c r="AA543" s="718" t="e">
        <f ca="1">IF(Z543="FLOATING",J543,(_xll.BDP($T543,AA$1)/100))</f>
        <v>#NAME?</v>
      </c>
      <c r="AB543" s="719" t="e">
        <f ca="1">_xll.BDP(T543,$AB$1)</f>
        <v>#NAME?</v>
      </c>
      <c r="AC543" s="720" t="e">
        <f ca="1">_xll.BDP($T543,AC$1)</f>
        <v>#NAME?</v>
      </c>
      <c r="AD543" s="719" t="e">
        <f ca="1">_xll.BDP($T543,AD$1)</f>
        <v>#NAME?</v>
      </c>
      <c r="AE543" s="715" t="e">
        <f ca="1">_xll.BDP($T543,AE$1)</f>
        <v>#NAME?</v>
      </c>
      <c r="AF543" s="719" t="e">
        <f ca="1">_xll.BDP($T543,AF$1)</f>
        <v>#NAME?</v>
      </c>
      <c r="AG543" s="719" t="e">
        <f ca="1">VLOOKUP(AE543,Values!$A$1:$C$12,2,FALSE)</f>
        <v>#NAME?</v>
      </c>
      <c r="AH543" s="716" t="e">
        <f ca="1">_xll.BDP($T543,$AH$1)</f>
        <v>#NAME?</v>
      </c>
      <c r="AI543" s="716" t="e">
        <f ca="1">_xll.BDP($T543,$AI$1)</f>
        <v>#NAME?</v>
      </c>
      <c r="AJ543" s="716" t="e">
        <f ca="1">_xll.BDP($T543,$AJ$1)</f>
        <v>#NAME?</v>
      </c>
      <c r="AK543" s="721" t="e">
        <f ca="1">VLOOKUP(AJ543,Values!$E$2:$F$8,2,)</f>
        <v>#NAME?</v>
      </c>
      <c r="AL543" s="719" t="e">
        <f ca="1">_xll.BDP($T543,$AL$1)</f>
        <v>#NAME?</v>
      </c>
      <c r="AM543" s="719" t="e">
        <f ca="1">_xll.BDP($T543,$AM$1)</f>
        <v>#NAME?</v>
      </c>
      <c r="AN543" s="719" t="e">
        <f ca="1">_xll.BDP($T543,$AN$1)</f>
        <v>#NAME?</v>
      </c>
      <c r="AO543" s="719" t="str">
        <f t="shared" si="65"/>
        <v>5yr</v>
      </c>
      <c r="AP543" s="775" t="e">
        <f ca="1">_xll.BDP(T543,"YRS_TO_MTY_ISSUE")</f>
        <v>#NAME?</v>
      </c>
      <c r="AQ543" s="794">
        <f t="shared" si="66"/>
        <v>5</v>
      </c>
      <c r="AR543" s="795">
        <v>5</v>
      </c>
      <c r="AS543" s="719" t="e">
        <f ca="1">_xll.BDP($T543,AS$1)</f>
        <v>#NAME?</v>
      </c>
      <c r="AT543" s="719" t="e">
        <f ca="1">_xll.BDP(T543,$AT$1)</f>
        <v>#NAME?</v>
      </c>
      <c r="AU543" s="719" t="e">
        <f ca="1">_xll.BDP(T543,$AU$1)</f>
        <v>#NAME?</v>
      </c>
      <c r="AV543" s="719" t="e">
        <f ca="1">_xll.BDP($T543,AV$1)</f>
        <v>#NAME?</v>
      </c>
      <c r="AW543" s="719" t="e">
        <f t="shared" ca="1" si="67"/>
        <v>#NAME?</v>
      </c>
      <c r="AX543" s="719" t="e">
        <f ca="1">_xll.BDP(T543,$AX$1)</f>
        <v>#NAME?</v>
      </c>
      <c r="AY543" s="719" t="e">
        <f t="shared" ca="1" si="68"/>
        <v>#NAME?</v>
      </c>
      <c r="AZ543" s="719" t="e">
        <f t="shared" ca="1" si="69"/>
        <v>#NAME?</v>
      </c>
      <c r="BA543" s="719" t="e">
        <f ca="1">VLOOKUP(X543,Values!$H$2:$I$15,2,FALSE)</f>
        <v>#NAME?</v>
      </c>
    </row>
    <row r="544" spans="1:53" s="706" customFormat="1" ht="13.8" x14ac:dyDescent="0.3">
      <c r="A544" s="707">
        <v>41960</v>
      </c>
      <c r="B544" s="915" t="s">
        <v>8264</v>
      </c>
      <c r="C544" s="916" t="s">
        <v>36</v>
      </c>
      <c r="D544" s="709">
        <v>425</v>
      </c>
      <c r="E544" s="708" t="s">
        <v>66</v>
      </c>
      <c r="F544" s="710">
        <v>45627</v>
      </c>
      <c r="G544" s="711" t="s">
        <v>950</v>
      </c>
      <c r="H544" s="712" t="s">
        <v>338</v>
      </c>
      <c r="I544" s="761" t="s">
        <v>8265</v>
      </c>
      <c r="J544" s="761" t="s">
        <v>270</v>
      </c>
      <c r="K544" s="712">
        <v>-15</v>
      </c>
      <c r="L544" s="714"/>
      <c r="M544" s="712"/>
      <c r="N544" s="706" t="s">
        <v>266</v>
      </c>
      <c r="O544" s="712">
        <v>4.47</v>
      </c>
      <c r="P544" s="708" t="s">
        <v>3746</v>
      </c>
      <c r="Q544" s="714"/>
      <c r="R544" s="708" t="s">
        <v>3746</v>
      </c>
      <c r="S544" s="708" t="s">
        <v>8278</v>
      </c>
      <c r="T544" s="715" t="str">
        <f t="shared" si="62"/>
        <v>EK6086723 Corp</v>
      </c>
      <c r="U544" s="716" t="e">
        <f ca="1">_xll.BDP($T544,$U$1)</f>
        <v>#NAME?</v>
      </c>
      <c r="V544" s="715">
        <f t="shared" si="63"/>
        <v>11</v>
      </c>
      <c r="W544" s="715">
        <f t="shared" si="64"/>
        <v>47</v>
      </c>
      <c r="X544" s="717" t="e">
        <f ca="1">_xll.BDP($T544,X$1)</f>
        <v>#NAME?</v>
      </c>
      <c r="Y544" s="717" t="e">
        <f ca="1">_xll.BDP($T544,$Y$1)</f>
        <v>#NAME?</v>
      </c>
      <c r="Z544" s="717" t="e">
        <f ca="1">_xll.BDP($T544,Z$1)</f>
        <v>#NAME?</v>
      </c>
      <c r="AA544" s="718" t="e">
        <f ca="1">IF(Z544="FLOATING",J544,(_xll.BDP($T544,AA$1)/100))</f>
        <v>#NAME?</v>
      </c>
      <c r="AB544" s="719" t="e">
        <f ca="1">_xll.BDP(T544,$AB$1)</f>
        <v>#NAME?</v>
      </c>
      <c r="AC544" s="720" t="e">
        <f ca="1">_xll.BDP($T544,AC$1)</f>
        <v>#NAME?</v>
      </c>
      <c r="AD544" s="719" t="e">
        <f ca="1">_xll.BDP($T544,AD$1)</f>
        <v>#NAME?</v>
      </c>
      <c r="AE544" s="715" t="e">
        <f ca="1">_xll.BDP($T544,AE$1)</f>
        <v>#NAME?</v>
      </c>
      <c r="AF544" s="719" t="e">
        <f ca="1">_xll.BDP($T544,AF$1)</f>
        <v>#NAME?</v>
      </c>
      <c r="AG544" s="719" t="e">
        <f ca="1">VLOOKUP(AE544,Values!$A$1:$C$12,2,FALSE)</f>
        <v>#NAME?</v>
      </c>
      <c r="AH544" s="716" t="e">
        <f ca="1">_xll.BDP($T544,$AH$1)</f>
        <v>#NAME?</v>
      </c>
      <c r="AI544" s="716" t="e">
        <f ca="1">_xll.BDP($T544,$AI$1)</f>
        <v>#NAME?</v>
      </c>
      <c r="AJ544" s="716" t="e">
        <f ca="1">_xll.BDP($T544,$AJ$1)</f>
        <v>#NAME?</v>
      </c>
      <c r="AK544" s="721" t="e">
        <f ca="1">VLOOKUP(AJ544,Values!$E$2:$F$8,2,)</f>
        <v>#NAME?</v>
      </c>
      <c r="AL544" s="719" t="e">
        <f ca="1">_xll.BDP($T544,$AL$1)</f>
        <v>#NAME?</v>
      </c>
      <c r="AM544" s="719" t="e">
        <f ca="1">_xll.BDP($T544,$AM$1)</f>
        <v>#NAME?</v>
      </c>
      <c r="AN544" s="719" t="e">
        <f ca="1">_xll.BDP($T544,$AN$1)</f>
        <v>#NAME?</v>
      </c>
      <c r="AO544" s="719" t="str">
        <f t="shared" si="65"/>
        <v>10yr</v>
      </c>
      <c r="AP544" s="775" t="e">
        <f ca="1">_xll.BDP(T544,"YRS_TO_MTY_ISSUE")</f>
        <v>#NAME?</v>
      </c>
      <c r="AQ544" s="794">
        <f t="shared" si="66"/>
        <v>10</v>
      </c>
      <c r="AR544" s="795">
        <v>10</v>
      </c>
      <c r="AS544" s="719" t="e">
        <f ca="1">_xll.BDP($T544,AS$1)</f>
        <v>#NAME?</v>
      </c>
      <c r="AT544" s="719" t="e">
        <f ca="1">_xll.BDP(T544,$AT$1)</f>
        <v>#NAME?</v>
      </c>
      <c r="AU544" s="719" t="e">
        <f ca="1">_xll.BDP(T544,$AU$1)</f>
        <v>#NAME?</v>
      </c>
      <c r="AV544" s="719" t="e">
        <f ca="1">_xll.BDP($T544,AV$1)</f>
        <v>#NAME?</v>
      </c>
      <c r="AW544" s="719" t="e">
        <f t="shared" ca="1" si="67"/>
        <v>#NAME?</v>
      </c>
      <c r="AX544" s="719" t="e">
        <f ca="1">_xll.BDP(T544,$AX$1)</f>
        <v>#NAME?</v>
      </c>
      <c r="AY544" s="719" t="e">
        <f t="shared" ca="1" si="68"/>
        <v>#NAME?</v>
      </c>
      <c r="AZ544" s="719" t="e">
        <f t="shared" ca="1" si="69"/>
        <v>#NAME?</v>
      </c>
      <c r="BA544" s="719" t="e">
        <f ca="1">VLOOKUP(X544,Values!$H$2:$I$15,2,FALSE)</f>
        <v>#NAME?</v>
      </c>
    </row>
    <row r="545" spans="1:53" s="706" customFormat="1" ht="13.8" x14ac:dyDescent="0.3">
      <c r="A545" s="707">
        <v>41960</v>
      </c>
      <c r="B545" s="915" t="s">
        <v>8266</v>
      </c>
      <c r="C545" s="916" t="s">
        <v>36</v>
      </c>
      <c r="D545" s="709">
        <v>350</v>
      </c>
      <c r="E545" s="708" t="s">
        <v>117</v>
      </c>
      <c r="F545" s="710">
        <v>52932</v>
      </c>
      <c r="G545" s="711" t="s">
        <v>950</v>
      </c>
      <c r="H545" s="712" t="s">
        <v>346</v>
      </c>
      <c r="I545" s="761" t="s">
        <v>8267</v>
      </c>
      <c r="J545" s="761" t="s">
        <v>3807</v>
      </c>
      <c r="K545" s="712">
        <v>-10</v>
      </c>
      <c r="L545" s="714"/>
      <c r="M545" s="712"/>
      <c r="N545" s="706" t="s">
        <v>1437</v>
      </c>
      <c r="O545" s="712">
        <v>4</v>
      </c>
      <c r="P545" s="708" t="s">
        <v>3746</v>
      </c>
      <c r="Q545" s="714"/>
      <c r="R545" s="708" t="s">
        <v>3746</v>
      </c>
      <c r="S545" s="708" t="s">
        <v>8279</v>
      </c>
      <c r="T545" s="715" t="str">
        <f t="shared" si="62"/>
        <v>EK6086848 Corp</v>
      </c>
      <c r="U545" s="716" t="e">
        <f ca="1">_xll.BDP($T545,$U$1)</f>
        <v>#NAME?</v>
      </c>
      <c r="V545" s="715">
        <f t="shared" si="63"/>
        <v>11</v>
      </c>
      <c r="W545" s="715">
        <f t="shared" si="64"/>
        <v>47</v>
      </c>
      <c r="X545" s="717" t="e">
        <f ca="1">_xll.BDP($T545,X$1)</f>
        <v>#NAME?</v>
      </c>
      <c r="Y545" s="717" t="e">
        <f ca="1">_xll.BDP($T545,$Y$1)</f>
        <v>#NAME?</v>
      </c>
      <c r="Z545" s="717" t="e">
        <f ca="1">_xll.BDP($T545,Z$1)</f>
        <v>#NAME?</v>
      </c>
      <c r="AA545" s="718" t="e">
        <f ca="1">IF(Z545="FLOATING",J545,(_xll.BDP($T545,AA$1)/100))</f>
        <v>#NAME?</v>
      </c>
      <c r="AB545" s="719" t="e">
        <f ca="1">_xll.BDP(T545,$AB$1)</f>
        <v>#NAME?</v>
      </c>
      <c r="AC545" s="720" t="e">
        <f ca="1">_xll.BDP($T545,AC$1)</f>
        <v>#NAME?</v>
      </c>
      <c r="AD545" s="719" t="e">
        <f ca="1">_xll.BDP($T545,AD$1)</f>
        <v>#NAME?</v>
      </c>
      <c r="AE545" s="715" t="e">
        <f ca="1">_xll.BDP($T545,AE$1)</f>
        <v>#NAME?</v>
      </c>
      <c r="AF545" s="719" t="e">
        <f ca="1">_xll.BDP($T545,AF$1)</f>
        <v>#NAME?</v>
      </c>
      <c r="AG545" s="719" t="e">
        <f ca="1">VLOOKUP(AE545,Values!$A$1:$C$12,2,FALSE)</f>
        <v>#NAME?</v>
      </c>
      <c r="AH545" s="716" t="e">
        <f ca="1">_xll.BDP($T545,$AH$1)</f>
        <v>#NAME?</v>
      </c>
      <c r="AI545" s="716" t="e">
        <f ca="1">_xll.BDP($T545,$AI$1)</f>
        <v>#NAME?</v>
      </c>
      <c r="AJ545" s="716" t="e">
        <f ca="1">_xll.BDP($T545,$AJ$1)</f>
        <v>#NAME?</v>
      </c>
      <c r="AK545" s="721" t="e">
        <f ca="1">VLOOKUP(AJ545,Values!$E$2:$F$8,2,)</f>
        <v>#NAME?</v>
      </c>
      <c r="AL545" s="719" t="e">
        <f ca="1">_xll.BDP($T545,$AL$1)</f>
        <v>#NAME?</v>
      </c>
      <c r="AM545" s="719" t="e">
        <f ca="1">_xll.BDP($T545,$AM$1)</f>
        <v>#NAME?</v>
      </c>
      <c r="AN545" s="719" t="e">
        <f ca="1">_xll.BDP($T545,$AN$1)</f>
        <v>#NAME?</v>
      </c>
      <c r="AO545" s="719" t="str">
        <f t="shared" si="65"/>
        <v>30yr</v>
      </c>
      <c r="AP545" s="775" t="e">
        <f ca="1">_xll.BDP(T545,"YRS_TO_MTY_ISSUE")</f>
        <v>#NAME?</v>
      </c>
      <c r="AQ545" s="794">
        <f t="shared" si="66"/>
        <v>30</v>
      </c>
      <c r="AR545" s="795">
        <v>30</v>
      </c>
      <c r="AS545" s="719" t="e">
        <f ca="1">_xll.BDP($T545,AS$1)</f>
        <v>#NAME?</v>
      </c>
      <c r="AT545" s="719" t="e">
        <f ca="1">_xll.BDP(T545,$AT$1)</f>
        <v>#NAME?</v>
      </c>
      <c r="AU545" s="719" t="e">
        <f ca="1">_xll.BDP(T545,$AU$1)</f>
        <v>#NAME?</v>
      </c>
      <c r="AV545" s="719" t="e">
        <f ca="1">_xll.BDP($T545,AV$1)</f>
        <v>#NAME?</v>
      </c>
      <c r="AW545" s="719" t="e">
        <f t="shared" ca="1" si="67"/>
        <v>#NAME?</v>
      </c>
      <c r="AX545" s="719" t="e">
        <f ca="1">_xll.BDP(T545,$AX$1)</f>
        <v>#NAME?</v>
      </c>
      <c r="AY545" s="719" t="e">
        <f t="shared" ca="1" si="68"/>
        <v>#NAME?</v>
      </c>
      <c r="AZ545" s="719" t="e">
        <f t="shared" ca="1" si="69"/>
        <v>#NAME?</v>
      </c>
      <c r="BA545" s="719" t="e">
        <f ca="1">VLOOKUP(X545,Values!$H$2:$I$15,2,FALSE)</f>
        <v>#NAME?</v>
      </c>
    </row>
    <row r="546" spans="1:53" s="706" customFormat="1" ht="13.8" x14ac:dyDescent="0.3">
      <c r="A546" s="707">
        <v>41960</v>
      </c>
      <c r="B546" s="915" t="s">
        <v>8268</v>
      </c>
      <c r="C546" s="916" t="s">
        <v>208</v>
      </c>
      <c r="D546" s="709">
        <v>400</v>
      </c>
      <c r="E546" s="708" t="s">
        <v>117</v>
      </c>
      <c r="F546" s="710">
        <v>52919</v>
      </c>
      <c r="G546" s="711" t="s">
        <v>8269</v>
      </c>
      <c r="H546" s="712" t="s">
        <v>8270</v>
      </c>
      <c r="I546" s="761"/>
      <c r="J546" s="761" t="s">
        <v>174</v>
      </c>
      <c r="K546" s="712">
        <v>30</v>
      </c>
      <c r="L546" s="714"/>
      <c r="M546" s="712"/>
      <c r="N546" s="706" t="s">
        <v>4462</v>
      </c>
      <c r="O546" s="712">
        <v>1.75</v>
      </c>
      <c r="P546" s="708" t="s">
        <v>8271</v>
      </c>
      <c r="Q546" s="714"/>
      <c r="R546" s="708">
        <v>45</v>
      </c>
      <c r="S546" s="708" t="s">
        <v>8282</v>
      </c>
      <c r="T546" s="715" t="str">
        <f t="shared" si="62"/>
        <v>EK6087804 Corp</v>
      </c>
      <c r="U546" s="716" t="e">
        <f ca="1">_xll.BDP($T546,$U$1)</f>
        <v>#NAME?</v>
      </c>
      <c r="V546" s="715">
        <f t="shared" si="63"/>
        <v>11</v>
      </c>
      <c r="W546" s="715">
        <f t="shared" si="64"/>
        <v>47</v>
      </c>
      <c r="X546" s="717" t="e">
        <f ca="1">_xll.BDP($T546,X$1)</f>
        <v>#NAME?</v>
      </c>
      <c r="Y546" s="717" t="e">
        <f ca="1">_xll.BDP($T546,$Y$1)</f>
        <v>#NAME?</v>
      </c>
      <c r="Z546" s="717" t="e">
        <f ca="1">_xll.BDP($T546,Z$1)</f>
        <v>#NAME?</v>
      </c>
      <c r="AA546" s="718" t="e">
        <f ca="1">IF(Z546="FLOATING",J546,(_xll.BDP($T546,AA$1)/100))</f>
        <v>#NAME?</v>
      </c>
      <c r="AB546" s="719" t="e">
        <f ca="1">_xll.BDP(T546,$AB$1)</f>
        <v>#NAME?</v>
      </c>
      <c r="AC546" s="720" t="e">
        <f ca="1">_xll.BDP($T546,AC$1)</f>
        <v>#NAME?</v>
      </c>
      <c r="AD546" s="719" t="e">
        <f ca="1">_xll.BDP($T546,AD$1)</f>
        <v>#NAME?</v>
      </c>
      <c r="AE546" s="715" t="e">
        <f ca="1">_xll.BDP($T546,AE$1)</f>
        <v>#NAME?</v>
      </c>
      <c r="AF546" s="719" t="e">
        <f ca="1">_xll.BDP($T546,AF$1)</f>
        <v>#NAME?</v>
      </c>
      <c r="AG546" s="719" t="e">
        <f ca="1">VLOOKUP(AE546,Values!$A$1:$C$12,2,FALSE)</f>
        <v>#NAME?</v>
      </c>
      <c r="AH546" s="716" t="e">
        <f ca="1">_xll.BDP($T546,$AH$1)</f>
        <v>#NAME?</v>
      </c>
      <c r="AI546" s="716" t="e">
        <f ca="1">_xll.BDP($T546,$AI$1)</f>
        <v>#NAME?</v>
      </c>
      <c r="AJ546" s="716" t="e">
        <f ca="1">_xll.BDP($T546,$AJ$1)</f>
        <v>#NAME?</v>
      </c>
      <c r="AK546" s="721" t="e">
        <f ca="1">VLOOKUP(AJ546,Values!$E$2:$F$8,2,)</f>
        <v>#NAME?</v>
      </c>
      <c r="AL546" s="719" t="e">
        <f ca="1">_xll.BDP($T546,$AL$1)</f>
        <v>#NAME?</v>
      </c>
      <c r="AM546" s="719" t="e">
        <f ca="1">_xll.BDP($T546,$AM$1)</f>
        <v>#NAME?</v>
      </c>
      <c r="AN546" s="719" t="e">
        <f ca="1">_xll.BDP($T546,$AN$1)</f>
        <v>#NAME?</v>
      </c>
      <c r="AO546" s="719" t="str">
        <f t="shared" si="65"/>
        <v>30yr</v>
      </c>
      <c r="AP546" s="775" t="e">
        <f ca="1">_xll.BDP(T546,"YRS_TO_MTY_ISSUE")</f>
        <v>#NAME?</v>
      </c>
      <c r="AQ546" s="794">
        <f t="shared" si="66"/>
        <v>30</v>
      </c>
      <c r="AR546" s="795">
        <v>30</v>
      </c>
      <c r="AS546" s="719" t="e">
        <f ca="1">_xll.BDP($T546,AS$1)</f>
        <v>#NAME?</v>
      </c>
      <c r="AT546" s="719" t="e">
        <f ca="1">_xll.BDP(T546,$AT$1)</f>
        <v>#NAME?</v>
      </c>
      <c r="AU546" s="719" t="e">
        <f ca="1">_xll.BDP(T546,$AU$1)</f>
        <v>#NAME?</v>
      </c>
      <c r="AV546" s="719" t="e">
        <f ca="1">_xll.BDP($T546,AV$1)</f>
        <v>#NAME?</v>
      </c>
      <c r="AW546" s="719" t="e">
        <f t="shared" ca="1" si="67"/>
        <v>#NAME?</v>
      </c>
      <c r="AX546" s="719" t="e">
        <f ca="1">_xll.BDP(T546,$AX$1)</f>
        <v>#NAME?</v>
      </c>
      <c r="AY546" s="719" t="e">
        <f t="shared" ca="1" si="68"/>
        <v>#NAME?</v>
      </c>
      <c r="AZ546" s="719" t="e">
        <f t="shared" ca="1" si="69"/>
        <v>#NAME?</v>
      </c>
      <c r="BA546" s="719" t="e">
        <f ca="1">VLOOKUP(X546,Values!$H$2:$I$15,2,FALSE)</f>
        <v>#NAME?</v>
      </c>
    </row>
    <row r="547" spans="1:53" s="706" customFormat="1" ht="13.8" x14ac:dyDescent="0.3">
      <c r="A547" s="707">
        <v>41957</v>
      </c>
      <c r="B547" s="915" t="s">
        <v>8225</v>
      </c>
      <c r="C547" s="916" t="s">
        <v>8220</v>
      </c>
      <c r="D547" s="709">
        <v>1100</v>
      </c>
      <c r="E547" s="708" t="s">
        <v>1102</v>
      </c>
      <c r="F547" s="710">
        <v>46393</v>
      </c>
      <c r="G547" s="711" t="s">
        <v>8221</v>
      </c>
      <c r="H547" s="712" t="s">
        <v>3612</v>
      </c>
      <c r="I547" s="761">
        <v>6.7500000000000004E-2</v>
      </c>
      <c r="J547" s="761">
        <v>6.7500000000000004E-2</v>
      </c>
      <c r="K547" s="712">
        <v>25</v>
      </c>
      <c r="L547" s="714"/>
      <c r="M547" s="712"/>
      <c r="N547" s="706" t="s">
        <v>463</v>
      </c>
      <c r="O547" s="712">
        <v>3</v>
      </c>
      <c r="P547" s="708" t="s">
        <v>3746</v>
      </c>
      <c r="Q547" s="714"/>
      <c r="R547" s="708" t="s">
        <v>3746</v>
      </c>
      <c r="S547" s="708" t="s">
        <v>8229</v>
      </c>
      <c r="T547" s="715" t="str">
        <f t="shared" ref="T547:T591" si="70">CONCATENATE(S547," Corp")</f>
        <v>EK6008719 Corp</v>
      </c>
      <c r="U547" s="716" t="e">
        <f ca="1">_xll.BDP($T547,$U$1)</f>
        <v>#NAME?</v>
      </c>
      <c r="V547" s="715">
        <f t="shared" ref="V547:V591" si="71">MONTH(A547)</f>
        <v>11</v>
      </c>
      <c r="W547" s="715">
        <f t="shared" ref="W547:W591" si="72">WEEKNUM(A547,1)</f>
        <v>46</v>
      </c>
      <c r="X547" s="717" t="e">
        <f ca="1">_xll.BDP($T547,X$1)</f>
        <v>#NAME?</v>
      </c>
      <c r="Y547" s="717" t="e">
        <f ca="1">_xll.BDP($T547,$Y$1)</f>
        <v>#NAME?</v>
      </c>
      <c r="Z547" s="717" t="e">
        <f ca="1">_xll.BDP($T547,Z$1)</f>
        <v>#NAME?</v>
      </c>
      <c r="AA547" s="718" t="e">
        <f ca="1">IF(Z547="FLOATING",J547,(_xll.BDP($T547,AA$1)/100))</f>
        <v>#NAME?</v>
      </c>
      <c r="AB547" s="719" t="e">
        <f ca="1">_xll.BDP(T547,$AB$1)</f>
        <v>#NAME?</v>
      </c>
      <c r="AC547" s="720" t="e">
        <f ca="1">_xll.BDP($T547,AC$1)</f>
        <v>#NAME?</v>
      </c>
      <c r="AD547" s="719" t="e">
        <f ca="1">_xll.BDP($T547,AD$1)</f>
        <v>#NAME?</v>
      </c>
      <c r="AE547" s="715" t="e">
        <f ca="1">_xll.BDP($T547,AE$1)</f>
        <v>#NAME?</v>
      </c>
      <c r="AF547" s="719" t="e">
        <f ca="1">_xll.BDP($T547,AF$1)</f>
        <v>#NAME?</v>
      </c>
      <c r="AG547" s="719" t="e">
        <f ca="1">VLOOKUP(AE547,Values!$A$1:$C$12,2,FALSE)</f>
        <v>#NAME?</v>
      </c>
      <c r="AH547" s="716" t="e">
        <f ca="1">_xll.BDP($T547,$AH$1)</f>
        <v>#NAME?</v>
      </c>
      <c r="AI547" s="716" t="e">
        <f ca="1">_xll.BDP($T547,$AI$1)</f>
        <v>#NAME?</v>
      </c>
      <c r="AJ547" s="716" t="e">
        <f ca="1">_xll.BDP($T547,$AJ$1)</f>
        <v>#NAME?</v>
      </c>
      <c r="AK547" s="721" t="e">
        <f ca="1">VLOOKUP(AJ547,Values!$E$2:$F$8,2,)</f>
        <v>#NAME?</v>
      </c>
      <c r="AL547" s="719" t="e">
        <f ca="1">_xll.BDP($T547,$AL$1)</f>
        <v>#NAME?</v>
      </c>
      <c r="AM547" s="719" t="e">
        <f ca="1">_xll.BDP($T547,$AM$1)</f>
        <v>#NAME?</v>
      </c>
      <c r="AN547" s="719" t="e">
        <f ca="1">_xll.BDP($T547,$AN$1)</f>
        <v>#NAME?</v>
      </c>
      <c r="AO547" s="719" t="str">
        <f t="shared" ref="AO547:AO591" si="73">E547</f>
        <v>12yr</v>
      </c>
      <c r="AP547" s="775" t="e">
        <f ca="1">_xll.BDP(T547,"YRS_TO_MTY_ISSUE")</f>
        <v>#NAME?</v>
      </c>
      <c r="AQ547" s="794">
        <f t="shared" ref="AQ547:AQ591" si="74">YEAR(F547)-YEAR(A547)</f>
        <v>13</v>
      </c>
      <c r="AR547" s="775"/>
      <c r="AS547" s="719" t="e">
        <f ca="1">_xll.BDP($T547,AS$1)</f>
        <v>#NAME?</v>
      </c>
      <c r="AT547" s="719" t="e">
        <f ca="1">_xll.BDP(T547,$AT$1)</f>
        <v>#NAME?</v>
      </c>
      <c r="AU547" s="719" t="e">
        <f ca="1">_xll.BDP(T547,$AU$1)</f>
        <v>#NAME?</v>
      </c>
      <c r="AV547" s="719" t="e">
        <f ca="1">_xll.BDP($T547,AV$1)</f>
        <v>#NAME?</v>
      </c>
      <c r="AW547" s="719" t="e">
        <f t="shared" ref="AW547:AW591" ca="1" si="75">AV547-AS547</f>
        <v>#NAME?</v>
      </c>
      <c r="AX547" s="719" t="e">
        <f ca="1">_xll.BDP(T547,$AX$1)</f>
        <v>#NAME?</v>
      </c>
      <c r="AY547" s="719" t="e">
        <f t="shared" ref="AY547:AY591" ca="1" si="76">IF(Z547="FLOATING",CONCATENATE("3mL+",ROUND(AX547,0)),CONCATENATE("G+",ROUND(AT547,0)))</f>
        <v>#NAME?</v>
      </c>
      <c r="AZ547" s="719" t="e">
        <f t="shared" ref="AZ547:AZ591" ca="1" si="77">IF(Z547="FLOATING",CONCATENATE("3mL+",ROUND(AX547,0)),CONCATENATE("T+",ROUND(AV547,0)))</f>
        <v>#NAME?</v>
      </c>
      <c r="BA547" s="719" t="e">
        <f ca="1">VLOOKUP(X547,Values!$H$2:$I$15,2,FALSE)</f>
        <v>#NAME?</v>
      </c>
    </row>
    <row r="548" spans="1:53" s="706" customFormat="1" ht="13.8" x14ac:dyDescent="0.3">
      <c r="A548" s="707">
        <v>41957</v>
      </c>
      <c r="B548" s="915" t="s">
        <v>8226</v>
      </c>
      <c r="C548" s="916" t="s">
        <v>235</v>
      </c>
      <c r="D548" s="709">
        <v>400</v>
      </c>
      <c r="E548" s="708" t="s">
        <v>37</v>
      </c>
      <c r="F548" s="710">
        <v>43800</v>
      </c>
      <c r="G548" s="711" t="s">
        <v>8222</v>
      </c>
      <c r="H548" s="712" t="s">
        <v>123</v>
      </c>
      <c r="I548" s="713" t="s">
        <v>1077</v>
      </c>
      <c r="J548" s="761" t="s">
        <v>1087</v>
      </c>
      <c r="K548" s="712">
        <v>-10</v>
      </c>
      <c r="L548" s="714"/>
      <c r="M548" s="712"/>
      <c r="N548" s="706" t="s">
        <v>105</v>
      </c>
      <c r="O548" s="712">
        <v>2</v>
      </c>
      <c r="P548" s="708" t="s">
        <v>1890</v>
      </c>
      <c r="Q548" s="714"/>
      <c r="R548" s="708">
        <v>5</v>
      </c>
      <c r="S548" s="708" t="s">
        <v>8230</v>
      </c>
      <c r="T548" s="715" t="str">
        <f t="shared" si="70"/>
        <v>EK6060173 Corp</v>
      </c>
      <c r="U548" s="716" t="e">
        <f ca="1">_xll.BDP($T548,$U$1)</f>
        <v>#NAME?</v>
      </c>
      <c r="V548" s="715">
        <f t="shared" si="71"/>
        <v>11</v>
      </c>
      <c r="W548" s="715">
        <f t="shared" si="72"/>
        <v>46</v>
      </c>
      <c r="X548" s="717" t="e">
        <f ca="1">_xll.BDP($T548,X$1)</f>
        <v>#NAME?</v>
      </c>
      <c r="Y548" s="717" t="e">
        <f ca="1">_xll.BDP($T548,$Y$1)</f>
        <v>#NAME?</v>
      </c>
      <c r="Z548" s="717" t="e">
        <f ca="1">_xll.BDP($T548,Z$1)</f>
        <v>#NAME?</v>
      </c>
      <c r="AA548" s="718" t="e">
        <f ca="1">IF(Z548="FLOATING",J548,(_xll.BDP($T548,AA$1)/100))</f>
        <v>#NAME?</v>
      </c>
      <c r="AB548" s="719" t="e">
        <f ca="1">_xll.BDP(T548,$AB$1)</f>
        <v>#NAME?</v>
      </c>
      <c r="AC548" s="720" t="e">
        <f ca="1">_xll.BDP($T548,AC$1)</f>
        <v>#NAME?</v>
      </c>
      <c r="AD548" s="719" t="e">
        <f ca="1">_xll.BDP($T548,AD$1)</f>
        <v>#NAME?</v>
      </c>
      <c r="AE548" s="715" t="e">
        <f ca="1">_xll.BDP($T548,AE$1)</f>
        <v>#NAME?</v>
      </c>
      <c r="AF548" s="719" t="e">
        <f ca="1">_xll.BDP($T548,AF$1)</f>
        <v>#NAME?</v>
      </c>
      <c r="AG548" s="719" t="e">
        <f ca="1">VLOOKUP(AE548,Values!$A$1:$C$12,2,FALSE)</f>
        <v>#NAME?</v>
      </c>
      <c r="AH548" s="716" t="e">
        <f ca="1">_xll.BDP($T548,$AH$1)</f>
        <v>#NAME?</v>
      </c>
      <c r="AI548" s="716" t="e">
        <f ca="1">_xll.BDP($T548,$AI$1)</f>
        <v>#NAME?</v>
      </c>
      <c r="AJ548" s="716" t="e">
        <f ca="1">_xll.BDP($T548,$AJ$1)</f>
        <v>#NAME?</v>
      </c>
      <c r="AK548" s="721" t="e">
        <f ca="1">VLOOKUP(AJ548,Values!$E$2:$F$8,2,)</f>
        <v>#NAME?</v>
      </c>
      <c r="AL548" s="719" t="e">
        <f ca="1">_xll.BDP($T548,$AL$1)</f>
        <v>#NAME?</v>
      </c>
      <c r="AM548" s="719" t="e">
        <f ca="1">_xll.BDP($T548,$AM$1)</f>
        <v>#NAME?</v>
      </c>
      <c r="AN548" s="719" t="e">
        <f ca="1">_xll.BDP($T548,$AN$1)</f>
        <v>#NAME?</v>
      </c>
      <c r="AO548" s="719" t="str">
        <f t="shared" si="73"/>
        <v>5yr</v>
      </c>
      <c r="AP548" s="775" t="e">
        <f ca="1">_xll.BDP(T548,"YRS_TO_MTY_ISSUE")</f>
        <v>#NAME?</v>
      </c>
      <c r="AQ548" s="775">
        <f t="shared" si="74"/>
        <v>5</v>
      </c>
      <c r="AR548" s="775"/>
      <c r="AS548" s="719" t="e">
        <f ca="1">_xll.BDP($T548,AS$1)</f>
        <v>#NAME?</v>
      </c>
      <c r="AT548" s="719" t="e">
        <f ca="1">_xll.BDP(T548,$AT$1)</f>
        <v>#NAME?</v>
      </c>
      <c r="AU548" s="719" t="e">
        <f ca="1">_xll.BDP(T548,$AU$1)</f>
        <v>#NAME?</v>
      </c>
      <c r="AV548" s="719" t="e">
        <f ca="1">_xll.BDP($T548,AV$1)</f>
        <v>#NAME?</v>
      </c>
      <c r="AW548" s="719" t="e">
        <f t="shared" ca="1" si="75"/>
        <v>#NAME?</v>
      </c>
      <c r="AX548" s="719" t="e">
        <f ca="1">_xll.BDP(T548,$AX$1)</f>
        <v>#NAME?</v>
      </c>
      <c r="AY548" s="719" t="e">
        <f t="shared" ca="1" si="76"/>
        <v>#NAME?</v>
      </c>
      <c r="AZ548" s="719" t="e">
        <f t="shared" ca="1" si="77"/>
        <v>#NAME?</v>
      </c>
      <c r="BA548" s="719" t="e">
        <f ca="1">VLOOKUP(X548,Values!$H$2:$I$15,2,FALSE)</f>
        <v>#NAME?</v>
      </c>
    </row>
    <row r="549" spans="1:53" s="706" customFormat="1" ht="13.8" x14ac:dyDescent="0.3">
      <c r="A549" s="707">
        <v>41957</v>
      </c>
      <c r="B549" s="915" t="s">
        <v>8227</v>
      </c>
      <c r="C549" s="916" t="s">
        <v>36</v>
      </c>
      <c r="D549" s="709">
        <v>350</v>
      </c>
      <c r="E549" s="708" t="s">
        <v>37</v>
      </c>
      <c r="F549" s="710">
        <v>43800</v>
      </c>
      <c r="G549" s="711" t="s">
        <v>8223</v>
      </c>
      <c r="H549" s="712" t="s">
        <v>652</v>
      </c>
      <c r="I549" s="713" t="s">
        <v>1331</v>
      </c>
      <c r="J549" s="761" t="s">
        <v>1016</v>
      </c>
      <c r="K549" s="712">
        <v>10</v>
      </c>
      <c r="L549" s="714"/>
      <c r="M549" s="712"/>
      <c r="N549" s="706" t="s">
        <v>8224</v>
      </c>
      <c r="O549" s="712">
        <v>2.86</v>
      </c>
      <c r="P549" s="708" t="s">
        <v>1890</v>
      </c>
      <c r="Q549" s="714"/>
      <c r="R549" s="708">
        <v>5</v>
      </c>
      <c r="S549" s="708" t="s">
        <v>8232</v>
      </c>
      <c r="T549" s="715" t="str">
        <f t="shared" si="70"/>
        <v>EK6062336 Corp</v>
      </c>
      <c r="U549" s="716" t="e">
        <f ca="1">_xll.BDP($T549,$U$1)</f>
        <v>#NAME?</v>
      </c>
      <c r="V549" s="715">
        <f t="shared" si="71"/>
        <v>11</v>
      </c>
      <c r="W549" s="715">
        <f t="shared" si="72"/>
        <v>46</v>
      </c>
      <c r="X549" s="717" t="e">
        <f ca="1">_xll.BDP($T549,X$1)</f>
        <v>#NAME?</v>
      </c>
      <c r="Y549" s="717" t="e">
        <f ca="1">_xll.BDP($T549,$Y$1)</f>
        <v>#NAME?</v>
      </c>
      <c r="Z549" s="717" t="e">
        <f ca="1">_xll.BDP($T549,Z$1)</f>
        <v>#NAME?</v>
      </c>
      <c r="AA549" s="718" t="e">
        <f ca="1">IF(Z549="FLOATING",J549,(_xll.BDP($T549,AA$1)/100))</f>
        <v>#NAME?</v>
      </c>
      <c r="AB549" s="719" t="e">
        <f ca="1">_xll.BDP(T549,$AB$1)</f>
        <v>#NAME?</v>
      </c>
      <c r="AC549" s="720" t="e">
        <f ca="1">_xll.BDP($T549,AC$1)</f>
        <v>#NAME?</v>
      </c>
      <c r="AD549" s="719" t="e">
        <f ca="1">_xll.BDP($T549,AD$1)</f>
        <v>#NAME?</v>
      </c>
      <c r="AE549" s="715" t="e">
        <f ca="1">_xll.BDP($T549,AE$1)</f>
        <v>#NAME?</v>
      </c>
      <c r="AF549" s="719" t="e">
        <f ca="1">_xll.BDP($T549,AF$1)</f>
        <v>#NAME?</v>
      </c>
      <c r="AG549" s="719" t="e">
        <f ca="1">VLOOKUP(AE549,Values!$A$1:$C$12,2,FALSE)</f>
        <v>#NAME?</v>
      </c>
      <c r="AH549" s="716" t="e">
        <f ca="1">_xll.BDP($T549,$AH$1)</f>
        <v>#NAME?</v>
      </c>
      <c r="AI549" s="716" t="e">
        <f ca="1">_xll.BDP($T549,$AI$1)</f>
        <v>#NAME?</v>
      </c>
      <c r="AJ549" s="716" t="e">
        <f ca="1">_xll.BDP($T549,$AJ$1)</f>
        <v>#NAME?</v>
      </c>
      <c r="AK549" s="721" t="e">
        <f ca="1">VLOOKUP(AJ549,Values!$E$2:$F$8,2,)</f>
        <v>#NAME?</v>
      </c>
      <c r="AL549" s="719" t="e">
        <f ca="1">_xll.BDP($T549,$AL$1)</f>
        <v>#NAME?</v>
      </c>
      <c r="AM549" s="719" t="e">
        <f ca="1">_xll.BDP($T549,$AM$1)</f>
        <v>#NAME?</v>
      </c>
      <c r="AN549" s="719" t="e">
        <f ca="1">_xll.BDP($T549,$AN$1)</f>
        <v>#NAME?</v>
      </c>
      <c r="AO549" s="719" t="str">
        <f t="shared" si="73"/>
        <v>5yr</v>
      </c>
      <c r="AP549" s="775" t="e">
        <f ca="1">_xll.BDP(T549,"YRS_TO_MTY_ISSUE")</f>
        <v>#NAME?</v>
      </c>
      <c r="AQ549" s="775">
        <f t="shared" si="74"/>
        <v>5</v>
      </c>
      <c r="AR549" s="775"/>
      <c r="AS549" s="719" t="e">
        <f ca="1">_xll.BDP($T549,AS$1)</f>
        <v>#NAME?</v>
      </c>
      <c r="AT549" s="719" t="e">
        <f ca="1">_xll.BDP(T549,$AT$1)</f>
        <v>#NAME?</v>
      </c>
      <c r="AU549" s="719" t="e">
        <f ca="1">_xll.BDP(T549,$AU$1)</f>
        <v>#NAME?</v>
      </c>
      <c r="AV549" s="719" t="e">
        <f ca="1">_xll.BDP($T549,AV$1)</f>
        <v>#NAME?</v>
      </c>
      <c r="AW549" s="719" t="e">
        <f t="shared" ca="1" si="75"/>
        <v>#NAME?</v>
      </c>
      <c r="AX549" s="719" t="e">
        <f ca="1">_xll.BDP(T549,$AX$1)</f>
        <v>#NAME?</v>
      </c>
      <c r="AY549" s="719" t="e">
        <f t="shared" ca="1" si="76"/>
        <v>#NAME?</v>
      </c>
      <c r="AZ549" s="719" t="e">
        <f t="shared" ca="1" si="77"/>
        <v>#NAME?</v>
      </c>
      <c r="BA549" s="719" t="e">
        <f ca="1">VLOOKUP(X549,Values!$H$2:$I$15,2,FALSE)</f>
        <v>#NAME?</v>
      </c>
    </row>
    <row r="550" spans="1:53" s="706" customFormat="1" ht="13.8" x14ac:dyDescent="0.3">
      <c r="A550" s="707">
        <v>41957</v>
      </c>
      <c r="B550" s="915" t="s">
        <v>8228</v>
      </c>
      <c r="C550" s="916" t="s">
        <v>36</v>
      </c>
      <c r="D550" s="709">
        <v>500</v>
      </c>
      <c r="E550" s="708" t="s">
        <v>66</v>
      </c>
      <c r="F550" s="710">
        <v>45627</v>
      </c>
      <c r="G550" s="711" t="s">
        <v>8223</v>
      </c>
      <c r="H550" s="712" t="s">
        <v>330</v>
      </c>
      <c r="I550" s="713" t="s">
        <v>1613</v>
      </c>
      <c r="J550" s="761" t="s">
        <v>1558</v>
      </c>
      <c r="K550" s="712">
        <v>15</v>
      </c>
      <c r="L550" s="714"/>
      <c r="M550" s="712"/>
      <c r="N550" s="706" t="s">
        <v>8224</v>
      </c>
      <c r="O550" s="712">
        <v>2</v>
      </c>
      <c r="P550" s="708" t="s">
        <v>1900</v>
      </c>
      <c r="Q550" s="714"/>
      <c r="R550" s="708">
        <v>10</v>
      </c>
      <c r="S550" s="708" t="s">
        <v>8231</v>
      </c>
      <c r="T550" s="715" t="str">
        <f t="shared" si="70"/>
        <v>EK6062575 Corp</v>
      </c>
      <c r="U550" s="716" t="e">
        <f ca="1">_xll.BDP($T550,$U$1)</f>
        <v>#NAME?</v>
      </c>
      <c r="V550" s="715">
        <f t="shared" si="71"/>
        <v>11</v>
      </c>
      <c r="W550" s="715">
        <f t="shared" si="72"/>
        <v>46</v>
      </c>
      <c r="X550" s="717" t="e">
        <f ca="1">_xll.BDP($T550,X$1)</f>
        <v>#NAME?</v>
      </c>
      <c r="Y550" s="717" t="e">
        <f ca="1">_xll.BDP($T550,$Y$1)</f>
        <v>#NAME?</v>
      </c>
      <c r="Z550" s="717" t="e">
        <f ca="1">_xll.BDP($T550,Z$1)</f>
        <v>#NAME?</v>
      </c>
      <c r="AA550" s="718" t="e">
        <f ca="1">IF(Z550="FLOATING",J550,(_xll.BDP($T550,AA$1)/100))</f>
        <v>#NAME?</v>
      </c>
      <c r="AB550" s="719" t="e">
        <f ca="1">_xll.BDP(T550,$AB$1)</f>
        <v>#NAME?</v>
      </c>
      <c r="AC550" s="720" t="e">
        <f ca="1">_xll.BDP($T550,AC$1)</f>
        <v>#NAME?</v>
      </c>
      <c r="AD550" s="719" t="e">
        <f ca="1">_xll.BDP($T550,AD$1)</f>
        <v>#NAME?</v>
      </c>
      <c r="AE550" s="715" t="e">
        <f ca="1">_xll.BDP($T550,AE$1)</f>
        <v>#NAME?</v>
      </c>
      <c r="AF550" s="719" t="e">
        <f ca="1">_xll.BDP($T550,AF$1)</f>
        <v>#NAME?</v>
      </c>
      <c r="AG550" s="719" t="e">
        <f ca="1">VLOOKUP(AE550,Values!$A$1:$C$12,2,FALSE)</f>
        <v>#NAME?</v>
      </c>
      <c r="AH550" s="716" t="e">
        <f ca="1">_xll.BDP($T550,$AH$1)</f>
        <v>#NAME?</v>
      </c>
      <c r="AI550" s="716" t="e">
        <f ca="1">_xll.BDP($T550,$AI$1)</f>
        <v>#NAME?</v>
      </c>
      <c r="AJ550" s="716" t="e">
        <f ca="1">_xll.BDP($T550,$AJ$1)</f>
        <v>#NAME?</v>
      </c>
      <c r="AK550" s="721" t="e">
        <f ca="1">VLOOKUP(AJ550,Values!$E$2:$F$8,2,)</f>
        <v>#NAME?</v>
      </c>
      <c r="AL550" s="719" t="e">
        <f ca="1">_xll.BDP($T550,$AL$1)</f>
        <v>#NAME?</v>
      </c>
      <c r="AM550" s="719" t="e">
        <f ca="1">_xll.BDP($T550,$AM$1)</f>
        <v>#NAME?</v>
      </c>
      <c r="AN550" s="719" t="e">
        <f ca="1">_xll.BDP($T550,$AN$1)</f>
        <v>#NAME?</v>
      </c>
      <c r="AO550" s="719" t="str">
        <f t="shared" si="73"/>
        <v>10yr</v>
      </c>
      <c r="AP550" s="775" t="e">
        <f ca="1">_xll.BDP(T550,"YRS_TO_MTY_ISSUE")</f>
        <v>#NAME?</v>
      </c>
      <c r="AQ550" s="775">
        <f t="shared" si="74"/>
        <v>10</v>
      </c>
      <c r="AR550" s="775"/>
      <c r="AS550" s="719" t="e">
        <f ca="1">_xll.BDP($T550,AS$1)</f>
        <v>#NAME?</v>
      </c>
      <c r="AT550" s="719" t="e">
        <f ca="1">_xll.BDP(T550,$AT$1)</f>
        <v>#NAME?</v>
      </c>
      <c r="AU550" s="719" t="e">
        <f ca="1">_xll.BDP(T550,$AU$1)</f>
        <v>#NAME?</v>
      </c>
      <c r="AV550" s="719" t="e">
        <f ca="1">_xll.BDP($T550,AV$1)</f>
        <v>#NAME?</v>
      </c>
      <c r="AW550" s="719" t="e">
        <f t="shared" ca="1" si="75"/>
        <v>#NAME?</v>
      </c>
      <c r="AX550" s="719" t="e">
        <f ca="1">_xll.BDP(T550,$AX$1)</f>
        <v>#NAME?</v>
      </c>
      <c r="AY550" s="719" t="e">
        <f t="shared" ca="1" si="76"/>
        <v>#NAME?</v>
      </c>
      <c r="AZ550" s="719" t="e">
        <f t="shared" ca="1" si="77"/>
        <v>#NAME?</v>
      </c>
      <c r="BA550" s="719" t="e">
        <f ca="1">VLOOKUP(X550,Values!$H$2:$I$15,2,FALSE)</f>
        <v>#NAME?</v>
      </c>
    </row>
    <row r="551" spans="1:53" s="706" customFormat="1" ht="13.8" x14ac:dyDescent="0.3">
      <c r="A551" s="707">
        <v>41956</v>
      </c>
      <c r="B551" s="915" t="s">
        <v>8106</v>
      </c>
      <c r="C551" s="916" t="s">
        <v>1005</v>
      </c>
      <c r="D551" s="709">
        <v>300</v>
      </c>
      <c r="E551" s="708" t="s">
        <v>66</v>
      </c>
      <c r="F551" s="710">
        <v>45627</v>
      </c>
      <c r="G551" s="711" t="s">
        <v>8107</v>
      </c>
      <c r="H551" s="712" t="s">
        <v>324</v>
      </c>
      <c r="I551" s="713" t="s">
        <v>8108</v>
      </c>
      <c r="J551" s="761" t="s">
        <v>2166</v>
      </c>
      <c r="K551" s="712">
        <v>0</v>
      </c>
      <c r="L551" s="714"/>
      <c r="M551" s="712"/>
      <c r="N551" s="706" t="s">
        <v>8109</v>
      </c>
      <c r="O551" s="712">
        <v>1.67</v>
      </c>
      <c r="P551" s="708" t="s">
        <v>1912</v>
      </c>
      <c r="Q551" s="714"/>
      <c r="R551" s="708">
        <v>11</v>
      </c>
      <c r="S551" s="708" t="s">
        <v>8182</v>
      </c>
      <c r="T551" s="715" t="str">
        <f t="shared" si="70"/>
        <v>EK6007638 Corp</v>
      </c>
      <c r="U551" s="716" t="e">
        <f ca="1">_xll.BDP($T551,$U$1)</f>
        <v>#NAME?</v>
      </c>
      <c r="V551" s="715">
        <f t="shared" si="71"/>
        <v>11</v>
      </c>
      <c r="W551" s="715">
        <f t="shared" si="72"/>
        <v>46</v>
      </c>
      <c r="X551" s="717" t="e">
        <f ca="1">_xll.BDP($T551,X$1)</f>
        <v>#NAME?</v>
      </c>
      <c r="Y551" s="717" t="e">
        <f ca="1">_xll.BDP($T551,$Y$1)</f>
        <v>#NAME?</v>
      </c>
      <c r="Z551" s="717" t="e">
        <f ca="1">_xll.BDP($T551,Z$1)</f>
        <v>#NAME?</v>
      </c>
      <c r="AA551" s="718" t="e">
        <f ca="1">IF(Z551="FLOATING",J551,(_xll.BDP($T551,AA$1)/100))</f>
        <v>#NAME?</v>
      </c>
      <c r="AB551" s="719" t="e">
        <f ca="1">_xll.BDP(T551,$AB$1)</f>
        <v>#NAME?</v>
      </c>
      <c r="AC551" s="720" t="e">
        <f ca="1">_xll.BDP($T551,AC$1)</f>
        <v>#NAME?</v>
      </c>
      <c r="AD551" s="719" t="e">
        <f ca="1">_xll.BDP($T551,AD$1)</f>
        <v>#NAME?</v>
      </c>
      <c r="AE551" s="715" t="e">
        <f ca="1">_xll.BDP($T551,AE$1)</f>
        <v>#NAME?</v>
      </c>
      <c r="AF551" s="719" t="e">
        <f ca="1">_xll.BDP($T551,AF$1)</f>
        <v>#NAME?</v>
      </c>
      <c r="AG551" s="719" t="e">
        <f ca="1">VLOOKUP(AE551,Values!$A$1:$C$12,2,FALSE)</f>
        <v>#NAME?</v>
      </c>
      <c r="AH551" s="716" t="e">
        <f ca="1">_xll.BDP($T551,$AH$1)</f>
        <v>#NAME?</v>
      </c>
      <c r="AI551" s="716" t="e">
        <f ca="1">_xll.BDP($T551,$AI$1)</f>
        <v>#NAME?</v>
      </c>
      <c r="AJ551" s="716" t="e">
        <f ca="1">_xll.BDP($T551,$AJ$1)</f>
        <v>#NAME?</v>
      </c>
      <c r="AK551" s="721" t="e">
        <f ca="1">VLOOKUP(AJ551,Values!$E$2:$F$8,2,)</f>
        <v>#NAME?</v>
      </c>
      <c r="AL551" s="719" t="e">
        <f ca="1">_xll.BDP($T551,$AL$1)</f>
        <v>#NAME?</v>
      </c>
      <c r="AM551" s="719" t="e">
        <f ca="1">_xll.BDP($T551,$AM$1)</f>
        <v>#NAME?</v>
      </c>
      <c r="AN551" s="719" t="e">
        <f ca="1">_xll.BDP($T551,$AN$1)</f>
        <v>#NAME?</v>
      </c>
      <c r="AO551" s="719" t="str">
        <f t="shared" si="73"/>
        <v>10yr</v>
      </c>
      <c r="AP551" s="775" t="e">
        <f ca="1">_xll.BDP(T551,"YRS_TO_MTY_ISSUE")</f>
        <v>#NAME?</v>
      </c>
      <c r="AQ551" s="775">
        <f t="shared" si="74"/>
        <v>10</v>
      </c>
      <c r="AR551" s="775"/>
      <c r="AS551" s="719" t="e">
        <f ca="1">_xll.BDP($T551,AS$1)</f>
        <v>#NAME?</v>
      </c>
      <c r="AT551" s="719" t="e">
        <f ca="1">_xll.BDP(T551,$AT$1)</f>
        <v>#NAME?</v>
      </c>
      <c r="AU551" s="719" t="e">
        <f ca="1">_xll.BDP(T551,$AU$1)</f>
        <v>#NAME?</v>
      </c>
      <c r="AV551" s="719" t="e">
        <f ca="1">_xll.BDP($T551,AV$1)</f>
        <v>#NAME?</v>
      </c>
      <c r="AW551" s="719" t="e">
        <f t="shared" ca="1" si="75"/>
        <v>#NAME?</v>
      </c>
      <c r="AX551" s="719" t="e">
        <f ca="1">_xll.BDP(T551,$AX$1)</f>
        <v>#NAME?</v>
      </c>
      <c r="AY551" s="719" t="e">
        <f t="shared" ca="1" si="76"/>
        <v>#NAME?</v>
      </c>
      <c r="AZ551" s="719" t="e">
        <f t="shared" ca="1" si="77"/>
        <v>#NAME?</v>
      </c>
      <c r="BA551" s="719" t="e">
        <f ca="1">VLOOKUP(X551,Values!$H$2:$I$15,2,FALSE)</f>
        <v>#NAME?</v>
      </c>
    </row>
    <row r="552" spans="1:53" s="706" customFormat="1" ht="13.8" x14ac:dyDescent="0.3">
      <c r="A552" s="707">
        <v>41956</v>
      </c>
      <c r="B552" s="915" t="s">
        <v>8110</v>
      </c>
      <c r="C552" s="916" t="s">
        <v>1005</v>
      </c>
      <c r="D552" s="709">
        <v>300</v>
      </c>
      <c r="E552" s="708" t="s">
        <v>117</v>
      </c>
      <c r="F552" s="710">
        <v>16407</v>
      </c>
      <c r="G552" s="711" t="s">
        <v>8107</v>
      </c>
      <c r="H552" s="712" t="s">
        <v>593</v>
      </c>
      <c r="I552" s="713" t="s">
        <v>8111</v>
      </c>
      <c r="J552" s="761" t="s">
        <v>1545</v>
      </c>
      <c r="K552" s="712">
        <f>260-235</f>
        <v>25</v>
      </c>
      <c r="L552" s="714"/>
      <c r="M552" s="712"/>
      <c r="N552" s="706" t="s">
        <v>8109</v>
      </c>
      <c r="O552" s="712">
        <v>1.67</v>
      </c>
      <c r="P552" s="708" t="s">
        <v>3746</v>
      </c>
      <c r="Q552" s="714"/>
      <c r="R552" s="708" t="s">
        <v>3746</v>
      </c>
      <c r="S552" s="708" t="s">
        <v>8183</v>
      </c>
      <c r="T552" s="715" t="str">
        <f t="shared" si="70"/>
        <v>EK6007695 Corp</v>
      </c>
      <c r="U552" s="716" t="e">
        <f ca="1">_xll.BDP($T552,$U$1)</f>
        <v>#NAME?</v>
      </c>
      <c r="V552" s="715">
        <f t="shared" si="71"/>
        <v>11</v>
      </c>
      <c r="W552" s="715">
        <f t="shared" si="72"/>
        <v>46</v>
      </c>
      <c r="X552" s="717" t="e">
        <f ca="1">_xll.BDP($T552,X$1)</f>
        <v>#NAME?</v>
      </c>
      <c r="Y552" s="717" t="e">
        <f ca="1">_xll.BDP($T552,$Y$1)</f>
        <v>#NAME?</v>
      </c>
      <c r="Z552" s="717" t="e">
        <f ca="1">_xll.BDP($T552,Z$1)</f>
        <v>#NAME?</v>
      </c>
      <c r="AA552" s="718" t="e">
        <f ca="1">IF(Z552="FLOATING",J552,(_xll.BDP($T552,AA$1)/100))</f>
        <v>#NAME?</v>
      </c>
      <c r="AB552" s="719" t="e">
        <f ca="1">_xll.BDP(T552,$AB$1)</f>
        <v>#NAME?</v>
      </c>
      <c r="AC552" s="720" t="e">
        <f ca="1">_xll.BDP($T552,AC$1)</f>
        <v>#NAME?</v>
      </c>
      <c r="AD552" s="719" t="e">
        <f ca="1">_xll.BDP($T552,AD$1)</f>
        <v>#NAME?</v>
      </c>
      <c r="AE552" s="715" t="e">
        <f ca="1">_xll.BDP($T552,AE$1)</f>
        <v>#NAME?</v>
      </c>
      <c r="AF552" s="719" t="e">
        <f ca="1">_xll.BDP($T552,AF$1)</f>
        <v>#NAME?</v>
      </c>
      <c r="AG552" s="719" t="e">
        <f ca="1">VLOOKUP(AE552,Values!$A$1:$C$12,2,FALSE)</f>
        <v>#NAME?</v>
      </c>
      <c r="AH552" s="716" t="e">
        <f ca="1">_xll.BDP($T552,$AH$1)</f>
        <v>#NAME?</v>
      </c>
      <c r="AI552" s="716" t="e">
        <f ca="1">_xll.BDP($T552,$AI$1)</f>
        <v>#NAME?</v>
      </c>
      <c r="AJ552" s="716" t="e">
        <f ca="1">_xll.BDP($T552,$AJ$1)</f>
        <v>#NAME?</v>
      </c>
      <c r="AK552" s="721" t="e">
        <f ca="1">VLOOKUP(AJ552,Values!$E$2:$F$8,2,)</f>
        <v>#NAME?</v>
      </c>
      <c r="AL552" s="719" t="e">
        <f ca="1">_xll.BDP($T552,$AL$1)</f>
        <v>#NAME?</v>
      </c>
      <c r="AM552" s="719" t="e">
        <f ca="1">_xll.BDP($T552,$AM$1)</f>
        <v>#NAME?</v>
      </c>
      <c r="AN552" s="719" t="e">
        <f ca="1">_xll.BDP($T552,$AN$1)</f>
        <v>#NAME?</v>
      </c>
      <c r="AO552" s="719" t="str">
        <f t="shared" si="73"/>
        <v>30yr</v>
      </c>
      <c r="AP552" s="775" t="e">
        <f ca="1">_xll.BDP(T552,"YRS_TO_MTY_ISSUE")</f>
        <v>#NAME?</v>
      </c>
      <c r="AQ552" s="775">
        <f t="shared" si="74"/>
        <v>-70</v>
      </c>
      <c r="AR552" s="775"/>
      <c r="AS552" s="719" t="e">
        <f ca="1">_xll.BDP($T552,AS$1)</f>
        <v>#NAME?</v>
      </c>
      <c r="AT552" s="719" t="e">
        <f ca="1">_xll.BDP(T552,$AT$1)</f>
        <v>#NAME?</v>
      </c>
      <c r="AU552" s="719" t="e">
        <f ca="1">_xll.BDP(T552,$AU$1)</f>
        <v>#NAME?</v>
      </c>
      <c r="AV552" s="719" t="e">
        <f ca="1">_xll.BDP($T552,AV$1)</f>
        <v>#NAME?</v>
      </c>
      <c r="AW552" s="719" t="e">
        <f t="shared" ca="1" si="75"/>
        <v>#NAME?</v>
      </c>
      <c r="AX552" s="719" t="e">
        <f ca="1">_xll.BDP(T552,$AX$1)</f>
        <v>#NAME?</v>
      </c>
      <c r="AY552" s="719" t="e">
        <f t="shared" ca="1" si="76"/>
        <v>#NAME?</v>
      </c>
      <c r="AZ552" s="719" t="e">
        <f t="shared" ca="1" si="77"/>
        <v>#NAME?</v>
      </c>
      <c r="BA552" s="719" t="e">
        <f ca="1">VLOOKUP(X552,Values!$H$2:$I$15,2,FALSE)</f>
        <v>#NAME?</v>
      </c>
    </row>
    <row r="553" spans="1:53" s="706" customFormat="1" ht="13.8" x14ac:dyDescent="0.3">
      <c r="A553" s="707">
        <v>41956</v>
      </c>
      <c r="B553" s="915" t="s">
        <v>8112</v>
      </c>
      <c r="C553" s="916" t="s">
        <v>218</v>
      </c>
      <c r="D553" s="709">
        <v>500</v>
      </c>
      <c r="E553" s="708" t="s">
        <v>117</v>
      </c>
      <c r="F553" s="710">
        <v>16452</v>
      </c>
      <c r="G553" s="711" t="s">
        <v>8113</v>
      </c>
      <c r="H553" s="712" t="s">
        <v>338</v>
      </c>
      <c r="I553" s="713"/>
      <c r="J553" s="761" t="s">
        <v>1484</v>
      </c>
      <c r="K553" s="712">
        <f>220-200</f>
        <v>20</v>
      </c>
      <c r="L553" s="714"/>
      <c r="M553" s="712"/>
      <c r="N553" s="706" t="s">
        <v>618</v>
      </c>
      <c r="O553" s="712">
        <v>1.5</v>
      </c>
      <c r="P553" s="708" t="s">
        <v>8114</v>
      </c>
      <c r="Q553" s="714"/>
      <c r="R553" s="708">
        <v>42</v>
      </c>
      <c r="S553" s="708" t="s">
        <v>8184</v>
      </c>
      <c r="T553" s="715" t="str">
        <f t="shared" si="70"/>
        <v>EK6028188 Corp</v>
      </c>
      <c r="U553" s="716" t="e">
        <f ca="1">_xll.BDP($T553,$U$1)</f>
        <v>#NAME?</v>
      </c>
      <c r="V553" s="715">
        <f t="shared" si="71"/>
        <v>11</v>
      </c>
      <c r="W553" s="715">
        <f t="shared" si="72"/>
        <v>46</v>
      </c>
      <c r="X553" s="717" t="e">
        <f ca="1">_xll.BDP($T553,X$1)</f>
        <v>#NAME?</v>
      </c>
      <c r="Y553" s="717" t="e">
        <f ca="1">_xll.BDP($T553,$Y$1)</f>
        <v>#NAME?</v>
      </c>
      <c r="Z553" s="717" t="e">
        <f ca="1">_xll.BDP($T553,Z$1)</f>
        <v>#NAME?</v>
      </c>
      <c r="AA553" s="718" t="e">
        <f ca="1">IF(Z553="FLOATING",J553,(_xll.BDP($T553,AA$1)/100))</f>
        <v>#NAME?</v>
      </c>
      <c r="AB553" s="719" t="e">
        <f ca="1">_xll.BDP(T553,$AB$1)</f>
        <v>#NAME?</v>
      </c>
      <c r="AC553" s="720" t="e">
        <f ca="1">_xll.BDP($T553,AC$1)</f>
        <v>#NAME?</v>
      </c>
      <c r="AD553" s="719" t="e">
        <f ca="1">_xll.BDP($T553,AD$1)</f>
        <v>#NAME?</v>
      </c>
      <c r="AE553" s="715" t="e">
        <f ca="1">_xll.BDP($T553,AE$1)</f>
        <v>#NAME?</v>
      </c>
      <c r="AF553" s="719" t="e">
        <f ca="1">_xll.BDP($T553,AF$1)</f>
        <v>#NAME?</v>
      </c>
      <c r="AG553" s="719" t="e">
        <f ca="1">VLOOKUP(AE553,Values!$A$1:$C$12,2,FALSE)</f>
        <v>#NAME?</v>
      </c>
      <c r="AH553" s="716" t="e">
        <f ca="1">_xll.BDP($T553,$AH$1)</f>
        <v>#NAME?</v>
      </c>
      <c r="AI553" s="716" t="e">
        <f ca="1">_xll.BDP($T553,$AI$1)</f>
        <v>#NAME?</v>
      </c>
      <c r="AJ553" s="716" t="e">
        <f ca="1">_xll.BDP($T553,$AJ$1)</f>
        <v>#NAME?</v>
      </c>
      <c r="AK553" s="721" t="e">
        <f ca="1">VLOOKUP(AJ553,Values!$E$2:$F$8,2,)</f>
        <v>#NAME?</v>
      </c>
      <c r="AL553" s="719" t="e">
        <f ca="1">_xll.BDP($T553,$AL$1)</f>
        <v>#NAME?</v>
      </c>
      <c r="AM553" s="719" t="e">
        <f ca="1">_xll.BDP($T553,$AM$1)</f>
        <v>#NAME?</v>
      </c>
      <c r="AN553" s="719" t="e">
        <f ca="1">_xll.BDP($T553,$AN$1)</f>
        <v>#NAME?</v>
      </c>
      <c r="AO553" s="719" t="str">
        <f t="shared" si="73"/>
        <v>30yr</v>
      </c>
      <c r="AP553" s="775" t="e">
        <f ca="1">_xll.BDP(T553,"YRS_TO_MTY_ISSUE")</f>
        <v>#NAME?</v>
      </c>
      <c r="AQ553" s="775">
        <f t="shared" si="74"/>
        <v>-69</v>
      </c>
      <c r="AR553" s="775"/>
      <c r="AS553" s="719" t="e">
        <f ca="1">_xll.BDP($T553,AS$1)</f>
        <v>#NAME?</v>
      </c>
      <c r="AT553" s="719" t="e">
        <f ca="1">_xll.BDP(T553,$AT$1)</f>
        <v>#NAME?</v>
      </c>
      <c r="AU553" s="719" t="e">
        <f ca="1">_xll.BDP(T553,$AU$1)</f>
        <v>#NAME?</v>
      </c>
      <c r="AV553" s="719" t="e">
        <f ca="1">_xll.BDP($T553,AV$1)</f>
        <v>#NAME?</v>
      </c>
      <c r="AW553" s="719" t="e">
        <f t="shared" ca="1" si="75"/>
        <v>#NAME?</v>
      </c>
      <c r="AX553" s="719" t="e">
        <f ca="1">_xll.BDP(T553,$AX$1)</f>
        <v>#NAME?</v>
      </c>
      <c r="AY553" s="719" t="e">
        <f t="shared" ca="1" si="76"/>
        <v>#NAME?</v>
      </c>
      <c r="AZ553" s="719" t="e">
        <f t="shared" ca="1" si="77"/>
        <v>#NAME?</v>
      </c>
      <c r="BA553" s="719" t="e">
        <f ca="1">VLOOKUP(X553,Values!$H$2:$I$15,2,FALSE)</f>
        <v>#NAME?</v>
      </c>
    </row>
    <row r="554" spans="1:53" s="706" customFormat="1" ht="13.8" x14ac:dyDescent="0.3">
      <c r="A554" s="707">
        <v>41956</v>
      </c>
      <c r="B554" s="915" t="s">
        <v>8115</v>
      </c>
      <c r="C554" s="916" t="s">
        <v>1221</v>
      </c>
      <c r="D554" s="709">
        <v>400</v>
      </c>
      <c r="E554" s="708" t="s">
        <v>12</v>
      </c>
      <c r="F554" s="710">
        <v>43056</v>
      </c>
      <c r="G554" s="711" t="s">
        <v>8116</v>
      </c>
      <c r="H554" s="712" t="s">
        <v>1424</v>
      </c>
      <c r="I554" s="713" t="s">
        <v>2590</v>
      </c>
      <c r="J554" s="761" t="s">
        <v>1712</v>
      </c>
      <c r="K554" s="712">
        <f>65-72.5</f>
        <v>-7.5</v>
      </c>
      <c r="L554" s="714"/>
      <c r="M554" s="712"/>
      <c r="N554" s="706" t="s">
        <v>2576</v>
      </c>
      <c r="O554" s="712">
        <v>2.12</v>
      </c>
      <c r="P554" s="708" t="s">
        <v>1995</v>
      </c>
      <c r="Q554" s="714"/>
      <c r="R554" s="708">
        <v>-6</v>
      </c>
      <c r="S554" s="708" t="s">
        <v>8185</v>
      </c>
      <c r="T554" s="715" t="str">
        <f t="shared" si="70"/>
        <v>EK6029327 Corp</v>
      </c>
      <c r="U554" s="716" t="e">
        <f ca="1">_xll.BDP($T554,$U$1)</f>
        <v>#NAME?</v>
      </c>
      <c r="V554" s="715">
        <f t="shared" si="71"/>
        <v>11</v>
      </c>
      <c r="W554" s="715">
        <f t="shared" si="72"/>
        <v>46</v>
      </c>
      <c r="X554" s="717" t="e">
        <f ca="1">_xll.BDP($T554,X$1)</f>
        <v>#NAME?</v>
      </c>
      <c r="Y554" s="717" t="e">
        <f ca="1">_xll.BDP($T554,$Y$1)</f>
        <v>#NAME?</v>
      </c>
      <c r="Z554" s="717" t="e">
        <f ca="1">_xll.BDP($T554,Z$1)</f>
        <v>#NAME?</v>
      </c>
      <c r="AA554" s="718" t="e">
        <f ca="1">IF(Z554="FLOATING",J554,(_xll.BDP($T554,AA$1)/100))</f>
        <v>#NAME?</v>
      </c>
      <c r="AB554" s="719" t="e">
        <f ca="1">_xll.BDP(T554,$AB$1)</f>
        <v>#NAME?</v>
      </c>
      <c r="AC554" s="720" t="e">
        <f ca="1">_xll.BDP($T554,AC$1)</f>
        <v>#NAME?</v>
      </c>
      <c r="AD554" s="719" t="e">
        <f ca="1">_xll.BDP($T554,AD$1)</f>
        <v>#NAME?</v>
      </c>
      <c r="AE554" s="715" t="e">
        <f ca="1">_xll.BDP($T554,AE$1)</f>
        <v>#NAME?</v>
      </c>
      <c r="AF554" s="719" t="e">
        <f ca="1">_xll.BDP($T554,AF$1)</f>
        <v>#NAME?</v>
      </c>
      <c r="AG554" s="719" t="e">
        <f ca="1">VLOOKUP(AE554,Values!$A$1:$C$12,2,FALSE)</f>
        <v>#NAME?</v>
      </c>
      <c r="AH554" s="716" t="e">
        <f ca="1">_xll.BDP($T554,$AH$1)</f>
        <v>#NAME?</v>
      </c>
      <c r="AI554" s="716" t="e">
        <f ca="1">_xll.BDP($T554,$AI$1)</f>
        <v>#NAME?</v>
      </c>
      <c r="AJ554" s="716" t="e">
        <f ca="1">_xll.BDP($T554,$AJ$1)</f>
        <v>#NAME?</v>
      </c>
      <c r="AK554" s="721" t="e">
        <f ca="1">VLOOKUP(AJ554,Values!$E$2:$F$8,2,)</f>
        <v>#NAME?</v>
      </c>
      <c r="AL554" s="719" t="e">
        <f ca="1">_xll.BDP($T554,$AL$1)</f>
        <v>#NAME?</v>
      </c>
      <c r="AM554" s="719" t="e">
        <f ca="1">_xll.BDP($T554,$AM$1)</f>
        <v>#NAME?</v>
      </c>
      <c r="AN554" s="719" t="e">
        <f ca="1">_xll.BDP($T554,$AN$1)</f>
        <v>#NAME?</v>
      </c>
      <c r="AO554" s="719" t="str">
        <f t="shared" si="73"/>
        <v>3yr</v>
      </c>
      <c r="AP554" s="775" t="e">
        <f ca="1">_xll.BDP(T554,"YRS_TO_MTY_ISSUE")</f>
        <v>#NAME?</v>
      </c>
      <c r="AQ554" s="775">
        <f t="shared" si="74"/>
        <v>3</v>
      </c>
      <c r="AR554" s="775"/>
      <c r="AS554" s="719" t="e">
        <f ca="1">_xll.BDP($T554,AS$1)</f>
        <v>#NAME?</v>
      </c>
      <c r="AT554" s="719" t="e">
        <f ca="1">_xll.BDP(T554,$AT$1)</f>
        <v>#NAME?</v>
      </c>
      <c r="AU554" s="719" t="e">
        <f ca="1">_xll.BDP(T554,$AU$1)</f>
        <v>#NAME?</v>
      </c>
      <c r="AV554" s="719" t="e">
        <f ca="1">_xll.BDP($T554,AV$1)</f>
        <v>#NAME?</v>
      </c>
      <c r="AW554" s="719" t="e">
        <f t="shared" ca="1" si="75"/>
        <v>#NAME?</v>
      </c>
      <c r="AX554" s="719" t="e">
        <f ca="1">_xll.BDP(T554,$AX$1)</f>
        <v>#NAME?</v>
      </c>
      <c r="AY554" s="719" t="e">
        <f t="shared" ca="1" si="76"/>
        <v>#NAME?</v>
      </c>
      <c r="AZ554" s="719" t="e">
        <f t="shared" ca="1" si="77"/>
        <v>#NAME?</v>
      </c>
      <c r="BA554" s="719" t="e">
        <f ca="1">VLOOKUP(X554,Values!$H$2:$I$15,2,FALSE)</f>
        <v>#NAME?</v>
      </c>
    </row>
    <row r="555" spans="1:53" s="706" customFormat="1" ht="13.8" x14ac:dyDescent="0.3">
      <c r="A555" s="707">
        <v>41956</v>
      </c>
      <c r="B555" s="915" t="s">
        <v>8117</v>
      </c>
      <c r="C555" s="916" t="s">
        <v>1572</v>
      </c>
      <c r="D555" s="709">
        <v>1000</v>
      </c>
      <c r="E555" s="708" t="s">
        <v>1102</v>
      </c>
      <c r="F555" s="710">
        <v>46346</v>
      </c>
      <c r="G555" s="711" t="s">
        <v>2363</v>
      </c>
      <c r="H555" s="712" t="s">
        <v>342</v>
      </c>
      <c r="I555" s="713" t="s">
        <v>2391</v>
      </c>
      <c r="J555" s="761" t="s">
        <v>1260</v>
      </c>
      <c r="K555" s="712">
        <f>200-212.5</f>
        <v>-12.5</v>
      </c>
      <c r="L555" s="714"/>
      <c r="M555" s="712"/>
      <c r="N555" s="706" t="s">
        <v>7755</v>
      </c>
      <c r="O555" s="712">
        <v>1.7</v>
      </c>
      <c r="P555" s="708" t="s">
        <v>1890</v>
      </c>
      <c r="Q555" s="714"/>
      <c r="R555" s="708">
        <v>5</v>
      </c>
      <c r="S555" s="708" t="s">
        <v>8186</v>
      </c>
      <c r="T555" s="715" t="str">
        <f t="shared" si="70"/>
        <v>EK6028725 Corp</v>
      </c>
      <c r="U555" s="716" t="e">
        <f ca="1">_xll.BDP($T555,$U$1)</f>
        <v>#NAME?</v>
      </c>
      <c r="V555" s="715">
        <f t="shared" si="71"/>
        <v>11</v>
      </c>
      <c r="W555" s="715">
        <f t="shared" si="72"/>
        <v>46</v>
      </c>
      <c r="X555" s="717" t="e">
        <f ca="1">_xll.BDP($T555,X$1)</f>
        <v>#NAME?</v>
      </c>
      <c r="Y555" s="717" t="e">
        <f ca="1">_xll.BDP($T555,$Y$1)</f>
        <v>#NAME?</v>
      </c>
      <c r="Z555" s="717" t="e">
        <f ca="1">_xll.BDP($T555,Z$1)</f>
        <v>#NAME?</v>
      </c>
      <c r="AA555" s="718" t="e">
        <f ca="1">IF(Z555="FLOATING",J555,(_xll.BDP($T555,AA$1)/100))</f>
        <v>#NAME?</v>
      </c>
      <c r="AB555" s="719" t="e">
        <f ca="1">_xll.BDP(T555,$AB$1)</f>
        <v>#NAME?</v>
      </c>
      <c r="AC555" s="720" t="e">
        <f ca="1">_xll.BDP($T555,AC$1)</f>
        <v>#NAME?</v>
      </c>
      <c r="AD555" s="719" t="e">
        <f ca="1">_xll.BDP($T555,AD$1)</f>
        <v>#NAME?</v>
      </c>
      <c r="AE555" s="715" t="e">
        <f ca="1">_xll.BDP($T555,AE$1)</f>
        <v>#NAME?</v>
      </c>
      <c r="AF555" s="719" t="e">
        <f ca="1">_xll.BDP($T555,AF$1)</f>
        <v>#NAME?</v>
      </c>
      <c r="AG555" s="719" t="e">
        <f ca="1">VLOOKUP(AE555,Values!$A$1:$C$12,2,FALSE)</f>
        <v>#NAME?</v>
      </c>
      <c r="AH555" s="716" t="e">
        <f ca="1">_xll.BDP($T555,$AH$1)</f>
        <v>#NAME?</v>
      </c>
      <c r="AI555" s="716" t="e">
        <f ca="1">_xll.BDP($T555,$AI$1)</f>
        <v>#NAME?</v>
      </c>
      <c r="AJ555" s="716" t="e">
        <f ca="1">_xll.BDP($T555,$AJ$1)</f>
        <v>#NAME?</v>
      </c>
      <c r="AK555" s="721" t="e">
        <f ca="1">VLOOKUP(AJ555,Values!$E$2:$F$8,2,)</f>
        <v>#NAME?</v>
      </c>
      <c r="AL555" s="719" t="e">
        <f ca="1">_xll.BDP($T555,$AL$1)</f>
        <v>#NAME?</v>
      </c>
      <c r="AM555" s="719" t="e">
        <f ca="1">_xll.BDP($T555,$AM$1)</f>
        <v>#NAME?</v>
      </c>
      <c r="AN555" s="719" t="e">
        <f ca="1">_xll.BDP($T555,$AN$1)</f>
        <v>#NAME?</v>
      </c>
      <c r="AO555" s="719" t="str">
        <f t="shared" si="73"/>
        <v>12yr</v>
      </c>
      <c r="AP555" s="775" t="e">
        <f ca="1">_xll.BDP(T555,"YRS_TO_MTY_ISSUE")</f>
        <v>#NAME?</v>
      </c>
      <c r="AQ555" s="775">
        <f t="shared" si="74"/>
        <v>12</v>
      </c>
      <c r="AR555" s="775"/>
      <c r="AS555" s="719" t="e">
        <f ca="1">_xll.BDP($T555,AS$1)</f>
        <v>#NAME?</v>
      </c>
      <c r="AT555" s="719" t="e">
        <f ca="1">_xll.BDP(T555,$AT$1)</f>
        <v>#NAME?</v>
      </c>
      <c r="AU555" s="719" t="e">
        <f ca="1">_xll.BDP(T555,$AU$1)</f>
        <v>#NAME?</v>
      </c>
      <c r="AV555" s="719" t="e">
        <f ca="1">_xll.BDP($T555,AV$1)</f>
        <v>#NAME?</v>
      </c>
      <c r="AW555" s="719" t="e">
        <f t="shared" ca="1" si="75"/>
        <v>#NAME?</v>
      </c>
      <c r="AX555" s="719" t="e">
        <f ca="1">_xll.BDP(T555,$AX$1)</f>
        <v>#NAME?</v>
      </c>
      <c r="AY555" s="719" t="e">
        <f t="shared" ca="1" si="76"/>
        <v>#NAME?</v>
      </c>
      <c r="AZ555" s="719" t="e">
        <f t="shared" ca="1" si="77"/>
        <v>#NAME?</v>
      </c>
      <c r="BA555" s="719" t="e">
        <f ca="1">VLOOKUP(X555,Values!$H$2:$I$15,2,FALSE)</f>
        <v>#NAME?</v>
      </c>
    </row>
    <row r="556" spans="1:53" s="706" customFormat="1" ht="13.8" x14ac:dyDescent="0.3">
      <c r="A556" s="707">
        <v>41956</v>
      </c>
      <c r="B556" s="915" t="s">
        <v>8118</v>
      </c>
      <c r="C556" s="916" t="s">
        <v>8119</v>
      </c>
      <c r="D556" s="709">
        <v>300</v>
      </c>
      <c r="E556" s="708" t="s">
        <v>66</v>
      </c>
      <c r="F556" s="710">
        <v>45672</v>
      </c>
      <c r="G556" s="711" t="s">
        <v>1105</v>
      </c>
      <c r="H556" s="712" t="s">
        <v>123</v>
      </c>
      <c r="I556" s="713" t="s">
        <v>1517</v>
      </c>
      <c r="J556" s="761" t="s">
        <v>1044</v>
      </c>
      <c r="K556" s="712">
        <f>125-150</f>
        <v>-25</v>
      </c>
      <c r="L556" s="714"/>
      <c r="M556" s="712"/>
      <c r="N556" s="706" t="s">
        <v>2576</v>
      </c>
      <c r="O556" s="712">
        <v>2.83</v>
      </c>
      <c r="P556" s="708" t="s">
        <v>1900</v>
      </c>
      <c r="Q556" s="714"/>
      <c r="R556" s="708">
        <v>10</v>
      </c>
      <c r="S556" s="708" t="s">
        <v>8187</v>
      </c>
      <c r="T556" s="715" t="str">
        <f t="shared" si="70"/>
        <v>EK6034186 Corp</v>
      </c>
      <c r="U556" s="716" t="e">
        <f ca="1">_xll.BDP($T556,$U$1)</f>
        <v>#NAME?</v>
      </c>
      <c r="V556" s="715">
        <f t="shared" si="71"/>
        <v>11</v>
      </c>
      <c r="W556" s="715">
        <f t="shared" si="72"/>
        <v>46</v>
      </c>
      <c r="X556" s="717" t="e">
        <f ca="1">_xll.BDP($T556,X$1)</f>
        <v>#NAME?</v>
      </c>
      <c r="Y556" s="717" t="e">
        <f ca="1">_xll.BDP($T556,$Y$1)</f>
        <v>#NAME?</v>
      </c>
      <c r="Z556" s="717" t="e">
        <f ca="1">_xll.BDP($T556,Z$1)</f>
        <v>#NAME?</v>
      </c>
      <c r="AA556" s="718" t="e">
        <f ca="1">IF(Z556="FLOATING",J556,(_xll.BDP($T556,AA$1)/100))</f>
        <v>#NAME?</v>
      </c>
      <c r="AB556" s="719" t="e">
        <f ca="1">_xll.BDP(T556,$AB$1)</f>
        <v>#NAME?</v>
      </c>
      <c r="AC556" s="720" t="e">
        <f ca="1">_xll.BDP($T556,AC$1)</f>
        <v>#NAME?</v>
      </c>
      <c r="AD556" s="719" t="e">
        <f ca="1">_xll.BDP($T556,AD$1)</f>
        <v>#NAME?</v>
      </c>
      <c r="AE556" s="715" t="e">
        <f ca="1">_xll.BDP($T556,AE$1)</f>
        <v>#NAME?</v>
      </c>
      <c r="AF556" s="719" t="e">
        <f ca="1">_xll.BDP($T556,AF$1)</f>
        <v>#NAME?</v>
      </c>
      <c r="AG556" s="719" t="e">
        <f ca="1">VLOOKUP(AE556,Values!$A$1:$C$12,2,FALSE)</f>
        <v>#NAME?</v>
      </c>
      <c r="AH556" s="716" t="e">
        <f ca="1">_xll.BDP($T556,$AH$1)</f>
        <v>#NAME?</v>
      </c>
      <c r="AI556" s="716" t="e">
        <f ca="1">_xll.BDP($T556,$AI$1)</f>
        <v>#NAME?</v>
      </c>
      <c r="AJ556" s="716" t="e">
        <f ca="1">_xll.BDP($T556,$AJ$1)</f>
        <v>#NAME?</v>
      </c>
      <c r="AK556" s="721" t="e">
        <f ca="1">VLOOKUP(AJ556,Values!$E$2:$F$8,2,)</f>
        <v>#NAME?</v>
      </c>
      <c r="AL556" s="719" t="e">
        <f ca="1">_xll.BDP($T556,$AL$1)</f>
        <v>#NAME?</v>
      </c>
      <c r="AM556" s="719" t="e">
        <f ca="1">_xll.BDP($T556,$AM$1)</f>
        <v>#NAME?</v>
      </c>
      <c r="AN556" s="719" t="e">
        <f ca="1">_xll.BDP($T556,$AN$1)</f>
        <v>#NAME?</v>
      </c>
      <c r="AO556" s="719" t="str">
        <f t="shared" si="73"/>
        <v>10yr</v>
      </c>
      <c r="AP556" s="775" t="e">
        <f ca="1">_xll.BDP(T556,"YRS_TO_MTY_ISSUE")</f>
        <v>#NAME?</v>
      </c>
      <c r="AQ556" s="775">
        <f t="shared" si="74"/>
        <v>11</v>
      </c>
      <c r="AR556" s="775"/>
      <c r="AS556" s="719" t="e">
        <f ca="1">_xll.BDP($T556,AS$1)</f>
        <v>#NAME?</v>
      </c>
      <c r="AT556" s="719" t="e">
        <f ca="1">_xll.BDP(T556,$AT$1)</f>
        <v>#NAME?</v>
      </c>
      <c r="AU556" s="719" t="e">
        <f ca="1">_xll.BDP(T556,$AU$1)</f>
        <v>#NAME?</v>
      </c>
      <c r="AV556" s="719" t="e">
        <f ca="1">_xll.BDP($T556,AV$1)</f>
        <v>#NAME?</v>
      </c>
      <c r="AW556" s="719" t="e">
        <f t="shared" ca="1" si="75"/>
        <v>#NAME?</v>
      </c>
      <c r="AX556" s="719" t="e">
        <f ca="1">_xll.BDP(T556,$AX$1)</f>
        <v>#NAME?</v>
      </c>
      <c r="AY556" s="719" t="e">
        <f t="shared" ca="1" si="76"/>
        <v>#NAME?</v>
      </c>
      <c r="AZ556" s="719" t="e">
        <f t="shared" ca="1" si="77"/>
        <v>#NAME?</v>
      </c>
      <c r="BA556" s="719" t="e">
        <f ca="1">VLOOKUP(X556,Values!$H$2:$I$15,2,FALSE)</f>
        <v>#NAME?</v>
      </c>
    </row>
    <row r="557" spans="1:53" s="706" customFormat="1" ht="13.8" x14ac:dyDescent="0.3">
      <c r="A557" s="707">
        <v>41956</v>
      </c>
      <c r="B557" s="915" t="s">
        <v>8120</v>
      </c>
      <c r="C557" s="916" t="s">
        <v>2974</v>
      </c>
      <c r="D557" s="709">
        <v>350</v>
      </c>
      <c r="E557" s="708" t="s">
        <v>59</v>
      </c>
      <c r="F557" s="710">
        <v>45565</v>
      </c>
      <c r="G557" s="711" t="s">
        <v>2328</v>
      </c>
      <c r="H557" s="712" t="s">
        <v>220</v>
      </c>
      <c r="I557" s="713" t="s">
        <v>933</v>
      </c>
      <c r="J557" s="761" t="s">
        <v>2302</v>
      </c>
      <c r="K557" s="712">
        <f>82-95</f>
        <v>-13</v>
      </c>
      <c r="L557" s="714"/>
      <c r="M557" s="712"/>
      <c r="N557" s="706" t="s">
        <v>8098</v>
      </c>
      <c r="O557" s="712">
        <v>4.29</v>
      </c>
      <c r="P557" s="708" t="s">
        <v>8121</v>
      </c>
      <c r="Q557" s="714"/>
      <c r="R557" s="708" t="s">
        <v>8121</v>
      </c>
      <c r="S557" s="708" t="s">
        <v>7400</v>
      </c>
      <c r="T557" s="715" t="str">
        <f t="shared" si="70"/>
        <v>EK5088290 Corp</v>
      </c>
      <c r="U557" s="716" t="e">
        <f ca="1">_xll.BDP($T557,$U$1)</f>
        <v>#NAME?</v>
      </c>
      <c r="V557" s="715">
        <f t="shared" si="71"/>
        <v>11</v>
      </c>
      <c r="W557" s="715">
        <f t="shared" si="72"/>
        <v>46</v>
      </c>
      <c r="X557" s="717" t="e">
        <f ca="1">_xll.BDP($T557,X$1)</f>
        <v>#NAME?</v>
      </c>
      <c r="Y557" s="717" t="e">
        <f ca="1">_xll.BDP($T557,$Y$1)</f>
        <v>#NAME?</v>
      </c>
      <c r="Z557" s="717" t="e">
        <f ca="1">_xll.BDP($T557,Z$1)</f>
        <v>#NAME?</v>
      </c>
      <c r="AA557" s="718" t="e">
        <f ca="1">IF(Z557="FLOATING",J557,(_xll.BDP($T557,AA$1)/100))</f>
        <v>#NAME?</v>
      </c>
      <c r="AB557" s="719" t="e">
        <f ca="1">_xll.BDP(T557,$AB$1)</f>
        <v>#NAME?</v>
      </c>
      <c r="AC557" s="720" t="e">
        <f ca="1">_xll.BDP($T557,AC$1)</f>
        <v>#NAME?</v>
      </c>
      <c r="AD557" s="719" t="e">
        <f ca="1">_xll.BDP($T557,AD$1)</f>
        <v>#NAME?</v>
      </c>
      <c r="AE557" s="715" t="e">
        <f ca="1">_xll.BDP($T557,AE$1)</f>
        <v>#NAME?</v>
      </c>
      <c r="AF557" s="719" t="e">
        <f ca="1">_xll.BDP($T557,AF$1)</f>
        <v>#NAME?</v>
      </c>
      <c r="AG557" s="719" t="e">
        <f ca="1">VLOOKUP(AE557,Values!$A$1:$C$12,2,FALSE)</f>
        <v>#NAME?</v>
      </c>
      <c r="AH557" s="716" t="e">
        <f ca="1">_xll.BDP($T557,$AH$1)</f>
        <v>#NAME?</v>
      </c>
      <c r="AI557" s="716" t="e">
        <f ca="1">_xll.BDP($T557,$AI$1)</f>
        <v>#NAME?</v>
      </c>
      <c r="AJ557" s="716" t="e">
        <f ca="1">_xll.BDP($T557,$AJ$1)</f>
        <v>#NAME?</v>
      </c>
      <c r="AK557" s="721" t="e">
        <f ca="1">VLOOKUP(AJ557,Values!$E$2:$F$8,2,)</f>
        <v>#NAME?</v>
      </c>
      <c r="AL557" s="719" t="e">
        <f ca="1">_xll.BDP($T557,$AL$1)</f>
        <v>#NAME?</v>
      </c>
      <c r="AM557" s="719" t="e">
        <f ca="1">_xll.BDP($T557,$AM$1)</f>
        <v>#NAME?</v>
      </c>
      <c r="AN557" s="719" t="e">
        <f ca="1">_xll.BDP($T557,$AN$1)</f>
        <v>#NAME?</v>
      </c>
      <c r="AO557" s="719" t="str">
        <f t="shared" si="73"/>
        <v>10yr tap</v>
      </c>
      <c r="AP557" s="775" t="e">
        <f ca="1">_xll.BDP(T557,"YRS_TO_MTY_ISSUE")</f>
        <v>#NAME?</v>
      </c>
      <c r="AQ557" s="775">
        <f t="shared" si="74"/>
        <v>10</v>
      </c>
      <c r="AR557" s="775"/>
      <c r="AS557" s="719" t="e">
        <f ca="1">_xll.BDP($T557,AS$1)</f>
        <v>#NAME?</v>
      </c>
      <c r="AT557" s="719" t="e">
        <f ca="1">_xll.BDP(T557,$AT$1)</f>
        <v>#NAME?</v>
      </c>
      <c r="AU557" s="719" t="e">
        <f ca="1">_xll.BDP(T557,$AU$1)</f>
        <v>#NAME?</v>
      </c>
      <c r="AV557" s="719" t="e">
        <f ca="1">_xll.BDP($T557,AV$1)</f>
        <v>#NAME?</v>
      </c>
      <c r="AW557" s="719" t="e">
        <f t="shared" ca="1" si="75"/>
        <v>#NAME?</v>
      </c>
      <c r="AX557" s="719" t="e">
        <f ca="1">_xll.BDP(T557,$AX$1)</f>
        <v>#NAME?</v>
      </c>
      <c r="AY557" s="719" t="e">
        <f t="shared" ca="1" si="76"/>
        <v>#NAME?</v>
      </c>
      <c r="AZ557" s="719" t="e">
        <f t="shared" ca="1" si="77"/>
        <v>#NAME?</v>
      </c>
      <c r="BA557" s="719" t="e">
        <f ca="1">VLOOKUP(X557,Values!$H$2:$I$15,2,FALSE)</f>
        <v>#NAME?</v>
      </c>
    </row>
    <row r="558" spans="1:53" s="706" customFormat="1" ht="13.8" x14ac:dyDescent="0.3">
      <c r="A558" s="707">
        <v>41956</v>
      </c>
      <c r="B558" s="915" t="s">
        <v>8122</v>
      </c>
      <c r="C558" s="916" t="s">
        <v>2974</v>
      </c>
      <c r="D558" s="709">
        <v>650</v>
      </c>
      <c r="E558" s="708" t="s">
        <v>117</v>
      </c>
      <c r="F558" s="710">
        <v>16404</v>
      </c>
      <c r="G558" s="711" t="s">
        <v>2328</v>
      </c>
      <c r="H558" s="712" t="s">
        <v>226</v>
      </c>
      <c r="I558" s="713" t="s">
        <v>936</v>
      </c>
      <c r="J558" s="761" t="s">
        <v>1498</v>
      </c>
      <c r="K558" s="712">
        <f>102-115</f>
        <v>-13</v>
      </c>
      <c r="L558" s="714"/>
      <c r="M558" s="712"/>
      <c r="N558" s="706" t="s">
        <v>7755</v>
      </c>
      <c r="O558" s="712">
        <v>2.62</v>
      </c>
      <c r="P558" s="708" t="s">
        <v>2042</v>
      </c>
      <c r="Q558" s="714"/>
      <c r="R558" s="708">
        <v>6</v>
      </c>
      <c r="S558" s="708" t="s">
        <v>8188</v>
      </c>
      <c r="T558" s="715" t="str">
        <f t="shared" si="70"/>
        <v>EK6028964 Corp</v>
      </c>
      <c r="U558" s="716" t="e">
        <f ca="1">_xll.BDP($T558,$U$1)</f>
        <v>#NAME?</v>
      </c>
      <c r="V558" s="715">
        <f t="shared" si="71"/>
        <v>11</v>
      </c>
      <c r="W558" s="715">
        <f t="shared" si="72"/>
        <v>46</v>
      </c>
      <c r="X558" s="717" t="e">
        <f ca="1">_xll.BDP($T558,X$1)</f>
        <v>#NAME?</v>
      </c>
      <c r="Y558" s="717" t="e">
        <f ca="1">_xll.BDP($T558,$Y$1)</f>
        <v>#NAME?</v>
      </c>
      <c r="Z558" s="717" t="e">
        <f ca="1">_xll.BDP($T558,Z$1)</f>
        <v>#NAME?</v>
      </c>
      <c r="AA558" s="718" t="e">
        <f ca="1">IF(Z558="FLOATING",J558,(_xll.BDP($T558,AA$1)/100))</f>
        <v>#NAME?</v>
      </c>
      <c r="AB558" s="719" t="e">
        <f ca="1">_xll.BDP(T558,$AB$1)</f>
        <v>#NAME?</v>
      </c>
      <c r="AC558" s="720" t="e">
        <f ca="1">_xll.BDP($T558,AC$1)</f>
        <v>#NAME?</v>
      </c>
      <c r="AD558" s="719" t="e">
        <f ca="1">_xll.BDP($T558,AD$1)</f>
        <v>#NAME?</v>
      </c>
      <c r="AE558" s="715" t="e">
        <f ca="1">_xll.BDP($T558,AE$1)</f>
        <v>#NAME?</v>
      </c>
      <c r="AF558" s="719" t="e">
        <f ca="1">_xll.BDP($T558,AF$1)</f>
        <v>#NAME?</v>
      </c>
      <c r="AG558" s="719" t="e">
        <f ca="1">VLOOKUP(AE558,Values!$A$1:$C$12,2,FALSE)</f>
        <v>#NAME?</v>
      </c>
      <c r="AH558" s="716" t="e">
        <f ca="1">_xll.BDP($T558,$AH$1)</f>
        <v>#NAME?</v>
      </c>
      <c r="AI558" s="716" t="e">
        <f ca="1">_xll.BDP($T558,$AI$1)</f>
        <v>#NAME?</v>
      </c>
      <c r="AJ558" s="716" t="e">
        <f ca="1">_xll.BDP($T558,$AJ$1)</f>
        <v>#NAME?</v>
      </c>
      <c r="AK558" s="721" t="e">
        <f ca="1">VLOOKUP(AJ558,Values!$E$2:$F$8,2,)</f>
        <v>#NAME?</v>
      </c>
      <c r="AL558" s="719" t="e">
        <f ca="1">_xll.BDP($T558,$AL$1)</f>
        <v>#NAME?</v>
      </c>
      <c r="AM558" s="719" t="e">
        <f ca="1">_xll.BDP($T558,$AM$1)</f>
        <v>#NAME?</v>
      </c>
      <c r="AN558" s="719" t="e">
        <f ca="1">_xll.BDP($T558,$AN$1)</f>
        <v>#NAME?</v>
      </c>
      <c r="AO558" s="719" t="str">
        <f t="shared" si="73"/>
        <v>30yr</v>
      </c>
      <c r="AP558" s="775" t="e">
        <f ca="1">_xll.BDP(T558,"YRS_TO_MTY_ISSUE")</f>
        <v>#NAME?</v>
      </c>
      <c r="AQ558" s="775">
        <f t="shared" si="74"/>
        <v>-70</v>
      </c>
      <c r="AR558" s="775"/>
      <c r="AS558" s="719" t="e">
        <f ca="1">_xll.BDP($T558,AS$1)</f>
        <v>#NAME?</v>
      </c>
      <c r="AT558" s="719" t="e">
        <f ca="1">_xll.BDP(T558,$AT$1)</f>
        <v>#NAME?</v>
      </c>
      <c r="AU558" s="719" t="e">
        <f ca="1">_xll.BDP(T558,$AU$1)</f>
        <v>#NAME?</v>
      </c>
      <c r="AV558" s="719" t="e">
        <f ca="1">_xll.BDP($T558,AV$1)</f>
        <v>#NAME?</v>
      </c>
      <c r="AW558" s="719" t="e">
        <f t="shared" ca="1" si="75"/>
        <v>#NAME?</v>
      </c>
      <c r="AX558" s="719" t="e">
        <f ca="1">_xll.BDP(T558,$AX$1)</f>
        <v>#NAME?</v>
      </c>
      <c r="AY558" s="719" t="e">
        <f t="shared" ca="1" si="76"/>
        <v>#NAME?</v>
      </c>
      <c r="AZ558" s="719" t="e">
        <f t="shared" ca="1" si="77"/>
        <v>#NAME?</v>
      </c>
      <c r="BA558" s="719" t="e">
        <f ca="1">VLOOKUP(X558,Values!$H$2:$I$15,2,FALSE)</f>
        <v>#NAME?</v>
      </c>
    </row>
    <row r="559" spans="1:53" s="706" customFormat="1" ht="13.8" x14ac:dyDescent="0.3">
      <c r="A559" s="707">
        <v>41956</v>
      </c>
      <c r="B559" s="915" t="s">
        <v>8123</v>
      </c>
      <c r="C559" s="916" t="s">
        <v>4725</v>
      </c>
      <c r="D559" s="709">
        <v>550</v>
      </c>
      <c r="E559" s="708" t="s">
        <v>1729</v>
      </c>
      <c r="F559" s="710">
        <v>12768</v>
      </c>
      <c r="G559" s="711" t="s">
        <v>684</v>
      </c>
      <c r="H559" s="712" t="s">
        <v>95</v>
      </c>
      <c r="I559" s="713" t="s">
        <v>2281</v>
      </c>
      <c r="J559" s="761" t="s">
        <v>1076</v>
      </c>
      <c r="K559" s="712">
        <f>150-160</f>
        <v>-10</v>
      </c>
      <c r="L559" s="714"/>
      <c r="M559" s="712"/>
      <c r="N559" s="706" t="s">
        <v>8124</v>
      </c>
      <c r="O559" s="712">
        <v>2.5499999999999998</v>
      </c>
      <c r="P559" s="708" t="s">
        <v>1937</v>
      </c>
      <c r="Q559" s="714"/>
      <c r="R559" s="708">
        <v>0</v>
      </c>
      <c r="S559" s="708" t="s">
        <v>8189</v>
      </c>
      <c r="T559" s="715" t="str">
        <f t="shared" si="70"/>
        <v>EK6034723 Corp</v>
      </c>
      <c r="U559" s="716" t="e">
        <f ca="1">_xll.BDP($T559,$U$1)</f>
        <v>#NAME?</v>
      </c>
      <c r="V559" s="715">
        <f t="shared" si="71"/>
        <v>11</v>
      </c>
      <c r="W559" s="715">
        <f t="shared" si="72"/>
        <v>46</v>
      </c>
      <c r="X559" s="717" t="e">
        <f ca="1">_xll.BDP($T559,X$1)</f>
        <v>#NAME?</v>
      </c>
      <c r="Y559" s="717" t="e">
        <f ca="1">_xll.BDP($T559,$Y$1)</f>
        <v>#NAME?</v>
      </c>
      <c r="Z559" s="717" t="e">
        <f ca="1">_xll.BDP($T559,Z$1)</f>
        <v>#NAME?</v>
      </c>
      <c r="AA559" s="718" t="e">
        <f ca="1">IF(Z559="FLOATING",J559,(_xll.BDP($T559,AA$1)/100))</f>
        <v>#NAME?</v>
      </c>
      <c r="AB559" s="719" t="e">
        <f ca="1">_xll.BDP(T559,$AB$1)</f>
        <v>#NAME?</v>
      </c>
      <c r="AC559" s="720" t="e">
        <f ca="1">_xll.BDP($T559,AC$1)</f>
        <v>#NAME?</v>
      </c>
      <c r="AD559" s="719" t="e">
        <f ca="1">_xll.BDP($T559,AD$1)</f>
        <v>#NAME?</v>
      </c>
      <c r="AE559" s="715" t="e">
        <f ca="1">_xll.BDP($T559,AE$1)</f>
        <v>#NAME?</v>
      </c>
      <c r="AF559" s="719" t="e">
        <f ca="1">_xll.BDP($T559,AF$1)</f>
        <v>#NAME?</v>
      </c>
      <c r="AG559" s="719" t="e">
        <f ca="1">VLOOKUP(AE559,Values!$A$1:$C$12,2,FALSE)</f>
        <v>#NAME?</v>
      </c>
      <c r="AH559" s="716" t="e">
        <f ca="1">_xll.BDP($T559,$AH$1)</f>
        <v>#NAME?</v>
      </c>
      <c r="AI559" s="716" t="e">
        <f ca="1">_xll.BDP($T559,$AI$1)</f>
        <v>#NAME?</v>
      </c>
      <c r="AJ559" s="716" t="e">
        <f ca="1">_xll.BDP($T559,$AJ$1)</f>
        <v>#NAME?</v>
      </c>
      <c r="AK559" s="721" t="e">
        <f ca="1">VLOOKUP(AJ559,Values!$E$2:$F$8,2,)</f>
        <v>#NAME?</v>
      </c>
      <c r="AL559" s="719" t="e">
        <f ca="1">_xll.BDP($T559,$AL$1)</f>
        <v>#NAME?</v>
      </c>
      <c r="AM559" s="719" t="e">
        <f ca="1">_xll.BDP($T559,$AM$1)</f>
        <v>#NAME?</v>
      </c>
      <c r="AN559" s="719" t="e">
        <f ca="1">_xll.BDP($T559,$AN$1)</f>
        <v>#NAME?</v>
      </c>
      <c r="AO559" s="719" t="str">
        <f t="shared" si="73"/>
        <v>11yr</v>
      </c>
      <c r="AP559" s="775" t="e">
        <f ca="1">_xll.BDP(T559,"YRS_TO_MTY_ISSUE")</f>
        <v>#NAME?</v>
      </c>
      <c r="AQ559" s="775">
        <f t="shared" si="74"/>
        <v>-80</v>
      </c>
      <c r="AR559" s="775"/>
      <c r="AS559" s="719" t="e">
        <f ca="1">_xll.BDP($T559,AS$1)</f>
        <v>#NAME?</v>
      </c>
      <c r="AT559" s="719" t="e">
        <f ca="1">_xll.BDP(T559,$AT$1)</f>
        <v>#NAME?</v>
      </c>
      <c r="AU559" s="719" t="e">
        <f ca="1">_xll.BDP(T559,$AU$1)</f>
        <v>#NAME?</v>
      </c>
      <c r="AV559" s="719" t="e">
        <f ca="1">_xll.BDP($T559,AV$1)</f>
        <v>#NAME?</v>
      </c>
      <c r="AW559" s="719" t="e">
        <f t="shared" ca="1" si="75"/>
        <v>#NAME?</v>
      </c>
      <c r="AX559" s="719" t="e">
        <f ca="1">_xll.BDP(T559,$AX$1)</f>
        <v>#NAME?</v>
      </c>
      <c r="AY559" s="719" t="e">
        <f t="shared" ca="1" si="76"/>
        <v>#NAME?</v>
      </c>
      <c r="AZ559" s="719" t="e">
        <f t="shared" ca="1" si="77"/>
        <v>#NAME?</v>
      </c>
      <c r="BA559" s="719" t="e">
        <f ca="1">VLOOKUP(X559,Values!$H$2:$I$15,2,FALSE)</f>
        <v>#NAME?</v>
      </c>
    </row>
    <row r="560" spans="1:53" s="706" customFormat="1" ht="13.8" x14ac:dyDescent="0.3">
      <c r="A560" s="707">
        <v>41956</v>
      </c>
      <c r="B560" s="915" t="s">
        <v>8125</v>
      </c>
      <c r="C560" s="916" t="s">
        <v>8126</v>
      </c>
      <c r="D560" s="709">
        <v>400</v>
      </c>
      <c r="E560" s="708" t="s">
        <v>37</v>
      </c>
      <c r="F560" s="710">
        <v>43784</v>
      </c>
      <c r="G560" s="711" t="s">
        <v>7756</v>
      </c>
      <c r="H560" s="712"/>
      <c r="I560" s="713"/>
      <c r="J560" s="761" t="s">
        <v>2407</v>
      </c>
      <c r="K560" s="712" t="s">
        <v>3746</v>
      </c>
      <c r="L560" s="714"/>
      <c r="M560" s="712"/>
      <c r="N560" s="706" t="s">
        <v>411</v>
      </c>
      <c r="O560" s="712">
        <v>1.5</v>
      </c>
      <c r="P560" s="708" t="s">
        <v>3746</v>
      </c>
      <c r="Q560" s="714"/>
      <c r="R560" s="708" t="s">
        <v>3746</v>
      </c>
      <c r="S560" s="708" t="s">
        <v>8190</v>
      </c>
      <c r="T560" s="715" t="str">
        <f t="shared" si="70"/>
        <v>EK6037601 Corp</v>
      </c>
      <c r="U560" s="716" t="e">
        <f ca="1">_xll.BDP($T560,$U$1)</f>
        <v>#NAME?</v>
      </c>
      <c r="V560" s="715">
        <f t="shared" si="71"/>
        <v>11</v>
      </c>
      <c r="W560" s="715">
        <f t="shared" si="72"/>
        <v>46</v>
      </c>
      <c r="X560" s="717" t="e">
        <f ca="1">_xll.BDP($T560,X$1)</f>
        <v>#NAME?</v>
      </c>
      <c r="Y560" s="717" t="e">
        <f ca="1">_xll.BDP($T560,$Y$1)</f>
        <v>#NAME?</v>
      </c>
      <c r="Z560" s="717" t="e">
        <f ca="1">_xll.BDP($T560,Z$1)</f>
        <v>#NAME?</v>
      </c>
      <c r="AA560" s="718" t="e">
        <f ca="1">IF(Z560="FLOATING",J560,(_xll.BDP($T560,AA$1)/100))</f>
        <v>#NAME?</v>
      </c>
      <c r="AB560" s="719" t="e">
        <f ca="1">_xll.BDP(T560,$AB$1)</f>
        <v>#NAME?</v>
      </c>
      <c r="AC560" s="720" t="e">
        <f ca="1">_xll.BDP($T560,AC$1)</f>
        <v>#NAME?</v>
      </c>
      <c r="AD560" s="719" t="e">
        <f ca="1">_xll.BDP($T560,AD$1)</f>
        <v>#NAME?</v>
      </c>
      <c r="AE560" s="715" t="e">
        <f ca="1">_xll.BDP($T560,AE$1)</f>
        <v>#NAME?</v>
      </c>
      <c r="AF560" s="719" t="e">
        <f ca="1">_xll.BDP($T560,AF$1)</f>
        <v>#NAME?</v>
      </c>
      <c r="AG560" s="719" t="e">
        <f ca="1">VLOOKUP(AE560,Values!$A$1:$C$12,2,FALSE)</f>
        <v>#NAME?</v>
      </c>
      <c r="AH560" s="716" t="e">
        <f ca="1">_xll.BDP($T560,$AH$1)</f>
        <v>#NAME?</v>
      </c>
      <c r="AI560" s="716" t="e">
        <f ca="1">_xll.BDP($T560,$AI$1)</f>
        <v>#NAME?</v>
      </c>
      <c r="AJ560" s="716" t="e">
        <f ca="1">_xll.BDP($T560,$AJ$1)</f>
        <v>#NAME?</v>
      </c>
      <c r="AK560" s="721" t="e">
        <f ca="1">VLOOKUP(AJ560,Values!$E$2:$F$8,2,)</f>
        <v>#NAME?</v>
      </c>
      <c r="AL560" s="719" t="e">
        <f ca="1">_xll.BDP($T560,$AL$1)</f>
        <v>#NAME?</v>
      </c>
      <c r="AM560" s="719" t="e">
        <f ca="1">_xll.BDP($T560,$AM$1)</f>
        <v>#NAME?</v>
      </c>
      <c r="AN560" s="719" t="e">
        <f ca="1">_xll.BDP($T560,$AN$1)</f>
        <v>#NAME?</v>
      </c>
      <c r="AO560" s="719" t="str">
        <f t="shared" si="73"/>
        <v>5yr</v>
      </c>
      <c r="AP560" s="775" t="e">
        <f ca="1">_xll.BDP(T560,"YRS_TO_MTY_ISSUE")</f>
        <v>#NAME?</v>
      </c>
      <c r="AQ560" s="775">
        <f t="shared" si="74"/>
        <v>5</v>
      </c>
      <c r="AR560" s="775">
        <v>5</v>
      </c>
      <c r="AS560" s="719" t="e">
        <f ca="1">_xll.BDP($T560,AS$1)</f>
        <v>#NAME?</v>
      </c>
      <c r="AT560" s="719" t="e">
        <f ca="1">_xll.BDP(T560,$AT$1)</f>
        <v>#NAME?</v>
      </c>
      <c r="AU560" s="719" t="e">
        <f ca="1">_xll.BDP(T560,$AU$1)</f>
        <v>#NAME?</v>
      </c>
      <c r="AV560" s="719" t="e">
        <f ca="1">_xll.BDP($T560,AV$1)</f>
        <v>#NAME?</v>
      </c>
      <c r="AW560" s="719" t="e">
        <f t="shared" ca="1" si="75"/>
        <v>#NAME?</v>
      </c>
      <c r="AX560" s="719" t="e">
        <f ca="1">_xll.BDP(T560,$AX$1)</f>
        <v>#NAME?</v>
      </c>
      <c r="AY560" s="719" t="e">
        <f t="shared" ca="1" si="76"/>
        <v>#NAME?</v>
      </c>
      <c r="AZ560" s="719" t="e">
        <f t="shared" ca="1" si="77"/>
        <v>#NAME?</v>
      </c>
      <c r="BA560" s="719" t="e">
        <f ca="1">VLOOKUP(X560,Values!$H$2:$I$15,2,FALSE)</f>
        <v>#NAME?</v>
      </c>
    </row>
    <row r="561" spans="1:53" s="706" customFormat="1" ht="13.8" x14ac:dyDescent="0.3">
      <c r="A561" s="707">
        <v>41955</v>
      </c>
      <c r="B561" s="915" t="s">
        <v>8127</v>
      </c>
      <c r="C561" s="916" t="s">
        <v>87</v>
      </c>
      <c r="D561" s="709">
        <v>200</v>
      </c>
      <c r="E561" s="708" t="s">
        <v>59</v>
      </c>
      <c r="F561" s="710">
        <v>45383</v>
      </c>
      <c r="G561" s="711" t="s">
        <v>7875</v>
      </c>
      <c r="H561" s="712" t="s">
        <v>2769</v>
      </c>
      <c r="I561" s="713" t="s">
        <v>678</v>
      </c>
      <c r="J561" s="793" t="s">
        <v>321</v>
      </c>
      <c r="K561" s="712">
        <v>-12.5</v>
      </c>
      <c r="L561" s="714"/>
      <c r="M561" s="712"/>
      <c r="N561" s="706" t="s">
        <v>423</v>
      </c>
      <c r="O561" s="712">
        <v>5</v>
      </c>
      <c r="P561" s="708" t="s">
        <v>2092</v>
      </c>
      <c r="Q561" s="714"/>
      <c r="R561" s="708">
        <v>3</v>
      </c>
      <c r="S561" s="708" t="s">
        <v>4818</v>
      </c>
      <c r="T561" s="715" t="str">
        <f t="shared" si="70"/>
        <v>EK1561332 Corp</v>
      </c>
      <c r="U561" s="716" t="e">
        <f ca="1">_xll.BDP($T561,$U$1)</f>
        <v>#NAME?</v>
      </c>
      <c r="V561" s="715">
        <f t="shared" si="71"/>
        <v>11</v>
      </c>
      <c r="W561" s="715">
        <f t="shared" si="72"/>
        <v>46</v>
      </c>
      <c r="X561" s="717" t="e">
        <f ca="1">_xll.BDP($T561,X$1)</f>
        <v>#NAME?</v>
      </c>
      <c r="Y561" s="717" t="e">
        <f ca="1">_xll.BDP($T561,$Y$1)</f>
        <v>#NAME?</v>
      </c>
      <c r="Z561" s="717" t="e">
        <f ca="1">_xll.BDP($T561,Z$1)</f>
        <v>#NAME?</v>
      </c>
      <c r="AA561" s="718" t="e">
        <f ca="1">IF(Z561="FLOATING",J561,(_xll.BDP($T561,AA$1)/100))</f>
        <v>#NAME?</v>
      </c>
      <c r="AB561" s="719" t="e">
        <f ca="1">_xll.BDP(T561,$AB$1)</f>
        <v>#NAME?</v>
      </c>
      <c r="AC561" s="720" t="e">
        <f ca="1">_xll.BDP($T561,AC$1)</f>
        <v>#NAME?</v>
      </c>
      <c r="AD561" s="719" t="e">
        <f ca="1">_xll.BDP($T561,AD$1)</f>
        <v>#NAME?</v>
      </c>
      <c r="AE561" s="715" t="e">
        <f ca="1">_xll.BDP($T561,AE$1)</f>
        <v>#NAME?</v>
      </c>
      <c r="AF561" s="719" t="e">
        <f ca="1">_xll.BDP($T561,AF$1)</f>
        <v>#NAME?</v>
      </c>
      <c r="AG561" s="719" t="e">
        <f ca="1">VLOOKUP(AE561,Values!$A$1:$C$12,2,FALSE)</f>
        <v>#NAME?</v>
      </c>
      <c r="AH561" s="716" t="e">
        <f ca="1">_xll.BDP($T561,$AH$1)</f>
        <v>#NAME?</v>
      </c>
      <c r="AI561" s="716" t="e">
        <f ca="1">_xll.BDP($T561,$AI$1)</f>
        <v>#NAME?</v>
      </c>
      <c r="AJ561" s="716" t="e">
        <f ca="1">_xll.BDP($T561,$AJ$1)</f>
        <v>#NAME?</v>
      </c>
      <c r="AK561" s="721" t="e">
        <f ca="1">VLOOKUP(AJ561,Values!$E$2:$F$8,2,)</f>
        <v>#NAME?</v>
      </c>
      <c r="AL561" s="719" t="e">
        <f ca="1">_xll.BDP($T561,$AL$1)</f>
        <v>#NAME?</v>
      </c>
      <c r="AM561" s="719" t="e">
        <f ca="1">_xll.BDP($T561,$AM$1)</f>
        <v>#NAME?</v>
      </c>
      <c r="AN561" s="719" t="e">
        <f ca="1">_xll.BDP($T561,$AN$1)</f>
        <v>#NAME?</v>
      </c>
      <c r="AO561" s="719" t="str">
        <f t="shared" si="73"/>
        <v>10yr tap</v>
      </c>
      <c r="AP561" s="775" t="e">
        <f ca="1">_xll.BDP(T561,"YRS_TO_MTY_ISSUE")</f>
        <v>#NAME?</v>
      </c>
      <c r="AQ561" s="775">
        <f t="shared" si="74"/>
        <v>10</v>
      </c>
      <c r="AR561" s="775">
        <v>10</v>
      </c>
      <c r="AS561" s="719" t="e">
        <f ca="1">_xll.BDP($T561,AS$1)</f>
        <v>#NAME?</v>
      </c>
      <c r="AT561" s="719" t="e">
        <f ca="1">_xll.BDP(T561,$AT$1)</f>
        <v>#NAME?</v>
      </c>
      <c r="AU561" s="719" t="e">
        <f ca="1">_xll.BDP(T561,$AU$1)</f>
        <v>#NAME?</v>
      </c>
      <c r="AV561" s="719" t="e">
        <f ca="1">_xll.BDP($T561,AV$1)</f>
        <v>#NAME?</v>
      </c>
      <c r="AW561" s="719" t="e">
        <f t="shared" ca="1" si="75"/>
        <v>#NAME?</v>
      </c>
      <c r="AX561" s="719" t="e">
        <f ca="1">_xll.BDP(T561,$AX$1)</f>
        <v>#NAME?</v>
      </c>
      <c r="AY561" s="719" t="e">
        <f t="shared" ca="1" si="76"/>
        <v>#NAME?</v>
      </c>
      <c r="AZ561" s="719" t="e">
        <f t="shared" ca="1" si="77"/>
        <v>#NAME?</v>
      </c>
      <c r="BA561" s="719" t="e">
        <f ca="1">VLOOKUP(X561,Values!$H$2:$I$15,2,FALSE)</f>
        <v>#NAME?</v>
      </c>
    </row>
    <row r="562" spans="1:53" s="706" customFormat="1" ht="13.8" x14ac:dyDescent="0.3">
      <c r="A562" s="707">
        <v>41955</v>
      </c>
      <c r="B562" s="915" t="s">
        <v>8128</v>
      </c>
      <c r="C562" s="916" t="s">
        <v>87</v>
      </c>
      <c r="D562" s="709">
        <v>800</v>
      </c>
      <c r="E562" s="708" t="s">
        <v>6638</v>
      </c>
      <c r="F562" s="710">
        <v>53097</v>
      </c>
      <c r="G562" s="711" t="s">
        <v>7875</v>
      </c>
      <c r="H562" s="712" t="s">
        <v>2168</v>
      </c>
      <c r="I562" s="713" t="s">
        <v>8129</v>
      </c>
      <c r="J562" s="761" t="s">
        <v>7744</v>
      </c>
      <c r="K562" s="712">
        <v>-10</v>
      </c>
      <c r="L562" s="714"/>
      <c r="M562" s="712"/>
      <c r="N562" s="706" t="s">
        <v>266</v>
      </c>
      <c r="O562" s="712">
        <v>2.375</v>
      </c>
      <c r="P562" s="708" t="s">
        <v>8130</v>
      </c>
      <c r="Q562" s="714"/>
      <c r="R562" s="708">
        <v>22.5</v>
      </c>
      <c r="S562" s="708" t="s">
        <v>8191</v>
      </c>
      <c r="T562" s="715" t="str">
        <f t="shared" si="70"/>
        <v>EK6005772 Corp</v>
      </c>
      <c r="U562" s="716" t="e">
        <f ca="1">_xll.BDP($T562,$U$1)</f>
        <v>#NAME?</v>
      </c>
      <c r="V562" s="715">
        <f t="shared" si="71"/>
        <v>11</v>
      </c>
      <c r="W562" s="715">
        <f t="shared" si="72"/>
        <v>46</v>
      </c>
      <c r="X562" s="717" t="e">
        <f ca="1">_xll.BDP($T562,X$1)</f>
        <v>#NAME?</v>
      </c>
      <c r="Y562" s="717" t="e">
        <f ca="1">_xll.BDP($T562,$Y$1)</f>
        <v>#NAME?</v>
      </c>
      <c r="Z562" s="717" t="e">
        <f ca="1">_xll.BDP($T562,Z$1)</f>
        <v>#NAME?</v>
      </c>
      <c r="AA562" s="718" t="e">
        <f ca="1">IF(Z562="FLOATING",J562,(_xll.BDP($T562,AA$1)/100))</f>
        <v>#NAME?</v>
      </c>
      <c r="AB562" s="719" t="e">
        <f ca="1">_xll.BDP(T562,$AB$1)</f>
        <v>#NAME?</v>
      </c>
      <c r="AC562" s="720" t="e">
        <f ca="1">_xll.BDP($T562,AC$1)</f>
        <v>#NAME?</v>
      </c>
      <c r="AD562" s="719" t="e">
        <f ca="1">_xll.BDP($T562,AD$1)</f>
        <v>#NAME?</v>
      </c>
      <c r="AE562" s="715" t="e">
        <f ca="1">_xll.BDP($T562,AE$1)</f>
        <v>#NAME?</v>
      </c>
      <c r="AF562" s="719" t="e">
        <f ca="1">_xll.BDP($T562,AF$1)</f>
        <v>#NAME?</v>
      </c>
      <c r="AG562" s="719" t="e">
        <f ca="1">VLOOKUP(AE562,Values!$A$1:$C$12,2,FALSE)</f>
        <v>#NAME?</v>
      </c>
      <c r="AH562" s="716" t="e">
        <f ca="1">_xll.BDP($T562,$AH$1)</f>
        <v>#NAME?</v>
      </c>
      <c r="AI562" s="716" t="e">
        <f ca="1">_xll.BDP($T562,$AI$1)</f>
        <v>#NAME?</v>
      </c>
      <c r="AJ562" s="716" t="e">
        <f ca="1">_xll.BDP($T562,$AJ$1)</f>
        <v>#NAME?</v>
      </c>
      <c r="AK562" s="721" t="e">
        <f ca="1">VLOOKUP(AJ562,Values!$E$2:$F$8,2,)</f>
        <v>#NAME?</v>
      </c>
      <c r="AL562" s="719" t="e">
        <f ca="1">_xll.BDP($T562,$AL$1)</f>
        <v>#NAME?</v>
      </c>
      <c r="AM562" s="719" t="e">
        <f ca="1">_xll.BDP($T562,$AM$1)</f>
        <v>#NAME?</v>
      </c>
      <c r="AN562" s="719" t="e">
        <f ca="1">_xll.BDP($T562,$AN$1)</f>
        <v>#NAME?</v>
      </c>
      <c r="AO562" s="719" t="str">
        <f t="shared" si="73"/>
        <v>long 30yr</v>
      </c>
      <c r="AP562" s="775" t="e">
        <f ca="1">_xll.BDP(T562,"YRS_TO_MTY_ISSUE")</f>
        <v>#NAME?</v>
      </c>
      <c r="AQ562" s="775">
        <f t="shared" si="74"/>
        <v>31</v>
      </c>
      <c r="AR562" s="775">
        <v>30.5</v>
      </c>
      <c r="AS562" s="719" t="e">
        <f ca="1">_xll.BDP($T562,AS$1)</f>
        <v>#NAME?</v>
      </c>
      <c r="AT562" s="719" t="e">
        <f ca="1">_xll.BDP(T562,$AT$1)</f>
        <v>#NAME?</v>
      </c>
      <c r="AU562" s="719" t="e">
        <f ca="1">_xll.BDP(T562,$AU$1)</f>
        <v>#NAME?</v>
      </c>
      <c r="AV562" s="719" t="e">
        <f ca="1">_xll.BDP($T562,AV$1)</f>
        <v>#NAME?</v>
      </c>
      <c r="AW562" s="719" t="e">
        <f t="shared" ca="1" si="75"/>
        <v>#NAME?</v>
      </c>
      <c r="AX562" s="719" t="e">
        <f ca="1">_xll.BDP(T562,$AX$1)</f>
        <v>#NAME?</v>
      </c>
      <c r="AY562" s="719" t="e">
        <f t="shared" ca="1" si="76"/>
        <v>#NAME?</v>
      </c>
      <c r="AZ562" s="719" t="e">
        <f t="shared" ca="1" si="77"/>
        <v>#NAME?</v>
      </c>
      <c r="BA562" s="719" t="e">
        <f ca="1">VLOOKUP(X562,Values!$H$2:$I$15,2,FALSE)</f>
        <v>#NAME?</v>
      </c>
    </row>
    <row r="563" spans="1:53" s="706" customFormat="1" ht="13.8" x14ac:dyDescent="0.3">
      <c r="A563" s="707">
        <v>41955</v>
      </c>
      <c r="B563" s="915" t="s">
        <v>8131</v>
      </c>
      <c r="C563" s="916" t="s">
        <v>2842</v>
      </c>
      <c r="D563" s="709">
        <v>1000</v>
      </c>
      <c r="E563" s="708" t="s">
        <v>2331</v>
      </c>
      <c r="F563" s="710">
        <v>49263</v>
      </c>
      <c r="G563" s="711" t="s">
        <v>8132</v>
      </c>
      <c r="H563" s="712" t="s">
        <v>333</v>
      </c>
      <c r="I563" s="713" t="s">
        <v>678</v>
      </c>
      <c r="J563" s="761" t="s">
        <v>321</v>
      </c>
      <c r="K563" s="712">
        <v>-10</v>
      </c>
      <c r="L563" s="714"/>
      <c r="M563" s="712"/>
      <c r="N563" s="706" t="s">
        <v>934</v>
      </c>
      <c r="O563" s="712">
        <v>3.3</v>
      </c>
      <c r="P563" s="708" t="s">
        <v>4381</v>
      </c>
      <c r="Q563" s="714"/>
      <c r="R563" s="708">
        <v>17.5</v>
      </c>
      <c r="S563" s="708" t="s">
        <v>8194</v>
      </c>
      <c r="T563" s="715" t="str">
        <f t="shared" si="70"/>
        <v>EK6006259 Corp</v>
      </c>
      <c r="U563" s="716" t="e">
        <f ca="1">_xll.BDP($T563,$U$1)</f>
        <v>#NAME?</v>
      </c>
      <c r="V563" s="715">
        <f t="shared" si="71"/>
        <v>11</v>
      </c>
      <c r="W563" s="715">
        <f t="shared" si="72"/>
        <v>46</v>
      </c>
      <c r="X563" s="717" t="e">
        <f ca="1">_xll.BDP($T563,X$1)</f>
        <v>#NAME?</v>
      </c>
      <c r="Y563" s="717" t="e">
        <f ca="1">_xll.BDP($T563,$Y$1)</f>
        <v>#NAME?</v>
      </c>
      <c r="Z563" s="717" t="e">
        <f ca="1">_xll.BDP($T563,Z$1)</f>
        <v>#NAME?</v>
      </c>
      <c r="AA563" s="718" t="e">
        <f ca="1">IF(Z563="FLOATING",J563,(_xll.BDP($T563,AA$1)/100))</f>
        <v>#NAME?</v>
      </c>
      <c r="AB563" s="719" t="e">
        <f ca="1">_xll.BDP(T563,$AB$1)</f>
        <v>#NAME?</v>
      </c>
      <c r="AC563" s="720" t="e">
        <f ca="1">_xll.BDP($T563,AC$1)</f>
        <v>#NAME?</v>
      </c>
      <c r="AD563" s="719" t="e">
        <f ca="1">_xll.BDP($T563,AD$1)</f>
        <v>#NAME?</v>
      </c>
      <c r="AE563" s="715" t="e">
        <f ca="1">_xll.BDP($T563,AE$1)</f>
        <v>#NAME?</v>
      </c>
      <c r="AF563" s="719" t="e">
        <f ca="1">_xll.BDP($T563,AF$1)</f>
        <v>#NAME?</v>
      </c>
      <c r="AG563" s="719" t="e">
        <f ca="1">VLOOKUP(AE563,Values!$A$1:$C$12,2,FALSE)</f>
        <v>#NAME?</v>
      </c>
      <c r="AH563" s="716" t="e">
        <f ca="1">_xll.BDP($T563,$AH$1)</f>
        <v>#NAME?</v>
      </c>
      <c r="AI563" s="716" t="e">
        <f ca="1">_xll.BDP($T563,$AI$1)</f>
        <v>#NAME?</v>
      </c>
      <c r="AJ563" s="716" t="e">
        <f ca="1">_xll.BDP($T563,$AJ$1)</f>
        <v>#NAME?</v>
      </c>
      <c r="AK563" s="721" t="e">
        <f ca="1">VLOOKUP(AJ563,Values!$E$2:$F$8,2,)</f>
        <v>#NAME?</v>
      </c>
      <c r="AL563" s="719" t="e">
        <f ca="1">_xll.BDP($T563,$AL$1)</f>
        <v>#NAME?</v>
      </c>
      <c r="AM563" s="719" t="e">
        <f ca="1">_xll.BDP($T563,$AM$1)</f>
        <v>#NAME?</v>
      </c>
      <c r="AN563" s="719" t="e">
        <f ca="1">_xll.BDP($T563,$AN$1)</f>
        <v>#NAME?</v>
      </c>
      <c r="AO563" s="719" t="str">
        <f t="shared" si="73"/>
        <v>20yr</v>
      </c>
      <c r="AP563" s="775" t="e">
        <f ca="1">_xll.BDP(T563,"YRS_TO_MTY_ISSUE")</f>
        <v>#NAME?</v>
      </c>
      <c r="AQ563" s="775">
        <f t="shared" si="74"/>
        <v>20</v>
      </c>
      <c r="AR563" s="775">
        <v>20</v>
      </c>
      <c r="AS563" s="719" t="e">
        <f ca="1">_xll.BDP($T563,AS$1)</f>
        <v>#NAME?</v>
      </c>
      <c r="AT563" s="719" t="e">
        <f ca="1">_xll.BDP(T563,$AT$1)</f>
        <v>#NAME?</v>
      </c>
      <c r="AU563" s="719" t="e">
        <f ca="1">_xll.BDP(T563,$AU$1)</f>
        <v>#NAME?</v>
      </c>
      <c r="AV563" s="719" t="e">
        <f ca="1">_xll.BDP($T563,AV$1)</f>
        <v>#NAME?</v>
      </c>
      <c r="AW563" s="719" t="e">
        <f t="shared" ca="1" si="75"/>
        <v>#NAME?</v>
      </c>
      <c r="AX563" s="719" t="e">
        <f ca="1">_xll.BDP(T563,$AX$1)</f>
        <v>#NAME?</v>
      </c>
      <c r="AY563" s="719" t="e">
        <f t="shared" ca="1" si="76"/>
        <v>#NAME?</v>
      </c>
      <c r="AZ563" s="719" t="e">
        <f t="shared" ca="1" si="77"/>
        <v>#NAME?</v>
      </c>
      <c r="BA563" s="719" t="e">
        <f ca="1">VLOOKUP(X563,Values!$H$2:$I$15,2,FALSE)</f>
        <v>#NAME?</v>
      </c>
    </row>
    <row r="564" spans="1:53" s="706" customFormat="1" ht="13.8" x14ac:dyDescent="0.3">
      <c r="A564" s="707">
        <v>41955</v>
      </c>
      <c r="B564" s="915" t="s">
        <v>8133</v>
      </c>
      <c r="C564" s="916" t="s">
        <v>2842</v>
      </c>
      <c r="D564" s="709">
        <v>1500</v>
      </c>
      <c r="E564" s="708" t="s">
        <v>117</v>
      </c>
      <c r="F564" s="710">
        <v>52916</v>
      </c>
      <c r="G564" s="711" t="s">
        <v>8132</v>
      </c>
      <c r="H564" s="712" t="s">
        <v>338</v>
      </c>
      <c r="I564" s="713" t="s">
        <v>6672</v>
      </c>
      <c r="J564" s="761" t="s">
        <v>6673</v>
      </c>
      <c r="K564" s="712">
        <v>-10</v>
      </c>
      <c r="L564" s="714"/>
      <c r="M564" s="712"/>
      <c r="N564" s="706" t="s">
        <v>92</v>
      </c>
      <c r="O564" s="712">
        <v>2.33</v>
      </c>
      <c r="P564" s="708" t="s">
        <v>2049</v>
      </c>
      <c r="Q564" s="714"/>
      <c r="R564" s="708">
        <v>20</v>
      </c>
      <c r="S564" s="708" t="s">
        <v>8193</v>
      </c>
      <c r="T564" s="715" t="str">
        <f t="shared" si="70"/>
        <v>EK6006432 Corp</v>
      </c>
      <c r="U564" s="716" t="e">
        <f ca="1">_xll.BDP($T564,$U$1)</f>
        <v>#NAME?</v>
      </c>
      <c r="V564" s="715">
        <f t="shared" si="71"/>
        <v>11</v>
      </c>
      <c r="W564" s="715">
        <f t="shared" si="72"/>
        <v>46</v>
      </c>
      <c r="X564" s="717" t="e">
        <f ca="1">_xll.BDP($T564,X$1)</f>
        <v>#NAME?</v>
      </c>
      <c r="Y564" s="717" t="e">
        <f ca="1">_xll.BDP($T564,$Y$1)</f>
        <v>#NAME?</v>
      </c>
      <c r="Z564" s="717" t="e">
        <f ca="1">_xll.BDP($T564,Z$1)</f>
        <v>#NAME?</v>
      </c>
      <c r="AA564" s="718" t="e">
        <f ca="1">IF(Z564="FLOATING",J564,(_xll.BDP($T564,AA$1)/100))</f>
        <v>#NAME?</v>
      </c>
      <c r="AB564" s="719" t="e">
        <f ca="1">_xll.BDP(T564,$AB$1)</f>
        <v>#NAME?</v>
      </c>
      <c r="AC564" s="720" t="e">
        <f ca="1">_xll.BDP($T564,AC$1)</f>
        <v>#NAME?</v>
      </c>
      <c r="AD564" s="719" t="e">
        <f ca="1">_xll.BDP($T564,AD$1)</f>
        <v>#NAME?</v>
      </c>
      <c r="AE564" s="715" t="e">
        <f ca="1">_xll.BDP($T564,AE$1)</f>
        <v>#NAME?</v>
      </c>
      <c r="AF564" s="719" t="e">
        <f ca="1">_xll.BDP($T564,AF$1)</f>
        <v>#NAME?</v>
      </c>
      <c r="AG564" s="719" t="e">
        <f ca="1">VLOOKUP(AE564,Values!$A$1:$C$12,2,FALSE)</f>
        <v>#NAME?</v>
      </c>
      <c r="AH564" s="716" t="e">
        <f ca="1">_xll.BDP($T564,$AH$1)</f>
        <v>#NAME?</v>
      </c>
      <c r="AI564" s="716" t="e">
        <f ca="1">_xll.BDP($T564,$AI$1)</f>
        <v>#NAME?</v>
      </c>
      <c r="AJ564" s="716" t="e">
        <f ca="1">_xll.BDP($T564,$AJ$1)</f>
        <v>#NAME?</v>
      </c>
      <c r="AK564" s="721" t="e">
        <f ca="1">VLOOKUP(AJ564,Values!$E$2:$F$8,2,)</f>
        <v>#NAME?</v>
      </c>
      <c r="AL564" s="719" t="e">
        <f ca="1">_xll.BDP($T564,$AL$1)</f>
        <v>#NAME?</v>
      </c>
      <c r="AM564" s="719" t="e">
        <f ca="1">_xll.BDP($T564,$AM$1)</f>
        <v>#NAME?</v>
      </c>
      <c r="AN564" s="719" t="e">
        <f ca="1">_xll.BDP($T564,$AN$1)</f>
        <v>#NAME?</v>
      </c>
      <c r="AO564" s="719" t="str">
        <f t="shared" si="73"/>
        <v>30yr</v>
      </c>
      <c r="AP564" s="775" t="e">
        <f ca="1">_xll.BDP(T564,"YRS_TO_MTY_ISSUE")</f>
        <v>#NAME?</v>
      </c>
      <c r="AQ564" s="775">
        <f t="shared" si="74"/>
        <v>30</v>
      </c>
      <c r="AR564" s="775">
        <v>30</v>
      </c>
      <c r="AS564" s="719" t="e">
        <f ca="1">_xll.BDP($T564,AS$1)</f>
        <v>#NAME?</v>
      </c>
      <c r="AT564" s="719" t="e">
        <f ca="1">_xll.BDP(T564,$AT$1)</f>
        <v>#NAME?</v>
      </c>
      <c r="AU564" s="719" t="e">
        <f ca="1">_xll.BDP(T564,$AU$1)</f>
        <v>#NAME?</v>
      </c>
      <c r="AV564" s="719" t="e">
        <f ca="1">_xll.BDP($T564,AV$1)</f>
        <v>#NAME?</v>
      </c>
      <c r="AW564" s="719" t="e">
        <f t="shared" ca="1" si="75"/>
        <v>#NAME?</v>
      </c>
      <c r="AX564" s="719" t="e">
        <f ca="1">_xll.BDP(T564,$AX$1)</f>
        <v>#NAME?</v>
      </c>
      <c r="AY564" s="719" t="e">
        <f t="shared" ca="1" si="76"/>
        <v>#NAME?</v>
      </c>
      <c r="AZ564" s="719" t="e">
        <f t="shared" ca="1" si="77"/>
        <v>#NAME?</v>
      </c>
      <c r="BA564" s="719" t="e">
        <f ca="1">VLOOKUP(X564,Values!$H$2:$I$15,2,FALSE)</f>
        <v>#NAME?</v>
      </c>
    </row>
    <row r="565" spans="1:53" s="706" customFormat="1" ht="13.8" x14ac:dyDescent="0.3">
      <c r="A565" s="707">
        <v>41955</v>
      </c>
      <c r="B565" s="915" t="s">
        <v>8134</v>
      </c>
      <c r="C565" s="916" t="s">
        <v>218</v>
      </c>
      <c r="D565" s="709">
        <v>300</v>
      </c>
      <c r="E565" s="708" t="s">
        <v>834</v>
      </c>
      <c r="F565" s="710">
        <v>45628</v>
      </c>
      <c r="G565" s="711" t="s">
        <v>8135</v>
      </c>
      <c r="H565" s="712" t="s">
        <v>320</v>
      </c>
      <c r="I565" s="713" t="s">
        <v>6915</v>
      </c>
      <c r="J565" s="761" t="s">
        <v>6916</v>
      </c>
      <c r="K565" s="712">
        <v>-17</v>
      </c>
      <c r="L565" s="714"/>
      <c r="M565" s="712"/>
      <c r="N565" s="706" t="s">
        <v>3636</v>
      </c>
      <c r="O565" s="712">
        <v>4</v>
      </c>
      <c r="P565" s="708" t="s">
        <v>2092</v>
      </c>
      <c r="Q565" s="714"/>
      <c r="R565" s="708">
        <v>3</v>
      </c>
      <c r="S565" s="708" t="s">
        <v>8195</v>
      </c>
      <c r="T565" s="715" t="str">
        <f t="shared" si="70"/>
        <v>EK6006135 Corp</v>
      </c>
      <c r="U565" s="716" t="e">
        <f ca="1">_xll.BDP($T565,$U$1)</f>
        <v>#NAME?</v>
      </c>
      <c r="V565" s="715">
        <f t="shared" si="71"/>
        <v>11</v>
      </c>
      <c r="W565" s="715">
        <f t="shared" si="72"/>
        <v>46</v>
      </c>
      <c r="X565" s="717" t="e">
        <f ca="1">_xll.BDP($T565,X$1)</f>
        <v>#NAME?</v>
      </c>
      <c r="Y565" s="717" t="e">
        <f ca="1">_xll.BDP($T565,$Y$1)</f>
        <v>#NAME?</v>
      </c>
      <c r="Z565" s="717" t="e">
        <f ca="1">_xll.BDP($T565,Z$1)</f>
        <v>#NAME?</v>
      </c>
      <c r="AA565" s="718" t="e">
        <f ca="1">IF(Z565="FLOATING",J565,(_xll.BDP($T565,AA$1)/100))</f>
        <v>#NAME?</v>
      </c>
      <c r="AB565" s="719" t="e">
        <f ca="1">_xll.BDP(T565,$AB$1)</f>
        <v>#NAME?</v>
      </c>
      <c r="AC565" s="720" t="e">
        <f ca="1">_xll.BDP($T565,AC$1)</f>
        <v>#NAME?</v>
      </c>
      <c r="AD565" s="719" t="e">
        <f ca="1">_xll.BDP($T565,AD$1)</f>
        <v>#NAME?</v>
      </c>
      <c r="AE565" s="715" t="e">
        <f ca="1">_xll.BDP($T565,AE$1)</f>
        <v>#NAME?</v>
      </c>
      <c r="AF565" s="719" t="e">
        <f ca="1">_xll.BDP($T565,AF$1)</f>
        <v>#NAME?</v>
      </c>
      <c r="AG565" s="719" t="e">
        <f ca="1">VLOOKUP(AE565,Values!$A$1:$C$12,2,FALSE)</f>
        <v>#NAME?</v>
      </c>
      <c r="AH565" s="716" t="e">
        <f ca="1">_xll.BDP($T565,$AH$1)</f>
        <v>#NAME?</v>
      </c>
      <c r="AI565" s="716" t="e">
        <f ca="1">_xll.BDP($T565,$AI$1)</f>
        <v>#NAME?</v>
      </c>
      <c r="AJ565" s="716" t="e">
        <f ca="1">_xll.BDP($T565,$AJ$1)</f>
        <v>#NAME?</v>
      </c>
      <c r="AK565" s="721" t="e">
        <f ca="1">VLOOKUP(AJ565,Values!$E$2:$F$8,2,)</f>
        <v>#NAME?</v>
      </c>
      <c r="AL565" s="719" t="e">
        <f ca="1">_xll.BDP($T565,$AL$1)</f>
        <v>#NAME?</v>
      </c>
      <c r="AM565" s="719" t="e">
        <f ca="1">_xll.BDP($T565,$AM$1)</f>
        <v>#NAME?</v>
      </c>
      <c r="AN565" s="719" t="e">
        <f ca="1">_xll.BDP($T565,$AN$1)</f>
        <v>#NAME?</v>
      </c>
      <c r="AO565" s="719" t="str">
        <f t="shared" si="73"/>
        <v xml:space="preserve">10yr  </v>
      </c>
      <c r="AP565" s="775" t="e">
        <f ca="1">_xll.BDP(T565,"YRS_TO_MTY_ISSUE")</f>
        <v>#NAME?</v>
      </c>
      <c r="AQ565" s="775">
        <f t="shared" si="74"/>
        <v>10</v>
      </c>
      <c r="AR565" s="775">
        <v>10</v>
      </c>
      <c r="AS565" s="719" t="e">
        <f ca="1">_xll.BDP($T565,AS$1)</f>
        <v>#NAME?</v>
      </c>
      <c r="AT565" s="719" t="e">
        <f ca="1">_xll.BDP(T565,$AT$1)</f>
        <v>#NAME?</v>
      </c>
      <c r="AU565" s="719" t="e">
        <f ca="1">_xll.BDP(T565,$AU$1)</f>
        <v>#NAME?</v>
      </c>
      <c r="AV565" s="719" t="e">
        <f ca="1">_xll.BDP($T565,AV$1)</f>
        <v>#NAME?</v>
      </c>
      <c r="AW565" s="719" t="e">
        <f t="shared" ca="1" si="75"/>
        <v>#NAME?</v>
      </c>
      <c r="AX565" s="719" t="e">
        <f ca="1">_xll.BDP(T565,$AX$1)</f>
        <v>#NAME?</v>
      </c>
      <c r="AY565" s="719" t="e">
        <f t="shared" ca="1" si="76"/>
        <v>#NAME?</v>
      </c>
      <c r="AZ565" s="719" t="e">
        <f t="shared" ca="1" si="77"/>
        <v>#NAME?</v>
      </c>
      <c r="BA565" s="719" t="e">
        <f ca="1">VLOOKUP(X565,Values!$H$2:$I$15,2,FALSE)</f>
        <v>#NAME?</v>
      </c>
    </row>
    <row r="566" spans="1:53" s="706" customFormat="1" ht="13.8" x14ac:dyDescent="0.3">
      <c r="A566" s="707">
        <v>41955</v>
      </c>
      <c r="B566" s="915" t="s">
        <v>8136</v>
      </c>
      <c r="C566" s="916" t="s">
        <v>208</v>
      </c>
      <c r="D566" s="709">
        <v>600</v>
      </c>
      <c r="E566" s="708" t="s">
        <v>3956</v>
      </c>
      <c r="F566" s="710">
        <v>43115</v>
      </c>
      <c r="G566" s="711" t="s">
        <v>8137</v>
      </c>
      <c r="H566" s="712" t="s">
        <v>151</v>
      </c>
      <c r="I566" s="713" t="s">
        <v>3849</v>
      </c>
      <c r="J566" s="761" t="s">
        <v>305</v>
      </c>
      <c r="K566" s="712">
        <v>-20</v>
      </c>
      <c r="L566" s="714"/>
      <c r="M566" s="712"/>
      <c r="N566" s="706" t="s">
        <v>8138</v>
      </c>
      <c r="O566" s="712">
        <v>3.16</v>
      </c>
      <c r="P566" s="708" t="s">
        <v>1993</v>
      </c>
      <c r="Q566" s="714"/>
      <c r="R566" s="708">
        <v>-5</v>
      </c>
      <c r="S566" s="708" t="s">
        <v>8197</v>
      </c>
      <c r="T566" s="715" t="str">
        <f t="shared" si="70"/>
        <v>EK6006614 Corp</v>
      </c>
      <c r="U566" s="716" t="e">
        <f ca="1">_xll.BDP($T566,$U$1)</f>
        <v>#NAME?</v>
      </c>
      <c r="V566" s="715">
        <f t="shared" si="71"/>
        <v>11</v>
      </c>
      <c r="W566" s="715">
        <f t="shared" si="72"/>
        <v>46</v>
      </c>
      <c r="X566" s="717" t="e">
        <f ca="1">_xll.BDP($T566,X$1)</f>
        <v>#NAME?</v>
      </c>
      <c r="Y566" s="717" t="e">
        <f ca="1">_xll.BDP($T566,$Y$1)</f>
        <v>#NAME?</v>
      </c>
      <c r="Z566" s="717" t="e">
        <f ca="1">_xll.BDP($T566,Z$1)</f>
        <v>#NAME?</v>
      </c>
      <c r="AA566" s="718" t="e">
        <f ca="1">IF(Z566="FLOATING",J566,(_xll.BDP($T566,AA$1)/100))</f>
        <v>#NAME?</v>
      </c>
      <c r="AB566" s="719" t="e">
        <f ca="1">_xll.BDP(T566,$AB$1)</f>
        <v>#NAME?</v>
      </c>
      <c r="AC566" s="720" t="e">
        <f ca="1">_xll.BDP($T566,AC$1)</f>
        <v>#NAME?</v>
      </c>
      <c r="AD566" s="719" t="e">
        <f ca="1">_xll.BDP($T566,AD$1)</f>
        <v>#NAME?</v>
      </c>
      <c r="AE566" s="715" t="e">
        <f ca="1">_xll.BDP($T566,AE$1)</f>
        <v>#NAME?</v>
      </c>
      <c r="AF566" s="719" t="e">
        <f ca="1">_xll.BDP($T566,AF$1)</f>
        <v>#NAME?</v>
      </c>
      <c r="AG566" s="719" t="e">
        <f ca="1">VLOOKUP(AE566,Values!$A$1:$C$12,2,FALSE)</f>
        <v>#NAME?</v>
      </c>
      <c r="AH566" s="716" t="e">
        <f ca="1">_xll.BDP($T566,$AH$1)</f>
        <v>#NAME?</v>
      </c>
      <c r="AI566" s="716" t="e">
        <f ca="1">_xll.BDP($T566,$AI$1)</f>
        <v>#NAME?</v>
      </c>
      <c r="AJ566" s="716" t="e">
        <f ca="1">_xll.BDP($T566,$AJ$1)</f>
        <v>#NAME?</v>
      </c>
      <c r="AK566" s="721" t="e">
        <f ca="1">VLOOKUP(AJ566,Values!$E$2:$F$8,2,)</f>
        <v>#NAME?</v>
      </c>
      <c r="AL566" s="719" t="e">
        <f ca="1">_xll.BDP($T566,$AL$1)</f>
        <v>#NAME?</v>
      </c>
      <c r="AM566" s="719" t="e">
        <f ca="1">_xll.BDP($T566,$AM$1)</f>
        <v>#NAME?</v>
      </c>
      <c r="AN566" s="719" t="e">
        <f ca="1">_xll.BDP($T566,$AN$1)</f>
        <v>#NAME?</v>
      </c>
      <c r="AO566" s="719" t="str">
        <f t="shared" si="73"/>
        <v xml:space="preserve">long 3yr </v>
      </c>
      <c r="AP566" s="775" t="e">
        <f ca="1">_xll.BDP(T566,"YRS_TO_MTY_ISSUE")</f>
        <v>#NAME?</v>
      </c>
      <c r="AQ566" s="775">
        <f t="shared" si="74"/>
        <v>4</v>
      </c>
      <c r="AR566" s="775">
        <v>3.5</v>
      </c>
      <c r="AS566" s="719" t="e">
        <f ca="1">_xll.BDP($T566,AS$1)</f>
        <v>#NAME?</v>
      </c>
      <c r="AT566" s="719" t="e">
        <f ca="1">_xll.BDP(T566,$AT$1)</f>
        <v>#NAME?</v>
      </c>
      <c r="AU566" s="719" t="e">
        <f ca="1">_xll.BDP(T566,$AU$1)</f>
        <v>#NAME?</v>
      </c>
      <c r="AV566" s="719" t="e">
        <f ca="1">_xll.BDP($T566,AV$1)</f>
        <v>#NAME?</v>
      </c>
      <c r="AW566" s="719" t="e">
        <f t="shared" ca="1" si="75"/>
        <v>#NAME?</v>
      </c>
      <c r="AX566" s="719" t="e">
        <f ca="1">_xll.BDP(T566,$AX$1)</f>
        <v>#NAME?</v>
      </c>
      <c r="AY566" s="719" t="e">
        <f t="shared" ca="1" si="76"/>
        <v>#NAME?</v>
      </c>
      <c r="AZ566" s="719" t="e">
        <f t="shared" ca="1" si="77"/>
        <v>#NAME?</v>
      </c>
      <c r="BA566" s="719" t="e">
        <f ca="1">VLOOKUP(X566,Values!$H$2:$I$15,2,FALSE)</f>
        <v>#NAME?</v>
      </c>
    </row>
    <row r="567" spans="1:53" s="706" customFormat="1" ht="13.8" x14ac:dyDescent="0.3">
      <c r="A567" s="707">
        <v>41955</v>
      </c>
      <c r="B567" s="915" t="s">
        <v>8139</v>
      </c>
      <c r="C567" s="916" t="s">
        <v>208</v>
      </c>
      <c r="D567" s="709">
        <v>600</v>
      </c>
      <c r="E567" s="708" t="s">
        <v>66</v>
      </c>
      <c r="F567" s="710">
        <v>45689</v>
      </c>
      <c r="G567" s="711" t="s">
        <v>8140</v>
      </c>
      <c r="H567" s="712" t="s">
        <v>6140</v>
      </c>
      <c r="I567" s="713" t="s">
        <v>948</v>
      </c>
      <c r="J567" s="761" t="s">
        <v>7591</v>
      </c>
      <c r="K567" s="712">
        <v>-10</v>
      </c>
      <c r="L567" s="714"/>
      <c r="M567" s="712"/>
      <c r="N567" s="706" t="s">
        <v>192</v>
      </c>
      <c r="O567" s="712">
        <v>2.67</v>
      </c>
      <c r="P567" s="708" t="s">
        <v>1933</v>
      </c>
      <c r="Q567" s="714"/>
      <c r="R567" s="708">
        <v>7</v>
      </c>
      <c r="S567" s="708" t="s">
        <v>8196</v>
      </c>
      <c r="T567" s="715" t="str">
        <f t="shared" si="70"/>
        <v>EK6006671 Corp</v>
      </c>
      <c r="U567" s="716" t="e">
        <f ca="1">_xll.BDP($T567,$U$1)</f>
        <v>#NAME?</v>
      </c>
      <c r="V567" s="715">
        <f t="shared" si="71"/>
        <v>11</v>
      </c>
      <c r="W567" s="715">
        <f t="shared" si="72"/>
        <v>46</v>
      </c>
      <c r="X567" s="717" t="e">
        <f ca="1">_xll.BDP($T567,X$1)</f>
        <v>#NAME?</v>
      </c>
      <c r="Y567" s="717" t="e">
        <f ca="1">_xll.BDP($T567,$Y$1)</f>
        <v>#NAME?</v>
      </c>
      <c r="Z567" s="717" t="e">
        <f ca="1">_xll.BDP($T567,Z$1)</f>
        <v>#NAME?</v>
      </c>
      <c r="AA567" s="718" t="e">
        <f ca="1">IF(Z567="FLOATING",J567,(_xll.BDP($T567,AA$1)/100))</f>
        <v>#NAME?</v>
      </c>
      <c r="AB567" s="719" t="e">
        <f ca="1">_xll.BDP(T567,$AB$1)</f>
        <v>#NAME?</v>
      </c>
      <c r="AC567" s="720" t="e">
        <f ca="1">_xll.BDP($T567,AC$1)</f>
        <v>#NAME?</v>
      </c>
      <c r="AD567" s="719" t="e">
        <f ca="1">_xll.BDP($T567,AD$1)</f>
        <v>#NAME?</v>
      </c>
      <c r="AE567" s="715" t="e">
        <f ca="1">_xll.BDP($T567,AE$1)</f>
        <v>#NAME?</v>
      </c>
      <c r="AF567" s="719" t="e">
        <f ca="1">_xll.BDP($T567,AF$1)</f>
        <v>#NAME?</v>
      </c>
      <c r="AG567" s="719" t="e">
        <f ca="1">VLOOKUP(AE567,Values!$A$1:$C$12,2,FALSE)</f>
        <v>#NAME?</v>
      </c>
      <c r="AH567" s="716" t="e">
        <f ca="1">_xll.BDP($T567,$AH$1)</f>
        <v>#NAME?</v>
      </c>
      <c r="AI567" s="716" t="e">
        <f ca="1">_xll.BDP($T567,$AI$1)</f>
        <v>#NAME?</v>
      </c>
      <c r="AJ567" s="716" t="e">
        <f ca="1">_xll.BDP($T567,$AJ$1)</f>
        <v>#NAME?</v>
      </c>
      <c r="AK567" s="721" t="e">
        <f ca="1">VLOOKUP(AJ567,Values!$E$2:$F$8,2,)</f>
        <v>#NAME?</v>
      </c>
      <c r="AL567" s="719" t="e">
        <f ca="1">_xll.BDP($T567,$AL$1)</f>
        <v>#NAME?</v>
      </c>
      <c r="AM567" s="719" t="e">
        <f ca="1">_xll.BDP($T567,$AM$1)</f>
        <v>#NAME?</v>
      </c>
      <c r="AN567" s="719" t="e">
        <f ca="1">_xll.BDP($T567,$AN$1)</f>
        <v>#NAME?</v>
      </c>
      <c r="AO567" s="719" t="str">
        <f t="shared" si="73"/>
        <v>10yr</v>
      </c>
      <c r="AP567" s="775" t="e">
        <f ca="1">_xll.BDP(T567,"YRS_TO_MTY_ISSUE")</f>
        <v>#NAME?</v>
      </c>
      <c r="AQ567" s="775">
        <f t="shared" si="74"/>
        <v>11</v>
      </c>
      <c r="AR567" s="775">
        <v>10.5</v>
      </c>
      <c r="AS567" s="719" t="e">
        <f ca="1">_xll.BDP($T567,AS$1)</f>
        <v>#NAME?</v>
      </c>
      <c r="AT567" s="719" t="e">
        <f ca="1">_xll.BDP(T567,$AT$1)</f>
        <v>#NAME?</v>
      </c>
      <c r="AU567" s="719" t="e">
        <f ca="1">_xll.BDP(T567,$AU$1)</f>
        <v>#NAME?</v>
      </c>
      <c r="AV567" s="719" t="e">
        <f ca="1">_xll.BDP($T567,AV$1)</f>
        <v>#NAME?</v>
      </c>
      <c r="AW567" s="719" t="e">
        <f t="shared" ca="1" si="75"/>
        <v>#NAME?</v>
      </c>
      <c r="AX567" s="719" t="e">
        <f ca="1">_xll.BDP(T567,$AX$1)</f>
        <v>#NAME?</v>
      </c>
      <c r="AY567" s="719" t="e">
        <f t="shared" ca="1" si="76"/>
        <v>#NAME?</v>
      </c>
      <c r="AZ567" s="719" t="e">
        <f t="shared" ca="1" si="77"/>
        <v>#NAME?</v>
      </c>
      <c r="BA567" s="719" t="e">
        <f ca="1">VLOOKUP(X567,Values!$H$2:$I$15,2,FALSE)</f>
        <v>#NAME?</v>
      </c>
    </row>
    <row r="568" spans="1:53" s="706" customFormat="1" ht="13.8" x14ac:dyDescent="0.3">
      <c r="A568" s="707">
        <v>41955</v>
      </c>
      <c r="B568" s="915" t="s">
        <v>5580</v>
      </c>
      <c r="C568" s="916" t="s">
        <v>22</v>
      </c>
      <c r="D568" s="709">
        <v>500</v>
      </c>
      <c r="E568" s="708" t="s">
        <v>12</v>
      </c>
      <c r="F568" s="710">
        <v>43059</v>
      </c>
      <c r="G568" s="711" t="s">
        <v>8141</v>
      </c>
      <c r="H568" s="712" t="s">
        <v>2299</v>
      </c>
      <c r="I568" s="713" t="s">
        <v>2299</v>
      </c>
      <c r="J568" s="761" t="s">
        <v>8142</v>
      </c>
      <c r="K568" s="712">
        <v>-15</v>
      </c>
      <c r="L568" s="714"/>
      <c r="M568" s="712"/>
      <c r="N568" s="706" t="s">
        <v>4057</v>
      </c>
      <c r="O568" s="712">
        <v>2.6</v>
      </c>
      <c r="P568" s="708" t="s">
        <v>8143</v>
      </c>
      <c r="Q568" s="714"/>
      <c r="R568" s="708">
        <v>2.5</v>
      </c>
      <c r="S568" s="708" t="s">
        <v>8198</v>
      </c>
      <c r="T568" s="715" t="str">
        <f t="shared" si="70"/>
        <v>EK6007034 Corp</v>
      </c>
      <c r="U568" s="716" t="e">
        <f ca="1">_xll.BDP($T568,$U$1)</f>
        <v>#NAME?</v>
      </c>
      <c r="V568" s="715">
        <f t="shared" si="71"/>
        <v>11</v>
      </c>
      <c r="W568" s="715">
        <f t="shared" si="72"/>
        <v>46</v>
      </c>
      <c r="X568" s="717" t="e">
        <f ca="1">_xll.BDP($T568,X$1)</f>
        <v>#NAME?</v>
      </c>
      <c r="Y568" s="717" t="e">
        <f ca="1">_xll.BDP($T568,$Y$1)</f>
        <v>#NAME?</v>
      </c>
      <c r="Z568" s="717" t="e">
        <f ca="1">_xll.BDP($T568,Z$1)</f>
        <v>#NAME?</v>
      </c>
      <c r="AA568" s="718" t="e">
        <f ca="1">IF(Z568="FLOATING",J568,(_xll.BDP($T568,AA$1)/100))</f>
        <v>#NAME?</v>
      </c>
      <c r="AB568" s="719" t="e">
        <f ca="1">_xll.BDP(T568,$AB$1)</f>
        <v>#NAME?</v>
      </c>
      <c r="AC568" s="720" t="e">
        <f ca="1">_xll.BDP($T568,AC$1)</f>
        <v>#NAME?</v>
      </c>
      <c r="AD568" s="719" t="e">
        <f ca="1">_xll.BDP($T568,AD$1)</f>
        <v>#NAME?</v>
      </c>
      <c r="AE568" s="715" t="e">
        <f ca="1">_xll.BDP($T568,AE$1)</f>
        <v>#NAME?</v>
      </c>
      <c r="AF568" s="719" t="e">
        <f ca="1">_xll.BDP($T568,AF$1)</f>
        <v>#NAME?</v>
      </c>
      <c r="AG568" s="719" t="e">
        <f ca="1">VLOOKUP(AE568,Values!$A$1:$C$12,2,FALSE)</f>
        <v>#NAME?</v>
      </c>
      <c r="AH568" s="716" t="e">
        <f ca="1">_xll.BDP($T568,$AH$1)</f>
        <v>#NAME?</v>
      </c>
      <c r="AI568" s="716" t="e">
        <f ca="1">_xll.BDP($T568,$AI$1)</f>
        <v>#NAME?</v>
      </c>
      <c r="AJ568" s="716" t="e">
        <f ca="1">_xll.BDP($T568,$AJ$1)</f>
        <v>#NAME?</v>
      </c>
      <c r="AK568" s="721" t="e">
        <f ca="1">VLOOKUP(AJ568,Values!$E$2:$F$8,2,)</f>
        <v>#NAME?</v>
      </c>
      <c r="AL568" s="719" t="e">
        <f ca="1">_xll.BDP($T568,$AL$1)</f>
        <v>#NAME?</v>
      </c>
      <c r="AM568" s="719" t="e">
        <f ca="1">_xll.BDP($T568,$AM$1)</f>
        <v>#NAME?</v>
      </c>
      <c r="AN568" s="719" t="e">
        <f ca="1">_xll.BDP($T568,$AN$1)</f>
        <v>#NAME?</v>
      </c>
      <c r="AO568" s="719" t="str">
        <f t="shared" si="73"/>
        <v>3yr</v>
      </c>
      <c r="AP568" s="775" t="e">
        <f ca="1">_xll.BDP(T568,"YRS_TO_MTY_ISSUE")</f>
        <v>#NAME?</v>
      </c>
      <c r="AQ568" s="775">
        <f t="shared" si="74"/>
        <v>3</v>
      </c>
      <c r="AR568" s="775">
        <v>3</v>
      </c>
      <c r="AS568" s="719" t="e">
        <f ca="1">_xll.BDP($T568,AS$1)</f>
        <v>#NAME?</v>
      </c>
      <c r="AT568" s="719" t="e">
        <f ca="1">_xll.BDP(T568,$AT$1)</f>
        <v>#NAME?</v>
      </c>
      <c r="AU568" s="719" t="e">
        <f ca="1">_xll.BDP(T568,$AU$1)</f>
        <v>#NAME?</v>
      </c>
      <c r="AV568" s="719" t="e">
        <f ca="1">_xll.BDP($T568,AV$1)</f>
        <v>#NAME?</v>
      </c>
      <c r="AW568" s="719" t="e">
        <f t="shared" ca="1" si="75"/>
        <v>#NAME?</v>
      </c>
      <c r="AX568" s="719" t="e">
        <f ca="1">_xll.BDP(T568,$AX$1)</f>
        <v>#NAME?</v>
      </c>
      <c r="AY568" s="719" t="e">
        <f t="shared" ca="1" si="76"/>
        <v>#NAME?</v>
      </c>
      <c r="AZ568" s="719" t="e">
        <f t="shared" ca="1" si="77"/>
        <v>#NAME?</v>
      </c>
      <c r="BA568" s="719" t="e">
        <f ca="1">VLOOKUP(X568,Values!$H$2:$I$15,2,FALSE)</f>
        <v>#NAME?</v>
      </c>
    </row>
    <row r="569" spans="1:53" s="706" customFormat="1" ht="13.8" x14ac:dyDescent="0.3">
      <c r="A569" s="707">
        <v>41955</v>
      </c>
      <c r="B569" s="915" t="s">
        <v>8144</v>
      </c>
      <c r="C569" s="916" t="s">
        <v>22</v>
      </c>
      <c r="D569" s="709">
        <v>750</v>
      </c>
      <c r="E569" s="708" t="s">
        <v>12</v>
      </c>
      <c r="F569" s="710">
        <v>43059</v>
      </c>
      <c r="G569" s="711" t="s">
        <v>8141</v>
      </c>
      <c r="H569" s="712" t="s">
        <v>189</v>
      </c>
      <c r="I569" s="713" t="s">
        <v>669</v>
      </c>
      <c r="J569" s="761" t="s">
        <v>670</v>
      </c>
      <c r="K569" s="712">
        <v>-15</v>
      </c>
      <c r="L569" s="714"/>
      <c r="M569" s="712"/>
      <c r="N569" s="706" t="s">
        <v>1138</v>
      </c>
      <c r="O569" s="712">
        <v>3.07</v>
      </c>
      <c r="P569" s="708" t="s">
        <v>8143</v>
      </c>
      <c r="Q569" s="714"/>
      <c r="R569" s="708">
        <v>2.5</v>
      </c>
      <c r="S569" s="708" t="s">
        <v>8199</v>
      </c>
      <c r="T569" s="715" t="str">
        <f t="shared" si="70"/>
        <v>EK6006796 Corp</v>
      </c>
      <c r="U569" s="716" t="e">
        <f ca="1">_xll.BDP($T569,$U$1)</f>
        <v>#NAME?</v>
      </c>
      <c r="V569" s="715">
        <f t="shared" si="71"/>
        <v>11</v>
      </c>
      <c r="W569" s="715">
        <f t="shared" si="72"/>
        <v>46</v>
      </c>
      <c r="X569" s="717" t="e">
        <f ca="1">_xll.BDP($T569,X$1)</f>
        <v>#NAME?</v>
      </c>
      <c r="Y569" s="717" t="e">
        <f ca="1">_xll.BDP($T569,$Y$1)</f>
        <v>#NAME?</v>
      </c>
      <c r="Z569" s="717" t="e">
        <f ca="1">_xll.BDP($T569,Z$1)</f>
        <v>#NAME?</v>
      </c>
      <c r="AA569" s="718" t="e">
        <f ca="1">IF(Z569="FLOATING",J569,(_xll.BDP($T569,AA$1)/100))</f>
        <v>#NAME?</v>
      </c>
      <c r="AB569" s="719" t="e">
        <f ca="1">_xll.BDP(T569,$AB$1)</f>
        <v>#NAME?</v>
      </c>
      <c r="AC569" s="720" t="e">
        <f ca="1">_xll.BDP($T569,AC$1)</f>
        <v>#NAME?</v>
      </c>
      <c r="AD569" s="719" t="e">
        <f ca="1">_xll.BDP($T569,AD$1)</f>
        <v>#NAME?</v>
      </c>
      <c r="AE569" s="715" t="e">
        <f ca="1">_xll.BDP($T569,AE$1)</f>
        <v>#NAME?</v>
      </c>
      <c r="AF569" s="719" t="e">
        <f ca="1">_xll.BDP($T569,AF$1)</f>
        <v>#NAME?</v>
      </c>
      <c r="AG569" s="719" t="e">
        <f ca="1">VLOOKUP(AE569,Values!$A$1:$C$12,2,FALSE)</f>
        <v>#NAME?</v>
      </c>
      <c r="AH569" s="716" t="e">
        <f ca="1">_xll.BDP($T569,$AH$1)</f>
        <v>#NAME?</v>
      </c>
      <c r="AI569" s="716" t="e">
        <f ca="1">_xll.BDP($T569,$AI$1)</f>
        <v>#NAME?</v>
      </c>
      <c r="AJ569" s="716" t="e">
        <f ca="1">_xll.BDP($T569,$AJ$1)</f>
        <v>#NAME?</v>
      </c>
      <c r="AK569" s="721" t="e">
        <f ca="1">VLOOKUP(AJ569,Values!$E$2:$F$8,2,)</f>
        <v>#NAME?</v>
      </c>
      <c r="AL569" s="719" t="e">
        <f ca="1">_xll.BDP($T569,$AL$1)</f>
        <v>#NAME?</v>
      </c>
      <c r="AM569" s="719" t="e">
        <f ca="1">_xll.BDP($T569,$AM$1)</f>
        <v>#NAME?</v>
      </c>
      <c r="AN569" s="719" t="e">
        <f ca="1">_xll.BDP($T569,$AN$1)</f>
        <v>#NAME?</v>
      </c>
      <c r="AO569" s="719" t="str">
        <f t="shared" si="73"/>
        <v>3yr</v>
      </c>
      <c r="AP569" s="775" t="e">
        <f ca="1">_xll.BDP(T569,"YRS_TO_MTY_ISSUE")</f>
        <v>#NAME?</v>
      </c>
      <c r="AQ569" s="775">
        <f t="shared" si="74"/>
        <v>3</v>
      </c>
      <c r="AR569" s="775">
        <v>3</v>
      </c>
      <c r="AS569" s="719" t="e">
        <f ca="1">_xll.BDP($T569,AS$1)</f>
        <v>#NAME?</v>
      </c>
      <c r="AT569" s="719" t="e">
        <f ca="1">_xll.BDP(T569,$AT$1)</f>
        <v>#NAME?</v>
      </c>
      <c r="AU569" s="719" t="e">
        <f ca="1">_xll.BDP(T569,$AU$1)</f>
        <v>#NAME?</v>
      </c>
      <c r="AV569" s="719" t="e">
        <f ca="1">_xll.BDP($T569,AV$1)</f>
        <v>#NAME?</v>
      </c>
      <c r="AW569" s="719" t="e">
        <f t="shared" ca="1" si="75"/>
        <v>#NAME?</v>
      </c>
      <c r="AX569" s="719" t="e">
        <f ca="1">_xll.BDP(T569,$AX$1)</f>
        <v>#NAME?</v>
      </c>
      <c r="AY569" s="719" t="e">
        <f t="shared" ca="1" si="76"/>
        <v>#NAME?</v>
      </c>
      <c r="AZ569" s="719" t="e">
        <f t="shared" ca="1" si="77"/>
        <v>#NAME?</v>
      </c>
      <c r="BA569" s="719" t="e">
        <f ca="1">VLOOKUP(X569,Values!$H$2:$I$15,2,FALSE)</f>
        <v>#NAME?</v>
      </c>
    </row>
    <row r="570" spans="1:53" s="706" customFormat="1" ht="13.8" x14ac:dyDescent="0.3">
      <c r="A570" s="707">
        <v>41955</v>
      </c>
      <c r="B570" s="915" t="s">
        <v>8145</v>
      </c>
      <c r="C570" s="916" t="s">
        <v>22</v>
      </c>
      <c r="D570" s="709">
        <v>750</v>
      </c>
      <c r="E570" s="708" t="s">
        <v>37</v>
      </c>
      <c r="F570" s="710">
        <v>43789</v>
      </c>
      <c r="G570" s="711" t="s">
        <v>8141</v>
      </c>
      <c r="H570" s="712" t="s">
        <v>220</v>
      </c>
      <c r="I570" s="713" t="s">
        <v>791</v>
      </c>
      <c r="J570" s="761" t="s">
        <v>3803</v>
      </c>
      <c r="K570" s="712">
        <v>-10</v>
      </c>
      <c r="L570" s="714"/>
      <c r="M570" s="712"/>
      <c r="N570" s="706" t="s">
        <v>763</v>
      </c>
      <c r="O570" s="712">
        <v>2.5299999999999998</v>
      </c>
      <c r="P570" s="708" t="s">
        <v>2042</v>
      </c>
      <c r="Q570" s="714"/>
      <c r="R570" s="708">
        <v>6</v>
      </c>
      <c r="S570" s="708" t="s">
        <v>8200</v>
      </c>
      <c r="T570" s="715" t="str">
        <f t="shared" si="70"/>
        <v>EK6006911 Corp</v>
      </c>
      <c r="U570" s="716" t="e">
        <f ca="1">_xll.BDP($T570,$U$1)</f>
        <v>#NAME?</v>
      </c>
      <c r="V570" s="715">
        <f t="shared" si="71"/>
        <v>11</v>
      </c>
      <c r="W570" s="715">
        <f t="shared" si="72"/>
        <v>46</v>
      </c>
      <c r="X570" s="717" t="e">
        <f ca="1">_xll.BDP($T570,X$1)</f>
        <v>#NAME?</v>
      </c>
      <c r="Y570" s="717" t="e">
        <f ca="1">_xll.BDP($T570,$Y$1)</f>
        <v>#NAME?</v>
      </c>
      <c r="Z570" s="717" t="e">
        <f ca="1">_xll.BDP($T570,Z$1)</f>
        <v>#NAME?</v>
      </c>
      <c r="AA570" s="718" t="e">
        <f ca="1">IF(Z570="FLOATING",J570,(_xll.BDP($T570,AA$1)/100))</f>
        <v>#NAME?</v>
      </c>
      <c r="AB570" s="719" t="e">
        <f ca="1">_xll.BDP(T570,$AB$1)</f>
        <v>#NAME?</v>
      </c>
      <c r="AC570" s="720" t="e">
        <f ca="1">_xll.BDP($T570,AC$1)</f>
        <v>#NAME?</v>
      </c>
      <c r="AD570" s="719" t="e">
        <f ca="1">_xll.BDP($T570,AD$1)</f>
        <v>#NAME?</v>
      </c>
      <c r="AE570" s="715" t="e">
        <f ca="1">_xll.BDP($T570,AE$1)</f>
        <v>#NAME?</v>
      </c>
      <c r="AF570" s="719" t="e">
        <f ca="1">_xll.BDP($T570,AF$1)</f>
        <v>#NAME?</v>
      </c>
      <c r="AG570" s="719" t="e">
        <f ca="1">VLOOKUP(AE570,Values!$A$1:$C$12,2,FALSE)</f>
        <v>#NAME?</v>
      </c>
      <c r="AH570" s="716" t="e">
        <f ca="1">_xll.BDP($T570,$AH$1)</f>
        <v>#NAME?</v>
      </c>
      <c r="AI570" s="716" t="e">
        <f ca="1">_xll.BDP($T570,$AI$1)</f>
        <v>#NAME?</v>
      </c>
      <c r="AJ570" s="716" t="e">
        <f ca="1">_xll.BDP($T570,$AJ$1)</f>
        <v>#NAME?</v>
      </c>
      <c r="AK570" s="721" t="e">
        <f ca="1">VLOOKUP(AJ570,Values!$E$2:$F$8,2,)</f>
        <v>#NAME?</v>
      </c>
      <c r="AL570" s="719" t="e">
        <f ca="1">_xll.BDP($T570,$AL$1)</f>
        <v>#NAME?</v>
      </c>
      <c r="AM570" s="719" t="e">
        <f ca="1">_xll.BDP($T570,$AM$1)</f>
        <v>#NAME?</v>
      </c>
      <c r="AN570" s="719" t="e">
        <f ca="1">_xll.BDP($T570,$AN$1)</f>
        <v>#NAME?</v>
      </c>
      <c r="AO570" s="719" t="str">
        <f t="shared" si="73"/>
        <v>5yr</v>
      </c>
      <c r="AP570" s="775" t="e">
        <f ca="1">_xll.BDP(T570,"YRS_TO_MTY_ISSUE")</f>
        <v>#NAME?</v>
      </c>
      <c r="AQ570" s="775">
        <f t="shared" si="74"/>
        <v>5</v>
      </c>
      <c r="AR570" s="775">
        <v>5</v>
      </c>
      <c r="AS570" s="719" t="e">
        <f ca="1">_xll.BDP($T570,AS$1)</f>
        <v>#NAME?</v>
      </c>
      <c r="AT570" s="719" t="e">
        <f ca="1">_xll.BDP(T570,$AT$1)</f>
        <v>#NAME?</v>
      </c>
      <c r="AU570" s="719" t="e">
        <f ca="1">_xll.BDP(T570,$AU$1)</f>
        <v>#NAME?</v>
      </c>
      <c r="AV570" s="719" t="e">
        <f ca="1">_xll.BDP($T570,AV$1)</f>
        <v>#NAME?</v>
      </c>
      <c r="AW570" s="719" t="e">
        <f t="shared" ca="1" si="75"/>
        <v>#NAME?</v>
      </c>
      <c r="AX570" s="719" t="e">
        <f ca="1">_xll.BDP(T570,$AX$1)</f>
        <v>#NAME?</v>
      </c>
      <c r="AY570" s="719" t="e">
        <f t="shared" ca="1" si="76"/>
        <v>#NAME?</v>
      </c>
      <c r="AZ570" s="719" t="e">
        <f t="shared" ca="1" si="77"/>
        <v>#NAME?</v>
      </c>
      <c r="BA570" s="719" t="e">
        <f ca="1">VLOOKUP(X570,Values!$H$2:$I$15,2,FALSE)</f>
        <v>#NAME?</v>
      </c>
    </row>
    <row r="571" spans="1:53" s="706" customFormat="1" ht="13.8" x14ac:dyDescent="0.3">
      <c r="A571" s="707">
        <v>41955</v>
      </c>
      <c r="B571" s="915" t="s">
        <v>8146</v>
      </c>
      <c r="C571" s="916" t="s">
        <v>208</v>
      </c>
      <c r="D571" s="709">
        <v>300</v>
      </c>
      <c r="E571" s="708" t="s">
        <v>66</v>
      </c>
      <c r="F571" s="710">
        <v>45611</v>
      </c>
      <c r="G571" s="711" t="s">
        <v>8147</v>
      </c>
      <c r="H571" s="712" t="s">
        <v>579</v>
      </c>
      <c r="I571" s="713" t="s">
        <v>7851</v>
      </c>
      <c r="J571" s="761" t="s">
        <v>8148</v>
      </c>
      <c r="K571" s="712">
        <v>-12</v>
      </c>
      <c r="L571" s="714"/>
      <c r="M571" s="712"/>
      <c r="N571" s="706" t="s">
        <v>618</v>
      </c>
      <c r="O571" s="712">
        <v>2.5</v>
      </c>
      <c r="P571" s="708" t="s">
        <v>2042</v>
      </c>
      <c r="Q571" s="714"/>
      <c r="R571" s="708">
        <v>6</v>
      </c>
      <c r="S571" s="708" t="s">
        <v>8201</v>
      </c>
      <c r="T571" s="715" t="str">
        <f t="shared" si="70"/>
        <v>EK6007158 Corp</v>
      </c>
      <c r="U571" s="716" t="e">
        <f ca="1">_xll.BDP($T571,$U$1)</f>
        <v>#NAME?</v>
      </c>
      <c r="V571" s="715">
        <f t="shared" si="71"/>
        <v>11</v>
      </c>
      <c r="W571" s="715">
        <f t="shared" si="72"/>
        <v>46</v>
      </c>
      <c r="X571" s="717" t="e">
        <f ca="1">_xll.BDP($T571,X$1)</f>
        <v>#NAME?</v>
      </c>
      <c r="Y571" s="717" t="e">
        <f ca="1">_xll.BDP($T571,$Y$1)</f>
        <v>#NAME?</v>
      </c>
      <c r="Z571" s="717" t="e">
        <f ca="1">_xll.BDP($T571,Z$1)</f>
        <v>#NAME?</v>
      </c>
      <c r="AA571" s="718" t="e">
        <f ca="1">IF(Z571="FLOATING",J571,(_xll.BDP($T571,AA$1)/100))</f>
        <v>#NAME?</v>
      </c>
      <c r="AB571" s="719" t="e">
        <f ca="1">_xll.BDP(T571,$AB$1)</f>
        <v>#NAME?</v>
      </c>
      <c r="AC571" s="720" t="e">
        <f ca="1">_xll.BDP($T571,AC$1)</f>
        <v>#NAME?</v>
      </c>
      <c r="AD571" s="719" t="e">
        <f ca="1">_xll.BDP($T571,AD$1)</f>
        <v>#NAME?</v>
      </c>
      <c r="AE571" s="715" t="e">
        <f ca="1">_xll.BDP($T571,AE$1)</f>
        <v>#NAME?</v>
      </c>
      <c r="AF571" s="719" t="e">
        <f ca="1">_xll.BDP($T571,AF$1)</f>
        <v>#NAME?</v>
      </c>
      <c r="AG571" s="719" t="e">
        <f ca="1">VLOOKUP(AE571,Values!$A$1:$C$12,2,FALSE)</f>
        <v>#NAME?</v>
      </c>
      <c r="AH571" s="716" t="e">
        <f ca="1">_xll.BDP($T571,$AH$1)</f>
        <v>#NAME?</v>
      </c>
      <c r="AI571" s="716" t="e">
        <f ca="1">_xll.BDP($T571,$AI$1)</f>
        <v>#NAME?</v>
      </c>
      <c r="AJ571" s="716" t="e">
        <f ca="1">_xll.BDP($T571,$AJ$1)</f>
        <v>#NAME?</v>
      </c>
      <c r="AK571" s="721" t="e">
        <f ca="1">VLOOKUP(AJ571,Values!$E$2:$F$8,2,)</f>
        <v>#NAME?</v>
      </c>
      <c r="AL571" s="719" t="e">
        <f ca="1">_xll.BDP($T571,$AL$1)</f>
        <v>#NAME?</v>
      </c>
      <c r="AM571" s="719" t="e">
        <f ca="1">_xll.BDP($T571,$AM$1)</f>
        <v>#NAME?</v>
      </c>
      <c r="AN571" s="719" t="e">
        <f ca="1">_xll.BDP($T571,$AN$1)</f>
        <v>#NAME?</v>
      </c>
      <c r="AO571" s="719" t="str">
        <f t="shared" si="73"/>
        <v>10yr</v>
      </c>
      <c r="AP571" s="775" t="e">
        <f ca="1">_xll.BDP(T571,"YRS_TO_MTY_ISSUE")</f>
        <v>#NAME?</v>
      </c>
      <c r="AQ571" s="775">
        <f t="shared" si="74"/>
        <v>10</v>
      </c>
      <c r="AR571" s="775">
        <v>10</v>
      </c>
      <c r="AS571" s="719" t="e">
        <f ca="1">_xll.BDP($T571,AS$1)</f>
        <v>#NAME?</v>
      </c>
      <c r="AT571" s="719" t="e">
        <f ca="1">_xll.BDP(T571,$AT$1)</f>
        <v>#NAME?</v>
      </c>
      <c r="AU571" s="719" t="e">
        <f ca="1">_xll.BDP(T571,$AU$1)</f>
        <v>#NAME?</v>
      </c>
      <c r="AV571" s="719" t="e">
        <f ca="1">_xll.BDP($T571,AV$1)</f>
        <v>#NAME?</v>
      </c>
      <c r="AW571" s="719" t="e">
        <f t="shared" ca="1" si="75"/>
        <v>#NAME?</v>
      </c>
      <c r="AX571" s="719" t="e">
        <f ca="1">_xll.BDP(T571,$AX$1)</f>
        <v>#NAME?</v>
      </c>
      <c r="AY571" s="719" t="e">
        <f t="shared" ca="1" si="76"/>
        <v>#NAME?</v>
      </c>
      <c r="AZ571" s="719" t="e">
        <f t="shared" ca="1" si="77"/>
        <v>#NAME?</v>
      </c>
      <c r="BA571" s="719" t="e">
        <f ca="1">VLOOKUP(X571,Values!$H$2:$I$15,2,FALSE)</f>
        <v>#NAME?</v>
      </c>
    </row>
    <row r="572" spans="1:53" s="706" customFormat="1" ht="13.8" x14ac:dyDescent="0.3">
      <c r="A572" s="707">
        <v>41955</v>
      </c>
      <c r="B572" s="915" t="s">
        <v>8149</v>
      </c>
      <c r="C572" s="916" t="s">
        <v>100</v>
      </c>
      <c r="D572" s="709">
        <v>300</v>
      </c>
      <c r="E572" s="708" t="s">
        <v>404</v>
      </c>
      <c r="F572" s="710">
        <v>43056</v>
      </c>
      <c r="G572" s="711" t="s">
        <v>8150</v>
      </c>
      <c r="H572" s="712" t="s">
        <v>1770</v>
      </c>
      <c r="I572" s="713" t="s">
        <v>3820</v>
      </c>
      <c r="J572" s="761" t="s">
        <v>5406</v>
      </c>
      <c r="K572" s="712">
        <v>-10</v>
      </c>
      <c r="L572" s="714"/>
      <c r="M572" s="712"/>
      <c r="N572" s="706" t="s">
        <v>79</v>
      </c>
      <c r="O572" s="712">
        <v>4.16</v>
      </c>
      <c r="P572" s="708" t="s">
        <v>2274</v>
      </c>
      <c r="Q572" s="714"/>
      <c r="R572" s="708">
        <v>4</v>
      </c>
      <c r="S572" s="708" t="s">
        <v>8192</v>
      </c>
      <c r="T572" s="715" t="str">
        <f t="shared" si="70"/>
        <v>EK6007091 Corp</v>
      </c>
      <c r="U572" s="716" t="e">
        <f ca="1">_xll.BDP($T572,$U$1)</f>
        <v>#NAME?</v>
      </c>
      <c r="V572" s="715">
        <f t="shared" si="71"/>
        <v>11</v>
      </c>
      <c r="W572" s="715">
        <f t="shared" si="72"/>
        <v>46</v>
      </c>
      <c r="X572" s="717" t="e">
        <f ca="1">_xll.BDP($T572,X$1)</f>
        <v>#NAME?</v>
      </c>
      <c r="Y572" s="717" t="e">
        <f ca="1">_xll.BDP($T572,$Y$1)</f>
        <v>#NAME?</v>
      </c>
      <c r="Z572" s="717" t="e">
        <f ca="1">_xll.BDP($T572,Z$1)</f>
        <v>#NAME?</v>
      </c>
      <c r="AA572" s="718" t="e">
        <f ca="1">IF(Z572="FLOATING",J572,(_xll.BDP($T572,AA$1)/100))</f>
        <v>#NAME?</v>
      </c>
      <c r="AB572" s="719" t="e">
        <f ca="1">_xll.BDP(T572,$AB$1)</f>
        <v>#NAME?</v>
      </c>
      <c r="AC572" s="720" t="e">
        <f ca="1">_xll.BDP($T572,AC$1)</f>
        <v>#NAME?</v>
      </c>
      <c r="AD572" s="719" t="e">
        <f ca="1">_xll.BDP($T572,AD$1)</f>
        <v>#NAME?</v>
      </c>
      <c r="AE572" s="715" t="e">
        <f ca="1">_xll.BDP($T572,AE$1)</f>
        <v>#NAME?</v>
      </c>
      <c r="AF572" s="719" t="e">
        <f ca="1">_xll.BDP($T572,AF$1)</f>
        <v>#NAME?</v>
      </c>
      <c r="AG572" s="719" t="e">
        <f ca="1">VLOOKUP(AE572,Values!$A$1:$C$12,2,FALSE)</f>
        <v>#NAME?</v>
      </c>
      <c r="AH572" s="716" t="e">
        <f ca="1">_xll.BDP($T572,$AH$1)</f>
        <v>#NAME?</v>
      </c>
      <c r="AI572" s="716" t="e">
        <f ca="1">_xll.BDP($T572,$AI$1)</f>
        <v>#NAME?</v>
      </c>
      <c r="AJ572" s="716" t="e">
        <f ca="1">_xll.BDP($T572,$AJ$1)</f>
        <v>#NAME?</v>
      </c>
      <c r="AK572" s="721" t="e">
        <f ca="1">VLOOKUP(AJ572,Values!$E$2:$F$8,2,)</f>
        <v>#NAME?</v>
      </c>
      <c r="AL572" s="719" t="e">
        <f ca="1">_xll.BDP($T572,$AL$1)</f>
        <v>#NAME?</v>
      </c>
      <c r="AM572" s="719" t="e">
        <f ca="1">_xll.BDP($T572,$AM$1)</f>
        <v>#NAME?</v>
      </c>
      <c r="AN572" s="719" t="e">
        <f ca="1">_xll.BDP($T572,$AN$1)</f>
        <v>#NAME?</v>
      </c>
      <c r="AO572" s="719" t="str">
        <f t="shared" si="73"/>
        <v xml:space="preserve">3yr </v>
      </c>
      <c r="AP572" s="775" t="e">
        <f ca="1">_xll.BDP(T572,"YRS_TO_MTY_ISSUE")</f>
        <v>#NAME?</v>
      </c>
      <c r="AQ572" s="775">
        <f t="shared" si="74"/>
        <v>3</v>
      </c>
      <c r="AR572" s="775">
        <v>3</v>
      </c>
      <c r="AS572" s="719" t="e">
        <f ca="1">_xll.BDP($T572,AS$1)</f>
        <v>#NAME?</v>
      </c>
      <c r="AT572" s="719" t="e">
        <f ca="1">_xll.BDP(T572,$AT$1)</f>
        <v>#NAME?</v>
      </c>
      <c r="AU572" s="719" t="e">
        <f ca="1">_xll.BDP(T572,$AU$1)</f>
        <v>#NAME?</v>
      </c>
      <c r="AV572" s="719" t="e">
        <f ca="1">_xll.BDP($T572,AV$1)</f>
        <v>#NAME?</v>
      </c>
      <c r="AW572" s="719" t="e">
        <f t="shared" ca="1" si="75"/>
        <v>#NAME?</v>
      </c>
      <c r="AX572" s="719" t="e">
        <f ca="1">_xll.BDP(T572,$AX$1)</f>
        <v>#NAME?</v>
      </c>
      <c r="AY572" s="719" t="e">
        <f t="shared" ca="1" si="76"/>
        <v>#NAME?</v>
      </c>
      <c r="AZ572" s="719" t="e">
        <f t="shared" ca="1" si="77"/>
        <v>#NAME?</v>
      </c>
      <c r="BA572" s="719" t="e">
        <f ca="1">VLOOKUP(X572,Values!$H$2:$I$15,2,FALSE)</f>
        <v>#NAME?</v>
      </c>
    </row>
    <row r="573" spans="1:53" s="706" customFormat="1" ht="13.8" x14ac:dyDescent="0.3">
      <c r="A573" s="707">
        <v>41955</v>
      </c>
      <c r="B573" s="915" t="s">
        <v>8151</v>
      </c>
      <c r="C573" s="916" t="s">
        <v>208</v>
      </c>
      <c r="D573" s="709">
        <v>250</v>
      </c>
      <c r="E573" s="708" t="s">
        <v>66</v>
      </c>
      <c r="F573" s="710">
        <v>45627</v>
      </c>
      <c r="G573" s="711" t="s">
        <v>8152</v>
      </c>
      <c r="H573" s="712" t="s">
        <v>95</v>
      </c>
      <c r="I573" s="713" t="s">
        <v>3653</v>
      </c>
      <c r="J573" s="761" t="s">
        <v>462</v>
      </c>
      <c r="K573" s="712">
        <v>-15</v>
      </c>
      <c r="L573" s="714"/>
      <c r="M573" s="712"/>
      <c r="N573" s="706" t="s">
        <v>3756</v>
      </c>
      <c r="O573" s="712">
        <v>3.6</v>
      </c>
      <c r="P573" s="708" t="s">
        <v>2958</v>
      </c>
      <c r="Q573" s="714"/>
      <c r="R573" s="708">
        <v>1</v>
      </c>
      <c r="S573" s="708" t="s">
        <v>8202</v>
      </c>
      <c r="T573" s="715" t="str">
        <f t="shared" si="70"/>
        <v>EK6007752 Corp</v>
      </c>
      <c r="U573" s="716" t="e">
        <f ca="1">_xll.BDP($T573,$U$1)</f>
        <v>#NAME?</v>
      </c>
      <c r="V573" s="715">
        <f t="shared" si="71"/>
        <v>11</v>
      </c>
      <c r="W573" s="715">
        <f t="shared" si="72"/>
        <v>46</v>
      </c>
      <c r="X573" s="717" t="e">
        <f ca="1">_xll.BDP($T573,X$1)</f>
        <v>#NAME?</v>
      </c>
      <c r="Y573" s="717" t="e">
        <f ca="1">_xll.BDP($T573,$Y$1)</f>
        <v>#NAME?</v>
      </c>
      <c r="Z573" s="717" t="e">
        <f ca="1">_xll.BDP($T573,Z$1)</f>
        <v>#NAME?</v>
      </c>
      <c r="AA573" s="718" t="e">
        <f ca="1">IF(Z573="FLOATING",J573,(_xll.BDP($T573,AA$1)/100))</f>
        <v>#NAME?</v>
      </c>
      <c r="AB573" s="719" t="e">
        <f ca="1">_xll.BDP(T573,$AB$1)</f>
        <v>#NAME?</v>
      </c>
      <c r="AC573" s="720" t="e">
        <f ca="1">_xll.BDP($T573,AC$1)</f>
        <v>#NAME?</v>
      </c>
      <c r="AD573" s="719" t="e">
        <f ca="1">_xll.BDP($T573,AD$1)</f>
        <v>#NAME?</v>
      </c>
      <c r="AE573" s="715" t="e">
        <f ca="1">_xll.BDP($T573,AE$1)</f>
        <v>#NAME?</v>
      </c>
      <c r="AF573" s="719" t="e">
        <f ca="1">_xll.BDP($T573,AF$1)</f>
        <v>#NAME?</v>
      </c>
      <c r="AG573" s="719" t="e">
        <f ca="1">VLOOKUP(AE573,Values!$A$1:$C$12,2,FALSE)</f>
        <v>#NAME?</v>
      </c>
      <c r="AH573" s="716" t="e">
        <f ca="1">_xll.BDP($T573,$AH$1)</f>
        <v>#NAME?</v>
      </c>
      <c r="AI573" s="716" t="e">
        <f ca="1">_xll.BDP($T573,$AI$1)</f>
        <v>#NAME?</v>
      </c>
      <c r="AJ573" s="716" t="e">
        <f ca="1">_xll.BDP($T573,$AJ$1)</f>
        <v>#NAME?</v>
      </c>
      <c r="AK573" s="721" t="e">
        <f ca="1">VLOOKUP(AJ573,Values!$E$2:$F$8,2,)</f>
        <v>#NAME?</v>
      </c>
      <c r="AL573" s="719" t="e">
        <f ca="1">_xll.BDP($T573,$AL$1)</f>
        <v>#NAME?</v>
      </c>
      <c r="AM573" s="719" t="e">
        <f ca="1">_xll.BDP($T573,$AM$1)</f>
        <v>#NAME?</v>
      </c>
      <c r="AN573" s="719" t="e">
        <f ca="1">_xll.BDP($T573,$AN$1)</f>
        <v>#NAME?</v>
      </c>
      <c r="AO573" s="719" t="str">
        <f t="shared" si="73"/>
        <v>10yr</v>
      </c>
      <c r="AP573" s="775" t="e">
        <f ca="1">_xll.BDP(T573,"YRS_TO_MTY_ISSUE")</f>
        <v>#NAME?</v>
      </c>
      <c r="AQ573" s="775">
        <f t="shared" si="74"/>
        <v>10</v>
      </c>
      <c r="AR573" s="775">
        <v>10</v>
      </c>
      <c r="AS573" s="719" t="e">
        <f ca="1">_xll.BDP($T573,AS$1)</f>
        <v>#NAME?</v>
      </c>
      <c r="AT573" s="719" t="e">
        <f ca="1">_xll.BDP(T573,$AT$1)</f>
        <v>#NAME?</v>
      </c>
      <c r="AU573" s="719" t="e">
        <f ca="1">_xll.BDP(T573,$AU$1)</f>
        <v>#NAME?</v>
      </c>
      <c r="AV573" s="719" t="e">
        <f ca="1">_xll.BDP($T573,AV$1)</f>
        <v>#NAME?</v>
      </c>
      <c r="AW573" s="719" t="e">
        <f t="shared" ca="1" si="75"/>
        <v>#NAME?</v>
      </c>
      <c r="AX573" s="719" t="e">
        <f ca="1">_xll.BDP(T573,$AX$1)</f>
        <v>#NAME?</v>
      </c>
      <c r="AY573" s="719" t="e">
        <f t="shared" ca="1" si="76"/>
        <v>#NAME?</v>
      </c>
      <c r="AZ573" s="719" t="e">
        <f t="shared" ca="1" si="77"/>
        <v>#NAME?</v>
      </c>
      <c r="BA573" s="719" t="e">
        <f ca="1">VLOOKUP(X573,Values!$H$2:$I$15,2,FALSE)</f>
        <v>#NAME?</v>
      </c>
    </row>
    <row r="574" spans="1:53" s="706" customFormat="1" ht="13.8" x14ac:dyDescent="0.3">
      <c r="A574" s="707">
        <v>41955</v>
      </c>
      <c r="B574" s="915" t="s">
        <v>8153</v>
      </c>
      <c r="C574" s="916" t="s">
        <v>11</v>
      </c>
      <c r="D574" s="709">
        <v>500</v>
      </c>
      <c r="E574" s="708" t="s">
        <v>37</v>
      </c>
      <c r="F574" s="710">
        <v>43862</v>
      </c>
      <c r="G574" s="711" t="s">
        <v>171</v>
      </c>
      <c r="H574" s="712" t="s">
        <v>220</v>
      </c>
      <c r="I574" s="713" t="s">
        <v>952</v>
      </c>
      <c r="J574" s="761" t="s">
        <v>191</v>
      </c>
      <c r="K574" s="712">
        <v>-20</v>
      </c>
      <c r="L574" s="714"/>
      <c r="M574" s="712"/>
      <c r="N574" s="706" t="s">
        <v>2368</v>
      </c>
      <c r="O574" s="712">
        <v>10.8</v>
      </c>
      <c r="P574" s="708" t="s">
        <v>2958</v>
      </c>
      <c r="Q574" s="714"/>
      <c r="R574" s="708">
        <v>1</v>
      </c>
      <c r="S574" s="708" t="s">
        <v>8203</v>
      </c>
      <c r="T574" s="715" t="str">
        <f t="shared" si="70"/>
        <v>EK6007513 Corp</v>
      </c>
      <c r="U574" s="716" t="e">
        <f ca="1">_xll.BDP($T574,$U$1)</f>
        <v>#NAME?</v>
      </c>
      <c r="V574" s="715">
        <f t="shared" si="71"/>
        <v>11</v>
      </c>
      <c r="W574" s="715">
        <f t="shared" si="72"/>
        <v>46</v>
      </c>
      <c r="X574" s="717" t="e">
        <f ca="1">_xll.BDP($T574,X$1)</f>
        <v>#NAME?</v>
      </c>
      <c r="Y574" s="717" t="e">
        <f ca="1">_xll.BDP($T574,$Y$1)</f>
        <v>#NAME?</v>
      </c>
      <c r="Z574" s="717" t="e">
        <f ca="1">_xll.BDP($T574,Z$1)</f>
        <v>#NAME?</v>
      </c>
      <c r="AA574" s="718" t="e">
        <f ca="1">IF(Z574="FLOATING",J574,(_xll.BDP($T574,AA$1)/100))</f>
        <v>#NAME?</v>
      </c>
      <c r="AB574" s="719" t="e">
        <f ca="1">_xll.BDP(T574,$AB$1)</f>
        <v>#NAME?</v>
      </c>
      <c r="AC574" s="720" t="e">
        <f ca="1">_xll.BDP($T574,AC$1)</f>
        <v>#NAME?</v>
      </c>
      <c r="AD574" s="719" t="e">
        <f ca="1">_xll.BDP($T574,AD$1)</f>
        <v>#NAME?</v>
      </c>
      <c r="AE574" s="715" t="e">
        <f ca="1">_xll.BDP($T574,AE$1)</f>
        <v>#NAME?</v>
      </c>
      <c r="AF574" s="719" t="e">
        <f ca="1">_xll.BDP($T574,AF$1)</f>
        <v>#NAME?</v>
      </c>
      <c r="AG574" s="719" t="e">
        <f ca="1">VLOOKUP(AE574,Values!$A$1:$C$12,2,FALSE)</f>
        <v>#NAME?</v>
      </c>
      <c r="AH574" s="716" t="e">
        <f ca="1">_xll.BDP($T574,$AH$1)</f>
        <v>#NAME?</v>
      </c>
      <c r="AI574" s="716" t="e">
        <f ca="1">_xll.BDP($T574,$AI$1)</f>
        <v>#NAME?</v>
      </c>
      <c r="AJ574" s="716" t="e">
        <f ca="1">_xll.BDP($T574,$AJ$1)</f>
        <v>#NAME?</v>
      </c>
      <c r="AK574" s="721" t="e">
        <f ca="1">VLOOKUP(AJ574,Values!$E$2:$F$8,2,)</f>
        <v>#NAME?</v>
      </c>
      <c r="AL574" s="719" t="e">
        <f ca="1">_xll.BDP($T574,$AL$1)</f>
        <v>#NAME?</v>
      </c>
      <c r="AM574" s="719" t="e">
        <f ca="1">_xll.BDP($T574,$AM$1)</f>
        <v>#NAME?</v>
      </c>
      <c r="AN574" s="719" t="e">
        <f ca="1">_xll.BDP($T574,$AN$1)</f>
        <v>#NAME?</v>
      </c>
      <c r="AO574" s="719" t="str">
        <f t="shared" si="73"/>
        <v>5yr</v>
      </c>
      <c r="AP574" s="775" t="e">
        <f ca="1">_xll.BDP(T574,"YRS_TO_MTY_ISSUE")</f>
        <v>#NAME?</v>
      </c>
      <c r="AQ574" s="775">
        <f t="shared" si="74"/>
        <v>6</v>
      </c>
      <c r="AR574" s="775">
        <v>5</v>
      </c>
      <c r="AS574" s="719" t="e">
        <f ca="1">_xll.BDP($T574,AS$1)</f>
        <v>#NAME?</v>
      </c>
      <c r="AT574" s="719" t="e">
        <f ca="1">_xll.BDP(T574,$AT$1)</f>
        <v>#NAME?</v>
      </c>
      <c r="AU574" s="719" t="e">
        <f ca="1">_xll.BDP(T574,$AU$1)</f>
        <v>#NAME?</v>
      </c>
      <c r="AV574" s="719" t="e">
        <f ca="1">_xll.BDP($T574,AV$1)</f>
        <v>#NAME?</v>
      </c>
      <c r="AW574" s="719" t="e">
        <f t="shared" ca="1" si="75"/>
        <v>#NAME?</v>
      </c>
      <c r="AX574" s="719" t="e">
        <f ca="1">_xll.BDP(T574,$AX$1)</f>
        <v>#NAME?</v>
      </c>
      <c r="AY574" s="719" t="e">
        <f t="shared" ca="1" si="76"/>
        <v>#NAME?</v>
      </c>
      <c r="AZ574" s="719" t="e">
        <f t="shared" ca="1" si="77"/>
        <v>#NAME?</v>
      </c>
      <c r="BA574" s="719" t="e">
        <f ca="1">VLOOKUP(X574,Values!$H$2:$I$15,2,FALSE)</f>
        <v>#NAME?</v>
      </c>
    </row>
    <row r="575" spans="1:53" s="706" customFormat="1" ht="13.8" x14ac:dyDescent="0.3">
      <c r="A575" s="707">
        <v>41955</v>
      </c>
      <c r="B575" s="915" t="s">
        <v>8154</v>
      </c>
      <c r="C575" s="916" t="s">
        <v>11</v>
      </c>
      <c r="D575" s="709">
        <v>1750</v>
      </c>
      <c r="E575" s="708" t="s">
        <v>66</v>
      </c>
      <c r="F575" s="710">
        <v>45689</v>
      </c>
      <c r="G575" s="711" t="s">
        <v>171</v>
      </c>
      <c r="H575" s="712" t="s">
        <v>446</v>
      </c>
      <c r="I575" s="713" t="s">
        <v>946</v>
      </c>
      <c r="J575" s="761" t="s">
        <v>3627</v>
      </c>
      <c r="K575" s="712">
        <v>-12.5</v>
      </c>
      <c r="L575" s="714"/>
      <c r="M575" s="712"/>
      <c r="N575" s="706" t="s">
        <v>8061</v>
      </c>
      <c r="O575" s="712">
        <v>3.29</v>
      </c>
      <c r="P575" s="708" t="s">
        <v>2150</v>
      </c>
      <c r="Q575" s="714"/>
      <c r="R575" s="708">
        <v>8</v>
      </c>
      <c r="S575" s="708" t="s">
        <v>8204</v>
      </c>
      <c r="T575" s="715" t="str">
        <f t="shared" si="70"/>
        <v>EK6007455 Corp</v>
      </c>
      <c r="U575" s="716" t="e">
        <f ca="1">_xll.BDP($T575,$U$1)</f>
        <v>#NAME?</v>
      </c>
      <c r="V575" s="715">
        <f t="shared" si="71"/>
        <v>11</v>
      </c>
      <c r="W575" s="715">
        <f t="shared" si="72"/>
        <v>46</v>
      </c>
      <c r="X575" s="717" t="e">
        <f ca="1">_xll.BDP($T575,X$1)</f>
        <v>#NAME?</v>
      </c>
      <c r="Y575" s="717" t="e">
        <f ca="1">_xll.BDP($T575,$Y$1)</f>
        <v>#NAME?</v>
      </c>
      <c r="Z575" s="717" t="e">
        <f ca="1">_xll.BDP($T575,Z$1)</f>
        <v>#NAME?</v>
      </c>
      <c r="AA575" s="718" t="e">
        <f ca="1">IF(Z575="FLOATING",J575,(_xll.BDP($T575,AA$1)/100))</f>
        <v>#NAME?</v>
      </c>
      <c r="AB575" s="719" t="e">
        <f ca="1">_xll.BDP(T575,$AB$1)</f>
        <v>#NAME?</v>
      </c>
      <c r="AC575" s="720" t="e">
        <f ca="1">_xll.BDP($T575,AC$1)</f>
        <v>#NAME?</v>
      </c>
      <c r="AD575" s="719" t="e">
        <f ca="1">_xll.BDP($T575,AD$1)</f>
        <v>#NAME?</v>
      </c>
      <c r="AE575" s="715" t="e">
        <f ca="1">_xll.BDP($T575,AE$1)</f>
        <v>#NAME?</v>
      </c>
      <c r="AF575" s="719" t="e">
        <f ca="1">_xll.BDP($T575,AF$1)</f>
        <v>#NAME?</v>
      </c>
      <c r="AG575" s="719" t="e">
        <f ca="1">VLOOKUP(AE575,Values!$A$1:$C$12,2,FALSE)</f>
        <v>#NAME?</v>
      </c>
      <c r="AH575" s="716" t="e">
        <f ca="1">_xll.BDP($T575,$AH$1)</f>
        <v>#NAME?</v>
      </c>
      <c r="AI575" s="716" t="e">
        <f ca="1">_xll.BDP($T575,$AI$1)</f>
        <v>#NAME?</v>
      </c>
      <c r="AJ575" s="716" t="e">
        <f ca="1">_xll.BDP($T575,$AJ$1)</f>
        <v>#NAME?</v>
      </c>
      <c r="AK575" s="721" t="e">
        <f ca="1">VLOOKUP(AJ575,Values!$E$2:$F$8,2,)</f>
        <v>#NAME?</v>
      </c>
      <c r="AL575" s="719" t="e">
        <f ca="1">_xll.BDP($T575,$AL$1)</f>
        <v>#NAME?</v>
      </c>
      <c r="AM575" s="719" t="e">
        <f ca="1">_xll.BDP($T575,$AM$1)</f>
        <v>#NAME?</v>
      </c>
      <c r="AN575" s="719" t="e">
        <f ca="1">_xll.BDP($T575,$AN$1)</f>
        <v>#NAME?</v>
      </c>
      <c r="AO575" s="719" t="str">
        <f t="shared" si="73"/>
        <v>10yr</v>
      </c>
      <c r="AP575" s="775" t="e">
        <f ca="1">_xll.BDP(T575,"YRS_TO_MTY_ISSUE")</f>
        <v>#NAME?</v>
      </c>
      <c r="AQ575" s="775">
        <f t="shared" si="74"/>
        <v>11</v>
      </c>
      <c r="AR575" s="775">
        <v>10</v>
      </c>
      <c r="AS575" s="719" t="e">
        <f ca="1">_xll.BDP($T575,AS$1)</f>
        <v>#NAME?</v>
      </c>
      <c r="AT575" s="719" t="e">
        <f ca="1">_xll.BDP(T575,$AT$1)</f>
        <v>#NAME?</v>
      </c>
      <c r="AU575" s="719" t="e">
        <f ca="1">_xll.BDP(T575,$AU$1)</f>
        <v>#NAME?</v>
      </c>
      <c r="AV575" s="719" t="e">
        <f ca="1">_xll.BDP($T575,AV$1)</f>
        <v>#NAME?</v>
      </c>
      <c r="AW575" s="719" t="e">
        <f t="shared" ca="1" si="75"/>
        <v>#NAME?</v>
      </c>
      <c r="AX575" s="719" t="e">
        <f ca="1">_xll.BDP(T575,$AX$1)</f>
        <v>#NAME?</v>
      </c>
      <c r="AY575" s="719" t="e">
        <f t="shared" ca="1" si="76"/>
        <v>#NAME?</v>
      </c>
      <c r="AZ575" s="719" t="e">
        <f t="shared" ca="1" si="77"/>
        <v>#NAME?</v>
      </c>
      <c r="BA575" s="719" t="e">
        <f ca="1">VLOOKUP(X575,Values!$H$2:$I$15,2,FALSE)</f>
        <v>#NAME?</v>
      </c>
    </row>
    <row r="576" spans="1:53" s="706" customFormat="1" ht="13.8" x14ac:dyDescent="0.3">
      <c r="A576" s="707">
        <v>41955</v>
      </c>
      <c r="B576" s="915" t="s">
        <v>8155</v>
      </c>
      <c r="C576" s="916" t="s">
        <v>11</v>
      </c>
      <c r="D576" s="709">
        <v>1750</v>
      </c>
      <c r="E576" s="708" t="s">
        <v>836</v>
      </c>
      <c r="F576" s="710">
        <v>52994</v>
      </c>
      <c r="G576" s="711" t="s">
        <v>171</v>
      </c>
      <c r="H576" s="712" t="s">
        <v>330</v>
      </c>
      <c r="I576" s="713" t="s">
        <v>3653</v>
      </c>
      <c r="J576" s="761" t="s">
        <v>368</v>
      </c>
      <c r="K576" s="712">
        <v>-10</v>
      </c>
      <c r="L576" s="714"/>
      <c r="M576" s="712"/>
      <c r="N576" s="706" t="s">
        <v>8156</v>
      </c>
      <c r="O576" s="712">
        <v>2.97</v>
      </c>
      <c r="P576" s="708" t="s">
        <v>2251</v>
      </c>
      <c r="Q576" s="714"/>
      <c r="R576" s="708">
        <v>23</v>
      </c>
      <c r="S576" s="708" t="s">
        <v>8205</v>
      </c>
      <c r="T576" s="715" t="str">
        <f t="shared" si="70"/>
        <v>EK6007398 Corp</v>
      </c>
      <c r="U576" s="716" t="e">
        <f ca="1">_xll.BDP($T576,$U$1)</f>
        <v>#NAME?</v>
      </c>
      <c r="V576" s="715">
        <f t="shared" si="71"/>
        <v>11</v>
      </c>
      <c r="W576" s="715">
        <f t="shared" si="72"/>
        <v>46</v>
      </c>
      <c r="X576" s="717" t="e">
        <f ca="1">_xll.BDP($T576,X$1)</f>
        <v>#NAME?</v>
      </c>
      <c r="Y576" s="717" t="e">
        <f ca="1">_xll.BDP($T576,$Y$1)</f>
        <v>#NAME?</v>
      </c>
      <c r="Z576" s="717" t="e">
        <f ca="1">_xll.BDP($T576,Z$1)</f>
        <v>#NAME?</v>
      </c>
      <c r="AA576" s="718" t="e">
        <f ca="1">IF(Z576="FLOATING",J576,(_xll.BDP($T576,AA$1)/100))</f>
        <v>#NAME?</v>
      </c>
      <c r="AB576" s="719" t="e">
        <f ca="1">_xll.BDP(T576,$AB$1)</f>
        <v>#NAME?</v>
      </c>
      <c r="AC576" s="720" t="e">
        <f ca="1">_xll.BDP($T576,AC$1)</f>
        <v>#NAME?</v>
      </c>
      <c r="AD576" s="719" t="e">
        <f ca="1">_xll.BDP($T576,AD$1)</f>
        <v>#NAME?</v>
      </c>
      <c r="AE576" s="715" t="e">
        <f ca="1">_xll.BDP($T576,AE$1)</f>
        <v>#NAME?</v>
      </c>
      <c r="AF576" s="719" t="e">
        <f ca="1">_xll.BDP($T576,AF$1)</f>
        <v>#NAME?</v>
      </c>
      <c r="AG576" s="719" t="e">
        <f ca="1">VLOOKUP(AE576,Values!$A$1:$C$12,2,FALSE)</f>
        <v>#NAME?</v>
      </c>
      <c r="AH576" s="716" t="e">
        <f ca="1">_xll.BDP($T576,$AH$1)</f>
        <v>#NAME?</v>
      </c>
      <c r="AI576" s="716" t="e">
        <f ca="1">_xll.BDP($T576,$AI$1)</f>
        <v>#NAME?</v>
      </c>
      <c r="AJ576" s="716" t="e">
        <f ca="1">_xll.BDP($T576,$AJ$1)</f>
        <v>#NAME?</v>
      </c>
      <c r="AK576" s="721" t="e">
        <f ca="1">VLOOKUP(AJ576,Values!$E$2:$F$8,2,)</f>
        <v>#NAME?</v>
      </c>
      <c r="AL576" s="719" t="e">
        <f ca="1">_xll.BDP($T576,$AL$1)</f>
        <v>#NAME?</v>
      </c>
      <c r="AM576" s="719" t="e">
        <f ca="1">_xll.BDP($T576,$AM$1)</f>
        <v>#NAME?</v>
      </c>
      <c r="AN576" s="719" t="e">
        <f ca="1">_xll.BDP($T576,$AN$1)</f>
        <v>#NAME?</v>
      </c>
      <c r="AO576" s="719" t="str">
        <f t="shared" si="73"/>
        <v xml:space="preserve">30yr </v>
      </c>
      <c r="AP576" s="775" t="e">
        <f ca="1">_xll.BDP(T576,"YRS_TO_MTY_ISSUE")</f>
        <v>#NAME?</v>
      </c>
      <c r="AQ576" s="775">
        <f t="shared" si="74"/>
        <v>31</v>
      </c>
      <c r="AR576" s="775">
        <v>30</v>
      </c>
      <c r="AS576" s="719" t="e">
        <f ca="1">_xll.BDP($T576,AS$1)</f>
        <v>#NAME?</v>
      </c>
      <c r="AT576" s="719" t="e">
        <f ca="1">_xll.BDP(T576,$AT$1)</f>
        <v>#NAME?</v>
      </c>
      <c r="AU576" s="719" t="e">
        <f ca="1">_xll.BDP(T576,$AU$1)</f>
        <v>#NAME?</v>
      </c>
      <c r="AV576" s="719" t="e">
        <f ca="1">_xll.BDP($T576,AV$1)</f>
        <v>#NAME?</v>
      </c>
      <c r="AW576" s="719" t="e">
        <f t="shared" ca="1" si="75"/>
        <v>#NAME?</v>
      </c>
      <c r="AX576" s="719" t="e">
        <f ca="1">_xll.BDP(T576,$AX$1)</f>
        <v>#NAME?</v>
      </c>
      <c r="AY576" s="719" t="e">
        <f t="shared" ca="1" si="76"/>
        <v>#NAME?</v>
      </c>
      <c r="AZ576" s="719" t="e">
        <f t="shared" ca="1" si="77"/>
        <v>#NAME?</v>
      </c>
      <c r="BA576" s="719" t="e">
        <f ca="1">VLOOKUP(X576,Values!$H$2:$I$15,2,FALSE)</f>
        <v>#NAME?</v>
      </c>
    </row>
    <row r="577" spans="1:53" s="706" customFormat="1" ht="13.8" x14ac:dyDescent="0.3">
      <c r="A577" s="707">
        <v>41953</v>
      </c>
      <c r="B577" s="915" t="s">
        <v>8157</v>
      </c>
      <c r="C577" s="916" t="s">
        <v>1709</v>
      </c>
      <c r="D577" s="709">
        <v>700</v>
      </c>
      <c r="E577" s="708" t="s">
        <v>164</v>
      </c>
      <c r="F577" s="710">
        <v>42684</v>
      </c>
      <c r="G577" s="711" t="s">
        <v>561</v>
      </c>
      <c r="H577" s="712" t="s">
        <v>7103</v>
      </c>
      <c r="I577" s="713" t="s">
        <v>8158</v>
      </c>
      <c r="J577" s="761" t="s">
        <v>4085</v>
      </c>
      <c r="K577" s="712">
        <v>-2.5</v>
      </c>
      <c r="L577" s="714"/>
      <c r="M577" s="712"/>
      <c r="N577" s="706" t="s">
        <v>5850</v>
      </c>
      <c r="O577" s="712">
        <v>1.18</v>
      </c>
      <c r="P577" s="708" t="s">
        <v>1937</v>
      </c>
      <c r="Q577" s="714"/>
      <c r="R577" s="708">
        <v>0</v>
      </c>
      <c r="S577" s="708" t="s">
        <v>8208</v>
      </c>
      <c r="T577" s="715" t="str">
        <f t="shared" si="70"/>
        <v>EK5952958 Corp</v>
      </c>
      <c r="U577" s="716" t="e">
        <f ca="1">_xll.BDP($T577,$U$1)</f>
        <v>#NAME?</v>
      </c>
      <c r="V577" s="715">
        <f t="shared" si="71"/>
        <v>11</v>
      </c>
      <c r="W577" s="715">
        <f t="shared" si="72"/>
        <v>46</v>
      </c>
      <c r="X577" s="717" t="e">
        <f ca="1">_xll.BDP($T577,X$1)</f>
        <v>#NAME?</v>
      </c>
      <c r="Y577" s="717" t="e">
        <f ca="1">_xll.BDP($T577,$Y$1)</f>
        <v>#NAME?</v>
      </c>
      <c r="Z577" s="717" t="e">
        <f ca="1">_xll.BDP($T577,Z$1)</f>
        <v>#NAME?</v>
      </c>
      <c r="AA577" s="718" t="e">
        <f ca="1">IF(Z577="FLOATING",J577,(_xll.BDP($T577,AA$1)/100))</f>
        <v>#NAME?</v>
      </c>
      <c r="AB577" s="719" t="e">
        <f ca="1">_xll.BDP(T577,$AB$1)</f>
        <v>#NAME?</v>
      </c>
      <c r="AC577" s="720" t="e">
        <f ca="1">_xll.BDP($T577,AC$1)</f>
        <v>#NAME?</v>
      </c>
      <c r="AD577" s="719" t="e">
        <f ca="1">_xll.BDP($T577,AD$1)</f>
        <v>#NAME?</v>
      </c>
      <c r="AE577" s="715" t="e">
        <f ca="1">_xll.BDP($T577,AE$1)</f>
        <v>#NAME?</v>
      </c>
      <c r="AF577" s="719" t="e">
        <f ca="1">_xll.BDP($T577,AF$1)</f>
        <v>#NAME?</v>
      </c>
      <c r="AG577" s="719" t="e">
        <f ca="1">VLOOKUP(AE577,Values!$A$1:$C$12,2,FALSE)</f>
        <v>#NAME?</v>
      </c>
      <c r="AH577" s="716" t="e">
        <f ca="1">_xll.BDP($T577,$AH$1)</f>
        <v>#NAME?</v>
      </c>
      <c r="AI577" s="716" t="e">
        <f ca="1">_xll.BDP($T577,$AI$1)</f>
        <v>#NAME?</v>
      </c>
      <c r="AJ577" s="716" t="e">
        <f ca="1">_xll.BDP($T577,$AJ$1)</f>
        <v>#NAME?</v>
      </c>
      <c r="AK577" s="721" t="e">
        <f ca="1">VLOOKUP(AJ577,Values!$E$2:$F$8,2,)</f>
        <v>#NAME?</v>
      </c>
      <c r="AL577" s="719" t="e">
        <f ca="1">_xll.BDP($T577,$AL$1)</f>
        <v>#NAME?</v>
      </c>
      <c r="AM577" s="719" t="e">
        <f ca="1">_xll.BDP($T577,$AM$1)</f>
        <v>#NAME?</v>
      </c>
      <c r="AN577" s="719" t="e">
        <f ca="1">_xll.BDP($T577,$AN$1)</f>
        <v>#NAME?</v>
      </c>
      <c r="AO577" s="719" t="str">
        <f t="shared" si="73"/>
        <v>2yr</v>
      </c>
      <c r="AP577" s="775" t="e">
        <f ca="1">_xll.BDP(T577,"YRS_TO_MTY_ISSUE")</f>
        <v>#NAME?</v>
      </c>
      <c r="AQ577" s="775">
        <f t="shared" si="74"/>
        <v>2</v>
      </c>
      <c r="AR577" s="775">
        <v>2</v>
      </c>
      <c r="AS577" s="719" t="e">
        <f ca="1">_xll.BDP($T577,AS$1)</f>
        <v>#NAME?</v>
      </c>
      <c r="AT577" s="719" t="e">
        <f ca="1">_xll.BDP(T577,$AT$1)</f>
        <v>#NAME?</v>
      </c>
      <c r="AU577" s="719" t="e">
        <f ca="1">_xll.BDP(T577,$AU$1)</f>
        <v>#NAME?</v>
      </c>
      <c r="AV577" s="719" t="e">
        <f ca="1">_xll.BDP($T577,AV$1)</f>
        <v>#NAME?</v>
      </c>
      <c r="AW577" s="719" t="e">
        <f t="shared" ca="1" si="75"/>
        <v>#NAME?</v>
      </c>
      <c r="AX577" s="719" t="e">
        <f ca="1">_xll.BDP(T577,$AX$1)</f>
        <v>#NAME?</v>
      </c>
      <c r="AY577" s="719" t="e">
        <f t="shared" ca="1" si="76"/>
        <v>#NAME?</v>
      </c>
      <c r="AZ577" s="719" t="e">
        <f t="shared" ca="1" si="77"/>
        <v>#NAME?</v>
      </c>
      <c r="BA577" s="719" t="e">
        <f ca="1">VLOOKUP(X577,Values!$H$2:$I$15,2,FALSE)</f>
        <v>#NAME?</v>
      </c>
    </row>
    <row r="578" spans="1:53" s="706" customFormat="1" ht="13.8" x14ac:dyDescent="0.3">
      <c r="A578" s="707">
        <v>41953</v>
      </c>
      <c r="B578" s="915" t="s">
        <v>8159</v>
      </c>
      <c r="C578" s="916" t="s">
        <v>1709</v>
      </c>
      <c r="D578" s="709">
        <v>650</v>
      </c>
      <c r="E578" s="708" t="s">
        <v>12</v>
      </c>
      <c r="F578" s="710">
        <v>43054</v>
      </c>
      <c r="G578" s="711" t="s">
        <v>561</v>
      </c>
      <c r="H578" s="712" t="s">
        <v>2299</v>
      </c>
      <c r="I578" s="713" t="s">
        <v>2299</v>
      </c>
      <c r="J578" s="761" t="s">
        <v>5582</v>
      </c>
      <c r="K578" s="712">
        <v>-7.5</v>
      </c>
      <c r="L578" s="714"/>
      <c r="M578" s="712"/>
      <c r="N578" s="706" t="s">
        <v>1472</v>
      </c>
      <c r="O578" s="712">
        <v>1.46</v>
      </c>
      <c r="P578" s="708" t="s">
        <v>8160</v>
      </c>
      <c r="Q578" s="714"/>
      <c r="R578" s="708">
        <v>3.5</v>
      </c>
      <c r="S578" s="708" t="s">
        <v>8210</v>
      </c>
      <c r="T578" s="715" t="str">
        <f t="shared" si="70"/>
        <v>EK5953493 Corp</v>
      </c>
      <c r="U578" s="716" t="e">
        <f ca="1">_xll.BDP($T578,$U$1)</f>
        <v>#NAME?</v>
      </c>
      <c r="V578" s="715">
        <f t="shared" si="71"/>
        <v>11</v>
      </c>
      <c r="W578" s="715">
        <f t="shared" si="72"/>
        <v>46</v>
      </c>
      <c r="X578" s="717" t="e">
        <f ca="1">_xll.BDP($T578,X$1)</f>
        <v>#NAME?</v>
      </c>
      <c r="Y578" s="717" t="e">
        <f ca="1">_xll.BDP($T578,$Y$1)</f>
        <v>#NAME?</v>
      </c>
      <c r="Z578" s="717" t="e">
        <f ca="1">_xll.BDP($T578,Z$1)</f>
        <v>#NAME?</v>
      </c>
      <c r="AA578" s="718" t="e">
        <f ca="1">IF(Z578="FLOATING",J578,(_xll.BDP($T578,AA$1)/100))</f>
        <v>#NAME?</v>
      </c>
      <c r="AB578" s="719" t="e">
        <f ca="1">_xll.BDP(T578,$AB$1)</f>
        <v>#NAME?</v>
      </c>
      <c r="AC578" s="720" t="e">
        <f ca="1">_xll.BDP($T578,AC$1)</f>
        <v>#NAME?</v>
      </c>
      <c r="AD578" s="719" t="e">
        <f ca="1">_xll.BDP($T578,AD$1)</f>
        <v>#NAME?</v>
      </c>
      <c r="AE578" s="715" t="e">
        <f ca="1">_xll.BDP($T578,AE$1)</f>
        <v>#NAME?</v>
      </c>
      <c r="AF578" s="719" t="e">
        <f ca="1">_xll.BDP($T578,AF$1)</f>
        <v>#NAME?</v>
      </c>
      <c r="AG578" s="719" t="e">
        <f ca="1">VLOOKUP(AE578,Values!$A$1:$C$12,2,FALSE)</f>
        <v>#NAME?</v>
      </c>
      <c r="AH578" s="716" t="e">
        <f ca="1">_xll.BDP($T578,$AH$1)</f>
        <v>#NAME?</v>
      </c>
      <c r="AI578" s="716" t="e">
        <f ca="1">_xll.BDP($T578,$AI$1)</f>
        <v>#NAME?</v>
      </c>
      <c r="AJ578" s="716" t="e">
        <f ca="1">_xll.BDP($T578,$AJ$1)</f>
        <v>#NAME?</v>
      </c>
      <c r="AK578" s="721" t="e">
        <f ca="1">VLOOKUP(AJ578,Values!$E$2:$F$8,2,)</f>
        <v>#NAME?</v>
      </c>
      <c r="AL578" s="719" t="e">
        <f ca="1">_xll.BDP($T578,$AL$1)</f>
        <v>#NAME?</v>
      </c>
      <c r="AM578" s="719" t="e">
        <f ca="1">_xll.BDP($T578,$AM$1)</f>
        <v>#NAME?</v>
      </c>
      <c r="AN578" s="719" t="e">
        <f ca="1">_xll.BDP($T578,$AN$1)</f>
        <v>#NAME?</v>
      </c>
      <c r="AO578" s="719" t="str">
        <f t="shared" si="73"/>
        <v>3yr</v>
      </c>
      <c r="AP578" s="775" t="e">
        <f ca="1">_xll.BDP(T578,"YRS_TO_MTY_ISSUE")</f>
        <v>#NAME?</v>
      </c>
      <c r="AQ578" s="775">
        <f t="shared" si="74"/>
        <v>3</v>
      </c>
      <c r="AR578" s="775">
        <v>3</v>
      </c>
      <c r="AS578" s="719" t="e">
        <f ca="1">_xll.BDP($T578,AS$1)</f>
        <v>#NAME?</v>
      </c>
      <c r="AT578" s="719" t="e">
        <f ca="1">_xll.BDP(T578,$AT$1)</f>
        <v>#NAME?</v>
      </c>
      <c r="AU578" s="719" t="e">
        <f ca="1">_xll.BDP(T578,$AU$1)</f>
        <v>#NAME?</v>
      </c>
      <c r="AV578" s="719" t="e">
        <f ca="1">_xll.BDP($T578,AV$1)</f>
        <v>#NAME?</v>
      </c>
      <c r="AW578" s="719" t="e">
        <f t="shared" ca="1" si="75"/>
        <v>#NAME?</v>
      </c>
      <c r="AX578" s="719" t="e">
        <f ca="1">_xll.BDP(T578,$AX$1)</f>
        <v>#NAME?</v>
      </c>
      <c r="AY578" s="719" t="e">
        <f t="shared" ca="1" si="76"/>
        <v>#NAME?</v>
      </c>
      <c r="AZ578" s="719" t="e">
        <f t="shared" ca="1" si="77"/>
        <v>#NAME?</v>
      </c>
      <c r="BA578" s="719" t="e">
        <f ca="1">VLOOKUP(X578,Values!$H$2:$I$15,2,FALSE)</f>
        <v>#NAME?</v>
      </c>
    </row>
    <row r="579" spans="1:53" s="706" customFormat="1" ht="13.8" x14ac:dyDescent="0.3">
      <c r="A579" s="707">
        <v>41953</v>
      </c>
      <c r="B579" s="915" t="s">
        <v>8161</v>
      </c>
      <c r="C579" s="916" t="s">
        <v>1709</v>
      </c>
      <c r="D579" s="709">
        <v>1100</v>
      </c>
      <c r="E579" s="708" t="s">
        <v>12</v>
      </c>
      <c r="F579" s="710">
        <v>43054</v>
      </c>
      <c r="G579" s="711" t="s">
        <v>561</v>
      </c>
      <c r="H579" s="712" t="s">
        <v>1949</v>
      </c>
      <c r="I579" s="713" t="s">
        <v>5217</v>
      </c>
      <c r="J579" s="761" t="s">
        <v>5218</v>
      </c>
      <c r="K579" s="712">
        <v>-7.5</v>
      </c>
      <c r="L579" s="714"/>
      <c r="M579" s="712"/>
      <c r="N579" s="706" t="s">
        <v>8162</v>
      </c>
      <c r="O579" s="712">
        <v>2.1800000000000002</v>
      </c>
      <c r="P579" s="708" t="s">
        <v>8160</v>
      </c>
      <c r="Q579" s="714"/>
      <c r="R579" s="708">
        <v>3.5</v>
      </c>
      <c r="S579" s="708" t="s">
        <v>8207</v>
      </c>
      <c r="T579" s="715" t="str">
        <f t="shared" si="70"/>
        <v>EK5953550 Corp</v>
      </c>
      <c r="U579" s="716" t="e">
        <f ca="1">_xll.BDP($T579,$U$1)</f>
        <v>#NAME?</v>
      </c>
      <c r="V579" s="715">
        <f t="shared" si="71"/>
        <v>11</v>
      </c>
      <c r="W579" s="715">
        <f t="shared" si="72"/>
        <v>46</v>
      </c>
      <c r="X579" s="717" t="e">
        <f ca="1">_xll.BDP($T579,X$1)</f>
        <v>#NAME?</v>
      </c>
      <c r="Y579" s="717" t="e">
        <f ca="1">_xll.BDP($T579,$Y$1)</f>
        <v>#NAME?</v>
      </c>
      <c r="Z579" s="717" t="e">
        <f ca="1">_xll.BDP($T579,Z$1)</f>
        <v>#NAME?</v>
      </c>
      <c r="AA579" s="718" t="e">
        <f ca="1">IF(Z579="FLOATING",J579,(_xll.BDP($T579,AA$1)/100))</f>
        <v>#NAME?</v>
      </c>
      <c r="AB579" s="719" t="e">
        <f ca="1">_xll.BDP(T579,$AB$1)</f>
        <v>#NAME?</v>
      </c>
      <c r="AC579" s="720" t="e">
        <f ca="1">_xll.BDP($T579,AC$1)</f>
        <v>#NAME?</v>
      </c>
      <c r="AD579" s="719" t="e">
        <f ca="1">_xll.BDP($T579,AD$1)</f>
        <v>#NAME?</v>
      </c>
      <c r="AE579" s="715" t="e">
        <f ca="1">_xll.BDP($T579,AE$1)</f>
        <v>#NAME?</v>
      </c>
      <c r="AF579" s="719" t="e">
        <f ca="1">_xll.BDP($T579,AF$1)</f>
        <v>#NAME?</v>
      </c>
      <c r="AG579" s="719" t="e">
        <f ca="1">VLOOKUP(AE579,Values!$A$1:$C$12,2,FALSE)</f>
        <v>#NAME?</v>
      </c>
      <c r="AH579" s="716" t="e">
        <f ca="1">_xll.BDP($T579,$AH$1)</f>
        <v>#NAME?</v>
      </c>
      <c r="AI579" s="716" t="e">
        <f ca="1">_xll.BDP($T579,$AI$1)</f>
        <v>#NAME?</v>
      </c>
      <c r="AJ579" s="716" t="e">
        <f ca="1">_xll.BDP($T579,$AJ$1)</f>
        <v>#NAME?</v>
      </c>
      <c r="AK579" s="721" t="e">
        <f ca="1">VLOOKUP(AJ579,Values!$E$2:$F$8,2,)</f>
        <v>#NAME?</v>
      </c>
      <c r="AL579" s="719" t="e">
        <f ca="1">_xll.BDP($T579,$AL$1)</f>
        <v>#NAME?</v>
      </c>
      <c r="AM579" s="719" t="e">
        <f ca="1">_xll.BDP($T579,$AM$1)</f>
        <v>#NAME?</v>
      </c>
      <c r="AN579" s="719" t="e">
        <f ca="1">_xll.BDP($T579,$AN$1)</f>
        <v>#NAME?</v>
      </c>
      <c r="AO579" s="719" t="str">
        <f t="shared" si="73"/>
        <v>3yr</v>
      </c>
      <c r="AP579" s="775" t="e">
        <f ca="1">_xll.BDP(T579,"YRS_TO_MTY_ISSUE")</f>
        <v>#NAME?</v>
      </c>
      <c r="AQ579" s="775">
        <f t="shared" si="74"/>
        <v>3</v>
      </c>
      <c r="AR579" s="775">
        <v>3</v>
      </c>
      <c r="AS579" s="719" t="e">
        <f ca="1">_xll.BDP($T579,AS$1)</f>
        <v>#NAME?</v>
      </c>
      <c r="AT579" s="719" t="e">
        <f ca="1">_xll.BDP(T579,$AT$1)</f>
        <v>#NAME?</v>
      </c>
      <c r="AU579" s="719" t="e">
        <f ca="1">_xll.BDP(T579,$AU$1)</f>
        <v>#NAME?</v>
      </c>
      <c r="AV579" s="719" t="e">
        <f ca="1">_xll.BDP($T579,AV$1)</f>
        <v>#NAME?</v>
      </c>
      <c r="AW579" s="719" t="e">
        <f t="shared" ca="1" si="75"/>
        <v>#NAME?</v>
      </c>
      <c r="AX579" s="719" t="e">
        <f ca="1">_xll.BDP(T579,$AX$1)</f>
        <v>#NAME?</v>
      </c>
      <c r="AY579" s="719" t="e">
        <f t="shared" ca="1" si="76"/>
        <v>#NAME?</v>
      </c>
      <c r="AZ579" s="719" t="e">
        <f t="shared" ca="1" si="77"/>
        <v>#NAME?</v>
      </c>
      <c r="BA579" s="719" t="e">
        <f ca="1">VLOOKUP(X579,Values!$H$2:$I$15,2,FALSE)</f>
        <v>#NAME?</v>
      </c>
    </row>
    <row r="580" spans="1:53" s="706" customFormat="1" ht="13.8" x14ac:dyDescent="0.3">
      <c r="A580" s="707">
        <v>41953</v>
      </c>
      <c r="B580" s="915" t="s">
        <v>8157</v>
      </c>
      <c r="C580" s="916" t="s">
        <v>1709</v>
      </c>
      <c r="D580" s="709">
        <v>400</v>
      </c>
      <c r="E580" s="708" t="s">
        <v>81</v>
      </c>
      <c r="F580" s="710">
        <v>43784</v>
      </c>
      <c r="G580" s="711" t="s">
        <v>561</v>
      </c>
      <c r="H580" s="712" t="s">
        <v>2299</v>
      </c>
      <c r="I580" s="713" t="s">
        <v>2299</v>
      </c>
      <c r="J580" s="761" t="s">
        <v>8163</v>
      </c>
      <c r="K580" s="712">
        <v>-12.5</v>
      </c>
      <c r="L580" s="714"/>
      <c r="M580" s="712"/>
      <c r="N580" s="706" t="s">
        <v>8164</v>
      </c>
      <c r="O580" s="712">
        <v>1.81</v>
      </c>
      <c r="P580" s="708" t="s">
        <v>2092</v>
      </c>
      <c r="Q580" s="714"/>
      <c r="R580" s="708">
        <v>3</v>
      </c>
      <c r="S580" s="708" t="s">
        <v>8211</v>
      </c>
      <c r="T580" s="715" t="str">
        <f t="shared" si="70"/>
        <v>EK5953675 Corp</v>
      </c>
      <c r="U580" s="716" t="e">
        <f ca="1">_xll.BDP($T580,$U$1)</f>
        <v>#NAME?</v>
      </c>
      <c r="V580" s="715">
        <f t="shared" si="71"/>
        <v>11</v>
      </c>
      <c r="W580" s="715">
        <f t="shared" si="72"/>
        <v>46</v>
      </c>
      <c r="X580" s="717" t="e">
        <f ca="1">_xll.BDP($T580,X$1)</f>
        <v>#NAME?</v>
      </c>
      <c r="Y580" s="717" t="e">
        <f ca="1">_xll.BDP($T580,$Y$1)</f>
        <v>#NAME?</v>
      </c>
      <c r="Z580" s="717" t="e">
        <f ca="1">_xll.BDP($T580,Z$1)</f>
        <v>#NAME?</v>
      </c>
      <c r="AA580" s="718" t="e">
        <f ca="1">IF(Z580="FLOATING",J580,(_xll.BDP($T580,AA$1)/100))</f>
        <v>#NAME?</v>
      </c>
      <c r="AB580" s="719" t="e">
        <f ca="1">_xll.BDP(T580,$AB$1)</f>
        <v>#NAME?</v>
      </c>
      <c r="AC580" s="720" t="e">
        <f ca="1">_xll.BDP($T580,AC$1)</f>
        <v>#NAME?</v>
      </c>
      <c r="AD580" s="719" t="e">
        <f ca="1">_xll.BDP($T580,AD$1)</f>
        <v>#NAME?</v>
      </c>
      <c r="AE580" s="715" t="e">
        <f ca="1">_xll.BDP($T580,AE$1)</f>
        <v>#NAME?</v>
      </c>
      <c r="AF580" s="719" t="e">
        <f ca="1">_xll.BDP($T580,AF$1)</f>
        <v>#NAME?</v>
      </c>
      <c r="AG580" s="719" t="e">
        <f ca="1">VLOOKUP(AE580,Values!$A$1:$C$12,2,FALSE)</f>
        <v>#NAME?</v>
      </c>
      <c r="AH580" s="716" t="e">
        <f ca="1">_xll.BDP($T580,$AH$1)</f>
        <v>#NAME?</v>
      </c>
      <c r="AI580" s="716" t="e">
        <f ca="1">_xll.BDP($T580,$AI$1)</f>
        <v>#NAME?</v>
      </c>
      <c r="AJ580" s="716" t="e">
        <f ca="1">_xll.BDP($T580,$AJ$1)</f>
        <v>#NAME?</v>
      </c>
      <c r="AK580" s="721" t="e">
        <f ca="1">VLOOKUP(AJ580,Values!$E$2:$F$8,2,)</f>
        <v>#NAME?</v>
      </c>
      <c r="AL580" s="719" t="e">
        <f ca="1">_xll.BDP($T580,$AL$1)</f>
        <v>#NAME?</v>
      </c>
      <c r="AM580" s="719" t="e">
        <f ca="1">_xll.BDP($T580,$AM$1)</f>
        <v>#NAME?</v>
      </c>
      <c r="AN580" s="719" t="e">
        <f ca="1">_xll.BDP($T580,$AN$1)</f>
        <v>#NAME?</v>
      </c>
      <c r="AO580" s="719" t="str">
        <f t="shared" si="73"/>
        <v xml:space="preserve">5yr </v>
      </c>
      <c r="AP580" s="775" t="e">
        <f ca="1">_xll.BDP(T580,"YRS_TO_MTY_ISSUE")</f>
        <v>#NAME?</v>
      </c>
      <c r="AQ580" s="775">
        <f t="shared" si="74"/>
        <v>5</v>
      </c>
      <c r="AR580" s="775">
        <v>5</v>
      </c>
      <c r="AS580" s="719" t="e">
        <f ca="1">_xll.BDP($T580,AS$1)</f>
        <v>#NAME?</v>
      </c>
      <c r="AT580" s="719" t="e">
        <f ca="1">_xll.BDP(T580,$AT$1)</f>
        <v>#NAME?</v>
      </c>
      <c r="AU580" s="719" t="e">
        <f ca="1">_xll.BDP(T580,$AU$1)</f>
        <v>#NAME?</v>
      </c>
      <c r="AV580" s="719" t="e">
        <f ca="1">_xll.BDP($T580,AV$1)</f>
        <v>#NAME?</v>
      </c>
      <c r="AW580" s="719" t="e">
        <f t="shared" ca="1" si="75"/>
        <v>#NAME?</v>
      </c>
      <c r="AX580" s="719" t="e">
        <f ca="1">_xll.BDP(T580,$AX$1)</f>
        <v>#NAME?</v>
      </c>
      <c r="AY580" s="719" t="e">
        <f t="shared" ca="1" si="76"/>
        <v>#NAME?</v>
      </c>
      <c r="AZ580" s="719" t="e">
        <f t="shared" ca="1" si="77"/>
        <v>#NAME?</v>
      </c>
      <c r="BA580" s="719" t="e">
        <f ca="1">VLOOKUP(X580,Values!$H$2:$I$15,2,FALSE)</f>
        <v>#NAME?</v>
      </c>
    </row>
    <row r="581" spans="1:53" s="706" customFormat="1" ht="13.8" x14ac:dyDescent="0.3">
      <c r="A581" s="707">
        <v>41953</v>
      </c>
      <c r="B581" s="915" t="s">
        <v>8165</v>
      </c>
      <c r="C581" s="916" t="s">
        <v>1709</v>
      </c>
      <c r="D581" s="709">
        <v>750</v>
      </c>
      <c r="E581" s="708" t="s">
        <v>37</v>
      </c>
      <c r="F581" s="710">
        <v>43784</v>
      </c>
      <c r="G581" s="711" t="s">
        <v>561</v>
      </c>
      <c r="H581" s="712" t="s">
        <v>1465</v>
      </c>
      <c r="I581" s="713" t="s">
        <v>8166</v>
      </c>
      <c r="J581" s="761" t="s">
        <v>20</v>
      </c>
      <c r="K581" s="712">
        <v>-12.5</v>
      </c>
      <c r="L581" s="714"/>
      <c r="M581" s="712"/>
      <c r="N581" s="706" t="s">
        <v>8167</v>
      </c>
      <c r="O581" s="712">
        <v>3.73</v>
      </c>
      <c r="P581" s="708" t="s">
        <v>2092</v>
      </c>
      <c r="Q581" s="714"/>
      <c r="R581" s="708">
        <v>3</v>
      </c>
      <c r="S581" s="708" t="s">
        <v>8209</v>
      </c>
      <c r="T581" s="715" t="str">
        <f t="shared" si="70"/>
        <v>EK5953618 Corp</v>
      </c>
      <c r="U581" s="716" t="e">
        <f ca="1">_xll.BDP($T581,$U$1)</f>
        <v>#NAME?</v>
      </c>
      <c r="V581" s="715">
        <f t="shared" si="71"/>
        <v>11</v>
      </c>
      <c r="W581" s="715">
        <f t="shared" si="72"/>
        <v>46</v>
      </c>
      <c r="X581" s="717" t="e">
        <f ca="1">_xll.BDP($T581,X$1)</f>
        <v>#NAME?</v>
      </c>
      <c r="Y581" s="717" t="e">
        <f ca="1">_xll.BDP($T581,$Y$1)</f>
        <v>#NAME?</v>
      </c>
      <c r="Z581" s="717" t="e">
        <f ca="1">_xll.BDP($T581,Z$1)</f>
        <v>#NAME?</v>
      </c>
      <c r="AA581" s="718" t="e">
        <f ca="1">IF(Z581="FLOATING",J581,(_xll.BDP($T581,AA$1)/100))</f>
        <v>#NAME?</v>
      </c>
      <c r="AB581" s="719" t="e">
        <f ca="1">_xll.BDP(T581,$AB$1)</f>
        <v>#NAME?</v>
      </c>
      <c r="AC581" s="720" t="e">
        <f ca="1">_xll.BDP($T581,AC$1)</f>
        <v>#NAME?</v>
      </c>
      <c r="AD581" s="719" t="e">
        <f ca="1">_xll.BDP($T581,AD$1)</f>
        <v>#NAME?</v>
      </c>
      <c r="AE581" s="715" t="e">
        <f ca="1">_xll.BDP($T581,AE$1)</f>
        <v>#NAME?</v>
      </c>
      <c r="AF581" s="719" t="e">
        <f ca="1">_xll.BDP($T581,AF$1)</f>
        <v>#NAME?</v>
      </c>
      <c r="AG581" s="719" t="e">
        <f ca="1">VLOOKUP(AE581,Values!$A$1:$C$12,2,FALSE)</f>
        <v>#NAME?</v>
      </c>
      <c r="AH581" s="716" t="e">
        <f ca="1">_xll.BDP($T581,$AH$1)</f>
        <v>#NAME?</v>
      </c>
      <c r="AI581" s="716" t="e">
        <f ca="1">_xll.BDP($T581,$AI$1)</f>
        <v>#NAME?</v>
      </c>
      <c r="AJ581" s="716" t="e">
        <f ca="1">_xll.BDP($T581,$AJ$1)</f>
        <v>#NAME?</v>
      </c>
      <c r="AK581" s="721" t="e">
        <f ca="1">VLOOKUP(AJ581,Values!$E$2:$F$8,2,)</f>
        <v>#NAME?</v>
      </c>
      <c r="AL581" s="719" t="e">
        <f ca="1">_xll.BDP($T581,$AL$1)</f>
        <v>#NAME?</v>
      </c>
      <c r="AM581" s="719" t="e">
        <f ca="1">_xll.BDP($T581,$AM$1)</f>
        <v>#NAME?</v>
      </c>
      <c r="AN581" s="719" t="e">
        <f ca="1">_xll.BDP($T581,$AN$1)</f>
        <v>#NAME?</v>
      </c>
      <c r="AO581" s="719" t="str">
        <f t="shared" si="73"/>
        <v>5yr</v>
      </c>
      <c r="AP581" s="775" t="e">
        <f ca="1">_xll.BDP(T581,"YRS_TO_MTY_ISSUE")</f>
        <v>#NAME?</v>
      </c>
      <c r="AQ581" s="775">
        <f t="shared" si="74"/>
        <v>5</v>
      </c>
      <c r="AR581" s="775">
        <v>5</v>
      </c>
      <c r="AS581" s="719" t="e">
        <f ca="1">_xll.BDP($T581,AS$1)</f>
        <v>#NAME?</v>
      </c>
      <c r="AT581" s="719" t="e">
        <f ca="1">_xll.BDP(T581,$AT$1)</f>
        <v>#NAME?</v>
      </c>
      <c r="AU581" s="719" t="e">
        <f ca="1">_xll.BDP(T581,$AU$1)</f>
        <v>#NAME?</v>
      </c>
      <c r="AV581" s="719" t="e">
        <f ca="1">_xll.BDP($T581,AV$1)</f>
        <v>#NAME?</v>
      </c>
      <c r="AW581" s="719" t="e">
        <f t="shared" ca="1" si="75"/>
        <v>#NAME?</v>
      </c>
      <c r="AX581" s="719" t="e">
        <f ca="1">_xll.BDP(T581,$AX$1)</f>
        <v>#NAME?</v>
      </c>
      <c r="AY581" s="719" t="e">
        <f t="shared" ca="1" si="76"/>
        <v>#NAME?</v>
      </c>
      <c r="AZ581" s="719" t="e">
        <f t="shared" ca="1" si="77"/>
        <v>#NAME?</v>
      </c>
      <c r="BA581" s="719" t="e">
        <f ca="1">VLOOKUP(X581,Values!$H$2:$I$15,2,FALSE)</f>
        <v>#NAME?</v>
      </c>
    </row>
    <row r="582" spans="1:53" s="706" customFormat="1" ht="13.8" x14ac:dyDescent="0.3">
      <c r="A582" s="707">
        <v>41953</v>
      </c>
      <c r="B582" s="915" t="s">
        <v>8157</v>
      </c>
      <c r="C582" s="916" t="s">
        <v>1709</v>
      </c>
      <c r="D582" s="709">
        <v>400</v>
      </c>
      <c r="E582" s="708" t="s">
        <v>224</v>
      </c>
      <c r="F582" s="710">
        <v>44515</v>
      </c>
      <c r="G582" s="711" t="s">
        <v>561</v>
      </c>
      <c r="H582" s="712" t="s">
        <v>8168</v>
      </c>
      <c r="I582" s="713" t="s">
        <v>8169</v>
      </c>
      <c r="J582" s="761" t="s">
        <v>4266</v>
      </c>
      <c r="K582" s="712">
        <v>0</v>
      </c>
      <c r="L582" s="714"/>
      <c r="M582" s="712"/>
      <c r="N582" s="706" t="s">
        <v>411</v>
      </c>
      <c r="O582" s="712">
        <v>1.5</v>
      </c>
      <c r="P582" s="708" t="s">
        <v>5497</v>
      </c>
      <c r="Q582" s="714"/>
      <c r="R582" s="708">
        <v>-1</v>
      </c>
      <c r="S582" s="708" t="s">
        <v>8206</v>
      </c>
      <c r="T582" s="715" t="str">
        <f t="shared" si="70"/>
        <v>EK5953733 Corp</v>
      </c>
      <c r="U582" s="716" t="e">
        <f ca="1">_xll.BDP($T582,$U$1)</f>
        <v>#NAME?</v>
      </c>
      <c r="V582" s="715">
        <f t="shared" si="71"/>
        <v>11</v>
      </c>
      <c r="W582" s="715">
        <f t="shared" si="72"/>
        <v>46</v>
      </c>
      <c r="X582" s="717" t="e">
        <f ca="1">_xll.BDP($T582,X$1)</f>
        <v>#NAME?</v>
      </c>
      <c r="Y582" s="717" t="e">
        <f ca="1">_xll.BDP($T582,$Y$1)</f>
        <v>#NAME?</v>
      </c>
      <c r="Z582" s="717" t="e">
        <f ca="1">_xll.BDP($T582,Z$1)</f>
        <v>#NAME?</v>
      </c>
      <c r="AA582" s="718" t="e">
        <f ca="1">IF(Z582="FLOATING",J582,(_xll.BDP($T582,AA$1)/100))</f>
        <v>#NAME?</v>
      </c>
      <c r="AB582" s="719" t="e">
        <f ca="1">_xll.BDP(T582,$AB$1)</f>
        <v>#NAME?</v>
      </c>
      <c r="AC582" s="720" t="e">
        <f ca="1">_xll.BDP($T582,AC$1)</f>
        <v>#NAME?</v>
      </c>
      <c r="AD582" s="719" t="e">
        <f ca="1">_xll.BDP($T582,AD$1)</f>
        <v>#NAME?</v>
      </c>
      <c r="AE582" s="715" t="e">
        <f ca="1">_xll.BDP($T582,AE$1)</f>
        <v>#NAME?</v>
      </c>
      <c r="AF582" s="719" t="e">
        <f ca="1">_xll.BDP($T582,AF$1)</f>
        <v>#NAME?</v>
      </c>
      <c r="AG582" s="719" t="e">
        <f ca="1">VLOOKUP(AE582,Values!$A$1:$C$12,2,FALSE)</f>
        <v>#NAME?</v>
      </c>
      <c r="AH582" s="716" t="e">
        <f ca="1">_xll.BDP($T582,$AH$1)</f>
        <v>#NAME?</v>
      </c>
      <c r="AI582" s="716" t="e">
        <f ca="1">_xll.BDP($T582,$AI$1)</f>
        <v>#NAME?</v>
      </c>
      <c r="AJ582" s="716" t="e">
        <f ca="1">_xll.BDP($T582,$AJ$1)</f>
        <v>#NAME?</v>
      </c>
      <c r="AK582" s="721" t="e">
        <f ca="1">VLOOKUP(AJ582,Values!$E$2:$F$8,2,)</f>
        <v>#NAME?</v>
      </c>
      <c r="AL582" s="719" t="e">
        <f ca="1">_xll.BDP($T582,$AL$1)</f>
        <v>#NAME?</v>
      </c>
      <c r="AM582" s="719" t="e">
        <f ca="1">_xll.BDP($T582,$AM$1)</f>
        <v>#NAME?</v>
      </c>
      <c r="AN582" s="719" t="e">
        <f ca="1">_xll.BDP($T582,$AN$1)</f>
        <v>#NAME?</v>
      </c>
      <c r="AO582" s="719" t="str">
        <f t="shared" si="73"/>
        <v>7yr</v>
      </c>
      <c r="AP582" s="775" t="e">
        <f ca="1">_xll.BDP(T582,"YRS_TO_MTY_ISSUE")</f>
        <v>#NAME?</v>
      </c>
      <c r="AQ582" s="775">
        <f t="shared" si="74"/>
        <v>7</v>
      </c>
      <c r="AR582" s="775">
        <v>7</v>
      </c>
      <c r="AS582" s="719" t="e">
        <f ca="1">_xll.BDP($T582,AS$1)</f>
        <v>#NAME?</v>
      </c>
      <c r="AT582" s="719" t="e">
        <f ca="1">_xll.BDP(T582,$AT$1)</f>
        <v>#NAME?</v>
      </c>
      <c r="AU582" s="719" t="e">
        <f ca="1">_xll.BDP(T582,$AU$1)</f>
        <v>#NAME?</v>
      </c>
      <c r="AV582" s="719" t="e">
        <f ca="1">_xll.BDP($T582,AV$1)</f>
        <v>#NAME?</v>
      </c>
      <c r="AW582" s="719" t="e">
        <f t="shared" ca="1" si="75"/>
        <v>#NAME?</v>
      </c>
      <c r="AX582" s="719" t="e">
        <f ca="1">_xll.BDP(T582,$AX$1)</f>
        <v>#NAME?</v>
      </c>
      <c r="AY582" s="719" t="e">
        <f t="shared" ca="1" si="76"/>
        <v>#NAME?</v>
      </c>
      <c r="AZ582" s="719" t="e">
        <f t="shared" ca="1" si="77"/>
        <v>#NAME?</v>
      </c>
      <c r="BA582" s="719" t="e">
        <f ca="1">VLOOKUP(X582,Values!$H$2:$I$15,2,FALSE)</f>
        <v>#NAME?</v>
      </c>
    </row>
    <row r="583" spans="1:53" s="706" customFormat="1" ht="13.8" x14ac:dyDescent="0.3">
      <c r="A583" s="707">
        <v>41953</v>
      </c>
      <c r="B583" s="915" t="s">
        <v>8170</v>
      </c>
      <c r="C583" s="916" t="s">
        <v>208</v>
      </c>
      <c r="D583" s="709">
        <v>1000</v>
      </c>
      <c r="E583" s="708" t="s">
        <v>7847</v>
      </c>
      <c r="F583" s="710">
        <v>43844</v>
      </c>
      <c r="G583" s="711" t="s">
        <v>8171</v>
      </c>
      <c r="H583" s="712" t="s">
        <v>597</v>
      </c>
      <c r="I583" s="713" t="s">
        <v>805</v>
      </c>
      <c r="J583" s="761" t="s">
        <v>152</v>
      </c>
      <c r="K583" s="712">
        <v>-12.5</v>
      </c>
      <c r="L583" s="714"/>
      <c r="M583" s="712"/>
      <c r="N583" s="706" t="s">
        <v>71</v>
      </c>
      <c r="O583" s="712">
        <v>2</v>
      </c>
      <c r="P583" s="708" t="s">
        <v>1937</v>
      </c>
      <c r="Q583" s="714"/>
      <c r="R583" s="708">
        <v>0</v>
      </c>
      <c r="S583" s="708" t="s">
        <v>8219</v>
      </c>
      <c r="T583" s="715" t="str">
        <f t="shared" si="70"/>
        <v>EK5953857 Corp</v>
      </c>
      <c r="U583" s="716" t="e">
        <f ca="1">_xll.BDP($T583,$U$1)</f>
        <v>#NAME?</v>
      </c>
      <c r="V583" s="715">
        <f t="shared" si="71"/>
        <v>11</v>
      </c>
      <c r="W583" s="715">
        <f t="shared" si="72"/>
        <v>46</v>
      </c>
      <c r="X583" s="717" t="e">
        <f ca="1">_xll.BDP($T583,X$1)</f>
        <v>#NAME?</v>
      </c>
      <c r="Y583" s="717" t="e">
        <f ca="1">_xll.BDP($T583,$Y$1)</f>
        <v>#NAME?</v>
      </c>
      <c r="Z583" s="717" t="e">
        <f ca="1">_xll.BDP($T583,Z$1)</f>
        <v>#NAME?</v>
      </c>
      <c r="AA583" s="718" t="e">
        <f ca="1">IF(Z583="FLOATING",J583,(_xll.BDP($T583,AA$1)/100))</f>
        <v>#NAME?</v>
      </c>
      <c r="AB583" s="719" t="e">
        <f ca="1">_xll.BDP(T583,$AB$1)</f>
        <v>#NAME?</v>
      </c>
      <c r="AC583" s="720" t="e">
        <f ca="1">_xll.BDP($T583,AC$1)</f>
        <v>#NAME?</v>
      </c>
      <c r="AD583" s="719" t="e">
        <f ca="1">_xll.BDP($T583,AD$1)</f>
        <v>#NAME?</v>
      </c>
      <c r="AE583" s="715" t="e">
        <f ca="1">_xll.BDP($T583,AE$1)</f>
        <v>#NAME?</v>
      </c>
      <c r="AF583" s="719" t="e">
        <f ca="1">_xll.BDP($T583,AF$1)</f>
        <v>#NAME?</v>
      </c>
      <c r="AG583" s="719" t="e">
        <f ca="1">VLOOKUP(AE583,Values!$A$1:$C$12,2,FALSE)</f>
        <v>#NAME?</v>
      </c>
      <c r="AH583" s="716" t="e">
        <f ca="1">_xll.BDP($T583,$AH$1)</f>
        <v>#NAME?</v>
      </c>
      <c r="AI583" s="716" t="e">
        <f ca="1">_xll.BDP($T583,$AI$1)</f>
        <v>#NAME?</v>
      </c>
      <c r="AJ583" s="716" t="e">
        <f ca="1">_xll.BDP($T583,$AJ$1)</f>
        <v>#NAME?</v>
      </c>
      <c r="AK583" s="721" t="e">
        <f ca="1">VLOOKUP(AJ583,Values!$E$2:$F$8,2,)</f>
        <v>#NAME?</v>
      </c>
      <c r="AL583" s="719" t="e">
        <f ca="1">_xll.BDP($T583,$AL$1)</f>
        <v>#NAME?</v>
      </c>
      <c r="AM583" s="719" t="e">
        <f ca="1">_xll.BDP($T583,$AM$1)</f>
        <v>#NAME?</v>
      </c>
      <c r="AN583" s="719" t="e">
        <f ca="1">_xll.BDP($T583,$AN$1)</f>
        <v>#NAME?</v>
      </c>
      <c r="AO583" s="719" t="str">
        <f t="shared" si="73"/>
        <v>long 5yr</v>
      </c>
      <c r="AP583" s="775" t="e">
        <f ca="1">_xll.BDP(T583,"YRS_TO_MTY_ISSUE")</f>
        <v>#NAME?</v>
      </c>
      <c r="AQ583" s="775">
        <f t="shared" si="74"/>
        <v>6</v>
      </c>
      <c r="AR583" s="775">
        <v>5.5</v>
      </c>
      <c r="AS583" s="719" t="e">
        <f ca="1">_xll.BDP($T583,AS$1)</f>
        <v>#NAME?</v>
      </c>
      <c r="AT583" s="719" t="e">
        <f ca="1">_xll.BDP(T583,$AT$1)</f>
        <v>#NAME?</v>
      </c>
      <c r="AU583" s="719" t="e">
        <f ca="1">_xll.BDP(T583,$AU$1)</f>
        <v>#NAME?</v>
      </c>
      <c r="AV583" s="719" t="e">
        <f ca="1">_xll.BDP($T583,AV$1)</f>
        <v>#NAME?</v>
      </c>
      <c r="AW583" s="719" t="e">
        <f t="shared" ca="1" si="75"/>
        <v>#NAME?</v>
      </c>
      <c r="AX583" s="719" t="e">
        <f ca="1">_xll.BDP(T583,$AX$1)</f>
        <v>#NAME?</v>
      </c>
      <c r="AY583" s="719" t="e">
        <f t="shared" ca="1" si="76"/>
        <v>#NAME?</v>
      </c>
      <c r="AZ583" s="719" t="e">
        <f t="shared" ca="1" si="77"/>
        <v>#NAME?</v>
      </c>
      <c r="BA583" s="719" t="e">
        <f ca="1">VLOOKUP(X583,Values!$H$2:$I$15,2,FALSE)</f>
        <v>#NAME?</v>
      </c>
    </row>
    <row r="584" spans="1:53" s="706" customFormat="1" ht="13.8" x14ac:dyDescent="0.3">
      <c r="A584" s="707">
        <v>41953</v>
      </c>
      <c r="B584" s="915" t="s">
        <v>8172</v>
      </c>
      <c r="C584" s="916" t="s">
        <v>218</v>
      </c>
      <c r="D584" s="709">
        <v>800</v>
      </c>
      <c r="E584" s="708" t="s">
        <v>7847</v>
      </c>
      <c r="F584" s="710">
        <v>43845</v>
      </c>
      <c r="G584" s="711" t="s">
        <v>3710</v>
      </c>
      <c r="H584" s="712" t="s">
        <v>144</v>
      </c>
      <c r="I584" s="713" t="s">
        <v>653</v>
      </c>
      <c r="J584" s="761" t="s">
        <v>370</v>
      </c>
      <c r="K584" s="712">
        <v>-15</v>
      </c>
      <c r="L584" s="714"/>
      <c r="M584" s="712"/>
      <c r="N584" s="706" t="s">
        <v>551</v>
      </c>
      <c r="O584" s="712">
        <v>3.125</v>
      </c>
      <c r="P584" s="708" t="s">
        <v>2958</v>
      </c>
      <c r="Q584" s="714"/>
      <c r="R584" s="708">
        <v>1</v>
      </c>
      <c r="S584" s="708" t="s">
        <v>8213</v>
      </c>
      <c r="T584" s="715" t="str">
        <f t="shared" si="70"/>
        <v>EK5956736 Corp</v>
      </c>
      <c r="U584" s="716" t="e">
        <f ca="1">_xll.BDP($T584,$U$1)</f>
        <v>#NAME?</v>
      </c>
      <c r="V584" s="715">
        <f t="shared" si="71"/>
        <v>11</v>
      </c>
      <c r="W584" s="715">
        <f t="shared" si="72"/>
        <v>46</v>
      </c>
      <c r="X584" s="717" t="e">
        <f ca="1">_xll.BDP($T584,X$1)</f>
        <v>#NAME?</v>
      </c>
      <c r="Y584" s="717" t="e">
        <f ca="1">_xll.BDP($T584,$Y$1)</f>
        <v>#NAME?</v>
      </c>
      <c r="Z584" s="717" t="e">
        <f ca="1">_xll.BDP($T584,Z$1)</f>
        <v>#NAME?</v>
      </c>
      <c r="AA584" s="718" t="e">
        <f ca="1">IF(Z584="FLOATING",J584,(_xll.BDP($T584,AA$1)/100))</f>
        <v>#NAME?</v>
      </c>
      <c r="AB584" s="719" t="e">
        <f ca="1">_xll.BDP(T584,$AB$1)</f>
        <v>#NAME?</v>
      </c>
      <c r="AC584" s="720" t="e">
        <f ca="1">_xll.BDP($T584,AC$1)</f>
        <v>#NAME?</v>
      </c>
      <c r="AD584" s="719" t="e">
        <f ca="1">_xll.BDP($T584,AD$1)</f>
        <v>#NAME?</v>
      </c>
      <c r="AE584" s="715" t="e">
        <f ca="1">_xll.BDP($T584,AE$1)</f>
        <v>#NAME?</v>
      </c>
      <c r="AF584" s="719" t="e">
        <f ca="1">_xll.BDP($T584,AF$1)</f>
        <v>#NAME?</v>
      </c>
      <c r="AG584" s="719" t="e">
        <f ca="1">VLOOKUP(AE584,Values!$A$1:$C$12,2,FALSE)</f>
        <v>#NAME?</v>
      </c>
      <c r="AH584" s="716" t="e">
        <f ca="1">_xll.BDP($T584,$AH$1)</f>
        <v>#NAME?</v>
      </c>
      <c r="AI584" s="716" t="e">
        <f ca="1">_xll.BDP($T584,$AI$1)</f>
        <v>#NAME?</v>
      </c>
      <c r="AJ584" s="716" t="e">
        <f ca="1">_xll.BDP($T584,$AJ$1)</f>
        <v>#NAME?</v>
      </c>
      <c r="AK584" s="721" t="e">
        <f ca="1">VLOOKUP(AJ584,Values!$E$2:$F$8,2,)</f>
        <v>#NAME?</v>
      </c>
      <c r="AL584" s="719" t="e">
        <f ca="1">_xll.BDP($T584,$AL$1)</f>
        <v>#NAME?</v>
      </c>
      <c r="AM584" s="719" t="e">
        <f ca="1">_xll.BDP($T584,$AM$1)</f>
        <v>#NAME?</v>
      </c>
      <c r="AN584" s="719" t="e">
        <f ca="1">_xll.BDP($T584,$AN$1)</f>
        <v>#NAME?</v>
      </c>
      <c r="AO584" s="719" t="str">
        <f t="shared" si="73"/>
        <v>long 5yr</v>
      </c>
      <c r="AP584" s="775" t="e">
        <f ca="1">_xll.BDP(T584,"YRS_TO_MTY_ISSUE")</f>
        <v>#NAME?</v>
      </c>
      <c r="AQ584" s="775">
        <f t="shared" si="74"/>
        <v>6</v>
      </c>
      <c r="AR584" s="775">
        <v>5.5</v>
      </c>
      <c r="AS584" s="719" t="e">
        <f ca="1">_xll.BDP($T584,AS$1)</f>
        <v>#NAME?</v>
      </c>
      <c r="AT584" s="719" t="e">
        <f ca="1">_xll.BDP(T584,$AT$1)</f>
        <v>#NAME?</v>
      </c>
      <c r="AU584" s="719" t="e">
        <f ca="1">_xll.BDP(T584,$AU$1)</f>
        <v>#NAME?</v>
      </c>
      <c r="AV584" s="719" t="e">
        <f ca="1">_xll.BDP($T584,AV$1)</f>
        <v>#NAME?</v>
      </c>
      <c r="AW584" s="719" t="e">
        <f t="shared" ca="1" si="75"/>
        <v>#NAME?</v>
      </c>
      <c r="AX584" s="719" t="e">
        <f ca="1">_xll.BDP(T584,$AX$1)</f>
        <v>#NAME?</v>
      </c>
      <c r="AY584" s="719" t="e">
        <f t="shared" ca="1" si="76"/>
        <v>#NAME?</v>
      </c>
      <c r="AZ584" s="719" t="e">
        <f t="shared" ca="1" si="77"/>
        <v>#NAME?</v>
      </c>
      <c r="BA584" s="719" t="e">
        <f ca="1">VLOOKUP(X584,Values!$H$2:$I$15,2,FALSE)</f>
        <v>#NAME?</v>
      </c>
    </row>
    <row r="585" spans="1:53" s="706" customFormat="1" ht="13.8" x14ac:dyDescent="0.3">
      <c r="A585" s="707">
        <v>41953</v>
      </c>
      <c r="B585" s="915" t="s">
        <v>8173</v>
      </c>
      <c r="C585" s="916" t="s">
        <v>218</v>
      </c>
      <c r="D585" s="709">
        <v>800</v>
      </c>
      <c r="E585" s="708" t="s">
        <v>853</v>
      </c>
      <c r="F585" s="710">
        <v>45731</v>
      </c>
      <c r="G585" s="711" t="s">
        <v>3710</v>
      </c>
      <c r="H585" s="712" t="s">
        <v>329</v>
      </c>
      <c r="I585" s="713" t="s">
        <v>26</v>
      </c>
      <c r="J585" s="761" t="s">
        <v>27</v>
      </c>
      <c r="K585" s="712">
        <v>-15</v>
      </c>
      <c r="L585" s="714"/>
      <c r="M585" s="712"/>
      <c r="N585" s="706" t="s">
        <v>1196</v>
      </c>
      <c r="O585" s="712">
        <v>3</v>
      </c>
      <c r="P585" s="708" t="s">
        <v>2092</v>
      </c>
      <c r="Q585" s="714"/>
      <c r="R585" s="708">
        <v>3</v>
      </c>
      <c r="S585" s="708" t="s">
        <v>8212</v>
      </c>
      <c r="T585" s="715" t="str">
        <f t="shared" si="70"/>
        <v>EK5956975 Corp</v>
      </c>
      <c r="U585" s="716" t="e">
        <f ca="1">_xll.BDP($T585,$U$1)</f>
        <v>#NAME?</v>
      </c>
      <c r="V585" s="715">
        <f t="shared" si="71"/>
        <v>11</v>
      </c>
      <c r="W585" s="715">
        <f t="shared" si="72"/>
        <v>46</v>
      </c>
      <c r="X585" s="717" t="e">
        <f ca="1">_xll.BDP($T585,X$1)</f>
        <v>#NAME?</v>
      </c>
      <c r="Y585" s="717" t="e">
        <f ca="1">_xll.BDP($T585,$Y$1)</f>
        <v>#NAME?</v>
      </c>
      <c r="Z585" s="717" t="e">
        <f ca="1">_xll.BDP($T585,Z$1)</f>
        <v>#NAME?</v>
      </c>
      <c r="AA585" s="718" t="e">
        <f ca="1">IF(Z585="FLOATING",J585,(_xll.BDP($T585,AA$1)/100))</f>
        <v>#NAME?</v>
      </c>
      <c r="AB585" s="719" t="e">
        <f ca="1">_xll.BDP(T585,$AB$1)</f>
        <v>#NAME?</v>
      </c>
      <c r="AC585" s="720" t="e">
        <f ca="1">_xll.BDP($T585,AC$1)</f>
        <v>#NAME?</v>
      </c>
      <c r="AD585" s="719" t="e">
        <f ca="1">_xll.BDP($T585,AD$1)</f>
        <v>#NAME?</v>
      </c>
      <c r="AE585" s="715" t="e">
        <f ca="1">_xll.BDP($T585,AE$1)</f>
        <v>#NAME?</v>
      </c>
      <c r="AF585" s="719" t="e">
        <f ca="1">_xll.BDP($T585,AF$1)</f>
        <v>#NAME?</v>
      </c>
      <c r="AG585" s="719" t="e">
        <f ca="1">VLOOKUP(AE585,Values!$A$1:$C$12,2,FALSE)</f>
        <v>#NAME?</v>
      </c>
      <c r="AH585" s="716" t="e">
        <f ca="1">_xll.BDP($T585,$AH$1)</f>
        <v>#NAME?</v>
      </c>
      <c r="AI585" s="716" t="e">
        <f ca="1">_xll.BDP($T585,$AI$1)</f>
        <v>#NAME?</v>
      </c>
      <c r="AJ585" s="716" t="e">
        <f ca="1">_xll.BDP($T585,$AJ$1)</f>
        <v>#NAME?</v>
      </c>
      <c r="AK585" s="721" t="e">
        <f ca="1">VLOOKUP(AJ585,Values!$E$2:$F$8,2,)</f>
        <v>#NAME?</v>
      </c>
      <c r="AL585" s="719" t="e">
        <f ca="1">_xll.BDP($T585,$AL$1)</f>
        <v>#NAME?</v>
      </c>
      <c r="AM585" s="719" t="e">
        <f ca="1">_xll.BDP($T585,$AM$1)</f>
        <v>#NAME?</v>
      </c>
      <c r="AN585" s="719" t="e">
        <f ca="1">_xll.BDP($T585,$AN$1)</f>
        <v>#NAME?</v>
      </c>
      <c r="AO585" s="719" t="str">
        <f t="shared" si="73"/>
        <v>long 10yr</v>
      </c>
      <c r="AP585" s="775" t="e">
        <f ca="1">_xll.BDP(T585,"YRS_TO_MTY_ISSUE")</f>
        <v>#NAME?</v>
      </c>
      <c r="AQ585" s="775">
        <f t="shared" si="74"/>
        <v>11</v>
      </c>
      <c r="AR585" s="775">
        <v>10.25</v>
      </c>
      <c r="AS585" s="719" t="e">
        <f ca="1">_xll.BDP($T585,AS$1)</f>
        <v>#NAME?</v>
      </c>
      <c r="AT585" s="719" t="e">
        <f ca="1">_xll.BDP(T585,$AT$1)</f>
        <v>#NAME?</v>
      </c>
      <c r="AU585" s="719" t="e">
        <f ca="1">_xll.BDP(T585,$AU$1)</f>
        <v>#NAME?</v>
      </c>
      <c r="AV585" s="719" t="e">
        <f ca="1">_xll.BDP($T585,AV$1)</f>
        <v>#NAME?</v>
      </c>
      <c r="AW585" s="719" t="e">
        <f t="shared" ca="1" si="75"/>
        <v>#NAME?</v>
      </c>
      <c r="AX585" s="719" t="e">
        <f ca="1">_xll.BDP(T585,$AX$1)</f>
        <v>#NAME?</v>
      </c>
      <c r="AY585" s="719" t="e">
        <f t="shared" ca="1" si="76"/>
        <v>#NAME?</v>
      </c>
      <c r="AZ585" s="719" t="e">
        <f t="shared" ca="1" si="77"/>
        <v>#NAME?</v>
      </c>
      <c r="BA585" s="719" t="e">
        <f ca="1">VLOOKUP(X585,Values!$H$2:$I$15,2,FALSE)</f>
        <v>#NAME?</v>
      </c>
    </row>
    <row r="586" spans="1:53" s="706" customFormat="1" ht="13.8" x14ac:dyDescent="0.3">
      <c r="A586" s="707">
        <v>41953</v>
      </c>
      <c r="B586" s="915" t="s">
        <v>5369</v>
      </c>
      <c r="C586" s="916" t="s">
        <v>218</v>
      </c>
      <c r="D586" s="709">
        <v>400</v>
      </c>
      <c r="E586" s="708" t="s">
        <v>601</v>
      </c>
      <c r="F586" s="710">
        <v>52885</v>
      </c>
      <c r="G586" s="711" t="s">
        <v>3710</v>
      </c>
      <c r="H586" s="712" t="s">
        <v>1756</v>
      </c>
      <c r="I586" s="713" t="s">
        <v>5755</v>
      </c>
      <c r="J586" s="761" t="s">
        <v>270</v>
      </c>
      <c r="K586" s="712">
        <v>-12.5</v>
      </c>
      <c r="L586" s="714"/>
      <c r="M586" s="712"/>
      <c r="N586" s="706" t="s">
        <v>71</v>
      </c>
      <c r="O586" s="712">
        <v>5</v>
      </c>
      <c r="P586" s="708" t="s">
        <v>1890</v>
      </c>
      <c r="Q586" s="714"/>
      <c r="R586" s="708">
        <v>5</v>
      </c>
      <c r="S586" s="708" t="s">
        <v>5442</v>
      </c>
      <c r="T586" s="715" t="str">
        <f t="shared" si="70"/>
        <v>EK2593060 Corp</v>
      </c>
      <c r="U586" s="716" t="e">
        <f ca="1">_xll.BDP($T586,$U$1)</f>
        <v>#NAME?</v>
      </c>
      <c r="V586" s="715">
        <f t="shared" si="71"/>
        <v>11</v>
      </c>
      <c r="W586" s="715">
        <f t="shared" si="72"/>
        <v>46</v>
      </c>
      <c r="X586" s="717" t="e">
        <f ca="1">_xll.BDP($T586,X$1)</f>
        <v>#NAME?</v>
      </c>
      <c r="Y586" s="717" t="e">
        <f ca="1">_xll.BDP($T586,$Y$1)</f>
        <v>#NAME?</v>
      </c>
      <c r="Z586" s="717" t="e">
        <f ca="1">_xll.BDP($T586,Z$1)</f>
        <v>#NAME?</v>
      </c>
      <c r="AA586" s="718" t="e">
        <f ca="1">IF(Z586="FLOATING",J586,(_xll.BDP($T586,AA$1)/100))</f>
        <v>#NAME?</v>
      </c>
      <c r="AB586" s="719" t="e">
        <f ca="1">_xll.BDP(T586,$AB$1)</f>
        <v>#NAME?</v>
      </c>
      <c r="AC586" s="720" t="e">
        <f ca="1">_xll.BDP($T586,AC$1)</f>
        <v>#NAME?</v>
      </c>
      <c r="AD586" s="719" t="e">
        <f ca="1">_xll.BDP($T586,AD$1)</f>
        <v>#NAME?</v>
      </c>
      <c r="AE586" s="715" t="e">
        <f ca="1">_xll.BDP($T586,AE$1)</f>
        <v>#NAME?</v>
      </c>
      <c r="AF586" s="719" t="e">
        <f ca="1">_xll.BDP($T586,AF$1)</f>
        <v>#NAME?</v>
      </c>
      <c r="AG586" s="719" t="e">
        <f ca="1">VLOOKUP(AE586,Values!$A$1:$C$12,2,FALSE)</f>
        <v>#NAME?</v>
      </c>
      <c r="AH586" s="716" t="e">
        <f ca="1">_xll.BDP($T586,$AH$1)</f>
        <v>#NAME?</v>
      </c>
      <c r="AI586" s="716" t="e">
        <f ca="1">_xll.BDP($T586,$AI$1)</f>
        <v>#NAME?</v>
      </c>
      <c r="AJ586" s="716" t="e">
        <f ca="1">_xll.BDP($T586,$AJ$1)</f>
        <v>#NAME?</v>
      </c>
      <c r="AK586" s="721" t="e">
        <f ca="1">VLOOKUP(AJ586,Values!$E$2:$F$8,2,)</f>
        <v>#NAME?</v>
      </c>
      <c r="AL586" s="719" t="e">
        <f ca="1">_xll.BDP($T586,$AL$1)</f>
        <v>#NAME?</v>
      </c>
      <c r="AM586" s="719" t="e">
        <f ca="1">_xll.BDP($T586,$AM$1)</f>
        <v>#NAME?</v>
      </c>
      <c r="AN586" s="719" t="e">
        <f ca="1">_xll.BDP($T586,$AN$1)</f>
        <v>#NAME?</v>
      </c>
      <c r="AO586" s="719" t="str">
        <f t="shared" si="73"/>
        <v>30yr tap</v>
      </c>
      <c r="AP586" s="775" t="e">
        <f ca="1">_xll.BDP(T586,"YRS_TO_MTY_ISSUE")</f>
        <v>#NAME?</v>
      </c>
      <c r="AQ586" s="775">
        <f t="shared" si="74"/>
        <v>30</v>
      </c>
      <c r="AR586" s="775">
        <v>30</v>
      </c>
      <c r="AS586" s="719" t="e">
        <f ca="1">_xll.BDP($T586,AS$1)</f>
        <v>#NAME?</v>
      </c>
      <c r="AT586" s="719" t="e">
        <f ca="1">_xll.BDP(T586,$AT$1)</f>
        <v>#NAME?</v>
      </c>
      <c r="AU586" s="719" t="e">
        <f ca="1">_xll.BDP(T586,$AU$1)</f>
        <v>#NAME?</v>
      </c>
      <c r="AV586" s="719" t="e">
        <f ca="1">_xll.BDP($T586,AV$1)</f>
        <v>#NAME?</v>
      </c>
      <c r="AW586" s="719" t="e">
        <f t="shared" ca="1" si="75"/>
        <v>#NAME?</v>
      </c>
      <c r="AX586" s="719" t="e">
        <f ca="1">_xll.BDP(T586,$AX$1)</f>
        <v>#NAME?</v>
      </c>
      <c r="AY586" s="719" t="e">
        <f t="shared" ca="1" si="76"/>
        <v>#NAME?</v>
      </c>
      <c r="AZ586" s="719" t="e">
        <f t="shared" ca="1" si="77"/>
        <v>#NAME?</v>
      </c>
      <c r="BA586" s="719" t="e">
        <f ca="1">VLOOKUP(X586,Values!$H$2:$I$15,2,FALSE)</f>
        <v>#NAME?</v>
      </c>
    </row>
    <row r="587" spans="1:53" s="706" customFormat="1" ht="13.8" x14ac:dyDescent="0.3">
      <c r="A587" s="707">
        <v>41953</v>
      </c>
      <c r="B587" s="915" t="s">
        <v>8174</v>
      </c>
      <c r="C587" s="916" t="s">
        <v>87</v>
      </c>
      <c r="D587" s="709">
        <v>750</v>
      </c>
      <c r="E587" s="708" t="s">
        <v>12</v>
      </c>
      <c r="F587" s="710">
        <v>43053</v>
      </c>
      <c r="G587" s="711" t="s">
        <v>3710</v>
      </c>
      <c r="H587" s="712" t="s">
        <v>123</v>
      </c>
      <c r="I587" s="713" t="s">
        <v>4257</v>
      </c>
      <c r="J587" s="761" t="s">
        <v>718</v>
      </c>
      <c r="K587" s="712">
        <v>-15</v>
      </c>
      <c r="L587" s="714"/>
      <c r="M587" s="712"/>
      <c r="N587" s="706" t="s">
        <v>1196</v>
      </c>
      <c r="O587" s="712">
        <v>3.2</v>
      </c>
      <c r="P587" s="708" t="s">
        <v>1953</v>
      </c>
      <c r="Q587" s="714"/>
      <c r="R587" s="708">
        <v>25</v>
      </c>
      <c r="S587" s="708" t="s">
        <v>8217</v>
      </c>
      <c r="T587" s="715" t="str">
        <f t="shared" si="70"/>
        <v>EK5954871 Corp</v>
      </c>
      <c r="U587" s="716" t="e">
        <f ca="1">_xll.BDP($T587,$U$1)</f>
        <v>#NAME?</v>
      </c>
      <c r="V587" s="715">
        <f t="shared" si="71"/>
        <v>11</v>
      </c>
      <c r="W587" s="715">
        <f t="shared" si="72"/>
        <v>46</v>
      </c>
      <c r="X587" s="717" t="e">
        <f ca="1">_xll.BDP($T587,X$1)</f>
        <v>#NAME?</v>
      </c>
      <c r="Y587" s="717" t="e">
        <f ca="1">_xll.BDP($T587,$Y$1)</f>
        <v>#NAME?</v>
      </c>
      <c r="Z587" s="717" t="e">
        <f ca="1">_xll.BDP($T587,Z$1)</f>
        <v>#NAME?</v>
      </c>
      <c r="AA587" s="718" t="e">
        <f ca="1">IF(Z587="FLOATING",J587,(_xll.BDP($T587,AA$1)/100))</f>
        <v>#NAME?</v>
      </c>
      <c r="AB587" s="719" t="e">
        <f ca="1">_xll.BDP(T587,$AB$1)</f>
        <v>#NAME?</v>
      </c>
      <c r="AC587" s="720" t="e">
        <f ca="1">_xll.BDP($T587,AC$1)</f>
        <v>#NAME?</v>
      </c>
      <c r="AD587" s="719" t="e">
        <f ca="1">_xll.BDP($T587,AD$1)</f>
        <v>#NAME?</v>
      </c>
      <c r="AE587" s="715" t="e">
        <f ca="1">_xll.BDP($T587,AE$1)</f>
        <v>#NAME?</v>
      </c>
      <c r="AF587" s="719" t="e">
        <f ca="1">_xll.BDP($T587,AF$1)</f>
        <v>#NAME?</v>
      </c>
      <c r="AG587" s="719" t="e">
        <f ca="1">VLOOKUP(AE587,Values!$A$1:$C$12,2,FALSE)</f>
        <v>#NAME?</v>
      </c>
      <c r="AH587" s="716" t="e">
        <f ca="1">_xll.BDP($T587,$AH$1)</f>
        <v>#NAME?</v>
      </c>
      <c r="AI587" s="716" t="e">
        <f ca="1">_xll.BDP($T587,$AI$1)</f>
        <v>#NAME?</v>
      </c>
      <c r="AJ587" s="716" t="e">
        <f ca="1">_xll.BDP($T587,$AJ$1)</f>
        <v>#NAME?</v>
      </c>
      <c r="AK587" s="721" t="e">
        <f ca="1">VLOOKUP(AJ587,Values!$E$2:$F$8,2,)</f>
        <v>#NAME?</v>
      </c>
      <c r="AL587" s="719" t="e">
        <f ca="1">_xll.BDP($T587,$AL$1)</f>
        <v>#NAME?</v>
      </c>
      <c r="AM587" s="719" t="e">
        <f ca="1">_xll.BDP($T587,$AM$1)</f>
        <v>#NAME?</v>
      </c>
      <c r="AN587" s="719" t="e">
        <f ca="1">_xll.BDP($T587,$AN$1)</f>
        <v>#NAME?</v>
      </c>
      <c r="AO587" s="719" t="str">
        <f t="shared" si="73"/>
        <v>3yr</v>
      </c>
      <c r="AP587" s="775" t="e">
        <f ca="1">_xll.BDP(T587,"YRS_TO_MTY_ISSUE")</f>
        <v>#NAME?</v>
      </c>
      <c r="AQ587" s="775">
        <f t="shared" si="74"/>
        <v>3</v>
      </c>
      <c r="AR587" s="775">
        <v>3</v>
      </c>
      <c r="AS587" s="719" t="e">
        <f ca="1">_xll.BDP($T587,AS$1)</f>
        <v>#NAME?</v>
      </c>
      <c r="AT587" s="719" t="e">
        <f ca="1">_xll.BDP(T587,$AT$1)</f>
        <v>#NAME?</v>
      </c>
      <c r="AU587" s="719" t="e">
        <f ca="1">_xll.BDP(T587,$AU$1)</f>
        <v>#NAME?</v>
      </c>
      <c r="AV587" s="719" t="e">
        <f ca="1">_xll.BDP($T587,AV$1)</f>
        <v>#NAME?</v>
      </c>
      <c r="AW587" s="719" t="e">
        <f t="shared" ca="1" si="75"/>
        <v>#NAME?</v>
      </c>
      <c r="AX587" s="719" t="e">
        <f ca="1">_xll.BDP(T587,$AX$1)</f>
        <v>#NAME?</v>
      </c>
      <c r="AY587" s="719" t="e">
        <f t="shared" ca="1" si="76"/>
        <v>#NAME?</v>
      </c>
      <c r="AZ587" s="719" t="e">
        <f t="shared" ca="1" si="77"/>
        <v>#NAME?</v>
      </c>
      <c r="BA587" s="719" t="e">
        <f ca="1">VLOOKUP(X587,Values!$H$2:$I$15,2,FALSE)</f>
        <v>#NAME?</v>
      </c>
    </row>
    <row r="588" spans="1:53" s="706" customFormat="1" ht="13.8" x14ac:dyDescent="0.3">
      <c r="A588" s="707">
        <v>41953</v>
      </c>
      <c r="B588" s="915" t="s">
        <v>8175</v>
      </c>
      <c r="C588" s="916" t="s">
        <v>87</v>
      </c>
      <c r="D588" s="709">
        <v>600</v>
      </c>
      <c r="E588" s="708" t="s">
        <v>224</v>
      </c>
      <c r="F588" s="710">
        <v>44514</v>
      </c>
      <c r="G588" s="711" t="s">
        <v>3710</v>
      </c>
      <c r="H588" s="712" t="s">
        <v>248</v>
      </c>
      <c r="I588" s="713" t="s">
        <v>2325</v>
      </c>
      <c r="J588" s="761" t="s">
        <v>249</v>
      </c>
      <c r="K588" s="712">
        <v>-5</v>
      </c>
      <c r="L588" s="714"/>
      <c r="M588" s="712"/>
      <c r="N588" s="706" t="s">
        <v>382</v>
      </c>
      <c r="O588" s="712">
        <v>2.5</v>
      </c>
      <c r="P588" s="708" t="s">
        <v>1973</v>
      </c>
      <c r="Q588" s="714"/>
      <c r="R588" s="708">
        <v>22</v>
      </c>
      <c r="S588" s="708" t="s">
        <v>8216</v>
      </c>
      <c r="T588" s="715" t="str">
        <f t="shared" si="70"/>
        <v>EK5955530 Corp</v>
      </c>
      <c r="U588" s="716" t="e">
        <f ca="1">_xll.BDP($T588,$U$1)</f>
        <v>#NAME?</v>
      </c>
      <c r="V588" s="715">
        <f t="shared" si="71"/>
        <v>11</v>
      </c>
      <c r="W588" s="715">
        <f t="shared" si="72"/>
        <v>46</v>
      </c>
      <c r="X588" s="717" t="e">
        <f ca="1">_xll.BDP($T588,X$1)</f>
        <v>#NAME?</v>
      </c>
      <c r="Y588" s="717" t="e">
        <f ca="1">_xll.BDP($T588,$Y$1)</f>
        <v>#NAME?</v>
      </c>
      <c r="Z588" s="717" t="e">
        <f ca="1">_xll.BDP($T588,Z$1)</f>
        <v>#NAME?</v>
      </c>
      <c r="AA588" s="718" t="e">
        <f ca="1">IF(Z588="FLOATING",J588,(_xll.BDP($T588,AA$1)/100))</f>
        <v>#NAME?</v>
      </c>
      <c r="AB588" s="719" t="e">
        <f ca="1">_xll.BDP(T588,$AB$1)</f>
        <v>#NAME?</v>
      </c>
      <c r="AC588" s="720" t="e">
        <f ca="1">_xll.BDP($T588,AC$1)</f>
        <v>#NAME?</v>
      </c>
      <c r="AD588" s="719" t="e">
        <f ca="1">_xll.BDP($T588,AD$1)</f>
        <v>#NAME?</v>
      </c>
      <c r="AE588" s="715" t="e">
        <f ca="1">_xll.BDP($T588,AE$1)</f>
        <v>#NAME?</v>
      </c>
      <c r="AF588" s="719" t="e">
        <f ca="1">_xll.BDP($T588,AF$1)</f>
        <v>#NAME?</v>
      </c>
      <c r="AG588" s="719" t="e">
        <f ca="1">VLOOKUP(AE588,Values!$A$1:$C$12,2,FALSE)</f>
        <v>#NAME?</v>
      </c>
      <c r="AH588" s="716" t="e">
        <f ca="1">_xll.BDP($T588,$AH$1)</f>
        <v>#NAME?</v>
      </c>
      <c r="AI588" s="716" t="e">
        <f ca="1">_xll.BDP($T588,$AI$1)</f>
        <v>#NAME?</v>
      </c>
      <c r="AJ588" s="716" t="e">
        <f ca="1">_xll.BDP($T588,$AJ$1)</f>
        <v>#NAME?</v>
      </c>
      <c r="AK588" s="721" t="e">
        <f ca="1">VLOOKUP(AJ588,Values!$E$2:$F$8,2,)</f>
        <v>#NAME?</v>
      </c>
      <c r="AL588" s="719" t="e">
        <f ca="1">_xll.BDP($T588,$AL$1)</f>
        <v>#NAME?</v>
      </c>
      <c r="AM588" s="719" t="e">
        <f ca="1">_xll.BDP($T588,$AM$1)</f>
        <v>#NAME?</v>
      </c>
      <c r="AN588" s="719" t="e">
        <f ca="1">_xll.BDP($T588,$AN$1)</f>
        <v>#NAME?</v>
      </c>
      <c r="AO588" s="719" t="str">
        <f t="shared" si="73"/>
        <v>7yr</v>
      </c>
      <c r="AP588" s="775" t="e">
        <f ca="1">_xll.BDP(T588,"YRS_TO_MTY_ISSUE")</f>
        <v>#NAME?</v>
      </c>
      <c r="AQ588" s="775">
        <f t="shared" si="74"/>
        <v>7</v>
      </c>
      <c r="AR588" s="775">
        <v>7</v>
      </c>
      <c r="AS588" s="719" t="e">
        <f ca="1">_xll.BDP($T588,AS$1)</f>
        <v>#NAME?</v>
      </c>
      <c r="AT588" s="719" t="e">
        <f ca="1">_xll.BDP(T588,$AT$1)</f>
        <v>#NAME?</v>
      </c>
      <c r="AU588" s="719" t="e">
        <f ca="1">_xll.BDP(T588,$AU$1)</f>
        <v>#NAME?</v>
      </c>
      <c r="AV588" s="719" t="e">
        <f ca="1">_xll.BDP($T588,AV$1)</f>
        <v>#NAME?</v>
      </c>
      <c r="AW588" s="719" t="e">
        <f t="shared" ca="1" si="75"/>
        <v>#NAME?</v>
      </c>
      <c r="AX588" s="719" t="e">
        <f ca="1">_xll.BDP(T588,$AX$1)</f>
        <v>#NAME?</v>
      </c>
      <c r="AY588" s="719" t="e">
        <f t="shared" ca="1" si="76"/>
        <v>#NAME?</v>
      </c>
      <c r="AZ588" s="719" t="e">
        <f t="shared" ca="1" si="77"/>
        <v>#NAME?</v>
      </c>
      <c r="BA588" s="719" t="e">
        <f ca="1">VLOOKUP(X588,Values!$H$2:$I$15,2,FALSE)</f>
        <v>#NAME?</v>
      </c>
    </row>
    <row r="589" spans="1:53" s="706" customFormat="1" ht="13.8" x14ac:dyDescent="0.3">
      <c r="A589" s="707">
        <v>41953</v>
      </c>
      <c r="B589" s="915" t="s">
        <v>8176</v>
      </c>
      <c r="C589" s="916" t="s">
        <v>87</v>
      </c>
      <c r="D589" s="709">
        <v>850</v>
      </c>
      <c r="E589" s="708" t="s">
        <v>66</v>
      </c>
      <c r="F589" s="710">
        <v>45610</v>
      </c>
      <c r="G589" s="711" t="s">
        <v>3710</v>
      </c>
      <c r="H589" s="712" t="s">
        <v>1460</v>
      </c>
      <c r="I589" s="713" t="s">
        <v>883</v>
      </c>
      <c r="J589" s="761" t="s">
        <v>884</v>
      </c>
      <c r="K589" s="712">
        <v>-7.5</v>
      </c>
      <c r="L589" s="714"/>
      <c r="M589" s="712"/>
      <c r="N589" s="706" t="s">
        <v>1420</v>
      </c>
      <c r="O589" s="712">
        <v>2.4700000000000002</v>
      </c>
      <c r="P589" s="708" t="s">
        <v>1973</v>
      </c>
      <c r="Q589" s="714"/>
      <c r="R589" s="708">
        <v>22</v>
      </c>
      <c r="S589" s="708" t="s">
        <v>8214</v>
      </c>
      <c r="T589" s="715" t="str">
        <f t="shared" si="70"/>
        <v>EK5955597 Corp</v>
      </c>
      <c r="U589" s="716" t="e">
        <f ca="1">_xll.BDP($T589,$U$1)</f>
        <v>#NAME?</v>
      </c>
      <c r="V589" s="715">
        <f t="shared" si="71"/>
        <v>11</v>
      </c>
      <c r="W589" s="715">
        <f t="shared" si="72"/>
        <v>46</v>
      </c>
      <c r="X589" s="717" t="e">
        <f ca="1">_xll.BDP($T589,X$1)</f>
        <v>#NAME?</v>
      </c>
      <c r="Y589" s="717" t="e">
        <f ca="1">_xll.BDP($T589,$Y$1)</f>
        <v>#NAME?</v>
      </c>
      <c r="Z589" s="717" t="e">
        <f ca="1">_xll.BDP($T589,Z$1)</f>
        <v>#NAME?</v>
      </c>
      <c r="AA589" s="718" t="e">
        <f ca="1">IF(Z589="FLOATING",J589,(_xll.BDP($T589,AA$1)/100))</f>
        <v>#NAME?</v>
      </c>
      <c r="AB589" s="719" t="e">
        <f ca="1">_xll.BDP(T589,$AB$1)</f>
        <v>#NAME?</v>
      </c>
      <c r="AC589" s="720" t="e">
        <f ca="1">_xll.BDP($T589,AC$1)</f>
        <v>#NAME?</v>
      </c>
      <c r="AD589" s="719" t="e">
        <f ca="1">_xll.BDP($T589,AD$1)</f>
        <v>#NAME?</v>
      </c>
      <c r="AE589" s="715" t="e">
        <f ca="1">_xll.BDP($T589,AE$1)</f>
        <v>#NAME?</v>
      </c>
      <c r="AF589" s="719" t="e">
        <f ca="1">_xll.BDP($T589,AF$1)</f>
        <v>#NAME?</v>
      </c>
      <c r="AG589" s="719" t="e">
        <f ca="1">VLOOKUP(AE589,Values!$A$1:$C$12,2,FALSE)</f>
        <v>#NAME?</v>
      </c>
      <c r="AH589" s="716" t="e">
        <f ca="1">_xll.BDP($T589,$AH$1)</f>
        <v>#NAME?</v>
      </c>
      <c r="AI589" s="716" t="e">
        <f ca="1">_xll.BDP($T589,$AI$1)</f>
        <v>#NAME?</v>
      </c>
      <c r="AJ589" s="716" t="e">
        <f ca="1">_xll.BDP($T589,$AJ$1)</f>
        <v>#NAME?</v>
      </c>
      <c r="AK589" s="721" t="e">
        <f ca="1">VLOOKUP(AJ589,Values!$E$2:$F$8,2,)</f>
        <v>#NAME?</v>
      </c>
      <c r="AL589" s="719" t="e">
        <f ca="1">_xll.BDP($T589,$AL$1)</f>
        <v>#NAME?</v>
      </c>
      <c r="AM589" s="719" t="e">
        <f ca="1">_xll.BDP($T589,$AM$1)</f>
        <v>#NAME?</v>
      </c>
      <c r="AN589" s="719" t="e">
        <f ca="1">_xll.BDP($T589,$AN$1)</f>
        <v>#NAME?</v>
      </c>
      <c r="AO589" s="719" t="str">
        <f t="shared" si="73"/>
        <v>10yr</v>
      </c>
      <c r="AP589" s="775" t="e">
        <f ca="1">_xll.BDP(T589,"YRS_TO_MTY_ISSUE")</f>
        <v>#NAME?</v>
      </c>
      <c r="AQ589" s="775">
        <f t="shared" si="74"/>
        <v>10</v>
      </c>
      <c r="AR589" s="775">
        <v>10</v>
      </c>
      <c r="AS589" s="719" t="e">
        <f ca="1">_xll.BDP($T589,AS$1)</f>
        <v>#NAME?</v>
      </c>
      <c r="AT589" s="719" t="e">
        <f ca="1">_xll.BDP(T589,$AT$1)</f>
        <v>#NAME?</v>
      </c>
      <c r="AU589" s="719" t="e">
        <f ca="1">_xll.BDP(T589,$AU$1)</f>
        <v>#NAME?</v>
      </c>
      <c r="AV589" s="719" t="e">
        <f ca="1">_xll.BDP($T589,AV$1)</f>
        <v>#NAME?</v>
      </c>
      <c r="AW589" s="719" t="e">
        <f t="shared" ca="1" si="75"/>
        <v>#NAME?</v>
      </c>
      <c r="AX589" s="719" t="e">
        <f ca="1">_xll.BDP(T589,$AX$1)</f>
        <v>#NAME?</v>
      </c>
      <c r="AY589" s="719" t="e">
        <f t="shared" ca="1" si="76"/>
        <v>#NAME?</v>
      </c>
      <c r="AZ589" s="719" t="e">
        <f t="shared" ca="1" si="77"/>
        <v>#NAME?</v>
      </c>
      <c r="BA589" s="719" t="e">
        <f ca="1">VLOOKUP(X589,Values!$H$2:$I$15,2,FALSE)</f>
        <v>#NAME?</v>
      </c>
    </row>
    <row r="590" spans="1:53" s="706" customFormat="1" ht="13.8" x14ac:dyDescent="0.3">
      <c r="A590" s="707">
        <v>41953</v>
      </c>
      <c r="B590" s="915" t="s">
        <v>8177</v>
      </c>
      <c r="C590" s="916" t="s">
        <v>87</v>
      </c>
      <c r="D590" s="709">
        <v>800</v>
      </c>
      <c r="E590" s="708" t="s">
        <v>2331</v>
      </c>
      <c r="F590" s="710">
        <v>49262</v>
      </c>
      <c r="G590" s="711" t="s">
        <v>3710</v>
      </c>
      <c r="H590" s="712" t="s">
        <v>1747</v>
      </c>
      <c r="I590" s="713" t="s">
        <v>3798</v>
      </c>
      <c r="J590" s="761" t="s">
        <v>3799</v>
      </c>
      <c r="K590" s="712">
        <v>-10</v>
      </c>
      <c r="L590" s="714"/>
      <c r="M590" s="712"/>
      <c r="N590" s="706" t="s">
        <v>85</v>
      </c>
      <c r="O590" s="712">
        <v>2.25</v>
      </c>
      <c r="P590" s="708" t="s">
        <v>8178</v>
      </c>
      <c r="Q590" s="714"/>
      <c r="R590" s="708">
        <v>22.5</v>
      </c>
      <c r="S590" s="708" t="s">
        <v>8215</v>
      </c>
      <c r="T590" s="715" t="str">
        <f t="shared" si="70"/>
        <v>EK5956074 Corp</v>
      </c>
      <c r="U590" s="716" t="e">
        <f ca="1">_xll.BDP($T590,$U$1)</f>
        <v>#NAME?</v>
      </c>
      <c r="V590" s="715">
        <f t="shared" si="71"/>
        <v>11</v>
      </c>
      <c r="W590" s="715">
        <f t="shared" si="72"/>
        <v>46</v>
      </c>
      <c r="X590" s="717" t="e">
        <f ca="1">_xll.BDP($T590,X$1)</f>
        <v>#NAME?</v>
      </c>
      <c r="Y590" s="717" t="e">
        <f ca="1">_xll.BDP($T590,$Y$1)</f>
        <v>#NAME?</v>
      </c>
      <c r="Z590" s="717" t="e">
        <f ca="1">_xll.BDP($T590,Z$1)</f>
        <v>#NAME?</v>
      </c>
      <c r="AA590" s="718" t="e">
        <f ca="1">IF(Z590="FLOATING",J590,(_xll.BDP($T590,AA$1)/100))</f>
        <v>#NAME?</v>
      </c>
      <c r="AB590" s="719" t="e">
        <f ca="1">_xll.BDP(T590,$AB$1)</f>
        <v>#NAME?</v>
      </c>
      <c r="AC590" s="720" t="e">
        <f ca="1">_xll.BDP($T590,AC$1)</f>
        <v>#NAME?</v>
      </c>
      <c r="AD590" s="719" t="e">
        <f ca="1">_xll.BDP($T590,AD$1)</f>
        <v>#NAME?</v>
      </c>
      <c r="AE590" s="715" t="e">
        <f ca="1">_xll.BDP($T590,AE$1)</f>
        <v>#NAME?</v>
      </c>
      <c r="AF590" s="719" t="e">
        <f ca="1">_xll.BDP($T590,AF$1)</f>
        <v>#NAME?</v>
      </c>
      <c r="AG590" s="719" t="e">
        <f ca="1">VLOOKUP(AE590,Values!$A$1:$C$12,2,FALSE)</f>
        <v>#NAME?</v>
      </c>
      <c r="AH590" s="716" t="e">
        <f ca="1">_xll.BDP($T590,$AH$1)</f>
        <v>#NAME?</v>
      </c>
      <c r="AI590" s="716" t="e">
        <f ca="1">_xll.BDP($T590,$AI$1)</f>
        <v>#NAME?</v>
      </c>
      <c r="AJ590" s="716" t="e">
        <f ca="1">_xll.BDP($T590,$AJ$1)</f>
        <v>#NAME?</v>
      </c>
      <c r="AK590" s="721" t="e">
        <f ca="1">VLOOKUP(AJ590,Values!$E$2:$F$8,2,)</f>
        <v>#NAME?</v>
      </c>
      <c r="AL590" s="719" t="e">
        <f ca="1">_xll.BDP($T590,$AL$1)</f>
        <v>#NAME?</v>
      </c>
      <c r="AM590" s="719" t="e">
        <f ca="1">_xll.BDP($T590,$AM$1)</f>
        <v>#NAME?</v>
      </c>
      <c r="AN590" s="719" t="e">
        <f ca="1">_xll.BDP($T590,$AN$1)</f>
        <v>#NAME?</v>
      </c>
      <c r="AO590" s="719" t="str">
        <f t="shared" si="73"/>
        <v>20yr</v>
      </c>
      <c r="AP590" s="775" t="e">
        <f ca="1">_xll.BDP(T590,"YRS_TO_MTY_ISSUE")</f>
        <v>#NAME?</v>
      </c>
      <c r="AQ590" s="775">
        <f t="shared" si="74"/>
        <v>20</v>
      </c>
      <c r="AR590" s="775">
        <v>20</v>
      </c>
      <c r="AS590" s="719" t="e">
        <f ca="1">_xll.BDP($T590,AS$1)</f>
        <v>#NAME?</v>
      </c>
      <c r="AT590" s="719" t="e">
        <f ca="1">_xll.BDP(T590,$AT$1)</f>
        <v>#NAME?</v>
      </c>
      <c r="AU590" s="719" t="e">
        <f ca="1">_xll.BDP(T590,$AU$1)</f>
        <v>#NAME?</v>
      </c>
      <c r="AV590" s="719" t="e">
        <f ca="1">_xll.BDP($T590,AV$1)</f>
        <v>#NAME?</v>
      </c>
      <c r="AW590" s="719" t="e">
        <f t="shared" ca="1" si="75"/>
        <v>#NAME?</v>
      </c>
      <c r="AX590" s="719" t="e">
        <f ca="1">_xll.BDP(T590,$AX$1)</f>
        <v>#NAME?</v>
      </c>
      <c r="AY590" s="719" t="e">
        <f t="shared" ca="1" si="76"/>
        <v>#NAME?</v>
      </c>
      <c r="AZ590" s="719" t="e">
        <f t="shared" ca="1" si="77"/>
        <v>#NAME?</v>
      </c>
      <c r="BA590" s="719" t="e">
        <f ca="1">VLOOKUP(X590,Values!$H$2:$I$15,2,FALSE)</f>
        <v>#NAME?</v>
      </c>
    </row>
    <row r="591" spans="1:53" s="706" customFormat="1" ht="13.8" x14ac:dyDescent="0.3">
      <c r="A591" s="707">
        <v>41953</v>
      </c>
      <c r="B591" s="915" t="s">
        <v>8179</v>
      </c>
      <c r="C591" s="916" t="s">
        <v>11</v>
      </c>
      <c r="D591" s="709">
        <v>250</v>
      </c>
      <c r="E591" s="708" t="s">
        <v>501</v>
      </c>
      <c r="F591" s="710">
        <v>52932</v>
      </c>
      <c r="G591" s="711" t="s">
        <v>6853</v>
      </c>
      <c r="H591" s="712" t="s">
        <v>8180</v>
      </c>
      <c r="I591" s="713" t="s">
        <v>3902</v>
      </c>
      <c r="J591" s="761" t="s">
        <v>3903</v>
      </c>
      <c r="K591" s="712">
        <v>-9.5</v>
      </c>
      <c r="L591" s="714"/>
      <c r="M591" s="712"/>
      <c r="N591" s="706" t="s">
        <v>391</v>
      </c>
      <c r="O591" s="712">
        <v>2</v>
      </c>
      <c r="P591" s="708" t="s">
        <v>8181</v>
      </c>
      <c r="Q591" s="714"/>
      <c r="R591" s="708">
        <v>3.5</v>
      </c>
      <c r="S591" s="708" t="s">
        <v>8218</v>
      </c>
      <c r="T591" s="715" t="str">
        <f t="shared" si="70"/>
        <v>EK5956132 Corp</v>
      </c>
      <c r="U591" s="716" t="e">
        <f ca="1">_xll.BDP($T591,$U$1)</f>
        <v>#NAME?</v>
      </c>
      <c r="V591" s="715">
        <f t="shared" si="71"/>
        <v>11</v>
      </c>
      <c r="W591" s="715">
        <f t="shared" si="72"/>
        <v>46</v>
      </c>
      <c r="X591" s="717" t="e">
        <f ca="1">_xll.BDP($T591,X$1)</f>
        <v>#NAME?</v>
      </c>
      <c r="Y591" s="717" t="e">
        <f ca="1">_xll.BDP($T591,$Y$1)</f>
        <v>#NAME?</v>
      </c>
      <c r="Z591" s="717" t="e">
        <f ca="1">_xll.BDP($T591,Z$1)</f>
        <v>#NAME?</v>
      </c>
      <c r="AA591" s="718" t="e">
        <f ca="1">IF(Z591="FLOATING",J591,(_xll.BDP($T591,AA$1)/100))</f>
        <v>#NAME?</v>
      </c>
      <c r="AB591" s="719" t="e">
        <f ca="1">_xll.BDP(T591,$AB$1)</f>
        <v>#NAME?</v>
      </c>
      <c r="AC591" s="720" t="e">
        <f ca="1">_xll.BDP($T591,AC$1)</f>
        <v>#NAME?</v>
      </c>
      <c r="AD591" s="719" t="e">
        <f ca="1">_xll.BDP($T591,AD$1)</f>
        <v>#NAME?</v>
      </c>
      <c r="AE591" s="715" t="e">
        <f ca="1">_xll.BDP($T591,AE$1)</f>
        <v>#NAME?</v>
      </c>
      <c r="AF591" s="719" t="e">
        <f ca="1">_xll.BDP($T591,AF$1)</f>
        <v>#NAME?</v>
      </c>
      <c r="AG591" s="719" t="e">
        <f ca="1">VLOOKUP(AE591,Values!$A$1:$C$12,2,FALSE)</f>
        <v>#NAME?</v>
      </c>
      <c r="AH591" s="716" t="e">
        <f ca="1">_xll.BDP($T591,$AH$1)</f>
        <v>#NAME?</v>
      </c>
      <c r="AI591" s="716" t="e">
        <f ca="1">_xll.BDP($T591,$AI$1)</f>
        <v>#NAME?</v>
      </c>
      <c r="AJ591" s="716" t="e">
        <f ca="1">_xll.BDP($T591,$AJ$1)</f>
        <v>#NAME?</v>
      </c>
      <c r="AK591" s="721" t="e">
        <f ca="1">VLOOKUP(AJ591,Values!$E$2:$F$8,2,)</f>
        <v>#NAME?</v>
      </c>
      <c r="AL591" s="719" t="e">
        <f ca="1">_xll.BDP($T591,$AL$1)</f>
        <v>#NAME?</v>
      </c>
      <c r="AM591" s="719" t="e">
        <f ca="1">_xll.BDP($T591,$AM$1)</f>
        <v>#NAME?</v>
      </c>
      <c r="AN591" s="719" t="e">
        <f ca="1">_xll.BDP($T591,$AN$1)</f>
        <v>#NAME?</v>
      </c>
      <c r="AO591" s="719" t="str">
        <f t="shared" si="73"/>
        <v xml:space="preserve">30yr  </v>
      </c>
      <c r="AP591" s="775" t="e">
        <f ca="1">_xll.BDP(T591,"YRS_TO_MTY_ISSUE")</f>
        <v>#NAME?</v>
      </c>
      <c r="AQ591" s="775">
        <f t="shared" si="74"/>
        <v>30</v>
      </c>
      <c r="AR591" s="775">
        <v>30</v>
      </c>
      <c r="AS591" s="719" t="e">
        <f ca="1">_xll.BDP($T591,AS$1)</f>
        <v>#NAME?</v>
      </c>
      <c r="AT591" s="719" t="e">
        <f ca="1">_xll.BDP(T591,$AT$1)</f>
        <v>#NAME?</v>
      </c>
      <c r="AU591" s="719" t="e">
        <f ca="1">_xll.BDP(T591,$AU$1)</f>
        <v>#NAME?</v>
      </c>
      <c r="AV591" s="719" t="e">
        <f ca="1">_xll.BDP($T591,AV$1)</f>
        <v>#NAME?</v>
      </c>
      <c r="AW591" s="719" t="e">
        <f t="shared" ca="1" si="75"/>
        <v>#NAME?</v>
      </c>
      <c r="AX591" s="719" t="e">
        <f ca="1">_xll.BDP(T591,$AX$1)</f>
        <v>#NAME?</v>
      </c>
      <c r="AY591" s="719" t="e">
        <f t="shared" ca="1" si="76"/>
        <v>#NAME?</v>
      </c>
      <c r="AZ591" s="719" t="e">
        <f t="shared" ca="1" si="77"/>
        <v>#NAME?</v>
      </c>
      <c r="BA591" s="719" t="e">
        <f ca="1">VLOOKUP(X591,Values!$H$2:$I$15,2,FALSE)</f>
        <v>#NAME?</v>
      </c>
    </row>
    <row r="592" spans="1:53" s="706" customFormat="1" ht="13.8" x14ac:dyDescent="0.3">
      <c r="A592" s="707">
        <v>41950</v>
      </c>
      <c r="B592" s="915" t="s">
        <v>8100</v>
      </c>
      <c r="C592" s="916" t="s">
        <v>1969</v>
      </c>
      <c r="D592" s="709">
        <v>450</v>
      </c>
      <c r="E592" s="708" t="s">
        <v>37</v>
      </c>
      <c r="F592" s="710">
        <v>43784</v>
      </c>
      <c r="G592" s="711" t="s">
        <v>7235</v>
      </c>
      <c r="H592" s="712" t="s">
        <v>151</v>
      </c>
      <c r="I592" s="713" t="s">
        <v>1991</v>
      </c>
      <c r="J592" s="761" t="s">
        <v>1254</v>
      </c>
      <c r="K592" s="712">
        <v>-15</v>
      </c>
      <c r="L592" s="714"/>
      <c r="M592" s="712"/>
      <c r="N592" s="706" t="s">
        <v>7768</v>
      </c>
      <c r="O592" s="712">
        <v>2.78</v>
      </c>
      <c r="P592" s="708" t="s">
        <v>1890</v>
      </c>
      <c r="Q592" s="714"/>
      <c r="R592" s="708">
        <v>5</v>
      </c>
      <c r="S592" s="708" t="s">
        <v>8105</v>
      </c>
      <c r="T592" s="573">
        <f>MONTH(A592)</f>
        <v>11</v>
      </c>
      <c r="U592" s="716" t="e">
        <f ca="1">_xll.BDP($T592,$U$1)</f>
        <v>#NAME?</v>
      </c>
      <c r="V592" s="715">
        <f>MONTH(A592)</f>
        <v>11</v>
      </c>
      <c r="W592" s="715">
        <f>WEEKNUM(A592,1)</f>
        <v>45</v>
      </c>
      <c r="X592" s="717" t="e">
        <f ca="1">_xll.BDP($T592,X$1)</f>
        <v>#NAME?</v>
      </c>
      <c r="Y592" s="717" t="e">
        <f ca="1">_xll.BDP($T592,$Y$1)</f>
        <v>#NAME?</v>
      </c>
      <c r="Z592" s="717" t="e">
        <f ca="1">_xll.BDP($T592,Z$1)</f>
        <v>#NAME?</v>
      </c>
      <c r="AA592" s="718" t="e">
        <f ca="1">IF(Z592="FLOATING",J592,(_xll.BDP($T592,AA$1)/100))</f>
        <v>#NAME?</v>
      </c>
      <c r="AB592" s="719" t="e">
        <f ca="1">_xll.BDP(T592,$AB$1)</f>
        <v>#NAME?</v>
      </c>
      <c r="AC592" s="720" t="e">
        <f ca="1">_xll.BDP($T592,AC$1)</f>
        <v>#NAME?</v>
      </c>
      <c r="AD592" s="719" t="e">
        <f ca="1">_xll.BDP($T592,AD$1)</f>
        <v>#NAME?</v>
      </c>
      <c r="AE592" s="715" t="e">
        <f ca="1">_xll.BDP($T592,AE$1)</f>
        <v>#NAME?</v>
      </c>
      <c r="AF592" s="719" t="e">
        <f ca="1">_xll.BDP($T592,AF$1)</f>
        <v>#NAME?</v>
      </c>
      <c r="AG592" s="719" t="e">
        <f ca="1">VLOOKUP(AE592,Values!$A$1:$C$12,2,FALSE)</f>
        <v>#NAME?</v>
      </c>
      <c r="AH592" s="716" t="e">
        <f ca="1">_xll.BDP($T592,$AH$1)</f>
        <v>#NAME?</v>
      </c>
      <c r="AI592" s="716" t="e">
        <f ca="1">_xll.BDP($T592,$AI$1)</f>
        <v>#NAME?</v>
      </c>
      <c r="AJ592" s="716" t="e">
        <f ca="1">_xll.BDP($T592,$AJ$1)</f>
        <v>#NAME?</v>
      </c>
      <c r="AK592" s="721" t="e">
        <f ca="1">VLOOKUP(AJ592,Values!$E$2:$F$8,2,)</f>
        <v>#NAME?</v>
      </c>
      <c r="AL592" s="719" t="e">
        <f ca="1">_xll.BDP($T592,$AL$1)</f>
        <v>#NAME?</v>
      </c>
      <c r="AM592" s="719" t="e">
        <f ca="1">_xll.BDP($T592,$AM$1)</f>
        <v>#NAME?</v>
      </c>
      <c r="AN592" s="719" t="e">
        <f ca="1">_xll.BDP($T592,$AN$1)</f>
        <v>#NAME?</v>
      </c>
      <c r="AO592" s="719" t="str">
        <f>E592</f>
        <v>5yr</v>
      </c>
      <c r="AP592" s="775" t="e">
        <f ca="1">_xll.BDP(T592,"YRS_TO_MTY_ISSUE")</f>
        <v>#NAME?</v>
      </c>
      <c r="AQ592" s="775">
        <f>YEAR(F592)-YEAR(A592)</f>
        <v>5</v>
      </c>
      <c r="AR592" s="775">
        <v>5</v>
      </c>
      <c r="AS592" s="719" t="e">
        <f ca="1">_xll.BDP($T592,AS$1)</f>
        <v>#NAME?</v>
      </c>
      <c r="AT592" s="719" t="e">
        <f ca="1">_xll.BDP(T592,$AT$1)</f>
        <v>#NAME?</v>
      </c>
      <c r="AU592" s="719" t="e">
        <f ca="1">_xll.BDP(T592,$AU$1)</f>
        <v>#NAME?</v>
      </c>
      <c r="AV592" s="719" t="e">
        <f ca="1">_xll.BDP($T592,AV$1)</f>
        <v>#NAME?</v>
      </c>
      <c r="AW592" s="719" t="e">
        <f ca="1">AV592-AS592</f>
        <v>#NAME?</v>
      </c>
      <c r="AX592" s="719" t="e">
        <f ca="1">_xll.BDP(T592,$AX$1)</f>
        <v>#NAME?</v>
      </c>
      <c r="AY592" s="719" t="e">
        <f ca="1">IF(Z592="FLOATING",CONCATENATE("3mL+",ROUND(AX592,0)),CONCATENATE("G+",ROUND(AT592,0)))</f>
        <v>#NAME?</v>
      </c>
      <c r="AZ592" s="719" t="e">
        <f ca="1">IF(Z592="FLOATING",CONCATENATE("3mL+",ROUND(AX592,0)),CONCATENATE("T+",ROUND(AV592,0)))</f>
        <v>#NAME?</v>
      </c>
      <c r="BA592" s="719" t="e">
        <f ca="1">VLOOKUP(X592,Values!$H$2:$I$15,2,FALSE)</f>
        <v>#NAME?</v>
      </c>
    </row>
    <row r="593" spans="1:53" s="706" customFormat="1" ht="13.8" x14ac:dyDescent="0.3">
      <c r="A593" s="707">
        <v>41950</v>
      </c>
      <c r="B593" s="915" t="s">
        <v>8101</v>
      </c>
      <c r="C593" s="916" t="s">
        <v>1969</v>
      </c>
      <c r="D593" s="709">
        <v>400</v>
      </c>
      <c r="E593" s="708" t="s">
        <v>66</v>
      </c>
      <c r="F593" s="710">
        <v>45611</v>
      </c>
      <c r="G593" s="711" t="s">
        <v>7235</v>
      </c>
      <c r="H593" s="712" t="s">
        <v>578</v>
      </c>
      <c r="I593" s="713" t="s">
        <v>1517</v>
      </c>
      <c r="J593" s="761" t="s">
        <v>1044</v>
      </c>
      <c r="K593" s="712">
        <v>-15</v>
      </c>
      <c r="L593" s="714"/>
      <c r="M593" s="712"/>
      <c r="N593" s="706" t="s">
        <v>8098</v>
      </c>
      <c r="O593" s="712">
        <v>3.75</v>
      </c>
      <c r="P593" s="708" t="s">
        <v>1890</v>
      </c>
      <c r="Q593" s="714"/>
      <c r="R593" s="708">
        <v>5</v>
      </c>
      <c r="S593" s="708" t="s">
        <v>8104</v>
      </c>
      <c r="T593" s="573">
        <f>MONTH(A593)</f>
        <v>11</v>
      </c>
      <c r="U593" s="716" t="e">
        <f ca="1">_xll.BDP($T593,$U$1)</f>
        <v>#NAME?</v>
      </c>
      <c r="V593" s="715">
        <f>MONTH(A593)</f>
        <v>11</v>
      </c>
      <c r="W593" s="715">
        <f>WEEKNUM(A593,1)</f>
        <v>45</v>
      </c>
      <c r="X593" s="717" t="e">
        <f ca="1">_xll.BDP($T593,X$1)</f>
        <v>#NAME?</v>
      </c>
      <c r="Y593" s="717" t="e">
        <f ca="1">_xll.BDP($T593,$Y$1)</f>
        <v>#NAME?</v>
      </c>
      <c r="Z593" s="717" t="e">
        <f ca="1">_xll.BDP($T593,Z$1)</f>
        <v>#NAME?</v>
      </c>
      <c r="AA593" s="718" t="e">
        <f ca="1">IF(Z593="FLOATING",J593,(_xll.BDP($T593,AA$1)/100))</f>
        <v>#NAME?</v>
      </c>
      <c r="AB593" s="719" t="e">
        <f ca="1">_xll.BDP(T593,$AB$1)</f>
        <v>#NAME?</v>
      </c>
      <c r="AC593" s="720" t="e">
        <f ca="1">_xll.BDP($T593,AC$1)</f>
        <v>#NAME?</v>
      </c>
      <c r="AD593" s="719" t="e">
        <f ca="1">_xll.BDP($T593,AD$1)</f>
        <v>#NAME?</v>
      </c>
      <c r="AE593" s="715" t="e">
        <f ca="1">_xll.BDP($T593,AE$1)</f>
        <v>#NAME?</v>
      </c>
      <c r="AF593" s="719" t="e">
        <f ca="1">_xll.BDP($T593,AF$1)</f>
        <v>#NAME?</v>
      </c>
      <c r="AG593" s="719" t="e">
        <f ca="1">VLOOKUP(AE593,Values!$A$1:$C$12,2,FALSE)</f>
        <v>#NAME?</v>
      </c>
      <c r="AH593" s="716" t="e">
        <f ca="1">_xll.BDP($T593,$AH$1)</f>
        <v>#NAME?</v>
      </c>
      <c r="AI593" s="716" t="e">
        <f ca="1">_xll.BDP($T593,$AI$1)</f>
        <v>#NAME?</v>
      </c>
      <c r="AJ593" s="716" t="e">
        <f ca="1">_xll.BDP($T593,$AJ$1)</f>
        <v>#NAME?</v>
      </c>
      <c r="AK593" s="721" t="e">
        <f ca="1">VLOOKUP(AJ593,Values!$E$2:$F$8,2,)</f>
        <v>#NAME?</v>
      </c>
      <c r="AL593" s="719" t="e">
        <f ca="1">_xll.BDP($T593,$AL$1)</f>
        <v>#NAME?</v>
      </c>
      <c r="AM593" s="719" t="e">
        <f ca="1">_xll.BDP($T593,$AM$1)</f>
        <v>#NAME?</v>
      </c>
      <c r="AN593" s="719" t="e">
        <f ca="1">_xll.BDP($T593,$AN$1)</f>
        <v>#NAME?</v>
      </c>
      <c r="AO593" s="719" t="str">
        <f>E593</f>
        <v>10yr</v>
      </c>
      <c r="AP593" s="775" t="e">
        <f ca="1">_xll.BDP(T593,"YRS_TO_MTY_ISSUE")</f>
        <v>#NAME?</v>
      </c>
      <c r="AQ593" s="775">
        <f>YEAR(F593)-YEAR(A593)</f>
        <v>10</v>
      </c>
      <c r="AR593" s="775">
        <v>10</v>
      </c>
      <c r="AS593" s="719" t="e">
        <f ca="1">_xll.BDP($T593,AS$1)</f>
        <v>#NAME?</v>
      </c>
      <c r="AT593" s="719" t="e">
        <f ca="1">_xll.BDP(T593,$AT$1)</f>
        <v>#NAME?</v>
      </c>
      <c r="AU593" s="719" t="e">
        <f ca="1">_xll.BDP(T593,$AU$1)</f>
        <v>#NAME?</v>
      </c>
      <c r="AV593" s="719" t="e">
        <f ca="1">_xll.BDP($T593,AV$1)</f>
        <v>#NAME?</v>
      </c>
      <c r="AW593" s="719" t="e">
        <f ca="1">AV593-AS593</f>
        <v>#NAME?</v>
      </c>
      <c r="AX593" s="719" t="e">
        <f ca="1">_xll.BDP(T593,$AX$1)</f>
        <v>#NAME?</v>
      </c>
      <c r="AY593" s="719" t="e">
        <f ca="1">IF(Z593="FLOATING",CONCATENATE("3mL+",ROUND(AX593,0)),CONCATENATE("G+",ROUND(AT593,0)))</f>
        <v>#NAME?</v>
      </c>
      <c r="AZ593" s="719" t="e">
        <f ca="1">IF(Z593="FLOATING",CONCATENATE("3mL+",ROUND(AX593,0)),CONCATENATE("T+",ROUND(AV593,0)))</f>
        <v>#NAME?</v>
      </c>
      <c r="BA593" s="719" t="e">
        <f ca="1">VLOOKUP(X593,Values!$H$2:$I$15,2,FALSE)</f>
        <v>#NAME?</v>
      </c>
    </row>
    <row r="594" spans="1:53" s="706" customFormat="1" ht="13.8" x14ac:dyDescent="0.3">
      <c r="A594" s="707">
        <v>41950</v>
      </c>
      <c r="B594" s="915" t="s">
        <v>8102</v>
      </c>
      <c r="C594" s="916" t="s">
        <v>1969</v>
      </c>
      <c r="D594" s="709">
        <v>350</v>
      </c>
      <c r="E594" s="708" t="s">
        <v>117</v>
      </c>
      <c r="F594" s="710">
        <v>52916</v>
      </c>
      <c r="G594" s="711" t="s">
        <v>7235</v>
      </c>
      <c r="H594" s="712" t="s">
        <v>774</v>
      </c>
      <c r="I594" s="713" t="s">
        <v>8099</v>
      </c>
      <c r="J594" s="761" t="s">
        <v>996</v>
      </c>
      <c r="K594" s="712">
        <f>155-167.5</f>
        <v>-12.5</v>
      </c>
      <c r="L594" s="714"/>
      <c r="M594" s="712"/>
      <c r="N594" s="706" t="s">
        <v>7768</v>
      </c>
      <c r="O594" s="712">
        <v>3.57</v>
      </c>
      <c r="P594" s="708" t="s">
        <v>1900</v>
      </c>
      <c r="Q594" s="714"/>
      <c r="R594" s="708">
        <v>10</v>
      </c>
      <c r="S594" s="708" t="s">
        <v>8103</v>
      </c>
      <c r="T594" s="573">
        <f>MONTH(A594)</f>
        <v>11</v>
      </c>
      <c r="U594" s="716" t="e">
        <f ca="1">_xll.BDP($T594,$U$1)</f>
        <v>#NAME?</v>
      </c>
      <c r="V594" s="715">
        <f>MONTH(A594)</f>
        <v>11</v>
      </c>
      <c r="W594" s="715">
        <f>WEEKNUM(A594,1)</f>
        <v>45</v>
      </c>
      <c r="X594" s="717" t="e">
        <f ca="1">_xll.BDP($T594,X$1)</f>
        <v>#NAME?</v>
      </c>
      <c r="Y594" s="717" t="e">
        <f ca="1">_xll.BDP($T594,$Y$1)</f>
        <v>#NAME?</v>
      </c>
      <c r="Z594" s="717" t="e">
        <f ca="1">_xll.BDP($T594,Z$1)</f>
        <v>#NAME?</v>
      </c>
      <c r="AA594" s="718" t="e">
        <f ca="1">IF(Z594="FLOATING",J594,(_xll.BDP($T594,AA$1)/100))</f>
        <v>#NAME?</v>
      </c>
      <c r="AB594" s="719" t="e">
        <f ca="1">_xll.BDP(T594,$AB$1)</f>
        <v>#NAME?</v>
      </c>
      <c r="AC594" s="720" t="e">
        <f ca="1">_xll.BDP($T594,AC$1)</f>
        <v>#NAME?</v>
      </c>
      <c r="AD594" s="719" t="e">
        <f ca="1">_xll.BDP($T594,AD$1)</f>
        <v>#NAME?</v>
      </c>
      <c r="AE594" s="715" t="e">
        <f ca="1">_xll.BDP($T594,AE$1)</f>
        <v>#NAME?</v>
      </c>
      <c r="AF594" s="719" t="e">
        <f ca="1">_xll.BDP($T594,AF$1)</f>
        <v>#NAME?</v>
      </c>
      <c r="AG594" s="719" t="e">
        <f ca="1">VLOOKUP(AE594,Values!$A$1:$C$12,2,FALSE)</f>
        <v>#NAME?</v>
      </c>
      <c r="AH594" s="716" t="e">
        <f ca="1">_xll.BDP($T594,$AH$1)</f>
        <v>#NAME?</v>
      </c>
      <c r="AI594" s="716" t="e">
        <f ca="1">_xll.BDP($T594,$AI$1)</f>
        <v>#NAME?</v>
      </c>
      <c r="AJ594" s="716" t="e">
        <f ca="1">_xll.BDP($T594,$AJ$1)</f>
        <v>#NAME?</v>
      </c>
      <c r="AK594" s="721" t="e">
        <f ca="1">VLOOKUP(AJ594,Values!$E$2:$F$8,2,)</f>
        <v>#NAME?</v>
      </c>
      <c r="AL594" s="719" t="e">
        <f ca="1">_xll.BDP($T594,$AL$1)</f>
        <v>#NAME?</v>
      </c>
      <c r="AM594" s="719" t="e">
        <f ca="1">_xll.BDP($T594,$AM$1)</f>
        <v>#NAME?</v>
      </c>
      <c r="AN594" s="719" t="e">
        <f ca="1">_xll.BDP($T594,$AN$1)</f>
        <v>#NAME?</v>
      </c>
      <c r="AO594" s="719" t="str">
        <f>E594</f>
        <v>30yr</v>
      </c>
      <c r="AP594" s="775" t="e">
        <f ca="1">_xll.BDP(T594,"YRS_TO_MTY_ISSUE")</f>
        <v>#NAME?</v>
      </c>
      <c r="AQ594" s="775">
        <f>YEAR(F594)-YEAR(A594)</f>
        <v>30</v>
      </c>
      <c r="AR594" s="775">
        <v>30</v>
      </c>
      <c r="AS594" s="719" t="e">
        <f ca="1">_xll.BDP($T594,AS$1)</f>
        <v>#NAME?</v>
      </c>
      <c r="AT594" s="719" t="e">
        <f ca="1">_xll.BDP(T594,$AT$1)</f>
        <v>#NAME?</v>
      </c>
      <c r="AU594" s="719" t="e">
        <f ca="1">_xll.BDP(T594,$AU$1)</f>
        <v>#NAME?</v>
      </c>
      <c r="AV594" s="719" t="e">
        <f ca="1">_xll.BDP($T594,AV$1)</f>
        <v>#NAME?</v>
      </c>
      <c r="AW594" s="719" t="e">
        <f ca="1">AV594-AS594</f>
        <v>#NAME?</v>
      </c>
      <c r="AX594" s="719" t="e">
        <f ca="1">_xll.BDP(T594,$AX$1)</f>
        <v>#NAME?</v>
      </c>
      <c r="AY594" s="719" t="e">
        <f ca="1">IF(Z594="FLOATING",CONCATENATE("3mL+",ROUND(AX594,0)),CONCATENATE("G+",ROUND(AT594,0)))</f>
        <v>#NAME?</v>
      </c>
      <c r="AZ594" s="719" t="e">
        <f ca="1">IF(Z594="FLOATING",CONCATENATE("3mL+",ROUND(AX594,0)),CONCATENATE("T+",ROUND(AV594,0)))</f>
        <v>#NAME?</v>
      </c>
      <c r="BA594" s="719" t="e">
        <f ca="1">VLOOKUP(X594,Values!$H$2:$I$15,2,FALSE)</f>
        <v>#NAME?</v>
      </c>
    </row>
    <row r="595" spans="1:53" s="706" customFormat="1" ht="13.8" x14ac:dyDescent="0.3">
      <c r="A595" s="707">
        <v>41949</v>
      </c>
      <c r="B595" s="915" t="s">
        <v>8056</v>
      </c>
      <c r="C595" s="916" t="s">
        <v>218</v>
      </c>
      <c r="D595" s="709">
        <v>750</v>
      </c>
      <c r="E595" s="708" t="s">
        <v>8057</v>
      </c>
      <c r="F595" s="710">
        <v>42508</v>
      </c>
      <c r="G595" s="711" t="s">
        <v>8058</v>
      </c>
      <c r="H595" s="712" t="s">
        <v>2378</v>
      </c>
      <c r="I595" s="713" t="s">
        <v>6130</v>
      </c>
      <c r="J595" s="761" t="s">
        <v>5772</v>
      </c>
      <c r="K595" s="712">
        <v>-5</v>
      </c>
      <c r="L595" s="714"/>
      <c r="M595" s="712"/>
      <c r="N595" s="706" t="s">
        <v>3748</v>
      </c>
      <c r="O595" s="712">
        <v>2.13</v>
      </c>
      <c r="P595" s="708" t="s">
        <v>2288</v>
      </c>
      <c r="Q595" s="714"/>
      <c r="R595" s="708">
        <v>-2</v>
      </c>
      <c r="S595" s="708" t="s">
        <v>8083</v>
      </c>
      <c r="T595" s="573">
        <f t="shared" ref="T595:T658" si="78">MONTH(A595)</f>
        <v>11</v>
      </c>
      <c r="U595" s="716" t="e">
        <f ca="1">_xll.BDP($T595,$U$1)</f>
        <v>#NAME?</v>
      </c>
      <c r="V595" s="715">
        <f t="shared" ref="V595:V654" si="79">MONTH(A595)</f>
        <v>11</v>
      </c>
      <c r="W595" s="715">
        <f t="shared" ref="W595:W654" si="80">WEEKNUM(A595,1)</f>
        <v>45</v>
      </c>
      <c r="X595" s="717" t="e">
        <f ca="1">_xll.BDP($T595,X$1)</f>
        <v>#NAME?</v>
      </c>
      <c r="Y595" s="717" t="e">
        <f ca="1">_xll.BDP($T595,$Y$1)</f>
        <v>#NAME?</v>
      </c>
      <c r="Z595" s="717" t="e">
        <f ca="1">_xll.BDP($T595,Z$1)</f>
        <v>#NAME?</v>
      </c>
      <c r="AA595" s="718" t="e">
        <f ca="1">IF(Z595="FLOATING",J595,(_xll.BDP($T595,AA$1)/100))</f>
        <v>#NAME?</v>
      </c>
      <c r="AB595" s="719" t="e">
        <f ca="1">_xll.BDP(T595,$AB$1)</f>
        <v>#NAME?</v>
      </c>
      <c r="AC595" s="720" t="e">
        <f ca="1">_xll.BDP($T595,AC$1)</f>
        <v>#NAME?</v>
      </c>
      <c r="AD595" s="719" t="e">
        <f ca="1">_xll.BDP($T595,AD$1)</f>
        <v>#NAME?</v>
      </c>
      <c r="AE595" s="715" t="e">
        <f ca="1">_xll.BDP($T595,AE$1)</f>
        <v>#NAME?</v>
      </c>
      <c r="AF595" s="719" t="e">
        <f ca="1">_xll.BDP($T595,AF$1)</f>
        <v>#NAME?</v>
      </c>
      <c r="AG595" s="719" t="e">
        <f ca="1">VLOOKUP(AE595,Values!$A$1:$C$12,2,FALSE)</f>
        <v>#NAME?</v>
      </c>
      <c r="AH595" s="716" t="e">
        <f ca="1">_xll.BDP($T595,$AH$1)</f>
        <v>#NAME?</v>
      </c>
      <c r="AI595" s="716" t="e">
        <f ca="1">_xll.BDP($T595,$AI$1)</f>
        <v>#NAME?</v>
      </c>
      <c r="AJ595" s="716" t="e">
        <f ca="1">_xll.BDP($T595,$AJ$1)</f>
        <v>#NAME?</v>
      </c>
      <c r="AK595" s="721" t="e">
        <f ca="1">VLOOKUP(AJ595,Values!$E$2:$F$8,2,)</f>
        <v>#NAME?</v>
      </c>
      <c r="AL595" s="719" t="e">
        <f ca="1">_xll.BDP($T595,$AL$1)</f>
        <v>#NAME?</v>
      </c>
      <c r="AM595" s="719" t="e">
        <f ca="1">_xll.BDP($T595,$AM$1)</f>
        <v>#NAME?</v>
      </c>
      <c r="AN595" s="719" t="e">
        <f ca="1">_xll.BDP($T595,$AN$1)</f>
        <v>#NAME?</v>
      </c>
      <c r="AO595" s="719" t="str">
        <f t="shared" ref="AO595:AO654" si="81">E595</f>
        <v>18mos</v>
      </c>
      <c r="AP595" s="775" t="e">
        <f ca="1">_xll.BDP(T595,"YRS_TO_MTY_ISSUE")</f>
        <v>#NAME?</v>
      </c>
      <c r="AQ595" s="775">
        <f t="shared" ref="AQ595:AQ654" si="82">YEAR(F595)-YEAR(A595)</f>
        <v>2</v>
      </c>
      <c r="AR595" s="775">
        <v>1.5</v>
      </c>
      <c r="AS595" s="719" t="e">
        <f ca="1">_xll.BDP($T595,AS$1)</f>
        <v>#NAME?</v>
      </c>
      <c r="AT595" s="719" t="e">
        <f ca="1">_xll.BDP(T595,$AT$1)</f>
        <v>#NAME?</v>
      </c>
      <c r="AU595" s="719" t="e">
        <f ca="1">_xll.BDP(T595,$AU$1)</f>
        <v>#NAME?</v>
      </c>
      <c r="AV595" s="719" t="e">
        <f ca="1">_xll.BDP($T595,AV$1)</f>
        <v>#NAME?</v>
      </c>
      <c r="AW595" s="719" t="e">
        <f t="shared" ref="AW595:AW654" ca="1" si="83">AV595-AS595</f>
        <v>#NAME?</v>
      </c>
      <c r="AX595" s="719" t="e">
        <f ca="1">_xll.BDP(T595,$AX$1)</f>
        <v>#NAME?</v>
      </c>
      <c r="AY595" s="719" t="e">
        <f t="shared" ref="AY595:AY654" ca="1" si="84">IF(Z595="FLOATING",CONCATENATE("3mL+",ROUND(AX595,0)),CONCATENATE("G+",ROUND(AT595,0)))</f>
        <v>#NAME?</v>
      </c>
      <c r="AZ595" s="719" t="e">
        <f t="shared" ref="AZ595:AZ654" ca="1" si="85">IF(Z595="FLOATING",CONCATENATE("3mL+",ROUND(AX595,0)),CONCATENATE("T+",ROUND(AV595,0)))</f>
        <v>#NAME?</v>
      </c>
      <c r="BA595" s="719" t="e">
        <f ca="1">VLOOKUP(X595,Values!$H$2:$I$15,2,FALSE)</f>
        <v>#NAME?</v>
      </c>
    </row>
    <row r="596" spans="1:53" s="706" customFormat="1" ht="13.8" x14ac:dyDescent="0.3">
      <c r="A596" s="707">
        <v>41949</v>
      </c>
      <c r="B596" s="915" t="s">
        <v>8059</v>
      </c>
      <c r="C596" s="916" t="s">
        <v>218</v>
      </c>
      <c r="D596" s="709">
        <v>750</v>
      </c>
      <c r="E596" s="708" t="s">
        <v>404</v>
      </c>
      <c r="F596" s="710">
        <v>43056</v>
      </c>
      <c r="G596" s="711" t="s">
        <v>8058</v>
      </c>
      <c r="H596" s="712" t="s">
        <v>151</v>
      </c>
      <c r="I596" s="713" t="s">
        <v>695</v>
      </c>
      <c r="J596" s="761" t="s">
        <v>305</v>
      </c>
      <c r="K596" s="712">
        <v>-20</v>
      </c>
      <c r="L596" s="714"/>
      <c r="M596" s="712"/>
      <c r="N596" s="706" t="s">
        <v>4860</v>
      </c>
      <c r="O596" s="712">
        <v>6.4</v>
      </c>
      <c r="P596" s="708" t="s">
        <v>2288</v>
      </c>
      <c r="Q596" s="714"/>
      <c r="R596" s="708">
        <v>-2</v>
      </c>
      <c r="S596" s="708" t="s">
        <v>8084</v>
      </c>
      <c r="T596" s="573">
        <f t="shared" si="78"/>
        <v>11</v>
      </c>
      <c r="U596" s="716" t="e">
        <f ca="1">_xll.BDP($T596,$U$1)</f>
        <v>#NAME?</v>
      </c>
      <c r="V596" s="715">
        <f t="shared" si="79"/>
        <v>11</v>
      </c>
      <c r="W596" s="715">
        <f t="shared" si="80"/>
        <v>45</v>
      </c>
      <c r="X596" s="717" t="e">
        <f ca="1">_xll.BDP($T596,X$1)</f>
        <v>#NAME?</v>
      </c>
      <c r="Y596" s="717" t="e">
        <f ca="1">_xll.BDP($T596,$Y$1)</f>
        <v>#NAME?</v>
      </c>
      <c r="Z596" s="717" t="e">
        <f ca="1">_xll.BDP($T596,Z$1)</f>
        <v>#NAME?</v>
      </c>
      <c r="AA596" s="718" t="e">
        <f ca="1">IF(Z596="FLOATING",J596,(_xll.BDP($T596,AA$1)/100))</f>
        <v>#NAME?</v>
      </c>
      <c r="AB596" s="719" t="e">
        <f ca="1">_xll.BDP(T596,$AB$1)</f>
        <v>#NAME?</v>
      </c>
      <c r="AC596" s="720" t="e">
        <f ca="1">_xll.BDP($T596,AC$1)</f>
        <v>#NAME?</v>
      </c>
      <c r="AD596" s="719" t="e">
        <f ca="1">_xll.BDP($T596,AD$1)</f>
        <v>#NAME?</v>
      </c>
      <c r="AE596" s="715" t="e">
        <f ca="1">_xll.BDP($T596,AE$1)</f>
        <v>#NAME?</v>
      </c>
      <c r="AF596" s="719" t="e">
        <f ca="1">_xll.BDP($T596,AF$1)</f>
        <v>#NAME?</v>
      </c>
      <c r="AG596" s="719" t="e">
        <f ca="1">VLOOKUP(AE596,Values!$A$1:$C$12,2,FALSE)</f>
        <v>#NAME?</v>
      </c>
      <c r="AH596" s="716" t="e">
        <f ca="1">_xll.BDP($T596,$AH$1)</f>
        <v>#NAME?</v>
      </c>
      <c r="AI596" s="716" t="e">
        <f ca="1">_xll.BDP($T596,$AI$1)</f>
        <v>#NAME?</v>
      </c>
      <c r="AJ596" s="716" t="e">
        <f ca="1">_xll.BDP($T596,$AJ$1)</f>
        <v>#NAME?</v>
      </c>
      <c r="AK596" s="721" t="e">
        <f ca="1">VLOOKUP(AJ596,Values!$E$2:$F$8,2,)</f>
        <v>#NAME?</v>
      </c>
      <c r="AL596" s="719" t="e">
        <f ca="1">_xll.BDP($T596,$AL$1)</f>
        <v>#NAME?</v>
      </c>
      <c r="AM596" s="719" t="e">
        <f ca="1">_xll.BDP($T596,$AM$1)</f>
        <v>#NAME?</v>
      </c>
      <c r="AN596" s="719" t="e">
        <f ca="1">_xll.BDP($T596,$AN$1)</f>
        <v>#NAME?</v>
      </c>
      <c r="AO596" s="719" t="str">
        <f t="shared" si="81"/>
        <v xml:space="preserve">3yr </v>
      </c>
      <c r="AP596" s="775" t="e">
        <f ca="1">_xll.BDP(T596,"YRS_TO_MTY_ISSUE")</f>
        <v>#NAME?</v>
      </c>
      <c r="AQ596" s="775">
        <f t="shared" si="82"/>
        <v>3</v>
      </c>
      <c r="AR596" s="775">
        <v>3</v>
      </c>
      <c r="AS596" s="719" t="e">
        <f ca="1">_xll.BDP($T596,AS$1)</f>
        <v>#NAME?</v>
      </c>
      <c r="AT596" s="719" t="e">
        <f ca="1">_xll.BDP(T596,$AT$1)</f>
        <v>#NAME?</v>
      </c>
      <c r="AU596" s="719" t="e">
        <f ca="1">_xll.BDP(T596,$AU$1)</f>
        <v>#NAME?</v>
      </c>
      <c r="AV596" s="719" t="e">
        <f ca="1">_xll.BDP($T596,AV$1)</f>
        <v>#NAME?</v>
      </c>
      <c r="AW596" s="719" t="e">
        <f t="shared" ca="1" si="83"/>
        <v>#NAME?</v>
      </c>
      <c r="AX596" s="719" t="e">
        <f ca="1">_xll.BDP(T596,$AX$1)</f>
        <v>#NAME?</v>
      </c>
      <c r="AY596" s="719" t="e">
        <f t="shared" ca="1" si="84"/>
        <v>#NAME?</v>
      </c>
      <c r="AZ596" s="719" t="e">
        <f t="shared" ca="1" si="85"/>
        <v>#NAME?</v>
      </c>
      <c r="BA596" s="719" t="e">
        <f ca="1">VLOOKUP(X596,Values!$H$2:$I$15,2,FALSE)</f>
        <v>#NAME?</v>
      </c>
    </row>
    <row r="597" spans="1:53" s="706" customFormat="1" ht="13.8" x14ac:dyDescent="0.3">
      <c r="A597" s="707">
        <v>41949</v>
      </c>
      <c r="B597" s="915" t="s">
        <v>8060</v>
      </c>
      <c r="C597" s="916" t="s">
        <v>218</v>
      </c>
      <c r="D597" s="709">
        <v>1250</v>
      </c>
      <c r="E597" s="708" t="s">
        <v>37</v>
      </c>
      <c r="F597" s="710">
        <v>43787</v>
      </c>
      <c r="G597" s="711" t="s">
        <v>8058</v>
      </c>
      <c r="H597" s="712" t="s">
        <v>144</v>
      </c>
      <c r="I597" s="713" t="s">
        <v>444</v>
      </c>
      <c r="J597" s="761" t="s">
        <v>202</v>
      </c>
      <c r="K597" s="712">
        <v>-20</v>
      </c>
      <c r="L597" s="714"/>
      <c r="M597" s="712"/>
      <c r="N597" s="706" t="s">
        <v>8061</v>
      </c>
      <c r="O597" s="712">
        <v>4.5999999999999996</v>
      </c>
      <c r="P597" s="708" t="s">
        <v>4180</v>
      </c>
      <c r="Q597" s="714"/>
      <c r="R597" s="708">
        <v>-1</v>
      </c>
      <c r="S597" s="708" t="s">
        <v>8085</v>
      </c>
      <c r="T597" s="573">
        <f t="shared" si="78"/>
        <v>11</v>
      </c>
      <c r="U597" s="716" t="e">
        <f ca="1">_xll.BDP($T597,$U$1)</f>
        <v>#NAME?</v>
      </c>
      <c r="V597" s="715">
        <f t="shared" si="79"/>
        <v>11</v>
      </c>
      <c r="W597" s="715">
        <f t="shared" si="80"/>
        <v>45</v>
      </c>
      <c r="X597" s="717" t="e">
        <f ca="1">_xll.BDP($T597,X$1)</f>
        <v>#NAME?</v>
      </c>
      <c r="Y597" s="717" t="e">
        <f ca="1">_xll.BDP($T597,$Y$1)</f>
        <v>#NAME?</v>
      </c>
      <c r="Z597" s="717" t="e">
        <f ca="1">_xll.BDP($T597,Z$1)</f>
        <v>#NAME?</v>
      </c>
      <c r="AA597" s="718" t="e">
        <f ca="1">IF(Z597="FLOATING",J597,(_xll.BDP($T597,AA$1)/100))</f>
        <v>#NAME?</v>
      </c>
      <c r="AB597" s="719" t="e">
        <f ca="1">_xll.BDP(T597,$AB$1)</f>
        <v>#NAME?</v>
      </c>
      <c r="AC597" s="720" t="e">
        <f ca="1">_xll.BDP($T597,AC$1)</f>
        <v>#NAME?</v>
      </c>
      <c r="AD597" s="719" t="e">
        <f ca="1">_xll.BDP($T597,AD$1)</f>
        <v>#NAME?</v>
      </c>
      <c r="AE597" s="715" t="e">
        <f ca="1">_xll.BDP($T597,AE$1)</f>
        <v>#NAME?</v>
      </c>
      <c r="AF597" s="719" t="e">
        <f ca="1">_xll.BDP($T597,AF$1)</f>
        <v>#NAME?</v>
      </c>
      <c r="AG597" s="719" t="e">
        <f ca="1">VLOOKUP(AE597,Values!$A$1:$C$12,2,FALSE)</f>
        <v>#NAME?</v>
      </c>
      <c r="AH597" s="716" t="e">
        <f ca="1">_xll.BDP($T597,$AH$1)</f>
        <v>#NAME?</v>
      </c>
      <c r="AI597" s="716" t="e">
        <f ca="1">_xll.BDP($T597,$AI$1)</f>
        <v>#NAME?</v>
      </c>
      <c r="AJ597" s="716" t="e">
        <f ca="1">_xll.BDP($T597,$AJ$1)</f>
        <v>#NAME?</v>
      </c>
      <c r="AK597" s="721" t="e">
        <f ca="1">VLOOKUP(AJ597,Values!$E$2:$F$8,2,)</f>
        <v>#NAME?</v>
      </c>
      <c r="AL597" s="719" t="e">
        <f ca="1">_xll.BDP($T597,$AL$1)</f>
        <v>#NAME?</v>
      </c>
      <c r="AM597" s="719" t="e">
        <f ca="1">_xll.BDP($T597,$AM$1)</f>
        <v>#NAME?</v>
      </c>
      <c r="AN597" s="719" t="e">
        <f ca="1">_xll.BDP($T597,$AN$1)</f>
        <v>#NAME?</v>
      </c>
      <c r="AO597" s="719" t="str">
        <f t="shared" si="81"/>
        <v>5yr</v>
      </c>
      <c r="AP597" s="775" t="e">
        <f ca="1">_xll.BDP(T597,"YRS_TO_MTY_ISSUE")</f>
        <v>#NAME?</v>
      </c>
      <c r="AQ597" s="775">
        <f t="shared" si="82"/>
        <v>5</v>
      </c>
      <c r="AR597" s="775">
        <v>5</v>
      </c>
      <c r="AS597" s="719" t="e">
        <f ca="1">_xll.BDP($T597,AS$1)</f>
        <v>#NAME?</v>
      </c>
      <c r="AT597" s="719" t="e">
        <f ca="1">_xll.BDP(T597,$AT$1)</f>
        <v>#NAME?</v>
      </c>
      <c r="AU597" s="719" t="e">
        <f ca="1">_xll.BDP(T597,$AU$1)</f>
        <v>#NAME?</v>
      </c>
      <c r="AV597" s="719" t="e">
        <f ca="1">_xll.BDP($T597,AV$1)</f>
        <v>#NAME?</v>
      </c>
      <c r="AW597" s="719" t="e">
        <f t="shared" ca="1" si="83"/>
        <v>#NAME?</v>
      </c>
      <c r="AX597" s="719" t="e">
        <f ca="1">_xll.BDP(T597,$AX$1)</f>
        <v>#NAME?</v>
      </c>
      <c r="AY597" s="719" t="e">
        <f t="shared" ca="1" si="84"/>
        <v>#NAME?</v>
      </c>
      <c r="AZ597" s="719" t="e">
        <f t="shared" ca="1" si="85"/>
        <v>#NAME?</v>
      </c>
      <c r="BA597" s="719" t="e">
        <f ca="1">VLOOKUP(X597,Values!$H$2:$I$15,2,FALSE)</f>
        <v>#NAME?</v>
      </c>
    </row>
    <row r="598" spans="1:53" s="706" customFormat="1" ht="13.8" x14ac:dyDescent="0.3">
      <c r="A598" s="707">
        <v>41949</v>
      </c>
      <c r="B598" s="915" t="s">
        <v>8062</v>
      </c>
      <c r="C598" s="916" t="s">
        <v>218</v>
      </c>
      <c r="D598" s="709">
        <v>1250</v>
      </c>
      <c r="E598" s="708" t="s">
        <v>224</v>
      </c>
      <c r="F598" s="710">
        <v>44518</v>
      </c>
      <c r="G598" s="711" t="s">
        <v>8058</v>
      </c>
      <c r="H598" s="712" t="s">
        <v>124</v>
      </c>
      <c r="I598" s="713" t="s">
        <v>446</v>
      </c>
      <c r="J598" s="761" t="s">
        <v>447</v>
      </c>
      <c r="K598" s="712">
        <v>-20</v>
      </c>
      <c r="L598" s="714"/>
      <c r="M598" s="712"/>
      <c r="N598" s="706" t="s">
        <v>8063</v>
      </c>
      <c r="O598" s="712">
        <v>4.5199999999999996</v>
      </c>
      <c r="P598" s="708" t="s">
        <v>1937</v>
      </c>
      <c r="Q598" s="714"/>
      <c r="R598" s="708">
        <v>0</v>
      </c>
      <c r="S598" s="708" t="s">
        <v>8086</v>
      </c>
      <c r="T598" s="573">
        <f t="shared" si="78"/>
        <v>11</v>
      </c>
      <c r="U598" s="716" t="e">
        <f ca="1">_xll.BDP($T598,$U$1)</f>
        <v>#NAME?</v>
      </c>
      <c r="V598" s="715">
        <f t="shared" si="79"/>
        <v>11</v>
      </c>
      <c r="W598" s="715">
        <f t="shared" si="80"/>
        <v>45</v>
      </c>
      <c r="X598" s="717" t="e">
        <f ca="1">_xll.BDP($T598,X$1)</f>
        <v>#NAME?</v>
      </c>
      <c r="Y598" s="717" t="e">
        <f ca="1">_xll.BDP($T598,$Y$1)</f>
        <v>#NAME?</v>
      </c>
      <c r="Z598" s="717" t="e">
        <f ca="1">_xll.BDP($T598,Z$1)</f>
        <v>#NAME?</v>
      </c>
      <c r="AA598" s="718" t="e">
        <f ca="1">IF(Z598="FLOATING",J598,(_xll.BDP($T598,AA$1)/100))</f>
        <v>#NAME?</v>
      </c>
      <c r="AB598" s="719" t="e">
        <f ca="1">_xll.BDP(T598,$AB$1)</f>
        <v>#NAME?</v>
      </c>
      <c r="AC598" s="720" t="e">
        <f ca="1">_xll.BDP($T598,AC$1)</f>
        <v>#NAME?</v>
      </c>
      <c r="AD598" s="719" t="e">
        <f ca="1">_xll.BDP($T598,AD$1)</f>
        <v>#NAME?</v>
      </c>
      <c r="AE598" s="715" t="e">
        <f ca="1">_xll.BDP($T598,AE$1)</f>
        <v>#NAME?</v>
      </c>
      <c r="AF598" s="719" t="e">
        <f ca="1">_xll.BDP($T598,AF$1)</f>
        <v>#NAME?</v>
      </c>
      <c r="AG598" s="719" t="e">
        <f ca="1">VLOOKUP(AE598,Values!$A$1:$C$12,2,FALSE)</f>
        <v>#NAME?</v>
      </c>
      <c r="AH598" s="716" t="e">
        <f ca="1">_xll.BDP($T598,$AH$1)</f>
        <v>#NAME?</v>
      </c>
      <c r="AI598" s="716" t="e">
        <f ca="1">_xll.BDP($T598,$AI$1)</f>
        <v>#NAME?</v>
      </c>
      <c r="AJ598" s="716" t="e">
        <f ca="1">_xll.BDP($T598,$AJ$1)</f>
        <v>#NAME?</v>
      </c>
      <c r="AK598" s="721" t="e">
        <f ca="1">VLOOKUP(AJ598,Values!$E$2:$F$8,2,)</f>
        <v>#NAME?</v>
      </c>
      <c r="AL598" s="719" t="e">
        <f ca="1">_xll.BDP($T598,$AL$1)</f>
        <v>#NAME?</v>
      </c>
      <c r="AM598" s="719" t="e">
        <f ca="1">_xll.BDP($T598,$AM$1)</f>
        <v>#NAME?</v>
      </c>
      <c r="AN598" s="719" t="e">
        <f ca="1">_xll.BDP($T598,$AN$1)</f>
        <v>#NAME?</v>
      </c>
      <c r="AO598" s="719" t="str">
        <f t="shared" si="81"/>
        <v>7yr</v>
      </c>
      <c r="AP598" s="775" t="e">
        <f ca="1">_xll.BDP(T598,"YRS_TO_MTY_ISSUE")</f>
        <v>#NAME?</v>
      </c>
      <c r="AQ598" s="775">
        <f t="shared" si="82"/>
        <v>7</v>
      </c>
      <c r="AR598" s="775">
        <v>7</v>
      </c>
      <c r="AS598" s="719" t="e">
        <f ca="1">_xll.BDP($T598,AS$1)</f>
        <v>#NAME?</v>
      </c>
      <c r="AT598" s="719" t="e">
        <f ca="1">_xll.BDP(T598,$AT$1)</f>
        <v>#NAME?</v>
      </c>
      <c r="AU598" s="719" t="e">
        <f ca="1">_xll.BDP(T598,$AU$1)</f>
        <v>#NAME?</v>
      </c>
      <c r="AV598" s="719" t="e">
        <f ca="1">_xll.BDP($T598,AV$1)</f>
        <v>#NAME?</v>
      </c>
      <c r="AW598" s="719" t="e">
        <f t="shared" ca="1" si="83"/>
        <v>#NAME?</v>
      </c>
      <c r="AX598" s="719" t="e">
        <f ca="1">_xll.BDP(T598,$AX$1)</f>
        <v>#NAME?</v>
      </c>
      <c r="AY598" s="719" t="e">
        <f t="shared" ca="1" si="84"/>
        <v>#NAME?</v>
      </c>
      <c r="AZ598" s="719" t="e">
        <f t="shared" ca="1" si="85"/>
        <v>#NAME?</v>
      </c>
      <c r="BA598" s="719" t="e">
        <f ca="1">VLOOKUP(X598,Values!$H$2:$I$15,2,FALSE)</f>
        <v>#NAME?</v>
      </c>
    </row>
    <row r="599" spans="1:53" s="706" customFormat="1" ht="13.8" x14ac:dyDescent="0.3">
      <c r="A599" s="707">
        <v>41949</v>
      </c>
      <c r="B599" s="915" t="s">
        <v>8064</v>
      </c>
      <c r="C599" s="916" t="s">
        <v>218</v>
      </c>
      <c r="D599" s="709">
        <v>2000</v>
      </c>
      <c r="E599" s="708" t="s">
        <v>66</v>
      </c>
      <c r="F599" s="710">
        <v>45614</v>
      </c>
      <c r="G599" s="711" t="s">
        <v>8058</v>
      </c>
      <c r="H599" s="712" t="s">
        <v>95</v>
      </c>
      <c r="I599" s="713" t="s">
        <v>367</v>
      </c>
      <c r="J599" s="761" t="s">
        <v>462</v>
      </c>
      <c r="K599" s="712">
        <v>-15</v>
      </c>
      <c r="L599" s="714"/>
      <c r="M599" s="712"/>
      <c r="N599" s="706" t="s">
        <v>8065</v>
      </c>
      <c r="O599" s="712">
        <v>4.0999999999999996</v>
      </c>
      <c r="P599" s="708" t="s">
        <v>1890</v>
      </c>
      <c r="Q599" s="714"/>
      <c r="R599" s="708">
        <v>5</v>
      </c>
      <c r="S599" s="708" t="s">
        <v>8088</v>
      </c>
      <c r="T599" s="573">
        <f t="shared" si="78"/>
        <v>11</v>
      </c>
      <c r="U599" s="716" t="e">
        <f ca="1">_xll.BDP($T599,$U$1)</f>
        <v>#NAME?</v>
      </c>
      <c r="V599" s="715">
        <f t="shared" si="79"/>
        <v>11</v>
      </c>
      <c r="W599" s="715">
        <f t="shared" si="80"/>
        <v>45</v>
      </c>
      <c r="X599" s="717" t="e">
        <f ca="1">_xll.BDP($T599,X$1)</f>
        <v>#NAME?</v>
      </c>
      <c r="Y599" s="717" t="e">
        <f ca="1">_xll.BDP($T599,$Y$1)</f>
        <v>#NAME?</v>
      </c>
      <c r="Z599" s="717" t="e">
        <f ca="1">_xll.BDP($T599,Z$1)</f>
        <v>#NAME?</v>
      </c>
      <c r="AA599" s="718" t="e">
        <f ca="1">IF(Z599="FLOATING",J599,(_xll.BDP($T599,AA$1)/100))</f>
        <v>#NAME?</v>
      </c>
      <c r="AB599" s="719" t="e">
        <f ca="1">_xll.BDP(T599,$AB$1)</f>
        <v>#NAME?</v>
      </c>
      <c r="AC599" s="720" t="e">
        <f ca="1">_xll.BDP($T599,AC$1)</f>
        <v>#NAME?</v>
      </c>
      <c r="AD599" s="719" t="e">
        <f ca="1">_xll.BDP($T599,AD$1)</f>
        <v>#NAME?</v>
      </c>
      <c r="AE599" s="715" t="e">
        <f ca="1">_xll.BDP($T599,AE$1)</f>
        <v>#NAME?</v>
      </c>
      <c r="AF599" s="719" t="e">
        <f ca="1">_xll.BDP($T599,AF$1)</f>
        <v>#NAME?</v>
      </c>
      <c r="AG599" s="719" t="e">
        <f ca="1">VLOOKUP(AE599,Values!$A$1:$C$12,2,FALSE)</f>
        <v>#NAME?</v>
      </c>
      <c r="AH599" s="716" t="e">
        <f ca="1">_xll.BDP($T599,$AH$1)</f>
        <v>#NAME?</v>
      </c>
      <c r="AI599" s="716" t="e">
        <f ca="1">_xll.BDP($T599,$AI$1)</f>
        <v>#NAME?</v>
      </c>
      <c r="AJ599" s="716" t="e">
        <f ca="1">_xll.BDP($T599,$AJ$1)</f>
        <v>#NAME?</v>
      </c>
      <c r="AK599" s="721" t="e">
        <f ca="1">VLOOKUP(AJ599,Values!$E$2:$F$8,2,)</f>
        <v>#NAME?</v>
      </c>
      <c r="AL599" s="719" t="e">
        <f ca="1">_xll.BDP($T599,$AL$1)</f>
        <v>#NAME?</v>
      </c>
      <c r="AM599" s="719" t="e">
        <f ca="1">_xll.BDP($T599,$AM$1)</f>
        <v>#NAME?</v>
      </c>
      <c r="AN599" s="719" t="e">
        <f ca="1">_xll.BDP($T599,$AN$1)</f>
        <v>#NAME?</v>
      </c>
      <c r="AO599" s="719" t="str">
        <f t="shared" si="81"/>
        <v>10yr</v>
      </c>
      <c r="AP599" s="775" t="e">
        <f ca="1">_xll.BDP(T599,"YRS_TO_MTY_ISSUE")</f>
        <v>#NAME?</v>
      </c>
      <c r="AQ599" s="775">
        <f t="shared" si="82"/>
        <v>10</v>
      </c>
      <c r="AR599" s="775">
        <v>10</v>
      </c>
      <c r="AS599" s="719" t="e">
        <f ca="1">_xll.BDP($T599,AS$1)</f>
        <v>#NAME?</v>
      </c>
      <c r="AT599" s="719" t="e">
        <f ca="1">_xll.BDP(T599,$AT$1)</f>
        <v>#NAME?</v>
      </c>
      <c r="AU599" s="719" t="e">
        <f ca="1">_xll.BDP(T599,$AU$1)</f>
        <v>#NAME?</v>
      </c>
      <c r="AV599" s="719" t="e">
        <f ca="1">_xll.BDP($T599,AV$1)</f>
        <v>#NAME?</v>
      </c>
      <c r="AW599" s="719" t="e">
        <f t="shared" ca="1" si="83"/>
        <v>#NAME?</v>
      </c>
      <c r="AX599" s="719" t="e">
        <f ca="1">_xll.BDP(T599,$AX$1)</f>
        <v>#NAME?</v>
      </c>
      <c r="AY599" s="719" t="e">
        <f t="shared" ca="1" si="84"/>
        <v>#NAME?</v>
      </c>
      <c r="AZ599" s="719" t="e">
        <f t="shared" ca="1" si="85"/>
        <v>#NAME?</v>
      </c>
      <c r="BA599" s="719" t="e">
        <f ca="1">VLOOKUP(X599,Values!$H$2:$I$15,2,FALSE)</f>
        <v>#NAME?</v>
      </c>
    </row>
    <row r="600" spans="1:53" s="706" customFormat="1" ht="13.8" x14ac:dyDescent="0.3">
      <c r="A600" s="707">
        <v>41949</v>
      </c>
      <c r="B600" s="915" t="s">
        <v>8066</v>
      </c>
      <c r="C600" s="916" t="s">
        <v>218</v>
      </c>
      <c r="D600" s="709">
        <v>500</v>
      </c>
      <c r="E600" s="708" t="s">
        <v>2331</v>
      </c>
      <c r="F600" s="710">
        <v>49266</v>
      </c>
      <c r="G600" s="711" t="s">
        <v>8058</v>
      </c>
      <c r="H600" s="712" t="s">
        <v>320</v>
      </c>
      <c r="I600" s="713" t="s">
        <v>367</v>
      </c>
      <c r="J600" s="761" t="s">
        <v>462</v>
      </c>
      <c r="K600" s="712">
        <v>-25</v>
      </c>
      <c r="L600" s="714"/>
      <c r="M600" s="712"/>
      <c r="N600" s="706" t="s">
        <v>8067</v>
      </c>
      <c r="O600" s="712">
        <v>9.25</v>
      </c>
      <c r="P600" s="708" t="s">
        <v>2288</v>
      </c>
      <c r="Q600" s="714"/>
      <c r="R600" s="708">
        <v>-2</v>
      </c>
      <c r="S600" s="708" t="s">
        <v>8089</v>
      </c>
      <c r="T600" s="573">
        <f t="shared" si="78"/>
        <v>11</v>
      </c>
      <c r="U600" s="716" t="e">
        <f ca="1">_xll.BDP($T600,$U$1)</f>
        <v>#NAME?</v>
      </c>
      <c r="V600" s="715">
        <f t="shared" si="79"/>
        <v>11</v>
      </c>
      <c r="W600" s="715">
        <f t="shared" si="80"/>
        <v>45</v>
      </c>
      <c r="X600" s="717" t="e">
        <f ca="1">_xll.BDP($T600,X$1)</f>
        <v>#NAME?</v>
      </c>
      <c r="Y600" s="717" t="e">
        <f ca="1">_xll.BDP($T600,$Y$1)</f>
        <v>#NAME?</v>
      </c>
      <c r="Z600" s="717" t="e">
        <f ca="1">_xll.BDP($T600,Z$1)</f>
        <v>#NAME?</v>
      </c>
      <c r="AA600" s="718" t="e">
        <f ca="1">IF(Z600="FLOATING",J600,(_xll.BDP($T600,AA$1)/100))</f>
        <v>#NAME?</v>
      </c>
      <c r="AB600" s="719" t="e">
        <f ca="1">_xll.BDP(T600,$AB$1)</f>
        <v>#NAME?</v>
      </c>
      <c r="AC600" s="720" t="e">
        <f ca="1">_xll.BDP($T600,AC$1)</f>
        <v>#NAME?</v>
      </c>
      <c r="AD600" s="719" t="e">
        <f ca="1">_xll.BDP($T600,AD$1)</f>
        <v>#NAME?</v>
      </c>
      <c r="AE600" s="715" t="e">
        <f ca="1">_xll.BDP($T600,AE$1)</f>
        <v>#NAME?</v>
      </c>
      <c r="AF600" s="719" t="e">
        <f ca="1">_xll.BDP($T600,AF$1)</f>
        <v>#NAME?</v>
      </c>
      <c r="AG600" s="719" t="e">
        <f ca="1">VLOOKUP(AE600,Values!$A$1:$C$12,2,FALSE)</f>
        <v>#NAME?</v>
      </c>
      <c r="AH600" s="716" t="e">
        <f ca="1">_xll.BDP($T600,$AH$1)</f>
        <v>#NAME?</v>
      </c>
      <c r="AI600" s="716" t="e">
        <f ca="1">_xll.BDP($T600,$AI$1)</f>
        <v>#NAME?</v>
      </c>
      <c r="AJ600" s="716" t="e">
        <f ca="1">_xll.BDP($T600,$AJ$1)</f>
        <v>#NAME?</v>
      </c>
      <c r="AK600" s="721" t="e">
        <f ca="1">VLOOKUP(AJ600,Values!$E$2:$F$8,2,)</f>
        <v>#NAME?</v>
      </c>
      <c r="AL600" s="719" t="e">
        <f ca="1">_xll.BDP($T600,$AL$1)</f>
        <v>#NAME?</v>
      </c>
      <c r="AM600" s="719" t="e">
        <f ca="1">_xll.BDP($T600,$AM$1)</f>
        <v>#NAME?</v>
      </c>
      <c r="AN600" s="719" t="e">
        <f ca="1">_xll.BDP($T600,$AN$1)</f>
        <v>#NAME?</v>
      </c>
      <c r="AO600" s="719" t="str">
        <f t="shared" si="81"/>
        <v>20yr</v>
      </c>
      <c r="AP600" s="775" t="e">
        <f ca="1">_xll.BDP(T600,"YRS_TO_MTY_ISSUE")</f>
        <v>#NAME?</v>
      </c>
      <c r="AQ600" s="775">
        <f t="shared" si="82"/>
        <v>20</v>
      </c>
      <c r="AR600" s="775">
        <v>20</v>
      </c>
      <c r="AS600" s="719" t="e">
        <f ca="1">_xll.BDP($T600,AS$1)</f>
        <v>#NAME?</v>
      </c>
      <c r="AT600" s="719" t="e">
        <f ca="1">_xll.BDP(T600,$AT$1)</f>
        <v>#NAME?</v>
      </c>
      <c r="AU600" s="719" t="e">
        <f ca="1">_xll.BDP(T600,$AU$1)</f>
        <v>#NAME?</v>
      </c>
      <c r="AV600" s="719" t="e">
        <f ca="1">_xll.BDP($T600,AV$1)</f>
        <v>#NAME?</v>
      </c>
      <c r="AW600" s="719" t="e">
        <f t="shared" ca="1" si="83"/>
        <v>#NAME?</v>
      </c>
      <c r="AX600" s="719" t="e">
        <f ca="1">_xll.BDP(T600,$AX$1)</f>
        <v>#NAME?</v>
      </c>
      <c r="AY600" s="719" t="e">
        <f t="shared" ca="1" si="84"/>
        <v>#NAME?</v>
      </c>
      <c r="AZ600" s="719" t="e">
        <f t="shared" ca="1" si="85"/>
        <v>#NAME?</v>
      </c>
      <c r="BA600" s="719" t="e">
        <f ca="1">VLOOKUP(X600,Values!$H$2:$I$15,2,FALSE)</f>
        <v>#NAME?</v>
      </c>
    </row>
    <row r="601" spans="1:53" s="706" customFormat="1" ht="13.8" x14ac:dyDescent="0.3">
      <c r="A601" s="707">
        <v>41949</v>
      </c>
      <c r="B601" s="915" t="s">
        <v>8068</v>
      </c>
      <c r="C601" s="916" t="s">
        <v>218</v>
      </c>
      <c r="D601" s="709">
        <v>1500</v>
      </c>
      <c r="E601" s="708" t="s">
        <v>117</v>
      </c>
      <c r="F601" s="710">
        <v>52919</v>
      </c>
      <c r="G601" s="711" t="s">
        <v>8058</v>
      </c>
      <c r="H601" s="712" t="s">
        <v>2046</v>
      </c>
      <c r="I601" s="713" t="s">
        <v>1118</v>
      </c>
      <c r="J601" s="761" t="s">
        <v>398</v>
      </c>
      <c r="K601" s="712">
        <v>-17.5</v>
      </c>
      <c r="L601" s="714"/>
      <c r="M601" s="712"/>
      <c r="N601" s="706" t="s">
        <v>8069</v>
      </c>
      <c r="O601" s="712">
        <v>4.33</v>
      </c>
      <c r="P601" s="708" t="s">
        <v>2092</v>
      </c>
      <c r="Q601" s="714"/>
      <c r="R601" s="708">
        <v>3</v>
      </c>
      <c r="S601" s="708" t="s">
        <v>8087</v>
      </c>
      <c r="T601" s="573">
        <f t="shared" si="78"/>
        <v>11</v>
      </c>
      <c r="U601" s="716" t="e">
        <f ca="1">_xll.BDP($T601,$U$1)</f>
        <v>#NAME?</v>
      </c>
      <c r="V601" s="715">
        <f t="shared" si="79"/>
        <v>11</v>
      </c>
      <c r="W601" s="715">
        <f t="shared" si="80"/>
        <v>45</v>
      </c>
      <c r="X601" s="717" t="e">
        <f ca="1">_xll.BDP($T601,X$1)</f>
        <v>#NAME?</v>
      </c>
      <c r="Y601" s="717" t="e">
        <f ca="1">_xll.BDP($T601,$Y$1)</f>
        <v>#NAME?</v>
      </c>
      <c r="Z601" s="717" t="e">
        <f ca="1">_xll.BDP($T601,Z$1)</f>
        <v>#NAME?</v>
      </c>
      <c r="AA601" s="718" t="e">
        <f ca="1">IF(Z601="FLOATING",J601,(_xll.BDP($T601,AA$1)/100))</f>
        <v>#NAME?</v>
      </c>
      <c r="AB601" s="719" t="e">
        <f ca="1">_xll.BDP(T601,$AB$1)</f>
        <v>#NAME?</v>
      </c>
      <c r="AC601" s="720" t="e">
        <f ca="1">_xll.BDP($T601,AC$1)</f>
        <v>#NAME?</v>
      </c>
      <c r="AD601" s="719" t="e">
        <f ca="1">_xll.BDP($T601,AD$1)</f>
        <v>#NAME?</v>
      </c>
      <c r="AE601" s="715" t="e">
        <f ca="1">_xll.BDP($T601,AE$1)</f>
        <v>#NAME?</v>
      </c>
      <c r="AF601" s="719" t="e">
        <f ca="1">_xll.BDP($T601,AF$1)</f>
        <v>#NAME?</v>
      </c>
      <c r="AG601" s="719" t="e">
        <f ca="1">VLOOKUP(AE601,Values!$A$1:$C$12,2,FALSE)</f>
        <v>#NAME?</v>
      </c>
      <c r="AH601" s="716" t="e">
        <f ca="1">_xll.BDP($T601,$AH$1)</f>
        <v>#NAME?</v>
      </c>
      <c r="AI601" s="716" t="e">
        <f ca="1">_xll.BDP($T601,$AI$1)</f>
        <v>#NAME?</v>
      </c>
      <c r="AJ601" s="716" t="e">
        <f ca="1">_xll.BDP($T601,$AJ$1)</f>
        <v>#NAME?</v>
      </c>
      <c r="AK601" s="721" t="e">
        <f ca="1">VLOOKUP(AJ601,Values!$E$2:$F$8,2,)</f>
        <v>#NAME?</v>
      </c>
      <c r="AL601" s="719" t="e">
        <f ca="1">_xll.BDP($T601,$AL$1)</f>
        <v>#NAME?</v>
      </c>
      <c r="AM601" s="719" t="e">
        <f ca="1">_xll.BDP($T601,$AM$1)</f>
        <v>#NAME?</v>
      </c>
      <c r="AN601" s="719" t="e">
        <f ca="1">_xll.BDP($T601,$AN$1)</f>
        <v>#NAME?</v>
      </c>
      <c r="AO601" s="719" t="str">
        <f t="shared" si="81"/>
        <v>30yr</v>
      </c>
      <c r="AP601" s="775" t="e">
        <f ca="1">_xll.BDP(T601,"YRS_TO_MTY_ISSUE")</f>
        <v>#NAME?</v>
      </c>
      <c r="AQ601" s="775">
        <f t="shared" si="82"/>
        <v>30</v>
      </c>
      <c r="AR601" s="775">
        <v>30</v>
      </c>
      <c r="AS601" s="719" t="e">
        <f ca="1">_xll.BDP($T601,AS$1)</f>
        <v>#NAME?</v>
      </c>
      <c r="AT601" s="719" t="e">
        <f ca="1">_xll.BDP(T601,$AT$1)</f>
        <v>#NAME?</v>
      </c>
      <c r="AU601" s="719" t="e">
        <f ca="1">_xll.BDP(T601,$AU$1)</f>
        <v>#NAME?</v>
      </c>
      <c r="AV601" s="719" t="e">
        <f ca="1">_xll.BDP($T601,AV$1)</f>
        <v>#NAME?</v>
      </c>
      <c r="AW601" s="719" t="e">
        <f t="shared" ca="1" si="83"/>
        <v>#NAME?</v>
      </c>
      <c r="AX601" s="719" t="e">
        <f ca="1">_xll.BDP(T601,$AX$1)</f>
        <v>#NAME?</v>
      </c>
      <c r="AY601" s="719" t="e">
        <f t="shared" ca="1" si="84"/>
        <v>#NAME?</v>
      </c>
      <c r="AZ601" s="719" t="e">
        <f t="shared" ca="1" si="85"/>
        <v>#NAME?</v>
      </c>
      <c r="BA601" s="719" t="e">
        <f ca="1">VLOOKUP(X601,Values!$H$2:$I$15,2,FALSE)</f>
        <v>#NAME?</v>
      </c>
    </row>
    <row r="602" spans="1:53" s="706" customFormat="1" ht="13.8" x14ac:dyDescent="0.3">
      <c r="A602" s="707">
        <v>41949</v>
      </c>
      <c r="B602" s="915" t="s">
        <v>8070</v>
      </c>
      <c r="C602" s="916" t="s">
        <v>65</v>
      </c>
      <c r="D602" s="709">
        <v>750</v>
      </c>
      <c r="E602" s="708" t="s">
        <v>224</v>
      </c>
      <c r="F602" s="710">
        <v>44515</v>
      </c>
      <c r="G602" s="711" t="s">
        <v>8071</v>
      </c>
      <c r="H602" s="712" t="s">
        <v>220</v>
      </c>
      <c r="I602" s="713" t="s">
        <v>3810</v>
      </c>
      <c r="J602" s="761" t="s">
        <v>3811</v>
      </c>
      <c r="K602" s="712">
        <v>-17</v>
      </c>
      <c r="L602" s="714"/>
      <c r="M602" s="712"/>
      <c r="N602" s="706" t="s">
        <v>49</v>
      </c>
      <c r="O602" s="712">
        <v>3.47</v>
      </c>
      <c r="P602" s="708" t="s">
        <v>6521</v>
      </c>
      <c r="Q602" s="714"/>
      <c r="R602" s="708">
        <v>6.5</v>
      </c>
      <c r="S602" s="708" t="s">
        <v>8090</v>
      </c>
      <c r="T602" s="573">
        <f t="shared" si="78"/>
        <v>11</v>
      </c>
      <c r="U602" s="716" t="e">
        <f ca="1">_xll.BDP($T602,$U$1)</f>
        <v>#NAME?</v>
      </c>
      <c r="V602" s="715">
        <f t="shared" si="79"/>
        <v>11</v>
      </c>
      <c r="W602" s="715">
        <f t="shared" si="80"/>
        <v>45</v>
      </c>
      <c r="X602" s="717" t="e">
        <f ca="1">_xll.BDP($T602,X$1)</f>
        <v>#NAME?</v>
      </c>
      <c r="Y602" s="717" t="e">
        <f ca="1">_xll.BDP($T602,$Y$1)</f>
        <v>#NAME?</v>
      </c>
      <c r="Z602" s="717" t="e">
        <f ca="1">_xll.BDP($T602,Z$1)</f>
        <v>#NAME?</v>
      </c>
      <c r="AA602" s="718" t="e">
        <f ca="1">IF(Z602="FLOATING",J602,(_xll.BDP($T602,AA$1)/100))</f>
        <v>#NAME?</v>
      </c>
      <c r="AB602" s="719" t="e">
        <f ca="1">_xll.BDP(T602,$AB$1)</f>
        <v>#NAME?</v>
      </c>
      <c r="AC602" s="720" t="e">
        <f ca="1">_xll.BDP($T602,AC$1)</f>
        <v>#NAME?</v>
      </c>
      <c r="AD602" s="719" t="e">
        <f ca="1">_xll.BDP($T602,AD$1)</f>
        <v>#NAME?</v>
      </c>
      <c r="AE602" s="715" t="e">
        <f ca="1">_xll.BDP($T602,AE$1)</f>
        <v>#NAME?</v>
      </c>
      <c r="AF602" s="719" t="e">
        <f ca="1">_xll.BDP($T602,AF$1)</f>
        <v>#NAME?</v>
      </c>
      <c r="AG602" s="719" t="e">
        <f ca="1">VLOOKUP(AE602,Values!$A$1:$C$12,2,FALSE)</f>
        <v>#NAME?</v>
      </c>
      <c r="AH602" s="716" t="e">
        <f ca="1">_xll.BDP($T602,$AH$1)</f>
        <v>#NAME?</v>
      </c>
      <c r="AI602" s="716" t="e">
        <f ca="1">_xll.BDP($T602,$AI$1)</f>
        <v>#NAME?</v>
      </c>
      <c r="AJ602" s="716" t="e">
        <f ca="1">_xll.BDP($T602,$AJ$1)</f>
        <v>#NAME?</v>
      </c>
      <c r="AK602" s="721" t="e">
        <f ca="1">VLOOKUP(AJ602,Values!$E$2:$F$8,2,)</f>
        <v>#NAME?</v>
      </c>
      <c r="AL602" s="719" t="e">
        <f ca="1">_xll.BDP($T602,$AL$1)</f>
        <v>#NAME?</v>
      </c>
      <c r="AM602" s="719" t="e">
        <f ca="1">_xll.BDP($T602,$AM$1)</f>
        <v>#NAME?</v>
      </c>
      <c r="AN602" s="719" t="e">
        <f ca="1">_xll.BDP($T602,$AN$1)</f>
        <v>#NAME?</v>
      </c>
      <c r="AO602" s="719" t="str">
        <f t="shared" si="81"/>
        <v>7yr</v>
      </c>
      <c r="AP602" s="775" t="e">
        <f ca="1">_xll.BDP(T602,"YRS_TO_MTY_ISSUE")</f>
        <v>#NAME?</v>
      </c>
      <c r="AQ602" s="775">
        <f t="shared" si="82"/>
        <v>7</v>
      </c>
      <c r="AR602" s="775">
        <v>7</v>
      </c>
      <c r="AS602" s="719" t="e">
        <f ca="1">_xll.BDP($T602,AS$1)</f>
        <v>#NAME?</v>
      </c>
      <c r="AT602" s="719" t="e">
        <f ca="1">_xll.BDP(T602,$AT$1)</f>
        <v>#NAME?</v>
      </c>
      <c r="AU602" s="719" t="e">
        <f ca="1">_xll.BDP(T602,$AU$1)</f>
        <v>#NAME?</v>
      </c>
      <c r="AV602" s="719" t="e">
        <f ca="1">_xll.BDP($T602,AV$1)</f>
        <v>#NAME?</v>
      </c>
      <c r="AW602" s="719" t="e">
        <f t="shared" ca="1" si="83"/>
        <v>#NAME?</v>
      </c>
      <c r="AX602" s="719" t="e">
        <f ca="1">_xll.BDP(T602,$AX$1)</f>
        <v>#NAME?</v>
      </c>
      <c r="AY602" s="719" t="e">
        <f t="shared" ca="1" si="84"/>
        <v>#NAME?</v>
      </c>
      <c r="AZ602" s="719" t="e">
        <f t="shared" ca="1" si="85"/>
        <v>#NAME?</v>
      </c>
      <c r="BA602" s="719" t="e">
        <f ca="1">VLOOKUP(X602,Values!$H$2:$I$15,2,FALSE)</f>
        <v>#NAME?</v>
      </c>
    </row>
    <row r="603" spans="1:53" s="706" customFormat="1" ht="13.8" x14ac:dyDescent="0.3">
      <c r="A603" s="707">
        <v>41949</v>
      </c>
      <c r="B603" s="915" t="s">
        <v>8072</v>
      </c>
      <c r="C603" s="916" t="s">
        <v>65</v>
      </c>
      <c r="D603" s="709">
        <v>1000</v>
      </c>
      <c r="E603" s="708" t="s">
        <v>66</v>
      </c>
      <c r="F603" s="710">
        <v>45611</v>
      </c>
      <c r="G603" s="711" t="s">
        <v>8071</v>
      </c>
      <c r="H603" s="712" t="s">
        <v>145</v>
      </c>
      <c r="I603" s="713" t="s">
        <v>837</v>
      </c>
      <c r="J603" s="761" t="s">
        <v>838</v>
      </c>
      <c r="K603" s="712">
        <v>-12</v>
      </c>
      <c r="L603" s="714"/>
      <c r="M603" s="712"/>
      <c r="N603" s="706" t="s">
        <v>98</v>
      </c>
      <c r="O603" s="712">
        <v>3.1</v>
      </c>
      <c r="P603" s="708" t="s">
        <v>1933</v>
      </c>
      <c r="Q603" s="714"/>
      <c r="R603" s="708">
        <v>7</v>
      </c>
      <c r="S603" s="708" t="s">
        <v>8091</v>
      </c>
      <c r="T603" s="573">
        <f t="shared" si="78"/>
        <v>11</v>
      </c>
      <c r="U603" s="716" t="e">
        <f ca="1">_xll.BDP($T603,$U$1)</f>
        <v>#NAME?</v>
      </c>
      <c r="V603" s="715">
        <f t="shared" si="79"/>
        <v>11</v>
      </c>
      <c r="W603" s="715">
        <f t="shared" si="80"/>
        <v>45</v>
      </c>
      <c r="X603" s="717" t="e">
        <f ca="1">_xll.BDP($T603,X$1)</f>
        <v>#NAME?</v>
      </c>
      <c r="Y603" s="717" t="e">
        <f ca="1">_xll.BDP($T603,$Y$1)</f>
        <v>#NAME?</v>
      </c>
      <c r="Z603" s="717" t="e">
        <f ca="1">_xll.BDP($T603,Z$1)</f>
        <v>#NAME?</v>
      </c>
      <c r="AA603" s="718" t="e">
        <f ca="1">IF(Z603="FLOATING",J603,(_xll.BDP($T603,AA$1)/100))</f>
        <v>#NAME?</v>
      </c>
      <c r="AB603" s="719" t="e">
        <f ca="1">_xll.BDP(T603,$AB$1)</f>
        <v>#NAME?</v>
      </c>
      <c r="AC603" s="720" t="e">
        <f ca="1">_xll.BDP($T603,AC$1)</f>
        <v>#NAME?</v>
      </c>
      <c r="AD603" s="719" t="e">
        <f ca="1">_xll.BDP($T603,AD$1)</f>
        <v>#NAME?</v>
      </c>
      <c r="AE603" s="715" t="e">
        <f ca="1">_xll.BDP($T603,AE$1)</f>
        <v>#NAME?</v>
      </c>
      <c r="AF603" s="719" t="e">
        <f ca="1">_xll.BDP($T603,AF$1)</f>
        <v>#NAME?</v>
      </c>
      <c r="AG603" s="719" t="e">
        <f ca="1">VLOOKUP(AE603,Values!$A$1:$C$12,2,FALSE)</f>
        <v>#NAME?</v>
      </c>
      <c r="AH603" s="716" t="e">
        <f ca="1">_xll.BDP($T603,$AH$1)</f>
        <v>#NAME?</v>
      </c>
      <c r="AI603" s="716" t="e">
        <f ca="1">_xll.BDP($T603,$AI$1)</f>
        <v>#NAME?</v>
      </c>
      <c r="AJ603" s="716" t="e">
        <f ca="1">_xll.BDP($T603,$AJ$1)</f>
        <v>#NAME?</v>
      </c>
      <c r="AK603" s="721" t="e">
        <f ca="1">VLOOKUP(AJ603,Values!$E$2:$F$8,2,)</f>
        <v>#NAME?</v>
      </c>
      <c r="AL603" s="719" t="e">
        <f ca="1">_xll.BDP($T603,$AL$1)</f>
        <v>#NAME?</v>
      </c>
      <c r="AM603" s="719" t="e">
        <f ca="1">_xll.BDP($T603,$AM$1)</f>
        <v>#NAME?</v>
      </c>
      <c r="AN603" s="719" t="e">
        <f ca="1">_xll.BDP($T603,$AN$1)</f>
        <v>#NAME?</v>
      </c>
      <c r="AO603" s="719" t="str">
        <f t="shared" si="81"/>
        <v>10yr</v>
      </c>
      <c r="AP603" s="775" t="e">
        <f ca="1">_xll.BDP(T603,"YRS_TO_MTY_ISSUE")</f>
        <v>#NAME?</v>
      </c>
      <c r="AQ603" s="775">
        <f t="shared" si="82"/>
        <v>10</v>
      </c>
      <c r="AR603" s="775">
        <v>10</v>
      </c>
      <c r="AS603" s="719" t="e">
        <f ca="1">_xll.BDP($T603,AS$1)</f>
        <v>#NAME?</v>
      </c>
      <c r="AT603" s="719" t="e">
        <f ca="1">_xll.BDP(T603,$AT$1)</f>
        <v>#NAME?</v>
      </c>
      <c r="AU603" s="719" t="e">
        <f ca="1">_xll.BDP(T603,$AU$1)</f>
        <v>#NAME?</v>
      </c>
      <c r="AV603" s="719" t="e">
        <f ca="1">_xll.BDP($T603,AV$1)</f>
        <v>#NAME?</v>
      </c>
      <c r="AW603" s="719" t="e">
        <f t="shared" ca="1" si="83"/>
        <v>#NAME?</v>
      </c>
      <c r="AX603" s="719" t="e">
        <f ca="1">_xll.BDP(T603,$AX$1)</f>
        <v>#NAME?</v>
      </c>
      <c r="AY603" s="719" t="e">
        <f t="shared" ca="1" si="84"/>
        <v>#NAME?</v>
      </c>
      <c r="AZ603" s="719" t="e">
        <f t="shared" ca="1" si="85"/>
        <v>#NAME?</v>
      </c>
      <c r="BA603" s="719" t="e">
        <f ca="1">VLOOKUP(X603,Values!$H$2:$I$15,2,FALSE)</f>
        <v>#NAME?</v>
      </c>
    </row>
    <row r="604" spans="1:53" s="706" customFormat="1" ht="13.8" x14ac:dyDescent="0.3">
      <c r="A604" s="707">
        <v>41949</v>
      </c>
      <c r="B604" s="915" t="s">
        <v>8073</v>
      </c>
      <c r="C604" s="916" t="s">
        <v>65</v>
      </c>
      <c r="D604" s="709">
        <v>500</v>
      </c>
      <c r="E604" s="708" t="s">
        <v>2331</v>
      </c>
      <c r="F604" s="710">
        <v>49263</v>
      </c>
      <c r="G604" s="711" t="s">
        <v>8071</v>
      </c>
      <c r="H604" s="712" t="s">
        <v>145</v>
      </c>
      <c r="I604" s="713" t="s">
        <v>444</v>
      </c>
      <c r="J604" s="761" t="s">
        <v>202</v>
      </c>
      <c r="K604" s="712">
        <v>-5</v>
      </c>
      <c r="L604" s="714"/>
      <c r="M604" s="712"/>
      <c r="N604" s="706" t="s">
        <v>57</v>
      </c>
      <c r="O604" s="712">
        <v>3.5</v>
      </c>
      <c r="P604" s="708" t="s">
        <v>1890</v>
      </c>
      <c r="Q604" s="714"/>
      <c r="R604" s="708">
        <v>5</v>
      </c>
      <c r="S604" s="708" t="s">
        <v>8092</v>
      </c>
      <c r="T604" s="573">
        <f t="shared" si="78"/>
        <v>11</v>
      </c>
      <c r="U604" s="716" t="e">
        <f ca="1">_xll.BDP($T604,$U$1)</f>
        <v>#NAME?</v>
      </c>
      <c r="V604" s="715">
        <f t="shared" si="79"/>
        <v>11</v>
      </c>
      <c r="W604" s="715">
        <f t="shared" si="80"/>
        <v>45</v>
      </c>
      <c r="X604" s="717" t="e">
        <f ca="1">_xll.BDP($T604,X$1)</f>
        <v>#NAME?</v>
      </c>
      <c r="Y604" s="717" t="e">
        <f ca="1">_xll.BDP($T604,$Y$1)</f>
        <v>#NAME?</v>
      </c>
      <c r="Z604" s="717" t="e">
        <f ca="1">_xll.BDP($T604,Z$1)</f>
        <v>#NAME?</v>
      </c>
      <c r="AA604" s="718" t="e">
        <f ca="1">IF(Z604="FLOATING",J604,(_xll.BDP($T604,AA$1)/100))</f>
        <v>#NAME?</v>
      </c>
      <c r="AB604" s="719" t="e">
        <f ca="1">_xll.BDP(T604,$AB$1)</f>
        <v>#NAME?</v>
      </c>
      <c r="AC604" s="720" t="e">
        <f ca="1">_xll.BDP($T604,AC$1)</f>
        <v>#NAME?</v>
      </c>
      <c r="AD604" s="719" t="e">
        <f ca="1">_xll.BDP($T604,AD$1)</f>
        <v>#NAME?</v>
      </c>
      <c r="AE604" s="715" t="e">
        <f ca="1">_xll.BDP($T604,AE$1)</f>
        <v>#NAME?</v>
      </c>
      <c r="AF604" s="719" t="e">
        <f ca="1">_xll.BDP($T604,AF$1)</f>
        <v>#NAME?</v>
      </c>
      <c r="AG604" s="719" t="e">
        <f ca="1">VLOOKUP(AE604,Values!$A$1:$C$12,2,FALSE)</f>
        <v>#NAME?</v>
      </c>
      <c r="AH604" s="716" t="e">
        <f ca="1">_xll.BDP($T604,$AH$1)</f>
        <v>#NAME?</v>
      </c>
      <c r="AI604" s="716" t="e">
        <f ca="1">_xll.BDP($T604,$AI$1)</f>
        <v>#NAME?</v>
      </c>
      <c r="AJ604" s="716" t="e">
        <f ca="1">_xll.BDP($T604,$AJ$1)</f>
        <v>#NAME?</v>
      </c>
      <c r="AK604" s="721" t="e">
        <f ca="1">VLOOKUP(AJ604,Values!$E$2:$F$8,2,)</f>
        <v>#NAME?</v>
      </c>
      <c r="AL604" s="719" t="e">
        <f ca="1">_xll.BDP($T604,$AL$1)</f>
        <v>#NAME?</v>
      </c>
      <c r="AM604" s="719" t="e">
        <f ca="1">_xll.BDP($T604,$AM$1)</f>
        <v>#NAME?</v>
      </c>
      <c r="AN604" s="719" t="e">
        <f ca="1">_xll.BDP($T604,$AN$1)</f>
        <v>#NAME?</v>
      </c>
      <c r="AO604" s="719" t="str">
        <f t="shared" si="81"/>
        <v>20yr</v>
      </c>
      <c r="AP604" s="775" t="e">
        <f ca="1">_xll.BDP(T604,"YRS_TO_MTY_ISSUE")</f>
        <v>#NAME?</v>
      </c>
      <c r="AQ604" s="775">
        <f t="shared" si="82"/>
        <v>20</v>
      </c>
      <c r="AR604" s="775">
        <v>20</v>
      </c>
      <c r="AS604" s="719" t="e">
        <f ca="1">_xll.BDP($T604,AS$1)</f>
        <v>#NAME?</v>
      </c>
      <c r="AT604" s="719" t="e">
        <f ca="1">_xll.BDP(T604,$AT$1)</f>
        <v>#NAME?</v>
      </c>
      <c r="AU604" s="719" t="e">
        <f ca="1">_xll.BDP(T604,$AU$1)</f>
        <v>#NAME?</v>
      </c>
      <c r="AV604" s="719" t="e">
        <f ca="1">_xll.BDP($T604,AV$1)</f>
        <v>#NAME?</v>
      </c>
      <c r="AW604" s="719" t="e">
        <f t="shared" ca="1" si="83"/>
        <v>#NAME?</v>
      </c>
      <c r="AX604" s="719" t="e">
        <f ca="1">_xll.BDP(T604,$AX$1)</f>
        <v>#NAME?</v>
      </c>
      <c r="AY604" s="719" t="e">
        <f t="shared" ca="1" si="84"/>
        <v>#NAME?</v>
      </c>
      <c r="AZ604" s="719" t="e">
        <f t="shared" ca="1" si="85"/>
        <v>#NAME?</v>
      </c>
      <c r="BA604" s="719" t="e">
        <f ca="1">VLOOKUP(X604,Values!$H$2:$I$15,2,FALSE)</f>
        <v>#NAME?</v>
      </c>
    </row>
    <row r="605" spans="1:53" s="706" customFormat="1" ht="13.8" x14ac:dyDescent="0.3">
      <c r="A605" s="707">
        <v>41949</v>
      </c>
      <c r="B605" s="915" t="s">
        <v>8074</v>
      </c>
      <c r="C605" s="916" t="s">
        <v>65</v>
      </c>
      <c r="D605" s="709">
        <v>750</v>
      </c>
      <c r="E605" s="708" t="s">
        <v>117</v>
      </c>
      <c r="F605" s="710">
        <v>52916</v>
      </c>
      <c r="G605" s="711" t="s">
        <v>8071</v>
      </c>
      <c r="H605" s="712" t="s">
        <v>7850</v>
      </c>
      <c r="I605" s="713" t="s">
        <v>7851</v>
      </c>
      <c r="J605" s="761" t="s">
        <v>7852</v>
      </c>
      <c r="K605" s="712">
        <v>-12</v>
      </c>
      <c r="L605" s="714"/>
      <c r="M605" s="712"/>
      <c r="N605" s="706" t="s">
        <v>3856</v>
      </c>
      <c r="O605" s="712">
        <v>3.13</v>
      </c>
      <c r="P605" s="708" t="s">
        <v>2092</v>
      </c>
      <c r="Q605" s="714"/>
      <c r="R605" s="708">
        <v>3</v>
      </c>
      <c r="S605" s="708" t="s">
        <v>8093</v>
      </c>
      <c r="T605" s="573">
        <f t="shared" si="78"/>
        <v>11</v>
      </c>
      <c r="U605" s="716" t="e">
        <f ca="1">_xll.BDP($T605,$U$1)</f>
        <v>#NAME?</v>
      </c>
      <c r="V605" s="715">
        <f t="shared" si="79"/>
        <v>11</v>
      </c>
      <c r="W605" s="715">
        <f t="shared" si="80"/>
        <v>45</v>
      </c>
      <c r="X605" s="717" t="e">
        <f ca="1">_xll.BDP($T605,X$1)</f>
        <v>#NAME?</v>
      </c>
      <c r="Y605" s="717" t="e">
        <f ca="1">_xll.BDP($T605,$Y$1)</f>
        <v>#NAME?</v>
      </c>
      <c r="Z605" s="717" t="e">
        <f ca="1">_xll.BDP($T605,Z$1)</f>
        <v>#NAME?</v>
      </c>
      <c r="AA605" s="718" t="e">
        <f ca="1">IF(Z605="FLOATING",J605,(_xll.BDP($T605,AA$1)/100))</f>
        <v>#NAME?</v>
      </c>
      <c r="AB605" s="719" t="e">
        <f ca="1">_xll.BDP(T605,$AB$1)</f>
        <v>#NAME?</v>
      </c>
      <c r="AC605" s="720" t="e">
        <f ca="1">_xll.BDP($T605,AC$1)</f>
        <v>#NAME?</v>
      </c>
      <c r="AD605" s="719" t="e">
        <f ca="1">_xll.BDP($T605,AD$1)</f>
        <v>#NAME?</v>
      </c>
      <c r="AE605" s="715" t="e">
        <f ca="1">_xll.BDP($T605,AE$1)</f>
        <v>#NAME?</v>
      </c>
      <c r="AF605" s="719" t="e">
        <f ca="1">_xll.BDP($T605,AF$1)</f>
        <v>#NAME?</v>
      </c>
      <c r="AG605" s="719" t="e">
        <f ca="1">VLOOKUP(AE605,Values!$A$1:$C$12,2,FALSE)</f>
        <v>#NAME?</v>
      </c>
      <c r="AH605" s="716" t="e">
        <f ca="1">_xll.BDP($T605,$AH$1)</f>
        <v>#NAME?</v>
      </c>
      <c r="AI605" s="716" t="e">
        <f ca="1">_xll.BDP($T605,$AI$1)</f>
        <v>#NAME?</v>
      </c>
      <c r="AJ605" s="716" t="e">
        <f ca="1">_xll.BDP($T605,$AJ$1)</f>
        <v>#NAME?</v>
      </c>
      <c r="AK605" s="721" t="e">
        <f ca="1">VLOOKUP(AJ605,Values!$E$2:$F$8,2,)</f>
        <v>#NAME?</v>
      </c>
      <c r="AL605" s="719" t="e">
        <f ca="1">_xll.BDP($T605,$AL$1)</f>
        <v>#NAME?</v>
      </c>
      <c r="AM605" s="719" t="e">
        <f ca="1">_xll.BDP($T605,$AM$1)</f>
        <v>#NAME?</v>
      </c>
      <c r="AN605" s="719" t="e">
        <f ca="1">_xll.BDP($T605,$AN$1)</f>
        <v>#NAME?</v>
      </c>
      <c r="AO605" s="719" t="str">
        <f t="shared" si="81"/>
        <v>30yr</v>
      </c>
      <c r="AP605" s="775" t="e">
        <f ca="1">_xll.BDP(T605,"YRS_TO_MTY_ISSUE")</f>
        <v>#NAME?</v>
      </c>
      <c r="AQ605" s="775">
        <f t="shared" si="82"/>
        <v>30</v>
      </c>
      <c r="AR605" s="775">
        <v>30</v>
      </c>
      <c r="AS605" s="719" t="e">
        <f ca="1">_xll.BDP($T605,AS$1)</f>
        <v>#NAME?</v>
      </c>
      <c r="AT605" s="719" t="e">
        <f ca="1">_xll.BDP(T605,$AT$1)</f>
        <v>#NAME?</v>
      </c>
      <c r="AU605" s="719" t="e">
        <f ca="1">_xll.BDP(T605,$AU$1)</f>
        <v>#NAME?</v>
      </c>
      <c r="AV605" s="719" t="e">
        <f ca="1">_xll.BDP($T605,AV$1)</f>
        <v>#NAME?</v>
      </c>
      <c r="AW605" s="719" t="e">
        <f t="shared" ca="1" si="83"/>
        <v>#NAME?</v>
      </c>
      <c r="AX605" s="719" t="e">
        <f ca="1">_xll.BDP(T605,$AX$1)</f>
        <v>#NAME?</v>
      </c>
      <c r="AY605" s="719" t="e">
        <f t="shared" ca="1" si="84"/>
        <v>#NAME?</v>
      </c>
      <c r="AZ605" s="719" t="e">
        <f t="shared" ca="1" si="85"/>
        <v>#NAME?</v>
      </c>
      <c r="BA605" s="719" t="e">
        <f ca="1">VLOOKUP(X605,Values!$H$2:$I$15,2,FALSE)</f>
        <v>#NAME?</v>
      </c>
    </row>
    <row r="606" spans="1:53" s="706" customFormat="1" ht="13.8" x14ac:dyDescent="0.3">
      <c r="A606" s="707">
        <v>41949</v>
      </c>
      <c r="B606" s="915" t="s">
        <v>8075</v>
      </c>
      <c r="C606" s="916" t="s">
        <v>65</v>
      </c>
      <c r="D606" s="709">
        <v>600</v>
      </c>
      <c r="E606" s="708" t="s">
        <v>853</v>
      </c>
      <c r="F606" s="710">
        <v>45700</v>
      </c>
      <c r="G606" s="711" t="s">
        <v>4299</v>
      </c>
      <c r="H606" s="712" t="s">
        <v>1516</v>
      </c>
      <c r="I606" s="713" t="s">
        <v>446</v>
      </c>
      <c r="J606" s="761" t="s">
        <v>447</v>
      </c>
      <c r="K606" s="712">
        <v>-12.5</v>
      </c>
      <c r="L606" s="714"/>
      <c r="M606" s="712"/>
      <c r="N606" s="706" t="s">
        <v>868</v>
      </c>
      <c r="O606" s="712">
        <v>2.33</v>
      </c>
      <c r="P606" s="708" t="s">
        <v>2092</v>
      </c>
      <c r="Q606" s="714"/>
      <c r="R606" s="708">
        <v>3</v>
      </c>
      <c r="S606" s="708" t="s">
        <v>8094</v>
      </c>
      <c r="T606" s="573">
        <f t="shared" si="78"/>
        <v>11</v>
      </c>
      <c r="U606" s="716" t="e">
        <f ca="1">_xll.BDP($T606,$U$1)</f>
        <v>#NAME?</v>
      </c>
      <c r="V606" s="715">
        <f t="shared" si="79"/>
        <v>11</v>
      </c>
      <c r="W606" s="715">
        <f t="shared" si="80"/>
        <v>45</v>
      </c>
      <c r="X606" s="717" t="e">
        <f ca="1">_xll.BDP($T606,X$1)</f>
        <v>#NAME?</v>
      </c>
      <c r="Y606" s="717" t="e">
        <f ca="1">_xll.BDP($T606,$Y$1)</f>
        <v>#NAME?</v>
      </c>
      <c r="Z606" s="717" t="e">
        <f ca="1">_xll.BDP($T606,Z$1)</f>
        <v>#NAME?</v>
      </c>
      <c r="AA606" s="718" t="e">
        <f ca="1">IF(Z606="FLOATING",J606,(_xll.BDP($T606,AA$1)/100))</f>
        <v>#NAME?</v>
      </c>
      <c r="AB606" s="719" t="e">
        <f ca="1">_xll.BDP(T606,$AB$1)</f>
        <v>#NAME?</v>
      </c>
      <c r="AC606" s="720" t="e">
        <f ca="1">_xll.BDP($T606,AC$1)</f>
        <v>#NAME?</v>
      </c>
      <c r="AD606" s="719" t="e">
        <f ca="1">_xll.BDP($T606,AD$1)</f>
        <v>#NAME?</v>
      </c>
      <c r="AE606" s="715" t="e">
        <f ca="1">_xll.BDP($T606,AE$1)</f>
        <v>#NAME?</v>
      </c>
      <c r="AF606" s="719" t="e">
        <f ca="1">_xll.BDP($T606,AF$1)</f>
        <v>#NAME?</v>
      </c>
      <c r="AG606" s="719" t="e">
        <f ca="1">VLOOKUP(AE606,Values!$A$1:$C$12,2,FALSE)</f>
        <v>#NAME?</v>
      </c>
      <c r="AH606" s="716" t="e">
        <f ca="1">_xll.BDP($T606,$AH$1)</f>
        <v>#NAME?</v>
      </c>
      <c r="AI606" s="716" t="e">
        <f ca="1">_xll.BDP($T606,$AI$1)</f>
        <v>#NAME?</v>
      </c>
      <c r="AJ606" s="716" t="e">
        <f ca="1">_xll.BDP($T606,$AJ$1)</f>
        <v>#NAME?</v>
      </c>
      <c r="AK606" s="721" t="e">
        <f ca="1">VLOOKUP(AJ606,Values!$E$2:$F$8,2,)</f>
        <v>#NAME?</v>
      </c>
      <c r="AL606" s="719" t="e">
        <f ca="1">_xll.BDP($T606,$AL$1)</f>
        <v>#NAME?</v>
      </c>
      <c r="AM606" s="719" t="e">
        <f ca="1">_xll.BDP($T606,$AM$1)</f>
        <v>#NAME?</v>
      </c>
      <c r="AN606" s="719" t="e">
        <f ca="1">_xll.BDP($T606,$AN$1)</f>
        <v>#NAME?</v>
      </c>
      <c r="AO606" s="719" t="str">
        <f t="shared" si="81"/>
        <v>long 10yr</v>
      </c>
      <c r="AP606" s="775" t="e">
        <f ca="1">_xll.BDP(T606,"YRS_TO_MTY_ISSUE")</f>
        <v>#NAME?</v>
      </c>
      <c r="AQ606" s="775">
        <f t="shared" si="82"/>
        <v>11</v>
      </c>
      <c r="AR606" s="775">
        <v>10.25</v>
      </c>
      <c r="AS606" s="719" t="e">
        <f ca="1">_xll.BDP($T606,AS$1)</f>
        <v>#NAME?</v>
      </c>
      <c r="AT606" s="719" t="e">
        <f ca="1">_xll.BDP(T606,$AT$1)</f>
        <v>#NAME?</v>
      </c>
      <c r="AU606" s="719" t="e">
        <f ca="1">_xll.BDP(T606,$AU$1)</f>
        <v>#NAME?</v>
      </c>
      <c r="AV606" s="719" t="e">
        <f ca="1">_xll.BDP($T606,AV$1)</f>
        <v>#NAME?</v>
      </c>
      <c r="AW606" s="719" t="e">
        <f t="shared" ca="1" si="83"/>
        <v>#NAME?</v>
      </c>
      <c r="AX606" s="719" t="e">
        <f ca="1">_xll.BDP(T606,$AX$1)</f>
        <v>#NAME?</v>
      </c>
      <c r="AY606" s="719" t="e">
        <f t="shared" ca="1" si="84"/>
        <v>#NAME?</v>
      </c>
      <c r="AZ606" s="719" t="e">
        <f t="shared" ca="1" si="85"/>
        <v>#NAME?</v>
      </c>
      <c r="BA606" s="719" t="e">
        <f ca="1">VLOOKUP(X606,Values!$H$2:$I$15,2,FALSE)</f>
        <v>#NAME?</v>
      </c>
    </row>
    <row r="607" spans="1:53" s="706" customFormat="1" ht="13.8" x14ac:dyDescent="0.3">
      <c r="A607" s="707">
        <v>41949</v>
      </c>
      <c r="B607" s="915" t="s">
        <v>8076</v>
      </c>
      <c r="C607" s="916" t="s">
        <v>87</v>
      </c>
      <c r="D607" s="709">
        <v>800</v>
      </c>
      <c r="E607" s="708" t="s">
        <v>8077</v>
      </c>
      <c r="F607" s="710">
        <v>44607</v>
      </c>
      <c r="G607" s="711" t="s">
        <v>8078</v>
      </c>
      <c r="H607" s="712" t="s">
        <v>578</v>
      </c>
      <c r="I607" s="713" t="s">
        <v>7202</v>
      </c>
      <c r="J607" s="761" t="s">
        <v>816</v>
      </c>
      <c r="K607" s="712">
        <v>-18</v>
      </c>
      <c r="L607" s="714"/>
      <c r="M607" s="712"/>
      <c r="N607" s="706" t="s">
        <v>1942</v>
      </c>
      <c r="O607" s="712">
        <v>4.5</v>
      </c>
      <c r="P607" s="708" t="s">
        <v>2042</v>
      </c>
      <c r="Q607" s="714"/>
      <c r="R607" s="708">
        <v>6</v>
      </c>
      <c r="S607" s="708" t="s">
        <v>8095</v>
      </c>
      <c r="T607" s="573">
        <f t="shared" si="78"/>
        <v>11</v>
      </c>
      <c r="U607" s="716" t="e">
        <f ca="1">_xll.BDP($T607,$U$1)</f>
        <v>#NAME?</v>
      </c>
      <c r="V607" s="715">
        <f t="shared" si="79"/>
        <v>11</v>
      </c>
      <c r="W607" s="715">
        <f t="shared" si="80"/>
        <v>45</v>
      </c>
      <c r="X607" s="717" t="e">
        <f ca="1">_xll.BDP($T607,X$1)</f>
        <v>#NAME?</v>
      </c>
      <c r="Y607" s="717" t="e">
        <f ca="1">_xll.BDP($T607,$Y$1)</f>
        <v>#NAME?</v>
      </c>
      <c r="Z607" s="717" t="e">
        <f ca="1">_xll.BDP($T607,Z$1)</f>
        <v>#NAME?</v>
      </c>
      <c r="AA607" s="718" t="e">
        <f ca="1">IF(Z607="FLOATING",J607,(_xll.BDP($T607,AA$1)/100))</f>
        <v>#NAME?</v>
      </c>
      <c r="AB607" s="719" t="e">
        <f ca="1">_xll.BDP(T607,$AB$1)</f>
        <v>#NAME?</v>
      </c>
      <c r="AC607" s="720" t="e">
        <f ca="1">_xll.BDP($T607,AC$1)</f>
        <v>#NAME?</v>
      </c>
      <c r="AD607" s="719" t="e">
        <f ca="1">_xll.BDP($T607,AD$1)</f>
        <v>#NAME?</v>
      </c>
      <c r="AE607" s="715" t="e">
        <f ca="1">_xll.BDP($T607,AE$1)</f>
        <v>#NAME?</v>
      </c>
      <c r="AF607" s="719" t="e">
        <f ca="1">_xll.BDP($T607,AF$1)</f>
        <v>#NAME?</v>
      </c>
      <c r="AG607" s="719" t="e">
        <f ca="1">VLOOKUP(AE607,Values!$A$1:$C$12,2,FALSE)</f>
        <v>#NAME?</v>
      </c>
      <c r="AH607" s="716" t="e">
        <f ca="1">_xll.BDP($T607,$AH$1)</f>
        <v>#NAME?</v>
      </c>
      <c r="AI607" s="716" t="e">
        <f ca="1">_xll.BDP($T607,$AI$1)</f>
        <v>#NAME?</v>
      </c>
      <c r="AJ607" s="716" t="e">
        <f ca="1">_xll.BDP($T607,$AJ$1)</f>
        <v>#NAME?</v>
      </c>
      <c r="AK607" s="721" t="e">
        <f ca="1">VLOOKUP(AJ607,Values!$E$2:$F$8,2,)</f>
        <v>#NAME?</v>
      </c>
      <c r="AL607" s="719" t="e">
        <f ca="1">_xll.BDP($T607,$AL$1)</f>
        <v>#NAME?</v>
      </c>
      <c r="AM607" s="719" t="e">
        <f ca="1">_xll.BDP($T607,$AM$1)</f>
        <v>#NAME?</v>
      </c>
      <c r="AN607" s="719" t="e">
        <f ca="1">_xll.BDP($T607,$AN$1)</f>
        <v>#NAME?</v>
      </c>
      <c r="AO607" s="719" t="str">
        <f t="shared" si="81"/>
        <v>long 7yr</v>
      </c>
      <c r="AP607" s="775" t="e">
        <f ca="1">_xll.BDP(T607,"YRS_TO_MTY_ISSUE")</f>
        <v>#NAME?</v>
      </c>
      <c r="AQ607" s="775">
        <f t="shared" si="82"/>
        <v>8</v>
      </c>
      <c r="AR607" s="775">
        <v>7.25</v>
      </c>
      <c r="AS607" s="719" t="e">
        <f ca="1">_xll.BDP($T607,AS$1)</f>
        <v>#NAME?</v>
      </c>
      <c r="AT607" s="719" t="e">
        <f ca="1">_xll.BDP(T607,$AT$1)</f>
        <v>#NAME?</v>
      </c>
      <c r="AU607" s="719" t="e">
        <f ca="1">_xll.BDP(T607,$AU$1)</f>
        <v>#NAME?</v>
      </c>
      <c r="AV607" s="719" t="e">
        <f ca="1">_xll.BDP($T607,AV$1)</f>
        <v>#NAME?</v>
      </c>
      <c r="AW607" s="719" t="e">
        <f t="shared" ca="1" si="83"/>
        <v>#NAME?</v>
      </c>
      <c r="AX607" s="719" t="e">
        <f ca="1">_xll.BDP(T607,$AX$1)</f>
        <v>#NAME?</v>
      </c>
      <c r="AY607" s="719" t="e">
        <f t="shared" ca="1" si="84"/>
        <v>#NAME?</v>
      </c>
      <c r="AZ607" s="719" t="e">
        <f t="shared" ca="1" si="85"/>
        <v>#NAME?</v>
      </c>
      <c r="BA607" s="719" t="e">
        <f ca="1">VLOOKUP(X607,Values!$H$2:$I$15,2,FALSE)</f>
        <v>#NAME?</v>
      </c>
    </row>
    <row r="608" spans="1:53" s="706" customFormat="1" ht="13.8" x14ac:dyDescent="0.3">
      <c r="A608" s="707">
        <v>41949</v>
      </c>
      <c r="B608" s="915" t="s">
        <v>4597</v>
      </c>
      <c r="C608" s="916" t="s">
        <v>87</v>
      </c>
      <c r="D608" s="709">
        <v>100</v>
      </c>
      <c r="E608" s="708" t="s">
        <v>59</v>
      </c>
      <c r="F608" s="710">
        <v>45383</v>
      </c>
      <c r="G608" s="711" t="s">
        <v>8079</v>
      </c>
      <c r="H608" s="712" t="s">
        <v>6588</v>
      </c>
      <c r="I608" s="713" t="s">
        <v>96</v>
      </c>
      <c r="J608" s="761" t="s">
        <v>27</v>
      </c>
      <c r="K608" s="712">
        <v>-17.5</v>
      </c>
      <c r="L608" s="714"/>
      <c r="M608" s="712"/>
      <c r="N608" s="706" t="s">
        <v>5876</v>
      </c>
      <c r="O608" s="712">
        <v>6</v>
      </c>
      <c r="P608" s="708" t="s">
        <v>1937</v>
      </c>
      <c r="Q608" s="714"/>
      <c r="R608" s="708">
        <v>0</v>
      </c>
      <c r="S608" s="708" t="s">
        <v>4614</v>
      </c>
      <c r="T608" s="573">
        <f t="shared" si="78"/>
        <v>11</v>
      </c>
      <c r="U608" s="716" t="e">
        <f ca="1">_xll.BDP($T608,$U$1)</f>
        <v>#NAME?</v>
      </c>
      <c r="V608" s="715">
        <f t="shared" si="79"/>
        <v>11</v>
      </c>
      <c r="W608" s="715">
        <f t="shared" si="80"/>
        <v>45</v>
      </c>
      <c r="X608" s="717" t="e">
        <f ca="1">_xll.BDP($T608,X$1)</f>
        <v>#NAME?</v>
      </c>
      <c r="Y608" s="717" t="e">
        <f ca="1">_xll.BDP($T608,$Y$1)</f>
        <v>#NAME?</v>
      </c>
      <c r="Z608" s="717" t="e">
        <f ca="1">_xll.BDP($T608,Z$1)</f>
        <v>#NAME?</v>
      </c>
      <c r="AA608" s="718" t="e">
        <f ca="1">IF(Z608="FLOATING",J608,(_xll.BDP($T608,AA$1)/100))</f>
        <v>#NAME?</v>
      </c>
      <c r="AB608" s="719" t="e">
        <f ca="1">_xll.BDP(T608,$AB$1)</f>
        <v>#NAME?</v>
      </c>
      <c r="AC608" s="720" t="e">
        <f ca="1">_xll.BDP($T608,AC$1)</f>
        <v>#NAME?</v>
      </c>
      <c r="AD608" s="719" t="e">
        <f ca="1">_xll.BDP($T608,AD$1)</f>
        <v>#NAME?</v>
      </c>
      <c r="AE608" s="715" t="e">
        <f ca="1">_xll.BDP($T608,AE$1)</f>
        <v>#NAME?</v>
      </c>
      <c r="AF608" s="719" t="e">
        <f ca="1">_xll.BDP($T608,AF$1)</f>
        <v>#NAME?</v>
      </c>
      <c r="AG608" s="719" t="e">
        <f ca="1">VLOOKUP(AE608,Values!$A$1:$C$12,2,FALSE)</f>
        <v>#NAME?</v>
      </c>
      <c r="AH608" s="716" t="e">
        <f ca="1">_xll.BDP($T608,$AH$1)</f>
        <v>#NAME?</v>
      </c>
      <c r="AI608" s="716" t="e">
        <f ca="1">_xll.BDP($T608,$AI$1)</f>
        <v>#NAME?</v>
      </c>
      <c r="AJ608" s="716" t="e">
        <f ca="1">_xll.BDP($T608,$AJ$1)</f>
        <v>#NAME?</v>
      </c>
      <c r="AK608" s="721" t="e">
        <f ca="1">VLOOKUP(AJ608,Values!$E$2:$F$8,2,)</f>
        <v>#NAME?</v>
      </c>
      <c r="AL608" s="719" t="e">
        <f ca="1">_xll.BDP($T608,$AL$1)</f>
        <v>#NAME?</v>
      </c>
      <c r="AM608" s="719" t="e">
        <f ca="1">_xll.BDP($T608,$AM$1)</f>
        <v>#NAME?</v>
      </c>
      <c r="AN608" s="719" t="e">
        <f ca="1">_xll.BDP($T608,$AN$1)</f>
        <v>#NAME?</v>
      </c>
      <c r="AO608" s="719" t="str">
        <f t="shared" si="81"/>
        <v>10yr tap</v>
      </c>
      <c r="AP608" s="775" t="e">
        <f ca="1">_xll.BDP(T608,"YRS_TO_MTY_ISSUE")</f>
        <v>#NAME?</v>
      </c>
      <c r="AQ608" s="775">
        <f t="shared" si="82"/>
        <v>10</v>
      </c>
      <c r="AR608" s="775">
        <v>10</v>
      </c>
      <c r="AS608" s="719" t="e">
        <f ca="1">_xll.BDP($T608,AS$1)</f>
        <v>#NAME?</v>
      </c>
      <c r="AT608" s="719" t="e">
        <f ca="1">_xll.BDP(T608,$AT$1)</f>
        <v>#NAME?</v>
      </c>
      <c r="AU608" s="719" t="e">
        <f ca="1">_xll.BDP(T608,$AU$1)</f>
        <v>#NAME?</v>
      </c>
      <c r="AV608" s="719" t="e">
        <f ca="1">_xll.BDP($T608,AV$1)</f>
        <v>#NAME?</v>
      </c>
      <c r="AW608" s="719" t="e">
        <f t="shared" ca="1" si="83"/>
        <v>#NAME?</v>
      </c>
      <c r="AX608" s="719" t="e">
        <f ca="1">_xll.BDP(T608,$AX$1)</f>
        <v>#NAME?</v>
      </c>
      <c r="AY608" s="719" t="e">
        <f t="shared" ca="1" si="84"/>
        <v>#NAME?</v>
      </c>
      <c r="AZ608" s="719" t="e">
        <f t="shared" ca="1" si="85"/>
        <v>#NAME?</v>
      </c>
      <c r="BA608" s="719" t="e">
        <f ca="1">VLOOKUP(X608,Values!$H$2:$I$15,2,FALSE)</f>
        <v>#NAME?</v>
      </c>
    </row>
    <row r="609" spans="1:53" s="706" customFormat="1" ht="13.8" x14ac:dyDescent="0.3">
      <c r="A609" s="707">
        <v>41949</v>
      </c>
      <c r="B609" s="915" t="s">
        <v>8080</v>
      </c>
      <c r="C609" s="916" t="s">
        <v>87</v>
      </c>
      <c r="D609" s="709">
        <v>300</v>
      </c>
      <c r="E609" s="708" t="s">
        <v>6638</v>
      </c>
      <c r="F609" s="710">
        <v>53053</v>
      </c>
      <c r="G609" s="711" t="s">
        <v>8079</v>
      </c>
      <c r="H609" s="712" t="s">
        <v>8081</v>
      </c>
      <c r="I609" s="713" t="s">
        <v>6914</v>
      </c>
      <c r="J609" s="761" t="s">
        <v>249</v>
      </c>
      <c r="K609" s="712">
        <v>-12.5</v>
      </c>
      <c r="L609" s="714"/>
      <c r="M609" s="712"/>
      <c r="N609" s="706" t="s">
        <v>504</v>
      </c>
      <c r="O609" s="712">
        <v>2.33</v>
      </c>
      <c r="P609" s="708" t="s">
        <v>1917</v>
      </c>
      <c r="Q609" s="714"/>
      <c r="R609" s="708">
        <v>13</v>
      </c>
      <c r="S609" s="708" t="s">
        <v>8096</v>
      </c>
      <c r="T609" s="573">
        <f t="shared" si="78"/>
        <v>11</v>
      </c>
      <c r="U609" s="716" t="e">
        <f ca="1">_xll.BDP($T609,$U$1)</f>
        <v>#NAME?</v>
      </c>
      <c r="V609" s="715">
        <f t="shared" si="79"/>
        <v>11</v>
      </c>
      <c r="W609" s="715">
        <f t="shared" si="80"/>
        <v>45</v>
      </c>
      <c r="X609" s="717" t="e">
        <f ca="1">_xll.BDP($T609,X$1)</f>
        <v>#NAME?</v>
      </c>
      <c r="Y609" s="717" t="e">
        <f ca="1">_xll.BDP($T609,$Y$1)</f>
        <v>#NAME?</v>
      </c>
      <c r="Z609" s="717" t="e">
        <f ca="1">_xll.BDP($T609,Z$1)</f>
        <v>#NAME?</v>
      </c>
      <c r="AA609" s="718" t="e">
        <f ca="1">IF(Z609="FLOATING",J609,(_xll.BDP($T609,AA$1)/100))</f>
        <v>#NAME?</v>
      </c>
      <c r="AB609" s="719" t="e">
        <f ca="1">_xll.BDP(T609,$AB$1)</f>
        <v>#NAME?</v>
      </c>
      <c r="AC609" s="720" t="e">
        <f ca="1">_xll.BDP($T609,AC$1)</f>
        <v>#NAME?</v>
      </c>
      <c r="AD609" s="719" t="e">
        <f ca="1">_xll.BDP($T609,AD$1)</f>
        <v>#NAME?</v>
      </c>
      <c r="AE609" s="715" t="e">
        <f ca="1">_xll.BDP($T609,AE$1)</f>
        <v>#NAME?</v>
      </c>
      <c r="AF609" s="719" t="e">
        <f ca="1">_xll.BDP($T609,AF$1)</f>
        <v>#NAME?</v>
      </c>
      <c r="AG609" s="719" t="e">
        <f ca="1">VLOOKUP(AE609,Values!$A$1:$C$12,2,FALSE)</f>
        <v>#NAME?</v>
      </c>
      <c r="AH609" s="716" t="e">
        <f ca="1">_xll.BDP($T609,$AH$1)</f>
        <v>#NAME?</v>
      </c>
      <c r="AI609" s="716" t="e">
        <f ca="1">_xll.BDP($T609,$AI$1)</f>
        <v>#NAME?</v>
      </c>
      <c r="AJ609" s="716" t="e">
        <f ca="1">_xll.BDP($T609,$AJ$1)</f>
        <v>#NAME?</v>
      </c>
      <c r="AK609" s="721" t="e">
        <f ca="1">VLOOKUP(AJ609,Values!$E$2:$F$8,2,)</f>
        <v>#NAME?</v>
      </c>
      <c r="AL609" s="719" t="e">
        <f ca="1">_xll.BDP($T609,$AL$1)</f>
        <v>#NAME?</v>
      </c>
      <c r="AM609" s="719" t="e">
        <f ca="1">_xll.BDP($T609,$AM$1)</f>
        <v>#NAME?</v>
      </c>
      <c r="AN609" s="719" t="e">
        <f ca="1">_xll.BDP($T609,$AN$1)</f>
        <v>#NAME?</v>
      </c>
      <c r="AO609" s="719" t="str">
        <f t="shared" si="81"/>
        <v>long 30yr</v>
      </c>
      <c r="AP609" s="775" t="e">
        <f ca="1">_xll.BDP(T609,"YRS_TO_MTY_ISSUE")</f>
        <v>#NAME?</v>
      </c>
      <c r="AQ609" s="775">
        <f t="shared" si="82"/>
        <v>31</v>
      </c>
      <c r="AR609" s="775">
        <v>30.4</v>
      </c>
      <c r="AS609" s="719" t="e">
        <f ca="1">_xll.BDP($T609,AS$1)</f>
        <v>#NAME?</v>
      </c>
      <c r="AT609" s="719" t="e">
        <f ca="1">_xll.BDP(T609,$AT$1)</f>
        <v>#NAME?</v>
      </c>
      <c r="AU609" s="719" t="e">
        <f ca="1">_xll.BDP(T609,$AU$1)</f>
        <v>#NAME?</v>
      </c>
      <c r="AV609" s="719" t="e">
        <f ca="1">_xll.BDP($T609,AV$1)</f>
        <v>#NAME?</v>
      </c>
      <c r="AW609" s="719" t="e">
        <f t="shared" ca="1" si="83"/>
        <v>#NAME?</v>
      </c>
      <c r="AX609" s="719" t="e">
        <f ca="1">_xll.BDP(T609,$AX$1)</f>
        <v>#NAME?</v>
      </c>
      <c r="AY609" s="719" t="e">
        <f t="shared" ca="1" si="84"/>
        <v>#NAME?</v>
      </c>
      <c r="AZ609" s="719" t="e">
        <f t="shared" ca="1" si="85"/>
        <v>#NAME?</v>
      </c>
      <c r="BA609" s="719" t="e">
        <f ca="1">VLOOKUP(X609,Values!$H$2:$I$15,2,FALSE)</f>
        <v>#NAME?</v>
      </c>
    </row>
    <row r="610" spans="1:53" s="706" customFormat="1" ht="13.8" x14ac:dyDescent="0.3">
      <c r="A610" s="707">
        <v>41948</v>
      </c>
      <c r="B610" s="915" t="s">
        <v>7970</v>
      </c>
      <c r="C610" s="916" t="s">
        <v>36</v>
      </c>
      <c r="D610" s="709">
        <v>1250</v>
      </c>
      <c r="E610" s="708" t="s">
        <v>66</v>
      </c>
      <c r="F610" s="710">
        <v>45608</v>
      </c>
      <c r="G610" s="711" t="s">
        <v>3629</v>
      </c>
      <c r="H610" s="712" t="s">
        <v>7971</v>
      </c>
      <c r="I610" s="713" t="s">
        <v>7972</v>
      </c>
      <c r="J610" s="761" t="s">
        <v>7973</v>
      </c>
      <c r="K610" s="712">
        <v>-12.5</v>
      </c>
      <c r="L610" s="714"/>
      <c r="M610" s="712"/>
      <c r="N610" s="706" t="s">
        <v>463</v>
      </c>
      <c r="O610" s="712">
        <v>2.4</v>
      </c>
      <c r="P610" s="708" t="s">
        <v>1900</v>
      </c>
      <c r="Q610" s="714"/>
      <c r="R610" s="708">
        <v>10</v>
      </c>
      <c r="S610" s="708" t="s">
        <v>8038</v>
      </c>
      <c r="T610" s="573">
        <f t="shared" si="78"/>
        <v>11</v>
      </c>
      <c r="U610" s="716" t="e">
        <f ca="1">_xll.BDP($T610,$U$1)</f>
        <v>#NAME?</v>
      </c>
      <c r="V610" s="715">
        <f t="shared" si="79"/>
        <v>11</v>
      </c>
      <c r="W610" s="715">
        <f t="shared" si="80"/>
        <v>45</v>
      </c>
      <c r="X610" s="717" t="e">
        <f ca="1">_xll.BDP($T610,X$1)</f>
        <v>#NAME?</v>
      </c>
      <c r="Y610" s="717" t="e">
        <f ca="1">_xll.BDP($T610,$Y$1)</f>
        <v>#NAME?</v>
      </c>
      <c r="Z610" s="717" t="e">
        <f ca="1">_xll.BDP($T610,Z$1)</f>
        <v>#NAME?</v>
      </c>
      <c r="AA610" s="718" t="e">
        <f ca="1">IF(Z610="FLOATING",J610,(_xll.BDP($T610,AA$1)/100))</f>
        <v>#NAME?</v>
      </c>
      <c r="AB610" s="719" t="e">
        <f ca="1">_xll.BDP(T610,$AB$1)</f>
        <v>#NAME?</v>
      </c>
      <c r="AC610" s="720" t="e">
        <f ca="1">_xll.BDP($T610,AC$1)</f>
        <v>#NAME?</v>
      </c>
      <c r="AD610" s="719" t="e">
        <f ca="1">_xll.BDP($T610,AD$1)</f>
        <v>#NAME?</v>
      </c>
      <c r="AE610" s="715" t="e">
        <f ca="1">_xll.BDP($T610,AE$1)</f>
        <v>#NAME?</v>
      </c>
      <c r="AF610" s="719" t="e">
        <f ca="1">_xll.BDP($T610,AF$1)</f>
        <v>#NAME?</v>
      </c>
      <c r="AG610" s="719" t="e">
        <f ca="1">VLOOKUP(AE610,Values!$A$1:$C$12,2,FALSE)</f>
        <v>#NAME?</v>
      </c>
      <c r="AH610" s="716" t="e">
        <f ca="1">_xll.BDP($T610,$AH$1)</f>
        <v>#NAME?</v>
      </c>
      <c r="AI610" s="716" t="e">
        <f ca="1">_xll.BDP($T610,$AI$1)</f>
        <v>#NAME?</v>
      </c>
      <c r="AJ610" s="716" t="e">
        <f ca="1">_xll.BDP($T610,$AJ$1)</f>
        <v>#NAME?</v>
      </c>
      <c r="AK610" s="721" t="e">
        <f ca="1">VLOOKUP(AJ610,Values!$E$2:$F$8,2,)</f>
        <v>#NAME?</v>
      </c>
      <c r="AL610" s="719" t="e">
        <f ca="1">_xll.BDP($T610,$AL$1)</f>
        <v>#NAME?</v>
      </c>
      <c r="AM610" s="719" t="e">
        <f ca="1">_xll.BDP($T610,$AM$1)</f>
        <v>#NAME?</v>
      </c>
      <c r="AN610" s="719" t="e">
        <f ca="1">_xll.BDP($T610,$AN$1)</f>
        <v>#NAME?</v>
      </c>
      <c r="AO610" s="719" t="str">
        <f t="shared" si="81"/>
        <v>10yr</v>
      </c>
      <c r="AP610" s="775" t="e">
        <f ca="1">_xll.BDP(T610,"YRS_TO_MTY_ISSUE")</f>
        <v>#NAME?</v>
      </c>
      <c r="AQ610" s="775">
        <f t="shared" si="82"/>
        <v>10</v>
      </c>
      <c r="AR610" s="775">
        <v>10</v>
      </c>
      <c r="AS610" s="719" t="e">
        <f ca="1">_xll.BDP($T610,AS$1)</f>
        <v>#NAME?</v>
      </c>
      <c r="AT610" s="719" t="e">
        <f ca="1">_xll.BDP(T610,$AT$1)</f>
        <v>#NAME?</v>
      </c>
      <c r="AU610" s="719" t="e">
        <f ca="1">_xll.BDP(T610,$AU$1)</f>
        <v>#NAME?</v>
      </c>
      <c r="AV610" s="719" t="e">
        <f ca="1">_xll.BDP($T610,AV$1)</f>
        <v>#NAME?</v>
      </c>
      <c r="AW610" s="719" t="e">
        <f t="shared" ca="1" si="83"/>
        <v>#NAME?</v>
      </c>
      <c r="AX610" s="719" t="e">
        <f ca="1">_xll.BDP(T610,$AX$1)</f>
        <v>#NAME?</v>
      </c>
      <c r="AY610" s="719" t="e">
        <f t="shared" ca="1" si="84"/>
        <v>#NAME?</v>
      </c>
      <c r="AZ610" s="719" t="e">
        <f t="shared" ca="1" si="85"/>
        <v>#NAME?</v>
      </c>
      <c r="BA610" s="719" t="e">
        <f ca="1">VLOOKUP(X610,Values!$H$2:$I$15,2,FALSE)</f>
        <v>#NAME?</v>
      </c>
    </row>
    <row r="611" spans="1:53" s="706" customFormat="1" ht="13.8" x14ac:dyDescent="0.3">
      <c r="A611" s="707">
        <v>41948</v>
      </c>
      <c r="B611" s="915" t="s">
        <v>7974</v>
      </c>
      <c r="C611" s="916" t="s">
        <v>65</v>
      </c>
      <c r="D611" s="709">
        <v>500</v>
      </c>
      <c r="E611" s="708" t="s">
        <v>12</v>
      </c>
      <c r="F611" s="710">
        <v>43052</v>
      </c>
      <c r="G611" s="711" t="s">
        <v>4163</v>
      </c>
      <c r="H611" s="712" t="s">
        <v>2299</v>
      </c>
      <c r="I611" s="713" t="s">
        <v>2299</v>
      </c>
      <c r="J611" s="761" t="s">
        <v>7975</v>
      </c>
      <c r="K611" s="712">
        <v>-20</v>
      </c>
      <c r="L611" s="714"/>
      <c r="M611" s="712"/>
      <c r="N611" s="706" t="s">
        <v>7976</v>
      </c>
      <c r="O611" s="712">
        <v>3.42</v>
      </c>
      <c r="P611" s="708" t="s">
        <v>1890</v>
      </c>
      <c r="Q611" s="714"/>
      <c r="R611" s="708">
        <v>5</v>
      </c>
      <c r="S611" s="708" t="s">
        <v>8037</v>
      </c>
      <c r="T611" s="573">
        <f t="shared" si="78"/>
        <v>11</v>
      </c>
      <c r="U611" s="716" t="e">
        <f ca="1">_xll.BDP($T611,$U$1)</f>
        <v>#NAME?</v>
      </c>
      <c r="V611" s="715">
        <f t="shared" si="79"/>
        <v>11</v>
      </c>
      <c r="W611" s="715">
        <f t="shared" si="80"/>
        <v>45</v>
      </c>
      <c r="X611" s="717" t="e">
        <f ca="1">_xll.BDP($T611,X$1)</f>
        <v>#NAME?</v>
      </c>
      <c r="Y611" s="717" t="e">
        <f ca="1">_xll.BDP($T611,$Y$1)</f>
        <v>#NAME?</v>
      </c>
      <c r="Z611" s="717" t="e">
        <f ca="1">_xll.BDP($T611,Z$1)</f>
        <v>#NAME?</v>
      </c>
      <c r="AA611" s="718" t="e">
        <f ca="1">IF(Z611="FLOATING",J611,(_xll.BDP($T611,AA$1)/100))</f>
        <v>#NAME?</v>
      </c>
      <c r="AB611" s="719" t="e">
        <f ca="1">_xll.BDP(T611,$AB$1)</f>
        <v>#NAME?</v>
      </c>
      <c r="AC611" s="720" t="e">
        <f ca="1">_xll.BDP($T611,AC$1)</f>
        <v>#NAME?</v>
      </c>
      <c r="AD611" s="719" t="e">
        <f ca="1">_xll.BDP($T611,AD$1)</f>
        <v>#NAME?</v>
      </c>
      <c r="AE611" s="715" t="e">
        <f ca="1">_xll.BDP($T611,AE$1)</f>
        <v>#NAME?</v>
      </c>
      <c r="AF611" s="719" t="e">
        <f ca="1">_xll.BDP($T611,AF$1)</f>
        <v>#NAME?</v>
      </c>
      <c r="AG611" s="719" t="e">
        <f ca="1">VLOOKUP(AE611,Values!$A$1:$C$12,2,FALSE)</f>
        <v>#NAME?</v>
      </c>
      <c r="AH611" s="716" t="e">
        <f ca="1">_xll.BDP($T611,$AH$1)</f>
        <v>#NAME?</v>
      </c>
      <c r="AI611" s="716" t="e">
        <f ca="1">_xll.BDP($T611,$AI$1)</f>
        <v>#NAME?</v>
      </c>
      <c r="AJ611" s="716" t="e">
        <f ca="1">_xll.BDP($T611,$AJ$1)</f>
        <v>#NAME?</v>
      </c>
      <c r="AK611" s="721" t="e">
        <f ca="1">VLOOKUP(AJ611,Values!$E$2:$F$8,2,)</f>
        <v>#NAME?</v>
      </c>
      <c r="AL611" s="719" t="e">
        <f ca="1">_xll.BDP($T611,$AL$1)</f>
        <v>#NAME?</v>
      </c>
      <c r="AM611" s="719" t="e">
        <f ca="1">_xll.BDP($T611,$AM$1)</f>
        <v>#NAME?</v>
      </c>
      <c r="AN611" s="719" t="e">
        <f ca="1">_xll.BDP($T611,$AN$1)</f>
        <v>#NAME?</v>
      </c>
      <c r="AO611" s="719" t="str">
        <f t="shared" si="81"/>
        <v>3yr</v>
      </c>
      <c r="AP611" s="775" t="e">
        <f ca="1">_xll.BDP(T611,"YRS_TO_MTY_ISSUE")</f>
        <v>#NAME?</v>
      </c>
      <c r="AQ611" s="775">
        <f t="shared" si="82"/>
        <v>3</v>
      </c>
      <c r="AR611" s="775">
        <v>3</v>
      </c>
      <c r="AS611" s="719" t="e">
        <f ca="1">_xll.BDP($T611,AS$1)</f>
        <v>#NAME?</v>
      </c>
      <c r="AT611" s="719" t="e">
        <f ca="1">_xll.BDP(T611,$AT$1)</f>
        <v>#NAME?</v>
      </c>
      <c r="AU611" s="719" t="e">
        <f ca="1">_xll.BDP(T611,$AU$1)</f>
        <v>#NAME?</v>
      </c>
      <c r="AV611" s="719" t="e">
        <f ca="1">_xll.BDP($T611,AV$1)</f>
        <v>#NAME?</v>
      </c>
      <c r="AW611" s="719" t="e">
        <f t="shared" ca="1" si="83"/>
        <v>#NAME?</v>
      </c>
      <c r="AX611" s="719" t="e">
        <f ca="1">_xll.BDP(T611,$AX$1)</f>
        <v>#NAME?</v>
      </c>
      <c r="AY611" s="719" t="e">
        <f t="shared" ca="1" si="84"/>
        <v>#NAME?</v>
      </c>
      <c r="AZ611" s="719" t="e">
        <f t="shared" ca="1" si="85"/>
        <v>#NAME?</v>
      </c>
      <c r="BA611" s="719" t="e">
        <f ca="1">VLOOKUP(X611,Values!$H$2:$I$15,2,FALSE)</f>
        <v>#NAME?</v>
      </c>
    </row>
    <row r="612" spans="1:53" s="706" customFormat="1" ht="13.8" x14ac:dyDescent="0.3">
      <c r="A612" s="707">
        <v>41948</v>
      </c>
      <c r="B612" s="915" t="s">
        <v>7977</v>
      </c>
      <c r="C612" s="916" t="s">
        <v>65</v>
      </c>
      <c r="D612" s="709">
        <v>750</v>
      </c>
      <c r="E612" s="708" t="s">
        <v>12</v>
      </c>
      <c r="F612" s="710">
        <v>43052</v>
      </c>
      <c r="G612" s="711" t="s">
        <v>4163</v>
      </c>
      <c r="H612" s="712" t="s">
        <v>95</v>
      </c>
      <c r="I612" s="713" t="s">
        <v>124</v>
      </c>
      <c r="J612" s="761" t="s">
        <v>283</v>
      </c>
      <c r="K612" s="712">
        <v>-20</v>
      </c>
      <c r="L612" s="714"/>
      <c r="M612" s="712"/>
      <c r="N612" s="706" t="s">
        <v>7976</v>
      </c>
      <c r="O612" s="712">
        <v>3.42</v>
      </c>
      <c r="P612" s="708" t="s">
        <v>1890</v>
      </c>
      <c r="Q612" s="714"/>
      <c r="R612" s="708">
        <v>5</v>
      </c>
      <c r="S612" s="708" t="s">
        <v>8039</v>
      </c>
      <c r="T612" s="573">
        <f t="shared" si="78"/>
        <v>11</v>
      </c>
      <c r="U612" s="716" t="e">
        <f ca="1">_xll.BDP($T612,$U$1)</f>
        <v>#NAME?</v>
      </c>
      <c r="V612" s="715">
        <f t="shared" si="79"/>
        <v>11</v>
      </c>
      <c r="W612" s="715">
        <f t="shared" si="80"/>
        <v>45</v>
      </c>
      <c r="X612" s="717" t="e">
        <f ca="1">_xll.BDP($T612,X$1)</f>
        <v>#NAME?</v>
      </c>
      <c r="Y612" s="717" t="e">
        <f ca="1">_xll.BDP($T612,$Y$1)</f>
        <v>#NAME?</v>
      </c>
      <c r="Z612" s="717" t="e">
        <f ca="1">_xll.BDP($T612,Z$1)</f>
        <v>#NAME?</v>
      </c>
      <c r="AA612" s="718" t="e">
        <f ca="1">IF(Z612="FLOATING",J612,(_xll.BDP($T612,AA$1)/100))</f>
        <v>#NAME?</v>
      </c>
      <c r="AB612" s="719" t="e">
        <f ca="1">_xll.BDP(T612,$AB$1)</f>
        <v>#NAME?</v>
      </c>
      <c r="AC612" s="720" t="e">
        <f ca="1">_xll.BDP($T612,AC$1)</f>
        <v>#NAME?</v>
      </c>
      <c r="AD612" s="719" t="e">
        <f ca="1">_xll.BDP($T612,AD$1)</f>
        <v>#NAME?</v>
      </c>
      <c r="AE612" s="715" t="e">
        <f ca="1">_xll.BDP($T612,AE$1)</f>
        <v>#NAME?</v>
      </c>
      <c r="AF612" s="719" t="e">
        <f ca="1">_xll.BDP($T612,AF$1)</f>
        <v>#NAME?</v>
      </c>
      <c r="AG612" s="719" t="e">
        <f ca="1">VLOOKUP(AE612,Values!$A$1:$C$12,2,FALSE)</f>
        <v>#NAME?</v>
      </c>
      <c r="AH612" s="716" t="e">
        <f ca="1">_xll.BDP($T612,$AH$1)</f>
        <v>#NAME?</v>
      </c>
      <c r="AI612" s="716" t="e">
        <f ca="1">_xll.BDP($T612,$AI$1)</f>
        <v>#NAME?</v>
      </c>
      <c r="AJ612" s="716" t="e">
        <f ca="1">_xll.BDP($T612,$AJ$1)</f>
        <v>#NAME?</v>
      </c>
      <c r="AK612" s="721" t="e">
        <f ca="1">VLOOKUP(AJ612,Values!$E$2:$F$8,2,)</f>
        <v>#NAME?</v>
      </c>
      <c r="AL612" s="719" t="e">
        <f ca="1">_xll.BDP($T612,$AL$1)</f>
        <v>#NAME?</v>
      </c>
      <c r="AM612" s="719" t="e">
        <f ca="1">_xll.BDP($T612,$AM$1)</f>
        <v>#NAME?</v>
      </c>
      <c r="AN612" s="719" t="e">
        <f ca="1">_xll.BDP($T612,$AN$1)</f>
        <v>#NAME?</v>
      </c>
      <c r="AO612" s="719" t="str">
        <f t="shared" si="81"/>
        <v>3yr</v>
      </c>
      <c r="AP612" s="775" t="e">
        <f ca="1">_xll.BDP(T612,"YRS_TO_MTY_ISSUE")</f>
        <v>#NAME?</v>
      </c>
      <c r="AQ612" s="775">
        <f t="shared" si="82"/>
        <v>3</v>
      </c>
      <c r="AR612" s="775">
        <v>3</v>
      </c>
      <c r="AS612" s="719" t="e">
        <f ca="1">_xll.BDP($T612,AS$1)</f>
        <v>#NAME?</v>
      </c>
      <c r="AT612" s="719" t="e">
        <f ca="1">_xll.BDP(T612,$AT$1)</f>
        <v>#NAME?</v>
      </c>
      <c r="AU612" s="719" t="e">
        <f ca="1">_xll.BDP(T612,$AU$1)</f>
        <v>#NAME?</v>
      </c>
      <c r="AV612" s="719" t="e">
        <f ca="1">_xll.BDP($T612,AV$1)</f>
        <v>#NAME?</v>
      </c>
      <c r="AW612" s="719" t="e">
        <f t="shared" ca="1" si="83"/>
        <v>#NAME?</v>
      </c>
      <c r="AX612" s="719" t="e">
        <f ca="1">_xll.BDP(T612,$AX$1)</f>
        <v>#NAME?</v>
      </c>
      <c r="AY612" s="719" t="e">
        <f t="shared" ca="1" si="84"/>
        <v>#NAME?</v>
      </c>
      <c r="AZ612" s="719" t="e">
        <f t="shared" ca="1" si="85"/>
        <v>#NAME?</v>
      </c>
      <c r="BA612" s="719" t="e">
        <f ca="1">VLOOKUP(X612,Values!$H$2:$I$15,2,FALSE)</f>
        <v>#NAME?</v>
      </c>
    </row>
    <row r="613" spans="1:53" s="706" customFormat="1" ht="13.8" x14ac:dyDescent="0.3">
      <c r="A613" s="707">
        <v>41948</v>
      </c>
      <c r="B613" s="915" t="s">
        <v>7978</v>
      </c>
      <c r="C613" s="916" t="s">
        <v>65</v>
      </c>
      <c r="D613" s="709">
        <v>1000</v>
      </c>
      <c r="E613" s="708" t="s">
        <v>37</v>
      </c>
      <c r="F613" s="710">
        <v>43782</v>
      </c>
      <c r="G613" s="711" t="s">
        <v>4163</v>
      </c>
      <c r="H613" s="712" t="s">
        <v>244</v>
      </c>
      <c r="I613" s="713" t="s">
        <v>6140</v>
      </c>
      <c r="J613" s="761" t="s">
        <v>4170</v>
      </c>
      <c r="K613" s="712">
        <v>-20</v>
      </c>
      <c r="L613" s="714"/>
      <c r="M613" s="712"/>
      <c r="N613" s="706" t="s">
        <v>7976</v>
      </c>
      <c r="O613" s="712">
        <v>3.42</v>
      </c>
      <c r="P613" s="708" t="s">
        <v>1890</v>
      </c>
      <c r="Q613" s="714"/>
      <c r="R613" s="708">
        <v>5</v>
      </c>
      <c r="S613" s="708" t="s">
        <v>8040</v>
      </c>
      <c r="T613" s="573">
        <f t="shared" si="78"/>
        <v>11</v>
      </c>
      <c r="U613" s="716" t="e">
        <f ca="1">_xll.BDP($T613,$U$1)</f>
        <v>#NAME?</v>
      </c>
      <c r="V613" s="715">
        <f t="shared" si="79"/>
        <v>11</v>
      </c>
      <c r="W613" s="715">
        <f t="shared" si="80"/>
        <v>45</v>
      </c>
      <c r="X613" s="717" t="e">
        <f ca="1">_xll.BDP($T613,X$1)</f>
        <v>#NAME?</v>
      </c>
      <c r="Y613" s="717" t="e">
        <f ca="1">_xll.BDP($T613,$Y$1)</f>
        <v>#NAME?</v>
      </c>
      <c r="Z613" s="717" t="e">
        <f ca="1">_xll.BDP($T613,Z$1)</f>
        <v>#NAME?</v>
      </c>
      <c r="AA613" s="718" t="e">
        <f ca="1">IF(Z613="FLOATING",J613,(_xll.BDP($T613,AA$1)/100))</f>
        <v>#NAME?</v>
      </c>
      <c r="AB613" s="719" t="e">
        <f ca="1">_xll.BDP(T613,$AB$1)</f>
        <v>#NAME?</v>
      </c>
      <c r="AC613" s="720" t="e">
        <f ca="1">_xll.BDP($T613,AC$1)</f>
        <v>#NAME?</v>
      </c>
      <c r="AD613" s="719" t="e">
        <f ca="1">_xll.BDP($T613,AD$1)</f>
        <v>#NAME?</v>
      </c>
      <c r="AE613" s="715" t="e">
        <f ca="1">_xll.BDP($T613,AE$1)</f>
        <v>#NAME?</v>
      </c>
      <c r="AF613" s="719" t="e">
        <f ca="1">_xll.BDP($T613,AF$1)</f>
        <v>#NAME?</v>
      </c>
      <c r="AG613" s="719" t="e">
        <f ca="1">VLOOKUP(AE613,Values!$A$1:$C$12,2,FALSE)</f>
        <v>#NAME?</v>
      </c>
      <c r="AH613" s="716" t="e">
        <f ca="1">_xll.BDP($T613,$AH$1)</f>
        <v>#NAME?</v>
      </c>
      <c r="AI613" s="716" t="e">
        <f ca="1">_xll.BDP($T613,$AI$1)</f>
        <v>#NAME?</v>
      </c>
      <c r="AJ613" s="716" t="e">
        <f ca="1">_xll.BDP($T613,$AJ$1)</f>
        <v>#NAME?</v>
      </c>
      <c r="AK613" s="721" t="e">
        <f ca="1">VLOOKUP(AJ613,Values!$E$2:$F$8,2,)</f>
        <v>#NAME?</v>
      </c>
      <c r="AL613" s="719" t="e">
        <f ca="1">_xll.BDP($T613,$AL$1)</f>
        <v>#NAME?</v>
      </c>
      <c r="AM613" s="719" t="e">
        <f ca="1">_xll.BDP($T613,$AM$1)</f>
        <v>#NAME?</v>
      </c>
      <c r="AN613" s="719" t="e">
        <f ca="1">_xll.BDP($T613,$AN$1)</f>
        <v>#NAME?</v>
      </c>
      <c r="AO613" s="719" t="str">
        <f t="shared" si="81"/>
        <v>5yr</v>
      </c>
      <c r="AP613" s="775" t="e">
        <f ca="1">_xll.BDP(T613,"YRS_TO_MTY_ISSUE")</f>
        <v>#NAME?</v>
      </c>
      <c r="AQ613" s="775">
        <f t="shared" si="82"/>
        <v>5</v>
      </c>
      <c r="AR613" s="775">
        <v>5</v>
      </c>
      <c r="AS613" s="719" t="e">
        <f ca="1">_xll.BDP($T613,AS$1)</f>
        <v>#NAME?</v>
      </c>
      <c r="AT613" s="719" t="e">
        <f ca="1">_xll.BDP(T613,$AT$1)</f>
        <v>#NAME?</v>
      </c>
      <c r="AU613" s="719" t="e">
        <f ca="1">_xll.BDP(T613,$AU$1)</f>
        <v>#NAME?</v>
      </c>
      <c r="AV613" s="719" t="e">
        <f ca="1">_xll.BDP($T613,AV$1)</f>
        <v>#NAME?</v>
      </c>
      <c r="AW613" s="719" t="e">
        <f t="shared" ca="1" si="83"/>
        <v>#NAME?</v>
      </c>
      <c r="AX613" s="719" t="e">
        <f ca="1">_xll.BDP(T613,$AX$1)</f>
        <v>#NAME?</v>
      </c>
      <c r="AY613" s="719" t="e">
        <f t="shared" ca="1" si="84"/>
        <v>#NAME?</v>
      </c>
      <c r="AZ613" s="719" t="e">
        <f t="shared" ca="1" si="85"/>
        <v>#NAME?</v>
      </c>
      <c r="BA613" s="719" t="e">
        <f ca="1">VLOOKUP(X613,Values!$H$2:$I$15,2,FALSE)</f>
        <v>#NAME?</v>
      </c>
    </row>
    <row r="614" spans="1:53" s="706" customFormat="1" ht="13.8" x14ac:dyDescent="0.3">
      <c r="A614" s="707">
        <v>41948</v>
      </c>
      <c r="B614" s="915" t="s">
        <v>7979</v>
      </c>
      <c r="C614" s="916" t="s">
        <v>110</v>
      </c>
      <c r="D614" s="709">
        <v>3000</v>
      </c>
      <c r="E614" s="708" t="s">
        <v>66</v>
      </c>
      <c r="F614" s="710">
        <v>45609</v>
      </c>
      <c r="G614" s="711" t="s">
        <v>7980</v>
      </c>
      <c r="H614" s="712" t="s">
        <v>3835</v>
      </c>
      <c r="I614" s="713" t="s">
        <v>5527</v>
      </c>
      <c r="J614" s="761" t="s">
        <v>7061</v>
      </c>
      <c r="K614" s="712">
        <v>-30</v>
      </c>
      <c r="L614" s="714"/>
      <c r="M614" s="712"/>
      <c r="N614" s="706" t="s">
        <v>7981</v>
      </c>
      <c r="O614" s="712">
        <v>6</v>
      </c>
      <c r="P614" s="708" t="s">
        <v>3411</v>
      </c>
      <c r="Q614" s="714"/>
      <c r="R614" s="708">
        <v>2.5</v>
      </c>
      <c r="S614" s="708" t="s">
        <v>8041</v>
      </c>
      <c r="T614" s="573">
        <f t="shared" si="78"/>
        <v>11</v>
      </c>
      <c r="U614" s="716" t="e">
        <f ca="1">_xll.BDP($T614,$U$1)</f>
        <v>#NAME?</v>
      </c>
      <c r="V614" s="715">
        <f t="shared" si="79"/>
        <v>11</v>
      </c>
      <c r="W614" s="715">
        <f t="shared" si="80"/>
        <v>45</v>
      </c>
      <c r="X614" s="717" t="e">
        <f ca="1">_xll.BDP($T614,X$1)</f>
        <v>#NAME?</v>
      </c>
      <c r="Y614" s="717" t="e">
        <f ca="1">_xll.BDP($T614,$Y$1)</f>
        <v>#NAME?</v>
      </c>
      <c r="Z614" s="717" t="e">
        <f ca="1">_xll.BDP($T614,Z$1)</f>
        <v>#NAME?</v>
      </c>
      <c r="AA614" s="718" t="e">
        <f ca="1">IF(Z614="FLOATING",J614,(_xll.BDP($T614,AA$1)/100))</f>
        <v>#NAME?</v>
      </c>
      <c r="AB614" s="719" t="e">
        <f ca="1">_xll.BDP(T614,$AB$1)</f>
        <v>#NAME?</v>
      </c>
      <c r="AC614" s="720" t="e">
        <f ca="1">_xll.BDP($T614,AC$1)</f>
        <v>#NAME?</v>
      </c>
      <c r="AD614" s="719" t="e">
        <f ca="1">_xll.BDP($T614,AD$1)</f>
        <v>#NAME?</v>
      </c>
      <c r="AE614" s="715" t="e">
        <f ca="1">_xll.BDP($T614,AE$1)</f>
        <v>#NAME?</v>
      </c>
      <c r="AF614" s="719" t="e">
        <f ca="1">_xll.BDP($T614,AF$1)</f>
        <v>#NAME?</v>
      </c>
      <c r="AG614" s="719" t="e">
        <f ca="1">VLOOKUP(AE614,Values!$A$1:$C$12,2,FALSE)</f>
        <v>#NAME?</v>
      </c>
      <c r="AH614" s="716" t="e">
        <f ca="1">_xll.BDP($T614,$AH$1)</f>
        <v>#NAME?</v>
      </c>
      <c r="AI614" s="716" t="e">
        <f ca="1">_xll.BDP($T614,$AI$1)</f>
        <v>#NAME?</v>
      </c>
      <c r="AJ614" s="716" t="e">
        <f ca="1">_xll.BDP($T614,$AJ$1)</f>
        <v>#NAME?</v>
      </c>
      <c r="AK614" s="721" t="e">
        <f ca="1">VLOOKUP(AJ614,Values!$E$2:$F$8,2,)</f>
        <v>#NAME?</v>
      </c>
      <c r="AL614" s="719" t="e">
        <f ca="1">_xll.BDP($T614,$AL$1)</f>
        <v>#NAME?</v>
      </c>
      <c r="AM614" s="719" t="e">
        <f ca="1">_xll.BDP($T614,$AM$1)</f>
        <v>#NAME?</v>
      </c>
      <c r="AN614" s="719" t="e">
        <f ca="1">_xll.BDP($T614,$AN$1)</f>
        <v>#NAME?</v>
      </c>
      <c r="AO614" s="719" t="str">
        <f t="shared" si="81"/>
        <v>10yr</v>
      </c>
      <c r="AP614" s="775" t="e">
        <f ca="1">_xll.BDP(T614,"YRS_TO_MTY_ISSUE")</f>
        <v>#NAME?</v>
      </c>
      <c r="AQ614" s="775">
        <f t="shared" si="82"/>
        <v>10</v>
      </c>
      <c r="AR614" s="775">
        <v>10</v>
      </c>
      <c r="AS614" s="719" t="e">
        <f ca="1">_xll.BDP($T614,AS$1)</f>
        <v>#NAME?</v>
      </c>
      <c r="AT614" s="719" t="e">
        <f ca="1">_xll.BDP(T614,$AT$1)</f>
        <v>#NAME?</v>
      </c>
      <c r="AU614" s="719" t="e">
        <f ca="1">_xll.BDP(T614,$AU$1)</f>
        <v>#NAME?</v>
      </c>
      <c r="AV614" s="719" t="e">
        <f ca="1">_xll.BDP($T614,AV$1)</f>
        <v>#NAME?</v>
      </c>
      <c r="AW614" s="719" t="e">
        <f t="shared" ca="1" si="83"/>
        <v>#NAME?</v>
      </c>
      <c r="AX614" s="719" t="e">
        <f ca="1">_xll.BDP(T614,$AX$1)</f>
        <v>#NAME?</v>
      </c>
      <c r="AY614" s="719" t="e">
        <f t="shared" ca="1" si="84"/>
        <v>#NAME?</v>
      </c>
      <c r="AZ614" s="719" t="e">
        <f t="shared" ca="1" si="85"/>
        <v>#NAME?</v>
      </c>
      <c r="BA614" s="719" t="e">
        <f ca="1">VLOOKUP(X614,Values!$H$2:$I$15,2,FALSE)</f>
        <v>#NAME?</v>
      </c>
    </row>
    <row r="615" spans="1:53" s="706" customFormat="1" ht="13.8" x14ac:dyDescent="0.3">
      <c r="A615" s="707">
        <v>41948</v>
      </c>
      <c r="B615" s="915" t="s">
        <v>6120</v>
      </c>
      <c r="C615" s="916" t="s">
        <v>369</v>
      </c>
      <c r="D615" s="709">
        <v>350</v>
      </c>
      <c r="E615" s="708" t="s">
        <v>12</v>
      </c>
      <c r="F615" s="710">
        <v>43052</v>
      </c>
      <c r="G615" s="711" t="s">
        <v>1378</v>
      </c>
      <c r="H615" s="712" t="s">
        <v>2299</v>
      </c>
      <c r="I615" s="713"/>
      <c r="J615" s="761" t="s">
        <v>6554</v>
      </c>
      <c r="K615" s="712">
        <v>-10</v>
      </c>
      <c r="L615" s="714"/>
      <c r="M615" s="712"/>
      <c r="N615" s="706" t="s">
        <v>7982</v>
      </c>
      <c r="O615" s="712">
        <v>1.94</v>
      </c>
      <c r="P615" s="708" t="s">
        <v>1912</v>
      </c>
      <c r="Q615" s="714"/>
      <c r="R615" s="708">
        <v>11</v>
      </c>
      <c r="S615" s="708" t="s">
        <v>8032</v>
      </c>
      <c r="T615" s="573">
        <f t="shared" si="78"/>
        <v>11</v>
      </c>
      <c r="U615" s="716" t="e">
        <f ca="1">_xll.BDP($T615,$U$1)</f>
        <v>#NAME?</v>
      </c>
      <c r="V615" s="715">
        <f t="shared" si="79"/>
        <v>11</v>
      </c>
      <c r="W615" s="715">
        <f t="shared" si="80"/>
        <v>45</v>
      </c>
      <c r="X615" s="717" t="e">
        <f ca="1">_xll.BDP($T615,X$1)</f>
        <v>#NAME?</v>
      </c>
      <c r="Y615" s="717" t="e">
        <f ca="1">_xll.BDP($T615,$Y$1)</f>
        <v>#NAME?</v>
      </c>
      <c r="Z615" s="717" t="e">
        <f ca="1">_xll.BDP($T615,Z$1)</f>
        <v>#NAME?</v>
      </c>
      <c r="AA615" s="718" t="e">
        <f ca="1">IF(Z615="FLOATING",J615,(_xll.BDP($T615,AA$1)/100))</f>
        <v>#NAME?</v>
      </c>
      <c r="AB615" s="719" t="e">
        <f ca="1">_xll.BDP(T615,$AB$1)</f>
        <v>#NAME?</v>
      </c>
      <c r="AC615" s="720" t="e">
        <f ca="1">_xll.BDP($T615,AC$1)</f>
        <v>#NAME?</v>
      </c>
      <c r="AD615" s="719" t="e">
        <f ca="1">_xll.BDP($T615,AD$1)</f>
        <v>#NAME?</v>
      </c>
      <c r="AE615" s="715" t="e">
        <f ca="1">_xll.BDP($T615,AE$1)</f>
        <v>#NAME?</v>
      </c>
      <c r="AF615" s="719" t="e">
        <f ca="1">_xll.BDP($T615,AF$1)</f>
        <v>#NAME?</v>
      </c>
      <c r="AG615" s="719" t="e">
        <f ca="1">VLOOKUP(AE615,Values!$A$1:$C$12,2,FALSE)</f>
        <v>#NAME?</v>
      </c>
      <c r="AH615" s="716" t="e">
        <f ca="1">_xll.BDP($T615,$AH$1)</f>
        <v>#NAME?</v>
      </c>
      <c r="AI615" s="716" t="e">
        <f ca="1">_xll.BDP($T615,$AI$1)</f>
        <v>#NAME?</v>
      </c>
      <c r="AJ615" s="716" t="e">
        <f ca="1">_xll.BDP($T615,$AJ$1)</f>
        <v>#NAME?</v>
      </c>
      <c r="AK615" s="721" t="e">
        <f ca="1">VLOOKUP(AJ615,Values!$E$2:$F$8,2,)</f>
        <v>#NAME?</v>
      </c>
      <c r="AL615" s="719" t="e">
        <f ca="1">_xll.BDP($T615,$AL$1)</f>
        <v>#NAME?</v>
      </c>
      <c r="AM615" s="719" t="e">
        <f ca="1">_xll.BDP($T615,$AM$1)</f>
        <v>#NAME?</v>
      </c>
      <c r="AN615" s="719" t="e">
        <f ca="1">_xll.BDP($T615,$AN$1)</f>
        <v>#NAME?</v>
      </c>
      <c r="AO615" s="719" t="str">
        <f t="shared" si="81"/>
        <v>3yr</v>
      </c>
      <c r="AP615" s="775" t="e">
        <f ca="1">_xll.BDP(T615,"YRS_TO_MTY_ISSUE")</f>
        <v>#NAME?</v>
      </c>
      <c r="AQ615" s="775">
        <f t="shared" si="82"/>
        <v>3</v>
      </c>
      <c r="AR615" s="775">
        <v>3</v>
      </c>
      <c r="AS615" s="719" t="e">
        <f ca="1">_xll.BDP($T615,AS$1)</f>
        <v>#NAME?</v>
      </c>
      <c r="AT615" s="719" t="e">
        <f ca="1">_xll.BDP(T615,$AT$1)</f>
        <v>#NAME?</v>
      </c>
      <c r="AU615" s="719" t="e">
        <f ca="1">_xll.BDP(T615,$AU$1)</f>
        <v>#NAME?</v>
      </c>
      <c r="AV615" s="719" t="e">
        <f ca="1">_xll.BDP($T615,AV$1)</f>
        <v>#NAME?</v>
      </c>
      <c r="AW615" s="719" t="e">
        <f t="shared" ca="1" si="83"/>
        <v>#NAME?</v>
      </c>
      <c r="AX615" s="719" t="e">
        <f ca="1">_xll.BDP(T615,$AX$1)</f>
        <v>#NAME?</v>
      </c>
      <c r="AY615" s="719" t="e">
        <f t="shared" ca="1" si="84"/>
        <v>#NAME?</v>
      </c>
      <c r="AZ615" s="719" t="e">
        <f t="shared" ca="1" si="85"/>
        <v>#NAME?</v>
      </c>
      <c r="BA615" s="719" t="e">
        <f ca="1">VLOOKUP(X615,Values!$H$2:$I$15,2,FALSE)</f>
        <v>#NAME?</v>
      </c>
    </row>
    <row r="616" spans="1:53" s="706" customFormat="1" ht="13.8" x14ac:dyDescent="0.3">
      <c r="A616" s="707">
        <v>41948</v>
      </c>
      <c r="B616" s="915" t="s">
        <v>7983</v>
      </c>
      <c r="C616" s="916" t="s">
        <v>369</v>
      </c>
      <c r="D616" s="709">
        <v>750</v>
      </c>
      <c r="E616" s="708" t="s">
        <v>12</v>
      </c>
      <c r="F616" s="710">
        <v>43052</v>
      </c>
      <c r="G616" s="711" t="s">
        <v>1378</v>
      </c>
      <c r="H616" s="712" t="s">
        <v>1432</v>
      </c>
      <c r="I616" s="713" t="s">
        <v>3838</v>
      </c>
      <c r="J616" s="761" t="s">
        <v>20</v>
      </c>
      <c r="K616" s="712">
        <v>-10</v>
      </c>
      <c r="L616" s="714"/>
      <c r="M616" s="712"/>
      <c r="N616" s="706" t="s">
        <v>7982</v>
      </c>
      <c r="O616" s="712">
        <v>1.94</v>
      </c>
      <c r="P616" s="708" t="s">
        <v>1912</v>
      </c>
      <c r="Q616" s="714"/>
      <c r="R616" s="708">
        <v>11</v>
      </c>
      <c r="S616" s="708" t="s">
        <v>8034</v>
      </c>
      <c r="T616" s="573">
        <f t="shared" si="78"/>
        <v>11</v>
      </c>
      <c r="U616" s="716" t="e">
        <f ca="1">_xll.BDP($T616,$U$1)</f>
        <v>#NAME?</v>
      </c>
      <c r="V616" s="715">
        <f t="shared" si="79"/>
        <v>11</v>
      </c>
      <c r="W616" s="715">
        <f t="shared" si="80"/>
        <v>45</v>
      </c>
      <c r="X616" s="717" t="e">
        <f ca="1">_xll.BDP($T616,X$1)</f>
        <v>#NAME?</v>
      </c>
      <c r="Y616" s="717" t="e">
        <f ca="1">_xll.BDP($T616,$Y$1)</f>
        <v>#NAME?</v>
      </c>
      <c r="Z616" s="717" t="e">
        <f ca="1">_xll.BDP($T616,Z$1)</f>
        <v>#NAME?</v>
      </c>
      <c r="AA616" s="718" t="e">
        <f ca="1">IF(Z616="FLOATING",J616,(_xll.BDP($T616,AA$1)/100))</f>
        <v>#NAME?</v>
      </c>
      <c r="AB616" s="719" t="e">
        <f ca="1">_xll.BDP(T616,$AB$1)</f>
        <v>#NAME?</v>
      </c>
      <c r="AC616" s="720" t="e">
        <f ca="1">_xll.BDP($T616,AC$1)</f>
        <v>#NAME?</v>
      </c>
      <c r="AD616" s="719" t="e">
        <f ca="1">_xll.BDP($T616,AD$1)</f>
        <v>#NAME?</v>
      </c>
      <c r="AE616" s="715" t="e">
        <f ca="1">_xll.BDP($T616,AE$1)</f>
        <v>#NAME?</v>
      </c>
      <c r="AF616" s="719" t="e">
        <f ca="1">_xll.BDP($T616,AF$1)</f>
        <v>#NAME?</v>
      </c>
      <c r="AG616" s="719" t="e">
        <f ca="1">VLOOKUP(AE616,Values!$A$1:$C$12,2,FALSE)</f>
        <v>#NAME?</v>
      </c>
      <c r="AH616" s="716" t="e">
        <f ca="1">_xll.BDP($T616,$AH$1)</f>
        <v>#NAME?</v>
      </c>
      <c r="AI616" s="716" t="e">
        <f ca="1">_xll.BDP($T616,$AI$1)</f>
        <v>#NAME?</v>
      </c>
      <c r="AJ616" s="716" t="e">
        <f ca="1">_xll.BDP($T616,$AJ$1)</f>
        <v>#NAME?</v>
      </c>
      <c r="AK616" s="721" t="e">
        <f ca="1">VLOOKUP(AJ616,Values!$E$2:$F$8,2,)</f>
        <v>#NAME?</v>
      </c>
      <c r="AL616" s="719" t="e">
        <f ca="1">_xll.BDP($T616,$AL$1)</f>
        <v>#NAME?</v>
      </c>
      <c r="AM616" s="719" t="e">
        <f ca="1">_xll.BDP($T616,$AM$1)</f>
        <v>#NAME?</v>
      </c>
      <c r="AN616" s="719" t="e">
        <f ca="1">_xll.BDP($T616,$AN$1)</f>
        <v>#NAME?</v>
      </c>
      <c r="AO616" s="719" t="str">
        <f t="shared" si="81"/>
        <v>3yr</v>
      </c>
      <c r="AP616" s="775" t="e">
        <f ca="1">_xll.BDP(T616,"YRS_TO_MTY_ISSUE")</f>
        <v>#NAME?</v>
      </c>
      <c r="AQ616" s="775">
        <f t="shared" si="82"/>
        <v>3</v>
      </c>
      <c r="AR616" s="775">
        <v>3</v>
      </c>
      <c r="AS616" s="719" t="e">
        <f ca="1">_xll.BDP($T616,AS$1)</f>
        <v>#NAME?</v>
      </c>
      <c r="AT616" s="719" t="e">
        <f ca="1">_xll.BDP(T616,$AT$1)</f>
        <v>#NAME?</v>
      </c>
      <c r="AU616" s="719" t="e">
        <f ca="1">_xll.BDP(T616,$AU$1)</f>
        <v>#NAME?</v>
      </c>
      <c r="AV616" s="719" t="e">
        <f ca="1">_xll.BDP($T616,AV$1)</f>
        <v>#NAME?</v>
      </c>
      <c r="AW616" s="719" t="e">
        <f t="shared" ca="1" si="83"/>
        <v>#NAME?</v>
      </c>
      <c r="AX616" s="719" t="e">
        <f ca="1">_xll.BDP(T616,$AX$1)</f>
        <v>#NAME?</v>
      </c>
      <c r="AY616" s="719" t="e">
        <f t="shared" ca="1" si="84"/>
        <v>#NAME?</v>
      </c>
      <c r="AZ616" s="719" t="e">
        <f t="shared" ca="1" si="85"/>
        <v>#NAME?</v>
      </c>
      <c r="BA616" s="719" t="e">
        <f ca="1">VLOOKUP(X616,Values!$H$2:$I$15,2,FALSE)</f>
        <v>#NAME?</v>
      </c>
    </row>
    <row r="617" spans="1:53" s="706" customFormat="1" ht="13.8" x14ac:dyDescent="0.3">
      <c r="A617" s="707">
        <v>41948</v>
      </c>
      <c r="B617" s="915" t="s">
        <v>6120</v>
      </c>
      <c r="C617" s="916" t="s">
        <v>369</v>
      </c>
      <c r="D617" s="709">
        <v>350</v>
      </c>
      <c r="E617" s="708" t="s">
        <v>37</v>
      </c>
      <c r="F617" s="710">
        <v>43782</v>
      </c>
      <c r="G617" s="711" t="s">
        <v>1378</v>
      </c>
      <c r="H617" s="712" t="s">
        <v>2299</v>
      </c>
      <c r="I617" s="713"/>
      <c r="J617" s="761" t="s">
        <v>6808</v>
      </c>
      <c r="K617" s="712">
        <v>-10</v>
      </c>
      <c r="L617" s="714"/>
      <c r="M617" s="712"/>
      <c r="N617" s="706" t="s">
        <v>7982</v>
      </c>
      <c r="O617" s="712">
        <v>1.94</v>
      </c>
      <c r="P617" s="708" t="s">
        <v>2097</v>
      </c>
      <c r="Q617" s="714"/>
      <c r="R617" s="708">
        <v>9</v>
      </c>
      <c r="S617" s="708" t="s">
        <v>8033</v>
      </c>
      <c r="T617" s="573">
        <f t="shared" si="78"/>
        <v>11</v>
      </c>
      <c r="U617" s="716" t="e">
        <f ca="1">_xll.BDP($T617,$U$1)</f>
        <v>#NAME?</v>
      </c>
      <c r="V617" s="715">
        <f t="shared" si="79"/>
        <v>11</v>
      </c>
      <c r="W617" s="715">
        <f t="shared" si="80"/>
        <v>45</v>
      </c>
      <c r="X617" s="717" t="e">
        <f ca="1">_xll.BDP($T617,X$1)</f>
        <v>#NAME?</v>
      </c>
      <c r="Y617" s="717" t="e">
        <f ca="1">_xll.BDP($T617,$Y$1)</f>
        <v>#NAME?</v>
      </c>
      <c r="Z617" s="717" t="e">
        <f ca="1">_xll.BDP($T617,Z$1)</f>
        <v>#NAME?</v>
      </c>
      <c r="AA617" s="718" t="e">
        <f ca="1">IF(Z617="FLOATING",J617,(_xll.BDP($T617,AA$1)/100))</f>
        <v>#NAME?</v>
      </c>
      <c r="AB617" s="719" t="e">
        <f ca="1">_xll.BDP(T617,$AB$1)</f>
        <v>#NAME?</v>
      </c>
      <c r="AC617" s="720" t="e">
        <f ca="1">_xll.BDP($T617,AC$1)</f>
        <v>#NAME?</v>
      </c>
      <c r="AD617" s="719" t="e">
        <f ca="1">_xll.BDP($T617,AD$1)</f>
        <v>#NAME?</v>
      </c>
      <c r="AE617" s="715" t="e">
        <f ca="1">_xll.BDP($T617,AE$1)</f>
        <v>#NAME?</v>
      </c>
      <c r="AF617" s="719" t="e">
        <f ca="1">_xll.BDP($T617,AF$1)</f>
        <v>#NAME?</v>
      </c>
      <c r="AG617" s="719" t="e">
        <f ca="1">VLOOKUP(AE617,Values!$A$1:$C$12,2,FALSE)</f>
        <v>#NAME?</v>
      </c>
      <c r="AH617" s="716" t="e">
        <f ca="1">_xll.BDP($T617,$AH$1)</f>
        <v>#NAME?</v>
      </c>
      <c r="AI617" s="716" t="e">
        <f ca="1">_xll.BDP($T617,$AI$1)</f>
        <v>#NAME?</v>
      </c>
      <c r="AJ617" s="716" t="e">
        <f ca="1">_xll.BDP($T617,$AJ$1)</f>
        <v>#NAME?</v>
      </c>
      <c r="AK617" s="721" t="e">
        <f ca="1">VLOOKUP(AJ617,Values!$E$2:$F$8,2,)</f>
        <v>#NAME?</v>
      </c>
      <c r="AL617" s="719" t="e">
        <f ca="1">_xll.BDP($T617,$AL$1)</f>
        <v>#NAME?</v>
      </c>
      <c r="AM617" s="719" t="e">
        <f ca="1">_xll.BDP($T617,$AM$1)</f>
        <v>#NAME?</v>
      </c>
      <c r="AN617" s="719" t="e">
        <f ca="1">_xll.BDP($T617,$AN$1)</f>
        <v>#NAME?</v>
      </c>
      <c r="AO617" s="719" t="str">
        <f t="shared" si="81"/>
        <v>5yr</v>
      </c>
      <c r="AP617" s="775" t="e">
        <f ca="1">_xll.BDP(T617,"YRS_TO_MTY_ISSUE")</f>
        <v>#NAME?</v>
      </c>
      <c r="AQ617" s="775">
        <f t="shared" si="82"/>
        <v>5</v>
      </c>
      <c r="AR617" s="775">
        <v>5</v>
      </c>
      <c r="AS617" s="719" t="e">
        <f ca="1">_xll.BDP($T617,AS$1)</f>
        <v>#NAME?</v>
      </c>
      <c r="AT617" s="719" t="e">
        <f ca="1">_xll.BDP(T617,$AT$1)</f>
        <v>#NAME?</v>
      </c>
      <c r="AU617" s="719" t="e">
        <f ca="1">_xll.BDP(T617,$AU$1)</f>
        <v>#NAME?</v>
      </c>
      <c r="AV617" s="719" t="e">
        <f ca="1">_xll.BDP($T617,AV$1)</f>
        <v>#NAME?</v>
      </c>
      <c r="AW617" s="719" t="e">
        <f t="shared" ca="1" si="83"/>
        <v>#NAME?</v>
      </c>
      <c r="AX617" s="719" t="e">
        <f ca="1">_xll.BDP(T617,$AX$1)</f>
        <v>#NAME?</v>
      </c>
      <c r="AY617" s="719" t="e">
        <f t="shared" ca="1" si="84"/>
        <v>#NAME?</v>
      </c>
      <c r="AZ617" s="719" t="e">
        <f t="shared" ca="1" si="85"/>
        <v>#NAME?</v>
      </c>
      <c r="BA617" s="719" t="e">
        <f ca="1">VLOOKUP(X617,Values!$H$2:$I$15,2,FALSE)</f>
        <v>#NAME?</v>
      </c>
    </row>
    <row r="618" spans="1:53" s="706" customFormat="1" ht="13.8" x14ac:dyDescent="0.3">
      <c r="A618" s="707">
        <v>41948</v>
      </c>
      <c r="B618" s="915" t="s">
        <v>7984</v>
      </c>
      <c r="C618" s="916" t="s">
        <v>369</v>
      </c>
      <c r="D618" s="709">
        <v>1000</v>
      </c>
      <c r="E618" s="708" t="s">
        <v>37</v>
      </c>
      <c r="F618" s="710">
        <v>43782</v>
      </c>
      <c r="G618" s="711" t="s">
        <v>1378</v>
      </c>
      <c r="H618" s="712" t="s">
        <v>668</v>
      </c>
      <c r="I618" s="713" t="s">
        <v>952</v>
      </c>
      <c r="J618" s="761" t="s">
        <v>191</v>
      </c>
      <c r="K618" s="712">
        <v>-10</v>
      </c>
      <c r="L618" s="714"/>
      <c r="M618" s="712"/>
      <c r="N618" s="706" t="s">
        <v>7985</v>
      </c>
      <c r="O618" s="712">
        <v>1.94</v>
      </c>
      <c r="P618" s="708" t="s">
        <v>2097</v>
      </c>
      <c r="Q618" s="714"/>
      <c r="R618" s="708">
        <v>9</v>
      </c>
      <c r="S618" s="708" t="s">
        <v>8031</v>
      </c>
      <c r="T618" s="573">
        <f t="shared" si="78"/>
        <v>11</v>
      </c>
      <c r="U618" s="716" t="e">
        <f ca="1">_xll.BDP($T618,$U$1)</f>
        <v>#NAME?</v>
      </c>
      <c r="V618" s="715">
        <f t="shared" si="79"/>
        <v>11</v>
      </c>
      <c r="W618" s="715">
        <f t="shared" si="80"/>
        <v>45</v>
      </c>
      <c r="X618" s="717" t="e">
        <f ca="1">_xll.BDP($T618,X$1)</f>
        <v>#NAME?</v>
      </c>
      <c r="Y618" s="717" t="e">
        <f ca="1">_xll.BDP($T618,$Y$1)</f>
        <v>#NAME?</v>
      </c>
      <c r="Z618" s="717" t="e">
        <f ca="1">_xll.BDP($T618,Z$1)</f>
        <v>#NAME?</v>
      </c>
      <c r="AA618" s="718" t="e">
        <f ca="1">IF(Z618="FLOATING",J618,(_xll.BDP($T618,AA$1)/100))</f>
        <v>#NAME?</v>
      </c>
      <c r="AB618" s="719" t="e">
        <f ca="1">_xll.BDP(T618,$AB$1)</f>
        <v>#NAME?</v>
      </c>
      <c r="AC618" s="720" t="e">
        <f ca="1">_xll.BDP($T618,AC$1)</f>
        <v>#NAME?</v>
      </c>
      <c r="AD618" s="719" t="e">
        <f ca="1">_xll.BDP($T618,AD$1)</f>
        <v>#NAME?</v>
      </c>
      <c r="AE618" s="715" t="e">
        <f ca="1">_xll.BDP($T618,AE$1)</f>
        <v>#NAME?</v>
      </c>
      <c r="AF618" s="719" t="e">
        <f ca="1">_xll.BDP($T618,AF$1)</f>
        <v>#NAME?</v>
      </c>
      <c r="AG618" s="719" t="e">
        <f ca="1">VLOOKUP(AE618,Values!$A$1:$C$12,2,FALSE)</f>
        <v>#NAME?</v>
      </c>
      <c r="AH618" s="716" t="e">
        <f ca="1">_xll.BDP($T618,$AH$1)</f>
        <v>#NAME?</v>
      </c>
      <c r="AI618" s="716" t="e">
        <f ca="1">_xll.BDP($T618,$AI$1)</f>
        <v>#NAME?</v>
      </c>
      <c r="AJ618" s="716" t="e">
        <f ca="1">_xll.BDP($T618,$AJ$1)</f>
        <v>#NAME?</v>
      </c>
      <c r="AK618" s="721" t="e">
        <f ca="1">VLOOKUP(AJ618,Values!$E$2:$F$8,2,)</f>
        <v>#NAME?</v>
      </c>
      <c r="AL618" s="719" t="e">
        <f ca="1">_xll.BDP($T618,$AL$1)</f>
        <v>#NAME?</v>
      </c>
      <c r="AM618" s="719" t="e">
        <f ca="1">_xll.BDP($T618,$AM$1)</f>
        <v>#NAME?</v>
      </c>
      <c r="AN618" s="719" t="e">
        <f ca="1">_xll.BDP($T618,$AN$1)</f>
        <v>#NAME?</v>
      </c>
      <c r="AO618" s="719" t="str">
        <f t="shared" si="81"/>
        <v>5yr</v>
      </c>
      <c r="AP618" s="775" t="e">
        <f ca="1">_xll.BDP(T618,"YRS_TO_MTY_ISSUE")</f>
        <v>#NAME?</v>
      </c>
      <c r="AQ618" s="775">
        <f t="shared" si="82"/>
        <v>5</v>
      </c>
      <c r="AR618" s="775">
        <v>5</v>
      </c>
      <c r="AS618" s="719" t="e">
        <f ca="1">_xll.BDP($T618,AS$1)</f>
        <v>#NAME?</v>
      </c>
      <c r="AT618" s="719" t="e">
        <f ca="1">_xll.BDP(T618,$AT$1)</f>
        <v>#NAME?</v>
      </c>
      <c r="AU618" s="719" t="e">
        <f ca="1">_xll.BDP(T618,$AU$1)</f>
        <v>#NAME?</v>
      </c>
      <c r="AV618" s="719" t="e">
        <f ca="1">_xll.BDP($T618,AV$1)</f>
        <v>#NAME?</v>
      </c>
      <c r="AW618" s="719" t="e">
        <f t="shared" ca="1" si="83"/>
        <v>#NAME?</v>
      </c>
      <c r="AX618" s="719" t="e">
        <f ca="1">_xll.BDP(T618,$AX$1)</f>
        <v>#NAME?</v>
      </c>
      <c r="AY618" s="719" t="e">
        <f t="shared" ca="1" si="84"/>
        <v>#NAME?</v>
      </c>
      <c r="AZ618" s="719" t="e">
        <f t="shared" ca="1" si="85"/>
        <v>#NAME?</v>
      </c>
      <c r="BA618" s="719" t="e">
        <f ca="1">VLOOKUP(X618,Values!$H$2:$I$15,2,FALSE)</f>
        <v>#NAME?</v>
      </c>
    </row>
    <row r="619" spans="1:53" s="706" customFormat="1" ht="13.8" x14ac:dyDescent="0.3">
      <c r="A619" s="707">
        <v>41948</v>
      </c>
      <c r="B619" s="915" t="s">
        <v>7986</v>
      </c>
      <c r="C619" s="916" t="s">
        <v>208</v>
      </c>
      <c r="D619" s="709">
        <v>300</v>
      </c>
      <c r="E619" s="708" t="s">
        <v>66</v>
      </c>
      <c r="F619" s="710">
        <v>45611</v>
      </c>
      <c r="G619" s="711" t="s">
        <v>183</v>
      </c>
      <c r="H619" s="712" t="s">
        <v>264</v>
      </c>
      <c r="I619" s="713" t="s">
        <v>3902</v>
      </c>
      <c r="J619" s="761" t="s">
        <v>3903</v>
      </c>
      <c r="K619" s="712">
        <v>-9.5</v>
      </c>
      <c r="L619" s="714"/>
      <c r="M619" s="712"/>
      <c r="N619" s="706" t="s">
        <v>423</v>
      </c>
      <c r="O619" s="712">
        <v>3.33</v>
      </c>
      <c r="P619" s="708" t="s">
        <v>2097</v>
      </c>
      <c r="Q619" s="714"/>
      <c r="R619" s="708">
        <v>9</v>
      </c>
      <c r="S619" s="708" t="s">
        <v>8041</v>
      </c>
      <c r="T619" s="573">
        <f t="shared" si="78"/>
        <v>11</v>
      </c>
      <c r="U619" s="716" t="e">
        <f ca="1">_xll.BDP($T619,$U$1)</f>
        <v>#NAME?</v>
      </c>
      <c r="V619" s="715">
        <f t="shared" si="79"/>
        <v>11</v>
      </c>
      <c r="W619" s="715">
        <f t="shared" si="80"/>
        <v>45</v>
      </c>
      <c r="X619" s="717" t="e">
        <f ca="1">_xll.BDP($T619,X$1)</f>
        <v>#NAME?</v>
      </c>
      <c r="Y619" s="717" t="e">
        <f ca="1">_xll.BDP($T619,$Y$1)</f>
        <v>#NAME?</v>
      </c>
      <c r="Z619" s="717" t="e">
        <f ca="1">_xll.BDP($T619,Z$1)</f>
        <v>#NAME?</v>
      </c>
      <c r="AA619" s="718" t="e">
        <f ca="1">IF(Z619="FLOATING",J619,(_xll.BDP($T619,AA$1)/100))</f>
        <v>#NAME?</v>
      </c>
      <c r="AB619" s="719" t="e">
        <f ca="1">_xll.BDP(T619,$AB$1)</f>
        <v>#NAME?</v>
      </c>
      <c r="AC619" s="720" t="e">
        <f ca="1">_xll.BDP($T619,AC$1)</f>
        <v>#NAME?</v>
      </c>
      <c r="AD619" s="719" t="e">
        <f ca="1">_xll.BDP($T619,AD$1)</f>
        <v>#NAME?</v>
      </c>
      <c r="AE619" s="715" t="e">
        <f ca="1">_xll.BDP($T619,AE$1)</f>
        <v>#NAME?</v>
      </c>
      <c r="AF619" s="719" t="e">
        <f ca="1">_xll.BDP($T619,AF$1)</f>
        <v>#NAME?</v>
      </c>
      <c r="AG619" s="719" t="e">
        <f ca="1">VLOOKUP(AE619,Values!$A$1:$C$12,2,FALSE)</f>
        <v>#NAME?</v>
      </c>
      <c r="AH619" s="716" t="e">
        <f ca="1">_xll.BDP($T619,$AH$1)</f>
        <v>#NAME?</v>
      </c>
      <c r="AI619" s="716" t="e">
        <f ca="1">_xll.BDP($T619,$AI$1)</f>
        <v>#NAME?</v>
      </c>
      <c r="AJ619" s="716" t="e">
        <f ca="1">_xll.BDP($T619,$AJ$1)</f>
        <v>#NAME?</v>
      </c>
      <c r="AK619" s="721" t="e">
        <f ca="1">VLOOKUP(AJ619,Values!$E$2:$F$8,2,)</f>
        <v>#NAME?</v>
      </c>
      <c r="AL619" s="719" t="e">
        <f ca="1">_xll.BDP($T619,$AL$1)</f>
        <v>#NAME?</v>
      </c>
      <c r="AM619" s="719" t="e">
        <f ca="1">_xll.BDP($T619,$AM$1)</f>
        <v>#NAME?</v>
      </c>
      <c r="AN619" s="719" t="e">
        <f ca="1">_xll.BDP($T619,$AN$1)</f>
        <v>#NAME?</v>
      </c>
      <c r="AO619" s="719" t="str">
        <f t="shared" si="81"/>
        <v>10yr</v>
      </c>
      <c r="AP619" s="775" t="e">
        <f ca="1">_xll.BDP(T619,"YRS_TO_MTY_ISSUE")</f>
        <v>#NAME?</v>
      </c>
      <c r="AQ619" s="775">
        <f t="shared" si="82"/>
        <v>10</v>
      </c>
      <c r="AR619" s="775">
        <v>10</v>
      </c>
      <c r="AS619" s="719" t="e">
        <f ca="1">_xll.BDP($T619,AS$1)</f>
        <v>#NAME?</v>
      </c>
      <c r="AT619" s="719" t="e">
        <f ca="1">_xll.BDP(T619,$AT$1)</f>
        <v>#NAME?</v>
      </c>
      <c r="AU619" s="719" t="e">
        <f ca="1">_xll.BDP(T619,$AU$1)</f>
        <v>#NAME?</v>
      </c>
      <c r="AV619" s="719" t="e">
        <f ca="1">_xll.BDP($T619,AV$1)</f>
        <v>#NAME?</v>
      </c>
      <c r="AW619" s="719" t="e">
        <f t="shared" ca="1" si="83"/>
        <v>#NAME?</v>
      </c>
      <c r="AX619" s="719" t="e">
        <f ca="1">_xll.BDP(T619,$AX$1)</f>
        <v>#NAME?</v>
      </c>
      <c r="AY619" s="719" t="e">
        <f t="shared" ca="1" si="84"/>
        <v>#NAME?</v>
      </c>
      <c r="AZ619" s="719" t="e">
        <f t="shared" ca="1" si="85"/>
        <v>#NAME?</v>
      </c>
      <c r="BA619" s="719" t="e">
        <f ca="1">VLOOKUP(X619,Values!$H$2:$I$15,2,FALSE)</f>
        <v>#NAME?</v>
      </c>
    </row>
    <row r="620" spans="1:53" s="706" customFormat="1" ht="13.8" x14ac:dyDescent="0.3">
      <c r="A620" s="707">
        <v>41948</v>
      </c>
      <c r="B620" s="915" t="s">
        <v>7987</v>
      </c>
      <c r="C620" s="916" t="s">
        <v>36</v>
      </c>
      <c r="D620" s="709">
        <v>300</v>
      </c>
      <c r="E620" s="708" t="s">
        <v>66</v>
      </c>
      <c r="F620" s="710">
        <v>45611</v>
      </c>
      <c r="G620" s="711" t="s">
        <v>7988</v>
      </c>
      <c r="H620" s="712" t="s">
        <v>373</v>
      </c>
      <c r="I620" s="713" t="s">
        <v>1665</v>
      </c>
      <c r="J620" s="761" t="s">
        <v>174</v>
      </c>
      <c r="K620" s="712">
        <v>-25</v>
      </c>
      <c r="L620" s="714"/>
      <c r="M620" s="712"/>
      <c r="N620" s="706" t="s">
        <v>432</v>
      </c>
      <c r="O620" s="712">
        <v>5</v>
      </c>
      <c r="P620" s="708"/>
      <c r="Q620" s="714" t="s">
        <v>2430</v>
      </c>
      <c r="R620" s="708">
        <v>-7.5</v>
      </c>
      <c r="S620" s="708" t="s">
        <v>8042</v>
      </c>
      <c r="T620" s="573">
        <f t="shared" si="78"/>
        <v>11</v>
      </c>
      <c r="U620" s="716" t="e">
        <f ca="1">_xll.BDP($T620,$U$1)</f>
        <v>#NAME?</v>
      </c>
      <c r="V620" s="715">
        <f t="shared" si="79"/>
        <v>11</v>
      </c>
      <c r="W620" s="715">
        <f t="shared" si="80"/>
        <v>45</v>
      </c>
      <c r="X620" s="717" t="e">
        <f ca="1">_xll.BDP($T620,X$1)</f>
        <v>#NAME?</v>
      </c>
      <c r="Y620" s="717" t="e">
        <f ca="1">_xll.BDP($T620,$Y$1)</f>
        <v>#NAME?</v>
      </c>
      <c r="Z620" s="717" t="e">
        <f ca="1">_xll.BDP($T620,Z$1)</f>
        <v>#NAME?</v>
      </c>
      <c r="AA620" s="718" t="e">
        <f ca="1">IF(Z620="FLOATING",J620,(_xll.BDP($T620,AA$1)/100))</f>
        <v>#NAME?</v>
      </c>
      <c r="AB620" s="719" t="e">
        <f ca="1">_xll.BDP(T620,$AB$1)</f>
        <v>#NAME?</v>
      </c>
      <c r="AC620" s="720" t="e">
        <f ca="1">_xll.BDP($T620,AC$1)</f>
        <v>#NAME?</v>
      </c>
      <c r="AD620" s="719" t="e">
        <f ca="1">_xll.BDP($T620,AD$1)</f>
        <v>#NAME?</v>
      </c>
      <c r="AE620" s="715" t="e">
        <f ca="1">_xll.BDP($T620,AE$1)</f>
        <v>#NAME?</v>
      </c>
      <c r="AF620" s="719" t="e">
        <f ca="1">_xll.BDP($T620,AF$1)</f>
        <v>#NAME?</v>
      </c>
      <c r="AG620" s="719" t="e">
        <f ca="1">VLOOKUP(AE620,Values!$A$1:$C$12,2,FALSE)</f>
        <v>#NAME?</v>
      </c>
      <c r="AH620" s="716" t="e">
        <f ca="1">_xll.BDP($T620,$AH$1)</f>
        <v>#NAME?</v>
      </c>
      <c r="AI620" s="716" t="e">
        <f ca="1">_xll.BDP($T620,$AI$1)</f>
        <v>#NAME?</v>
      </c>
      <c r="AJ620" s="716" t="e">
        <f ca="1">_xll.BDP($T620,$AJ$1)</f>
        <v>#NAME?</v>
      </c>
      <c r="AK620" s="721" t="e">
        <f ca="1">VLOOKUP(AJ620,Values!$E$2:$F$8,2,)</f>
        <v>#NAME?</v>
      </c>
      <c r="AL620" s="719" t="e">
        <f ca="1">_xll.BDP($T620,$AL$1)</f>
        <v>#NAME?</v>
      </c>
      <c r="AM620" s="719" t="e">
        <f ca="1">_xll.BDP($T620,$AM$1)</f>
        <v>#NAME?</v>
      </c>
      <c r="AN620" s="719" t="e">
        <f ca="1">_xll.BDP($T620,$AN$1)</f>
        <v>#NAME?</v>
      </c>
      <c r="AO620" s="719" t="str">
        <f t="shared" si="81"/>
        <v>10yr</v>
      </c>
      <c r="AP620" s="775" t="e">
        <f ca="1">_xll.BDP(T620,"YRS_TO_MTY_ISSUE")</f>
        <v>#NAME?</v>
      </c>
      <c r="AQ620" s="775">
        <f t="shared" si="82"/>
        <v>10</v>
      </c>
      <c r="AR620" s="775">
        <v>10</v>
      </c>
      <c r="AS620" s="719" t="e">
        <f ca="1">_xll.BDP($T620,AS$1)</f>
        <v>#NAME?</v>
      </c>
      <c r="AT620" s="719" t="e">
        <f ca="1">_xll.BDP(T620,$AT$1)</f>
        <v>#NAME?</v>
      </c>
      <c r="AU620" s="719" t="e">
        <f ca="1">_xll.BDP(T620,$AU$1)</f>
        <v>#NAME?</v>
      </c>
      <c r="AV620" s="719" t="e">
        <f ca="1">_xll.BDP($T620,AV$1)</f>
        <v>#NAME?</v>
      </c>
      <c r="AW620" s="719" t="e">
        <f t="shared" ca="1" si="83"/>
        <v>#NAME?</v>
      </c>
      <c r="AX620" s="719" t="e">
        <f ca="1">_xll.BDP(T620,$AX$1)</f>
        <v>#NAME?</v>
      </c>
      <c r="AY620" s="719" t="e">
        <f t="shared" ca="1" si="84"/>
        <v>#NAME?</v>
      </c>
      <c r="AZ620" s="719" t="e">
        <f t="shared" ca="1" si="85"/>
        <v>#NAME?</v>
      </c>
      <c r="BA620" s="719" t="e">
        <f ca="1">VLOOKUP(X620,Values!$H$2:$I$15,2,FALSE)</f>
        <v>#NAME?</v>
      </c>
    </row>
    <row r="621" spans="1:53" s="706" customFormat="1" ht="13.8" x14ac:dyDescent="0.3">
      <c r="A621" s="707">
        <v>41948</v>
      </c>
      <c r="B621" s="915" t="s">
        <v>7989</v>
      </c>
      <c r="C621" s="916" t="s">
        <v>235</v>
      </c>
      <c r="D621" s="709">
        <v>250</v>
      </c>
      <c r="E621" s="708" t="s">
        <v>261</v>
      </c>
      <c r="F621" s="710">
        <v>45778</v>
      </c>
      <c r="G621" s="711" t="s">
        <v>396</v>
      </c>
      <c r="H621" s="712" t="s">
        <v>320</v>
      </c>
      <c r="I621" s="713" t="s">
        <v>25</v>
      </c>
      <c r="J621" s="761" t="s">
        <v>4170</v>
      </c>
      <c r="K621" s="712">
        <v>-10</v>
      </c>
      <c r="L621" s="714"/>
      <c r="M621" s="712"/>
      <c r="N621" s="706" t="s">
        <v>7225</v>
      </c>
      <c r="O621" s="712">
        <v>3.8</v>
      </c>
      <c r="P621" s="708" t="s">
        <v>1917</v>
      </c>
      <c r="Q621" s="714"/>
      <c r="R621" s="708">
        <v>13</v>
      </c>
      <c r="S621" s="708" t="s">
        <v>8043</v>
      </c>
      <c r="T621" s="573">
        <f t="shared" si="78"/>
        <v>11</v>
      </c>
      <c r="U621" s="716" t="e">
        <f ca="1">_xll.BDP($T621,$U$1)</f>
        <v>#NAME?</v>
      </c>
      <c r="V621" s="715">
        <f t="shared" si="79"/>
        <v>11</v>
      </c>
      <c r="W621" s="715">
        <f t="shared" si="80"/>
        <v>45</v>
      </c>
      <c r="X621" s="717" t="e">
        <f ca="1">_xll.BDP($T621,X$1)</f>
        <v>#NAME?</v>
      </c>
      <c r="Y621" s="717" t="e">
        <f ca="1">_xll.BDP($T621,$Y$1)</f>
        <v>#NAME?</v>
      </c>
      <c r="Z621" s="717" t="e">
        <f ca="1">_xll.BDP($T621,Z$1)</f>
        <v>#NAME?</v>
      </c>
      <c r="AA621" s="718" t="e">
        <f ca="1">IF(Z621="FLOATING",J621,(_xll.BDP($T621,AA$1)/100))</f>
        <v>#NAME?</v>
      </c>
      <c r="AB621" s="719" t="e">
        <f ca="1">_xll.BDP(T621,$AB$1)</f>
        <v>#NAME?</v>
      </c>
      <c r="AC621" s="720" t="e">
        <f ca="1">_xll.BDP($T621,AC$1)</f>
        <v>#NAME?</v>
      </c>
      <c r="AD621" s="719" t="e">
        <f ca="1">_xll.BDP($T621,AD$1)</f>
        <v>#NAME?</v>
      </c>
      <c r="AE621" s="715" t="e">
        <f ca="1">_xll.BDP($T621,AE$1)</f>
        <v>#NAME?</v>
      </c>
      <c r="AF621" s="719" t="e">
        <f ca="1">_xll.BDP($T621,AF$1)</f>
        <v>#NAME?</v>
      </c>
      <c r="AG621" s="719" t="e">
        <f ca="1">VLOOKUP(AE621,Values!$A$1:$C$12,2,FALSE)</f>
        <v>#NAME?</v>
      </c>
      <c r="AH621" s="716" t="e">
        <f ca="1">_xll.BDP($T621,$AH$1)</f>
        <v>#NAME?</v>
      </c>
      <c r="AI621" s="716" t="e">
        <f ca="1">_xll.BDP($T621,$AI$1)</f>
        <v>#NAME?</v>
      </c>
      <c r="AJ621" s="716" t="e">
        <f ca="1">_xll.BDP($T621,$AJ$1)</f>
        <v>#NAME?</v>
      </c>
      <c r="AK621" s="721" t="e">
        <f ca="1">VLOOKUP(AJ621,Values!$E$2:$F$8,2,)</f>
        <v>#NAME?</v>
      </c>
      <c r="AL621" s="719" t="e">
        <f ca="1">_xll.BDP($T621,$AL$1)</f>
        <v>#NAME?</v>
      </c>
      <c r="AM621" s="719" t="e">
        <f ca="1">_xll.BDP($T621,$AM$1)</f>
        <v>#NAME?</v>
      </c>
      <c r="AN621" s="719" t="e">
        <f ca="1">_xll.BDP($T621,$AN$1)</f>
        <v>#NAME?</v>
      </c>
      <c r="AO621" s="719" t="str">
        <f t="shared" si="81"/>
        <v>10.5yr</v>
      </c>
      <c r="AP621" s="775" t="e">
        <f ca="1">_xll.BDP(T621,"YRS_TO_MTY_ISSUE")</f>
        <v>#NAME?</v>
      </c>
      <c r="AQ621" s="775">
        <f t="shared" si="82"/>
        <v>11</v>
      </c>
      <c r="AR621" s="775">
        <v>10.5</v>
      </c>
      <c r="AS621" s="719" t="e">
        <f ca="1">_xll.BDP($T621,AS$1)</f>
        <v>#NAME?</v>
      </c>
      <c r="AT621" s="719" t="e">
        <f ca="1">_xll.BDP(T621,$AT$1)</f>
        <v>#NAME?</v>
      </c>
      <c r="AU621" s="719" t="e">
        <f ca="1">_xll.BDP(T621,$AU$1)</f>
        <v>#NAME?</v>
      </c>
      <c r="AV621" s="719" t="e">
        <f ca="1">_xll.BDP($T621,AV$1)</f>
        <v>#NAME?</v>
      </c>
      <c r="AW621" s="719" t="e">
        <f t="shared" ca="1" si="83"/>
        <v>#NAME?</v>
      </c>
      <c r="AX621" s="719" t="e">
        <f ca="1">_xll.BDP(T621,$AX$1)</f>
        <v>#NAME?</v>
      </c>
      <c r="AY621" s="719" t="e">
        <f t="shared" ca="1" si="84"/>
        <v>#NAME?</v>
      </c>
      <c r="AZ621" s="719" t="e">
        <f t="shared" ca="1" si="85"/>
        <v>#NAME?</v>
      </c>
      <c r="BA621" s="719" t="e">
        <f ca="1">VLOOKUP(X621,Values!$H$2:$I$15,2,FALSE)</f>
        <v>#NAME?</v>
      </c>
    </row>
    <row r="622" spans="1:53" s="706" customFormat="1" ht="13.8" x14ac:dyDescent="0.3">
      <c r="A622" s="707">
        <v>41948</v>
      </c>
      <c r="B622" s="915" t="s">
        <v>7990</v>
      </c>
      <c r="C622" s="916" t="s">
        <v>182</v>
      </c>
      <c r="D622" s="709">
        <v>250</v>
      </c>
      <c r="E622" s="708" t="s">
        <v>37</v>
      </c>
      <c r="F622" s="710">
        <v>43784</v>
      </c>
      <c r="G622" s="711" t="s">
        <v>150</v>
      </c>
      <c r="H622" s="712" t="s">
        <v>144</v>
      </c>
      <c r="I622" s="713" t="s">
        <v>1050</v>
      </c>
      <c r="J622" s="761" t="s">
        <v>3627</v>
      </c>
      <c r="K622" s="712">
        <v>-10</v>
      </c>
      <c r="L622" s="714"/>
      <c r="M622" s="712"/>
      <c r="N622" s="706" t="s">
        <v>7991</v>
      </c>
      <c r="O622" s="712">
        <v>2</v>
      </c>
      <c r="P622" s="708" t="s">
        <v>3746</v>
      </c>
      <c r="Q622" s="714"/>
      <c r="R622" s="708" t="s">
        <v>3746</v>
      </c>
      <c r="S622" s="708" t="s">
        <v>8035</v>
      </c>
      <c r="T622" s="573">
        <f t="shared" si="78"/>
        <v>11</v>
      </c>
      <c r="U622" s="716" t="e">
        <f ca="1">_xll.BDP($T622,$U$1)</f>
        <v>#NAME?</v>
      </c>
      <c r="V622" s="715">
        <f t="shared" si="79"/>
        <v>11</v>
      </c>
      <c r="W622" s="715">
        <f t="shared" si="80"/>
        <v>45</v>
      </c>
      <c r="X622" s="717" t="e">
        <f ca="1">_xll.BDP($T622,X$1)</f>
        <v>#NAME?</v>
      </c>
      <c r="Y622" s="717" t="e">
        <f ca="1">_xll.BDP($T622,$Y$1)</f>
        <v>#NAME?</v>
      </c>
      <c r="Z622" s="717" t="e">
        <f ca="1">_xll.BDP($T622,Z$1)</f>
        <v>#NAME?</v>
      </c>
      <c r="AA622" s="718" t="e">
        <f ca="1">IF(Z622="FLOATING",J622,(_xll.BDP($T622,AA$1)/100))</f>
        <v>#NAME?</v>
      </c>
      <c r="AB622" s="719" t="e">
        <f ca="1">_xll.BDP(T622,$AB$1)</f>
        <v>#NAME?</v>
      </c>
      <c r="AC622" s="720" t="e">
        <f ca="1">_xll.BDP($T622,AC$1)</f>
        <v>#NAME?</v>
      </c>
      <c r="AD622" s="719" t="e">
        <f ca="1">_xll.BDP($T622,AD$1)</f>
        <v>#NAME?</v>
      </c>
      <c r="AE622" s="715" t="e">
        <f ca="1">_xll.BDP($T622,AE$1)</f>
        <v>#NAME?</v>
      </c>
      <c r="AF622" s="719" t="e">
        <f ca="1">_xll.BDP($T622,AF$1)</f>
        <v>#NAME?</v>
      </c>
      <c r="AG622" s="719" t="e">
        <f ca="1">VLOOKUP(AE622,Values!$A$1:$C$12,2,FALSE)</f>
        <v>#NAME?</v>
      </c>
      <c r="AH622" s="716" t="e">
        <f ca="1">_xll.BDP($T622,$AH$1)</f>
        <v>#NAME?</v>
      </c>
      <c r="AI622" s="716" t="e">
        <f ca="1">_xll.BDP($T622,$AI$1)</f>
        <v>#NAME?</v>
      </c>
      <c r="AJ622" s="716" t="e">
        <f ca="1">_xll.BDP($T622,$AJ$1)</f>
        <v>#NAME?</v>
      </c>
      <c r="AK622" s="721" t="e">
        <f ca="1">VLOOKUP(AJ622,Values!$E$2:$F$8,2,)</f>
        <v>#NAME?</v>
      </c>
      <c r="AL622" s="719" t="e">
        <f ca="1">_xll.BDP($T622,$AL$1)</f>
        <v>#NAME?</v>
      </c>
      <c r="AM622" s="719" t="e">
        <f ca="1">_xll.BDP($T622,$AM$1)</f>
        <v>#NAME?</v>
      </c>
      <c r="AN622" s="719" t="e">
        <f ca="1">_xll.BDP($T622,$AN$1)</f>
        <v>#NAME?</v>
      </c>
      <c r="AO622" s="719" t="str">
        <f t="shared" si="81"/>
        <v>5yr</v>
      </c>
      <c r="AP622" s="775" t="e">
        <f ca="1">_xll.BDP(T622,"YRS_TO_MTY_ISSUE")</f>
        <v>#NAME?</v>
      </c>
      <c r="AQ622" s="775">
        <f t="shared" si="82"/>
        <v>5</v>
      </c>
      <c r="AR622" s="775">
        <v>5</v>
      </c>
      <c r="AS622" s="719" t="e">
        <f ca="1">_xll.BDP($T622,AS$1)</f>
        <v>#NAME?</v>
      </c>
      <c r="AT622" s="719" t="e">
        <f ca="1">_xll.BDP(T622,$AT$1)</f>
        <v>#NAME?</v>
      </c>
      <c r="AU622" s="719" t="e">
        <f ca="1">_xll.BDP(T622,$AU$1)</f>
        <v>#NAME?</v>
      </c>
      <c r="AV622" s="719" t="e">
        <f ca="1">_xll.BDP($T622,AV$1)</f>
        <v>#NAME?</v>
      </c>
      <c r="AW622" s="719" t="e">
        <f t="shared" ca="1" si="83"/>
        <v>#NAME?</v>
      </c>
      <c r="AX622" s="719" t="e">
        <f ca="1">_xll.BDP(T622,$AX$1)</f>
        <v>#NAME?</v>
      </c>
      <c r="AY622" s="719" t="e">
        <f t="shared" ca="1" si="84"/>
        <v>#NAME?</v>
      </c>
      <c r="AZ622" s="719" t="e">
        <f t="shared" ca="1" si="85"/>
        <v>#NAME?</v>
      </c>
      <c r="BA622" s="719" t="e">
        <f ca="1">VLOOKUP(X622,Values!$H$2:$I$15,2,FALSE)</f>
        <v>#NAME?</v>
      </c>
    </row>
    <row r="623" spans="1:53" s="706" customFormat="1" ht="13.8" x14ac:dyDescent="0.3">
      <c r="A623" s="707">
        <v>41948</v>
      </c>
      <c r="B623" s="915" t="s">
        <v>7992</v>
      </c>
      <c r="C623" s="916" t="s">
        <v>235</v>
      </c>
      <c r="D623" s="709">
        <v>250</v>
      </c>
      <c r="E623" s="708" t="s">
        <v>66</v>
      </c>
      <c r="F623" s="710">
        <v>45672</v>
      </c>
      <c r="G623" s="711" t="s">
        <v>150</v>
      </c>
      <c r="H623" s="712" t="s">
        <v>5325</v>
      </c>
      <c r="I623" s="713" t="s">
        <v>1756</v>
      </c>
      <c r="J623" s="761" t="s">
        <v>860</v>
      </c>
      <c r="K623" s="712">
        <v>-17.5</v>
      </c>
      <c r="L623" s="714"/>
      <c r="M623" s="712"/>
      <c r="N623" s="706" t="s">
        <v>7991</v>
      </c>
      <c r="O623" s="712">
        <v>2</v>
      </c>
      <c r="P623" s="708" t="s">
        <v>3746</v>
      </c>
      <c r="Q623" s="714"/>
      <c r="R623" s="708" t="s">
        <v>3746</v>
      </c>
      <c r="S623" s="708" t="s">
        <v>8036</v>
      </c>
      <c r="T623" s="573">
        <f t="shared" si="78"/>
        <v>11</v>
      </c>
      <c r="U623" s="716" t="e">
        <f ca="1">_xll.BDP($T623,$U$1)</f>
        <v>#NAME?</v>
      </c>
      <c r="V623" s="715">
        <f t="shared" si="79"/>
        <v>11</v>
      </c>
      <c r="W623" s="715">
        <f t="shared" si="80"/>
        <v>45</v>
      </c>
      <c r="X623" s="717" t="e">
        <f ca="1">_xll.BDP($T623,X$1)</f>
        <v>#NAME?</v>
      </c>
      <c r="Y623" s="717" t="e">
        <f ca="1">_xll.BDP($T623,$Y$1)</f>
        <v>#NAME?</v>
      </c>
      <c r="Z623" s="717" t="e">
        <f ca="1">_xll.BDP($T623,Z$1)</f>
        <v>#NAME?</v>
      </c>
      <c r="AA623" s="718" t="e">
        <f ca="1">IF(Z623="FLOATING",J623,(_xll.BDP($T623,AA$1)/100))</f>
        <v>#NAME?</v>
      </c>
      <c r="AB623" s="719" t="e">
        <f ca="1">_xll.BDP(T623,$AB$1)</f>
        <v>#NAME?</v>
      </c>
      <c r="AC623" s="720" t="e">
        <f ca="1">_xll.BDP($T623,AC$1)</f>
        <v>#NAME?</v>
      </c>
      <c r="AD623" s="719" t="e">
        <f ca="1">_xll.BDP($T623,AD$1)</f>
        <v>#NAME?</v>
      </c>
      <c r="AE623" s="715" t="e">
        <f ca="1">_xll.BDP($T623,AE$1)</f>
        <v>#NAME?</v>
      </c>
      <c r="AF623" s="719" t="e">
        <f ca="1">_xll.BDP($T623,AF$1)</f>
        <v>#NAME?</v>
      </c>
      <c r="AG623" s="719" t="e">
        <f ca="1">VLOOKUP(AE623,Values!$A$1:$C$12,2,FALSE)</f>
        <v>#NAME?</v>
      </c>
      <c r="AH623" s="716" t="e">
        <f ca="1">_xll.BDP($T623,$AH$1)</f>
        <v>#NAME?</v>
      </c>
      <c r="AI623" s="716" t="e">
        <f ca="1">_xll.BDP($T623,$AI$1)</f>
        <v>#NAME?</v>
      </c>
      <c r="AJ623" s="716" t="e">
        <f ca="1">_xll.BDP($T623,$AJ$1)</f>
        <v>#NAME?</v>
      </c>
      <c r="AK623" s="721" t="e">
        <f ca="1">VLOOKUP(AJ623,Values!$E$2:$F$8,2,)</f>
        <v>#NAME?</v>
      </c>
      <c r="AL623" s="719" t="e">
        <f ca="1">_xll.BDP($T623,$AL$1)</f>
        <v>#NAME?</v>
      </c>
      <c r="AM623" s="719" t="e">
        <f ca="1">_xll.BDP($T623,$AM$1)</f>
        <v>#NAME?</v>
      </c>
      <c r="AN623" s="719" t="e">
        <f ca="1">_xll.BDP($T623,$AN$1)</f>
        <v>#NAME?</v>
      </c>
      <c r="AO623" s="719" t="str">
        <f t="shared" si="81"/>
        <v>10yr</v>
      </c>
      <c r="AP623" s="775" t="e">
        <f ca="1">_xll.BDP(T623,"YRS_TO_MTY_ISSUE")</f>
        <v>#NAME?</v>
      </c>
      <c r="AQ623" s="775">
        <f t="shared" si="82"/>
        <v>11</v>
      </c>
      <c r="AR623" s="775">
        <v>10</v>
      </c>
      <c r="AS623" s="719" t="e">
        <f ca="1">_xll.BDP($T623,AS$1)</f>
        <v>#NAME?</v>
      </c>
      <c r="AT623" s="719" t="e">
        <f ca="1">_xll.BDP(T623,$AT$1)</f>
        <v>#NAME?</v>
      </c>
      <c r="AU623" s="719" t="e">
        <f ca="1">_xll.BDP(T623,$AU$1)</f>
        <v>#NAME?</v>
      </c>
      <c r="AV623" s="719" t="e">
        <f ca="1">_xll.BDP($T623,AV$1)</f>
        <v>#NAME?</v>
      </c>
      <c r="AW623" s="719" t="e">
        <f t="shared" ca="1" si="83"/>
        <v>#NAME?</v>
      </c>
      <c r="AX623" s="719" t="e">
        <f ca="1">_xll.BDP(T623,$AX$1)</f>
        <v>#NAME?</v>
      </c>
      <c r="AY623" s="719" t="e">
        <f t="shared" ca="1" si="84"/>
        <v>#NAME?</v>
      </c>
      <c r="AZ623" s="719" t="e">
        <f t="shared" ca="1" si="85"/>
        <v>#NAME?</v>
      </c>
      <c r="BA623" s="719" t="e">
        <f ca="1">VLOOKUP(X623,Values!$H$2:$I$15,2,FALSE)</f>
        <v>#NAME?</v>
      </c>
    </row>
    <row r="624" spans="1:53" s="706" customFormat="1" ht="13.8" x14ac:dyDescent="0.3">
      <c r="A624" s="707">
        <v>41948</v>
      </c>
      <c r="B624" s="915" t="s">
        <v>7993</v>
      </c>
      <c r="C624" s="916" t="s">
        <v>44</v>
      </c>
      <c r="D624" s="709">
        <v>750</v>
      </c>
      <c r="E624" s="708" t="s">
        <v>7186</v>
      </c>
      <c r="F624" s="710" t="s">
        <v>3458</v>
      </c>
      <c r="G624" s="711" t="s">
        <v>7994</v>
      </c>
      <c r="H624" s="712" t="s">
        <v>7995</v>
      </c>
      <c r="I624" s="713" t="s">
        <v>7996</v>
      </c>
      <c r="J624" s="761">
        <v>5.1999999999999998E-2</v>
      </c>
      <c r="K624" s="712">
        <v>-23.75</v>
      </c>
      <c r="L624" s="714"/>
      <c r="M624" s="712"/>
      <c r="N624" s="706" t="s">
        <v>4833</v>
      </c>
      <c r="O624" s="712">
        <v>4.67</v>
      </c>
      <c r="P624" s="708" t="s">
        <v>3746</v>
      </c>
      <c r="Q624" s="714"/>
      <c r="R624" s="708" t="s">
        <v>5923</v>
      </c>
      <c r="S624" s="708" t="s">
        <v>8030</v>
      </c>
      <c r="T624" s="573">
        <f t="shared" si="78"/>
        <v>11</v>
      </c>
      <c r="U624" s="716" t="e">
        <f ca="1">_xll.BDP($T624,$U$1)</f>
        <v>#NAME?</v>
      </c>
      <c r="V624" s="715">
        <f t="shared" si="79"/>
        <v>11</v>
      </c>
      <c r="W624" s="715">
        <f t="shared" si="80"/>
        <v>45</v>
      </c>
      <c r="X624" s="717" t="e">
        <f ca="1">_xll.BDP($T624,X$1)</f>
        <v>#NAME?</v>
      </c>
      <c r="Y624" s="717" t="e">
        <f ca="1">_xll.BDP($T624,$Y$1)</f>
        <v>#NAME?</v>
      </c>
      <c r="Z624" s="717" t="e">
        <f ca="1">_xll.BDP($T624,Z$1)</f>
        <v>#NAME?</v>
      </c>
      <c r="AA624" s="718" t="e">
        <f ca="1">IF(Z624="FLOATING",J624,(_xll.BDP($T624,AA$1)/100))</f>
        <v>#NAME?</v>
      </c>
      <c r="AB624" s="719" t="e">
        <f ca="1">_xll.BDP(T624,$AB$1)</f>
        <v>#NAME?</v>
      </c>
      <c r="AC624" s="720" t="e">
        <f ca="1">_xll.BDP($T624,AC$1)</f>
        <v>#NAME?</v>
      </c>
      <c r="AD624" s="719" t="e">
        <f ca="1">_xll.BDP($T624,AD$1)</f>
        <v>#NAME?</v>
      </c>
      <c r="AE624" s="715" t="e">
        <f ca="1">_xll.BDP($T624,AE$1)</f>
        <v>#NAME?</v>
      </c>
      <c r="AF624" s="719" t="e">
        <f ca="1">_xll.BDP($T624,AF$1)</f>
        <v>#NAME?</v>
      </c>
      <c r="AG624" s="719" t="e">
        <f ca="1">VLOOKUP(AE624,Values!$A$1:$C$12,2,FALSE)</f>
        <v>#NAME?</v>
      </c>
      <c r="AH624" s="716" t="e">
        <f ca="1">_xll.BDP($T624,$AH$1)</f>
        <v>#NAME?</v>
      </c>
      <c r="AI624" s="716" t="e">
        <f ca="1">_xll.BDP($T624,$AI$1)</f>
        <v>#NAME?</v>
      </c>
      <c r="AJ624" s="716" t="e">
        <f ca="1">_xll.BDP($T624,$AJ$1)</f>
        <v>#NAME?</v>
      </c>
      <c r="AK624" s="721" t="e">
        <f ca="1">VLOOKUP(AJ624,Values!$E$2:$F$8,2,)</f>
        <v>#NAME?</v>
      </c>
      <c r="AL624" s="719" t="e">
        <f ca="1">_xll.BDP($T624,$AL$1)</f>
        <v>#NAME?</v>
      </c>
      <c r="AM624" s="719" t="e">
        <f ca="1">_xll.BDP($T624,$AM$1)</f>
        <v>#NAME?</v>
      </c>
      <c r="AN624" s="719" t="e">
        <f ca="1">_xll.BDP($T624,$AN$1)</f>
        <v>#NAME?</v>
      </c>
      <c r="AO624" s="719" t="str">
        <f t="shared" si="81"/>
        <v>PerpNC5</v>
      </c>
      <c r="AP624" s="775" t="e">
        <f ca="1">_xll.BDP(T624,"YRS_TO_MTY_ISSUE")</f>
        <v>#NAME?</v>
      </c>
      <c r="AQ624" s="775" t="e">
        <f t="shared" si="82"/>
        <v>#VALUE!</v>
      </c>
      <c r="AR624" s="775" t="s">
        <v>5182</v>
      </c>
      <c r="AS624" s="719" t="e">
        <f ca="1">_xll.BDP($T624,AS$1)</f>
        <v>#NAME?</v>
      </c>
      <c r="AT624" s="719" t="e">
        <f ca="1">_xll.BDP(T624,$AT$1)</f>
        <v>#NAME?</v>
      </c>
      <c r="AU624" s="719" t="e">
        <f ca="1">_xll.BDP(T624,$AU$1)</f>
        <v>#NAME?</v>
      </c>
      <c r="AV624" s="719" t="e">
        <f ca="1">_xll.BDP($T624,AV$1)</f>
        <v>#NAME?</v>
      </c>
      <c r="AW624" s="719" t="e">
        <f t="shared" ca="1" si="83"/>
        <v>#NAME?</v>
      </c>
      <c r="AX624" s="719" t="e">
        <f ca="1">_xll.BDP(T624,$AX$1)</f>
        <v>#NAME?</v>
      </c>
      <c r="AY624" s="719" t="e">
        <f t="shared" ca="1" si="84"/>
        <v>#NAME?</v>
      </c>
      <c r="AZ624" s="719" t="e">
        <f t="shared" ca="1" si="85"/>
        <v>#NAME?</v>
      </c>
      <c r="BA624" s="719" t="e">
        <f ca="1">VLOOKUP(X624,Values!$H$2:$I$15,2,FALSE)</f>
        <v>#NAME?</v>
      </c>
    </row>
    <row r="625" spans="1:53" s="706" customFormat="1" ht="13.8" x14ac:dyDescent="0.3">
      <c r="A625" s="707">
        <v>41948</v>
      </c>
      <c r="B625" s="915" t="s">
        <v>7997</v>
      </c>
      <c r="C625" s="916" t="s">
        <v>7998</v>
      </c>
      <c r="D625" s="709">
        <v>500</v>
      </c>
      <c r="E625" s="708" t="s">
        <v>37</v>
      </c>
      <c r="F625" s="710">
        <v>43779</v>
      </c>
      <c r="G625" s="711" t="s">
        <v>7999</v>
      </c>
      <c r="H625" s="712" t="s">
        <v>8000</v>
      </c>
      <c r="I625" s="713"/>
      <c r="J625" s="761" t="s">
        <v>97</v>
      </c>
      <c r="K625" s="712">
        <v>-6.25</v>
      </c>
      <c r="L625" s="714"/>
      <c r="M625" s="712"/>
      <c r="N625" s="706" t="s">
        <v>382</v>
      </c>
      <c r="O625" s="712">
        <v>3</v>
      </c>
      <c r="P625" s="708" t="s">
        <v>3631</v>
      </c>
      <c r="Q625" s="714"/>
      <c r="R625" s="708" t="s">
        <v>3637</v>
      </c>
      <c r="S625" s="708" t="s">
        <v>8029</v>
      </c>
      <c r="T625" s="573">
        <f t="shared" si="78"/>
        <v>11</v>
      </c>
      <c r="U625" s="716" t="e">
        <f ca="1">_xll.BDP($T625,$U$1)</f>
        <v>#NAME?</v>
      </c>
      <c r="V625" s="715">
        <f t="shared" si="79"/>
        <v>11</v>
      </c>
      <c r="W625" s="715">
        <f t="shared" si="80"/>
        <v>45</v>
      </c>
      <c r="X625" s="717" t="e">
        <f ca="1">_xll.BDP($T625,X$1)</f>
        <v>#NAME?</v>
      </c>
      <c r="Y625" s="717" t="e">
        <f ca="1">_xll.BDP($T625,$Y$1)</f>
        <v>#NAME?</v>
      </c>
      <c r="Z625" s="717" t="e">
        <f ca="1">_xll.BDP($T625,Z$1)</f>
        <v>#NAME?</v>
      </c>
      <c r="AA625" s="718" t="e">
        <f ca="1">IF(Z625="FLOATING",J625,(_xll.BDP($T625,AA$1)/100))</f>
        <v>#NAME?</v>
      </c>
      <c r="AB625" s="719" t="e">
        <f ca="1">_xll.BDP(T625,$AB$1)</f>
        <v>#NAME?</v>
      </c>
      <c r="AC625" s="720" t="e">
        <f ca="1">_xll.BDP($T625,AC$1)</f>
        <v>#NAME?</v>
      </c>
      <c r="AD625" s="719" t="e">
        <f ca="1">_xll.BDP($T625,AD$1)</f>
        <v>#NAME?</v>
      </c>
      <c r="AE625" s="715" t="e">
        <f ca="1">_xll.BDP($T625,AE$1)</f>
        <v>#NAME?</v>
      </c>
      <c r="AF625" s="719" t="e">
        <f ca="1">_xll.BDP($T625,AF$1)</f>
        <v>#NAME?</v>
      </c>
      <c r="AG625" s="719" t="e">
        <f ca="1">VLOOKUP(AE625,Values!$A$1:$C$12,2,FALSE)</f>
        <v>#NAME?</v>
      </c>
      <c r="AH625" s="716" t="e">
        <f ca="1">_xll.BDP($T625,$AH$1)</f>
        <v>#NAME?</v>
      </c>
      <c r="AI625" s="716" t="e">
        <f ca="1">_xll.BDP($T625,$AI$1)</f>
        <v>#NAME?</v>
      </c>
      <c r="AJ625" s="716" t="e">
        <f ca="1">_xll.BDP($T625,$AJ$1)</f>
        <v>#NAME?</v>
      </c>
      <c r="AK625" s="721" t="e">
        <f ca="1">VLOOKUP(AJ625,Values!$E$2:$F$8,2,)</f>
        <v>#NAME?</v>
      </c>
      <c r="AL625" s="719" t="e">
        <f ca="1">_xll.BDP($T625,$AL$1)</f>
        <v>#NAME?</v>
      </c>
      <c r="AM625" s="719" t="e">
        <f ca="1">_xll.BDP($T625,$AM$1)</f>
        <v>#NAME?</v>
      </c>
      <c r="AN625" s="719" t="e">
        <f ca="1">_xll.BDP($T625,$AN$1)</f>
        <v>#NAME?</v>
      </c>
      <c r="AO625" s="719" t="str">
        <f t="shared" si="81"/>
        <v>5yr</v>
      </c>
      <c r="AP625" s="775" t="e">
        <f ca="1">_xll.BDP(T625,"YRS_TO_MTY_ISSUE")</f>
        <v>#NAME?</v>
      </c>
      <c r="AQ625" s="775">
        <f t="shared" si="82"/>
        <v>5</v>
      </c>
      <c r="AR625" s="775">
        <v>5</v>
      </c>
      <c r="AS625" s="719" t="e">
        <f ca="1">_xll.BDP($T625,AS$1)</f>
        <v>#NAME?</v>
      </c>
      <c r="AT625" s="719" t="e">
        <f ca="1">_xll.BDP(T625,$AT$1)</f>
        <v>#NAME?</v>
      </c>
      <c r="AU625" s="719" t="e">
        <f ca="1">_xll.BDP(T625,$AU$1)</f>
        <v>#NAME?</v>
      </c>
      <c r="AV625" s="719" t="e">
        <f ca="1">_xll.BDP($T625,AV$1)</f>
        <v>#NAME?</v>
      </c>
      <c r="AW625" s="719" t="e">
        <f t="shared" ca="1" si="83"/>
        <v>#NAME?</v>
      </c>
      <c r="AX625" s="719" t="e">
        <f ca="1">_xll.BDP(T625,$AX$1)</f>
        <v>#NAME?</v>
      </c>
      <c r="AY625" s="719" t="e">
        <f t="shared" ca="1" si="84"/>
        <v>#NAME?</v>
      </c>
      <c r="AZ625" s="719" t="e">
        <f t="shared" ca="1" si="85"/>
        <v>#NAME?</v>
      </c>
      <c r="BA625" s="719" t="e">
        <f ca="1">VLOOKUP(X625,Values!$H$2:$I$15,2,FALSE)</f>
        <v>#NAME?</v>
      </c>
    </row>
    <row r="626" spans="1:53" s="706" customFormat="1" ht="13.8" x14ac:dyDescent="0.3">
      <c r="A626" s="707">
        <v>41948</v>
      </c>
      <c r="B626" s="915" t="s">
        <v>8001</v>
      </c>
      <c r="C626" s="916" t="s">
        <v>4672</v>
      </c>
      <c r="D626" s="709">
        <v>450</v>
      </c>
      <c r="E626" s="708" t="s">
        <v>117</v>
      </c>
      <c r="F626" s="710">
        <v>52916</v>
      </c>
      <c r="G626" s="711" t="s">
        <v>8002</v>
      </c>
      <c r="H626" s="712" t="s">
        <v>160</v>
      </c>
      <c r="I626" s="713" t="s">
        <v>597</v>
      </c>
      <c r="J626" s="761" t="s">
        <v>1124</v>
      </c>
      <c r="K626" s="712">
        <v>0</v>
      </c>
      <c r="L626" s="714"/>
      <c r="M626" s="712"/>
      <c r="N626" s="706" t="s">
        <v>8003</v>
      </c>
      <c r="O626" s="712">
        <v>1.69</v>
      </c>
      <c r="P626" s="708" t="s">
        <v>3746</v>
      </c>
      <c r="Q626" s="714"/>
      <c r="R626" s="708" t="s">
        <v>3746</v>
      </c>
      <c r="S626" s="708" t="s">
        <v>8028</v>
      </c>
      <c r="T626" s="573">
        <f t="shared" si="78"/>
        <v>11</v>
      </c>
      <c r="U626" s="716" t="e">
        <f ca="1">_xll.BDP($T626,$U$1)</f>
        <v>#NAME?</v>
      </c>
      <c r="V626" s="715">
        <f t="shared" si="79"/>
        <v>11</v>
      </c>
      <c r="W626" s="715">
        <f t="shared" si="80"/>
        <v>45</v>
      </c>
      <c r="X626" s="717" t="e">
        <f ca="1">_xll.BDP($T626,X$1)</f>
        <v>#NAME?</v>
      </c>
      <c r="Y626" s="717" t="e">
        <f ca="1">_xll.BDP($T626,$Y$1)</f>
        <v>#NAME?</v>
      </c>
      <c r="Z626" s="717" t="e">
        <f ca="1">_xll.BDP($T626,Z$1)</f>
        <v>#NAME?</v>
      </c>
      <c r="AA626" s="718" t="e">
        <f ca="1">IF(Z626="FLOATING",J626,(_xll.BDP($T626,AA$1)/100))</f>
        <v>#NAME?</v>
      </c>
      <c r="AB626" s="719" t="e">
        <f ca="1">_xll.BDP(T626,$AB$1)</f>
        <v>#NAME?</v>
      </c>
      <c r="AC626" s="720" t="e">
        <f ca="1">_xll.BDP($T626,AC$1)</f>
        <v>#NAME?</v>
      </c>
      <c r="AD626" s="719" t="e">
        <f ca="1">_xll.BDP($T626,AD$1)</f>
        <v>#NAME?</v>
      </c>
      <c r="AE626" s="715" t="e">
        <f ca="1">_xll.BDP($T626,AE$1)</f>
        <v>#NAME?</v>
      </c>
      <c r="AF626" s="719" t="e">
        <f ca="1">_xll.BDP($T626,AF$1)</f>
        <v>#NAME?</v>
      </c>
      <c r="AG626" s="719" t="e">
        <f ca="1">VLOOKUP(AE626,Values!$A$1:$C$12,2,FALSE)</f>
        <v>#NAME?</v>
      </c>
      <c r="AH626" s="716" t="e">
        <f ca="1">_xll.BDP($T626,$AH$1)</f>
        <v>#NAME?</v>
      </c>
      <c r="AI626" s="716" t="e">
        <f ca="1">_xll.BDP($T626,$AI$1)</f>
        <v>#NAME?</v>
      </c>
      <c r="AJ626" s="716" t="e">
        <f ca="1">_xll.BDP($T626,$AJ$1)</f>
        <v>#NAME?</v>
      </c>
      <c r="AK626" s="721" t="e">
        <f ca="1">VLOOKUP(AJ626,Values!$E$2:$F$8,2,)</f>
        <v>#NAME?</v>
      </c>
      <c r="AL626" s="719" t="e">
        <f ca="1">_xll.BDP($T626,$AL$1)</f>
        <v>#NAME?</v>
      </c>
      <c r="AM626" s="719" t="e">
        <f ca="1">_xll.BDP($T626,$AM$1)</f>
        <v>#NAME?</v>
      </c>
      <c r="AN626" s="719" t="e">
        <f ca="1">_xll.BDP($T626,$AN$1)</f>
        <v>#NAME?</v>
      </c>
      <c r="AO626" s="719" t="str">
        <f t="shared" si="81"/>
        <v>30yr</v>
      </c>
      <c r="AP626" s="775" t="e">
        <f ca="1">_xll.BDP(T626,"YRS_TO_MTY_ISSUE")</f>
        <v>#NAME?</v>
      </c>
      <c r="AQ626" s="775">
        <f t="shared" si="82"/>
        <v>30</v>
      </c>
      <c r="AR626" s="775">
        <v>30</v>
      </c>
      <c r="AS626" s="719" t="e">
        <f ca="1">_xll.BDP($T626,AS$1)</f>
        <v>#NAME?</v>
      </c>
      <c r="AT626" s="719" t="e">
        <f ca="1">_xll.BDP(T626,$AT$1)</f>
        <v>#NAME?</v>
      </c>
      <c r="AU626" s="719" t="e">
        <f ca="1">_xll.BDP(T626,$AU$1)</f>
        <v>#NAME?</v>
      </c>
      <c r="AV626" s="719" t="e">
        <f ca="1">_xll.BDP($T626,AV$1)</f>
        <v>#NAME?</v>
      </c>
      <c r="AW626" s="719" t="e">
        <f t="shared" ca="1" si="83"/>
        <v>#NAME?</v>
      </c>
      <c r="AX626" s="719" t="e">
        <f ca="1">_xll.BDP(T626,$AX$1)</f>
        <v>#NAME?</v>
      </c>
      <c r="AY626" s="719" t="e">
        <f t="shared" ca="1" si="84"/>
        <v>#NAME?</v>
      </c>
      <c r="AZ626" s="719" t="e">
        <f t="shared" ca="1" si="85"/>
        <v>#NAME?</v>
      </c>
      <c r="BA626" s="719" t="e">
        <f ca="1">VLOOKUP(X626,Values!$H$2:$I$15,2,FALSE)</f>
        <v>#NAME?</v>
      </c>
    </row>
    <row r="627" spans="1:53" s="723" customFormat="1" ht="13.8" x14ac:dyDescent="0.3">
      <c r="A627" s="722">
        <v>41947</v>
      </c>
      <c r="B627" s="923" t="s">
        <v>8004</v>
      </c>
      <c r="C627" s="924" t="s">
        <v>2062</v>
      </c>
      <c r="D627" s="725">
        <v>500</v>
      </c>
      <c r="E627" s="724" t="s">
        <v>853</v>
      </c>
      <c r="F627" s="726">
        <v>45748</v>
      </c>
      <c r="G627" s="727" t="s">
        <v>2063</v>
      </c>
      <c r="H627" s="728" t="s">
        <v>338</v>
      </c>
      <c r="I627" s="729" t="s">
        <v>880</v>
      </c>
      <c r="J627" s="782" t="s">
        <v>245</v>
      </c>
      <c r="K627" s="728">
        <v>-25</v>
      </c>
      <c r="L627" s="730"/>
      <c r="M627" s="728"/>
      <c r="N627" s="723" t="s">
        <v>274</v>
      </c>
      <c r="O627" s="728">
        <v>4.5</v>
      </c>
      <c r="P627" s="724" t="s">
        <v>1993</v>
      </c>
      <c r="Q627" s="730"/>
      <c r="R627" s="724">
        <v>-5</v>
      </c>
      <c r="S627" s="724" t="s">
        <v>8044</v>
      </c>
      <c r="T627" s="573">
        <f t="shared" si="78"/>
        <v>11</v>
      </c>
      <c r="U627" s="732" t="e">
        <f ca="1">_xll.BDP($T627,$U$1)</f>
        <v>#NAME?</v>
      </c>
      <c r="V627" s="731">
        <f t="shared" si="79"/>
        <v>11</v>
      </c>
      <c r="W627" s="731">
        <f t="shared" si="80"/>
        <v>45</v>
      </c>
      <c r="X627" s="733" t="e">
        <f ca="1">_xll.BDP($T627,X$1)</f>
        <v>#NAME?</v>
      </c>
      <c r="Y627" s="733" t="e">
        <f ca="1">_xll.BDP($T627,$Y$1)</f>
        <v>#NAME?</v>
      </c>
      <c r="Z627" s="733" t="e">
        <f ca="1">_xll.BDP($T627,Z$1)</f>
        <v>#NAME?</v>
      </c>
      <c r="AA627" s="783" t="e">
        <f ca="1">IF(Z627="FLOATING",J627,(_xll.BDP($T627,AA$1)/100))</f>
        <v>#NAME?</v>
      </c>
      <c r="AB627" s="734" t="e">
        <f ca="1">_xll.BDP(T627,$AB$1)</f>
        <v>#NAME?</v>
      </c>
      <c r="AC627" s="731" t="e">
        <f ca="1">_xll.BDP($T627,AC$1)</f>
        <v>#NAME?</v>
      </c>
      <c r="AD627" s="734" t="e">
        <f ca="1">_xll.BDP($T627,AD$1)</f>
        <v>#NAME?</v>
      </c>
      <c r="AE627" s="731" t="e">
        <f ca="1">_xll.BDP($T627,AE$1)</f>
        <v>#NAME?</v>
      </c>
      <c r="AF627" s="734" t="e">
        <f ca="1">_xll.BDP($T627,AF$1)</f>
        <v>#NAME?</v>
      </c>
      <c r="AG627" s="734" t="e">
        <f ca="1">VLOOKUP(AE627,Values!$A$1:$C$12,2,FALSE)</f>
        <v>#NAME?</v>
      </c>
      <c r="AH627" s="732" t="e">
        <f ca="1">_xll.BDP($T627,$AH$1)</f>
        <v>#NAME?</v>
      </c>
      <c r="AI627" s="732" t="e">
        <f ca="1">_xll.BDP($T627,$AI$1)</f>
        <v>#NAME?</v>
      </c>
      <c r="AJ627" s="732" t="e">
        <f ca="1">_xll.BDP($T627,$AJ$1)</f>
        <v>#NAME?</v>
      </c>
      <c r="AK627" s="724" t="e">
        <f ca="1">VLOOKUP(AJ627,Values!$E$2:$F$8,2,)</f>
        <v>#NAME?</v>
      </c>
      <c r="AL627" s="734" t="e">
        <f ca="1">_xll.BDP($T627,$AL$1)</f>
        <v>#NAME?</v>
      </c>
      <c r="AM627" s="734" t="e">
        <f ca="1">_xll.BDP($T627,$AM$1)</f>
        <v>#NAME?</v>
      </c>
      <c r="AN627" s="734" t="e">
        <f ca="1">_xll.BDP($T627,$AN$1)</f>
        <v>#NAME?</v>
      </c>
      <c r="AO627" s="734" t="str">
        <f t="shared" si="81"/>
        <v>long 10yr</v>
      </c>
      <c r="AP627" s="777" t="e">
        <f ca="1">_xll.BDP(T627,"YRS_TO_MTY_ISSUE")</f>
        <v>#NAME?</v>
      </c>
      <c r="AQ627" s="777">
        <f t="shared" si="82"/>
        <v>11</v>
      </c>
      <c r="AR627" s="777">
        <v>10.5</v>
      </c>
      <c r="AS627" s="734" t="e">
        <f ca="1">_xll.BDP($T627,AS$1)</f>
        <v>#NAME?</v>
      </c>
      <c r="AT627" s="734" t="e">
        <f ca="1">_xll.BDP(T627,$AT$1)</f>
        <v>#NAME?</v>
      </c>
      <c r="AU627" s="734" t="e">
        <f ca="1">_xll.BDP(T627,$AU$1)</f>
        <v>#NAME?</v>
      </c>
      <c r="AV627" s="734" t="e">
        <f ca="1">_xll.BDP($T627,AV$1)</f>
        <v>#NAME?</v>
      </c>
      <c r="AW627" s="734" t="e">
        <f t="shared" ca="1" si="83"/>
        <v>#NAME?</v>
      </c>
      <c r="AX627" s="734" t="e">
        <f ca="1">_xll.BDP(T627,$AX$1)</f>
        <v>#NAME?</v>
      </c>
      <c r="AY627" s="734" t="e">
        <f t="shared" ca="1" si="84"/>
        <v>#NAME?</v>
      </c>
      <c r="AZ627" s="734" t="e">
        <f t="shared" ca="1" si="85"/>
        <v>#NAME?</v>
      </c>
      <c r="BA627" s="734" t="e">
        <f ca="1">VLOOKUP(X627,Values!$H$2:$I$15,2,FALSE)</f>
        <v>#NAME?</v>
      </c>
    </row>
    <row r="628" spans="1:53" s="723" customFormat="1" ht="13.8" x14ac:dyDescent="0.3">
      <c r="A628" s="722">
        <v>41947</v>
      </c>
      <c r="B628" s="923" t="s">
        <v>8005</v>
      </c>
      <c r="C628" s="924" t="s">
        <v>2062</v>
      </c>
      <c r="D628" s="725">
        <v>750</v>
      </c>
      <c r="E628" s="724" t="s">
        <v>8006</v>
      </c>
      <c r="F628" s="726">
        <v>49400</v>
      </c>
      <c r="G628" s="727" t="s">
        <v>2063</v>
      </c>
      <c r="H628" s="728" t="s">
        <v>591</v>
      </c>
      <c r="I628" s="729" t="s">
        <v>3778</v>
      </c>
      <c r="J628" s="782" t="s">
        <v>3779</v>
      </c>
      <c r="K628" s="728">
        <v>-5</v>
      </c>
      <c r="L628" s="730"/>
      <c r="M628" s="728"/>
      <c r="N628" s="723" t="s">
        <v>57</v>
      </c>
      <c r="O628" s="728">
        <v>2.33</v>
      </c>
      <c r="P628" s="724" t="s">
        <v>4492</v>
      </c>
      <c r="Q628" s="730"/>
      <c r="R628" s="724">
        <v>21</v>
      </c>
      <c r="S628" s="724" t="s">
        <v>8045</v>
      </c>
      <c r="T628" s="573">
        <f t="shared" si="78"/>
        <v>11</v>
      </c>
      <c r="U628" s="732" t="e">
        <f ca="1">_xll.BDP($T628,$U$1)</f>
        <v>#NAME?</v>
      </c>
      <c r="V628" s="731">
        <f t="shared" si="79"/>
        <v>11</v>
      </c>
      <c r="W628" s="731">
        <f t="shared" si="80"/>
        <v>45</v>
      </c>
      <c r="X628" s="733" t="e">
        <f ca="1">_xll.BDP($T628,X$1)</f>
        <v>#NAME?</v>
      </c>
      <c r="Y628" s="733" t="e">
        <f ca="1">_xll.BDP($T628,$Y$1)</f>
        <v>#NAME?</v>
      </c>
      <c r="Z628" s="733" t="e">
        <f ca="1">_xll.BDP($T628,Z$1)</f>
        <v>#NAME?</v>
      </c>
      <c r="AA628" s="783" t="e">
        <f ca="1">IF(Z628="FLOATING",J628,(_xll.BDP($T628,AA$1)/100))</f>
        <v>#NAME?</v>
      </c>
      <c r="AB628" s="734" t="e">
        <f ca="1">_xll.BDP(T628,$AB$1)</f>
        <v>#NAME?</v>
      </c>
      <c r="AC628" s="731" t="e">
        <f ca="1">_xll.BDP($T628,AC$1)</f>
        <v>#NAME?</v>
      </c>
      <c r="AD628" s="734" t="e">
        <f ca="1">_xll.BDP($T628,AD$1)</f>
        <v>#NAME?</v>
      </c>
      <c r="AE628" s="731" t="e">
        <f ca="1">_xll.BDP($T628,AE$1)</f>
        <v>#NAME?</v>
      </c>
      <c r="AF628" s="734" t="e">
        <f ca="1">_xll.BDP($T628,AF$1)</f>
        <v>#NAME?</v>
      </c>
      <c r="AG628" s="734" t="e">
        <f ca="1">VLOOKUP(AE628,Values!$A$1:$C$12,2,FALSE)</f>
        <v>#NAME?</v>
      </c>
      <c r="AH628" s="732" t="e">
        <f ca="1">_xll.BDP($T628,$AH$1)</f>
        <v>#NAME?</v>
      </c>
      <c r="AI628" s="732" t="e">
        <f ca="1">_xll.BDP($T628,$AI$1)</f>
        <v>#NAME?</v>
      </c>
      <c r="AJ628" s="732" t="e">
        <f ca="1">_xll.BDP($T628,$AJ$1)</f>
        <v>#NAME?</v>
      </c>
      <c r="AK628" s="724" t="e">
        <f ca="1">VLOOKUP(AJ628,Values!$E$2:$F$8,2,)</f>
        <v>#NAME?</v>
      </c>
      <c r="AL628" s="734" t="e">
        <f ca="1">_xll.BDP($T628,$AL$1)</f>
        <v>#NAME?</v>
      </c>
      <c r="AM628" s="734" t="e">
        <f ca="1">_xll.BDP($T628,$AM$1)</f>
        <v>#NAME?</v>
      </c>
      <c r="AN628" s="734" t="e">
        <f ca="1">_xll.BDP($T628,$AN$1)</f>
        <v>#NAME?</v>
      </c>
      <c r="AO628" s="734" t="str">
        <f t="shared" si="81"/>
        <v>long 20yr</v>
      </c>
      <c r="AP628" s="777" t="e">
        <f ca="1">_xll.BDP(T628,"YRS_TO_MTY_ISSUE")</f>
        <v>#NAME?</v>
      </c>
      <c r="AQ628" s="777">
        <f t="shared" si="82"/>
        <v>21</v>
      </c>
      <c r="AR628" s="777">
        <v>20.5</v>
      </c>
      <c r="AS628" s="734" t="e">
        <f ca="1">_xll.BDP($T628,AS$1)</f>
        <v>#NAME?</v>
      </c>
      <c r="AT628" s="734" t="e">
        <f ca="1">_xll.BDP(T628,$AT$1)</f>
        <v>#NAME?</v>
      </c>
      <c r="AU628" s="734" t="e">
        <f ca="1">_xll.BDP(T628,$AU$1)</f>
        <v>#NAME?</v>
      </c>
      <c r="AV628" s="734" t="e">
        <f ca="1">_xll.BDP($T628,AV$1)</f>
        <v>#NAME?</v>
      </c>
      <c r="AW628" s="734" t="e">
        <f t="shared" ca="1" si="83"/>
        <v>#NAME?</v>
      </c>
      <c r="AX628" s="734" t="e">
        <f ca="1">_xll.BDP(T628,$AX$1)</f>
        <v>#NAME?</v>
      </c>
      <c r="AY628" s="734" t="e">
        <f t="shared" ca="1" si="84"/>
        <v>#NAME?</v>
      </c>
      <c r="AZ628" s="734" t="e">
        <f t="shared" ca="1" si="85"/>
        <v>#NAME?</v>
      </c>
      <c r="BA628" s="734" t="e">
        <f ca="1">VLOOKUP(X628,Values!$H$2:$I$15,2,FALSE)</f>
        <v>#NAME?</v>
      </c>
    </row>
    <row r="629" spans="1:53" s="723" customFormat="1" ht="13.8" x14ac:dyDescent="0.3">
      <c r="A629" s="722">
        <v>41947</v>
      </c>
      <c r="B629" s="923" t="s">
        <v>8007</v>
      </c>
      <c r="C629" s="924" t="s">
        <v>2062</v>
      </c>
      <c r="D629" s="725">
        <v>1250</v>
      </c>
      <c r="E629" s="724" t="s">
        <v>6638</v>
      </c>
      <c r="F629" s="726">
        <v>53053</v>
      </c>
      <c r="G629" s="727" t="s">
        <v>2063</v>
      </c>
      <c r="H629" s="728" t="s">
        <v>559</v>
      </c>
      <c r="I629" s="729" t="s">
        <v>1145</v>
      </c>
      <c r="J629" s="782" t="s">
        <v>884</v>
      </c>
      <c r="K629" s="728">
        <v>-10</v>
      </c>
      <c r="L629" s="730"/>
      <c r="M629" s="728"/>
      <c r="N629" s="723" t="s">
        <v>240</v>
      </c>
      <c r="O629" s="728">
        <v>2.72</v>
      </c>
      <c r="P629" s="724" t="s">
        <v>3790</v>
      </c>
      <c r="Q629" s="730"/>
      <c r="R629" s="724">
        <v>16</v>
      </c>
      <c r="S629" s="724" t="s">
        <v>8046</v>
      </c>
      <c r="T629" s="573">
        <f t="shared" si="78"/>
        <v>11</v>
      </c>
      <c r="U629" s="732" t="e">
        <f ca="1">_xll.BDP($T629,$U$1)</f>
        <v>#NAME?</v>
      </c>
      <c r="V629" s="731">
        <f t="shared" si="79"/>
        <v>11</v>
      </c>
      <c r="W629" s="731">
        <f t="shared" si="80"/>
        <v>45</v>
      </c>
      <c r="X629" s="733" t="e">
        <f ca="1">_xll.BDP($T629,X$1)</f>
        <v>#NAME?</v>
      </c>
      <c r="Y629" s="733" t="e">
        <f ca="1">_xll.BDP($T629,$Y$1)</f>
        <v>#NAME?</v>
      </c>
      <c r="Z629" s="733" t="e">
        <f ca="1">_xll.BDP($T629,Z$1)</f>
        <v>#NAME?</v>
      </c>
      <c r="AA629" s="783" t="e">
        <f ca="1">IF(Z629="FLOATING",J629,(_xll.BDP($T629,AA$1)/100))</f>
        <v>#NAME?</v>
      </c>
      <c r="AB629" s="734" t="e">
        <f ca="1">_xll.BDP(T629,$AB$1)</f>
        <v>#NAME?</v>
      </c>
      <c r="AC629" s="731" t="e">
        <f ca="1">_xll.BDP($T629,AC$1)</f>
        <v>#NAME?</v>
      </c>
      <c r="AD629" s="734" t="e">
        <f ca="1">_xll.BDP($T629,AD$1)</f>
        <v>#NAME?</v>
      </c>
      <c r="AE629" s="731" t="e">
        <f ca="1">_xll.BDP($T629,AE$1)</f>
        <v>#NAME?</v>
      </c>
      <c r="AF629" s="734" t="e">
        <f ca="1">_xll.BDP($T629,AF$1)</f>
        <v>#NAME?</v>
      </c>
      <c r="AG629" s="734" t="e">
        <f ca="1">VLOOKUP(AE629,Values!$A$1:$C$12,2,FALSE)</f>
        <v>#NAME?</v>
      </c>
      <c r="AH629" s="732" t="e">
        <f ca="1">_xll.BDP($T629,$AH$1)</f>
        <v>#NAME?</v>
      </c>
      <c r="AI629" s="732" t="e">
        <f ca="1">_xll.BDP($T629,$AI$1)</f>
        <v>#NAME?</v>
      </c>
      <c r="AJ629" s="732" t="e">
        <f ca="1">_xll.BDP($T629,$AJ$1)</f>
        <v>#NAME?</v>
      </c>
      <c r="AK629" s="724" t="e">
        <f ca="1">VLOOKUP(AJ629,Values!$E$2:$F$8,2,)</f>
        <v>#NAME?</v>
      </c>
      <c r="AL629" s="734" t="e">
        <f ca="1">_xll.BDP($T629,$AL$1)</f>
        <v>#NAME?</v>
      </c>
      <c r="AM629" s="734" t="e">
        <f ca="1">_xll.BDP($T629,$AM$1)</f>
        <v>#NAME?</v>
      </c>
      <c r="AN629" s="734" t="e">
        <f ca="1">_xll.BDP($T629,$AN$1)</f>
        <v>#NAME?</v>
      </c>
      <c r="AO629" s="734" t="str">
        <f t="shared" si="81"/>
        <v>long 30yr</v>
      </c>
      <c r="AP629" s="777" t="e">
        <f ca="1">_xll.BDP(T629,"YRS_TO_MTY_ISSUE")</f>
        <v>#NAME?</v>
      </c>
      <c r="AQ629" s="777">
        <f t="shared" si="82"/>
        <v>31</v>
      </c>
      <c r="AR629" s="777">
        <v>30.5</v>
      </c>
      <c r="AS629" s="734" t="e">
        <f ca="1">_xll.BDP($T629,AS$1)</f>
        <v>#NAME?</v>
      </c>
      <c r="AT629" s="734" t="e">
        <f ca="1">_xll.BDP(T629,$AT$1)</f>
        <v>#NAME?</v>
      </c>
      <c r="AU629" s="734" t="e">
        <f ca="1">_xll.BDP(T629,$AU$1)</f>
        <v>#NAME?</v>
      </c>
      <c r="AV629" s="734" t="e">
        <f ca="1">_xll.BDP($T629,AV$1)</f>
        <v>#NAME?</v>
      </c>
      <c r="AW629" s="734" t="e">
        <f t="shared" ca="1" si="83"/>
        <v>#NAME?</v>
      </c>
      <c r="AX629" s="734" t="e">
        <f ca="1">_xll.BDP(T629,$AX$1)</f>
        <v>#NAME?</v>
      </c>
      <c r="AY629" s="734" t="e">
        <f t="shared" ca="1" si="84"/>
        <v>#NAME?</v>
      </c>
      <c r="AZ629" s="734" t="e">
        <f t="shared" ca="1" si="85"/>
        <v>#NAME?</v>
      </c>
      <c r="BA629" s="734" t="e">
        <f ca="1">VLOOKUP(X629,Values!$H$2:$I$15,2,FALSE)</f>
        <v>#NAME?</v>
      </c>
    </row>
    <row r="630" spans="1:53" s="706" customFormat="1" ht="13.8" x14ac:dyDescent="0.3">
      <c r="A630" s="707">
        <v>41947</v>
      </c>
      <c r="B630" s="915" t="s">
        <v>8008</v>
      </c>
      <c r="C630" s="916" t="s">
        <v>22</v>
      </c>
      <c r="D630" s="709">
        <v>750</v>
      </c>
      <c r="E630" s="708" t="s">
        <v>66</v>
      </c>
      <c r="F630" s="710">
        <v>45611</v>
      </c>
      <c r="G630" s="711" t="s">
        <v>8009</v>
      </c>
      <c r="H630" s="712" t="s">
        <v>1516</v>
      </c>
      <c r="I630" s="713" t="s">
        <v>205</v>
      </c>
      <c r="J630" s="761" t="s">
        <v>661</v>
      </c>
      <c r="K630" s="712">
        <v>-7.5</v>
      </c>
      <c r="L630" s="714"/>
      <c r="M630" s="712"/>
      <c r="N630" s="706" t="s">
        <v>8010</v>
      </c>
      <c r="O630" s="712">
        <v>2.4900000000000002</v>
      </c>
      <c r="P630" s="708" t="s">
        <v>1917</v>
      </c>
      <c r="Q630" s="714"/>
      <c r="R630" s="708">
        <v>13</v>
      </c>
      <c r="S630" s="708" t="s">
        <v>8047</v>
      </c>
      <c r="T630" s="573">
        <f t="shared" si="78"/>
        <v>11</v>
      </c>
      <c r="U630" s="716" t="e">
        <f ca="1">_xll.BDP($T630,$U$1)</f>
        <v>#NAME?</v>
      </c>
      <c r="V630" s="715">
        <f t="shared" si="79"/>
        <v>11</v>
      </c>
      <c r="W630" s="715">
        <f t="shared" si="80"/>
        <v>45</v>
      </c>
      <c r="X630" s="717" t="e">
        <f ca="1">_xll.BDP($T630,X$1)</f>
        <v>#NAME?</v>
      </c>
      <c r="Y630" s="717" t="e">
        <f ca="1">_xll.BDP($T630,$Y$1)</f>
        <v>#NAME?</v>
      </c>
      <c r="Z630" s="717" t="e">
        <f ca="1">_xll.BDP($T630,Z$1)</f>
        <v>#NAME?</v>
      </c>
      <c r="AA630" s="718" t="e">
        <f ca="1">IF(Z630="FLOATING",J630,(_xll.BDP($T630,AA$1)/100))</f>
        <v>#NAME?</v>
      </c>
      <c r="AB630" s="719" t="e">
        <f ca="1">_xll.BDP(T630,$AB$1)</f>
        <v>#NAME?</v>
      </c>
      <c r="AC630" s="720" t="e">
        <f ca="1">_xll.BDP($T630,AC$1)</f>
        <v>#NAME?</v>
      </c>
      <c r="AD630" s="719" t="e">
        <f ca="1">_xll.BDP($T630,AD$1)</f>
        <v>#NAME?</v>
      </c>
      <c r="AE630" s="715" t="e">
        <f ca="1">_xll.BDP($T630,AE$1)</f>
        <v>#NAME?</v>
      </c>
      <c r="AF630" s="719" t="e">
        <f ca="1">_xll.BDP($T630,AF$1)</f>
        <v>#NAME?</v>
      </c>
      <c r="AG630" s="719" t="e">
        <f ca="1">VLOOKUP(AE630,Values!$A$1:$C$12,2,FALSE)</f>
        <v>#NAME?</v>
      </c>
      <c r="AH630" s="716" t="e">
        <f ca="1">_xll.BDP($T630,$AH$1)</f>
        <v>#NAME?</v>
      </c>
      <c r="AI630" s="716" t="e">
        <f ca="1">_xll.BDP($T630,$AI$1)</f>
        <v>#NAME?</v>
      </c>
      <c r="AJ630" s="716" t="e">
        <f ca="1">_xll.BDP($T630,$AJ$1)</f>
        <v>#NAME?</v>
      </c>
      <c r="AK630" s="721" t="e">
        <f ca="1">VLOOKUP(AJ630,Values!$E$2:$F$8,2,)</f>
        <v>#NAME?</v>
      </c>
      <c r="AL630" s="719" t="e">
        <f ca="1">_xll.BDP($T630,$AL$1)</f>
        <v>#NAME?</v>
      </c>
      <c r="AM630" s="719" t="e">
        <f ca="1">_xll.BDP($T630,$AM$1)</f>
        <v>#NAME?</v>
      </c>
      <c r="AN630" s="719" t="e">
        <f ca="1">_xll.BDP($T630,$AN$1)</f>
        <v>#NAME?</v>
      </c>
      <c r="AO630" s="719" t="str">
        <f t="shared" si="81"/>
        <v>10yr</v>
      </c>
      <c r="AP630" s="775" t="e">
        <f ca="1">_xll.BDP(T630,"YRS_TO_MTY_ISSUE")</f>
        <v>#NAME?</v>
      </c>
      <c r="AQ630" s="775">
        <f t="shared" si="82"/>
        <v>10</v>
      </c>
      <c r="AR630" s="775">
        <v>10</v>
      </c>
      <c r="AS630" s="719" t="e">
        <f ca="1">_xll.BDP($T630,AS$1)</f>
        <v>#NAME?</v>
      </c>
      <c r="AT630" s="719" t="e">
        <f ca="1">_xll.BDP(T630,$AT$1)</f>
        <v>#NAME?</v>
      </c>
      <c r="AU630" s="719" t="e">
        <f ca="1">_xll.BDP(T630,$AU$1)</f>
        <v>#NAME?</v>
      </c>
      <c r="AV630" s="719" t="e">
        <f ca="1">_xll.BDP($T630,AV$1)</f>
        <v>#NAME?</v>
      </c>
      <c r="AW630" s="719" t="e">
        <f t="shared" ca="1" si="83"/>
        <v>#NAME?</v>
      </c>
      <c r="AX630" s="719" t="e">
        <f ca="1">_xll.BDP(T630,$AX$1)</f>
        <v>#NAME?</v>
      </c>
      <c r="AY630" s="719" t="e">
        <f t="shared" ca="1" si="84"/>
        <v>#NAME?</v>
      </c>
      <c r="AZ630" s="719" t="e">
        <f t="shared" ca="1" si="85"/>
        <v>#NAME?</v>
      </c>
      <c r="BA630" s="719" t="e">
        <f ca="1">VLOOKUP(X630,Values!$H$2:$I$15,2,FALSE)</f>
        <v>#NAME?</v>
      </c>
    </row>
    <row r="631" spans="1:53" s="706" customFormat="1" ht="13.8" x14ac:dyDescent="0.3">
      <c r="A631" s="707">
        <v>41947</v>
      </c>
      <c r="B631" s="915" t="s">
        <v>8011</v>
      </c>
      <c r="C631" s="916" t="s">
        <v>100</v>
      </c>
      <c r="D631" s="709">
        <v>300</v>
      </c>
      <c r="E631" s="708" t="s">
        <v>37</v>
      </c>
      <c r="F631" s="710">
        <v>43784</v>
      </c>
      <c r="G631" s="711" t="s">
        <v>8012</v>
      </c>
      <c r="H631" s="712" t="s">
        <v>189</v>
      </c>
      <c r="I631" s="713" t="s">
        <v>1135</v>
      </c>
      <c r="J631" s="761" t="s">
        <v>131</v>
      </c>
      <c r="K631" s="712">
        <v>-10</v>
      </c>
      <c r="L631" s="714"/>
      <c r="M631" s="712"/>
      <c r="N631" s="706" t="s">
        <v>799</v>
      </c>
      <c r="O631" s="712">
        <v>4.17</v>
      </c>
      <c r="P631" s="708" t="s">
        <v>1937</v>
      </c>
      <c r="Q631" s="714"/>
      <c r="R631" s="708">
        <v>0</v>
      </c>
      <c r="S631" s="708" t="s">
        <v>8048</v>
      </c>
      <c r="T631" s="573">
        <f t="shared" si="78"/>
        <v>11</v>
      </c>
      <c r="U631" s="716" t="e">
        <f ca="1">_xll.BDP($T631,$U$1)</f>
        <v>#NAME?</v>
      </c>
      <c r="V631" s="715">
        <f t="shared" si="79"/>
        <v>11</v>
      </c>
      <c r="W631" s="715">
        <f t="shared" si="80"/>
        <v>45</v>
      </c>
      <c r="X631" s="717" t="e">
        <f ca="1">_xll.BDP($T631,X$1)</f>
        <v>#NAME?</v>
      </c>
      <c r="Y631" s="717" t="e">
        <f ca="1">_xll.BDP($T631,$Y$1)</f>
        <v>#NAME?</v>
      </c>
      <c r="Z631" s="717" t="e">
        <f ca="1">_xll.BDP($T631,Z$1)</f>
        <v>#NAME?</v>
      </c>
      <c r="AA631" s="718" t="e">
        <f ca="1">IF(Z631="FLOATING",J631,(_xll.BDP($T631,AA$1)/100))</f>
        <v>#NAME?</v>
      </c>
      <c r="AB631" s="719" t="e">
        <f ca="1">_xll.BDP(T631,$AB$1)</f>
        <v>#NAME?</v>
      </c>
      <c r="AC631" s="720" t="e">
        <f ca="1">_xll.BDP($T631,AC$1)</f>
        <v>#NAME?</v>
      </c>
      <c r="AD631" s="719" t="e">
        <f ca="1">_xll.BDP($T631,AD$1)</f>
        <v>#NAME?</v>
      </c>
      <c r="AE631" s="715" t="e">
        <f ca="1">_xll.BDP($T631,AE$1)</f>
        <v>#NAME?</v>
      </c>
      <c r="AF631" s="719" t="e">
        <f ca="1">_xll.BDP($T631,AF$1)</f>
        <v>#NAME?</v>
      </c>
      <c r="AG631" s="719" t="e">
        <f ca="1">VLOOKUP(AE631,Values!$A$1:$C$12,2,FALSE)</f>
        <v>#NAME?</v>
      </c>
      <c r="AH631" s="716" t="e">
        <f ca="1">_xll.BDP($T631,$AH$1)</f>
        <v>#NAME?</v>
      </c>
      <c r="AI631" s="716" t="e">
        <f ca="1">_xll.BDP($T631,$AI$1)</f>
        <v>#NAME?</v>
      </c>
      <c r="AJ631" s="716" t="e">
        <f ca="1">_xll.BDP($T631,$AJ$1)</f>
        <v>#NAME?</v>
      </c>
      <c r="AK631" s="721" t="e">
        <f ca="1">VLOOKUP(AJ631,Values!$E$2:$F$8,2,)</f>
        <v>#NAME?</v>
      </c>
      <c r="AL631" s="719" t="e">
        <f ca="1">_xll.BDP($T631,$AL$1)</f>
        <v>#NAME?</v>
      </c>
      <c r="AM631" s="719" t="e">
        <f ca="1">_xll.BDP($T631,$AM$1)</f>
        <v>#NAME?</v>
      </c>
      <c r="AN631" s="719" t="e">
        <f ca="1">_xll.BDP($T631,$AN$1)</f>
        <v>#NAME?</v>
      </c>
      <c r="AO631" s="719" t="str">
        <f t="shared" si="81"/>
        <v>5yr</v>
      </c>
      <c r="AP631" s="775" t="e">
        <f ca="1">_xll.BDP(T631,"YRS_TO_MTY_ISSUE")</f>
        <v>#NAME?</v>
      </c>
      <c r="AQ631" s="775">
        <f t="shared" si="82"/>
        <v>5</v>
      </c>
      <c r="AR631" s="775">
        <v>5</v>
      </c>
      <c r="AS631" s="719" t="e">
        <f ca="1">_xll.BDP($T631,AS$1)</f>
        <v>#NAME?</v>
      </c>
      <c r="AT631" s="719" t="e">
        <f ca="1">_xll.BDP(T631,$AT$1)</f>
        <v>#NAME?</v>
      </c>
      <c r="AU631" s="719" t="e">
        <f ca="1">_xll.BDP(T631,$AU$1)</f>
        <v>#NAME?</v>
      </c>
      <c r="AV631" s="719" t="e">
        <f ca="1">_xll.BDP($T631,AV$1)</f>
        <v>#NAME?</v>
      </c>
      <c r="AW631" s="719" t="e">
        <f t="shared" ca="1" si="83"/>
        <v>#NAME?</v>
      </c>
      <c r="AX631" s="719" t="e">
        <f ca="1">_xll.BDP(T631,$AX$1)</f>
        <v>#NAME?</v>
      </c>
      <c r="AY631" s="719" t="e">
        <f t="shared" ca="1" si="84"/>
        <v>#NAME?</v>
      </c>
      <c r="AZ631" s="719" t="e">
        <f t="shared" ca="1" si="85"/>
        <v>#NAME?</v>
      </c>
      <c r="BA631" s="719" t="e">
        <f ca="1">VLOOKUP(X631,Values!$H$2:$I$15,2,FALSE)</f>
        <v>#NAME?</v>
      </c>
    </row>
    <row r="632" spans="1:53" s="706" customFormat="1" ht="13.8" x14ac:dyDescent="0.3">
      <c r="A632" s="707">
        <v>41947</v>
      </c>
      <c r="B632" s="915" t="s">
        <v>8013</v>
      </c>
      <c r="C632" s="916" t="s">
        <v>218</v>
      </c>
      <c r="D632" s="709">
        <v>650</v>
      </c>
      <c r="E632" s="708" t="s">
        <v>66</v>
      </c>
      <c r="F632" s="710">
        <v>45611</v>
      </c>
      <c r="G632" s="711" t="s">
        <v>3116</v>
      </c>
      <c r="H632" s="712" t="s">
        <v>333</v>
      </c>
      <c r="I632" s="713" t="s">
        <v>4169</v>
      </c>
      <c r="J632" s="761" t="s">
        <v>665</v>
      </c>
      <c r="K632" s="712">
        <v>-15</v>
      </c>
      <c r="L632" s="714"/>
      <c r="M632" s="712"/>
      <c r="N632" s="706" t="s">
        <v>463</v>
      </c>
      <c r="O632" s="712">
        <v>4.62</v>
      </c>
      <c r="P632" s="708" t="s">
        <v>1973</v>
      </c>
      <c r="Q632" s="714"/>
      <c r="R632" s="708">
        <v>22</v>
      </c>
      <c r="S632" s="708" t="s">
        <v>8049</v>
      </c>
      <c r="T632" s="573">
        <f t="shared" si="78"/>
        <v>11</v>
      </c>
      <c r="U632" s="716" t="e">
        <f ca="1">_xll.BDP($T632,$U$1)</f>
        <v>#NAME?</v>
      </c>
      <c r="V632" s="715">
        <f t="shared" si="79"/>
        <v>11</v>
      </c>
      <c r="W632" s="715">
        <f t="shared" si="80"/>
        <v>45</v>
      </c>
      <c r="X632" s="717" t="e">
        <f ca="1">_xll.BDP($T632,X$1)</f>
        <v>#NAME?</v>
      </c>
      <c r="Y632" s="717" t="e">
        <f ca="1">_xll.BDP($T632,$Y$1)</f>
        <v>#NAME?</v>
      </c>
      <c r="Z632" s="717" t="e">
        <f ca="1">_xll.BDP($T632,Z$1)</f>
        <v>#NAME?</v>
      </c>
      <c r="AA632" s="718" t="e">
        <f ca="1">IF(Z632="FLOATING",J632,(_xll.BDP($T632,AA$1)/100))</f>
        <v>#NAME?</v>
      </c>
      <c r="AB632" s="719" t="e">
        <f ca="1">_xll.BDP(T632,$AB$1)</f>
        <v>#NAME?</v>
      </c>
      <c r="AC632" s="720" t="e">
        <f ca="1">_xll.BDP($T632,AC$1)</f>
        <v>#NAME?</v>
      </c>
      <c r="AD632" s="719" t="e">
        <f ca="1">_xll.BDP($T632,AD$1)</f>
        <v>#NAME?</v>
      </c>
      <c r="AE632" s="715" t="e">
        <f ca="1">_xll.BDP($T632,AE$1)</f>
        <v>#NAME?</v>
      </c>
      <c r="AF632" s="719" t="e">
        <f ca="1">_xll.BDP($T632,AF$1)</f>
        <v>#NAME?</v>
      </c>
      <c r="AG632" s="719" t="e">
        <f ca="1">VLOOKUP(AE632,Values!$A$1:$C$12,2,FALSE)</f>
        <v>#NAME?</v>
      </c>
      <c r="AH632" s="716" t="e">
        <f ca="1">_xll.BDP($T632,$AH$1)</f>
        <v>#NAME?</v>
      </c>
      <c r="AI632" s="716" t="e">
        <f ca="1">_xll.BDP($T632,$AI$1)</f>
        <v>#NAME?</v>
      </c>
      <c r="AJ632" s="716" t="e">
        <f ca="1">_xll.BDP($T632,$AJ$1)</f>
        <v>#NAME?</v>
      </c>
      <c r="AK632" s="721" t="e">
        <f ca="1">VLOOKUP(AJ632,Values!$E$2:$F$8,2,)</f>
        <v>#NAME?</v>
      </c>
      <c r="AL632" s="719" t="e">
        <f ca="1">_xll.BDP($T632,$AL$1)</f>
        <v>#NAME?</v>
      </c>
      <c r="AM632" s="719" t="e">
        <f ca="1">_xll.BDP($T632,$AM$1)</f>
        <v>#NAME?</v>
      </c>
      <c r="AN632" s="719" t="e">
        <f ca="1">_xll.BDP($T632,$AN$1)</f>
        <v>#NAME?</v>
      </c>
      <c r="AO632" s="719" t="str">
        <f t="shared" si="81"/>
        <v>10yr</v>
      </c>
      <c r="AP632" s="775" t="e">
        <f ca="1">_xll.BDP(T632,"YRS_TO_MTY_ISSUE")</f>
        <v>#NAME?</v>
      </c>
      <c r="AQ632" s="775">
        <f t="shared" si="82"/>
        <v>10</v>
      </c>
      <c r="AR632" s="775">
        <v>10</v>
      </c>
      <c r="AS632" s="719" t="e">
        <f ca="1">_xll.BDP($T632,AS$1)</f>
        <v>#NAME?</v>
      </c>
      <c r="AT632" s="719" t="e">
        <f ca="1">_xll.BDP(T632,$AT$1)</f>
        <v>#NAME?</v>
      </c>
      <c r="AU632" s="719" t="e">
        <f ca="1">_xll.BDP(T632,$AU$1)</f>
        <v>#NAME?</v>
      </c>
      <c r="AV632" s="719" t="e">
        <f ca="1">_xll.BDP($T632,AV$1)</f>
        <v>#NAME?</v>
      </c>
      <c r="AW632" s="719" t="e">
        <f t="shared" ca="1" si="83"/>
        <v>#NAME?</v>
      </c>
      <c r="AX632" s="719" t="e">
        <f ca="1">_xll.BDP(T632,$AX$1)</f>
        <v>#NAME?</v>
      </c>
      <c r="AY632" s="719" t="e">
        <f t="shared" ca="1" si="84"/>
        <v>#NAME?</v>
      </c>
      <c r="AZ632" s="719" t="e">
        <f t="shared" ca="1" si="85"/>
        <v>#NAME?</v>
      </c>
      <c r="BA632" s="719" t="e">
        <f ca="1">VLOOKUP(X632,Values!$H$2:$I$15,2,FALSE)</f>
        <v>#NAME?</v>
      </c>
    </row>
    <row r="633" spans="1:53" s="706" customFormat="1" ht="13.8" x14ac:dyDescent="0.3">
      <c r="A633" s="707">
        <v>41947</v>
      </c>
      <c r="B633" s="915" t="s">
        <v>8014</v>
      </c>
      <c r="C633" s="916" t="s">
        <v>218</v>
      </c>
      <c r="D633" s="709">
        <v>850</v>
      </c>
      <c r="E633" s="708" t="s">
        <v>117</v>
      </c>
      <c r="F633" s="710">
        <v>52916</v>
      </c>
      <c r="G633" s="711" t="s">
        <v>3116</v>
      </c>
      <c r="H633" s="712" t="s">
        <v>8015</v>
      </c>
      <c r="I633" s="713" t="s">
        <v>3778</v>
      </c>
      <c r="J633" s="761" t="s">
        <v>3779</v>
      </c>
      <c r="K633" s="712">
        <v>-10</v>
      </c>
      <c r="L633" s="714"/>
      <c r="M633" s="712"/>
      <c r="N633" s="706" t="s">
        <v>49</v>
      </c>
      <c r="O633" s="712">
        <v>3.06</v>
      </c>
      <c r="P633" s="708" t="s">
        <v>2049</v>
      </c>
      <c r="Q633" s="714"/>
      <c r="R633" s="708">
        <v>20</v>
      </c>
      <c r="S633" s="708" t="s">
        <v>8050</v>
      </c>
      <c r="T633" s="573">
        <f t="shared" si="78"/>
        <v>11</v>
      </c>
      <c r="U633" s="716" t="e">
        <f ca="1">_xll.BDP($T633,$U$1)</f>
        <v>#NAME?</v>
      </c>
      <c r="V633" s="715">
        <f t="shared" si="79"/>
        <v>11</v>
      </c>
      <c r="W633" s="715">
        <f t="shared" si="80"/>
        <v>45</v>
      </c>
      <c r="X633" s="717" t="e">
        <f ca="1">_xll.BDP($T633,X$1)</f>
        <v>#NAME?</v>
      </c>
      <c r="Y633" s="717" t="e">
        <f ca="1">_xll.BDP($T633,$Y$1)</f>
        <v>#NAME?</v>
      </c>
      <c r="Z633" s="717" t="e">
        <f ca="1">_xll.BDP($T633,Z$1)</f>
        <v>#NAME?</v>
      </c>
      <c r="AA633" s="718" t="e">
        <f ca="1">IF(Z633="FLOATING",J633,(_xll.BDP($T633,AA$1)/100))</f>
        <v>#NAME?</v>
      </c>
      <c r="AB633" s="719" t="e">
        <f ca="1">_xll.BDP(T633,$AB$1)</f>
        <v>#NAME?</v>
      </c>
      <c r="AC633" s="720" t="e">
        <f ca="1">_xll.BDP($T633,AC$1)</f>
        <v>#NAME?</v>
      </c>
      <c r="AD633" s="719" t="e">
        <f ca="1">_xll.BDP($T633,AD$1)</f>
        <v>#NAME?</v>
      </c>
      <c r="AE633" s="715" t="e">
        <f ca="1">_xll.BDP($T633,AE$1)</f>
        <v>#NAME?</v>
      </c>
      <c r="AF633" s="719" t="e">
        <f ca="1">_xll.BDP($T633,AF$1)</f>
        <v>#NAME?</v>
      </c>
      <c r="AG633" s="719" t="e">
        <f ca="1">VLOOKUP(AE633,Values!$A$1:$C$12,2,FALSE)</f>
        <v>#NAME?</v>
      </c>
      <c r="AH633" s="716" t="e">
        <f ca="1">_xll.BDP($T633,$AH$1)</f>
        <v>#NAME?</v>
      </c>
      <c r="AI633" s="716" t="e">
        <f ca="1">_xll.BDP($T633,$AI$1)</f>
        <v>#NAME?</v>
      </c>
      <c r="AJ633" s="716" t="e">
        <f ca="1">_xll.BDP($T633,$AJ$1)</f>
        <v>#NAME?</v>
      </c>
      <c r="AK633" s="721" t="e">
        <f ca="1">VLOOKUP(AJ633,Values!$E$2:$F$8,2,)</f>
        <v>#NAME?</v>
      </c>
      <c r="AL633" s="719" t="e">
        <f ca="1">_xll.BDP($T633,$AL$1)</f>
        <v>#NAME?</v>
      </c>
      <c r="AM633" s="719" t="e">
        <f ca="1">_xll.BDP($T633,$AM$1)</f>
        <v>#NAME?</v>
      </c>
      <c r="AN633" s="719" t="e">
        <f ca="1">_xll.BDP($T633,$AN$1)</f>
        <v>#NAME?</v>
      </c>
      <c r="AO633" s="719" t="str">
        <f t="shared" si="81"/>
        <v>30yr</v>
      </c>
      <c r="AP633" s="775" t="e">
        <f ca="1">_xll.BDP(T633,"YRS_TO_MTY_ISSUE")</f>
        <v>#NAME?</v>
      </c>
      <c r="AQ633" s="775">
        <f t="shared" si="82"/>
        <v>30</v>
      </c>
      <c r="AR633" s="775">
        <v>30</v>
      </c>
      <c r="AS633" s="719" t="e">
        <f ca="1">_xll.BDP($T633,AS$1)</f>
        <v>#NAME?</v>
      </c>
      <c r="AT633" s="719" t="e">
        <f ca="1">_xll.BDP(T633,$AT$1)</f>
        <v>#NAME?</v>
      </c>
      <c r="AU633" s="719" t="e">
        <f ca="1">_xll.BDP(T633,$AU$1)</f>
        <v>#NAME?</v>
      </c>
      <c r="AV633" s="719" t="e">
        <f ca="1">_xll.BDP($T633,AV$1)</f>
        <v>#NAME?</v>
      </c>
      <c r="AW633" s="719" t="e">
        <f t="shared" ca="1" si="83"/>
        <v>#NAME?</v>
      </c>
      <c r="AX633" s="719" t="e">
        <f ca="1">_xll.BDP(T633,$AX$1)</f>
        <v>#NAME?</v>
      </c>
      <c r="AY633" s="719" t="e">
        <f t="shared" ca="1" si="84"/>
        <v>#NAME?</v>
      </c>
      <c r="AZ633" s="719" t="e">
        <f t="shared" ca="1" si="85"/>
        <v>#NAME?</v>
      </c>
      <c r="BA633" s="719" t="e">
        <f ca="1">VLOOKUP(X633,Values!$H$2:$I$15,2,FALSE)</f>
        <v>#NAME?</v>
      </c>
    </row>
    <row r="634" spans="1:53" s="706" customFormat="1" ht="13.8" x14ac:dyDescent="0.3">
      <c r="A634" s="707">
        <v>41947</v>
      </c>
      <c r="B634" s="915" t="s">
        <v>8016</v>
      </c>
      <c r="C634" s="916" t="s">
        <v>2062</v>
      </c>
      <c r="D634" s="709">
        <v>400</v>
      </c>
      <c r="E634" s="708" t="s">
        <v>66</v>
      </c>
      <c r="F634" s="710">
        <v>45627</v>
      </c>
      <c r="G634" s="711" t="s">
        <v>3901</v>
      </c>
      <c r="H634" s="712" t="s">
        <v>646</v>
      </c>
      <c r="I634" s="713" t="s">
        <v>1718</v>
      </c>
      <c r="J634" s="761" t="s">
        <v>3860</v>
      </c>
      <c r="K634" s="712">
        <v>-15</v>
      </c>
      <c r="L634" s="714"/>
      <c r="M634" s="712"/>
      <c r="N634" s="706" t="s">
        <v>6821</v>
      </c>
      <c r="O634" s="712">
        <v>4.125</v>
      </c>
      <c r="P634" s="708" t="s">
        <v>2097</v>
      </c>
      <c r="Q634" s="714"/>
      <c r="R634" s="708">
        <v>9</v>
      </c>
      <c r="S634" s="708" t="s">
        <v>8051</v>
      </c>
      <c r="T634" s="573">
        <f t="shared" si="78"/>
        <v>11</v>
      </c>
      <c r="U634" s="716" t="e">
        <f ca="1">_xll.BDP($T634,$U$1)</f>
        <v>#NAME?</v>
      </c>
      <c r="V634" s="715">
        <f t="shared" si="79"/>
        <v>11</v>
      </c>
      <c r="W634" s="715">
        <f t="shared" si="80"/>
        <v>45</v>
      </c>
      <c r="X634" s="717" t="e">
        <f ca="1">_xll.BDP($T634,X$1)</f>
        <v>#NAME?</v>
      </c>
      <c r="Y634" s="717" t="e">
        <f ca="1">_xll.BDP($T634,$Y$1)</f>
        <v>#NAME?</v>
      </c>
      <c r="Z634" s="717" t="e">
        <f ca="1">_xll.BDP($T634,Z$1)</f>
        <v>#NAME?</v>
      </c>
      <c r="AA634" s="718" t="e">
        <f ca="1">IF(Z634="FLOATING",J634,(_xll.BDP($T634,AA$1)/100))</f>
        <v>#NAME?</v>
      </c>
      <c r="AB634" s="719" t="e">
        <f ca="1">_xll.BDP(T634,$AB$1)</f>
        <v>#NAME?</v>
      </c>
      <c r="AC634" s="720" t="e">
        <f ca="1">_xll.BDP($T634,AC$1)</f>
        <v>#NAME?</v>
      </c>
      <c r="AD634" s="719" t="e">
        <f ca="1">_xll.BDP($T634,AD$1)</f>
        <v>#NAME?</v>
      </c>
      <c r="AE634" s="715" t="e">
        <f ca="1">_xll.BDP($T634,AE$1)</f>
        <v>#NAME?</v>
      </c>
      <c r="AF634" s="719" t="e">
        <f ca="1">_xll.BDP($T634,AF$1)</f>
        <v>#NAME?</v>
      </c>
      <c r="AG634" s="719" t="e">
        <f ca="1">VLOOKUP(AE634,Values!$A$1:$C$12,2,FALSE)</f>
        <v>#NAME?</v>
      </c>
      <c r="AH634" s="716" t="e">
        <f ca="1">_xll.BDP($T634,$AH$1)</f>
        <v>#NAME?</v>
      </c>
      <c r="AI634" s="716" t="e">
        <f ca="1">_xll.BDP($T634,$AI$1)</f>
        <v>#NAME?</v>
      </c>
      <c r="AJ634" s="716" t="e">
        <f ca="1">_xll.BDP($T634,$AJ$1)</f>
        <v>#NAME?</v>
      </c>
      <c r="AK634" s="721" t="e">
        <f ca="1">VLOOKUP(AJ634,Values!$E$2:$F$8,2,)</f>
        <v>#NAME?</v>
      </c>
      <c r="AL634" s="719" t="e">
        <f ca="1">_xll.BDP($T634,$AL$1)</f>
        <v>#NAME?</v>
      </c>
      <c r="AM634" s="719" t="e">
        <f ca="1">_xll.BDP($T634,$AM$1)</f>
        <v>#NAME?</v>
      </c>
      <c r="AN634" s="719" t="e">
        <f ca="1">_xll.BDP($T634,$AN$1)</f>
        <v>#NAME?</v>
      </c>
      <c r="AO634" s="719" t="str">
        <f t="shared" si="81"/>
        <v>10yr</v>
      </c>
      <c r="AP634" s="775" t="e">
        <f ca="1">_xll.BDP(T634,"YRS_TO_MTY_ISSUE")</f>
        <v>#NAME?</v>
      </c>
      <c r="AQ634" s="775">
        <f t="shared" si="82"/>
        <v>10</v>
      </c>
      <c r="AR634" s="775">
        <v>10</v>
      </c>
      <c r="AS634" s="719" t="e">
        <f ca="1">_xll.BDP($T634,AS$1)</f>
        <v>#NAME?</v>
      </c>
      <c r="AT634" s="719" t="e">
        <f ca="1">_xll.BDP(T634,$AT$1)</f>
        <v>#NAME?</v>
      </c>
      <c r="AU634" s="719" t="e">
        <f ca="1">_xll.BDP(T634,$AU$1)</f>
        <v>#NAME?</v>
      </c>
      <c r="AV634" s="719" t="e">
        <f ca="1">_xll.BDP($T634,AV$1)</f>
        <v>#NAME?</v>
      </c>
      <c r="AW634" s="719" t="e">
        <f t="shared" ca="1" si="83"/>
        <v>#NAME?</v>
      </c>
      <c r="AX634" s="719" t="e">
        <f ca="1">_xll.BDP(T634,$AX$1)</f>
        <v>#NAME?</v>
      </c>
      <c r="AY634" s="719" t="e">
        <f t="shared" ca="1" si="84"/>
        <v>#NAME?</v>
      </c>
      <c r="AZ634" s="719" t="e">
        <f t="shared" ca="1" si="85"/>
        <v>#NAME?</v>
      </c>
      <c r="BA634" s="719" t="e">
        <f ca="1">VLOOKUP(X634,Values!$H$2:$I$15,2,FALSE)</f>
        <v>#NAME?</v>
      </c>
    </row>
    <row r="635" spans="1:53" s="706" customFormat="1" ht="13.8" x14ac:dyDescent="0.3">
      <c r="A635" s="707">
        <v>41947</v>
      </c>
      <c r="B635" s="915" t="s">
        <v>8017</v>
      </c>
      <c r="C635" s="916" t="s">
        <v>2940</v>
      </c>
      <c r="D635" s="709">
        <v>250</v>
      </c>
      <c r="E635" s="708" t="s">
        <v>66</v>
      </c>
      <c r="F635" s="710">
        <v>45611</v>
      </c>
      <c r="G635" s="711" t="s">
        <v>4185</v>
      </c>
      <c r="H635" s="712" t="s">
        <v>631</v>
      </c>
      <c r="I635" s="713" t="s">
        <v>3810</v>
      </c>
      <c r="J635" s="761" t="s">
        <v>3869</v>
      </c>
      <c r="K635" s="712">
        <v>-12</v>
      </c>
      <c r="L635" s="714"/>
      <c r="M635" s="712"/>
      <c r="N635" s="706" t="s">
        <v>2576</v>
      </c>
      <c r="O635" s="712">
        <v>3.6</v>
      </c>
      <c r="P635" s="708" t="s">
        <v>1994</v>
      </c>
      <c r="Q635" s="714"/>
      <c r="R635" s="708">
        <v>2</v>
      </c>
      <c r="S635" s="708" t="s">
        <v>8052</v>
      </c>
      <c r="T635" s="573">
        <f t="shared" si="78"/>
        <v>11</v>
      </c>
      <c r="U635" s="716" t="e">
        <f ca="1">_xll.BDP($T635,$U$1)</f>
        <v>#NAME?</v>
      </c>
      <c r="V635" s="715">
        <f t="shared" si="79"/>
        <v>11</v>
      </c>
      <c r="W635" s="715">
        <f t="shared" si="80"/>
        <v>45</v>
      </c>
      <c r="X635" s="717" t="e">
        <f ca="1">_xll.BDP($T635,X$1)</f>
        <v>#NAME?</v>
      </c>
      <c r="Y635" s="717" t="e">
        <f ca="1">_xll.BDP($T635,$Y$1)</f>
        <v>#NAME?</v>
      </c>
      <c r="Z635" s="717" t="e">
        <f ca="1">_xll.BDP($T635,Z$1)</f>
        <v>#NAME?</v>
      </c>
      <c r="AA635" s="718" t="e">
        <f ca="1">IF(Z635="FLOATING",J635,(_xll.BDP($T635,AA$1)/100))</f>
        <v>#NAME?</v>
      </c>
      <c r="AB635" s="719" t="e">
        <f ca="1">_xll.BDP(T635,$AB$1)</f>
        <v>#NAME?</v>
      </c>
      <c r="AC635" s="720" t="e">
        <f ca="1">_xll.BDP($T635,AC$1)</f>
        <v>#NAME?</v>
      </c>
      <c r="AD635" s="719" t="e">
        <f ca="1">_xll.BDP($T635,AD$1)</f>
        <v>#NAME?</v>
      </c>
      <c r="AE635" s="715" t="e">
        <f ca="1">_xll.BDP($T635,AE$1)</f>
        <v>#NAME?</v>
      </c>
      <c r="AF635" s="719" t="e">
        <f ca="1">_xll.BDP($T635,AF$1)</f>
        <v>#NAME?</v>
      </c>
      <c r="AG635" s="719" t="e">
        <f ca="1">VLOOKUP(AE635,Values!$A$1:$C$12,2,FALSE)</f>
        <v>#NAME?</v>
      </c>
      <c r="AH635" s="716" t="e">
        <f ca="1">_xll.BDP($T635,$AH$1)</f>
        <v>#NAME?</v>
      </c>
      <c r="AI635" s="716" t="e">
        <f ca="1">_xll.BDP($T635,$AI$1)</f>
        <v>#NAME?</v>
      </c>
      <c r="AJ635" s="716" t="e">
        <f ca="1">_xll.BDP($T635,$AJ$1)</f>
        <v>#NAME?</v>
      </c>
      <c r="AK635" s="721" t="e">
        <f ca="1">VLOOKUP(AJ635,Values!$E$2:$F$8,2,)</f>
        <v>#NAME?</v>
      </c>
      <c r="AL635" s="719" t="e">
        <f ca="1">_xll.BDP($T635,$AL$1)</f>
        <v>#NAME?</v>
      </c>
      <c r="AM635" s="719" t="e">
        <f ca="1">_xll.BDP($T635,$AM$1)</f>
        <v>#NAME?</v>
      </c>
      <c r="AN635" s="719" t="e">
        <f ca="1">_xll.BDP($T635,$AN$1)</f>
        <v>#NAME?</v>
      </c>
      <c r="AO635" s="719" t="str">
        <f t="shared" si="81"/>
        <v>10yr</v>
      </c>
      <c r="AP635" s="775" t="e">
        <f ca="1">_xll.BDP(T635,"YRS_TO_MTY_ISSUE")</f>
        <v>#NAME?</v>
      </c>
      <c r="AQ635" s="775">
        <f t="shared" si="82"/>
        <v>10</v>
      </c>
      <c r="AR635" s="775">
        <v>10</v>
      </c>
      <c r="AS635" s="719" t="e">
        <f ca="1">_xll.BDP($T635,AS$1)</f>
        <v>#NAME?</v>
      </c>
      <c r="AT635" s="719" t="e">
        <f ca="1">_xll.BDP(T635,$AT$1)</f>
        <v>#NAME?</v>
      </c>
      <c r="AU635" s="719" t="e">
        <f ca="1">_xll.BDP(T635,$AU$1)</f>
        <v>#NAME?</v>
      </c>
      <c r="AV635" s="719" t="e">
        <f ca="1">_xll.BDP($T635,AV$1)</f>
        <v>#NAME?</v>
      </c>
      <c r="AW635" s="719" t="e">
        <f t="shared" ca="1" si="83"/>
        <v>#NAME?</v>
      </c>
      <c r="AX635" s="719" t="e">
        <f ca="1">_xll.BDP(T635,$AX$1)</f>
        <v>#NAME?</v>
      </c>
      <c r="AY635" s="719" t="e">
        <f t="shared" ca="1" si="84"/>
        <v>#NAME?</v>
      </c>
      <c r="AZ635" s="719" t="e">
        <f t="shared" ca="1" si="85"/>
        <v>#NAME?</v>
      </c>
      <c r="BA635" s="719" t="e">
        <f ca="1">VLOOKUP(X635,Values!$H$2:$I$15,2,FALSE)</f>
        <v>#NAME?</v>
      </c>
    </row>
    <row r="636" spans="1:53" s="706" customFormat="1" ht="13.8" x14ac:dyDescent="0.3">
      <c r="A636" s="707">
        <v>41947</v>
      </c>
      <c r="B636" s="915" t="s">
        <v>8018</v>
      </c>
      <c r="C636" s="916" t="s">
        <v>127</v>
      </c>
      <c r="D636" s="709">
        <v>250</v>
      </c>
      <c r="E636" s="708" t="s">
        <v>12</v>
      </c>
      <c r="F636" s="710">
        <v>43053</v>
      </c>
      <c r="G636" s="711" t="s">
        <v>8019</v>
      </c>
      <c r="H636" s="712" t="s">
        <v>8020</v>
      </c>
      <c r="I636" s="713" t="s">
        <v>2069</v>
      </c>
      <c r="J636" s="761" t="s">
        <v>6411</v>
      </c>
      <c r="K636" s="712">
        <v>-3</v>
      </c>
      <c r="L636" s="714"/>
      <c r="M636" s="712"/>
      <c r="N636" s="706" t="s">
        <v>391</v>
      </c>
      <c r="O636" s="712">
        <v>2</v>
      </c>
      <c r="P636" s="708" t="s">
        <v>2958</v>
      </c>
      <c r="Q636" s="714"/>
      <c r="R636" s="708">
        <v>1</v>
      </c>
      <c r="S636" s="708" t="s">
        <v>8053</v>
      </c>
      <c r="T636" s="573">
        <f t="shared" si="78"/>
        <v>11</v>
      </c>
      <c r="U636" s="716" t="e">
        <f ca="1">_xll.BDP($T636,$U$1)</f>
        <v>#NAME?</v>
      </c>
      <c r="V636" s="715">
        <f t="shared" si="79"/>
        <v>11</v>
      </c>
      <c r="W636" s="715">
        <f t="shared" si="80"/>
        <v>45</v>
      </c>
      <c r="X636" s="717" t="e">
        <f ca="1">_xll.BDP($T636,X$1)</f>
        <v>#NAME?</v>
      </c>
      <c r="Y636" s="717" t="e">
        <f ca="1">_xll.BDP($T636,$Y$1)</f>
        <v>#NAME?</v>
      </c>
      <c r="Z636" s="717" t="e">
        <f ca="1">_xll.BDP($T636,Z$1)</f>
        <v>#NAME?</v>
      </c>
      <c r="AA636" s="718" t="e">
        <f ca="1">IF(Z636="FLOATING",J636,(_xll.BDP($T636,AA$1)/100))</f>
        <v>#NAME?</v>
      </c>
      <c r="AB636" s="719" t="e">
        <f ca="1">_xll.BDP(T636,$AB$1)</f>
        <v>#NAME?</v>
      </c>
      <c r="AC636" s="720" t="e">
        <f ca="1">_xll.BDP($T636,AC$1)</f>
        <v>#NAME?</v>
      </c>
      <c r="AD636" s="719" t="e">
        <f ca="1">_xll.BDP($T636,AD$1)</f>
        <v>#NAME?</v>
      </c>
      <c r="AE636" s="715" t="e">
        <f ca="1">_xll.BDP($T636,AE$1)</f>
        <v>#NAME?</v>
      </c>
      <c r="AF636" s="719" t="e">
        <f ca="1">_xll.BDP($T636,AF$1)</f>
        <v>#NAME?</v>
      </c>
      <c r="AG636" s="719" t="e">
        <f ca="1">VLOOKUP(AE636,Values!$A$1:$C$12,2,FALSE)</f>
        <v>#NAME?</v>
      </c>
      <c r="AH636" s="716" t="e">
        <f ca="1">_xll.BDP($T636,$AH$1)</f>
        <v>#NAME?</v>
      </c>
      <c r="AI636" s="716" t="e">
        <f ca="1">_xll.BDP($T636,$AI$1)</f>
        <v>#NAME?</v>
      </c>
      <c r="AJ636" s="716" t="e">
        <f ca="1">_xll.BDP($T636,$AJ$1)</f>
        <v>#NAME?</v>
      </c>
      <c r="AK636" s="721" t="e">
        <f ca="1">VLOOKUP(AJ636,Values!$E$2:$F$8,2,)</f>
        <v>#NAME?</v>
      </c>
      <c r="AL636" s="719" t="e">
        <f ca="1">_xll.BDP($T636,$AL$1)</f>
        <v>#NAME?</v>
      </c>
      <c r="AM636" s="719" t="e">
        <f ca="1">_xll.BDP($T636,$AM$1)</f>
        <v>#NAME?</v>
      </c>
      <c r="AN636" s="719" t="e">
        <f ca="1">_xll.BDP($T636,$AN$1)</f>
        <v>#NAME?</v>
      </c>
      <c r="AO636" s="719" t="str">
        <f t="shared" si="81"/>
        <v>3yr</v>
      </c>
      <c r="AP636" s="775" t="e">
        <f ca="1">_xll.BDP(T636,"YRS_TO_MTY_ISSUE")</f>
        <v>#NAME?</v>
      </c>
      <c r="AQ636" s="775">
        <f t="shared" si="82"/>
        <v>3</v>
      </c>
      <c r="AR636" s="775">
        <v>3</v>
      </c>
      <c r="AS636" s="719" t="e">
        <f ca="1">_xll.BDP($T636,AS$1)</f>
        <v>#NAME?</v>
      </c>
      <c r="AT636" s="719" t="e">
        <f ca="1">_xll.BDP(T636,$AT$1)</f>
        <v>#NAME?</v>
      </c>
      <c r="AU636" s="719" t="e">
        <f ca="1">_xll.BDP(T636,$AU$1)</f>
        <v>#NAME?</v>
      </c>
      <c r="AV636" s="719" t="e">
        <f ca="1">_xll.BDP($T636,AV$1)</f>
        <v>#NAME?</v>
      </c>
      <c r="AW636" s="719" t="e">
        <f t="shared" ca="1" si="83"/>
        <v>#NAME?</v>
      </c>
      <c r="AX636" s="719" t="e">
        <f ca="1">_xll.BDP(T636,$AX$1)</f>
        <v>#NAME?</v>
      </c>
      <c r="AY636" s="719" t="e">
        <f t="shared" ca="1" si="84"/>
        <v>#NAME?</v>
      </c>
      <c r="AZ636" s="719" t="e">
        <f t="shared" ca="1" si="85"/>
        <v>#NAME?</v>
      </c>
      <c r="BA636" s="719" t="e">
        <f ca="1">VLOOKUP(X636,Values!$H$2:$I$15,2,FALSE)</f>
        <v>#NAME?</v>
      </c>
    </row>
    <row r="637" spans="1:53" s="706" customFormat="1" ht="13.8" x14ac:dyDescent="0.3">
      <c r="A637" s="707">
        <v>41947</v>
      </c>
      <c r="B637" s="915" t="s">
        <v>8021</v>
      </c>
      <c r="C637" s="916" t="s">
        <v>127</v>
      </c>
      <c r="D637" s="709">
        <v>350</v>
      </c>
      <c r="E637" s="708" t="s">
        <v>66</v>
      </c>
      <c r="F637" s="710">
        <v>45617</v>
      </c>
      <c r="G637" s="711" t="s">
        <v>8019</v>
      </c>
      <c r="H637" s="712" t="s">
        <v>668</v>
      </c>
      <c r="I637" s="713"/>
      <c r="J637" s="761" t="s">
        <v>191</v>
      </c>
      <c r="K637" s="712">
        <v>-10</v>
      </c>
      <c r="L637" s="714"/>
      <c r="M637" s="712"/>
      <c r="N637" s="706" t="s">
        <v>3808</v>
      </c>
      <c r="O637" s="712">
        <v>2.86</v>
      </c>
      <c r="P637" s="708" t="s">
        <v>1937</v>
      </c>
      <c r="Q637" s="714"/>
      <c r="R637" s="708">
        <v>0</v>
      </c>
      <c r="S637" s="708" t="s">
        <v>8054</v>
      </c>
      <c r="T637" s="573">
        <f t="shared" si="78"/>
        <v>11</v>
      </c>
      <c r="U637" s="716" t="e">
        <f ca="1">_xll.BDP($T637,$U$1)</f>
        <v>#NAME?</v>
      </c>
      <c r="V637" s="715">
        <f t="shared" si="79"/>
        <v>11</v>
      </c>
      <c r="W637" s="715">
        <f t="shared" si="80"/>
        <v>45</v>
      </c>
      <c r="X637" s="717" t="e">
        <f ca="1">_xll.BDP($T637,X$1)</f>
        <v>#NAME?</v>
      </c>
      <c r="Y637" s="717" t="e">
        <f ca="1">_xll.BDP($T637,$Y$1)</f>
        <v>#NAME?</v>
      </c>
      <c r="Z637" s="717" t="e">
        <f ca="1">_xll.BDP($T637,Z$1)</f>
        <v>#NAME?</v>
      </c>
      <c r="AA637" s="718" t="e">
        <f ca="1">IF(Z637="FLOATING",J637,(_xll.BDP($T637,AA$1)/100))</f>
        <v>#NAME?</v>
      </c>
      <c r="AB637" s="719" t="e">
        <f ca="1">_xll.BDP(T637,$AB$1)</f>
        <v>#NAME?</v>
      </c>
      <c r="AC637" s="720" t="e">
        <f ca="1">_xll.BDP($T637,AC$1)</f>
        <v>#NAME?</v>
      </c>
      <c r="AD637" s="719" t="e">
        <f ca="1">_xll.BDP($T637,AD$1)</f>
        <v>#NAME?</v>
      </c>
      <c r="AE637" s="715" t="e">
        <f ca="1">_xll.BDP($T637,AE$1)</f>
        <v>#NAME?</v>
      </c>
      <c r="AF637" s="719" t="e">
        <f ca="1">_xll.BDP($T637,AF$1)</f>
        <v>#NAME?</v>
      </c>
      <c r="AG637" s="719" t="e">
        <f ca="1">VLOOKUP(AE637,Values!$A$1:$C$12,2,FALSE)</f>
        <v>#NAME?</v>
      </c>
      <c r="AH637" s="716" t="e">
        <f ca="1">_xll.BDP($T637,$AH$1)</f>
        <v>#NAME?</v>
      </c>
      <c r="AI637" s="716" t="e">
        <f ca="1">_xll.BDP($T637,$AI$1)</f>
        <v>#NAME?</v>
      </c>
      <c r="AJ637" s="716" t="e">
        <f ca="1">_xll.BDP($T637,$AJ$1)</f>
        <v>#NAME?</v>
      </c>
      <c r="AK637" s="721" t="e">
        <f ca="1">VLOOKUP(AJ637,Values!$E$2:$F$8,2,)</f>
        <v>#NAME?</v>
      </c>
      <c r="AL637" s="719" t="e">
        <f ca="1">_xll.BDP($T637,$AL$1)</f>
        <v>#NAME?</v>
      </c>
      <c r="AM637" s="719" t="e">
        <f ca="1">_xll.BDP($T637,$AM$1)</f>
        <v>#NAME?</v>
      </c>
      <c r="AN637" s="719" t="e">
        <f ca="1">_xll.BDP($T637,$AN$1)</f>
        <v>#NAME?</v>
      </c>
      <c r="AO637" s="719" t="str">
        <f t="shared" si="81"/>
        <v>10yr</v>
      </c>
      <c r="AP637" s="775" t="e">
        <f ca="1">_xll.BDP(T637,"YRS_TO_MTY_ISSUE")</f>
        <v>#NAME?</v>
      </c>
      <c r="AQ637" s="775">
        <f t="shared" si="82"/>
        <v>10</v>
      </c>
      <c r="AR637" s="775">
        <v>10</v>
      </c>
      <c r="AS637" s="719" t="e">
        <f ca="1">_xll.BDP($T637,AS$1)</f>
        <v>#NAME?</v>
      </c>
      <c r="AT637" s="719" t="e">
        <f ca="1">_xll.BDP(T637,$AT$1)</f>
        <v>#NAME?</v>
      </c>
      <c r="AU637" s="719" t="e">
        <f ca="1">_xll.BDP(T637,$AU$1)</f>
        <v>#NAME?</v>
      </c>
      <c r="AV637" s="719" t="e">
        <f ca="1">_xll.BDP($T637,AV$1)</f>
        <v>#NAME?</v>
      </c>
      <c r="AW637" s="719" t="e">
        <f t="shared" ca="1" si="83"/>
        <v>#NAME?</v>
      </c>
      <c r="AX637" s="719" t="e">
        <f ca="1">_xll.BDP(T637,$AX$1)</f>
        <v>#NAME?</v>
      </c>
      <c r="AY637" s="719" t="e">
        <f t="shared" ca="1" si="84"/>
        <v>#NAME?</v>
      </c>
      <c r="AZ637" s="719" t="e">
        <f t="shared" ca="1" si="85"/>
        <v>#NAME?</v>
      </c>
      <c r="BA637" s="719" t="e">
        <f ca="1">VLOOKUP(X637,Values!$H$2:$I$15,2,FALSE)</f>
        <v>#NAME?</v>
      </c>
    </row>
    <row r="638" spans="1:53" s="706" customFormat="1" ht="13.8" x14ac:dyDescent="0.3">
      <c r="A638" s="707">
        <v>41947</v>
      </c>
      <c r="B638" s="915" t="s">
        <v>8022</v>
      </c>
      <c r="C638" s="916" t="s">
        <v>2940</v>
      </c>
      <c r="D638" s="709">
        <v>100</v>
      </c>
      <c r="E638" s="708" t="s">
        <v>8023</v>
      </c>
      <c r="F638" s="710">
        <v>43040</v>
      </c>
      <c r="G638" s="711" t="s">
        <v>8024</v>
      </c>
      <c r="H638" s="712" t="s">
        <v>356</v>
      </c>
      <c r="I638" s="713" t="s">
        <v>5217</v>
      </c>
      <c r="J638" s="761" t="s">
        <v>5218</v>
      </c>
      <c r="K638" s="712">
        <v>-12.5</v>
      </c>
      <c r="L638" s="714"/>
      <c r="M638" s="712"/>
      <c r="N638" s="706" t="s">
        <v>8025</v>
      </c>
      <c r="O638" s="712">
        <v>2.1</v>
      </c>
      <c r="P638" s="708" t="s">
        <v>8026</v>
      </c>
      <c r="Q638" s="714"/>
      <c r="R638" s="708">
        <v>14.5</v>
      </c>
      <c r="S638" s="708" t="s">
        <v>8055</v>
      </c>
      <c r="T638" s="573">
        <f t="shared" si="78"/>
        <v>11</v>
      </c>
      <c r="U638" s="716" t="e">
        <f ca="1">_xll.BDP($T638,$U$1)</f>
        <v>#NAME?</v>
      </c>
      <c r="V638" s="715">
        <f t="shared" si="79"/>
        <v>11</v>
      </c>
      <c r="W638" s="715">
        <f t="shared" si="80"/>
        <v>45</v>
      </c>
      <c r="X638" s="717" t="e">
        <f ca="1">_xll.BDP($T638,X$1)</f>
        <v>#NAME?</v>
      </c>
      <c r="Y638" s="717" t="e">
        <f ca="1">_xll.BDP($T638,$Y$1)</f>
        <v>#NAME?</v>
      </c>
      <c r="Z638" s="717" t="e">
        <f ca="1">_xll.BDP($T638,Z$1)</f>
        <v>#NAME?</v>
      </c>
      <c r="AA638" s="718" t="e">
        <f ca="1">IF(Z638="FLOATING",J638,(_xll.BDP($T638,AA$1)/100))</f>
        <v>#NAME?</v>
      </c>
      <c r="AB638" s="719" t="e">
        <f ca="1">_xll.BDP(T638,$AB$1)</f>
        <v>#NAME?</v>
      </c>
      <c r="AC638" s="720" t="e">
        <f ca="1">_xll.BDP($T638,AC$1)</f>
        <v>#NAME?</v>
      </c>
      <c r="AD638" s="719" t="e">
        <f ca="1">_xll.BDP($T638,AD$1)</f>
        <v>#NAME?</v>
      </c>
      <c r="AE638" s="715" t="e">
        <f ca="1">_xll.BDP($T638,AE$1)</f>
        <v>#NAME?</v>
      </c>
      <c r="AF638" s="719" t="e">
        <f ca="1">_xll.BDP($T638,AF$1)</f>
        <v>#NAME?</v>
      </c>
      <c r="AG638" s="719" t="e">
        <f ca="1">VLOOKUP(AE638,Values!$A$1:$C$12,2,FALSE)</f>
        <v>#NAME?</v>
      </c>
      <c r="AH638" s="716" t="e">
        <f ca="1">_xll.BDP($T638,$AH$1)</f>
        <v>#NAME?</v>
      </c>
      <c r="AI638" s="716" t="e">
        <f ca="1">_xll.BDP($T638,$AI$1)</f>
        <v>#NAME?</v>
      </c>
      <c r="AJ638" s="716" t="e">
        <f ca="1">_xll.BDP($T638,$AJ$1)</f>
        <v>#NAME?</v>
      </c>
      <c r="AK638" s="721" t="e">
        <f ca="1">VLOOKUP(AJ638,Values!$E$2:$F$8,2,)</f>
        <v>#NAME?</v>
      </c>
      <c r="AL638" s="719" t="e">
        <f ca="1">_xll.BDP($T638,$AL$1)</f>
        <v>#NAME?</v>
      </c>
      <c r="AM638" s="719" t="e">
        <f ca="1">_xll.BDP($T638,$AM$1)</f>
        <v>#NAME?</v>
      </c>
      <c r="AN638" s="719" t="e">
        <f ca="1">_xll.BDP($T638,$AN$1)</f>
        <v>#NAME?</v>
      </c>
      <c r="AO638" s="719" t="str">
        <f t="shared" si="81"/>
        <v>3yr FMB</v>
      </c>
      <c r="AP638" s="775" t="e">
        <f ca="1">_xll.BDP(T638,"YRS_TO_MTY_ISSUE")</f>
        <v>#NAME?</v>
      </c>
      <c r="AQ638" s="775">
        <f t="shared" si="82"/>
        <v>3</v>
      </c>
      <c r="AR638" s="775">
        <v>3</v>
      </c>
      <c r="AS638" s="719" t="e">
        <f ca="1">_xll.BDP($T638,AS$1)</f>
        <v>#NAME?</v>
      </c>
      <c r="AT638" s="719" t="e">
        <f ca="1">_xll.BDP(T638,$AT$1)</f>
        <v>#NAME?</v>
      </c>
      <c r="AU638" s="719" t="e">
        <f ca="1">_xll.BDP(T638,$AU$1)</f>
        <v>#NAME?</v>
      </c>
      <c r="AV638" s="719" t="e">
        <f ca="1">_xll.BDP($T638,AV$1)</f>
        <v>#NAME?</v>
      </c>
      <c r="AW638" s="719" t="e">
        <f t="shared" ca="1" si="83"/>
        <v>#NAME?</v>
      </c>
      <c r="AX638" s="719" t="e">
        <f ca="1">_xll.BDP(T638,$AX$1)</f>
        <v>#NAME?</v>
      </c>
      <c r="AY638" s="719" t="e">
        <f t="shared" ca="1" si="84"/>
        <v>#NAME?</v>
      </c>
      <c r="AZ638" s="719" t="e">
        <f t="shared" ca="1" si="85"/>
        <v>#NAME?</v>
      </c>
      <c r="BA638" s="719" t="e">
        <f ca="1">VLOOKUP(X638,Values!$H$2:$I$15,2,FALSE)</f>
        <v>#NAME?</v>
      </c>
    </row>
    <row r="639" spans="1:53" s="706" customFormat="1" ht="13.8" x14ac:dyDescent="0.3">
      <c r="A639" s="707">
        <v>41946</v>
      </c>
      <c r="B639" s="915" t="s">
        <v>7874</v>
      </c>
      <c r="C639" s="916" t="s">
        <v>949</v>
      </c>
      <c r="D639" s="709">
        <v>250</v>
      </c>
      <c r="E639" s="708" t="s">
        <v>66</v>
      </c>
      <c r="F639" s="710">
        <v>45597</v>
      </c>
      <c r="G639" s="711" t="s">
        <v>7875</v>
      </c>
      <c r="H639" s="712" t="s">
        <v>5252</v>
      </c>
      <c r="I639" s="713" t="s">
        <v>952</v>
      </c>
      <c r="J639" s="761" t="s">
        <v>191</v>
      </c>
      <c r="K639" s="712">
        <v>-20</v>
      </c>
      <c r="L639" s="714"/>
      <c r="M639" s="712"/>
      <c r="N639" s="706" t="s">
        <v>423</v>
      </c>
      <c r="O639" s="712">
        <v>4</v>
      </c>
      <c r="P639" s="708" t="s">
        <v>7876</v>
      </c>
      <c r="Q639" s="714" t="s">
        <v>6271</v>
      </c>
      <c r="R639" s="708">
        <v>-3.75</v>
      </c>
      <c r="S639" s="708" t="s">
        <v>7920</v>
      </c>
      <c r="T639" s="573">
        <f t="shared" si="78"/>
        <v>11</v>
      </c>
      <c r="U639" s="716" t="e">
        <f ca="1">_xll.BDP($T639,$U$1)</f>
        <v>#NAME?</v>
      </c>
      <c r="V639" s="715">
        <f t="shared" si="79"/>
        <v>11</v>
      </c>
      <c r="W639" s="715">
        <f t="shared" si="80"/>
        <v>45</v>
      </c>
      <c r="X639" s="717" t="e">
        <f ca="1">_xll.BDP($T639,X$1)</f>
        <v>#NAME?</v>
      </c>
      <c r="Y639" s="717" t="e">
        <f ca="1">_xll.BDP($T639,$Y$1)</f>
        <v>#NAME?</v>
      </c>
      <c r="Z639" s="717" t="e">
        <f ca="1">_xll.BDP($T639,Z$1)</f>
        <v>#NAME?</v>
      </c>
      <c r="AA639" s="718" t="e">
        <f ca="1">IF(Z639="FLOATING",J639,(_xll.BDP($T639,AA$1)/100))</f>
        <v>#NAME?</v>
      </c>
      <c r="AB639" s="719" t="e">
        <f ca="1">_xll.BDP(T639,$AB$1)</f>
        <v>#NAME?</v>
      </c>
      <c r="AC639" s="720" t="e">
        <f ca="1">_xll.BDP($T639,AC$1)</f>
        <v>#NAME?</v>
      </c>
      <c r="AD639" s="719" t="e">
        <f ca="1">_xll.BDP($T639,AD$1)</f>
        <v>#NAME?</v>
      </c>
      <c r="AE639" s="715" t="e">
        <f ca="1">_xll.BDP($T639,AE$1)</f>
        <v>#NAME?</v>
      </c>
      <c r="AF639" s="719" t="e">
        <f ca="1">_xll.BDP($T639,AF$1)</f>
        <v>#NAME?</v>
      </c>
      <c r="AG639" s="719" t="e">
        <f ca="1">VLOOKUP(AE639,Values!$A$1:$C$12,2,FALSE)</f>
        <v>#NAME?</v>
      </c>
      <c r="AH639" s="716" t="e">
        <f ca="1">_xll.BDP($T639,$AH$1)</f>
        <v>#NAME?</v>
      </c>
      <c r="AI639" s="716" t="e">
        <f ca="1">_xll.BDP($T639,$AI$1)</f>
        <v>#NAME?</v>
      </c>
      <c r="AJ639" s="716" t="e">
        <f ca="1">_xll.BDP($T639,$AJ$1)</f>
        <v>#NAME?</v>
      </c>
      <c r="AK639" s="721" t="e">
        <f ca="1">VLOOKUP(AJ639,Values!$E$2:$F$8,2,)</f>
        <v>#NAME?</v>
      </c>
      <c r="AL639" s="719" t="e">
        <f ca="1">_xll.BDP($T639,$AL$1)</f>
        <v>#NAME?</v>
      </c>
      <c r="AM639" s="719" t="e">
        <f ca="1">_xll.BDP($T639,$AM$1)</f>
        <v>#NAME?</v>
      </c>
      <c r="AN639" s="719" t="e">
        <f ca="1">_xll.BDP($T639,$AN$1)</f>
        <v>#NAME?</v>
      </c>
      <c r="AO639" s="719" t="str">
        <f t="shared" si="81"/>
        <v>10yr</v>
      </c>
      <c r="AP639" s="775" t="e">
        <f ca="1">_xll.BDP(T639,"YRS_TO_MTY_ISSUE")</f>
        <v>#NAME?</v>
      </c>
      <c r="AQ639" s="775">
        <f t="shared" si="82"/>
        <v>10</v>
      </c>
      <c r="AR639" s="775">
        <v>10</v>
      </c>
      <c r="AS639" s="719" t="e">
        <f ca="1">_xll.BDP($T639,AS$1)</f>
        <v>#NAME?</v>
      </c>
      <c r="AT639" s="719" t="e">
        <f ca="1">_xll.BDP(T639,$AT$1)</f>
        <v>#NAME?</v>
      </c>
      <c r="AU639" s="719" t="e">
        <f ca="1">_xll.BDP(T639,$AU$1)</f>
        <v>#NAME?</v>
      </c>
      <c r="AV639" s="719" t="e">
        <f ca="1">_xll.BDP($T639,AV$1)</f>
        <v>#NAME?</v>
      </c>
      <c r="AW639" s="719" t="e">
        <f t="shared" ca="1" si="83"/>
        <v>#NAME?</v>
      </c>
      <c r="AX639" s="719" t="e">
        <f ca="1">_xll.BDP(T639,$AX$1)</f>
        <v>#NAME?</v>
      </c>
      <c r="AY639" s="719" t="e">
        <f t="shared" ca="1" si="84"/>
        <v>#NAME?</v>
      </c>
      <c r="AZ639" s="719" t="e">
        <f t="shared" ca="1" si="85"/>
        <v>#NAME?</v>
      </c>
      <c r="BA639" s="719" t="e">
        <f ca="1">VLOOKUP(X639,Values!$H$2:$I$15,2,FALSE)</f>
        <v>#NAME?</v>
      </c>
    </row>
    <row r="640" spans="1:53" s="706" customFormat="1" ht="13.8" x14ac:dyDescent="0.3">
      <c r="A640" s="707">
        <v>41946</v>
      </c>
      <c r="B640" s="915" t="s">
        <v>7877</v>
      </c>
      <c r="C640" s="916" t="s">
        <v>847</v>
      </c>
      <c r="D640" s="709">
        <v>500</v>
      </c>
      <c r="E640" s="708" t="s">
        <v>12</v>
      </c>
      <c r="F640" s="710">
        <v>43048</v>
      </c>
      <c r="G640" s="711" t="s">
        <v>67</v>
      </c>
      <c r="H640" s="712" t="s">
        <v>1770</v>
      </c>
      <c r="I640" s="713" t="s">
        <v>723</v>
      </c>
      <c r="J640" s="761" t="s">
        <v>4107</v>
      </c>
      <c r="K640" s="712">
        <v>-15</v>
      </c>
      <c r="L640" s="714"/>
      <c r="M640" s="712"/>
      <c r="N640" s="706" t="s">
        <v>85</v>
      </c>
      <c r="O640" s="712">
        <v>3.6</v>
      </c>
      <c r="P640" s="708" t="s">
        <v>2042</v>
      </c>
      <c r="Q640" s="714"/>
      <c r="R640" s="708">
        <v>6</v>
      </c>
      <c r="S640" s="708" t="s">
        <v>7921</v>
      </c>
      <c r="T640" s="573">
        <f t="shared" si="78"/>
        <v>11</v>
      </c>
      <c r="U640" s="716" t="e">
        <f ca="1">_xll.BDP($T640,$U$1)</f>
        <v>#NAME?</v>
      </c>
      <c r="V640" s="715">
        <f t="shared" si="79"/>
        <v>11</v>
      </c>
      <c r="W640" s="715">
        <f t="shared" si="80"/>
        <v>45</v>
      </c>
      <c r="X640" s="717" t="e">
        <f ca="1">_xll.BDP($T640,X$1)</f>
        <v>#NAME?</v>
      </c>
      <c r="Y640" s="717" t="e">
        <f ca="1">_xll.BDP($T640,$Y$1)</f>
        <v>#NAME?</v>
      </c>
      <c r="Z640" s="717" t="e">
        <f ca="1">_xll.BDP($T640,Z$1)</f>
        <v>#NAME?</v>
      </c>
      <c r="AA640" s="718" t="e">
        <f ca="1">IF(Z640="FLOATING",J640,(_xll.BDP($T640,AA$1)/100))</f>
        <v>#NAME?</v>
      </c>
      <c r="AB640" s="719" t="e">
        <f ca="1">_xll.BDP(T640,$AB$1)</f>
        <v>#NAME?</v>
      </c>
      <c r="AC640" s="720" t="e">
        <f ca="1">_xll.BDP($T640,AC$1)</f>
        <v>#NAME?</v>
      </c>
      <c r="AD640" s="719" t="e">
        <f ca="1">_xll.BDP($T640,AD$1)</f>
        <v>#NAME?</v>
      </c>
      <c r="AE640" s="715" t="e">
        <f ca="1">_xll.BDP($T640,AE$1)</f>
        <v>#NAME?</v>
      </c>
      <c r="AF640" s="719" t="e">
        <f ca="1">_xll.BDP($T640,AF$1)</f>
        <v>#NAME?</v>
      </c>
      <c r="AG640" s="719" t="e">
        <f ca="1">VLOOKUP(AE640,Values!$A$1:$C$12,2,FALSE)</f>
        <v>#NAME?</v>
      </c>
      <c r="AH640" s="716" t="e">
        <f ca="1">_xll.BDP($T640,$AH$1)</f>
        <v>#NAME?</v>
      </c>
      <c r="AI640" s="716" t="e">
        <f ca="1">_xll.BDP($T640,$AI$1)</f>
        <v>#NAME?</v>
      </c>
      <c r="AJ640" s="716" t="e">
        <f ca="1">_xll.BDP($T640,$AJ$1)</f>
        <v>#NAME?</v>
      </c>
      <c r="AK640" s="721" t="e">
        <f ca="1">VLOOKUP(AJ640,Values!$E$2:$F$8,2,)</f>
        <v>#NAME?</v>
      </c>
      <c r="AL640" s="719" t="e">
        <f ca="1">_xll.BDP($T640,$AL$1)</f>
        <v>#NAME?</v>
      </c>
      <c r="AM640" s="719" t="e">
        <f ca="1">_xll.BDP($T640,$AM$1)</f>
        <v>#NAME?</v>
      </c>
      <c r="AN640" s="719" t="e">
        <f ca="1">_xll.BDP($T640,$AN$1)</f>
        <v>#NAME?</v>
      </c>
      <c r="AO640" s="719" t="str">
        <f t="shared" si="81"/>
        <v>3yr</v>
      </c>
      <c r="AP640" s="775" t="e">
        <f ca="1">_xll.BDP(T640,"YRS_TO_MTY_ISSUE")</f>
        <v>#NAME?</v>
      </c>
      <c r="AQ640" s="775">
        <f t="shared" si="82"/>
        <v>3</v>
      </c>
      <c r="AR640" s="775">
        <v>3</v>
      </c>
      <c r="AS640" s="719" t="e">
        <f ca="1">_xll.BDP($T640,AS$1)</f>
        <v>#NAME?</v>
      </c>
      <c r="AT640" s="719" t="e">
        <f ca="1">_xll.BDP(T640,$AT$1)</f>
        <v>#NAME?</v>
      </c>
      <c r="AU640" s="719" t="e">
        <f ca="1">_xll.BDP(T640,$AU$1)</f>
        <v>#NAME?</v>
      </c>
      <c r="AV640" s="719" t="e">
        <f ca="1">_xll.BDP($T640,AV$1)</f>
        <v>#NAME?</v>
      </c>
      <c r="AW640" s="719" t="e">
        <f t="shared" ca="1" si="83"/>
        <v>#NAME?</v>
      </c>
      <c r="AX640" s="719" t="e">
        <f ca="1">_xll.BDP(T640,$AX$1)</f>
        <v>#NAME?</v>
      </c>
      <c r="AY640" s="719" t="e">
        <f t="shared" ca="1" si="84"/>
        <v>#NAME?</v>
      </c>
      <c r="AZ640" s="719" t="e">
        <f t="shared" ca="1" si="85"/>
        <v>#NAME?</v>
      </c>
      <c r="BA640" s="719" t="e">
        <f ca="1">VLOOKUP(X640,Values!$H$2:$I$15,2,FALSE)</f>
        <v>#NAME?</v>
      </c>
    </row>
    <row r="641" spans="1:53" s="706" customFormat="1" ht="13.8" x14ac:dyDescent="0.3">
      <c r="A641" s="707">
        <v>41946</v>
      </c>
      <c r="B641" s="915" t="s">
        <v>7878</v>
      </c>
      <c r="C641" s="916" t="s">
        <v>127</v>
      </c>
      <c r="D641" s="709">
        <v>750</v>
      </c>
      <c r="E641" s="708" t="s">
        <v>201</v>
      </c>
      <c r="F641" s="710">
        <v>45606</v>
      </c>
      <c r="G641" s="711" t="s">
        <v>67</v>
      </c>
      <c r="H641" s="712" t="s">
        <v>652</v>
      </c>
      <c r="I641" s="713" t="s">
        <v>871</v>
      </c>
      <c r="J641" s="761" t="s">
        <v>202</v>
      </c>
      <c r="K641" s="712">
        <v>-15</v>
      </c>
      <c r="L641" s="714"/>
      <c r="M641" s="712"/>
      <c r="N641" s="706" t="s">
        <v>1196</v>
      </c>
      <c r="O641" s="712">
        <v>3.2</v>
      </c>
      <c r="P641" s="708" t="s">
        <v>1933</v>
      </c>
      <c r="Q641" s="714"/>
      <c r="R641" s="708">
        <v>7</v>
      </c>
      <c r="S641" s="708" t="s">
        <v>7922</v>
      </c>
      <c r="T641" s="573">
        <f t="shared" si="78"/>
        <v>11</v>
      </c>
      <c r="U641" s="716" t="e">
        <f ca="1">_xll.BDP($T641,$U$1)</f>
        <v>#NAME?</v>
      </c>
      <c r="V641" s="715">
        <f t="shared" si="79"/>
        <v>11</v>
      </c>
      <c r="W641" s="715">
        <f t="shared" si="80"/>
        <v>45</v>
      </c>
      <c r="X641" s="717" t="e">
        <f ca="1">_xll.BDP($T641,X$1)</f>
        <v>#NAME?</v>
      </c>
      <c r="Y641" s="717" t="e">
        <f ca="1">_xll.BDP($T641,$Y$1)</f>
        <v>#NAME?</v>
      </c>
      <c r="Z641" s="717" t="e">
        <f ca="1">_xll.BDP($T641,Z$1)</f>
        <v>#NAME?</v>
      </c>
      <c r="AA641" s="718" t="e">
        <f ca="1">IF(Z641="FLOATING",J641,(_xll.BDP($T641,AA$1)/100))</f>
        <v>#NAME?</v>
      </c>
      <c r="AB641" s="719" t="e">
        <f ca="1">_xll.BDP(T641,$AB$1)</f>
        <v>#NAME?</v>
      </c>
      <c r="AC641" s="720" t="e">
        <f ca="1">_xll.BDP($T641,AC$1)</f>
        <v>#NAME?</v>
      </c>
      <c r="AD641" s="719" t="e">
        <f ca="1">_xll.BDP($T641,AD$1)</f>
        <v>#NAME?</v>
      </c>
      <c r="AE641" s="715" t="e">
        <f ca="1">_xll.BDP($T641,AE$1)</f>
        <v>#NAME?</v>
      </c>
      <c r="AF641" s="719" t="e">
        <f ca="1">_xll.BDP($T641,AF$1)</f>
        <v>#NAME?</v>
      </c>
      <c r="AG641" s="719" t="e">
        <f ca="1">VLOOKUP(AE641,Values!$A$1:$C$12,2,FALSE)</f>
        <v>#NAME?</v>
      </c>
      <c r="AH641" s="716" t="e">
        <f ca="1">_xll.BDP($T641,$AH$1)</f>
        <v>#NAME?</v>
      </c>
      <c r="AI641" s="716" t="e">
        <f ca="1">_xll.BDP($T641,$AI$1)</f>
        <v>#NAME?</v>
      </c>
      <c r="AJ641" s="716" t="e">
        <f ca="1">_xll.BDP($T641,$AJ$1)</f>
        <v>#NAME?</v>
      </c>
      <c r="AK641" s="721" t="e">
        <f ca="1">VLOOKUP(AJ641,Values!$E$2:$F$8,2,)</f>
        <v>#NAME?</v>
      </c>
      <c r="AL641" s="719" t="e">
        <f ca="1">_xll.BDP($T641,$AL$1)</f>
        <v>#NAME?</v>
      </c>
      <c r="AM641" s="719" t="e">
        <f ca="1">_xll.BDP($T641,$AM$1)</f>
        <v>#NAME?</v>
      </c>
      <c r="AN641" s="719" t="e">
        <f ca="1">_xll.BDP($T641,$AN$1)</f>
        <v>#NAME?</v>
      </c>
      <c r="AO641" s="719" t="str">
        <f t="shared" si="81"/>
        <v xml:space="preserve">10yr </v>
      </c>
      <c r="AP641" s="775" t="e">
        <f ca="1">_xll.BDP(T641,"YRS_TO_MTY_ISSUE")</f>
        <v>#NAME?</v>
      </c>
      <c r="AQ641" s="775">
        <f t="shared" si="82"/>
        <v>10</v>
      </c>
      <c r="AR641" s="775">
        <v>10</v>
      </c>
      <c r="AS641" s="719" t="e">
        <f ca="1">_xll.BDP($T641,AS$1)</f>
        <v>#NAME?</v>
      </c>
      <c r="AT641" s="719" t="e">
        <f ca="1">_xll.BDP(T641,$AT$1)</f>
        <v>#NAME?</v>
      </c>
      <c r="AU641" s="719" t="e">
        <f ca="1">_xll.BDP(T641,$AU$1)</f>
        <v>#NAME?</v>
      </c>
      <c r="AV641" s="719" t="e">
        <f ca="1">_xll.BDP($T641,AV$1)</f>
        <v>#NAME?</v>
      </c>
      <c r="AW641" s="719" t="e">
        <f t="shared" ca="1" si="83"/>
        <v>#NAME?</v>
      </c>
      <c r="AX641" s="719" t="e">
        <f ca="1">_xll.BDP(T641,$AX$1)</f>
        <v>#NAME?</v>
      </c>
      <c r="AY641" s="719" t="e">
        <f t="shared" ca="1" si="84"/>
        <v>#NAME?</v>
      </c>
      <c r="AZ641" s="719" t="e">
        <f t="shared" ca="1" si="85"/>
        <v>#NAME?</v>
      </c>
      <c r="BA641" s="719" t="e">
        <f ca="1">VLOOKUP(X641,Values!$H$2:$I$15,2,FALSE)</f>
        <v>#NAME?</v>
      </c>
    </row>
    <row r="642" spans="1:53" s="706" customFormat="1" ht="13.8" x14ac:dyDescent="0.3">
      <c r="A642" s="707">
        <v>41946</v>
      </c>
      <c r="B642" s="915" t="s">
        <v>7879</v>
      </c>
      <c r="C642" s="916" t="s">
        <v>127</v>
      </c>
      <c r="D642" s="709">
        <v>750</v>
      </c>
      <c r="E642" s="708" t="s">
        <v>117</v>
      </c>
      <c r="F642" s="710">
        <v>52911</v>
      </c>
      <c r="G642" s="711" t="s">
        <v>67</v>
      </c>
      <c r="H642" s="712" t="s">
        <v>123</v>
      </c>
      <c r="I642" s="713" t="s">
        <v>4257</v>
      </c>
      <c r="J642" s="761" t="s">
        <v>718</v>
      </c>
      <c r="K642" s="712">
        <v>-15</v>
      </c>
      <c r="L642" s="714"/>
      <c r="M642" s="712"/>
      <c r="N642" s="706" t="s">
        <v>85</v>
      </c>
      <c r="O642" s="712">
        <v>2.4</v>
      </c>
      <c r="P642" s="708" t="s">
        <v>2274</v>
      </c>
      <c r="Q642" s="714"/>
      <c r="R642" s="708">
        <v>4</v>
      </c>
      <c r="S642" s="708" t="s">
        <v>7923</v>
      </c>
      <c r="T642" s="573">
        <f t="shared" si="78"/>
        <v>11</v>
      </c>
      <c r="U642" s="716" t="e">
        <f ca="1">_xll.BDP($T642,$U$1)</f>
        <v>#NAME?</v>
      </c>
      <c r="V642" s="715">
        <f t="shared" si="79"/>
        <v>11</v>
      </c>
      <c r="W642" s="715">
        <f t="shared" si="80"/>
        <v>45</v>
      </c>
      <c r="X642" s="717" t="e">
        <f ca="1">_xll.BDP($T642,X$1)</f>
        <v>#NAME?</v>
      </c>
      <c r="Y642" s="717" t="e">
        <f ca="1">_xll.BDP($T642,$Y$1)</f>
        <v>#NAME?</v>
      </c>
      <c r="Z642" s="717" t="e">
        <f ca="1">_xll.BDP($T642,Z$1)</f>
        <v>#NAME?</v>
      </c>
      <c r="AA642" s="718" t="e">
        <f ca="1">IF(Z642="FLOATING",J642,(_xll.BDP($T642,AA$1)/100))</f>
        <v>#NAME?</v>
      </c>
      <c r="AB642" s="719" t="e">
        <f ca="1">_xll.BDP(T642,$AB$1)</f>
        <v>#NAME?</v>
      </c>
      <c r="AC642" s="720" t="e">
        <f ca="1">_xll.BDP($T642,AC$1)</f>
        <v>#NAME?</v>
      </c>
      <c r="AD642" s="719" t="e">
        <f ca="1">_xll.BDP($T642,AD$1)</f>
        <v>#NAME?</v>
      </c>
      <c r="AE642" s="715" t="e">
        <f ca="1">_xll.BDP($T642,AE$1)</f>
        <v>#NAME?</v>
      </c>
      <c r="AF642" s="719" t="e">
        <f ca="1">_xll.BDP($T642,AF$1)</f>
        <v>#NAME?</v>
      </c>
      <c r="AG642" s="719" t="e">
        <f ca="1">VLOOKUP(AE642,Values!$A$1:$C$12,2,FALSE)</f>
        <v>#NAME?</v>
      </c>
      <c r="AH642" s="716" t="e">
        <f ca="1">_xll.BDP($T642,$AH$1)</f>
        <v>#NAME?</v>
      </c>
      <c r="AI642" s="716" t="e">
        <f ca="1">_xll.BDP($T642,$AI$1)</f>
        <v>#NAME?</v>
      </c>
      <c r="AJ642" s="716" t="e">
        <f ca="1">_xll.BDP($T642,$AJ$1)</f>
        <v>#NAME?</v>
      </c>
      <c r="AK642" s="721" t="e">
        <f ca="1">VLOOKUP(AJ642,Values!$E$2:$F$8,2,)</f>
        <v>#NAME?</v>
      </c>
      <c r="AL642" s="719" t="e">
        <f ca="1">_xll.BDP($T642,$AL$1)</f>
        <v>#NAME?</v>
      </c>
      <c r="AM642" s="719" t="e">
        <f ca="1">_xll.BDP($T642,$AM$1)</f>
        <v>#NAME?</v>
      </c>
      <c r="AN642" s="719" t="e">
        <f ca="1">_xll.BDP($T642,$AN$1)</f>
        <v>#NAME?</v>
      </c>
      <c r="AO642" s="719" t="str">
        <f t="shared" si="81"/>
        <v>30yr</v>
      </c>
      <c r="AP642" s="775" t="e">
        <f ca="1">_xll.BDP(T642,"YRS_TO_MTY_ISSUE")</f>
        <v>#NAME?</v>
      </c>
      <c r="AQ642" s="775">
        <f t="shared" si="82"/>
        <v>30</v>
      </c>
      <c r="AR642" s="775">
        <v>30</v>
      </c>
      <c r="AS642" s="719" t="e">
        <f ca="1">_xll.BDP($T642,AS$1)</f>
        <v>#NAME?</v>
      </c>
      <c r="AT642" s="719" t="e">
        <f ca="1">_xll.BDP(T642,$AT$1)</f>
        <v>#NAME?</v>
      </c>
      <c r="AU642" s="719" t="e">
        <f ca="1">_xll.BDP(T642,$AU$1)</f>
        <v>#NAME?</v>
      </c>
      <c r="AV642" s="719" t="e">
        <f ca="1">_xll.BDP($T642,AV$1)</f>
        <v>#NAME?</v>
      </c>
      <c r="AW642" s="719" t="e">
        <f t="shared" ca="1" si="83"/>
        <v>#NAME?</v>
      </c>
      <c r="AX642" s="719" t="e">
        <f ca="1">_xll.BDP(T642,$AX$1)</f>
        <v>#NAME?</v>
      </c>
      <c r="AY642" s="719" t="e">
        <f t="shared" ca="1" si="84"/>
        <v>#NAME?</v>
      </c>
      <c r="AZ642" s="719" t="e">
        <f t="shared" ca="1" si="85"/>
        <v>#NAME?</v>
      </c>
      <c r="BA642" s="719" t="e">
        <f ca="1">VLOOKUP(X642,Values!$H$2:$I$15,2,FALSE)</f>
        <v>#NAME?</v>
      </c>
    </row>
    <row r="643" spans="1:53" s="706" customFormat="1" ht="13.8" x14ac:dyDescent="0.3">
      <c r="A643" s="707">
        <v>41946</v>
      </c>
      <c r="B643" s="915" t="s">
        <v>7880</v>
      </c>
      <c r="C643" s="916" t="s">
        <v>2062</v>
      </c>
      <c r="D643" s="709">
        <v>500</v>
      </c>
      <c r="E643" s="708" t="s">
        <v>66</v>
      </c>
      <c r="F643" s="710">
        <v>45602</v>
      </c>
      <c r="G643" s="711" t="s">
        <v>7881</v>
      </c>
      <c r="H643" s="712" t="s">
        <v>7882</v>
      </c>
      <c r="I643" s="713" t="s">
        <v>4169</v>
      </c>
      <c r="J643" s="761" t="s">
        <v>665</v>
      </c>
      <c r="K643" s="712">
        <v>-22.5</v>
      </c>
      <c r="L643" s="714"/>
      <c r="M643" s="712"/>
      <c r="N643" s="706" t="s">
        <v>4612</v>
      </c>
      <c r="O643" s="712">
        <v>5</v>
      </c>
      <c r="P643" s="708" t="s">
        <v>1993</v>
      </c>
      <c r="Q643" s="714"/>
      <c r="R643" s="708">
        <v>-5</v>
      </c>
      <c r="S643" s="708" t="s">
        <v>7919</v>
      </c>
      <c r="T643" s="573">
        <f t="shared" si="78"/>
        <v>11</v>
      </c>
      <c r="U643" s="716" t="e">
        <f ca="1">_xll.BDP($T643,$U$1)</f>
        <v>#NAME?</v>
      </c>
      <c r="V643" s="715">
        <f t="shared" si="79"/>
        <v>11</v>
      </c>
      <c r="W643" s="715">
        <f t="shared" si="80"/>
        <v>45</v>
      </c>
      <c r="X643" s="717" t="e">
        <f ca="1">_xll.BDP($T643,X$1)</f>
        <v>#NAME?</v>
      </c>
      <c r="Y643" s="717" t="e">
        <f ca="1">_xll.BDP($T643,$Y$1)</f>
        <v>#NAME?</v>
      </c>
      <c r="Z643" s="717" t="e">
        <f ca="1">_xll.BDP($T643,Z$1)</f>
        <v>#NAME?</v>
      </c>
      <c r="AA643" s="718" t="e">
        <f ca="1">IF(Z643="FLOATING",J643,(_xll.BDP($T643,AA$1)/100))</f>
        <v>#NAME?</v>
      </c>
      <c r="AB643" s="719" t="e">
        <f ca="1">_xll.BDP(T643,$AB$1)</f>
        <v>#NAME?</v>
      </c>
      <c r="AC643" s="720" t="e">
        <f ca="1">_xll.BDP($T643,AC$1)</f>
        <v>#NAME?</v>
      </c>
      <c r="AD643" s="719" t="e">
        <f ca="1">_xll.BDP($T643,AD$1)</f>
        <v>#NAME?</v>
      </c>
      <c r="AE643" s="715" t="e">
        <f ca="1">_xll.BDP($T643,AE$1)</f>
        <v>#NAME?</v>
      </c>
      <c r="AF643" s="719" t="e">
        <f ca="1">_xll.BDP($T643,AF$1)</f>
        <v>#NAME?</v>
      </c>
      <c r="AG643" s="719" t="e">
        <f ca="1">VLOOKUP(AE643,Values!$A$1:$C$12,2,FALSE)</f>
        <v>#NAME?</v>
      </c>
      <c r="AH643" s="716" t="e">
        <f ca="1">_xll.BDP($T643,$AH$1)</f>
        <v>#NAME?</v>
      </c>
      <c r="AI643" s="716" t="e">
        <f ca="1">_xll.BDP($T643,$AI$1)</f>
        <v>#NAME?</v>
      </c>
      <c r="AJ643" s="716" t="e">
        <f ca="1">_xll.BDP($T643,$AJ$1)</f>
        <v>#NAME?</v>
      </c>
      <c r="AK643" s="721" t="e">
        <f ca="1">VLOOKUP(AJ643,Values!$E$2:$F$8,2,)</f>
        <v>#NAME?</v>
      </c>
      <c r="AL643" s="719" t="e">
        <f ca="1">_xll.BDP($T643,$AL$1)</f>
        <v>#NAME?</v>
      </c>
      <c r="AM643" s="719" t="e">
        <f ca="1">_xll.BDP($T643,$AM$1)</f>
        <v>#NAME?</v>
      </c>
      <c r="AN643" s="719" t="e">
        <f ca="1">_xll.BDP($T643,$AN$1)</f>
        <v>#NAME?</v>
      </c>
      <c r="AO643" s="719" t="str">
        <f t="shared" si="81"/>
        <v>10yr</v>
      </c>
      <c r="AP643" s="775" t="e">
        <f ca="1">_xll.BDP(T643,"YRS_TO_MTY_ISSUE")</f>
        <v>#NAME?</v>
      </c>
      <c r="AQ643" s="775">
        <f t="shared" si="82"/>
        <v>10</v>
      </c>
      <c r="AR643" s="775">
        <v>10</v>
      </c>
      <c r="AS643" s="719" t="e">
        <f ca="1">_xll.BDP($T643,AS$1)</f>
        <v>#NAME?</v>
      </c>
      <c r="AT643" s="719" t="e">
        <f ca="1">_xll.BDP(T643,$AT$1)</f>
        <v>#NAME?</v>
      </c>
      <c r="AU643" s="719" t="e">
        <f ca="1">_xll.BDP(T643,$AU$1)</f>
        <v>#NAME?</v>
      </c>
      <c r="AV643" s="719" t="e">
        <f ca="1">_xll.BDP($T643,AV$1)</f>
        <v>#NAME?</v>
      </c>
      <c r="AW643" s="719" t="e">
        <f t="shared" ca="1" si="83"/>
        <v>#NAME?</v>
      </c>
      <c r="AX643" s="719" t="e">
        <f ca="1">_xll.BDP(T643,$AX$1)</f>
        <v>#NAME?</v>
      </c>
      <c r="AY643" s="719" t="e">
        <f t="shared" ca="1" si="84"/>
        <v>#NAME?</v>
      </c>
      <c r="AZ643" s="719" t="e">
        <f t="shared" ca="1" si="85"/>
        <v>#NAME?</v>
      </c>
      <c r="BA643" s="719" t="e">
        <f ca="1">VLOOKUP(X643,Values!$H$2:$I$15,2,FALSE)</f>
        <v>#NAME?</v>
      </c>
    </row>
    <row r="644" spans="1:53" s="706" customFormat="1" ht="13.8" x14ac:dyDescent="0.3">
      <c r="A644" s="707">
        <v>41946</v>
      </c>
      <c r="B644" s="915" t="s">
        <v>7883</v>
      </c>
      <c r="C644" s="916" t="s">
        <v>705</v>
      </c>
      <c r="D644" s="709">
        <v>500</v>
      </c>
      <c r="E644" s="708" t="s">
        <v>12</v>
      </c>
      <c r="F644" s="710">
        <v>43048</v>
      </c>
      <c r="G644" s="711" t="s">
        <v>561</v>
      </c>
      <c r="H644" s="712" t="s">
        <v>3656</v>
      </c>
      <c r="I644" s="713" t="s">
        <v>2299</v>
      </c>
      <c r="J644" s="761" t="s">
        <v>3760</v>
      </c>
      <c r="K644" s="712">
        <v>-7.5</v>
      </c>
      <c r="L644" s="714"/>
      <c r="M644" s="712"/>
      <c r="N644" s="706" t="s">
        <v>504</v>
      </c>
      <c r="O644" s="712">
        <v>1.4</v>
      </c>
      <c r="P644" s="708" t="s">
        <v>1890</v>
      </c>
      <c r="Q644" s="714"/>
      <c r="R644" s="708">
        <v>5</v>
      </c>
      <c r="S644" s="708" t="s">
        <v>7915</v>
      </c>
      <c r="T644" s="573">
        <f t="shared" si="78"/>
        <v>11</v>
      </c>
      <c r="U644" s="716" t="e">
        <f ca="1">_xll.BDP($T644,$U$1)</f>
        <v>#NAME?</v>
      </c>
      <c r="V644" s="715">
        <f t="shared" si="79"/>
        <v>11</v>
      </c>
      <c r="W644" s="715">
        <f t="shared" si="80"/>
        <v>45</v>
      </c>
      <c r="X644" s="717" t="e">
        <f ca="1">_xll.BDP($T644,X$1)</f>
        <v>#NAME?</v>
      </c>
      <c r="Y644" s="717" t="e">
        <f ca="1">_xll.BDP($T644,$Y$1)</f>
        <v>#NAME?</v>
      </c>
      <c r="Z644" s="717" t="e">
        <f ca="1">_xll.BDP($T644,Z$1)</f>
        <v>#NAME?</v>
      </c>
      <c r="AA644" s="718" t="e">
        <f ca="1">IF(Z644="FLOATING",J644,(_xll.BDP($T644,AA$1)/100))</f>
        <v>#NAME?</v>
      </c>
      <c r="AB644" s="719" t="e">
        <f ca="1">_xll.BDP(T644,$AB$1)</f>
        <v>#NAME?</v>
      </c>
      <c r="AC644" s="720" t="e">
        <f ca="1">_xll.BDP($T644,AC$1)</f>
        <v>#NAME?</v>
      </c>
      <c r="AD644" s="719" t="e">
        <f ca="1">_xll.BDP($T644,AD$1)</f>
        <v>#NAME?</v>
      </c>
      <c r="AE644" s="715" t="e">
        <f ca="1">_xll.BDP($T644,AE$1)</f>
        <v>#NAME?</v>
      </c>
      <c r="AF644" s="719" t="e">
        <f ca="1">_xll.BDP($T644,AF$1)</f>
        <v>#NAME?</v>
      </c>
      <c r="AG644" s="719" t="e">
        <f ca="1">VLOOKUP(AE644,Values!$A$1:$C$12,2,FALSE)</f>
        <v>#NAME?</v>
      </c>
      <c r="AH644" s="716" t="e">
        <f ca="1">_xll.BDP($T644,$AH$1)</f>
        <v>#NAME?</v>
      </c>
      <c r="AI644" s="716" t="e">
        <f ca="1">_xll.BDP($T644,$AI$1)</f>
        <v>#NAME?</v>
      </c>
      <c r="AJ644" s="716" t="e">
        <f ca="1">_xll.BDP($T644,$AJ$1)</f>
        <v>#NAME?</v>
      </c>
      <c r="AK644" s="721" t="e">
        <f ca="1">VLOOKUP(AJ644,Values!$E$2:$F$8,2,)</f>
        <v>#NAME?</v>
      </c>
      <c r="AL644" s="719" t="e">
        <f ca="1">_xll.BDP($T644,$AL$1)</f>
        <v>#NAME?</v>
      </c>
      <c r="AM644" s="719" t="e">
        <f ca="1">_xll.BDP($T644,$AM$1)</f>
        <v>#NAME?</v>
      </c>
      <c r="AN644" s="719" t="e">
        <f ca="1">_xll.BDP($T644,$AN$1)</f>
        <v>#NAME?</v>
      </c>
      <c r="AO644" s="719" t="str">
        <f t="shared" si="81"/>
        <v>3yr</v>
      </c>
      <c r="AP644" s="775" t="e">
        <f ca="1">_xll.BDP(T644,"YRS_TO_MTY_ISSUE")</f>
        <v>#NAME?</v>
      </c>
      <c r="AQ644" s="775">
        <f t="shared" si="82"/>
        <v>3</v>
      </c>
      <c r="AR644" s="775">
        <v>3</v>
      </c>
      <c r="AS644" s="719" t="e">
        <f ca="1">_xll.BDP($T644,AS$1)</f>
        <v>#NAME?</v>
      </c>
      <c r="AT644" s="719" t="e">
        <f ca="1">_xll.BDP(T644,$AT$1)</f>
        <v>#NAME?</v>
      </c>
      <c r="AU644" s="719" t="e">
        <f ca="1">_xll.BDP(T644,$AU$1)</f>
        <v>#NAME?</v>
      </c>
      <c r="AV644" s="719" t="e">
        <f ca="1">_xll.BDP($T644,AV$1)</f>
        <v>#NAME?</v>
      </c>
      <c r="AW644" s="719" t="e">
        <f t="shared" ca="1" si="83"/>
        <v>#NAME?</v>
      </c>
      <c r="AX644" s="719" t="e">
        <f ca="1">_xll.BDP(T644,$AX$1)</f>
        <v>#NAME?</v>
      </c>
      <c r="AY644" s="719" t="e">
        <f t="shared" ca="1" si="84"/>
        <v>#NAME?</v>
      </c>
      <c r="AZ644" s="719" t="e">
        <f t="shared" ca="1" si="85"/>
        <v>#NAME?</v>
      </c>
      <c r="BA644" s="719" t="e">
        <f ca="1">VLOOKUP(X644,Values!$H$2:$I$15,2,FALSE)</f>
        <v>#NAME?</v>
      </c>
    </row>
    <row r="645" spans="1:53" s="706" customFormat="1" ht="13.8" x14ac:dyDescent="0.3">
      <c r="A645" s="707">
        <v>41946</v>
      </c>
      <c r="B645" s="915" t="s">
        <v>7884</v>
      </c>
      <c r="C645" s="916" t="s">
        <v>705</v>
      </c>
      <c r="D645" s="709">
        <v>750</v>
      </c>
      <c r="E645" s="708" t="s">
        <v>12</v>
      </c>
      <c r="F645" s="710">
        <v>43048</v>
      </c>
      <c r="G645" s="711" t="s">
        <v>561</v>
      </c>
      <c r="H645" s="712" t="s">
        <v>1372</v>
      </c>
      <c r="I645" s="713" t="s">
        <v>723</v>
      </c>
      <c r="J645" s="761" t="s">
        <v>4107</v>
      </c>
      <c r="K645" s="712">
        <v>-7.5</v>
      </c>
      <c r="L645" s="714"/>
      <c r="M645" s="712"/>
      <c r="N645" s="706" t="s">
        <v>382</v>
      </c>
      <c r="O645" s="712">
        <v>2</v>
      </c>
      <c r="P645" s="708" t="s">
        <v>1890</v>
      </c>
      <c r="Q645" s="714"/>
      <c r="R645" s="708">
        <v>5</v>
      </c>
      <c r="S645" s="708" t="s">
        <v>7916</v>
      </c>
      <c r="T645" s="573">
        <f t="shared" si="78"/>
        <v>11</v>
      </c>
      <c r="U645" s="716" t="e">
        <f ca="1">_xll.BDP($T645,$U$1)</f>
        <v>#NAME?</v>
      </c>
      <c r="V645" s="715">
        <f t="shared" si="79"/>
        <v>11</v>
      </c>
      <c r="W645" s="715">
        <f t="shared" si="80"/>
        <v>45</v>
      </c>
      <c r="X645" s="717" t="e">
        <f ca="1">_xll.BDP($T645,X$1)</f>
        <v>#NAME?</v>
      </c>
      <c r="Y645" s="717" t="e">
        <f ca="1">_xll.BDP($T645,$Y$1)</f>
        <v>#NAME?</v>
      </c>
      <c r="Z645" s="717" t="e">
        <f ca="1">_xll.BDP($T645,Z$1)</f>
        <v>#NAME?</v>
      </c>
      <c r="AA645" s="718" t="e">
        <f ca="1">IF(Z645="FLOATING",J645,(_xll.BDP($T645,AA$1)/100))</f>
        <v>#NAME?</v>
      </c>
      <c r="AB645" s="719" t="e">
        <f ca="1">_xll.BDP(T645,$AB$1)</f>
        <v>#NAME?</v>
      </c>
      <c r="AC645" s="720" t="e">
        <f ca="1">_xll.BDP($T645,AC$1)</f>
        <v>#NAME?</v>
      </c>
      <c r="AD645" s="719" t="e">
        <f ca="1">_xll.BDP($T645,AD$1)</f>
        <v>#NAME?</v>
      </c>
      <c r="AE645" s="715" t="e">
        <f ca="1">_xll.BDP($T645,AE$1)</f>
        <v>#NAME?</v>
      </c>
      <c r="AF645" s="719" t="e">
        <f ca="1">_xll.BDP($T645,AF$1)</f>
        <v>#NAME?</v>
      </c>
      <c r="AG645" s="719" t="e">
        <f ca="1">VLOOKUP(AE645,Values!$A$1:$C$12,2,FALSE)</f>
        <v>#NAME?</v>
      </c>
      <c r="AH645" s="716" t="e">
        <f ca="1">_xll.BDP($T645,$AH$1)</f>
        <v>#NAME?</v>
      </c>
      <c r="AI645" s="716" t="e">
        <f ca="1">_xll.BDP($T645,$AI$1)</f>
        <v>#NAME?</v>
      </c>
      <c r="AJ645" s="716" t="e">
        <f ca="1">_xll.BDP($T645,$AJ$1)</f>
        <v>#NAME?</v>
      </c>
      <c r="AK645" s="721" t="e">
        <f ca="1">VLOOKUP(AJ645,Values!$E$2:$F$8,2,)</f>
        <v>#NAME?</v>
      </c>
      <c r="AL645" s="719" t="e">
        <f ca="1">_xll.BDP($T645,$AL$1)</f>
        <v>#NAME?</v>
      </c>
      <c r="AM645" s="719" t="e">
        <f ca="1">_xll.BDP($T645,$AM$1)</f>
        <v>#NAME?</v>
      </c>
      <c r="AN645" s="719" t="e">
        <f ca="1">_xll.BDP($T645,$AN$1)</f>
        <v>#NAME?</v>
      </c>
      <c r="AO645" s="719" t="str">
        <f t="shared" si="81"/>
        <v>3yr</v>
      </c>
      <c r="AP645" s="775" t="e">
        <f ca="1">_xll.BDP(T645,"YRS_TO_MTY_ISSUE")</f>
        <v>#NAME?</v>
      </c>
      <c r="AQ645" s="775">
        <f t="shared" si="82"/>
        <v>3</v>
      </c>
      <c r="AR645" s="775">
        <v>3</v>
      </c>
      <c r="AS645" s="719" t="e">
        <f ca="1">_xll.BDP($T645,AS$1)</f>
        <v>#NAME?</v>
      </c>
      <c r="AT645" s="719" t="e">
        <f ca="1">_xll.BDP(T645,$AT$1)</f>
        <v>#NAME?</v>
      </c>
      <c r="AU645" s="719" t="e">
        <f ca="1">_xll.BDP(T645,$AU$1)</f>
        <v>#NAME?</v>
      </c>
      <c r="AV645" s="719" t="e">
        <f ca="1">_xll.BDP($T645,AV$1)</f>
        <v>#NAME?</v>
      </c>
      <c r="AW645" s="719" t="e">
        <f t="shared" ca="1" si="83"/>
        <v>#NAME?</v>
      </c>
      <c r="AX645" s="719" t="e">
        <f ca="1">_xll.BDP(T645,$AX$1)</f>
        <v>#NAME?</v>
      </c>
      <c r="AY645" s="719" t="e">
        <f t="shared" ca="1" si="84"/>
        <v>#NAME?</v>
      </c>
      <c r="AZ645" s="719" t="e">
        <f t="shared" ca="1" si="85"/>
        <v>#NAME?</v>
      </c>
      <c r="BA645" s="719" t="e">
        <f ca="1">VLOOKUP(X645,Values!$H$2:$I$15,2,FALSE)</f>
        <v>#NAME?</v>
      </c>
    </row>
    <row r="646" spans="1:53" s="706" customFormat="1" ht="13.8" x14ac:dyDescent="0.3">
      <c r="A646" s="707">
        <v>41946</v>
      </c>
      <c r="B646" s="915" t="s">
        <v>7885</v>
      </c>
      <c r="C646" s="916" t="s">
        <v>705</v>
      </c>
      <c r="D646" s="709">
        <v>750</v>
      </c>
      <c r="E646" s="708" t="s">
        <v>37</v>
      </c>
      <c r="F646" s="710">
        <v>43777</v>
      </c>
      <c r="G646" s="711" t="s">
        <v>561</v>
      </c>
      <c r="H646" s="712" t="s">
        <v>570</v>
      </c>
      <c r="I646" s="713" t="s">
        <v>830</v>
      </c>
      <c r="J646" s="761" t="s">
        <v>831</v>
      </c>
      <c r="K646" s="712">
        <v>-7</v>
      </c>
      <c r="L646" s="714"/>
      <c r="M646" s="712"/>
      <c r="N646" s="706" t="s">
        <v>1609</v>
      </c>
      <c r="O646" s="712">
        <v>2.93</v>
      </c>
      <c r="P646" s="708" t="s">
        <v>2150</v>
      </c>
      <c r="Q646" s="714"/>
      <c r="R646" s="708">
        <v>8</v>
      </c>
      <c r="S646" s="708" t="s">
        <v>7914</v>
      </c>
      <c r="T646" s="573">
        <f t="shared" si="78"/>
        <v>11</v>
      </c>
      <c r="U646" s="716" t="e">
        <f ca="1">_xll.BDP($T646,$U$1)</f>
        <v>#NAME?</v>
      </c>
      <c r="V646" s="715">
        <f t="shared" si="79"/>
        <v>11</v>
      </c>
      <c r="W646" s="715">
        <f t="shared" si="80"/>
        <v>45</v>
      </c>
      <c r="X646" s="717" t="e">
        <f ca="1">_xll.BDP($T646,X$1)</f>
        <v>#NAME?</v>
      </c>
      <c r="Y646" s="717" t="e">
        <f ca="1">_xll.BDP($T646,$Y$1)</f>
        <v>#NAME?</v>
      </c>
      <c r="Z646" s="717" t="e">
        <f ca="1">_xll.BDP($T646,Z$1)</f>
        <v>#NAME?</v>
      </c>
      <c r="AA646" s="718" t="e">
        <f ca="1">IF(Z646="FLOATING",J646,(_xll.BDP($T646,AA$1)/100))</f>
        <v>#NAME?</v>
      </c>
      <c r="AB646" s="719" t="e">
        <f ca="1">_xll.BDP(T646,$AB$1)</f>
        <v>#NAME?</v>
      </c>
      <c r="AC646" s="720" t="e">
        <f ca="1">_xll.BDP($T646,AC$1)</f>
        <v>#NAME?</v>
      </c>
      <c r="AD646" s="719" t="e">
        <f ca="1">_xll.BDP($T646,AD$1)</f>
        <v>#NAME?</v>
      </c>
      <c r="AE646" s="715" t="e">
        <f ca="1">_xll.BDP($T646,AE$1)</f>
        <v>#NAME?</v>
      </c>
      <c r="AF646" s="719" t="e">
        <f ca="1">_xll.BDP($T646,AF$1)</f>
        <v>#NAME?</v>
      </c>
      <c r="AG646" s="719" t="e">
        <f ca="1">VLOOKUP(AE646,Values!$A$1:$C$12,2,FALSE)</f>
        <v>#NAME?</v>
      </c>
      <c r="AH646" s="716" t="e">
        <f ca="1">_xll.BDP($T646,$AH$1)</f>
        <v>#NAME?</v>
      </c>
      <c r="AI646" s="716" t="e">
        <f ca="1">_xll.BDP($T646,$AI$1)</f>
        <v>#NAME?</v>
      </c>
      <c r="AJ646" s="716" t="e">
        <f ca="1">_xll.BDP($T646,$AJ$1)</f>
        <v>#NAME?</v>
      </c>
      <c r="AK646" s="721" t="e">
        <f ca="1">VLOOKUP(AJ646,Values!$E$2:$F$8,2,)</f>
        <v>#NAME?</v>
      </c>
      <c r="AL646" s="719" t="e">
        <f ca="1">_xll.BDP($T646,$AL$1)</f>
        <v>#NAME?</v>
      </c>
      <c r="AM646" s="719" t="e">
        <f ca="1">_xll.BDP($T646,$AM$1)</f>
        <v>#NAME?</v>
      </c>
      <c r="AN646" s="719" t="e">
        <f ca="1">_xll.BDP($T646,$AN$1)</f>
        <v>#NAME?</v>
      </c>
      <c r="AO646" s="719" t="str">
        <f t="shared" si="81"/>
        <v>5yr</v>
      </c>
      <c r="AP646" s="775" t="e">
        <f ca="1">_xll.BDP(T646,"YRS_TO_MTY_ISSUE")</f>
        <v>#NAME?</v>
      </c>
      <c r="AQ646" s="775">
        <f t="shared" si="82"/>
        <v>5</v>
      </c>
      <c r="AR646" s="775">
        <v>5</v>
      </c>
      <c r="AS646" s="719" t="e">
        <f ca="1">_xll.BDP($T646,AS$1)</f>
        <v>#NAME?</v>
      </c>
      <c r="AT646" s="719" t="e">
        <f ca="1">_xll.BDP(T646,$AT$1)</f>
        <v>#NAME?</v>
      </c>
      <c r="AU646" s="719" t="e">
        <f ca="1">_xll.BDP(T646,$AU$1)</f>
        <v>#NAME?</v>
      </c>
      <c r="AV646" s="719" t="e">
        <f ca="1">_xll.BDP($T646,AV$1)</f>
        <v>#NAME?</v>
      </c>
      <c r="AW646" s="719" t="e">
        <f t="shared" ca="1" si="83"/>
        <v>#NAME?</v>
      </c>
      <c r="AX646" s="719" t="e">
        <f ca="1">_xll.BDP(T646,$AX$1)</f>
        <v>#NAME?</v>
      </c>
      <c r="AY646" s="719" t="e">
        <f t="shared" ca="1" si="84"/>
        <v>#NAME?</v>
      </c>
      <c r="AZ646" s="719" t="e">
        <f t="shared" ca="1" si="85"/>
        <v>#NAME?</v>
      </c>
      <c r="BA646" s="719" t="e">
        <f ca="1">VLOOKUP(X646,Values!$H$2:$I$15,2,FALSE)</f>
        <v>#NAME?</v>
      </c>
    </row>
    <row r="647" spans="1:53" s="706" customFormat="1" ht="13.8" x14ac:dyDescent="0.3">
      <c r="A647" s="707">
        <v>41946</v>
      </c>
      <c r="B647" s="915" t="s">
        <v>7886</v>
      </c>
      <c r="C647" s="916" t="s">
        <v>705</v>
      </c>
      <c r="D647" s="709">
        <v>500</v>
      </c>
      <c r="E647" s="708" t="s">
        <v>224</v>
      </c>
      <c r="F647" s="710">
        <v>44510</v>
      </c>
      <c r="G647" s="711" t="s">
        <v>561</v>
      </c>
      <c r="H647" s="712" t="s">
        <v>1604</v>
      </c>
      <c r="I647" s="713" t="s">
        <v>695</v>
      </c>
      <c r="J647" s="761" t="s">
        <v>305</v>
      </c>
      <c r="K647" s="712">
        <v>-7.5</v>
      </c>
      <c r="L647" s="714"/>
      <c r="M647" s="712"/>
      <c r="N647" s="706" t="s">
        <v>192</v>
      </c>
      <c r="O647" s="712">
        <v>3.2</v>
      </c>
      <c r="P647" s="708" t="s">
        <v>1937</v>
      </c>
      <c r="Q647" s="714"/>
      <c r="R647" s="708">
        <v>0</v>
      </c>
      <c r="S647" s="708" t="s">
        <v>7917</v>
      </c>
      <c r="T647" s="573">
        <f t="shared" si="78"/>
        <v>11</v>
      </c>
      <c r="U647" s="716" t="e">
        <f ca="1">_xll.BDP($T647,$U$1)</f>
        <v>#NAME?</v>
      </c>
      <c r="V647" s="715">
        <f t="shared" si="79"/>
        <v>11</v>
      </c>
      <c r="W647" s="715">
        <f t="shared" si="80"/>
        <v>45</v>
      </c>
      <c r="X647" s="717" t="e">
        <f ca="1">_xll.BDP($T647,X$1)</f>
        <v>#NAME?</v>
      </c>
      <c r="Y647" s="717" t="e">
        <f ca="1">_xll.BDP($T647,$Y$1)</f>
        <v>#NAME?</v>
      </c>
      <c r="Z647" s="717" t="e">
        <f ca="1">_xll.BDP($T647,Z$1)</f>
        <v>#NAME?</v>
      </c>
      <c r="AA647" s="718" t="e">
        <f ca="1">IF(Z647="FLOATING",J647,(_xll.BDP($T647,AA$1)/100))</f>
        <v>#NAME?</v>
      </c>
      <c r="AB647" s="719" t="e">
        <f ca="1">_xll.BDP(T647,$AB$1)</f>
        <v>#NAME?</v>
      </c>
      <c r="AC647" s="720" t="e">
        <f ca="1">_xll.BDP($T647,AC$1)</f>
        <v>#NAME?</v>
      </c>
      <c r="AD647" s="719" t="e">
        <f ca="1">_xll.BDP($T647,AD$1)</f>
        <v>#NAME?</v>
      </c>
      <c r="AE647" s="715" t="e">
        <f ca="1">_xll.BDP($T647,AE$1)</f>
        <v>#NAME?</v>
      </c>
      <c r="AF647" s="719" t="e">
        <f ca="1">_xll.BDP($T647,AF$1)</f>
        <v>#NAME?</v>
      </c>
      <c r="AG647" s="719" t="e">
        <f ca="1">VLOOKUP(AE647,Values!$A$1:$C$12,2,FALSE)</f>
        <v>#NAME?</v>
      </c>
      <c r="AH647" s="716" t="e">
        <f ca="1">_xll.BDP($T647,$AH$1)</f>
        <v>#NAME?</v>
      </c>
      <c r="AI647" s="716" t="e">
        <f ca="1">_xll.BDP($T647,$AI$1)</f>
        <v>#NAME?</v>
      </c>
      <c r="AJ647" s="716" t="e">
        <f ca="1">_xll.BDP($T647,$AJ$1)</f>
        <v>#NAME?</v>
      </c>
      <c r="AK647" s="721" t="e">
        <f ca="1">VLOOKUP(AJ647,Values!$E$2:$F$8,2,)</f>
        <v>#NAME?</v>
      </c>
      <c r="AL647" s="719" t="e">
        <f ca="1">_xll.BDP($T647,$AL$1)</f>
        <v>#NAME?</v>
      </c>
      <c r="AM647" s="719" t="e">
        <f ca="1">_xll.BDP($T647,$AM$1)</f>
        <v>#NAME?</v>
      </c>
      <c r="AN647" s="719" t="e">
        <f ca="1">_xll.BDP($T647,$AN$1)</f>
        <v>#NAME?</v>
      </c>
      <c r="AO647" s="719" t="str">
        <f t="shared" si="81"/>
        <v>7yr</v>
      </c>
      <c r="AP647" s="775" t="e">
        <f ca="1">_xll.BDP(T647,"YRS_TO_MTY_ISSUE")</f>
        <v>#NAME?</v>
      </c>
      <c r="AQ647" s="775">
        <f t="shared" si="82"/>
        <v>7</v>
      </c>
      <c r="AR647" s="775">
        <v>7</v>
      </c>
      <c r="AS647" s="719" t="e">
        <f ca="1">_xll.BDP($T647,AS$1)</f>
        <v>#NAME?</v>
      </c>
      <c r="AT647" s="719" t="e">
        <f ca="1">_xll.BDP(T647,$AT$1)</f>
        <v>#NAME?</v>
      </c>
      <c r="AU647" s="719" t="e">
        <f ca="1">_xll.BDP(T647,$AU$1)</f>
        <v>#NAME?</v>
      </c>
      <c r="AV647" s="719" t="e">
        <f ca="1">_xll.BDP($T647,AV$1)</f>
        <v>#NAME?</v>
      </c>
      <c r="AW647" s="719" t="e">
        <f t="shared" ca="1" si="83"/>
        <v>#NAME?</v>
      </c>
      <c r="AX647" s="719" t="e">
        <f ca="1">_xll.BDP(T647,$AX$1)</f>
        <v>#NAME?</v>
      </c>
      <c r="AY647" s="719" t="e">
        <f t="shared" ca="1" si="84"/>
        <v>#NAME?</v>
      </c>
      <c r="AZ647" s="719" t="e">
        <f t="shared" ca="1" si="85"/>
        <v>#NAME?</v>
      </c>
      <c r="BA647" s="719" t="e">
        <f ca="1">VLOOKUP(X647,Values!$H$2:$I$15,2,FALSE)</f>
        <v>#NAME?</v>
      </c>
    </row>
    <row r="648" spans="1:53" s="706" customFormat="1" ht="13.8" x14ac:dyDescent="0.3">
      <c r="A648" s="707">
        <v>41946</v>
      </c>
      <c r="B648" s="915" t="s">
        <v>7887</v>
      </c>
      <c r="C648" s="916" t="s">
        <v>705</v>
      </c>
      <c r="D648" s="709">
        <v>500</v>
      </c>
      <c r="E648" s="708" t="s">
        <v>66</v>
      </c>
      <c r="F648" s="710">
        <v>45606</v>
      </c>
      <c r="G648" s="711" t="s">
        <v>561</v>
      </c>
      <c r="H648" s="712" t="s">
        <v>145</v>
      </c>
      <c r="I648" s="713" t="s">
        <v>837</v>
      </c>
      <c r="J648" s="761" t="s">
        <v>6816</v>
      </c>
      <c r="K648" s="712">
        <v>-12</v>
      </c>
      <c r="L648" s="714"/>
      <c r="M648" s="712"/>
      <c r="N648" s="706" t="s">
        <v>565</v>
      </c>
      <c r="O648" s="712">
        <v>4.4000000000000004</v>
      </c>
      <c r="P648" s="708" t="s">
        <v>3827</v>
      </c>
      <c r="Q648" s="714"/>
      <c r="R648" s="708">
        <v>-2</v>
      </c>
      <c r="S648" s="708" t="s">
        <v>7918</v>
      </c>
      <c r="T648" s="573">
        <f t="shared" si="78"/>
        <v>11</v>
      </c>
      <c r="U648" s="716" t="e">
        <f ca="1">_xll.BDP($T648,$U$1)</f>
        <v>#NAME?</v>
      </c>
      <c r="V648" s="715">
        <f t="shared" si="79"/>
        <v>11</v>
      </c>
      <c r="W648" s="715">
        <f t="shared" si="80"/>
        <v>45</v>
      </c>
      <c r="X648" s="717" t="e">
        <f ca="1">_xll.BDP($T648,X$1)</f>
        <v>#NAME?</v>
      </c>
      <c r="Y648" s="717" t="e">
        <f ca="1">_xll.BDP($T648,$Y$1)</f>
        <v>#NAME?</v>
      </c>
      <c r="Z648" s="717" t="e">
        <f ca="1">_xll.BDP($T648,Z$1)</f>
        <v>#NAME?</v>
      </c>
      <c r="AA648" s="718" t="e">
        <f ca="1">IF(Z648="FLOATING",J648,(_xll.BDP($T648,AA$1)/100))</f>
        <v>#NAME?</v>
      </c>
      <c r="AB648" s="719" t="e">
        <f ca="1">_xll.BDP(T648,$AB$1)</f>
        <v>#NAME?</v>
      </c>
      <c r="AC648" s="720" t="e">
        <f ca="1">_xll.BDP($T648,AC$1)</f>
        <v>#NAME?</v>
      </c>
      <c r="AD648" s="719" t="e">
        <f ca="1">_xll.BDP($T648,AD$1)</f>
        <v>#NAME?</v>
      </c>
      <c r="AE648" s="715" t="e">
        <f ca="1">_xll.BDP($T648,AE$1)</f>
        <v>#NAME?</v>
      </c>
      <c r="AF648" s="719" t="e">
        <f ca="1">_xll.BDP($T648,AF$1)</f>
        <v>#NAME?</v>
      </c>
      <c r="AG648" s="719" t="e">
        <f ca="1">VLOOKUP(AE648,Values!$A$1:$C$12,2,FALSE)</f>
        <v>#NAME?</v>
      </c>
      <c r="AH648" s="716" t="e">
        <f ca="1">_xll.BDP($T648,$AH$1)</f>
        <v>#NAME?</v>
      </c>
      <c r="AI648" s="716" t="e">
        <f ca="1">_xll.BDP($T648,$AI$1)</f>
        <v>#NAME?</v>
      </c>
      <c r="AJ648" s="716" t="e">
        <f ca="1">_xll.BDP($T648,$AJ$1)</f>
        <v>#NAME?</v>
      </c>
      <c r="AK648" s="721" t="e">
        <f ca="1">VLOOKUP(AJ648,Values!$E$2:$F$8,2,)</f>
        <v>#NAME?</v>
      </c>
      <c r="AL648" s="719" t="e">
        <f ca="1">_xll.BDP($T648,$AL$1)</f>
        <v>#NAME?</v>
      </c>
      <c r="AM648" s="719" t="e">
        <f ca="1">_xll.BDP($T648,$AM$1)</f>
        <v>#NAME?</v>
      </c>
      <c r="AN648" s="719" t="e">
        <f ca="1">_xll.BDP($T648,$AN$1)</f>
        <v>#NAME?</v>
      </c>
      <c r="AO648" s="719" t="str">
        <f t="shared" si="81"/>
        <v>10yr</v>
      </c>
      <c r="AP648" s="775" t="e">
        <f ca="1">_xll.BDP(T648,"YRS_TO_MTY_ISSUE")</f>
        <v>#NAME?</v>
      </c>
      <c r="AQ648" s="775">
        <f t="shared" si="82"/>
        <v>10</v>
      </c>
      <c r="AR648" s="775">
        <v>10</v>
      </c>
      <c r="AS648" s="719" t="e">
        <f ca="1">_xll.BDP($T648,AS$1)</f>
        <v>#NAME?</v>
      </c>
      <c r="AT648" s="719" t="e">
        <f ca="1">_xll.BDP(T648,$AT$1)</f>
        <v>#NAME?</v>
      </c>
      <c r="AU648" s="719" t="e">
        <f ca="1">_xll.BDP(T648,$AU$1)</f>
        <v>#NAME?</v>
      </c>
      <c r="AV648" s="719" t="e">
        <f ca="1">_xll.BDP($T648,AV$1)</f>
        <v>#NAME?</v>
      </c>
      <c r="AW648" s="719" t="e">
        <f t="shared" ca="1" si="83"/>
        <v>#NAME?</v>
      </c>
      <c r="AX648" s="719" t="e">
        <f ca="1">_xll.BDP(T648,$AX$1)</f>
        <v>#NAME?</v>
      </c>
      <c r="AY648" s="719" t="e">
        <f t="shared" ca="1" si="84"/>
        <v>#NAME?</v>
      </c>
      <c r="AZ648" s="719" t="e">
        <f t="shared" ca="1" si="85"/>
        <v>#NAME?</v>
      </c>
      <c r="BA648" s="719" t="e">
        <f ca="1">VLOOKUP(X648,Values!$H$2:$I$15,2,FALSE)</f>
        <v>#NAME?</v>
      </c>
    </row>
    <row r="649" spans="1:53" s="706" customFormat="1" ht="13.8" x14ac:dyDescent="0.3">
      <c r="A649" s="707">
        <v>41946</v>
      </c>
      <c r="B649" s="915" t="s">
        <v>7888</v>
      </c>
      <c r="C649" s="916" t="s">
        <v>11</v>
      </c>
      <c r="D649" s="709">
        <v>2000</v>
      </c>
      <c r="E649" s="708" t="s">
        <v>37</v>
      </c>
      <c r="F649" s="710">
        <v>43777</v>
      </c>
      <c r="G649" s="711" t="s">
        <v>7889</v>
      </c>
      <c r="H649" s="712" t="s">
        <v>205</v>
      </c>
      <c r="I649" s="713" t="s">
        <v>794</v>
      </c>
      <c r="J649" s="761" t="s">
        <v>7890</v>
      </c>
      <c r="K649" s="712">
        <v>-12.5</v>
      </c>
      <c r="L649" s="714"/>
      <c r="M649" s="712"/>
      <c r="N649" s="706" t="s">
        <v>344</v>
      </c>
      <c r="O649" s="712">
        <v>2.8</v>
      </c>
      <c r="P649" s="708" t="s">
        <v>7891</v>
      </c>
      <c r="Q649" s="714"/>
      <c r="R649" s="708">
        <v>9.5</v>
      </c>
      <c r="S649" s="708" t="s">
        <v>7913</v>
      </c>
      <c r="T649" s="573">
        <f t="shared" si="78"/>
        <v>11</v>
      </c>
      <c r="U649" s="716" t="e">
        <f ca="1">_xll.BDP($T649,$U$1)</f>
        <v>#NAME?</v>
      </c>
      <c r="V649" s="715">
        <f t="shared" si="79"/>
        <v>11</v>
      </c>
      <c r="W649" s="715">
        <f t="shared" si="80"/>
        <v>45</v>
      </c>
      <c r="X649" s="717" t="e">
        <f ca="1">_xll.BDP($T649,X$1)</f>
        <v>#NAME?</v>
      </c>
      <c r="Y649" s="717" t="e">
        <f ca="1">_xll.BDP($T649,$Y$1)</f>
        <v>#NAME?</v>
      </c>
      <c r="Z649" s="717" t="e">
        <f ca="1">_xll.BDP($T649,Z$1)</f>
        <v>#NAME?</v>
      </c>
      <c r="AA649" s="718" t="e">
        <f ca="1">IF(Z649="FLOATING",J649,(_xll.BDP($T649,AA$1)/100))</f>
        <v>#NAME?</v>
      </c>
      <c r="AB649" s="719" t="e">
        <f ca="1">_xll.BDP(T649,$AB$1)</f>
        <v>#NAME?</v>
      </c>
      <c r="AC649" s="720" t="e">
        <f ca="1">_xll.BDP($T649,AC$1)</f>
        <v>#NAME?</v>
      </c>
      <c r="AD649" s="719" t="e">
        <f ca="1">_xll.BDP($T649,AD$1)</f>
        <v>#NAME?</v>
      </c>
      <c r="AE649" s="715" t="e">
        <f ca="1">_xll.BDP($T649,AE$1)</f>
        <v>#NAME?</v>
      </c>
      <c r="AF649" s="719" t="e">
        <f ca="1">_xll.BDP($T649,AF$1)</f>
        <v>#NAME?</v>
      </c>
      <c r="AG649" s="719" t="e">
        <f ca="1">VLOOKUP(AE649,Values!$A$1:$C$12,2,FALSE)</f>
        <v>#NAME?</v>
      </c>
      <c r="AH649" s="716" t="e">
        <f ca="1">_xll.BDP($T649,$AH$1)</f>
        <v>#NAME?</v>
      </c>
      <c r="AI649" s="716" t="e">
        <f ca="1">_xll.BDP($T649,$AI$1)</f>
        <v>#NAME?</v>
      </c>
      <c r="AJ649" s="716" t="e">
        <f ca="1">_xll.BDP($T649,$AJ$1)</f>
        <v>#NAME?</v>
      </c>
      <c r="AK649" s="721" t="e">
        <f ca="1">VLOOKUP(AJ649,Values!$E$2:$F$8,2,)</f>
        <v>#NAME?</v>
      </c>
      <c r="AL649" s="719" t="e">
        <f ca="1">_xll.BDP($T649,$AL$1)</f>
        <v>#NAME?</v>
      </c>
      <c r="AM649" s="719" t="e">
        <f ca="1">_xll.BDP($T649,$AM$1)</f>
        <v>#NAME?</v>
      </c>
      <c r="AN649" s="719" t="e">
        <f ca="1">_xll.BDP($T649,$AN$1)</f>
        <v>#NAME?</v>
      </c>
      <c r="AO649" s="719" t="str">
        <f t="shared" si="81"/>
        <v>5yr</v>
      </c>
      <c r="AP649" s="775" t="e">
        <f ca="1">_xll.BDP(T649,"YRS_TO_MTY_ISSUE")</f>
        <v>#NAME?</v>
      </c>
      <c r="AQ649" s="775">
        <f t="shared" si="82"/>
        <v>5</v>
      </c>
      <c r="AR649" s="775">
        <v>5</v>
      </c>
      <c r="AS649" s="719" t="e">
        <f ca="1">_xll.BDP($T649,AS$1)</f>
        <v>#NAME?</v>
      </c>
      <c r="AT649" s="719" t="e">
        <f ca="1">_xll.BDP(T649,$AT$1)</f>
        <v>#NAME?</v>
      </c>
      <c r="AU649" s="719" t="e">
        <f ca="1">_xll.BDP(T649,$AU$1)</f>
        <v>#NAME?</v>
      </c>
      <c r="AV649" s="719" t="e">
        <f ca="1">_xll.BDP($T649,AV$1)</f>
        <v>#NAME?</v>
      </c>
      <c r="AW649" s="719" t="e">
        <f t="shared" ca="1" si="83"/>
        <v>#NAME?</v>
      </c>
      <c r="AX649" s="719" t="e">
        <f ca="1">_xll.BDP(T649,$AX$1)</f>
        <v>#NAME?</v>
      </c>
      <c r="AY649" s="719" t="e">
        <f t="shared" ca="1" si="84"/>
        <v>#NAME?</v>
      </c>
      <c r="AZ649" s="719" t="e">
        <f t="shared" ca="1" si="85"/>
        <v>#NAME?</v>
      </c>
      <c r="BA649" s="719" t="e">
        <f ca="1">VLOOKUP(X649,Values!$H$2:$I$15,2,FALSE)</f>
        <v>#NAME?</v>
      </c>
    </row>
    <row r="650" spans="1:53" s="706" customFormat="1" ht="13.8" x14ac:dyDescent="0.3">
      <c r="A650" s="707">
        <v>41946</v>
      </c>
      <c r="B650" s="915" t="s">
        <v>7892</v>
      </c>
      <c r="C650" s="916" t="s">
        <v>1701</v>
      </c>
      <c r="D650" s="709">
        <v>750</v>
      </c>
      <c r="E650" s="708" t="s">
        <v>66</v>
      </c>
      <c r="F650" s="710">
        <v>45611</v>
      </c>
      <c r="G650" s="711" t="s">
        <v>7893</v>
      </c>
      <c r="H650" s="712" t="s">
        <v>579</v>
      </c>
      <c r="I650" s="713" t="s">
        <v>794</v>
      </c>
      <c r="J650" s="761" t="s">
        <v>91</v>
      </c>
      <c r="K650" s="712">
        <v>-15</v>
      </c>
      <c r="L650" s="714"/>
      <c r="M650" s="712"/>
      <c r="N650" s="706" t="s">
        <v>463</v>
      </c>
      <c r="O650" s="712">
        <v>4</v>
      </c>
      <c r="P650" s="708" t="s">
        <v>1937</v>
      </c>
      <c r="Q650" s="714"/>
      <c r="R650" s="708">
        <v>0</v>
      </c>
      <c r="S650" s="708" t="s">
        <v>7912</v>
      </c>
      <c r="T650" s="573">
        <f t="shared" si="78"/>
        <v>11</v>
      </c>
      <c r="U650" s="716" t="e">
        <f ca="1">_xll.BDP($T650,$U$1)</f>
        <v>#NAME?</v>
      </c>
      <c r="V650" s="715">
        <f t="shared" si="79"/>
        <v>11</v>
      </c>
      <c r="W650" s="715">
        <f t="shared" si="80"/>
        <v>45</v>
      </c>
      <c r="X650" s="717" t="e">
        <f ca="1">_xll.BDP($T650,X$1)</f>
        <v>#NAME?</v>
      </c>
      <c r="Y650" s="717" t="e">
        <f ca="1">_xll.BDP($T650,$Y$1)</f>
        <v>#NAME?</v>
      </c>
      <c r="Z650" s="717" t="e">
        <f ca="1">_xll.BDP($T650,Z$1)</f>
        <v>#NAME?</v>
      </c>
      <c r="AA650" s="718" t="e">
        <f ca="1">IF(Z650="FLOATING",J650,(_xll.BDP($T650,AA$1)/100))</f>
        <v>#NAME?</v>
      </c>
      <c r="AB650" s="719" t="e">
        <f ca="1">_xll.BDP(T650,$AB$1)</f>
        <v>#NAME?</v>
      </c>
      <c r="AC650" s="720" t="e">
        <f ca="1">_xll.BDP($T650,AC$1)</f>
        <v>#NAME?</v>
      </c>
      <c r="AD650" s="719" t="e">
        <f ca="1">_xll.BDP($T650,AD$1)</f>
        <v>#NAME?</v>
      </c>
      <c r="AE650" s="715" t="e">
        <f ca="1">_xll.BDP($T650,AE$1)</f>
        <v>#NAME?</v>
      </c>
      <c r="AF650" s="719" t="e">
        <f ca="1">_xll.BDP($T650,AF$1)</f>
        <v>#NAME?</v>
      </c>
      <c r="AG650" s="719" t="e">
        <f ca="1">VLOOKUP(AE650,Values!$A$1:$C$12,2,FALSE)</f>
        <v>#NAME?</v>
      </c>
      <c r="AH650" s="716" t="e">
        <f ca="1">_xll.BDP($T650,$AH$1)</f>
        <v>#NAME?</v>
      </c>
      <c r="AI650" s="716" t="e">
        <f ca="1">_xll.BDP($T650,$AI$1)</f>
        <v>#NAME?</v>
      </c>
      <c r="AJ650" s="716" t="e">
        <f ca="1">_xll.BDP($T650,$AJ$1)</f>
        <v>#NAME?</v>
      </c>
      <c r="AK650" s="721" t="e">
        <f ca="1">VLOOKUP(AJ650,Values!$E$2:$F$8,2,)</f>
        <v>#NAME?</v>
      </c>
      <c r="AL650" s="719" t="e">
        <f ca="1">_xll.BDP($T650,$AL$1)</f>
        <v>#NAME?</v>
      </c>
      <c r="AM650" s="719" t="e">
        <f ca="1">_xll.BDP($T650,$AM$1)</f>
        <v>#NAME?</v>
      </c>
      <c r="AN650" s="719" t="e">
        <f ca="1">_xll.BDP($T650,$AN$1)</f>
        <v>#NAME?</v>
      </c>
      <c r="AO650" s="719" t="str">
        <f t="shared" si="81"/>
        <v>10yr</v>
      </c>
      <c r="AP650" s="775" t="e">
        <f ca="1">_xll.BDP(T650,"YRS_TO_MTY_ISSUE")</f>
        <v>#NAME?</v>
      </c>
      <c r="AQ650" s="775">
        <f t="shared" si="82"/>
        <v>10</v>
      </c>
      <c r="AR650" s="775">
        <v>10</v>
      </c>
      <c r="AS650" s="719" t="e">
        <f ca="1">_xll.BDP($T650,AS$1)</f>
        <v>#NAME?</v>
      </c>
      <c r="AT650" s="719" t="e">
        <f ca="1">_xll.BDP(T650,$AT$1)</f>
        <v>#NAME?</v>
      </c>
      <c r="AU650" s="719" t="e">
        <f ca="1">_xll.BDP(T650,$AU$1)</f>
        <v>#NAME?</v>
      </c>
      <c r="AV650" s="719" t="e">
        <f ca="1">_xll.BDP($T650,AV$1)</f>
        <v>#NAME?</v>
      </c>
      <c r="AW650" s="719" t="e">
        <f t="shared" ca="1" si="83"/>
        <v>#NAME?</v>
      </c>
      <c r="AX650" s="719" t="e">
        <f ca="1">_xll.BDP(T650,$AX$1)</f>
        <v>#NAME?</v>
      </c>
      <c r="AY650" s="719" t="e">
        <f t="shared" ca="1" si="84"/>
        <v>#NAME?</v>
      </c>
      <c r="AZ650" s="719" t="e">
        <f t="shared" ca="1" si="85"/>
        <v>#NAME?</v>
      </c>
      <c r="BA650" s="719" t="e">
        <f ca="1">VLOOKUP(X650,Values!$H$2:$I$15,2,FALSE)</f>
        <v>#NAME?</v>
      </c>
    </row>
    <row r="651" spans="1:53" s="706" customFormat="1" ht="13.8" x14ac:dyDescent="0.3">
      <c r="A651" s="707">
        <v>41946</v>
      </c>
      <c r="B651" s="915" t="s">
        <v>7894</v>
      </c>
      <c r="C651" s="916" t="s">
        <v>218</v>
      </c>
      <c r="D651" s="709">
        <v>300</v>
      </c>
      <c r="E651" s="708" t="s">
        <v>37</v>
      </c>
      <c r="F651" s="710">
        <v>43775</v>
      </c>
      <c r="G651" s="711" t="s">
        <v>780</v>
      </c>
      <c r="H651" s="712" t="s">
        <v>578</v>
      </c>
      <c r="I651" s="713" t="s">
        <v>946</v>
      </c>
      <c r="J651" s="761" t="s">
        <v>3627</v>
      </c>
      <c r="K651" s="712">
        <v>-25</v>
      </c>
      <c r="L651" s="714"/>
      <c r="M651" s="712"/>
      <c r="N651" s="706" t="s">
        <v>565</v>
      </c>
      <c r="O651" s="712">
        <v>7.3</v>
      </c>
      <c r="P651" s="708" t="s">
        <v>2867</v>
      </c>
      <c r="Q651" s="714"/>
      <c r="R651" s="708">
        <v>-15</v>
      </c>
      <c r="S651" s="708" t="s">
        <v>7911</v>
      </c>
      <c r="T651" s="573">
        <f t="shared" si="78"/>
        <v>11</v>
      </c>
      <c r="U651" s="716" t="e">
        <f ca="1">_xll.BDP($T651,$U$1)</f>
        <v>#NAME?</v>
      </c>
      <c r="V651" s="715">
        <f t="shared" si="79"/>
        <v>11</v>
      </c>
      <c r="W651" s="715">
        <f t="shared" si="80"/>
        <v>45</v>
      </c>
      <c r="X651" s="717" t="e">
        <f ca="1">_xll.BDP($T651,X$1)</f>
        <v>#NAME?</v>
      </c>
      <c r="Y651" s="717" t="e">
        <f ca="1">_xll.BDP($T651,$Y$1)</f>
        <v>#NAME?</v>
      </c>
      <c r="Z651" s="717" t="e">
        <f ca="1">_xll.BDP($T651,Z$1)</f>
        <v>#NAME?</v>
      </c>
      <c r="AA651" s="718" t="e">
        <f ca="1">IF(Z651="FLOATING",J651,(_xll.BDP($T651,AA$1)/100))</f>
        <v>#NAME?</v>
      </c>
      <c r="AB651" s="719" t="e">
        <f ca="1">_xll.BDP(T651,$AB$1)</f>
        <v>#NAME?</v>
      </c>
      <c r="AC651" s="720" t="e">
        <f ca="1">_xll.BDP($T651,AC$1)</f>
        <v>#NAME?</v>
      </c>
      <c r="AD651" s="719" t="e">
        <f ca="1">_xll.BDP($T651,AD$1)</f>
        <v>#NAME?</v>
      </c>
      <c r="AE651" s="715" t="e">
        <f ca="1">_xll.BDP($T651,AE$1)</f>
        <v>#NAME?</v>
      </c>
      <c r="AF651" s="719" t="e">
        <f ca="1">_xll.BDP($T651,AF$1)</f>
        <v>#NAME?</v>
      </c>
      <c r="AG651" s="719" t="e">
        <f ca="1">VLOOKUP(AE651,Values!$A$1:$C$12,2,FALSE)</f>
        <v>#NAME?</v>
      </c>
      <c r="AH651" s="716" t="e">
        <f ca="1">_xll.BDP($T651,$AH$1)</f>
        <v>#NAME?</v>
      </c>
      <c r="AI651" s="716" t="e">
        <f ca="1">_xll.BDP($T651,$AI$1)</f>
        <v>#NAME?</v>
      </c>
      <c r="AJ651" s="716" t="e">
        <f ca="1">_xll.BDP($T651,$AJ$1)</f>
        <v>#NAME?</v>
      </c>
      <c r="AK651" s="721" t="e">
        <f ca="1">VLOOKUP(AJ651,Values!$E$2:$F$8,2,)</f>
        <v>#NAME?</v>
      </c>
      <c r="AL651" s="719" t="e">
        <f ca="1">_xll.BDP($T651,$AL$1)</f>
        <v>#NAME?</v>
      </c>
      <c r="AM651" s="719" t="e">
        <f ca="1">_xll.BDP($T651,$AM$1)</f>
        <v>#NAME?</v>
      </c>
      <c r="AN651" s="719" t="e">
        <f ca="1">_xll.BDP($T651,$AN$1)</f>
        <v>#NAME?</v>
      </c>
      <c r="AO651" s="719" t="str">
        <f t="shared" si="81"/>
        <v>5yr</v>
      </c>
      <c r="AP651" s="775" t="e">
        <f ca="1">_xll.BDP(T651,"YRS_TO_MTY_ISSUE")</f>
        <v>#NAME?</v>
      </c>
      <c r="AQ651" s="775">
        <f t="shared" si="82"/>
        <v>5</v>
      </c>
      <c r="AR651" s="775">
        <v>5</v>
      </c>
      <c r="AS651" s="719" t="e">
        <f ca="1">_xll.BDP($T651,AS$1)</f>
        <v>#NAME?</v>
      </c>
      <c r="AT651" s="719" t="e">
        <f ca="1">_xll.BDP(T651,$AT$1)</f>
        <v>#NAME?</v>
      </c>
      <c r="AU651" s="719" t="e">
        <f ca="1">_xll.BDP(T651,$AU$1)</f>
        <v>#NAME?</v>
      </c>
      <c r="AV651" s="719" t="e">
        <f ca="1">_xll.BDP($T651,AV$1)</f>
        <v>#NAME?</v>
      </c>
      <c r="AW651" s="719" t="e">
        <f t="shared" ca="1" si="83"/>
        <v>#NAME?</v>
      </c>
      <c r="AX651" s="719" t="e">
        <f ca="1">_xll.BDP(T651,$AX$1)</f>
        <v>#NAME?</v>
      </c>
      <c r="AY651" s="719" t="e">
        <f t="shared" ca="1" si="84"/>
        <v>#NAME?</v>
      </c>
      <c r="AZ651" s="719" t="e">
        <f t="shared" ca="1" si="85"/>
        <v>#NAME?</v>
      </c>
      <c r="BA651" s="719" t="e">
        <f ca="1">VLOOKUP(X651,Values!$H$2:$I$15,2,FALSE)</f>
        <v>#NAME?</v>
      </c>
    </row>
    <row r="652" spans="1:53" s="706" customFormat="1" ht="13.8" x14ac:dyDescent="0.3">
      <c r="A652" s="707">
        <v>41946</v>
      </c>
      <c r="B652" s="915" t="s">
        <v>7895</v>
      </c>
      <c r="C652" s="916" t="s">
        <v>2842</v>
      </c>
      <c r="D652" s="709">
        <v>500</v>
      </c>
      <c r="E652" s="708" t="s">
        <v>6638</v>
      </c>
      <c r="F652" s="710">
        <v>53036</v>
      </c>
      <c r="G652" s="711" t="s">
        <v>7896</v>
      </c>
      <c r="H652" s="712" t="s">
        <v>7897</v>
      </c>
      <c r="I652" s="713" t="s">
        <v>205</v>
      </c>
      <c r="J652" s="761" t="s">
        <v>661</v>
      </c>
      <c r="K652" s="712">
        <v>-12.5</v>
      </c>
      <c r="L652" s="714"/>
      <c r="M652" s="712"/>
      <c r="N652" s="706" t="s">
        <v>432</v>
      </c>
      <c r="O652" s="712">
        <v>3</v>
      </c>
      <c r="P652" s="708" t="s">
        <v>2042</v>
      </c>
      <c r="Q652" s="714"/>
      <c r="R652" s="708">
        <v>6</v>
      </c>
      <c r="S652" s="708" t="s">
        <v>7924</v>
      </c>
      <c r="T652" s="573">
        <f t="shared" si="78"/>
        <v>11</v>
      </c>
      <c r="U652" s="716" t="e">
        <f ca="1">_xll.BDP($T652,$U$1)</f>
        <v>#NAME?</v>
      </c>
      <c r="V652" s="715">
        <f t="shared" si="79"/>
        <v>11</v>
      </c>
      <c r="W652" s="715">
        <f t="shared" si="80"/>
        <v>45</v>
      </c>
      <c r="X652" s="717" t="e">
        <f ca="1">_xll.BDP($T652,X$1)</f>
        <v>#NAME?</v>
      </c>
      <c r="Y652" s="717" t="e">
        <f ca="1">_xll.BDP($T652,$Y$1)</f>
        <v>#NAME?</v>
      </c>
      <c r="Z652" s="717" t="e">
        <f ca="1">_xll.BDP($T652,Z$1)</f>
        <v>#NAME?</v>
      </c>
      <c r="AA652" s="718" t="e">
        <f ca="1">IF(Z652="FLOATING",J652,(_xll.BDP($T652,AA$1)/100))</f>
        <v>#NAME?</v>
      </c>
      <c r="AB652" s="719" t="e">
        <f ca="1">_xll.BDP(T652,$AB$1)</f>
        <v>#NAME?</v>
      </c>
      <c r="AC652" s="720" t="e">
        <f ca="1">_xll.BDP($T652,AC$1)</f>
        <v>#NAME?</v>
      </c>
      <c r="AD652" s="719" t="e">
        <f ca="1">_xll.BDP($T652,AD$1)</f>
        <v>#NAME?</v>
      </c>
      <c r="AE652" s="715" t="e">
        <f ca="1">_xll.BDP($T652,AE$1)</f>
        <v>#NAME?</v>
      </c>
      <c r="AF652" s="719" t="e">
        <f ca="1">_xll.BDP($T652,AF$1)</f>
        <v>#NAME?</v>
      </c>
      <c r="AG652" s="719" t="e">
        <f ca="1">VLOOKUP(AE652,Values!$A$1:$C$12,2,FALSE)</f>
        <v>#NAME?</v>
      </c>
      <c r="AH652" s="716" t="e">
        <f ca="1">_xll.BDP($T652,$AH$1)</f>
        <v>#NAME?</v>
      </c>
      <c r="AI652" s="716" t="e">
        <f ca="1">_xll.BDP($T652,$AI$1)</f>
        <v>#NAME?</v>
      </c>
      <c r="AJ652" s="716" t="e">
        <f ca="1">_xll.BDP($T652,$AJ$1)</f>
        <v>#NAME?</v>
      </c>
      <c r="AK652" s="721" t="e">
        <f ca="1">VLOOKUP(AJ652,Values!$E$2:$F$8,2,)</f>
        <v>#NAME?</v>
      </c>
      <c r="AL652" s="719" t="e">
        <f ca="1">_xll.BDP($T652,$AL$1)</f>
        <v>#NAME?</v>
      </c>
      <c r="AM652" s="719" t="e">
        <f ca="1">_xll.BDP($T652,$AM$1)</f>
        <v>#NAME?</v>
      </c>
      <c r="AN652" s="719" t="e">
        <f ca="1">_xll.BDP($T652,$AN$1)</f>
        <v>#NAME?</v>
      </c>
      <c r="AO652" s="719" t="str">
        <f t="shared" si="81"/>
        <v>long 30yr</v>
      </c>
      <c r="AP652" s="775" t="e">
        <f ca="1">_xll.BDP(T652,"YRS_TO_MTY_ISSUE")</f>
        <v>#NAME?</v>
      </c>
      <c r="AQ652" s="775">
        <f t="shared" si="82"/>
        <v>31</v>
      </c>
      <c r="AR652" s="775">
        <v>30</v>
      </c>
      <c r="AS652" s="719" t="e">
        <f ca="1">_xll.BDP($T652,AS$1)</f>
        <v>#NAME?</v>
      </c>
      <c r="AT652" s="719" t="e">
        <f ca="1">_xll.BDP(T652,$AT$1)</f>
        <v>#NAME?</v>
      </c>
      <c r="AU652" s="719" t="e">
        <f ca="1">_xll.BDP(T652,$AU$1)</f>
        <v>#NAME?</v>
      </c>
      <c r="AV652" s="719" t="e">
        <f ca="1">_xll.BDP($T652,AV$1)</f>
        <v>#NAME?</v>
      </c>
      <c r="AW652" s="719" t="e">
        <f t="shared" ca="1" si="83"/>
        <v>#NAME?</v>
      </c>
      <c r="AX652" s="719" t="e">
        <f ca="1">_xll.BDP(T652,$AX$1)</f>
        <v>#NAME?</v>
      </c>
      <c r="AY652" s="719" t="e">
        <f t="shared" ca="1" si="84"/>
        <v>#NAME?</v>
      </c>
      <c r="AZ652" s="719" t="e">
        <f t="shared" ca="1" si="85"/>
        <v>#NAME?</v>
      </c>
      <c r="BA652" s="719" t="e">
        <f ca="1">VLOOKUP(X652,Values!$H$2:$I$15,2,FALSE)</f>
        <v>#NAME?</v>
      </c>
    </row>
    <row r="653" spans="1:53" s="706" customFormat="1" ht="13.8" x14ac:dyDescent="0.3">
      <c r="A653" s="707">
        <v>41946</v>
      </c>
      <c r="B653" s="915" t="s">
        <v>7898</v>
      </c>
      <c r="C653" s="916" t="s">
        <v>2401</v>
      </c>
      <c r="D653" s="709">
        <v>850</v>
      </c>
      <c r="E653" s="708" t="s">
        <v>37</v>
      </c>
      <c r="F653" s="710">
        <v>43784</v>
      </c>
      <c r="G653" s="711" t="s">
        <v>7899</v>
      </c>
      <c r="H653" s="712" t="s">
        <v>151</v>
      </c>
      <c r="I653" s="713" t="s">
        <v>626</v>
      </c>
      <c r="J653" s="761" t="s">
        <v>642</v>
      </c>
      <c r="K653" s="712">
        <v>-10</v>
      </c>
      <c r="L653" s="714"/>
      <c r="M653" s="712"/>
      <c r="N653" s="706" t="s">
        <v>192</v>
      </c>
      <c r="O653" s="712">
        <v>1.88</v>
      </c>
      <c r="P653" s="708" t="s">
        <v>1912</v>
      </c>
      <c r="Q653" s="714"/>
      <c r="R653" s="708">
        <v>11</v>
      </c>
      <c r="S653" s="708" t="s">
        <v>7908</v>
      </c>
      <c r="T653" s="573">
        <f t="shared" si="78"/>
        <v>11</v>
      </c>
      <c r="U653" s="716" t="e">
        <f ca="1">_xll.BDP($T653,$U$1)</f>
        <v>#NAME?</v>
      </c>
      <c r="V653" s="715">
        <f t="shared" si="79"/>
        <v>11</v>
      </c>
      <c r="W653" s="715">
        <f t="shared" si="80"/>
        <v>45</v>
      </c>
      <c r="X653" s="717" t="e">
        <f ca="1">_xll.BDP($T653,X$1)</f>
        <v>#NAME?</v>
      </c>
      <c r="Y653" s="717" t="e">
        <f ca="1">_xll.BDP($T653,$Y$1)</f>
        <v>#NAME?</v>
      </c>
      <c r="Z653" s="717" t="e">
        <f ca="1">_xll.BDP($T653,Z$1)</f>
        <v>#NAME?</v>
      </c>
      <c r="AA653" s="718" t="e">
        <f ca="1">IF(Z653="FLOATING",J653,(_xll.BDP($T653,AA$1)/100))</f>
        <v>#NAME?</v>
      </c>
      <c r="AB653" s="719" t="e">
        <f ca="1">_xll.BDP(T653,$AB$1)</f>
        <v>#NAME?</v>
      </c>
      <c r="AC653" s="720" t="e">
        <f ca="1">_xll.BDP($T653,AC$1)</f>
        <v>#NAME?</v>
      </c>
      <c r="AD653" s="719" t="e">
        <f ca="1">_xll.BDP($T653,AD$1)</f>
        <v>#NAME?</v>
      </c>
      <c r="AE653" s="715" t="e">
        <f ca="1">_xll.BDP($T653,AE$1)</f>
        <v>#NAME?</v>
      </c>
      <c r="AF653" s="719" t="e">
        <f ca="1">_xll.BDP($T653,AF$1)</f>
        <v>#NAME?</v>
      </c>
      <c r="AG653" s="719" t="e">
        <f ca="1">VLOOKUP(AE653,Values!$A$1:$C$12,2,FALSE)</f>
        <v>#NAME?</v>
      </c>
      <c r="AH653" s="716" t="e">
        <f ca="1">_xll.BDP($T653,$AH$1)</f>
        <v>#NAME?</v>
      </c>
      <c r="AI653" s="716" t="e">
        <f ca="1">_xll.BDP($T653,$AI$1)</f>
        <v>#NAME?</v>
      </c>
      <c r="AJ653" s="716" t="e">
        <f ca="1">_xll.BDP($T653,$AJ$1)</f>
        <v>#NAME?</v>
      </c>
      <c r="AK653" s="721" t="e">
        <f ca="1">VLOOKUP(AJ653,Values!$E$2:$F$8,2,)</f>
        <v>#NAME?</v>
      </c>
      <c r="AL653" s="719" t="e">
        <f ca="1">_xll.BDP($T653,$AL$1)</f>
        <v>#NAME?</v>
      </c>
      <c r="AM653" s="719" t="e">
        <f ca="1">_xll.BDP($T653,$AM$1)</f>
        <v>#NAME?</v>
      </c>
      <c r="AN653" s="719" t="e">
        <f ca="1">_xll.BDP($T653,$AN$1)</f>
        <v>#NAME?</v>
      </c>
      <c r="AO653" s="719" t="str">
        <f t="shared" si="81"/>
        <v>5yr</v>
      </c>
      <c r="AP653" s="775" t="e">
        <f ca="1">_xll.BDP(T653,"YRS_TO_MTY_ISSUE")</f>
        <v>#NAME?</v>
      </c>
      <c r="AQ653" s="775">
        <f t="shared" si="82"/>
        <v>5</v>
      </c>
      <c r="AR653" s="775">
        <v>5</v>
      </c>
      <c r="AS653" s="719" t="e">
        <f ca="1">_xll.BDP($T653,AS$1)</f>
        <v>#NAME?</v>
      </c>
      <c r="AT653" s="719" t="e">
        <f ca="1">_xll.BDP(T653,$AT$1)</f>
        <v>#NAME?</v>
      </c>
      <c r="AU653" s="719" t="e">
        <f ca="1">_xll.BDP(T653,$AU$1)</f>
        <v>#NAME?</v>
      </c>
      <c r="AV653" s="719" t="e">
        <f ca="1">_xll.BDP($T653,AV$1)</f>
        <v>#NAME?</v>
      </c>
      <c r="AW653" s="719" t="e">
        <f t="shared" ca="1" si="83"/>
        <v>#NAME?</v>
      </c>
      <c r="AX653" s="719" t="e">
        <f ca="1">_xll.BDP(T653,$AX$1)</f>
        <v>#NAME?</v>
      </c>
      <c r="AY653" s="719" t="e">
        <f t="shared" ca="1" si="84"/>
        <v>#NAME?</v>
      </c>
      <c r="AZ653" s="719" t="e">
        <f t="shared" ca="1" si="85"/>
        <v>#NAME?</v>
      </c>
      <c r="BA653" s="719" t="e">
        <f ca="1">VLOOKUP(X653,Values!$H$2:$I$15,2,FALSE)</f>
        <v>#NAME?</v>
      </c>
    </row>
    <row r="654" spans="1:53" s="706" customFormat="1" ht="13.8" x14ac:dyDescent="0.3">
      <c r="A654" s="707">
        <v>41946</v>
      </c>
      <c r="B654" s="915" t="s">
        <v>7900</v>
      </c>
      <c r="C654" s="916" t="s">
        <v>2401</v>
      </c>
      <c r="D654" s="709">
        <v>400</v>
      </c>
      <c r="E654" s="708" t="s">
        <v>224</v>
      </c>
      <c r="F654" s="710">
        <v>44515</v>
      </c>
      <c r="G654" s="711" t="s">
        <v>7899</v>
      </c>
      <c r="H654" s="712" t="s">
        <v>226</v>
      </c>
      <c r="I654" s="713" t="s">
        <v>653</v>
      </c>
      <c r="J654" s="761" t="s">
        <v>370</v>
      </c>
      <c r="K654" s="712">
        <v>-5</v>
      </c>
      <c r="L654" s="714"/>
      <c r="M654" s="712"/>
      <c r="N654" s="706" t="s">
        <v>416</v>
      </c>
      <c r="O654" s="712">
        <v>2.25</v>
      </c>
      <c r="P654" s="708" t="s">
        <v>1912</v>
      </c>
      <c r="Q654" s="714"/>
      <c r="R654" s="708">
        <v>11</v>
      </c>
      <c r="S654" s="708" t="s">
        <v>7909</v>
      </c>
      <c r="T654" s="573">
        <f t="shared" si="78"/>
        <v>11</v>
      </c>
      <c r="U654" s="716" t="e">
        <f ca="1">_xll.BDP($T654,$U$1)</f>
        <v>#NAME?</v>
      </c>
      <c r="V654" s="715">
        <f t="shared" si="79"/>
        <v>11</v>
      </c>
      <c r="W654" s="715">
        <f t="shared" si="80"/>
        <v>45</v>
      </c>
      <c r="X654" s="717" t="e">
        <f ca="1">_xll.BDP($T654,X$1)</f>
        <v>#NAME?</v>
      </c>
      <c r="Y654" s="717" t="e">
        <f ca="1">_xll.BDP($T654,$Y$1)</f>
        <v>#NAME?</v>
      </c>
      <c r="Z654" s="717" t="e">
        <f ca="1">_xll.BDP($T654,Z$1)</f>
        <v>#NAME?</v>
      </c>
      <c r="AA654" s="718" t="e">
        <f ca="1">IF(Z654="FLOATING",J654,(_xll.BDP($T654,AA$1)/100))</f>
        <v>#NAME?</v>
      </c>
      <c r="AB654" s="719" t="e">
        <f ca="1">_xll.BDP(T654,$AB$1)</f>
        <v>#NAME?</v>
      </c>
      <c r="AC654" s="720" t="e">
        <f ca="1">_xll.BDP($T654,AC$1)</f>
        <v>#NAME?</v>
      </c>
      <c r="AD654" s="719" t="e">
        <f ca="1">_xll.BDP($T654,AD$1)</f>
        <v>#NAME?</v>
      </c>
      <c r="AE654" s="715" t="e">
        <f ca="1">_xll.BDP($T654,AE$1)</f>
        <v>#NAME?</v>
      </c>
      <c r="AF654" s="719" t="e">
        <f ca="1">_xll.BDP($T654,AF$1)</f>
        <v>#NAME?</v>
      </c>
      <c r="AG654" s="719" t="e">
        <f ca="1">VLOOKUP(AE654,Values!$A$1:$C$12,2,FALSE)</f>
        <v>#NAME?</v>
      </c>
      <c r="AH654" s="716" t="e">
        <f ca="1">_xll.BDP($T654,$AH$1)</f>
        <v>#NAME?</v>
      </c>
      <c r="AI654" s="716" t="e">
        <f ca="1">_xll.BDP($T654,$AI$1)</f>
        <v>#NAME?</v>
      </c>
      <c r="AJ654" s="716" t="e">
        <f ca="1">_xll.BDP($T654,$AJ$1)</f>
        <v>#NAME?</v>
      </c>
      <c r="AK654" s="721" t="e">
        <f ca="1">VLOOKUP(AJ654,Values!$E$2:$F$8,2,)</f>
        <v>#NAME?</v>
      </c>
      <c r="AL654" s="719" t="e">
        <f ca="1">_xll.BDP($T654,$AL$1)</f>
        <v>#NAME?</v>
      </c>
      <c r="AM654" s="719" t="e">
        <f ca="1">_xll.BDP($T654,$AM$1)</f>
        <v>#NAME?</v>
      </c>
      <c r="AN654" s="719" t="e">
        <f ca="1">_xll.BDP($T654,$AN$1)</f>
        <v>#NAME?</v>
      </c>
      <c r="AO654" s="719" t="str">
        <f t="shared" si="81"/>
        <v>7yr</v>
      </c>
      <c r="AP654" s="775" t="e">
        <f ca="1">_xll.BDP(T654,"YRS_TO_MTY_ISSUE")</f>
        <v>#NAME?</v>
      </c>
      <c r="AQ654" s="775">
        <f t="shared" si="82"/>
        <v>7</v>
      </c>
      <c r="AR654" s="775">
        <v>7</v>
      </c>
      <c r="AS654" s="719" t="e">
        <f ca="1">_xll.BDP($T654,AS$1)</f>
        <v>#NAME?</v>
      </c>
      <c r="AT654" s="719" t="e">
        <f ca="1">_xll.BDP(T654,$AT$1)</f>
        <v>#NAME?</v>
      </c>
      <c r="AU654" s="719" t="e">
        <f ca="1">_xll.BDP(T654,$AU$1)</f>
        <v>#NAME?</v>
      </c>
      <c r="AV654" s="719" t="e">
        <f ca="1">_xll.BDP($T654,AV$1)</f>
        <v>#NAME?</v>
      </c>
      <c r="AW654" s="719" t="e">
        <f t="shared" ca="1" si="83"/>
        <v>#NAME?</v>
      </c>
      <c r="AX654" s="719" t="e">
        <f ca="1">_xll.BDP(T654,$AX$1)</f>
        <v>#NAME?</v>
      </c>
      <c r="AY654" s="719" t="e">
        <f t="shared" ca="1" si="84"/>
        <v>#NAME?</v>
      </c>
      <c r="AZ654" s="719" t="e">
        <f t="shared" ca="1" si="85"/>
        <v>#NAME?</v>
      </c>
      <c r="BA654" s="719" t="e">
        <f ca="1">VLOOKUP(X654,Values!$H$2:$I$15,2,FALSE)</f>
        <v>#NAME?</v>
      </c>
    </row>
    <row r="655" spans="1:53" s="706" customFormat="1" ht="13.8" x14ac:dyDescent="0.3">
      <c r="A655" s="707">
        <v>41946</v>
      </c>
      <c r="B655" s="915" t="s">
        <v>7901</v>
      </c>
      <c r="C655" s="916" t="s">
        <v>2401</v>
      </c>
      <c r="D655" s="709">
        <v>850</v>
      </c>
      <c r="E655" s="708" t="s">
        <v>853</v>
      </c>
      <c r="F655" s="710">
        <v>45352</v>
      </c>
      <c r="G655" s="711" t="s">
        <v>7899</v>
      </c>
      <c r="H655" s="712" t="s">
        <v>7850</v>
      </c>
      <c r="I655" s="713" t="s">
        <v>628</v>
      </c>
      <c r="J655" s="761" t="s">
        <v>3924</v>
      </c>
      <c r="K655" s="712">
        <v>-10</v>
      </c>
      <c r="L655" s="714"/>
      <c r="M655" s="712"/>
      <c r="N655" s="706" t="s">
        <v>266</v>
      </c>
      <c r="O655" s="712">
        <v>2.2400000000000002</v>
      </c>
      <c r="P655" s="708" t="s">
        <v>1912</v>
      </c>
      <c r="Q655" s="714"/>
      <c r="R655" s="708">
        <v>11</v>
      </c>
      <c r="S655" s="708" t="s">
        <v>7910</v>
      </c>
      <c r="T655" s="573">
        <f t="shared" si="78"/>
        <v>11</v>
      </c>
      <c r="U655" s="716" t="e">
        <f ca="1">_xll.BDP($T655,$U$1)</f>
        <v>#NAME?</v>
      </c>
      <c r="V655" s="715">
        <f>MONTH(A655)</f>
        <v>11</v>
      </c>
      <c r="W655" s="715">
        <f>WEEKNUM(A655,1)</f>
        <v>45</v>
      </c>
      <c r="X655" s="717" t="e">
        <f ca="1">_xll.BDP($T655,X$1)</f>
        <v>#NAME?</v>
      </c>
      <c r="Y655" s="717" t="e">
        <f ca="1">_xll.BDP($T655,$Y$1)</f>
        <v>#NAME?</v>
      </c>
      <c r="Z655" s="717" t="e">
        <f ca="1">_xll.BDP($T655,Z$1)</f>
        <v>#NAME?</v>
      </c>
      <c r="AA655" s="718" t="e">
        <f ca="1">IF(Z655="FLOATING",J655,(_xll.BDP($T655,AA$1)/100))</f>
        <v>#NAME?</v>
      </c>
      <c r="AB655" s="719" t="e">
        <f ca="1">_xll.BDP(T655,$AB$1)</f>
        <v>#NAME?</v>
      </c>
      <c r="AC655" s="720" t="e">
        <f ca="1">_xll.BDP($T655,AC$1)</f>
        <v>#NAME?</v>
      </c>
      <c r="AD655" s="719" t="e">
        <f ca="1">_xll.BDP($T655,AD$1)</f>
        <v>#NAME?</v>
      </c>
      <c r="AE655" s="715" t="e">
        <f ca="1">_xll.BDP($T655,AE$1)</f>
        <v>#NAME?</v>
      </c>
      <c r="AF655" s="719" t="e">
        <f ca="1">_xll.BDP($T655,AF$1)</f>
        <v>#NAME?</v>
      </c>
      <c r="AG655" s="719" t="e">
        <f ca="1">VLOOKUP(AE655,Values!$A$1:$C$12,2,FALSE)</f>
        <v>#NAME?</v>
      </c>
      <c r="AH655" s="716" t="e">
        <f ca="1">_xll.BDP($T655,$AH$1)</f>
        <v>#NAME?</v>
      </c>
      <c r="AI655" s="716" t="e">
        <f ca="1">_xll.BDP($T655,$AI$1)</f>
        <v>#NAME?</v>
      </c>
      <c r="AJ655" s="716" t="e">
        <f ca="1">_xll.BDP($T655,$AJ$1)</f>
        <v>#NAME?</v>
      </c>
      <c r="AK655" s="721" t="e">
        <f ca="1">VLOOKUP(AJ655,Values!$E$2:$F$8,2,)</f>
        <v>#NAME?</v>
      </c>
      <c r="AL655" s="719" t="e">
        <f ca="1">_xll.BDP($T655,$AL$1)</f>
        <v>#NAME?</v>
      </c>
      <c r="AM655" s="719" t="e">
        <f ca="1">_xll.BDP($T655,$AM$1)</f>
        <v>#NAME?</v>
      </c>
      <c r="AN655" s="719" t="e">
        <f ca="1">_xll.BDP($T655,$AN$1)</f>
        <v>#NAME?</v>
      </c>
      <c r="AO655" s="719" t="str">
        <f>E655</f>
        <v>long 10yr</v>
      </c>
      <c r="AP655" s="775" t="e">
        <f ca="1">_xll.BDP(T655,"YRS_TO_MTY_ISSUE")</f>
        <v>#NAME?</v>
      </c>
      <c r="AQ655" s="775">
        <f>YEAR(F655)-YEAR(A655)</f>
        <v>10</v>
      </c>
      <c r="AR655" s="775">
        <v>10</v>
      </c>
      <c r="AS655" s="719" t="e">
        <f ca="1">_xll.BDP($T655,AS$1)</f>
        <v>#NAME?</v>
      </c>
      <c r="AT655" s="719" t="e">
        <f ca="1">_xll.BDP(T655,$AT$1)</f>
        <v>#NAME?</v>
      </c>
      <c r="AU655" s="719" t="e">
        <f ca="1">_xll.BDP(T655,$AU$1)</f>
        <v>#NAME?</v>
      </c>
      <c r="AV655" s="719" t="e">
        <f ca="1">_xll.BDP($T655,AV$1)</f>
        <v>#NAME?</v>
      </c>
      <c r="AW655" s="719" t="e">
        <f ca="1">AV655-AS655</f>
        <v>#NAME?</v>
      </c>
      <c r="AX655" s="719" t="e">
        <f ca="1">_xll.BDP(T655,$AX$1)</f>
        <v>#NAME?</v>
      </c>
      <c r="AY655" s="719" t="e">
        <f ca="1">IF(Z655="FLOATING",CONCATENATE("3mL+",ROUND(AX655,0)),CONCATENATE("G+",ROUND(AT655,0)))</f>
        <v>#NAME?</v>
      </c>
      <c r="AZ655" s="719" t="e">
        <f ca="1">IF(Z655="FLOATING",CONCATENATE("3mL+",ROUND(AX655,0)),CONCATENATE("T+",ROUND(AV655,0)))</f>
        <v>#NAME?</v>
      </c>
      <c r="BA655" s="719" t="e">
        <f ca="1">VLOOKUP(X655,Values!$H$2:$I$15,2,FALSE)</f>
        <v>#NAME?</v>
      </c>
    </row>
    <row r="656" spans="1:53" s="736" customFormat="1" ht="13.8" x14ac:dyDescent="0.3">
      <c r="A656" s="735">
        <v>41946</v>
      </c>
      <c r="B656" s="967" t="s">
        <v>7902</v>
      </c>
      <c r="C656" s="968" t="s">
        <v>218</v>
      </c>
      <c r="D656" s="738">
        <v>750</v>
      </c>
      <c r="E656" s="737" t="s">
        <v>66</v>
      </c>
      <c r="F656" s="739">
        <v>45607</v>
      </c>
      <c r="G656" s="740" t="s">
        <v>7903</v>
      </c>
      <c r="H656" s="741" t="s">
        <v>7904</v>
      </c>
      <c r="I656" s="742" t="s">
        <v>7905</v>
      </c>
      <c r="J656" s="773" t="s">
        <v>7906</v>
      </c>
      <c r="K656" s="741">
        <v>-15</v>
      </c>
      <c r="L656" s="743"/>
      <c r="M656" s="741"/>
      <c r="N656" s="736" t="s">
        <v>463</v>
      </c>
      <c r="O656" s="741">
        <v>4</v>
      </c>
      <c r="P656" s="737" t="s">
        <v>93</v>
      </c>
      <c r="Q656" s="743"/>
      <c r="R656" s="737" t="s">
        <v>93</v>
      </c>
      <c r="S656" s="737" t="s">
        <v>7907</v>
      </c>
      <c r="T656" s="573">
        <f t="shared" si="78"/>
        <v>11</v>
      </c>
      <c r="U656" s="745" t="e">
        <f ca="1">_xll.BDP($T656,$U$1)</f>
        <v>#NAME?</v>
      </c>
      <c r="V656" s="744">
        <f>MONTH(A656)</f>
        <v>11</v>
      </c>
      <c r="W656" s="744">
        <f>WEEKNUM(A656,1)</f>
        <v>45</v>
      </c>
      <c r="X656" s="746" t="e">
        <f ca="1">_xll.BDP($T656,X$1)</f>
        <v>#NAME?</v>
      </c>
      <c r="Y656" s="746" t="e">
        <f ca="1">_xll.BDP($T656,$Y$1)</f>
        <v>#NAME?</v>
      </c>
      <c r="Z656" s="746" t="e">
        <f ca="1">_xll.BDP($T656,Z$1)</f>
        <v>#NAME?</v>
      </c>
      <c r="AA656" s="747" t="e">
        <f ca="1">IF(Z656="FLOATING",J656,(_xll.BDP($T656,AA$1)/100))</f>
        <v>#NAME?</v>
      </c>
      <c r="AB656" s="748" t="e">
        <f ca="1">_xll.BDP(T656,$AB$1)</f>
        <v>#NAME?</v>
      </c>
      <c r="AC656" s="749" t="e">
        <f ca="1">_xll.BDP($T656,AC$1)</f>
        <v>#NAME?</v>
      </c>
      <c r="AD656" s="748" t="e">
        <f ca="1">_xll.BDP($T656,AD$1)</f>
        <v>#NAME?</v>
      </c>
      <c r="AE656" s="744" t="e">
        <f ca="1">_xll.BDP($T656,AE$1)</f>
        <v>#NAME?</v>
      </c>
      <c r="AF656" s="748" t="e">
        <f ca="1">_xll.BDP($T656,AF$1)</f>
        <v>#NAME?</v>
      </c>
      <c r="AG656" s="748" t="e">
        <f ca="1">VLOOKUP(AE656,Values!$A$1:$C$12,2,FALSE)</f>
        <v>#NAME?</v>
      </c>
      <c r="AH656" s="745" t="e">
        <f ca="1">_xll.BDP($T656,$AH$1)</f>
        <v>#NAME?</v>
      </c>
      <c r="AI656" s="745" t="e">
        <f ca="1">_xll.BDP($T656,$AI$1)</f>
        <v>#NAME?</v>
      </c>
      <c r="AJ656" s="745" t="e">
        <f ca="1">_xll.BDP($T656,$AJ$1)</f>
        <v>#NAME?</v>
      </c>
      <c r="AK656" s="750" t="e">
        <f ca="1">VLOOKUP(AJ656,Values!$E$2:$F$8,2,)</f>
        <v>#NAME?</v>
      </c>
      <c r="AL656" s="748" t="e">
        <f ca="1">_xll.BDP($T656,$AL$1)</f>
        <v>#NAME?</v>
      </c>
      <c r="AM656" s="748" t="e">
        <f ca="1">_xll.BDP($T656,$AM$1)</f>
        <v>#NAME?</v>
      </c>
      <c r="AN656" s="748" t="e">
        <f ca="1">_xll.BDP($T656,$AN$1)</f>
        <v>#NAME?</v>
      </c>
      <c r="AO656" s="748" t="str">
        <f>E656</f>
        <v>10yr</v>
      </c>
      <c r="AP656" s="776" t="e">
        <f ca="1">_xll.BDP(T656,"YRS_TO_MTY_ISSUE")</f>
        <v>#NAME?</v>
      </c>
      <c r="AQ656" s="776">
        <f>YEAR(F656)-YEAR(A656)</f>
        <v>10</v>
      </c>
      <c r="AR656" s="776">
        <v>10</v>
      </c>
      <c r="AS656" s="748" t="e">
        <f ca="1">_xll.BDP($T656,AS$1)</f>
        <v>#NAME?</v>
      </c>
      <c r="AT656" s="748" t="e">
        <f ca="1">_xll.BDP(T656,$AT$1)</f>
        <v>#NAME?</v>
      </c>
      <c r="AU656" s="748" t="e">
        <f ca="1">_xll.BDP(T656,$AU$1)</f>
        <v>#NAME?</v>
      </c>
      <c r="AV656" s="748" t="e">
        <f ca="1">_xll.BDP($T656,AV$1)</f>
        <v>#NAME?</v>
      </c>
      <c r="AW656" s="748" t="e">
        <f ca="1">AV656-AS656</f>
        <v>#NAME?</v>
      </c>
      <c r="AX656" s="748" t="e">
        <f ca="1">_xll.BDP(T656,$AX$1)</f>
        <v>#NAME?</v>
      </c>
      <c r="AY656" s="748" t="e">
        <f ca="1">IF(Z656="FLOATING",CONCATENATE("3mL+",ROUND(AX656,0)),CONCATENATE("G+",ROUND(AT656,0)))</f>
        <v>#NAME?</v>
      </c>
      <c r="AZ656" s="748" t="e">
        <f ca="1">IF(Z656="FLOATING",CONCATENATE("3mL+",ROUND(AX656,0)),CONCATENATE("T+",ROUND(AV656,0)))</f>
        <v>#NAME?</v>
      </c>
      <c r="BA656" s="748" t="e">
        <f ca="1">VLOOKUP(X656,Values!$H$2:$I$15,2,FALSE)</f>
        <v>#NAME?</v>
      </c>
    </row>
    <row r="657" spans="1:53" s="706" customFormat="1" ht="13.8" x14ac:dyDescent="0.3">
      <c r="A657" s="707">
        <v>41943</v>
      </c>
      <c r="B657" s="915" t="s">
        <v>1158</v>
      </c>
      <c r="C657" s="916" t="s">
        <v>1159</v>
      </c>
      <c r="D657" s="709">
        <v>500</v>
      </c>
      <c r="E657" s="708" t="s">
        <v>261</v>
      </c>
      <c r="F657" s="710" t="s">
        <v>7872</v>
      </c>
      <c r="G657" s="711" t="s">
        <v>7865</v>
      </c>
      <c r="H657" s="712" t="s">
        <v>380</v>
      </c>
      <c r="I657" s="713" t="s">
        <v>7866</v>
      </c>
      <c r="J657" s="761">
        <v>4.9500000000000002E-2</v>
      </c>
      <c r="K657" s="712">
        <f>495-525</f>
        <v>-30</v>
      </c>
      <c r="L657" s="714"/>
      <c r="M657" s="712"/>
      <c r="N657" s="706" t="s">
        <v>7867</v>
      </c>
      <c r="O657" s="712">
        <v>6.7</v>
      </c>
      <c r="P657" s="708" t="s">
        <v>3746</v>
      </c>
      <c r="Q657" s="714"/>
      <c r="R657" s="708" t="s">
        <v>3746</v>
      </c>
      <c r="S657" s="708" t="s">
        <v>7871</v>
      </c>
      <c r="T657" s="573">
        <f t="shared" si="78"/>
        <v>10</v>
      </c>
      <c r="U657" s="716"/>
      <c r="V657" s="715"/>
      <c r="W657" s="715"/>
      <c r="X657" s="717"/>
      <c r="Y657" s="717"/>
      <c r="Z657" s="717"/>
      <c r="AA657" s="718"/>
      <c r="AB657" s="719"/>
      <c r="AC657" s="720"/>
      <c r="AD657" s="719"/>
      <c r="AE657" s="715"/>
      <c r="AF657" s="719"/>
      <c r="AG657" s="719"/>
      <c r="AH657" s="716"/>
      <c r="AI657" s="716"/>
      <c r="AJ657" s="716"/>
      <c r="AK657" s="721"/>
      <c r="AL657" s="719"/>
      <c r="AM657" s="719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</row>
    <row r="658" spans="1:53" s="706" customFormat="1" ht="13.8" x14ac:dyDescent="0.3">
      <c r="A658" s="707">
        <v>41943</v>
      </c>
      <c r="B658" s="915" t="s">
        <v>1158</v>
      </c>
      <c r="C658" s="916" t="s">
        <v>1159</v>
      </c>
      <c r="D658" s="709">
        <v>1000</v>
      </c>
      <c r="E658" s="708" t="s">
        <v>117</v>
      </c>
      <c r="F658" s="710" t="s">
        <v>7873</v>
      </c>
      <c r="G658" s="711" t="s">
        <v>7865</v>
      </c>
      <c r="H658" s="712" t="s">
        <v>7868</v>
      </c>
      <c r="I658" s="713" t="s">
        <v>7869</v>
      </c>
      <c r="J658" s="760">
        <v>6.0999999999999999E-2</v>
      </c>
      <c r="K658" s="712">
        <v>-30</v>
      </c>
      <c r="L658" s="714"/>
      <c r="M658" s="712"/>
      <c r="N658" s="706" t="s">
        <v>7867</v>
      </c>
      <c r="O658" s="712">
        <v>3.35</v>
      </c>
      <c r="P658" s="708" t="s">
        <v>3746</v>
      </c>
      <c r="Q658" s="714"/>
      <c r="R658" s="708" t="s">
        <v>3746</v>
      </c>
      <c r="S658" s="708" t="s">
        <v>7870</v>
      </c>
      <c r="T658" s="573">
        <f t="shared" si="78"/>
        <v>10</v>
      </c>
      <c r="U658" s="716"/>
      <c r="V658" s="715"/>
      <c r="W658" s="715"/>
      <c r="X658" s="717"/>
      <c r="Y658" s="717"/>
      <c r="Z658" s="717"/>
      <c r="AA658" s="718"/>
      <c r="AB658" s="719"/>
      <c r="AC658" s="720"/>
      <c r="AD658" s="719"/>
      <c r="AE658" s="715"/>
      <c r="AF658" s="719"/>
      <c r="AG658" s="719"/>
      <c r="AH658" s="716"/>
      <c r="AI658" s="716"/>
      <c r="AJ658" s="716"/>
      <c r="AK658" s="721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</row>
    <row r="659" spans="1:53" s="706" customFormat="1" ht="13.8" x14ac:dyDescent="0.3">
      <c r="A659" s="707">
        <v>41942</v>
      </c>
      <c r="B659" s="915" t="s">
        <v>7834</v>
      </c>
      <c r="C659" s="916" t="s">
        <v>218</v>
      </c>
      <c r="D659" s="709">
        <v>250</v>
      </c>
      <c r="E659" s="708" t="s">
        <v>12</v>
      </c>
      <c r="F659" s="710">
        <v>43040</v>
      </c>
      <c r="G659" s="711" t="s">
        <v>656</v>
      </c>
      <c r="H659" s="712" t="s">
        <v>320</v>
      </c>
      <c r="I659" s="713" t="s">
        <v>5022</v>
      </c>
      <c r="J659" s="714" t="s">
        <v>27</v>
      </c>
      <c r="K659" s="712">
        <v>-20</v>
      </c>
      <c r="L659" s="714"/>
      <c r="M659" s="712"/>
      <c r="N659" s="706" t="s">
        <v>71</v>
      </c>
      <c r="O659" s="712">
        <v>8</v>
      </c>
      <c r="P659" s="708" t="s">
        <v>3746</v>
      </c>
      <c r="Q659" s="714"/>
      <c r="R659" s="708">
        <v>5</v>
      </c>
      <c r="S659" s="708" t="s">
        <v>7853</v>
      </c>
      <c r="T659" s="573">
        <f t="shared" ref="T659:T721" si="86">MONTH(A659)</f>
        <v>10</v>
      </c>
      <c r="U659" s="716"/>
      <c r="V659" s="715"/>
      <c r="W659" s="715"/>
      <c r="X659" s="717"/>
      <c r="Y659" s="717"/>
      <c r="Z659" s="717"/>
      <c r="AA659" s="718"/>
      <c r="AB659" s="719"/>
      <c r="AC659" s="720"/>
      <c r="AD659" s="719"/>
      <c r="AE659" s="715"/>
      <c r="AF659" s="719"/>
      <c r="AG659" s="719"/>
      <c r="AH659" s="716"/>
      <c r="AI659" s="716"/>
      <c r="AJ659" s="716"/>
      <c r="AK659" s="721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</row>
    <row r="660" spans="1:53" s="706" customFormat="1" ht="13.8" x14ac:dyDescent="0.3">
      <c r="A660" s="707">
        <v>41942</v>
      </c>
      <c r="B660" s="915" t="s">
        <v>7835</v>
      </c>
      <c r="C660" s="916" t="s">
        <v>218</v>
      </c>
      <c r="D660" s="709">
        <v>250</v>
      </c>
      <c r="E660" s="708" t="s">
        <v>37</v>
      </c>
      <c r="F660" s="710">
        <v>43770</v>
      </c>
      <c r="G660" s="711" t="s">
        <v>656</v>
      </c>
      <c r="H660" s="712" t="s">
        <v>338</v>
      </c>
      <c r="I660" s="713" t="s">
        <v>7836</v>
      </c>
      <c r="J660" s="714" t="s">
        <v>186</v>
      </c>
      <c r="K660" s="712">
        <v>-20</v>
      </c>
      <c r="L660" s="714"/>
      <c r="M660" s="712"/>
      <c r="N660" s="706" t="s">
        <v>71</v>
      </c>
      <c r="O660" s="712">
        <v>8</v>
      </c>
      <c r="P660" s="708" t="s">
        <v>3746</v>
      </c>
      <c r="Q660" s="714"/>
      <c r="R660" s="708">
        <v>5</v>
      </c>
      <c r="S660" s="708" t="s">
        <v>7856</v>
      </c>
      <c r="T660" s="573">
        <f t="shared" si="86"/>
        <v>10</v>
      </c>
      <c r="U660" s="716"/>
      <c r="V660" s="715"/>
      <c r="W660" s="715"/>
      <c r="X660" s="717"/>
      <c r="Y660" s="717"/>
      <c r="Z660" s="717"/>
      <c r="AA660" s="718"/>
      <c r="AB660" s="719"/>
      <c r="AC660" s="720"/>
      <c r="AD660" s="719"/>
      <c r="AE660" s="715"/>
      <c r="AF660" s="719"/>
      <c r="AG660" s="719"/>
      <c r="AH660" s="716"/>
      <c r="AI660" s="716"/>
      <c r="AJ660" s="716"/>
      <c r="AK660" s="721"/>
      <c r="AL660" s="719"/>
      <c r="AM660" s="719"/>
      <c r="AN660" s="719"/>
      <c r="AO660" s="719"/>
      <c r="AP660" s="719"/>
      <c r="AQ660" s="719"/>
      <c r="AR660" s="719"/>
      <c r="AS660" s="719"/>
      <c r="AT660" s="719"/>
      <c r="AU660" s="719"/>
      <c r="AV660" s="719"/>
      <c r="AW660" s="719"/>
      <c r="AX660" s="719"/>
      <c r="AY660" s="719"/>
      <c r="AZ660" s="719"/>
      <c r="BA660" s="719"/>
    </row>
    <row r="661" spans="1:53" s="706" customFormat="1" ht="13.8" x14ac:dyDescent="0.3">
      <c r="A661" s="707">
        <v>41942</v>
      </c>
      <c r="B661" s="915" t="s">
        <v>7837</v>
      </c>
      <c r="C661" s="916" t="s">
        <v>218</v>
      </c>
      <c r="D661" s="709">
        <v>500</v>
      </c>
      <c r="E661" s="708" t="s">
        <v>224</v>
      </c>
      <c r="F661" s="710">
        <v>44501</v>
      </c>
      <c r="G661" s="711" t="s">
        <v>656</v>
      </c>
      <c r="H661" s="712" t="s">
        <v>646</v>
      </c>
      <c r="I661" s="713" t="s">
        <v>6734</v>
      </c>
      <c r="J661" s="714" t="s">
        <v>70</v>
      </c>
      <c r="K661" s="712">
        <v>-12.5</v>
      </c>
      <c r="L661" s="714"/>
      <c r="M661" s="712"/>
      <c r="N661" s="706" t="s">
        <v>71</v>
      </c>
      <c r="O661" s="712">
        <v>4</v>
      </c>
      <c r="P661" s="708" t="s">
        <v>3746</v>
      </c>
      <c r="Q661" s="714"/>
      <c r="R661" s="708">
        <v>12.5</v>
      </c>
      <c r="S661" s="708" t="s">
        <v>7855</v>
      </c>
      <c r="T661" s="573">
        <f t="shared" si="86"/>
        <v>10</v>
      </c>
      <c r="U661" s="716"/>
      <c r="V661" s="715"/>
      <c r="W661" s="715"/>
      <c r="X661" s="717"/>
      <c r="Y661" s="717"/>
      <c r="Z661" s="717"/>
      <c r="AA661" s="718"/>
      <c r="AB661" s="719"/>
      <c r="AC661" s="720"/>
      <c r="AD661" s="719"/>
      <c r="AE661" s="715"/>
      <c r="AF661" s="719"/>
      <c r="AG661" s="719"/>
      <c r="AH661" s="716"/>
      <c r="AI661" s="716"/>
      <c r="AJ661" s="716"/>
      <c r="AK661" s="721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</row>
    <row r="662" spans="1:53" s="706" customFormat="1" ht="13.8" x14ac:dyDescent="0.3">
      <c r="A662" s="707">
        <v>41942</v>
      </c>
      <c r="B662" s="915" t="s">
        <v>7838</v>
      </c>
      <c r="C662" s="916" t="s">
        <v>218</v>
      </c>
      <c r="D662" s="709">
        <v>1250</v>
      </c>
      <c r="E662" s="708" t="s">
        <v>66</v>
      </c>
      <c r="F662" s="710">
        <v>45597</v>
      </c>
      <c r="G662" s="711" t="s">
        <v>656</v>
      </c>
      <c r="H662" s="712" t="s">
        <v>346</v>
      </c>
      <c r="I662" s="713" t="s">
        <v>6116</v>
      </c>
      <c r="J662" s="714" t="s">
        <v>348</v>
      </c>
      <c r="K662" s="712">
        <v>-12.5</v>
      </c>
      <c r="L662" s="714"/>
      <c r="M662" s="712"/>
      <c r="N662" s="706" t="s">
        <v>463</v>
      </c>
      <c r="O662" s="712">
        <v>2.4</v>
      </c>
      <c r="P662" s="708" t="s">
        <v>3746</v>
      </c>
      <c r="Q662" s="714"/>
      <c r="R662" s="708">
        <v>12.5</v>
      </c>
      <c r="S662" s="708" t="s">
        <v>7854</v>
      </c>
      <c r="T662" s="573">
        <f t="shared" si="86"/>
        <v>10</v>
      </c>
      <c r="U662" s="716"/>
      <c r="V662" s="715"/>
      <c r="W662" s="715"/>
      <c r="X662" s="717"/>
      <c r="Y662" s="717"/>
      <c r="Z662" s="717"/>
      <c r="AA662" s="718"/>
      <c r="AB662" s="719"/>
      <c r="AC662" s="720"/>
      <c r="AD662" s="719"/>
      <c r="AE662" s="715"/>
      <c r="AF662" s="719"/>
      <c r="AG662" s="719"/>
      <c r="AH662" s="716"/>
      <c r="AI662" s="716"/>
      <c r="AJ662" s="716"/>
      <c r="AK662" s="721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</row>
    <row r="663" spans="1:53" s="706" customFormat="1" ht="13.8" x14ac:dyDescent="0.3">
      <c r="A663" s="707">
        <v>41942</v>
      </c>
      <c r="B663" s="915" t="s">
        <v>7839</v>
      </c>
      <c r="C663" s="916" t="s">
        <v>218</v>
      </c>
      <c r="D663" s="709">
        <v>250</v>
      </c>
      <c r="E663" s="708" t="s">
        <v>2331</v>
      </c>
      <c r="F663" s="710">
        <v>49249</v>
      </c>
      <c r="G663" s="711" t="s">
        <v>656</v>
      </c>
      <c r="H663" s="712" t="s">
        <v>5320</v>
      </c>
      <c r="I663" s="713" t="s">
        <v>7840</v>
      </c>
      <c r="J663" s="714" t="s">
        <v>7841</v>
      </c>
      <c r="K663" s="712">
        <v>-17.5</v>
      </c>
      <c r="L663" s="714"/>
      <c r="M663" s="712"/>
      <c r="N663" s="706" t="s">
        <v>71</v>
      </c>
      <c r="O663" s="712">
        <v>4</v>
      </c>
      <c r="P663" s="708" t="s">
        <v>3746</v>
      </c>
      <c r="Q663" s="714"/>
      <c r="R663" s="708">
        <v>12.5</v>
      </c>
      <c r="S663" s="708" t="s">
        <v>7857</v>
      </c>
      <c r="T663" s="573">
        <f t="shared" si="86"/>
        <v>10</v>
      </c>
      <c r="U663" s="716"/>
      <c r="V663" s="715"/>
      <c r="W663" s="715"/>
      <c r="X663" s="717"/>
      <c r="Y663" s="717"/>
      <c r="Z663" s="717"/>
      <c r="AA663" s="718"/>
      <c r="AB663" s="719"/>
      <c r="AC663" s="720"/>
      <c r="AD663" s="719"/>
      <c r="AE663" s="715"/>
      <c r="AF663" s="719"/>
      <c r="AG663" s="719"/>
      <c r="AH663" s="716"/>
      <c r="AI663" s="716"/>
      <c r="AJ663" s="716"/>
      <c r="AK663" s="721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</row>
    <row r="664" spans="1:53" s="706" customFormat="1" ht="13.8" x14ac:dyDescent="0.3">
      <c r="A664" s="707">
        <v>41942</v>
      </c>
      <c r="B664" s="915" t="s">
        <v>5253</v>
      </c>
      <c r="C664" s="916" t="s">
        <v>705</v>
      </c>
      <c r="D664" s="709">
        <v>500</v>
      </c>
      <c r="E664" s="708" t="s">
        <v>37</v>
      </c>
      <c r="F664" s="710">
        <v>43774</v>
      </c>
      <c r="G664" s="711" t="s">
        <v>7842</v>
      </c>
      <c r="H664" s="712" t="s">
        <v>2299</v>
      </c>
      <c r="I664" s="713" t="s">
        <v>2299</v>
      </c>
      <c r="J664" s="714" t="s">
        <v>7843</v>
      </c>
      <c r="K664" s="712">
        <v>-8</v>
      </c>
      <c r="L664" s="714"/>
      <c r="M664" s="712"/>
      <c r="N664" s="706" t="s">
        <v>105</v>
      </c>
      <c r="O664" s="712">
        <v>1.6</v>
      </c>
      <c r="P664" s="708" t="s">
        <v>2274</v>
      </c>
      <c r="Q664" s="714"/>
      <c r="R664" s="708">
        <v>4</v>
      </c>
      <c r="S664" s="708" t="s">
        <v>7859</v>
      </c>
      <c r="T664" s="573">
        <f t="shared" si="86"/>
        <v>10</v>
      </c>
      <c r="U664" s="716"/>
      <c r="V664" s="715"/>
      <c r="W664" s="715"/>
      <c r="X664" s="717"/>
      <c r="Y664" s="717"/>
      <c r="Z664" s="717"/>
      <c r="AA664" s="718"/>
      <c r="AB664" s="719"/>
      <c r="AC664" s="720"/>
      <c r="AD664" s="719"/>
      <c r="AE664" s="715"/>
      <c r="AF664" s="719"/>
      <c r="AG664" s="719"/>
      <c r="AH664" s="716"/>
      <c r="AI664" s="716"/>
      <c r="AJ664" s="716"/>
      <c r="AK664" s="721"/>
      <c r="AL664" s="719"/>
      <c r="AM664" s="719"/>
      <c r="AN664" s="719"/>
      <c r="AO664" s="719"/>
      <c r="AP664" s="719"/>
      <c r="AQ664" s="719"/>
      <c r="AR664" s="719"/>
      <c r="AS664" s="719"/>
      <c r="AT664" s="719"/>
      <c r="AU664" s="719"/>
      <c r="AV664" s="719"/>
      <c r="AW664" s="719"/>
      <c r="AX664" s="719"/>
      <c r="AY664" s="719"/>
      <c r="AZ664" s="719"/>
      <c r="BA664" s="719"/>
    </row>
    <row r="665" spans="1:53" s="706" customFormat="1" ht="13.8" x14ac:dyDescent="0.3">
      <c r="A665" s="707">
        <v>41942</v>
      </c>
      <c r="B665" s="915" t="s">
        <v>7844</v>
      </c>
      <c r="C665" s="916" t="s">
        <v>705</v>
      </c>
      <c r="D665" s="709">
        <v>1250</v>
      </c>
      <c r="E665" s="708" t="s">
        <v>37</v>
      </c>
      <c r="F665" s="710">
        <v>43774</v>
      </c>
      <c r="G665" s="711" t="s">
        <v>7842</v>
      </c>
      <c r="H665" s="712" t="s">
        <v>189</v>
      </c>
      <c r="I665" s="713" t="s">
        <v>5193</v>
      </c>
      <c r="J665" s="714" t="s">
        <v>141</v>
      </c>
      <c r="K665" s="712">
        <v>-8</v>
      </c>
      <c r="L665" s="714"/>
      <c r="M665" s="712"/>
      <c r="N665" s="706" t="s">
        <v>3830</v>
      </c>
      <c r="O665" s="712">
        <v>2.3199999999999998</v>
      </c>
      <c r="P665" s="708" t="s">
        <v>2274</v>
      </c>
      <c r="Q665" s="714"/>
      <c r="R665" s="708">
        <v>4</v>
      </c>
      <c r="S665" s="708" t="s">
        <v>7858</v>
      </c>
      <c r="T665" s="573">
        <f t="shared" si="86"/>
        <v>10</v>
      </c>
      <c r="U665" s="716"/>
      <c r="V665" s="715"/>
      <c r="W665" s="715"/>
      <c r="X665" s="717"/>
      <c r="Y665" s="717"/>
      <c r="Z665" s="717"/>
      <c r="AA665" s="718"/>
      <c r="AB665" s="719"/>
      <c r="AC665" s="720"/>
      <c r="AD665" s="719"/>
      <c r="AE665" s="715"/>
      <c r="AF665" s="719"/>
      <c r="AG665" s="719"/>
      <c r="AH665" s="716"/>
      <c r="AI665" s="716"/>
      <c r="AJ665" s="716"/>
      <c r="AK665" s="721"/>
      <c r="AL665" s="719"/>
      <c r="AM665" s="719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</row>
    <row r="666" spans="1:53" s="706" customFormat="1" ht="13.8" x14ac:dyDescent="0.3">
      <c r="A666" s="707">
        <v>41942</v>
      </c>
      <c r="B666" s="915" t="s">
        <v>7845</v>
      </c>
      <c r="C666" s="916" t="s">
        <v>218</v>
      </c>
      <c r="D666" s="709">
        <v>300</v>
      </c>
      <c r="E666" s="708" t="s">
        <v>12</v>
      </c>
      <c r="F666" s="710">
        <v>43040</v>
      </c>
      <c r="G666" s="711" t="s">
        <v>378</v>
      </c>
      <c r="H666" s="712" t="s">
        <v>151</v>
      </c>
      <c r="I666" s="713" t="s">
        <v>952</v>
      </c>
      <c r="J666" s="714" t="s">
        <v>191</v>
      </c>
      <c r="K666" s="712">
        <v>-25</v>
      </c>
      <c r="L666" s="714"/>
      <c r="M666" s="712"/>
      <c r="N666" s="706" t="s">
        <v>1138</v>
      </c>
      <c r="O666" s="712">
        <v>7.67</v>
      </c>
      <c r="P666" s="708" t="s">
        <v>1993</v>
      </c>
      <c r="Q666" s="714"/>
      <c r="R666" s="708">
        <v>-5</v>
      </c>
      <c r="S666" s="708" t="s">
        <v>7860</v>
      </c>
      <c r="T666" s="573">
        <f t="shared" si="86"/>
        <v>10</v>
      </c>
      <c r="U666" s="716"/>
      <c r="V666" s="715"/>
      <c r="W666" s="715"/>
      <c r="X666" s="717"/>
      <c r="Y666" s="717"/>
      <c r="Z666" s="717"/>
      <c r="AA666" s="718"/>
      <c r="AB666" s="719"/>
      <c r="AC666" s="720"/>
      <c r="AD666" s="719"/>
      <c r="AE666" s="715"/>
      <c r="AF666" s="719"/>
      <c r="AG666" s="719"/>
      <c r="AH666" s="716"/>
      <c r="AI666" s="716"/>
      <c r="AJ666" s="716"/>
      <c r="AK666" s="721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</row>
    <row r="667" spans="1:53" s="706" customFormat="1" ht="13.8" x14ac:dyDescent="0.3">
      <c r="A667" s="707">
        <v>41942</v>
      </c>
      <c r="B667" s="915" t="s">
        <v>241</v>
      </c>
      <c r="C667" s="916" t="s">
        <v>218</v>
      </c>
      <c r="D667" s="709">
        <v>350</v>
      </c>
      <c r="E667" s="708" t="s">
        <v>261</v>
      </c>
      <c r="F667" s="710">
        <v>45778</v>
      </c>
      <c r="G667" s="711" t="s">
        <v>378</v>
      </c>
      <c r="H667" s="712" t="s">
        <v>6140</v>
      </c>
      <c r="I667" s="713" t="s">
        <v>1077</v>
      </c>
      <c r="J667" s="714" t="s">
        <v>5577</v>
      </c>
      <c r="K667" s="712">
        <v>-25</v>
      </c>
      <c r="L667" s="714"/>
      <c r="M667" s="712"/>
      <c r="N667" s="706" t="s">
        <v>432</v>
      </c>
      <c r="O667" s="712">
        <v>4.29</v>
      </c>
      <c r="P667" s="708" t="s">
        <v>2217</v>
      </c>
      <c r="Q667" s="714"/>
      <c r="R667" s="708">
        <v>-4</v>
      </c>
      <c r="S667" s="708" t="s">
        <v>7861</v>
      </c>
      <c r="T667" s="573">
        <f t="shared" si="86"/>
        <v>10</v>
      </c>
      <c r="U667" s="716"/>
      <c r="V667" s="715"/>
      <c r="W667" s="715"/>
      <c r="X667" s="717"/>
      <c r="Y667" s="717"/>
      <c r="Z667" s="717"/>
      <c r="AA667" s="718"/>
      <c r="AB667" s="719"/>
      <c r="AC667" s="720"/>
      <c r="AD667" s="719"/>
      <c r="AE667" s="715"/>
      <c r="AF667" s="719"/>
      <c r="AG667" s="719"/>
      <c r="AH667" s="716"/>
      <c r="AI667" s="716"/>
      <c r="AJ667" s="716"/>
      <c r="AK667" s="721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</row>
    <row r="668" spans="1:53" s="706" customFormat="1" ht="13.8" x14ac:dyDescent="0.3">
      <c r="A668" s="707">
        <v>41942</v>
      </c>
      <c r="B668" s="915" t="s">
        <v>7846</v>
      </c>
      <c r="C668" s="916" t="s">
        <v>127</v>
      </c>
      <c r="D668" s="709">
        <v>1250</v>
      </c>
      <c r="E668" s="708" t="s">
        <v>7847</v>
      </c>
      <c r="F668" s="710">
        <v>43845</v>
      </c>
      <c r="G668" s="711" t="s">
        <v>7848</v>
      </c>
      <c r="H668" s="712" t="s">
        <v>573</v>
      </c>
      <c r="I668" s="713" t="s">
        <v>292</v>
      </c>
      <c r="J668" s="714" t="s">
        <v>3754</v>
      </c>
      <c r="K668" s="712">
        <v>-10</v>
      </c>
      <c r="L668" s="714"/>
      <c r="M668" s="712"/>
      <c r="N668" s="706" t="s">
        <v>1344</v>
      </c>
      <c r="O668" s="712">
        <v>3.6</v>
      </c>
      <c r="P668" s="708" t="s">
        <v>1890</v>
      </c>
      <c r="Q668" s="714"/>
      <c r="R668" s="708">
        <v>5</v>
      </c>
      <c r="S668" s="708" t="s">
        <v>7862</v>
      </c>
      <c r="T668" s="573">
        <f t="shared" si="86"/>
        <v>10</v>
      </c>
      <c r="U668" s="716"/>
      <c r="V668" s="715"/>
      <c r="W668" s="715"/>
      <c r="X668" s="717"/>
      <c r="Y668" s="717"/>
      <c r="Z668" s="717"/>
      <c r="AA668" s="718"/>
      <c r="AB668" s="719"/>
      <c r="AC668" s="720"/>
      <c r="AD668" s="719"/>
      <c r="AE668" s="715"/>
      <c r="AF668" s="719"/>
      <c r="AG668" s="719"/>
      <c r="AH668" s="716"/>
      <c r="AI668" s="716"/>
      <c r="AJ668" s="716"/>
      <c r="AK668" s="721"/>
      <c r="AL668" s="719"/>
      <c r="AM668" s="719"/>
      <c r="AN668" s="719"/>
      <c r="AO668" s="719"/>
      <c r="AP668" s="719"/>
      <c r="AQ668" s="719"/>
      <c r="AR668" s="719"/>
      <c r="AS668" s="719"/>
      <c r="AT668" s="719"/>
      <c r="AU668" s="719"/>
      <c r="AV668" s="719"/>
      <c r="AW668" s="719"/>
      <c r="AX668" s="719"/>
      <c r="AY668" s="719"/>
      <c r="AZ668" s="719"/>
      <c r="BA668" s="719"/>
    </row>
    <row r="669" spans="1:53" s="706" customFormat="1" ht="13.8" x14ac:dyDescent="0.3">
      <c r="A669" s="707">
        <v>41942</v>
      </c>
      <c r="B669" s="915" t="s">
        <v>7849</v>
      </c>
      <c r="C669" s="916" t="s">
        <v>127</v>
      </c>
      <c r="D669" s="709">
        <v>750</v>
      </c>
      <c r="E669" s="708" t="s">
        <v>66</v>
      </c>
      <c r="F669" s="710">
        <v>45600</v>
      </c>
      <c r="G669" s="711" t="s">
        <v>7848</v>
      </c>
      <c r="H669" s="712" t="s">
        <v>7850</v>
      </c>
      <c r="I669" s="713" t="s">
        <v>7851</v>
      </c>
      <c r="J669" s="714" t="s">
        <v>7852</v>
      </c>
      <c r="K669" s="712">
        <v>-12</v>
      </c>
      <c r="L669" s="714"/>
      <c r="M669" s="712"/>
      <c r="N669" s="706" t="s">
        <v>1138</v>
      </c>
      <c r="O669" s="712">
        <v>3.07</v>
      </c>
      <c r="P669" s="708" t="s">
        <v>1994</v>
      </c>
      <c r="Q669" s="714"/>
      <c r="R669" s="708">
        <v>2</v>
      </c>
      <c r="S669" s="708" t="s">
        <v>7863</v>
      </c>
      <c r="T669" s="573">
        <f t="shared" si="86"/>
        <v>10</v>
      </c>
      <c r="U669" s="716"/>
      <c r="V669" s="715"/>
      <c r="W669" s="715"/>
      <c r="X669" s="717"/>
      <c r="Y669" s="717"/>
      <c r="Z669" s="717"/>
      <c r="AA669" s="718"/>
      <c r="AB669" s="719"/>
      <c r="AC669" s="720"/>
      <c r="AD669" s="719"/>
      <c r="AE669" s="715"/>
      <c r="AF669" s="719"/>
      <c r="AG669" s="719"/>
      <c r="AH669" s="716"/>
      <c r="AI669" s="716"/>
      <c r="AJ669" s="716"/>
      <c r="AK669" s="721"/>
      <c r="AL669" s="719"/>
      <c r="AM669" s="719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</row>
    <row r="670" spans="1:53" s="706" customFormat="1" ht="13.8" x14ac:dyDescent="0.3">
      <c r="A670" s="707">
        <v>41941</v>
      </c>
      <c r="B670" s="915" t="s">
        <v>7827</v>
      </c>
      <c r="C670" s="916" t="s">
        <v>65</v>
      </c>
      <c r="D670" s="709">
        <v>750</v>
      </c>
      <c r="E670" s="708" t="s">
        <v>37</v>
      </c>
      <c r="F670" s="710">
        <v>43774</v>
      </c>
      <c r="G670" s="711" t="s">
        <v>4299</v>
      </c>
      <c r="H670" s="712" t="s">
        <v>145</v>
      </c>
      <c r="I670" s="713" t="s">
        <v>673</v>
      </c>
      <c r="J670" s="714" t="s">
        <v>293</v>
      </c>
      <c r="K670" s="712">
        <v>-15</v>
      </c>
      <c r="L670" s="714"/>
      <c r="M670" s="712"/>
      <c r="N670" s="706" t="s">
        <v>4211</v>
      </c>
      <c r="O670" s="712">
        <v>3.47</v>
      </c>
      <c r="P670" s="708" t="s">
        <v>3746</v>
      </c>
      <c r="Q670" s="714"/>
      <c r="R670" s="708" t="s">
        <v>3746</v>
      </c>
      <c r="S670" s="708" t="s">
        <v>7833</v>
      </c>
      <c r="T670" s="573">
        <f t="shared" si="86"/>
        <v>10</v>
      </c>
      <c r="U670" s="716"/>
      <c r="V670" s="715"/>
      <c r="W670" s="715"/>
      <c r="X670" s="717"/>
      <c r="Y670" s="717"/>
      <c r="Z670" s="717"/>
      <c r="AA670" s="718"/>
      <c r="AB670" s="719"/>
      <c r="AC670" s="720"/>
      <c r="AD670" s="719"/>
      <c r="AE670" s="715"/>
      <c r="AF670" s="719"/>
      <c r="AG670" s="719"/>
      <c r="AH670" s="716"/>
      <c r="AI670" s="716"/>
      <c r="AJ670" s="716"/>
      <c r="AK670" s="721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</row>
    <row r="671" spans="1:53" s="706" customFormat="1" ht="13.8" x14ac:dyDescent="0.3">
      <c r="A671" s="707">
        <v>41941</v>
      </c>
      <c r="B671" s="915" t="s">
        <v>7828</v>
      </c>
      <c r="C671" s="916" t="s">
        <v>44</v>
      </c>
      <c r="D671" s="709">
        <v>1000</v>
      </c>
      <c r="E671" s="708" t="s">
        <v>3793</v>
      </c>
      <c r="F671" s="710">
        <v>45600</v>
      </c>
      <c r="G671" s="711" t="s">
        <v>7829</v>
      </c>
      <c r="H671" s="712" t="s">
        <v>7830</v>
      </c>
      <c r="I671" s="713">
        <v>225</v>
      </c>
      <c r="J671" s="714" t="s">
        <v>174</v>
      </c>
      <c r="K671" s="712">
        <v>10</v>
      </c>
      <c r="L671" s="714"/>
      <c r="M671" s="712"/>
      <c r="N671" s="706" t="s">
        <v>4833</v>
      </c>
      <c r="O671" s="712">
        <v>3.5</v>
      </c>
      <c r="P671" s="708" t="s">
        <v>7831</v>
      </c>
      <c r="Q671" s="714"/>
      <c r="R671" s="708">
        <v>12.5</v>
      </c>
      <c r="S671" s="708" t="s">
        <v>7832</v>
      </c>
      <c r="T671" s="573">
        <f t="shared" si="86"/>
        <v>10</v>
      </c>
      <c r="U671" s="716"/>
      <c r="V671" s="715"/>
      <c r="W671" s="715"/>
      <c r="X671" s="717"/>
      <c r="Y671" s="717"/>
      <c r="Z671" s="717"/>
      <c r="AA671" s="718"/>
      <c r="AB671" s="719"/>
      <c r="AC671" s="720"/>
      <c r="AD671" s="719"/>
      <c r="AE671" s="715"/>
      <c r="AF671" s="719"/>
      <c r="AG671" s="719"/>
      <c r="AH671" s="716"/>
      <c r="AI671" s="716"/>
      <c r="AJ671" s="716"/>
      <c r="AK671" s="721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</row>
    <row r="672" spans="1:53" s="706" customFormat="1" ht="13.8" x14ac:dyDescent="0.3">
      <c r="A672" s="707">
        <v>41940</v>
      </c>
      <c r="B672" s="915" t="s">
        <v>7778</v>
      </c>
      <c r="C672" s="916" t="s">
        <v>11</v>
      </c>
      <c r="D672" s="709">
        <v>2000</v>
      </c>
      <c r="E672" s="708" t="s">
        <v>12</v>
      </c>
      <c r="F672" s="710">
        <v>43039</v>
      </c>
      <c r="G672" s="711" t="s">
        <v>7779</v>
      </c>
      <c r="H672" s="712" t="s">
        <v>7780</v>
      </c>
      <c r="I672" s="713" t="s">
        <v>475</v>
      </c>
      <c r="J672" s="714" t="s">
        <v>476</v>
      </c>
      <c r="K672" s="712">
        <v>-22</v>
      </c>
      <c r="L672" s="714"/>
      <c r="M672" s="712"/>
      <c r="N672" s="706" t="s">
        <v>4907</v>
      </c>
      <c r="O672" s="712">
        <v>2.95</v>
      </c>
      <c r="P672" s="708" t="s">
        <v>2958</v>
      </c>
      <c r="Q672" s="714"/>
      <c r="R672" s="708">
        <v>1</v>
      </c>
      <c r="S672" s="708" t="s">
        <v>7822</v>
      </c>
      <c r="T672" s="573">
        <f t="shared" si="86"/>
        <v>10</v>
      </c>
      <c r="U672" s="716"/>
      <c r="V672" s="715"/>
      <c r="W672" s="715"/>
      <c r="X672" s="717"/>
      <c r="Y672" s="717"/>
      <c r="Z672" s="717"/>
      <c r="AA672" s="718"/>
      <c r="AB672" s="719"/>
      <c r="AC672" s="720"/>
      <c r="AD672" s="719"/>
      <c r="AE672" s="715"/>
      <c r="AF672" s="719"/>
      <c r="AG672" s="719"/>
      <c r="AH672" s="716"/>
      <c r="AI672" s="716"/>
      <c r="AJ672" s="716"/>
      <c r="AK672" s="721"/>
      <c r="AL672" s="719"/>
      <c r="AM672" s="719"/>
      <c r="AN672" s="719"/>
      <c r="AO672" s="719"/>
      <c r="AP672" s="719"/>
      <c r="AQ672" s="719"/>
      <c r="AR672" s="719"/>
      <c r="AS672" s="719"/>
      <c r="AT672" s="719"/>
      <c r="AU672" s="719"/>
      <c r="AV672" s="719"/>
      <c r="AW672" s="719"/>
      <c r="AX672" s="719"/>
      <c r="AY672" s="719"/>
      <c r="AZ672" s="719"/>
      <c r="BA672" s="719"/>
    </row>
    <row r="673" spans="1:53" s="706" customFormat="1" ht="13.8" x14ac:dyDescent="0.3">
      <c r="A673" s="707">
        <v>41940</v>
      </c>
      <c r="B673" s="915" t="s">
        <v>7781</v>
      </c>
      <c r="C673" s="916" t="s">
        <v>11</v>
      </c>
      <c r="D673" s="709">
        <v>1500</v>
      </c>
      <c r="E673" s="708" t="s">
        <v>66</v>
      </c>
      <c r="F673" s="710">
        <v>45596</v>
      </c>
      <c r="G673" s="711" t="s">
        <v>7779</v>
      </c>
      <c r="H673" s="712" t="s">
        <v>1850</v>
      </c>
      <c r="I673" s="713" t="s">
        <v>1480</v>
      </c>
      <c r="J673" s="714" t="s">
        <v>602</v>
      </c>
      <c r="K673" s="712">
        <v>-15</v>
      </c>
      <c r="L673" s="714"/>
      <c r="M673" s="712"/>
      <c r="N673" s="706" t="s">
        <v>7782</v>
      </c>
      <c r="O673" s="712">
        <v>3.43</v>
      </c>
      <c r="P673" s="708" t="s">
        <v>2958</v>
      </c>
      <c r="Q673" s="714"/>
      <c r="R673" s="708">
        <v>1</v>
      </c>
      <c r="S673" s="708" t="s">
        <v>7823</v>
      </c>
      <c r="T673" s="573">
        <f t="shared" si="86"/>
        <v>10</v>
      </c>
      <c r="U673" s="716"/>
      <c r="V673" s="715"/>
      <c r="W673" s="715"/>
      <c r="X673" s="717"/>
      <c r="Y673" s="717"/>
      <c r="Z673" s="717"/>
      <c r="AA673" s="718"/>
      <c r="AB673" s="719"/>
      <c r="AC673" s="720"/>
      <c r="AD673" s="719"/>
      <c r="AE673" s="715"/>
      <c r="AF673" s="719"/>
      <c r="AG673" s="719"/>
      <c r="AH673" s="716"/>
      <c r="AI673" s="716"/>
      <c r="AJ673" s="716"/>
      <c r="AK673" s="721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</row>
    <row r="674" spans="1:53" s="706" customFormat="1" ht="13.8" x14ac:dyDescent="0.3">
      <c r="A674" s="707">
        <v>41940</v>
      </c>
      <c r="B674" s="915" t="s">
        <v>7783</v>
      </c>
      <c r="C674" s="916" t="s">
        <v>959</v>
      </c>
      <c r="D674" s="709">
        <v>980</v>
      </c>
      <c r="E674" s="708" t="s">
        <v>117</v>
      </c>
      <c r="F674" s="710">
        <v>52905</v>
      </c>
      <c r="G674" s="711" t="s">
        <v>7784</v>
      </c>
      <c r="H674" s="712" t="s">
        <v>7785</v>
      </c>
      <c r="I674" s="713" t="s">
        <v>7786</v>
      </c>
      <c r="J674" s="714" t="s">
        <v>6673</v>
      </c>
      <c r="K674" s="712">
        <v>-15</v>
      </c>
      <c r="L674" s="714"/>
      <c r="M674" s="712"/>
      <c r="N674" s="706" t="s">
        <v>7039</v>
      </c>
      <c r="O674" s="712">
        <v>4.6900000000000004</v>
      </c>
      <c r="P674" s="708" t="s">
        <v>1903</v>
      </c>
      <c r="Q674" s="714"/>
      <c r="R674" s="708">
        <v>12</v>
      </c>
      <c r="S674" s="708" t="s">
        <v>7821</v>
      </c>
      <c r="T674" s="573">
        <f t="shared" si="86"/>
        <v>10</v>
      </c>
      <c r="U674" s="716"/>
      <c r="V674" s="715"/>
      <c r="W674" s="715"/>
      <c r="X674" s="717"/>
      <c r="Y674" s="717"/>
      <c r="Z674" s="717"/>
      <c r="AA674" s="718"/>
      <c r="AB674" s="719"/>
      <c r="AC674" s="720"/>
      <c r="AD674" s="719"/>
      <c r="AE674" s="715"/>
      <c r="AF674" s="719"/>
      <c r="AG674" s="719"/>
      <c r="AH674" s="716"/>
      <c r="AI674" s="716"/>
      <c r="AJ674" s="716"/>
      <c r="AK674" s="721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</row>
    <row r="675" spans="1:53" s="706" customFormat="1" ht="13.8" x14ac:dyDescent="0.3">
      <c r="A675" s="707">
        <v>41940</v>
      </c>
      <c r="B675" s="915" t="s">
        <v>7787</v>
      </c>
      <c r="C675" s="916" t="s">
        <v>127</v>
      </c>
      <c r="D675" s="709">
        <v>250</v>
      </c>
      <c r="E675" s="708" t="s">
        <v>12</v>
      </c>
      <c r="F675" s="710">
        <v>43039</v>
      </c>
      <c r="G675" s="711" t="s">
        <v>7788</v>
      </c>
      <c r="H675" s="712" t="s">
        <v>1264</v>
      </c>
      <c r="I675" s="713" t="s">
        <v>7789</v>
      </c>
      <c r="J675" s="714" t="s">
        <v>6625</v>
      </c>
      <c r="K675" s="712">
        <v>-7.5</v>
      </c>
      <c r="L675" s="714"/>
      <c r="M675" s="712"/>
      <c r="N675" s="706" t="s">
        <v>618</v>
      </c>
      <c r="O675" s="712">
        <v>3</v>
      </c>
      <c r="P675" s="708" t="s">
        <v>1993</v>
      </c>
      <c r="Q675" s="714"/>
      <c r="R675" s="708">
        <v>-5</v>
      </c>
      <c r="S675" s="708" t="s">
        <v>7816</v>
      </c>
      <c r="T675" s="573">
        <f t="shared" si="86"/>
        <v>10</v>
      </c>
      <c r="U675" s="716"/>
      <c r="V675" s="715"/>
      <c r="W675" s="715"/>
      <c r="X675" s="717"/>
      <c r="Y675" s="717"/>
      <c r="Z675" s="717"/>
      <c r="AA675" s="718"/>
      <c r="AB675" s="719"/>
      <c r="AC675" s="720"/>
      <c r="AD675" s="719"/>
      <c r="AE675" s="715"/>
      <c r="AF675" s="719"/>
      <c r="AG675" s="719"/>
      <c r="AH675" s="716"/>
      <c r="AI675" s="716"/>
      <c r="AJ675" s="716"/>
      <c r="AK675" s="721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</row>
    <row r="676" spans="1:53" s="706" customFormat="1" ht="13.8" x14ac:dyDescent="0.3">
      <c r="A676" s="707">
        <v>41940</v>
      </c>
      <c r="B676" s="915" t="s">
        <v>7790</v>
      </c>
      <c r="C676" s="916" t="s">
        <v>127</v>
      </c>
      <c r="D676" s="709">
        <v>300</v>
      </c>
      <c r="E676" s="708" t="s">
        <v>224</v>
      </c>
      <c r="F676" s="710">
        <v>44500</v>
      </c>
      <c r="G676" s="711" t="s">
        <v>7791</v>
      </c>
      <c r="H676" s="712" t="s">
        <v>7792</v>
      </c>
      <c r="I676" s="713" t="s">
        <v>802</v>
      </c>
      <c r="J676" s="714" t="s">
        <v>301</v>
      </c>
      <c r="K676" s="712">
        <v>-10</v>
      </c>
      <c r="L676" s="714"/>
      <c r="M676" s="712"/>
      <c r="N676" s="706" t="s">
        <v>192</v>
      </c>
      <c r="O676" s="712">
        <v>5.33</v>
      </c>
      <c r="P676" s="708" t="s">
        <v>1993</v>
      </c>
      <c r="Q676" s="714"/>
      <c r="R676" s="708">
        <v>-5</v>
      </c>
      <c r="S676" s="708" t="s">
        <v>7817</v>
      </c>
      <c r="T676" s="573">
        <f t="shared" si="86"/>
        <v>10</v>
      </c>
      <c r="U676" s="716"/>
      <c r="V676" s="715"/>
      <c r="W676" s="715"/>
      <c r="X676" s="717"/>
      <c r="Y676" s="717"/>
      <c r="Z676" s="717"/>
      <c r="AA676" s="718"/>
      <c r="AB676" s="719"/>
      <c r="AC676" s="720"/>
      <c r="AD676" s="719"/>
      <c r="AE676" s="715"/>
      <c r="AF676" s="719"/>
      <c r="AG676" s="719"/>
      <c r="AH676" s="716"/>
      <c r="AI676" s="716"/>
      <c r="AJ676" s="716"/>
      <c r="AK676" s="721"/>
      <c r="AL676" s="719"/>
      <c r="AM676" s="719"/>
      <c r="AN676" s="719"/>
      <c r="AO676" s="719"/>
      <c r="AP676" s="719"/>
      <c r="AQ676" s="719"/>
      <c r="AR676" s="719"/>
      <c r="AS676" s="719"/>
      <c r="AT676" s="719"/>
      <c r="AU676" s="719"/>
      <c r="AV676" s="719"/>
      <c r="AW676" s="719"/>
      <c r="AX676" s="719"/>
      <c r="AY676" s="719"/>
      <c r="AZ676" s="719"/>
      <c r="BA676" s="719"/>
    </row>
    <row r="677" spans="1:53" s="706" customFormat="1" ht="13.8" x14ac:dyDescent="0.3">
      <c r="A677" s="707">
        <v>41940</v>
      </c>
      <c r="B677" s="915" t="s">
        <v>7793</v>
      </c>
      <c r="C677" s="916" t="s">
        <v>127</v>
      </c>
      <c r="D677" s="709">
        <v>300</v>
      </c>
      <c r="E677" s="708" t="s">
        <v>66</v>
      </c>
      <c r="F677" s="710">
        <v>45596</v>
      </c>
      <c r="G677" s="711" t="s">
        <v>128</v>
      </c>
      <c r="H677" s="712" t="s">
        <v>7794</v>
      </c>
      <c r="I677" s="713" t="s">
        <v>952</v>
      </c>
      <c r="J677" s="714" t="s">
        <v>191</v>
      </c>
      <c r="K677" s="712">
        <v>-12.5</v>
      </c>
      <c r="L677" s="714"/>
      <c r="M677" s="712"/>
      <c r="N677" s="706" t="s">
        <v>3761</v>
      </c>
      <c r="O677" s="712">
        <v>7</v>
      </c>
      <c r="P677" s="708" t="s">
        <v>1993</v>
      </c>
      <c r="Q677" s="714"/>
      <c r="R677" s="708">
        <v>-5</v>
      </c>
      <c r="S677" s="708" t="s">
        <v>7818</v>
      </c>
      <c r="T677" s="573">
        <f t="shared" si="86"/>
        <v>10</v>
      </c>
      <c r="U677" s="716"/>
      <c r="V677" s="715"/>
      <c r="W677" s="715"/>
      <c r="X677" s="717"/>
      <c r="Y677" s="717"/>
      <c r="Z677" s="717"/>
      <c r="AA677" s="718"/>
      <c r="AB677" s="719"/>
      <c r="AC677" s="720"/>
      <c r="AD677" s="719"/>
      <c r="AE677" s="715"/>
      <c r="AF677" s="719"/>
      <c r="AG677" s="719"/>
      <c r="AH677" s="716"/>
      <c r="AI677" s="716"/>
      <c r="AJ677" s="716"/>
      <c r="AK677" s="721"/>
      <c r="AL677" s="719"/>
      <c r="AM677" s="719"/>
      <c r="AN677" s="719"/>
      <c r="AO677" s="719"/>
      <c r="AP677" s="719"/>
      <c r="AQ677" s="719"/>
      <c r="AR677" s="719"/>
      <c r="AS677" s="719"/>
      <c r="AT677" s="719"/>
      <c r="AU677" s="719"/>
      <c r="AV677" s="719"/>
      <c r="AW677" s="719"/>
      <c r="AX677" s="719"/>
      <c r="AY677" s="719"/>
      <c r="AZ677" s="719"/>
      <c r="BA677" s="719"/>
    </row>
    <row r="678" spans="1:53" s="706" customFormat="1" ht="13.8" x14ac:dyDescent="0.3">
      <c r="A678" s="707">
        <v>41940</v>
      </c>
      <c r="B678" s="915" t="s">
        <v>7795</v>
      </c>
      <c r="C678" s="916" t="s">
        <v>127</v>
      </c>
      <c r="D678" s="709">
        <v>2000</v>
      </c>
      <c r="E678" s="708" t="s">
        <v>117</v>
      </c>
      <c r="F678" s="710">
        <v>52905</v>
      </c>
      <c r="G678" s="711" t="s">
        <v>24</v>
      </c>
      <c r="H678" s="712" t="s">
        <v>6737</v>
      </c>
      <c r="I678" s="713" t="s">
        <v>678</v>
      </c>
      <c r="J678" s="714" t="s">
        <v>775</v>
      </c>
      <c r="K678" s="712">
        <v>-10</v>
      </c>
      <c r="L678" s="714"/>
      <c r="M678" s="712"/>
      <c r="N678" s="706" t="s">
        <v>3707</v>
      </c>
      <c r="O678" s="712">
        <v>2.5</v>
      </c>
      <c r="P678" s="708" t="s">
        <v>1900</v>
      </c>
      <c r="Q678" s="714"/>
      <c r="R678" s="708">
        <v>10</v>
      </c>
      <c r="S678" s="708" t="s">
        <v>7819</v>
      </c>
      <c r="T678" s="573">
        <f t="shared" si="86"/>
        <v>10</v>
      </c>
      <c r="U678" s="716"/>
      <c r="V678" s="715"/>
      <c r="W678" s="715"/>
      <c r="X678" s="717"/>
      <c r="Y678" s="717"/>
      <c r="Z678" s="717"/>
      <c r="AA678" s="718"/>
      <c r="AB678" s="719"/>
      <c r="AC678" s="720"/>
      <c r="AD678" s="719"/>
      <c r="AE678" s="715"/>
      <c r="AF678" s="719"/>
      <c r="AG678" s="719"/>
      <c r="AH678" s="716"/>
      <c r="AI678" s="716"/>
      <c r="AJ678" s="716"/>
      <c r="AK678" s="721"/>
      <c r="AL678" s="719"/>
      <c r="AM678" s="719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/>
    </row>
    <row r="679" spans="1:53" s="706" customFormat="1" ht="13.8" x14ac:dyDescent="0.3">
      <c r="A679" s="707">
        <v>41940</v>
      </c>
      <c r="B679" s="915" t="s">
        <v>7796</v>
      </c>
      <c r="C679" s="916" t="s">
        <v>218</v>
      </c>
      <c r="D679" s="709">
        <v>250</v>
      </c>
      <c r="E679" s="708" t="s">
        <v>746</v>
      </c>
      <c r="F679" s="710">
        <v>43920</v>
      </c>
      <c r="G679" s="711" t="s">
        <v>4849</v>
      </c>
      <c r="H679" s="712" t="s">
        <v>7797</v>
      </c>
      <c r="I679" s="713" t="s">
        <v>7798</v>
      </c>
      <c r="J679" s="714" t="s">
        <v>3784</v>
      </c>
      <c r="K679" s="712">
        <v>0</v>
      </c>
      <c r="L679" s="714"/>
      <c r="M679" s="712"/>
      <c r="N679" s="706" t="s">
        <v>5747</v>
      </c>
      <c r="O679" s="712">
        <v>2.2000000000000002</v>
      </c>
      <c r="P679" s="708" t="s">
        <v>1900</v>
      </c>
      <c r="Q679" s="714"/>
      <c r="R679" s="708">
        <v>10</v>
      </c>
      <c r="S679" s="708" t="s">
        <v>7820</v>
      </c>
      <c r="T679" s="573">
        <f t="shared" si="86"/>
        <v>10</v>
      </c>
      <c r="U679" s="716"/>
      <c r="V679" s="715"/>
      <c r="W679" s="715"/>
      <c r="X679" s="717"/>
      <c r="Y679" s="717"/>
      <c r="Z679" s="717"/>
      <c r="AA679" s="718"/>
      <c r="AB679" s="719"/>
      <c r="AC679" s="720"/>
      <c r="AD679" s="719"/>
      <c r="AE679" s="715"/>
      <c r="AF679" s="719"/>
      <c r="AG679" s="719"/>
      <c r="AH679" s="716"/>
      <c r="AI679" s="716"/>
      <c r="AJ679" s="716"/>
      <c r="AK679" s="721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</row>
    <row r="680" spans="1:53" s="706" customFormat="1" ht="13.8" x14ac:dyDescent="0.3">
      <c r="A680" s="707">
        <v>41940</v>
      </c>
      <c r="B680" s="915" t="s">
        <v>4353</v>
      </c>
      <c r="C680" s="916" t="s">
        <v>36</v>
      </c>
      <c r="D680" s="709">
        <v>400</v>
      </c>
      <c r="E680" s="708" t="s">
        <v>37</v>
      </c>
      <c r="F680" s="710">
        <v>43773</v>
      </c>
      <c r="G680" s="711" t="s">
        <v>7799</v>
      </c>
      <c r="H680" s="712" t="s">
        <v>2299</v>
      </c>
      <c r="I680" s="713" t="s">
        <v>7800</v>
      </c>
      <c r="J680" s="714" t="s">
        <v>7801</v>
      </c>
      <c r="K680" s="712">
        <v>-10</v>
      </c>
      <c r="L680" s="714"/>
      <c r="M680" s="712"/>
      <c r="N680" s="706" t="s">
        <v>391</v>
      </c>
      <c r="O680" s="712">
        <v>1.25</v>
      </c>
      <c r="P680" s="708" t="s">
        <v>2042</v>
      </c>
      <c r="Q680" s="714"/>
      <c r="R680" s="708">
        <v>6</v>
      </c>
      <c r="S680" s="708" t="s">
        <v>7824</v>
      </c>
      <c r="T680" s="573">
        <f t="shared" si="86"/>
        <v>10</v>
      </c>
      <c r="U680" s="716"/>
      <c r="V680" s="715"/>
      <c r="W680" s="715"/>
      <c r="X680" s="717"/>
      <c r="Y680" s="717"/>
      <c r="Z680" s="717"/>
      <c r="AA680" s="718"/>
      <c r="AB680" s="719"/>
      <c r="AC680" s="720"/>
      <c r="AD680" s="719"/>
      <c r="AE680" s="715"/>
      <c r="AF680" s="719"/>
      <c r="AG680" s="719"/>
      <c r="AH680" s="716"/>
      <c r="AI680" s="716"/>
      <c r="AJ680" s="716"/>
      <c r="AK680" s="721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</row>
    <row r="681" spans="1:53" s="706" customFormat="1" ht="13.8" x14ac:dyDescent="0.3">
      <c r="A681" s="707">
        <v>41940</v>
      </c>
      <c r="B681" s="915" t="s">
        <v>7802</v>
      </c>
      <c r="C681" s="916" t="s">
        <v>36</v>
      </c>
      <c r="D681" s="709">
        <v>1250</v>
      </c>
      <c r="E681" s="708" t="s">
        <v>37</v>
      </c>
      <c r="F681" s="710">
        <v>43773</v>
      </c>
      <c r="G681" s="711" t="s">
        <v>7799</v>
      </c>
      <c r="H681" s="712" t="s">
        <v>7797</v>
      </c>
      <c r="I681" s="713" t="s">
        <v>7803</v>
      </c>
      <c r="J681" s="714" t="s">
        <v>146</v>
      </c>
      <c r="K681" s="712">
        <v>-10</v>
      </c>
      <c r="L681" s="714"/>
      <c r="M681" s="712"/>
      <c r="N681" s="706" t="s">
        <v>1196</v>
      </c>
      <c r="O681" s="712">
        <v>1.92</v>
      </c>
      <c r="P681" s="708" t="s">
        <v>2042</v>
      </c>
      <c r="Q681" s="714"/>
      <c r="R681" s="708">
        <v>6</v>
      </c>
      <c r="S681" s="708" t="s">
        <v>7825</v>
      </c>
      <c r="T681" s="573">
        <f t="shared" si="86"/>
        <v>10</v>
      </c>
      <c r="U681" s="716"/>
      <c r="V681" s="715"/>
      <c r="W681" s="715"/>
      <c r="X681" s="717"/>
      <c r="Y681" s="717"/>
      <c r="Z681" s="717"/>
      <c r="AA681" s="718"/>
      <c r="AB681" s="719"/>
      <c r="AC681" s="720"/>
      <c r="AD681" s="719"/>
      <c r="AE681" s="715"/>
      <c r="AF681" s="719"/>
      <c r="AG681" s="719"/>
      <c r="AH681" s="716"/>
      <c r="AI681" s="716"/>
      <c r="AJ681" s="716"/>
      <c r="AK681" s="721"/>
      <c r="AL681" s="719"/>
      <c r="AM681" s="719"/>
      <c r="AN681" s="719"/>
      <c r="AO681" s="719"/>
      <c r="AP681" s="719"/>
      <c r="AQ681" s="719"/>
      <c r="AR681" s="719"/>
      <c r="AS681" s="719"/>
      <c r="AT681" s="719"/>
      <c r="AU681" s="719"/>
      <c r="AV681" s="719"/>
      <c r="AW681" s="719"/>
      <c r="AX681" s="719"/>
      <c r="AY681" s="719"/>
      <c r="AZ681" s="719"/>
      <c r="BA681" s="719"/>
    </row>
    <row r="682" spans="1:53" s="706" customFormat="1" ht="13.8" x14ac:dyDescent="0.3">
      <c r="A682" s="707">
        <v>41940</v>
      </c>
      <c r="B682" s="915" t="s">
        <v>6537</v>
      </c>
      <c r="C682" s="916" t="s">
        <v>218</v>
      </c>
      <c r="D682" s="709">
        <v>300</v>
      </c>
      <c r="E682" s="708" t="s">
        <v>117</v>
      </c>
      <c r="F682" s="710">
        <v>52810</v>
      </c>
      <c r="G682" s="711" t="s">
        <v>7804</v>
      </c>
      <c r="H682" s="712" t="s">
        <v>7805</v>
      </c>
      <c r="I682" s="713" t="s">
        <v>887</v>
      </c>
      <c r="J682" s="714" t="s">
        <v>4604</v>
      </c>
      <c r="K682" s="712">
        <v>-20</v>
      </c>
      <c r="L682" s="714"/>
      <c r="M682" s="712"/>
      <c r="N682" s="706" t="s">
        <v>423</v>
      </c>
      <c r="O682" s="712">
        <v>3.33</v>
      </c>
      <c r="P682" s="708" t="s">
        <v>2092</v>
      </c>
      <c r="Q682" s="714"/>
      <c r="R682" s="708">
        <v>3</v>
      </c>
      <c r="S682" s="708" t="s">
        <v>6551</v>
      </c>
      <c r="T682" s="573">
        <f t="shared" si="86"/>
        <v>10</v>
      </c>
      <c r="U682" s="716"/>
      <c r="V682" s="715"/>
      <c r="W682" s="715"/>
      <c r="X682" s="717"/>
      <c r="Y682" s="717"/>
      <c r="Z682" s="717"/>
      <c r="AA682" s="718"/>
      <c r="AB682" s="719"/>
      <c r="AC682" s="720"/>
      <c r="AD682" s="719"/>
      <c r="AE682" s="715"/>
      <c r="AF682" s="719"/>
      <c r="AG682" s="719"/>
      <c r="AH682" s="716"/>
      <c r="AI682" s="716"/>
      <c r="AJ682" s="716"/>
      <c r="AK682" s="721"/>
      <c r="AL682" s="719"/>
      <c r="AM682" s="719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/>
      <c r="AZ682" s="719"/>
      <c r="BA682" s="719"/>
    </row>
    <row r="683" spans="1:53" s="706" customFormat="1" ht="13.8" x14ac:dyDescent="0.3">
      <c r="A683" s="707">
        <v>41940</v>
      </c>
      <c r="B683" s="915" t="s">
        <v>7806</v>
      </c>
      <c r="C683" s="916" t="s">
        <v>486</v>
      </c>
      <c r="D683" s="709">
        <v>100</v>
      </c>
      <c r="E683" s="708" t="s">
        <v>224</v>
      </c>
      <c r="F683" s="710">
        <v>44409</v>
      </c>
      <c r="G683" s="711" t="s">
        <v>7807</v>
      </c>
      <c r="H683" s="712" t="s">
        <v>7808</v>
      </c>
      <c r="I683" s="713"/>
      <c r="J683" s="714" t="s">
        <v>7809</v>
      </c>
      <c r="K683" s="712">
        <v>0</v>
      </c>
      <c r="L683" s="714"/>
      <c r="M683" s="712"/>
      <c r="N683" s="706" t="s">
        <v>7810</v>
      </c>
      <c r="O683" s="712">
        <v>1.4</v>
      </c>
      <c r="P683" s="708" t="s">
        <v>1900</v>
      </c>
      <c r="Q683" s="714"/>
      <c r="R683" s="708">
        <v>10</v>
      </c>
      <c r="S683" s="708" t="s">
        <v>6441</v>
      </c>
      <c r="T683" s="573">
        <f t="shared" si="86"/>
        <v>10</v>
      </c>
      <c r="U683" s="716"/>
      <c r="V683" s="715"/>
      <c r="W683" s="715"/>
      <c r="X683" s="717"/>
      <c r="Y683" s="717"/>
      <c r="Z683" s="717"/>
      <c r="AA683" s="718"/>
      <c r="AB683" s="719"/>
      <c r="AC683" s="720"/>
      <c r="AD683" s="719"/>
      <c r="AE683" s="715"/>
      <c r="AF683" s="719"/>
      <c r="AG683" s="719"/>
      <c r="AH683" s="716"/>
      <c r="AI683" s="716"/>
      <c r="AJ683" s="716"/>
      <c r="AK683" s="721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</row>
    <row r="684" spans="1:53" s="706" customFormat="1" ht="13.8" x14ac:dyDescent="0.3">
      <c r="A684" s="707">
        <v>41940</v>
      </c>
      <c r="B684" s="915" t="s">
        <v>7811</v>
      </c>
      <c r="C684" s="916" t="s">
        <v>228</v>
      </c>
      <c r="D684" s="709">
        <v>400</v>
      </c>
      <c r="E684" s="708" t="s">
        <v>37</v>
      </c>
      <c r="F684" s="710">
        <v>43768</v>
      </c>
      <c r="G684" s="711" t="s">
        <v>7812</v>
      </c>
      <c r="H684" s="712" t="s">
        <v>7813</v>
      </c>
      <c r="I684" s="713" t="s">
        <v>7814</v>
      </c>
      <c r="J684" s="714" t="s">
        <v>7815</v>
      </c>
      <c r="K684" s="712">
        <v>-17.5</v>
      </c>
      <c r="L684" s="714"/>
      <c r="M684" s="712"/>
      <c r="N684" s="706" t="s">
        <v>79</v>
      </c>
      <c r="O684" s="712">
        <v>3.125</v>
      </c>
      <c r="P684" s="708" t="s">
        <v>3746</v>
      </c>
      <c r="Q684" s="714" t="s">
        <v>3746</v>
      </c>
      <c r="R684" s="708" t="s">
        <v>3746</v>
      </c>
      <c r="S684" s="708" t="s">
        <v>7826</v>
      </c>
      <c r="T684" s="573">
        <f t="shared" si="86"/>
        <v>10</v>
      </c>
      <c r="U684" s="716"/>
      <c r="V684" s="715"/>
      <c r="W684" s="715"/>
      <c r="X684" s="717"/>
      <c r="Y684" s="717"/>
      <c r="Z684" s="717"/>
      <c r="AA684" s="718"/>
      <c r="AB684" s="719"/>
      <c r="AC684" s="720"/>
      <c r="AD684" s="719"/>
      <c r="AE684" s="715"/>
      <c r="AF684" s="719"/>
      <c r="AG684" s="719"/>
      <c r="AH684" s="716"/>
      <c r="AI684" s="716"/>
      <c r="AJ684" s="716"/>
      <c r="AK684" s="721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</row>
    <row r="685" spans="1:53" s="706" customFormat="1" ht="13.8" x14ac:dyDescent="0.3">
      <c r="A685" s="707">
        <v>41939</v>
      </c>
      <c r="B685" s="915" t="s">
        <v>7753</v>
      </c>
      <c r="C685" s="916" t="s">
        <v>7754</v>
      </c>
      <c r="D685" s="709">
        <v>600</v>
      </c>
      <c r="E685" s="708" t="s">
        <v>66</v>
      </c>
      <c r="F685" s="710">
        <v>45595</v>
      </c>
      <c r="G685" s="711" t="s">
        <v>1452</v>
      </c>
      <c r="H685" s="712" t="s">
        <v>559</v>
      </c>
      <c r="I685" s="713" t="s">
        <v>1145</v>
      </c>
      <c r="J685" s="714" t="s">
        <v>1484</v>
      </c>
      <c r="K685" s="712">
        <f>220-230</f>
        <v>-10</v>
      </c>
      <c r="L685" s="714"/>
      <c r="M685" s="712"/>
      <c r="N685" s="706" t="s">
        <v>7755</v>
      </c>
      <c r="O685" s="712">
        <v>2.83</v>
      </c>
      <c r="P685" s="708" t="s">
        <v>6775</v>
      </c>
      <c r="Q685" s="714"/>
      <c r="R685" s="708">
        <v>6.5</v>
      </c>
      <c r="S685" s="708" t="s">
        <v>7773</v>
      </c>
      <c r="T685" s="573">
        <f t="shared" si="86"/>
        <v>10</v>
      </c>
      <c r="U685" s="716"/>
      <c r="V685" s="715"/>
      <c r="W685" s="715"/>
      <c r="X685" s="717"/>
      <c r="Y685" s="717"/>
      <c r="Z685" s="717"/>
      <c r="AA685" s="718"/>
      <c r="AB685" s="719"/>
      <c r="AC685" s="720"/>
      <c r="AD685" s="719"/>
      <c r="AE685" s="715"/>
      <c r="AF685" s="719"/>
      <c r="AG685" s="719"/>
      <c r="AH685" s="716"/>
      <c r="AI685" s="716"/>
      <c r="AJ685" s="716"/>
      <c r="AK685" s="721"/>
      <c r="AL685" s="719"/>
      <c r="AM685" s="719"/>
      <c r="AN685" s="719"/>
      <c r="AO685" s="719"/>
      <c r="AP685" s="719"/>
      <c r="AQ685" s="719"/>
      <c r="AR685" s="719"/>
      <c r="AS685" s="719"/>
      <c r="AT685" s="719"/>
      <c r="AU685" s="719"/>
      <c r="AV685" s="719"/>
      <c r="AW685" s="719"/>
      <c r="AX685" s="719"/>
      <c r="AY685" s="719"/>
      <c r="AZ685" s="719"/>
      <c r="BA685" s="719"/>
    </row>
    <row r="686" spans="1:53" s="706" customFormat="1" ht="13.8" x14ac:dyDescent="0.3">
      <c r="A686" s="707">
        <v>41939</v>
      </c>
      <c r="B686" s="915" t="s">
        <v>2236</v>
      </c>
      <c r="C686" s="916" t="s">
        <v>73</v>
      </c>
      <c r="D686" s="709">
        <v>550</v>
      </c>
      <c r="E686" s="708" t="s">
        <v>37</v>
      </c>
      <c r="F686" s="710">
        <v>43770</v>
      </c>
      <c r="G686" s="711" t="s">
        <v>7756</v>
      </c>
      <c r="H686" s="712" t="s">
        <v>19</v>
      </c>
      <c r="I686" s="713" t="s">
        <v>3039</v>
      </c>
      <c r="J686" s="714" t="s">
        <v>1373</v>
      </c>
      <c r="K686" s="712">
        <f>45-57.5</f>
        <v>-12.5</v>
      </c>
      <c r="L686" s="714"/>
      <c r="M686" s="712"/>
      <c r="N686" s="706" t="s">
        <v>7757</v>
      </c>
      <c r="O686" s="712">
        <v>6.67</v>
      </c>
      <c r="P686" s="708" t="s">
        <v>1890</v>
      </c>
      <c r="Q686" s="714"/>
      <c r="R686" s="708">
        <v>5</v>
      </c>
      <c r="S686" s="708" t="s">
        <v>7772</v>
      </c>
      <c r="T686" s="573">
        <f t="shared" si="86"/>
        <v>10</v>
      </c>
      <c r="U686" s="716"/>
      <c r="V686" s="715"/>
      <c r="W686" s="715"/>
      <c r="X686" s="717"/>
      <c r="Y686" s="717"/>
      <c r="Z686" s="717"/>
      <c r="AA686" s="718"/>
      <c r="AB686" s="719"/>
      <c r="AC686" s="720"/>
      <c r="AD686" s="719"/>
      <c r="AE686" s="715"/>
      <c r="AF686" s="719"/>
      <c r="AG686" s="719"/>
      <c r="AH686" s="716"/>
      <c r="AI686" s="716"/>
      <c r="AJ686" s="716"/>
      <c r="AK686" s="721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</row>
    <row r="687" spans="1:53" s="706" customFormat="1" ht="13.8" x14ac:dyDescent="0.3">
      <c r="A687" s="707">
        <v>41939</v>
      </c>
      <c r="B687" s="915" t="s">
        <v>7758</v>
      </c>
      <c r="C687" s="916" t="s">
        <v>73</v>
      </c>
      <c r="D687" s="709">
        <v>450</v>
      </c>
      <c r="E687" s="708" t="s">
        <v>37</v>
      </c>
      <c r="F687" s="710">
        <v>43770</v>
      </c>
      <c r="G687" s="711" t="s">
        <v>7756</v>
      </c>
      <c r="H687" s="712" t="s">
        <v>2299</v>
      </c>
      <c r="I687" s="713" t="s">
        <v>2299</v>
      </c>
      <c r="J687" s="714" t="s">
        <v>2226</v>
      </c>
      <c r="K687" s="712"/>
      <c r="L687" s="714"/>
      <c r="M687" s="712"/>
      <c r="N687" s="706">
        <v>750</v>
      </c>
      <c r="O687" s="712">
        <v>1.36</v>
      </c>
      <c r="P687" s="708" t="s">
        <v>7706</v>
      </c>
      <c r="Q687" s="714"/>
      <c r="R687" s="708" t="s">
        <v>7706</v>
      </c>
      <c r="S687" s="708" t="s">
        <v>7771</v>
      </c>
      <c r="T687" s="573">
        <f t="shared" si="86"/>
        <v>10</v>
      </c>
      <c r="U687" s="716"/>
      <c r="V687" s="715"/>
      <c r="W687" s="715"/>
      <c r="X687" s="717"/>
      <c r="Y687" s="717"/>
      <c r="Z687" s="717"/>
      <c r="AA687" s="718"/>
      <c r="AB687" s="719"/>
      <c r="AC687" s="720"/>
      <c r="AD687" s="719"/>
      <c r="AE687" s="715"/>
      <c r="AF687" s="719"/>
      <c r="AG687" s="719"/>
      <c r="AH687" s="716"/>
      <c r="AI687" s="716"/>
      <c r="AJ687" s="716"/>
      <c r="AK687" s="721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</row>
    <row r="688" spans="1:53" s="706" customFormat="1" ht="13.8" x14ac:dyDescent="0.3">
      <c r="A688" s="707">
        <v>41939</v>
      </c>
      <c r="B688" s="915" t="s">
        <v>7759</v>
      </c>
      <c r="C688" s="916" t="s">
        <v>7760</v>
      </c>
      <c r="D688" s="709">
        <v>1000</v>
      </c>
      <c r="E688" s="708" t="s">
        <v>37</v>
      </c>
      <c r="F688" s="710">
        <v>43770</v>
      </c>
      <c r="G688" s="711" t="s">
        <v>7761</v>
      </c>
      <c r="H688" s="712" t="s">
        <v>7762</v>
      </c>
      <c r="I688" s="713" t="s">
        <v>986</v>
      </c>
      <c r="J688" s="714" t="s">
        <v>1076</v>
      </c>
      <c r="K688" s="712">
        <f>150-188.75</f>
        <v>-38.75</v>
      </c>
      <c r="L688" s="714"/>
      <c r="M688" s="712"/>
      <c r="N688" s="706" t="s">
        <v>7763</v>
      </c>
      <c r="O688" s="712">
        <v>4.5</v>
      </c>
      <c r="P688" s="708" t="s">
        <v>3746</v>
      </c>
      <c r="Q688" s="714"/>
      <c r="R688" s="708" t="s">
        <v>3746</v>
      </c>
      <c r="S688" s="708" t="s">
        <v>7769</v>
      </c>
      <c r="T688" s="573">
        <f t="shared" si="86"/>
        <v>10</v>
      </c>
      <c r="U688" s="716"/>
      <c r="V688" s="715"/>
      <c r="W688" s="715"/>
      <c r="X688" s="717"/>
      <c r="Y688" s="717"/>
      <c r="Z688" s="717"/>
      <c r="AA688" s="718"/>
      <c r="AB688" s="719"/>
      <c r="AC688" s="720"/>
      <c r="AD688" s="719"/>
      <c r="AE688" s="715"/>
      <c r="AF688" s="719"/>
      <c r="AG688" s="719"/>
      <c r="AH688" s="716"/>
      <c r="AI688" s="716"/>
      <c r="AJ688" s="716"/>
      <c r="AK688" s="721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</row>
    <row r="689" spans="1:53" s="706" customFormat="1" ht="13.8" x14ac:dyDescent="0.3">
      <c r="A689" s="707">
        <v>41939</v>
      </c>
      <c r="B689" s="915" t="s">
        <v>7759</v>
      </c>
      <c r="C689" s="916" t="s">
        <v>7760</v>
      </c>
      <c r="D689" s="709">
        <v>1000</v>
      </c>
      <c r="E689" s="708" t="s">
        <v>66</v>
      </c>
      <c r="F689" s="710">
        <v>45597</v>
      </c>
      <c r="G689" s="711" t="s">
        <v>7761</v>
      </c>
      <c r="H689" s="712" t="s">
        <v>2575</v>
      </c>
      <c r="I689" s="713" t="s">
        <v>339</v>
      </c>
      <c r="J689" s="714" t="s">
        <v>1024</v>
      </c>
      <c r="K689" s="712">
        <f>187.5-218.75</f>
        <v>-31.25</v>
      </c>
      <c r="L689" s="714"/>
      <c r="M689" s="712"/>
      <c r="N689" s="706" t="s">
        <v>7763</v>
      </c>
      <c r="O689" s="712">
        <v>4.5</v>
      </c>
      <c r="P689" s="708" t="s">
        <v>3746</v>
      </c>
      <c r="Q689" s="714"/>
      <c r="R689" s="708" t="s">
        <v>3746</v>
      </c>
      <c r="S689" s="708" t="s">
        <v>7770</v>
      </c>
      <c r="T689" s="573">
        <f t="shared" si="86"/>
        <v>10</v>
      </c>
      <c r="U689" s="716"/>
      <c r="V689" s="715"/>
      <c r="W689" s="715"/>
      <c r="X689" s="717"/>
      <c r="Y689" s="717"/>
      <c r="Z689" s="717"/>
      <c r="AA689" s="718"/>
      <c r="AB689" s="719"/>
      <c r="AC689" s="720"/>
      <c r="AD689" s="719"/>
      <c r="AE689" s="715"/>
      <c r="AF689" s="719"/>
      <c r="AG689" s="719"/>
      <c r="AH689" s="716"/>
      <c r="AI689" s="716"/>
      <c r="AJ689" s="716"/>
      <c r="AK689" s="721"/>
      <c r="AL689" s="719"/>
      <c r="AM689" s="719"/>
      <c r="AN689" s="719"/>
      <c r="AO689" s="719"/>
      <c r="AP689" s="719"/>
      <c r="AQ689" s="719"/>
      <c r="AR689" s="719"/>
      <c r="AS689" s="719"/>
      <c r="AT689" s="719"/>
      <c r="AU689" s="719"/>
      <c r="AV689" s="719"/>
      <c r="AW689" s="719"/>
      <c r="AX689" s="719"/>
      <c r="AY689" s="719"/>
      <c r="AZ689" s="719"/>
      <c r="BA689" s="719"/>
    </row>
    <row r="690" spans="1:53" s="706" customFormat="1" ht="13.8" x14ac:dyDescent="0.3">
      <c r="A690" s="707">
        <v>41939</v>
      </c>
      <c r="B690" s="915" t="s">
        <v>7764</v>
      </c>
      <c r="C690" s="916" t="s">
        <v>1013</v>
      </c>
      <c r="D690" s="709">
        <v>750</v>
      </c>
      <c r="E690" s="708" t="s">
        <v>7777</v>
      </c>
      <c r="F690" s="710">
        <v>43756</v>
      </c>
      <c r="G690" s="711" t="s">
        <v>7765</v>
      </c>
      <c r="H690" s="712" t="s">
        <v>668</v>
      </c>
      <c r="I690" s="713" t="s">
        <v>1276</v>
      </c>
      <c r="J690" s="730" t="s">
        <v>989</v>
      </c>
      <c r="K690" s="712">
        <f>75-85</f>
        <v>-10</v>
      </c>
      <c r="L690" s="714"/>
      <c r="M690" s="712"/>
      <c r="N690" s="706" t="s">
        <v>7766</v>
      </c>
      <c r="O690" s="712">
        <v>2</v>
      </c>
      <c r="P690" s="708" t="s">
        <v>2274</v>
      </c>
      <c r="Q690" s="714"/>
      <c r="R690" s="708">
        <v>4</v>
      </c>
      <c r="S690" s="708" t="s">
        <v>7250</v>
      </c>
      <c r="T690" s="573">
        <f t="shared" si="86"/>
        <v>10</v>
      </c>
      <c r="U690" s="716"/>
      <c r="V690" s="715"/>
      <c r="W690" s="715"/>
      <c r="X690" s="717"/>
      <c r="Y690" s="717"/>
      <c r="Z690" s="717"/>
      <c r="AA690" s="718"/>
      <c r="AB690" s="719"/>
      <c r="AC690" s="720"/>
      <c r="AD690" s="719"/>
      <c r="AE690" s="715"/>
      <c r="AF690" s="719"/>
      <c r="AG690" s="719"/>
      <c r="AH690" s="716"/>
      <c r="AI690" s="716"/>
      <c r="AJ690" s="716"/>
      <c r="AK690" s="721"/>
      <c r="AL690" s="719"/>
      <c r="AM690" s="719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</row>
    <row r="691" spans="1:53" s="706" customFormat="1" ht="13.8" x14ac:dyDescent="0.3">
      <c r="A691" s="707">
        <v>41939</v>
      </c>
      <c r="B691" s="915" t="s">
        <v>1244</v>
      </c>
      <c r="C691" s="916" t="s">
        <v>1013</v>
      </c>
      <c r="D691" s="709">
        <v>500</v>
      </c>
      <c r="E691" s="708" t="s">
        <v>66</v>
      </c>
      <c r="F691" s="710">
        <v>45595</v>
      </c>
      <c r="G691" s="711" t="s">
        <v>7765</v>
      </c>
      <c r="H691" s="712" t="s">
        <v>226</v>
      </c>
      <c r="I691" s="713" t="s">
        <v>1177</v>
      </c>
      <c r="J691" s="714" t="s">
        <v>1112</v>
      </c>
      <c r="K691" s="712">
        <f>105-115</f>
        <v>-10</v>
      </c>
      <c r="L691" s="714"/>
      <c r="M691" s="712"/>
      <c r="N691" s="706" t="s">
        <v>7766</v>
      </c>
      <c r="O691" s="712">
        <v>3</v>
      </c>
      <c r="P691" s="708" t="s">
        <v>2274</v>
      </c>
      <c r="Q691" s="714"/>
      <c r="R691" s="708">
        <v>4</v>
      </c>
      <c r="S691" s="708" t="s">
        <v>7774</v>
      </c>
      <c r="T691" s="573">
        <f t="shared" si="86"/>
        <v>10</v>
      </c>
      <c r="U691" s="716"/>
      <c r="V691" s="715"/>
      <c r="W691" s="715"/>
      <c r="X691" s="717"/>
      <c r="Y691" s="717"/>
      <c r="Z691" s="717"/>
      <c r="AA691" s="718"/>
      <c r="AB691" s="719"/>
      <c r="AC691" s="720"/>
      <c r="AD691" s="719"/>
      <c r="AE691" s="715"/>
      <c r="AF691" s="719"/>
      <c r="AG691" s="719"/>
      <c r="AH691" s="716"/>
      <c r="AI691" s="716"/>
      <c r="AJ691" s="716"/>
      <c r="AK691" s="721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</row>
    <row r="692" spans="1:53" s="706" customFormat="1" ht="13.8" x14ac:dyDescent="0.3">
      <c r="A692" s="707">
        <v>41939</v>
      </c>
      <c r="B692" s="915" t="s">
        <v>7767</v>
      </c>
      <c r="C692" s="916" t="s">
        <v>22</v>
      </c>
      <c r="D692" s="709">
        <v>250</v>
      </c>
      <c r="E692" s="708" t="s">
        <v>66</v>
      </c>
      <c r="F692" s="710">
        <v>45597</v>
      </c>
      <c r="G692" s="711" t="s">
        <v>511</v>
      </c>
      <c r="H692" s="712" t="s">
        <v>25</v>
      </c>
      <c r="I692" s="713" t="s">
        <v>1111</v>
      </c>
      <c r="J692" s="714" t="s">
        <v>657</v>
      </c>
      <c r="K692" s="712">
        <f>145-162.5</f>
        <v>-17.5</v>
      </c>
      <c r="L692" s="714"/>
      <c r="M692" s="712"/>
      <c r="N692" s="706" t="s">
        <v>7768</v>
      </c>
      <c r="O692" s="712">
        <v>5</v>
      </c>
      <c r="P692" s="708" t="s">
        <v>3631</v>
      </c>
      <c r="Q692" s="714"/>
      <c r="R692" s="708" t="s">
        <v>3631</v>
      </c>
      <c r="S692" s="708" t="s">
        <v>7776</v>
      </c>
      <c r="T692" s="573">
        <f t="shared" si="86"/>
        <v>10</v>
      </c>
      <c r="U692" s="716"/>
      <c r="V692" s="715"/>
      <c r="W692" s="715"/>
      <c r="X692" s="717"/>
      <c r="Y692" s="717"/>
      <c r="Z692" s="717"/>
      <c r="AA692" s="718"/>
      <c r="AB692" s="719"/>
      <c r="AC692" s="720"/>
      <c r="AD692" s="719"/>
      <c r="AE692" s="715"/>
      <c r="AF692" s="719"/>
      <c r="AG692" s="719"/>
      <c r="AH692" s="716"/>
      <c r="AI692" s="716"/>
      <c r="AJ692" s="716"/>
      <c r="AK692" s="721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</row>
    <row r="693" spans="1:53" s="736" customFormat="1" ht="13.8" x14ac:dyDescent="0.3">
      <c r="A693" s="735">
        <v>41939</v>
      </c>
      <c r="B693" s="967" t="s">
        <v>7767</v>
      </c>
      <c r="C693" s="968" t="s">
        <v>22</v>
      </c>
      <c r="D693" s="738">
        <v>250</v>
      </c>
      <c r="E693" s="737" t="s">
        <v>117</v>
      </c>
      <c r="F693" s="739">
        <v>52902</v>
      </c>
      <c r="G693" s="740" t="s">
        <v>511</v>
      </c>
      <c r="H693" s="741" t="s">
        <v>244</v>
      </c>
      <c r="I693" s="742" t="s">
        <v>1613</v>
      </c>
      <c r="J693" s="743" t="s">
        <v>1558</v>
      </c>
      <c r="K693" s="741">
        <f>170-180</f>
        <v>-10</v>
      </c>
      <c r="L693" s="743"/>
      <c r="M693" s="741"/>
      <c r="N693" s="736">
        <v>850</v>
      </c>
      <c r="O693" s="741">
        <v>3.4</v>
      </c>
      <c r="P693" s="737" t="s">
        <v>3631</v>
      </c>
      <c r="Q693" s="743"/>
      <c r="R693" s="737" t="s">
        <v>3631</v>
      </c>
      <c r="S693" s="737" t="s">
        <v>7775</v>
      </c>
      <c r="T693" s="573">
        <f t="shared" si="86"/>
        <v>10</v>
      </c>
      <c r="U693" s="745"/>
      <c r="V693" s="744"/>
      <c r="W693" s="744"/>
      <c r="X693" s="746"/>
      <c r="Y693" s="746"/>
      <c r="Z693" s="746"/>
      <c r="AA693" s="747"/>
      <c r="AB693" s="748"/>
      <c r="AC693" s="749"/>
      <c r="AD693" s="748"/>
      <c r="AE693" s="744"/>
      <c r="AF693" s="748"/>
      <c r="AG693" s="748"/>
      <c r="AH693" s="745"/>
      <c r="AI693" s="745"/>
      <c r="AJ693" s="745"/>
      <c r="AK693" s="750"/>
      <c r="AL693" s="748"/>
      <c r="AM693" s="748"/>
      <c r="AN693" s="748"/>
      <c r="AO693" s="748"/>
      <c r="AP693" s="748"/>
      <c r="AQ693" s="748"/>
      <c r="AR693" s="748"/>
      <c r="AS693" s="748"/>
      <c r="AT693" s="748"/>
      <c r="AU693" s="748"/>
      <c r="AV693" s="748"/>
      <c r="AW693" s="748"/>
      <c r="AX693" s="748"/>
      <c r="AY693" s="748"/>
      <c r="AZ693" s="748"/>
      <c r="BA693" s="748"/>
    </row>
    <row r="694" spans="1:53" s="680" customFormat="1" ht="13.8" x14ac:dyDescent="0.3">
      <c r="A694" s="701">
        <v>41936</v>
      </c>
      <c r="B694" s="925" t="s">
        <v>7740</v>
      </c>
      <c r="C694" s="926" t="s">
        <v>65</v>
      </c>
      <c r="D694" s="683">
        <v>2000</v>
      </c>
      <c r="E694" s="682" t="s">
        <v>224</v>
      </c>
      <c r="F694" s="681">
        <v>44498</v>
      </c>
      <c r="G694" s="684" t="s">
        <v>1982</v>
      </c>
      <c r="H694" s="697" t="s">
        <v>144</v>
      </c>
      <c r="I694" s="698" t="s">
        <v>7741</v>
      </c>
      <c r="J694" s="699" t="s">
        <v>4296</v>
      </c>
      <c r="K694" s="697">
        <v>-8</v>
      </c>
      <c r="L694" s="699"/>
      <c r="M694" s="697"/>
      <c r="N694" s="680" t="s">
        <v>116</v>
      </c>
      <c r="O694" s="697">
        <v>2.5</v>
      </c>
      <c r="P694" s="682" t="s">
        <v>1912</v>
      </c>
      <c r="Q694" s="699"/>
      <c r="R694" s="682">
        <v>11</v>
      </c>
      <c r="S694" s="682" t="s">
        <v>7749</v>
      </c>
      <c r="T694" s="573">
        <f t="shared" si="86"/>
        <v>10</v>
      </c>
      <c r="U694" s="696"/>
      <c r="V694" s="685"/>
      <c r="W694" s="685"/>
      <c r="X694" s="686"/>
      <c r="Y694" s="686"/>
      <c r="Z694" s="686"/>
      <c r="AA694" s="703"/>
      <c r="AB694" s="687"/>
      <c r="AC694" s="688"/>
      <c r="AD694" s="687"/>
      <c r="AE694" s="685"/>
      <c r="AF694" s="687"/>
      <c r="AG694" s="687"/>
      <c r="AH694" s="696"/>
      <c r="AI694" s="696"/>
      <c r="AJ694" s="696"/>
      <c r="AK694" s="689"/>
      <c r="AL694" s="687"/>
      <c r="AM694" s="687"/>
      <c r="AN694" s="687"/>
      <c r="AO694" s="687"/>
      <c r="AP694" s="687"/>
      <c r="AQ694" s="687"/>
      <c r="AR694" s="687"/>
      <c r="AS694" s="687"/>
      <c r="AT694" s="687"/>
      <c r="AU694" s="687"/>
      <c r="AV694" s="687"/>
      <c r="AW694" s="687"/>
      <c r="AX694" s="687"/>
      <c r="AY694" s="687"/>
      <c r="AZ694" s="687"/>
    </row>
    <row r="695" spans="1:53" s="680" customFormat="1" ht="13.8" x14ac:dyDescent="0.3">
      <c r="A695" s="701">
        <v>41936</v>
      </c>
      <c r="B695" s="925" t="s">
        <v>7742</v>
      </c>
      <c r="C695" s="926" t="s">
        <v>486</v>
      </c>
      <c r="D695" s="683">
        <v>350</v>
      </c>
      <c r="E695" s="682" t="s">
        <v>853</v>
      </c>
      <c r="F695" s="681">
        <v>45686</v>
      </c>
      <c r="G695" s="684" t="s">
        <v>7743</v>
      </c>
      <c r="H695" s="697" t="s">
        <v>346</v>
      </c>
      <c r="I695" s="698" t="s">
        <v>6084</v>
      </c>
      <c r="J695" s="699" t="s">
        <v>7744</v>
      </c>
      <c r="K695" s="697">
        <v>-20</v>
      </c>
      <c r="L695" s="699"/>
      <c r="M695" s="697"/>
      <c r="N695" s="680" t="s">
        <v>7745</v>
      </c>
      <c r="O695" s="697">
        <v>6.43</v>
      </c>
      <c r="P695" s="682" t="s">
        <v>2355</v>
      </c>
      <c r="Q695" s="699"/>
      <c r="R695" s="682">
        <v>-11</v>
      </c>
      <c r="S695" s="682" t="s">
        <v>7750</v>
      </c>
      <c r="T695" s="573">
        <f t="shared" si="86"/>
        <v>10</v>
      </c>
      <c r="U695" s="696"/>
      <c r="V695" s="685"/>
      <c r="W695" s="685"/>
      <c r="X695" s="686"/>
      <c r="Y695" s="686"/>
      <c r="Z695" s="686"/>
      <c r="AA695" s="703"/>
      <c r="AB695" s="687"/>
      <c r="AC695" s="688"/>
      <c r="AD695" s="687"/>
      <c r="AE695" s="685"/>
      <c r="AF695" s="687"/>
      <c r="AG695" s="687"/>
      <c r="AH695" s="696"/>
      <c r="AI695" s="696"/>
      <c r="AJ695" s="696"/>
      <c r="AK695" s="689"/>
      <c r="AL695" s="687"/>
      <c r="AM695" s="687"/>
      <c r="AN695" s="687"/>
      <c r="AO695" s="687"/>
      <c r="AP695" s="687"/>
      <c r="AQ695" s="687"/>
      <c r="AR695" s="687"/>
      <c r="AS695" s="687"/>
      <c r="AT695" s="687"/>
      <c r="AU695" s="687"/>
      <c r="AV695" s="687"/>
      <c r="AW695" s="687"/>
      <c r="AX695" s="687"/>
      <c r="AY695" s="687"/>
      <c r="AZ695" s="687"/>
    </row>
    <row r="696" spans="1:53" s="680" customFormat="1" ht="13.8" x14ac:dyDescent="0.3">
      <c r="A696" s="701">
        <v>41935</v>
      </c>
      <c r="B696" s="925" t="s">
        <v>7707</v>
      </c>
      <c r="C696" s="926" t="s">
        <v>218</v>
      </c>
      <c r="D696" s="683">
        <v>300</v>
      </c>
      <c r="E696" s="682" t="s">
        <v>7708</v>
      </c>
      <c r="F696" s="681">
        <v>43952</v>
      </c>
      <c r="G696" s="684" t="s">
        <v>101</v>
      </c>
      <c r="H696" s="697" t="s">
        <v>579</v>
      </c>
      <c r="I696" s="698" t="s">
        <v>946</v>
      </c>
      <c r="J696" s="699" t="s">
        <v>3627</v>
      </c>
      <c r="K696" s="697">
        <v>-20</v>
      </c>
      <c r="L696" s="699"/>
      <c r="M696" s="697"/>
      <c r="N696" s="680" t="s">
        <v>71</v>
      </c>
      <c r="O696" s="697">
        <v>6.67</v>
      </c>
      <c r="P696" s="682" t="s">
        <v>1890</v>
      </c>
      <c r="Q696" s="699"/>
      <c r="R696" s="682">
        <v>5</v>
      </c>
      <c r="S696" s="682" t="s">
        <v>7748</v>
      </c>
      <c r="T696" s="573">
        <f t="shared" si="86"/>
        <v>10</v>
      </c>
      <c r="U696" s="696"/>
      <c r="V696" s="685"/>
      <c r="W696" s="685"/>
      <c r="X696" s="686"/>
      <c r="Y696" s="686"/>
      <c r="Z696" s="686"/>
      <c r="AA696" s="703"/>
      <c r="AB696" s="687"/>
      <c r="AC696" s="688"/>
      <c r="AD696" s="687"/>
      <c r="AE696" s="685"/>
      <c r="AF696" s="687"/>
      <c r="AG696" s="687"/>
      <c r="AH696" s="696"/>
      <c r="AI696" s="696"/>
      <c r="AJ696" s="696"/>
      <c r="AK696" s="689"/>
      <c r="AL696" s="687"/>
      <c r="AM696" s="687"/>
      <c r="AN696" s="687"/>
      <c r="AO696" s="687"/>
      <c r="AP696" s="687"/>
      <c r="AQ696" s="687"/>
      <c r="AR696" s="687"/>
      <c r="AS696" s="687"/>
      <c r="AT696" s="687"/>
      <c r="AU696" s="687"/>
      <c r="AV696" s="687"/>
      <c r="AW696" s="687"/>
      <c r="AX696" s="687"/>
      <c r="AY696" s="687"/>
      <c r="AZ696" s="687"/>
    </row>
    <row r="697" spans="1:53" s="680" customFormat="1" ht="13.8" x14ac:dyDescent="0.3">
      <c r="A697" s="701">
        <v>41935</v>
      </c>
      <c r="B697" s="925" t="s">
        <v>7709</v>
      </c>
      <c r="C697" s="926" t="s">
        <v>218</v>
      </c>
      <c r="D697" s="683">
        <v>500</v>
      </c>
      <c r="E697" s="682" t="s">
        <v>66</v>
      </c>
      <c r="F697" s="681">
        <v>45597</v>
      </c>
      <c r="G697" s="684" t="s">
        <v>101</v>
      </c>
      <c r="H697" s="697" t="s">
        <v>7710</v>
      </c>
      <c r="I697" s="698" t="s">
        <v>4257</v>
      </c>
      <c r="J697" s="699" t="s">
        <v>718</v>
      </c>
      <c r="K697" s="697">
        <v>-20</v>
      </c>
      <c r="L697" s="699"/>
      <c r="M697" s="697"/>
      <c r="N697" s="680" t="s">
        <v>1609</v>
      </c>
      <c r="O697" s="697">
        <v>4.4000000000000004</v>
      </c>
      <c r="P697" s="682" t="s">
        <v>2274</v>
      </c>
      <c r="Q697" s="699"/>
      <c r="R697" s="682">
        <v>4</v>
      </c>
      <c r="S697" s="682" t="s">
        <v>7747</v>
      </c>
      <c r="T697" s="573">
        <f t="shared" si="86"/>
        <v>10</v>
      </c>
      <c r="U697" s="696"/>
      <c r="V697" s="685"/>
      <c r="W697" s="685"/>
      <c r="X697" s="686"/>
      <c r="Y697" s="686"/>
      <c r="Z697" s="686"/>
      <c r="AA697" s="703"/>
      <c r="AB697" s="687"/>
      <c r="AC697" s="688"/>
      <c r="AD697" s="687"/>
      <c r="AE697" s="685"/>
      <c r="AF697" s="687"/>
      <c r="AG697" s="687"/>
      <c r="AH697" s="696"/>
      <c r="AI697" s="696"/>
      <c r="AJ697" s="696"/>
      <c r="AK697" s="689"/>
      <c r="AL697" s="687"/>
      <c r="AM697" s="687"/>
      <c r="AN697" s="687"/>
      <c r="AO697" s="687"/>
      <c r="AP697" s="687"/>
      <c r="AQ697" s="687"/>
      <c r="AR697" s="687"/>
      <c r="AS697" s="687"/>
      <c r="AT697" s="687"/>
      <c r="AU697" s="687"/>
      <c r="AV697" s="687"/>
      <c r="AW697" s="687"/>
      <c r="AX697" s="687"/>
      <c r="AY697" s="687"/>
      <c r="AZ697" s="687"/>
    </row>
    <row r="698" spans="1:53" s="680" customFormat="1" ht="13.8" x14ac:dyDescent="0.3">
      <c r="A698" s="701">
        <v>41935</v>
      </c>
      <c r="B698" s="925" t="s">
        <v>7711</v>
      </c>
      <c r="C698" s="926" t="s">
        <v>218</v>
      </c>
      <c r="D698" s="683">
        <v>300</v>
      </c>
      <c r="E698" s="682" t="s">
        <v>117</v>
      </c>
      <c r="F698" s="681">
        <v>52902</v>
      </c>
      <c r="G698" s="684" t="s">
        <v>101</v>
      </c>
      <c r="H698" s="697" t="s">
        <v>185</v>
      </c>
      <c r="I698" s="698" t="s">
        <v>678</v>
      </c>
      <c r="J698" s="699" t="s">
        <v>775</v>
      </c>
      <c r="K698" s="697">
        <v>-20</v>
      </c>
      <c r="L698" s="699"/>
      <c r="M698" s="697"/>
      <c r="N698" s="680" t="s">
        <v>7712</v>
      </c>
      <c r="O698" s="697">
        <v>7.83</v>
      </c>
      <c r="P698" s="682" t="s">
        <v>2150</v>
      </c>
      <c r="Q698" s="699"/>
      <c r="R698" s="682">
        <v>8</v>
      </c>
      <c r="S698" s="682" t="s">
        <v>7746</v>
      </c>
      <c r="T698" s="573">
        <f t="shared" si="86"/>
        <v>10</v>
      </c>
      <c r="U698" s="696"/>
      <c r="V698" s="685"/>
      <c r="W698" s="685"/>
      <c r="X698" s="686"/>
      <c r="Y698" s="686"/>
      <c r="Z698" s="686"/>
      <c r="AA698" s="703"/>
      <c r="AB698" s="687"/>
      <c r="AC698" s="688"/>
      <c r="AD698" s="687"/>
      <c r="AE698" s="685"/>
      <c r="AF698" s="687"/>
      <c r="AG698" s="687"/>
      <c r="AH698" s="696"/>
      <c r="AI698" s="696"/>
      <c r="AJ698" s="696"/>
      <c r="AK698" s="689"/>
      <c r="AL698" s="687"/>
      <c r="AM698" s="687"/>
      <c r="AN698" s="687"/>
      <c r="AO698" s="687"/>
      <c r="AP698" s="687"/>
      <c r="AQ698" s="687"/>
      <c r="AR698" s="687"/>
      <c r="AS698" s="687"/>
      <c r="AT698" s="687"/>
      <c r="AU698" s="687"/>
      <c r="AV698" s="687"/>
      <c r="AW698" s="687"/>
      <c r="AX698" s="687"/>
      <c r="AY698" s="687"/>
      <c r="AZ698" s="687"/>
    </row>
    <row r="699" spans="1:53" s="680" customFormat="1" ht="13.8" x14ac:dyDescent="0.3">
      <c r="A699" s="701">
        <v>41935</v>
      </c>
      <c r="B699" s="925" t="s">
        <v>7713</v>
      </c>
      <c r="C699" s="926" t="s">
        <v>36</v>
      </c>
      <c r="D699" s="683">
        <v>350</v>
      </c>
      <c r="E699" s="682" t="s">
        <v>4696</v>
      </c>
      <c r="F699" s="681">
        <v>45717</v>
      </c>
      <c r="G699" s="684" t="s">
        <v>2353</v>
      </c>
      <c r="H699" s="697" t="s">
        <v>7714</v>
      </c>
      <c r="I699" s="698" t="s">
        <v>4169</v>
      </c>
      <c r="J699" s="699" t="s">
        <v>665</v>
      </c>
      <c r="K699" s="697">
        <v>-27.5</v>
      </c>
      <c r="L699" s="699"/>
      <c r="M699" s="697"/>
      <c r="N699" s="680" t="s">
        <v>4612</v>
      </c>
      <c r="O699" s="697">
        <v>7.14</v>
      </c>
      <c r="P699" s="682" t="s">
        <v>2150</v>
      </c>
      <c r="Q699" s="699"/>
      <c r="R699" s="682">
        <v>8</v>
      </c>
      <c r="S699" s="682" t="s">
        <v>7739</v>
      </c>
      <c r="T699" s="573">
        <f t="shared" si="86"/>
        <v>10</v>
      </c>
      <c r="U699" s="696"/>
      <c r="V699" s="685"/>
      <c r="W699" s="685"/>
      <c r="X699" s="686"/>
      <c r="Y699" s="686"/>
      <c r="Z699" s="686"/>
      <c r="AA699" s="703"/>
      <c r="AB699" s="687"/>
      <c r="AC699" s="688"/>
      <c r="AD699" s="687"/>
      <c r="AE699" s="685"/>
      <c r="AF699" s="687"/>
      <c r="AG699" s="687"/>
      <c r="AH699" s="696"/>
      <c r="AI699" s="696"/>
      <c r="AJ699" s="696"/>
      <c r="AK699" s="689"/>
      <c r="AL699" s="687"/>
      <c r="AM699" s="687"/>
      <c r="AN699" s="687"/>
      <c r="AO699" s="687"/>
      <c r="AP699" s="687"/>
      <c r="AQ699" s="687"/>
      <c r="AR699" s="687"/>
      <c r="AS699" s="687"/>
      <c r="AT699" s="687"/>
      <c r="AU699" s="687"/>
      <c r="AV699" s="687"/>
      <c r="AW699" s="687"/>
      <c r="AX699" s="687"/>
      <c r="AY699" s="687"/>
      <c r="AZ699" s="687"/>
    </row>
    <row r="700" spans="1:53" s="680" customFormat="1" ht="13.8" x14ac:dyDescent="0.3">
      <c r="A700" s="701">
        <v>41935</v>
      </c>
      <c r="B700" s="925" t="s">
        <v>7715</v>
      </c>
      <c r="C700" s="926" t="s">
        <v>73</v>
      </c>
      <c r="D700" s="683">
        <v>350</v>
      </c>
      <c r="E700" s="682" t="s">
        <v>37</v>
      </c>
      <c r="F700" s="681">
        <v>43766</v>
      </c>
      <c r="G700" s="684" t="s">
        <v>7716</v>
      </c>
      <c r="H700" s="697" t="s">
        <v>2299</v>
      </c>
      <c r="I700" s="698" t="s">
        <v>7717</v>
      </c>
      <c r="J700" s="699" t="s">
        <v>6522</v>
      </c>
      <c r="K700" s="697">
        <v>-12.5</v>
      </c>
      <c r="L700" s="699"/>
      <c r="M700" s="697"/>
      <c r="N700" s="680" t="s">
        <v>1317</v>
      </c>
      <c r="O700" s="697">
        <v>1.1399999999999999</v>
      </c>
      <c r="P700" s="682" t="s">
        <v>2161</v>
      </c>
      <c r="Q700" s="699"/>
      <c r="R700" s="682">
        <v>2.5</v>
      </c>
      <c r="S700" s="682" t="s">
        <v>7738</v>
      </c>
      <c r="T700" s="573">
        <f t="shared" si="86"/>
        <v>10</v>
      </c>
      <c r="U700" s="696"/>
      <c r="V700" s="685"/>
      <c r="W700" s="685"/>
      <c r="X700" s="686"/>
      <c r="Y700" s="686"/>
      <c r="Z700" s="686"/>
      <c r="AA700" s="703"/>
      <c r="AB700" s="687"/>
      <c r="AC700" s="688"/>
      <c r="AD700" s="687"/>
      <c r="AE700" s="685"/>
      <c r="AF700" s="687"/>
      <c r="AG700" s="687"/>
      <c r="AH700" s="696"/>
      <c r="AI700" s="696"/>
      <c r="AJ700" s="696"/>
      <c r="AK700" s="689"/>
      <c r="AL700" s="687"/>
      <c r="AM700" s="687"/>
      <c r="AN700" s="687"/>
      <c r="AO700" s="687"/>
      <c r="AP700" s="687"/>
      <c r="AQ700" s="687"/>
      <c r="AR700" s="687"/>
      <c r="AS700" s="687"/>
      <c r="AT700" s="687"/>
      <c r="AU700" s="687"/>
      <c r="AV700" s="687"/>
      <c r="AW700" s="687"/>
      <c r="AX700" s="687"/>
      <c r="AY700" s="687"/>
      <c r="AZ700" s="687"/>
    </row>
    <row r="701" spans="1:53" s="680" customFormat="1" ht="13.8" x14ac:dyDescent="0.3">
      <c r="A701" s="701">
        <v>41935</v>
      </c>
      <c r="B701" s="925" t="s">
        <v>7718</v>
      </c>
      <c r="C701" s="926" t="s">
        <v>73</v>
      </c>
      <c r="D701" s="683">
        <v>1650</v>
      </c>
      <c r="E701" s="682" t="s">
        <v>37</v>
      </c>
      <c r="F701" s="681">
        <v>43766</v>
      </c>
      <c r="G701" s="684" t="s">
        <v>7716</v>
      </c>
      <c r="H701" s="697" t="s">
        <v>1752</v>
      </c>
      <c r="I701" s="698" t="s">
        <v>7719</v>
      </c>
      <c r="J701" s="699" t="s">
        <v>3740</v>
      </c>
      <c r="K701" s="697">
        <v>-12.5</v>
      </c>
      <c r="L701" s="699"/>
      <c r="M701" s="697"/>
      <c r="N701" s="680" t="s">
        <v>98</v>
      </c>
      <c r="O701" s="697">
        <v>1.88</v>
      </c>
      <c r="P701" s="682" t="s">
        <v>2161</v>
      </c>
      <c r="Q701" s="699"/>
      <c r="R701" s="682">
        <v>2.5</v>
      </c>
      <c r="S701" s="682" t="s">
        <v>7737</v>
      </c>
      <c r="T701" s="573">
        <f t="shared" si="86"/>
        <v>10</v>
      </c>
      <c r="U701" s="696"/>
      <c r="V701" s="685"/>
      <c r="W701" s="685"/>
      <c r="X701" s="686"/>
      <c r="Y701" s="686"/>
      <c r="Z701" s="686"/>
      <c r="AA701" s="703"/>
      <c r="AB701" s="687"/>
      <c r="AC701" s="688"/>
      <c r="AD701" s="687"/>
      <c r="AE701" s="685"/>
      <c r="AF701" s="687"/>
      <c r="AG701" s="687"/>
      <c r="AH701" s="696"/>
      <c r="AI701" s="696"/>
      <c r="AJ701" s="696"/>
      <c r="AK701" s="689"/>
      <c r="AL701" s="687"/>
      <c r="AM701" s="687"/>
      <c r="AN701" s="687"/>
      <c r="AO701" s="687"/>
      <c r="AP701" s="687"/>
      <c r="AQ701" s="687"/>
      <c r="AR701" s="687"/>
      <c r="AS701" s="687"/>
      <c r="AT701" s="687"/>
      <c r="AU701" s="687"/>
      <c r="AV701" s="687"/>
      <c r="AW701" s="687"/>
      <c r="AX701" s="687"/>
      <c r="AY701" s="687"/>
      <c r="AZ701" s="687"/>
    </row>
    <row r="702" spans="1:53" s="680" customFormat="1" ht="13.8" x14ac:dyDescent="0.3">
      <c r="A702" s="701">
        <v>41935</v>
      </c>
      <c r="B702" s="925" t="s">
        <v>7720</v>
      </c>
      <c r="C702" s="926" t="s">
        <v>182</v>
      </c>
      <c r="D702" s="683">
        <v>250</v>
      </c>
      <c r="E702" s="682" t="s">
        <v>853</v>
      </c>
      <c r="F702" s="681">
        <v>45685</v>
      </c>
      <c r="G702" s="684" t="s">
        <v>7721</v>
      </c>
      <c r="H702" s="697" t="s">
        <v>7722</v>
      </c>
      <c r="I702" s="698" t="s">
        <v>6977</v>
      </c>
      <c r="J702" s="699" t="s">
        <v>6735</v>
      </c>
      <c r="K702" s="697">
        <v>-20</v>
      </c>
      <c r="L702" s="699"/>
      <c r="M702" s="697"/>
      <c r="N702" s="680" t="s">
        <v>7723</v>
      </c>
      <c r="O702" s="697">
        <v>4.5</v>
      </c>
      <c r="P702" s="682" t="s">
        <v>5497</v>
      </c>
      <c r="Q702" s="699"/>
      <c r="R702" s="682">
        <v>-1</v>
      </c>
      <c r="S702" s="682" t="s">
        <v>7736</v>
      </c>
      <c r="T702" s="573">
        <f t="shared" si="86"/>
        <v>10</v>
      </c>
      <c r="U702" s="696"/>
      <c r="V702" s="685"/>
      <c r="W702" s="685"/>
      <c r="X702" s="686"/>
      <c r="Y702" s="686"/>
      <c r="Z702" s="686"/>
      <c r="AA702" s="703"/>
      <c r="AB702" s="687"/>
      <c r="AC702" s="688"/>
      <c r="AD702" s="687"/>
      <c r="AE702" s="685"/>
      <c r="AF702" s="687"/>
      <c r="AG702" s="687"/>
      <c r="AH702" s="696"/>
      <c r="AI702" s="696"/>
      <c r="AJ702" s="696"/>
      <c r="AK702" s="689"/>
      <c r="AL702" s="687"/>
      <c r="AM702" s="687"/>
      <c r="AN702" s="687"/>
      <c r="AO702" s="687"/>
      <c r="AP702" s="687"/>
      <c r="AQ702" s="687"/>
      <c r="AR702" s="687"/>
      <c r="AS702" s="687"/>
      <c r="AT702" s="687"/>
      <c r="AU702" s="687"/>
      <c r="AV702" s="687"/>
      <c r="AW702" s="687"/>
      <c r="AX702" s="687"/>
      <c r="AY702" s="687"/>
      <c r="AZ702" s="687"/>
    </row>
    <row r="703" spans="1:53" s="680" customFormat="1" ht="13.8" x14ac:dyDescent="0.3">
      <c r="A703" s="701">
        <v>41935</v>
      </c>
      <c r="B703" s="925" t="s">
        <v>6100</v>
      </c>
      <c r="C703" s="926" t="s">
        <v>1723</v>
      </c>
      <c r="D703" s="683">
        <v>750</v>
      </c>
      <c r="E703" s="682" t="s">
        <v>746</v>
      </c>
      <c r="F703" s="681">
        <v>43951</v>
      </c>
      <c r="G703" s="684" t="s">
        <v>7724</v>
      </c>
      <c r="H703" s="697" t="s">
        <v>7725</v>
      </c>
      <c r="I703" s="698" t="s">
        <v>7726</v>
      </c>
      <c r="J703" s="699" t="s">
        <v>7727</v>
      </c>
      <c r="K703" s="697">
        <v>-25</v>
      </c>
      <c r="L703" s="699"/>
      <c r="M703" s="697"/>
      <c r="N703" s="680" t="s">
        <v>158</v>
      </c>
      <c r="O703" s="697">
        <v>5.3</v>
      </c>
      <c r="P703" s="682" t="s">
        <v>1900</v>
      </c>
      <c r="Q703" s="699"/>
      <c r="R703" s="682">
        <v>10</v>
      </c>
      <c r="S703" s="682" t="s">
        <v>7735</v>
      </c>
      <c r="T703" s="573">
        <f t="shared" si="86"/>
        <v>10</v>
      </c>
      <c r="U703" s="696"/>
      <c r="V703" s="685"/>
      <c r="W703" s="685"/>
      <c r="X703" s="686"/>
      <c r="Y703" s="686"/>
      <c r="Z703" s="686"/>
      <c r="AA703" s="703"/>
      <c r="AB703" s="687"/>
      <c r="AC703" s="688"/>
      <c r="AD703" s="687"/>
      <c r="AE703" s="685"/>
      <c r="AF703" s="687"/>
      <c r="AG703" s="687"/>
      <c r="AH703" s="696"/>
      <c r="AI703" s="696"/>
      <c r="AJ703" s="696"/>
      <c r="AK703" s="689"/>
      <c r="AL703" s="687"/>
      <c r="AM703" s="687"/>
      <c r="AN703" s="687"/>
      <c r="AO703" s="687"/>
      <c r="AP703" s="687"/>
      <c r="AQ703" s="687"/>
      <c r="AR703" s="687"/>
      <c r="AS703" s="687"/>
      <c r="AT703" s="687"/>
      <c r="AU703" s="687"/>
      <c r="AV703" s="687"/>
      <c r="AW703" s="687"/>
      <c r="AX703" s="687"/>
      <c r="AY703" s="687"/>
      <c r="AZ703" s="687"/>
    </row>
    <row r="704" spans="1:53" s="680" customFormat="1" ht="13.8" x14ac:dyDescent="0.3">
      <c r="A704" s="701">
        <v>41935</v>
      </c>
      <c r="B704" s="925" t="s">
        <v>7728</v>
      </c>
      <c r="C704" s="926" t="s">
        <v>403</v>
      </c>
      <c r="D704" s="683">
        <v>1000</v>
      </c>
      <c r="E704" s="682" t="s">
        <v>3787</v>
      </c>
      <c r="F704" s="681" t="s">
        <v>3458</v>
      </c>
      <c r="G704" s="684" t="s">
        <v>7729</v>
      </c>
      <c r="H704" s="697" t="s">
        <v>7730</v>
      </c>
      <c r="I704" s="698" t="s">
        <v>7731</v>
      </c>
      <c r="J704" s="699" t="s">
        <v>7732</v>
      </c>
      <c r="K704" s="697">
        <v>-34</v>
      </c>
      <c r="L704" s="699"/>
      <c r="M704" s="697"/>
      <c r="N704" s="680" t="s">
        <v>1163</v>
      </c>
      <c r="O704" s="697">
        <v>13.5</v>
      </c>
      <c r="P704" s="682" t="s">
        <v>7733</v>
      </c>
      <c r="Q704" s="699"/>
      <c r="R704" s="682">
        <v>-9.5</v>
      </c>
      <c r="S704" s="682" t="s">
        <v>7734</v>
      </c>
      <c r="T704" s="573">
        <f t="shared" si="86"/>
        <v>10</v>
      </c>
      <c r="U704" s="696"/>
      <c r="V704" s="685"/>
      <c r="W704" s="685"/>
      <c r="X704" s="686"/>
      <c r="Y704" s="686"/>
      <c r="Z704" s="686"/>
      <c r="AA704" s="703"/>
      <c r="AB704" s="687"/>
      <c r="AC704" s="688"/>
      <c r="AD704" s="687"/>
      <c r="AE704" s="685"/>
      <c r="AF704" s="687"/>
      <c r="AG704" s="687"/>
      <c r="AH704" s="696"/>
      <c r="AI704" s="696"/>
      <c r="AJ704" s="696"/>
      <c r="AK704" s="689"/>
      <c r="AL704" s="687"/>
      <c r="AM704" s="687"/>
      <c r="AN704" s="687"/>
      <c r="AO704" s="687"/>
      <c r="AP704" s="687"/>
      <c r="AQ704" s="687"/>
      <c r="AR704" s="687"/>
      <c r="AS704" s="687"/>
      <c r="AT704" s="687"/>
      <c r="AU704" s="687"/>
      <c r="AV704" s="687"/>
      <c r="AW704" s="687"/>
      <c r="AX704" s="687"/>
      <c r="AY704" s="687"/>
      <c r="AZ704" s="687"/>
    </row>
    <row r="705" spans="1:52" s="680" customFormat="1" ht="13.8" x14ac:dyDescent="0.3">
      <c r="A705" s="701">
        <v>41934</v>
      </c>
      <c r="B705" s="925" t="s">
        <v>7663</v>
      </c>
      <c r="C705" s="926" t="s">
        <v>208</v>
      </c>
      <c r="D705" s="683">
        <v>1500</v>
      </c>
      <c r="E705" s="682" t="s">
        <v>224</v>
      </c>
      <c r="F705" s="681">
        <v>44501</v>
      </c>
      <c r="G705" s="684" t="s">
        <v>575</v>
      </c>
      <c r="H705" s="697" t="s">
        <v>205</v>
      </c>
      <c r="I705" s="698" t="s">
        <v>946</v>
      </c>
      <c r="J705" s="699" t="s">
        <v>3627</v>
      </c>
      <c r="K705" s="697">
        <v>-17.5</v>
      </c>
      <c r="L705" s="699"/>
      <c r="M705" s="697"/>
      <c r="N705" s="680" t="s">
        <v>1899</v>
      </c>
      <c r="O705" s="697">
        <v>4.67</v>
      </c>
      <c r="P705" s="682" t="s">
        <v>2042</v>
      </c>
      <c r="Q705" s="699"/>
      <c r="R705" s="682">
        <v>6</v>
      </c>
      <c r="S705" s="682" t="s">
        <v>7696</v>
      </c>
      <c r="T705" s="573">
        <f t="shared" si="86"/>
        <v>10</v>
      </c>
      <c r="U705" s="696"/>
      <c r="V705" s="685"/>
      <c r="W705" s="685"/>
      <c r="X705" s="686"/>
      <c r="Y705" s="686"/>
      <c r="Z705" s="686"/>
      <c r="AA705" s="703"/>
      <c r="AB705" s="687"/>
      <c r="AC705" s="688"/>
      <c r="AD705" s="687"/>
      <c r="AE705" s="685"/>
      <c r="AF705" s="687"/>
      <c r="AG705" s="687"/>
      <c r="AH705" s="696"/>
      <c r="AI705" s="696"/>
      <c r="AJ705" s="696"/>
      <c r="AK705" s="689"/>
      <c r="AL705" s="687"/>
      <c r="AM705" s="687"/>
      <c r="AN705" s="687"/>
      <c r="AO705" s="687"/>
      <c r="AP705" s="687"/>
      <c r="AQ705" s="687"/>
      <c r="AR705" s="687"/>
      <c r="AS705" s="687"/>
      <c r="AT705" s="687"/>
      <c r="AU705" s="687"/>
      <c r="AV705" s="687"/>
      <c r="AW705" s="687"/>
      <c r="AX705" s="687"/>
      <c r="AY705" s="687"/>
      <c r="AZ705" s="687"/>
    </row>
    <row r="706" spans="1:52" s="680" customFormat="1" ht="19.5" customHeight="1" x14ac:dyDescent="0.3">
      <c r="A706" s="701">
        <v>41934</v>
      </c>
      <c r="B706" s="925" t="s">
        <v>7664</v>
      </c>
      <c r="C706" s="926" t="s">
        <v>208</v>
      </c>
      <c r="D706" s="683">
        <v>2500</v>
      </c>
      <c r="E706" s="682" t="s">
        <v>66</v>
      </c>
      <c r="F706" s="681">
        <v>45597</v>
      </c>
      <c r="G706" s="684" t="s">
        <v>575</v>
      </c>
      <c r="H706" s="697" t="s">
        <v>96</v>
      </c>
      <c r="I706" s="698" t="s">
        <v>4257</v>
      </c>
      <c r="J706" s="699" t="s">
        <v>718</v>
      </c>
      <c r="K706" s="697">
        <v>-17.5</v>
      </c>
      <c r="L706" s="699"/>
      <c r="M706" s="697"/>
      <c r="N706" s="680" t="s">
        <v>7665</v>
      </c>
      <c r="O706" s="697">
        <v>2.96</v>
      </c>
      <c r="P706" s="682" t="s">
        <v>1890</v>
      </c>
      <c r="Q706" s="699"/>
      <c r="R706" s="682">
        <v>5</v>
      </c>
      <c r="S706" s="682" t="s">
        <v>7695</v>
      </c>
      <c r="T706" s="573">
        <f t="shared" si="86"/>
        <v>10</v>
      </c>
      <c r="U706" s="696"/>
      <c r="V706" s="685"/>
      <c r="W706" s="685"/>
      <c r="X706" s="686"/>
      <c r="Y706" s="686"/>
      <c r="Z706" s="686"/>
      <c r="AA706" s="703"/>
      <c r="AB706" s="687"/>
      <c r="AC706" s="688"/>
      <c r="AD706" s="687"/>
      <c r="AE706" s="685"/>
      <c r="AF706" s="687"/>
      <c r="AG706" s="687"/>
      <c r="AH706" s="696"/>
      <c r="AI706" s="696"/>
      <c r="AJ706" s="696"/>
      <c r="AK706" s="689"/>
      <c r="AL706" s="687"/>
      <c r="AM706" s="687"/>
      <c r="AN706" s="687"/>
      <c r="AO706" s="687"/>
      <c r="AP706" s="687"/>
      <c r="AQ706" s="687"/>
      <c r="AR706" s="687"/>
      <c r="AS706" s="687"/>
      <c r="AT706" s="687"/>
      <c r="AU706" s="687"/>
      <c r="AV706" s="687"/>
      <c r="AW706" s="687"/>
      <c r="AX706" s="687"/>
      <c r="AY706" s="687"/>
      <c r="AZ706" s="687"/>
    </row>
    <row r="707" spans="1:52" s="680" customFormat="1" ht="19.5" customHeight="1" x14ac:dyDescent="0.3">
      <c r="A707" s="701">
        <v>41934</v>
      </c>
      <c r="B707" s="925" t="s">
        <v>7666</v>
      </c>
      <c r="C707" s="926" t="s">
        <v>208</v>
      </c>
      <c r="D707" s="683">
        <v>2500</v>
      </c>
      <c r="E707" s="682" t="s">
        <v>2331</v>
      </c>
      <c r="F707" s="681">
        <v>49249</v>
      </c>
      <c r="G707" s="684" t="s">
        <v>575</v>
      </c>
      <c r="H707" s="697" t="s">
        <v>25</v>
      </c>
      <c r="I707" s="698" t="s">
        <v>3653</v>
      </c>
      <c r="J707" s="699" t="s">
        <v>368</v>
      </c>
      <c r="K707" s="697">
        <v>-17.5</v>
      </c>
      <c r="L707" s="699"/>
      <c r="M707" s="697"/>
      <c r="N707" s="680" t="s">
        <v>6092</v>
      </c>
      <c r="O707" s="697">
        <v>2.64</v>
      </c>
      <c r="P707" s="682" t="s">
        <v>2042</v>
      </c>
      <c r="Q707" s="699"/>
      <c r="R707" s="682">
        <v>6</v>
      </c>
      <c r="S707" s="682" t="s">
        <v>7694</v>
      </c>
      <c r="T707" s="573">
        <f t="shared" si="86"/>
        <v>10</v>
      </c>
      <c r="U707" s="696"/>
      <c r="V707" s="685"/>
      <c r="W707" s="685"/>
      <c r="X707" s="686"/>
      <c r="Y707" s="686"/>
      <c r="Z707" s="686"/>
      <c r="AA707" s="703"/>
      <c r="AB707" s="687"/>
      <c r="AC707" s="688"/>
      <c r="AD707" s="687"/>
      <c r="AE707" s="685"/>
      <c r="AF707" s="687"/>
      <c r="AG707" s="687"/>
      <c r="AH707" s="696"/>
      <c r="AI707" s="696"/>
      <c r="AJ707" s="696"/>
      <c r="AK707" s="689"/>
      <c r="AL707" s="687"/>
      <c r="AM707" s="687"/>
      <c r="AN707" s="687"/>
      <c r="AO707" s="687"/>
      <c r="AP707" s="687"/>
      <c r="AQ707" s="687"/>
      <c r="AR707" s="687"/>
      <c r="AS707" s="687"/>
      <c r="AT707" s="687"/>
      <c r="AU707" s="687"/>
      <c r="AV707" s="687"/>
      <c r="AW707" s="687"/>
      <c r="AX707" s="687"/>
      <c r="AY707" s="687"/>
      <c r="AZ707" s="687"/>
    </row>
    <row r="708" spans="1:52" s="680" customFormat="1" ht="19.5" customHeight="1" x14ac:dyDescent="0.3">
      <c r="A708" s="701">
        <v>41934</v>
      </c>
      <c r="B708" s="925" t="s">
        <v>7667</v>
      </c>
      <c r="C708" s="926" t="s">
        <v>208</v>
      </c>
      <c r="D708" s="683">
        <v>750</v>
      </c>
      <c r="E708" s="682" t="s">
        <v>66</v>
      </c>
      <c r="F708" s="681">
        <v>45597</v>
      </c>
      <c r="G708" s="684" t="s">
        <v>7668</v>
      </c>
      <c r="H708" s="697" t="s">
        <v>7669</v>
      </c>
      <c r="I708" s="698" t="s">
        <v>3653</v>
      </c>
      <c r="J708" s="699" t="s">
        <v>368</v>
      </c>
      <c r="K708" s="697">
        <v>-15</v>
      </c>
      <c r="L708" s="699"/>
      <c r="M708" s="697"/>
      <c r="N708" s="680" t="s">
        <v>1972</v>
      </c>
      <c r="O708" s="697">
        <v>4.93</v>
      </c>
      <c r="P708" s="682" t="s">
        <v>7670</v>
      </c>
      <c r="Q708" s="699"/>
      <c r="R708" s="682">
        <v>6.5</v>
      </c>
      <c r="S708" s="682" t="s">
        <v>7697</v>
      </c>
      <c r="T708" s="573">
        <f t="shared" si="86"/>
        <v>10</v>
      </c>
      <c r="U708" s="696"/>
      <c r="V708" s="685"/>
      <c r="W708" s="685"/>
      <c r="X708" s="686"/>
      <c r="Y708" s="686"/>
      <c r="Z708" s="686"/>
      <c r="AA708" s="703"/>
      <c r="AB708" s="687"/>
      <c r="AC708" s="688"/>
      <c r="AD708" s="687"/>
      <c r="AE708" s="685"/>
      <c r="AF708" s="687"/>
      <c r="AG708" s="687"/>
      <c r="AH708" s="696"/>
      <c r="AI708" s="696"/>
      <c r="AJ708" s="696"/>
      <c r="AK708" s="689"/>
      <c r="AL708" s="687"/>
      <c r="AM708" s="687"/>
      <c r="AN708" s="687"/>
      <c r="AO708" s="687"/>
      <c r="AP708" s="687"/>
      <c r="AQ708" s="687"/>
      <c r="AR708" s="687"/>
      <c r="AS708" s="687"/>
      <c r="AT708" s="687"/>
      <c r="AU708" s="687"/>
      <c r="AV708" s="687"/>
      <c r="AW708" s="687"/>
      <c r="AX708" s="687"/>
      <c r="AY708" s="687"/>
      <c r="AZ708" s="687"/>
    </row>
    <row r="709" spans="1:52" s="680" customFormat="1" ht="19.5" customHeight="1" x14ac:dyDescent="0.3">
      <c r="A709" s="701">
        <v>41934</v>
      </c>
      <c r="B709" s="925" t="s">
        <v>4663</v>
      </c>
      <c r="C709" s="926" t="s">
        <v>127</v>
      </c>
      <c r="D709" s="683">
        <v>750</v>
      </c>
      <c r="E709" s="682" t="s">
        <v>12</v>
      </c>
      <c r="F709" s="681">
        <v>43035</v>
      </c>
      <c r="G709" s="684" t="s">
        <v>7671</v>
      </c>
      <c r="H709" s="697" t="s">
        <v>2299</v>
      </c>
      <c r="I709" s="698" t="s">
        <v>2299</v>
      </c>
      <c r="J709" s="699" t="s">
        <v>7672</v>
      </c>
      <c r="K709" s="697">
        <v>-12.5</v>
      </c>
      <c r="L709" s="699"/>
      <c r="M709" s="697"/>
      <c r="N709" s="680" t="s">
        <v>331</v>
      </c>
      <c r="O709" s="697">
        <v>1.6</v>
      </c>
      <c r="P709" s="682" t="s">
        <v>7496</v>
      </c>
      <c r="Q709" s="699"/>
      <c r="R709" s="682">
        <v>4</v>
      </c>
      <c r="S709" s="682" t="s">
        <v>7698</v>
      </c>
      <c r="T709" s="573">
        <f t="shared" si="86"/>
        <v>10</v>
      </c>
      <c r="U709" s="696"/>
      <c r="V709" s="685"/>
      <c r="W709" s="685"/>
      <c r="X709" s="686"/>
      <c r="Y709" s="686"/>
      <c r="Z709" s="686"/>
      <c r="AA709" s="703"/>
      <c r="AB709" s="687"/>
      <c r="AC709" s="688"/>
      <c r="AD709" s="687"/>
      <c r="AE709" s="685"/>
      <c r="AF709" s="687"/>
      <c r="AG709" s="687"/>
      <c r="AH709" s="696"/>
      <c r="AI709" s="696"/>
      <c r="AJ709" s="696"/>
      <c r="AK709" s="689"/>
      <c r="AL709" s="687"/>
      <c r="AM709" s="687"/>
      <c r="AN709" s="687"/>
      <c r="AO709" s="687"/>
      <c r="AP709" s="687"/>
      <c r="AQ709" s="687"/>
      <c r="AR709" s="687"/>
      <c r="AS709" s="687"/>
      <c r="AT709" s="687"/>
      <c r="AU709" s="687"/>
      <c r="AV709" s="687"/>
      <c r="AW709" s="687"/>
      <c r="AX709" s="687"/>
      <c r="AY709" s="687"/>
      <c r="AZ709" s="687"/>
    </row>
    <row r="710" spans="1:52" s="680" customFormat="1" ht="19.5" customHeight="1" x14ac:dyDescent="0.3">
      <c r="A710" s="701">
        <v>41934</v>
      </c>
      <c r="B710" s="925" t="s">
        <v>7673</v>
      </c>
      <c r="C710" s="926" t="s">
        <v>127</v>
      </c>
      <c r="D710" s="683">
        <v>1000</v>
      </c>
      <c r="E710" s="682" t="s">
        <v>12</v>
      </c>
      <c r="F710" s="681">
        <v>43035</v>
      </c>
      <c r="G710" s="684" t="s">
        <v>7671</v>
      </c>
      <c r="H710" s="697" t="s">
        <v>7674</v>
      </c>
      <c r="I710" s="698" t="s">
        <v>791</v>
      </c>
      <c r="J710" s="699" t="s">
        <v>3803</v>
      </c>
      <c r="K710" s="697">
        <v>-12.5</v>
      </c>
      <c r="L710" s="699"/>
      <c r="M710" s="697"/>
      <c r="N710" s="680" t="s">
        <v>1609</v>
      </c>
      <c r="O710" s="697">
        <v>2.2000000000000002</v>
      </c>
      <c r="P710" s="682" t="s">
        <v>7496</v>
      </c>
      <c r="Q710" s="699"/>
      <c r="R710" s="682">
        <v>4</v>
      </c>
      <c r="S710" s="682" t="s">
        <v>7699</v>
      </c>
      <c r="T710" s="573">
        <f t="shared" si="86"/>
        <v>10</v>
      </c>
      <c r="U710" s="696"/>
      <c r="V710" s="685"/>
      <c r="W710" s="685"/>
      <c r="X710" s="686"/>
      <c r="Y710" s="686"/>
      <c r="Z710" s="686"/>
      <c r="AA710" s="703"/>
      <c r="AB710" s="687"/>
      <c r="AC710" s="688"/>
      <c r="AD710" s="687"/>
      <c r="AE710" s="685"/>
      <c r="AF710" s="687"/>
      <c r="AG710" s="687"/>
      <c r="AH710" s="696"/>
      <c r="AI710" s="696"/>
      <c r="AJ710" s="696"/>
      <c r="AK710" s="689"/>
      <c r="AL710" s="687"/>
      <c r="AM710" s="687"/>
      <c r="AN710" s="687"/>
      <c r="AO710" s="687"/>
      <c r="AP710" s="687"/>
      <c r="AQ710" s="687"/>
      <c r="AR710" s="687"/>
      <c r="AS710" s="687"/>
      <c r="AT710" s="687"/>
      <c r="AU710" s="687"/>
      <c r="AV710" s="687"/>
      <c r="AW710" s="687"/>
      <c r="AX710" s="687"/>
      <c r="AY710" s="687"/>
      <c r="AZ710" s="687"/>
    </row>
    <row r="711" spans="1:52" s="680" customFormat="1" ht="19.5" customHeight="1" x14ac:dyDescent="0.3">
      <c r="A711" s="701">
        <v>41934</v>
      </c>
      <c r="B711" s="925" t="s">
        <v>7675</v>
      </c>
      <c r="C711" s="926" t="s">
        <v>7676</v>
      </c>
      <c r="D711" s="683">
        <v>400</v>
      </c>
      <c r="E711" s="682" t="s">
        <v>7677</v>
      </c>
      <c r="F711" s="681">
        <v>45684</v>
      </c>
      <c r="G711" s="684" t="s">
        <v>7678</v>
      </c>
      <c r="H711" s="697" t="s">
        <v>559</v>
      </c>
      <c r="I711" s="698" t="s">
        <v>7679</v>
      </c>
      <c r="J711" s="699" t="s">
        <v>6735</v>
      </c>
      <c r="K711" s="697">
        <v>-15</v>
      </c>
      <c r="L711" s="699"/>
      <c r="M711" s="697"/>
      <c r="N711" s="680" t="s">
        <v>3691</v>
      </c>
      <c r="O711" s="697">
        <v>6</v>
      </c>
      <c r="P711" s="682" t="s">
        <v>2150</v>
      </c>
      <c r="Q711" s="699"/>
      <c r="R711" s="682">
        <v>8</v>
      </c>
      <c r="S711" s="682" t="s">
        <v>7703</v>
      </c>
      <c r="T711" s="573">
        <f t="shared" si="86"/>
        <v>10</v>
      </c>
      <c r="U711" s="696"/>
      <c r="V711" s="685"/>
      <c r="W711" s="685"/>
      <c r="X711" s="686"/>
      <c r="Y711" s="686"/>
      <c r="Z711" s="686"/>
      <c r="AA711" s="703"/>
      <c r="AB711" s="687"/>
      <c r="AC711" s="688"/>
      <c r="AD711" s="687"/>
      <c r="AE711" s="685"/>
      <c r="AF711" s="687"/>
      <c r="AG711" s="687"/>
      <c r="AH711" s="696"/>
      <c r="AI711" s="696"/>
      <c r="AJ711" s="696"/>
      <c r="AK711" s="689"/>
      <c r="AL711" s="687"/>
      <c r="AM711" s="687"/>
      <c r="AN711" s="687"/>
      <c r="AO711" s="687"/>
      <c r="AP711" s="687"/>
      <c r="AQ711" s="687"/>
      <c r="AR711" s="687"/>
      <c r="AS711" s="687"/>
      <c r="AT711" s="687"/>
      <c r="AU711" s="687"/>
      <c r="AV711" s="687"/>
      <c r="AW711" s="687"/>
      <c r="AX711" s="687"/>
      <c r="AY711" s="687"/>
      <c r="AZ711" s="687"/>
    </row>
    <row r="712" spans="1:52" s="680" customFormat="1" ht="19.5" customHeight="1" x14ac:dyDescent="0.3">
      <c r="A712" s="701">
        <v>41934</v>
      </c>
      <c r="B712" s="925" t="s">
        <v>7680</v>
      </c>
      <c r="C712" s="926" t="s">
        <v>5604</v>
      </c>
      <c r="D712" s="683">
        <v>100</v>
      </c>
      <c r="E712" s="682" t="s">
        <v>4077</v>
      </c>
      <c r="F712" s="681">
        <v>43770</v>
      </c>
      <c r="G712" s="684" t="s">
        <v>24</v>
      </c>
      <c r="H712" s="697" t="s">
        <v>668</v>
      </c>
      <c r="I712" s="698"/>
      <c r="J712" s="699" t="s">
        <v>3803</v>
      </c>
      <c r="K712" s="697">
        <v>0</v>
      </c>
      <c r="L712" s="699"/>
      <c r="M712" s="697"/>
      <c r="N712" s="680" t="s">
        <v>7681</v>
      </c>
      <c r="O712" s="697">
        <v>1</v>
      </c>
      <c r="P712" s="682" t="s">
        <v>3746</v>
      </c>
      <c r="Q712" s="699"/>
      <c r="R712" s="682" t="s">
        <v>3746</v>
      </c>
      <c r="S712" s="682" t="s">
        <v>7700</v>
      </c>
      <c r="T712" s="573">
        <f t="shared" si="86"/>
        <v>10</v>
      </c>
      <c r="U712" s="696"/>
      <c r="V712" s="685"/>
      <c r="W712" s="685"/>
      <c r="X712" s="686"/>
      <c r="Y712" s="686"/>
      <c r="Z712" s="686"/>
      <c r="AA712" s="703"/>
      <c r="AB712" s="687"/>
      <c r="AC712" s="688"/>
      <c r="AD712" s="687"/>
      <c r="AE712" s="685"/>
      <c r="AF712" s="687"/>
      <c r="AG712" s="687"/>
      <c r="AH712" s="696"/>
      <c r="AI712" s="696"/>
      <c r="AJ712" s="696"/>
      <c r="AK712" s="689"/>
      <c r="AL712" s="687"/>
      <c r="AM712" s="687"/>
      <c r="AN712" s="687"/>
      <c r="AO712" s="687"/>
      <c r="AP712" s="687"/>
      <c r="AQ712" s="687"/>
      <c r="AR712" s="687"/>
      <c r="AS712" s="687"/>
      <c r="AT712" s="687"/>
      <c r="AU712" s="687"/>
      <c r="AV712" s="687"/>
      <c r="AW712" s="687"/>
      <c r="AX712" s="687"/>
      <c r="AY712" s="687"/>
      <c r="AZ712" s="687"/>
    </row>
    <row r="713" spans="1:52" s="680" customFormat="1" ht="19.5" customHeight="1" x14ac:dyDescent="0.3">
      <c r="A713" s="701">
        <v>41934</v>
      </c>
      <c r="B713" s="925" t="s">
        <v>7682</v>
      </c>
      <c r="C713" s="926" t="s">
        <v>5604</v>
      </c>
      <c r="D713" s="683">
        <v>125</v>
      </c>
      <c r="E713" s="682" t="s">
        <v>117</v>
      </c>
      <c r="F713" s="681">
        <v>52902</v>
      </c>
      <c r="G713" s="684" t="s">
        <v>24</v>
      </c>
      <c r="H713" s="697" t="s">
        <v>329</v>
      </c>
      <c r="I713" s="698"/>
      <c r="J713" s="699" t="s">
        <v>321</v>
      </c>
      <c r="K713" s="697">
        <v>0</v>
      </c>
      <c r="L713" s="699"/>
      <c r="M713" s="697"/>
      <c r="N713" s="680" t="s">
        <v>7683</v>
      </c>
      <c r="O713" s="697">
        <v>1</v>
      </c>
      <c r="P713" s="682" t="s">
        <v>3746</v>
      </c>
      <c r="Q713" s="699"/>
      <c r="R713" s="682" t="s">
        <v>3746</v>
      </c>
      <c r="S713" s="682" t="s">
        <v>7701</v>
      </c>
      <c r="T713" s="573">
        <f t="shared" si="86"/>
        <v>10</v>
      </c>
      <c r="U713" s="696"/>
      <c r="V713" s="685"/>
      <c r="W713" s="685"/>
      <c r="X713" s="686"/>
      <c r="Y713" s="686"/>
      <c r="Z713" s="686"/>
      <c r="AA713" s="703"/>
      <c r="AB713" s="687"/>
      <c r="AC713" s="688"/>
      <c r="AD713" s="687"/>
      <c r="AE713" s="685"/>
      <c r="AF713" s="687"/>
      <c r="AG713" s="687"/>
      <c r="AH713" s="696"/>
      <c r="AI713" s="696"/>
      <c r="AJ713" s="696"/>
      <c r="AK713" s="689"/>
      <c r="AL713" s="687"/>
      <c r="AM713" s="687"/>
      <c r="AN713" s="687"/>
      <c r="AO713" s="687"/>
      <c r="AP713" s="687"/>
      <c r="AQ713" s="687"/>
      <c r="AR713" s="687"/>
      <c r="AS713" s="687"/>
      <c r="AT713" s="687"/>
      <c r="AU713" s="687"/>
      <c r="AV713" s="687"/>
      <c r="AW713" s="687"/>
      <c r="AX713" s="687"/>
      <c r="AY713" s="687"/>
      <c r="AZ713" s="687"/>
    </row>
    <row r="714" spans="1:52" s="680" customFormat="1" ht="19.5" customHeight="1" x14ac:dyDescent="0.3">
      <c r="A714" s="701">
        <v>41934</v>
      </c>
      <c r="B714" s="925" t="s">
        <v>7684</v>
      </c>
      <c r="C714" s="926" t="s">
        <v>7685</v>
      </c>
      <c r="D714" s="683">
        <v>1500</v>
      </c>
      <c r="E714" s="682" t="s">
        <v>5182</v>
      </c>
      <c r="F714" s="681" t="s">
        <v>3458</v>
      </c>
      <c r="G714" s="684" t="s">
        <v>7686</v>
      </c>
      <c r="H714" s="697" t="s">
        <v>1164</v>
      </c>
      <c r="I714" s="698" t="s">
        <v>7687</v>
      </c>
      <c r="J714" s="699" t="s">
        <v>7693</v>
      </c>
      <c r="K714" s="697">
        <v>-20</v>
      </c>
      <c r="L714" s="699"/>
      <c r="M714" s="697"/>
      <c r="N714" s="680" t="s">
        <v>7688</v>
      </c>
      <c r="O714" s="697">
        <v>2.67</v>
      </c>
      <c r="P714" s="682" t="s">
        <v>1994</v>
      </c>
      <c r="Q714" s="699"/>
      <c r="R714" s="682">
        <v>2</v>
      </c>
      <c r="S714" s="682" t="s">
        <v>7702</v>
      </c>
      <c r="T714" s="573">
        <f t="shared" si="86"/>
        <v>10</v>
      </c>
      <c r="U714" s="696"/>
      <c r="V714" s="685"/>
      <c r="W714" s="685"/>
      <c r="X714" s="686"/>
      <c r="Y714" s="686"/>
      <c r="Z714" s="686"/>
      <c r="AA714" s="703"/>
      <c r="AB714" s="687"/>
      <c r="AC714" s="688"/>
      <c r="AD714" s="687"/>
      <c r="AE714" s="685"/>
      <c r="AF714" s="687"/>
      <c r="AG714" s="687"/>
      <c r="AH714" s="696"/>
      <c r="AI714" s="696"/>
      <c r="AJ714" s="696"/>
      <c r="AK714" s="689"/>
      <c r="AL714" s="687"/>
      <c r="AM714" s="687"/>
      <c r="AN714" s="687"/>
      <c r="AO714" s="687"/>
      <c r="AP714" s="687"/>
      <c r="AQ714" s="687"/>
      <c r="AR714" s="687"/>
      <c r="AS714" s="687"/>
      <c r="AT714" s="687"/>
      <c r="AU714" s="687"/>
      <c r="AV714" s="687"/>
      <c r="AW714" s="687"/>
      <c r="AX714" s="687"/>
      <c r="AY714" s="687"/>
      <c r="AZ714" s="687"/>
    </row>
    <row r="715" spans="1:52" s="680" customFormat="1" ht="19.5" customHeight="1" x14ac:dyDescent="0.3">
      <c r="A715" s="701">
        <v>41933</v>
      </c>
      <c r="B715" s="925" t="s">
        <v>7689</v>
      </c>
      <c r="C715" s="926" t="s">
        <v>218</v>
      </c>
      <c r="D715" s="683">
        <v>500</v>
      </c>
      <c r="E715" s="682" t="s">
        <v>224</v>
      </c>
      <c r="F715" s="681">
        <v>44501</v>
      </c>
      <c r="G715" s="684" t="s">
        <v>7690</v>
      </c>
      <c r="H715" s="697" t="s">
        <v>225</v>
      </c>
      <c r="I715" s="698" t="s">
        <v>653</v>
      </c>
      <c r="J715" s="699" t="s">
        <v>146</v>
      </c>
      <c r="K715" s="697">
        <v>-20</v>
      </c>
      <c r="L715" s="699"/>
      <c r="M715" s="697"/>
      <c r="N715" s="680" t="s">
        <v>158</v>
      </c>
      <c r="O715" s="697">
        <v>8</v>
      </c>
      <c r="P715" s="682" t="s">
        <v>1890</v>
      </c>
      <c r="Q715" s="699"/>
      <c r="R715" s="682">
        <v>5</v>
      </c>
      <c r="S715" s="682" t="s">
        <v>7704</v>
      </c>
      <c r="T715" s="573">
        <f t="shared" si="86"/>
        <v>10</v>
      </c>
      <c r="U715" s="696"/>
      <c r="V715" s="685"/>
      <c r="W715" s="685"/>
      <c r="X715" s="686"/>
      <c r="Y715" s="686"/>
      <c r="Z715" s="686"/>
      <c r="AA715" s="703"/>
      <c r="AB715" s="687"/>
      <c r="AC715" s="688"/>
      <c r="AD715" s="687"/>
      <c r="AE715" s="685"/>
      <c r="AF715" s="687"/>
      <c r="AG715" s="687"/>
      <c r="AH715" s="696"/>
      <c r="AI715" s="696"/>
      <c r="AJ715" s="696"/>
      <c r="AK715" s="689"/>
      <c r="AL715" s="687"/>
      <c r="AM715" s="687"/>
      <c r="AN715" s="687"/>
      <c r="AO715" s="687"/>
      <c r="AP715" s="687"/>
      <c r="AQ715" s="687"/>
      <c r="AR715" s="687"/>
      <c r="AS715" s="687"/>
      <c r="AT715" s="687"/>
      <c r="AU715" s="687"/>
      <c r="AV715" s="687"/>
      <c r="AW715" s="687"/>
      <c r="AX715" s="687"/>
      <c r="AY715" s="687"/>
      <c r="AZ715" s="687"/>
    </row>
    <row r="716" spans="1:52" s="680" customFormat="1" ht="19.5" customHeight="1" x14ac:dyDescent="0.3">
      <c r="A716" s="701">
        <v>41933</v>
      </c>
      <c r="B716" s="925" t="s">
        <v>7691</v>
      </c>
      <c r="C716" s="926" t="s">
        <v>288</v>
      </c>
      <c r="D716" s="683">
        <v>300</v>
      </c>
      <c r="E716" s="682" t="s">
        <v>37</v>
      </c>
      <c r="F716" s="681">
        <v>43766</v>
      </c>
      <c r="G716" s="684" t="s">
        <v>7692</v>
      </c>
      <c r="H716" s="697">
        <v>120</v>
      </c>
      <c r="I716" s="698" t="s">
        <v>5225</v>
      </c>
      <c r="J716" s="699" t="s">
        <v>152</v>
      </c>
      <c r="K716" s="697">
        <v>-20</v>
      </c>
      <c r="L716" s="699"/>
      <c r="M716" s="697"/>
      <c r="N716" s="680" t="s">
        <v>3748</v>
      </c>
      <c r="O716" s="697">
        <v>5.3</v>
      </c>
      <c r="P716" s="682" t="s">
        <v>2058</v>
      </c>
      <c r="Q716" s="699"/>
      <c r="R716" s="682">
        <v>-3</v>
      </c>
      <c r="S716" s="682" t="s">
        <v>7705</v>
      </c>
      <c r="T716" s="573">
        <f t="shared" si="86"/>
        <v>10</v>
      </c>
      <c r="U716" s="696"/>
      <c r="V716" s="685"/>
      <c r="W716" s="685"/>
      <c r="X716" s="686"/>
      <c r="Y716" s="686"/>
      <c r="Z716" s="686"/>
      <c r="AA716" s="703"/>
      <c r="AB716" s="687"/>
      <c r="AC716" s="688"/>
      <c r="AD716" s="687"/>
      <c r="AE716" s="685"/>
      <c r="AF716" s="687"/>
      <c r="AG716" s="687"/>
      <c r="AH716" s="696"/>
      <c r="AI716" s="696"/>
      <c r="AJ716" s="696"/>
      <c r="AK716" s="689"/>
      <c r="AL716" s="687"/>
      <c r="AM716" s="687"/>
      <c r="AN716" s="687"/>
      <c r="AO716" s="687"/>
      <c r="AP716" s="687"/>
      <c r="AQ716" s="687"/>
      <c r="AR716" s="687"/>
      <c r="AS716" s="687"/>
      <c r="AT716" s="687"/>
      <c r="AU716" s="687"/>
      <c r="AV716" s="687"/>
      <c r="AW716" s="687"/>
      <c r="AX716" s="687"/>
      <c r="AY716" s="687"/>
      <c r="AZ716" s="687"/>
    </row>
    <row r="717" spans="1:52" s="680" customFormat="1" ht="19.5" customHeight="1" x14ac:dyDescent="0.3">
      <c r="A717" s="701">
        <v>41932</v>
      </c>
      <c r="B717" s="925" t="s">
        <v>7584</v>
      </c>
      <c r="C717" s="926" t="s">
        <v>276</v>
      </c>
      <c r="D717" s="683">
        <v>2500</v>
      </c>
      <c r="E717" s="682" t="s">
        <v>37</v>
      </c>
      <c r="F717" s="681">
        <v>43761</v>
      </c>
      <c r="G717" s="684" t="s">
        <v>1154</v>
      </c>
      <c r="H717" s="697" t="s">
        <v>446</v>
      </c>
      <c r="I717" s="698" t="s">
        <v>7585</v>
      </c>
      <c r="J717" s="699" t="s">
        <v>91</v>
      </c>
      <c r="K717" s="697">
        <v>-7.5</v>
      </c>
      <c r="L717" s="699"/>
      <c r="M717" s="697"/>
      <c r="N717" s="680" t="s">
        <v>7039</v>
      </c>
      <c r="O717" s="697">
        <v>1.84</v>
      </c>
      <c r="P717" s="682" t="s">
        <v>1900</v>
      </c>
      <c r="Q717" s="699"/>
      <c r="R717" s="682">
        <v>10</v>
      </c>
      <c r="S717" s="682" t="s">
        <v>7601</v>
      </c>
      <c r="T717" s="573">
        <f t="shared" si="86"/>
        <v>10</v>
      </c>
      <c r="U717" s="696"/>
      <c r="V717" s="685"/>
      <c r="W717" s="685"/>
      <c r="X717" s="686"/>
      <c r="Y717" s="686"/>
      <c r="Z717" s="686"/>
      <c r="AA717" s="703"/>
      <c r="AB717" s="687"/>
      <c r="AC717" s="688"/>
      <c r="AD717" s="687"/>
      <c r="AE717" s="685"/>
      <c r="AF717" s="687"/>
      <c r="AG717" s="687"/>
      <c r="AH717" s="696"/>
      <c r="AI717" s="696"/>
      <c r="AJ717" s="696"/>
      <c r="AK717" s="689"/>
      <c r="AL717" s="687"/>
      <c r="AM717" s="687"/>
      <c r="AN717" s="687"/>
      <c r="AO717" s="687"/>
      <c r="AP717" s="687"/>
      <c r="AQ717" s="687"/>
      <c r="AR717" s="687"/>
      <c r="AS717" s="687"/>
      <c r="AT717" s="687"/>
      <c r="AU717" s="687"/>
      <c r="AV717" s="687"/>
      <c r="AW717" s="687"/>
      <c r="AX717" s="687"/>
      <c r="AY717" s="687"/>
      <c r="AZ717" s="687"/>
    </row>
    <row r="718" spans="1:52" s="680" customFormat="1" ht="19.5" customHeight="1" x14ac:dyDescent="0.3">
      <c r="A718" s="701">
        <v>41932</v>
      </c>
      <c r="B718" s="925" t="s">
        <v>5793</v>
      </c>
      <c r="C718" s="926" t="s">
        <v>276</v>
      </c>
      <c r="D718" s="683">
        <v>500</v>
      </c>
      <c r="E718" s="682" t="s">
        <v>37</v>
      </c>
      <c r="F718" s="681">
        <v>43761</v>
      </c>
      <c r="G718" s="684" t="s">
        <v>1154</v>
      </c>
      <c r="H718" s="697"/>
      <c r="I718" s="698" t="s">
        <v>7586</v>
      </c>
      <c r="J718" s="699" t="s">
        <v>7587</v>
      </c>
      <c r="K718" s="697">
        <v>-7.5</v>
      </c>
      <c r="L718" s="699"/>
      <c r="M718" s="697"/>
      <c r="N718" s="680" t="s">
        <v>411</v>
      </c>
      <c r="O718" s="697">
        <v>1.2</v>
      </c>
      <c r="P718" s="682" t="s">
        <v>7588</v>
      </c>
      <c r="Q718" s="699"/>
      <c r="R718" s="682">
        <v>10</v>
      </c>
      <c r="S718" s="682" t="s">
        <v>7600</v>
      </c>
      <c r="T718" s="573">
        <f t="shared" si="86"/>
        <v>10</v>
      </c>
      <c r="U718" s="696"/>
      <c r="V718" s="685"/>
      <c r="W718" s="685"/>
      <c r="X718" s="686"/>
      <c r="Y718" s="686"/>
      <c r="Z718" s="686"/>
      <c r="AA718" s="703"/>
      <c r="AB718" s="687"/>
      <c r="AC718" s="688"/>
      <c r="AD718" s="687"/>
      <c r="AE718" s="685"/>
      <c r="AF718" s="687"/>
      <c r="AG718" s="687"/>
      <c r="AH718" s="696"/>
      <c r="AI718" s="696"/>
      <c r="AJ718" s="696"/>
      <c r="AK718" s="689"/>
      <c r="AL718" s="687"/>
      <c r="AM718" s="687"/>
      <c r="AN718" s="687"/>
      <c r="AO718" s="687"/>
      <c r="AP718" s="687"/>
      <c r="AQ718" s="687"/>
      <c r="AR718" s="687"/>
      <c r="AS718" s="687"/>
      <c r="AT718" s="687"/>
      <c r="AU718" s="687"/>
      <c r="AV718" s="687"/>
      <c r="AW718" s="687"/>
      <c r="AX718" s="687"/>
      <c r="AY718" s="687"/>
      <c r="AZ718" s="687"/>
    </row>
    <row r="719" spans="1:52" s="680" customFormat="1" ht="19.5" customHeight="1" x14ac:dyDescent="0.3">
      <c r="A719" s="701">
        <v>41932</v>
      </c>
      <c r="B719" s="925" t="s">
        <v>7589</v>
      </c>
      <c r="C719" s="926" t="s">
        <v>121</v>
      </c>
      <c r="D719" s="683">
        <v>3000</v>
      </c>
      <c r="E719" s="682" t="s">
        <v>66</v>
      </c>
      <c r="F719" s="681">
        <v>45588</v>
      </c>
      <c r="G719" s="684" t="s">
        <v>988</v>
      </c>
      <c r="H719" s="697" t="s">
        <v>7590</v>
      </c>
      <c r="I719" s="698"/>
      <c r="J719" s="699" t="s">
        <v>7591</v>
      </c>
      <c r="K719" s="697">
        <v>-7.5</v>
      </c>
      <c r="L719" s="699"/>
      <c r="M719" s="697"/>
      <c r="N719" s="680" t="s">
        <v>1374</v>
      </c>
      <c r="O719" s="697">
        <v>2.17</v>
      </c>
      <c r="P719" s="682" t="s">
        <v>1903</v>
      </c>
      <c r="Q719" s="699"/>
      <c r="R719" s="682">
        <v>12</v>
      </c>
      <c r="S719" s="682" t="s">
        <v>7599</v>
      </c>
      <c r="T719" s="573">
        <f t="shared" si="86"/>
        <v>10</v>
      </c>
      <c r="U719" s="696"/>
      <c r="V719" s="685"/>
      <c r="W719" s="685"/>
      <c r="X719" s="686"/>
      <c r="Y719" s="686"/>
      <c r="Z719" s="686"/>
      <c r="AA719" s="703"/>
      <c r="AB719" s="687"/>
      <c r="AC719" s="688"/>
      <c r="AD719" s="687"/>
      <c r="AE719" s="685"/>
      <c r="AF719" s="687"/>
      <c r="AG719" s="687"/>
      <c r="AH719" s="696"/>
      <c r="AI719" s="696"/>
      <c r="AJ719" s="696"/>
      <c r="AK719" s="689"/>
      <c r="AL719" s="687"/>
      <c r="AM719" s="687"/>
      <c r="AN719" s="687"/>
      <c r="AO719" s="687"/>
      <c r="AP719" s="687"/>
      <c r="AQ719" s="687"/>
      <c r="AR719" s="687"/>
      <c r="AS719" s="687"/>
      <c r="AT719" s="687"/>
      <c r="AU719" s="687"/>
      <c r="AV719" s="687"/>
      <c r="AW719" s="687"/>
      <c r="AX719" s="687"/>
      <c r="AY719" s="687"/>
      <c r="AZ719" s="687"/>
    </row>
    <row r="720" spans="1:52" s="680" customFormat="1" ht="19.5" customHeight="1" x14ac:dyDescent="0.3">
      <c r="A720" s="701">
        <v>41932</v>
      </c>
      <c r="B720" s="925" t="s">
        <v>3641</v>
      </c>
      <c r="C720" s="926" t="s">
        <v>949</v>
      </c>
      <c r="D720" s="683">
        <v>200</v>
      </c>
      <c r="E720" s="682" t="s">
        <v>117</v>
      </c>
      <c r="F720" s="681">
        <v>52642</v>
      </c>
      <c r="G720" s="684" t="s">
        <v>7592</v>
      </c>
      <c r="H720" s="697" t="s">
        <v>7593</v>
      </c>
      <c r="I720" s="698" t="s">
        <v>871</v>
      </c>
      <c r="J720" s="699" t="s">
        <v>5843</v>
      </c>
      <c r="K720" s="697">
        <v>-17.5</v>
      </c>
      <c r="L720" s="699"/>
      <c r="M720" s="697"/>
      <c r="N720" s="680" t="s">
        <v>799</v>
      </c>
      <c r="O720" s="697">
        <v>6.25</v>
      </c>
      <c r="P720" s="682" t="s">
        <v>1994</v>
      </c>
      <c r="Q720" s="699"/>
      <c r="R720" s="682">
        <v>2</v>
      </c>
      <c r="S720" s="682" t="s">
        <v>3616</v>
      </c>
      <c r="T720" s="573">
        <f t="shared" si="86"/>
        <v>10</v>
      </c>
      <c r="U720" s="696"/>
      <c r="V720" s="685"/>
      <c r="W720" s="685"/>
      <c r="X720" s="686"/>
      <c r="Y720" s="686"/>
      <c r="Z720" s="686"/>
      <c r="AA720" s="703"/>
      <c r="AB720" s="687"/>
      <c r="AC720" s="688"/>
      <c r="AD720" s="687"/>
      <c r="AE720" s="685"/>
      <c r="AF720" s="687"/>
      <c r="AG720" s="687"/>
      <c r="AH720" s="696"/>
      <c r="AI720" s="696"/>
      <c r="AJ720" s="696"/>
      <c r="AK720" s="689"/>
      <c r="AL720" s="687"/>
      <c r="AM720" s="687"/>
      <c r="AN720" s="687"/>
      <c r="AO720" s="687"/>
      <c r="AP720" s="687"/>
      <c r="AQ720" s="687"/>
      <c r="AR720" s="687"/>
      <c r="AS720" s="687"/>
      <c r="AT720" s="687"/>
      <c r="AU720" s="687"/>
      <c r="AV720" s="687"/>
      <c r="AW720" s="687"/>
      <c r="AX720" s="687"/>
      <c r="AY720" s="687"/>
      <c r="AZ720" s="687"/>
    </row>
    <row r="721" spans="1:53" s="680" customFormat="1" ht="19.5" customHeight="1" x14ac:dyDescent="0.3">
      <c r="A721" s="701">
        <v>41932</v>
      </c>
      <c r="B721" s="925" t="s">
        <v>7594</v>
      </c>
      <c r="C721" s="926" t="s">
        <v>7595</v>
      </c>
      <c r="D721" s="683">
        <v>1400</v>
      </c>
      <c r="E721" s="682" t="s">
        <v>3787</v>
      </c>
      <c r="F721" s="681" t="s">
        <v>3458</v>
      </c>
      <c r="G721" s="684" t="s">
        <v>567</v>
      </c>
      <c r="H721" s="697" t="s">
        <v>3612</v>
      </c>
      <c r="I721" s="698"/>
      <c r="J721" s="699" t="s">
        <v>1986</v>
      </c>
      <c r="K721" s="697"/>
      <c r="L721" s="699"/>
      <c r="M721" s="697"/>
      <c r="N721" s="680" t="s">
        <v>7596</v>
      </c>
      <c r="O721" s="697">
        <v>1.96</v>
      </c>
      <c r="P721" s="682" t="s">
        <v>7597</v>
      </c>
      <c r="Q721" s="699"/>
      <c r="R721" s="682">
        <v>32</v>
      </c>
      <c r="S721" s="682" t="s">
        <v>7598</v>
      </c>
      <c r="T721" s="573">
        <f t="shared" si="86"/>
        <v>10</v>
      </c>
      <c r="U721" s="696"/>
      <c r="V721" s="685"/>
      <c r="W721" s="685"/>
      <c r="X721" s="686"/>
      <c r="Y721" s="686"/>
      <c r="Z721" s="686"/>
      <c r="AA721" s="703"/>
      <c r="AB721" s="687"/>
      <c r="AC721" s="688"/>
      <c r="AD721" s="687"/>
      <c r="AE721" s="685"/>
      <c r="AF721" s="687"/>
      <c r="AG721" s="687"/>
      <c r="AH721" s="696"/>
      <c r="AI721" s="696"/>
      <c r="AJ721" s="696"/>
      <c r="AK721" s="689"/>
      <c r="AL721" s="687"/>
      <c r="AM721" s="687"/>
      <c r="AN721" s="687"/>
      <c r="AO721" s="687"/>
      <c r="AP721" s="687"/>
      <c r="AQ721" s="687"/>
      <c r="AR721" s="687"/>
      <c r="AS721" s="687"/>
      <c r="AT721" s="687"/>
      <c r="AU721" s="687"/>
      <c r="AV721" s="687"/>
      <c r="AW721" s="687"/>
      <c r="AX721" s="687"/>
      <c r="AY721" s="687"/>
      <c r="AZ721" s="687"/>
    </row>
    <row r="722" spans="1:53" s="580" customFormat="1" ht="13.8" x14ac:dyDescent="0.25">
      <c r="A722" s="600">
        <v>41929</v>
      </c>
      <c r="B722" s="927" t="s">
        <v>7573</v>
      </c>
      <c r="C722" s="928" t="s">
        <v>7574</v>
      </c>
      <c r="D722" s="581">
        <v>2000</v>
      </c>
      <c r="E722" s="602" t="s">
        <v>1102</v>
      </c>
      <c r="F722" s="582">
        <v>46317</v>
      </c>
      <c r="G722" s="583" t="s">
        <v>567</v>
      </c>
      <c r="H722" s="583" t="s">
        <v>646</v>
      </c>
      <c r="I722" s="584" t="s">
        <v>1633</v>
      </c>
      <c r="J722" s="585" t="s">
        <v>1560</v>
      </c>
      <c r="K722" s="583">
        <v>-15</v>
      </c>
      <c r="L722" s="585"/>
      <c r="M722" s="583"/>
      <c r="N722" s="580" t="s">
        <v>7575</v>
      </c>
      <c r="O722" s="583">
        <v>3</v>
      </c>
      <c r="P722" s="580" t="s">
        <v>1900</v>
      </c>
      <c r="Q722" s="585"/>
      <c r="R722" s="580">
        <v>10</v>
      </c>
      <c r="S722" s="580" t="s">
        <v>7580</v>
      </c>
      <c r="T722" s="573">
        <f t="shared" ref="T722:T728" si="87">MONTH(A722)</f>
        <v>10</v>
      </c>
      <c r="U722" s="574"/>
      <c r="V722" s="573"/>
      <c r="W722" s="573"/>
      <c r="X722" s="573"/>
      <c r="Y722" s="575"/>
      <c r="Z722" s="576"/>
      <c r="AA722" s="577"/>
      <c r="AB722" s="577"/>
      <c r="AC722" s="577"/>
      <c r="AD722" s="577"/>
      <c r="AE722" s="577"/>
      <c r="AF722" s="577"/>
      <c r="AG722" s="577"/>
      <c r="AH722" s="577"/>
      <c r="AI722" s="577"/>
      <c r="AJ722" s="577"/>
      <c r="AK722" s="577"/>
      <c r="AL722" s="577"/>
      <c r="AM722" s="577"/>
      <c r="AN722" s="577"/>
      <c r="AO722" s="577"/>
      <c r="AP722" s="577"/>
      <c r="AQ722" s="578"/>
      <c r="AR722" s="577"/>
      <c r="AS722" s="578"/>
      <c r="AT722" s="578"/>
      <c r="AU722" s="578"/>
      <c r="AV722" s="579"/>
      <c r="AW722" s="578"/>
      <c r="AX722" s="579"/>
    </row>
    <row r="723" spans="1:53" s="580" customFormat="1" ht="13.8" x14ac:dyDescent="0.25">
      <c r="A723" s="600">
        <v>41929</v>
      </c>
      <c r="B723" s="927" t="s">
        <v>1925</v>
      </c>
      <c r="C723" s="928" t="s">
        <v>1926</v>
      </c>
      <c r="D723" s="581">
        <v>500</v>
      </c>
      <c r="E723" s="602" t="s">
        <v>117</v>
      </c>
      <c r="F723" s="582">
        <v>52892</v>
      </c>
      <c r="G723" s="583" t="s">
        <v>101</v>
      </c>
      <c r="H723" s="583" t="s">
        <v>7355</v>
      </c>
      <c r="I723" s="584" t="s">
        <v>1331</v>
      </c>
      <c r="J723" s="585" t="s">
        <v>1016</v>
      </c>
      <c r="K723" s="583">
        <v>-15</v>
      </c>
      <c r="L723" s="585"/>
      <c r="M723" s="583"/>
      <c r="N723" s="580" t="s">
        <v>7576</v>
      </c>
      <c r="O723" s="583">
        <v>7</v>
      </c>
      <c r="P723" s="580" t="s">
        <v>1903</v>
      </c>
      <c r="Q723" s="585"/>
      <c r="R723" s="580">
        <v>12</v>
      </c>
      <c r="S723" s="580" t="s">
        <v>7581</v>
      </c>
      <c r="T723" s="573">
        <f t="shared" si="87"/>
        <v>10</v>
      </c>
      <c r="U723" s="574"/>
      <c r="V723" s="573"/>
      <c r="W723" s="573"/>
      <c r="X723" s="573"/>
      <c r="Y723" s="575"/>
      <c r="Z723" s="576"/>
      <c r="AA723" s="577"/>
      <c r="AB723" s="577"/>
      <c r="AC723" s="577"/>
      <c r="AD723" s="577"/>
      <c r="AE723" s="577"/>
      <c r="AF723" s="577"/>
      <c r="AG723" s="577"/>
      <c r="AH723" s="577"/>
      <c r="AI723" s="577"/>
      <c r="AJ723" s="577"/>
      <c r="AK723" s="577"/>
      <c r="AL723" s="577"/>
      <c r="AM723" s="577"/>
      <c r="AN723" s="577"/>
      <c r="AO723" s="577"/>
      <c r="AP723" s="577"/>
      <c r="AQ723" s="578"/>
      <c r="AR723" s="577"/>
      <c r="AS723" s="578"/>
      <c r="AT723" s="578"/>
      <c r="AU723" s="578"/>
      <c r="AV723" s="579"/>
      <c r="AW723" s="578"/>
      <c r="AX723" s="579"/>
    </row>
    <row r="724" spans="1:53" s="580" customFormat="1" ht="13.8" x14ac:dyDescent="0.25">
      <c r="A724" s="600">
        <v>41929</v>
      </c>
      <c r="B724" s="927" t="s">
        <v>7577</v>
      </c>
      <c r="C724" s="928" t="s">
        <v>22</v>
      </c>
      <c r="D724" s="581">
        <v>500</v>
      </c>
      <c r="E724" s="602" t="s">
        <v>261</v>
      </c>
      <c r="F724" s="582">
        <v>45748</v>
      </c>
      <c r="G724" s="583" t="s">
        <v>7578</v>
      </c>
      <c r="H724" s="583" t="s">
        <v>446</v>
      </c>
      <c r="I724" s="584"/>
      <c r="J724" s="585" t="s">
        <v>657</v>
      </c>
      <c r="K724" s="583">
        <v>15</v>
      </c>
      <c r="L724" s="585"/>
      <c r="M724" s="583"/>
      <c r="N724" s="580" t="s">
        <v>504</v>
      </c>
      <c r="O724" s="583">
        <v>1.4</v>
      </c>
      <c r="P724" s="580" t="s">
        <v>7579</v>
      </c>
      <c r="Q724" s="585"/>
      <c r="R724" s="580">
        <v>40</v>
      </c>
      <c r="S724" s="580" t="s">
        <v>7582</v>
      </c>
      <c r="T724" s="573">
        <f t="shared" si="87"/>
        <v>10</v>
      </c>
      <c r="U724" s="574"/>
      <c r="V724" s="573"/>
      <c r="W724" s="573"/>
      <c r="X724" s="573"/>
      <c r="Y724" s="575"/>
      <c r="Z724" s="576"/>
      <c r="AA724" s="577"/>
      <c r="AB724" s="577"/>
      <c r="AC724" s="577"/>
      <c r="AD724" s="577"/>
      <c r="AE724" s="577"/>
      <c r="AF724" s="577"/>
      <c r="AG724" s="577"/>
      <c r="AH724" s="577"/>
      <c r="AI724" s="577"/>
      <c r="AJ724" s="577"/>
      <c r="AK724" s="577"/>
      <c r="AL724" s="577"/>
      <c r="AM724" s="577"/>
      <c r="AN724" s="577"/>
      <c r="AO724" s="577"/>
      <c r="AP724" s="577"/>
      <c r="AQ724" s="578"/>
      <c r="AR724" s="577"/>
      <c r="AS724" s="578"/>
      <c r="AT724" s="578"/>
      <c r="AU724" s="578"/>
      <c r="AV724" s="579"/>
      <c r="AW724" s="578"/>
      <c r="AX724" s="579"/>
    </row>
    <row r="725" spans="1:53" s="580" customFormat="1" ht="13.8" x14ac:dyDescent="0.25">
      <c r="A725" s="600">
        <v>41927</v>
      </c>
      <c r="B725" s="927" t="s">
        <v>7554</v>
      </c>
      <c r="C725" s="928" t="s">
        <v>22</v>
      </c>
      <c r="D725" s="581">
        <v>2000</v>
      </c>
      <c r="E725" s="602" t="s">
        <v>37</v>
      </c>
      <c r="F725" s="582">
        <v>43760</v>
      </c>
      <c r="G725" s="583" t="s">
        <v>251</v>
      </c>
      <c r="H725" s="583" t="s">
        <v>7555</v>
      </c>
      <c r="I725" s="584" t="s">
        <v>837</v>
      </c>
      <c r="J725" s="585" t="s">
        <v>152</v>
      </c>
      <c r="K725" s="583">
        <v>0</v>
      </c>
      <c r="L725" s="585"/>
      <c r="M725" s="583"/>
      <c r="N725" s="580" t="s">
        <v>7556</v>
      </c>
      <c r="O725" s="583">
        <v>1.25</v>
      </c>
      <c r="P725" s="580" t="s">
        <v>7557</v>
      </c>
      <c r="Q725" s="585"/>
      <c r="R725" s="580">
        <v>16.5</v>
      </c>
      <c r="S725" s="580" t="s">
        <v>7571</v>
      </c>
      <c r="T725" s="573">
        <f t="shared" si="87"/>
        <v>10</v>
      </c>
      <c r="U725" s="574"/>
      <c r="V725" s="573"/>
      <c r="W725" s="573"/>
      <c r="X725" s="573"/>
      <c r="Y725" s="575"/>
      <c r="Z725" s="576"/>
      <c r="AA725" s="577"/>
      <c r="AB725" s="577"/>
      <c r="AC725" s="577"/>
      <c r="AD725" s="577"/>
      <c r="AE725" s="577"/>
      <c r="AF725" s="577"/>
      <c r="AG725" s="577"/>
      <c r="AH725" s="577"/>
      <c r="AI725" s="577"/>
      <c r="AJ725" s="577"/>
      <c r="AK725" s="577"/>
      <c r="AL725" s="577"/>
      <c r="AM725" s="577"/>
      <c r="AN725" s="577"/>
      <c r="AO725" s="577"/>
      <c r="AP725" s="577"/>
      <c r="AQ725" s="578"/>
      <c r="AR725" s="577"/>
      <c r="AS725" s="578"/>
      <c r="AT725" s="578"/>
      <c r="AU725" s="578"/>
      <c r="AV725" s="579"/>
      <c r="AW725" s="578"/>
      <c r="AX725" s="579"/>
    </row>
    <row r="726" spans="1:53" s="580" customFormat="1" ht="13.8" x14ac:dyDescent="0.25">
      <c r="A726" s="600">
        <v>41927</v>
      </c>
      <c r="B726" s="927" t="s">
        <v>7558</v>
      </c>
      <c r="C726" s="928" t="s">
        <v>1723</v>
      </c>
      <c r="D726" s="581">
        <v>500</v>
      </c>
      <c r="E726" s="602" t="s">
        <v>37</v>
      </c>
      <c r="F726" s="582">
        <v>43760</v>
      </c>
      <c r="G726" s="583" t="s">
        <v>7559</v>
      </c>
      <c r="H726" s="583" t="s">
        <v>7560</v>
      </c>
      <c r="I726" s="584" t="s">
        <v>7561</v>
      </c>
      <c r="J726" s="585" t="s">
        <v>7562</v>
      </c>
      <c r="K726" s="583">
        <v>-5</v>
      </c>
      <c r="L726" s="585"/>
      <c r="M726" s="583"/>
      <c r="N726" s="580" t="s">
        <v>105</v>
      </c>
      <c r="O726" s="583">
        <v>1.6</v>
      </c>
      <c r="P726" s="580" t="s">
        <v>1988</v>
      </c>
      <c r="Q726" s="585"/>
      <c r="R726" s="580">
        <v>24</v>
      </c>
      <c r="S726" s="580" t="s">
        <v>7572</v>
      </c>
      <c r="T726" s="573">
        <f t="shared" si="87"/>
        <v>10</v>
      </c>
      <c r="U726" s="574"/>
      <c r="V726" s="573"/>
      <c r="W726" s="573"/>
      <c r="X726" s="573"/>
      <c r="Y726" s="575"/>
      <c r="Z726" s="576"/>
      <c r="AA726" s="577"/>
      <c r="AB726" s="577"/>
      <c r="AC726" s="577"/>
      <c r="AD726" s="577"/>
      <c r="AE726" s="577"/>
      <c r="AF726" s="577"/>
      <c r="AG726" s="577"/>
      <c r="AH726" s="577"/>
      <c r="AI726" s="577"/>
      <c r="AJ726" s="577"/>
      <c r="AK726" s="577"/>
      <c r="AL726" s="577"/>
      <c r="AM726" s="577"/>
      <c r="AN726" s="577"/>
      <c r="AO726" s="577"/>
      <c r="AP726" s="577"/>
      <c r="AQ726" s="578"/>
      <c r="AR726" s="577"/>
      <c r="AS726" s="578"/>
      <c r="AT726" s="578"/>
      <c r="AU726" s="578"/>
      <c r="AV726" s="579"/>
      <c r="AW726" s="578"/>
      <c r="AX726" s="579"/>
    </row>
    <row r="727" spans="1:53" s="580" customFormat="1" ht="13.8" x14ac:dyDescent="0.25">
      <c r="A727" s="600">
        <v>41926</v>
      </c>
      <c r="B727" s="927" t="s">
        <v>7563</v>
      </c>
      <c r="C727" s="928" t="s">
        <v>403</v>
      </c>
      <c r="D727" s="581">
        <v>500</v>
      </c>
      <c r="E727" s="602" t="s">
        <v>12</v>
      </c>
      <c r="F727" s="582">
        <v>43028</v>
      </c>
      <c r="G727" s="583" t="s">
        <v>7564</v>
      </c>
      <c r="H727" s="583" t="s">
        <v>2298</v>
      </c>
      <c r="I727" s="584" t="s">
        <v>7565</v>
      </c>
      <c r="J727" s="585" t="s">
        <v>301</v>
      </c>
      <c r="K727" s="583">
        <v>-7.5</v>
      </c>
      <c r="L727" s="585"/>
      <c r="M727" s="583"/>
      <c r="N727" s="580" t="s">
        <v>1295</v>
      </c>
      <c r="O727" s="583">
        <v>2.2999999999999998</v>
      </c>
      <c r="P727" s="580" t="s">
        <v>1890</v>
      </c>
      <c r="Q727" s="585" t="s">
        <v>7566</v>
      </c>
      <c r="R727" s="580">
        <v>5</v>
      </c>
      <c r="S727" s="580" t="s">
        <v>7570</v>
      </c>
      <c r="T727" s="573">
        <f t="shared" si="87"/>
        <v>10</v>
      </c>
      <c r="U727" s="574"/>
      <c r="V727" s="573"/>
      <c r="W727" s="573"/>
      <c r="X727" s="573"/>
      <c r="Y727" s="575"/>
      <c r="Z727" s="576"/>
      <c r="AA727" s="577"/>
      <c r="AB727" s="577"/>
      <c r="AC727" s="577"/>
      <c r="AD727" s="577"/>
      <c r="AE727" s="577"/>
      <c r="AF727" s="577"/>
      <c r="AG727" s="577"/>
      <c r="AH727" s="577"/>
      <c r="AI727" s="577"/>
      <c r="AJ727" s="577"/>
      <c r="AK727" s="577"/>
      <c r="AL727" s="577"/>
      <c r="AM727" s="577"/>
      <c r="AN727" s="577"/>
      <c r="AO727" s="577"/>
      <c r="AP727" s="577"/>
      <c r="AQ727" s="578"/>
      <c r="AR727" s="577"/>
      <c r="AS727" s="578"/>
      <c r="AT727" s="578"/>
      <c r="AU727" s="578"/>
      <c r="AV727" s="579"/>
      <c r="AW727" s="578"/>
      <c r="AX727" s="579"/>
    </row>
    <row r="728" spans="1:53" s="580" customFormat="1" ht="13.8" x14ac:dyDescent="0.25">
      <c r="A728" s="600">
        <v>41926</v>
      </c>
      <c r="B728" s="927" t="s">
        <v>7567</v>
      </c>
      <c r="C728" s="928" t="s">
        <v>403</v>
      </c>
      <c r="D728" s="581">
        <v>500</v>
      </c>
      <c r="E728" s="602" t="s">
        <v>37</v>
      </c>
      <c r="F728" s="582">
        <v>43759</v>
      </c>
      <c r="G728" s="583" t="s">
        <v>7564</v>
      </c>
      <c r="H728" s="583" t="s">
        <v>2301</v>
      </c>
      <c r="I728" s="584" t="s">
        <v>1945</v>
      </c>
      <c r="J728" s="585" t="s">
        <v>305</v>
      </c>
      <c r="K728" s="583">
        <v>-7.5</v>
      </c>
      <c r="L728" s="585"/>
      <c r="M728" s="583"/>
      <c r="N728" s="580" t="s">
        <v>7568</v>
      </c>
      <c r="O728" s="583">
        <v>2.9</v>
      </c>
      <c r="P728" s="580" t="s">
        <v>2150</v>
      </c>
      <c r="Q728" s="585"/>
      <c r="R728" s="580">
        <v>8</v>
      </c>
      <c r="S728" s="580" t="s">
        <v>7569</v>
      </c>
      <c r="T728" s="573">
        <f t="shared" si="87"/>
        <v>10</v>
      </c>
      <c r="U728" s="574"/>
      <c r="V728" s="573"/>
      <c r="W728" s="573"/>
      <c r="X728" s="573"/>
      <c r="Y728" s="575"/>
      <c r="Z728" s="576"/>
      <c r="AA728" s="577"/>
      <c r="AB728" s="577"/>
      <c r="AC728" s="577"/>
      <c r="AD728" s="577"/>
      <c r="AE728" s="577"/>
      <c r="AF728" s="577"/>
      <c r="AG728" s="577"/>
      <c r="AH728" s="577"/>
      <c r="AI728" s="577"/>
      <c r="AJ728" s="577"/>
      <c r="AK728" s="577"/>
      <c r="AL728" s="577"/>
      <c r="AM728" s="577"/>
      <c r="AN728" s="577"/>
      <c r="AO728" s="577"/>
      <c r="AP728" s="577"/>
      <c r="AQ728" s="578"/>
      <c r="AR728" s="577"/>
      <c r="AS728" s="578"/>
      <c r="AT728" s="578"/>
      <c r="AU728" s="578"/>
      <c r="AV728" s="579"/>
      <c r="AW728" s="578"/>
      <c r="AX728" s="579"/>
    </row>
    <row r="729" spans="1:53" s="580" customFormat="1" ht="13.8" x14ac:dyDescent="0.25">
      <c r="A729" s="600">
        <v>41921</v>
      </c>
      <c r="B729" s="927" t="s">
        <v>7528</v>
      </c>
      <c r="C729" s="928" t="s">
        <v>949</v>
      </c>
      <c r="D729" s="645">
        <v>2250</v>
      </c>
      <c r="E729" s="602" t="s">
        <v>6118</v>
      </c>
      <c r="F729" s="582">
        <v>52886</v>
      </c>
      <c r="G729" s="583" t="s">
        <v>3743</v>
      </c>
      <c r="H729" s="583" t="s">
        <v>7529</v>
      </c>
      <c r="I729" s="584" t="s">
        <v>7530</v>
      </c>
      <c r="J729" s="585" t="s">
        <v>1838</v>
      </c>
      <c r="K729" s="583">
        <v>-21.25</v>
      </c>
      <c r="L729" s="585"/>
      <c r="M729" s="583"/>
      <c r="N729" s="580" t="s">
        <v>7531</v>
      </c>
      <c r="O729" s="609">
        <v>3.96</v>
      </c>
      <c r="P729" s="580" t="s">
        <v>1900</v>
      </c>
      <c r="Q729" s="585"/>
      <c r="R729" s="580">
        <v>10</v>
      </c>
      <c r="S729" s="580" t="s">
        <v>7547</v>
      </c>
      <c r="T729" s="573">
        <f t="shared" ref="T729:T752" si="88">MONTH(A729)</f>
        <v>10</v>
      </c>
      <c r="U729" s="574"/>
      <c r="V729" s="573"/>
      <c r="W729" s="573"/>
      <c r="X729" s="573"/>
      <c r="Y729" s="575"/>
      <c r="Z729" s="576"/>
      <c r="AA729" s="577"/>
      <c r="AB729" s="577"/>
      <c r="AC729" s="577"/>
      <c r="AD729" s="577"/>
      <c r="AE729" s="577"/>
      <c r="AF729" s="577"/>
      <c r="AG729" s="577"/>
      <c r="AH729" s="577"/>
      <c r="AI729" s="577"/>
      <c r="AJ729" s="577"/>
      <c r="AK729" s="577"/>
      <c r="AL729" s="577"/>
      <c r="AM729" s="577"/>
      <c r="AN729" s="577"/>
      <c r="AO729" s="577"/>
      <c r="AP729" s="577"/>
      <c r="AQ729" s="578"/>
      <c r="AR729" s="577"/>
      <c r="AS729" s="578"/>
      <c r="AT729" s="578"/>
      <c r="AU729" s="578"/>
      <c r="AV729" s="579"/>
      <c r="AW729" s="578"/>
      <c r="AX729" s="579"/>
    </row>
    <row r="730" spans="1:53" s="580" customFormat="1" ht="13.8" x14ac:dyDescent="0.25">
      <c r="A730" s="600">
        <v>41921</v>
      </c>
      <c r="B730" s="927" t="s">
        <v>7532</v>
      </c>
      <c r="C730" s="928" t="s">
        <v>288</v>
      </c>
      <c r="D730" s="645">
        <v>750</v>
      </c>
      <c r="E730" s="602" t="s">
        <v>12</v>
      </c>
      <c r="F730" s="582">
        <v>43024</v>
      </c>
      <c r="G730" s="583" t="s">
        <v>7533</v>
      </c>
      <c r="H730" s="583" t="s">
        <v>695</v>
      </c>
      <c r="I730" s="584" t="s">
        <v>952</v>
      </c>
      <c r="J730" s="585" t="s">
        <v>191</v>
      </c>
      <c r="K730" s="583">
        <v>-7.5</v>
      </c>
      <c r="L730" s="585"/>
      <c r="M730" s="583"/>
      <c r="N730" s="580" t="s">
        <v>71</v>
      </c>
      <c r="O730" s="609">
        <v>2.67</v>
      </c>
      <c r="P730" s="580" t="s">
        <v>1900</v>
      </c>
      <c r="Q730" s="585"/>
      <c r="R730" s="580">
        <v>10</v>
      </c>
      <c r="S730" s="580" t="s">
        <v>7549</v>
      </c>
      <c r="T730" s="573">
        <f t="shared" si="88"/>
        <v>10</v>
      </c>
      <c r="U730" s="574"/>
      <c r="V730" s="573"/>
      <c r="W730" s="573"/>
      <c r="X730" s="573"/>
      <c r="Y730" s="575"/>
      <c r="Z730" s="576"/>
      <c r="AA730" s="577"/>
      <c r="AB730" s="577"/>
      <c r="AC730" s="577"/>
      <c r="AD730" s="577"/>
      <c r="AE730" s="577"/>
      <c r="AF730" s="577"/>
      <c r="AG730" s="577"/>
      <c r="AH730" s="577"/>
      <c r="AI730" s="577"/>
      <c r="AJ730" s="577"/>
      <c r="AK730" s="577"/>
      <c r="AL730" s="577"/>
      <c r="AM730" s="577"/>
      <c r="AN730" s="577"/>
      <c r="AO730" s="577"/>
      <c r="AP730" s="577"/>
      <c r="AQ730" s="578"/>
      <c r="AR730" s="577"/>
      <c r="AS730" s="578"/>
      <c r="AT730" s="578"/>
      <c r="AU730" s="578"/>
      <c r="AV730" s="579"/>
      <c r="AW730" s="578"/>
      <c r="AX730" s="579"/>
    </row>
    <row r="731" spans="1:53" s="580" customFormat="1" ht="13.8" x14ac:dyDescent="0.25">
      <c r="A731" s="600">
        <v>41921</v>
      </c>
      <c r="B731" s="927" t="s">
        <v>7534</v>
      </c>
      <c r="C731" s="928" t="s">
        <v>288</v>
      </c>
      <c r="D731" s="645">
        <v>750</v>
      </c>
      <c r="E731" s="602" t="s">
        <v>37</v>
      </c>
      <c r="F731" s="582">
        <v>43754</v>
      </c>
      <c r="G731" s="583" t="s">
        <v>7533</v>
      </c>
      <c r="H731" s="583" t="s">
        <v>151</v>
      </c>
      <c r="I731" s="584" t="s">
        <v>626</v>
      </c>
      <c r="J731" s="585" t="s">
        <v>4115</v>
      </c>
      <c r="K731" s="583">
        <v>-10</v>
      </c>
      <c r="L731" s="585"/>
      <c r="M731" s="583"/>
      <c r="N731" s="580" t="s">
        <v>4850</v>
      </c>
      <c r="O731" s="609">
        <v>2.27</v>
      </c>
      <c r="P731" s="580" t="s">
        <v>2150</v>
      </c>
      <c r="Q731" s="585"/>
      <c r="R731" s="580">
        <v>8</v>
      </c>
      <c r="S731" s="580" t="s">
        <v>7548</v>
      </c>
      <c r="T731" s="573">
        <f t="shared" si="88"/>
        <v>10</v>
      </c>
      <c r="U731" s="574"/>
      <c r="V731" s="573"/>
      <c r="W731" s="573"/>
      <c r="X731" s="573"/>
      <c r="Y731" s="575"/>
      <c r="Z731" s="576"/>
      <c r="AA731" s="577"/>
      <c r="AB731" s="577"/>
      <c r="AC731" s="577"/>
      <c r="AD731" s="577"/>
      <c r="AE731" s="577"/>
      <c r="AF731" s="577"/>
      <c r="AG731" s="577"/>
      <c r="AH731" s="577"/>
      <c r="AI731" s="577"/>
      <c r="AJ731" s="577"/>
      <c r="AK731" s="577"/>
      <c r="AL731" s="577"/>
      <c r="AM731" s="577"/>
      <c r="AN731" s="577"/>
      <c r="AO731" s="577"/>
      <c r="AP731" s="577"/>
      <c r="AQ731" s="578"/>
      <c r="AR731" s="577"/>
      <c r="AS731" s="578"/>
      <c r="AT731" s="578"/>
      <c r="AU731" s="578"/>
      <c r="AV731" s="579"/>
      <c r="AW731" s="578"/>
      <c r="AX731" s="579"/>
    </row>
    <row r="732" spans="1:53" s="580" customFormat="1" ht="13.8" x14ac:dyDescent="0.25">
      <c r="A732" s="600">
        <v>41921</v>
      </c>
      <c r="B732" s="927" t="s">
        <v>7535</v>
      </c>
      <c r="C732" s="928" t="s">
        <v>73</v>
      </c>
      <c r="D732" s="645">
        <v>300</v>
      </c>
      <c r="E732" s="602" t="s">
        <v>12</v>
      </c>
      <c r="F732" s="582">
        <v>43021</v>
      </c>
      <c r="G732" s="583" t="s">
        <v>7536</v>
      </c>
      <c r="H732" s="583" t="s">
        <v>2299</v>
      </c>
      <c r="I732" s="584" t="s">
        <v>3656</v>
      </c>
      <c r="J732" s="585" t="s">
        <v>5956</v>
      </c>
      <c r="K732" s="583">
        <v>-5.5</v>
      </c>
      <c r="L732" s="585"/>
      <c r="M732" s="583"/>
      <c r="N732" s="580" t="s">
        <v>2153</v>
      </c>
      <c r="O732" s="609">
        <v>1.58</v>
      </c>
      <c r="P732" s="580" t="s">
        <v>1903</v>
      </c>
      <c r="Q732" s="585" t="s">
        <v>7537</v>
      </c>
      <c r="R732" s="580">
        <v>8</v>
      </c>
      <c r="S732" s="580" t="s">
        <v>7550</v>
      </c>
      <c r="T732" s="573">
        <f t="shared" si="88"/>
        <v>10</v>
      </c>
      <c r="U732" s="574"/>
      <c r="V732" s="573"/>
      <c r="W732" s="573"/>
      <c r="X732" s="573"/>
      <c r="Y732" s="575"/>
      <c r="Z732" s="576"/>
      <c r="AA732" s="577"/>
      <c r="AB732" s="577"/>
      <c r="AC732" s="577"/>
      <c r="AD732" s="577"/>
      <c r="AE732" s="577"/>
      <c r="AF732" s="577"/>
      <c r="AG732" s="577"/>
      <c r="AH732" s="577"/>
      <c r="AI732" s="577"/>
      <c r="AJ732" s="577"/>
      <c r="AK732" s="577"/>
      <c r="AL732" s="577"/>
      <c r="AM732" s="577"/>
      <c r="AN732" s="577"/>
      <c r="AO732" s="577"/>
      <c r="AP732" s="577"/>
      <c r="AQ732" s="578"/>
      <c r="AR732" s="577"/>
      <c r="AS732" s="578"/>
      <c r="AT732" s="578"/>
      <c r="AU732" s="578"/>
      <c r="AV732" s="579"/>
      <c r="AW732" s="578"/>
      <c r="AX732" s="579"/>
    </row>
    <row r="733" spans="1:53" s="580" customFormat="1" ht="13.8" x14ac:dyDescent="0.25">
      <c r="A733" s="600">
        <v>41921</v>
      </c>
      <c r="B733" s="927" t="s">
        <v>7538</v>
      </c>
      <c r="C733" s="928" t="s">
        <v>73</v>
      </c>
      <c r="D733" s="645">
        <v>1000</v>
      </c>
      <c r="E733" s="602" t="s">
        <v>12</v>
      </c>
      <c r="F733" s="582">
        <v>43021</v>
      </c>
      <c r="G733" s="583" t="s">
        <v>7536</v>
      </c>
      <c r="H733" s="583" t="s">
        <v>7539</v>
      </c>
      <c r="I733" s="584" t="s">
        <v>7540</v>
      </c>
      <c r="J733" s="585" t="s">
        <v>6226</v>
      </c>
      <c r="K733" s="583">
        <v>-5.5</v>
      </c>
      <c r="L733" s="585"/>
      <c r="M733" s="583"/>
      <c r="N733" s="580" t="s">
        <v>868</v>
      </c>
      <c r="O733" s="609">
        <v>1.4</v>
      </c>
      <c r="P733" s="580" t="s">
        <v>1903</v>
      </c>
      <c r="Q733" s="585" t="s">
        <v>7537</v>
      </c>
      <c r="R733" s="580">
        <v>8</v>
      </c>
      <c r="S733" s="580" t="s">
        <v>7551</v>
      </c>
      <c r="T733" s="573">
        <f t="shared" si="88"/>
        <v>10</v>
      </c>
      <c r="U733" s="574"/>
      <c r="V733" s="573"/>
      <c r="W733" s="573"/>
      <c r="X733" s="573"/>
      <c r="Y733" s="575"/>
      <c r="Z733" s="576"/>
      <c r="AA733" s="577"/>
      <c r="AB733" s="577"/>
      <c r="AC733" s="577"/>
      <c r="AD733" s="577"/>
      <c r="AE733" s="577"/>
      <c r="AF733" s="577"/>
      <c r="AG733" s="577"/>
      <c r="AH733" s="577"/>
      <c r="AI733" s="577"/>
      <c r="AJ733" s="577"/>
      <c r="AK733" s="577"/>
      <c r="AL733" s="577"/>
      <c r="AM733" s="577"/>
      <c r="AN733" s="577"/>
      <c r="AO733" s="577"/>
      <c r="AP733" s="577"/>
      <c r="AQ733" s="578"/>
      <c r="AR733" s="577"/>
      <c r="AS733" s="578"/>
      <c r="AT733" s="578"/>
      <c r="AU733" s="578"/>
      <c r="AV733" s="579"/>
      <c r="AW733" s="578"/>
      <c r="AX733" s="579"/>
    </row>
    <row r="734" spans="1:53" s="580" customFormat="1" ht="13.8" x14ac:dyDescent="0.25">
      <c r="A734" s="600">
        <v>41921</v>
      </c>
      <c r="B734" s="927" t="s">
        <v>6370</v>
      </c>
      <c r="C734" s="928" t="s">
        <v>276</v>
      </c>
      <c r="D734" s="645">
        <v>750</v>
      </c>
      <c r="E734" s="602" t="s">
        <v>601</v>
      </c>
      <c r="F734" s="582">
        <v>52794</v>
      </c>
      <c r="G734" s="583" t="s">
        <v>7541</v>
      </c>
      <c r="H734" s="583" t="s">
        <v>7542</v>
      </c>
      <c r="I734" s="584" t="s">
        <v>5822</v>
      </c>
      <c r="J734" s="585" t="s">
        <v>7543</v>
      </c>
      <c r="K734" s="583">
        <v>-11.75</v>
      </c>
      <c r="L734" s="585"/>
      <c r="M734" s="583"/>
      <c r="N734" s="580" t="s">
        <v>71</v>
      </c>
      <c r="O734" s="609">
        <v>2.67</v>
      </c>
      <c r="P734" s="580" t="s">
        <v>1890</v>
      </c>
      <c r="Q734" s="585"/>
      <c r="R734" s="580">
        <v>5</v>
      </c>
      <c r="S734" s="580" t="s">
        <v>6442</v>
      </c>
      <c r="T734" s="573">
        <f t="shared" si="88"/>
        <v>10</v>
      </c>
      <c r="U734" s="574"/>
      <c r="V734" s="573"/>
      <c r="W734" s="573"/>
      <c r="X734" s="573"/>
      <c r="Y734" s="575"/>
      <c r="Z734" s="576"/>
      <c r="AA734" s="577"/>
      <c r="AB734" s="577"/>
      <c r="AC734" s="577"/>
      <c r="AD734" s="577"/>
      <c r="AE734" s="577"/>
      <c r="AF734" s="577"/>
      <c r="AG734" s="577"/>
      <c r="AH734" s="577"/>
      <c r="AI734" s="577"/>
      <c r="AJ734" s="577"/>
      <c r="AK734" s="577"/>
      <c r="AL734" s="577"/>
      <c r="AM734" s="577"/>
      <c r="AN734" s="577"/>
      <c r="AO734" s="577"/>
      <c r="AP734" s="577"/>
      <c r="AQ734" s="578"/>
      <c r="AR734" s="577"/>
      <c r="AS734" s="578"/>
      <c r="AT734" s="578"/>
      <c r="AU734" s="578"/>
      <c r="AV734" s="579"/>
      <c r="AW734" s="578"/>
      <c r="AX734" s="579"/>
    </row>
    <row r="735" spans="1:53" s="580" customFormat="1" ht="13.8" x14ac:dyDescent="0.25">
      <c r="A735" s="600">
        <v>41921</v>
      </c>
      <c r="B735" s="927" t="s">
        <v>7544</v>
      </c>
      <c r="C735" s="928" t="s">
        <v>1854</v>
      </c>
      <c r="D735" s="645">
        <v>750</v>
      </c>
      <c r="E735" s="602" t="s">
        <v>37</v>
      </c>
      <c r="F735" s="582">
        <v>43753</v>
      </c>
      <c r="G735" s="583" t="s">
        <v>6853</v>
      </c>
      <c r="H735" s="583" t="s">
        <v>7545</v>
      </c>
      <c r="I735" s="584"/>
      <c r="J735" s="585" t="s">
        <v>3538</v>
      </c>
      <c r="K735" s="583">
        <v>0</v>
      </c>
      <c r="L735" s="585"/>
      <c r="M735" s="583"/>
      <c r="N735" s="580" t="s">
        <v>3700</v>
      </c>
      <c r="O735" s="609">
        <v>1.47</v>
      </c>
      <c r="P735" s="580" t="s">
        <v>7546</v>
      </c>
      <c r="Q735" s="585"/>
      <c r="R735" s="580" t="s">
        <v>5923</v>
      </c>
      <c r="S735" s="580" t="s">
        <v>7552</v>
      </c>
      <c r="T735" s="573">
        <f t="shared" si="88"/>
        <v>10</v>
      </c>
      <c r="U735" s="574"/>
      <c r="V735" s="573"/>
      <c r="W735" s="573"/>
      <c r="X735" s="573"/>
      <c r="Y735" s="575"/>
      <c r="Z735" s="576"/>
      <c r="AA735" s="577"/>
      <c r="AB735" s="577"/>
      <c r="AC735" s="577"/>
      <c r="AD735" s="577"/>
      <c r="AE735" s="577"/>
      <c r="AF735" s="577"/>
      <c r="AG735" s="577"/>
      <c r="AH735" s="577"/>
      <c r="AI735" s="577"/>
      <c r="AJ735" s="577"/>
      <c r="AK735" s="577"/>
      <c r="AL735" s="577"/>
      <c r="AM735" s="577"/>
      <c r="AN735" s="577"/>
      <c r="AO735" s="577"/>
      <c r="AP735" s="577"/>
      <c r="AQ735" s="578"/>
      <c r="AR735" s="577"/>
      <c r="AS735" s="578"/>
      <c r="AT735" s="578"/>
      <c r="AU735" s="578"/>
      <c r="AV735" s="579"/>
      <c r="AW735" s="578"/>
      <c r="AX735" s="579"/>
    </row>
    <row r="736" spans="1:53" s="568" customFormat="1" ht="13.8" x14ac:dyDescent="0.25">
      <c r="A736" s="599">
        <v>41920</v>
      </c>
      <c r="B736" s="969" t="s">
        <v>1742</v>
      </c>
      <c r="C736" s="970" t="s">
        <v>2552</v>
      </c>
      <c r="D736" s="646">
        <v>500</v>
      </c>
      <c r="E736" s="604" t="s">
        <v>261</v>
      </c>
      <c r="F736" s="569">
        <v>45762</v>
      </c>
      <c r="G736" s="570" t="s">
        <v>7421</v>
      </c>
      <c r="H736" s="570" t="s">
        <v>7473</v>
      </c>
      <c r="I736" s="571" t="s">
        <v>7474</v>
      </c>
      <c r="J736" s="572" t="s">
        <v>7475</v>
      </c>
      <c r="K736" s="570">
        <f>52.5-48</f>
        <v>4.5</v>
      </c>
      <c r="L736" s="572"/>
      <c r="M736" s="570"/>
      <c r="N736" s="568" t="s">
        <v>7476</v>
      </c>
      <c r="O736" s="610">
        <v>2</v>
      </c>
      <c r="Q736" s="572" t="s">
        <v>3746</v>
      </c>
      <c r="R736" s="568" t="s">
        <v>3746</v>
      </c>
      <c r="S736" s="568" t="s">
        <v>7525</v>
      </c>
      <c r="T736" s="573">
        <f t="shared" si="88"/>
        <v>10</v>
      </c>
      <c r="U736" s="574"/>
      <c r="V736" s="573"/>
      <c r="W736" s="573"/>
      <c r="X736" s="573"/>
      <c r="Y736" s="575"/>
      <c r="Z736" s="576"/>
      <c r="AA736" s="577"/>
      <c r="AB736" s="577"/>
      <c r="AC736" s="577"/>
      <c r="AD736" s="577"/>
      <c r="AE736" s="577"/>
      <c r="AF736" s="577"/>
      <c r="AG736" s="577"/>
      <c r="AH736" s="577"/>
      <c r="AI736" s="577"/>
      <c r="AJ736" s="577"/>
      <c r="AK736" s="577"/>
      <c r="AL736" s="577"/>
      <c r="AM736" s="577"/>
      <c r="AN736" s="577"/>
      <c r="AO736" s="577"/>
      <c r="AP736" s="577"/>
      <c r="AQ736" s="578"/>
      <c r="AR736" s="577"/>
      <c r="AS736" s="578"/>
      <c r="AT736" s="578"/>
      <c r="AU736" s="578"/>
      <c r="AV736" s="579"/>
      <c r="AW736" s="578"/>
      <c r="AX736" s="579"/>
      <c r="AY736" s="580"/>
      <c r="AZ736" s="580"/>
      <c r="BA736" s="580"/>
    </row>
    <row r="737" spans="1:50" s="580" customFormat="1" ht="13.8" x14ac:dyDescent="0.25">
      <c r="A737" s="600">
        <v>41920</v>
      </c>
      <c r="B737" s="927" t="s">
        <v>7477</v>
      </c>
      <c r="C737" s="928" t="s">
        <v>36</v>
      </c>
      <c r="D737" s="645">
        <v>250</v>
      </c>
      <c r="E737" s="602" t="s">
        <v>37</v>
      </c>
      <c r="F737" s="582">
        <v>43753</v>
      </c>
      <c r="G737" s="583" t="s">
        <v>7478</v>
      </c>
      <c r="H737" s="583" t="s">
        <v>333</v>
      </c>
      <c r="I737" s="584" t="s">
        <v>7479</v>
      </c>
      <c r="J737" s="585" t="s">
        <v>545</v>
      </c>
      <c r="K737" s="583">
        <v>-2</v>
      </c>
      <c r="L737" s="585"/>
      <c r="M737" s="583"/>
      <c r="N737" s="580" t="s">
        <v>411</v>
      </c>
      <c r="O737" s="609">
        <v>2.4</v>
      </c>
      <c r="P737" s="580" t="s">
        <v>3631</v>
      </c>
      <c r="Q737" s="585"/>
      <c r="R737" s="580" t="s">
        <v>3746</v>
      </c>
      <c r="S737" s="580" t="s">
        <v>7527</v>
      </c>
      <c r="T737" s="573">
        <f t="shared" si="88"/>
        <v>10</v>
      </c>
      <c r="U737" s="574"/>
      <c r="V737" s="573"/>
      <c r="W737" s="573"/>
      <c r="X737" s="573"/>
      <c r="Y737" s="575"/>
      <c r="Z737" s="576"/>
      <c r="AA737" s="577"/>
      <c r="AB737" s="577"/>
      <c r="AC737" s="577"/>
      <c r="AD737" s="577"/>
      <c r="AE737" s="577"/>
      <c r="AF737" s="577"/>
      <c r="AG737" s="577"/>
      <c r="AH737" s="577"/>
      <c r="AI737" s="577"/>
      <c r="AJ737" s="577"/>
      <c r="AK737" s="577"/>
      <c r="AL737" s="577"/>
      <c r="AM737" s="577"/>
      <c r="AN737" s="577"/>
      <c r="AO737" s="577"/>
      <c r="AP737" s="577"/>
      <c r="AQ737" s="578"/>
      <c r="AR737" s="577"/>
      <c r="AS737" s="578"/>
      <c r="AT737" s="578"/>
      <c r="AU737" s="578"/>
      <c r="AV737" s="579"/>
      <c r="AW737" s="578"/>
      <c r="AX737" s="579"/>
    </row>
    <row r="738" spans="1:50" s="580" customFormat="1" ht="13.8" x14ac:dyDescent="0.25">
      <c r="A738" s="600">
        <v>41920</v>
      </c>
      <c r="B738" s="927" t="s">
        <v>7477</v>
      </c>
      <c r="C738" s="928" t="s">
        <v>36</v>
      </c>
      <c r="D738" s="645">
        <v>500</v>
      </c>
      <c r="E738" s="602" t="s">
        <v>66</v>
      </c>
      <c r="F738" s="582">
        <v>45580</v>
      </c>
      <c r="G738" s="583" t="s">
        <v>7478</v>
      </c>
      <c r="H738" s="583" t="s">
        <v>2165</v>
      </c>
      <c r="I738" s="584" t="s">
        <v>1527</v>
      </c>
      <c r="J738" s="585" t="s">
        <v>7480</v>
      </c>
      <c r="K738" s="583">
        <v>-1</v>
      </c>
      <c r="L738" s="585"/>
      <c r="M738" s="583"/>
      <c r="N738" s="580" t="s">
        <v>169</v>
      </c>
      <c r="O738" s="609">
        <v>2.2000000000000002</v>
      </c>
      <c r="P738" s="580" t="s">
        <v>3631</v>
      </c>
      <c r="Q738" s="585"/>
      <c r="R738" s="580" t="s">
        <v>3746</v>
      </c>
      <c r="S738" s="580" t="s">
        <v>7526</v>
      </c>
      <c r="T738" s="573">
        <f t="shared" si="88"/>
        <v>10</v>
      </c>
      <c r="U738" s="574"/>
      <c r="V738" s="573"/>
      <c r="W738" s="573"/>
      <c r="X738" s="573"/>
      <c r="Y738" s="575"/>
      <c r="Z738" s="576"/>
      <c r="AA738" s="577"/>
      <c r="AB738" s="577"/>
      <c r="AC738" s="577"/>
      <c r="AD738" s="577"/>
      <c r="AE738" s="577"/>
      <c r="AF738" s="577"/>
      <c r="AG738" s="577"/>
      <c r="AH738" s="577"/>
      <c r="AI738" s="577"/>
      <c r="AJ738" s="577"/>
      <c r="AK738" s="577"/>
      <c r="AL738" s="577"/>
      <c r="AM738" s="577"/>
      <c r="AN738" s="577"/>
      <c r="AO738" s="577"/>
      <c r="AP738" s="577"/>
      <c r="AQ738" s="578"/>
      <c r="AR738" s="577"/>
      <c r="AS738" s="578"/>
      <c r="AT738" s="578"/>
      <c r="AU738" s="578"/>
      <c r="AV738" s="579"/>
      <c r="AW738" s="578"/>
      <c r="AX738" s="579"/>
    </row>
    <row r="739" spans="1:50" s="580" customFormat="1" ht="13.8" x14ac:dyDescent="0.25">
      <c r="A739" s="600">
        <v>41919</v>
      </c>
      <c r="B739" s="927" t="s">
        <v>5034</v>
      </c>
      <c r="C739" s="928" t="s">
        <v>148</v>
      </c>
      <c r="D739" s="645">
        <v>500</v>
      </c>
      <c r="E739" s="602" t="s">
        <v>59</v>
      </c>
      <c r="F739" s="582">
        <v>45404</v>
      </c>
      <c r="G739" s="583" t="s">
        <v>4078</v>
      </c>
      <c r="H739" s="583" t="s">
        <v>569</v>
      </c>
      <c r="I739" s="584" t="s">
        <v>4088</v>
      </c>
      <c r="J739" s="585" t="s">
        <v>4089</v>
      </c>
      <c r="K739" s="583">
        <v>-7</v>
      </c>
      <c r="L739" s="585"/>
      <c r="M739" s="583"/>
      <c r="N739" s="580" t="s">
        <v>169</v>
      </c>
      <c r="O739" s="609">
        <v>2.2000000000000002</v>
      </c>
      <c r="P739" s="580" t="s">
        <v>2042</v>
      </c>
      <c r="Q739" s="585"/>
      <c r="R739" s="580">
        <v>6</v>
      </c>
      <c r="S739" s="580" t="s">
        <v>5071</v>
      </c>
      <c r="T739" s="573">
        <f t="shared" si="88"/>
        <v>10</v>
      </c>
      <c r="U739" s="574"/>
      <c r="V739" s="573"/>
      <c r="W739" s="573"/>
      <c r="X739" s="573"/>
      <c r="Y739" s="575"/>
      <c r="Z739" s="576"/>
      <c r="AA739" s="577"/>
      <c r="AB739" s="577"/>
      <c r="AC739" s="577"/>
      <c r="AD739" s="577"/>
      <c r="AE739" s="577"/>
      <c r="AF739" s="577"/>
      <c r="AG739" s="577"/>
      <c r="AH739" s="577"/>
      <c r="AI739" s="577"/>
      <c r="AJ739" s="577"/>
      <c r="AK739" s="577"/>
      <c r="AL739" s="577"/>
      <c r="AM739" s="577"/>
      <c r="AN739" s="577"/>
      <c r="AO739" s="577"/>
      <c r="AP739" s="577"/>
      <c r="AQ739" s="578"/>
      <c r="AR739" s="577"/>
      <c r="AS739" s="578"/>
      <c r="AT739" s="578"/>
      <c r="AU739" s="578"/>
      <c r="AV739" s="579"/>
      <c r="AW739" s="578"/>
      <c r="AX739" s="579"/>
    </row>
    <row r="740" spans="1:50" s="580" customFormat="1" ht="13.8" x14ac:dyDescent="0.25">
      <c r="A740" s="600">
        <v>41919</v>
      </c>
      <c r="B740" s="927" t="s">
        <v>7482</v>
      </c>
      <c r="C740" s="928" t="s">
        <v>7240</v>
      </c>
      <c r="D740" s="645">
        <v>338</v>
      </c>
      <c r="E740" s="602" t="s">
        <v>37</v>
      </c>
      <c r="F740" s="582">
        <v>43770</v>
      </c>
      <c r="G740" s="583" t="s">
        <v>7483</v>
      </c>
      <c r="H740" s="583" t="s">
        <v>226</v>
      </c>
      <c r="I740" s="584" t="s">
        <v>805</v>
      </c>
      <c r="J740" s="585" t="s">
        <v>152</v>
      </c>
      <c r="K740" s="583">
        <v>-15</v>
      </c>
      <c r="L740" s="585"/>
      <c r="M740" s="583"/>
      <c r="N740" s="580" t="s">
        <v>692</v>
      </c>
      <c r="O740" s="609">
        <v>5.03</v>
      </c>
      <c r="P740" s="580" t="s">
        <v>3746</v>
      </c>
      <c r="Q740" s="585"/>
      <c r="R740" s="580" t="s">
        <v>5923</v>
      </c>
      <c r="S740" s="580" t="s">
        <v>7522</v>
      </c>
      <c r="T740" s="573">
        <f t="shared" si="88"/>
        <v>10</v>
      </c>
      <c r="U740" s="574"/>
      <c r="V740" s="573"/>
      <c r="W740" s="573"/>
      <c r="X740" s="573"/>
      <c r="Y740" s="575"/>
      <c r="Z740" s="576"/>
      <c r="AA740" s="577"/>
      <c r="AB740" s="577"/>
      <c r="AC740" s="577"/>
      <c r="AD740" s="577"/>
      <c r="AE740" s="577"/>
      <c r="AF740" s="577"/>
      <c r="AG740" s="577"/>
      <c r="AH740" s="577"/>
      <c r="AI740" s="577"/>
      <c r="AJ740" s="577"/>
      <c r="AK740" s="577"/>
      <c r="AL740" s="577"/>
      <c r="AM740" s="577"/>
      <c r="AN740" s="577"/>
      <c r="AO740" s="577"/>
      <c r="AP740" s="577"/>
      <c r="AQ740" s="578"/>
      <c r="AR740" s="577"/>
      <c r="AS740" s="578"/>
      <c r="AT740" s="578"/>
      <c r="AU740" s="578"/>
      <c r="AV740" s="579"/>
      <c r="AW740" s="578"/>
      <c r="AX740" s="579"/>
    </row>
    <row r="741" spans="1:50" s="580" customFormat="1" ht="13.8" x14ac:dyDescent="0.25">
      <c r="A741" s="600">
        <v>41919</v>
      </c>
      <c r="B741" s="927" t="s">
        <v>7484</v>
      </c>
      <c r="C741" s="928" t="s">
        <v>7240</v>
      </c>
      <c r="D741" s="645">
        <v>250</v>
      </c>
      <c r="E741" s="602" t="s">
        <v>66</v>
      </c>
      <c r="F741" s="582">
        <v>45597</v>
      </c>
      <c r="G741" s="583" t="s">
        <v>7483</v>
      </c>
      <c r="H741" s="583" t="s">
        <v>330</v>
      </c>
      <c r="I741" s="584" t="s">
        <v>3653</v>
      </c>
      <c r="J741" s="585" t="s">
        <v>462</v>
      </c>
      <c r="K741" s="583">
        <v>-10</v>
      </c>
      <c r="L741" s="585"/>
      <c r="M741" s="583"/>
      <c r="N741" s="580" t="s">
        <v>169</v>
      </c>
      <c r="O741" s="609">
        <v>4.4000000000000004</v>
      </c>
      <c r="P741" s="580" t="s">
        <v>3746</v>
      </c>
      <c r="Q741" s="585"/>
      <c r="R741" s="580" t="s">
        <v>5923</v>
      </c>
      <c r="S741" s="580" t="s">
        <v>7523</v>
      </c>
      <c r="T741" s="573">
        <f t="shared" si="88"/>
        <v>10</v>
      </c>
      <c r="U741" s="574"/>
      <c r="V741" s="573"/>
      <c r="W741" s="573"/>
      <c r="X741" s="573"/>
      <c r="Y741" s="575"/>
      <c r="Z741" s="576"/>
      <c r="AA741" s="577"/>
      <c r="AB741" s="577"/>
      <c r="AC741" s="577"/>
      <c r="AD741" s="577"/>
      <c r="AE741" s="577"/>
      <c r="AF741" s="577"/>
      <c r="AG741" s="577"/>
      <c r="AH741" s="577"/>
      <c r="AI741" s="577"/>
      <c r="AJ741" s="577"/>
      <c r="AK741" s="577"/>
      <c r="AL741" s="577"/>
      <c r="AM741" s="577"/>
      <c r="AN741" s="577"/>
      <c r="AO741" s="577"/>
      <c r="AP741" s="577"/>
      <c r="AQ741" s="578"/>
      <c r="AR741" s="577"/>
      <c r="AS741" s="578"/>
      <c r="AT741" s="578"/>
      <c r="AU741" s="578"/>
      <c r="AV741" s="579"/>
      <c r="AW741" s="578"/>
      <c r="AX741" s="579"/>
    </row>
    <row r="742" spans="1:50" s="580" customFormat="1" ht="13.8" x14ac:dyDescent="0.25">
      <c r="A742" s="600">
        <v>41919</v>
      </c>
      <c r="B742" s="927" t="s">
        <v>7485</v>
      </c>
      <c r="C742" s="928" t="s">
        <v>7240</v>
      </c>
      <c r="D742" s="645">
        <v>300</v>
      </c>
      <c r="E742" s="602" t="s">
        <v>5422</v>
      </c>
      <c r="F742" s="582">
        <v>60207</v>
      </c>
      <c r="G742" s="583" t="s">
        <v>7483</v>
      </c>
      <c r="H742" s="583" t="s">
        <v>646</v>
      </c>
      <c r="I742" s="584" t="s">
        <v>7486</v>
      </c>
      <c r="J742" s="585" t="s">
        <v>7075</v>
      </c>
      <c r="K742" s="583">
        <v>-5</v>
      </c>
      <c r="L742" s="585"/>
      <c r="M742" s="583"/>
      <c r="N742" s="580" t="s">
        <v>3837</v>
      </c>
      <c r="O742" s="609">
        <v>2.83</v>
      </c>
      <c r="P742" s="580" t="s">
        <v>3746</v>
      </c>
      <c r="Q742" s="585"/>
      <c r="R742" s="580" t="s">
        <v>5923</v>
      </c>
      <c r="S742" s="580" t="s">
        <v>7524</v>
      </c>
      <c r="T742" s="573">
        <f t="shared" si="88"/>
        <v>10</v>
      </c>
      <c r="U742" s="574"/>
      <c r="V742" s="573"/>
      <c r="W742" s="573"/>
      <c r="X742" s="573"/>
      <c r="Y742" s="575"/>
      <c r="Z742" s="576"/>
      <c r="AA742" s="577"/>
      <c r="AB742" s="577"/>
      <c r="AC742" s="577"/>
      <c r="AD742" s="577"/>
      <c r="AE742" s="577"/>
      <c r="AF742" s="577"/>
      <c r="AG742" s="577"/>
      <c r="AH742" s="577"/>
      <c r="AI742" s="577"/>
      <c r="AJ742" s="577"/>
      <c r="AK742" s="577"/>
      <c r="AL742" s="577"/>
      <c r="AM742" s="577"/>
      <c r="AN742" s="577"/>
      <c r="AO742" s="577"/>
      <c r="AP742" s="577"/>
      <c r="AQ742" s="578"/>
      <c r="AR742" s="577"/>
      <c r="AS742" s="578"/>
      <c r="AT742" s="578"/>
      <c r="AU742" s="578"/>
      <c r="AV742" s="579"/>
      <c r="AW742" s="578"/>
      <c r="AX742" s="579"/>
    </row>
    <row r="743" spans="1:50" s="580" customFormat="1" ht="13.8" x14ac:dyDescent="0.25">
      <c r="A743" s="600">
        <v>41918</v>
      </c>
      <c r="B743" s="927" t="s">
        <v>7487</v>
      </c>
      <c r="C743" s="928" t="s">
        <v>65</v>
      </c>
      <c r="D743" s="645">
        <v>250</v>
      </c>
      <c r="E743" s="602" t="s">
        <v>836</v>
      </c>
      <c r="F743" s="582">
        <v>52885</v>
      </c>
      <c r="G743" s="583" t="s">
        <v>7488</v>
      </c>
      <c r="H743" s="583" t="s">
        <v>597</v>
      </c>
      <c r="I743" s="584" t="s">
        <v>837</v>
      </c>
      <c r="J743" s="585" t="s">
        <v>6816</v>
      </c>
      <c r="K743" s="583">
        <v>-14.5</v>
      </c>
      <c r="L743" s="585"/>
      <c r="M743" s="583"/>
      <c r="N743" s="580" t="s">
        <v>3636</v>
      </c>
      <c r="O743" s="609">
        <v>4.8</v>
      </c>
      <c r="P743" s="580" t="s">
        <v>4228</v>
      </c>
      <c r="Q743" s="585"/>
      <c r="R743" s="580">
        <v>2</v>
      </c>
      <c r="S743" s="580" t="s">
        <v>7521</v>
      </c>
      <c r="T743" s="573">
        <f t="shared" si="88"/>
        <v>10</v>
      </c>
      <c r="U743" s="574"/>
      <c r="V743" s="573"/>
      <c r="W743" s="573"/>
      <c r="X743" s="573"/>
      <c r="Y743" s="575"/>
      <c r="Z743" s="576"/>
      <c r="AA743" s="577"/>
      <c r="AB743" s="577"/>
      <c r="AC743" s="577"/>
      <c r="AD743" s="577"/>
      <c r="AE743" s="577"/>
      <c r="AF743" s="577"/>
      <c r="AG743" s="577"/>
      <c r="AH743" s="577"/>
      <c r="AI743" s="577"/>
      <c r="AJ743" s="577"/>
      <c r="AK743" s="577"/>
      <c r="AL743" s="577"/>
      <c r="AM743" s="577"/>
      <c r="AN743" s="577"/>
      <c r="AO743" s="577"/>
      <c r="AP743" s="577"/>
      <c r="AQ743" s="578"/>
      <c r="AR743" s="577"/>
      <c r="AS743" s="578"/>
      <c r="AT743" s="578"/>
      <c r="AU743" s="578"/>
      <c r="AV743" s="579"/>
      <c r="AW743" s="578"/>
      <c r="AX743" s="579"/>
    </row>
    <row r="744" spans="1:50" s="580" customFormat="1" ht="13.8" x14ac:dyDescent="0.25">
      <c r="A744" s="600">
        <v>41918</v>
      </c>
      <c r="B744" s="927" t="s">
        <v>7489</v>
      </c>
      <c r="C744" s="928" t="s">
        <v>949</v>
      </c>
      <c r="D744" s="645">
        <v>500</v>
      </c>
      <c r="E744" s="602" t="s">
        <v>836</v>
      </c>
      <c r="F744" s="582">
        <v>52885</v>
      </c>
      <c r="G744" s="583" t="s">
        <v>7490</v>
      </c>
      <c r="H744" s="583" t="s">
        <v>7242</v>
      </c>
      <c r="I744" s="584" t="s">
        <v>6564</v>
      </c>
      <c r="J744" s="585" t="s">
        <v>7491</v>
      </c>
      <c r="K744" s="583">
        <v>-12</v>
      </c>
      <c r="L744" s="585"/>
      <c r="M744" s="583"/>
      <c r="N744" s="580" t="s">
        <v>79</v>
      </c>
      <c r="O744" s="609">
        <v>2.5</v>
      </c>
      <c r="P744" s="580" t="s">
        <v>2092</v>
      </c>
      <c r="Q744" s="585"/>
      <c r="R744" s="580">
        <v>3</v>
      </c>
      <c r="S744" s="580" t="s">
        <v>7519</v>
      </c>
      <c r="T744" s="573">
        <f t="shared" si="88"/>
        <v>10</v>
      </c>
      <c r="U744" s="574"/>
      <c r="V744" s="573"/>
      <c r="W744" s="573"/>
      <c r="X744" s="573"/>
      <c r="Y744" s="575"/>
      <c r="Z744" s="576"/>
      <c r="AA744" s="577"/>
      <c r="AB744" s="577"/>
      <c r="AC744" s="577"/>
      <c r="AD744" s="577"/>
      <c r="AE744" s="577"/>
      <c r="AF744" s="577"/>
      <c r="AG744" s="577"/>
      <c r="AH744" s="577"/>
      <c r="AI744" s="577"/>
      <c r="AJ744" s="577"/>
      <c r="AK744" s="577"/>
      <c r="AL744" s="577"/>
      <c r="AM744" s="577"/>
      <c r="AN744" s="577"/>
      <c r="AO744" s="577"/>
      <c r="AP744" s="577"/>
      <c r="AQ744" s="578"/>
      <c r="AR744" s="577"/>
      <c r="AS744" s="578"/>
      <c r="AT744" s="578"/>
      <c r="AU744" s="578"/>
      <c r="AV744" s="579"/>
      <c r="AW744" s="578"/>
      <c r="AX744" s="579"/>
    </row>
    <row r="745" spans="1:50" s="580" customFormat="1" ht="13.8" x14ac:dyDescent="0.25">
      <c r="A745" s="600">
        <v>41918</v>
      </c>
      <c r="B745" s="927" t="s">
        <v>7492</v>
      </c>
      <c r="C745" s="928" t="s">
        <v>218</v>
      </c>
      <c r="D745" s="645">
        <v>400</v>
      </c>
      <c r="E745" s="602" t="s">
        <v>224</v>
      </c>
      <c r="F745" s="582">
        <v>44484</v>
      </c>
      <c r="G745" s="583" t="s">
        <v>908</v>
      </c>
      <c r="H745" s="583" t="s">
        <v>90</v>
      </c>
      <c r="I745" s="584" t="s">
        <v>653</v>
      </c>
      <c r="J745" s="585" t="s">
        <v>370</v>
      </c>
      <c r="K745" s="583">
        <v>-12.5</v>
      </c>
      <c r="L745" s="585"/>
      <c r="M745" s="583"/>
      <c r="N745" s="580" t="s">
        <v>3756</v>
      </c>
      <c r="O745" s="609">
        <v>2.25</v>
      </c>
      <c r="P745" s="580" t="s">
        <v>2042</v>
      </c>
      <c r="Q745" s="585"/>
      <c r="R745" s="580">
        <v>6</v>
      </c>
      <c r="S745" s="580" t="s">
        <v>7520</v>
      </c>
      <c r="T745" s="573">
        <f t="shared" si="88"/>
        <v>10</v>
      </c>
      <c r="U745" s="574"/>
      <c r="V745" s="573"/>
      <c r="W745" s="573"/>
      <c r="X745" s="573"/>
      <c r="Y745" s="575"/>
      <c r="Z745" s="576"/>
      <c r="AA745" s="577"/>
      <c r="AB745" s="577"/>
      <c r="AC745" s="577"/>
      <c r="AD745" s="577"/>
      <c r="AE745" s="577"/>
      <c r="AF745" s="577"/>
      <c r="AG745" s="577"/>
      <c r="AH745" s="577"/>
      <c r="AI745" s="577"/>
      <c r="AJ745" s="577"/>
      <c r="AK745" s="577"/>
      <c r="AL745" s="577"/>
      <c r="AM745" s="577"/>
      <c r="AN745" s="577"/>
      <c r="AO745" s="577"/>
      <c r="AP745" s="577"/>
      <c r="AQ745" s="578"/>
      <c r="AR745" s="577"/>
      <c r="AS745" s="578"/>
      <c r="AT745" s="578"/>
      <c r="AU745" s="578"/>
      <c r="AV745" s="579"/>
      <c r="AW745" s="578"/>
      <c r="AX745" s="579"/>
    </row>
    <row r="746" spans="1:50" s="580" customFormat="1" ht="13.8" x14ac:dyDescent="0.25">
      <c r="A746" s="600">
        <v>41918</v>
      </c>
      <c r="B746" s="927" t="s">
        <v>7493</v>
      </c>
      <c r="C746" s="928" t="s">
        <v>403</v>
      </c>
      <c r="D746" s="645">
        <v>1000</v>
      </c>
      <c r="E746" s="602" t="s">
        <v>853</v>
      </c>
      <c r="F746" s="582">
        <v>45658</v>
      </c>
      <c r="G746" s="583" t="s">
        <v>7494</v>
      </c>
      <c r="H746" s="583" t="s">
        <v>591</v>
      </c>
      <c r="I746" s="584" t="s">
        <v>4182</v>
      </c>
      <c r="J746" s="585" t="s">
        <v>325</v>
      </c>
      <c r="K746" s="583">
        <v>-20</v>
      </c>
      <c r="L746" s="585"/>
      <c r="M746" s="583"/>
      <c r="N746" s="580" t="s">
        <v>7495</v>
      </c>
      <c r="O746" s="609">
        <v>7.75</v>
      </c>
      <c r="P746" s="580" t="s">
        <v>7496</v>
      </c>
      <c r="Q746" s="585"/>
      <c r="R746" s="580">
        <v>4</v>
      </c>
      <c r="S746" s="580" t="s">
        <v>7512</v>
      </c>
      <c r="T746" s="573">
        <f t="shared" si="88"/>
        <v>10</v>
      </c>
      <c r="U746" s="574"/>
      <c r="V746" s="573"/>
      <c r="W746" s="573"/>
      <c r="X746" s="573"/>
      <c r="Y746" s="575"/>
      <c r="Z746" s="576"/>
      <c r="AA746" s="577"/>
      <c r="AB746" s="577"/>
      <c r="AC746" s="577"/>
      <c r="AD746" s="577"/>
      <c r="AE746" s="577"/>
      <c r="AF746" s="577"/>
      <c r="AG746" s="577"/>
      <c r="AH746" s="577"/>
      <c r="AI746" s="577"/>
      <c r="AJ746" s="577"/>
      <c r="AK746" s="577"/>
      <c r="AL746" s="577"/>
      <c r="AM746" s="577"/>
      <c r="AN746" s="577"/>
      <c r="AO746" s="577"/>
      <c r="AP746" s="577"/>
      <c r="AQ746" s="578"/>
      <c r="AR746" s="577"/>
      <c r="AS746" s="578"/>
      <c r="AT746" s="578"/>
      <c r="AU746" s="578"/>
      <c r="AV746" s="579"/>
      <c r="AW746" s="578"/>
      <c r="AX746" s="579"/>
    </row>
    <row r="747" spans="1:50" s="580" customFormat="1" ht="13.8" x14ac:dyDescent="0.25">
      <c r="A747" s="600">
        <v>41918</v>
      </c>
      <c r="B747" s="927" t="s">
        <v>7497</v>
      </c>
      <c r="C747" s="928" t="s">
        <v>403</v>
      </c>
      <c r="D747" s="645">
        <v>1500</v>
      </c>
      <c r="E747" s="602" t="s">
        <v>601</v>
      </c>
      <c r="F747" s="582">
        <v>52775</v>
      </c>
      <c r="G747" s="583" t="s">
        <v>7494</v>
      </c>
      <c r="H747" s="583" t="s">
        <v>2168</v>
      </c>
      <c r="I747" s="584" t="s">
        <v>7498</v>
      </c>
      <c r="J747" s="585" t="s">
        <v>6001</v>
      </c>
      <c r="K747" s="583">
        <v>-15</v>
      </c>
      <c r="L747" s="585"/>
      <c r="M747" s="583"/>
      <c r="N747" s="580" t="s">
        <v>7499</v>
      </c>
      <c r="O747" s="609">
        <v>3.03</v>
      </c>
      <c r="P747" s="580" t="s">
        <v>1900</v>
      </c>
      <c r="Q747" s="585"/>
      <c r="R747" s="580">
        <v>10</v>
      </c>
      <c r="S747" s="580" t="s">
        <v>7513</v>
      </c>
      <c r="T747" s="573">
        <f t="shared" si="88"/>
        <v>10</v>
      </c>
      <c r="U747" s="574"/>
      <c r="V747" s="573"/>
      <c r="W747" s="573"/>
      <c r="X747" s="573"/>
      <c r="Y747" s="575"/>
      <c r="Z747" s="576"/>
      <c r="AA747" s="577"/>
      <c r="AB747" s="577"/>
      <c r="AC747" s="577"/>
      <c r="AD747" s="577"/>
      <c r="AE747" s="577"/>
      <c r="AF747" s="577"/>
      <c r="AG747" s="577"/>
      <c r="AH747" s="577"/>
      <c r="AI747" s="577"/>
      <c r="AJ747" s="577"/>
      <c r="AK747" s="577"/>
      <c r="AL747" s="577"/>
      <c r="AM747" s="577"/>
      <c r="AN747" s="577"/>
      <c r="AO747" s="577"/>
      <c r="AP747" s="577"/>
      <c r="AQ747" s="578"/>
      <c r="AR747" s="577"/>
      <c r="AS747" s="578"/>
      <c r="AT747" s="578"/>
      <c r="AU747" s="578"/>
      <c r="AV747" s="579"/>
      <c r="AW747" s="578"/>
      <c r="AX747" s="579"/>
    </row>
    <row r="748" spans="1:50" s="580" customFormat="1" ht="13.8" x14ac:dyDescent="0.25">
      <c r="A748" s="600">
        <v>41918</v>
      </c>
      <c r="B748" s="927" t="s">
        <v>7500</v>
      </c>
      <c r="C748" s="928" t="s">
        <v>36</v>
      </c>
      <c r="D748" s="645">
        <v>500</v>
      </c>
      <c r="E748" s="602" t="s">
        <v>37</v>
      </c>
      <c r="F748" s="582">
        <v>43768</v>
      </c>
      <c r="G748" s="583" t="s">
        <v>418</v>
      </c>
      <c r="H748" s="583" t="s">
        <v>5657</v>
      </c>
      <c r="I748" s="584" t="s">
        <v>334</v>
      </c>
      <c r="J748" s="585" t="s">
        <v>335</v>
      </c>
      <c r="K748" s="583">
        <v>0</v>
      </c>
      <c r="L748" s="585"/>
      <c r="M748" s="583"/>
      <c r="N748" s="580" t="s">
        <v>132</v>
      </c>
      <c r="O748" s="609">
        <v>2.6</v>
      </c>
      <c r="P748" s="580" t="s">
        <v>3746</v>
      </c>
      <c r="Q748" s="585"/>
      <c r="R748" s="580" t="s">
        <v>3746</v>
      </c>
      <c r="S748" s="580" t="s">
        <v>7514</v>
      </c>
      <c r="T748" s="573">
        <f t="shared" si="88"/>
        <v>10</v>
      </c>
      <c r="U748" s="574"/>
      <c r="V748" s="573"/>
      <c r="W748" s="573"/>
      <c r="X748" s="573"/>
      <c r="Y748" s="575"/>
      <c r="Z748" s="576"/>
      <c r="AA748" s="577"/>
      <c r="AB748" s="577"/>
      <c r="AC748" s="577"/>
      <c r="AD748" s="577"/>
      <c r="AE748" s="577"/>
      <c r="AF748" s="577"/>
      <c r="AG748" s="577"/>
      <c r="AH748" s="577"/>
      <c r="AI748" s="577"/>
      <c r="AJ748" s="577"/>
      <c r="AK748" s="577"/>
      <c r="AL748" s="577"/>
      <c r="AM748" s="577"/>
      <c r="AN748" s="577"/>
      <c r="AO748" s="577"/>
      <c r="AP748" s="577"/>
      <c r="AQ748" s="578"/>
      <c r="AR748" s="577"/>
      <c r="AS748" s="578"/>
      <c r="AT748" s="578"/>
      <c r="AU748" s="578"/>
      <c r="AV748" s="579"/>
      <c r="AW748" s="578"/>
      <c r="AX748" s="579"/>
    </row>
    <row r="749" spans="1:50" s="580" customFormat="1" ht="13.8" x14ac:dyDescent="0.25">
      <c r="A749" s="600">
        <v>41918</v>
      </c>
      <c r="B749" s="927" t="s">
        <v>7501</v>
      </c>
      <c r="C749" s="928" t="s">
        <v>36</v>
      </c>
      <c r="D749" s="645">
        <v>600</v>
      </c>
      <c r="E749" s="602" t="s">
        <v>66</v>
      </c>
      <c r="F749" s="582">
        <v>45595</v>
      </c>
      <c r="G749" s="583" t="s">
        <v>7502</v>
      </c>
      <c r="H749" s="583" t="s">
        <v>7503</v>
      </c>
      <c r="I749" s="584" t="s">
        <v>2575</v>
      </c>
      <c r="J749" s="585" t="s">
        <v>7504</v>
      </c>
      <c r="K749" s="583">
        <v>0</v>
      </c>
      <c r="L749" s="585"/>
      <c r="M749" s="583"/>
      <c r="N749" s="580" t="s">
        <v>432</v>
      </c>
      <c r="O749" s="609">
        <v>2.5</v>
      </c>
      <c r="P749" s="580" t="s">
        <v>3746</v>
      </c>
      <c r="Q749" s="585"/>
      <c r="R749" s="580" t="s">
        <v>3746</v>
      </c>
      <c r="S749" s="580" t="s">
        <v>7515</v>
      </c>
      <c r="T749" s="573">
        <f t="shared" si="88"/>
        <v>10</v>
      </c>
      <c r="U749" s="574"/>
      <c r="V749" s="573"/>
      <c r="W749" s="573"/>
      <c r="X749" s="573"/>
      <c r="Y749" s="575"/>
      <c r="Z749" s="576"/>
      <c r="AA749" s="577"/>
      <c r="AB749" s="577"/>
      <c r="AC749" s="577"/>
      <c r="AD749" s="577"/>
      <c r="AE749" s="577"/>
      <c r="AF749" s="577"/>
      <c r="AG749" s="577"/>
      <c r="AH749" s="577"/>
      <c r="AI749" s="577"/>
      <c r="AJ749" s="577"/>
      <c r="AK749" s="577"/>
      <c r="AL749" s="577"/>
      <c r="AM749" s="577"/>
      <c r="AN749" s="577"/>
      <c r="AO749" s="577"/>
      <c r="AP749" s="577"/>
      <c r="AQ749" s="578"/>
      <c r="AR749" s="577"/>
      <c r="AS749" s="578"/>
      <c r="AT749" s="578"/>
      <c r="AU749" s="578"/>
      <c r="AV749" s="579"/>
      <c r="AW749" s="578"/>
      <c r="AX749" s="579"/>
    </row>
    <row r="750" spans="1:50" s="580" customFormat="1" ht="13.8" x14ac:dyDescent="0.25">
      <c r="A750" s="600">
        <v>41918</v>
      </c>
      <c r="B750" s="927" t="s">
        <v>7505</v>
      </c>
      <c r="C750" s="928" t="s">
        <v>949</v>
      </c>
      <c r="D750" s="645">
        <v>75</v>
      </c>
      <c r="E750" s="602" t="s">
        <v>7506</v>
      </c>
      <c r="F750" s="582">
        <v>45231</v>
      </c>
      <c r="G750" s="583" t="s">
        <v>7507</v>
      </c>
      <c r="H750" s="583" t="s">
        <v>189</v>
      </c>
      <c r="I750" s="584" t="s">
        <v>414</v>
      </c>
      <c r="J750" s="585" t="s">
        <v>415</v>
      </c>
      <c r="K750" s="583">
        <v>-7</v>
      </c>
      <c r="L750" s="585"/>
      <c r="M750" s="583"/>
      <c r="N750" s="580" t="s">
        <v>6275</v>
      </c>
      <c r="O750" s="609">
        <v>2</v>
      </c>
      <c r="P750" s="580" t="s">
        <v>1937</v>
      </c>
      <c r="Q750" s="585"/>
      <c r="R750" s="580">
        <v>0</v>
      </c>
      <c r="S750" s="580" t="s">
        <v>7516</v>
      </c>
      <c r="T750" s="573">
        <f t="shared" si="88"/>
        <v>10</v>
      </c>
      <c r="U750" s="574"/>
      <c r="V750" s="573"/>
      <c r="W750" s="573"/>
      <c r="X750" s="573"/>
      <c r="Y750" s="575"/>
      <c r="Z750" s="576"/>
      <c r="AA750" s="577"/>
      <c r="AB750" s="577"/>
      <c r="AC750" s="577"/>
      <c r="AD750" s="577"/>
      <c r="AE750" s="577"/>
      <c r="AF750" s="577"/>
      <c r="AG750" s="577"/>
      <c r="AH750" s="577"/>
      <c r="AI750" s="577"/>
      <c r="AJ750" s="577"/>
      <c r="AK750" s="577"/>
      <c r="AL750" s="577"/>
      <c r="AM750" s="577"/>
      <c r="AN750" s="577"/>
      <c r="AO750" s="577"/>
      <c r="AP750" s="577"/>
      <c r="AQ750" s="578"/>
      <c r="AR750" s="577"/>
      <c r="AS750" s="578"/>
      <c r="AT750" s="578"/>
      <c r="AU750" s="578"/>
      <c r="AV750" s="579"/>
      <c r="AW750" s="578"/>
      <c r="AX750" s="579"/>
    </row>
    <row r="751" spans="1:50" s="580" customFormat="1" ht="13.8" x14ac:dyDescent="0.25">
      <c r="A751" s="600">
        <v>41918</v>
      </c>
      <c r="B751" s="927" t="s">
        <v>7508</v>
      </c>
      <c r="C751" s="928" t="s">
        <v>235</v>
      </c>
      <c r="D751" s="645">
        <v>350</v>
      </c>
      <c r="E751" s="602" t="s">
        <v>66</v>
      </c>
      <c r="F751" s="582">
        <v>45580</v>
      </c>
      <c r="G751" s="583" t="s">
        <v>780</v>
      </c>
      <c r="H751" s="583" t="s">
        <v>7509</v>
      </c>
      <c r="I751" s="584"/>
      <c r="J751" s="585" t="s">
        <v>249</v>
      </c>
      <c r="K751" s="583">
        <v>-12.5</v>
      </c>
      <c r="L751" s="585"/>
      <c r="M751" s="583"/>
      <c r="N751" s="580" t="s">
        <v>169</v>
      </c>
      <c r="O751" s="609">
        <v>3.14</v>
      </c>
      <c r="P751" s="580" t="s">
        <v>3746</v>
      </c>
      <c r="Q751" s="585"/>
      <c r="R751" s="580" t="s">
        <v>3746</v>
      </c>
      <c r="S751" s="580" t="s">
        <v>7517</v>
      </c>
      <c r="T751" s="573">
        <f t="shared" si="88"/>
        <v>10</v>
      </c>
      <c r="U751" s="574"/>
      <c r="V751" s="573"/>
      <c r="W751" s="573"/>
      <c r="X751" s="573"/>
      <c r="Y751" s="575"/>
      <c r="Z751" s="576"/>
      <c r="AA751" s="577"/>
      <c r="AB751" s="577"/>
      <c r="AC751" s="577"/>
      <c r="AD751" s="577"/>
      <c r="AE751" s="577"/>
      <c r="AF751" s="577"/>
      <c r="AG751" s="577"/>
      <c r="AH751" s="577"/>
      <c r="AI751" s="577"/>
      <c r="AJ751" s="577"/>
      <c r="AK751" s="577"/>
      <c r="AL751" s="577"/>
      <c r="AM751" s="577"/>
      <c r="AN751" s="577"/>
      <c r="AO751" s="577"/>
      <c r="AP751" s="577"/>
      <c r="AQ751" s="578"/>
      <c r="AR751" s="577"/>
      <c r="AS751" s="578"/>
      <c r="AT751" s="578"/>
      <c r="AU751" s="578"/>
      <c r="AV751" s="579"/>
      <c r="AW751" s="578"/>
      <c r="AX751" s="579"/>
    </row>
    <row r="752" spans="1:50" s="586" customFormat="1" ht="13.8" x14ac:dyDescent="0.25">
      <c r="A752" s="601">
        <v>41918</v>
      </c>
      <c r="B752" s="929" t="s">
        <v>7510</v>
      </c>
      <c r="C752" s="930" t="s">
        <v>218</v>
      </c>
      <c r="D752" s="647">
        <v>1000</v>
      </c>
      <c r="E752" s="603" t="s">
        <v>3793</v>
      </c>
      <c r="F752" s="588">
        <v>45579</v>
      </c>
      <c r="G752" s="589" t="s">
        <v>7511</v>
      </c>
      <c r="H752" s="589" t="s">
        <v>7439</v>
      </c>
      <c r="I752" s="590" t="s">
        <v>3770</v>
      </c>
      <c r="J752" s="591" t="s">
        <v>860</v>
      </c>
      <c r="K752" s="589">
        <v>-25</v>
      </c>
      <c r="L752" s="591"/>
      <c r="M752" s="589"/>
      <c r="N752" s="586" t="s">
        <v>885</v>
      </c>
      <c r="O752" s="611">
        <v>3.25</v>
      </c>
      <c r="P752" s="586" t="s">
        <v>2217</v>
      </c>
      <c r="Q752" s="591"/>
      <c r="R752" s="586">
        <v>-4</v>
      </c>
      <c r="S752" s="586" t="s">
        <v>7518</v>
      </c>
      <c r="T752" s="592">
        <f t="shared" si="88"/>
        <v>10</v>
      </c>
      <c r="U752" s="593"/>
      <c r="V752" s="592"/>
      <c r="W752" s="592"/>
      <c r="X752" s="592"/>
      <c r="Y752" s="594"/>
      <c r="Z752" s="595"/>
      <c r="AA752" s="596"/>
      <c r="AB752" s="596"/>
      <c r="AC752" s="596"/>
      <c r="AD752" s="596"/>
      <c r="AE752" s="596"/>
      <c r="AF752" s="596"/>
      <c r="AG752" s="596"/>
      <c r="AH752" s="596"/>
      <c r="AI752" s="596"/>
      <c r="AJ752" s="596"/>
      <c r="AK752" s="596"/>
      <c r="AL752" s="596"/>
      <c r="AM752" s="596"/>
      <c r="AN752" s="596"/>
      <c r="AO752" s="596"/>
      <c r="AP752" s="596"/>
      <c r="AQ752" s="597"/>
      <c r="AR752" s="596"/>
      <c r="AS752" s="597"/>
      <c r="AT752" s="597"/>
      <c r="AU752" s="597"/>
      <c r="AV752" s="598"/>
      <c r="AW752" s="597"/>
      <c r="AX752" s="598"/>
    </row>
    <row r="753" spans="1:50" s="487" customFormat="1" x14ac:dyDescent="0.3">
      <c r="A753" s="534">
        <v>41914</v>
      </c>
      <c r="B753" s="931" t="s">
        <v>7413</v>
      </c>
      <c r="C753" s="931" t="s">
        <v>208</v>
      </c>
      <c r="D753" s="648">
        <v>800</v>
      </c>
      <c r="E753" s="487" t="s">
        <v>37</v>
      </c>
      <c r="F753" s="553">
        <v>43753</v>
      </c>
      <c r="G753" s="487" t="s">
        <v>3710</v>
      </c>
      <c r="H753" s="487" t="s">
        <v>151</v>
      </c>
      <c r="I753" s="535" t="s">
        <v>7209</v>
      </c>
      <c r="J753" s="536" t="s">
        <v>221</v>
      </c>
      <c r="K753" s="537">
        <v>-15</v>
      </c>
      <c r="L753" s="536"/>
      <c r="M753" s="537"/>
      <c r="N753" s="487" t="s">
        <v>4833</v>
      </c>
      <c r="O753" s="612">
        <v>4.375</v>
      </c>
      <c r="P753" s="487" t="s">
        <v>2274</v>
      </c>
      <c r="Q753" s="536"/>
      <c r="R753" s="487">
        <v>4</v>
      </c>
      <c r="S753" s="487" t="s">
        <v>7466</v>
      </c>
      <c r="T753" s="138">
        <f t="shared" ref="T753:T772" si="89">MONTH(A753)</f>
        <v>10</v>
      </c>
      <c r="U753" s="139"/>
      <c r="V753" s="138"/>
      <c r="W753" s="138"/>
      <c r="X753" s="138"/>
      <c r="Y753" s="141"/>
      <c r="Z753" s="226"/>
      <c r="AA753" s="179"/>
      <c r="AB753" s="179"/>
      <c r="AC753" s="179"/>
      <c r="AD753" s="179"/>
      <c r="AE753" s="179"/>
      <c r="AF753" s="179"/>
      <c r="AG753" s="179"/>
      <c r="AH753" s="179"/>
      <c r="AI753" s="179"/>
      <c r="AJ753" s="179"/>
      <c r="AK753" s="179"/>
      <c r="AL753" s="179"/>
      <c r="AM753" s="179"/>
      <c r="AN753" s="179"/>
      <c r="AO753" s="179"/>
      <c r="AP753" s="179"/>
      <c r="AQ753" s="467"/>
      <c r="AR753" s="179"/>
      <c r="AS753" s="467"/>
      <c r="AT753" s="467"/>
      <c r="AU753" s="467"/>
      <c r="AV753" s="347"/>
      <c r="AW753" s="467"/>
      <c r="AX753" s="347"/>
    </row>
    <row r="754" spans="1:50" s="487" customFormat="1" x14ac:dyDescent="0.3">
      <c r="A754" s="534">
        <v>41914</v>
      </c>
      <c r="B754" s="931" t="s">
        <v>7414</v>
      </c>
      <c r="C754" s="931" t="s">
        <v>208</v>
      </c>
      <c r="D754" s="648">
        <v>1150</v>
      </c>
      <c r="E754" s="487" t="s">
        <v>853</v>
      </c>
      <c r="F754" s="553">
        <v>45703</v>
      </c>
      <c r="G754" s="487" t="s">
        <v>3710</v>
      </c>
      <c r="H754" s="487" t="s">
        <v>123</v>
      </c>
      <c r="I754" s="535" t="s">
        <v>7415</v>
      </c>
      <c r="J754" s="536" t="s">
        <v>718</v>
      </c>
      <c r="K754" s="537">
        <v>-15</v>
      </c>
      <c r="L754" s="536"/>
      <c r="M754" s="537"/>
      <c r="N754" s="487" t="s">
        <v>42</v>
      </c>
      <c r="O754" s="612">
        <v>3.39</v>
      </c>
      <c r="P754" s="487" t="s">
        <v>1937</v>
      </c>
      <c r="Q754" s="536"/>
      <c r="R754" s="487">
        <v>0</v>
      </c>
      <c r="S754" s="487" t="s">
        <v>7467</v>
      </c>
      <c r="T754" s="138">
        <f t="shared" si="89"/>
        <v>10</v>
      </c>
      <c r="U754" s="139"/>
      <c r="V754" s="138"/>
      <c r="W754" s="138"/>
      <c r="X754" s="138"/>
      <c r="Y754" s="141"/>
      <c r="Z754" s="226"/>
      <c r="AA754" s="179"/>
      <c r="AB754" s="179"/>
      <c r="AC754" s="179"/>
      <c r="AD754" s="179"/>
      <c r="AE754" s="179"/>
      <c r="AF754" s="179"/>
      <c r="AG754" s="179"/>
      <c r="AH754" s="179"/>
      <c r="AI754" s="179"/>
      <c r="AJ754" s="179"/>
      <c r="AK754" s="179"/>
      <c r="AL754" s="179"/>
      <c r="AM754" s="179"/>
      <c r="AN754" s="179"/>
      <c r="AO754" s="179"/>
      <c r="AP754" s="179"/>
      <c r="AQ754" s="467"/>
      <c r="AR754" s="179"/>
      <c r="AS754" s="467"/>
      <c r="AT754" s="467"/>
      <c r="AU754" s="467"/>
      <c r="AV754" s="347"/>
      <c r="AW754" s="467"/>
      <c r="AX754" s="347"/>
    </row>
    <row r="755" spans="1:50" s="487" customFormat="1" x14ac:dyDescent="0.3">
      <c r="A755" s="534">
        <v>41914</v>
      </c>
      <c r="B755" s="931" t="s">
        <v>663</v>
      </c>
      <c r="C755" s="931" t="s">
        <v>208</v>
      </c>
      <c r="D755" s="648">
        <v>400</v>
      </c>
      <c r="E755" s="487" t="s">
        <v>601</v>
      </c>
      <c r="F755" s="553">
        <v>52671</v>
      </c>
      <c r="G755" s="487" t="s">
        <v>3710</v>
      </c>
      <c r="H755" s="487" t="s">
        <v>333</v>
      </c>
      <c r="I755" s="535" t="s">
        <v>7416</v>
      </c>
      <c r="J755" s="536" t="s">
        <v>321</v>
      </c>
      <c r="K755" s="537">
        <v>-10</v>
      </c>
      <c r="L755" s="536"/>
      <c r="M755" s="537"/>
      <c r="N755" s="487" t="s">
        <v>551</v>
      </c>
      <c r="O755" s="612">
        <v>6.25</v>
      </c>
      <c r="P755" s="487" t="s">
        <v>2092</v>
      </c>
      <c r="Q755" s="536"/>
      <c r="R755" s="487">
        <v>3</v>
      </c>
      <c r="S755" s="487" t="s">
        <v>7468</v>
      </c>
      <c r="T755" s="138">
        <f t="shared" si="89"/>
        <v>10</v>
      </c>
      <c r="U755" s="139"/>
      <c r="V755" s="138"/>
      <c r="W755" s="138"/>
      <c r="X755" s="138"/>
      <c r="Y755" s="141"/>
      <c r="Z755" s="226"/>
      <c r="AA755" s="179"/>
      <c r="AB755" s="179"/>
      <c r="AC755" s="179"/>
      <c r="AD755" s="179"/>
      <c r="AE755" s="179"/>
      <c r="AF755" s="179"/>
      <c r="AG755" s="179"/>
      <c r="AH755" s="179"/>
      <c r="AI755" s="179"/>
      <c r="AJ755" s="179"/>
      <c r="AK755" s="179"/>
      <c r="AL755" s="179"/>
      <c r="AM755" s="179"/>
      <c r="AN755" s="179"/>
      <c r="AO755" s="179"/>
      <c r="AP755" s="179"/>
      <c r="AQ755" s="467"/>
      <c r="AR755" s="179"/>
      <c r="AS755" s="467"/>
      <c r="AT755" s="467"/>
      <c r="AU755" s="467"/>
      <c r="AV755" s="347"/>
      <c r="AW755" s="467"/>
      <c r="AX755" s="347"/>
    </row>
    <row r="756" spans="1:50" s="487" customFormat="1" x14ac:dyDescent="0.3">
      <c r="A756" s="534">
        <v>41914</v>
      </c>
      <c r="B756" s="931" t="s">
        <v>7417</v>
      </c>
      <c r="C756" s="931" t="s">
        <v>208</v>
      </c>
      <c r="D756" s="648">
        <v>400</v>
      </c>
      <c r="E756" s="487" t="s">
        <v>149</v>
      </c>
      <c r="F756" s="553">
        <v>56323</v>
      </c>
      <c r="G756" s="487" t="s">
        <v>3710</v>
      </c>
      <c r="H756" s="487" t="s">
        <v>825</v>
      </c>
      <c r="I756" s="535" t="s">
        <v>7418</v>
      </c>
      <c r="J756" s="536" t="s">
        <v>325</v>
      </c>
      <c r="K756" s="537"/>
      <c r="L756" s="536"/>
      <c r="M756" s="537"/>
      <c r="N756" s="487" t="s">
        <v>3748</v>
      </c>
      <c r="O756" s="612">
        <v>4</v>
      </c>
      <c r="P756" s="487" t="s">
        <v>7419</v>
      </c>
      <c r="Q756" s="536"/>
      <c r="R756" s="487">
        <v>0.5</v>
      </c>
      <c r="S756" s="487" t="s">
        <v>7469</v>
      </c>
      <c r="T756" s="138">
        <f t="shared" si="89"/>
        <v>10</v>
      </c>
      <c r="U756" s="139"/>
      <c r="V756" s="138"/>
      <c r="W756" s="138"/>
      <c r="X756" s="138"/>
      <c r="Y756" s="141"/>
      <c r="Z756" s="226"/>
      <c r="AA756" s="179"/>
      <c r="AB756" s="179"/>
      <c r="AC756" s="179"/>
      <c r="AD756" s="179"/>
      <c r="AE756" s="179"/>
      <c r="AF756" s="179"/>
      <c r="AG756" s="179"/>
      <c r="AH756" s="179"/>
      <c r="AI756" s="179"/>
      <c r="AJ756" s="179"/>
      <c r="AK756" s="179"/>
      <c r="AL756" s="179"/>
      <c r="AM756" s="179"/>
      <c r="AN756" s="179"/>
      <c r="AO756" s="179"/>
      <c r="AP756" s="179"/>
      <c r="AQ756" s="467"/>
      <c r="AR756" s="179"/>
      <c r="AS756" s="467"/>
      <c r="AT756" s="467"/>
      <c r="AU756" s="467"/>
      <c r="AV756" s="347"/>
      <c r="AW756" s="467"/>
      <c r="AX756" s="347"/>
    </row>
    <row r="757" spans="1:50" s="458" customFormat="1" x14ac:dyDescent="0.3">
      <c r="A757" s="555">
        <v>41914</v>
      </c>
      <c r="B757" s="942" t="s">
        <v>7420</v>
      </c>
      <c r="C757" s="942" t="s">
        <v>1808</v>
      </c>
      <c r="D757" s="649">
        <v>500</v>
      </c>
      <c r="E757" s="458" t="s">
        <v>66</v>
      </c>
      <c r="F757" s="556">
        <v>45762</v>
      </c>
      <c r="G757" s="458" t="s">
        <v>7421</v>
      </c>
      <c r="H757" s="458" t="s">
        <v>7422</v>
      </c>
      <c r="I757" s="558"/>
      <c r="J757" s="559" t="s">
        <v>1794</v>
      </c>
      <c r="K757" s="557"/>
      <c r="L757" s="559"/>
      <c r="M757" s="557"/>
      <c r="N757" s="458" t="s">
        <v>411</v>
      </c>
      <c r="O757" s="613">
        <v>1.2</v>
      </c>
      <c r="P757" s="458" t="s">
        <v>3746</v>
      </c>
      <c r="Q757" s="559"/>
      <c r="R757" s="458" t="s">
        <v>3746</v>
      </c>
      <c r="S757" s="458" t="s">
        <v>7465</v>
      </c>
      <c r="T757" s="205">
        <f t="shared" si="89"/>
        <v>10</v>
      </c>
      <c r="U757" s="199"/>
      <c r="V757" s="205"/>
      <c r="W757" s="205"/>
      <c r="X757" s="205"/>
      <c r="Y757" s="205"/>
      <c r="Z757" s="233"/>
      <c r="AA757" s="466"/>
      <c r="AB757" s="466"/>
      <c r="AC757" s="466"/>
      <c r="AD757" s="466"/>
      <c r="AE757" s="466"/>
      <c r="AF757" s="466"/>
      <c r="AG757" s="466"/>
      <c r="AH757" s="466"/>
      <c r="AI757" s="466"/>
      <c r="AJ757" s="466"/>
      <c r="AK757" s="466"/>
      <c r="AL757" s="466"/>
      <c r="AM757" s="466"/>
      <c r="AN757" s="466"/>
      <c r="AO757" s="466"/>
      <c r="AP757" s="466"/>
      <c r="AQ757" s="468"/>
      <c r="AR757" s="466"/>
      <c r="AS757" s="468"/>
      <c r="AT757" s="468"/>
      <c r="AU757" s="468"/>
      <c r="AW757" s="468"/>
    </row>
    <row r="758" spans="1:50" s="487" customFormat="1" x14ac:dyDescent="0.3">
      <c r="A758" s="534">
        <v>41913</v>
      </c>
      <c r="B758" s="931" t="s">
        <v>7423</v>
      </c>
      <c r="C758" s="931" t="s">
        <v>11</v>
      </c>
      <c r="D758" s="648">
        <v>500</v>
      </c>
      <c r="E758" s="487" t="s">
        <v>164</v>
      </c>
      <c r="F758" s="553">
        <v>42650</v>
      </c>
      <c r="G758" s="487" t="s">
        <v>7424</v>
      </c>
      <c r="H758" s="487" t="s">
        <v>7425</v>
      </c>
      <c r="I758" s="535" t="s">
        <v>7426</v>
      </c>
      <c r="J758" s="536" t="s">
        <v>6375</v>
      </c>
      <c r="K758" s="537">
        <v>-12.5</v>
      </c>
      <c r="L758" s="536"/>
      <c r="M758" s="537"/>
      <c r="N758" s="487" t="s">
        <v>1437</v>
      </c>
      <c r="O758" s="612">
        <v>2.8</v>
      </c>
      <c r="P758" s="487" t="s">
        <v>3631</v>
      </c>
      <c r="Q758" s="536"/>
      <c r="R758" s="487" t="s">
        <v>3746</v>
      </c>
      <c r="S758" s="487" t="s">
        <v>7460</v>
      </c>
      <c r="T758" s="138">
        <f t="shared" si="89"/>
        <v>10</v>
      </c>
      <c r="U758" s="139"/>
      <c r="V758" s="138"/>
      <c r="W758" s="138"/>
      <c r="X758" s="138"/>
      <c r="Y758" s="141"/>
      <c r="Z758" s="226"/>
      <c r="AA758" s="179"/>
      <c r="AB758" s="179"/>
      <c r="AC758" s="179"/>
      <c r="AD758" s="179"/>
      <c r="AE758" s="179"/>
      <c r="AF758" s="179"/>
      <c r="AG758" s="179"/>
      <c r="AH758" s="179"/>
      <c r="AI758" s="179"/>
      <c r="AJ758" s="179"/>
      <c r="AK758" s="179"/>
      <c r="AL758" s="179"/>
      <c r="AM758" s="179"/>
      <c r="AN758" s="179"/>
      <c r="AO758" s="179"/>
      <c r="AP758" s="179"/>
      <c r="AQ758" s="467"/>
      <c r="AR758" s="179"/>
      <c r="AS758" s="467"/>
      <c r="AT758" s="467"/>
      <c r="AU758" s="467"/>
      <c r="AV758" s="347"/>
      <c r="AW758" s="467"/>
      <c r="AX758" s="347"/>
    </row>
    <row r="759" spans="1:50" s="487" customFormat="1" x14ac:dyDescent="0.3">
      <c r="A759" s="534">
        <v>41913</v>
      </c>
      <c r="B759" s="931" t="s">
        <v>7423</v>
      </c>
      <c r="C759" s="931" t="s">
        <v>11</v>
      </c>
      <c r="D759" s="648">
        <v>400</v>
      </c>
      <c r="E759" s="487" t="s">
        <v>1859</v>
      </c>
      <c r="F759" s="553">
        <v>43014</v>
      </c>
      <c r="G759" s="487" t="s">
        <v>7424</v>
      </c>
      <c r="H759" s="487" t="s">
        <v>2299</v>
      </c>
      <c r="I759" s="535" t="s">
        <v>2299</v>
      </c>
      <c r="J759" s="536" t="s">
        <v>2757</v>
      </c>
      <c r="K759" s="537">
        <v>-15</v>
      </c>
      <c r="L759" s="536"/>
      <c r="M759" s="537"/>
      <c r="N759" s="487" t="s">
        <v>1472</v>
      </c>
      <c r="O759" s="612">
        <v>2.375</v>
      </c>
      <c r="P759" s="487" t="s">
        <v>3631</v>
      </c>
      <c r="Q759" s="536"/>
      <c r="R759" s="487" t="s">
        <v>3746</v>
      </c>
      <c r="S759" s="487" t="s">
        <v>7459</v>
      </c>
      <c r="T759" s="138">
        <f t="shared" si="89"/>
        <v>10</v>
      </c>
      <c r="U759" s="139"/>
      <c r="V759" s="138"/>
      <c r="W759" s="138"/>
      <c r="X759" s="138"/>
      <c r="Y759" s="141"/>
      <c r="Z759" s="226"/>
      <c r="AA759" s="179"/>
      <c r="AB759" s="179"/>
      <c r="AC759" s="179"/>
      <c r="AD759" s="179"/>
      <c r="AE759" s="179"/>
      <c r="AF759" s="179"/>
      <c r="AG759" s="179"/>
      <c r="AH759" s="179"/>
      <c r="AI759" s="179"/>
      <c r="AJ759" s="179"/>
      <c r="AK759" s="179"/>
      <c r="AL759" s="179"/>
      <c r="AM759" s="179"/>
      <c r="AN759" s="179"/>
      <c r="AO759" s="179"/>
      <c r="AP759" s="179"/>
      <c r="AQ759" s="467"/>
      <c r="AR759" s="179"/>
      <c r="AS759" s="467"/>
      <c r="AT759" s="467"/>
      <c r="AU759" s="467"/>
      <c r="AV759" s="347"/>
      <c r="AW759" s="467"/>
      <c r="AX759" s="347"/>
    </row>
    <row r="760" spans="1:50" s="487" customFormat="1" x14ac:dyDescent="0.3">
      <c r="A760" s="534">
        <v>41913</v>
      </c>
      <c r="B760" s="931" t="s">
        <v>7427</v>
      </c>
      <c r="C760" s="931" t="s">
        <v>11</v>
      </c>
      <c r="D760" s="648">
        <v>850</v>
      </c>
      <c r="E760" s="487" t="s">
        <v>1859</v>
      </c>
      <c r="F760" s="553">
        <v>43014</v>
      </c>
      <c r="G760" s="487" t="s">
        <v>7424</v>
      </c>
      <c r="H760" s="487" t="s">
        <v>570</v>
      </c>
      <c r="I760" s="535" t="s">
        <v>3838</v>
      </c>
      <c r="J760" s="536" t="s">
        <v>20</v>
      </c>
      <c r="K760" s="537">
        <v>-15</v>
      </c>
      <c r="L760" s="536"/>
      <c r="M760" s="537"/>
      <c r="N760" s="487" t="s">
        <v>1369</v>
      </c>
      <c r="O760" s="612">
        <v>4.47</v>
      </c>
      <c r="P760" s="487" t="s">
        <v>3631</v>
      </c>
      <c r="Q760" s="536"/>
      <c r="R760" s="487" t="s">
        <v>3746</v>
      </c>
      <c r="S760" s="487" t="s">
        <v>7461</v>
      </c>
      <c r="T760" s="138">
        <f t="shared" si="89"/>
        <v>10</v>
      </c>
      <c r="U760" s="139"/>
      <c r="V760" s="138"/>
      <c r="W760" s="138"/>
      <c r="X760" s="138"/>
      <c r="Y760" s="141"/>
      <c r="Z760" s="226"/>
      <c r="AA760" s="179"/>
      <c r="AB760" s="179"/>
      <c r="AC760" s="179"/>
      <c r="AD760" s="179"/>
      <c r="AE760" s="179"/>
      <c r="AF760" s="179"/>
      <c r="AG760" s="179"/>
      <c r="AH760" s="179"/>
      <c r="AI760" s="179"/>
      <c r="AJ760" s="179"/>
      <c r="AK760" s="179"/>
      <c r="AL760" s="179"/>
      <c r="AM760" s="179"/>
      <c r="AN760" s="179"/>
      <c r="AO760" s="179"/>
      <c r="AP760" s="179"/>
      <c r="AQ760" s="467"/>
      <c r="AR760" s="179"/>
      <c r="AS760" s="467"/>
      <c r="AT760" s="467"/>
      <c r="AU760" s="467"/>
      <c r="AV760" s="347"/>
      <c r="AW760" s="467"/>
      <c r="AX760" s="347"/>
    </row>
    <row r="761" spans="1:50" s="487" customFormat="1" x14ac:dyDescent="0.3">
      <c r="A761" s="534">
        <v>41913</v>
      </c>
      <c r="B761" s="931" t="s">
        <v>7427</v>
      </c>
      <c r="C761" s="931" t="s">
        <v>11</v>
      </c>
      <c r="D761" s="648">
        <v>2000</v>
      </c>
      <c r="E761" s="487" t="s">
        <v>81</v>
      </c>
      <c r="F761" s="553">
        <v>43746</v>
      </c>
      <c r="G761" s="487" t="s">
        <v>7424</v>
      </c>
      <c r="H761" s="487" t="s">
        <v>631</v>
      </c>
      <c r="I761" s="535" t="s">
        <v>3849</v>
      </c>
      <c r="J761" s="536" t="s">
        <v>305</v>
      </c>
      <c r="K761" s="537">
        <v>-10</v>
      </c>
      <c r="L761" s="536"/>
      <c r="M761" s="537"/>
      <c r="N761" s="487" t="s">
        <v>7428</v>
      </c>
      <c r="O761" s="612">
        <v>3.2</v>
      </c>
      <c r="P761" s="487" t="s">
        <v>3631</v>
      </c>
      <c r="Q761" s="536"/>
      <c r="R761" s="487" t="s">
        <v>3746</v>
      </c>
      <c r="S761" s="487" t="s">
        <v>7463</v>
      </c>
      <c r="T761" s="138">
        <f t="shared" si="89"/>
        <v>10</v>
      </c>
      <c r="U761" s="139"/>
      <c r="V761" s="138"/>
      <c r="W761" s="138"/>
      <c r="X761" s="138"/>
      <c r="Y761" s="141"/>
      <c r="Z761" s="226"/>
      <c r="AA761" s="179"/>
      <c r="AB761" s="179"/>
      <c r="AC761" s="179"/>
      <c r="AD761" s="179"/>
      <c r="AE761" s="179"/>
      <c r="AF761" s="179"/>
      <c r="AG761" s="179"/>
      <c r="AH761" s="179"/>
      <c r="AI761" s="179"/>
      <c r="AJ761" s="179"/>
      <c r="AK761" s="179"/>
      <c r="AL761" s="179"/>
      <c r="AM761" s="179"/>
      <c r="AN761" s="179"/>
      <c r="AO761" s="179"/>
      <c r="AP761" s="179"/>
      <c r="AQ761" s="467"/>
      <c r="AR761" s="179"/>
      <c r="AS761" s="467"/>
      <c r="AT761" s="467"/>
      <c r="AU761" s="467"/>
      <c r="AV761" s="347"/>
      <c r="AW761" s="467"/>
      <c r="AX761" s="347"/>
    </row>
    <row r="762" spans="1:50" s="487" customFormat="1" x14ac:dyDescent="0.3">
      <c r="A762" s="534">
        <v>41913</v>
      </c>
      <c r="B762" s="931" t="s">
        <v>7427</v>
      </c>
      <c r="C762" s="931" t="s">
        <v>11</v>
      </c>
      <c r="D762" s="648">
        <v>1500</v>
      </c>
      <c r="E762" s="487" t="s">
        <v>3080</v>
      </c>
      <c r="F762" s="553">
        <v>44477</v>
      </c>
      <c r="G762" s="487" t="s">
        <v>7424</v>
      </c>
      <c r="H762" s="487" t="s">
        <v>573</v>
      </c>
      <c r="I762" s="535" t="s">
        <v>626</v>
      </c>
      <c r="J762" s="536" t="s">
        <v>642</v>
      </c>
      <c r="K762" s="537">
        <v>-15</v>
      </c>
      <c r="L762" s="536"/>
      <c r="M762" s="537"/>
      <c r="N762" s="487" t="s">
        <v>7429</v>
      </c>
      <c r="O762" s="612">
        <v>3.5</v>
      </c>
      <c r="P762" s="487" t="s">
        <v>3631</v>
      </c>
      <c r="Q762" s="536"/>
      <c r="R762" s="487" t="s">
        <v>3746</v>
      </c>
      <c r="S762" s="487" t="s">
        <v>7464</v>
      </c>
      <c r="T762" s="138">
        <f t="shared" si="89"/>
        <v>10</v>
      </c>
      <c r="U762" s="139"/>
      <c r="V762" s="138"/>
      <c r="W762" s="138"/>
      <c r="X762" s="138"/>
      <c r="Y762" s="141"/>
      <c r="Z762" s="226"/>
      <c r="AA762" s="179"/>
      <c r="AB762" s="179"/>
      <c r="AC762" s="179"/>
      <c r="AD762" s="179"/>
      <c r="AE762" s="179"/>
      <c r="AF762" s="179"/>
      <c r="AG762" s="179"/>
      <c r="AH762" s="179"/>
      <c r="AI762" s="179"/>
      <c r="AJ762" s="179"/>
      <c r="AK762" s="179"/>
      <c r="AL762" s="179"/>
      <c r="AM762" s="179"/>
      <c r="AN762" s="179"/>
      <c r="AO762" s="179"/>
      <c r="AP762" s="179"/>
      <c r="AQ762" s="467"/>
      <c r="AR762" s="179"/>
      <c r="AS762" s="467"/>
      <c r="AT762" s="467"/>
      <c r="AU762" s="467"/>
      <c r="AV762" s="347"/>
      <c r="AW762" s="467"/>
      <c r="AX762" s="347"/>
    </row>
    <row r="763" spans="1:50" s="487" customFormat="1" x14ac:dyDescent="0.3">
      <c r="A763" s="534">
        <v>41913</v>
      </c>
      <c r="B763" s="931" t="s">
        <v>7427</v>
      </c>
      <c r="C763" s="931" t="s">
        <v>11</v>
      </c>
      <c r="D763" s="648">
        <v>1750</v>
      </c>
      <c r="E763" s="487" t="s">
        <v>1848</v>
      </c>
      <c r="F763" s="553">
        <v>45573</v>
      </c>
      <c r="G763" s="487" t="s">
        <v>7424</v>
      </c>
      <c r="H763" s="487" t="s">
        <v>144</v>
      </c>
      <c r="I763" s="535" t="s">
        <v>653</v>
      </c>
      <c r="J763" s="536" t="s">
        <v>146</v>
      </c>
      <c r="K763" s="537">
        <v>-15</v>
      </c>
      <c r="L763" s="536"/>
      <c r="M763" s="537"/>
      <c r="N763" s="487" t="s">
        <v>7430</v>
      </c>
      <c r="O763" s="612">
        <v>5.14</v>
      </c>
      <c r="P763" s="487" t="s">
        <v>3631</v>
      </c>
      <c r="Q763" s="536"/>
      <c r="R763" s="487" t="s">
        <v>3746</v>
      </c>
      <c r="S763" s="487" t="s">
        <v>7462</v>
      </c>
      <c r="T763" s="138">
        <f t="shared" si="89"/>
        <v>10</v>
      </c>
      <c r="U763" s="139"/>
      <c r="V763" s="138"/>
      <c r="W763" s="138"/>
      <c r="X763" s="138"/>
      <c r="Y763" s="141"/>
      <c r="Z763" s="226"/>
      <c r="AA763" s="179"/>
      <c r="AB763" s="179"/>
      <c r="AC763" s="179"/>
      <c r="AD763" s="179"/>
      <c r="AE763" s="179"/>
      <c r="AF763" s="179"/>
      <c r="AG763" s="179"/>
      <c r="AH763" s="179"/>
      <c r="AI763" s="179"/>
      <c r="AJ763" s="179"/>
      <c r="AK763" s="179"/>
      <c r="AL763" s="179"/>
      <c r="AM763" s="179"/>
      <c r="AN763" s="179"/>
      <c r="AO763" s="179"/>
      <c r="AP763" s="179"/>
      <c r="AQ763" s="467"/>
      <c r="AR763" s="179"/>
      <c r="AS763" s="467"/>
      <c r="AT763" s="467"/>
      <c r="AU763" s="467"/>
      <c r="AV763" s="347"/>
      <c r="AW763" s="467"/>
      <c r="AX763" s="347"/>
    </row>
    <row r="764" spans="1:50" s="487" customFormat="1" x14ac:dyDescent="0.3">
      <c r="A764" s="534">
        <v>41913</v>
      </c>
      <c r="B764" s="931" t="s">
        <v>7431</v>
      </c>
      <c r="C764" s="931" t="s">
        <v>905</v>
      </c>
      <c r="D764" s="648">
        <v>250</v>
      </c>
      <c r="E764" s="487" t="s">
        <v>201</v>
      </c>
      <c r="F764" s="553">
        <v>45573</v>
      </c>
      <c r="G764" s="487" t="s">
        <v>171</v>
      </c>
      <c r="H764" s="487" t="s">
        <v>397</v>
      </c>
      <c r="I764" s="535" t="s">
        <v>887</v>
      </c>
      <c r="J764" s="536" t="s">
        <v>4604</v>
      </c>
      <c r="K764" s="537">
        <v>-7.5</v>
      </c>
      <c r="L764" s="536"/>
      <c r="M764" s="537"/>
      <c r="N764" s="487" t="s">
        <v>7432</v>
      </c>
      <c r="O764" s="612">
        <v>2.2400000000000002</v>
      </c>
      <c r="P764" s="487" t="s">
        <v>3631</v>
      </c>
      <c r="Q764" s="536"/>
      <c r="R764" s="487" t="s">
        <v>3746</v>
      </c>
      <c r="S764" s="487" t="s">
        <v>7458</v>
      </c>
      <c r="T764" s="138">
        <f t="shared" si="89"/>
        <v>10</v>
      </c>
      <c r="U764" s="139"/>
      <c r="V764" s="138"/>
      <c r="W764" s="138"/>
      <c r="X764" s="138"/>
      <c r="Y764" s="141"/>
      <c r="Z764" s="226"/>
      <c r="AA764" s="179"/>
      <c r="AB764" s="179"/>
      <c r="AC764" s="179"/>
      <c r="AD764" s="179"/>
      <c r="AE764" s="179"/>
      <c r="AF764" s="179"/>
      <c r="AG764" s="179"/>
      <c r="AH764" s="179"/>
      <c r="AI764" s="179"/>
      <c r="AJ764" s="179"/>
      <c r="AK764" s="179"/>
      <c r="AL764" s="179"/>
      <c r="AM764" s="179"/>
      <c r="AN764" s="179"/>
      <c r="AO764" s="179"/>
      <c r="AP764" s="179"/>
      <c r="AQ764" s="467"/>
      <c r="AR764" s="179"/>
      <c r="AS764" s="467"/>
      <c r="AT764" s="467"/>
      <c r="AU764" s="467"/>
      <c r="AV764" s="347"/>
      <c r="AW764" s="467"/>
      <c r="AX764" s="347"/>
    </row>
    <row r="765" spans="1:50" s="487" customFormat="1" x14ac:dyDescent="0.3">
      <c r="A765" s="534">
        <v>41913</v>
      </c>
      <c r="B765" s="931" t="s">
        <v>7433</v>
      </c>
      <c r="C765" s="931" t="s">
        <v>121</v>
      </c>
      <c r="D765" s="648">
        <v>500</v>
      </c>
      <c r="E765" s="487" t="s">
        <v>7434</v>
      </c>
      <c r="F765" s="553">
        <v>20012</v>
      </c>
      <c r="G765" s="487" t="s">
        <v>7435</v>
      </c>
      <c r="H765" s="487" t="s">
        <v>7436</v>
      </c>
      <c r="I765" s="535" t="s">
        <v>2076</v>
      </c>
      <c r="J765" s="536" t="s">
        <v>1749</v>
      </c>
      <c r="K765" s="537">
        <v>-2.5</v>
      </c>
      <c r="L765" s="536"/>
      <c r="M765" s="537"/>
      <c r="N765" s="487" t="s">
        <v>7437</v>
      </c>
      <c r="O765" s="612">
        <v>3.33</v>
      </c>
      <c r="P765" s="487" t="s">
        <v>3405</v>
      </c>
      <c r="Q765" s="536"/>
      <c r="R765" s="487">
        <v>33</v>
      </c>
      <c r="S765" s="487" t="s">
        <v>7457</v>
      </c>
      <c r="T765" s="138">
        <f t="shared" si="89"/>
        <v>10</v>
      </c>
      <c r="U765" s="139"/>
      <c r="V765" s="138"/>
      <c r="W765" s="138"/>
      <c r="X765" s="138"/>
      <c r="Y765" s="141"/>
      <c r="Z765" s="226"/>
      <c r="AA765" s="179"/>
      <c r="AB765" s="179"/>
      <c r="AC765" s="179"/>
      <c r="AD765" s="179"/>
      <c r="AE765" s="179"/>
      <c r="AF765" s="179"/>
      <c r="AG765" s="179"/>
      <c r="AH765" s="179"/>
      <c r="AI765" s="179"/>
      <c r="AJ765" s="179"/>
      <c r="AK765" s="179"/>
      <c r="AL765" s="179"/>
      <c r="AM765" s="179"/>
      <c r="AN765" s="179"/>
      <c r="AO765" s="179"/>
      <c r="AP765" s="179"/>
      <c r="AQ765" s="467"/>
      <c r="AR765" s="179"/>
      <c r="AS765" s="467"/>
      <c r="AT765" s="467"/>
      <c r="AU765" s="467"/>
      <c r="AV765" s="347"/>
      <c r="AW765" s="467"/>
      <c r="AX765" s="347"/>
    </row>
    <row r="766" spans="1:50" s="372" customFormat="1" ht="15" thickBot="1" x14ac:dyDescent="0.35">
      <c r="A766" s="371">
        <v>41913</v>
      </c>
      <c r="B766" s="419" t="s">
        <v>3048</v>
      </c>
      <c r="C766" s="419" t="s">
        <v>36</v>
      </c>
      <c r="D766" s="650">
        <v>300</v>
      </c>
      <c r="E766" s="372" t="s">
        <v>66</v>
      </c>
      <c r="F766" s="554">
        <v>45580</v>
      </c>
      <c r="G766" s="372" t="s">
        <v>7438</v>
      </c>
      <c r="H766" s="372" t="s">
        <v>7439</v>
      </c>
      <c r="I766" s="376" t="s">
        <v>7440</v>
      </c>
      <c r="J766" s="377" t="s">
        <v>7075</v>
      </c>
      <c r="K766" s="375">
        <v>0</v>
      </c>
      <c r="L766" s="377"/>
      <c r="M766" s="375"/>
      <c r="N766" s="372" t="s">
        <v>926</v>
      </c>
      <c r="O766" s="614">
        <v>1.5</v>
      </c>
      <c r="P766" s="372" t="s">
        <v>2336</v>
      </c>
      <c r="Q766" s="377"/>
      <c r="R766" s="372">
        <v>30</v>
      </c>
      <c r="S766" s="372" t="s">
        <v>7456</v>
      </c>
      <c r="T766" s="244">
        <f t="shared" si="89"/>
        <v>10</v>
      </c>
      <c r="U766" s="245"/>
      <c r="V766" s="244"/>
      <c r="W766" s="244"/>
      <c r="X766" s="244"/>
      <c r="Y766" s="247"/>
      <c r="Z766" s="248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538"/>
      <c r="AR766" s="249"/>
      <c r="AS766" s="538"/>
      <c r="AT766" s="538"/>
      <c r="AU766" s="538"/>
      <c r="AV766" s="346"/>
      <c r="AW766" s="538"/>
      <c r="AX766" s="346"/>
    </row>
    <row r="767" spans="1:50" s="487" customFormat="1" x14ac:dyDescent="0.3">
      <c r="A767" s="534">
        <v>41912</v>
      </c>
      <c r="B767" s="931" t="s">
        <v>7441</v>
      </c>
      <c r="C767" s="931" t="s">
        <v>7442</v>
      </c>
      <c r="D767" s="648">
        <v>250</v>
      </c>
      <c r="E767" s="487" t="s">
        <v>66</v>
      </c>
      <c r="F767" s="553">
        <v>45565</v>
      </c>
      <c r="G767" s="537" t="s">
        <v>7443</v>
      </c>
      <c r="H767" s="537" t="s">
        <v>160</v>
      </c>
      <c r="I767" s="535" t="s">
        <v>3764</v>
      </c>
      <c r="J767" s="536" t="s">
        <v>216</v>
      </c>
      <c r="K767" s="537">
        <v>-25</v>
      </c>
      <c r="L767" s="536"/>
      <c r="M767" s="537"/>
      <c r="N767" s="487" t="s">
        <v>382</v>
      </c>
      <c r="O767" s="612">
        <v>6</v>
      </c>
      <c r="P767" s="487" t="s">
        <v>2107</v>
      </c>
      <c r="Q767" s="536"/>
      <c r="R767" s="487">
        <v>15</v>
      </c>
      <c r="S767" s="487" t="s">
        <v>7455</v>
      </c>
      <c r="T767" s="138">
        <f t="shared" si="89"/>
        <v>9</v>
      </c>
      <c r="U767" s="139"/>
      <c r="V767" s="138"/>
      <c r="W767" s="138"/>
      <c r="X767" s="138"/>
      <c r="Y767" s="141"/>
      <c r="Z767" s="226"/>
      <c r="AA767" s="179"/>
      <c r="AB767" s="179"/>
      <c r="AC767" s="179"/>
      <c r="AD767" s="179"/>
      <c r="AE767" s="179"/>
      <c r="AF767" s="179"/>
      <c r="AG767" s="179"/>
      <c r="AH767" s="179"/>
      <c r="AI767" s="179"/>
      <c r="AJ767" s="179"/>
      <c r="AK767" s="179"/>
      <c r="AL767" s="179"/>
      <c r="AM767" s="179"/>
      <c r="AN767" s="179"/>
      <c r="AO767" s="179"/>
      <c r="AP767" s="179"/>
      <c r="AQ767" s="467"/>
      <c r="AR767" s="179"/>
      <c r="AS767" s="467"/>
      <c r="AT767" s="467"/>
      <c r="AU767" s="467"/>
      <c r="AV767" s="347"/>
      <c r="AW767" s="467"/>
      <c r="AX767" s="347"/>
    </row>
    <row r="768" spans="1:50" s="487" customFormat="1" x14ac:dyDescent="0.3">
      <c r="A768" s="534">
        <v>41912</v>
      </c>
      <c r="B768" s="931" t="s">
        <v>7444</v>
      </c>
      <c r="C768" s="931" t="s">
        <v>7442</v>
      </c>
      <c r="D768" s="648">
        <v>250</v>
      </c>
      <c r="E768" s="487" t="s">
        <v>117</v>
      </c>
      <c r="F768" s="553">
        <v>52870</v>
      </c>
      <c r="G768" s="537" t="s">
        <v>7443</v>
      </c>
      <c r="H768" s="537" t="s">
        <v>204</v>
      </c>
      <c r="I768" s="535" t="s">
        <v>7445</v>
      </c>
      <c r="J768" s="536" t="s">
        <v>3784</v>
      </c>
      <c r="K768" s="537">
        <v>-17.5</v>
      </c>
      <c r="L768" s="536"/>
      <c r="M768" s="537"/>
      <c r="N768" s="487" t="s">
        <v>3808</v>
      </c>
      <c r="O768" s="612">
        <v>4</v>
      </c>
      <c r="P768" s="487" t="s">
        <v>2107</v>
      </c>
      <c r="Q768" s="536"/>
      <c r="R768" s="487">
        <v>15</v>
      </c>
      <c r="S768" s="487" t="s">
        <v>7455</v>
      </c>
      <c r="T768" s="138">
        <f t="shared" si="89"/>
        <v>9</v>
      </c>
      <c r="U768" s="139"/>
      <c r="V768" s="138"/>
      <c r="W768" s="138"/>
      <c r="X768" s="138"/>
      <c r="Y768" s="141"/>
      <c r="Z768" s="226"/>
      <c r="AA768" s="179"/>
      <c r="AB768" s="179"/>
      <c r="AC768" s="179"/>
      <c r="AD768" s="179"/>
      <c r="AE768" s="179"/>
      <c r="AF768" s="179"/>
      <c r="AG768" s="179"/>
      <c r="AH768" s="179"/>
      <c r="AI768" s="179"/>
      <c r="AJ768" s="179"/>
      <c r="AK768" s="179"/>
      <c r="AL768" s="179"/>
      <c r="AM768" s="179"/>
      <c r="AN768" s="179"/>
      <c r="AO768" s="179"/>
      <c r="AP768" s="179"/>
      <c r="AQ768" s="467"/>
      <c r="AR768" s="179"/>
      <c r="AS768" s="467"/>
      <c r="AT768" s="467"/>
      <c r="AU768" s="467"/>
      <c r="AV768" s="347"/>
      <c r="AW768" s="467"/>
      <c r="AX768" s="347"/>
    </row>
    <row r="769" spans="1:50" s="487" customFormat="1" x14ac:dyDescent="0.3">
      <c r="A769" s="534">
        <v>41912</v>
      </c>
      <c r="B769" s="931" t="s">
        <v>7446</v>
      </c>
      <c r="C769" s="931" t="s">
        <v>600</v>
      </c>
      <c r="D769" s="648">
        <v>800</v>
      </c>
      <c r="E769" s="487" t="s">
        <v>66</v>
      </c>
      <c r="F769" s="553">
        <v>45572</v>
      </c>
      <c r="G769" s="537" t="s">
        <v>7101</v>
      </c>
      <c r="H769" s="537" t="s">
        <v>123</v>
      </c>
      <c r="I769" s="535" t="s">
        <v>4257</v>
      </c>
      <c r="J769" s="536" t="s">
        <v>718</v>
      </c>
      <c r="K769" s="537">
        <v>-15</v>
      </c>
      <c r="L769" s="536"/>
      <c r="M769" s="537"/>
      <c r="N769" s="487" t="s">
        <v>714</v>
      </c>
      <c r="O769" s="612">
        <v>3.5</v>
      </c>
      <c r="P769" s="487" t="s">
        <v>1912</v>
      </c>
      <c r="Q769" s="536"/>
      <c r="R769" s="487">
        <v>11</v>
      </c>
      <c r="S769" s="487" t="s">
        <v>7453</v>
      </c>
      <c r="T769" s="138">
        <f t="shared" si="89"/>
        <v>9</v>
      </c>
      <c r="U769" s="139"/>
      <c r="V769" s="138"/>
      <c r="W769" s="138"/>
      <c r="X769" s="138"/>
      <c r="Y769" s="141"/>
      <c r="Z769" s="226"/>
      <c r="AA769" s="179"/>
      <c r="AB769" s="179"/>
      <c r="AC769" s="179"/>
      <c r="AD769" s="179"/>
      <c r="AE769" s="179"/>
      <c r="AF769" s="179"/>
      <c r="AG769" s="179"/>
      <c r="AH769" s="179"/>
      <c r="AI769" s="179"/>
      <c r="AJ769" s="179"/>
      <c r="AK769" s="179"/>
      <c r="AL769" s="179"/>
      <c r="AM769" s="179"/>
      <c r="AN769" s="179"/>
      <c r="AO769" s="179"/>
      <c r="AP769" s="179"/>
      <c r="AQ769" s="467"/>
      <c r="AR769" s="179"/>
      <c r="AS769" s="467"/>
      <c r="AT769" s="467"/>
      <c r="AU769" s="467"/>
      <c r="AV769" s="347"/>
      <c r="AW769" s="467"/>
      <c r="AX769" s="347"/>
    </row>
    <row r="770" spans="1:50" s="487" customFormat="1" x14ac:dyDescent="0.3">
      <c r="A770" s="534">
        <v>41912</v>
      </c>
      <c r="B770" s="931" t="s">
        <v>7446</v>
      </c>
      <c r="C770" s="931" t="s">
        <v>600</v>
      </c>
      <c r="D770" s="648">
        <v>300</v>
      </c>
      <c r="E770" s="487" t="s">
        <v>117</v>
      </c>
      <c r="F770" s="553">
        <v>52877</v>
      </c>
      <c r="G770" s="537" t="s">
        <v>7101</v>
      </c>
      <c r="H770" s="537" t="s">
        <v>244</v>
      </c>
      <c r="I770" s="535" t="s">
        <v>4169</v>
      </c>
      <c r="J770" s="536" t="s">
        <v>665</v>
      </c>
      <c r="K770" s="537">
        <v>-20</v>
      </c>
      <c r="L770" s="536"/>
      <c r="M770" s="537"/>
      <c r="N770" s="487" t="s">
        <v>4057</v>
      </c>
      <c r="O770" s="612">
        <v>4.3</v>
      </c>
      <c r="P770" s="487" t="s">
        <v>7447</v>
      </c>
      <c r="Q770" s="536"/>
      <c r="R770" s="487">
        <v>8.5</v>
      </c>
      <c r="S770" s="487" t="s">
        <v>7454</v>
      </c>
      <c r="T770" s="138">
        <f t="shared" si="89"/>
        <v>9</v>
      </c>
      <c r="U770" s="139"/>
      <c r="V770" s="138"/>
      <c r="W770" s="138"/>
      <c r="X770" s="138"/>
      <c r="Y770" s="141"/>
      <c r="Z770" s="226"/>
      <c r="AA770" s="179"/>
      <c r="AB770" s="179"/>
      <c r="AC770" s="179"/>
      <c r="AD770" s="179"/>
      <c r="AE770" s="179"/>
      <c r="AF770" s="179"/>
      <c r="AG770" s="179"/>
      <c r="AH770" s="179"/>
      <c r="AI770" s="179"/>
      <c r="AJ770" s="179"/>
      <c r="AK770" s="179"/>
      <c r="AL770" s="179"/>
      <c r="AM770" s="179"/>
      <c r="AN770" s="179"/>
      <c r="AO770" s="179"/>
      <c r="AP770" s="179"/>
      <c r="AQ770" s="467"/>
      <c r="AR770" s="179"/>
      <c r="AS770" s="467"/>
      <c r="AT770" s="467"/>
      <c r="AU770" s="467"/>
      <c r="AV770" s="347"/>
      <c r="AW770" s="467"/>
      <c r="AX770" s="347"/>
    </row>
    <row r="771" spans="1:50" s="458" customFormat="1" x14ac:dyDescent="0.3">
      <c r="A771" s="555">
        <v>41912</v>
      </c>
      <c r="B771" s="942" t="s">
        <v>1706</v>
      </c>
      <c r="C771" s="942" t="s">
        <v>11</v>
      </c>
      <c r="D771" s="649">
        <v>499.92399999999998</v>
      </c>
      <c r="E771" s="458" t="s">
        <v>12</v>
      </c>
      <c r="F771" s="556">
        <v>42901</v>
      </c>
      <c r="G771" s="557" t="s">
        <v>7448</v>
      </c>
      <c r="H771" s="557" t="s">
        <v>631</v>
      </c>
      <c r="I771" s="558" t="s">
        <v>1276</v>
      </c>
      <c r="J771" s="559" t="s">
        <v>989</v>
      </c>
      <c r="K771" s="557"/>
      <c r="L771" s="559"/>
      <c r="M771" s="557"/>
      <c r="N771" s="458" t="s">
        <v>7449</v>
      </c>
      <c r="O771" s="613">
        <v>5.8</v>
      </c>
      <c r="P771" s="458" t="s">
        <v>3746</v>
      </c>
      <c r="Q771" s="559"/>
      <c r="R771" s="559" t="s">
        <v>3746</v>
      </c>
      <c r="S771" s="458" t="s">
        <v>7452</v>
      </c>
      <c r="T771" s="205">
        <f t="shared" si="89"/>
        <v>9</v>
      </c>
      <c r="U771" s="199"/>
      <c r="V771" s="205"/>
      <c r="W771" s="205"/>
      <c r="X771" s="205"/>
      <c r="Y771" s="205"/>
      <c r="Z771" s="233"/>
      <c r="AA771" s="466"/>
      <c r="AB771" s="466"/>
      <c r="AC771" s="466"/>
      <c r="AD771" s="466"/>
      <c r="AE771" s="466"/>
      <c r="AF771" s="466"/>
      <c r="AG771" s="466"/>
      <c r="AH771" s="466"/>
      <c r="AI771" s="466"/>
      <c r="AJ771" s="466"/>
      <c r="AK771" s="466"/>
      <c r="AL771" s="466"/>
      <c r="AM771" s="466"/>
      <c r="AN771" s="466"/>
      <c r="AO771" s="466"/>
      <c r="AP771" s="466"/>
      <c r="AQ771" s="468"/>
      <c r="AR771" s="466"/>
      <c r="AS771" s="468"/>
      <c r="AT771" s="468"/>
      <c r="AU771" s="468"/>
      <c r="AW771" s="468"/>
    </row>
    <row r="772" spans="1:50" s="443" customFormat="1" x14ac:dyDescent="0.3">
      <c r="A772" s="560">
        <v>41912</v>
      </c>
      <c r="B772" s="945" t="s">
        <v>1706</v>
      </c>
      <c r="C772" s="945" t="s">
        <v>11</v>
      </c>
      <c r="D772" s="651">
        <v>499.92399999999998</v>
      </c>
      <c r="E772" s="443" t="s">
        <v>117</v>
      </c>
      <c r="F772" s="561">
        <v>16238</v>
      </c>
      <c r="G772" s="562" t="s">
        <v>7448</v>
      </c>
      <c r="H772" s="562" t="s">
        <v>95</v>
      </c>
      <c r="I772" s="563" t="s">
        <v>1111</v>
      </c>
      <c r="J772" s="564" t="s">
        <v>657</v>
      </c>
      <c r="K772" s="562"/>
      <c r="L772" s="564"/>
      <c r="M772" s="562"/>
      <c r="N772" s="443" t="s">
        <v>7450</v>
      </c>
      <c r="O772" s="615">
        <v>4.4000000000000004</v>
      </c>
      <c r="P772" s="443" t="s">
        <v>3746</v>
      </c>
      <c r="Q772" s="564"/>
      <c r="R772" s="564" t="s">
        <v>3746</v>
      </c>
      <c r="S772" s="443" t="s">
        <v>7451</v>
      </c>
      <c r="T772" s="453">
        <f t="shared" si="89"/>
        <v>9</v>
      </c>
      <c r="U772" s="454"/>
      <c r="V772" s="453"/>
      <c r="W772" s="453"/>
      <c r="X772" s="453"/>
      <c r="Y772" s="453"/>
      <c r="Z772" s="455"/>
      <c r="AA772" s="456"/>
      <c r="AB772" s="456"/>
      <c r="AC772" s="456"/>
      <c r="AD772" s="456"/>
      <c r="AE772" s="456"/>
      <c r="AF772" s="456"/>
      <c r="AG772" s="456"/>
      <c r="AH772" s="456"/>
      <c r="AI772" s="456"/>
      <c r="AJ772" s="456"/>
      <c r="AK772" s="456"/>
      <c r="AL772" s="456"/>
      <c r="AM772" s="456"/>
      <c r="AN772" s="456"/>
      <c r="AO772" s="456"/>
      <c r="AP772" s="456"/>
      <c r="AQ772" s="469"/>
      <c r="AR772" s="456"/>
      <c r="AS772" s="469"/>
      <c r="AT772" s="469"/>
      <c r="AU772" s="469"/>
      <c r="AW772" s="469"/>
    </row>
    <row r="773" spans="1:50" s="347" customFormat="1" x14ac:dyDescent="0.3">
      <c r="A773" s="438">
        <v>41907</v>
      </c>
      <c r="B773" s="932" t="s">
        <v>7296</v>
      </c>
      <c r="C773" s="933" t="s">
        <v>218</v>
      </c>
      <c r="D773" s="652">
        <v>300</v>
      </c>
      <c r="E773" s="347" t="s">
        <v>3793</v>
      </c>
      <c r="F773" s="439">
        <v>45565</v>
      </c>
      <c r="G773" s="347" t="s">
        <v>7297</v>
      </c>
      <c r="H773" s="352" t="s">
        <v>646</v>
      </c>
      <c r="I773" s="353" t="s">
        <v>3770</v>
      </c>
      <c r="J773" s="354" t="s">
        <v>3771</v>
      </c>
      <c r="K773" s="355">
        <v>-30</v>
      </c>
      <c r="L773" s="354"/>
      <c r="M773" s="355"/>
      <c r="N773" s="354" t="s">
        <v>7298</v>
      </c>
      <c r="O773" s="471">
        <v>6.67</v>
      </c>
      <c r="P773" s="440" t="s">
        <v>3746</v>
      </c>
      <c r="Q773" s="441"/>
      <c r="R773" s="352" t="s">
        <v>3746</v>
      </c>
      <c r="S773" s="184" t="s">
        <v>7374</v>
      </c>
      <c r="T773" s="138">
        <f t="shared" ref="T773:T811" si="90">MONTH(A773)</f>
        <v>9</v>
      </c>
      <c r="U773" s="139"/>
      <c r="V773" s="138"/>
      <c r="W773" s="138"/>
      <c r="X773" s="138"/>
      <c r="Y773" s="141"/>
      <c r="Z773" s="226"/>
      <c r="AA773" s="179"/>
      <c r="AB773" s="179"/>
      <c r="AC773" s="179"/>
      <c r="AD773" s="179"/>
      <c r="AE773" s="179"/>
      <c r="AF773" s="179"/>
      <c r="AG773" s="179"/>
      <c r="AH773" s="179"/>
      <c r="AI773" s="179"/>
      <c r="AJ773" s="179"/>
      <c r="AK773" s="179"/>
      <c r="AL773" s="179"/>
      <c r="AM773" s="179"/>
      <c r="AN773" s="179"/>
      <c r="AO773" s="179"/>
      <c r="AP773" s="179"/>
      <c r="AQ773" s="467"/>
      <c r="AR773" s="179"/>
      <c r="AS773" s="467"/>
      <c r="AT773" s="467"/>
      <c r="AU773" s="467"/>
      <c r="AW773" s="467"/>
    </row>
    <row r="774" spans="1:50" s="347" customFormat="1" x14ac:dyDescent="0.3">
      <c r="A774" s="438">
        <v>41907</v>
      </c>
      <c r="B774" s="932" t="s">
        <v>7299</v>
      </c>
      <c r="C774" s="933" t="s">
        <v>228</v>
      </c>
      <c r="D774" s="652">
        <v>500</v>
      </c>
      <c r="E774" s="347" t="s">
        <v>37</v>
      </c>
      <c r="F774" s="439">
        <v>43745</v>
      </c>
      <c r="G774" s="347" t="s">
        <v>908</v>
      </c>
      <c r="H774" s="352" t="s">
        <v>177</v>
      </c>
      <c r="I774" s="353" t="s">
        <v>7300</v>
      </c>
      <c r="J774" s="354" t="s">
        <v>7301</v>
      </c>
      <c r="K774" s="355">
        <v>-27.5</v>
      </c>
      <c r="L774" s="354"/>
      <c r="M774" s="355"/>
      <c r="N774" s="354" t="s">
        <v>132</v>
      </c>
      <c r="O774" s="471">
        <v>2.6</v>
      </c>
      <c r="P774" s="440" t="s">
        <v>3637</v>
      </c>
      <c r="Q774" s="441"/>
      <c r="R774" s="352" t="s">
        <v>3746</v>
      </c>
      <c r="S774" s="184" t="s">
        <v>7375</v>
      </c>
      <c r="T774" s="138">
        <f t="shared" si="90"/>
        <v>9</v>
      </c>
      <c r="U774" s="139"/>
      <c r="V774" s="138"/>
      <c r="W774" s="138"/>
      <c r="X774" s="138"/>
      <c r="Y774" s="141"/>
      <c r="Z774" s="226"/>
      <c r="AA774" s="179"/>
      <c r="AB774" s="179"/>
      <c r="AC774" s="179"/>
      <c r="AD774" s="179"/>
      <c r="AE774" s="179"/>
      <c r="AF774" s="179"/>
      <c r="AG774" s="179"/>
      <c r="AH774" s="179"/>
      <c r="AI774" s="179"/>
      <c r="AJ774" s="179"/>
      <c r="AK774" s="179"/>
      <c r="AL774" s="179"/>
      <c r="AM774" s="179"/>
      <c r="AN774" s="179"/>
      <c r="AO774" s="179"/>
      <c r="AP774" s="179"/>
      <c r="AQ774" s="467"/>
      <c r="AR774" s="179"/>
      <c r="AS774" s="467"/>
      <c r="AT774" s="467"/>
      <c r="AU774" s="467"/>
      <c r="AW774" s="467"/>
    </row>
    <row r="775" spans="1:50" s="347" customFormat="1" x14ac:dyDescent="0.3">
      <c r="A775" s="438">
        <v>41907</v>
      </c>
      <c r="B775" s="932" t="s">
        <v>7302</v>
      </c>
      <c r="C775" s="933" t="s">
        <v>3407</v>
      </c>
      <c r="D775" s="652">
        <v>300</v>
      </c>
      <c r="E775" s="347" t="s">
        <v>66</v>
      </c>
      <c r="F775" s="439">
        <v>45567</v>
      </c>
      <c r="G775" s="347" t="s">
        <v>4163</v>
      </c>
      <c r="H775" s="352" t="s">
        <v>544</v>
      </c>
      <c r="I775" s="353" t="s">
        <v>7303</v>
      </c>
      <c r="J775" s="354" t="s">
        <v>775</v>
      </c>
      <c r="K775" s="355">
        <v>-10</v>
      </c>
      <c r="L775" s="354"/>
      <c r="M775" s="355"/>
      <c r="N775" s="354" t="s">
        <v>169</v>
      </c>
      <c r="O775" s="471">
        <v>3.67</v>
      </c>
      <c r="P775" s="440" t="s">
        <v>3637</v>
      </c>
      <c r="Q775" s="441"/>
      <c r="R775" s="352" t="s">
        <v>3746</v>
      </c>
      <c r="S775" s="184" t="s">
        <v>7376</v>
      </c>
      <c r="T775" s="138">
        <f t="shared" si="90"/>
        <v>9</v>
      </c>
      <c r="U775" s="139"/>
      <c r="V775" s="138"/>
      <c r="W775" s="138"/>
      <c r="X775" s="138"/>
      <c r="Y775" s="141"/>
      <c r="Z775" s="226"/>
      <c r="AA775" s="179"/>
      <c r="AB775" s="179"/>
      <c r="AC775" s="179"/>
      <c r="AD775" s="179"/>
      <c r="AE775" s="179"/>
      <c r="AF775" s="179"/>
      <c r="AG775" s="179"/>
      <c r="AH775" s="179"/>
      <c r="AI775" s="179"/>
      <c r="AJ775" s="179"/>
      <c r="AK775" s="179"/>
      <c r="AL775" s="179"/>
      <c r="AM775" s="179"/>
      <c r="AN775" s="179"/>
      <c r="AO775" s="179"/>
      <c r="AP775" s="179"/>
      <c r="AQ775" s="467"/>
      <c r="AR775" s="179"/>
      <c r="AS775" s="467"/>
      <c r="AT775" s="467"/>
      <c r="AU775" s="467"/>
      <c r="AW775" s="467"/>
    </row>
    <row r="776" spans="1:50" s="347" customFormat="1" x14ac:dyDescent="0.3">
      <c r="A776" s="438">
        <v>41906</v>
      </c>
      <c r="B776" s="932" t="s">
        <v>7304</v>
      </c>
      <c r="C776" s="933" t="s">
        <v>44</v>
      </c>
      <c r="D776" s="652">
        <v>500</v>
      </c>
      <c r="E776" s="347" t="s">
        <v>66</v>
      </c>
      <c r="F776" s="439">
        <v>45566</v>
      </c>
      <c r="G776" s="347" t="s">
        <v>7305</v>
      </c>
      <c r="H776" s="352" t="s">
        <v>380</v>
      </c>
      <c r="I776" s="353" t="s">
        <v>7306</v>
      </c>
      <c r="J776" s="354" t="s">
        <v>7307</v>
      </c>
      <c r="K776" s="355">
        <v>-30</v>
      </c>
      <c r="L776" s="354"/>
      <c r="M776" s="355"/>
      <c r="N776" s="354" t="s">
        <v>7308</v>
      </c>
      <c r="O776" s="471">
        <v>12.8</v>
      </c>
      <c r="P776" s="440" t="s">
        <v>3746</v>
      </c>
      <c r="Q776" s="441"/>
      <c r="R776" s="352" t="s">
        <v>5923</v>
      </c>
      <c r="S776" s="184" t="s">
        <v>7377</v>
      </c>
      <c r="T776" s="138">
        <f t="shared" si="90"/>
        <v>9</v>
      </c>
      <c r="U776" s="139"/>
      <c r="V776" s="138"/>
      <c r="W776" s="138"/>
      <c r="X776" s="138"/>
      <c r="Y776" s="141"/>
      <c r="Z776" s="226"/>
      <c r="AA776" s="179"/>
      <c r="AB776" s="179"/>
      <c r="AC776" s="179"/>
      <c r="AD776" s="179"/>
      <c r="AE776" s="179"/>
      <c r="AF776" s="179"/>
      <c r="AG776" s="179"/>
      <c r="AH776" s="179"/>
      <c r="AI776" s="179"/>
      <c r="AJ776" s="179"/>
      <c r="AK776" s="179"/>
      <c r="AL776" s="179"/>
      <c r="AM776" s="179"/>
      <c r="AN776" s="179"/>
      <c r="AO776" s="179"/>
      <c r="AP776" s="179"/>
      <c r="AQ776" s="467"/>
      <c r="AR776" s="179"/>
      <c r="AS776" s="467"/>
      <c r="AT776" s="467"/>
      <c r="AU776" s="467"/>
      <c r="AW776" s="467"/>
    </row>
    <row r="777" spans="1:50" s="347" customFormat="1" x14ac:dyDescent="0.3">
      <c r="A777" s="438">
        <v>41906</v>
      </c>
      <c r="B777" s="932" t="s">
        <v>7309</v>
      </c>
      <c r="C777" s="933" t="s">
        <v>218</v>
      </c>
      <c r="D777" s="652">
        <v>500</v>
      </c>
      <c r="E777" s="347" t="s">
        <v>12</v>
      </c>
      <c r="F777" s="439">
        <v>43007</v>
      </c>
      <c r="G777" s="347" t="s">
        <v>7310</v>
      </c>
      <c r="H777" s="352" t="s">
        <v>189</v>
      </c>
      <c r="I777" s="353" t="s">
        <v>802</v>
      </c>
      <c r="J777" s="354" t="s">
        <v>301</v>
      </c>
      <c r="K777" s="355">
        <v>-20</v>
      </c>
      <c r="L777" s="354"/>
      <c r="M777" s="355"/>
      <c r="N777" s="354" t="s">
        <v>2531</v>
      </c>
      <c r="O777" s="471">
        <v>3.7</v>
      </c>
      <c r="P777" s="440" t="s">
        <v>3843</v>
      </c>
      <c r="Q777" s="441" t="s">
        <v>3411</v>
      </c>
      <c r="R777" s="352">
        <v>-2.25</v>
      </c>
      <c r="S777" s="184" t="s">
        <v>7378</v>
      </c>
      <c r="T777" s="138">
        <f t="shared" si="90"/>
        <v>9</v>
      </c>
      <c r="U777" s="139"/>
      <c r="V777" s="138"/>
      <c r="W777" s="138"/>
      <c r="X777" s="138"/>
      <c r="Y777" s="141"/>
      <c r="Z777" s="226"/>
      <c r="AA777" s="179"/>
      <c r="AB777" s="179"/>
      <c r="AC777" s="179"/>
      <c r="AD777" s="179"/>
      <c r="AE777" s="179"/>
      <c r="AF777" s="179"/>
      <c r="AG777" s="179"/>
      <c r="AH777" s="179"/>
      <c r="AI777" s="179"/>
      <c r="AJ777" s="179"/>
      <c r="AK777" s="179"/>
      <c r="AL777" s="179"/>
      <c r="AM777" s="179"/>
      <c r="AN777" s="179"/>
      <c r="AO777" s="179"/>
      <c r="AP777" s="179"/>
      <c r="AQ777" s="467"/>
      <c r="AR777" s="179"/>
      <c r="AS777" s="467"/>
      <c r="AT777" s="467"/>
      <c r="AU777" s="467"/>
      <c r="AW777" s="467"/>
    </row>
    <row r="778" spans="1:50" s="347" customFormat="1" x14ac:dyDescent="0.3">
      <c r="A778" s="438">
        <v>41906</v>
      </c>
      <c r="B778" s="932" t="s">
        <v>7311</v>
      </c>
      <c r="C778" s="933" t="s">
        <v>218</v>
      </c>
      <c r="D778" s="652">
        <v>500</v>
      </c>
      <c r="E778" s="347" t="s">
        <v>37</v>
      </c>
      <c r="F778" s="439">
        <v>43007</v>
      </c>
      <c r="G778" s="347" t="s">
        <v>7310</v>
      </c>
      <c r="H778" s="352" t="s">
        <v>7312</v>
      </c>
      <c r="I778" s="353" t="s">
        <v>3849</v>
      </c>
      <c r="J778" s="354" t="s">
        <v>4247</v>
      </c>
      <c r="K778" s="355">
        <v>-20</v>
      </c>
      <c r="L778" s="354"/>
      <c r="M778" s="355"/>
      <c r="N778" s="354" t="s">
        <v>4612</v>
      </c>
      <c r="O778" s="471">
        <v>5</v>
      </c>
      <c r="P778" s="440" t="s">
        <v>3843</v>
      </c>
      <c r="Q778" s="441" t="s">
        <v>3411</v>
      </c>
      <c r="R778" s="352">
        <v>-2.25</v>
      </c>
      <c r="S778" s="184" t="s">
        <v>7379</v>
      </c>
      <c r="T778" s="138">
        <f t="shared" si="90"/>
        <v>9</v>
      </c>
      <c r="U778" s="139"/>
      <c r="V778" s="138"/>
      <c r="W778" s="138"/>
      <c r="X778" s="138"/>
      <c r="Y778" s="141"/>
      <c r="Z778" s="226"/>
      <c r="AA778" s="179"/>
      <c r="AB778" s="179"/>
      <c r="AC778" s="179"/>
      <c r="AD778" s="179"/>
      <c r="AE778" s="179"/>
      <c r="AF778" s="179"/>
      <c r="AG778" s="179"/>
      <c r="AH778" s="179"/>
      <c r="AI778" s="179"/>
      <c r="AJ778" s="179"/>
      <c r="AK778" s="179"/>
      <c r="AL778" s="179"/>
      <c r="AM778" s="179"/>
      <c r="AN778" s="179"/>
      <c r="AO778" s="179"/>
      <c r="AP778" s="179"/>
      <c r="AQ778" s="467"/>
      <c r="AR778" s="179"/>
      <c r="AS778" s="467"/>
      <c r="AT778" s="467"/>
      <c r="AU778" s="467"/>
      <c r="AW778" s="467"/>
    </row>
    <row r="779" spans="1:50" s="347" customFormat="1" x14ac:dyDescent="0.3">
      <c r="A779" s="438">
        <v>41906</v>
      </c>
      <c r="B779" s="932" t="s">
        <v>4541</v>
      </c>
      <c r="C779" s="933" t="s">
        <v>127</v>
      </c>
      <c r="D779" s="652">
        <v>250</v>
      </c>
      <c r="E779" s="347" t="s">
        <v>12</v>
      </c>
      <c r="F779" s="439">
        <v>43007</v>
      </c>
      <c r="G779" s="347" t="s">
        <v>7313</v>
      </c>
      <c r="H779" s="352" t="s">
        <v>2299</v>
      </c>
      <c r="I779" s="353" t="s">
        <v>3656</v>
      </c>
      <c r="J779" s="354" t="s">
        <v>406</v>
      </c>
      <c r="K779" s="355">
        <v>-2.5</v>
      </c>
      <c r="L779" s="354"/>
      <c r="M779" s="355"/>
      <c r="N779" s="354" t="s">
        <v>3744</v>
      </c>
      <c r="O779" s="471">
        <v>1.4</v>
      </c>
      <c r="P779" s="440" t="s">
        <v>1933</v>
      </c>
      <c r="Q779" s="441"/>
      <c r="R779" s="352">
        <v>7</v>
      </c>
      <c r="S779" s="184" t="s">
        <v>7380</v>
      </c>
      <c r="T779" s="138">
        <f t="shared" si="90"/>
        <v>9</v>
      </c>
      <c r="U779" s="139"/>
      <c r="V779" s="138"/>
      <c r="W779" s="138"/>
      <c r="X779" s="138"/>
      <c r="Y779" s="141"/>
      <c r="Z779" s="226"/>
      <c r="AA779" s="179"/>
      <c r="AB779" s="179"/>
      <c r="AC779" s="179"/>
      <c r="AD779" s="179"/>
      <c r="AE779" s="179"/>
      <c r="AF779" s="179"/>
      <c r="AG779" s="179"/>
      <c r="AH779" s="179"/>
      <c r="AI779" s="179"/>
      <c r="AJ779" s="179"/>
      <c r="AK779" s="179"/>
      <c r="AL779" s="179"/>
      <c r="AM779" s="179"/>
      <c r="AN779" s="179"/>
      <c r="AO779" s="179"/>
      <c r="AP779" s="179"/>
      <c r="AQ779" s="467"/>
      <c r="AR779" s="179"/>
      <c r="AS779" s="467"/>
      <c r="AT779" s="467"/>
      <c r="AU779" s="467"/>
      <c r="AW779" s="467"/>
    </row>
    <row r="780" spans="1:50" s="347" customFormat="1" x14ac:dyDescent="0.3">
      <c r="A780" s="438">
        <v>41906</v>
      </c>
      <c r="B780" s="932" t="s">
        <v>7314</v>
      </c>
      <c r="C780" s="933" t="s">
        <v>127</v>
      </c>
      <c r="D780" s="652">
        <v>500</v>
      </c>
      <c r="E780" s="347" t="s">
        <v>12</v>
      </c>
      <c r="F780" s="439">
        <v>43007</v>
      </c>
      <c r="G780" s="347" t="s">
        <v>7313</v>
      </c>
      <c r="H780" s="352" t="s">
        <v>2298</v>
      </c>
      <c r="I780" s="353" t="s">
        <v>802</v>
      </c>
      <c r="J780" s="354" t="s">
        <v>7224</v>
      </c>
      <c r="K780" s="355">
        <v>-2.5</v>
      </c>
      <c r="L780" s="354"/>
      <c r="M780" s="355"/>
      <c r="N780" s="354" t="s">
        <v>618</v>
      </c>
      <c r="O780" s="471">
        <v>1.5</v>
      </c>
      <c r="P780" s="440" t="s">
        <v>1933</v>
      </c>
      <c r="Q780" s="441"/>
      <c r="R780" s="352">
        <v>7</v>
      </c>
      <c r="S780" s="184" t="s">
        <v>7381</v>
      </c>
      <c r="T780" s="138">
        <f t="shared" si="90"/>
        <v>9</v>
      </c>
      <c r="U780" s="139"/>
      <c r="V780" s="138"/>
      <c r="W780" s="138"/>
      <c r="X780" s="138"/>
      <c r="Y780" s="141"/>
      <c r="Z780" s="226"/>
      <c r="AA780" s="179"/>
      <c r="AB780" s="179"/>
      <c r="AC780" s="179"/>
      <c r="AD780" s="179"/>
      <c r="AE780" s="179"/>
      <c r="AF780" s="179"/>
      <c r="AG780" s="179"/>
      <c r="AH780" s="179"/>
      <c r="AI780" s="179"/>
      <c r="AJ780" s="179"/>
      <c r="AK780" s="179"/>
      <c r="AL780" s="179"/>
      <c r="AM780" s="179"/>
      <c r="AN780" s="179"/>
      <c r="AO780" s="179"/>
      <c r="AP780" s="179"/>
      <c r="AQ780" s="467"/>
      <c r="AR780" s="179"/>
      <c r="AS780" s="467"/>
      <c r="AT780" s="467"/>
      <c r="AU780" s="467"/>
      <c r="AW780" s="467"/>
    </row>
    <row r="781" spans="1:50" s="347" customFormat="1" x14ac:dyDescent="0.3">
      <c r="A781" s="438">
        <v>41906</v>
      </c>
      <c r="B781" s="932" t="s">
        <v>7315</v>
      </c>
      <c r="C781" s="933" t="s">
        <v>87</v>
      </c>
      <c r="D781" s="652">
        <v>685</v>
      </c>
      <c r="E781" s="347" t="s">
        <v>7237</v>
      </c>
      <c r="F781" s="439">
        <v>56523</v>
      </c>
      <c r="G781" s="347" t="s">
        <v>7316</v>
      </c>
      <c r="H781" s="352" t="s">
        <v>7317</v>
      </c>
      <c r="I781" s="353" t="s">
        <v>7318</v>
      </c>
      <c r="J781" s="354" t="s">
        <v>7319</v>
      </c>
      <c r="K781" s="355">
        <v>25</v>
      </c>
      <c r="L781" s="354"/>
      <c r="M781" s="355"/>
      <c r="N781" s="354" t="s">
        <v>3700</v>
      </c>
      <c r="O781" s="471">
        <v>1.61</v>
      </c>
      <c r="P781" s="440" t="s">
        <v>3746</v>
      </c>
      <c r="Q781" s="441"/>
      <c r="R781" s="352" t="s">
        <v>3746</v>
      </c>
      <c r="S781" s="184" t="s">
        <v>7382</v>
      </c>
      <c r="T781" s="138">
        <f t="shared" si="90"/>
        <v>9</v>
      </c>
      <c r="U781" s="139"/>
      <c r="V781" s="138"/>
      <c r="W781" s="138"/>
      <c r="X781" s="138"/>
      <c r="Y781" s="141"/>
      <c r="Z781" s="226"/>
      <c r="AA781" s="179"/>
      <c r="AB781" s="179"/>
      <c r="AC781" s="179"/>
      <c r="AD781" s="179"/>
      <c r="AE781" s="179"/>
      <c r="AF781" s="179"/>
      <c r="AG781" s="179"/>
      <c r="AH781" s="179"/>
      <c r="AI781" s="179"/>
      <c r="AJ781" s="179"/>
      <c r="AK781" s="179"/>
      <c r="AL781" s="179"/>
      <c r="AM781" s="179"/>
      <c r="AN781" s="179"/>
      <c r="AO781" s="179"/>
      <c r="AP781" s="179"/>
      <c r="AQ781" s="467"/>
      <c r="AR781" s="179"/>
      <c r="AS781" s="467"/>
      <c r="AT781" s="467"/>
      <c r="AU781" s="467"/>
      <c r="AW781" s="467"/>
    </row>
    <row r="782" spans="1:50" s="347" customFormat="1" x14ac:dyDescent="0.3">
      <c r="A782" s="438">
        <v>41906</v>
      </c>
      <c r="B782" s="932" t="s">
        <v>7320</v>
      </c>
      <c r="C782" s="933" t="s">
        <v>218</v>
      </c>
      <c r="D782" s="652">
        <v>400</v>
      </c>
      <c r="E782" s="347" t="s">
        <v>12</v>
      </c>
      <c r="F782" s="439">
        <v>43007</v>
      </c>
      <c r="G782" s="347" t="s">
        <v>7321</v>
      </c>
      <c r="H782" s="352" t="s">
        <v>7221</v>
      </c>
      <c r="I782" s="353" t="s">
        <v>3849</v>
      </c>
      <c r="J782" s="354" t="s">
        <v>4247</v>
      </c>
      <c r="K782" s="355">
        <v>-12.5</v>
      </c>
      <c r="L782" s="354"/>
      <c r="M782" s="355"/>
      <c r="N782" s="354" t="s">
        <v>382</v>
      </c>
      <c r="O782" s="471">
        <v>3.75</v>
      </c>
      <c r="P782" s="440" t="s">
        <v>2150</v>
      </c>
      <c r="Q782" s="441"/>
      <c r="R782" s="352">
        <v>8</v>
      </c>
      <c r="S782" s="184" t="s">
        <v>7383</v>
      </c>
      <c r="T782" s="138">
        <f t="shared" si="90"/>
        <v>9</v>
      </c>
      <c r="U782" s="139"/>
      <c r="V782" s="138"/>
      <c r="W782" s="138"/>
      <c r="X782" s="138"/>
      <c r="Y782" s="141"/>
      <c r="Z782" s="226"/>
      <c r="AA782" s="179"/>
      <c r="AB782" s="179"/>
      <c r="AC782" s="179"/>
      <c r="AD782" s="179"/>
      <c r="AE782" s="179"/>
      <c r="AF782" s="179"/>
      <c r="AG782" s="179"/>
      <c r="AH782" s="179"/>
      <c r="AI782" s="179"/>
      <c r="AJ782" s="179"/>
      <c r="AK782" s="179"/>
      <c r="AL782" s="179"/>
      <c r="AM782" s="179"/>
      <c r="AN782" s="179"/>
      <c r="AO782" s="179"/>
      <c r="AP782" s="179"/>
      <c r="AQ782" s="467"/>
      <c r="AR782" s="179"/>
      <c r="AS782" s="467"/>
      <c r="AT782" s="467"/>
      <c r="AU782" s="467"/>
      <c r="AW782" s="467"/>
    </row>
    <row r="783" spans="1:50" s="347" customFormat="1" x14ac:dyDescent="0.3">
      <c r="A783" s="438">
        <v>41906</v>
      </c>
      <c r="B783" s="932" t="s">
        <v>7322</v>
      </c>
      <c r="C783" s="933" t="s">
        <v>218</v>
      </c>
      <c r="D783" s="652">
        <v>600</v>
      </c>
      <c r="E783" s="347" t="s">
        <v>37</v>
      </c>
      <c r="F783" s="439">
        <v>43737</v>
      </c>
      <c r="G783" s="347" t="s">
        <v>7321</v>
      </c>
      <c r="H783" s="352" t="s">
        <v>160</v>
      </c>
      <c r="I783" s="353" t="s">
        <v>805</v>
      </c>
      <c r="J783" s="354" t="s">
        <v>152</v>
      </c>
      <c r="K783" s="355">
        <v>-12.5</v>
      </c>
      <c r="L783" s="354"/>
      <c r="M783" s="355"/>
      <c r="N783" s="354" t="s">
        <v>1609</v>
      </c>
      <c r="O783" s="471">
        <v>3.67</v>
      </c>
      <c r="P783" s="440" t="s">
        <v>2150</v>
      </c>
      <c r="Q783" s="441"/>
      <c r="R783" s="352">
        <v>8</v>
      </c>
      <c r="S783" s="184" t="s">
        <v>7384</v>
      </c>
      <c r="T783" s="138">
        <f t="shared" si="90"/>
        <v>9</v>
      </c>
      <c r="U783" s="139"/>
      <c r="V783" s="138"/>
      <c r="W783" s="138"/>
      <c r="X783" s="138"/>
      <c r="Y783" s="141"/>
      <c r="Z783" s="226"/>
      <c r="AA783" s="179"/>
      <c r="AB783" s="179"/>
      <c r="AC783" s="179"/>
      <c r="AD783" s="179"/>
      <c r="AE783" s="179"/>
      <c r="AF783" s="179"/>
      <c r="AG783" s="179"/>
      <c r="AH783" s="179"/>
      <c r="AI783" s="179"/>
      <c r="AJ783" s="179"/>
      <c r="AK783" s="179"/>
      <c r="AL783" s="179"/>
      <c r="AM783" s="179"/>
      <c r="AN783" s="179"/>
      <c r="AO783" s="179"/>
      <c r="AP783" s="179"/>
      <c r="AQ783" s="467"/>
      <c r="AR783" s="179"/>
      <c r="AS783" s="467"/>
      <c r="AT783" s="467"/>
      <c r="AU783" s="467"/>
      <c r="AW783" s="467"/>
    </row>
    <row r="784" spans="1:50" s="347" customFormat="1" x14ac:dyDescent="0.3">
      <c r="A784" s="438">
        <v>41906</v>
      </c>
      <c r="B784" s="932" t="s">
        <v>7323</v>
      </c>
      <c r="C784" s="933" t="s">
        <v>208</v>
      </c>
      <c r="D784" s="652">
        <v>625</v>
      </c>
      <c r="E784" s="347" t="s">
        <v>66</v>
      </c>
      <c r="F784" s="439">
        <v>45566</v>
      </c>
      <c r="G784" s="347" t="s">
        <v>7324</v>
      </c>
      <c r="H784" s="352" t="s">
        <v>2075</v>
      </c>
      <c r="I784" s="353" t="s">
        <v>3770</v>
      </c>
      <c r="J784" s="354" t="s">
        <v>860</v>
      </c>
      <c r="K784" s="355">
        <v>-17.5</v>
      </c>
      <c r="L784" s="354"/>
      <c r="M784" s="355"/>
      <c r="N784" s="354" t="s">
        <v>1609</v>
      </c>
      <c r="O784" s="471">
        <v>3.52</v>
      </c>
      <c r="P784" s="440" t="s">
        <v>2274</v>
      </c>
      <c r="Q784" s="441"/>
      <c r="R784" s="352">
        <v>4</v>
      </c>
      <c r="S784" s="184" t="s">
        <v>7385</v>
      </c>
      <c r="T784" s="138">
        <f t="shared" si="90"/>
        <v>9</v>
      </c>
      <c r="U784" s="139"/>
      <c r="V784" s="138"/>
      <c r="W784" s="138"/>
      <c r="X784" s="138"/>
      <c r="Y784" s="141"/>
      <c r="Z784" s="226"/>
      <c r="AA784" s="179"/>
      <c r="AB784" s="179"/>
      <c r="AC784" s="179"/>
      <c r="AD784" s="179"/>
      <c r="AE784" s="179"/>
      <c r="AF784" s="179"/>
      <c r="AG784" s="179"/>
      <c r="AH784" s="179"/>
      <c r="AI784" s="179"/>
      <c r="AJ784" s="179"/>
      <c r="AK784" s="179"/>
      <c r="AL784" s="179"/>
      <c r="AM784" s="179"/>
      <c r="AN784" s="179"/>
      <c r="AO784" s="179"/>
      <c r="AP784" s="179"/>
      <c r="AQ784" s="467"/>
      <c r="AR784" s="179"/>
      <c r="AS784" s="467"/>
      <c r="AT784" s="467"/>
      <c r="AU784" s="467"/>
      <c r="AW784" s="467"/>
    </row>
    <row r="785" spans="1:49" s="347" customFormat="1" x14ac:dyDescent="0.3">
      <c r="A785" s="438">
        <v>41906</v>
      </c>
      <c r="B785" s="932" t="s">
        <v>7325</v>
      </c>
      <c r="C785" s="933" t="s">
        <v>208</v>
      </c>
      <c r="D785" s="652">
        <v>625</v>
      </c>
      <c r="E785" s="347" t="s">
        <v>117</v>
      </c>
      <c r="F785" s="439">
        <v>52871</v>
      </c>
      <c r="G785" s="347" t="s">
        <v>7324</v>
      </c>
      <c r="H785" s="352" t="s">
        <v>7326</v>
      </c>
      <c r="I785" s="353" t="s">
        <v>5347</v>
      </c>
      <c r="J785" s="354" t="s">
        <v>273</v>
      </c>
      <c r="K785" s="355">
        <v>-17.5</v>
      </c>
      <c r="L785" s="354"/>
      <c r="M785" s="355"/>
      <c r="N785" s="354" t="s">
        <v>3792</v>
      </c>
      <c r="O785" s="471">
        <v>2.88</v>
      </c>
      <c r="P785" s="440" t="s">
        <v>2274</v>
      </c>
      <c r="Q785" s="441"/>
      <c r="R785" s="352">
        <v>4</v>
      </c>
      <c r="S785" s="184" t="s">
        <v>7386</v>
      </c>
      <c r="T785" s="138">
        <f t="shared" si="90"/>
        <v>9</v>
      </c>
      <c r="U785" s="139"/>
      <c r="V785" s="138"/>
      <c r="W785" s="138"/>
      <c r="X785" s="138"/>
      <c r="Y785" s="141"/>
      <c r="Z785" s="226"/>
      <c r="AA785" s="179"/>
      <c r="AB785" s="179"/>
      <c r="AC785" s="179"/>
      <c r="AD785" s="179"/>
      <c r="AE785" s="179"/>
      <c r="AF785" s="179"/>
      <c r="AG785" s="179"/>
      <c r="AH785" s="179"/>
      <c r="AI785" s="179"/>
      <c r="AJ785" s="179"/>
      <c r="AK785" s="179"/>
      <c r="AL785" s="179"/>
      <c r="AM785" s="179"/>
      <c r="AN785" s="179"/>
      <c r="AO785" s="179"/>
      <c r="AP785" s="179"/>
      <c r="AQ785" s="467"/>
      <c r="AR785" s="179"/>
      <c r="AS785" s="467"/>
      <c r="AT785" s="467"/>
      <c r="AU785" s="467"/>
      <c r="AW785" s="467"/>
    </row>
    <row r="786" spans="1:49" s="347" customFormat="1" x14ac:dyDescent="0.3">
      <c r="A786" s="438">
        <v>41905</v>
      </c>
      <c r="B786" s="932" t="s">
        <v>7327</v>
      </c>
      <c r="C786" s="933" t="s">
        <v>11</v>
      </c>
      <c r="D786" s="652">
        <v>500</v>
      </c>
      <c r="E786" s="347" t="s">
        <v>12</v>
      </c>
      <c r="F786" s="439">
        <v>43010</v>
      </c>
      <c r="G786" s="347" t="s">
        <v>7328</v>
      </c>
      <c r="H786" s="352" t="s">
        <v>19</v>
      </c>
      <c r="I786" s="353" t="s">
        <v>3737</v>
      </c>
      <c r="J786" s="354" t="s">
        <v>3738</v>
      </c>
      <c r="K786" s="355">
        <v>-15.5</v>
      </c>
      <c r="L786" s="354"/>
      <c r="M786" s="355"/>
      <c r="N786" s="354" t="s">
        <v>463</v>
      </c>
      <c r="O786" s="471">
        <v>6</v>
      </c>
      <c r="P786" s="440" t="s">
        <v>2097</v>
      </c>
      <c r="Q786" s="441" t="s">
        <v>4631</v>
      </c>
      <c r="R786" s="352">
        <v>1.75</v>
      </c>
      <c r="S786" s="184" t="s">
        <v>7392</v>
      </c>
      <c r="T786" s="138">
        <f t="shared" si="90"/>
        <v>9</v>
      </c>
      <c r="U786" s="139"/>
      <c r="V786" s="138"/>
      <c r="W786" s="138"/>
      <c r="X786" s="138"/>
      <c r="Y786" s="141"/>
      <c r="Z786" s="226"/>
      <c r="AA786" s="179"/>
      <c r="AB786" s="179"/>
      <c r="AC786" s="179"/>
      <c r="AD786" s="179"/>
      <c r="AE786" s="179"/>
      <c r="AF786" s="179"/>
      <c r="AG786" s="179"/>
      <c r="AH786" s="179"/>
      <c r="AI786" s="179"/>
      <c r="AJ786" s="179"/>
      <c r="AK786" s="179"/>
      <c r="AL786" s="179"/>
      <c r="AM786" s="179"/>
      <c r="AN786" s="179"/>
      <c r="AO786" s="179"/>
      <c r="AP786" s="179"/>
      <c r="AQ786" s="467"/>
      <c r="AR786" s="179"/>
      <c r="AS786" s="467"/>
      <c r="AT786" s="467"/>
      <c r="AU786" s="467"/>
      <c r="AW786" s="467"/>
    </row>
    <row r="787" spans="1:49" s="347" customFormat="1" x14ac:dyDescent="0.3">
      <c r="A787" s="438">
        <v>41905</v>
      </c>
      <c r="B787" s="932" t="s">
        <v>7329</v>
      </c>
      <c r="C787" s="933" t="s">
        <v>11</v>
      </c>
      <c r="D787" s="652">
        <v>750</v>
      </c>
      <c r="E787" s="347" t="s">
        <v>37</v>
      </c>
      <c r="F787" s="439">
        <v>43740</v>
      </c>
      <c r="G787" s="347" t="s">
        <v>7328</v>
      </c>
      <c r="H787" s="352" t="s">
        <v>1210</v>
      </c>
      <c r="I787" s="353" t="s">
        <v>961</v>
      </c>
      <c r="J787" s="354" t="s">
        <v>962</v>
      </c>
      <c r="K787" s="355">
        <v>-15.5</v>
      </c>
      <c r="L787" s="354"/>
      <c r="M787" s="355"/>
      <c r="N787" s="354" t="s">
        <v>92</v>
      </c>
      <c r="O787" s="471">
        <v>4.5999999999999996</v>
      </c>
      <c r="P787" s="440" t="s">
        <v>2097</v>
      </c>
      <c r="Q787" s="441" t="s">
        <v>4631</v>
      </c>
      <c r="R787" s="352">
        <v>1.75</v>
      </c>
      <c r="S787" s="184" t="s">
        <v>7391</v>
      </c>
      <c r="T787" s="138">
        <f t="shared" si="90"/>
        <v>9</v>
      </c>
      <c r="U787" s="139"/>
      <c r="V787" s="138"/>
      <c r="W787" s="138"/>
      <c r="X787" s="138"/>
      <c r="Y787" s="141"/>
      <c r="Z787" s="226"/>
      <c r="AA787" s="179"/>
      <c r="AB787" s="179"/>
      <c r="AC787" s="179"/>
      <c r="AD787" s="179"/>
      <c r="AE787" s="179"/>
      <c r="AF787" s="179"/>
      <c r="AG787" s="179"/>
      <c r="AH787" s="179"/>
      <c r="AI787" s="179"/>
      <c r="AJ787" s="179"/>
      <c r="AK787" s="179"/>
      <c r="AL787" s="179"/>
      <c r="AM787" s="179"/>
      <c r="AN787" s="179"/>
      <c r="AO787" s="179"/>
      <c r="AP787" s="179"/>
      <c r="AQ787" s="467"/>
      <c r="AR787" s="179"/>
      <c r="AS787" s="467"/>
      <c r="AT787" s="467"/>
      <c r="AU787" s="467"/>
      <c r="AW787" s="467"/>
    </row>
    <row r="788" spans="1:49" s="347" customFormat="1" x14ac:dyDescent="0.3">
      <c r="A788" s="438">
        <v>41905</v>
      </c>
      <c r="B788" s="932" t="s">
        <v>7330</v>
      </c>
      <c r="C788" s="933" t="s">
        <v>11</v>
      </c>
      <c r="D788" s="652">
        <v>750</v>
      </c>
      <c r="E788" s="347" t="s">
        <v>224</v>
      </c>
      <c r="F788" s="439">
        <v>44471</v>
      </c>
      <c r="G788" s="347" t="s">
        <v>7328</v>
      </c>
      <c r="H788" s="352" t="s">
        <v>292</v>
      </c>
      <c r="I788" s="353" t="s">
        <v>4066</v>
      </c>
      <c r="J788" s="354" t="s">
        <v>157</v>
      </c>
      <c r="K788" s="355">
        <v>-15.5</v>
      </c>
      <c r="L788" s="354"/>
      <c r="M788" s="355"/>
      <c r="N788" s="354" t="s">
        <v>1344</v>
      </c>
      <c r="O788" s="471">
        <v>6</v>
      </c>
      <c r="P788" s="440" t="s">
        <v>2097</v>
      </c>
      <c r="Q788" s="441"/>
      <c r="R788" s="352">
        <v>9</v>
      </c>
      <c r="S788" s="184" t="s">
        <v>7387</v>
      </c>
      <c r="T788" s="138">
        <f t="shared" si="90"/>
        <v>9</v>
      </c>
      <c r="U788" s="139"/>
      <c r="V788" s="138"/>
      <c r="W788" s="138"/>
      <c r="X788" s="138"/>
      <c r="Y788" s="141"/>
      <c r="Z788" s="226"/>
      <c r="AA788" s="179"/>
      <c r="AB788" s="179"/>
      <c r="AC788" s="179"/>
      <c r="AD788" s="179"/>
      <c r="AE788" s="179"/>
      <c r="AF788" s="179"/>
      <c r="AG788" s="179"/>
      <c r="AH788" s="179"/>
      <c r="AI788" s="179"/>
      <c r="AJ788" s="179"/>
      <c r="AK788" s="179"/>
      <c r="AL788" s="179"/>
      <c r="AM788" s="179"/>
      <c r="AN788" s="179"/>
      <c r="AO788" s="179"/>
      <c r="AP788" s="179"/>
      <c r="AQ788" s="467"/>
      <c r="AR788" s="179"/>
      <c r="AS788" s="467"/>
      <c r="AT788" s="467"/>
      <c r="AU788" s="467"/>
      <c r="AW788" s="467"/>
    </row>
    <row r="789" spans="1:49" s="347" customFormat="1" x14ac:dyDescent="0.3">
      <c r="A789" s="438">
        <v>41905</v>
      </c>
      <c r="B789" s="932" t="s">
        <v>7331</v>
      </c>
      <c r="C789" s="933" t="s">
        <v>11</v>
      </c>
      <c r="D789" s="652">
        <v>1250</v>
      </c>
      <c r="E789" s="347" t="s">
        <v>66</v>
      </c>
      <c r="F789" s="439">
        <v>45567</v>
      </c>
      <c r="G789" s="347" t="s">
        <v>7328</v>
      </c>
      <c r="H789" s="352" t="s">
        <v>1050</v>
      </c>
      <c r="I789" s="353" t="s">
        <v>4293</v>
      </c>
      <c r="J789" s="354" t="s">
        <v>937</v>
      </c>
      <c r="K789" s="355">
        <v>-15.5</v>
      </c>
      <c r="L789" s="354"/>
      <c r="M789" s="355"/>
      <c r="N789" s="354" t="s">
        <v>1374</v>
      </c>
      <c r="O789" s="471">
        <v>5.2</v>
      </c>
      <c r="P789" s="440" t="s">
        <v>2097</v>
      </c>
      <c r="Q789" s="441"/>
      <c r="R789" s="352">
        <v>9</v>
      </c>
      <c r="S789" s="184" t="s">
        <v>7388</v>
      </c>
      <c r="T789" s="138">
        <f t="shared" si="90"/>
        <v>9</v>
      </c>
      <c r="U789" s="139"/>
      <c r="V789" s="138"/>
      <c r="W789" s="138"/>
      <c r="X789" s="138"/>
      <c r="Y789" s="141"/>
      <c r="Z789" s="226"/>
      <c r="AA789" s="179"/>
      <c r="AB789" s="179"/>
      <c r="AC789" s="179"/>
      <c r="AD789" s="179"/>
      <c r="AE789" s="179"/>
      <c r="AF789" s="179"/>
      <c r="AG789" s="179"/>
      <c r="AH789" s="179"/>
      <c r="AI789" s="179"/>
      <c r="AJ789" s="179"/>
      <c r="AK789" s="179"/>
      <c r="AL789" s="179"/>
      <c r="AM789" s="179"/>
      <c r="AN789" s="179"/>
      <c r="AO789" s="179"/>
      <c r="AP789" s="179"/>
      <c r="AQ789" s="467"/>
      <c r="AR789" s="179"/>
      <c r="AS789" s="467"/>
      <c r="AT789" s="467"/>
      <c r="AU789" s="467"/>
      <c r="AW789" s="467"/>
    </row>
    <row r="790" spans="1:49" s="347" customFormat="1" x14ac:dyDescent="0.3">
      <c r="A790" s="438">
        <v>41905</v>
      </c>
      <c r="B790" s="932" t="s">
        <v>7332</v>
      </c>
      <c r="C790" s="933" t="s">
        <v>11</v>
      </c>
      <c r="D790" s="652">
        <v>750</v>
      </c>
      <c r="E790" s="347" t="s">
        <v>2331</v>
      </c>
      <c r="F790" s="439">
        <v>49219</v>
      </c>
      <c r="G790" s="347" t="s">
        <v>7328</v>
      </c>
      <c r="H790" s="352" t="s">
        <v>446</v>
      </c>
      <c r="I790" s="353" t="s">
        <v>6923</v>
      </c>
      <c r="J790" s="354" t="s">
        <v>7333</v>
      </c>
      <c r="K790" s="355">
        <v>-15.5</v>
      </c>
      <c r="L790" s="354"/>
      <c r="M790" s="355"/>
      <c r="N790" s="354" t="s">
        <v>1972</v>
      </c>
      <c r="O790" s="471">
        <v>4.9000000000000004</v>
      </c>
      <c r="P790" s="440" t="s">
        <v>2107</v>
      </c>
      <c r="Q790" s="441" t="s">
        <v>1988</v>
      </c>
      <c r="R790" s="352">
        <v>19.5</v>
      </c>
      <c r="S790" s="184" t="s">
        <v>7389</v>
      </c>
      <c r="T790" s="138">
        <f t="shared" si="90"/>
        <v>9</v>
      </c>
      <c r="U790" s="139"/>
      <c r="V790" s="138"/>
      <c r="W790" s="138"/>
      <c r="X790" s="138"/>
      <c r="Y790" s="141"/>
      <c r="Z790" s="226"/>
      <c r="AA790" s="179"/>
      <c r="AB790" s="179"/>
      <c r="AC790" s="179"/>
      <c r="AD790" s="179"/>
      <c r="AE790" s="179"/>
      <c r="AF790" s="179"/>
      <c r="AG790" s="179"/>
      <c r="AH790" s="179"/>
      <c r="AI790" s="179"/>
      <c r="AJ790" s="179"/>
      <c r="AK790" s="179"/>
      <c r="AL790" s="179"/>
      <c r="AM790" s="179"/>
      <c r="AN790" s="179"/>
      <c r="AO790" s="179"/>
      <c r="AP790" s="179"/>
      <c r="AQ790" s="467"/>
      <c r="AR790" s="179"/>
      <c r="AS790" s="467"/>
      <c r="AT790" s="467"/>
      <c r="AU790" s="467"/>
      <c r="AW790" s="467"/>
    </row>
    <row r="791" spans="1:49" s="347" customFormat="1" x14ac:dyDescent="0.3">
      <c r="A791" s="438">
        <v>41905</v>
      </c>
      <c r="B791" s="932" t="s">
        <v>7334</v>
      </c>
      <c r="C791" s="933" t="s">
        <v>11</v>
      </c>
      <c r="D791" s="652">
        <v>1000</v>
      </c>
      <c r="E791" s="347" t="s">
        <v>117</v>
      </c>
      <c r="F791" s="439">
        <v>52872</v>
      </c>
      <c r="G791" s="347" t="s">
        <v>7328</v>
      </c>
      <c r="H791" s="352" t="s">
        <v>367</v>
      </c>
      <c r="I791" s="353" t="s">
        <v>739</v>
      </c>
      <c r="J791" s="354" t="s">
        <v>740</v>
      </c>
      <c r="K791" s="355">
        <v>-15.5</v>
      </c>
      <c r="L791" s="354"/>
      <c r="M791" s="355"/>
      <c r="N791" s="354" t="s">
        <v>3767</v>
      </c>
      <c r="O791" s="471">
        <v>5.5</v>
      </c>
      <c r="P791" s="440" t="s">
        <v>2107</v>
      </c>
      <c r="Q791" s="441" t="s">
        <v>1988</v>
      </c>
      <c r="R791" s="352">
        <v>19.5</v>
      </c>
      <c r="S791" s="184" t="s">
        <v>7390</v>
      </c>
      <c r="T791" s="138">
        <f t="shared" si="90"/>
        <v>9</v>
      </c>
      <c r="U791" s="139"/>
      <c r="V791" s="138"/>
      <c r="W791" s="138"/>
      <c r="X791" s="138"/>
      <c r="Y791" s="141"/>
      <c r="Z791" s="226"/>
      <c r="AA791" s="179"/>
      <c r="AB791" s="179"/>
      <c r="AC791" s="179"/>
      <c r="AD791" s="179"/>
      <c r="AE791" s="179"/>
      <c r="AF791" s="179"/>
      <c r="AG791" s="179"/>
      <c r="AH791" s="179"/>
      <c r="AI791" s="179"/>
      <c r="AJ791" s="179"/>
      <c r="AK791" s="179"/>
      <c r="AL791" s="179"/>
      <c r="AM791" s="179"/>
      <c r="AN791" s="179"/>
      <c r="AO791" s="179"/>
      <c r="AP791" s="179"/>
      <c r="AQ791" s="467"/>
      <c r="AR791" s="179"/>
      <c r="AS791" s="467"/>
      <c r="AT791" s="467"/>
      <c r="AU791" s="467"/>
      <c r="AW791" s="467"/>
    </row>
    <row r="792" spans="1:49" s="347" customFormat="1" x14ac:dyDescent="0.3">
      <c r="A792" s="438">
        <v>41905</v>
      </c>
      <c r="B792" s="932" t="s">
        <v>7335</v>
      </c>
      <c r="C792" s="933" t="s">
        <v>127</v>
      </c>
      <c r="D792" s="652">
        <v>350</v>
      </c>
      <c r="E792" s="347" t="s">
        <v>81</v>
      </c>
      <c r="F792" s="439">
        <v>43739</v>
      </c>
      <c r="G792" s="347" t="s">
        <v>7336</v>
      </c>
      <c r="H792" s="352" t="s">
        <v>2299</v>
      </c>
      <c r="I792" s="353" t="s">
        <v>2299</v>
      </c>
      <c r="J792" s="354" t="s">
        <v>7337</v>
      </c>
      <c r="K792" s="355">
        <v>-7.5</v>
      </c>
      <c r="L792" s="354"/>
      <c r="M792" s="355"/>
      <c r="N792" s="354" t="s">
        <v>213</v>
      </c>
      <c r="O792" s="471">
        <v>1.6</v>
      </c>
      <c r="P792" s="440" t="s">
        <v>4180</v>
      </c>
      <c r="Q792" s="441" t="s">
        <v>1890</v>
      </c>
      <c r="R792" s="352">
        <v>2</v>
      </c>
      <c r="S792" s="184" t="s">
        <v>7394</v>
      </c>
      <c r="T792" s="138">
        <f t="shared" si="90"/>
        <v>9</v>
      </c>
      <c r="U792" s="139"/>
      <c r="V792" s="138"/>
      <c r="W792" s="138"/>
      <c r="X792" s="138"/>
      <c r="Y792" s="141"/>
      <c r="Z792" s="226"/>
      <c r="AA792" s="179"/>
      <c r="AB792" s="179"/>
      <c r="AC792" s="179"/>
      <c r="AD792" s="179"/>
      <c r="AE792" s="179"/>
      <c r="AF792" s="179"/>
      <c r="AG792" s="179"/>
      <c r="AH792" s="179"/>
      <c r="AI792" s="179"/>
      <c r="AJ792" s="179"/>
      <c r="AK792" s="179"/>
      <c r="AL792" s="179"/>
      <c r="AM792" s="179"/>
      <c r="AN792" s="179"/>
      <c r="AO792" s="179"/>
      <c r="AP792" s="179"/>
      <c r="AQ792" s="467"/>
      <c r="AR792" s="179"/>
      <c r="AS792" s="467"/>
      <c r="AT792" s="467"/>
      <c r="AU792" s="467"/>
      <c r="AW792" s="467"/>
    </row>
    <row r="793" spans="1:49" s="347" customFormat="1" x14ac:dyDescent="0.3">
      <c r="A793" s="438">
        <v>41905</v>
      </c>
      <c r="B793" s="932" t="s">
        <v>7338</v>
      </c>
      <c r="C793" s="933" t="s">
        <v>127</v>
      </c>
      <c r="D793" s="652">
        <v>1150</v>
      </c>
      <c r="E793" s="347" t="s">
        <v>81</v>
      </c>
      <c r="F793" s="439">
        <v>43739</v>
      </c>
      <c r="G793" s="347" t="s">
        <v>7336</v>
      </c>
      <c r="H793" s="352" t="s">
        <v>155</v>
      </c>
      <c r="I793" s="353" t="s">
        <v>972</v>
      </c>
      <c r="J793" s="354" t="s">
        <v>3803</v>
      </c>
      <c r="K793" s="355">
        <v>-7.5</v>
      </c>
      <c r="L793" s="354"/>
      <c r="M793" s="355"/>
      <c r="N793" s="354" t="s">
        <v>213</v>
      </c>
      <c r="O793" s="471">
        <v>1.6</v>
      </c>
      <c r="P793" s="440" t="s">
        <v>4180</v>
      </c>
      <c r="Q793" s="441" t="s">
        <v>1890</v>
      </c>
      <c r="R793" s="352">
        <v>2</v>
      </c>
      <c r="S793" s="184" t="s">
        <v>7393</v>
      </c>
      <c r="T793" s="138">
        <f t="shared" si="90"/>
        <v>9</v>
      </c>
      <c r="U793" s="139"/>
      <c r="V793" s="138"/>
      <c r="W793" s="138"/>
      <c r="X793" s="138"/>
      <c r="Y793" s="141"/>
      <c r="Z793" s="226"/>
      <c r="AA793" s="179"/>
      <c r="AB793" s="179"/>
      <c r="AC793" s="179"/>
      <c r="AD793" s="179"/>
      <c r="AE793" s="179"/>
      <c r="AF793" s="179"/>
      <c r="AG793" s="179"/>
      <c r="AH793" s="179"/>
      <c r="AI793" s="179"/>
      <c r="AJ793" s="179"/>
      <c r="AK793" s="179"/>
      <c r="AL793" s="179"/>
      <c r="AM793" s="179"/>
      <c r="AN793" s="179"/>
      <c r="AO793" s="179"/>
      <c r="AP793" s="179"/>
      <c r="AQ793" s="467"/>
      <c r="AR793" s="179"/>
      <c r="AS793" s="467"/>
      <c r="AT793" s="467"/>
      <c r="AU793" s="467"/>
      <c r="AW793" s="467"/>
    </row>
    <row r="794" spans="1:49" s="347" customFormat="1" x14ac:dyDescent="0.3">
      <c r="A794" s="438">
        <v>41905</v>
      </c>
      <c r="B794" s="932" t="s">
        <v>7339</v>
      </c>
      <c r="C794" s="933" t="s">
        <v>5989</v>
      </c>
      <c r="D794" s="652">
        <v>500</v>
      </c>
      <c r="E794" s="347" t="s">
        <v>66</v>
      </c>
      <c r="F794" s="439">
        <v>45561</v>
      </c>
      <c r="G794" s="347" t="s">
        <v>7340</v>
      </c>
      <c r="H794" s="352" t="s">
        <v>7341</v>
      </c>
      <c r="I794" s="353" t="s">
        <v>7342</v>
      </c>
      <c r="J794" s="354" t="s">
        <v>7343</v>
      </c>
      <c r="K794" s="355">
        <v>-15</v>
      </c>
      <c r="L794" s="354"/>
      <c r="M794" s="355"/>
      <c r="N794" s="354" t="s">
        <v>266</v>
      </c>
      <c r="O794" s="471">
        <v>3.8</v>
      </c>
      <c r="P794" s="440" t="s">
        <v>4381</v>
      </c>
      <c r="Q794" s="441"/>
      <c r="R794" s="352">
        <v>17.5</v>
      </c>
      <c r="S794" s="184" t="s">
        <v>7395</v>
      </c>
      <c r="T794" s="138">
        <f t="shared" si="90"/>
        <v>9</v>
      </c>
      <c r="U794" s="139"/>
      <c r="V794" s="138"/>
      <c r="W794" s="138"/>
      <c r="X794" s="138"/>
      <c r="Y794" s="141"/>
      <c r="Z794" s="226"/>
      <c r="AA794" s="179"/>
      <c r="AB794" s="179"/>
      <c r="AC794" s="179"/>
      <c r="AD794" s="179"/>
      <c r="AE794" s="179"/>
      <c r="AF794" s="179"/>
      <c r="AG794" s="179"/>
      <c r="AH794" s="179"/>
      <c r="AI794" s="179"/>
      <c r="AJ794" s="179"/>
      <c r="AK794" s="179"/>
      <c r="AL794" s="179"/>
      <c r="AM794" s="179"/>
      <c r="AN794" s="179"/>
      <c r="AO794" s="179"/>
      <c r="AP794" s="179"/>
      <c r="AQ794" s="467"/>
      <c r="AR794" s="179"/>
      <c r="AS794" s="467"/>
      <c r="AT794" s="467"/>
      <c r="AU794" s="467"/>
      <c r="AW794" s="467"/>
    </row>
    <row r="795" spans="1:49" s="347" customFormat="1" x14ac:dyDescent="0.3">
      <c r="A795" s="438">
        <v>41904</v>
      </c>
      <c r="B795" s="932" t="s">
        <v>7344</v>
      </c>
      <c r="C795" s="933" t="s">
        <v>2974</v>
      </c>
      <c r="D795" s="652">
        <v>300</v>
      </c>
      <c r="E795" s="347" t="s">
        <v>12</v>
      </c>
      <c r="F795" s="439">
        <v>43007</v>
      </c>
      <c r="G795" s="347" t="s">
        <v>7345</v>
      </c>
      <c r="H795" s="352" t="s">
        <v>7346</v>
      </c>
      <c r="I795" s="353" t="s">
        <v>2299</v>
      </c>
      <c r="J795" s="354" t="s">
        <v>3928</v>
      </c>
      <c r="K795" s="355">
        <v>-7.5</v>
      </c>
      <c r="L795" s="354"/>
      <c r="M795" s="355"/>
      <c r="N795" s="354" t="s">
        <v>926</v>
      </c>
      <c r="O795" s="471">
        <v>1.5</v>
      </c>
      <c r="P795" s="440" t="s">
        <v>1937</v>
      </c>
      <c r="Q795" s="441"/>
      <c r="R795" s="352">
        <v>0</v>
      </c>
      <c r="S795" s="184" t="s">
        <v>7396</v>
      </c>
      <c r="T795" s="138">
        <f t="shared" si="90"/>
        <v>9</v>
      </c>
      <c r="U795" s="139"/>
      <c r="V795" s="138"/>
      <c r="W795" s="138"/>
      <c r="X795" s="138"/>
      <c r="Y795" s="141"/>
      <c r="Z795" s="226"/>
      <c r="AA795" s="179"/>
      <c r="AB795" s="179"/>
      <c r="AC795" s="179"/>
      <c r="AD795" s="179"/>
      <c r="AE795" s="179"/>
      <c r="AF795" s="179"/>
      <c r="AG795" s="179"/>
      <c r="AH795" s="179"/>
      <c r="AI795" s="179"/>
      <c r="AJ795" s="179"/>
      <c r="AK795" s="179"/>
      <c r="AL795" s="179"/>
      <c r="AM795" s="179"/>
      <c r="AN795" s="179"/>
      <c r="AO795" s="179"/>
      <c r="AP795" s="179"/>
      <c r="AQ795" s="467"/>
      <c r="AR795" s="179"/>
      <c r="AS795" s="467"/>
      <c r="AT795" s="467"/>
      <c r="AU795" s="467"/>
      <c r="AW795" s="467"/>
    </row>
    <row r="796" spans="1:49" s="347" customFormat="1" x14ac:dyDescent="0.3">
      <c r="A796" s="438">
        <v>41904</v>
      </c>
      <c r="B796" s="932" t="s">
        <v>7347</v>
      </c>
      <c r="C796" s="933" t="s">
        <v>2974</v>
      </c>
      <c r="D796" s="652">
        <v>850</v>
      </c>
      <c r="E796" s="347" t="s">
        <v>12</v>
      </c>
      <c r="F796" s="439">
        <v>43007</v>
      </c>
      <c r="G796" s="347" t="s">
        <v>7345</v>
      </c>
      <c r="H796" s="352" t="s">
        <v>3551</v>
      </c>
      <c r="I796" s="353" t="s">
        <v>3237</v>
      </c>
      <c r="J796" s="354" t="s">
        <v>940</v>
      </c>
      <c r="K796" s="355">
        <v>-7.5</v>
      </c>
      <c r="L796" s="354"/>
      <c r="M796" s="355"/>
      <c r="N796" s="354" t="s">
        <v>4057</v>
      </c>
      <c r="O796" s="471">
        <v>1.53</v>
      </c>
      <c r="P796" s="440" t="s">
        <v>1937</v>
      </c>
      <c r="Q796" s="441"/>
      <c r="R796" s="352">
        <v>0</v>
      </c>
      <c r="S796" s="184" t="s">
        <v>7397</v>
      </c>
      <c r="T796" s="138">
        <f t="shared" si="90"/>
        <v>9</v>
      </c>
      <c r="U796" s="139"/>
      <c r="V796" s="138"/>
      <c r="W796" s="138"/>
      <c r="X796" s="138"/>
      <c r="Y796" s="141"/>
      <c r="Z796" s="226"/>
      <c r="AA796" s="179"/>
      <c r="AB796" s="179"/>
      <c r="AC796" s="179"/>
      <c r="AD796" s="179"/>
      <c r="AE796" s="179"/>
      <c r="AF796" s="179"/>
      <c r="AG796" s="179"/>
      <c r="AH796" s="179"/>
      <c r="AI796" s="179"/>
      <c r="AJ796" s="179"/>
      <c r="AK796" s="179"/>
      <c r="AL796" s="179"/>
      <c r="AM796" s="179"/>
      <c r="AN796" s="179"/>
      <c r="AO796" s="179"/>
      <c r="AP796" s="179"/>
      <c r="AQ796" s="467"/>
      <c r="AR796" s="179"/>
      <c r="AS796" s="467"/>
      <c r="AT796" s="467"/>
      <c r="AU796" s="467"/>
      <c r="AW796" s="467"/>
    </row>
    <row r="797" spans="1:49" s="347" customFormat="1" x14ac:dyDescent="0.3">
      <c r="A797" s="438">
        <v>41904</v>
      </c>
      <c r="B797" s="932" t="s">
        <v>7344</v>
      </c>
      <c r="C797" s="933" t="s">
        <v>2974</v>
      </c>
      <c r="D797" s="652">
        <v>500</v>
      </c>
      <c r="E797" s="347" t="s">
        <v>37</v>
      </c>
      <c r="F797" s="439">
        <v>43738</v>
      </c>
      <c r="G797" s="347" t="s">
        <v>7345</v>
      </c>
      <c r="H797" s="352" t="s">
        <v>7348</v>
      </c>
      <c r="I797" s="353" t="s">
        <v>2299</v>
      </c>
      <c r="J797" s="354" t="s">
        <v>6554</v>
      </c>
      <c r="K797" s="355">
        <v>-10</v>
      </c>
      <c r="L797" s="354"/>
      <c r="M797" s="355"/>
      <c r="N797" s="354" t="s">
        <v>416</v>
      </c>
      <c r="O797" s="471">
        <v>1.8</v>
      </c>
      <c r="P797" s="440" t="s">
        <v>1890</v>
      </c>
      <c r="Q797" s="441"/>
      <c r="R797" s="352">
        <v>5</v>
      </c>
      <c r="S797" s="184" t="s">
        <v>7398</v>
      </c>
      <c r="T797" s="138">
        <f t="shared" si="90"/>
        <v>9</v>
      </c>
      <c r="U797" s="139"/>
      <c r="V797" s="138"/>
      <c r="W797" s="138"/>
      <c r="X797" s="138"/>
      <c r="Y797" s="141"/>
      <c r="Z797" s="226"/>
      <c r="AA797" s="179"/>
      <c r="AB797" s="179"/>
      <c r="AC797" s="179"/>
      <c r="AD797" s="179"/>
      <c r="AE797" s="179"/>
      <c r="AF797" s="179"/>
      <c r="AG797" s="179"/>
      <c r="AH797" s="179"/>
      <c r="AI797" s="179"/>
      <c r="AJ797" s="179"/>
      <c r="AK797" s="179"/>
      <c r="AL797" s="179"/>
      <c r="AM797" s="179"/>
      <c r="AN797" s="179"/>
      <c r="AO797" s="179"/>
      <c r="AP797" s="179"/>
      <c r="AQ797" s="467"/>
      <c r="AR797" s="179"/>
      <c r="AS797" s="467"/>
      <c r="AT797" s="467"/>
      <c r="AU797" s="467"/>
      <c r="AW797" s="467"/>
    </row>
    <row r="798" spans="1:49" s="347" customFormat="1" x14ac:dyDescent="0.3">
      <c r="A798" s="438">
        <v>41904</v>
      </c>
      <c r="B798" s="932" t="s">
        <v>7349</v>
      </c>
      <c r="C798" s="933" t="s">
        <v>2974</v>
      </c>
      <c r="D798" s="652">
        <v>1500</v>
      </c>
      <c r="E798" s="347" t="s">
        <v>37</v>
      </c>
      <c r="F798" s="439">
        <v>43738</v>
      </c>
      <c r="G798" s="347" t="s">
        <v>7345</v>
      </c>
      <c r="H798" s="352" t="s">
        <v>55</v>
      </c>
      <c r="I798" s="353" t="s">
        <v>1601</v>
      </c>
      <c r="J798" s="354" t="s">
        <v>3241</v>
      </c>
      <c r="K798" s="355">
        <v>-10</v>
      </c>
      <c r="L798" s="354"/>
      <c r="M798" s="355"/>
      <c r="N798" s="354" t="s">
        <v>49</v>
      </c>
      <c r="O798" s="471">
        <v>1.73</v>
      </c>
      <c r="P798" s="440" t="s">
        <v>1890</v>
      </c>
      <c r="Q798" s="441"/>
      <c r="R798" s="352">
        <v>5</v>
      </c>
      <c r="S798" s="184" t="s">
        <v>7399</v>
      </c>
      <c r="T798" s="138">
        <f t="shared" si="90"/>
        <v>9</v>
      </c>
      <c r="U798" s="139"/>
      <c r="V798" s="138"/>
      <c r="W798" s="138"/>
      <c r="X798" s="138"/>
      <c r="Y798" s="141"/>
      <c r="Z798" s="226"/>
      <c r="AA798" s="179"/>
      <c r="AB798" s="179"/>
      <c r="AC798" s="179"/>
      <c r="AD798" s="179"/>
      <c r="AE798" s="179"/>
      <c r="AF798" s="179"/>
      <c r="AG798" s="179"/>
      <c r="AH798" s="179"/>
      <c r="AI798" s="179"/>
      <c r="AJ798" s="179"/>
      <c r="AK798" s="179"/>
      <c r="AL798" s="179"/>
      <c r="AM798" s="179"/>
      <c r="AN798" s="179"/>
      <c r="AO798" s="179"/>
      <c r="AP798" s="179"/>
      <c r="AQ798" s="467"/>
      <c r="AR798" s="179"/>
      <c r="AS798" s="467"/>
      <c r="AT798" s="467"/>
      <c r="AU798" s="467"/>
      <c r="AW798" s="467"/>
    </row>
    <row r="799" spans="1:49" s="347" customFormat="1" x14ac:dyDescent="0.3">
      <c r="A799" s="438">
        <v>41904</v>
      </c>
      <c r="B799" s="932" t="s">
        <v>7350</v>
      </c>
      <c r="C799" s="933" t="s">
        <v>2974</v>
      </c>
      <c r="D799" s="652">
        <v>1300</v>
      </c>
      <c r="E799" s="347" t="s">
        <v>224</v>
      </c>
      <c r="F799" s="439">
        <v>44468</v>
      </c>
      <c r="G799" s="347" t="s">
        <v>7345</v>
      </c>
      <c r="H799" s="352" t="s">
        <v>189</v>
      </c>
      <c r="I799" s="353" t="s">
        <v>3859</v>
      </c>
      <c r="J799" s="354" t="s">
        <v>361</v>
      </c>
      <c r="K799" s="355">
        <v>-13</v>
      </c>
      <c r="L799" s="354"/>
      <c r="M799" s="355"/>
      <c r="N799" s="354" t="s">
        <v>934</v>
      </c>
      <c r="O799" s="471">
        <v>2.54</v>
      </c>
      <c r="P799" s="440" t="s">
        <v>6521</v>
      </c>
      <c r="Q799" s="441"/>
      <c r="R799" s="352">
        <v>6.5</v>
      </c>
      <c r="S799" s="184" t="s">
        <v>7401</v>
      </c>
      <c r="T799" s="138">
        <f t="shared" si="90"/>
        <v>9</v>
      </c>
      <c r="U799" s="139"/>
      <c r="V799" s="138"/>
      <c r="W799" s="138"/>
      <c r="X799" s="138"/>
      <c r="Y799" s="141"/>
      <c r="Z799" s="226"/>
      <c r="AA799" s="179"/>
      <c r="AB799" s="179"/>
      <c r="AC799" s="179"/>
      <c r="AD799" s="179"/>
      <c r="AE799" s="179"/>
      <c r="AF799" s="179"/>
      <c r="AG799" s="179"/>
      <c r="AH799" s="179"/>
      <c r="AI799" s="179"/>
      <c r="AJ799" s="179"/>
      <c r="AK799" s="179"/>
      <c r="AL799" s="179"/>
      <c r="AM799" s="179"/>
      <c r="AN799" s="179"/>
      <c r="AO799" s="179"/>
      <c r="AP799" s="179"/>
      <c r="AQ799" s="467"/>
      <c r="AR799" s="179"/>
      <c r="AS799" s="467"/>
      <c r="AT799" s="467"/>
      <c r="AU799" s="467"/>
      <c r="AW799" s="467"/>
    </row>
    <row r="800" spans="1:49" s="347" customFormat="1" x14ac:dyDescent="0.3">
      <c r="A800" s="438">
        <v>41904</v>
      </c>
      <c r="B800" s="932" t="s">
        <v>7351</v>
      </c>
      <c r="C800" s="933" t="s">
        <v>2974</v>
      </c>
      <c r="D800" s="652">
        <v>1300</v>
      </c>
      <c r="E800" s="347" t="s">
        <v>66</v>
      </c>
      <c r="F800" s="439">
        <v>45565</v>
      </c>
      <c r="G800" s="347" t="s">
        <v>7345</v>
      </c>
      <c r="H800" s="352" t="s">
        <v>220</v>
      </c>
      <c r="I800" s="353" t="s">
        <v>4066</v>
      </c>
      <c r="J800" s="354" t="s">
        <v>5607</v>
      </c>
      <c r="K800" s="355">
        <v>-13</v>
      </c>
      <c r="L800" s="354"/>
      <c r="M800" s="355"/>
      <c r="N800" s="354" t="s">
        <v>7352</v>
      </c>
      <c r="O800" s="471">
        <v>5.0599999999999996</v>
      </c>
      <c r="P800" s="440" t="s">
        <v>2150</v>
      </c>
      <c r="Q800" s="441"/>
      <c r="R800" s="352">
        <v>8</v>
      </c>
      <c r="S800" s="184" t="s">
        <v>7400</v>
      </c>
      <c r="T800" s="138">
        <f t="shared" si="90"/>
        <v>9</v>
      </c>
      <c r="U800" s="139"/>
      <c r="V800" s="138"/>
      <c r="W800" s="138"/>
      <c r="X800" s="138"/>
      <c r="Y800" s="141"/>
      <c r="Z800" s="226"/>
      <c r="AA800" s="179"/>
      <c r="AB800" s="179"/>
      <c r="AC800" s="179"/>
      <c r="AD800" s="179"/>
      <c r="AE800" s="179"/>
      <c r="AF800" s="179"/>
      <c r="AG800" s="179"/>
      <c r="AH800" s="179"/>
      <c r="AI800" s="179"/>
      <c r="AJ800" s="179"/>
      <c r="AK800" s="179"/>
      <c r="AL800" s="179"/>
      <c r="AM800" s="179"/>
      <c r="AN800" s="179"/>
      <c r="AO800" s="179"/>
      <c r="AP800" s="179"/>
      <c r="AQ800" s="467"/>
      <c r="AR800" s="179"/>
      <c r="AS800" s="467"/>
      <c r="AT800" s="467"/>
      <c r="AU800" s="467"/>
      <c r="AW800" s="467"/>
    </row>
    <row r="801" spans="1:49" s="347" customFormat="1" x14ac:dyDescent="0.3">
      <c r="A801" s="438">
        <v>41904</v>
      </c>
      <c r="B801" s="932" t="s">
        <v>7353</v>
      </c>
      <c r="C801" s="933" t="s">
        <v>949</v>
      </c>
      <c r="D801" s="652">
        <v>850</v>
      </c>
      <c r="E801" s="347" t="s">
        <v>7354</v>
      </c>
      <c r="F801" s="439">
        <v>46325</v>
      </c>
      <c r="G801" s="347" t="s">
        <v>4189</v>
      </c>
      <c r="H801" s="352" t="s">
        <v>7355</v>
      </c>
      <c r="I801" s="353" t="s">
        <v>4548</v>
      </c>
      <c r="J801" s="354" t="s">
        <v>4282</v>
      </c>
      <c r="K801" s="355">
        <v>-18</v>
      </c>
      <c r="L801" s="354"/>
      <c r="M801" s="355"/>
      <c r="N801" s="354" t="s">
        <v>3938</v>
      </c>
      <c r="O801" s="471">
        <v>2.65</v>
      </c>
      <c r="P801" s="440" t="s">
        <v>7356</v>
      </c>
      <c r="Q801" s="441"/>
      <c r="R801" s="352">
        <v>-1</v>
      </c>
      <c r="S801" s="184" t="s">
        <v>7402</v>
      </c>
      <c r="T801" s="138">
        <f t="shared" si="90"/>
        <v>9</v>
      </c>
      <c r="U801" s="139"/>
      <c r="V801" s="138"/>
      <c r="W801" s="138"/>
      <c r="X801" s="138"/>
      <c r="Y801" s="141"/>
      <c r="Z801" s="226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467"/>
      <c r="AR801" s="179"/>
      <c r="AS801" s="467"/>
      <c r="AT801" s="467"/>
      <c r="AU801" s="467"/>
      <c r="AW801" s="467"/>
    </row>
    <row r="802" spans="1:49" s="347" customFormat="1" x14ac:dyDescent="0.3">
      <c r="A802" s="438">
        <v>41904</v>
      </c>
      <c r="B802" s="932" t="s">
        <v>7357</v>
      </c>
      <c r="C802" s="933" t="s">
        <v>110</v>
      </c>
      <c r="D802" s="652">
        <v>400</v>
      </c>
      <c r="E802" s="347" t="s">
        <v>66</v>
      </c>
      <c r="F802" s="439">
        <v>45566</v>
      </c>
      <c r="G802" s="347" t="s">
        <v>7182</v>
      </c>
      <c r="H802" s="352" t="s">
        <v>373</v>
      </c>
      <c r="I802" s="353"/>
      <c r="J802" s="354" t="s">
        <v>348</v>
      </c>
      <c r="K802" s="355">
        <v>-12.5</v>
      </c>
      <c r="L802" s="354"/>
      <c r="M802" s="355"/>
      <c r="N802" s="354" t="s">
        <v>3808</v>
      </c>
      <c r="O802" s="471">
        <v>2.5</v>
      </c>
      <c r="P802" s="440" t="s">
        <v>93</v>
      </c>
      <c r="Q802" s="441"/>
      <c r="R802" s="352" t="s">
        <v>93</v>
      </c>
      <c r="S802" s="184" t="s">
        <v>7403</v>
      </c>
      <c r="T802" s="138">
        <f t="shared" si="90"/>
        <v>9</v>
      </c>
      <c r="U802" s="139"/>
      <c r="V802" s="138"/>
      <c r="W802" s="138"/>
      <c r="X802" s="138"/>
      <c r="Y802" s="141"/>
      <c r="Z802" s="226"/>
      <c r="AA802" s="179"/>
      <c r="AB802" s="179"/>
      <c r="AC802" s="179"/>
      <c r="AD802" s="179"/>
      <c r="AE802" s="179"/>
      <c r="AF802" s="179"/>
      <c r="AG802" s="179"/>
      <c r="AH802" s="179"/>
      <c r="AI802" s="179"/>
      <c r="AJ802" s="179"/>
      <c r="AK802" s="179"/>
      <c r="AL802" s="179"/>
      <c r="AM802" s="179"/>
      <c r="AN802" s="179"/>
      <c r="AO802" s="179"/>
      <c r="AP802" s="179"/>
      <c r="AQ802" s="467"/>
      <c r="AR802" s="179"/>
      <c r="AS802" s="467"/>
      <c r="AT802" s="467"/>
      <c r="AU802" s="467"/>
      <c r="AW802" s="467"/>
    </row>
    <row r="803" spans="1:49" s="347" customFormat="1" x14ac:dyDescent="0.3">
      <c r="A803" s="438">
        <v>41904</v>
      </c>
      <c r="B803" s="932" t="s">
        <v>7358</v>
      </c>
      <c r="C803" s="933" t="s">
        <v>949</v>
      </c>
      <c r="D803" s="652">
        <v>500</v>
      </c>
      <c r="E803" s="347" t="s">
        <v>66</v>
      </c>
      <c r="F803" s="439">
        <v>45566</v>
      </c>
      <c r="G803" s="347" t="s">
        <v>7359</v>
      </c>
      <c r="H803" s="352" t="s">
        <v>145</v>
      </c>
      <c r="I803" s="353" t="s">
        <v>673</v>
      </c>
      <c r="J803" s="354" t="s">
        <v>293</v>
      </c>
      <c r="K803" s="355">
        <v>-15</v>
      </c>
      <c r="L803" s="354"/>
      <c r="M803" s="355"/>
      <c r="N803" s="354" t="s">
        <v>57</v>
      </c>
      <c r="O803" s="471">
        <v>3.5</v>
      </c>
      <c r="P803" s="440" t="s">
        <v>1994</v>
      </c>
      <c r="Q803" s="441"/>
      <c r="R803" s="352">
        <v>2</v>
      </c>
      <c r="S803" s="184" t="s">
        <v>7404</v>
      </c>
      <c r="T803" s="138">
        <f t="shared" si="90"/>
        <v>9</v>
      </c>
      <c r="U803" s="139"/>
      <c r="V803" s="138"/>
      <c r="W803" s="138"/>
      <c r="X803" s="138"/>
      <c r="Y803" s="141"/>
      <c r="Z803" s="226"/>
      <c r="AA803" s="179"/>
      <c r="AB803" s="179"/>
      <c r="AC803" s="179"/>
      <c r="AD803" s="179"/>
      <c r="AE803" s="179"/>
      <c r="AF803" s="179"/>
      <c r="AG803" s="179"/>
      <c r="AH803" s="179"/>
      <c r="AI803" s="179"/>
      <c r="AJ803" s="179"/>
      <c r="AK803" s="179"/>
      <c r="AL803" s="179"/>
      <c r="AM803" s="179"/>
      <c r="AN803" s="179"/>
      <c r="AO803" s="179"/>
      <c r="AP803" s="179"/>
      <c r="AQ803" s="467"/>
      <c r="AR803" s="179"/>
      <c r="AS803" s="467"/>
      <c r="AT803" s="467"/>
      <c r="AU803" s="467"/>
      <c r="AW803" s="467"/>
    </row>
    <row r="804" spans="1:49" s="347" customFormat="1" x14ac:dyDescent="0.3">
      <c r="A804" s="438">
        <v>41904</v>
      </c>
      <c r="B804" s="932" t="s">
        <v>7360</v>
      </c>
      <c r="C804" s="933" t="s">
        <v>949</v>
      </c>
      <c r="D804" s="652">
        <v>400</v>
      </c>
      <c r="E804" s="347" t="s">
        <v>2331</v>
      </c>
      <c r="F804" s="439">
        <v>49218</v>
      </c>
      <c r="G804" s="347" t="s">
        <v>7359</v>
      </c>
      <c r="H804" s="352" t="s">
        <v>226</v>
      </c>
      <c r="I804" s="353" t="s">
        <v>805</v>
      </c>
      <c r="J804" s="354" t="s">
        <v>3742</v>
      </c>
      <c r="K804" s="355">
        <v>-15</v>
      </c>
      <c r="L804" s="354"/>
      <c r="M804" s="355"/>
      <c r="N804" s="354" t="s">
        <v>799</v>
      </c>
      <c r="O804" s="471">
        <v>3.125</v>
      </c>
      <c r="P804" s="440" t="s">
        <v>1994</v>
      </c>
      <c r="Q804" s="441"/>
      <c r="R804" s="352">
        <v>2</v>
      </c>
      <c r="S804" s="184" t="s">
        <v>7405</v>
      </c>
      <c r="T804" s="138">
        <f t="shared" si="90"/>
        <v>9</v>
      </c>
      <c r="U804" s="139"/>
      <c r="V804" s="138"/>
      <c r="W804" s="138"/>
      <c r="X804" s="138"/>
      <c r="Y804" s="141"/>
      <c r="Z804" s="226"/>
      <c r="AA804" s="179"/>
      <c r="AB804" s="179"/>
      <c r="AC804" s="179"/>
      <c r="AD804" s="179"/>
      <c r="AE804" s="179"/>
      <c r="AF804" s="179"/>
      <c r="AG804" s="179"/>
      <c r="AH804" s="179"/>
      <c r="AI804" s="179"/>
      <c r="AJ804" s="179"/>
      <c r="AK804" s="179"/>
      <c r="AL804" s="179"/>
      <c r="AM804" s="179"/>
      <c r="AN804" s="179"/>
      <c r="AO804" s="179"/>
      <c r="AP804" s="179"/>
      <c r="AQ804" s="467"/>
      <c r="AR804" s="179"/>
      <c r="AS804" s="467"/>
      <c r="AT804" s="467"/>
      <c r="AU804" s="467"/>
      <c r="AW804" s="467"/>
    </row>
    <row r="805" spans="1:49" s="347" customFormat="1" x14ac:dyDescent="0.3">
      <c r="A805" s="438">
        <v>41904</v>
      </c>
      <c r="B805" s="932" t="s">
        <v>7361</v>
      </c>
      <c r="C805" s="933" t="s">
        <v>2062</v>
      </c>
      <c r="D805" s="652">
        <v>400</v>
      </c>
      <c r="E805" s="347" t="s">
        <v>66</v>
      </c>
      <c r="F805" s="439">
        <v>45566</v>
      </c>
      <c r="G805" s="347" t="s">
        <v>171</v>
      </c>
      <c r="H805" s="352" t="s">
        <v>339</v>
      </c>
      <c r="I805" s="353" t="s">
        <v>7362</v>
      </c>
      <c r="J805" s="354" t="s">
        <v>249</v>
      </c>
      <c r="K805" s="355">
        <v>6.25</v>
      </c>
      <c r="L805" s="354"/>
      <c r="M805" s="355"/>
      <c r="N805" s="354" t="s">
        <v>6495</v>
      </c>
      <c r="O805" s="471">
        <v>1.625</v>
      </c>
      <c r="P805" s="440" t="s">
        <v>93</v>
      </c>
      <c r="Q805" s="441"/>
      <c r="R805" s="352" t="s">
        <v>93</v>
      </c>
      <c r="S805" s="184" t="s">
        <v>7406</v>
      </c>
      <c r="T805" s="138">
        <f t="shared" si="90"/>
        <v>9</v>
      </c>
      <c r="U805" s="139"/>
      <c r="V805" s="138"/>
      <c r="W805" s="138"/>
      <c r="X805" s="138"/>
      <c r="Y805" s="141"/>
      <c r="Z805" s="226"/>
      <c r="AA805" s="179"/>
      <c r="AB805" s="179"/>
      <c r="AC805" s="179"/>
      <c r="AD805" s="179"/>
      <c r="AE805" s="179"/>
      <c r="AF805" s="179"/>
      <c r="AG805" s="179"/>
      <c r="AH805" s="179"/>
      <c r="AI805" s="179"/>
      <c r="AJ805" s="179"/>
      <c r="AK805" s="179"/>
      <c r="AL805" s="179"/>
      <c r="AM805" s="179"/>
      <c r="AN805" s="179"/>
      <c r="AO805" s="179"/>
      <c r="AP805" s="179"/>
      <c r="AQ805" s="467"/>
      <c r="AR805" s="179"/>
      <c r="AS805" s="467"/>
      <c r="AT805" s="467"/>
      <c r="AU805" s="467"/>
      <c r="AW805" s="467"/>
    </row>
    <row r="806" spans="1:49" s="347" customFormat="1" x14ac:dyDescent="0.3">
      <c r="A806" s="438">
        <v>41904</v>
      </c>
      <c r="B806" s="932" t="s">
        <v>7363</v>
      </c>
      <c r="C806" s="933" t="s">
        <v>600</v>
      </c>
      <c r="D806" s="652">
        <v>250</v>
      </c>
      <c r="E806" s="347" t="s">
        <v>66</v>
      </c>
      <c r="F806" s="439">
        <v>45566</v>
      </c>
      <c r="G806" s="347" t="s">
        <v>511</v>
      </c>
      <c r="H806" s="352" t="s">
        <v>367</v>
      </c>
      <c r="I806" s="353" t="s">
        <v>4921</v>
      </c>
      <c r="J806" s="354" t="s">
        <v>5380</v>
      </c>
      <c r="K806" s="355">
        <v>-19.5</v>
      </c>
      <c r="L806" s="354"/>
      <c r="M806" s="355"/>
      <c r="N806" s="354" t="s">
        <v>266</v>
      </c>
      <c r="O806" s="471">
        <v>7.6</v>
      </c>
      <c r="P806" s="440" t="s">
        <v>3631</v>
      </c>
      <c r="Q806" s="441"/>
      <c r="R806" s="352" t="s">
        <v>93</v>
      </c>
      <c r="S806" s="184" t="s">
        <v>7407</v>
      </c>
      <c r="T806" s="138">
        <f t="shared" si="90"/>
        <v>9</v>
      </c>
      <c r="U806" s="139"/>
      <c r="V806" s="138"/>
      <c r="W806" s="138"/>
      <c r="X806" s="138"/>
      <c r="Y806" s="141"/>
      <c r="Z806" s="226"/>
      <c r="AA806" s="179"/>
      <c r="AB806" s="179"/>
      <c r="AC806" s="179"/>
      <c r="AD806" s="179"/>
      <c r="AE806" s="179"/>
      <c r="AF806" s="179"/>
      <c r="AG806" s="179"/>
      <c r="AH806" s="179"/>
      <c r="AI806" s="179"/>
      <c r="AJ806" s="179"/>
      <c r="AK806" s="179"/>
      <c r="AL806" s="179"/>
      <c r="AM806" s="179"/>
      <c r="AN806" s="179"/>
      <c r="AO806" s="179"/>
      <c r="AP806" s="179"/>
      <c r="AQ806" s="467"/>
      <c r="AR806" s="179"/>
      <c r="AS806" s="467"/>
      <c r="AT806" s="467"/>
      <c r="AU806" s="467"/>
      <c r="AW806" s="467"/>
    </row>
    <row r="807" spans="1:49" s="347" customFormat="1" x14ac:dyDescent="0.3">
      <c r="A807" s="438">
        <v>41904</v>
      </c>
      <c r="B807" s="932" t="s">
        <v>7364</v>
      </c>
      <c r="C807" s="933" t="s">
        <v>600</v>
      </c>
      <c r="D807" s="652">
        <v>300</v>
      </c>
      <c r="E807" s="347" t="s">
        <v>117</v>
      </c>
      <c r="F807" s="439">
        <v>52871</v>
      </c>
      <c r="G807" s="347" t="s">
        <v>511</v>
      </c>
      <c r="H807" s="352" t="s">
        <v>7365</v>
      </c>
      <c r="I807" s="353" t="s">
        <v>678</v>
      </c>
      <c r="J807" s="354" t="s">
        <v>775</v>
      </c>
      <c r="K807" s="355">
        <v>-15</v>
      </c>
      <c r="L807" s="354"/>
      <c r="M807" s="355"/>
      <c r="N807" s="354" t="s">
        <v>4057</v>
      </c>
      <c r="O807" s="471">
        <v>4.3</v>
      </c>
      <c r="P807" s="440" t="s">
        <v>3631</v>
      </c>
      <c r="Q807" s="441"/>
      <c r="R807" s="352" t="s">
        <v>93</v>
      </c>
      <c r="S807" s="184" t="s">
        <v>7408</v>
      </c>
      <c r="T807" s="138">
        <f t="shared" si="90"/>
        <v>9</v>
      </c>
      <c r="U807" s="139"/>
      <c r="V807" s="138"/>
      <c r="W807" s="138"/>
      <c r="X807" s="138"/>
      <c r="Y807" s="141"/>
      <c r="Z807" s="226"/>
      <c r="AA807" s="179"/>
      <c r="AB807" s="179"/>
      <c r="AC807" s="179"/>
      <c r="AD807" s="179"/>
      <c r="AE807" s="179"/>
      <c r="AF807" s="179"/>
      <c r="AG807" s="179"/>
      <c r="AH807" s="179"/>
      <c r="AI807" s="179"/>
      <c r="AJ807" s="179"/>
      <c r="AK807" s="179"/>
      <c r="AL807" s="179"/>
      <c r="AM807" s="179"/>
      <c r="AN807" s="179"/>
      <c r="AO807" s="179"/>
      <c r="AP807" s="179"/>
      <c r="AQ807" s="467"/>
      <c r="AR807" s="179"/>
      <c r="AS807" s="467"/>
      <c r="AT807" s="467"/>
      <c r="AU807" s="467"/>
      <c r="AW807" s="467"/>
    </row>
    <row r="808" spans="1:49" s="347" customFormat="1" x14ac:dyDescent="0.3">
      <c r="A808" s="438">
        <v>41904</v>
      </c>
      <c r="B808" s="932" t="s">
        <v>7366</v>
      </c>
      <c r="C808" s="933" t="s">
        <v>600</v>
      </c>
      <c r="D808" s="652">
        <v>550</v>
      </c>
      <c r="E808" s="347" t="s">
        <v>12</v>
      </c>
      <c r="F808" s="439">
        <v>43007</v>
      </c>
      <c r="G808" s="347" t="s">
        <v>7367</v>
      </c>
      <c r="H808" s="352" t="s">
        <v>1210</v>
      </c>
      <c r="I808" s="353" t="s">
        <v>7368</v>
      </c>
      <c r="J808" s="354" t="s">
        <v>670</v>
      </c>
      <c r="K808" s="355">
        <v>-12.5</v>
      </c>
      <c r="L808" s="354"/>
      <c r="M808" s="355"/>
      <c r="N808" s="354" t="s">
        <v>382</v>
      </c>
      <c r="O808" s="471">
        <v>2.73</v>
      </c>
      <c r="P808" s="440" t="s">
        <v>4180</v>
      </c>
      <c r="Q808" s="441"/>
      <c r="R808" s="352">
        <v>-1</v>
      </c>
      <c r="S808" s="184" t="s">
        <v>7409</v>
      </c>
      <c r="T808" s="138">
        <f t="shared" si="90"/>
        <v>9</v>
      </c>
      <c r="U808" s="139"/>
      <c r="V808" s="138"/>
      <c r="W808" s="138"/>
      <c r="X808" s="138"/>
      <c r="Y808" s="141"/>
      <c r="Z808" s="226"/>
      <c r="AA808" s="179"/>
      <c r="AB808" s="179"/>
      <c r="AC808" s="179"/>
      <c r="AD808" s="179"/>
      <c r="AE808" s="179"/>
      <c r="AF808" s="179"/>
      <c r="AG808" s="179"/>
      <c r="AH808" s="179"/>
      <c r="AI808" s="179"/>
      <c r="AJ808" s="179"/>
      <c r="AK808" s="179"/>
      <c r="AL808" s="179"/>
      <c r="AM808" s="179"/>
      <c r="AN808" s="179"/>
      <c r="AO808" s="179"/>
      <c r="AP808" s="179"/>
      <c r="AQ808" s="467"/>
      <c r="AR808" s="179"/>
      <c r="AS808" s="467"/>
      <c r="AT808" s="467"/>
      <c r="AU808" s="467"/>
      <c r="AW808" s="467"/>
    </row>
    <row r="809" spans="1:49" s="347" customFormat="1" x14ac:dyDescent="0.3">
      <c r="A809" s="438">
        <v>41904</v>
      </c>
      <c r="B809" s="932" t="s">
        <v>7369</v>
      </c>
      <c r="C809" s="933" t="s">
        <v>600</v>
      </c>
      <c r="D809" s="652">
        <v>450</v>
      </c>
      <c r="E809" s="347" t="s">
        <v>201</v>
      </c>
      <c r="F809" s="439">
        <v>45564</v>
      </c>
      <c r="G809" s="347" t="s">
        <v>7367</v>
      </c>
      <c r="H809" s="352" t="s">
        <v>123</v>
      </c>
      <c r="I809" s="353" t="s">
        <v>1480</v>
      </c>
      <c r="J809" s="354" t="s">
        <v>602</v>
      </c>
      <c r="K809" s="355">
        <v>-15</v>
      </c>
      <c r="L809" s="354"/>
      <c r="M809" s="355"/>
      <c r="N809" s="354" t="s">
        <v>432</v>
      </c>
      <c r="O809" s="471">
        <v>3.33</v>
      </c>
      <c r="P809" s="440" t="s">
        <v>1890</v>
      </c>
      <c r="Q809" s="441"/>
      <c r="R809" s="352">
        <v>5</v>
      </c>
      <c r="S809" s="184" t="s">
        <v>7410</v>
      </c>
      <c r="T809" s="138">
        <f t="shared" si="90"/>
        <v>9</v>
      </c>
      <c r="U809" s="139"/>
      <c r="V809" s="138"/>
      <c r="W809" s="138"/>
      <c r="X809" s="138"/>
      <c r="Y809" s="141"/>
      <c r="Z809" s="226"/>
      <c r="AA809" s="179"/>
      <c r="AB809" s="179"/>
      <c r="AC809" s="179"/>
      <c r="AD809" s="179"/>
      <c r="AE809" s="179"/>
      <c r="AF809" s="179"/>
      <c r="AG809" s="179"/>
      <c r="AH809" s="179"/>
      <c r="AI809" s="179"/>
      <c r="AJ809" s="179"/>
      <c r="AK809" s="179"/>
      <c r="AL809" s="179"/>
      <c r="AM809" s="179"/>
      <c r="AN809" s="179"/>
      <c r="AO809" s="179"/>
      <c r="AP809" s="179"/>
      <c r="AQ809" s="467"/>
      <c r="AR809" s="179"/>
      <c r="AS809" s="467"/>
      <c r="AT809" s="467"/>
      <c r="AU809" s="467"/>
      <c r="AW809" s="467"/>
    </row>
    <row r="810" spans="1:49" s="347" customFormat="1" x14ac:dyDescent="0.3">
      <c r="A810" s="438">
        <v>41904</v>
      </c>
      <c r="B810" s="932" t="s">
        <v>7370</v>
      </c>
      <c r="C810" s="933" t="s">
        <v>235</v>
      </c>
      <c r="D810" s="652">
        <v>400</v>
      </c>
      <c r="E810" s="347" t="s">
        <v>117</v>
      </c>
      <c r="F810" s="439">
        <v>52841</v>
      </c>
      <c r="G810" s="347" t="s">
        <v>7371</v>
      </c>
      <c r="H810" s="352" t="s">
        <v>1469</v>
      </c>
      <c r="I810" s="353" t="s">
        <v>4097</v>
      </c>
      <c r="J810" s="354" t="s">
        <v>1413</v>
      </c>
      <c r="K810" s="355">
        <v>-7.5</v>
      </c>
      <c r="L810" s="354"/>
      <c r="M810" s="355"/>
      <c r="N810" s="354" t="s">
        <v>4462</v>
      </c>
      <c r="O810" s="471">
        <v>1.75</v>
      </c>
      <c r="P810" s="440" t="s">
        <v>3650</v>
      </c>
      <c r="Q810" s="441"/>
      <c r="R810" s="352">
        <v>7.5</v>
      </c>
      <c r="S810" s="184" t="s">
        <v>7411</v>
      </c>
      <c r="T810" s="138">
        <f t="shared" si="90"/>
        <v>9</v>
      </c>
      <c r="U810" s="139"/>
      <c r="V810" s="138"/>
      <c r="W810" s="138"/>
      <c r="X810" s="138"/>
      <c r="Y810" s="141"/>
      <c r="Z810" s="226"/>
      <c r="AA810" s="179"/>
      <c r="AB810" s="179"/>
      <c r="AC810" s="179"/>
      <c r="AD810" s="179"/>
      <c r="AE810" s="179"/>
      <c r="AF810" s="179"/>
      <c r="AG810" s="179"/>
      <c r="AH810" s="179"/>
      <c r="AI810" s="179"/>
      <c r="AJ810" s="179"/>
      <c r="AK810" s="179"/>
      <c r="AL810" s="179"/>
      <c r="AM810" s="179"/>
      <c r="AN810" s="179"/>
      <c r="AO810" s="179"/>
      <c r="AP810" s="179"/>
      <c r="AQ810" s="467"/>
      <c r="AR810" s="179"/>
      <c r="AS810" s="467"/>
      <c r="AT810" s="467"/>
      <c r="AU810" s="467"/>
      <c r="AW810" s="467"/>
    </row>
    <row r="811" spans="1:49" s="347" customFormat="1" x14ac:dyDescent="0.3">
      <c r="A811" s="438">
        <v>41904</v>
      </c>
      <c r="B811" s="932" t="s">
        <v>7372</v>
      </c>
      <c r="C811" s="933" t="s">
        <v>65</v>
      </c>
      <c r="D811" s="652">
        <v>300</v>
      </c>
      <c r="E811" s="347" t="s">
        <v>37</v>
      </c>
      <c r="F811" s="439">
        <v>43737</v>
      </c>
      <c r="G811" s="347" t="s">
        <v>7373</v>
      </c>
      <c r="H811" s="352" t="s">
        <v>226</v>
      </c>
      <c r="I811" s="353" t="s">
        <v>805</v>
      </c>
      <c r="J811" s="354" t="s">
        <v>3742</v>
      </c>
      <c r="K811" s="355">
        <v>-15</v>
      </c>
      <c r="L811" s="354"/>
      <c r="M811" s="355"/>
      <c r="N811" s="354" t="s">
        <v>799</v>
      </c>
      <c r="O811" s="471">
        <v>4.17</v>
      </c>
      <c r="P811" s="440" t="s">
        <v>2092</v>
      </c>
      <c r="Q811" s="441"/>
      <c r="R811" s="352">
        <v>3</v>
      </c>
      <c r="S811" s="184" t="s">
        <v>7412</v>
      </c>
      <c r="T811" s="138">
        <f t="shared" si="90"/>
        <v>9</v>
      </c>
      <c r="U811" s="139"/>
      <c r="V811" s="138"/>
      <c r="W811" s="138"/>
      <c r="X811" s="138"/>
      <c r="Y811" s="141"/>
      <c r="Z811" s="226"/>
      <c r="AA811" s="179"/>
      <c r="AB811" s="179"/>
      <c r="AC811" s="179"/>
      <c r="AD811" s="179"/>
      <c r="AE811" s="179"/>
      <c r="AF811" s="179"/>
      <c r="AG811" s="179"/>
      <c r="AH811" s="179"/>
      <c r="AI811" s="179"/>
      <c r="AJ811" s="179"/>
      <c r="AK811" s="179"/>
      <c r="AL811" s="179"/>
      <c r="AM811" s="179"/>
      <c r="AN811" s="179"/>
      <c r="AO811" s="179"/>
      <c r="AP811" s="179"/>
      <c r="AQ811" s="467"/>
      <c r="AR811" s="179"/>
      <c r="AS811" s="467"/>
      <c r="AT811" s="467"/>
      <c r="AU811" s="467"/>
      <c r="AW811" s="467"/>
    </row>
    <row r="812" spans="1:49" s="347" customFormat="1" x14ac:dyDescent="0.3">
      <c r="A812" s="438">
        <v>41900</v>
      </c>
      <c r="B812" s="932" t="s">
        <v>4901</v>
      </c>
      <c r="C812" s="933" t="s">
        <v>100</v>
      </c>
      <c r="D812" s="652">
        <v>500</v>
      </c>
      <c r="E812" s="347" t="s">
        <v>12</v>
      </c>
      <c r="F812" s="439">
        <v>43003</v>
      </c>
      <c r="G812" s="347" t="s">
        <v>7165</v>
      </c>
      <c r="H812" s="352" t="s">
        <v>2299</v>
      </c>
      <c r="I812" s="353" t="s">
        <v>2299</v>
      </c>
      <c r="J812" s="354" t="s">
        <v>5772</v>
      </c>
      <c r="K812" s="355">
        <v>-10</v>
      </c>
      <c r="L812" s="354"/>
      <c r="M812" s="355"/>
      <c r="N812" s="354" t="s">
        <v>192</v>
      </c>
      <c r="O812" s="471">
        <v>3.2</v>
      </c>
      <c r="P812" s="440" t="s">
        <v>2274</v>
      </c>
      <c r="Q812" s="441"/>
      <c r="R812" s="352">
        <v>4</v>
      </c>
      <c r="S812" s="184" t="s">
        <v>7278</v>
      </c>
      <c r="T812" s="138">
        <f t="shared" ref="T812:T844" si="91">MONTH(A812)</f>
        <v>9</v>
      </c>
      <c r="U812" s="139"/>
      <c r="V812" s="138"/>
      <c r="W812" s="138"/>
      <c r="X812" s="138"/>
      <c r="Y812" s="141"/>
      <c r="Z812" s="226"/>
      <c r="AA812" s="179"/>
      <c r="AB812" s="179"/>
      <c r="AC812" s="179"/>
      <c r="AD812" s="179"/>
      <c r="AE812" s="179"/>
      <c r="AF812" s="179"/>
      <c r="AG812" s="179"/>
      <c r="AH812" s="179"/>
      <c r="AI812" s="179"/>
      <c r="AJ812" s="179"/>
      <c r="AK812" s="179"/>
      <c r="AL812" s="179"/>
      <c r="AM812" s="179"/>
      <c r="AN812" s="179"/>
      <c r="AO812" s="179"/>
      <c r="AP812" s="179"/>
      <c r="AQ812" s="467"/>
      <c r="AR812" s="179"/>
      <c r="AS812" s="467"/>
      <c r="AT812" s="467"/>
      <c r="AU812" s="467"/>
      <c r="AW812" s="467"/>
    </row>
    <row r="813" spans="1:49" s="347" customFormat="1" x14ac:dyDescent="0.3">
      <c r="A813" s="438">
        <v>41900</v>
      </c>
      <c r="B813" s="932" t="s">
        <v>7166</v>
      </c>
      <c r="C813" s="933" t="s">
        <v>100</v>
      </c>
      <c r="D813" s="652">
        <v>500</v>
      </c>
      <c r="E813" s="347" t="s">
        <v>12</v>
      </c>
      <c r="F813" s="439">
        <v>43003</v>
      </c>
      <c r="G813" s="347" t="s">
        <v>7165</v>
      </c>
      <c r="H813" s="352" t="s">
        <v>569</v>
      </c>
      <c r="I813" s="353" t="s">
        <v>669</v>
      </c>
      <c r="J813" s="354" t="s">
        <v>670</v>
      </c>
      <c r="K813" s="355">
        <v>-10</v>
      </c>
      <c r="L813" s="354"/>
      <c r="M813" s="355"/>
      <c r="N813" s="354" t="s">
        <v>692</v>
      </c>
      <c r="O813" s="471">
        <v>3.4</v>
      </c>
      <c r="P813" s="440" t="s">
        <v>2274</v>
      </c>
      <c r="Q813" s="441"/>
      <c r="R813" s="352">
        <v>4</v>
      </c>
      <c r="S813" s="184" t="s">
        <v>7277</v>
      </c>
      <c r="T813" s="138">
        <f t="shared" si="91"/>
        <v>9</v>
      </c>
      <c r="U813" s="139"/>
      <c r="V813" s="138"/>
      <c r="W813" s="138"/>
      <c r="X813" s="138"/>
      <c r="Y813" s="141"/>
      <c r="Z813" s="226"/>
      <c r="AA813" s="179"/>
      <c r="AB813" s="179"/>
      <c r="AC813" s="179"/>
      <c r="AD813" s="179"/>
      <c r="AE813" s="179"/>
      <c r="AF813" s="179"/>
      <c r="AG813" s="179"/>
      <c r="AH813" s="179"/>
      <c r="AI813" s="179"/>
      <c r="AJ813" s="179"/>
      <c r="AK813" s="179"/>
      <c r="AL813" s="179"/>
      <c r="AM813" s="179"/>
      <c r="AN813" s="179"/>
      <c r="AO813" s="179"/>
      <c r="AP813" s="179"/>
      <c r="AQ813" s="467"/>
      <c r="AR813" s="179"/>
      <c r="AS813" s="467"/>
      <c r="AT813" s="467"/>
      <c r="AU813" s="467"/>
      <c r="AW813" s="467"/>
    </row>
    <row r="814" spans="1:49" s="347" customFormat="1" x14ac:dyDescent="0.3">
      <c r="A814" s="438">
        <v>41900</v>
      </c>
      <c r="B814" s="932" t="s">
        <v>7167</v>
      </c>
      <c r="C814" s="933" t="s">
        <v>100</v>
      </c>
      <c r="D814" s="652">
        <v>1000</v>
      </c>
      <c r="E814" s="347" t="s">
        <v>37</v>
      </c>
      <c r="F814" s="439">
        <v>43733</v>
      </c>
      <c r="G814" s="347" t="s">
        <v>7165</v>
      </c>
      <c r="H814" s="352" t="s">
        <v>220</v>
      </c>
      <c r="I814" s="353" t="s">
        <v>791</v>
      </c>
      <c r="J814" s="354" t="s">
        <v>221</v>
      </c>
      <c r="K814" s="355">
        <v>-10</v>
      </c>
      <c r="L814" s="354"/>
      <c r="M814" s="355"/>
      <c r="N814" s="354" t="s">
        <v>7168</v>
      </c>
      <c r="O814" s="471">
        <v>3.35</v>
      </c>
      <c r="P814" s="440" t="s">
        <v>2274</v>
      </c>
      <c r="Q814" s="441"/>
      <c r="R814" s="352">
        <v>4</v>
      </c>
      <c r="S814" s="184" t="s">
        <v>7276</v>
      </c>
      <c r="T814" s="138">
        <f t="shared" si="91"/>
        <v>9</v>
      </c>
      <c r="U814" s="139"/>
      <c r="V814" s="138"/>
      <c r="W814" s="138"/>
      <c r="X814" s="138"/>
      <c r="Y814" s="141"/>
      <c r="Z814" s="226"/>
      <c r="AA814" s="179"/>
      <c r="AB814" s="179"/>
      <c r="AC814" s="179"/>
      <c r="AD814" s="179"/>
      <c r="AE814" s="179"/>
      <c r="AF814" s="179"/>
      <c r="AG814" s="179"/>
      <c r="AH814" s="179"/>
      <c r="AI814" s="179"/>
      <c r="AJ814" s="179"/>
      <c r="AK814" s="179"/>
      <c r="AL814" s="179"/>
      <c r="AM814" s="179"/>
      <c r="AN814" s="179"/>
      <c r="AO814" s="179"/>
      <c r="AP814" s="179"/>
      <c r="AQ814" s="467"/>
      <c r="AR814" s="179"/>
      <c r="AS814" s="467"/>
      <c r="AT814" s="467"/>
      <c r="AU814" s="467"/>
      <c r="AW814" s="467"/>
    </row>
    <row r="815" spans="1:49" s="347" customFormat="1" x14ac:dyDescent="0.3">
      <c r="A815" s="438">
        <v>41900</v>
      </c>
      <c r="B815" s="932" t="s">
        <v>7169</v>
      </c>
      <c r="C815" s="933" t="s">
        <v>100</v>
      </c>
      <c r="D815" s="652">
        <v>500</v>
      </c>
      <c r="E815" s="347" t="s">
        <v>66</v>
      </c>
      <c r="F815" s="439">
        <v>45560</v>
      </c>
      <c r="G815" s="347" t="s">
        <v>7165</v>
      </c>
      <c r="H815" s="352" t="s">
        <v>226</v>
      </c>
      <c r="I815" s="353" t="s">
        <v>805</v>
      </c>
      <c r="J815" s="354" t="s">
        <v>152</v>
      </c>
      <c r="K815" s="355">
        <v>-15</v>
      </c>
      <c r="L815" s="354"/>
      <c r="M815" s="355"/>
      <c r="N815" s="354" t="s">
        <v>551</v>
      </c>
      <c r="O815" s="471">
        <v>5</v>
      </c>
      <c r="P815" s="440" t="s">
        <v>2274</v>
      </c>
      <c r="Q815" s="441"/>
      <c r="R815" s="352">
        <v>4</v>
      </c>
      <c r="S815" s="184" t="s">
        <v>7275</v>
      </c>
      <c r="T815" s="138">
        <f t="shared" si="91"/>
        <v>9</v>
      </c>
      <c r="U815" s="139"/>
      <c r="V815" s="138"/>
      <c r="W815" s="138"/>
      <c r="X815" s="138"/>
      <c r="Y815" s="141"/>
      <c r="Z815" s="226"/>
      <c r="AA815" s="179"/>
      <c r="AB815" s="179"/>
      <c r="AC815" s="179"/>
      <c r="AD815" s="179"/>
      <c r="AE815" s="179"/>
      <c r="AF815" s="179"/>
      <c r="AG815" s="179"/>
      <c r="AH815" s="179"/>
      <c r="AI815" s="179"/>
      <c r="AJ815" s="179"/>
      <c r="AK815" s="179"/>
      <c r="AL815" s="179"/>
      <c r="AM815" s="179"/>
      <c r="AN815" s="179"/>
      <c r="AO815" s="179"/>
      <c r="AP815" s="179"/>
      <c r="AQ815" s="467"/>
      <c r="AR815" s="179"/>
      <c r="AS815" s="467"/>
      <c r="AT815" s="467"/>
      <c r="AU815" s="467"/>
      <c r="AW815" s="467"/>
    </row>
    <row r="816" spans="1:49" s="347" customFormat="1" x14ac:dyDescent="0.3">
      <c r="A816" s="438">
        <v>41900</v>
      </c>
      <c r="B816" s="932" t="s">
        <v>6746</v>
      </c>
      <c r="C816" s="933" t="s">
        <v>949</v>
      </c>
      <c r="D816" s="652">
        <v>300</v>
      </c>
      <c r="E816" s="347" t="s">
        <v>12</v>
      </c>
      <c r="F816" s="439">
        <v>43000</v>
      </c>
      <c r="G816" s="347" t="s">
        <v>7170</v>
      </c>
      <c r="H816" s="352" t="s">
        <v>14</v>
      </c>
      <c r="I816" s="353" t="s">
        <v>2299</v>
      </c>
      <c r="J816" s="354" t="s">
        <v>637</v>
      </c>
      <c r="K816" s="355">
        <v>-12.5</v>
      </c>
      <c r="L816" s="354"/>
      <c r="M816" s="355"/>
      <c r="N816" s="354" t="s">
        <v>423</v>
      </c>
      <c r="O816" s="471">
        <v>3.33</v>
      </c>
      <c r="P816" s="440" t="s">
        <v>2958</v>
      </c>
      <c r="Q816" s="441"/>
      <c r="R816" s="352">
        <v>1</v>
      </c>
      <c r="S816" s="184" t="s">
        <v>7273</v>
      </c>
      <c r="T816" s="138">
        <f t="shared" si="91"/>
        <v>9</v>
      </c>
      <c r="U816" s="139"/>
      <c r="V816" s="138"/>
      <c r="W816" s="138"/>
      <c r="X816" s="138"/>
      <c r="Y816" s="141"/>
      <c r="Z816" s="226"/>
      <c r="AA816" s="179"/>
      <c r="AB816" s="179"/>
      <c r="AC816" s="179"/>
      <c r="AD816" s="179"/>
      <c r="AE816" s="179"/>
      <c r="AF816" s="179"/>
      <c r="AG816" s="179"/>
      <c r="AH816" s="179"/>
      <c r="AI816" s="179"/>
      <c r="AJ816" s="179"/>
      <c r="AK816" s="179"/>
      <c r="AL816" s="179"/>
      <c r="AM816" s="179"/>
      <c r="AN816" s="179"/>
      <c r="AO816" s="179"/>
      <c r="AP816" s="179"/>
      <c r="AQ816" s="467"/>
      <c r="AR816" s="179"/>
      <c r="AS816" s="467"/>
      <c r="AT816" s="467"/>
      <c r="AU816" s="467"/>
      <c r="AW816" s="467"/>
    </row>
    <row r="817" spans="1:50" s="347" customFormat="1" x14ac:dyDescent="0.3">
      <c r="A817" s="438">
        <v>41900</v>
      </c>
      <c r="B817" s="932" t="s">
        <v>7171</v>
      </c>
      <c r="C817" s="933" t="s">
        <v>949</v>
      </c>
      <c r="D817" s="652">
        <v>700</v>
      </c>
      <c r="E817" s="347" t="s">
        <v>12</v>
      </c>
      <c r="F817" s="439">
        <v>43000</v>
      </c>
      <c r="G817" s="347" t="s">
        <v>7170</v>
      </c>
      <c r="H817" s="352" t="s">
        <v>7172</v>
      </c>
      <c r="I817" s="353" t="s">
        <v>3747</v>
      </c>
      <c r="J817" s="354" t="s">
        <v>3750</v>
      </c>
      <c r="K817" s="355">
        <v>-12.5</v>
      </c>
      <c r="L817" s="354"/>
      <c r="M817" s="355"/>
      <c r="N817" s="354" t="s">
        <v>1196</v>
      </c>
      <c r="O817" s="471">
        <v>3.43</v>
      </c>
      <c r="P817" s="440" t="s">
        <v>2958</v>
      </c>
      <c r="Q817" s="441"/>
      <c r="R817" s="352">
        <v>1</v>
      </c>
      <c r="S817" s="184" t="s">
        <v>7274</v>
      </c>
      <c r="T817" s="138">
        <f t="shared" si="91"/>
        <v>9</v>
      </c>
      <c r="U817" s="139"/>
      <c r="V817" s="138"/>
      <c r="W817" s="138"/>
      <c r="X817" s="138"/>
      <c r="Y817" s="141"/>
      <c r="Z817" s="226"/>
      <c r="AA817" s="179"/>
      <c r="AB817" s="179"/>
      <c r="AC817" s="179"/>
      <c r="AD817" s="179"/>
      <c r="AE817" s="179"/>
      <c r="AF817" s="179"/>
      <c r="AG817" s="179"/>
      <c r="AH817" s="179"/>
      <c r="AI817" s="179"/>
      <c r="AJ817" s="179"/>
      <c r="AK817" s="179"/>
      <c r="AL817" s="179"/>
      <c r="AM817" s="179"/>
      <c r="AN817" s="179"/>
      <c r="AO817" s="179"/>
      <c r="AP817" s="179"/>
      <c r="AQ817" s="467"/>
      <c r="AR817" s="179"/>
      <c r="AS817" s="467"/>
      <c r="AT817" s="467"/>
      <c r="AU817" s="467"/>
      <c r="AW817" s="467"/>
    </row>
    <row r="818" spans="1:50" s="347" customFormat="1" x14ac:dyDescent="0.3">
      <c r="A818" s="438">
        <v>41900</v>
      </c>
      <c r="B818" s="932" t="s">
        <v>7173</v>
      </c>
      <c r="C818" s="933" t="s">
        <v>73</v>
      </c>
      <c r="D818" s="652">
        <v>350</v>
      </c>
      <c r="E818" s="347" t="s">
        <v>164</v>
      </c>
      <c r="F818" s="439">
        <v>42636</v>
      </c>
      <c r="G818" s="347" t="s">
        <v>7174</v>
      </c>
      <c r="H818" s="352" t="s">
        <v>7175</v>
      </c>
      <c r="I818" s="353" t="s">
        <v>7176</v>
      </c>
      <c r="J818" s="354" t="s">
        <v>4085</v>
      </c>
      <c r="K818" s="355">
        <v>-2.5</v>
      </c>
      <c r="L818" s="354"/>
      <c r="M818" s="355"/>
      <c r="N818" s="354" t="s">
        <v>411</v>
      </c>
      <c r="O818" s="471">
        <v>1.71</v>
      </c>
      <c r="P818" s="440" t="s">
        <v>1937</v>
      </c>
      <c r="Q818" s="441"/>
      <c r="R818" s="352">
        <v>0</v>
      </c>
      <c r="S818" s="184" t="s">
        <v>7272</v>
      </c>
      <c r="T818" s="138">
        <f t="shared" si="91"/>
        <v>9</v>
      </c>
      <c r="U818" s="139"/>
      <c r="V818" s="138"/>
      <c r="W818" s="138"/>
      <c r="X818" s="138"/>
      <c r="Y818" s="141"/>
      <c r="Z818" s="226"/>
      <c r="AA818" s="179"/>
      <c r="AB818" s="179"/>
      <c r="AC818" s="179"/>
      <c r="AD818" s="179"/>
      <c r="AE818" s="179"/>
      <c r="AF818" s="179"/>
      <c r="AG818" s="179"/>
      <c r="AH818" s="179"/>
      <c r="AI818" s="179"/>
      <c r="AJ818" s="179"/>
      <c r="AK818" s="179"/>
      <c r="AL818" s="179"/>
      <c r="AM818" s="179"/>
      <c r="AN818" s="179"/>
      <c r="AO818" s="179"/>
      <c r="AP818" s="179"/>
      <c r="AQ818" s="467"/>
      <c r="AR818" s="179"/>
      <c r="AS818" s="467"/>
      <c r="AT818" s="467"/>
      <c r="AU818" s="467"/>
      <c r="AW818" s="467"/>
    </row>
    <row r="819" spans="1:50" s="347" customFormat="1" x14ac:dyDescent="0.3">
      <c r="A819" s="438">
        <v>41900</v>
      </c>
      <c r="B819" s="932" t="s">
        <v>7177</v>
      </c>
      <c r="C819" s="933" t="s">
        <v>1854</v>
      </c>
      <c r="D819" s="652">
        <v>1600</v>
      </c>
      <c r="E819" s="347" t="s">
        <v>1212</v>
      </c>
      <c r="F819" s="439" t="s">
        <v>1212</v>
      </c>
      <c r="G819" s="347" t="s">
        <v>656</v>
      </c>
      <c r="H819" s="352" t="s">
        <v>7178</v>
      </c>
      <c r="I819" s="353" t="s">
        <v>7179</v>
      </c>
      <c r="J819" s="354" t="s">
        <v>7180</v>
      </c>
      <c r="K819" s="355">
        <v>-2.5</v>
      </c>
      <c r="L819" s="354"/>
      <c r="M819" s="355"/>
      <c r="N819" s="354" t="s">
        <v>3661</v>
      </c>
      <c r="O819" s="471">
        <v>1.875</v>
      </c>
      <c r="P819" s="440" t="s">
        <v>1988</v>
      </c>
      <c r="Q819" s="441"/>
      <c r="R819" s="352">
        <v>24</v>
      </c>
      <c r="S819" s="184" t="s">
        <v>7271</v>
      </c>
      <c r="T819" s="138">
        <f t="shared" si="91"/>
        <v>9</v>
      </c>
      <c r="U819" s="139"/>
      <c r="V819" s="138"/>
      <c r="W819" s="138"/>
      <c r="X819" s="138"/>
      <c r="Y819" s="141"/>
      <c r="Z819" s="226"/>
      <c r="AA819" s="179"/>
      <c r="AB819" s="179"/>
      <c r="AC819" s="179"/>
      <c r="AD819" s="179"/>
      <c r="AE819" s="179"/>
      <c r="AF819" s="179"/>
      <c r="AG819" s="179"/>
      <c r="AH819" s="179"/>
      <c r="AI819" s="179"/>
      <c r="AJ819" s="179"/>
      <c r="AK819" s="179"/>
      <c r="AL819" s="179"/>
      <c r="AM819" s="179"/>
      <c r="AN819" s="179"/>
      <c r="AO819" s="179"/>
      <c r="AP819" s="179"/>
      <c r="AQ819" s="467"/>
      <c r="AR819" s="179"/>
      <c r="AS819" s="467"/>
      <c r="AT819" s="467"/>
      <c r="AU819" s="467"/>
      <c r="AW819" s="467"/>
    </row>
    <row r="820" spans="1:50" s="421" customFormat="1" x14ac:dyDescent="0.3">
      <c r="A820" s="542">
        <v>41900</v>
      </c>
      <c r="B820" s="934" t="s">
        <v>7279</v>
      </c>
      <c r="C820" s="934" t="s">
        <v>7280</v>
      </c>
      <c r="D820" s="653">
        <v>1750</v>
      </c>
      <c r="E820" s="545" t="s">
        <v>37</v>
      </c>
      <c r="F820" s="545">
        <v>43733</v>
      </c>
      <c r="G820" s="543" t="s">
        <v>7281</v>
      </c>
      <c r="H820" s="543" t="s">
        <v>7282</v>
      </c>
      <c r="I820" s="546" t="s">
        <v>7283</v>
      </c>
      <c r="J820" s="547" t="s">
        <v>7284</v>
      </c>
      <c r="K820" s="548"/>
      <c r="L820" s="543" t="s">
        <v>7285</v>
      </c>
      <c r="M820" s="543" t="s">
        <v>1937</v>
      </c>
      <c r="N820" s="543" t="s">
        <v>7285</v>
      </c>
      <c r="O820" s="616">
        <f>2050/D820</f>
        <v>1.1714285714285715</v>
      </c>
      <c r="R820" s="421">
        <v>0</v>
      </c>
      <c r="S820" s="421" t="s">
        <v>7286</v>
      </c>
      <c r="T820" s="138">
        <f t="shared" si="91"/>
        <v>9</v>
      </c>
      <c r="U820" s="139"/>
      <c r="V820" s="138"/>
      <c r="W820" s="138"/>
      <c r="X820" s="138"/>
      <c r="Y820" s="141"/>
      <c r="Z820" s="226"/>
      <c r="AA820" s="179"/>
      <c r="AB820" s="179"/>
      <c r="AC820" s="179"/>
      <c r="AD820" s="179"/>
      <c r="AE820" s="179"/>
      <c r="AF820" s="179"/>
      <c r="AG820" s="179"/>
      <c r="AH820" s="179"/>
      <c r="AI820" s="179"/>
      <c r="AJ820" s="179"/>
      <c r="AK820" s="179"/>
      <c r="AL820" s="179"/>
      <c r="AM820" s="179"/>
      <c r="AN820" s="179"/>
      <c r="AO820" s="179"/>
      <c r="AP820" s="179"/>
      <c r="AQ820" s="467"/>
      <c r="AR820" s="179"/>
      <c r="AS820" s="467"/>
      <c r="AT820" s="467"/>
      <c r="AU820" s="467"/>
      <c r="AV820" s="347"/>
      <c r="AW820" s="467"/>
      <c r="AX820" s="347"/>
    </row>
    <row r="821" spans="1:50" s="347" customFormat="1" x14ac:dyDescent="0.3">
      <c r="A821" s="438">
        <v>41899</v>
      </c>
      <c r="B821" s="932" t="s">
        <v>7181</v>
      </c>
      <c r="C821" s="933" t="s">
        <v>2062</v>
      </c>
      <c r="D821" s="652">
        <v>1250</v>
      </c>
      <c r="E821" s="347" t="s">
        <v>201</v>
      </c>
      <c r="F821" s="439">
        <v>45567</v>
      </c>
      <c r="G821" s="347" t="s">
        <v>7182</v>
      </c>
      <c r="H821" s="352" t="s">
        <v>3253</v>
      </c>
      <c r="I821" s="353"/>
      <c r="J821" s="354" t="s">
        <v>7183</v>
      </c>
      <c r="K821" s="355">
        <v>-37.5</v>
      </c>
      <c r="L821" s="354"/>
      <c r="M821" s="355"/>
      <c r="N821" s="354" t="s">
        <v>1717</v>
      </c>
      <c r="O821" s="471">
        <v>6.8</v>
      </c>
      <c r="P821" s="440" t="s">
        <v>7184</v>
      </c>
      <c r="Q821" s="441"/>
      <c r="R821" s="352">
        <v>13.5</v>
      </c>
      <c r="S821" s="184" t="s">
        <v>7270</v>
      </c>
      <c r="T821" s="138">
        <f t="shared" si="91"/>
        <v>9</v>
      </c>
      <c r="U821" s="139"/>
      <c r="V821" s="138"/>
      <c r="W821" s="138"/>
      <c r="X821" s="138"/>
      <c r="Y821" s="141"/>
      <c r="Z821" s="226"/>
      <c r="AA821" s="179"/>
      <c r="AB821" s="179"/>
      <c r="AC821" s="179"/>
      <c r="AD821" s="179"/>
      <c r="AE821" s="179"/>
      <c r="AF821" s="179"/>
      <c r="AG821" s="179"/>
      <c r="AH821" s="179"/>
      <c r="AI821" s="179"/>
      <c r="AJ821" s="179"/>
      <c r="AK821" s="179"/>
      <c r="AL821" s="179"/>
      <c r="AM821" s="179"/>
      <c r="AN821" s="179"/>
      <c r="AO821" s="179"/>
      <c r="AP821" s="179"/>
      <c r="AQ821" s="467"/>
      <c r="AR821" s="179"/>
      <c r="AS821" s="467"/>
      <c r="AT821" s="467"/>
      <c r="AU821" s="467"/>
      <c r="AW821" s="467"/>
    </row>
    <row r="822" spans="1:50" s="347" customFormat="1" x14ac:dyDescent="0.3">
      <c r="A822" s="438">
        <v>41898</v>
      </c>
      <c r="B822" s="932" t="s">
        <v>7185</v>
      </c>
      <c r="C822" s="933" t="s">
        <v>4698</v>
      </c>
      <c r="D822" s="652">
        <v>1000</v>
      </c>
      <c r="E822" s="347" t="s">
        <v>7186</v>
      </c>
      <c r="F822" s="439"/>
      <c r="G822" s="347" t="s">
        <v>7187</v>
      </c>
      <c r="H822" s="352" t="s">
        <v>767</v>
      </c>
      <c r="I822" s="353" t="s">
        <v>7188</v>
      </c>
      <c r="J822" s="354" t="s">
        <v>2365</v>
      </c>
      <c r="K822" s="355">
        <v>-25</v>
      </c>
      <c r="L822" s="354"/>
      <c r="M822" s="355"/>
      <c r="N822" s="354" t="s">
        <v>158</v>
      </c>
      <c r="O822" s="471">
        <v>4</v>
      </c>
      <c r="P822" s="440" t="s">
        <v>93</v>
      </c>
      <c r="Q822" s="441"/>
      <c r="R822" s="352" t="s">
        <v>93</v>
      </c>
      <c r="S822" s="184" t="s">
        <v>7268</v>
      </c>
      <c r="T822" s="138">
        <f t="shared" si="91"/>
        <v>9</v>
      </c>
      <c r="U822" s="139"/>
      <c r="V822" s="138"/>
      <c r="W822" s="138"/>
      <c r="X822" s="138"/>
      <c r="Y822" s="141"/>
      <c r="Z822" s="226"/>
      <c r="AA822" s="179"/>
      <c r="AB822" s="179"/>
      <c r="AC822" s="179"/>
      <c r="AD822" s="179"/>
      <c r="AE822" s="179"/>
      <c r="AF822" s="179"/>
      <c r="AG822" s="179"/>
      <c r="AH822" s="179"/>
      <c r="AI822" s="179"/>
      <c r="AJ822" s="179"/>
      <c r="AK822" s="179"/>
      <c r="AL822" s="179"/>
      <c r="AM822" s="179"/>
      <c r="AN822" s="179"/>
      <c r="AO822" s="179"/>
      <c r="AP822" s="179"/>
      <c r="AQ822" s="467"/>
      <c r="AR822" s="179"/>
      <c r="AS822" s="467"/>
      <c r="AT822" s="467"/>
      <c r="AU822" s="467"/>
      <c r="AW822" s="467"/>
    </row>
    <row r="823" spans="1:50" s="347" customFormat="1" x14ac:dyDescent="0.3">
      <c r="A823" s="438">
        <v>41898</v>
      </c>
      <c r="B823" s="932" t="s">
        <v>7189</v>
      </c>
      <c r="C823" s="933" t="s">
        <v>4698</v>
      </c>
      <c r="D823" s="652">
        <v>500</v>
      </c>
      <c r="E823" s="347" t="s">
        <v>4327</v>
      </c>
      <c r="F823" s="439"/>
      <c r="G823" s="347" t="s">
        <v>7187</v>
      </c>
      <c r="H823" s="352" t="s">
        <v>7190</v>
      </c>
      <c r="I823" s="353" t="s">
        <v>7191</v>
      </c>
      <c r="J823" s="354" t="s">
        <v>7192</v>
      </c>
      <c r="K823" s="355">
        <v>-37.5</v>
      </c>
      <c r="L823" s="354"/>
      <c r="M823" s="355"/>
      <c r="N823" s="354" t="s">
        <v>1366</v>
      </c>
      <c r="O823" s="471">
        <v>12</v>
      </c>
      <c r="P823" s="440" t="s">
        <v>93</v>
      </c>
      <c r="Q823" s="441"/>
      <c r="R823" s="352" t="s">
        <v>93</v>
      </c>
      <c r="S823" s="184" t="s">
        <v>7269</v>
      </c>
      <c r="T823" s="138">
        <f t="shared" si="91"/>
        <v>9</v>
      </c>
      <c r="U823" s="139"/>
      <c r="V823" s="138"/>
      <c r="W823" s="138"/>
      <c r="X823" s="138"/>
      <c r="Y823" s="141"/>
      <c r="Z823" s="226"/>
      <c r="AA823" s="179"/>
      <c r="AB823" s="179"/>
      <c r="AC823" s="179"/>
      <c r="AD823" s="179"/>
      <c r="AE823" s="179"/>
      <c r="AF823" s="179"/>
      <c r="AG823" s="179"/>
      <c r="AH823" s="179"/>
      <c r="AI823" s="179"/>
      <c r="AJ823" s="179"/>
      <c r="AK823" s="179"/>
      <c r="AL823" s="179"/>
      <c r="AM823" s="179"/>
      <c r="AN823" s="179"/>
      <c r="AO823" s="179"/>
      <c r="AP823" s="179"/>
      <c r="AQ823" s="467"/>
      <c r="AR823" s="179"/>
      <c r="AS823" s="467"/>
      <c r="AT823" s="467"/>
      <c r="AU823" s="467"/>
      <c r="AW823" s="467"/>
    </row>
    <row r="824" spans="1:50" s="347" customFormat="1" x14ac:dyDescent="0.3">
      <c r="A824" s="438">
        <v>41898</v>
      </c>
      <c r="B824" s="932" t="s">
        <v>7193</v>
      </c>
      <c r="C824" s="933" t="s">
        <v>73</v>
      </c>
      <c r="D824" s="652">
        <v>500</v>
      </c>
      <c r="E824" s="347" t="s">
        <v>37</v>
      </c>
      <c r="F824" s="439">
        <v>43731</v>
      </c>
      <c r="G824" s="347" t="s">
        <v>7194</v>
      </c>
      <c r="H824" s="352" t="s">
        <v>631</v>
      </c>
      <c r="I824" s="353" t="s">
        <v>972</v>
      </c>
      <c r="J824" s="354" t="s">
        <v>221</v>
      </c>
      <c r="K824" s="355">
        <v>-5</v>
      </c>
      <c r="L824" s="354"/>
      <c r="M824" s="355"/>
      <c r="N824" s="354" t="s">
        <v>169</v>
      </c>
      <c r="O824" s="471">
        <v>2.2000000000000002</v>
      </c>
      <c r="P824" s="440" t="s">
        <v>2042</v>
      </c>
      <c r="Q824" s="441" t="s">
        <v>7195</v>
      </c>
      <c r="R824" s="352">
        <v>3</v>
      </c>
      <c r="S824" s="184" t="s">
        <v>7266</v>
      </c>
      <c r="T824" s="138">
        <f t="shared" si="91"/>
        <v>9</v>
      </c>
      <c r="U824" s="139"/>
      <c r="V824" s="138"/>
      <c r="W824" s="138"/>
      <c r="X824" s="138"/>
      <c r="Y824" s="141"/>
      <c r="Z824" s="226"/>
      <c r="AA824" s="179"/>
      <c r="AB824" s="179"/>
      <c r="AC824" s="179"/>
      <c r="AD824" s="179"/>
      <c r="AE824" s="179"/>
      <c r="AF824" s="179"/>
      <c r="AG824" s="179"/>
      <c r="AH824" s="179"/>
      <c r="AI824" s="179"/>
      <c r="AJ824" s="179"/>
      <c r="AK824" s="179"/>
      <c r="AL824" s="179"/>
      <c r="AM824" s="179"/>
      <c r="AN824" s="179"/>
      <c r="AO824" s="179"/>
      <c r="AP824" s="179"/>
      <c r="AQ824" s="467"/>
      <c r="AR824" s="179"/>
      <c r="AS824" s="467"/>
      <c r="AT824" s="467"/>
      <c r="AU824" s="467"/>
      <c r="AW824" s="467"/>
    </row>
    <row r="825" spans="1:50" s="347" customFormat="1" x14ac:dyDescent="0.3">
      <c r="A825" s="438">
        <v>41898</v>
      </c>
      <c r="B825" s="932" t="s">
        <v>7196</v>
      </c>
      <c r="C825" s="933" t="s">
        <v>44</v>
      </c>
      <c r="D825" s="652">
        <v>500</v>
      </c>
      <c r="E825" s="347" t="s">
        <v>224</v>
      </c>
      <c r="F825" s="439">
        <v>44462</v>
      </c>
      <c r="G825" s="347" t="s">
        <v>7197</v>
      </c>
      <c r="H825" s="352" t="s">
        <v>6231</v>
      </c>
      <c r="I825" s="353"/>
      <c r="J825" s="354" t="s">
        <v>7198</v>
      </c>
      <c r="K825" s="355">
        <v>-18.75</v>
      </c>
      <c r="L825" s="354"/>
      <c r="M825" s="355"/>
      <c r="N825" s="354" t="s">
        <v>4850</v>
      </c>
      <c r="O825" s="471">
        <v>3.4</v>
      </c>
      <c r="P825" s="440" t="s">
        <v>7199</v>
      </c>
      <c r="Q825" s="441"/>
      <c r="R825" s="352">
        <v>17.5</v>
      </c>
      <c r="S825" s="184" t="s">
        <v>7267</v>
      </c>
      <c r="T825" s="138">
        <f t="shared" si="91"/>
        <v>9</v>
      </c>
      <c r="U825" s="139"/>
      <c r="V825" s="138"/>
      <c r="W825" s="138"/>
      <c r="X825" s="138"/>
      <c r="Y825" s="141"/>
      <c r="Z825" s="226"/>
      <c r="AA825" s="179"/>
      <c r="AB825" s="179"/>
      <c r="AC825" s="179"/>
      <c r="AD825" s="179"/>
      <c r="AE825" s="179"/>
      <c r="AF825" s="179"/>
      <c r="AG825" s="179"/>
      <c r="AH825" s="179"/>
      <c r="AI825" s="179"/>
      <c r="AJ825" s="179"/>
      <c r="AK825" s="179"/>
      <c r="AL825" s="179"/>
      <c r="AM825" s="179"/>
      <c r="AN825" s="179"/>
      <c r="AO825" s="179"/>
      <c r="AP825" s="179"/>
      <c r="AQ825" s="467"/>
      <c r="AR825" s="179"/>
      <c r="AS825" s="467"/>
      <c r="AT825" s="467"/>
      <c r="AU825" s="467"/>
      <c r="AW825" s="467"/>
    </row>
    <row r="826" spans="1:50" s="347" customFormat="1" x14ac:dyDescent="0.3">
      <c r="A826" s="438">
        <v>41898</v>
      </c>
      <c r="B826" s="932" t="s">
        <v>7200</v>
      </c>
      <c r="C826" s="933" t="s">
        <v>127</v>
      </c>
      <c r="D826" s="652">
        <v>200</v>
      </c>
      <c r="E826" s="347" t="s">
        <v>117</v>
      </c>
      <c r="F826" s="439">
        <v>52871</v>
      </c>
      <c r="G826" s="347" t="s">
        <v>7201</v>
      </c>
      <c r="H826" s="352" t="s">
        <v>4607</v>
      </c>
      <c r="I826" s="353" t="s">
        <v>7202</v>
      </c>
      <c r="J826" s="354" t="s">
        <v>816</v>
      </c>
      <c r="K826" s="355">
        <v>-10.5</v>
      </c>
      <c r="L826" s="354"/>
      <c r="M826" s="355"/>
      <c r="N826" s="354" t="s">
        <v>3755</v>
      </c>
      <c r="O826" s="471">
        <v>2</v>
      </c>
      <c r="P826" s="440" t="s">
        <v>1994</v>
      </c>
      <c r="Q826" s="441"/>
      <c r="R826" s="352">
        <v>2</v>
      </c>
      <c r="S826" s="184" t="s">
        <v>7265</v>
      </c>
      <c r="T826" s="138">
        <f t="shared" si="91"/>
        <v>9</v>
      </c>
      <c r="U826" s="139"/>
      <c r="V826" s="138"/>
      <c r="W826" s="138"/>
      <c r="X826" s="138"/>
      <c r="Y826" s="141"/>
      <c r="Z826" s="226"/>
      <c r="AA826" s="179"/>
      <c r="AB826" s="179"/>
      <c r="AC826" s="179"/>
      <c r="AD826" s="179"/>
      <c r="AE826" s="179"/>
      <c r="AF826" s="179"/>
      <c r="AG826" s="179"/>
      <c r="AH826" s="179"/>
      <c r="AI826" s="179"/>
      <c r="AJ826" s="179"/>
      <c r="AK826" s="179"/>
      <c r="AL826" s="179"/>
      <c r="AM826" s="179"/>
      <c r="AN826" s="179"/>
      <c r="AO826" s="179"/>
      <c r="AP826" s="179"/>
      <c r="AQ826" s="467"/>
      <c r="AR826" s="179"/>
      <c r="AS826" s="467"/>
      <c r="AT826" s="467"/>
      <c r="AU826" s="467"/>
      <c r="AW826" s="467"/>
    </row>
    <row r="827" spans="1:50" s="347" customFormat="1" x14ac:dyDescent="0.3">
      <c r="A827" s="438">
        <v>41898</v>
      </c>
      <c r="B827" s="932" t="s">
        <v>7203</v>
      </c>
      <c r="C827" s="933" t="s">
        <v>218</v>
      </c>
      <c r="D827" s="652">
        <v>750</v>
      </c>
      <c r="E827" s="347" t="s">
        <v>66</v>
      </c>
      <c r="F827" s="439">
        <v>45554</v>
      </c>
      <c r="G827" s="347" t="s">
        <v>7204</v>
      </c>
      <c r="H827" s="352" t="s">
        <v>5089</v>
      </c>
      <c r="I827" s="353" t="s">
        <v>4257</v>
      </c>
      <c r="J827" s="354" t="s">
        <v>5577</v>
      </c>
      <c r="K827" s="355">
        <v>-5</v>
      </c>
      <c r="L827" s="354"/>
      <c r="M827" s="355"/>
      <c r="N827" s="354" t="s">
        <v>3792</v>
      </c>
      <c r="O827" s="471">
        <v>2.4</v>
      </c>
      <c r="P827" s="440" t="s">
        <v>1912</v>
      </c>
      <c r="Q827" s="441"/>
      <c r="R827" s="352">
        <v>11</v>
      </c>
      <c r="S827" s="184" t="s">
        <v>7264</v>
      </c>
      <c r="T827" s="138">
        <f t="shared" si="91"/>
        <v>9</v>
      </c>
      <c r="U827" s="139"/>
      <c r="V827" s="138"/>
      <c r="W827" s="138"/>
      <c r="X827" s="138"/>
      <c r="Y827" s="141"/>
      <c r="Z827" s="226"/>
      <c r="AA827" s="179"/>
      <c r="AB827" s="179"/>
      <c r="AC827" s="179"/>
      <c r="AD827" s="179"/>
      <c r="AE827" s="179"/>
      <c r="AF827" s="179"/>
      <c r="AG827" s="179"/>
      <c r="AH827" s="179"/>
      <c r="AI827" s="179"/>
      <c r="AJ827" s="179"/>
      <c r="AK827" s="179"/>
      <c r="AL827" s="179"/>
      <c r="AM827" s="179"/>
      <c r="AN827" s="179"/>
      <c r="AO827" s="179"/>
      <c r="AP827" s="179"/>
      <c r="AQ827" s="467"/>
      <c r="AR827" s="179"/>
      <c r="AS827" s="467"/>
      <c r="AT827" s="467"/>
      <c r="AU827" s="467"/>
      <c r="AW827" s="467"/>
    </row>
    <row r="828" spans="1:50" s="347" customFormat="1" x14ac:dyDescent="0.3">
      <c r="A828" s="438">
        <v>41898</v>
      </c>
      <c r="B828" s="932" t="s">
        <v>7205</v>
      </c>
      <c r="C828" s="933" t="s">
        <v>208</v>
      </c>
      <c r="D828" s="652">
        <v>250</v>
      </c>
      <c r="E828" s="347" t="s">
        <v>1102</v>
      </c>
      <c r="F828" s="439">
        <v>45488</v>
      </c>
      <c r="G828" s="347" t="s">
        <v>7206</v>
      </c>
      <c r="H828" s="352" t="s">
        <v>2769</v>
      </c>
      <c r="I828" s="353" t="s">
        <v>4169</v>
      </c>
      <c r="J828" s="354" t="s">
        <v>665</v>
      </c>
      <c r="K828" s="355">
        <v>-17.5</v>
      </c>
      <c r="L828" s="354"/>
      <c r="M828" s="355"/>
      <c r="N828" s="354" t="s">
        <v>3808</v>
      </c>
      <c r="O828" s="471">
        <v>2.5</v>
      </c>
      <c r="P828" s="440" t="s">
        <v>2092</v>
      </c>
      <c r="Q828" s="441"/>
      <c r="R828" s="352">
        <v>3</v>
      </c>
      <c r="S828" s="184" t="s">
        <v>7263</v>
      </c>
      <c r="T828" s="138">
        <f t="shared" si="91"/>
        <v>9</v>
      </c>
      <c r="U828" s="139"/>
      <c r="V828" s="138"/>
      <c r="W828" s="138"/>
      <c r="X828" s="138"/>
      <c r="Y828" s="141"/>
      <c r="Z828" s="226"/>
      <c r="AA828" s="179"/>
      <c r="AB828" s="179"/>
      <c r="AC828" s="179"/>
      <c r="AD828" s="179"/>
      <c r="AE828" s="179"/>
      <c r="AF828" s="179"/>
      <c r="AG828" s="179"/>
      <c r="AH828" s="179"/>
      <c r="AI828" s="179"/>
      <c r="AJ828" s="179"/>
      <c r="AK828" s="179"/>
      <c r="AL828" s="179"/>
      <c r="AM828" s="179"/>
      <c r="AN828" s="179"/>
      <c r="AO828" s="179"/>
      <c r="AP828" s="179"/>
      <c r="AQ828" s="467"/>
      <c r="AR828" s="179"/>
      <c r="AS828" s="467"/>
      <c r="AT828" s="467"/>
      <c r="AU828" s="467"/>
      <c r="AW828" s="467"/>
    </row>
    <row r="829" spans="1:50" s="347" customFormat="1" x14ac:dyDescent="0.3">
      <c r="A829" s="438">
        <v>41898</v>
      </c>
      <c r="B829" s="932" t="s">
        <v>7207</v>
      </c>
      <c r="C829" s="933" t="s">
        <v>110</v>
      </c>
      <c r="D829" s="652">
        <v>400</v>
      </c>
      <c r="E829" s="347" t="s">
        <v>37</v>
      </c>
      <c r="F829" s="439">
        <v>43739</v>
      </c>
      <c r="G829" s="347" t="s">
        <v>7208</v>
      </c>
      <c r="H829" s="352" t="s">
        <v>151</v>
      </c>
      <c r="I829" s="353" t="s">
        <v>7209</v>
      </c>
      <c r="J829" s="354" t="s">
        <v>221</v>
      </c>
      <c r="K829" s="355">
        <v>-15</v>
      </c>
      <c r="L829" s="354"/>
      <c r="M829" s="355"/>
      <c r="N829" s="354" t="s">
        <v>1138</v>
      </c>
      <c r="O829" s="471">
        <v>5.75</v>
      </c>
      <c r="P829" s="440" t="s">
        <v>1912</v>
      </c>
      <c r="Q829" s="441"/>
      <c r="R829" s="352">
        <v>11</v>
      </c>
      <c r="S829" s="184" t="s">
        <v>7261</v>
      </c>
      <c r="T829" s="138">
        <f t="shared" si="91"/>
        <v>9</v>
      </c>
      <c r="U829" s="139"/>
      <c r="V829" s="138"/>
      <c r="W829" s="138"/>
      <c r="X829" s="138"/>
      <c r="Y829" s="141"/>
      <c r="Z829" s="226"/>
      <c r="AA829" s="179"/>
      <c r="AB829" s="179"/>
      <c r="AC829" s="179"/>
      <c r="AD829" s="179"/>
      <c r="AE829" s="179"/>
      <c r="AF829" s="179"/>
      <c r="AG829" s="179"/>
      <c r="AH829" s="179"/>
      <c r="AI829" s="179"/>
      <c r="AJ829" s="179"/>
      <c r="AK829" s="179"/>
      <c r="AL829" s="179"/>
      <c r="AM829" s="179"/>
      <c r="AN829" s="179"/>
      <c r="AO829" s="179"/>
      <c r="AP829" s="179"/>
      <c r="AQ829" s="467"/>
      <c r="AR829" s="179"/>
      <c r="AS829" s="467"/>
      <c r="AT829" s="467"/>
      <c r="AU829" s="467"/>
      <c r="AW829" s="467"/>
    </row>
    <row r="830" spans="1:50" s="347" customFormat="1" x14ac:dyDescent="0.3">
      <c r="A830" s="438">
        <v>41898</v>
      </c>
      <c r="B830" s="932" t="s">
        <v>7210</v>
      </c>
      <c r="C830" s="933" t="s">
        <v>110</v>
      </c>
      <c r="D830" s="652">
        <v>600</v>
      </c>
      <c r="E830" s="347" t="s">
        <v>66</v>
      </c>
      <c r="F830" s="439">
        <v>45566</v>
      </c>
      <c r="G830" s="347" t="s">
        <v>7208</v>
      </c>
      <c r="H830" s="352" t="s">
        <v>579</v>
      </c>
      <c r="I830" s="353" t="s">
        <v>4548</v>
      </c>
      <c r="J830" s="354" t="s">
        <v>5039</v>
      </c>
      <c r="K830" s="355">
        <v>-8</v>
      </c>
      <c r="L830" s="354"/>
      <c r="M830" s="355"/>
      <c r="N830" s="354" t="s">
        <v>1437</v>
      </c>
      <c r="O830" s="471">
        <v>2.33</v>
      </c>
      <c r="P830" s="440" t="s">
        <v>2150</v>
      </c>
      <c r="Q830" s="441"/>
      <c r="R830" s="352">
        <v>8</v>
      </c>
      <c r="S830" s="184" t="s">
        <v>7260</v>
      </c>
      <c r="T830" s="138">
        <f t="shared" si="91"/>
        <v>9</v>
      </c>
      <c r="U830" s="139"/>
      <c r="V830" s="138"/>
      <c r="W830" s="138"/>
      <c r="X830" s="138"/>
      <c r="Y830" s="141"/>
      <c r="Z830" s="226"/>
      <c r="AA830" s="179"/>
      <c r="AB830" s="179"/>
      <c r="AC830" s="179"/>
      <c r="AD830" s="179"/>
      <c r="AE830" s="179"/>
      <c r="AF830" s="179"/>
      <c r="AG830" s="179"/>
      <c r="AH830" s="179"/>
      <c r="AI830" s="179"/>
      <c r="AJ830" s="179"/>
      <c r="AK830" s="179"/>
      <c r="AL830" s="179"/>
      <c r="AM830" s="179"/>
      <c r="AN830" s="179"/>
      <c r="AO830" s="179"/>
      <c r="AP830" s="179"/>
      <c r="AQ830" s="467"/>
      <c r="AR830" s="179"/>
      <c r="AS830" s="467"/>
      <c r="AT830" s="467"/>
      <c r="AU830" s="467"/>
      <c r="AW830" s="467"/>
    </row>
    <row r="831" spans="1:50" s="347" customFormat="1" x14ac:dyDescent="0.3">
      <c r="A831" s="438">
        <v>41898</v>
      </c>
      <c r="B831" s="932" t="s">
        <v>7211</v>
      </c>
      <c r="C831" s="933" t="s">
        <v>110</v>
      </c>
      <c r="D831" s="652">
        <v>750</v>
      </c>
      <c r="E831" s="347" t="s">
        <v>117</v>
      </c>
      <c r="F831" s="439">
        <v>52871</v>
      </c>
      <c r="G831" s="347" t="s">
        <v>7208</v>
      </c>
      <c r="H831" s="352" t="s">
        <v>320</v>
      </c>
      <c r="I831" s="353" t="s">
        <v>7212</v>
      </c>
      <c r="J831" s="354" t="s">
        <v>7213</v>
      </c>
      <c r="K831" s="355">
        <v>-8</v>
      </c>
      <c r="L831" s="354"/>
      <c r="M831" s="355"/>
      <c r="N831" s="354" t="s">
        <v>7214</v>
      </c>
      <c r="O831" s="471">
        <v>2.2000000000000002</v>
      </c>
      <c r="P831" s="440" t="s">
        <v>1903</v>
      </c>
      <c r="Q831" s="441"/>
      <c r="R831" s="352">
        <v>12</v>
      </c>
      <c r="S831" s="184" t="s">
        <v>7259</v>
      </c>
      <c r="T831" s="138">
        <f t="shared" si="91"/>
        <v>9</v>
      </c>
      <c r="U831" s="139"/>
      <c r="V831" s="138"/>
      <c r="W831" s="138"/>
      <c r="X831" s="138"/>
      <c r="Y831" s="141"/>
      <c r="Z831" s="226"/>
      <c r="AA831" s="179"/>
      <c r="AB831" s="179"/>
      <c r="AC831" s="179"/>
      <c r="AD831" s="179"/>
      <c r="AE831" s="179"/>
      <c r="AF831" s="179"/>
      <c r="AG831" s="179"/>
      <c r="AH831" s="179"/>
      <c r="AI831" s="179"/>
      <c r="AJ831" s="179"/>
      <c r="AK831" s="179"/>
      <c r="AL831" s="179"/>
      <c r="AM831" s="179"/>
      <c r="AN831" s="179"/>
      <c r="AO831" s="179"/>
      <c r="AP831" s="179"/>
      <c r="AQ831" s="467"/>
      <c r="AR831" s="179"/>
      <c r="AS831" s="467"/>
      <c r="AT831" s="467"/>
      <c r="AU831" s="467"/>
      <c r="AW831" s="467"/>
    </row>
    <row r="832" spans="1:50" s="347" customFormat="1" x14ac:dyDescent="0.3">
      <c r="A832" s="438">
        <v>41898</v>
      </c>
      <c r="B832" s="932" t="s">
        <v>7215</v>
      </c>
      <c r="C832" s="933" t="s">
        <v>87</v>
      </c>
      <c r="D832" s="652">
        <v>750</v>
      </c>
      <c r="E832" s="347" t="s">
        <v>37</v>
      </c>
      <c r="F832" s="439">
        <v>43730</v>
      </c>
      <c r="G832" s="347" t="s">
        <v>7216</v>
      </c>
      <c r="H832" s="352" t="s">
        <v>593</v>
      </c>
      <c r="I832" s="353" t="s">
        <v>883</v>
      </c>
      <c r="J832" s="354" t="s">
        <v>174</v>
      </c>
      <c r="K832" s="355">
        <v>-10</v>
      </c>
      <c r="L832" s="354"/>
      <c r="M832" s="355"/>
      <c r="N832" s="354" t="s">
        <v>4211</v>
      </c>
      <c r="O832" s="471">
        <v>3.47</v>
      </c>
      <c r="P832" s="440" t="s">
        <v>2504</v>
      </c>
      <c r="Q832" s="441"/>
      <c r="R832" s="352">
        <v>37</v>
      </c>
      <c r="S832" s="184" t="s">
        <v>7262</v>
      </c>
      <c r="T832" s="138">
        <f t="shared" si="91"/>
        <v>9</v>
      </c>
      <c r="U832" s="139"/>
      <c r="V832" s="138"/>
      <c r="W832" s="138"/>
      <c r="X832" s="138"/>
      <c r="Y832" s="141"/>
      <c r="Z832" s="226"/>
      <c r="AA832" s="179"/>
      <c r="AB832" s="179"/>
      <c r="AC832" s="179"/>
      <c r="AD832" s="179"/>
      <c r="AE832" s="179"/>
      <c r="AF832" s="179"/>
      <c r="AG832" s="179"/>
      <c r="AH832" s="179"/>
      <c r="AI832" s="179"/>
      <c r="AJ832" s="179"/>
      <c r="AK832" s="179"/>
      <c r="AL832" s="179"/>
      <c r="AM832" s="179"/>
      <c r="AN832" s="179"/>
      <c r="AO832" s="179"/>
      <c r="AP832" s="179"/>
      <c r="AQ832" s="467"/>
      <c r="AR832" s="179"/>
      <c r="AS832" s="467"/>
      <c r="AT832" s="467"/>
      <c r="AU832" s="467"/>
      <c r="AW832" s="467"/>
    </row>
    <row r="833" spans="1:50" s="421" customFormat="1" x14ac:dyDescent="0.3">
      <c r="A833" s="542">
        <v>41898</v>
      </c>
      <c r="B833" s="934" t="s">
        <v>7287</v>
      </c>
      <c r="C833" s="934" t="s">
        <v>7288</v>
      </c>
      <c r="D833" s="653">
        <v>1750</v>
      </c>
      <c r="E833" s="543" t="s">
        <v>37</v>
      </c>
      <c r="F833" s="550">
        <v>43731</v>
      </c>
      <c r="G833" s="543" t="s">
        <v>7289</v>
      </c>
      <c r="H833" s="543" t="s">
        <v>7290</v>
      </c>
      <c r="I833" s="546" t="s">
        <v>7291</v>
      </c>
      <c r="J833" s="549" t="s">
        <v>7292</v>
      </c>
      <c r="K833" s="463">
        <f>27.5-27</f>
        <v>0.5</v>
      </c>
      <c r="L833" s="543"/>
      <c r="M833" s="543"/>
      <c r="N833" s="543" t="s">
        <v>7293</v>
      </c>
      <c r="O833" s="616">
        <f>2000/D833</f>
        <v>1.1428571428571428</v>
      </c>
      <c r="P833" s="543" t="s">
        <v>2288</v>
      </c>
      <c r="R833" s="421">
        <v>-2</v>
      </c>
      <c r="T833" s="138">
        <f t="shared" si="91"/>
        <v>9</v>
      </c>
      <c r="U833" s="139"/>
      <c r="V833" s="138"/>
      <c r="W833" s="138"/>
      <c r="X833" s="138"/>
      <c r="Y833" s="141"/>
      <c r="Z833" s="226"/>
      <c r="AA833" s="179"/>
      <c r="AB833" s="179"/>
      <c r="AC833" s="179"/>
      <c r="AD833" s="179"/>
      <c r="AE833" s="179"/>
      <c r="AF833" s="179"/>
      <c r="AG833" s="179"/>
      <c r="AH833" s="179"/>
      <c r="AI833" s="179"/>
      <c r="AJ833" s="179"/>
      <c r="AK833" s="179"/>
      <c r="AL833" s="179"/>
      <c r="AM833" s="179"/>
      <c r="AN833" s="179"/>
      <c r="AO833" s="179"/>
      <c r="AP833" s="179"/>
      <c r="AQ833" s="467"/>
      <c r="AR833" s="179"/>
      <c r="AS833" s="467"/>
      <c r="AT833" s="467"/>
      <c r="AU833" s="467"/>
      <c r="AV833" s="347"/>
      <c r="AW833" s="467"/>
      <c r="AX833" s="347"/>
    </row>
    <row r="834" spans="1:50" s="347" customFormat="1" x14ac:dyDescent="0.3">
      <c r="A834" s="438">
        <v>41897</v>
      </c>
      <c r="B834" s="932" t="s">
        <v>7217</v>
      </c>
      <c r="C834" s="933" t="s">
        <v>36</v>
      </c>
      <c r="D834" s="652">
        <v>500</v>
      </c>
      <c r="E834" s="347" t="s">
        <v>201</v>
      </c>
      <c r="F834" s="439">
        <v>45550</v>
      </c>
      <c r="G834" s="347" t="s">
        <v>2276</v>
      </c>
      <c r="H834" s="352" t="s">
        <v>7218</v>
      </c>
      <c r="I834" s="353" t="s">
        <v>678</v>
      </c>
      <c r="J834" s="354" t="s">
        <v>321</v>
      </c>
      <c r="K834" s="355">
        <v>-16.25</v>
      </c>
      <c r="L834" s="354"/>
      <c r="M834" s="355"/>
      <c r="N834" s="354" t="s">
        <v>79</v>
      </c>
      <c r="O834" s="471">
        <v>2.5</v>
      </c>
      <c r="P834" s="440" t="s">
        <v>93</v>
      </c>
      <c r="Q834" s="441"/>
      <c r="R834" s="352" t="s">
        <v>93</v>
      </c>
      <c r="S834" s="184" t="s">
        <v>7252</v>
      </c>
      <c r="T834" s="138">
        <f t="shared" si="91"/>
        <v>9</v>
      </c>
      <c r="U834" s="139"/>
      <c r="V834" s="138"/>
      <c r="W834" s="138"/>
      <c r="X834" s="138"/>
      <c r="Y834" s="141"/>
      <c r="Z834" s="226"/>
      <c r="AA834" s="179"/>
      <c r="AB834" s="179"/>
      <c r="AC834" s="179"/>
      <c r="AD834" s="179"/>
      <c r="AE834" s="179"/>
      <c r="AF834" s="179"/>
      <c r="AG834" s="179"/>
      <c r="AH834" s="179"/>
      <c r="AI834" s="179"/>
      <c r="AJ834" s="179"/>
      <c r="AK834" s="179"/>
      <c r="AL834" s="179"/>
      <c r="AM834" s="179"/>
      <c r="AN834" s="179"/>
      <c r="AO834" s="179"/>
      <c r="AP834" s="179"/>
      <c r="AQ834" s="467"/>
      <c r="AR834" s="179"/>
      <c r="AS834" s="467"/>
      <c r="AT834" s="467"/>
      <c r="AU834" s="467"/>
      <c r="AW834" s="467"/>
    </row>
    <row r="835" spans="1:50" s="347" customFormat="1" x14ac:dyDescent="0.3">
      <c r="A835" s="438">
        <v>41897</v>
      </c>
      <c r="B835" s="932" t="s">
        <v>7219</v>
      </c>
      <c r="C835" s="933" t="s">
        <v>127</v>
      </c>
      <c r="D835" s="652">
        <v>500</v>
      </c>
      <c r="E835" s="347" t="s">
        <v>12</v>
      </c>
      <c r="F835" s="439">
        <v>43026</v>
      </c>
      <c r="G835" s="347" t="s">
        <v>7220</v>
      </c>
      <c r="H835" s="352" t="s">
        <v>7221</v>
      </c>
      <c r="I835" s="353" t="s">
        <v>7222</v>
      </c>
      <c r="J835" s="354" t="s">
        <v>34</v>
      </c>
      <c r="K835" s="355">
        <v>-10</v>
      </c>
      <c r="L835" s="354"/>
      <c r="M835" s="355"/>
      <c r="N835" s="354" t="s">
        <v>1690</v>
      </c>
      <c r="O835" s="471">
        <v>1.3</v>
      </c>
      <c r="P835" s="440" t="s">
        <v>3753</v>
      </c>
      <c r="Q835" s="441"/>
      <c r="R835" s="352">
        <v>4.5</v>
      </c>
      <c r="S835" s="184" t="s">
        <v>7251</v>
      </c>
      <c r="T835" s="138">
        <f t="shared" si="91"/>
        <v>9</v>
      </c>
      <c r="U835" s="139"/>
      <c r="V835" s="138"/>
      <c r="W835" s="138"/>
      <c r="X835" s="138"/>
      <c r="Y835" s="141"/>
      <c r="Z835" s="226"/>
      <c r="AA835" s="179"/>
      <c r="AB835" s="179"/>
      <c r="AC835" s="179"/>
      <c r="AD835" s="179"/>
      <c r="AE835" s="179"/>
      <c r="AF835" s="179"/>
      <c r="AG835" s="179"/>
      <c r="AH835" s="179"/>
      <c r="AI835" s="179"/>
      <c r="AJ835" s="179"/>
      <c r="AK835" s="179"/>
      <c r="AL835" s="179"/>
      <c r="AM835" s="179"/>
      <c r="AN835" s="179"/>
      <c r="AO835" s="179"/>
      <c r="AP835" s="179"/>
      <c r="AQ835" s="467"/>
      <c r="AR835" s="179"/>
      <c r="AS835" s="467"/>
      <c r="AT835" s="467"/>
      <c r="AU835" s="467"/>
      <c r="AW835" s="467"/>
    </row>
    <row r="836" spans="1:50" s="347" customFormat="1" x14ac:dyDescent="0.3">
      <c r="A836" s="438">
        <v>41897</v>
      </c>
      <c r="B836" s="932" t="s">
        <v>7223</v>
      </c>
      <c r="C836" s="933" t="s">
        <v>127</v>
      </c>
      <c r="D836" s="652">
        <v>500</v>
      </c>
      <c r="E836" s="347" t="s">
        <v>37</v>
      </c>
      <c r="F836" s="439">
        <v>43756</v>
      </c>
      <c r="G836" s="347" t="s">
        <v>7220</v>
      </c>
      <c r="H836" s="352" t="s">
        <v>569</v>
      </c>
      <c r="I836" s="353" t="s">
        <v>961</v>
      </c>
      <c r="J836" s="354" t="s">
        <v>7224</v>
      </c>
      <c r="K836" s="355">
        <v>-12.5</v>
      </c>
      <c r="L836" s="354"/>
      <c r="M836" s="355"/>
      <c r="N836" s="354" t="s">
        <v>7225</v>
      </c>
      <c r="O836" s="471">
        <v>1.9</v>
      </c>
      <c r="P836" s="440" t="s">
        <v>3753</v>
      </c>
      <c r="Q836" s="441"/>
      <c r="R836" s="352">
        <v>4.5</v>
      </c>
      <c r="S836" s="184" t="s">
        <v>7250</v>
      </c>
      <c r="T836" s="138">
        <f t="shared" si="91"/>
        <v>9</v>
      </c>
      <c r="U836" s="139"/>
      <c r="V836" s="138"/>
      <c r="W836" s="138"/>
      <c r="X836" s="138"/>
      <c r="Y836" s="141"/>
      <c r="Z836" s="226"/>
      <c r="AA836" s="179"/>
      <c r="AB836" s="179"/>
      <c r="AC836" s="179"/>
      <c r="AD836" s="179"/>
      <c r="AE836" s="179"/>
      <c r="AF836" s="179"/>
      <c r="AG836" s="179"/>
      <c r="AH836" s="179"/>
      <c r="AI836" s="179"/>
      <c r="AJ836" s="179"/>
      <c r="AK836" s="179"/>
      <c r="AL836" s="179"/>
      <c r="AM836" s="179"/>
      <c r="AN836" s="179"/>
      <c r="AO836" s="179"/>
      <c r="AP836" s="179"/>
      <c r="AQ836" s="467"/>
      <c r="AR836" s="179"/>
      <c r="AS836" s="467"/>
      <c r="AT836" s="467"/>
      <c r="AU836" s="467"/>
      <c r="AW836" s="467"/>
    </row>
    <row r="837" spans="1:50" s="347" customFormat="1" x14ac:dyDescent="0.3">
      <c r="A837" s="438">
        <v>41897</v>
      </c>
      <c r="B837" s="932" t="s">
        <v>7226</v>
      </c>
      <c r="C837" s="933" t="s">
        <v>127</v>
      </c>
      <c r="D837" s="652">
        <v>250</v>
      </c>
      <c r="E837" s="347" t="s">
        <v>2331</v>
      </c>
      <c r="F837" s="439">
        <v>49205</v>
      </c>
      <c r="G837" s="347" t="s">
        <v>582</v>
      </c>
      <c r="H837" s="352" t="s">
        <v>631</v>
      </c>
      <c r="I837" s="353" t="s">
        <v>3810</v>
      </c>
      <c r="J837" s="354" t="s">
        <v>3811</v>
      </c>
      <c r="K837" s="355">
        <v>-12</v>
      </c>
      <c r="L837" s="354"/>
      <c r="M837" s="355"/>
      <c r="N837" s="354" t="s">
        <v>4377</v>
      </c>
      <c r="O837" s="471">
        <v>3.2</v>
      </c>
      <c r="P837" s="440" t="s">
        <v>2092</v>
      </c>
      <c r="Q837" s="441"/>
      <c r="R837" s="352">
        <v>3</v>
      </c>
      <c r="S837" s="184" t="s">
        <v>7253</v>
      </c>
      <c r="T837" s="138">
        <f t="shared" si="91"/>
        <v>9</v>
      </c>
      <c r="U837" s="139"/>
      <c r="V837" s="138"/>
      <c r="W837" s="138"/>
      <c r="X837" s="138"/>
      <c r="Y837" s="141"/>
      <c r="Z837" s="226"/>
      <c r="AA837" s="179"/>
      <c r="AB837" s="179"/>
      <c r="AC837" s="179"/>
      <c r="AD837" s="179"/>
      <c r="AE837" s="179"/>
      <c r="AF837" s="179"/>
      <c r="AG837" s="179"/>
      <c r="AH837" s="179"/>
      <c r="AI837" s="179"/>
      <c r="AJ837" s="179"/>
      <c r="AK837" s="179"/>
      <c r="AL837" s="179"/>
      <c r="AM837" s="179"/>
      <c r="AN837" s="179"/>
      <c r="AO837" s="179"/>
      <c r="AP837" s="179"/>
      <c r="AQ837" s="467"/>
      <c r="AR837" s="179"/>
      <c r="AS837" s="467"/>
      <c r="AT837" s="467"/>
      <c r="AU837" s="467"/>
      <c r="AW837" s="467"/>
    </row>
    <row r="838" spans="1:50" s="347" customFormat="1" x14ac:dyDescent="0.3">
      <c r="A838" s="438">
        <v>41897</v>
      </c>
      <c r="B838" s="932" t="s">
        <v>7227</v>
      </c>
      <c r="C838" s="933" t="s">
        <v>11</v>
      </c>
      <c r="D838" s="652">
        <v>250</v>
      </c>
      <c r="E838" s="347" t="s">
        <v>201</v>
      </c>
      <c r="F838" s="439">
        <v>45550</v>
      </c>
      <c r="G838" s="347" t="s">
        <v>950</v>
      </c>
      <c r="H838" s="352" t="s">
        <v>151</v>
      </c>
      <c r="I838" s="353" t="s">
        <v>7228</v>
      </c>
      <c r="J838" s="354" t="s">
        <v>458</v>
      </c>
      <c r="K838" s="355">
        <v>-13</v>
      </c>
      <c r="L838" s="354"/>
      <c r="M838" s="355"/>
      <c r="N838" s="354" t="s">
        <v>7229</v>
      </c>
      <c r="O838" s="471">
        <v>2.64</v>
      </c>
      <c r="P838" s="440" t="s">
        <v>93</v>
      </c>
      <c r="Q838" s="441"/>
      <c r="R838" s="352" t="s">
        <v>93</v>
      </c>
      <c r="S838" s="184" t="s">
        <v>7249</v>
      </c>
      <c r="T838" s="138">
        <f t="shared" si="91"/>
        <v>9</v>
      </c>
      <c r="U838" s="139"/>
      <c r="V838" s="138"/>
      <c r="W838" s="138"/>
      <c r="X838" s="138"/>
      <c r="Y838" s="141"/>
      <c r="Z838" s="226"/>
      <c r="AA838" s="179"/>
      <c r="AB838" s="179"/>
      <c r="AC838" s="179"/>
      <c r="AD838" s="179"/>
      <c r="AE838" s="179"/>
      <c r="AF838" s="179"/>
      <c r="AG838" s="179"/>
      <c r="AH838" s="179"/>
      <c r="AI838" s="179"/>
      <c r="AJ838" s="179"/>
      <c r="AK838" s="179"/>
      <c r="AL838" s="179"/>
      <c r="AM838" s="179"/>
      <c r="AN838" s="179"/>
      <c r="AO838" s="179"/>
      <c r="AP838" s="179"/>
      <c r="AQ838" s="467"/>
      <c r="AR838" s="179"/>
      <c r="AS838" s="467"/>
      <c r="AT838" s="467"/>
      <c r="AU838" s="467"/>
      <c r="AW838" s="467"/>
    </row>
    <row r="839" spans="1:50" s="347" customFormat="1" x14ac:dyDescent="0.3">
      <c r="A839" s="438">
        <v>41897</v>
      </c>
      <c r="B839" s="932" t="s">
        <v>7230</v>
      </c>
      <c r="C839" s="933" t="s">
        <v>208</v>
      </c>
      <c r="D839" s="652">
        <v>750</v>
      </c>
      <c r="E839" s="347" t="s">
        <v>37</v>
      </c>
      <c r="F839" s="439">
        <v>43730</v>
      </c>
      <c r="G839" s="347" t="s">
        <v>7231</v>
      </c>
      <c r="H839" s="352" t="s">
        <v>151</v>
      </c>
      <c r="I839" s="353" t="s">
        <v>3849</v>
      </c>
      <c r="J839" s="354" t="s">
        <v>305</v>
      </c>
      <c r="K839" s="355">
        <v>-20</v>
      </c>
      <c r="L839" s="354"/>
      <c r="M839" s="355"/>
      <c r="N839" s="354" t="s">
        <v>7232</v>
      </c>
      <c r="O839" s="471">
        <v>4.93</v>
      </c>
      <c r="P839" s="440" t="s">
        <v>3631</v>
      </c>
      <c r="Q839" s="441"/>
      <c r="R839" s="352" t="s">
        <v>93</v>
      </c>
      <c r="S839" s="184" t="s">
        <v>7253</v>
      </c>
      <c r="T839" s="138">
        <f t="shared" si="91"/>
        <v>9</v>
      </c>
      <c r="U839" s="139"/>
      <c r="V839" s="138"/>
      <c r="W839" s="138"/>
      <c r="X839" s="138"/>
      <c r="Y839" s="141"/>
      <c r="Z839" s="226"/>
      <c r="AA839" s="179"/>
      <c r="AB839" s="179"/>
      <c r="AC839" s="179"/>
      <c r="AD839" s="179"/>
      <c r="AE839" s="179"/>
      <c r="AF839" s="179"/>
      <c r="AG839" s="179"/>
      <c r="AH839" s="179"/>
      <c r="AI839" s="179"/>
      <c r="AJ839" s="179"/>
      <c r="AK839" s="179"/>
      <c r="AL839" s="179"/>
      <c r="AM839" s="179"/>
      <c r="AN839" s="179"/>
      <c r="AO839" s="179"/>
      <c r="AP839" s="179"/>
      <c r="AQ839" s="467"/>
      <c r="AR839" s="179"/>
      <c r="AS839" s="467"/>
      <c r="AT839" s="467"/>
      <c r="AU839" s="467"/>
      <c r="AW839" s="467"/>
    </row>
    <row r="840" spans="1:50" s="347" customFormat="1" x14ac:dyDescent="0.3">
      <c r="A840" s="438">
        <v>41897</v>
      </c>
      <c r="B840" s="932" t="s">
        <v>7233</v>
      </c>
      <c r="C840" s="933" t="s">
        <v>208</v>
      </c>
      <c r="D840" s="652">
        <v>500</v>
      </c>
      <c r="E840" s="347" t="s">
        <v>201</v>
      </c>
      <c r="F840" s="439">
        <v>45557</v>
      </c>
      <c r="G840" s="347" t="s">
        <v>7231</v>
      </c>
      <c r="H840" s="352" t="s">
        <v>579</v>
      </c>
      <c r="I840" s="353" t="s">
        <v>794</v>
      </c>
      <c r="J840" s="354" t="s">
        <v>91</v>
      </c>
      <c r="K840" s="355">
        <v>-15</v>
      </c>
      <c r="L840" s="354"/>
      <c r="M840" s="355"/>
      <c r="N840" s="354" t="s">
        <v>254</v>
      </c>
      <c r="O840" s="471">
        <v>5.4</v>
      </c>
      <c r="P840" s="440" t="s">
        <v>3631</v>
      </c>
      <c r="Q840" s="441"/>
      <c r="R840" s="352" t="s">
        <v>93</v>
      </c>
      <c r="S840" s="184" t="s">
        <v>7254</v>
      </c>
      <c r="T840" s="138">
        <f t="shared" si="91"/>
        <v>9</v>
      </c>
      <c r="U840" s="139"/>
      <c r="V840" s="138"/>
      <c r="W840" s="138"/>
      <c r="X840" s="138"/>
      <c r="Y840" s="141"/>
      <c r="Z840" s="226"/>
      <c r="AA840" s="179"/>
      <c r="AB840" s="179"/>
      <c r="AC840" s="179"/>
      <c r="AD840" s="179"/>
      <c r="AE840" s="179"/>
      <c r="AF840" s="179"/>
      <c r="AG840" s="179"/>
      <c r="AH840" s="179"/>
      <c r="AI840" s="179"/>
      <c r="AJ840" s="179"/>
      <c r="AK840" s="179"/>
      <c r="AL840" s="179"/>
      <c r="AM840" s="179"/>
      <c r="AN840" s="179"/>
      <c r="AO840" s="179"/>
      <c r="AP840" s="179"/>
      <c r="AQ840" s="467"/>
      <c r="AR840" s="179"/>
      <c r="AS840" s="467"/>
      <c r="AT840" s="467"/>
      <c r="AU840" s="467"/>
      <c r="AW840" s="467"/>
    </row>
    <row r="841" spans="1:50" s="347" customFormat="1" x14ac:dyDescent="0.3">
      <c r="A841" s="438">
        <v>41897</v>
      </c>
      <c r="B841" s="932" t="s">
        <v>7234</v>
      </c>
      <c r="C841" s="933" t="s">
        <v>705</v>
      </c>
      <c r="D841" s="652">
        <v>1650</v>
      </c>
      <c r="E841" s="347" t="s">
        <v>117</v>
      </c>
      <c r="F841" s="439">
        <v>52855</v>
      </c>
      <c r="G841" s="347" t="s">
        <v>7235</v>
      </c>
      <c r="H841" s="352" t="s">
        <v>329</v>
      </c>
      <c r="I841" s="353"/>
      <c r="J841" s="354" t="s">
        <v>265</v>
      </c>
      <c r="K841" s="355">
        <v>-10</v>
      </c>
      <c r="L841" s="354"/>
      <c r="M841" s="355"/>
      <c r="N841" s="354" t="s">
        <v>1344</v>
      </c>
      <c r="O841" s="471">
        <v>2.73</v>
      </c>
      <c r="P841" s="440" t="s">
        <v>2107</v>
      </c>
      <c r="Q841" s="441"/>
      <c r="R841" s="352">
        <v>15</v>
      </c>
      <c r="S841" s="184" t="s">
        <v>7256</v>
      </c>
      <c r="T841" s="138">
        <f t="shared" si="91"/>
        <v>9</v>
      </c>
      <c r="U841" s="139"/>
      <c r="V841" s="138"/>
      <c r="W841" s="138"/>
      <c r="X841" s="138"/>
      <c r="Y841" s="141"/>
      <c r="Z841" s="226"/>
      <c r="AA841" s="179"/>
      <c r="AB841" s="179"/>
      <c r="AC841" s="179"/>
      <c r="AD841" s="179"/>
      <c r="AE841" s="179"/>
      <c r="AF841" s="179"/>
      <c r="AG841" s="179"/>
      <c r="AH841" s="179"/>
      <c r="AI841" s="179"/>
      <c r="AJ841" s="179"/>
      <c r="AK841" s="179"/>
      <c r="AL841" s="179"/>
      <c r="AM841" s="179"/>
      <c r="AN841" s="179"/>
      <c r="AO841" s="179"/>
      <c r="AP841" s="179"/>
      <c r="AQ841" s="467"/>
      <c r="AR841" s="179"/>
      <c r="AS841" s="467"/>
      <c r="AT841" s="467"/>
      <c r="AU841" s="467"/>
      <c r="AW841" s="467"/>
    </row>
    <row r="842" spans="1:50" s="347" customFormat="1" x14ac:dyDescent="0.3">
      <c r="A842" s="438">
        <v>41897</v>
      </c>
      <c r="B842" s="932" t="s">
        <v>7236</v>
      </c>
      <c r="C842" s="933" t="s">
        <v>705</v>
      </c>
      <c r="D842" s="652">
        <v>350</v>
      </c>
      <c r="E842" s="347" t="s">
        <v>7237</v>
      </c>
      <c r="F842" s="439">
        <v>56507</v>
      </c>
      <c r="G842" s="347" t="s">
        <v>7235</v>
      </c>
      <c r="H842" s="352" t="s">
        <v>1444</v>
      </c>
      <c r="I842" s="353"/>
      <c r="J842" s="354" t="s">
        <v>4604</v>
      </c>
      <c r="K842" s="355">
        <v>-10</v>
      </c>
      <c r="L842" s="354"/>
      <c r="M842" s="355"/>
      <c r="N842" s="354" t="s">
        <v>4377</v>
      </c>
      <c r="O842" s="471">
        <v>2.29</v>
      </c>
      <c r="P842" s="440" t="s">
        <v>7238</v>
      </c>
      <c r="Q842" s="441"/>
      <c r="R842" s="352">
        <v>18.75</v>
      </c>
      <c r="S842" s="184" t="s">
        <v>7255</v>
      </c>
      <c r="T842" s="138">
        <f t="shared" si="91"/>
        <v>9</v>
      </c>
      <c r="U842" s="139"/>
      <c r="V842" s="138"/>
      <c r="W842" s="138"/>
      <c r="X842" s="138"/>
      <c r="Y842" s="141"/>
      <c r="Z842" s="226"/>
      <c r="AA842" s="179"/>
      <c r="AB842" s="179"/>
      <c r="AC842" s="179"/>
      <c r="AD842" s="179"/>
      <c r="AE842" s="179"/>
      <c r="AF842" s="179"/>
      <c r="AG842" s="179"/>
      <c r="AH842" s="179"/>
      <c r="AI842" s="179"/>
      <c r="AJ842" s="179"/>
      <c r="AK842" s="179"/>
      <c r="AL842" s="179"/>
      <c r="AM842" s="179"/>
      <c r="AN842" s="179"/>
      <c r="AO842" s="179"/>
      <c r="AP842" s="179"/>
      <c r="AQ842" s="467"/>
      <c r="AR842" s="179"/>
      <c r="AS842" s="467"/>
      <c r="AT842" s="467"/>
      <c r="AU842" s="467"/>
      <c r="AW842" s="467"/>
    </row>
    <row r="843" spans="1:50" s="347" customFormat="1" x14ac:dyDescent="0.3">
      <c r="A843" s="438">
        <v>41897</v>
      </c>
      <c r="B843" s="932" t="s">
        <v>7239</v>
      </c>
      <c r="C843" s="933" t="s">
        <v>7240</v>
      </c>
      <c r="D843" s="652">
        <v>550</v>
      </c>
      <c r="E843" s="347" t="s">
        <v>201</v>
      </c>
      <c r="F843" s="439">
        <v>45580</v>
      </c>
      <c r="G843" s="347" t="s">
        <v>7241</v>
      </c>
      <c r="H843" s="352" t="s">
        <v>7242</v>
      </c>
      <c r="I843" s="353" t="s">
        <v>7243</v>
      </c>
      <c r="J843" s="354" t="s">
        <v>3627</v>
      </c>
      <c r="K843" s="355">
        <v>0</v>
      </c>
      <c r="L843" s="354"/>
      <c r="M843" s="355"/>
      <c r="N843" s="354" t="s">
        <v>4377</v>
      </c>
      <c r="O843" s="471">
        <v>1.45</v>
      </c>
      <c r="P843" s="440" t="s">
        <v>2303</v>
      </c>
      <c r="Q843" s="441"/>
      <c r="R843" s="352">
        <v>14</v>
      </c>
      <c r="S843" s="184" t="s">
        <v>7257</v>
      </c>
      <c r="T843" s="138">
        <f t="shared" si="91"/>
        <v>9</v>
      </c>
      <c r="U843" s="139"/>
      <c r="V843" s="138"/>
      <c r="W843" s="138"/>
      <c r="X843" s="138"/>
      <c r="Y843" s="141"/>
      <c r="Z843" s="226"/>
      <c r="AA843" s="179"/>
      <c r="AB843" s="179"/>
      <c r="AC843" s="179"/>
      <c r="AD843" s="179"/>
      <c r="AE843" s="179"/>
      <c r="AF843" s="179"/>
      <c r="AG843" s="179"/>
      <c r="AH843" s="179"/>
      <c r="AI843" s="179"/>
      <c r="AJ843" s="179"/>
      <c r="AK843" s="179"/>
      <c r="AL843" s="179"/>
      <c r="AM843" s="179"/>
      <c r="AN843" s="179"/>
      <c r="AO843" s="179"/>
      <c r="AP843" s="179"/>
      <c r="AQ843" s="467"/>
      <c r="AR843" s="179"/>
      <c r="AS843" s="467"/>
      <c r="AT843" s="467"/>
      <c r="AU843" s="467"/>
      <c r="AW843" s="467"/>
    </row>
    <row r="844" spans="1:50" s="428" customFormat="1" x14ac:dyDescent="0.3">
      <c r="A844" s="427">
        <v>41897</v>
      </c>
      <c r="B844" s="935" t="s">
        <v>7244</v>
      </c>
      <c r="C844" s="936" t="s">
        <v>954</v>
      </c>
      <c r="D844" s="654">
        <v>300</v>
      </c>
      <c r="E844" s="428" t="s">
        <v>7245</v>
      </c>
      <c r="F844" s="430">
        <v>47383</v>
      </c>
      <c r="G844" s="428" t="s">
        <v>7246</v>
      </c>
      <c r="H844" s="431" t="s">
        <v>7247</v>
      </c>
      <c r="I844" s="432" t="s">
        <v>7248</v>
      </c>
      <c r="J844" s="433" t="s">
        <v>5357</v>
      </c>
      <c r="K844" s="434">
        <v>-30</v>
      </c>
      <c r="L844" s="433"/>
      <c r="M844" s="434"/>
      <c r="N844" s="433" t="s">
        <v>3691</v>
      </c>
      <c r="O844" s="617">
        <v>8</v>
      </c>
      <c r="P844" s="435"/>
      <c r="Q844" s="436" t="s">
        <v>1890</v>
      </c>
      <c r="R844" s="431">
        <v>5</v>
      </c>
      <c r="S844" s="185" t="s">
        <v>7258</v>
      </c>
      <c r="T844" s="170">
        <f t="shared" si="91"/>
        <v>9</v>
      </c>
      <c r="U844" s="171"/>
      <c r="V844" s="170"/>
      <c r="W844" s="170"/>
      <c r="X844" s="170"/>
      <c r="Y844" s="169"/>
      <c r="Z844" s="437"/>
      <c r="AA844" s="215"/>
      <c r="AB844" s="215"/>
      <c r="AC844" s="215"/>
      <c r="AD844" s="215"/>
      <c r="AE844" s="215"/>
      <c r="AF844" s="215"/>
      <c r="AG844" s="215"/>
      <c r="AH844" s="215"/>
      <c r="AI844" s="215"/>
      <c r="AJ844" s="215"/>
      <c r="AK844" s="215"/>
      <c r="AL844" s="215"/>
      <c r="AM844" s="215"/>
      <c r="AN844" s="215"/>
      <c r="AO844" s="215"/>
      <c r="AP844" s="215"/>
      <c r="AQ844" s="470"/>
      <c r="AR844" s="215"/>
      <c r="AS844" s="470"/>
      <c r="AT844" s="470"/>
      <c r="AU844" s="470"/>
      <c r="AW844" s="470"/>
    </row>
    <row r="845" spans="1:50" s="347" customFormat="1" x14ac:dyDescent="0.3">
      <c r="A845" s="438">
        <v>41893</v>
      </c>
      <c r="B845" s="932" t="s">
        <v>7152</v>
      </c>
      <c r="C845" s="933" t="s">
        <v>235</v>
      </c>
      <c r="D845" s="652">
        <v>500</v>
      </c>
      <c r="E845" s="347" t="s">
        <v>746</v>
      </c>
      <c r="F845" s="439">
        <v>43723</v>
      </c>
      <c r="G845" s="347" t="s">
        <v>7153</v>
      </c>
      <c r="H845" s="352" t="s">
        <v>338</v>
      </c>
      <c r="I845" s="353" t="s">
        <v>1469</v>
      </c>
      <c r="J845" s="354" t="s">
        <v>4604</v>
      </c>
      <c r="K845" s="355">
        <v>-20</v>
      </c>
      <c r="L845" s="354"/>
      <c r="M845" s="355"/>
      <c r="N845" s="354" t="s">
        <v>71</v>
      </c>
      <c r="O845" s="471">
        <v>4</v>
      </c>
      <c r="P845" s="440" t="s">
        <v>4180</v>
      </c>
      <c r="Q845" s="441"/>
      <c r="R845" s="352">
        <v>-1</v>
      </c>
      <c r="S845" s="184" t="s">
        <v>7161</v>
      </c>
      <c r="T845" s="138">
        <f t="shared" ref="T845:T890" si="92">MONTH(A845)</f>
        <v>9</v>
      </c>
      <c r="U845" s="139"/>
      <c r="V845" s="138"/>
      <c r="W845" s="138"/>
      <c r="X845" s="138"/>
      <c r="Y845" s="141"/>
      <c r="Z845" s="226"/>
      <c r="AA845" s="179"/>
      <c r="AB845" s="179"/>
      <c r="AC845" s="179"/>
      <c r="AD845" s="179"/>
      <c r="AE845" s="179"/>
      <c r="AF845" s="179"/>
      <c r="AG845" s="179"/>
      <c r="AH845" s="179"/>
      <c r="AI845" s="179"/>
      <c r="AJ845" s="179"/>
      <c r="AK845" s="179"/>
      <c r="AL845" s="179"/>
      <c r="AM845" s="179"/>
      <c r="AN845" s="179"/>
      <c r="AO845" s="179"/>
      <c r="AP845" s="179"/>
      <c r="AQ845" s="467"/>
      <c r="AR845" s="179"/>
      <c r="AS845" s="467"/>
      <c r="AT845" s="467"/>
      <c r="AU845" s="467"/>
      <c r="AW845" s="467"/>
    </row>
    <row r="846" spans="1:50" s="347" customFormat="1" x14ac:dyDescent="0.3">
      <c r="A846" s="438">
        <v>41893</v>
      </c>
      <c r="B846" s="932" t="s">
        <v>7154</v>
      </c>
      <c r="C846" s="933" t="s">
        <v>276</v>
      </c>
      <c r="D846" s="652">
        <v>600</v>
      </c>
      <c r="E846" s="347" t="s">
        <v>37</v>
      </c>
      <c r="F846" s="439">
        <v>43723</v>
      </c>
      <c r="G846" s="347" t="s">
        <v>7155</v>
      </c>
      <c r="H846" s="352" t="s">
        <v>189</v>
      </c>
      <c r="I846" s="353" t="s">
        <v>3859</v>
      </c>
      <c r="J846" s="354" t="s">
        <v>131</v>
      </c>
      <c r="K846" s="355">
        <v>-10</v>
      </c>
      <c r="L846" s="354"/>
      <c r="M846" s="355"/>
      <c r="N846" s="354" t="s">
        <v>192</v>
      </c>
      <c r="O846" s="471">
        <v>2.67</v>
      </c>
      <c r="P846" s="440" t="s">
        <v>4165</v>
      </c>
      <c r="Q846" s="441"/>
      <c r="R846" s="352">
        <v>-12</v>
      </c>
      <c r="S846" s="184" t="s">
        <v>7162</v>
      </c>
      <c r="T846" s="138">
        <f t="shared" si="92"/>
        <v>9</v>
      </c>
      <c r="U846" s="139"/>
      <c r="V846" s="138"/>
      <c r="W846" s="138"/>
      <c r="X846" s="138"/>
      <c r="Y846" s="141"/>
      <c r="Z846" s="226"/>
      <c r="AA846" s="179"/>
      <c r="AB846" s="179"/>
      <c r="AC846" s="179"/>
      <c r="AD846" s="179"/>
      <c r="AE846" s="179"/>
      <c r="AF846" s="179"/>
      <c r="AG846" s="179"/>
      <c r="AH846" s="179"/>
      <c r="AI846" s="179"/>
      <c r="AJ846" s="179"/>
      <c r="AK846" s="179"/>
      <c r="AL846" s="179"/>
      <c r="AM846" s="179"/>
      <c r="AN846" s="179"/>
      <c r="AO846" s="179"/>
      <c r="AP846" s="179"/>
      <c r="AQ846" s="467"/>
      <c r="AR846" s="179"/>
      <c r="AS846" s="467"/>
      <c r="AT846" s="467"/>
      <c r="AU846" s="467"/>
      <c r="AW846" s="467"/>
    </row>
    <row r="847" spans="1:50" s="347" customFormat="1" x14ac:dyDescent="0.3">
      <c r="A847" s="438">
        <v>41893</v>
      </c>
      <c r="B847" s="932" t="s">
        <v>7156</v>
      </c>
      <c r="C847" s="933" t="s">
        <v>1854</v>
      </c>
      <c r="D847" s="652">
        <v>275</v>
      </c>
      <c r="E847" s="347" t="s">
        <v>224</v>
      </c>
      <c r="F847" s="439">
        <v>44454</v>
      </c>
      <c r="G847" s="347" t="s">
        <v>950</v>
      </c>
      <c r="H847" s="352" t="s">
        <v>185</v>
      </c>
      <c r="I847" s="353" t="s">
        <v>4425</v>
      </c>
      <c r="J847" s="354" t="s">
        <v>7157</v>
      </c>
      <c r="K847" s="355">
        <v>-13</v>
      </c>
      <c r="L847" s="354"/>
      <c r="M847" s="355"/>
      <c r="N847" s="354" t="s">
        <v>423</v>
      </c>
      <c r="O847" s="471">
        <v>3.64</v>
      </c>
      <c r="P847" s="440" t="s">
        <v>93</v>
      </c>
      <c r="Q847" s="441"/>
      <c r="R847" s="352" t="s">
        <v>93</v>
      </c>
      <c r="S847" s="184" t="s">
        <v>7164</v>
      </c>
      <c r="T847" s="138">
        <f t="shared" si="92"/>
        <v>9</v>
      </c>
      <c r="U847" s="139"/>
      <c r="V847" s="138"/>
      <c r="W847" s="138"/>
      <c r="X847" s="138"/>
      <c r="Y847" s="141"/>
      <c r="Z847" s="226"/>
      <c r="AA847" s="179"/>
      <c r="AB847" s="179"/>
      <c r="AC847" s="179"/>
      <c r="AD847" s="179"/>
      <c r="AE847" s="179"/>
      <c r="AF847" s="179"/>
      <c r="AG847" s="179"/>
      <c r="AH847" s="179"/>
      <c r="AI847" s="179"/>
      <c r="AJ847" s="179"/>
      <c r="AK847" s="179"/>
      <c r="AL847" s="179"/>
      <c r="AM847" s="179"/>
      <c r="AN847" s="179"/>
      <c r="AO847" s="179"/>
      <c r="AP847" s="179"/>
      <c r="AQ847" s="467"/>
      <c r="AR847" s="179"/>
      <c r="AS847" s="467"/>
      <c r="AT847" s="467"/>
      <c r="AU847" s="467"/>
      <c r="AW847" s="467"/>
    </row>
    <row r="848" spans="1:50" s="347" customFormat="1" x14ac:dyDescent="0.3">
      <c r="A848" s="438">
        <v>41893</v>
      </c>
      <c r="B848" s="932" t="s">
        <v>7158</v>
      </c>
      <c r="C848" s="933" t="s">
        <v>1854</v>
      </c>
      <c r="D848" s="652">
        <v>275</v>
      </c>
      <c r="E848" s="347" t="s">
        <v>66</v>
      </c>
      <c r="F848" s="439">
        <v>45641</v>
      </c>
      <c r="G848" s="347" t="s">
        <v>950</v>
      </c>
      <c r="H848" s="352" t="s">
        <v>338</v>
      </c>
      <c r="I848" s="353" t="s">
        <v>7159</v>
      </c>
      <c r="J848" s="354" t="s">
        <v>7160</v>
      </c>
      <c r="K848" s="355">
        <v>-13</v>
      </c>
      <c r="L848" s="354"/>
      <c r="M848" s="355"/>
      <c r="N848" s="354" t="s">
        <v>423</v>
      </c>
      <c r="O848" s="471">
        <v>3.64</v>
      </c>
      <c r="P848" s="440" t="s">
        <v>93</v>
      </c>
      <c r="Q848" s="441"/>
      <c r="R848" s="352" t="s">
        <v>93</v>
      </c>
      <c r="S848" s="184" t="s">
        <v>7163</v>
      </c>
      <c r="T848" s="138">
        <f t="shared" si="92"/>
        <v>9</v>
      </c>
      <c r="U848" s="139"/>
      <c r="V848" s="138"/>
      <c r="W848" s="138"/>
      <c r="X848" s="138"/>
      <c r="Y848" s="141"/>
      <c r="Z848" s="226"/>
      <c r="AA848" s="179"/>
      <c r="AB848" s="179"/>
      <c r="AC848" s="179"/>
      <c r="AD848" s="179"/>
      <c r="AE848" s="179"/>
      <c r="AF848" s="179"/>
      <c r="AG848" s="179"/>
      <c r="AH848" s="179"/>
      <c r="AI848" s="179"/>
      <c r="AJ848" s="179"/>
      <c r="AK848" s="179"/>
      <c r="AL848" s="179"/>
      <c r="AM848" s="179"/>
      <c r="AN848" s="179"/>
      <c r="AO848" s="179"/>
      <c r="AP848" s="179"/>
      <c r="AQ848" s="467"/>
      <c r="AR848" s="179"/>
      <c r="AS848" s="467"/>
      <c r="AT848" s="467"/>
      <c r="AU848" s="467"/>
      <c r="AW848" s="467"/>
    </row>
    <row r="849" spans="1:49" s="347" customFormat="1" x14ac:dyDescent="0.3">
      <c r="A849" s="438">
        <v>41892</v>
      </c>
      <c r="B849" s="932" t="s">
        <v>7012</v>
      </c>
      <c r="C849" s="933" t="s">
        <v>36</v>
      </c>
      <c r="D849" s="652">
        <v>1500</v>
      </c>
      <c r="E849" s="347" t="s">
        <v>7013</v>
      </c>
      <c r="F849" s="439" t="s">
        <v>7014</v>
      </c>
      <c r="G849" s="347" t="s">
        <v>1378</v>
      </c>
      <c r="H849" s="352" t="s">
        <v>7015</v>
      </c>
      <c r="I849" s="353" t="s">
        <v>767</v>
      </c>
      <c r="J849" s="354" t="s">
        <v>1070</v>
      </c>
      <c r="K849" s="355">
        <v>-25</v>
      </c>
      <c r="L849" s="354"/>
      <c r="M849" s="355"/>
      <c r="N849" s="354" t="s">
        <v>7016</v>
      </c>
      <c r="O849" s="471">
        <v>6.4</v>
      </c>
      <c r="P849" s="440" t="s">
        <v>93</v>
      </c>
      <c r="Q849" s="441"/>
      <c r="R849" s="352" t="s">
        <v>93</v>
      </c>
      <c r="S849" s="184" t="s">
        <v>7151</v>
      </c>
      <c r="T849" s="138">
        <f t="shared" si="92"/>
        <v>9</v>
      </c>
      <c r="U849" s="139"/>
      <c r="V849" s="138"/>
      <c r="W849" s="138"/>
      <c r="X849" s="138"/>
      <c r="Y849" s="141"/>
      <c r="Z849" s="226"/>
      <c r="AA849" s="179"/>
      <c r="AB849" s="179"/>
      <c r="AC849" s="179"/>
      <c r="AD849" s="179"/>
      <c r="AE849" s="179"/>
      <c r="AF849" s="179"/>
      <c r="AG849" s="179"/>
      <c r="AH849" s="179"/>
      <c r="AI849" s="179"/>
      <c r="AJ849" s="179"/>
      <c r="AK849" s="179"/>
      <c r="AL849" s="179"/>
      <c r="AM849" s="179"/>
      <c r="AN849" s="179"/>
      <c r="AO849" s="179"/>
      <c r="AP849" s="179"/>
      <c r="AQ849" s="467"/>
      <c r="AR849" s="179"/>
      <c r="AS849" s="467"/>
      <c r="AT849" s="467"/>
      <c r="AU849" s="467"/>
      <c r="AW849" s="467"/>
    </row>
    <row r="850" spans="1:49" s="347" customFormat="1" x14ac:dyDescent="0.3">
      <c r="A850" s="438">
        <v>41892</v>
      </c>
      <c r="B850" s="932" t="s">
        <v>7017</v>
      </c>
      <c r="C850" s="933" t="s">
        <v>36</v>
      </c>
      <c r="D850" s="652">
        <v>2250</v>
      </c>
      <c r="E850" s="347" t="s">
        <v>4327</v>
      </c>
      <c r="F850" s="439"/>
      <c r="G850" s="347" t="s">
        <v>1378</v>
      </c>
      <c r="H850" s="352" t="s">
        <v>7018</v>
      </c>
      <c r="I850" s="353" t="s">
        <v>3612</v>
      </c>
      <c r="J850" s="354" t="s">
        <v>5188</v>
      </c>
      <c r="K850" s="355">
        <v>-25</v>
      </c>
      <c r="L850" s="354"/>
      <c r="M850" s="355"/>
      <c r="N850" s="354" t="s">
        <v>7019</v>
      </c>
      <c r="O850" s="471">
        <v>5.0999999999999996</v>
      </c>
      <c r="P850" s="440" t="s">
        <v>93</v>
      </c>
      <c r="Q850" s="441"/>
      <c r="R850" s="352" t="s">
        <v>93</v>
      </c>
      <c r="S850" s="184" t="s">
        <v>7150</v>
      </c>
      <c r="T850" s="138">
        <f t="shared" si="92"/>
        <v>9</v>
      </c>
      <c r="U850" s="139"/>
      <c r="V850" s="138"/>
      <c r="W850" s="138"/>
      <c r="X850" s="138"/>
      <c r="Y850" s="141"/>
      <c r="Z850" s="226"/>
      <c r="AA850" s="179"/>
      <c r="AB850" s="179"/>
      <c r="AC850" s="179"/>
      <c r="AD850" s="179"/>
      <c r="AE850" s="179"/>
      <c r="AF850" s="179"/>
      <c r="AG850" s="179"/>
      <c r="AH850" s="179"/>
      <c r="AI850" s="179"/>
      <c r="AJ850" s="179"/>
      <c r="AK850" s="179"/>
      <c r="AL850" s="179"/>
      <c r="AM850" s="179"/>
      <c r="AN850" s="179"/>
      <c r="AO850" s="179"/>
      <c r="AP850" s="179"/>
      <c r="AQ850" s="467"/>
      <c r="AR850" s="179"/>
      <c r="AS850" s="467"/>
      <c r="AT850" s="467"/>
      <c r="AU850" s="467"/>
      <c r="AW850" s="467"/>
    </row>
    <row r="851" spans="1:49" s="347" customFormat="1" x14ac:dyDescent="0.3">
      <c r="A851" s="438">
        <v>41892</v>
      </c>
      <c r="B851" s="932" t="s">
        <v>7020</v>
      </c>
      <c r="C851" s="933" t="s">
        <v>403</v>
      </c>
      <c r="D851" s="652">
        <v>750</v>
      </c>
      <c r="E851" s="347" t="s">
        <v>12</v>
      </c>
      <c r="F851" s="439">
        <v>42995</v>
      </c>
      <c r="G851" s="347" t="s">
        <v>7021</v>
      </c>
      <c r="H851" s="352" t="s">
        <v>668</v>
      </c>
      <c r="I851" s="353" t="s">
        <v>569</v>
      </c>
      <c r="J851" s="354" t="s">
        <v>131</v>
      </c>
      <c r="K851" s="355">
        <v>-15</v>
      </c>
      <c r="L851" s="354"/>
      <c r="M851" s="355"/>
      <c r="N851" s="354" t="s">
        <v>463</v>
      </c>
      <c r="O851" s="471">
        <v>4</v>
      </c>
      <c r="P851" s="440"/>
      <c r="Q851" s="441" t="s">
        <v>1900</v>
      </c>
      <c r="R851" s="352">
        <v>10</v>
      </c>
      <c r="S851" s="184" t="s">
        <v>7147</v>
      </c>
      <c r="T851" s="138">
        <f t="shared" si="92"/>
        <v>9</v>
      </c>
      <c r="U851" s="139"/>
      <c r="V851" s="138"/>
      <c r="W851" s="138"/>
      <c r="X851" s="138"/>
      <c r="Y851" s="141"/>
      <c r="Z851" s="226"/>
      <c r="AA851" s="179"/>
      <c r="AB851" s="179"/>
      <c r="AC851" s="179"/>
      <c r="AD851" s="179"/>
      <c r="AE851" s="179"/>
      <c r="AF851" s="179"/>
      <c r="AG851" s="179"/>
      <c r="AH851" s="179"/>
      <c r="AI851" s="179"/>
      <c r="AJ851" s="179"/>
      <c r="AK851" s="179"/>
      <c r="AL851" s="179"/>
      <c r="AM851" s="179"/>
      <c r="AN851" s="179"/>
      <c r="AO851" s="179"/>
      <c r="AP851" s="179"/>
      <c r="AQ851" s="467"/>
      <c r="AR851" s="179"/>
      <c r="AS851" s="467"/>
      <c r="AT851" s="467"/>
      <c r="AU851" s="467"/>
      <c r="AW851" s="467"/>
    </row>
    <row r="852" spans="1:49" s="347" customFormat="1" x14ac:dyDescent="0.3">
      <c r="A852" s="438">
        <v>41892</v>
      </c>
      <c r="B852" s="932" t="s">
        <v>7022</v>
      </c>
      <c r="C852" s="933" t="s">
        <v>403</v>
      </c>
      <c r="D852" s="652">
        <v>1250</v>
      </c>
      <c r="E852" s="347" t="s">
        <v>37</v>
      </c>
      <c r="F852" s="439">
        <v>43725</v>
      </c>
      <c r="G852" s="347" t="s">
        <v>7021</v>
      </c>
      <c r="H852" s="352" t="s">
        <v>145</v>
      </c>
      <c r="I852" s="353" t="s">
        <v>151</v>
      </c>
      <c r="J852" s="354" t="s">
        <v>293</v>
      </c>
      <c r="K852" s="355">
        <v>-15</v>
      </c>
      <c r="L852" s="354"/>
      <c r="M852" s="355"/>
      <c r="N852" s="354" t="s">
        <v>5126</v>
      </c>
      <c r="O852" s="471">
        <v>3.28</v>
      </c>
      <c r="P852" s="440"/>
      <c r="Q852" s="441" t="s">
        <v>1900</v>
      </c>
      <c r="R852" s="352">
        <v>10</v>
      </c>
      <c r="S852" s="184" t="s">
        <v>7148</v>
      </c>
      <c r="T852" s="138">
        <f t="shared" si="92"/>
        <v>9</v>
      </c>
      <c r="U852" s="139"/>
      <c r="V852" s="138"/>
      <c r="W852" s="138"/>
      <c r="X852" s="138"/>
      <c r="Y852" s="141"/>
      <c r="Z852" s="226"/>
      <c r="AA852" s="179"/>
      <c r="AB852" s="179"/>
      <c r="AC852" s="179"/>
      <c r="AD852" s="179"/>
      <c r="AE852" s="179"/>
      <c r="AF852" s="179"/>
      <c r="AG852" s="179"/>
      <c r="AH852" s="179"/>
      <c r="AI852" s="179"/>
      <c r="AJ852" s="179"/>
      <c r="AK852" s="179"/>
      <c r="AL852" s="179"/>
      <c r="AM852" s="179"/>
      <c r="AN852" s="179"/>
      <c r="AO852" s="179"/>
      <c r="AP852" s="179"/>
      <c r="AQ852" s="467"/>
      <c r="AR852" s="179"/>
      <c r="AS852" s="467"/>
      <c r="AT852" s="467"/>
      <c r="AU852" s="467"/>
      <c r="AW852" s="467"/>
    </row>
    <row r="853" spans="1:49" s="347" customFormat="1" x14ac:dyDescent="0.3">
      <c r="A853" s="438">
        <v>41892</v>
      </c>
      <c r="B853" s="932" t="s">
        <v>7023</v>
      </c>
      <c r="C853" s="933" t="s">
        <v>403</v>
      </c>
      <c r="D853" s="652">
        <v>1000</v>
      </c>
      <c r="E853" s="347" t="s">
        <v>66</v>
      </c>
      <c r="F853" s="439">
        <v>45552</v>
      </c>
      <c r="G853" s="347" t="s">
        <v>7021</v>
      </c>
      <c r="H853" s="352" t="s">
        <v>282</v>
      </c>
      <c r="I853" s="353" t="s">
        <v>225</v>
      </c>
      <c r="J853" s="354" t="s">
        <v>447</v>
      </c>
      <c r="K853" s="355">
        <v>-17.5</v>
      </c>
      <c r="L853" s="354"/>
      <c r="M853" s="355"/>
      <c r="N853" s="354" t="s">
        <v>240</v>
      </c>
      <c r="O853" s="471">
        <v>3.4</v>
      </c>
      <c r="P853" s="440"/>
      <c r="Q853" s="441" t="s">
        <v>1937</v>
      </c>
      <c r="R853" s="352">
        <v>0</v>
      </c>
      <c r="S853" s="184" t="s">
        <v>7146</v>
      </c>
      <c r="T853" s="138">
        <f t="shared" si="92"/>
        <v>9</v>
      </c>
      <c r="U853" s="139"/>
      <c r="V853" s="138"/>
      <c r="W853" s="138"/>
      <c r="X853" s="138"/>
      <c r="Y853" s="141"/>
      <c r="Z853" s="226"/>
      <c r="AA853" s="179"/>
      <c r="AB853" s="179"/>
      <c r="AC853" s="179"/>
      <c r="AD853" s="179"/>
      <c r="AE853" s="179"/>
      <c r="AF853" s="179"/>
      <c r="AG853" s="179"/>
      <c r="AH853" s="179"/>
      <c r="AI853" s="179"/>
      <c r="AJ853" s="179"/>
      <c r="AK853" s="179"/>
      <c r="AL853" s="179"/>
      <c r="AM853" s="179"/>
      <c r="AN853" s="179"/>
      <c r="AO853" s="179"/>
      <c r="AP853" s="179"/>
      <c r="AQ853" s="467"/>
      <c r="AR853" s="179"/>
      <c r="AS853" s="467"/>
      <c r="AT853" s="467"/>
      <c r="AU853" s="467"/>
      <c r="AW853" s="467"/>
    </row>
    <row r="854" spans="1:49" s="347" customFormat="1" x14ac:dyDescent="0.3">
      <c r="A854" s="438">
        <v>41892</v>
      </c>
      <c r="B854" s="932" t="s">
        <v>7024</v>
      </c>
      <c r="C854" s="933" t="s">
        <v>403</v>
      </c>
      <c r="D854" s="652">
        <v>500</v>
      </c>
      <c r="E854" s="347" t="s">
        <v>501</v>
      </c>
      <c r="F854" s="439">
        <v>52857</v>
      </c>
      <c r="G854" s="347" t="s">
        <v>7021</v>
      </c>
      <c r="H854" s="352" t="s">
        <v>329</v>
      </c>
      <c r="I854" s="353" t="s">
        <v>330</v>
      </c>
      <c r="J854" s="354" t="s">
        <v>97</v>
      </c>
      <c r="K854" s="355">
        <v>-15</v>
      </c>
      <c r="L854" s="354"/>
      <c r="M854" s="355"/>
      <c r="N854" s="354" t="s">
        <v>865</v>
      </c>
      <c r="O854" s="471">
        <v>4.5999999999999996</v>
      </c>
      <c r="P854" s="440"/>
      <c r="Q854" s="441" t="s">
        <v>2150</v>
      </c>
      <c r="R854" s="352">
        <v>8</v>
      </c>
      <c r="S854" s="184" t="s">
        <v>7149</v>
      </c>
      <c r="T854" s="138">
        <f t="shared" si="92"/>
        <v>9</v>
      </c>
      <c r="U854" s="139"/>
      <c r="V854" s="138"/>
      <c r="W854" s="138"/>
      <c r="X854" s="138"/>
      <c r="Y854" s="141"/>
      <c r="Z854" s="226"/>
      <c r="AA854" s="179"/>
      <c r="AB854" s="179"/>
      <c r="AC854" s="179"/>
      <c r="AD854" s="179"/>
      <c r="AE854" s="179"/>
      <c r="AF854" s="179"/>
      <c r="AG854" s="179"/>
      <c r="AH854" s="179"/>
      <c r="AI854" s="179"/>
      <c r="AJ854" s="179"/>
      <c r="AK854" s="179"/>
      <c r="AL854" s="179"/>
      <c r="AM854" s="179"/>
      <c r="AN854" s="179"/>
      <c r="AO854" s="179"/>
      <c r="AP854" s="179"/>
      <c r="AQ854" s="467"/>
      <c r="AR854" s="179"/>
      <c r="AS854" s="467"/>
      <c r="AT854" s="467"/>
      <c r="AU854" s="467"/>
      <c r="AW854" s="467"/>
    </row>
    <row r="855" spans="1:49" s="347" customFormat="1" x14ac:dyDescent="0.3">
      <c r="A855" s="438">
        <v>41892</v>
      </c>
      <c r="B855" s="932" t="s">
        <v>7025</v>
      </c>
      <c r="C855" s="933" t="s">
        <v>36</v>
      </c>
      <c r="D855" s="652">
        <v>500</v>
      </c>
      <c r="E855" s="347" t="s">
        <v>66</v>
      </c>
      <c r="F855" s="439">
        <v>45550</v>
      </c>
      <c r="G855" s="347" t="s">
        <v>7026</v>
      </c>
      <c r="H855" s="352" t="s">
        <v>593</v>
      </c>
      <c r="I855" s="353" t="s">
        <v>883</v>
      </c>
      <c r="J855" s="354" t="s">
        <v>6001</v>
      </c>
      <c r="K855" s="355">
        <v>-10</v>
      </c>
      <c r="L855" s="354"/>
      <c r="M855" s="355"/>
      <c r="N855" s="354" t="s">
        <v>259</v>
      </c>
      <c r="O855" s="471">
        <v>3.5</v>
      </c>
      <c r="P855" s="440" t="s">
        <v>1967</v>
      </c>
      <c r="Q855" s="441"/>
      <c r="R855" s="352">
        <v>19</v>
      </c>
      <c r="S855" s="184" t="s">
        <v>7145</v>
      </c>
      <c r="T855" s="138">
        <f t="shared" si="92"/>
        <v>9</v>
      </c>
      <c r="U855" s="139"/>
      <c r="V855" s="138"/>
      <c r="W855" s="138"/>
      <c r="X855" s="138"/>
      <c r="Y855" s="141"/>
      <c r="Z855" s="226"/>
      <c r="AA855" s="179"/>
      <c r="AB855" s="179"/>
      <c r="AC855" s="179"/>
      <c r="AD855" s="179"/>
      <c r="AE855" s="179"/>
      <c r="AF855" s="179"/>
      <c r="AG855" s="179"/>
      <c r="AH855" s="179"/>
      <c r="AI855" s="179"/>
      <c r="AJ855" s="179"/>
      <c r="AK855" s="179"/>
      <c r="AL855" s="179"/>
      <c r="AM855" s="179"/>
      <c r="AN855" s="179"/>
      <c r="AO855" s="179"/>
      <c r="AP855" s="179"/>
      <c r="AQ855" s="467"/>
      <c r="AR855" s="179"/>
      <c r="AS855" s="467"/>
      <c r="AT855" s="467"/>
      <c r="AU855" s="467"/>
      <c r="AW855" s="467"/>
    </row>
    <row r="856" spans="1:49" s="347" customFormat="1" x14ac:dyDescent="0.3">
      <c r="A856" s="438">
        <v>41892</v>
      </c>
      <c r="B856" s="932" t="s">
        <v>546</v>
      </c>
      <c r="C856" s="933" t="s">
        <v>127</v>
      </c>
      <c r="D856" s="652">
        <v>250</v>
      </c>
      <c r="E856" s="347" t="s">
        <v>6015</v>
      </c>
      <c r="F856" s="439">
        <v>43084</v>
      </c>
      <c r="G856" s="347" t="s">
        <v>7027</v>
      </c>
      <c r="H856" s="352" t="s">
        <v>2299</v>
      </c>
      <c r="I856" s="353" t="s">
        <v>2299</v>
      </c>
      <c r="J856" s="354" t="s">
        <v>5585</v>
      </c>
      <c r="K856" s="355">
        <v>-10</v>
      </c>
      <c r="L856" s="354"/>
      <c r="M856" s="355"/>
      <c r="N856" s="354" t="s">
        <v>1317</v>
      </c>
      <c r="O856" s="471">
        <v>1.6</v>
      </c>
      <c r="P856" s="440" t="s">
        <v>1933</v>
      </c>
      <c r="Q856" s="441"/>
      <c r="R856" s="352">
        <v>7</v>
      </c>
      <c r="S856" s="184" t="s">
        <v>7143</v>
      </c>
      <c r="T856" s="138">
        <f t="shared" si="92"/>
        <v>9</v>
      </c>
      <c r="U856" s="139"/>
      <c r="V856" s="138"/>
      <c r="W856" s="138"/>
      <c r="X856" s="138"/>
      <c r="Y856" s="141"/>
      <c r="Z856" s="226"/>
      <c r="AA856" s="179"/>
      <c r="AB856" s="179"/>
      <c r="AC856" s="179"/>
      <c r="AD856" s="179"/>
      <c r="AE856" s="179"/>
      <c r="AF856" s="179"/>
      <c r="AG856" s="179"/>
      <c r="AH856" s="179"/>
      <c r="AI856" s="179"/>
      <c r="AJ856" s="179"/>
      <c r="AK856" s="179"/>
      <c r="AL856" s="179"/>
      <c r="AM856" s="179"/>
      <c r="AN856" s="179"/>
      <c r="AO856" s="179"/>
      <c r="AP856" s="179"/>
      <c r="AQ856" s="467"/>
      <c r="AR856" s="179"/>
      <c r="AS856" s="467"/>
      <c r="AT856" s="467"/>
      <c r="AU856" s="467"/>
      <c r="AW856" s="467"/>
    </row>
    <row r="857" spans="1:49" s="347" customFormat="1" x14ac:dyDescent="0.3">
      <c r="A857" s="438">
        <v>41892</v>
      </c>
      <c r="B857" s="932" t="s">
        <v>7028</v>
      </c>
      <c r="C857" s="933" t="s">
        <v>127</v>
      </c>
      <c r="D857" s="652">
        <v>500</v>
      </c>
      <c r="E857" s="347" t="s">
        <v>6015</v>
      </c>
      <c r="F857" s="439">
        <v>43084</v>
      </c>
      <c r="G857" s="347" t="s">
        <v>7027</v>
      </c>
      <c r="H857" s="352" t="s">
        <v>55</v>
      </c>
      <c r="I857" s="353" t="s">
        <v>7029</v>
      </c>
      <c r="J857" s="354" t="s">
        <v>3241</v>
      </c>
      <c r="K857" s="355">
        <v>-10</v>
      </c>
      <c r="L857" s="354"/>
      <c r="M857" s="355"/>
      <c r="N857" s="354" t="s">
        <v>423</v>
      </c>
      <c r="O857" s="471">
        <v>2</v>
      </c>
      <c r="P857" s="440" t="s">
        <v>1933</v>
      </c>
      <c r="Q857" s="441"/>
      <c r="R857" s="352">
        <v>7</v>
      </c>
      <c r="S857" s="184" t="s">
        <v>7142</v>
      </c>
      <c r="T857" s="138">
        <f t="shared" si="92"/>
        <v>9</v>
      </c>
      <c r="U857" s="139"/>
      <c r="V857" s="138"/>
      <c r="W857" s="138"/>
      <c r="X857" s="138"/>
      <c r="Y857" s="141"/>
      <c r="Z857" s="226"/>
      <c r="AA857" s="179"/>
      <c r="AB857" s="179"/>
      <c r="AC857" s="179"/>
      <c r="AD857" s="179"/>
      <c r="AE857" s="179"/>
      <c r="AF857" s="179"/>
      <c r="AG857" s="179"/>
      <c r="AH857" s="179"/>
      <c r="AI857" s="179"/>
      <c r="AJ857" s="179"/>
      <c r="AK857" s="179"/>
      <c r="AL857" s="179"/>
      <c r="AM857" s="179"/>
      <c r="AN857" s="179"/>
      <c r="AO857" s="179"/>
      <c r="AP857" s="179"/>
      <c r="AQ857" s="467"/>
      <c r="AR857" s="179"/>
      <c r="AS857" s="467"/>
      <c r="AT857" s="467"/>
      <c r="AU857" s="467"/>
      <c r="AW857" s="467"/>
    </row>
    <row r="858" spans="1:49" s="347" customFormat="1" x14ac:dyDescent="0.3">
      <c r="A858" s="438">
        <v>41892</v>
      </c>
      <c r="B858" s="932" t="s">
        <v>7030</v>
      </c>
      <c r="C858" s="933" t="s">
        <v>127</v>
      </c>
      <c r="D858" s="652">
        <v>500</v>
      </c>
      <c r="E858" s="347" t="s">
        <v>37</v>
      </c>
      <c r="F858" s="439">
        <v>43724</v>
      </c>
      <c r="G858" s="347" t="s">
        <v>7027</v>
      </c>
      <c r="H858" s="352" t="s">
        <v>1432</v>
      </c>
      <c r="I858" s="353" t="s">
        <v>410</v>
      </c>
      <c r="J858" s="354" t="s">
        <v>6226</v>
      </c>
      <c r="K858" s="355">
        <v>-12</v>
      </c>
      <c r="L858" s="354"/>
      <c r="M858" s="355"/>
      <c r="N858" s="354" t="s">
        <v>423</v>
      </c>
      <c r="O858" s="471">
        <v>2</v>
      </c>
      <c r="P858" s="440" t="s">
        <v>2042</v>
      </c>
      <c r="Q858" s="441"/>
      <c r="R858" s="352">
        <v>6</v>
      </c>
      <c r="S858" s="184" t="s">
        <v>7144</v>
      </c>
      <c r="T858" s="138">
        <f t="shared" si="92"/>
        <v>9</v>
      </c>
      <c r="U858" s="139"/>
      <c r="V858" s="138"/>
      <c r="W858" s="138"/>
      <c r="X858" s="138"/>
      <c r="Y858" s="141"/>
      <c r="Z858" s="226"/>
      <c r="AA858" s="179"/>
      <c r="AB858" s="179"/>
      <c r="AC858" s="179"/>
      <c r="AD858" s="179"/>
      <c r="AE858" s="179"/>
      <c r="AF858" s="179"/>
      <c r="AG858" s="179"/>
      <c r="AH858" s="179"/>
      <c r="AI858" s="179"/>
      <c r="AJ858" s="179"/>
      <c r="AK858" s="179"/>
      <c r="AL858" s="179"/>
      <c r="AM858" s="179"/>
      <c r="AN858" s="179"/>
      <c r="AO858" s="179"/>
      <c r="AP858" s="179"/>
      <c r="AQ858" s="467"/>
      <c r="AR858" s="179"/>
      <c r="AS858" s="467"/>
      <c r="AT858" s="467"/>
      <c r="AU858" s="467"/>
      <c r="AW858" s="467"/>
    </row>
    <row r="859" spans="1:49" s="347" customFormat="1" x14ac:dyDescent="0.3">
      <c r="A859" s="438">
        <v>41891</v>
      </c>
      <c r="B859" s="932" t="s">
        <v>7033</v>
      </c>
      <c r="C859" s="933" t="s">
        <v>5618</v>
      </c>
      <c r="D859" s="652">
        <v>900</v>
      </c>
      <c r="E859" s="347" t="s">
        <v>201</v>
      </c>
      <c r="F859" s="439">
        <v>45566</v>
      </c>
      <c r="G859" s="347" t="s">
        <v>7034</v>
      </c>
      <c r="H859" s="352" t="s">
        <v>144</v>
      </c>
      <c r="I859" s="353" t="s">
        <v>946</v>
      </c>
      <c r="J859" s="354" t="s">
        <v>3627</v>
      </c>
      <c r="K859" s="355">
        <v>-10</v>
      </c>
      <c r="L859" s="354"/>
      <c r="M859" s="355"/>
      <c r="N859" s="354" t="s">
        <v>1609</v>
      </c>
      <c r="O859" s="471">
        <v>2.44</v>
      </c>
      <c r="P859" s="440" t="s">
        <v>2958</v>
      </c>
      <c r="Q859" s="441"/>
      <c r="R859" s="352">
        <v>1</v>
      </c>
      <c r="S859" s="184" t="s">
        <v>7136</v>
      </c>
      <c r="T859" s="138">
        <f t="shared" si="92"/>
        <v>9</v>
      </c>
      <c r="U859" s="139"/>
      <c r="V859" s="138"/>
      <c r="W859" s="138"/>
      <c r="X859" s="138"/>
      <c r="Y859" s="141"/>
      <c r="Z859" s="226"/>
      <c r="AA859" s="179"/>
      <c r="AB859" s="179"/>
      <c r="AC859" s="179"/>
      <c r="AD859" s="179"/>
      <c r="AE859" s="179"/>
      <c r="AF859" s="179"/>
      <c r="AG859" s="179"/>
      <c r="AH859" s="179"/>
      <c r="AI859" s="179"/>
      <c r="AJ859" s="179"/>
      <c r="AK859" s="179"/>
      <c r="AL859" s="179"/>
      <c r="AM859" s="179"/>
      <c r="AN859" s="179"/>
      <c r="AO859" s="179"/>
      <c r="AP859" s="179"/>
      <c r="AQ859" s="467"/>
      <c r="AR859" s="179"/>
      <c r="AS859" s="467"/>
      <c r="AT859" s="467"/>
      <c r="AU859" s="467"/>
      <c r="AW859" s="467"/>
    </row>
    <row r="860" spans="1:49" s="347" customFormat="1" x14ac:dyDescent="0.3">
      <c r="A860" s="438">
        <v>41891</v>
      </c>
      <c r="B860" s="932" t="s">
        <v>7035</v>
      </c>
      <c r="C860" s="933" t="s">
        <v>5618</v>
      </c>
      <c r="D860" s="652">
        <v>600</v>
      </c>
      <c r="E860" s="347" t="s">
        <v>2331</v>
      </c>
      <c r="F860" s="439">
        <v>49218</v>
      </c>
      <c r="G860" s="347" t="s">
        <v>7034</v>
      </c>
      <c r="H860" s="352" t="s">
        <v>1480</v>
      </c>
      <c r="I860" s="353" t="s">
        <v>794</v>
      </c>
      <c r="J860" s="354" t="s">
        <v>91</v>
      </c>
      <c r="K860" s="355">
        <v>-17.5</v>
      </c>
      <c r="L860" s="354"/>
      <c r="M860" s="355"/>
      <c r="N860" s="354" t="s">
        <v>3792</v>
      </c>
      <c r="O860" s="471">
        <v>3</v>
      </c>
      <c r="P860" s="440" t="s">
        <v>2430</v>
      </c>
      <c r="Q860" s="441"/>
      <c r="R860" s="352">
        <v>-7.5</v>
      </c>
      <c r="S860" s="184" t="s">
        <v>7138</v>
      </c>
      <c r="T860" s="138">
        <f t="shared" si="92"/>
        <v>9</v>
      </c>
      <c r="U860" s="139"/>
      <c r="V860" s="138"/>
      <c r="W860" s="138"/>
      <c r="X860" s="138"/>
      <c r="Y860" s="141"/>
      <c r="Z860" s="226"/>
      <c r="AA860" s="179"/>
      <c r="AB860" s="179"/>
      <c r="AC860" s="179"/>
      <c r="AD860" s="179"/>
      <c r="AE860" s="179"/>
      <c r="AF860" s="179"/>
      <c r="AG860" s="179"/>
      <c r="AH860" s="179"/>
      <c r="AI860" s="179"/>
      <c r="AJ860" s="179"/>
      <c r="AK860" s="179"/>
      <c r="AL860" s="179"/>
      <c r="AM860" s="179"/>
      <c r="AN860" s="179"/>
      <c r="AO860" s="179"/>
      <c r="AP860" s="179"/>
      <c r="AQ860" s="467"/>
      <c r="AR860" s="179"/>
      <c r="AS860" s="467"/>
      <c r="AT860" s="467"/>
      <c r="AU860" s="467"/>
      <c r="AW860" s="467"/>
    </row>
    <row r="861" spans="1:49" s="347" customFormat="1" x14ac:dyDescent="0.3">
      <c r="A861" s="438">
        <v>41891</v>
      </c>
      <c r="B861" s="932" t="s">
        <v>7036</v>
      </c>
      <c r="C861" s="933" t="s">
        <v>5618</v>
      </c>
      <c r="D861" s="652">
        <v>500</v>
      </c>
      <c r="E861" s="347" t="s">
        <v>117</v>
      </c>
      <c r="F861" s="439">
        <v>52871</v>
      </c>
      <c r="G861" s="347" t="s">
        <v>7034</v>
      </c>
      <c r="H861" s="352" t="s">
        <v>264</v>
      </c>
      <c r="I861" s="353" t="s">
        <v>3653</v>
      </c>
      <c r="J861" s="354" t="s">
        <v>27</v>
      </c>
      <c r="K861" s="355">
        <v>-7.5</v>
      </c>
      <c r="L861" s="354"/>
      <c r="M861" s="355"/>
      <c r="N861" s="354" t="s">
        <v>4057</v>
      </c>
      <c r="O861" s="471">
        <v>2.6</v>
      </c>
      <c r="P861" s="440" t="s">
        <v>2097</v>
      </c>
      <c r="Q861" s="441"/>
      <c r="R861" s="352">
        <v>9</v>
      </c>
      <c r="S861" s="184" t="s">
        <v>7137</v>
      </c>
      <c r="T861" s="138">
        <f t="shared" si="92"/>
        <v>9</v>
      </c>
      <c r="U861" s="139"/>
      <c r="V861" s="138"/>
      <c r="W861" s="138"/>
      <c r="X861" s="138"/>
      <c r="Y861" s="141"/>
      <c r="Z861" s="226"/>
      <c r="AA861" s="179"/>
      <c r="AB861" s="179"/>
      <c r="AC861" s="179"/>
      <c r="AD861" s="179"/>
      <c r="AE861" s="179"/>
      <c r="AF861" s="179"/>
      <c r="AG861" s="179"/>
      <c r="AH861" s="179"/>
      <c r="AI861" s="179"/>
      <c r="AJ861" s="179"/>
      <c r="AK861" s="179"/>
      <c r="AL861" s="179"/>
      <c r="AM861" s="179"/>
      <c r="AN861" s="179"/>
      <c r="AO861" s="179"/>
      <c r="AP861" s="179"/>
      <c r="AQ861" s="467"/>
      <c r="AR861" s="179"/>
      <c r="AS861" s="467"/>
      <c r="AT861" s="467"/>
      <c r="AU861" s="467"/>
      <c r="AW861" s="467"/>
    </row>
    <row r="862" spans="1:49" s="347" customFormat="1" x14ac:dyDescent="0.3">
      <c r="A862" s="438">
        <v>41891</v>
      </c>
      <c r="B862" s="932" t="s">
        <v>7037</v>
      </c>
      <c r="C862" s="933" t="s">
        <v>208</v>
      </c>
      <c r="D862" s="652">
        <v>750</v>
      </c>
      <c r="E862" s="347" t="s">
        <v>37</v>
      </c>
      <c r="F862" s="439">
        <v>43724</v>
      </c>
      <c r="G862" s="347" t="s">
        <v>7038</v>
      </c>
      <c r="H862" s="352" t="s">
        <v>573</v>
      </c>
      <c r="I862" s="353" t="s">
        <v>951</v>
      </c>
      <c r="J862" s="354" t="s">
        <v>642</v>
      </c>
      <c r="K862" s="355">
        <v>-15</v>
      </c>
      <c r="L862" s="354"/>
      <c r="M862" s="355"/>
      <c r="N862" s="354" t="s">
        <v>7039</v>
      </c>
      <c r="O862" s="471">
        <v>6.13</v>
      </c>
      <c r="P862" s="440" t="s">
        <v>2020</v>
      </c>
      <c r="Q862" s="441"/>
      <c r="R862" s="352">
        <v>-7</v>
      </c>
      <c r="S862" s="184" t="s">
        <v>7134</v>
      </c>
      <c r="T862" s="138">
        <f t="shared" si="92"/>
        <v>9</v>
      </c>
      <c r="U862" s="139"/>
      <c r="V862" s="138"/>
      <c r="W862" s="138"/>
      <c r="X862" s="138"/>
      <c r="Y862" s="141"/>
      <c r="Z862" s="226"/>
      <c r="AA862" s="179"/>
      <c r="AB862" s="179"/>
      <c r="AC862" s="179"/>
      <c r="AD862" s="179"/>
      <c r="AE862" s="179"/>
      <c r="AF862" s="179"/>
      <c r="AG862" s="179"/>
      <c r="AH862" s="179"/>
      <c r="AI862" s="179"/>
      <c r="AJ862" s="179"/>
      <c r="AK862" s="179"/>
      <c r="AL862" s="179"/>
      <c r="AM862" s="179"/>
      <c r="AN862" s="179"/>
      <c r="AO862" s="179"/>
      <c r="AP862" s="179"/>
      <c r="AQ862" s="467"/>
      <c r="AR862" s="179"/>
      <c r="AS862" s="467"/>
      <c r="AT862" s="467"/>
      <c r="AU862" s="467"/>
      <c r="AW862" s="467"/>
    </row>
    <row r="863" spans="1:49" s="347" customFormat="1" x14ac:dyDescent="0.3">
      <c r="A863" s="438">
        <v>41891</v>
      </c>
      <c r="B863" s="932" t="s">
        <v>7040</v>
      </c>
      <c r="C863" s="933" t="s">
        <v>208</v>
      </c>
      <c r="D863" s="652">
        <v>1250</v>
      </c>
      <c r="E863" s="347" t="s">
        <v>201</v>
      </c>
      <c r="F863" s="439">
        <v>45551</v>
      </c>
      <c r="G863" s="347" t="s">
        <v>7038</v>
      </c>
      <c r="H863" s="352" t="s">
        <v>124</v>
      </c>
      <c r="I863" s="353" t="s">
        <v>205</v>
      </c>
      <c r="J863" s="354" t="s">
        <v>206</v>
      </c>
      <c r="K863" s="355">
        <v>-15</v>
      </c>
      <c r="L863" s="354"/>
      <c r="M863" s="355"/>
      <c r="N863" s="354" t="s">
        <v>5504</v>
      </c>
      <c r="O863" s="471">
        <v>3.92</v>
      </c>
      <c r="P863" s="440" t="s">
        <v>2020</v>
      </c>
      <c r="Q863" s="441"/>
      <c r="R863" s="352">
        <v>-7</v>
      </c>
      <c r="S863" s="184" t="s">
        <v>7135</v>
      </c>
      <c r="T863" s="138">
        <f t="shared" si="92"/>
        <v>9</v>
      </c>
      <c r="U863" s="139"/>
      <c r="V863" s="138"/>
      <c r="W863" s="138"/>
      <c r="X863" s="138"/>
      <c r="Y863" s="141"/>
      <c r="Z863" s="226"/>
      <c r="AA863" s="179"/>
      <c r="AB863" s="179"/>
      <c r="AC863" s="179"/>
      <c r="AD863" s="179"/>
      <c r="AE863" s="179"/>
      <c r="AF863" s="179"/>
      <c r="AG863" s="179"/>
      <c r="AH863" s="179"/>
      <c r="AI863" s="179"/>
      <c r="AJ863" s="179"/>
      <c r="AK863" s="179"/>
      <c r="AL863" s="179"/>
      <c r="AM863" s="179"/>
      <c r="AN863" s="179"/>
      <c r="AO863" s="179"/>
      <c r="AP863" s="179"/>
      <c r="AQ863" s="467"/>
      <c r="AR863" s="179"/>
      <c r="AS863" s="467"/>
      <c r="AT863" s="467"/>
      <c r="AU863" s="467"/>
      <c r="AW863" s="467"/>
    </row>
    <row r="864" spans="1:49" s="347" customFormat="1" x14ac:dyDescent="0.3">
      <c r="A864" s="438">
        <v>41891</v>
      </c>
      <c r="B864" s="932" t="s">
        <v>7041</v>
      </c>
      <c r="C864" s="933" t="s">
        <v>5618</v>
      </c>
      <c r="D864" s="652">
        <v>1200</v>
      </c>
      <c r="E864" s="347" t="s">
        <v>853</v>
      </c>
      <c r="F864" s="439">
        <v>45673</v>
      </c>
      <c r="G864" s="347" t="s">
        <v>3743</v>
      </c>
      <c r="H864" s="352" t="s">
        <v>244</v>
      </c>
      <c r="I864" s="353" t="s">
        <v>880</v>
      </c>
      <c r="J864" s="354" t="s">
        <v>245</v>
      </c>
      <c r="K864" s="355">
        <v>-5</v>
      </c>
      <c r="L864" s="354"/>
      <c r="M864" s="355"/>
      <c r="N864" s="354" t="s">
        <v>254</v>
      </c>
      <c r="O864" s="471">
        <v>2.25</v>
      </c>
      <c r="P864" s="440" t="s">
        <v>2509</v>
      </c>
      <c r="Q864" s="441"/>
      <c r="R864" s="352">
        <v>17</v>
      </c>
      <c r="S864" s="184" t="s">
        <v>7133</v>
      </c>
      <c r="T864" s="138">
        <f t="shared" si="92"/>
        <v>9</v>
      </c>
      <c r="U864" s="139"/>
      <c r="V864" s="138"/>
      <c r="W864" s="138"/>
      <c r="X864" s="138"/>
      <c r="Y864" s="141"/>
      <c r="Z864" s="226"/>
      <c r="AA864" s="179"/>
      <c r="AB864" s="179"/>
      <c r="AC864" s="179"/>
      <c r="AD864" s="179"/>
      <c r="AE864" s="179"/>
      <c r="AF864" s="179"/>
      <c r="AG864" s="179"/>
      <c r="AH864" s="179"/>
      <c r="AI864" s="179"/>
      <c r="AJ864" s="179"/>
      <c r="AK864" s="179"/>
      <c r="AL864" s="179"/>
      <c r="AM864" s="179"/>
      <c r="AN864" s="179"/>
      <c r="AO864" s="179"/>
      <c r="AP864" s="179"/>
      <c r="AQ864" s="467"/>
      <c r="AR864" s="179"/>
      <c r="AS864" s="467"/>
      <c r="AT864" s="467"/>
      <c r="AU864" s="467"/>
      <c r="AW864" s="467"/>
    </row>
    <row r="865" spans="1:49" s="347" customFormat="1" x14ac:dyDescent="0.3">
      <c r="A865" s="438">
        <v>41891</v>
      </c>
      <c r="B865" s="932" t="s">
        <v>7042</v>
      </c>
      <c r="C865" s="933" t="s">
        <v>208</v>
      </c>
      <c r="D865" s="652">
        <v>375</v>
      </c>
      <c r="E865" s="347" t="s">
        <v>12</v>
      </c>
      <c r="F865" s="439">
        <v>42993</v>
      </c>
      <c r="G865" s="347" t="s">
        <v>7043</v>
      </c>
      <c r="H865" s="352" t="s">
        <v>512</v>
      </c>
      <c r="I865" s="353" t="s">
        <v>3838</v>
      </c>
      <c r="J865" s="354" t="s">
        <v>554</v>
      </c>
      <c r="K865" s="355">
        <v>-17.5</v>
      </c>
      <c r="L865" s="354"/>
      <c r="M865" s="355"/>
      <c r="N865" s="354" t="s">
        <v>7044</v>
      </c>
      <c r="O865" s="471">
        <v>3.33</v>
      </c>
      <c r="P865" s="440" t="s">
        <v>7045</v>
      </c>
      <c r="Q865" s="441"/>
      <c r="R865" s="352">
        <v>-11</v>
      </c>
      <c r="S865" s="184" t="s">
        <v>7124</v>
      </c>
      <c r="T865" s="138">
        <f t="shared" si="92"/>
        <v>9</v>
      </c>
      <c r="U865" s="139"/>
      <c r="V865" s="138"/>
      <c r="W865" s="138"/>
      <c r="X865" s="138"/>
      <c r="Y865" s="141"/>
      <c r="Z865" s="226"/>
      <c r="AA865" s="179"/>
      <c r="AB865" s="179"/>
      <c r="AC865" s="179"/>
      <c r="AD865" s="179"/>
      <c r="AE865" s="179"/>
      <c r="AF865" s="179"/>
      <c r="AG865" s="179"/>
      <c r="AH865" s="179"/>
      <c r="AI865" s="179"/>
      <c r="AJ865" s="179"/>
      <c r="AK865" s="179"/>
      <c r="AL865" s="179"/>
      <c r="AM865" s="179"/>
      <c r="AN865" s="179"/>
      <c r="AO865" s="179"/>
      <c r="AP865" s="179"/>
      <c r="AQ865" s="467"/>
      <c r="AR865" s="179"/>
      <c r="AS865" s="467"/>
      <c r="AT865" s="467"/>
      <c r="AU865" s="467"/>
      <c r="AW865" s="467"/>
    </row>
    <row r="866" spans="1:49" s="347" customFormat="1" x14ac:dyDescent="0.3">
      <c r="A866" s="438">
        <v>41891</v>
      </c>
      <c r="B866" s="932" t="s">
        <v>7046</v>
      </c>
      <c r="C866" s="933" t="s">
        <v>208</v>
      </c>
      <c r="D866" s="652">
        <v>375</v>
      </c>
      <c r="E866" s="347" t="s">
        <v>224</v>
      </c>
      <c r="F866" s="439">
        <v>44454</v>
      </c>
      <c r="G866" s="347" t="s">
        <v>7043</v>
      </c>
      <c r="H866" s="352" t="s">
        <v>226</v>
      </c>
      <c r="I866" s="353" t="s">
        <v>673</v>
      </c>
      <c r="J866" s="354" t="s">
        <v>3754</v>
      </c>
      <c r="K866" s="355">
        <v>-20</v>
      </c>
      <c r="L866" s="354"/>
      <c r="M866" s="355"/>
      <c r="N866" s="354" t="s">
        <v>7047</v>
      </c>
      <c r="O866" s="471">
        <v>3.33</v>
      </c>
      <c r="P866" s="440" t="s">
        <v>5482</v>
      </c>
      <c r="Q866" s="441"/>
      <c r="R866" s="352">
        <v>-16</v>
      </c>
      <c r="S866" s="184" t="s">
        <v>7132</v>
      </c>
      <c r="T866" s="138">
        <f t="shared" si="92"/>
        <v>9</v>
      </c>
      <c r="U866" s="139"/>
      <c r="V866" s="138"/>
      <c r="W866" s="138"/>
      <c r="X866" s="138"/>
      <c r="Y866" s="141"/>
      <c r="Z866" s="226"/>
      <c r="AA866" s="179"/>
      <c r="AB866" s="179"/>
      <c r="AC866" s="179"/>
      <c r="AD866" s="179"/>
      <c r="AE866" s="179"/>
      <c r="AF866" s="179"/>
      <c r="AG866" s="179"/>
      <c r="AH866" s="179"/>
      <c r="AI866" s="179"/>
      <c r="AJ866" s="179"/>
      <c r="AK866" s="179"/>
      <c r="AL866" s="179"/>
      <c r="AM866" s="179"/>
      <c r="AN866" s="179"/>
      <c r="AO866" s="179"/>
      <c r="AP866" s="179"/>
      <c r="AQ866" s="467"/>
      <c r="AR866" s="179"/>
      <c r="AS866" s="467"/>
      <c r="AT866" s="467"/>
      <c r="AU866" s="467"/>
      <c r="AW866" s="467"/>
    </row>
    <row r="867" spans="1:49" s="347" customFormat="1" x14ac:dyDescent="0.3">
      <c r="A867" s="438">
        <v>41891</v>
      </c>
      <c r="B867" s="932" t="s">
        <v>7048</v>
      </c>
      <c r="C867" s="933" t="s">
        <v>36</v>
      </c>
      <c r="D867" s="652">
        <v>300</v>
      </c>
      <c r="E867" s="347" t="s">
        <v>201</v>
      </c>
      <c r="F867" s="439">
        <v>45580</v>
      </c>
      <c r="G867" s="347" t="s">
        <v>7049</v>
      </c>
      <c r="H867" s="352" t="s">
        <v>2046</v>
      </c>
      <c r="I867" s="353" t="s">
        <v>7050</v>
      </c>
      <c r="J867" s="354" t="s">
        <v>340</v>
      </c>
      <c r="K867" s="355">
        <v>0</v>
      </c>
      <c r="L867" s="354"/>
      <c r="M867" s="355"/>
      <c r="N867" s="354" t="s">
        <v>7051</v>
      </c>
      <c r="O867" s="471">
        <v>1.67</v>
      </c>
      <c r="P867" s="440" t="s">
        <v>7052</v>
      </c>
      <c r="Q867" s="441"/>
      <c r="R867" s="352">
        <v>30.5</v>
      </c>
      <c r="S867" s="184" t="s">
        <v>7131</v>
      </c>
      <c r="T867" s="138">
        <f t="shared" si="92"/>
        <v>9</v>
      </c>
      <c r="U867" s="139"/>
      <c r="V867" s="138"/>
      <c r="W867" s="138"/>
      <c r="X867" s="138"/>
      <c r="Y867" s="141"/>
      <c r="Z867" s="226"/>
      <c r="AA867" s="179"/>
      <c r="AB867" s="179"/>
      <c r="AC867" s="179"/>
      <c r="AD867" s="179"/>
      <c r="AE867" s="179"/>
      <c r="AF867" s="179"/>
      <c r="AG867" s="179"/>
      <c r="AH867" s="179"/>
      <c r="AI867" s="179"/>
      <c r="AJ867" s="179"/>
      <c r="AK867" s="179"/>
      <c r="AL867" s="179"/>
      <c r="AM867" s="179"/>
      <c r="AN867" s="179"/>
      <c r="AO867" s="179"/>
      <c r="AP867" s="179"/>
      <c r="AQ867" s="467"/>
      <c r="AR867" s="179"/>
      <c r="AS867" s="467"/>
      <c r="AT867" s="467"/>
      <c r="AU867" s="467"/>
      <c r="AW867" s="467"/>
    </row>
    <row r="868" spans="1:49" s="347" customFormat="1" x14ac:dyDescent="0.3">
      <c r="A868" s="438">
        <v>41891</v>
      </c>
      <c r="B868" s="932" t="s">
        <v>7053</v>
      </c>
      <c r="C868" s="933" t="s">
        <v>36</v>
      </c>
      <c r="D868" s="652">
        <v>300</v>
      </c>
      <c r="E868" s="347" t="s">
        <v>117</v>
      </c>
      <c r="F868" s="439">
        <v>52885</v>
      </c>
      <c r="G868" s="347" t="s">
        <v>7049</v>
      </c>
      <c r="H868" s="352" t="s">
        <v>173</v>
      </c>
      <c r="I868" s="353" t="s">
        <v>7054</v>
      </c>
      <c r="J868" s="354" t="s">
        <v>7055</v>
      </c>
      <c r="K868" s="355">
        <v>0</v>
      </c>
      <c r="L868" s="354"/>
      <c r="M868" s="355"/>
      <c r="N868" s="354" t="s">
        <v>7056</v>
      </c>
      <c r="O868" s="471">
        <v>1.67</v>
      </c>
      <c r="P868" s="440" t="s">
        <v>7057</v>
      </c>
      <c r="Q868" s="441"/>
      <c r="R868" s="352">
        <v>35.5</v>
      </c>
      <c r="S868" s="184" t="s">
        <v>7130</v>
      </c>
      <c r="T868" s="138">
        <f t="shared" si="92"/>
        <v>9</v>
      </c>
      <c r="U868" s="139"/>
      <c r="V868" s="138"/>
      <c r="W868" s="138"/>
      <c r="X868" s="138"/>
      <c r="Y868" s="141"/>
      <c r="Z868" s="226"/>
      <c r="AA868" s="179"/>
      <c r="AB868" s="179"/>
      <c r="AC868" s="179"/>
      <c r="AD868" s="179"/>
      <c r="AE868" s="179"/>
      <c r="AF868" s="179"/>
      <c r="AG868" s="179"/>
      <c r="AH868" s="179"/>
      <c r="AI868" s="179"/>
      <c r="AJ868" s="179"/>
      <c r="AK868" s="179"/>
      <c r="AL868" s="179"/>
      <c r="AM868" s="179"/>
      <c r="AN868" s="179"/>
      <c r="AO868" s="179"/>
      <c r="AP868" s="179"/>
      <c r="AQ868" s="467"/>
      <c r="AR868" s="179"/>
      <c r="AS868" s="467"/>
      <c r="AT868" s="467"/>
      <c r="AU868" s="467"/>
      <c r="AW868" s="467"/>
    </row>
    <row r="869" spans="1:49" s="347" customFormat="1" x14ac:dyDescent="0.3">
      <c r="A869" s="438">
        <v>41891</v>
      </c>
      <c r="B869" s="932" t="s">
        <v>7058</v>
      </c>
      <c r="C869" s="933" t="s">
        <v>36</v>
      </c>
      <c r="D869" s="652">
        <v>750</v>
      </c>
      <c r="E869" s="347" t="s">
        <v>117</v>
      </c>
      <c r="F869" s="439">
        <v>52857</v>
      </c>
      <c r="G869" s="347" t="s">
        <v>7059</v>
      </c>
      <c r="H869" s="352" t="s">
        <v>7060</v>
      </c>
      <c r="I869" s="353" t="s">
        <v>5527</v>
      </c>
      <c r="J869" s="354" t="s">
        <v>7061</v>
      </c>
      <c r="K869" s="355">
        <v>-10</v>
      </c>
      <c r="L869" s="354"/>
      <c r="M869" s="355"/>
      <c r="N869" s="354" t="s">
        <v>4211</v>
      </c>
      <c r="O869" s="471">
        <v>3.47</v>
      </c>
      <c r="P869" s="440" t="s">
        <v>7062</v>
      </c>
      <c r="Q869" s="441"/>
      <c r="R869" s="352">
        <v>4</v>
      </c>
      <c r="S869" s="184" t="s">
        <v>7129</v>
      </c>
      <c r="T869" s="138">
        <f t="shared" si="92"/>
        <v>9</v>
      </c>
      <c r="U869" s="139"/>
      <c r="V869" s="138"/>
      <c r="W869" s="138"/>
      <c r="X869" s="138"/>
      <c r="Y869" s="141"/>
      <c r="Z869" s="226"/>
      <c r="AA869" s="179"/>
      <c r="AB869" s="179"/>
      <c r="AC869" s="179"/>
      <c r="AD869" s="179"/>
      <c r="AE869" s="179"/>
      <c r="AF869" s="179"/>
      <c r="AG869" s="179"/>
      <c r="AH869" s="179"/>
      <c r="AI869" s="179"/>
      <c r="AJ869" s="179"/>
      <c r="AK869" s="179"/>
      <c r="AL869" s="179"/>
      <c r="AM869" s="179"/>
      <c r="AN869" s="179"/>
      <c r="AO869" s="179"/>
      <c r="AP869" s="179"/>
      <c r="AQ869" s="467"/>
      <c r="AR869" s="179"/>
      <c r="AS869" s="467"/>
      <c r="AT869" s="467"/>
      <c r="AU869" s="467"/>
      <c r="AW869" s="467"/>
    </row>
    <row r="870" spans="1:49" s="347" customFormat="1" x14ac:dyDescent="0.3">
      <c r="A870" s="438">
        <v>41891</v>
      </c>
      <c r="B870" s="932" t="s">
        <v>7063</v>
      </c>
      <c r="C870" s="933" t="s">
        <v>228</v>
      </c>
      <c r="D870" s="652">
        <v>500</v>
      </c>
      <c r="E870" s="347" t="s">
        <v>6015</v>
      </c>
      <c r="F870" s="439">
        <v>43115</v>
      </c>
      <c r="G870" s="347" t="s">
        <v>7064</v>
      </c>
      <c r="H870" s="352" t="s">
        <v>123</v>
      </c>
      <c r="I870" s="353" t="s">
        <v>794</v>
      </c>
      <c r="J870" s="354" t="s">
        <v>91</v>
      </c>
      <c r="K870" s="355">
        <v>-30</v>
      </c>
      <c r="L870" s="354"/>
      <c r="M870" s="355"/>
      <c r="N870" s="354" t="s">
        <v>57</v>
      </c>
      <c r="O870" s="471">
        <v>3.5</v>
      </c>
      <c r="P870" s="440" t="s">
        <v>1993</v>
      </c>
      <c r="Q870" s="441"/>
      <c r="R870" s="352">
        <v>-5</v>
      </c>
      <c r="S870" s="184" t="s">
        <v>7128</v>
      </c>
      <c r="T870" s="138">
        <f t="shared" si="92"/>
        <v>9</v>
      </c>
      <c r="U870" s="139"/>
      <c r="V870" s="138"/>
      <c r="W870" s="138"/>
      <c r="X870" s="138"/>
      <c r="Y870" s="141"/>
      <c r="Z870" s="226"/>
      <c r="AA870" s="179"/>
      <c r="AB870" s="179"/>
      <c r="AC870" s="179"/>
      <c r="AD870" s="179"/>
      <c r="AE870" s="179"/>
      <c r="AF870" s="179"/>
      <c r="AG870" s="179"/>
      <c r="AH870" s="179"/>
      <c r="AI870" s="179"/>
      <c r="AJ870" s="179"/>
      <c r="AK870" s="179"/>
      <c r="AL870" s="179"/>
      <c r="AM870" s="179"/>
      <c r="AN870" s="179"/>
      <c r="AO870" s="179"/>
      <c r="AP870" s="179"/>
      <c r="AQ870" s="467"/>
      <c r="AR870" s="179"/>
      <c r="AS870" s="467"/>
      <c r="AT870" s="467"/>
      <c r="AU870" s="467"/>
      <c r="AW870" s="467"/>
    </row>
    <row r="871" spans="1:49" s="347" customFormat="1" x14ac:dyDescent="0.3">
      <c r="A871" s="438">
        <v>41891</v>
      </c>
      <c r="B871" s="932" t="s">
        <v>7065</v>
      </c>
      <c r="C871" s="933" t="s">
        <v>228</v>
      </c>
      <c r="D871" s="652">
        <v>500</v>
      </c>
      <c r="E871" s="347" t="s">
        <v>201</v>
      </c>
      <c r="F871" s="439">
        <v>45550</v>
      </c>
      <c r="G871" s="347" t="s">
        <v>7064</v>
      </c>
      <c r="H871" s="352" t="s">
        <v>338</v>
      </c>
      <c r="I871" s="353" t="s">
        <v>5755</v>
      </c>
      <c r="J871" s="354" t="s">
        <v>4468</v>
      </c>
      <c r="K871" s="355">
        <v>-15</v>
      </c>
      <c r="L871" s="354"/>
      <c r="M871" s="355"/>
      <c r="N871" s="354" t="s">
        <v>799</v>
      </c>
      <c r="O871" s="471">
        <v>2.5</v>
      </c>
      <c r="P871" s="440" t="s">
        <v>4167</v>
      </c>
      <c r="Q871" s="441"/>
      <c r="R871" s="352">
        <v>-7.5</v>
      </c>
      <c r="S871" s="184" t="s">
        <v>7127</v>
      </c>
      <c r="T871" s="138">
        <f t="shared" si="92"/>
        <v>9</v>
      </c>
      <c r="U871" s="139"/>
      <c r="V871" s="138"/>
      <c r="W871" s="138"/>
      <c r="X871" s="138"/>
      <c r="Y871" s="141"/>
      <c r="Z871" s="226"/>
      <c r="AA871" s="179"/>
      <c r="AB871" s="179"/>
      <c r="AC871" s="179"/>
      <c r="AD871" s="179"/>
      <c r="AE871" s="179"/>
      <c r="AF871" s="179"/>
      <c r="AG871" s="179"/>
      <c r="AH871" s="179"/>
      <c r="AI871" s="179"/>
      <c r="AJ871" s="179"/>
      <c r="AK871" s="179"/>
      <c r="AL871" s="179"/>
      <c r="AM871" s="179"/>
      <c r="AN871" s="179"/>
      <c r="AO871" s="179"/>
      <c r="AP871" s="179"/>
      <c r="AQ871" s="467"/>
      <c r="AR871" s="179"/>
      <c r="AS871" s="467"/>
      <c r="AT871" s="467"/>
      <c r="AU871" s="467"/>
      <c r="AW871" s="467"/>
    </row>
    <row r="872" spans="1:49" s="347" customFormat="1" x14ac:dyDescent="0.3">
      <c r="A872" s="438">
        <v>41891</v>
      </c>
      <c r="B872" s="932" t="s">
        <v>7066</v>
      </c>
      <c r="C872" s="933" t="s">
        <v>235</v>
      </c>
      <c r="D872" s="652">
        <v>350</v>
      </c>
      <c r="E872" s="347" t="s">
        <v>261</v>
      </c>
      <c r="F872" s="439">
        <v>45731</v>
      </c>
      <c r="G872" s="347" t="s">
        <v>7067</v>
      </c>
      <c r="H872" s="352" t="s">
        <v>1559</v>
      </c>
      <c r="I872" s="353" t="s">
        <v>2322</v>
      </c>
      <c r="J872" s="354" t="s">
        <v>6978</v>
      </c>
      <c r="K872" s="355">
        <v>-5</v>
      </c>
      <c r="L872" s="354"/>
      <c r="M872" s="355"/>
      <c r="N872" s="354" t="s">
        <v>3756</v>
      </c>
      <c r="O872" s="471">
        <v>2.57</v>
      </c>
      <c r="P872" s="440" t="s">
        <v>7068</v>
      </c>
      <c r="Q872" s="441"/>
      <c r="R872" s="352">
        <v>17</v>
      </c>
      <c r="S872" s="184" t="s">
        <v>7126</v>
      </c>
      <c r="T872" s="138">
        <f t="shared" si="92"/>
        <v>9</v>
      </c>
      <c r="U872" s="139"/>
      <c r="V872" s="138"/>
      <c r="W872" s="138"/>
      <c r="X872" s="138"/>
      <c r="Y872" s="141"/>
      <c r="Z872" s="226"/>
      <c r="AA872" s="179"/>
      <c r="AB872" s="179"/>
      <c r="AC872" s="179"/>
      <c r="AD872" s="179"/>
      <c r="AE872" s="179"/>
      <c r="AF872" s="179"/>
      <c r="AG872" s="179"/>
      <c r="AH872" s="179"/>
      <c r="AI872" s="179"/>
      <c r="AJ872" s="179"/>
      <c r="AK872" s="179"/>
      <c r="AL872" s="179"/>
      <c r="AM872" s="179"/>
      <c r="AN872" s="179"/>
      <c r="AO872" s="179"/>
      <c r="AP872" s="179"/>
      <c r="AQ872" s="467"/>
      <c r="AR872" s="179"/>
      <c r="AS872" s="467"/>
      <c r="AT872" s="467"/>
      <c r="AU872" s="467"/>
      <c r="AW872" s="467"/>
    </row>
    <row r="873" spans="1:49" s="347" customFormat="1" x14ac:dyDescent="0.3">
      <c r="A873" s="438">
        <v>41891</v>
      </c>
      <c r="B873" s="932" t="s">
        <v>7069</v>
      </c>
      <c r="C873" s="933" t="s">
        <v>478</v>
      </c>
      <c r="D873" s="652">
        <v>250</v>
      </c>
      <c r="E873" s="347" t="s">
        <v>12</v>
      </c>
      <c r="F873" s="439">
        <v>42990</v>
      </c>
      <c r="G873" s="347" t="s">
        <v>7070</v>
      </c>
      <c r="H873" s="352"/>
      <c r="I873" s="353"/>
      <c r="J873" s="354" t="s">
        <v>1794</v>
      </c>
      <c r="K873" s="355"/>
      <c r="L873" s="354"/>
      <c r="M873" s="355"/>
      <c r="N873" s="354" t="s">
        <v>1291</v>
      </c>
      <c r="O873" s="471">
        <v>1.4</v>
      </c>
      <c r="P873" s="440" t="s">
        <v>1890</v>
      </c>
      <c r="Q873" s="441"/>
      <c r="R873" s="352">
        <v>5</v>
      </c>
      <c r="S873" s="184" t="s">
        <v>7125</v>
      </c>
      <c r="T873" s="138">
        <f t="shared" si="92"/>
        <v>9</v>
      </c>
      <c r="U873" s="139"/>
      <c r="V873" s="138"/>
      <c r="W873" s="138"/>
      <c r="X873" s="138"/>
      <c r="Y873" s="141"/>
      <c r="Z873" s="226"/>
      <c r="AA873" s="179"/>
      <c r="AB873" s="179"/>
      <c r="AC873" s="179"/>
      <c r="AD873" s="179"/>
      <c r="AE873" s="179"/>
      <c r="AF873" s="179"/>
      <c r="AG873" s="179"/>
      <c r="AH873" s="179"/>
      <c r="AI873" s="179"/>
      <c r="AJ873" s="179"/>
      <c r="AK873" s="179"/>
      <c r="AL873" s="179"/>
      <c r="AM873" s="179"/>
      <c r="AN873" s="179"/>
      <c r="AO873" s="179"/>
      <c r="AP873" s="179"/>
      <c r="AQ873" s="467"/>
      <c r="AR873" s="179"/>
      <c r="AS873" s="467"/>
      <c r="AT873" s="467"/>
      <c r="AU873" s="467"/>
      <c r="AW873" s="467"/>
    </row>
    <row r="874" spans="1:49" s="347" customFormat="1" x14ac:dyDescent="0.3">
      <c r="A874" s="438">
        <v>41891</v>
      </c>
      <c r="B874" s="932" t="s">
        <v>7071</v>
      </c>
      <c r="C874" s="933" t="s">
        <v>478</v>
      </c>
      <c r="D874" s="652">
        <v>1000</v>
      </c>
      <c r="E874" s="347" t="s">
        <v>404</v>
      </c>
      <c r="F874" s="439">
        <v>42990</v>
      </c>
      <c r="G874" s="347" t="s">
        <v>7070</v>
      </c>
      <c r="H874" s="352"/>
      <c r="I874" s="353"/>
      <c r="J874" s="354" t="s">
        <v>554</v>
      </c>
      <c r="K874" s="355"/>
      <c r="L874" s="354"/>
      <c r="M874" s="355"/>
      <c r="N874" s="354" t="s">
        <v>432</v>
      </c>
      <c r="O874" s="471">
        <v>1.5</v>
      </c>
      <c r="P874" s="440" t="s">
        <v>1890</v>
      </c>
      <c r="Q874" s="441"/>
      <c r="R874" s="352">
        <v>5</v>
      </c>
      <c r="S874" s="184" t="s">
        <v>7139</v>
      </c>
      <c r="T874" s="138">
        <f t="shared" si="92"/>
        <v>9</v>
      </c>
      <c r="U874" s="139"/>
      <c r="V874" s="138"/>
      <c r="W874" s="138"/>
      <c r="X874" s="138"/>
      <c r="Y874" s="141"/>
      <c r="Z874" s="226"/>
      <c r="AA874" s="179"/>
      <c r="AB874" s="179"/>
      <c r="AC874" s="179"/>
      <c r="AD874" s="179"/>
      <c r="AE874" s="179"/>
      <c r="AF874" s="179"/>
      <c r="AG874" s="179"/>
      <c r="AH874" s="179"/>
      <c r="AI874" s="179"/>
      <c r="AJ874" s="179"/>
      <c r="AK874" s="179"/>
      <c r="AL874" s="179"/>
      <c r="AM874" s="179"/>
      <c r="AN874" s="179"/>
      <c r="AO874" s="179"/>
      <c r="AP874" s="179"/>
      <c r="AQ874" s="467"/>
      <c r="AR874" s="179"/>
      <c r="AS874" s="467"/>
      <c r="AT874" s="467"/>
      <c r="AU874" s="467"/>
      <c r="AW874" s="467"/>
    </row>
    <row r="875" spans="1:49" s="347" customFormat="1" x14ac:dyDescent="0.3">
      <c r="A875" s="438">
        <v>41890</v>
      </c>
      <c r="B875" s="932" t="s">
        <v>7072</v>
      </c>
      <c r="C875" s="933" t="s">
        <v>7073</v>
      </c>
      <c r="D875" s="652">
        <v>1250</v>
      </c>
      <c r="E875" s="347" t="s">
        <v>261</v>
      </c>
      <c r="F875" s="439">
        <v>45731</v>
      </c>
      <c r="G875" s="347" t="s">
        <v>7074</v>
      </c>
      <c r="H875" s="352" t="s">
        <v>559</v>
      </c>
      <c r="I875" s="353" t="s">
        <v>883</v>
      </c>
      <c r="J875" s="354" t="s">
        <v>7075</v>
      </c>
      <c r="K875" s="355">
        <v>-10</v>
      </c>
      <c r="L875" s="354"/>
      <c r="M875" s="355"/>
      <c r="N875" s="354" t="s">
        <v>714</v>
      </c>
      <c r="O875" s="471">
        <v>2.2400000000000002</v>
      </c>
      <c r="P875" s="440" t="s">
        <v>2324</v>
      </c>
      <c r="Q875" s="441"/>
      <c r="R875" s="352">
        <v>18</v>
      </c>
      <c r="S875" s="184" t="s">
        <v>7123</v>
      </c>
      <c r="T875" s="138">
        <f t="shared" si="92"/>
        <v>9</v>
      </c>
      <c r="U875" s="139"/>
      <c r="V875" s="138"/>
      <c r="W875" s="138"/>
      <c r="X875" s="138"/>
      <c r="Y875" s="141"/>
      <c r="Z875" s="226"/>
      <c r="AA875" s="179"/>
      <c r="AB875" s="179"/>
      <c r="AC875" s="179"/>
      <c r="AD875" s="179"/>
      <c r="AE875" s="179"/>
      <c r="AF875" s="179"/>
      <c r="AG875" s="179"/>
      <c r="AH875" s="179"/>
      <c r="AI875" s="179"/>
      <c r="AJ875" s="179"/>
      <c r="AK875" s="179"/>
      <c r="AL875" s="179"/>
      <c r="AM875" s="179"/>
      <c r="AN875" s="179"/>
      <c r="AO875" s="179"/>
      <c r="AP875" s="179"/>
      <c r="AQ875" s="467"/>
      <c r="AR875" s="179"/>
      <c r="AS875" s="467"/>
      <c r="AT875" s="467"/>
      <c r="AU875" s="467"/>
      <c r="AW875" s="467"/>
    </row>
    <row r="876" spans="1:49" s="347" customFormat="1" x14ac:dyDescent="0.3">
      <c r="A876" s="438">
        <v>41890</v>
      </c>
      <c r="B876" s="932" t="s">
        <v>7076</v>
      </c>
      <c r="C876" s="933" t="s">
        <v>449</v>
      </c>
      <c r="D876" s="652">
        <v>300</v>
      </c>
      <c r="E876" s="347" t="s">
        <v>117</v>
      </c>
      <c r="F876" s="439">
        <v>52871</v>
      </c>
      <c r="G876" s="347" t="s">
        <v>7077</v>
      </c>
      <c r="H876" s="352" t="s">
        <v>7078</v>
      </c>
      <c r="I876" s="353" t="s">
        <v>5373</v>
      </c>
      <c r="J876" s="354" t="s">
        <v>293</v>
      </c>
      <c r="K876" s="355">
        <v>-7.5</v>
      </c>
      <c r="L876" s="354"/>
      <c r="M876" s="355"/>
      <c r="N876" s="354" t="s">
        <v>7079</v>
      </c>
      <c r="O876" s="471">
        <v>2.25</v>
      </c>
      <c r="P876" s="440" t="s">
        <v>1890</v>
      </c>
      <c r="Q876" s="441"/>
      <c r="R876" s="352">
        <v>5</v>
      </c>
      <c r="S876" s="184" t="s">
        <v>7122</v>
      </c>
      <c r="T876" s="138">
        <f t="shared" si="92"/>
        <v>9</v>
      </c>
      <c r="U876" s="139"/>
      <c r="V876" s="138"/>
      <c r="W876" s="138"/>
      <c r="X876" s="138"/>
      <c r="Y876" s="141"/>
      <c r="Z876" s="226"/>
      <c r="AA876" s="179"/>
      <c r="AB876" s="179"/>
      <c r="AC876" s="179"/>
      <c r="AD876" s="179"/>
      <c r="AE876" s="179"/>
      <c r="AF876" s="179"/>
      <c r="AG876" s="179"/>
      <c r="AH876" s="179"/>
      <c r="AI876" s="179"/>
      <c r="AJ876" s="179"/>
      <c r="AK876" s="179"/>
      <c r="AL876" s="179"/>
      <c r="AM876" s="179"/>
      <c r="AN876" s="179"/>
      <c r="AO876" s="179"/>
      <c r="AP876" s="179"/>
      <c r="AQ876" s="467"/>
      <c r="AR876" s="179"/>
      <c r="AS876" s="467"/>
      <c r="AT876" s="467"/>
      <c r="AU876" s="467"/>
      <c r="AW876" s="467"/>
    </row>
    <row r="877" spans="1:49" s="347" customFormat="1" x14ac:dyDescent="0.3">
      <c r="A877" s="438">
        <v>41890</v>
      </c>
      <c r="B877" s="932" t="s">
        <v>7080</v>
      </c>
      <c r="C877" s="933" t="s">
        <v>478</v>
      </c>
      <c r="D877" s="652">
        <v>500</v>
      </c>
      <c r="E877" s="347" t="s">
        <v>848</v>
      </c>
      <c r="F877" s="439">
        <v>45550</v>
      </c>
      <c r="G877" s="347" t="s">
        <v>7081</v>
      </c>
      <c r="H877" s="352" t="s">
        <v>668</v>
      </c>
      <c r="I877" s="353" t="s">
        <v>5193</v>
      </c>
      <c r="J877" s="354" t="s">
        <v>141</v>
      </c>
      <c r="K877" s="355">
        <v>-13</v>
      </c>
      <c r="L877" s="354"/>
      <c r="M877" s="355"/>
      <c r="N877" s="354" t="s">
        <v>259</v>
      </c>
      <c r="O877" s="471">
        <v>3.5</v>
      </c>
      <c r="P877" s="440" t="s">
        <v>1994</v>
      </c>
      <c r="Q877" s="441"/>
      <c r="R877" s="352">
        <v>2</v>
      </c>
      <c r="S877" s="184" t="s">
        <v>7121</v>
      </c>
      <c r="T877" s="138">
        <f t="shared" si="92"/>
        <v>9</v>
      </c>
      <c r="U877" s="139"/>
      <c r="V877" s="138"/>
      <c r="W877" s="138"/>
      <c r="X877" s="138"/>
      <c r="Y877" s="141"/>
      <c r="Z877" s="226"/>
      <c r="AA877" s="179"/>
      <c r="AB877" s="179"/>
      <c r="AC877" s="179"/>
      <c r="AD877" s="179"/>
      <c r="AE877" s="179"/>
      <c r="AF877" s="179"/>
      <c r="AG877" s="179"/>
      <c r="AH877" s="179"/>
      <c r="AI877" s="179"/>
      <c r="AJ877" s="179"/>
      <c r="AK877" s="179"/>
      <c r="AL877" s="179"/>
      <c r="AM877" s="179"/>
      <c r="AN877" s="179"/>
      <c r="AO877" s="179"/>
      <c r="AP877" s="179"/>
      <c r="AQ877" s="467"/>
      <c r="AR877" s="179"/>
      <c r="AS877" s="467"/>
      <c r="AT877" s="467"/>
      <c r="AU877" s="467"/>
      <c r="AW877" s="467"/>
    </row>
    <row r="878" spans="1:49" s="347" customFormat="1" x14ac:dyDescent="0.3">
      <c r="A878" s="438">
        <v>41890</v>
      </c>
      <c r="B878" s="932" t="s">
        <v>7082</v>
      </c>
      <c r="C878" s="933" t="s">
        <v>100</v>
      </c>
      <c r="D878" s="652">
        <v>300</v>
      </c>
      <c r="E878" s="347" t="s">
        <v>37</v>
      </c>
      <c r="F878" s="439">
        <v>43723</v>
      </c>
      <c r="G878" s="347" t="s">
        <v>7083</v>
      </c>
      <c r="H878" s="352" t="s">
        <v>1432</v>
      </c>
      <c r="I878" s="353" t="s">
        <v>1601</v>
      </c>
      <c r="J878" s="354" t="s">
        <v>3241</v>
      </c>
      <c r="K878" s="355">
        <v>-15</v>
      </c>
      <c r="L878" s="354"/>
      <c r="M878" s="355"/>
      <c r="N878" s="354" t="s">
        <v>7084</v>
      </c>
      <c r="O878" s="471">
        <v>2.5</v>
      </c>
      <c r="P878" s="440" t="s">
        <v>2274</v>
      </c>
      <c r="Q878" s="441"/>
      <c r="R878" s="352">
        <v>4</v>
      </c>
      <c r="S878" s="184" t="s">
        <v>7120</v>
      </c>
      <c r="T878" s="138">
        <f t="shared" si="92"/>
        <v>9</v>
      </c>
      <c r="U878" s="139"/>
      <c r="V878" s="138"/>
      <c r="W878" s="138"/>
      <c r="X878" s="138"/>
      <c r="Y878" s="141"/>
      <c r="Z878" s="226"/>
      <c r="AA878" s="179"/>
      <c r="AB878" s="179"/>
      <c r="AC878" s="179"/>
      <c r="AD878" s="179"/>
      <c r="AE878" s="179"/>
      <c r="AF878" s="179"/>
      <c r="AG878" s="179"/>
      <c r="AH878" s="179"/>
      <c r="AI878" s="179"/>
      <c r="AJ878" s="179"/>
      <c r="AK878" s="179"/>
      <c r="AL878" s="179"/>
      <c r="AM878" s="179"/>
      <c r="AN878" s="179"/>
      <c r="AO878" s="179"/>
      <c r="AP878" s="179"/>
      <c r="AQ878" s="467"/>
      <c r="AR878" s="179"/>
      <c r="AS878" s="467"/>
      <c r="AT878" s="467"/>
      <c r="AU878" s="467"/>
      <c r="AW878" s="467"/>
    </row>
    <row r="879" spans="1:49" s="347" customFormat="1" x14ac:dyDescent="0.3">
      <c r="A879" s="438">
        <v>41890</v>
      </c>
      <c r="B879" s="932" t="s">
        <v>7085</v>
      </c>
      <c r="C879" s="933" t="s">
        <v>600</v>
      </c>
      <c r="D879" s="652">
        <v>250</v>
      </c>
      <c r="E879" s="347" t="s">
        <v>117</v>
      </c>
      <c r="F879" s="439">
        <v>52871</v>
      </c>
      <c r="G879" s="347" t="s">
        <v>171</v>
      </c>
      <c r="H879" s="352" t="s">
        <v>7086</v>
      </c>
      <c r="I879" s="353" t="s">
        <v>887</v>
      </c>
      <c r="J879" s="354" t="s">
        <v>186</v>
      </c>
      <c r="K879" s="355">
        <v>-7.5</v>
      </c>
      <c r="L879" s="354"/>
      <c r="M879" s="355"/>
      <c r="N879" s="354" t="s">
        <v>132</v>
      </c>
      <c r="O879" s="471">
        <v>5.2</v>
      </c>
      <c r="P879" s="440" t="s">
        <v>93</v>
      </c>
      <c r="Q879" s="441"/>
      <c r="R879" s="352" t="s">
        <v>93</v>
      </c>
      <c r="S879" s="184" t="s">
        <v>7119</v>
      </c>
      <c r="T879" s="138">
        <f t="shared" si="92"/>
        <v>9</v>
      </c>
      <c r="U879" s="139"/>
      <c r="V879" s="138"/>
      <c r="W879" s="138"/>
      <c r="X879" s="138"/>
      <c r="Y879" s="141"/>
      <c r="Z879" s="226"/>
      <c r="AA879" s="179"/>
      <c r="AB879" s="179"/>
      <c r="AC879" s="179"/>
      <c r="AD879" s="179"/>
      <c r="AE879" s="179"/>
      <c r="AF879" s="179"/>
      <c r="AG879" s="179"/>
      <c r="AH879" s="179"/>
      <c r="AI879" s="179"/>
      <c r="AJ879" s="179"/>
      <c r="AK879" s="179"/>
      <c r="AL879" s="179"/>
      <c r="AM879" s="179"/>
      <c r="AN879" s="179"/>
      <c r="AO879" s="179"/>
      <c r="AP879" s="179"/>
      <c r="AQ879" s="467"/>
      <c r="AR879" s="179"/>
      <c r="AS879" s="467"/>
      <c r="AT879" s="467"/>
      <c r="AU879" s="467"/>
      <c r="AW879" s="467"/>
    </row>
    <row r="880" spans="1:49" s="347" customFormat="1" x14ac:dyDescent="0.3">
      <c r="A880" s="438">
        <v>41890</v>
      </c>
      <c r="B880" s="932" t="s">
        <v>7087</v>
      </c>
      <c r="C880" s="933" t="s">
        <v>600</v>
      </c>
      <c r="D880" s="652">
        <v>250</v>
      </c>
      <c r="E880" s="347" t="s">
        <v>149</v>
      </c>
      <c r="F880" s="439">
        <v>56523</v>
      </c>
      <c r="G880" s="347" t="s">
        <v>171</v>
      </c>
      <c r="H880" s="352" t="s">
        <v>7088</v>
      </c>
      <c r="I880" s="353" t="s">
        <v>4453</v>
      </c>
      <c r="J880" s="354" t="s">
        <v>3860</v>
      </c>
      <c r="K880" s="355">
        <v>-2.5</v>
      </c>
      <c r="L880" s="354"/>
      <c r="M880" s="355"/>
      <c r="N880" s="354" t="s">
        <v>3808</v>
      </c>
      <c r="O880" s="471">
        <v>4</v>
      </c>
      <c r="P880" s="440" t="s">
        <v>93</v>
      </c>
      <c r="Q880" s="441"/>
      <c r="R880" s="352" t="s">
        <v>93</v>
      </c>
      <c r="S880" s="184" t="s">
        <v>7118</v>
      </c>
      <c r="T880" s="138">
        <f t="shared" si="92"/>
        <v>9</v>
      </c>
      <c r="U880" s="139"/>
      <c r="V880" s="138"/>
      <c r="W880" s="138"/>
      <c r="X880" s="138"/>
      <c r="Y880" s="141"/>
      <c r="Z880" s="226"/>
      <c r="AA880" s="179"/>
      <c r="AB880" s="179"/>
      <c r="AC880" s="179"/>
      <c r="AD880" s="179"/>
      <c r="AE880" s="179"/>
      <c r="AF880" s="179"/>
      <c r="AG880" s="179"/>
      <c r="AH880" s="179"/>
      <c r="AI880" s="179"/>
      <c r="AJ880" s="179"/>
      <c r="AK880" s="179"/>
      <c r="AL880" s="179"/>
      <c r="AM880" s="179"/>
      <c r="AN880" s="179"/>
      <c r="AO880" s="179"/>
      <c r="AP880" s="179"/>
      <c r="AQ880" s="467"/>
      <c r="AR880" s="179"/>
      <c r="AS880" s="467"/>
      <c r="AT880" s="467"/>
      <c r="AU880" s="467"/>
      <c r="AW880" s="467"/>
    </row>
    <row r="881" spans="1:49" s="347" customFormat="1" x14ac:dyDescent="0.3">
      <c r="A881" s="438">
        <v>41890</v>
      </c>
      <c r="B881" s="932" t="s">
        <v>7089</v>
      </c>
      <c r="C881" s="933" t="s">
        <v>5618</v>
      </c>
      <c r="D881" s="652">
        <v>650</v>
      </c>
      <c r="E881" s="347" t="s">
        <v>834</v>
      </c>
      <c r="F881" s="439">
        <v>52841</v>
      </c>
      <c r="G881" s="347" t="s">
        <v>3864</v>
      </c>
      <c r="H881" s="352" t="s">
        <v>338</v>
      </c>
      <c r="I881" s="353" t="s">
        <v>887</v>
      </c>
      <c r="J881" s="354" t="s">
        <v>186</v>
      </c>
      <c r="K881" s="355">
        <v>-20</v>
      </c>
      <c r="L881" s="354"/>
      <c r="M881" s="355"/>
      <c r="N881" s="354" t="s">
        <v>98</v>
      </c>
      <c r="O881" s="471">
        <v>4.7699999999999996</v>
      </c>
      <c r="P881" s="440" t="s">
        <v>2274</v>
      </c>
      <c r="Q881" s="441"/>
      <c r="R881" s="352">
        <v>4</v>
      </c>
      <c r="S881" s="184" t="s">
        <v>7117</v>
      </c>
      <c r="T881" s="138">
        <f t="shared" si="92"/>
        <v>9</v>
      </c>
      <c r="U881" s="139"/>
      <c r="V881" s="138"/>
      <c r="W881" s="138"/>
      <c r="X881" s="138"/>
      <c r="Y881" s="141"/>
      <c r="Z881" s="226"/>
      <c r="AA881" s="179"/>
      <c r="AB881" s="179"/>
      <c r="AC881" s="179"/>
      <c r="AD881" s="179"/>
      <c r="AE881" s="179"/>
      <c r="AF881" s="179"/>
      <c r="AG881" s="179"/>
      <c r="AH881" s="179"/>
      <c r="AI881" s="179"/>
      <c r="AJ881" s="179"/>
      <c r="AK881" s="179"/>
      <c r="AL881" s="179"/>
      <c r="AM881" s="179"/>
      <c r="AN881" s="179"/>
      <c r="AO881" s="179"/>
      <c r="AP881" s="179"/>
      <c r="AQ881" s="467"/>
      <c r="AR881" s="179"/>
      <c r="AS881" s="467"/>
      <c r="AT881" s="467"/>
      <c r="AU881" s="467"/>
      <c r="AW881" s="467"/>
    </row>
    <row r="882" spans="1:49" s="347" customFormat="1" x14ac:dyDescent="0.3">
      <c r="A882" s="438">
        <v>41890</v>
      </c>
      <c r="B882" s="932" t="s">
        <v>7090</v>
      </c>
      <c r="C882" s="933" t="s">
        <v>218</v>
      </c>
      <c r="D882" s="652">
        <v>550</v>
      </c>
      <c r="E882" s="347" t="s">
        <v>117</v>
      </c>
      <c r="F882" s="439">
        <v>56493</v>
      </c>
      <c r="G882" s="347" t="s">
        <v>3864</v>
      </c>
      <c r="H882" s="352" t="s">
        <v>2168</v>
      </c>
      <c r="I882" s="353" t="s">
        <v>883</v>
      </c>
      <c r="J882" s="354" t="s">
        <v>7075</v>
      </c>
      <c r="K882" s="355">
        <v>-20</v>
      </c>
      <c r="L882" s="354"/>
      <c r="M882" s="355"/>
      <c r="N882" s="354" t="s">
        <v>266</v>
      </c>
      <c r="O882" s="471">
        <v>3.45</v>
      </c>
      <c r="P882" s="440" t="s">
        <v>2150</v>
      </c>
      <c r="Q882" s="441"/>
      <c r="R882" s="352">
        <v>8</v>
      </c>
      <c r="S882" s="184" t="s">
        <v>7116</v>
      </c>
      <c r="T882" s="138">
        <f t="shared" si="92"/>
        <v>9</v>
      </c>
      <c r="U882" s="139"/>
      <c r="V882" s="138"/>
      <c r="W882" s="138"/>
      <c r="X882" s="138"/>
      <c r="Y882" s="141"/>
      <c r="Z882" s="226"/>
      <c r="AA882" s="179"/>
      <c r="AB882" s="179"/>
      <c r="AC882" s="179"/>
      <c r="AD882" s="179"/>
      <c r="AE882" s="179"/>
      <c r="AF882" s="179"/>
      <c r="AG882" s="179"/>
      <c r="AH882" s="179"/>
      <c r="AI882" s="179"/>
      <c r="AJ882" s="179"/>
      <c r="AK882" s="179"/>
      <c r="AL882" s="179"/>
      <c r="AM882" s="179"/>
      <c r="AN882" s="179"/>
      <c r="AO882" s="179"/>
      <c r="AP882" s="179"/>
      <c r="AQ882" s="467"/>
      <c r="AR882" s="179"/>
      <c r="AS882" s="467"/>
      <c r="AT882" s="467"/>
      <c r="AU882" s="467"/>
      <c r="AW882" s="467"/>
    </row>
    <row r="883" spans="1:49" s="347" customFormat="1" x14ac:dyDescent="0.3">
      <c r="A883" s="438">
        <v>41890</v>
      </c>
      <c r="B883" s="932" t="s">
        <v>3861</v>
      </c>
      <c r="C883" s="933" t="s">
        <v>73</v>
      </c>
      <c r="D883" s="652">
        <v>500</v>
      </c>
      <c r="E883" s="347" t="s">
        <v>755</v>
      </c>
      <c r="F883" s="439">
        <v>42989</v>
      </c>
      <c r="G883" s="347" t="s">
        <v>7091</v>
      </c>
      <c r="H883" s="352" t="s">
        <v>2299</v>
      </c>
      <c r="I883" s="353" t="s">
        <v>7092</v>
      </c>
      <c r="J883" s="354" t="s">
        <v>3760</v>
      </c>
      <c r="K883" s="355">
        <v>-7.5</v>
      </c>
      <c r="L883" s="354"/>
      <c r="M883" s="355"/>
      <c r="N883" s="354" t="s">
        <v>411</v>
      </c>
      <c r="O883" s="471">
        <v>1.2</v>
      </c>
      <c r="P883" s="440" t="s">
        <v>1937</v>
      </c>
      <c r="Q883" s="441"/>
      <c r="R883" s="352">
        <v>0</v>
      </c>
      <c r="S883" s="184" t="s">
        <v>7115</v>
      </c>
      <c r="T883" s="138">
        <f t="shared" si="92"/>
        <v>9</v>
      </c>
      <c r="U883" s="139"/>
      <c r="V883" s="138"/>
      <c r="W883" s="138"/>
      <c r="X883" s="138"/>
      <c r="Y883" s="141"/>
      <c r="Z883" s="226"/>
      <c r="AA883" s="179"/>
      <c r="AB883" s="179"/>
      <c r="AC883" s="179"/>
      <c r="AD883" s="179"/>
      <c r="AE883" s="179"/>
      <c r="AF883" s="179"/>
      <c r="AG883" s="179"/>
      <c r="AH883" s="179"/>
      <c r="AI883" s="179"/>
      <c r="AJ883" s="179"/>
      <c r="AK883" s="179"/>
      <c r="AL883" s="179"/>
      <c r="AM883" s="179"/>
      <c r="AN883" s="179"/>
      <c r="AO883" s="179"/>
      <c r="AP883" s="179"/>
      <c r="AQ883" s="467"/>
      <c r="AR883" s="179"/>
      <c r="AS883" s="467"/>
      <c r="AT883" s="467"/>
      <c r="AU883" s="467"/>
      <c r="AW883" s="467"/>
    </row>
    <row r="884" spans="1:49" s="347" customFormat="1" x14ac:dyDescent="0.3">
      <c r="A884" s="438">
        <v>41890</v>
      </c>
      <c r="B884" s="932" t="s">
        <v>7093</v>
      </c>
      <c r="C884" s="933" t="s">
        <v>73</v>
      </c>
      <c r="D884" s="652">
        <v>1100</v>
      </c>
      <c r="E884" s="347" t="s">
        <v>52</v>
      </c>
      <c r="F884" s="439">
        <v>42989</v>
      </c>
      <c r="G884" s="347" t="s">
        <v>7091</v>
      </c>
      <c r="H884" s="352" t="s">
        <v>1372</v>
      </c>
      <c r="I884" s="353" t="s">
        <v>4736</v>
      </c>
      <c r="J884" s="354" t="s">
        <v>4107</v>
      </c>
      <c r="K884" s="355">
        <v>-7.5</v>
      </c>
      <c r="L884" s="354"/>
      <c r="M884" s="355"/>
      <c r="N884" s="354" t="s">
        <v>382</v>
      </c>
      <c r="O884" s="471">
        <v>1.36</v>
      </c>
      <c r="P884" s="440" t="s">
        <v>1937</v>
      </c>
      <c r="Q884" s="441"/>
      <c r="R884" s="352">
        <v>0</v>
      </c>
      <c r="S884" s="184" t="s">
        <v>7113</v>
      </c>
      <c r="T884" s="138">
        <f t="shared" si="92"/>
        <v>9</v>
      </c>
      <c r="U884" s="139"/>
      <c r="V884" s="138"/>
      <c r="W884" s="138"/>
      <c r="X884" s="138"/>
      <c r="Y884" s="141"/>
      <c r="Z884" s="226"/>
      <c r="AA884" s="179"/>
      <c r="AB884" s="179"/>
      <c r="AC884" s="179"/>
      <c r="AD884" s="179"/>
      <c r="AE884" s="179"/>
      <c r="AF884" s="179"/>
      <c r="AG884" s="179"/>
      <c r="AH884" s="179"/>
      <c r="AI884" s="179"/>
      <c r="AJ884" s="179"/>
      <c r="AK884" s="179"/>
      <c r="AL884" s="179"/>
      <c r="AM884" s="179"/>
      <c r="AN884" s="179"/>
      <c r="AO884" s="179"/>
      <c r="AP884" s="179"/>
      <c r="AQ884" s="467"/>
      <c r="AR884" s="179"/>
      <c r="AS884" s="467"/>
      <c r="AT884" s="467"/>
      <c r="AU884" s="467"/>
      <c r="AW884" s="467"/>
    </row>
    <row r="885" spans="1:49" s="347" customFormat="1" x14ac:dyDescent="0.3">
      <c r="A885" s="438">
        <v>41890</v>
      </c>
      <c r="B885" s="932" t="s">
        <v>7094</v>
      </c>
      <c r="C885" s="933" t="s">
        <v>127</v>
      </c>
      <c r="D885" s="652">
        <v>1000</v>
      </c>
      <c r="E885" s="347" t="s">
        <v>848</v>
      </c>
      <c r="F885" s="439">
        <v>45546</v>
      </c>
      <c r="G885" s="347" t="s">
        <v>7091</v>
      </c>
      <c r="H885" s="352" t="s">
        <v>225</v>
      </c>
      <c r="I885" s="353" t="s">
        <v>5117</v>
      </c>
      <c r="J885" s="354" t="s">
        <v>3627</v>
      </c>
      <c r="K885" s="355">
        <v>-15</v>
      </c>
      <c r="L885" s="354"/>
      <c r="M885" s="355"/>
      <c r="N885" s="354" t="s">
        <v>1138</v>
      </c>
      <c r="O885" s="471">
        <v>2.2999999999999998</v>
      </c>
      <c r="P885" s="440" t="s">
        <v>1937</v>
      </c>
      <c r="Q885" s="441"/>
      <c r="R885" s="352">
        <v>0</v>
      </c>
      <c r="S885" s="184" t="s">
        <v>7114</v>
      </c>
      <c r="T885" s="138">
        <f t="shared" si="92"/>
        <v>9</v>
      </c>
      <c r="U885" s="139"/>
      <c r="V885" s="138"/>
      <c r="W885" s="138"/>
      <c r="X885" s="138"/>
      <c r="Y885" s="141"/>
      <c r="Z885" s="226"/>
      <c r="AA885" s="179"/>
      <c r="AB885" s="179"/>
      <c r="AC885" s="179"/>
      <c r="AD885" s="179"/>
      <c r="AE885" s="179"/>
      <c r="AF885" s="179"/>
      <c r="AG885" s="179"/>
      <c r="AH885" s="179"/>
      <c r="AI885" s="179"/>
      <c r="AJ885" s="179"/>
      <c r="AK885" s="179"/>
      <c r="AL885" s="179"/>
      <c r="AM885" s="179"/>
      <c r="AN885" s="179"/>
      <c r="AO885" s="179"/>
      <c r="AP885" s="179"/>
      <c r="AQ885" s="467"/>
      <c r="AR885" s="179"/>
      <c r="AS885" s="467"/>
      <c r="AT885" s="467"/>
      <c r="AU885" s="467"/>
      <c r="AW885" s="467"/>
    </row>
    <row r="886" spans="1:49" s="347" customFormat="1" x14ac:dyDescent="0.3">
      <c r="A886" s="438">
        <v>41890</v>
      </c>
      <c r="B886" s="932" t="s">
        <v>7095</v>
      </c>
      <c r="C886" s="933" t="s">
        <v>36</v>
      </c>
      <c r="D886" s="652">
        <v>250</v>
      </c>
      <c r="E886" s="347" t="s">
        <v>66</v>
      </c>
      <c r="F886" s="439">
        <v>45566</v>
      </c>
      <c r="G886" s="347" t="s">
        <v>7096</v>
      </c>
      <c r="H886" s="352" t="s">
        <v>320</v>
      </c>
      <c r="I886" s="353" t="s">
        <v>678</v>
      </c>
      <c r="J886" s="354" t="s">
        <v>398</v>
      </c>
      <c r="K886" s="355">
        <v>0</v>
      </c>
      <c r="L886" s="354"/>
      <c r="M886" s="355"/>
      <c r="N886" s="354" t="s">
        <v>7097</v>
      </c>
      <c r="O886" s="471">
        <v>1.8</v>
      </c>
      <c r="P886" s="440" t="s">
        <v>1903</v>
      </c>
      <c r="Q886" s="441"/>
      <c r="R886" s="352">
        <v>12</v>
      </c>
      <c r="S886" s="184" t="s">
        <v>7111</v>
      </c>
      <c r="T886" s="138">
        <f t="shared" si="92"/>
        <v>9</v>
      </c>
      <c r="U886" s="139"/>
      <c r="V886" s="138"/>
      <c r="W886" s="138"/>
      <c r="X886" s="138"/>
      <c r="Y886" s="141"/>
      <c r="Z886" s="226"/>
      <c r="AA886" s="179"/>
      <c r="AB886" s="179"/>
      <c r="AC886" s="179"/>
      <c r="AD886" s="179"/>
      <c r="AE886" s="179"/>
      <c r="AF886" s="179"/>
      <c r="AG886" s="179"/>
      <c r="AH886" s="179"/>
      <c r="AI886" s="179"/>
      <c r="AJ886" s="179"/>
      <c r="AK886" s="179"/>
      <c r="AL886" s="179"/>
      <c r="AM886" s="179"/>
      <c r="AN886" s="179"/>
      <c r="AO886" s="179"/>
      <c r="AP886" s="179"/>
      <c r="AQ886" s="467"/>
      <c r="AR886" s="179"/>
      <c r="AS886" s="467"/>
      <c r="AT886" s="467"/>
      <c r="AU886" s="467"/>
      <c r="AW886" s="467"/>
    </row>
    <row r="887" spans="1:49" s="347" customFormat="1" x14ac:dyDescent="0.3">
      <c r="A887" s="438">
        <v>41890</v>
      </c>
      <c r="B887" s="932" t="s">
        <v>7098</v>
      </c>
      <c r="C887" s="933" t="s">
        <v>36</v>
      </c>
      <c r="D887" s="652">
        <v>250</v>
      </c>
      <c r="E887" s="347" t="s">
        <v>1199</v>
      </c>
      <c r="F887" s="439">
        <v>47392</v>
      </c>
      <c r="G887" s="347" t="s">
        <v>7096</v>
      </c>
      <c r="H887" s="352" t="s">
        <v>7099</v>
      </c>
      <c r="I887" s="353" t="s">
        <v>4453</v>
      </c>
      <c r="J887" s="354" t="s">
        <v>6735</v>
      </c>
      <c r="K887" s="355">
        <v>0</v>
      </c>
      <c r="L887" s="354"/>
      <c r="M887" s="355"/>
      <c r="N887" s="354" t="s">
        <v>7097</v>
      </c>
      <c r="O887" s="471">
        <v>1.8</v>
      </c>
      <c r="P887" s="440" t="s">
        <v>2107</v>
      </c>
      <c r="Q887" s="441"/>
      <c r="R887" s="352">
        <v>15</v>
      </c>
      <c r="S887" s="184" t="s">
        <v>7112</v>
      </c>
      <c r="T887" s="138">
        <f t="shared" si="92"/>
        <v>9</v>
      </c>
      <c r="U887" s="139"/>
      <c r="V887" s="138"/>
      <c r="W887" s="138"/>
      <c r="X887" s="138"/>
      <c r="Y887" s="141"/>
      <c r="Z887" s="226"/>
      <c r="AA887" s="179"/>
      <c r="AB887" s="179"/>
      <c r="AC887" s="179"/>
      <c r="AD887" s="179"/>
      <c r="AE887" s="179"/>
      <c r="AF887" s="179"/>
      <c r="AG887" s="179"/>
      <c r="AH887" s="179"/>
      <c r="AI887" s="179"/>
      <c r="AJ887" s="179"/>
      <c r="AK887" s="179"/>
      <c r="AL887" s="179"/>
      <c r="AM887" s="179"/>
      <c r="AN887" s="179"/>
      <c r="AO887" s="179"/>
      <c r="AP887" s="179"/>
      <c r="AQ887" s="467"/>
      <c r="AR887" s="179"/>
      <c r="AS887" s="467"/>
      <c r="AT887" s="467"/>
      <c r="AU887" s="467"/>
      <c r="AW887" s="467"/>
    </row>
    <row r="888" spans="1:49" s="347" customFormat="1" x14ac:dyDescent="0.3">
      <c r="A888" s="438">
        <v>41890</v>
      </c>
      <c r="B888" s="932" t="s">
        <v>4779</v>
      </c>
      <c r="C888" s="933" t="s">
        <v>29</v>
      </c>
      <c r="D888" s="652">
        <v>350</v>
      </c>
      <c r="E888" s="347" t="s">
        <v>7100</v>
      </c>
      <c r="F888" s="439">
        <v>42619</v>
      </c>
      <c r="G888" s="347" t="s">
        <v>7101</v>
      </c>
      <c r="H888" s="352" t="s">
        <v>7102</v>
      </c>
      <c r="I888" s="353" t="s">
        <v>7103</v>
      </c>
      <c r="J888" s="354" t="s">
        <v>1677</v>
      </c>
      <c r="K888" s="355">
        <v>-5</v>
      </c>
      <c r="L888" s="354"/>
      <c r="M888" s="355"/>
      <c r="N888" s="354" t="s">
        <v>3789</v>
      </c>
      <c r="O888" s="471">
        <v>1.43</v>
      </c>
      <c r="P888" s="440"/>
      <c r="Q888" s="441" t="s">
        <v>1937</v>
      </c>
      <c r="R888" s="352">
        <v>0</v>
      </c>
      <c r="S888" s="184" t="s">
        <v>7110</v>
      </c>
      <c r="T888" s="138">
        <f t="shared" si="92"/>
        <v>9</v>
      </c>
      <c r="U888" s="139"/>
      <c r="V888" s="138"/>
      <c r="W888" s="138"/>
      <c r="X888" s="138"/>
      <c r="Y888" s="141"/>
      <c r="Z888" s="226"/>
      <c r="AA888" s="179"/>
      <c r="AB888" s="179"/>
      <c r="AC888" s="179"/>
      <c r="AD888" s="179"/>
      <c r="AE888" s="179"/>
      <c r="AF888" s="179"/>
      <c r="AG888" s="179"/>
      <c r="AH888" s="179"/>
      <c r="AI888" s="179"/>
      <c r="AJ888" s="179"/>
      <c r="AK888" s="179"/>
      <c r="AL888" s="179"/>
      <c r="AM888" s="179"/>
      <c r="AN888" s="179"/>
      <c r="AO888" s="179"/>
      <c r="AP888" s="179"/>
      <c r="AQ888" s="467"/>
      <c r="AR888" s="179"/>
      <c r="AS888" s="467"/>
      <c r="AT888" s="467"/>
      <c r="AU888" s="467"/>
      <c r="AW888" s="467"/>
    </row>
    <row r="889" spans="1:49" s="347" customFormat="1" x14ac:dyDescent="0.3">
      <c r="A889" s="438">
        <v>41890</v>
      </c>
      <c r="B889" s="932" t="s">
        <v>7104</v>
      </c>
      <c r="C889" s="933" t="s">
        <v>218</v>
      </c>
      <c r="D889" s="652">
        <v>350</v>
      </c>
      <c r="E889" s="347" t="s">
        <v>261</v>
      </c>
      <c r="F889" s="439">
        <v>45731</v>
      </c>
      <c r="G889" s="347" t="s">
        <v>7105</v>
      </c>
      <c r="H889" s="352" t="s">
        <v>578</v>
      </c>
      <c r="I889" s="353" t="s">
        <v>4257</v>
      </c>
      <c r="J889" s="354" t="s">
        <v>283</v>
      </c>
      <c r="K889" s="355">
        <v>0</v>
      </c>
      <c r="L889" s="354"/>
      <c r="M889" s="355"/>
      <c r="N889" s="354" t="s">
        <v>7106</v>
      </c>
      <c r="O889" s="471">
        <v>1.69</v>
      </c>
      <c r="P889" s="440" t="s">
        <v>2274</v>
      </c>
      <c r="Q889" s="441"/>
      <c r="R889" s="352">
        <v>4</v>
      </c>
      <c r="S889" s="184" t="s">
        <v>7109</v>
      </c>
      <c r="T889" s="138">
        <f t="shared" si="92"/>
        <v>9</v>
      </c>
      <c r="U889" s="139"/>
      <c r="V889" s="138"/>
      <c r="W889" s="138"/>
      <c r="X889" s="138"/>
      <c r="Y889" s="141"/>
      <c r="Z889" s="226"/>
      <c r="AA889" s="179"/>
      <c r="AB889" s="179"/>
      <c r="AC889" s="179"/>
      <c r="AD889" s="179"/>
      <c r="AE889" s="179"/>
      <c r="AF889" s="179"/>
      <c r="AG889" s="179"/>
      <c r="AH889" s="179"/>
      <c r="AI889" s="179"/>
      <c r="AJ889" s="179"/>
      <c r="AK889" s="179"/>
      <c r="AL889" s="179"/>
      <c r="AM889" s="179"/>
      <c r="AN889" s="179"/>
      <c r="AO889" s="179"/>
      <c r="AP889" s="179"/>
      <c r="AQ889" s="467"/>
      <c r="AR889" s="179"/>
      <c r="AS889" s="467"/>
      <c r="AT889" s="467"/>
      <c r="AU889" s="467"/>
      <c r="AW889" s="467"/>
    </row>
    <row r="890" spans="1:49" s="347" customFormat="1" x14ac:dyDescent="0.3">
      <c r="A890" s="438">
        <v>41890</v>
      </c>
      <c r="B890" s="932" t="s">
        <v>7107</v>
      </c>
      <c r="C890" s="933" t="s">
        <v>218</v>
      </c>
      <c r="D890" s="652">
        <v>300</v>
      </c>
      <c r="E890" s="347" t="s">
        <v>2331</v>
      </c>
      <c r="F890" s="439">
        <v>49218</v>
      </c>
      <c r="G890" s="347" t="s">
        <v>3743</v>
      </c>
      <c r="H890" s="352" t="s">
        <v>123</v>
      </c>
      <c r="I890" s="353" t="s">
        <v>3653</v>
      </c>
      <c r="J890" s="354" t="s">
        <v>97</v>
      </c>
      <c r="K890" s="355">
        <v>0</v>
      </c>
      <c r="L890" s="354"/>
      <c r="M890" s="355"/>
      <c r="N890" s="354" t="s">
        <v>7106</v>
      </c>
      <c r="O890" s="471">
        <v>1.69</v>
      </c>
      <c r="P890" s="440" t="s">
        <v>2274</v>
      </c>
      <c r="Q890" s="441"/>
      <c r="R890" s="352">
        <v>4</v>
      </c>
      <c r="S890" s="184" t="s">
        <v>7108</v>
      </c>
      <c r="T890" s="138">
        <f t="shared" si="92"/>
        <v>9</v>
      </c>
      <c r="U890" s="139"/>
      <c r="V890" s="138"/>
      <c r="W890" s="138"/>
      <c r="X890" s="138"/>
      <c r="Y890" s="141"/>
      <c r="Z890" s="226"/>
      <c r="AA890" s="179"/>
      <c r="AB890" s="179"/>
      <c r="AC890" s="179"/>
      <c r="AD890" s="179"/>
      <c r="AE890" s="179"/>
      <c r="AF890" s="179"/>
      <c r="AG890" s="179"/>
      <c r="AH890" s="179"/>
      <c r="AI890" s="179"/>
      <c r="AJ890" s="179"/>
      <c r="AK890" s="179"/>
      <c r="AL890" s="179"/>
      <c r="AM890" s="179"/>
      <c r="AN890" s="179"/>
      <c r="AO890" s="179"/>
      <c r="AP890" s="179"/>
      <c r="AQ890" s="467"/>
      <c r="AR890" s="179"/>
      <c r="AS890" s="467"/>
      <c r="AT890" s="467"/>
      <c r="AU890" s="467"/>
      <c r="AW890" s="467"/>
    </row>
    <row r="891" spans="1:49" s="347" customFormat="1" x14ac:dyDescent="0.3">
      <c r="A891" s="438">
        <v>41886</v>
      </c>
      <c r="B891" s="932" t="s">
        <v>6959</v>
      </c>
      <c r="C891" s="933" t="s">
        <v>6960</v>
      </c>
      <c r="D891" s="652">
        <v>1250</v>
      </c>
      <c r="E891" s="347" t="s">
        <v>23</v>
      </c>
      <c r="F891" s="439">
        <v>45546</v>
      </c>
      <c r="G891" s="347" t="s">
        <v>487</v>
      </c>
      <c r="H891" s="352" t="s">
        <v>1632</v>
      </c>
      <c r="I891" s="353" t="s">
        <v>6961</v>
      </c>
      <c r="J891" s="354" t="s">
        <v>860</v>
      </c>
      <c r="K891" s="355">
        <v>-17.5</v>
      </c>
      <c r="L891" s="354"/>
      <c r="M891" s="355"/>
      <c r="N891" s="354"/>
      <c r="O891" s="471"/>
      <c r="P891" s="440" t="s">
        <v>1890</v>
      </c>
      <c r="Q891" s="441" t="s">
        <v>1890</v>
      </c>
      <c r="R891" s="352">
        <v>5</v>
      </c>
      <c r="S891" s="184" t="s">
        <v>6995</v>
      </c>
      <c r="T891" s="138">
        <f t="shared" ref="T891:T944" si="93">MONTH(A891)</f>
        <v>9</v>
      </c>
      <c r="U891" s="139"/>
      <c r="V891" s="138"/>
      <c r="W891" s="138"/>
      <c r="X891" s="138"/>
      <c r="Y891" s="141"/>
      <c r="Z891" s="226"/>
      <c r="AA891" s="179"/>
      <c r="AB891" s="179"/>
      <c r="AC891" s="179"/>
      <c r="AD891" s="179"/>
      <c r="AE891" s="179"/>
      <c r="AF891" s="179"/>
      <c r="AG891" s="179"/>
      <c r="AH891" s="179"/>
      <c r="AI891" s="179"/>
      <c r="AJ891" s="179"/>
      <c r="AK891" s="179"/>
      <c r="AL891" s="179"/>
      <c r="AM891" s="179"/>
      <c r="AN891" s="179"/>
      <c r="AO891" s="179"/>
      <c r="AP891" s="179"/>
      <c r="AQ891" s="467"/>
      <c r="AR891" s="179"/>
      <c r="AS891" s="467"/>
      <c r="AT891" s="467"/>
      <c r="AU891" s="467"/>
      <c r="AW891" s="467"/>
    </row>
    <row r="892" spans="1:49" s="347" customFormat="1" x14ac:dyDescent="0.3">
      <c r="A892" s="438">
        <v>41886</v>
      </c>
      <c r="B892" s="932" t="s">
        <v>6962</v>
      </c>
      <c r="C892" s="933" t="s">
        <v>65</v>
      </c>
      <c r="D892" s="652">
        <v>3000</v>
      </c>
      <c r="E892" s="347" t="s">
        <v>6963</v>
      </c>
      <c r="F892" s="439">
        <v>45544</v>
      </c>
      <c r="G892" s="347" t="s">
        <v>6964</v>
      </c>
      <c r="H892" s="352" t="s">
        <v>3626</v>
      </c>
      <c r="I892" s="353" t="s">
        <v>6965</v>
      </c>
      <c r="J892" s="354" t="s">
        <v>447</v>
      </c>
      <c r="K892" s="355">
        <v>-5</v>
      </c>
      <c r="L892" s="354"/>
      <c r="M892" s="355"/>
      <c r="N892" s="354" t="s">
        <v>5327</v>
      </c>
      <c r="O892" s="471">
        <v>2.5</v>
      </c>
      <c r="P892" s="440" t="s">
        <v>2042</v>
      </c>
      <c r="Q892" s="441"/>
      <c r="R892" s="352">
        <v>6</v>
      </c>
      <c r="S892" s="184" t="s">
        <v>6994</v>
      </c>
      <c r="T892" s="138">
        <f t="shared" si="93"/>
        <v>9</v>
      </c>
      <c r="U892" s="139"/>
      <c r="V892" s="138"/>
      <c r="W892" s="138"/>
      <c r="X892" s="138"/>
      <c r="Y892" s="141"/>
      <c r="Z892" s="226"/>
      <c r="AA892" s="179"/>
      <c r="AB892" s="179"/>
      <c r="AC892" s="179"/>
      <c r="AD892" s="179"/>
      <c r="AE892" s="179"/>
      <c r="AF892" s="179"/>
      <c r="AG892" s="179"/>
      <c r="AH892" s="179"/>
      <c r="AI892" s="179"/>
      <c r="AJ892" s="179"/>
      <c r="AK892" s="179"/>
      <c r="AL892" s="179"/>
      <c r="AM892" s="179"/>
      <c r="AN892" s="179"/>
      <c r="AO892" s="179"/>
      <c r="AP892" s="179"/>
      <c r="AQ892" s="467"/>
      <c r="AR892" s="179"/>
      <c r="AS892" s="467"/>
      <c r="AT892" s="467"/>
      <c r="AU892" s="467"/>
      <c r="AW892" s="467"/>
    </row>
    <row r="893" spans="1:49" s="347" customFormat="1" x14ac:dyDescent="0.3">
      <c r="A893" s="438">
        <v>41886</v>
      </c>
      <c r="B893" s="932" t="s">
        <v>6966</v>
      </c>
      <c r="C893" s="933" t="s">
        <v>100</v>
      </c>
      <c r="D893" s="652">
        <v>500</v>
      </c>
      <c r="E893" s="347" t="s">
        <v>164</v>
      </c>
      <c r="F893" s="439">
        <v>42622</v>
      </c>
      <c r="G893" s="347" t="s">
        <v>6967</v>
      </c>
      <c r="H893" s="352" t="s">
        <v>6968</v>
      </c>
      <c r="I893" s="353" t="s">
        <v>6969</v>
      </c>
      <c r="J893" s="354" t="s">
        <v>6970</v>
      </c>
      <c r="K893" s="355">
        <v>-2.5</v>
      </c>
      <c r="L893" s="354"/>
      <c r="M893" s="355"/>
      <c r="N893" s="354" t="s">
        <v>411</v>
      </c>
      <c r="O893" s="471">
        <v>1.2</v>
      </c>
      <c r="P893" s="440" t="s">
        <v>1937</v>
      </c>
      <c r="Q893" s="441"/>
      <c r="R893" s="352">
        <v>0</v>
      </c>
      <c r="S893" s="184" t="s">
        <v>6989</v>
      </c>
      <c r="T893" s="138">
        <f t="shared" si="93"/>
        <v>9</v>
      </c>
      <c r="U893" s="139"/>
      <c r="V893" s="138"/>
      <c r="W893" s="138"/>
      <c r="X893" s="138"/>
      <c r="Y893" s="141"/>
      <c r="Z893" s="226"/>
      <c r="AA893" s="179"/>
      <c r="AB893" s="179"/>
      <c r="AC893" s="179"/>
      <c r="AD893" s="179"/>
      <c r="AE893" s="179"/>
      <c r="AF893" s="179"/>
      <c r="AG893" s="179"/>
      <c r="AH893" s="179"/>
      <c r="AI893" s="179"/>
      <c r="AJ893" s="179"/>
      <c r="AK893" s="179"/>
      <c r="AL893" s="179"/>
      <c r="AM893" s="179"/>
      <c r="AN893" s="179"/>
      <c r="AO893" s="179"/>
      <c r="AP893" s="179"/>
      <c r="AQ893" s="467"/>
      <c r="AR893" s="179"/>
      <c r="AS893" s="467"/>
      <c r="AT893" s="467"/>
      <c r="AU893" s="467"/>
      <c r="AW893" s="467"/>
    </row>
    <row r="894" spans="1:49" s="347" customFormat="1" x14ac:dyDescent="0.3">
      <c r="A894" s="438">
        <v>41886</v>
      </c>
      <c r="B894" s="932" t="s">
        <v>6971</v>
      </c>
      <c r="C894" s="933" t="s">
        <v>100</v>
      </c>
      <c r="D894" s="652">
        <v>1000</v>
      </c>
      <c r="E894" s="347" t="s">
        <v>81</v>
      </c>
      <c r="F894" s="439">
        <v>43692</v>
      </c>
      <c r="G894" s="347" t="s">
        <v>6967</v>
      </c>
      <c r="H894" s="352" t="s">
        <v>2080</v>
      </c>
      <c r="I894" s="353" t="s">
        <v>426</v>
      </c>
      <c r="J894" s="354" t="s">
        <v>6972</v>
      </c>
      <c r="K894" s="355">
        <v>-4.5</v>
      </c>
      <c r="L894" s="354"/>
      <c r="M894" s="355"/>
      <c r="N894" s="354" t="s">
        <v>1437</v>
      </c>
      <c r="O894" s="471">
        <v>1.4</v>
      </c>
      <c r="P894" s="440" t="s">
        <v>2150</v>
      </c>
      <c r="Q894" s="441"/>
      <c r="R894" s="352">
        <v>8</v>
      </c>
      <c r="S894" s="184" t="s">
        <v>6993</v>
      </c>
      <c r="T894" s="138">
        <f t="shared" si="93"/>
        <v>9</v>
      </c>
      <c r="U894" s="139"/>
      <c r="V894" s="138"/>
      <c r="W894" s="138"/>
      <c r="X894" s="138"/>
      <c r="Y894" s="141"/>
      <c r="Z894" s="226"/>
      <c r="AA894" s="179"/>
      <c r="AB894" s="179"/>
      <c r="AC894" s="179"/>
      <c r="AD894" s="179"/>
      <c r="AE894" s="179"/>
      <c r="AF894" s="179"/>
      <c r="AG894" s="179"/>
      <c r="AH894" s="179"/>
      <c r="AI894" s="179"/>
      <c r="AJ894" s="179"/>
      <c r="AK894" s="179"/>
      <c r="AL894" s="179"/>
      <c r="AM894" s="179"/>
      <c r="AN894" s="179"/>
      <c r="AO894" s="179"/>
      <c r="AP894" s="179"/>
      <c r="AQ894" s="467"/>
      <c r="AR894" s="179"/>
      <c r="AS894" s="467"/>
      <c r="AT894" s="467"/>
      <c r="AU894" s="467"/>
      <c r="AW894" s="467"/>
    </row>
    <row r="895" spans="1:49" s="347" customFormat="1" x14ac:dyDescent="0.3">
      <c r="A895" s="438">
        <v>41886</v>
      </c>
      <c r="B895" s="932" t="s">
        <v>6973</v>
      </c>
      <c r="C895" s="933" t="s">
        <v>6974</v>
      </c>
      <c r="D895" s="652">
        <v>250</v>
      </c>
      <c r="E895" s="347" t="s">
        <v>853</v>
      </c>
      <c r="F895" s="439">
        <v>45672</v>
      </c>
      <c r="G895" s="347" t="s">
        <v>6975</v>
      </c>
      <c r="H895" s="352" t="s">
        <v>6976</v>
      </c>
      <c r="I895" s="353" t="s">
        <v>6977</v>
      </c>
      <c r="J895" s="354" t="s">
        <v>6978</v>
      </c>
      <c r="K895" s="355">
        <v>-15</v>
      </c>
      <c r="L895" s="354"/>
      <c r="M895" s="355"/>
      <c r="N895" s="354" t="s">
        <v>2576</v>
      </c>
      <c r="O895" s="471">
        <v>3.4</v>
      </c>
      <c r="P895" s="440" t="s">
        <v>2133</v>
      </c>
      <c r="Q895" s="441"/>
      <c r="R895" s="352">
        <v>-9</v>
      </c>
      <c r="S895" s="184" t="s">
        <v>6996</v>
      </c>
      <c r="T895" s="138">
        <f t="shared" si="93"/>
        <v>9</v>
      </c>
      <c r="U895" s="139"/>
      <c r="V895" s="138"/>
      <c r="W895" s="138"/>
      <c r="X895" s="138"/>
      <c r="Y895" s="141"/>
      <c r="Z895" s="226"/>
      <c r="AA895" s="179"/>
      <c r="AB895" s="179"/>
      <c r="AC895" s="179"/>
      <c r="AD895" s="179"/>
      <c r="AE895" s="179"/>
      <c r="AF895" s="179"/>
      <c r="AG895" s="179"/>
      <c r="AH895" s="179"/>
      <c r="AI895" s="179"/>
      <c r="AJ895" s="179"/>
      <c r="AK895" s="179"/>
      <c r="AL895" s="179"/>
      <c r="AM895" s="179"/>
      <c r="AN895" s="179"/>
      <c r="AO895" s="179"/>
      <c r="AP895" s="179"/>
      <c r="AQ895" s="467"/>
      <c r="AR895" s="179"/>
      <c r="AS895" s="467"/>
      <c r="AT895" s="467"/>
      <c r="AU895" s="467"/>
      <c r="AW895" s="467"/>
    </row>
    <row r="896" spans="1:49" s="347" customFormat="1" x14ac:dyDescent="0.3">
      <c r="A896" s="438">
        <v>41886</v>
      </c>
      <c r="B896" s="932" t="s">
        <v>613</v>
      </c>
      <c r="C896" s="933" t="s">
        <v>100</v>
      </c>
      <c r="D896" s="652">
        <v>350</v>
      </c>
      <c r="E896" s="347" t="s">
        <v>37</v>
      </c>
      <c r="F896" s="439">
        <v>43719</v>
      </c>
      <c r="G896" s="347" t="s">
        <v>6979</v>
      </c>
      <c r="H896" s="352"/>
      <c r="I896" s="353" t="s">
        <v>2299</v>
      </c>
      <c r="J896" s="354" t="s">
        <v>6522</v>
      </c>
      <c r="K896" s="355">
        <v>-12.5</v>
      </c>
      <c r="L896" s="354"/>
      <c r="M896" s="355"/>
      <c r="N896" s="354" t="s">
        <v>391</v>
      </c>
      <c r="O896" s="471">
        <v>1.43</v>
      </c>
      <c r="P896" s="440" t="s">
        <v>1994</v>
      </c>
      <c r="Q896" s="441"/>
      <c r="R896" s="352">
        <v>2</v>
      </c>
      <c r="S896" s="184" t="s">
        <v>6990</v>
      </c>
      <c r="T896" s="138">
        <f t="shared" si="93"/>
        <v>9</v>
      </c>
      <c r="U896" s="139"/>
      <c r="V896" s="138"/>
      <c r="W896" s="138"/>
      <c r="X896" s="138"/>
      <c r="Y896" s="141"/>
      <c r="Z896" s="226"/>
      <c r="AA896" s="179"/>
      <c r="AB896" s="179"/>
      <c r="AC896" s="179"/>
      <c r="AD896" s="179"/>
      <c r="AE896" s="179"/>
      <c r="AF896" s="179"/>
      <c r="AG896" s="179"/>
      <c r="AH896" s="179"/>
      <c r="AI896" s="179"/>
      <c r="AJ896" s="179"/>
      <c r="AK896" s="179"/>
      <c r="AL896" s="179"/>
      <c r="AM896" s="179"/>
      <c r="AN896" s="179"/>
      <c r="AO896" s="179"/>
      <c r="AP896" s="179"/>
      <c r="AQ896" s="467"/>
      <c r="AR896" s="179"/>
      <c r="AS896" s="467"/>
      <c r="AT896" s="467"/>
      <c r="AU896" s="467"/>
      <c r="AW896" s="467"/>
    </row>
    <row r="897" spans="1:49" s="347" customFormat="1" x14ac:dyDescent="0.3">
      <c r="A897" s="438">
        <v>41886</v>
      </c>
      <c r="B897" s="932" t="s">
        <v>6980</v>
      </c>
      <c r="C897" s="933" t="s">
        <v>100</v>
      </c>
      <c r="D897" s="652">
        <v>1150</v>
      </c>
      <c r="E897" s="347" t="s">
        <v>81</v>
      </c>
      <c r="F897" s="439">
        <v>43719</v>
      </c>
      <c r="G897" s="347" t="s">
        <v>6979</v>
      </c>
      <c r="H897" s="352" t="s">
        <v>6981</v>
      </c>
      <c r="I897" s="353" t="s">
        <v>874</v>
      </c>
      <c r="J897" s="354" t="s">
        <v>301</v>
      </c>
      <c r="K897" s="355">
        <v>-12.5</v>
      </c>
      <c r="L897" s="354"/>
      <c r="M897" s="355"/>
      <c r="N897" s="354" t="s">
        <v>551</v>
      </c>
      <c r="O897" s="471">
        <v>2.17</v>
      </c>
      <c r="P897" s="440" t="s">
        <v>1994</v>
      </c>
      <c r="Q897" s="441"/>
      <c r="R897" s="352">
        <v>2</v>
      </c>
      <c r="S897" s="184" t="s">
        <v>6991</v>
      </c>
      <c r="T897" s="138">
        <f t="shared" si="93"/>
        <v>9</v>
      </c>
      <c r="U897" s="139"/>
      <c r="V897" s="138"/>
      <c r="W897" s="138"/>
      <c r="X897" s="138"/>
      <c r="Y897" s="141"/>
      <c r="Z897" s="226"/>
      <c r="AA897" s="179"/>
      <c r="AB897" s="179"/>
      <c r="AC897" s="179"/>
      <c r="AD897" s="179"/>
      <c r="AE897" s="179"/>
      <c r="AF897" s="179"/>
      <c r="AG897" s="179"/>
      <c r="AH897" s="179"/>
      <c r="AI897" s="179"/>
      <c r="AJ897" s="179"/>
      <c r="AK897" s="179"/>
      <c r="AL897" s="179"/>
      <c r="AM897" s="179"/>
      <c r="AN897" s="179"/>
      <c r="AO897" s="179"/>
      <c r="AP897" s="179"/>
      <c r="AQ897" s="467"/>
      <c r="AR897" s="179"/>
      <c r="AS897" s="467"/>
      <c r="AT897" s="467"/>
      <c r="AU897" s="467"/>
      <c r="AW897" s="467"/>
    </row>
    <row r="898" spans="1:49" s="347" customFormat="1" x14ac:dyDescent="0.3">
      <c r="A898" s="438">
        <v>41886</v>
      </c>
      <c r="B898" s="932" t="s">
        <v>6982</v>
      </c>
      <c r="C898" s="933" t="s">
        <v>100</v>
      </c>
      <c r="D898" s="652">
        <v>500</v>
      </c>
      <c r="E898" s="347" t="s">
        <v>66</v>
      </c>
      <c r="F898" s="439">
        <v>45546</v>
      </c>
      <c r="G898" s="347" t="s">
        <v>6979</v>
      </c>
      <c r="H898" s="352" t="s">
        <v>151</v>
      </c>
      <c r="I898" s="353" t="s">
        <v>972</v>
      </c>
      <c r="J898" s="354" t="s">
        <v>221</v>
      </c>
      <c r="K898" s="355">
        <v>-15</v>
      </c>
      <c r="L898" s="354"/>
      <c r="M898" s="355"/>
      <c r="N898" s="354" t="s">
        <v>432</v>
      </c>
      <c r="O898" s="471">
        <v>3</v>
      </c>
      <c r="P898" s="440" t="s">
        <v>2958</v>
      </c>
      <c r="Q898" s="441"/>
      <c r="R898" s="352">
        <v>1</v>
      </c>
      <c r="S898" s="184" t="s">
        <v>6992</v>
      </c>
      <c r="T898" s="138">
        <f t="shared" si="93"/>
        <v>9</v>
      </c>
      <c r="U898" s="139"/>
      <c r="V898" s="138"/>
      <c r="W898" s="138"/>
      <c r="X898" s="138"/>
      <c r="Y898" s="141"/>
      <c r="Z898" s="226"/>
      <c r="AA898" s="179"/>
      <c r="AB898" s="179"/>
      <c r="AC898" s="179"/>
      <c r="AD898" s="179"/>
      <c r="AE898" s="179"/>
      <c r="AF898" s="179"/>
      <c r="AG898" s="179"/>
      <c r="AH898" s="179"/>
      <c r="AI898" s="179"/>
      <c r="AJ898" s="179"/>
      <c r="AK898" s="179"/>
      <c r="AL898" s="179"/>
      <c r="AM898" s="179"/>
      <c r="AN898" s="179"/>
      <c r="AO898" s="179"/>
      <c r="AP898" s="179"/>
      <c r="AQ898" s="467"/>
      <c r="AR898" s="179"/>
      <c r="AS898" s="467"/>
      <c r="AT898" s="467"/>
      <c r="AU898" s="467"/>
      <c r="AW898" s="467"/>
    </row>
    <row r="899" spans="1:49" s="347" customFormat="1" x14ac:dyDescent="0.3">
      <c r="A899" s="438">
        <v>41886</v>
      </c>
      <c r="B899" s="932" t="s">
        <v>6983</v>
      </c>
      <c r="C899" s="933" t="s">
        <v>100</v>
      </c>
      <c r="D899" s="652">
        <v>250</v>
      </c>
      <c r="E899" s="347" t="s">
        <v>30</v>
      </c>
      <c r="F899" s="439">
        <v>42989</v>
      </c>
      <c r="G899" s="347" t="s">
        <v>1263</v>
      </c>
      <c r="H899" s="352" t="s">
        <v>586</v>
      </c>
      <c r="I899" s="353" t="s">
        <v>6984</v>
      </c>
      <c r="J899" s="354" t="s">
        <v>3763</v>
      </c>
      <c r="K899" s="355">
        <v>0</v>
      </c>
      <c r="L899" s="354"/>
      <c r="M899" s="355"/>
      <c r="N899" s="354" t="s">
        <v>6985</v>
      </c>
      <c r="O899" s="471">
        <v>1.5</v>
      </c>
      <c r="P899" s="440"/>
      <c r="Q899" s="441" t="s">
        <v>1890</v>
      </c>
      <c r="R899" s="352">
        <v>5</v>
      </c>
      <c r="S899" s="184" t="s">
        <v>6997</v>
      </c>
      <c r="T899" s="138">
        <f t="shared" si="93"/>
        <v>9</v>
      </c>
      <c r="U899" s="139"/>
      <c r="V899" s="138"/>
      <c r="W899" s="138"/>
      <c r="X899" s="138"/>
      <c r="Y899" s="141"/>
      <c r="Z899" s="226"/>
      <c r="AA899" s="179"/>
      <c r="AB899" s="179"/>
      <c r="AC899" s="179"/>
      <c r="AD899" s="179"/>
      <c r="AE899" s="179"/>
      <c r="AF899" s="179"/>
      <c r="AG899" s="179"/>
      <c r="AH899" s="179"/>
      <c r="AI899" s="179"/>
      <c r="AJ899" s="179"/>
      <c r="AK899" s="179"/>
      <c r="AL899" s="179"/>
      <c r="AM899" s="179"/>
      <c r="AN899" s="179"/>
      <c r="AO899" s="179"/>
      <c r="AP899" s="179"/>
      <c r="AQ899" s="467"/>
      <c r="AR899" s="179"/>
      <c r="AS899" s="467"/>
      <c r="AT899" s="467"/>
      <c r="AU899" s="467"/>
      <c r="AW899" s="467"/>
    </row>
    <row r="900" spans="1:49" s="347" customFormat="1" x14ac:dyDescent="0.3">
      <c r="A900" s="438">
        <v>41886</v>
      </c>
      <c r="B900" s="932" t="s">
        <v>6986</v>
      </c>
      <c r="C900" s="933" t="s">
        <v>100</v>
      </c>
      <c r="D900" s="652">
        <v>250</v>
      </c>
      <c r="E900" s="347" t="s">
        <v>4841</v>
      </c>
      <c r="F900" s="439">
        <v>43719</v>
      </c>
      <c r="G900" s="347" t="s">
        <v>1263</v>
      </c>
      <c r="H900" s="352" t="s">
        <v>359</v>
      </c>
      <c r="I900" s="353" t="s">
        <v>6987</v>
      </c>
      <c r="J900" s="354" t="s">
        <v>3833</v>
      </c>
      <c r="K900" s="355">
        <v>-2.5</v>
      </c>
      <c r="L900" s="354"/>
      <c r="M900" s="355"/>
      <c r="N900" s="354" t="s">
        <v>6988</v>
      </c>
      <c r="O900" s="471">
        <v>1.5</v>
      </c>
      <c r="P900" s="440"/>
      <c r="Q900" s="441" t="s">
        <v>1890</v>
      </c>
      <c r="R900" s="352">
        <v>5</v>
      </c>
      <c r="S900" s="184" t="s">
        <v>6998</v>
      </c>
      <c r="T900" s="138">
        <f t="shared" si="93"/>
        <v>9</v>
      </c>
      <c r="U900" s="139"/>
      <c r="V900" s="138"/>
      <c r="W900" s="138"/>
      <c r="X900" s="138"/>
      <c r="Y900" s="141"/>
      <c r="Z900" s="226"/>
      <c r="AA900" s="179"/>
      <c r="AB900" s="179"/>
      <c r="AC900" s="179"/>
      <c r="AD900" s="179"/>
      <c r="AE900" s="179"/>
      <c r="AF900" s="179"/>
      <c r="AG900" s="179"/>
      <c r="AH900" s="179"/>
      <c r="AI900" s="179"/>
      <c r="AJ900" s="179"/>
      <c r="AK900" s="179"/>
      <c r="AL900" s="179"/>
      <c r="AM900" s="179"/>
      <c r="AN900" s="179"/>
      <c r="AO900" s="179"/>
      <c r="AP900" s="179"/>
      <c r="AQ900" s="467"/>
      <c r="AR900" s="179"/>
      <c r="AS900" s="467"/>
      <c r="AT900" s="467"/>
      <c r="AU900" s="467"/>
      <c r="AW900" s="467"/>
    </row>
    <row r="901" spans="1:49" s="347" customFormat="1" x14ac:dyDescent="0.3">
      <c r="A901" s="438">
        <v>41885</v>
      </c>
      <c r="B901" s="932" t="s">
        <v>6902</v>
      </c>
      <c r="C901" s="933" t="s">
        <v>705</v>
      </c>
      <c r="D901" s="652">
        <v>500</v>
      </c>
      <c r="E901" s="347" t="s">
        <v>12</v>
      </c>
      <c r="F901" s="439">
        <v>42986</v>
      </c>
      <c r="G901" s="347" t="s">
        <v>6903</v>
      </c>
      <c r="H901" s="352" t="s">
        <v>2299</v>
      </c>
      <c r="I901" s="353" t="s">
        <v>2299</v>
      </c>
      <c r="J901" s="354" t="s">
        <v>104</v>
      </c>
      <c r="K901" s="355">
        <v>-8</v>
      </c>
      <c r="L901" s="354"/>
      <c r="M901" s="355"/>
      <c r="N901" s="354" t="s">
        <v>2576</v>
      </c>
      <c r="O901" s="471">
        <v>1.7</v>
      </c>
      <c r="P901" s="440" t="s">
        <v>1890</v>
      </c>
      <c r="Q901" s="441"/>
      <c r="R901" s="352">
        <v>5</v>
      </c>
      <c r="S901" s="184" t="s">
        <v>6957</v>
      </c>
      <c r="T901" s="138">
        <f t="shared" si="93"/>
        <v>9</v>
      </c>
      <c r="U901" s="139"/>
      <c r="V901" s="138"/>
      <c r="W901" s="138"/>
      <c r="X901" s="138"/>
      <c r="Y901" s="141"/>
      <c r="Z901" s="226"/>
      <c r="AA901" s="179"/>
      <c r="AB901" s="179"/>
      <c r="AC901" s="179"/>
      <c r="AD901" s="179"/>
      <c r="AE901" s="179"/>
      <c r="AF901" s="179"/>
      <c r="AG901" s="179"/>
      <c r="AH901" s="179"/>
      <c r="AI901" s="179"/>
      <c r="AJ901" s="179"/>
      <c r="AK901" s="179"/>
      <c r="AL901" s="179"/>
      <c r="AM901" s="179"/>
      <c r="AN901" s="179"/>
      <c r="AO901" s="179"/>
      <c r="AP901" s="179"/>
      <c r="AQ901" s="467"/>
      <c r="AR901" s="179"/>
      <c r="AS901" s="467"/>
      <c r="AT901" s="467"/>
      <c r="AU901" s="467"/>
      <c r="AW901" s="467"/>
    </row>
    <row r="902" spans="1:49" s="347" customFormat="1" x14ac:dyDescent="0.3">
      <c r="A902" s="438">
        <v>41885</v>
      </c>
      <c r="B902" s="932" t="s">
        <v>6904</v>
      </c>
      <c r="C902" s="933" t="s">
        <v>705</v>
      </c>
      <c r="D902" s="652">
        <v>1000</v>
      </c>
      <c r="E902" s="347" t="s">
        <v>12</v>
      </c>
      <c r="F902" s="439">
        <v>42986</v>
      </c>
      <c r="G902" s="347" t="s">
        <v>6903</v>
      </c>
      <c r="H902" s="352" t="s">
        <v>409</v>
      </c>
      <c r="I902" s="353" t="s">
        <v>4808</v>
      </c>
      <c r="J902" s="354" t="s">
        <v>84</v>
      </c>
      <c r="K902" s="355">
        <v>-8</v>
      </c>
      <c r="L902" s="354"/>
      <c r="M902" s="355"/>
      <c r="N902" s="354" t="s">
        <v>192</v>
      </c>
      <c r="O902" s="471">
        <v>1.6</v>
      </c>
      <c r="P902" s="440" t="s">
        <v>1890</v>
      </c>
      <c r="Q902" s="441"/>
      <c r="R902" s="352">
        <v>5</v>
      </c>
      <c r="S902" s="184" t="s">
        <v>6956</v>
      </c>
      <c r="T902" s="138">
        <f t="shared" si="93"/>
        <v>9</v>
      </c>
      <c r="U902" s="139"/>
      <c r="V902" s="138"/>
      <c r="W902" s="138"/>
      <c r="X902" s="138"/>
      <c r="Y902" s="141"/>
      <c r="Z902" s="226"/>
      <c r="AA902" s="179"/>
      <c r="AB902" s="179"/>
      <c r="AC902" s="179"/>
      <c r="AD902" s="179"/>
      <c r="AE902" s="179"/>
      <c r="AF902" s="179"/>
      <c r="AG902" s="179"/>
      <c r="AH902" s="179"/>
      <c r="AI902" s="179"/>
      <c r="AJ902" s="179"/>
      <c r="AK902" s="179"/>
      <c r="AL902" s="179"/>
      <c r="AM902" s="179"/>
      <c r="AN902" s="179"/>
      <c r="AO902" s="179"/>
      <c r="AP902" s="179"/>
      <c r="AQ902" s="467"/>
      <c r="AR902" s="179"/>
      <c r="AS902" s="467"/>
      <c r="AT902" s="467"/>
      <c r="AU902" s="467"/>
      <c r="AW902" s="467"/>
    </row>
    <row r="903" spans="1:49" s="347" customFormat="1" x14ac:dyDescent="0.3">
      <c r="A903" s="438">
        <v>41885</v>
      </c>
      <c r="B903" s="932" t="s">
        <v>6902</v>
      </c>
      <c r="C903" s="933" t="s">
        <v>705</v>
      </c>
      <c r="D903" s="652">
        <v>250</v>
      </c>
      <c r="E903" s="347" t="s">
        <v>37</v>
      </c>
      <c r="F903" s="439">
        <v>43714</v>
      </c>
      <c r="G903" s="347" t="s">
        <v>6903</v>
      </c>
      <c r="H903" s="352" t="s">
        <v>2299</v>
      </c>
      <c r="I903" s="353" t="s">
        <v>2299</v>
      </c>
      <c r="J903" s="354" t="s">
        <v>4101</v>
      </c>
      <c r="K903" s="355">
        <v>-8</v>
      </c>
      <c r="L903" s="354"/>
      <c r="M903" s="355"/>
      <c r="N903" s="354" t="s">
        <v>391</v>
      </c>
      <c r="O903" s="471">
        <v>2</v>
      </c>
      <c r="P903" s="440" t="s">
        <v>1912</v>
      </c>
      <c r="Q903" s="441"/>
      <c r="R903" s="352">
        <v>11</v>
      </c>
      <c r="S903" s="184" t="s">
        <v>6958</v>
      </c>
      <c r="T903" s="138">
        <f t="shared" si="93"/>
        <v>9</v>
      </c>
      <c r="U903" s="139"/>
      <c r="V903" s="138"/>
      <c r="W903" s="138"/>
      <c r="X903" s="138"/>
      <c r="Y903" s="141"/>
      <c r="Z903" s="226"/>
      <c r="AA903" s="179"/>
      <c r="AB903" s="179"/>
      <c r="AC903" s="179"/>
      <c r="AD903" s="179"/>
      <c r="AE903" s="179"/>
      <c r="AF903" s="179"/>
      <c r="AG903" s="179"/>
      <c r="AH903" s="179"/>
      <c r="AI903" s="179"/>
      <c r="AJ903" s="179"/>
      <c r="AK903" s="179"/>
      <c r="AL903" s="179"/>
      <c r="AM903" s="179"/>
      <c r="AN903" s="179"/>
      <c r="AO903" s="179"/>
      <c r="AP903" s="179"/>
      <c r="AQ903" s="467"/>
      <c r="AR903" s="179"/>
      <c r="AS903" s="467"/>
      <c r="AT903" s="467"/>
      <c r="AU903" s="467"/>
      <c r="AW903" s="467"/>
    </row>
    <row r="904" spans="1:49" s="347" customFormat="1" x14ac:dyDescent="0.3">
      <c r="A904" s="438">
        <v>41885</v>
      </c>
      <c r="B904" s="932" t="s">
        <v>6905</v>
      </c>
      <c r="C904" s="933" t="s">
        <v>705</v>
      </c>
      <c r="D904" s="652">
        <v>1250</v>
      </c>
      <c r="E904" s="347" t="s">
        <v>37</v>
      </c>
      <c r="F904" s="439">
        <v>43714</v>
      </c>
      <c r="G904" s="347" t="s">
        <v>6903</v>
      </c>
      <c r="H904" s="352" t="s">
        <v>413</v>
      </c>
      <c r="I904" s="353" t="s">
        <v>3859</v>
      </c>
      <c r="J904" s="354" t="s">
        <v>6906</v>
      </c>
      <c r="K904" s="355">
        <v>-8</v>
      </c>
      <c r="L904" s="354"/>
      <c r="M904" s="355"/>
      <c r="N904" s="354" t="s">
        <v>254</v>
      </c>
      <c r="O904" s="471">
        <v>2.16</v>
      </c>
      <c r="P904" s="440" t="s">
        <v>1912</v>
      </c>
      <c r="Q904" s="441"/>
      <c r="R904" s="352">
        <v>11</v>
      </c>
      <c r="S904" s="184" t="s">
        <v>6955</v>
      </c>
      <c r="T904" s="138">
        <f t="shared" si="93"/>
        <v>9</v>
      </c>
      <c r="U904" s="139"/>
      <c r="V904" s="138"/>
      <c r="W904" s="138"/>
      <c r="X904" s="138"/>
      <c r="Y904" s="141"/>
      <c r="Z904" s="226"/>
      <c r="AA904" s="179"/>
      <c r="AB904" s="179"/>
      <c r="AC904" s="179"/>
      <c r="AD904" s="179"/>
      <c r="AE904" s="179"/>
      <c r="AF904" s="179"/>
      <c r="AG904" s="179"/>
      <c r="AH904" s="179"/>
      <c r="AI904" s="179"/>
      <c r="AJ904" s="179"/>
      <c r="AK904" s="179"/>
      <c r="AL904" s="179"/>
      <c r="AM904" s="179"/>
      <c r="AN904" s="179"/>
      <c r="AO904" s="179"/>
      <c r="AP904" s="179"/>
      <c r="AQ904" s="467"/>
      <c r="AR904" s="179"/>
      <c r="AS904" s="467"/>
      <c r="AT904" s="467"/>
      <c r="AU904" s="467"/>
      <c r="AW904" s="467"/>
    </row>
    <row r="905" spans="1:49" s="347" customFormat="1" x14ac:dyDescent="0.3">
      <c r="A905" s="438">
        <v>41885</v>
      </c>
      <c r="B905" s="932" t="s">
        <v>6907</v>
      </c>
      <c r="C905" s="933" t="s">
        <v>6908</v>
      </c>
      <c r="D905" s="652">
        <v>500</v>
      </c>
      <c r="E905" s="347" t="s">
        <v>12</v>
      </c>
      <c r="F905" s="439">
        <v>42986</v>
      </c>
      <c r="G905" s="347" t="s">
        <v>6909</v>
      </c>
      <c r="H905" s="352" t="s">
        <v>2299</v>
      </c>
      <c r="I905" s="353" t="s">
        <v>2299</v>
      </c>
      <c r="J905" s="354" t="s">
        <v>6554</v>
      </c>
      <c r="K905" s="355">
        <v>-10</v>
      </c>
      <c r="L905" s="354"/>
      <c r="M905" s="355"/>
      <c r="N905" s="354" t="s">
        <v>504</v>
      </c>
      <c r="O905" s="471">
        <v>1.4</v>
      </c>
      <c r="P905" s="440" t="s">
        <v>5909</v>
      </c>
      <c r="Q905" s="441"/>
      <c r="R905" s="352">
        <v>0</v>
      </c>
      <c r="S905" s="184" t="s">
        <v>6944</v>
      </c>
      <c r="T905" s="138">
        <f t="shared" si="93"/>
        <v>9</v>
      </c>
      <c r="U905" s="139"/>
      <c r="V905" s="138"/>
      <c r="W905" s="138"/>
      <c r="X905" s="138"/>
      <c r="Y905" s="141"/>
      <c r="Z905" s="226"/>
      <c r="AA905" s="179"/>
      <c r="AB905" s="179"/>
      <c r="AC905" s="179"/>
      <c r="AD905" s="179"/>
      <c r="AE905" s="179"/>
      <c r="AF905" s="179"/>
      <c r="AG905" s="179"/>
      <c r="AH905" s="179"/>
      <c r="AI905" s="179"/>
      <c r="AJ905" s="179"/>
      <c r="AK905" s="179"/>
      <c r="AL905" s="179"/>
      <c r="AM905" s="179"/>
      <c r="AN905" s="179"/>
      <c r="AO905" s="179"/>
      <c r="AP905" s="179"/>
      <c r="AQ905" s="467"/>
      <c r="AR905" s="179"/>
      <c r="AS905" s="467"/>
      <c r="AT905" s="467"/>
      <c r="AU905" s="467"/>
      <c r="AW905" s="467"/>
    </row>
    <row r="906" spans="1:49" s="347" customFormat="1" x14ac:dyDescent="0.3">
      <c r="A906" s="438">
        <v>41885</v>
      </c>
      <c r="B906" s="932" t="s">
        <v>6910</v>
      </c>
      <c r="C906" s="933" t="s">
        <v>6908</v>
      </c>
      <c r="D906" s="652">
        <v>1000</v>
      </c>
      <c r="E906" s="347" t="s">
        <v>12</v>
      </c>
      <c r="F906" s="439">
        <v>42986</v>
      </c>
      <c r="G906" s="347" t="s">
        <v>6909</v>
      </c>
      <c r="H906" s="352" t="s">
        <v>1432</v>
      </c>
      <c r="I906" s="353" t="s">
        <v>3838</v>
      </c>
      <c r="J906" s="354" t="s">
        <v>20</v>
      </c>
      <c r="K906" s="355">
        <v>-10</v>
      </c>
      <c r="L906" s="354"/>
      <c r="M906" s="355"/>
      <c r="N906" s="354" t="s">
        <v>382</v>
      </c>
      <c r="O906" s="471">
        <v>1.5</v>
      </c>
      <c r="P906" s="440" t="s">
        <v>5909</v>
      </c>
      <c r="Q906" s="441"/>
      <c r="R906" s="352">
        <v>0</v>
      </c>
      <c r="S906" s="184" t="s">
        <v>6945</v>
      </c>
      <c r="T906" s="138">
        <f t="shared" si="93"/>
        <v>9</v>
      </c>
      <c r="U906" s="139"/>
      <c r="V906" s="138"/>
      <c r="W906" s="138"/>
      <c r="X906" s="138"/>
      <c r="Y906" s="141"/>
      <c r="Z906" s="226"/>
      <c r="AA906" s="179"/>
      <c r="AB906" s="179"/>
      <c r="AC906" s="179"/>
      <c r="AD906" s="179"/>
      <c r="AE906" s="179"/>
      <c r="AF906" s="179"/>
      <c r="AG906" s="179"/>
      <c r="AH906" s="179"/>
      <c r="AI906" s="179"/>
      <c r="AJ906" s="179"/>
      <c r="AK906" s="179"/>
      <c r="AL906" s="179"/>
      <c r="AM906" s="179"/>
      <c r="AN906" s="179"/>
      <c r="AO906" s="179"/>
      <c r="AP906" s="179"/>
      <c r="AQ906" s="467"/>
      <c r="AR906" s="179"/>
      <c r="AS906" s="467"/>
      <c r="AT906" s="467"/>
      <c r="AU906" s="467"/>
      <c r="AW906" s="467"/>
    </row>
    <row r="907" spans="1:49" s="347" customFormat="1" x14ac:dyDescent="0.3">
      <c r="A907" s="438">
        <v>41885</v>
      </c>
      <c r="B907" s="932" t="s">
        <v>6911</v>
      </c>
      <c r="C907" s="933" t="s">
        <v>6908</v>
      </c>
      <c r="D907" s="652">
        <v>1000</v>
      </c>
      <c r="E907" s="347" t="s">
        <v>37</v>
      </c>
      <c r="F907" s="439">
        <v>43716</v>
      </c>
      <c r="G907" s="347" t="s">
        <v>6909</v>
      </c>
      <c r="H907" s="352" t="s">
        <v>668</v>
      </c>
      <c r="I907" s="353" t="s">
        <v>952</v>
      </c>
      <c r="J907" s="354" t="s">
        <v>4051</v>
      </c>
      <c r="K907" s="355">
        <v>-10</v>
      </c>
      <c r="L907" s="354"/>
      <c r="M907" s="355"/>
      <c r="N907" s="354" t="s">
        <v>763</v>
      </c>
      <c r="O907" s="471">
        <v>1.9</v>
      </c>
      <c r="P907" s="440" t="s">
        <v>5909</v>
      </c>
      <c r="Q907" s="441"/>
      <c r="R907" s="352">
        <v>0</v>
      </c>
      <c r="S907" s="184" t="s">
        <v>6946</v>
      </c>
      <c r="T907" s="138">
        <f t="shared" si="93"/>
        <v>9</v>
      </c>
      <c r="U907" s="139"/>
      <c r="V907" s="138"/>
      <c r="W907" s="138"/>
      <c r="X907" s="138"/>
      <c r="Y907" s="141"/>
      <c r="Z907" s="226"/>
      <c r="AA907" s="179"/>
      <c r="AB907" s="179"/>
      <c r="AC907" s="179"/>
      <c r="AD907" s="179"/>
      <c r="AE907" s="179"/>
      <c r="AF907" s="179"/>
      <c r="AG907" s="179"/>
      <c r="AH907" s="179"/>
      <c r="AI907" s="179"/>
      <c r="AJ907" s="179"/>
      <c r="AK907" s="179"/>
      <c r="AL907" s="179"/>
      <c r="AM907" s="179"/>
      <c r="AN907" s="179"/>
      <c r="AO907" s="179"/>
      <c r="AP907" s="179"/>
      <c r="AQ907" s="467"/>
      <c r="AR907" s="179"/>
      <c r="AS907" s="467"/>
      <c r="AT907" s="467"/>
      <c r="AU907" s="467"/>
      <c r="AW907" s="467"/>
    </row>
    <row r="908" spans="1:49" s="347" customFormat="1" x14ac:dyDescent="0.3">
      <c r="A908" s="438">
        <v>41885</v>
      </c>
      <c r="B908" s="932" t="s">
        <v>6912</v>
      </c>
      <c r="C908" s="933" t="s">
        <v>110</v>
      </c>
      <c r="D908" s="652">
        <v>2250</v>
      </c>
      <c r="E908" s="347" t="s">
        <v>6913</v>
      </c>
      <c r="F908" s="439">
        <v>46273</v>
      </c>
      <c r="G908" s="347" t="s">
        <v>988</v>
      </c>
      <c r="H908" s="352" t="s">
        <v>6914</v>
      </c>
      <c r="I908" s="353"/>
      <c r="J908" s="354" t="s">
        <v>860</v>
      </c>
      <c r="K908" s="355">
        <v>-7.5</v>
      </c>
      <c r="L908" s="354"/>
      <c r="M908" s="355"/>
      <c r="N908" s="354" t="s">
        <v>1045</v>
      </c>
      <c r="O908" s="471">
        <v>2.98</v>
      </c>
      <c r="P908" s="440" t="s">
        <v>2042</v>
      </c>
      <c r="Q908" s="441"/>
      <c r="R908" s="352">
        <v>6</v>
      </c>
      <c r="S908" s="184" t="s">
        <v>6948</v>
      </c>
      <c r="T908" s="138">
        <f t="shared" si="93"/>
        <v>9</v>
      </c>
      <c r="U908" s="139"/>
      <c r="V908" s="138"/>
      <c r="W908" s="138"/>
      <c r="X908" s="138"/>
      <c r="Y908" s="141"/>
      <c r="Z908" s="226"/>
      <c r="AA908" s="179"/>
      <c r="AB908" s="179"/>
      <c r="AC908" s="179"/>
      <c r="AD908" s="179"/>
      <c r="AE908" s="179"/>
      <c r="AF908" s="179"/>
      <c r="AG908" s="179"/>
      <c r="AH908" s="179"/>
      <c r="AI908" s="179"/>
      <c r="AJ908" s="179"/>
      <c r="AK908" s="179"/>
      <c r="AL908" s="179"/>
      <c r="AM908" s="179"/>
      <c r="AN908" s="179"/>
      <c r="AO908" s="179"/>
      <c r="AP908" s="179"/>
      <c r="AQ908" s="467"/>
      <c r="AR908" s="179"/>
      <c r="AS908" s="467"/>
      <c r="AT908" s="467"/>
      <c r="AU908" s="467"/>
      <c r="AW908" s="467"/>
    </row>
    <row r="909" spans="1:49" s="347" customFormat="1" x14ac:dyDescent="0.3">
      <c r="A909" s="438">
        <v>41885</v>
      </c>
      <c r="B909" s="932" t="s">
        <v>3751</v>
      </c>
      <c r="C909" s="933" t="s">
        <v>276</v>
      </c>
      <c r="D909" s="652">
        <v>3000</v>
      </c>
      <c r="E909" s="347" t="s">
        <v>23</v>
      </c>
      <c r="F909" s="439">
        <v>45545</v>
      </c>
      <c r="G909" s="347" t="s">
        <v>656</v>
      </c>
      <c r="H909" s="352" t="s">
        <v>95</v>
      </c>
      <c r="I909" s="353" t="s">
        <v>6915</v>
      </c>
      <c r="J909" s="354" t="s">
        <v>6916</v>
      </c>
      <c r="K909" s="355">
        <v>-7</v>
      </c>
      <c r="L909" s="354"/>
      <c r="M909" s="355"/>
      <c r="N909" s="354"/>
      <c r="O909" s="471"/>
      <c r="P909" s="440" t="s">
        <v>2509</v>
      </c>
      <c r="Q909" s="441"/>
      <c r="R909" s="352">
        <v>17</v>
      </c>
      <c r="S909" s="184" t="s">
        <v>6947</v>
      </c>
      <c r="T909" s="138">
        <f t="shared" si="93"/>
        <v>9</v>
      </c>
      <c r="U909" s="139"/>
      <c r="V909" s="138"/>
      <c r="W909" s="138"/>
      <c r="X909" s="138"/>
      <c r="Y909" s="141"/>
      <c r="Z909" s="226"/>
      <c r="AA909" s="179"/>
      <c r="AB909" s="179"/>
      <c r="AC909" s="179"/>
      <c r="AD909" s="179"/>
      <c r="AE909" s="179"/>
      <c r="AF909" s="179"/>
      <c r="AG909" s="179"/>
      <c r="AH909" s="179"/>
      <c r="AI909" s="179"/>
      <c r="AJ909" s="179"/>
      <c r="AK909" s="179"/>
      <c r="AL909" s="179"/>
      <c r="AM909" s="179"/>
      <c r="AN909" s="179"/>
      <c r="AO909" s="179"/>
      <c r="AP909" s="179"/>
      <c r="AQ909" s="467"/>
      <c r="AR909" s="179"/>
      <c r="AS909" s="467"/>
      <c r="AT909" s="467"/>
      <c r="AU909" s="467"/>
      <c r="AW909" s="467"/>
    </row>
    <row r="910" spans="1:49" s="347" customFormat="1" x14ac:dyDescent="0.3">
      <c r="A910" s="438">
        <v>41885</v>
      </c>
      <c r="B910" s="932" t="s">
        <v>6917</v>
      </c>
      <c r="C910" s="933" t="s">
        <v>847</v>
      </c>
      <c r="D910" s="652">
        <v>1000</v>
      </c>
      <c r="E910" s="347" t="s">
        <v>37</v>
      </c>
      <c r="F910" s="439">
        <v>43718</v>
      </c>
      <c r="G910" s="347" t="s">
        <v>6918</v>
      </c>
      <c r="H910" s="352" t="s">
        <v>6919</v>
      </c>
      <c r="I910" s="353" t="s">
        <v>952</v>
      </c>
      <c r="J910" s="354" t="s">
        <v>4051</v>
      </c>
      <c r="K910" s="355">
        <v>-7.5</v>
      </c>
      <c r="L910" s="354"/>
      <c r="M910" s="355"/>
      <c r="N910" s="354" t="s">
        <v>565</v>
      </c>
      <c r="O910" s="471">
        <v>2.2000000000000002</v>
      </c>
      <c r="P910" s="440" t="s">
        <v>1912</v>
      </c>
      <c r="Q910" s="441"/>
      <c r="R910" s="352">
        <v>11</v>
      </c>
      <c r="S910" s="184" t="s">
        <v>6954</v>
      </c>
      <c r="T910" s="138">
        <f t="shared" si="93"/>
        <v>9</v>
      </c>
      <c r="U910" s="139"/>
      <c r="V910" s="138"/>
      <c r="W910" s="138"/>
      <c r="X910" s="138"/>
      <c r="Y910" s="141"/>
      <c r="Z910" s="226"/>
      <c r="AA910" s="179"/>
      <c r="AB910" s="179"/>
      <c r="AC910" s="179"/>
      <c r="AD910" s="179"/>
      <c r="AE910" s="179"/>
      <c r="AF910" s="179"/>
      <c r="AG910" s="179"/>
      <c r="AH910" s="179"/>
      <c r="AI910" s="179"/>
      <c r="AJ910" s="179"/>
      <c r="AK910" s="179"/>
      <c r="AL910" s="179"/>
      <c r="AM910" s="179"/>
      <c r="AN910" s="179"/>
      <c r="AO910" s="179"/>
      <c r="AP910" s="179"/>
      <c r="AQ910" s="467"/>
      <c r="AR910" s="179"/>
      <c r="AS910" s="467"/>
      <c r="AT910" s="467"/>
      <c r="AU910" s="467"/>
      <c r="AW910" s="467"/>
    </row>
    <row r="911" spans="1:49" s="347" customFormat="1" x14ac:dyDescent="0.3">
      <c r="A911" s="438">
        <v>41885</v>
      </c>
      <c r="B911" s="932" t="s">
        <v>6920</v>
      </c>
      <c r="C911" s="933" t="s">
        <v>127</v>
      </c>
      <c r="D911" s="652">
        <v>900</v>
      </c>
      <c r="E911" s="347" t="s">
        <v>834</v>
      </c>
      <c r="F911" s="439">
        <v>45566</v>
      </c>
      <c r="G911" s="347" t="s">
        <v>143</v>
      </c>
      <c r="H911" s="352" t="s">
        <v>597</v>
      </c>
      <c r="I911" s="353" t="s">
        <v>6921</v>
      </c>
      <c r="J911" s="354" t="s">
        <v>152</v>
      </c>
      <c r="K911" s="355">
        <v>-12.5</v>
      </c>
      <c r="L911" s="354"/>
      <c r="M911" s="355"/>
      <c r="N911" s="354" t="s">
        <v>57</v>
      </c>
      <c r="O911" s="471">
        <v>1.94</v>
      </c>
      <c r="P911" s="440" t="s">
        <v>2042</v>
      </c>
      <c r="Q911" s="441"/>
      <c r="R911" s="352">
        <v>6</v>
      </c>
      <c r="S911" s="184" t="s">
        <v>6951</v>
      </c>
      <c r="T911" s="138">
        <f t="shared" si="93"/>
        <v>9</v>
      </c>
      <c r="U911" s="139"/>
      <c r="V911" s="138"/>
      <c r="W911" s="138"/>
      <c r="X911" s="138"/>
      <c r="Y911" s="141"/>
      <c r="Z911" s="226"/>
      <c r="AA911" s="179"/>
      <c r="AB911" s="179"/>
      <c r="AC911" s="179"/>
      <c r="AD911" s="179"/>
      <c r="AE911" s="179"/>
      <c r="AF911" s="179"/>
      <c r="AG911" s="179"/>
      <c r="AH911" s="179"/>
      <c r="AI911" s="179"/>
      <c r="AJ911" s="179"/>
      <c r="AK911" s="179"/>
      <c r="AL911" s="179"/>
      <c r="AM911" s="179"/>
      <c r="AN911" s="179"/>
      <c r="AO911" s="179"/>
      <c r="AP911" s="179"/>
      <c r="AQ911" s="467"/>
      <c r="AR911" s="179"/>
      <c r="AS911" s="467"/>
      <c r="AT911" s="467"/>
      <c r="AU911" s="467"/>
      <c r="AW911" s="467"/>
    </row>
    <row r="912" spans="1:49" s="347" customFormat="1" x14ac:dyDescent="0.3">
      <c r="A912" s="438">
        <v>41885</v>
      </c>
      <c r="B912" s="932" t="s">
        <v>6922</v>
      </c>
      <c r="C912" s="933" t="s">
        <v>127</v>
      </c>
      <c r="D912" s="652">
        <v>400</v>
      </c>
      <c r="E912" s="347" t="s">
        <v>117</v>
      </c>
      <c r="F912" s="439">
        <v>52871</v>
      </c>
      <c r="G912" s="347" t="s">
        <v>143</v>
      </c>
      <c r="H912" s="352" t="s">
        <v>205</v>
      </c>
      <c r="I912" s="353" t="s">
        <v>6923</v>
      </c>
      <c r="J912" s="354" t="s">
        <v>119</v>
      </c>
      <c r="K912" s="355">
        <v>-17.5</v>
      </c>
      <c r="L912" s="354"/>
      <c r="M912" s="355"/>
      <c r="N912" s="354" t="s">
        <v>799</v>
      </c>
      <c r="O912" s="471">
        <v>3.125</v>
      </c>
      <c r="P912" s="440" t="s">
        <v>1890</v>
      </c>
      <c r="Q912" s="441"/>
      <c r="R912" s="352">
        <v>5</v>
      </c>
      <c r="S912" s="184" t="s">
        <v>6952</v>
      </c>
      <c r="T912" s="138">
        <f t="shared" si="93"/>
        <v>9</v>
      </c>
      <c r="U912" s="139"/>
      <c r="V912" s="138"/>
      <c r="W912" s="138"/>
      <c r="X912" s="138"/>
      <c r="Y912" s="141"/>
      <c r="Z912" s="226"/>
      <c r="AA912" s="179"/>
      <c r="AB912" s="179"/>
      <c r="AC912" s="179"/>
      <c r="AD912" s="179"/>
      <c r="AE912" s="179"/>
      <c r="AF912" s="179"/>
      <c r="AG912" s="179"/>
      <c r="AH912" s="179"/>
      <c r="AI912" s="179"/>
      <c r="AJ912" s="179"/>
      <c r="AK912" s="179"/>
      <c r="AL912" s="179"/>
      <c r="AM912" s="179"/>
      <c r="AN912" s="179"/>
      <c r="AO912" s="179"/>
      <c r="AP912" s="179"/>
      <c r="AQ912" s="467"/>
      <c r="AR912" s="179"/>
      <c r="AS912" s="467"/>
      <c r="AT912" s="467"/>
      <c r="AU912" s="467"/>
      <c r="AW912" s="467"/>
    </row>
    <row r="913" spans="1:49" s="347" customFormat="1" x14ac:dyDescent="0.3">
      <c r="A913" s="438">
        <v>41885</v>
      </c>
      <c r="B913" s="932" t="s">
        <v>6924</v>
      </c>
      <c r="C913" s="933" t="s">
        <v>276</v>
      </c>
      <c r="D913" s="652">
        <v>300</v>
      </c>
      <c r="E913" s="347" t="s">
        <v>37</v>
      </c>
      <c r="F913" s="439">
        <v>43718</v>
      </c>
      <c r="G913" s="347" t="s">
        <v>2651</v>
      </c>
      <c r="H913" s="352" t="s">
        <v>189</v>
      </c>
      <c r="I913" s="353" t="s">
        <v>4088</v>
      </c>
      <c r="J913" s="354" t="s">
        <v>4179</v>
      </c>
      <c r="K913" s="355">
        <v>-12</v>
      </c>
      <c r="L913" s="354"/>
      <c r="M913" s="355"/>
      <c r="N913" s="354" t="s">
        <v>423</v>
      </c>
      <c r="O913" s="471">
        <v>3.33</v>
      </c>
      <c r="P913" s="440" t="s">
        <v>2958</v>
      </c>
      <c r="Q913" s="441"/>
      <c r="R913" s="352">
        <v>1</v>
      </c>
      <c r="S913" s="184" t="s">
        <v>6949</v>
      </c>
      <c r="T913" s="138">
        <f t="shared" si="93"/>
        <v>9</v>
      </c>
      <c r="U913" s="139"/>
      <c r="V913" s="138"/>
      <c r="W913" s="138"/>
      <c r="X913" s="138"/>
      <c r="Y913" s="141"/>
      <c r="Z913" s="226"/>
      <c r="AA913" s="179"/>
      <c r="AB913" s="179"/>
      <c r="AC913" s="179"/>
      <c r="AD913" s="179"/>
      <c r="AE913" s="179"/>
      <c r="AF913" s="179"/>
      <c r="AG913" s="179"/>
      <c r="AH913" s="179"/>
      <c r="AI913" s="179"/>
      <c r="AJ913" s="179"/>
      <c r="AK913" s="179"/>
      <c r="AL913" s="179"/>
      <c r="AM913" s="179"/>
      <c r="AN913" s="179"/>
      <c r="AO913" s="179"/>
      <c r="AP913" s="179"/>
      <c r="AQ913" s="467"/>
      <c r="AR913" s="179"/>
      <c r="AS913" s="467"/>
      <c r="AT913" s="467"/>
      <c r="AU913" s="467"/>
      <c r="AW913" s="467"/>
    </row>
    <row r="914" spans="1:49" s="347" customFormat="1" x14ac:dyDescent="0.3">
      <c r="A914" s="438">
        <v>41885</v>
      </c>
      <c r="B914" s="932" t="s">
        <v>6925</v>
      </c>
      <c r="C914" s="933" t="s">
        <v>276</v>
      </c>
      <c r="D914" s="652">
        <v>500</v>
      </c>
      <c r="E914" s="347" t="s">
        <v>6926</v>
      </c>
      <c r="F914" s="439">
        <v>45726</v>
      </c>
      <c r="G914" s="347" t="s">
        <v>2651</v>
      </c>
      <c r="H914" s="352" t="s">
        <v>144</v>
      </c>
      <c r="I914" s="353" t="s">
        <v>3857</v>
      </c>
      <c r="J914" s="354" t="s">
        <v>4429</v>
      </c>
      <c r="K914" s="355">
        <v>-12</v>
      </c>
      <c r="L914" s="354"/>
      <c r="M914" s="355"/>
      <c r="N914" s="354" t="s">
        <v>266</v>
      </c>
      <c r="O914" s="471">
        <v>3.8</v>
      </c>
      <c r="P914" s="440" t="s">
        <v>2092</v>
      </c>
      <c r="Q914" s="441"/>
      <c r="R914" s="352">
        <v>3</v>
      </c>
      <c r="S914" s="184" t="s">
        <v>6950</v>
      </c>
      <c r="T914" s="138">
        <f t="shared" si="93"/>
        <v>9</v>
      </c>
      <c r="U914" s="139"/>
      <c r="V914" s="138"/>
      <c r="W914" s="138"/>
      <c r="X914" s="138"/>
      <c r="Y914" s="141"/>
      <c r="Z914" s="226"/>
      <c r="AA914" s="179"/>
      <c r="AB914" s="179"/>
      <c r="AC914" s="179"/>
      <c r="AD914" s="179"/>
      <c r="AE914" s="179"/>
      <c r="AF914" s="179"/>
      <c r="AG914" s="179"/>
      <c r="AH914" s="179"/>
      <c r="AI914" s="179"/>
      <c r="AJ914" s="381"/>
      <c r="AK914" s="179"/>
      <c r="AL914" s="179"/>
      <c r="AM914" s="179"/>
      <c r="AN914" s="179"/>
      <c r="AO914" s="179"/>
      <c r="AP914" s="179"/>
      <c r="AQ914" s="467"/>
      <c r="AR914" s="179"/>
      <c r="AS914" s="467"/>
      <c r="AT914" s="467"/>
      <c r="AU914" s="467"/>
      <c r="AW914" s="467"/>
    </row>
    <row r="915" spans="1:49" s="347" customFormat="1" x14ac:dyDescent="0.3">
      <c r="A915" s="438">
        <v>41885</v>
      </c>
      <c r="B915" s="932" t="s">
        <v>4353</v>
      </c>
      <c r="C915" s="933" t="s">
        <v>36</v>
      </c>
      <c r="D915" s="652">
        <v>650</v>
      </c>
      <c r="E915" s="347" t="s">
        <v>12</v>
      </c>
      <c r="F915" s="439">
        <v>42986</v>
      </c>
      <c r="G915" s="347" t="s">
        <v>6927</v>
      </c>
      <c r="H915" s="352" t="s">
        <v>2299</v>
      </c>
      <c r="I915" s="353" t="s">
        <v>2299</v>
      </c>
      <c r="J915" s="354" t="s">
        <v>3905</v>
      </c>
      <c r="K915" s="355">
        <v>-13</v>
      </c>
      <c r="L915" s="354"/>
      <c r="M915" s="355"/>
      <c r="N915" s="354" t="s">
        <v>416</v>
      </c>
      <c r="O915" s="471">
        <v>1.38</v>
      </c>
      <c r="P915" s="440" t="s">
        <v>3804</v>
      </c>
      <c r="Q915" s="441"/>
      <c r="R915" s="352">
        <v>0</v>
      </c>
      <c r="S915" s="184" t="s">
        <v>6938</v>
      </c>
      <c r="T915" s="138">
        <f t="shared" si="93"/>
        <v>9</v>
      </c>
      <c r="U915" s="139"/>
      <c r="V915" s="138"/>
      <c r="W915" s="138"/>
      <c r="X915" s="138"/>
      <c r="Y915" s="141"/>
      <c r="Z915" s="226"/>
      <c r="AA915" s="179"/>
      <c r="AB915" s="179"/>
      <c r="AC915" s="179"/>
      <c r="AD915" s="179"/>
      <c r="AE915" s="179"/>
      <c r="AF915" s="179"/>
      <c r="AG915" s="179"/>
      <c r="AH915" s="179"/>
      <c r="AI915" s="179"/>
      <c r="AJ915" s="179"/>
      <c r="AK915" s="179"/>
      <c r="AL915" s="179"/>
      <c r="AM915" s="179"/>
      <c r="AN915" s="179"/>
      <c r="AO915" s="179"/>
      <c r="AP915" s="179"/>
      <c r="AQ915" s="467"/>
      <c r="AR915" s="179"/>
      <c r="AS915" s="467"/>
      <c r="AT915" s="467"/>
      <c r="AU915" s="467"/>
      <c r="AW915" s="467"/>
    </row>
    <row r="916" spans="1:49" s="347" customFormat="1" x14ac:dyDescent="0.3">
      <c r="A916" s="438">
        <v>41885</v>
      </c>
      <c r="B916" s="932" t="s">
        <v>6928</v>
      </c>
      <c r="C916" s="933" t="s">
        <v>36</v>
      </c>
      <c r="D916" s="652">
        <v>1000</v>
      </c>
      <c r="E916" s="347" t="s">
        <v>12</v>
      </c>
      <c r="F916" s="439">
        <v>42986</v>
      </c>
      <c r="G916" s="347" t="s">
        <v>6927</v>
      </c>
      <c r="H916" s="352" t="s">
        <v>668</v>
      </c>
      <c r="I916" s="353" t="s">
        <v>5193</v>
      </c>
      <c r="J916" s="354" t="s">
        <v>141</v>
      </c>
      <c r="K916" s="355">
        <v>-13</v>
      </c>
      <c r="L916" s="354"/>
      <c r="M916" s="355"/>
      <c r="N916" s="354" t="s">
        <v>85</v>
      </c>
      <c r="O916" s="471">
        <v>1.8</v>
      </c>
      <c r="P916" s="440" t="s">
        <v>1937</v>
      </c>
      <c r="Q916" s="441"/>
      <c r="R916" s="352">
        <v>0</v>
      </c>
      <c r="S916" s="184" t="s">
        <v>6939</v>
      </c>
      <c r="T916" s="138">
        <f t="shared" si="93"/>
        <v>9</v>
      </c>
      <c r="U916" s="139"/>
      <c r="V916" s="138"/>
      <c r="W916" s="138"/>
      <c r="X916" s="138"/>
      <c r="Y916" s="141"/>
      <c r="Z916" s="226"/>
      <c r="AA916" s="179"/>
      <c r="AB916" s="179"/>
      <c r="AC916" s="179"/>
      <c r="AD916" s="179"/>
      <c r="AE916" s="179"/>
      <c r="AF916" s="179"/>
      <c r="AG916" s="179"/>
      <c r="AH916" s="179"/>
      <c r="AI916" s="179"/>
      <c r="AJ916" s="179"/>
      <c r="AK916" s="179"/>
      <c r="AL916" s="179"/>
      <c r="AM916" s="179"/>
      <c r="AN916" s="179"/>
      <c r="AO916" s="179"/>
      <c r="AP916" s="179"/>
      <c r="AQ916" s="467"/>
      <c r="AR916" s="179"/>
      <c r="AS916" s="467"/>
      <c r="AT916" s="467"/>
      <c r="AU916" s="467"/>
      <c r="AW916" s="467"/>
    </row>
    <row r="917" spans="1:49" s="347" customFormat="1" x14ac:dyDescent="0.3">
      <c r="A917" s="438">
        <v>41885</v>
      </c>
      <c r="B917" s="932" t="s">
        <v>6929</v>
      </c>
      <c r="C917" s="933" t="s">
        <v>36</v>
      </c>
      <c r="D917" s="652">
        <v>750</v>
      </c>
      <c r="E917" s="347" t="s">
        <v>201</v>
      </c>
      <c r="F917" s="439">
        <v>45543</v>
      </c>
      <c r="G917" s="347" t="s">
        <v>6927</v>
      </c>
      <c r="H917" s="352" t="s">
        <v>1554</v>
      </c>
      <c r="I917" s="353" t="s">
        <v>4548</v>
      </c>
      <c r="J917" s="354" t="s">
        <v>5039</v>
      </c>
      <c r="K917" s="355">
        <v>-10.5</v>
      </c>
      <c r="L917" s="354"/>
      <c r="M917" s="355"/>
      <c r="N917" s="354" t="s">
        <v>3748</v>
      </c>
      <c r="O917" s="471">
        <v>2.13</v>
      </c>
      <c r="P917" s="440" t="s">
        <v>2042</v>
      </c>
      <c r="Q917" s="441"/>
      <c r="R917" s="352">
        <v>6</v>
      </c>
      <c r="S917" s="184" t="s">
        <v>6940</v>
      </c>
      <c r="T917" s="138">
        <f t="shared" si="93"/>
        <v>9</v>
      </c>
      <c r="U917" s="139"/>
      <c r="V917" s="138"/>
      <c r="W917" s="138"/>
      <c r="X917" s="138"/>
      <c r="Y917" s="141"/>
      <c r="Z917" s="226"/>
      <c r="AA917" s="179"/>
      <c r="AB917" s="179"/>
      <c r="AC917" s="179"/>
      <c r="AD917" s="179"/>
      <c r="AE917" s="179"/>
      <c r="AF917" s="179"/>
      <c r="AG917" s="179"/>
      <c r="AH917" s="179"/>
      <c r="AI917" s="179"/>
      <c r="AJ917" s="179"/>
      <c r="AK917" s="179"/>
      <c r="AL917" s="179"/>
      <c r="AM917" s="179"/>
      <c r="AN917" s="179"/>
      <c r="AO917" s="179"/>
      <c r="AP917" s="179"/>
      <c r="AQ917" s="467"/>
      <c r="AR917" s="179"/>
      <c r="AS917" s="467"/>
      <c r="AT917" s="467"/>
      <c r="AU917" s="467"/>
      <c r="AW917" s="467"/>
    </row>
    <row r="918" spans="1:49" s="347" customFormat="1" x14ac:dyDescent="0.3">
      <c r="A918" s="438">
        <v>41885</v>
      </c>
      <c r="B918" s="932" t="s">
        <v>6930</v>
      </c>
      <c r="C918" s="933" t="s">
        <v>11</v>
      </c>
      <c r="D918" s="652">
        <v>450</v>
      </c>
      <c r="E918" s="347" t="s">
        <v>37</v>
      </c>
      <c r="F918" s="439">
        <v>43718</v>
      </c>
      <c r="G918" s="347" t="s">
        <v>6931</v>
      </c>
      <c r="H918" s="352" t="s">
        <v>2378</v>
      </c>
      <c r="I918" s="353" t="s">
        <v>6932</v>
      </c>
      <c r="J918" s="354" t="s">
        <v>6933</v>
      </c>
      <c r="K918" s="355">
        <v>-8</v>
      </c>
      <c r="L918" s="354"/>
      <c r="M918" s="355"/>
      <c r="N918" s="354" t="s">
        <v>331</v>
      </c>
      <c r="O918" s="471">
        <v>2.67</v>
      </c>
      <c r="P918" s="440" t="s">
        <v>1995</v>
      </c>
      <c r="Q918" s="441"/>
      <c r="R918" s="352">
        <v>-6</v>
      </c>
      <c r="S918" s="184" t="s">
        <v>6943</v>
      </c>
      <c r="T918" s="138">
        <f t="shared" si="93"/>
        <v>9</v>
      </c>
      <c r="U918" s="139"/>
      <c r="V918" s="138"/>
      <c r="W918" s="138"/>
      <c r="X918" s="138"/>
      <c r="Y918" s="141"/>
      <c r="Z918" s="226"/>
      <c r="AA918" s="179"/>
      <c r="AB918" s="179"/>
      <c r="AC918" s="179"/>
      <c r="AD918" s="179"/>
      <c r="AE918" s="179"/>
      <c r="AF918" s="179"/>
      <c r="AG918" s="179"/>
      <c r="AH918" s="179"/>
      <c r="AI918" s="179"/>
      <c r="AJ918" s="179"/>
      <c r="AK918" s="179"/>
      <c r="AL918" s="179"/>
      <c r="AM918" s="179"/>
      <c r="AN918" s="179"/>
      <c r="AO918" s="179"/>
      <c r="AP918" s="179"/>
      <c r="AQ918" s="467"/>
      <c r="AR918" s="179"/>
      <c r="AS918" s="467"/>
      <c r="AT918" s="467"/>
      <c r="AU918" s="467"/>
      <c r="AW918" s="467"/>
    </row>
    <row r="919" spans="1:49" s="347" customFormat="1" x14ac:dyDescent="0.3">
      <c r="A919" s="438">
        <v>41885</v>
      </c>
      <c r="B919" s="932" t="s">
        <v>6934</v>
      </c>
      <c r="C919" s="933" t="s">
        <v>11</v>
      </c>
      <c r="D919" s="652">
        <v>450</v>
      </c>
      <c r="E919" s="347" t="s">
        <v>66</v>
      </c>
      <c r="F919" s="439">
        <v>45550</v>
      </c>
      <c r="G919" s="347" t="s">
        <v>6931</v>
      </c>
      <c r="H919" s="352" t="s">
        <v>292</v>
      </c>
      <c r="I919" s="353" t="s">
        <v>4066</v>
      </c>
      <c r="J919" s="354" t="s">
        <v>157</v>
      </c>
      <c r="K919" s="355">
        <v>-15.5</v>
      </c>
      <c r="L919" s="354"/>
      <c r="M919" s="355"/>
      <c r="N919" s="354" t="s">
        <v>1437</v>
      </c>
      <c r="O919" s="471">
        <v>3.11</v>
      </c>
      <c r="P919" s="440" t="s">
        <v>2958</v>
      </c>
      <c r="Q919" s="441"/>
      <c r="R919" s="352">
        <v>1</v>
      </c>
      <c r="S919" s="184" t="s">
        <v>6942</v>
      </c>
      <c r="T919" s="138">
        <f t="shared" si="93"/>
        <v>9</v>
      </c>
      <c r="U919" s="139"/>
      <c r="V919" s="138"/>
      <c r="W919" s="138"/>
      <c r="X919" s="138"/>
      <c r="Y919" s="141"/>
      <c r="Z919" s="226"/>
      <c r="AA919" s="179"/>
      <c r="AB919" s="179"/>
      <c r="AC919" s="179"/>
      <c r="AD919" s="179"/>
      <c r="AE919" s="179"/>
      <c r="AF919" s="179"/>
      <c r="AG919" s="179"/>
      <c r="AH919" s="179"/>
      <c r="AI919" s="179"/>
      <c r="AJ919" s="179"/>
      <c r="AK919" s="179"/>
      <c r="AL919" s="179"/>
      <c r="AM919" s="179"/>
      <c r="AN919" s="179"/>
      <c r="AO919" s="179"/>
      <c r="AP919" s="179"/>
      <c r="AQ919" s="467"/>
      <c r="AR919" s="179"/>
      <c r="AS919" s="467"/>
      <c r="AT919" s="467"/>
      <c r="AU919" s="467"/>
      <c r="AW919" s="467"/>
    </row>
    <row r="920" spans="1:49" s="347" customFormat="1" x14ac:dyDescent="0.3">
      <c r="A920" s="438">
        <v>41885</v>
      </c>
      <c r="B920" s="932" t="s">
        <v>6935</v>
      </c>
      <c r="C920" s="933" t="s">
        <v>11</v>
      </c>
      <c r="D920" s="652">
        <v>350</v>
      </c>
      <c r="E920" s="347" t="s">
        <v>117</v>
      </c>
      <c r="F920" s="439">
        <v>52855</v>
      </c>
      <c r="G920" s="347" t="s">
        <v>6931</v>
      </c>
      <c r="H920" s="352" t="s">
        <v>446</v>
      </c>
      <c r="I920" s="353" t="s">
        <v>6923</v>
      </c>
      <c r="J920" s="354" t="s">
        <v>6047</v>
      </c>
      <c r="K920" s="355">
        <v>-15.5</v>
      </c>
      <c r="L920" s="354"/>
      <c r="M920" s="355"/>
      <c r="N920" s="354" t="s">
        <v>3808</v>
      </c>
      <c r="O920" s="471">
        <v>2.86</v>
      </c>
      <c r="P920" s="440" t="s">
        <v>1937</v>
      </c>
      <c r="Q920" s="441"/>
      <c r="R920" s="352">
        <v>0</v>
      </c>
      <c r="S920" s="184" t="s">
        <v>6941</v>
      </c>
      <c r="T920" s="138">
        <f t="shared" si="93"/>
        <v>9</v>
      </c>
      <c r="U920" s="139"/>
      <c r="V920" s="138"/>
      <c r="W920" s="138"/>
      <c r="X920" s="138"/>
      <c r="Y920" s="141"/>
      <c r="Z920" s="226"/>
      <c r="AA920" s="179"/>
      <c r="AB920" s="179"/>
      <c r="AC920" s="179"/>
      <c r="AD920" s="179"/>
      <c r="AE920" s="179"/>
      <c r="AF920" s="179"/>
      <c r="AG920" s="179"/>
      <c r="AH920" s="179"/>
      <c r="AI920" s="179"/>
      <c r="AJ920" s="179"/>
      <c r="AK920" s="179"/>
      <c r="AL920" s="179"/>
      <c r="AM920" s="179"/>
      <c r="AN920" s="179"/>
      <c r="AO920" s="179"/>
      <c r="AP920" s="179"/>
      <c r="AQ920" s="467"/>
      <c r="AR920" s="179"/>
      <c r="AS920" s="467"/>
      <c r="AT920" s="467"/>
      <c r="AU920" s="467"/>
      <c r="AW920" s="467"/>
    </row>
    <row r="921" spans="1:49" s="347" customFormat="1" x14ac:dyDescent="0.3">
      <c r="A921" s="438">
        <v>41885</v>
      </c>
      <c r="B921" s="932" t="s">
        <v>6936</v>
      </c>
      <c r="C921" s="933" t="s">
        <v>208</v>
      </c>
      <c r="D921" s="652">
        <v>250</v>
      </c>
      <c r="E921" s="347" t="s">
        <v>66</v>
      </c>
      <c r="F921" s="439">
        <v>45550</v>
      </c>
      <c r="G921" s="347" t="s">
        <v>950</v>
      </c>
      <c r="H921" s="352" t="s">
        <v>579</v>
      </c>
      <c r="I921" s="353" t="s">
        <v>1398</v>
      </c>
      <c r="J921" s="354" t="s">
        <v>947</v>
      </c>
      <c r="K921" s="355">
        <v>-17</v>
      </c>
      <c r="L921" s="354"/>
      <c r="M921" s="355"/>
      <c r="N921" s="354" t="s">
        <v>504</v>
      </c>
      <c r="O921" s="471">
        <v>2.8</v>
      </c>
      <c r="P921" s="440" t="s">
        <v>4117</v>
      </c>
      <c r="Q921" s="441"/>
      <c r="R921" s="352">
        <v>-5</v>
      </c>
      <c r="S921" s="184" t="s">
        <v>6953</v>
      </c>
      <c r="T921" s="138">
        <f t="shared" si="93"/>
        <v>9</v>
      </c>
      <c r="U921" s="139"/>
      <c r="V921" s="138"/>
      <c r="W921" s="138"/>
      <c r="X921" s="138"/>
      <c r="Y921" s="141"/>
      <c r="Z921" s="226"/>
      <c r="AA921" s="179"/>
      <c r="AB921" s="179"/>
      <c r="AC921" s="179"/>
      <c r="AD921" s="179"/>
      <c r="AE921" s="179"/>
      <c r="AF921" s="179"/>
      <c r="AG921" s="179"/>
      <c r="AH921" s="179"/>
      <c r="AI921" s="179"/>
      <c r="AJ921" s="179"/>
      <c r="AK921" s="179"/>
      <c r="AL921" s="179"/>
      <c r="AM921" s="179"/>
      <c r="AN921" s="179"/>
      <c r="AO921" s="179"/>
      <c r="AP921" s="179"/>
      <c r="AQ921" s="467"/>
      <c r="AR921" s="179"/>
      <c r="AS921" s="467"/>
      <c r="AT921" s="467"/>
      <c r="AU921" s="467"/>
      <c r="AW921" s="467"/>
    </row>
    <row r="922" spans="1:49" s="347" customFormat="1" x14ac:dyDescent="0.3">
      <c r="A922" s="438">
        <v>41885</v>
      </c>
      <c r="B922" s="932" t="s">
        <v>4076</v>
      </c>
      <c r="C922" s="933" t="s">
        <v>73</v>
      </c>
      <c r="D922" s="652">
        <v>250</v>
      </c>
      <c r="E922" s="347" t="s">
        <v>5302</v>
      </c>
      <c r="F922" s="439">
        <v>43528</v>
      </c>
      <c r="G922" s="347" t="s">
        <v>6937</v>
      </c>
      <c r="H922" s="352" t="s">
        <v>139</v>
      </c>
      <c r="I922" s="353" t="s">
        <v>5193</v>
      </c>
      <c r="J922" s="354" t="s">
        <v>4051</v>
      </c>
      <c r="K922" s="355">
        <v>-2.5</v>
      </c>
      <c r="L922" s="354"/>
      <c r="M922" s="355"/>
      <c r="N922" s="354" t="s">
        <v>407</v>
      </c>
      <c r="O922" s="471">
        <v>1.2</v>
      </c>
      <c r="P922" s="440" t="s">
        <v>1917</v>
      </c>
      <c r="Q922" s="441"/>
      <c r="R922" s="352">
        <v>13</v>
      </c>
      <c r="S922" s="184" t="s">
        <v>4151</v>
      </c>
      <c r="T922" s="138">
        <f t="shared" si="93"/>
        <v>9</v>
      </c>
      <c r="U922" s="139"/>
      <c r="V922" s="138"/>
      <c r="W922" s="138"/>
      <c r="X922" s="138"/>
      <c r="Y922" s="141"/>
      <c r="Z922" s="226"/>
      <c r="AA922" s="179"/>
      <c r="AB922" s="179"/>
      <c r="AC922" s="179"/>
      <c r="AD922" s="179"/>
      <c r="AE922" s="179"/>
      <c r="AF922" s="179"/>
      <c r="AG922" s="179"/>
      <c r="AH922" s="179"/>
      <c r="AI922" s="179"/>
      <c r="AJ922" s="381"/>
      <c r="AK922" s="179"/>
      <c r="AL922" s="179"/>
      <c r="AM922" s="179"/>
      <c r="AN922" s="179"/>
      <c r="AO922" s="179"/>
      <c r="AP922" s="179"/>
      <c r="AQ922" s="467"/>
      <c r="AR922" s="179"/>
      <c r="AS922" s="467"/>
      <c r="AT922" s="467"/>
      <c r="AU922" s="467"/>
      <c r="AW922" s="467"/>
    </row>
    <row r="923" spans="1:49" s="347" customFormat="1" x14ac:dyDescent="0.3">
      <c r="A923" s="438">
        <v>41884</v>
      </c>
      <c r="B923" s="932" t="s">
        <v>6833</v>
      </c>
      <c r="C923" s="933" t="s">
        <v>73</v>
      </c>
      <c r="D923" s="652">
        <v>750</v>
      </c>
      <c r="E923" s="347" t="s">
        <v>746</v>
      </c>
      <c r="F923" s="439">
        <v>43901</v>
      </c>
      <c r="G923" s="347" t="s">
        <v>6834</v>
      </c>
      <c r="H923" s="352" t="s">
        <v>220</v>
      </c>
      <c r="I923" s="353" t="s">
        <v>6835</v>
      </c>
      <c r="J923" s="354" t="s">
        <v>6836</v>
      </c>
      <c r="K923" s="355">
        <v>-12.5</v>
      </c>
      <c r="L923" s="354"/>
      <c r="M923" s="355"/>
      <c r="N923" s="354" t="s">
        <v>3840</v>
      </c>
      <c r="O923" s="471">
        <v>2.67</v>
      </c>
      <c r="P923" s="440"/>
      <c r="Q923" s="441" t="s">
        <v>5644</v>
      </c>
      <c r="R923" s="352">
        <v>-5.5</v>
      </c>
      <c r="S923" s="184" t="s">
        <v>6889</v>
      </c>
      <c r="T923" s="138">
        <f t="shared" si="93"/>
        <v>9</v>
      </c>
      <c r="U923" s="139"/>
      <c r="V923" s="138"/>
      <c r="W923" s="138"/>
      <c r="X923" s="138"/>
      <c r="Y923" s="141"/>
      <c r="Z923" s="226"/>
      <c r="AA923" s="179"/>
      <c r="AB923" s="179"/>
      <c r="AC923" s="179"/>
      <c r="AD923" s="179"/>
      <c r="AE923" s="179"/>
      <c r="AF923" s="179"/>
      <c r="AG923" s="179"/>
      <c r="AH923" s="179"/>
      <c r="AI923" s="179"/>
      <c r="AJ923" s="381"/>
      <c r="AK923" s="179"/>
      <c r="AL923" s="179"/>
      <c r="AM923" s="179"/>
      <c r="AN923" s="179"/>
      <c r="AO923" s="179"/>
      <c r="AP923" s="179"/>
      <c r="AQ923" s="467"/>
      <c r="AR923" s="179"/>
      <c r="AS923" s="467"/>
      <c r="AT923" s="467"/>
      <c r="AU923" s="467"/>
      <c r="AW923" s="467"/>
    </row>
    <row r="924" spans="1:49" s="347" customFormat="1" x14ac:dyDescent="0.3">
      <c r="A924" s="438">
        <v>41884</v>
      </c>
      <c r="B924" s="932" t="s">
        <v>6837</v>
      </c>
      <c r="C924" s="933" t="s">
        <v>288</v>
      </c>
      <c r="D924" s="652">
        <v>300</v>
      </c>
      <c r="E924" s="347" t="s">
        <v>12</v>
      </c>
      <c r="F924" s="439">
        <v>42986</v>
      </c>
      <c r="G924" s="347" t="s">
        <v>6838</v>
      </c>
      <c r="H924" s="352" t="s">
        <v>2299</v>
      </c>
      <c r="I924" s="353" t="s">
        <v>2299</v>
      </c>
      <c r="J924" s="354" t="s">
        <v>4916</v>
      </c>
      <c r="K924" s="355">
        <v>-12</v>
      </c>
      <c r="L924" s="354"/>
      <c r="M924" s="355"/>
      <c r="N924" s="354" t="s">
        <v>105</v>
      </c>
      <c r="O924" s="471">
        <v>2.67</v>
      </c>
      <c r="P924" s="440" t="s">
        <v>2288</v>
      </c>
      <c r="Q924" s="441"/>
      <c r="R924" s="352">
        <v>-2</v>
      </c>
      <c r="S924" s="184" t="s">
        <v>6888</v>
      </c>
      <c r="T924" s="138">
        <f t="shared" si="93"/>
        <v>9</v>
      </c>
      <c r="U924" s="139"/>
      <c r="V924" s="138"/>
      <c r="W924" s="138"/>
      <c r="X924" s="138"/>
      <c r="Y924" s="141"/>
      <c r="Z924" s="226"/>
      <c r="AA924" s="179"/>
      <c r="AB924" s="179"/>
      <c r="AC924" s="179"/>
      <c r="AD924" s="179"/>
      <c r="AE924" s="179"/>
      <c r="AF924" s="179"/>
      <c r="AG924" s="179"/>
      <c r="AH924" s="179"/>
      <c r="AI924" s="179"/>
      <c r="AJ924" s="179"/>
      <c r="AK924" s="179"/>
      <c r="AL924" s="179"/>
      <c r="AM924" s="179"/>
      <c r="AN924" s="179"/>
      <c r="AO924" s="179"/>
      <c r="AP924" s="179"/>
      <c r="AQ924" s="467"/>
      <c r="AR924" s="179"/>
      <c r="AS924" s="467"/>
      <c r="AT924" s="467"/>
      <c r="AU924" s="467"/>
      <c r="AW924" s="467"/>
    </row>
    <row r="925" spans="1:49" s="347" customFormat="1" x14ac:dyDescent="0.3">
      <c r="A925" s="438">
        <v>41884</v>
      </c>
      <c r="B925" s="932" t="s">
        <v>6839</v>
      </c>
      <c r="C925" s="933" t="s">
        <v>288</v>
      </c>
      <c r="D925" s="652">
        <v>1200</v>
      </c>
      <c r="E925" s="347" t="s">
        <v>12</v>
      </c>
      <c r="F925" s="439">
        <v>42986</v>
      </c>
      <c r="G925" s="347" t="s">
        <v>6838</v>
      </c>
      <c r="H925" s="352" t="s">
        <v>1432</v>
      </c>
      <c r="I925" s="353" t="s">
        <v>410</v>
      </c>
      <c r="J925" s="354" t="s">
        <v>3763</v>
      </c>
      <c r="K925" s="355">
        <v>-12</v>
      </c>
      <c r="L925" s="354"/>
      <c r="M925" s="355"/>
      <c r="N925" s="354" t="s">
        <v>254</v>
      </c>
      <c r="O925" s="471">
        <v>2.25</v>
      </c>
      <c r="P925" s="440" t="s">
        <v>2288</v>
      </c>
      <c r="Q925" s="441"/>
      <c r="R925" s="352">
        <v>-2</v>
      </c>
      <c r="S925" s="184" t="s">
        <v>6885</v>
      </c>
      <c r="T925" s="138">
        <f t="shared" si="93"/>
        <v>9</v>
      </c>
      <c r="U925" s="139"/>
      <c r="V925" s="138"/>
      <c r="W925" s="138"/>
      <c r="X925" s="138"/>
      <c r="Y925" s="141"/>
      <c r="Z925" s="226"/>
      <c r="AA925" s="179"/>
      <c r="AB925" s="179"/>
      <c r="AC925" s="179"/>
      <c r="AD925" s="179"/>
      <c r="AE925" s="179"/>
      <c r="AF925" s="179"/>
      <c r="AG925" s="179"/>
      <c r="AH925" s="179"/>
      <c r="AI925" s="179"/>
      <c r="AJ925" s="179"/>
      <c r="AK925" s="179"/>
      <c r="AL925" s="179"/>
      <c r="AM925" s="179"/>
      <c r="AN925" s="179"/>
      <c r="AO925" s="179"/>
      <c r="AP925" s="179"/>
      <c r="AQ925" s="467"/>
      <c r="AR925" s="179"/>
      <c r="AS925" s="467"/>
      <c r="AT925" s="467"/>
      <c r="AU925" s="467"/>
      <c r="AW925" s="467"/>
    </row>
    <row r="926" spans="1:49" s="347" customFormat="1" x14ac:dyDescent="0.3">
      <c r="A926" s="438">
        <v>41884</v>
      </c>
      <c r="B926" s="932" t="s">
        <v>6840</v>
      </c>
      <c r="C926" s="933" t="s">
        <v>288</v>
      </c>
      <c r="D926" s="652">
        <v>1250</v>
      </c>
      <c r="E926" s="347" t="s">
        <v>37</v>
      </c>
      <c r="F926" s="439">
        <v>43716</v>
      </c>
      <c r="G926" s="347" t="s">
        <v>6838</v>
      </c>
      <c r="H926" s="352" t="s">
        <v>189</v>
      </c>
      <c r="I926" s="353" t="s">
        <v>4088</v>
      </c>
      <c r="J926" s="354" t="s">
        <v>4261</v>
      </c>
      <c r="K926" s="355">
        <v>-12</v>
      </c>
      <c r="L926" s="354"/>
      <c r="M926" s="355"/>
      <c r="N926" s="354" t="s">
        <v>1344</v>
      </c>
      <c r="O926" s="471">
        <v>3.6</v>
      </c>
      <c r="P926" s="440" t="s">
        <v>1890</v>
      </c>
      <c r="Q926" s="441"/>
      <c r="R926" s="352">
        <v>5</v>
      </c>
      <c r="S926" s="184" t="s">
        <v>6899</v>
      </c>
      <c r="T926" s="138">
        <f t="shared" si="93"/>
        <v>9</v>
      </c>
      <c r="U926" s="139"/>
      <c r="V926" s="138"/>
      <c r="W926" s="138"/>
      <c r="X926" s="138"/>
      <c r="Y926" s="141"/>
      <c r="Z926" s="226"/>
      <c r="AA926" s="179"/>
      <c r="AB926" s="179"/>
      <c r="AC926" s="179"/>
      <c r="AD926" s="179"/>
      <c r="AE926" s="179"/>
      <c r="AF926" s="179"/>
      <c r="AG926" s="179"/>
      <c r="AH926" s="179"/>
      <c r="AI926" s="179"/>
      <c r="AJ926" s="179"/>
      <c r="AK926" s="179"/>
      <c r="AL926" s="179"/>
      <c r="AM926" s="179"/>
      <c r="AN926" s="179"/>
      <c r="AO926" s="179"/>
      <c r="AP926" s="179"/>
      <c r="AQ926" s="467"/>
      <c r="AR926" s="179"/>
      <c r="AS926" s="467"/>
      <c r="AT926" s="467"/>
      <c r="AU926" s="467"/>
      <c r="AW926" s="467"/>
    </row>
    <row r="927" spans="1:49" s="347" customFormat="1" x14ac:dyDescent="0.3">
      <c r="A927" s="438">
        <v>41884</v>
      </c>
      <c r="B927" s="932" t="s">
        <v>6841</v>
      </c>
      <c r="C927" s="933" t="s">
        <v>288</v>
      </c>
      <c r="D927" s="652">
        <v>750</v>
      </c>
      <c r="E927" s="347" t="s">
        <v>224</v>
      </c>
      <c r="F927" s="439">
        <v>44447</v>
      </c>
      <c r="G927" s="347" t="s">
        <v>6838</v>
      </c>
      <c r="H927" s="352" t="s">
        <v>631</v>
      </c>
      <c r="I927" s="353" t="s">
        <v>3810</v>
      </c>
      <c r="J927" s="354" t="s">
        <v>3811</v>
      </c>
      <c r="K927" s="355">
        <v>-12</v>
      </c>
      <c r="L927" s="354"/>
      <c r="M927" s="355"/>
      <c r="N927" s="354" t="s">
        <v>934</v>
      </c>
      <c r="O927" s="471">
        <v>4.4000000000000004</v>
      </c>
      <c r="P927" s="440" t="s">
        <v>1890</v>
      </c>
      <c r="Q927" s="441"/>
      <c r="R927" s="352">
        <v>5</v>
      </c>
      <c r="S927" s="184" t="s">
        <v>6886</v>
      </c>
      <c r="T927" s="138">
        <f t="shared" si="93"/>
        <v>9</v>
      </c>
      <c r="U927" s="139"/>
      <c r="V927" s="138"/>
      <c r="W927" s="138"/>
      <c r="X927" s="138"/>
      <c r="Y927" s="141"/>
      <c r="Z927" s="226"/>
      <c r="AA927" s="179"/>
      <c r="AB927" s="179"/>
      <c r="AC927" s="179"/>
      <c r="AD927" s="179"/>
      <c r="AE927" s="179"/>
      <c r="AF927" s="179"/>
      <c r="AG927" s="179"/>
      <c r="AH927" s="179"/>
      <c r="AI927" s="179"/>
      <c r="AJ927" s="179"/>
      <c r="AK927" s="179"/>
      <c r="AL927" s="179"/>
      <c r="AM927" s="179"/>
      <c r="AN927" s="179"/>
      <c r="AO927" s="179"/>
      <c r="AP927" s="179"/>
      <c r="AQ927" s="467"/>
      <c r="AR927" s="179"/>
      <c r="AS927" s="467"/>
      <c r="AT927" s="467"/>
      <c r="AU927" s="467"/>
      <c r="AW927" s="467"/>
    </row>
    <row r="928" spans="1:49" s="347" customFormat="1" x14ac:dyDescent="0.3">
      <c r="A928" s="438">
        <v>41884</v>
      </c>
      <c r="B928" s="932" t="s">
        <v>6842</v>
      </c>
      <c r="C928" s="933" t="s">
        <v>288</v>
      </c>
      <c r="D928" s="652">
        <v>1000</v>
      </c>
      <c r="E928" s="347" t="s">
        <v>201</v>
      </c>
      <c r="F928" s="439">
        <v>45543</v>
      </c>
      <c r="G928" s="347" t="s">
        <v>6838</v>
      </c>
      <c r="H928" s="352" t="s">
        <v>151</v>
      </c>
      <c r="I928" s="353" t="s">
        <v>475</v>
      </c>
      <c r="J928" s="354" t="s">
        <v>476</v>
      </c>
      <c r="K928" s="355">
        <v>-12</v>
      </c>
      <c r="L928" s="354"/>
      <c r="M928" s="355"/>
      <c r="N928" s="354" t="s">
        <v>92</v>
      </c>
      <c r="O928" s="471">
        <v>3.5</v>
      </c>
      <c r="P928" s="440" t="s">
        <v>1890</v>
      </c>
      <c r="Q928" s="441"/>
      <c r="R928" s="352">
        <v>5</v>
      </c>
      <c r="S928" s="184" t="s">
        <v>6887</v>
      </c>
      <c r="T928" s="138">
        <f t="shared" si="93"/>
        <v>9</v>
      </c>
      <c r="U928" s="139"/>
      <c r="V928" s="138"/>
      <c r="W928" s="138"/>
      <c r="X928" s="138"/>
      <c r="Y928" s="141"/>
      <c r="Z928" s="226"/>
      <c r="AA928" s="179"/>
      <c r="AB928" s="179"/>
      <c r="AC928" s="179"/>
      <c r="AD928" s="179"/>
      <c r="AE928" s="179"/>
      <c r="AF928" s="179"/>
      <c r="AG928" s="179"/>
      <c r="AH928" s="179"/>
      <c r="AI928" s="179"/>
      <c r="AJ928" s="179"/>
      <c r="AK928" s="179"/>
      <c r="AL928" s="179"/>
      <c r="AM928" s="179"/>
      <c r="AN928" s="179"/>
      <c r="AO928" s="179"/>
      <c r="AP928" s="179"/>
      <c r="AQ928" s="467"/>
      <c r="AR928" s="179"/>
      <c r="AS928" s="467"/>
      <c r="AT928" s="467"/>
      <c r="AU928" s="467"/>
      <c r="AW928" s="467"/>
    </row>
    <row r="929" spans="1:49" s="347" customFormat="1" x14ac:dyDescent="0.3">
      <c r="A929" s="438">
        <v>41884</v>
      </c>
      <c r="B929" s="932" t="s">
        <v>6843</v>
      </c>
      <c r="C929" s="933" t="s">
        <v>4216</v>
      </c>
      <c r="D929" s="652">
        <v>500</v>
      </c>
      <c r="E929" s="347" t="s">
        <v>506</v>
      </c>
      <c r="F929" s="439">
        <v>52871</v>
      </c>
      <c r="G929" s="347" t="s">
        <v>6844</v>
      </c>
      <c r="H929" s="352" t="s">
        <v>151</v>
      </c>
      <c r="I929" s="353" t="s">
        <v>951</v>
      </c>
      <c r="J929" s="354" t="s">
        <v>642</v>
      </c>
      <c r="K929" s="355">
        <v>-10</v>
      </c>
      <c r="L929" s="354"/>
      <c r="M929" s="355"/>
      <c r="N929" s="354" t="s">
        <v>1437</v>
      </c>
      <c r="O929" s="471">
        <v>2.8</v>
      </c>
      <c r="P929" s="440" t="s">
        <v>1994</v>
      </c>
      <c r="Q929" s="441"/>
      <c r="R929" s="352">
        <v>2</v>
      </c>
      <c r="S929" s="184" t="s">
        <v>6890</v>
      </c>
      <c r="T929" s="138">
        <f t="shared" si="93"/>
        <v>9</v>
      </c>
      <c r="U929" s="139"/>
      <c r="V929" s="138"/>
      <c r="W929" s="138"/>
      <c r="X929" s="138"/>
      <c r="Y929" s="141"/>
      <c r="Z929" s="226"/>
      <c r="AA929" s="179"/>
      <c r="AB929" s="179"/>
      <c r="AC929" s="179"/>
      <c r="AD929" s="179"/>
      <c r="AE929" s="179"/>
      <c r="AF929" s="179"/>
      <c r="AG929" s="179"/>
      <c r="AH929" s="179"/>
      <c r="AI929" s="179"/>
      <c r="AJ929" s="179"/>
      <c r="AK929" s="179"/>
      <c r="AL929" s="179"/>
      <c r="AM929" s="179"/>
      <c r="AN929" s="179"/>
      <c r="AO929" s="179"/>
      <c r="AP929" s="179"/>
      <c r="AQ929" s="467"/>
      <c r="AR929" s="179"/>
      <c r="AS929" s="467"/>
      <c r="AT929" s="467"/>
      <c r="AU929" s="467"/>
      <c r="AW929" s="467"/>
    </row>
    <row r="930" spans="1:49" s="347" customFormat="1" x14ac:dyDescent="0.3">
      <c r="A930" s="438">
        <v>41884</v>
      </c>
      <c r="B930" s="932" t="s">
        <v>6845</v>
      </c>
      <c r="C930" s="933" t="s">
        <v>11</v>
      </c>
      <c r="D930" s="652">
        <v>850</v>
      </c>
      <c r="E930" s="347" t="s">
        <v>224</v>
      </c>
      <c r="F930" s="439">
        <v>44470</v>
      </c>
      <c r="G930" s="347" t="s">
        <v>6846</v>
      </c>
      <c r="H930" s="352" t="s">
        <v>4667</v>
      </c>
      <c r="I930" s="353" t="s">
        <v>1253</v>
      </c>
      <c r="J930" s="354" t="s">
        <v>221</v>
      </c>
      <c r="K930" s="355">
        <v>-12.5</v>
      </c>
      <c r="L930" s="354"/>
      <c r="M930" s="355"/>
      <c r="N930" s="354" t="s">
        <v>763</v>
      </c>
      <c r="O930" s="471">
        <v>2.2400000000000002</v>
      </c>
      <c r="P930" s="440" t="s">
        <v>3804</v>
      </c>
      <c r="Q930" s="441"/>
      <c r="R930" s="352">
        <v>0</v>
      </c>
      <c r="S930" s="184" t="s">
        <v>6891</v>
      </c>
      <c r="T930" s="138">
        <f t="shared" si="93"/>
        <v>9</v>
      </c>
      <c r="U930" s="139"/>
      <c r="V930" s="138"/>
      <c r="W930" s="138"/>
      <c r="X930" s="138"/>
      <c r="Y930" s="141"/>
      <c r="Z930" s="226"/>
      <c r="AA930" s="179"/>
      <c r="AB930" s="179"/>
      <c r="AC930" s="179"/>
      <c r="AD930" s="179"/>
      <c r="AE930" s="179"/>
      <c r="AF930" s="179"/>
      <c r="AG930" s="179"/>
      <c r="AH930" s="179"/>
      <c r="AI930" s="179"/>
      <c r="AJ930" s="179"/>
      <c r="AK930" s="179"/>
      <c r="AL930" s="179"/>
      <c r="AM930" s="179"/>
      <c r="AN930" s="179"/>
      <c r="AO930" s="179"/>
      <c r="AP930" s="179"/>
      <c r="AQ930" s="467"/>
      <c r="AR930" s="179"/>
      <c r="AS930" s="467"/>
      <c r="AT930" s="467"/>
      <c r="AU930" s="467"/>
      <c r="AW930" s="467"/>
    </row>
    <row r="931" spans="1:49" s="506" customFormat="1" x14ac:dyDescent="0.3">
      <c r="A931" s="505">
        <v>41884</v>
      </c>
      <c r="B931" s="937" t="s">
        <v>5043</v>
      </c>
      <c r="C931" s="938" t="s">
        <v>100</v>
      </c>
      <c r="D931" s="655">
        <v>450</v>
      </c>
      <c r="E931" s="506" t="s">
        <v>12</v>
      </c>
      <c r="F931" s="508">
        <v>42986</v>
      </c>
      <c r="G931" s="506" t="s">
        <v>3765</v>
      </c>
      <c r="H931" s="509" t="s">
        <v>2299</v>
      </c>
      <c r="I931" s="510" t="s">
        <v>2299</v>
      </c>
      <c r="J931" s="511" t="s">
        <v>5956</v>
      </c>
      <c r="K931" s="512">
        <v>-10.5</v>
      </c>
      <c r="L931" s="511"/>
      <c r="M931" s="512"/>
      <c r="N931" s="511" t="s">
        <v>411</v>
      </c>
      <c r="O931" s="618">
        <v>1.33</v>
      </c>
      <c r="P931" s="513" t="s">
        <v>1890</v>
      </c>
      <c r="Q931" s="514"/>
      <c r="R931" s="509">
        <v>5</v>
      </c>
      <c r="S931" s="412" t="s">
        <v>6880</v>
      </c>
      <c r="T931" s="413">
        <f t="shared" si="93"/>
        <v>9</v>
      </c>
      <c r="U931" s="414"/>
      <c r="V931" s="413"/>
      <c r="W931" s="413"/>
      <c r="X931" s="413"/>
      <c r="Y931" s="413"/>
      <c r="Z931" s="415"/>
      <c r="AA931" s="416"/>
      <c r="AB931" s="416"/>
      <c r="AC931" s="416"/>
      <c r="AD931" s="416"/>
      <c r="AE931" s="416"/>
      <c r="AF931" s="416"/>
      <c r="AG931" s="416"/>
      <c r="AH931" s="416"/>
      <c r="AI931" s="416"/>
      <c r="AJ931" s="416"/>
      <c r="AK931" s="416"/>
      <c r="AL931" s="416"/>
      <c r="AM931" s="416"/>
      <c r="AN931" s="416"/>
      <c r="AO931" s="416"/>
      <c r="AP931" s="179"/>
      <c r="AQ931" s="515"/>
      <c r="AR931" s="416"/>
      <c r="AS931" s="515"/>
      <c r="AT931" s="515"/>
      <c r="AU931" s="515"/>
      <c r="AW931" s="467"/>
    </row>
    <row r="932" spans="1:49" s="506" customFormat="1" x14ac:dyDescent="0.3">
      <c r="A932" s="505">
        <v>41884</v>
      </c>
      <c r="B932" s="937" t="s">
        <v>6847</v>
      </c>
      <c r="C932" s="938" t="s">
        <v>100</v>
      </c>
      <c r="D932" s="655">
        <v>1650</v>
      </c>
      <c r="E932" s="506" t="s">
        <v>12</v>
      </c>
      <c r="F932" s="508">
        <v>42986</v>
      </c>
      <c r="G932" s="506" t="s">
        <v>3765</v>
      </c>
      <c r="H932" s="509" t="s">
        <v>3179</v>
      </c>
      <c r="I932" s="510" t="s">
        <v>4808</v>
      </c>
      <c r="J932" s="511" t="s">
        <v>6848</v>
      </c>
      <c r="K932" s="512">
        <v>-10.5</v>
      </c>
      <c r="L932" s="511"/>
      <c r="M932" s="512"/>
      <c r="N932" s="511" t="s">
        <v>551</v>
      </c>
      <c r="O932" s="618">
        <v>1.52</v>
      </c>
      <c r="P932" s="513" t="s">
        <v>1890</v>
      </c>
      <c r="Q932" s="514"/>
      <c r="R932" s="509">
        <v>5</v>
      </c>
      <c r="S932" s="412" t="s">
        <v>6879</v>
      </c>
      <c r="T932" s="413">
        <f t="shared" si="93"/>
        <v>9</v>
      </c>
      <c r="U932" s="414"/>
      <c r="V932" s="413"/>
      <c r="W932" s="413"/>
      <c r="X932" s="413"/>
      <c r="Y932" s="413"/>
      <c r="Z932" s="415"/>
      <c r="AA932" s="416"/>
      <c r="AB932" s="416"/>
      <c r="AC932" s="416"/>
      <c r="AD932" s="416"/>
      <c r="AE932" s="416"/>
      <c r="AF932" s="416"/>
      <c r="AG932" s="416"/>
      <c r="AH932" s="416"/>
      <c r="AI932" s="416"/>
      <c r="AJ932" s="416"/>
      <c r="AK932" s="416"/>
      <c r="AL932" s="416"/>
      <c r="AM932" s="416"/>
      <c r="AN932" s="416"/>
      <c r="AO932" s="416"/>
      <c r="AP932" s="179"/>
      <c r="AQ932" s="515"/>
      <c r="AR932" s="416"/>
      <c r="AS932" s="515"/>
      <c r="AT932" s="515"/>
      <c r="AU932" s="515"/>
      <c r="AW932" s="467"/>
    </row>
    <row r="933" spans="1:49" s="506" customFormat="1" x14ac:dyDescent="0.3">
      <c r="A933" s="505">
        <v>41884</v>
      </c>
      <c r="B933" s="937" t="s">
        <v>6849</v>
      </c>
      <c r="C933" s="938" t="s">
        <v>100</v>
      </c>
      <c r="D933" s="655">
        <v>2250</v>
      </c>
      <c r="E933" s="506" t="s">
        <v>201</v>
      </c>
      <c r="F933" s="508">
        <v>45544</v>
      </c>
      <c r="G933" s="506" t="s">
        <v>3765</v>
      </c>
      <c r="H933" s="509" t="s">
        <v>573</v>
      </c>
      <c r="I933" s="510" t="s">
        <v>5373</v>
      </c>
      <c r="J933" s="511" t="s">
        <v>4094</v>
      </c>
      <c r="K933" s="512">
        <v>-13</v>
      </c>
      <c r="L933" s="511"/>
      <c r="M933" s="512"/>
      <c r="N933" s="511" t="s">
        <v>3767</v>
      </c>
      <c r="O933" s="618">
        <v>2.44</v>
      </c>
      <c r="P933" s="513" t="s">
        <v>4180</v>
      </c>
      <c r="Q933" s="514"/>
      <c r="R933" s="509">
        <v>-1</v>
      </c>
      <c r="S933" s="412" t="s">
        <v>6881</v>
      </c>
      <c r="T933" s="413">
        <f t="shared" si="93"/>
        <v>9</v>
      </c>
      <c r="U933" s="414"/>
      <c r="V933" s="413"/>
      <c r="W933" s="413"/>
      <c r="X933" s="413"/>
      <c r="Y933" s="413"/>
      <c r="Z933" s="415"/>
      <c r="AA933" s="416"/>
      <c r="AB933" s="416"/>
      <c r="AC933" s="416"/>
      <c r="AD933" s="416"/>
      <c r="AE933" s="416"/>
      <c r="AF933" s="416"/>
      <c r="AG933" s="416"/>
      <c r="AH933" s="416"/>
      <c r="AI933" s="416"/>
      <c r="AJ933" s="416"/>
      <c r="AK933" s="416"/>
      <c r="AL933" s="416"/>
      <c r="AM933" s="416"/>
      <c r="AN933" s="416"/>
      <c r="AO933" s="416"/>
      <c r="AP933" s="179"/>
      <c r="AQ933" s="515"/>
      <c r="AR933" s="416"/>
      <c r="AS933" s="515"/>
      <c r="AT933" s="515"/>
      <c r="AU933" s="515"/>
      <c r="AW933" s="467"/>
    </row>
    <row r="934" spans="1:49" s="347" customFormat="1" x14ac:dyDescent="0.3">
      <c r="A934" s="438">
        <v>41884</v>
      </c>
      <c r="B934" s="932" t="s">
        <v>6850</v>
      </c>
      <c r="C934" s="933" t="s">
        <v>100</v>
      </c>
      <c r="D934" s="652">
        <v>1000</v>
      </c>
      <c r="E934" s="347" t="s">
        <v>37</v>
      </c>
      <c r="F934" s="439">
        <v>43713</v>
      </c>
      <c r="G934" s="347" t="s">
        <v>6851</v>
      </c>
      <c r="H934" s="352" t="s">
        <v>139</v>
      </c>
      <c r="I934" s="353" t="s">
        <v>3859</v>
      </c>
      <c r="J934" s="354" t="s">
        <v>361</v>
      </c>
      <c r="K934" s="355">
        <v>-10.5</v>
      </c>
      <c r="L934" s="354"/>
      <c r="M934" s="355"/>
      <c r="N934" s="354" t="s">
        <v>3830</v>
      </c>
      <c r="O934" s="471">
        <v>2.9</v>
      </c>
      <c r="P934" s="440" t="s">
        <v>2092</v>
      </c>
      <c r="Q934" s="441"/>
      <c r="R934" s="352">
        <v>3</v>
      </c>
      <c r="S934" s="184" t="s">
        <v>6892</v>
      </c>
      <c r="T934" s="138">
        <f t="shared" si="93"/>
        <v>9</v>
      </c>
      <c r="U934" s="139"/>
      <c r="V934" s="138"/>
      <c r="W934" s="138"/>
      <c r="X934" s="138"/>
      <c r="Y934" s="141"/>
      <c r="Z934" s="226"/>
      <c r="AA934" s="179"/>
      <c r="AB934" s="179"/>
      <c r="AC934" s="179"/>
      <c r="AD934" s="179"/>
      <c r="AE934" s="179"/>
      <c r="AF934" s="179"/>
      <c r="AG934" s="179"/>
      <c r="AH934" s="179"/>
      <c r="AI934" s="179"/>
      <c r="AJ934" s="179"/>
      <c r="AK934" s="179"/>
      <c r="AL934" s="179"/>
      <c r="AM934" s="179"/>
      <c r="AN934" s="179"/>
      <c r="AO934" s="179"/>
      <c r="AP934" s="179"/>
      <c r="AQ934" s="467"/>
      <c r="AR934" s="179"/>
      <c r="AS934" s="467"/>
      <c r="AT934" s="467"/>
      <c r="AU934" s="467"/>
      <c r="AW934" s="467"/>
    </row>
    <row r="935" spans="1:49" s="347" customFormat="1" x14ac:dyDescent="0.3">
      <c r="A935" s="438">
        <v>41884</v>
      </c>
      <c r="B935" s="932" t="s">
        <v>6852</v>
      </c>
      <c r="C935" s="933" t="s">
        <v>87</v>
      </c>
      <c r="D935" s="652">
        <v>400</v>
      </c>
      <c r="E935" s="347" t="s">
        <v>201</v>
      </c>
      <c r="F935" s="439">
        <v>45550</v>
      </c>
      <c r="G935" s="347" t="s">
        <v>6853</v>
      </c>
      <c r="H935" s="352" t="s">
        <v>5089</v>
      </c>
      <c r="I935" s="353" t="s">
        <v>4548</v>
      </c>
      <c r="J935" s="354" t="s">
        <v>5039</v>
      </c>
      <c r="K935" s="355">
        <v>-18</v>
      </c>
      <c r="L935" s="354"/>
      <c r="M935" s="355"/>
      <c r="N935" s="354" t="s">
        <v>3830</v>
      </c>
      <c r="O935" s="471">
        <v>7.25</v>
      </c>
      <c r="P935" s="440" t="s">
        <v>2958</v>
      </c>
      <c r="Q935" s="441" t="s">
        <v>6854</v>
      </c>
      <c r="R935" s="352">
        <v>0</v>
      </c>
      <c r="S935" s="184" t="s">
        <v>6893</v>
      </c>
      <c r="T935" s="138">
        <f t="shared" si="93"/>
        <v>9</v>
      </c>
      <c r="U935" s="139"/>
      <c r="V935" s="138"/>
      <c r="W935" s="138"/>
      <c r="X935" s="138"/>
      <c r="Y935" s="141"/>
      <c r="Z935" s="226"/>
      <c r="AA935" s="179"/>
      <c r="AB935" s="179"/>
      <c r="AC935" s="179"/>
      <c r="AD935" s="179"/>
      <c r="AE935" s="179"/>
      <c r="AF935" s="179"/>
      <c r="AG935" s="179"/>
      <c r="AH935" s="179"/>
      <c r="AI935" s="179"/>
      <c r="AJ935" s="179"/>
      <c r="AK935" s="179"/>
      <c r="AL935" s="179"/>
      <c r="AM935" s="179"/>
      <c r="AN935" s="179"/>
      <c r="AO935" s="179"/>
      <c r="AP935" s="179"/>
      <c r="AQ935" s="467"/>
      <c r="AR935" s="179"/>
      <c r="AS935" s="467"/>
      <c r="AT935" s="467"/>
      <c r="AU935" s="467"/>
      <c r="AW935" s="467"/>
    </row>
    <row r="936" spans="1:49" s="506" customFormat="1" x14ac:dyDescent="0.3">
      <c r="A936" s="505">
        <v>41884</v>
      </c>
      <c r="B936" s="937" t="s">
        <v>819</v>
      </c>
      <c r="C936" s="938" t="s">
        <v>403</v>
      </c>
      <c r="D936" s="655">
        <v>750</v>
      </c>
      <c r="E936" s="506" t="s">
        <v>12</v>
      </c>
      <c r="F936" s="508">
        <v>42983</v>
      </c>
      <c r="G936" s="506" t="s">
        <v>6855</v>
      </c>
      <c r="H936" s="509" t="s">
        <v>425</v>
      </c>
      <c r="I936" s="510" t="s">
        <v>5047</v>
      </c>
      <c r="J936" s="511" t="s">
        <v>56</v>
      </c>
      <c r="K936" s="512">
        <v>-8</v>
      </c>
      <c r="L936" s="511"/>
      <c r="M936" s="512"/>
      <c r="N936" s="511" t="s">
        <v>508</v>
      </c>
      <c r="O936" s="618">
        <v>1.8</v>
      </c>
      <c r="P936" s="513" t="s">
        <v>1890</v>
      </c>
      <c r="Q936" s="514"/>
      <c r="R936" s="509">
        <v>5</v>
      </c>
      <c r="S936" s="412" t="s">
        <v>6882</v>
      </c>
      <c r="T936" s="413">
        <f t="shared" si="93"/>
        <v>9</v>
      </c>
      <c r="U936" s="414"/>
      <c r="V936" s="413"/>
      <c r="W936" s="413"/>
      <c r="X936" s="413"/>
      <c r="Y936" s="413"/>
      <c r="Z936" s="415"/>
      <c r="AA936" s="416"/>
      <c r="AB936" s="416"/>
      <c r="AC936" s="416"/>
      <c r="AD936" s="416"/>
      <c r="AE936" s="416"/>
      <c r="AF936" s="416"/>
      <c r="AG936" s="416"/>
      <c r="AH936" s="416"/>
      <c r="AI936" s="416"/>
      <c r="AJ936" s="416"/>
      <c r="AK936" s="416"/>
      <c r="AL936" s="416"/>
      <c r="AM936" s="416"/>
      <c r="AN936" s="416"/>
      <c r="AO936" s="416"/>
      <c r="AP936" s="179"/>
      <c r="AQ936" s="515"/>
      <c r="AR936" s="416"/>
      <c r="AS936" s="515"/>
      <c r="AT936" s="515"/>
      <c r="AU936" s="515"/>
      <c r="AW936" s="467"/>
    </row>
    <row r="937" spans="1:49" s="506" customFormat="1" x14ac:dyDescent="0.3">
      <c r="A937" s="505">
        <v>41884</v>
      </c>
      <c r="B937" s="937" t="s">
        <v>6856</v>
      </c>
      <c r="C937" s="938" t="s">
        <v>403</v>
      </c>
      <c r="D937" s="655">
        <v>1000</v>
      </c>
      <c r="E937" s="506" t="s">
        <v>37</v>
      </c>
      <c r="F937" s="508">
        <v>43713</v>
      </c>
      <c r="G937" s="506" t="s">
        <v>6855</v>
      </c>
      <c r="H937" s="509" t="s">
        <v>1603</v>
      </c>
      <c r="I937" s="510" t="s">
        <v>1945</v>
      </c>
      <c r="J937" s="511" t="s">
        <v>305</v>
      </c>
      <c r="K937" s="512">
        <v>-7.5</v>
      </c>
      <c r="L937" s="511"/>
      <c r="M937" s="512"/>
      <c r="N937" s="511" t="s">
        <v>763</v>
      </c>
      <c r="O937" s="618">
        <v>1.9</v>
      </c>
      <c r="P937" s="513" t="s">
        <v>1933</v>
      </c>
      <c r="Q937" s="514"/>
      <c r="R937" s="509">
        <v>7</v>
      </c>
      <c r="S937" s="412" t="s">
        <v>6883</v>
      </c>
      <c r="T937" s="413">
        <f t="shared" si="93"/>
        <v>9</v>
      </c>
      <c r="U937" s="414"/>
      <c r="V937" s="413"/>
      <c r="W937" s="413"/>
      <c r="X937" s="413"/>
      <c r="Y937" s="413"/>
      <c r="Z937" s="415"/>
      <c r="AA937" s="416"/>
      <c r="AB937" s="416"/>
      <c r="AC937" s="416"/>
      <c r="AD937" s="416"/>
      <c r="AE937" s="416"/>
      <c r="AF937" s="416"/>
      <c r="AG937" s="416"/>
      <c r="AH937" s="416"/>
      <c r="AI937" s="416"/>
      <c r="AJ937" s="416"/>
      <c r="AK937" s="416"/>
      <c r="AL937" s="416"/>
      <c r="AM937" s="416"/>
      <c r="AN937" s="416"/>
      <c r="AO937" s="416"/>
      <c r="AP937" s="179"/>
      <c r="AQ937" s="515"/>
      <c r="AR937" s="416"/>
      <c r="AS937" s="515"/>
      <c r="AT937" s="515"/>
      <c r="AU937" s="515"/>
      <c r="AW937" s="467"/>
    </row>
    <row r="938" spans="1:49" s="347" customFormat="1" x14ac:dyDescent="0.3">
      <c r="A938" s="438">
        <v>41884</v>
      </c>
      <c r="B938" s="932" t="s">
        <v>6857</v>
      </c>
      <c r="C938" s="933" t="s">
        <v>218</v>
      </c>
      <c r="D938" s="652">
        <v>750</v>
      </c>
      <c r="E938" s="347" t="s">
        <v>201</v>
      </c>
      <c r="F938" s="439">
        <v>45550</v>
      </c>
      <c r="G938" s="347" t="s">
        <v>6858</v>
      </c>
      <c r="H938" s="352" t="s">
        <v>579</v>
      </c>
      <c r="I938" s="353" t="s">
        <v>628</v>
      </c>
      <c r="J938" s="354" t="s">
        <v>3924</v>
      </c>
      <c r="K938" s="355">
        <v>-10</v>
      </c>
      <c r="L938" s="354"/>
      <c r="M938" s="355"/>
      <c r="N938" s="354" t="s">
        <v>3649</v>
      </c>
      <c r="O938" s="471">
        <v>4.2699999999999996</v>
      </c>
      <c r="P938" s="440" t="s">
        <v>1994</v>
      </c>
      <c r="Q938" s="441"/>
      <c r="R938" s="352">
        <v>2</v>
      </c>
      <c r="S938" s="184" t="s">
        <v>6894</v>
      </c>
      <c r="T938" s="138">
        <f t="shared" si="93"/>
        <v>9</v>
      </c>
      <c r="U938" s="139"/>
      <c r="V938" s="138"/>
      <c r="W938" s="138"/>
      <c r="X938" s="138"/>
      <c r="Y938" s="141"/>
      <c r="Z938" s="226"/>
      <c r="AA938" s="179"/>
      <c r="AB938" s="179"/>
      <c r="AC938" s="179"/>
      <c r="AD938" s="179"/>
      <c r="AE938" s="179"/>
      <c r="AF938" s="179"/>
      <c r="AG938" s="179"/>
      <c r="AH938" s="179"/>
      <c r="AI938" s="179"/>
      <c r="AJ938" s="179"/>
      <c r="AK938" s="179"/>
      <c r="AL938" s="179"/>
      <c r="AM938" s="179"/>
      <c r="AN938" s="179"/>
      <c r="AO938" s="179"/>
      <c r="AP938" s="179"/>
      <c r="AQ938" s="467"/>
      <c r="AR938" s="179"/>
      <c r="AS938" s="467"/>
      <c r="AT938" s="467"/>
      <c r="AU938" s="467"/>
      <c r="AW938" s="467"/>
    </row>
    <row r="939" spans="1:49" s="347" customFormat="1" x14ac:dyDescent="0.3">
      <c r="A939" s="438">
        <v>41884</v>
      </c>
      <c r="B939" s="932" t="s">
        <v>6859</v>
      </c>
      <c r="C939" s="933" t="s">
        <v>218</v>
      </c>
      <c r="D939" s="652">
        <v>800</v>
      </c>
      <c r="E939" s="347" t="s">
        <v>6860</v>
      </c>
      <c r="F939" s="439">
        <v>52855</v>
      </c>
      <c r="G939" s="347" t="s">
        <v>6861</v>
      </c>
      <c r="H939" s="352" t="s">
        <v>333</v>
      </c>
      <c r="I939" s="353" t="s">
        <v>678</v>
      </c>
      <c r="J939" s="354" t="s">
        <v>321</v>
      </c>
      <c r="K939" s="355">
        <v>-10</v>
      </c>
      <c r="L939" s="354"/>
      <c r="M939" s="355"/>
      <c r="N939" s="354" t="s">
        <v>551</v>
      </c>
      <c r="O939" s="471">
        <v>3.125</v>
      </c>
      <c r="P939" s="440" t="s">
        <v>1994</v>
      </c>
      <c r="Q939" s="441"/>
      <c r="R939" s="352">
        <v>2</v>
      </c>
      <c r="S939" s="184" t="s">
        <v>6895</v>
      </c>
      <c r="T939" s="138">
        <f t="shared" si="93"/>
        <v>9</v>
      </c>
      <c r="U939" s="139"/>
      <c r="V939" s="138"/>
      <c r="W939" s="138"/>
      <c r="X939" s="138"/>
      <c r="Y939" s="141"/>
      <c r="Z939" s="226"/>
      <c r="AA939" s="179"/>
      <c r="AB939" s="179"/>
      <c r="AC939" s="179"/>
      <c r="AD939" s="179"/>
      <c r="AE939" s="179"/>
      <c r="AF939" s="179"/>
      <c r="AG939" s="179"/>
      <c r="AH939" s="179"/>
      <c r="AI939" s="179"/>
      <c r="AJ939" s="179"/>
      <c r="AK939" s="179"/>
      <c r="AL939" s="179"/>
      <c r="AM939" s="179"/>
      <c r="AN939" s="179"/>
      <c r="AO939" s="179"/>
      <c r="AP939" s="179"/>
      <c r="AQ939" s="467"/>
      <c r="AR939" s="179"/>
      <c r="AS939" s="467"/>
      <c r="AT939" s="467"/>
      <c r="AU939" s="467"/>
      <c r="AW939" s="467"/>
    </row>
    <row r="940" spans="1:49" s="347" customFormat="1" x14ac:dyDescent="0.3">
      <c r="A940" s="438">
        <v>41884</v>
      </c>
      <c r="B940" s="932" t="s">
        <v>6862</v>
      </c>
      <c r="C940" s="933" t="s">
        <v>218</v>
      </c>
      <c r="D940" s="652">
        <v>400</v>
      </c>
      <c r="E940" s="347" t="s">
        <v>149</v>
      </c>
      <c r="F940" s="439">
        <v>56507</v>
      </c>
      <c r="G940" s="347" t="s">
        <v>6861</v>
      </c>
      <c r="H940" s="352"/>
      <c r="I940" s="353"/>
      <c r="J940" s="354" t="s">
        <v>325</v>
      </c>
      <c r="K940" s="355"/>
      <c r="L940" s="354"/>
      <c r="M940" s="355"/>
      <c r="N940" s="354" t="s">
        <v>411</v>
      </c>
      <c r="O940" s="471">
        <v>1.5</v>
      </c>
      <c r="P940" s="440" t="s">
        <v>1903</v>
      </c>
      <c r="Q940" s="441"/>
      <c r="R940" s="352">
        <v>12</v>
      </c>
      <c r="S940" s="184" t="s">
        <v>6896</v>
      </c>
      <c r="T940" s="138">
        <f t="shared" si="93"/>
        <v>9</v>
      </c>
      <c r="U940" s="139"/>
      <c r="V940" s="138"/>
      <c r="W940" s="138"/>
      <c r="X940" s="138"/>
      <c r="Y940" s="141"/>
      <c r="Z940" s="226"/>
      <c r="AA940" s="179"/>
      <c r="AB940" s="179"/>
      <c r="AC940" s="179"/>
      <c r="AD940" s="179"/>
      <c r="AE940" s="179"/>
      <c r="AF940" s="179"/>
      <c r="AG940" s="179"/>
      <c r="AH940" s="179"/>
      <c r="AI940" s="179"/>
      <c r="AJ940" s="179"/>
      <c r="AK940" s="179"/>
      <c r="AL940" s="179"/>
      <c r="AM940" s="179"/>
      <c r="AN940" s="179"/>
      <c r="AO940" s="179"/>
      <c r="AP940" s="179"/>
      <c r="AQ940" s="467"/>
      <c r="AR940" s="179"/>
      <c r="AS940" s="467"/>
      <c r="AT940" s="467"/>
      <c r="AU940" s="467"/>
      <c r="AW940" s="467"/>
    </row>
    <row r="941" spans="1:49" s="347" customFormat="1" x14ac:dyDescent="0.3">
      <c r="A941" s="438">
        <v>41884</v>
      </c>
      <c r="B941" s="932" t="s">
        <v>6863</v>
      </c>
      <c r="C941" s="933" t="s">
        <v>218</v>
      </c>
      <c r="D941" s="652">
        <v>300</v>
      </c>
      <c r="E941" s="347" t="s">
        <v>117</v>
      </c>
      <c r="F941" s="439">
        <v>52855</v>
      </c>
      <c r="G941" s="347" t="s">
        <v>6864</v>
      </c>
      <c r="H941" s="352" t="s">
        <v>6865</v>
      </c>
      <c r="I941" s="353" t="s">
        <v>4097</v>
      </c>
      <c r="J941" s="354" t="s">
        <v>286</v>
      </c>
      <c r="K941" s="355">
        <v>-19.5</v>
      </c>
      <c r="L941" s="354"/>
      <c r="M941" s="355"/>
      <c r="N941" s="354" t="s">
        <v>105</v>
      </c>
      <c r="O941" s="471">
        <v>2.67</v>
      </c>
      <c r="P941" s="440" t="s">
        <v>2042</v>
      </c>
      <c r="Q941" s="441"/>
      <c r="R941" s="352">
        <v>6</v>
      </c>
      <c r="S941" s="184" t="s">
        <v>6884</v>
      </c>
      <c r="T941" s="138">
        <f t="shared" si="93"/>
        <v>9</v>
      </c>
      <c r="U941" s="139"/>
      <c r="V941" s="138"/>
      <c r="W941" s="138"/>
      <c r="X941" s="138"/>
      <c r="Y941" s="141"/>
      <c r="Z941" s="226"/>
      <c r="AA941" s="179"/>
      <c r="AB941" s="179"/>
      <c r="AC941" s="179"/>
      <c r="AD941" s="179"/>
      <c r="AE941" s="179"/>
      <c r="AF941" s="179"/>
      <c r="AG941" s="179"/>
      <c r="AH941" s="179"/>
      <c r="AI941" s="179"/>
      <c r="AJ941" s="179"/>
      <c r="AK941" s="179"/>
      <c r="AL941" s="179"/>
      <c r="AM941" s="179"/>
      <c r="AN941" s="179"/>
      <c r="AO941" s="179"/>
      <c r="AP941" s="179"/>
      <c r="AQ941" s="467"/>
      <c r="AR941" s="179"/>
      <c r="AS941" s="467"/>
      <c r="AT941" s="467"/>
      <c r="AU941" s="467"/>
      <c r="AW941" s="467"/>
    </row>
    <row r="942" spans="1:49" s="347" customFormat="1" x14ac:dyDescent="0.3">
      <c r="A942" s="438">
        <v>41884</v>
      </c>
      <c r="B942" s="932" t="s">
        <v>6866</v>
      </c>
      <c r="C942" s="933" t="s">
        <v>218</v>
      </c>
      <c r="D942" s="652">
        <v>750</v>
      </c>
      <c r="E942" s="347" t="s">
        <v>201</v>
      </c>
      <c r="F942" s="439">
        <v>45597</v>
      </c>
      <c r="G942" s="347" t="s">
        <v>6867</v>
      </c>
      <c r="H942" s="352" t="s">
        <v>205</v>
      </c>
      <c r="I942" s="353" t="s">
        <v>90</v>
      </c>
      <c r="J942" s="354" t="s">
        <v>91</v>
      </c>
      <c r="K942" s="355">
        <v>-12.5</v>
      </c>
      <c r="L942" s="354"/>
      <c r="M942" s="355"/>
      <c r="N942" s="354" t="s">
        <v>4612</v>
      </c>
      <c r="O942" s="471">
        <v>3.33</v>
      </c>
      <c r="P942" s="440" t="s">
        <v>2092</v>
      </c>
      <c r="Q942" s="441"/>
      <c r="R942" s="352">
        <v>3</v>
      </c>
      <c r="S942" s="184" t="s">
        <v>6898</v>
      </c>
      <c r="T942" s="138">
        <f t="shared" si="93"/>
        <v>9</v>
      </c>
      <c r="U942" s="139"/>
      <c r="V942" s="138"/>
      <c r="W942" s="138"/>
      <c r="X942" s="138"/>
      <c r="Y942" s="141"/>
      <c r="Z942" s="226"/>
      <c r="AA942" s="179"/>
      <c r="AB942" s="179"/>
      <c r="AC942" s="179"/>
      <c r="AD942" s="179"/>
      <c r="AE942" s="179"/>
      <c r="AF942" s="179"/>
      <c r="AG942" s="179"/>
      <c r="AH942" s="179"/>
      <c r="AI942" s="179"/>
      <c r="AJ942" s="179"/>
      <c r="AK942" s="179"/>
      <c r="AL942" s="179"/>
      <c r="AM942" s="179"/>
      <c r="AN942" s="179"/>
      <c r="AO942" s="179"/>
      <c r="AP942" s="179"/>
      <c r="AQ942" s="467"/>
      <c r="AR942" s="179"/>
      <c r="AS942" s="467"/>
      <c r="AT942" s="467"/>
      <c r="AU942" s="467"/>
      <c r="AW942" s="467"/>
    </row>
    <row r="943" spans="1:49" s="347" customFormat="1" x14ac:dyDescent="0.3">
      <c r="A943" s="438">
        <v>41884</v>
      </c>
      <c r="B943" s="932" t="s">
        <v>6868</v>
      </c>
      <c r="C943" s="933" t="s">
        <v>6869</v>
      </c>
      <c r="D943" s="652">
        <v>741</v>
      </c>
      <c r="E943" s="347" t="s">
        <v>6870</v>
      </c>
      <c r="F943" s="439">
        <v>46844</v>
      </c>
      <c r="G943" s="347" t="s">
        <v>6871</v>
      </c>
      <c r="H943" s="352" t="s">
        <v>6872</v>
      </c>
      <c r="I943" s="353" t="s">
        <v>6873</v>
      </c>
      <c r="J943" s="354" t="s">
        <v>3554</v>
      </c>
      <c r="K943" s="355">
        <v>-17.5</v>
      </c>
      <c r="L943" s="354"/>
      <c r="M943" s="355"/>
      <c r="N943" s="354" t="s">
        <v>551</v>
      </c>
      <c r="O943" s="471">
        <v>3.37</v>
      </c>
      <c r="P943" s="440" t="s">
        <v>93</v>
      </c>
      <c r="Q943" s="441"/>
      <c r="R943" s="352" t="s">
        <v>93</v>
      </c>
      <c r="S943" s="184" t="s">
        <v>6900</v>
      </c>
      <c r="T943" s="138">
        <f t="shared" si="93"/>
        <v>9</v>
      </c>
      <c r="U943" s="139"/>
      <c r="V943" s="138"/>
      <c r="W943" s="138"/>
      <c r="X943" s="138"/>
      <c r="Y943" s="141"/>
      <c r="Z943" s="226"/>
      <c r="AA943" s="179"/>
      <c r="AB943" s="179"/>
      <c r="AC943" s="179"/>
      <c r="AD943" s="179"/>
      <c r="AE943" s="179"/>
      <c r="AF943" s="179"/>
      <c r="AG943" s="179"/>
      <c r="AH943" s="179"/>
      <c r="AI943" s="179"/>
      <c r="AJ943" s="179"/>
      <c r="AK943" s="179"/>
      <c r="AL943" s="179"/>
      <c r="AM943" s="179"/>
      <c r="AN943" s="179"/>
      <c r="AO943" s="179"/>
      <c r="AP943" s="179"/>
      <c r="AQ943" s="467"/>
      <c r="AR943" s="179"/>
      <c r="AS943" s="467"/>
      <c r="AT943" s="467"/>
      <c r="AU943" s="467"/>
      <c r="AW943" s="467"/>
    </row>
    <row r="944" spans="1:49" s="428" customFormat="1" x14ac:dyDescent="0.3">
      <c r="A944" s="427">
        <v>41884</v>
      </c>
      <c r="B944" s="935" t="s">
        <v>6874</v>
      </c>
      <c r="C944" s="936" t="s">
        <v>566</v>
      </c>
      <c r="D944" s="654">
        <v>215</v>
      </c>
      <c r="E944" s="428" t="s">
        <v>6875</v>
      </c>
      <c r="F944" s="430">
        <v>45383</v>
      </c>
      <c r="G944" s="428" t="s">
        <v>6871</v>
      </c>
      <c r="H944" s="431" t="s">
        <v>6876</v>
      </c>
      <c r="I944" s="432" t="s">
        <v>6877</v>
      </c>
      <c r="J944" s="433" t="s">
        <v>6878</v>
      </c>
      <c r="K944" s="434">
        <v>-37.5</v>
      </c>
      <c r="L944" s="433"/>
      <c r="M944" s="434"/>
      <c r="N944" s="433" t="s">
        <v>274</v>
      </c>
      <c r="O944" s="617">
        <v>10.46</v>
      </c>
      <c r="P944" s="435" t="s">
        <v>93</v>
      </c>
      <c r="Q944" s="436"/>
      <c r="R944" s="431" t="s">
        <v>93</v>
      </c>
      <c r="S944" s="185" t="s">
        <v>6897</v>
      </c>
      <c r="T944" s="170">
        <f t="shared" si="93"/>
        <v>9</v>
      </c>
      <c r="U944" s="171"/>
      <c r="V944" s="170"/>
      <c r="W944" s="170"/>
      <c r="X944" s="170"/>
      <c r="Y944" s="169"/>
      <c r="Z944" s="437"/>
      <c r="AA944" s="215"/>
      <c r="AB944" s="215"/>
      <c r="AC944" s="215"/>
      <c r="AD944" s="215"/>
      <c r="AE944" s="215"/>
      <c r="AF944" s="215"/>
      <c r="AG944" s="215"/>
      <c r="AH944" s="215"/>
      <c r="AI944" s="215"/>
      <c r="AJ944" s="215"/>
      <c r="AK944" s="215"/>
      <c r="AL944" s="215"/>
      <c r="AM944" s="215"/>
      <c r="AN944" s="215"/>
      <c r="AO944" s="215"/>
      <c r="AP944" s="215"/>
      <c r="AQ944" s="470"/>
      <c r="AR944" s="215"/>
      <c r="AS944" s="470"/>
      <c r="AT944" s="470"/>
      <c r="AU944" s="470"/>
      <c r="AW944" s="470"/>
    </row>
    <row r="945" spans="1:47" s="347" customFormat="1" x14ac:dyDescent="0.3">
      <c r="A945" s="438">
        <v>41872</v>
      </c>
      <c r="B945" s="932" t="s">
        <v>806</v>
      </c>
      <c r="C945" s="933" t="s">
        <v>121</v>
      </c>
      <c r="D945" s="652">
        <v>500</v>
      </c>
      <c r="E945" s="347" t="s">
        <v>12</v>
      </c>
      <c r="F945" s="439">
        <v>42972</v>
      </c>
      <c r="G945" s="347" t="s">
        <v>807</v>
      </c>
      <c r="H945" s="352"/>
      <c r="I945" s="353" t="s">
        <v>2299</v>
      </c>
      <c r="J945" s="354" t="s">
        <v>6808</v>
      </c>
      <c r="K945" s="355"/>
      <c r="L945" s="354"/>
      <c r="M945" s="355"/>
      <c r="N945" s="354" t="s">
        <v>416</v>
      </c>
      <c r="O945" s="471">
        <v>1.8</v>
      </c>
      <c r="P945" s="440" t="s">
        <v>6809</v>
      </c>
      <c r="Q945" s="441" t="s">
        <v>2217</v>
      </c>
      <c r="R945" s="352">
        <v>4</v>
      </c>
      <c r="S945" s="184" t="s">
        <v>6831</v>
      </c>
      <c r="T945" s="138">
        <f t="shared" ref="T945:T952" si="94">MONTH(A945)</f>
        <v>8</v>
      </c>
      <c r="U945" s="139"/>
      <c r="V945" s="138"/>
      <c r="W945" s="138"/>
      <c r="X945" s="138"/>
      <c r="Y945" s="141"/>
      <c r="Z945" s="226"/>
      <c r="AA945" s="179"/>
      <c r="AB945" s="179"/>
      <c r="AC945" s="179"/>
      <c r="AD945" s="179"/>
      <c r="AE945" s="179"/>
      <c r="AF945" s="179"/>
      <c r="AG945" s="179"/>
      <c r="AH945" s="179"/>
      <c r="AI945" s="179"/>
      <c r="AJ945" s="179"/>
      <c r="AK945" s="179"/>
      <c r="AL945" s="179"/>
      <c r="AM945" s="179"/>
      <c r="AN945" s="179"/>
      <c r="AO945" s="179"/>
      <c r="AP945" s="179"/>
      <c r="AQ945" s="467"/>
      <c r="AR945" s="179"/>
      <c r="AS945" s="467"/>
      <c r="AT945" s="467"/>
      <c r="AU945" s="467"/>
    </row>
    <row r="946" spans="1:47" s="347" customFormat="1" x14ac:dyDescent="0.3">
      <c r="A946" s="438">
        <v>41872</v>
      </c>
      <c r="B946" s="932" t="s">
        <v>6810</v>
      </c>
      <c r="C946" s="933" t="s">
        <v>121</v>
      </c>
      <c r="D946" s="652">
        <v>1000</v>
      </c>
      <c r="E946" s="347" t="s">
        <v>12</v>
      </c>
      <c r="F946" s="439">
        <v>42972</v>
      </c>
      <c r="G946" s="347" t="s">
        <v>807</v>
      </c>
      <c r="H946" s="352"/>
      <c r="I946" s="353" t="s">
        <v>3849</v>
      </c>
      <c r="J946" s="354" t="s">
        <v>305</v>
      </c>
      <c r="K946" s="355"/>
      <c r="L946" s="354"/>
      <c r="M946" s="355"/>
      <c r="N946" s="354" t="s">
        <v>274</v>
      </c>
      <c r="O946" s="471">
        <v>2.25</v>
      </c>
      <c r="P946" s="440" t="s">
        <v>6809</v>
      </c>
      <c r="Q946" s="441" t="s">
        <v>2217</v>
      </c>
      <c r="R946" s="352">
        <v>4</v>
      </c>
      <c r="S946" s="184" t="s">
        <v>6830</v>
      </c>
      <c r="T946" s="138">
        <f t="shared" si="94"/>
        <v>8</v>
      </c>
      <c r="U946" s="139"/>
      <c r="V946" s="138"/>
      <c r="W946" s="138"/>
      <c r="X946" s="138"/>
      <c r="Y946" s="141"/>
      <c r="Z946" s="226"/>
      <c r="AA946" s="179"/>
      <c r="AB946" s="179"/>
      <c r="AC946" s="179"/>
      <c r="AD946" s="179"/>
      <c r="AE946" s="179"/>
      <c r="AF946" s="179"/>
      <c r="AG946" s="179"/>
      <c r="AH946" s="179"/>
      <c r="AI946" s="179"/>
      <c r="AJ946" s="179"/>
      <c r="AK946" s="179"/>
      <c r="AL946" s="179"/>
      <c r="AM946" s="179"/>
      <c r="AN946" s="179"/>
      <c r="AO946" s="179"/>
      <c r="AP946" s="179"/>
      <c r="AQ946" s="467"/>
      <c r="AR946" s="179"/>
      <c r="AS946" s="467"/>
      <c r="AT946" s="467"/>
      <c r="AU946" s="467"/>
    </row>
    <row r="947" spans="1:47" s="347" customFormat="1" x14ac:dyDescent="0.3">
      <c r="A947" s="438">
        <v>41872</v>
      </c>
      <c r="B947" s="932" t="s">
        <v>6811</v>
      </c>
      <c r="C947" s="933" t="s">
        <v>110</v>
      </c>
      <c r="D947" s="652">
        <v>3000</v>
      </c>
      <c r="E947" s="347" t="s">
        <v>23</v>
      </c>
      <c r="F947" s="439">
        <v>45530</v>
      </c>
      <c r="G947" s="347" t="s">
        <v>807</v>
      </c>
      <c r="H947" s="352" t="s">
        <v>4182</v>
      </c>
      <c r="I947" s="353" t="s">
        <v>887</v>
      </c>
      <c r="J947" s="354" t="s">
        <v>4604</v>
      </c>
      <c r="K947" s="355">
        <v>-12.5</v>
      </c>
      <c r="L947" s="354"/>
      <c r="M947" s="355"/>
      <c r="N947" s="354" t="s">
        <v>6812</v>
      </c>
      <c r="O947" s="471">
        <v>2.98</v>
      </c>
      <c r="P947" s="440" t="s">
        <v>6813</v>
      </c>
      <c r="Q947" s="441"/>
      <c r="R947" s="352">
        <v>-1.5</v>
      </c>
      <c r="S947" s="184" t="s">
        <v>6829</v>
      </c>
      <c r="T947" s="138">
        <f t="shared" si="94"/>
        <v>8</v>
      </c>
      <c r="U947" s="139"/>
      <c r="V947" s="138"/>
      <c r="W947" s="138"/>
      <c r="X947" s="138"/>
      <c r="Y947" s="141"/>
      <c r="Z947" s="226"/>
      <c r="AA947" s="179"/>
      <c r="AB947" s="179"/>
      <c r="AC947" s="179"/>
      <c r="AD947" s="179"/>
      <c r="AE947" s="179"/>
      <c r="AF947" s="179"/>
      <c r="AG947" s="179"/>
      <c r="AH947" s="179"/>
      <c r="AI947" s="179"/>
      <c r="AJ947" s="179"/>
      <c r="AK947" s="179"/>
      <c r="AL947" s="179"/>
      <c r="AM947" s="179"/>
      <c r="AN947" s="179"/>
      <c r="AO947" s="179"/>
      <c r="AP947" s="179"/>
      <c r="AQ947" s="467"/>
      <c r="AR947" s="179"/>
      <c r="AS947" s="467"/>
      <c r="AT947" s="467"/>
      <c r="AU947" s="467"/>
    </row>
    <row r="948" spans="1:47" s="347" customFormat="1" x14ac:dyDescent="0.3">
      <c r="A948" s="438">
        <v>41871</v>
      </c>
      <c r="B948" s="932" t="s">
        <v>6814</v>
      </c>
      <c r="C948" s="933" t="s">
        <v>65</v>
      </c>
      <c r="D948" s="652">
        <v>400</v>
      </c>
      <c r="E948" s="347" t="s">
        <v>117</v>
      </c>
      <c r="F948" s="439">
        <v>52824</v>
      </c>
      <c r="G948" s="347" t="s">
        <v>6815</v>
      </c>
      <c r="H948" s="352" t="s">
        <v>597</v>
      </c>
      <c r="I948" s="353"/>
      <c r="J948" s="354" t="s">
        <v>6816</v>
      </c>
      <c r="K948" s="355">
        <v>-14.5</v>
      </c>
      <c r="L948" s="354"/>
      <c r="M948" s="355"/>
      <c r="N948" s="354" t="s">
        <v>432</v>
      </c>
      <c r="O948" s="471">
        <v>3.75</v>
      </c>
      <c r="P948" s="440" t="s">
        <v>2882</v>
      </c>
      <c r="Q948" s="441"/>
      <c r="R948" s="352">
        <v>6</v>
      </c>
      <c r="S948" s="184" t="s">
        <v>6828</v>
      </c>
      <c r="T948" s="138">
        <f t="shared" si="94"/>
        <v>8</v>
      </c>
      <c r="U948" s="139"/>
      <c r="V948" s="138"/>
      <c r="W948" s="138"/>
      <c r="X948" s="138"/>
      <c r="Y948" s="141"/>
      <c r="Z948" s="226"/>
      <c r="AA948" s="179"/>
      <c r="AB948" s="179"/>
      <c r="AC948" s="179"/>
      <c r="AD948" s="179"/>
      <c r="AE948" s="179"/>
      <c r="AF948" s="179"/>
      <c r="AG948" s="179"/>
      <c r="AH948" s="179"/>
      <c r="AI948" s="179"/>
      <c r="AJ948" s="179"/>
      <c r="AK948" s="179"/>
      <c r="AL948" s="179"/>
      <c r="AM948" s="179"/>
      <c r="AN948" s="179"/>
      <c r="AO948" s="179"/>
      <c r="AP948" s="179"/>
      <c r="AQ948" s="467"/>
      <c r="AR948" s="179"/>
      <c r="AS948" s="467"/>
      <c r="AT948" s="467"/>
      <c r="AU948" s="467"/>
    </row>
    <row r="949" spans="1:47" s="347" customFormat="1" x14ac:dyDescent="0.3">
      <c r="A949" s="438">
        <v>41870</v>
      </c>
      <c r="B949" s="932" t="s">
        <v>6817</v>
      </c>
      <c r="C949" s="933" t="s">
        <v>36</v>
      </c>
      <c r="D949" s="652">
        <v>360</v>
      </c>
      <c r="E949" s="347" t="s">
        <v>66</v>
      </c>
      <c r="F949" s="439">
        <v>45519</v>
      </c>
      <c r="G949" s="347" t="s">
        <v>6818</v>
      </c>
      <c r="H949" s="352" t="s">
        <v>25</v>
      </c>
      <c r="I949" s="353"/>
      <c r="J949" s="354" t="s">
        <v>775</v>
      </c>
      <c r="K949" s="355">
        <v>2.5</v>
      </c>
      <c r="L949" s="354"/>
      <c r="M949" s="355"/>
      <c r="N949" s="354" t="s">
        <v>4643</v>
      </c>
      <c r="O949" s="471">
        <v>1.53</v>
      </c>
      <c r="P949" s="440" t="s">
        <v>3631</v>
      </c>
      <c r="Q949" s="441"/>
      <c r="R949" s="352" t="s">
        <v>93</v>
      </c>
      <c r="S949" s="184" t="s">
        <v>6827</v>
      </c>
      <c r="T949" s="138">
        <f t="shared" si="94"/>
        <v>8</v>
      </c>
      <c r="U949" s="139"/>
      <c r="V949" s="138"/>
      <c r="W949" s="138"/>
      <c r="X949" s="138"/>
      <c r="Y949" s="141"/>
      <c r="Z949" s="226"/>
      <c r="AA949" s="179"/>
      <c r="AB949" s="179"/>
      <c r="AC949" s="179"/>
      <c r="AD949" s="179"/>
      <c r="AE949" s="179"/>
      <c r="AF949" s="179"/>
      <c r="AG949" s="179"/>
      <c r="AH949" s="179"/>
      <c r="AI949" s="179"/>
      <c r="AJ949" s="179"/>
      <c r="AK949" s="179"/>
      <c r="AL949" s="179"/>
      <c r="AM949" s="179"/>
      <c r="AN949" s="179"/>
      <c r="AO949" s="179"/>
      <c r="AP949" s="179"/>
      <c r="AQ949" s="467"/>
      <c r="AR949" s="179"/>
      <c r="AS949" s="467"/>
      <c r="AT949" s="467"/>
      <c r="AU949" s="467"/>
    </row>
    <row r="950" spans="1:47" s="347" customFormat="1" x14ac:dyDescent="0.3">
      <c r="A950" s="438">
        <v>41870</v>
      </c>
      <c r="B950" s="932" t="s">
        <v>6819</v>
      </c>
      <c r="C950" s="933" t="s">
        <v>276</v>
      </c>
      <c r="D950" s="652">
        <v>400</v>
      </c>
      <c r="E950" s="347" t="s">
        <v>12</v>
      </c>
      <c r="F950" s="439">
        <v>42962</v>
      </c>
      <c r="G950" s="347" t="s">
        <v>6820</v>
      </c>
      <c r="H950" s="352" t="s">
        <v>3179</v>
      </c>
      <c r="I950" s="353" t="s">
        <v>3737</v>
      </c>
      <c r="J950" s="354" t="s">
        <v>3738</v>
      </c>
      <c r="K950" s="355">
        <v>-15.5</v>
      </c>
      <c r="L950" s="354"/>
      <c r="M950" s="355"/>
      <c r="N950" s="354" t="s">
        <v>6821</v>
      </c>
      <c r="O950" s="471">
        <v>2.2000000000000002</v>
      </c>
      <c r="P950" s="440" t="s">
        <v>4180</v>
      </c>
      <c r="Q950" s="441"/>
      <c r="R950" s="352">
        <v>-1</v>
      </c>
      <c r="S950" s="184" t="s">
        <v>6825</v>
      </c>
      <c r="T950" s="138">
        <f t="shared" si="94"/>
        <v>8</v>
      </c>
      <c r="U950" s="139"/>
      <c r="V950" s="138"/>
      <c r="W950" s="138"/>
      <c r="X950" s="138"/>
      <c r="Y950" s="141"/>
      <c r="Z950" s="226"/>
      <c r="AA950" s="179"/>
      <c r="AB950" s="179"/>
      <c r="AC950" s="179"/>
      <c r="AD950" s="179"/>
      <c r="AE950" s="179"/>
      <c r="AF950" s="179"/>
      <c r="AG950" s="179"/>
      <c r="AH950" s="179"/>
      <c r="AI950" s="179"/>
      <c r="AJ950" s="179"/>
      <c r="AK950" s="179"/>
      <c r="AL950" s="179"/>
      <c r="AM950" s="179"/>
      <c r="AN950" s="179"/>
      <c r="AO950" s="179"/>
      <c r="AP950" s="179"/>
      <c r="AQ950" s="467"/>
      <c r="AR950" s="179"/>
      <c r="AS950" s="467"/>
      <c r="AT950" s="467"/>
      <c r="AU950" s="467"/>
    </row>
    <row r="951" spans="1:47" s="347" customFormat="1" x14ac:dyDescent="0.3">
      <c r="A951" s="438">
        <v>41870</v>
      </c>
      <c r="B951" s="932" t="s">
        <v>6822</v>
      </c>
      <c r="C951" s="933" t="s">
        <v>276</v>
      </c>
      <c r="D951" s="652">
        <v>350</v>
      </c>
      <c r="E951" s="347" t="s">
        <v>37</v>
      </c>
      <c r="F951" s="439">
        <v>43709</v>
      </c>
      <c r="G951" s="347" t="s">
        <v>6820</v>
      </c>
      <c r="H951" s="352" t="s">
        <v>139</v>
      </c>
      <c r="I951" s="353" t="s">
        <v>961</v>
      </c>
      <c r="J951" s="354" t="s">
        <v>962</v>
      </c>
      <c r="K951" s="355">
        <v>-15.5</v>
      </c>
      <c r="L951" s="354"/>
      <c r="M951" s="355"/>
      <c r="N951" s="354" t="s">
        <v>508</v>
      </c>
      <c r="O951" s="471">
        <v>1.8</v>
      </c>
      <c r="P951" s="440" t="s">
        <v>1890</v>
      </c>
      <c r="Q951" s="441"/>
      <c r="R951" s="352">
        <v>5</v>
      </c>
      <c r="S951" s="184" t="s">
        <v>6826</v>
      </c>
      <c r="T951" s="138">
        <f t="shared" si="94"/>
        <v>8</v>
      </c>
      <c r="U951" s="139"/>
      <c r="V951" s="138"/>
      <c r="W951" s="138"/>
      <c r="X951" s="138"/>
      <c r="Y951" s="141"/>
      <c r="Z951" s="226"/>
      <c r="AA951" s="179"/>
      <c r="AB951" s="179"/>
      <c r="AC951" s="179"/>
      <c r="AD951" s="179"/>
      <c r="AE951" s="179"/>
      <c r="AF951" s="179"/>
      <c r="AG951" s="179"/>
      <c r="AH951" s="179"/>
      <c r="AI951" s="179"/>
      <c r="AJ951" s="179"/>
      <c r="AK951" s="179"/>
      <c r="AL951" s="179"/>
      <c r="AM951" s="179"/>
      <c r="AN951" s="179"/>
      <c r="AO951" s="179"/>
      <c r="AP951" s="179"/>
      <c r="AQ951" s="467"/>
      <c r="AR951" s="179"/>
      <c r="AS951" s="467"/>
      <c r="AT951" s="467"/>
      <c r="AU951" s="467"/>
    </row>
    <row r="952" spans="1:47" s="428" customFormat="1" x14ac:dyDescent="0.3">
      <c r="A952" s="427">
        <v>41869</v>
      </c>
      <c r="B952" s="935" t="s">
        <v>2187</v>
      </c>
      <c r="C952" s="936" t="s">
        <v>22</v>
      </c>
      <c r="D952" s="654">
        <v>150</v>
      </c>
      <c r="E952" s="428" t="s">
        <v>66</v>
      </c>
      <c r="F952" s="430">
        <v>45536</v>
      </c>
      <c r="G952" s="428" t="s">
        <v>6823</v>
      </c>
      <c r="H952" s="431" t="s">
        <v>6006</v>
      </c>
      <c r="I952" s="432"/>
      <c r="J952" s="433" t="s">
        <v>152</v>
      </c>
      <c r="K952" s="434">
        <v>-12.5</v>
      </c>
      <c r="L952" s="433"/>
      <c r="M952" s="434"/>
      <c r="N952" s="433" t="s">
        <v>407</v>
      </c>
      <c r="O952" s="617">
        <v>2</v>
      </c>
      <c r="P952" s="435" t="s">
        <v>1937</v>
      </c>
      <c r="Q952" s="436"/>
      <c r="R952" s="431">
        <v>0</v>
      </c>
      <c r="S952" s="185" t="s">
        <v>6824</v>
      </c>
      <c r="T952" s="170">
        <f t="shared" si="94"/>
        <v>8</v>
      </c>
      <c r="U952" s="171"/>
      <c r="V952" s="170"/>
      <c r="W952" s="170"/>
      <c r="X952" s="170"/>
      <c r="Y952" s="169"/>
      <c r="Z952" s="437"/>
      <c r="AA952" s="215"/>
      <c r="AB952" s="215"/>
      <c r="AC952" s="215"/>
      <c r="AD952" s="215"/>
      <c r="AE952" s="215"/>
      <c r="AF952" s="215"/>
      <c r="AG952" s="215"/>
      <c r="AH952" s="215"/>
      <c r="AI952" s="215"/>
      <c r="AJ952" s="215"/>
      <c r="AK952" s="215"/>
      <c r="AL952" s="215"/>
      <c r="AM952" s="215"/>
      <c r="AN952" s="215"/>
      <c r="AO952" s="215"/>
      <c r="AP952" s="215"/>
      <c r="AQ952" s="470"/>
      <c r="AR952" s="215"/>
      <c r="AS952" s="470"/>
      <c r="AT952" s="470"/>
      <c r="AU952" s="470"/>
    </row>
    <row r="953" spans="1:47" s="347" customFormat="1" x14ac:dyDescent="0.3">
      <c r="A953" s="438">
        <v>41864</v>
      </c>
      <c r="B953" s="932" t="s">
        <v>6729</v>
      </c>
      <c r="C953" s="933" t="s">
        <v>127</v>
      </c>
      <c r="D953" s="652">
        <v>750</v>
      </c>
      <c r="E953" s="347" t="s">
        <v>12</v>
      </c>
      <c r="F953" s="439">
        <v>42965</v>
      </c>
      <c r="G953" s="347" t="s">
        <v>6730</v>
      </c>
      <c r="H953" s="352" t="s">
        <v>1600</v>
      </c>
      <c r="I953" s="353" t="s">
        <v>6731</v>
      </c>
      <c r="J953" s="354" t="s">
        <v>4107</v>
      </c>
      <c r="K953" s="355">
        <v>-7.5</v>
      </c>
      <c r="L953" s="354"/>
      <c r="M953" s="355"/>
      <c r="N953" s="354" t="s">
        <v>1798</v>
      </c>
      <c r="O953" s="471">
        <v>3</v>
      </c>
      <c r="P953" s="440" t="s">
        <v>2097</v>
      </c>
      <c r="Q953" s="441"/>
      <c r="R953" s="352">
        <v>9</v>
      </c>
      <c r="S953" s="184" t="s">
        <v>6781</v>
      </c>
      <c r="T953" s="138">
        <f t="shared" ref="T953:T982" si="95">MONTH(A953)</f>
        <v>8</v>
      </c>
      <c r="U953" s="139"/>
      <c r="V953" s="138"/>
      <c r="W953" s="138"/>
      <c r="X953" s="138"/>
      <c r="Y953" s="141"/>
      <c r="Z953" s="226"/>
      <c r="AA953" s="179"/>
      <c r="AB953" s="179"/>
      <c r="AC953" s="179"/>
      <c r="AD953" s="179"/>
      <c r="AE953" s="179"/>
      <c r="AF953" s="179"/>
      <c r="AG953" s="179"/>
      <c r="AH953" s="179"/>
      <c r="AI953" s="179"/>
      <c r="AJ953" s="179"/>
      <c r="AK953" s="179"/>
      <c r="AL953" s="179"/>
      <c r="AM953" s="179"/>
      <c r="AN953" s="179"/>
      <c r="AO953" s="179"/>
      <c r="AP953" s="179"/>
      <c r="AQ953" s="467"/>
      <c r="AR953" s="467"/>
      <c r="AS953" s="467"/>
      <c r="AT953" s="467"/>
    </row>
    <row r="954" spans="1:47" s="347" customFormat="1" x14ac:dyDescent="0.3">
      <c r="A954" s="438">
        <v>41864</v>
      </c>
      <c r="B954" s="932" t="s">
        <v>6732</v>
      </c>
      <c r="C954" s="933" t="s">
        <v>127</v>
      </c>
      <c r="D954" s="652">
        <v>250</v>
      </c>
      <c r="E954" s="347" t="s">
        <v>224</v>
      </c>
      <c r="F954" s="439">
        <v>44428</v>
      </c>
      <c r="G954" s="347" t="s">
        <v>6730</v>
      </c>
      <c r="H954" s="352" t="s">
        <v>1752</v>
      </c>
      <c r="I954" s="353" t="s">
        <v>414</v>
      </c>
      <c r="J954" s="354" t="s">
        <v>4893</v>
      </c>
      <c r="K954" s="355">
        <v>-4.5</v>
      </c>
      <c r="L954" s="354"/>
      <c r="M954" s="355"/>
      <c r="N954" s="354" t="s">
        <v>1798</v>
      </c>
      <c r="O954" s="471">
        <v>3</v>
      </c>
      <c r="P954" s="440" t="s">
        <v>3753</v>
      </c>
      <c r="Q954" s="441"/>
      <c r="R954" s="352">
        <v>4.5</v>
      </c>
      <c r="S954" s="184" t="s">
        <v>6782</v>
      </c>
      <c r="T954" s="138">
        <f t="shared" si="95"/>
        <v>8</v>
      </c>
      <c r="U954" s="139"/>
      <c r="V954" s="138"/>
      <c r="W954" s="138"/>
      <c r="X954" s="138"/>
      <c r="Y954" s="141"/>
      <c r="Z954" s="226"/>
      <c r="AA954" s="179"/>
      <c r="AB954" s="179"/>
      <c r="AC954" s="179"/>
      <c r="AD954" s="179"/>
      <c r="AE954" s="179"/>
      <c r="AF954" s="179"/>
      <c r="AG954" s="179"/>
      <c r="AH954" s="179"/>
      <c r="AI954" s="179"/>
      <c r="AJ954" s="179"/>
      <c r="AK954" s="179"/>
      <c r="AL954" s="179"/>
      <c r="AM954" s="179"/>
      <c r="AN954" s="179"/>
      <c r="AO954" s="179"/>
      <c r="AP954" s="179"/>
      <c r="AQ954" s="467"/>
      <c r="AR954" s="467"/>
      <c r="AS954" s="467"/>
      <c r="AT954" s="467"/>
    </row>
    <row r="955" spans="1:47" s="347" customFormat="1" x14ac:dyDescent="0.3">
      <c r="A955" s="438">
        <v>41864</v>
      </c>
      <c r="B955" s="932" t="s">
        <v>6733</v>
      </c>
      <c r="C955" s="933" t="s">
        <v>2062</v>
      </c>
      <c r="D955" s="652">
        <v>500</v>
      </c>
      <c r="E955" s="347" t="s">
        <v>66</v>
      </c>
      <c r="F955" s="439">
        <v>45519</v>
      </c>
      <c r="G955" s="347" t="s">
        <v>171</v>
      </c>
      <c r="H955" s="352" t="s">
        <v>2075</v>
      </c>
      <c r="I955" s="353" t="s">
        <v>6734</v>
      </c>
      <c r="J955" s="354" t="s">
        <v>6735</v>
      </c>
      <c r="K955" s="355">
        <v>2.5</v>
      </c>
      <c r="L955" s="354"/>
      <c r="M955" s="355"/>
      <c r="N955" s="354" t="s">
        <v>423</v>
      </c>
      <c r="O955" s="471">
        <v>2</v>
      </c>
      <c r="P955" s="440" t="s">
        <v>3650</v>
      </c>
      <c r="Q955" s="441"/>
      <c r="R955" s="352">
        <v>7.5</v>
      </c>
      <c r="S955" s="184" t="s">
        <v>6783</v>
      </c>
      <c r="T955" s="138">
        <f t="shared" si="95"/>
        <v>8</v>
      </c>
      <c r="U955" s="139"/>
      <c r="V955" s="138"/>
      <c r="W955" s="138"/>
      <c r="X955" s="138"/>
      <c r="Y955" s="141"/>
      <c r="Z955" s="226"/>
      <c r="AA955" s="179"/>
      <c r="AB955" s="179"/>
      <c r="AC955" s="179"/>
      <c r="AD955" s="179"/>
      <c r="AE955" s="179"/>
      <c r="AF955" s="179"/>
      <c r="AG955" s="179"/>
      <c r="AH955" s="179"/>
      <c r="AI955" s="179"/>
      <c r="AJ955" s="179"/>
      <c r="AK955" s="179"/>
      <c r="AL955" s="179"/>
      <c r="AM955" s="179"/>
      <c r="AN955" s="179"/>
      <c r="AO955" s="179"/>
      <c r="AP955" s="179"/>
      <c r="AQ955" s="467"/>
      <c r="AR955" s="467"/>
      <c r="AS955" s="467"/>
      <c r="AT955" s="467"/>
    </row>
    <row r="956" spans="1:47" s="347" customFormat="1" x14ac:dyDescent="0.3">
      <c r="A956" s="438">
        <v>41864</v>
      </c>
      <c r="B956" s="932" t="s">
        <v>6736</v>
      </c>
      <c r="C956" s="933" t="s">
        <v>235</v>
      </c>
      <c r="D956" s="652">
        <v>350</v>
      </c>
      <c r="E956" s="347" t="s">
        <v>66</v>
      </c>
      <c r="F956" s="439">
        <v>45536</v>
      </c>
      <c r="G956" s="347" t="s">
        <v>6139</v>
      </c>
      <c r="H956" s="352" t="s">
        <v>6737</v>
      </c>
      <c r="I956" s="353"/>
      <c r="J956" s="354" t="s">
        <v>4170</v>
      </c>
      <c r="K956" s="355">
        <v>-15</v>
      </c>
      <c r="L956" s="354"/>
      <c r="M956" s="355"/>
      <c r="N956" s="354" t="s">
        <v>4057</v>
      </c>
      <c r="O956" s="471">
        <v>3.71</v>
      </c>
      <c r="P956" s="440"/>
      <c r="Q956" s="441"/>
      <c r="R956" s="352"/>
      <c r="S956" s="184" t="s">
        <v>6784</v>
      </c>
      <c r="T956" s="138">
        <f t="shared" si="95"/>
        <v>8</v>
      </c>
      <c r="U956" s="139"/>
      <c r="V956" s="138"/>
      <c r="W956" s="138"/>
      <c r="X956" s="138"/>
      <c r="Y956" s="141"/>
      <c r="Z956" s="226"/>
      <c r="AA956" s="179"/>
      <c r="AB956" s="179"/>
      <c r="AC956" s="179"/>
      <c r="AD956" s="179"/>
      <c r="AE956" s="179"/>
      <c r="AF956" s="179"/>
      <c r="AG956" s="179"/>
      <c r="AH956" s="179"/>
      <c r="AI956" s="179"/>
      <c r="AJ956" s="179"/>
      <c r="AK956" s="179"/>
      <c r="AL956" s="179"/>
      <c r="AM956" s="179"/>
      <c r="AN956" s="179"/>
      <c r="AO956" s="179"/>
      <c r="AP956" s="179"/>
      <c r="AQ956" s="467"/>
      <c r="AR956" s="467"/>
      <c r="AS956" s="467"/>
      <c r="AT956" s="467"/>
    </row>
    <row r="957" spans="1:47" s="347" customFormat="1" x14ac:dyDescent="0.3">
      <c r="A957" s="438">
        <v>41864</v>
      </c>
      <c r="B957" s="932" t="s">
        <v>6738</v>
      </c>
      <c r="C957" s="933" t="s">
        <v>36</v>
      </c>
      <c r="D957" s="652">
        <v>350</v>
      </c>
      <c r="E957" s="347" t="s">
        <v>37</v>
      </c>
      <c r="F957" s="439">
        <v>43692</v>
      </c>
      <c r="G957" s="347" t="s">
        <v>6739</v>
      </c>
      <c r="H957" s="352" t="s">
        <v>373</v>
      </c>
      <c r="I957" s="353" t="s">
        <v>3798</v>
      </c>
      <c r="J957" s="354" t="s">
        <v>3799</v>
      </c>
      <c r="K957" s="355">
        <v>-15</v>
      </c>
      <c r="L957" s="354"/>
      <c r="M957" s="355"/>
      <c r="N957" s="354" t="s">
        <v>3837</v>
      </c>
      <c r="O957" s="471">
        <v>2.4300000000000002</v>
      </c>
      <c r="P957" s="440"/>
      <c r="Q957" s="441"/>
      <c r="R957" s="352"/>
      <c r="S957" s="184" t="s">
        <v>6785</v>
      </c>
      <c r="T957" s="138">
        <f t="shared" si="95"/>
        <v>8</v>
      </c>
      <c r="U957" s="139"/>
      <c r="V957" s="138"/>
      <c r="W957" s="138"/>
      <c r="X957" s="138"/>
      <c r="Y957" s="141"/>
      <c r="Z957" s="226"/>
      <c r="AA957" s="179"/>
      <c r="AB957" s="179"/>
      <c r="AC957" s="179"/>
      <c r="AD957" s="179"/>
      <c r="AE957" s="179"/>
      <c r="AF957" s="179"/>
      <c r="AG957" s="179"/>
      <c r="AH957" s="179"/>
      <c r="AI957" s="179"/>
      <c r="AJ957" s="179"/>
      <c r="AK957" s="179"/>
      <c r="AL957" s="179"/>
      <c r="AM957" s="179"/>
      <c r="AN957" s="179"/>
      <c r="AO957" s="179"/>
      <c r="AP957" s="179"/>
      <c r="AQ957" s="467"/>
      <c r="AR957" s="467"/>
      <c r="AS957" s="467"/>
      <c r="AT957" s="467"/>
    </row>
    <row r="958" spans="1:47" s="347" customFormat="1" x14ac:dyDescent="0.3">
      <c r="A958" s="438">
        <v>41863</v>
      </c>
      <c r="B958" s="932" t="s">
        <v>469</v>
      </c>
      <c r="C958" s="933" t="s">
        <v>218</v>
      </c>
      <c r="D958" s="652">
        <v>400</v>
      </c>
      <c r="E958" s="347" t="s">
        <v>224</v>
      </c>
      <c r="F958" s="439">
        <v>44440</v>
      </c>
      <c r="G958" s="347" t="s">
        <v>6740</v>
      </c>
      <c r="H958" s="352" t="s">
        <v>6741</v>
      </c>
      <c r="I958" s="353" t="s">
        <v>4169</v>
      </c>
      <c r="J958" s="354" t="s">
        <v>665</v>
      </c>
      <c r="K958" s="355">
        <v>-7.5</v>
      </c>
      <c r="L958" s="354"/>
      <c r="M958" s="355"/>
      <c r="N958" s="354" t="s">
        <v>1437</v>
      </c>
      <c r="O958" s="471">
        <v>3.5</v>
      </c>
      <c r="P958" s="440" t="s">
        <v>2107</v>
      </c>
      <c r="Q958" s="441"/>
      <c r="R958" s="352">
        <v>15</v>
      </c>
      <c r="S958" s="184" t="s">
        <v>6786</v>
      </c>
      <c r="T958" s="138">
        <f t="shared" si="95"/>
        <v>8</v>
      </c>
      <c r="U958" s="139"/>
      <c r="V958" s="138"/>
      <c r="W958" s="138"/>
      <c r="X958" s="138"/>
      <c r="Y958" s="141"/>
      <c r="Z958" s="226"/>
      <c r="AA958" s="179"/>
      <c r="AB958" s="179"/>
      <c r="AC958" s="179"/>
      <c r="AD958" s="179"/>
      <c r="AE958" s="179"/>
      <c r="AF958" s="179"/>
      <c r="AG958" s="179"/>
      <c r="AH958" s="179"/>
      <c r="AI958" s="179"/>
      <c r="AJ958" s="179"/>
      <c r="AK958" s="179"/>
      <c r="AL958" s="179"/>
      <c r="AM958" s="179"/>
      <c r="AN958" s="179"/>
      <c r="AO958" s="179"/>
      <c r="AP958" s="179"/>
      <c r="AQ958" s="467"/>
      <c r="AR958" s="467"/>
      <c r="AS958" s="467"/>
      <c r="AT958" s="467"/>
    </row>
    <row r="959" spans="1:47" s="347" customFormat="1" x14ac:dyDescent="0.3">
      <c r="A959" s="438">
        <v>41863</v>
      </c>
      <c r="B959" s="932" t="s">
        <v>6742</v>
      </c>
      <c r="C959" s="933" t="s">
        <v>218</v>
      </c>
      <c r="D959" s="652">
        <v>600</v>
      </c>
      <c r="E959" s="347" t="s">
        <v>66</v>
      </c>
      <c r="F959" s="439">
        <v>45536</v>
      </c>
      <c r="G959" s="347" t="s">
        <v>6740</v>
      </c>
      <c r="H959" s="352" t="s">
        <v>6743</v>
      </c>
      <c r="I959" s="353" t="s">
        <v>887</v>
      </c>
      <c r="J959" s="354" t="s">
        <v>186</v>
      </c>
      <c r="K959" s="355">
        <v>-7.5</v>
      </c>
      <c r="L959" s="354"/>
      <c r="M959" s="355"/>
      <c r="N959" s="354" t="s">
        <v>382</v>
      </c>
      <c r="O959" s="471">
        <v>2.5</v>
      </c>
      <c r="P959" s="440" t="s">
        <v>2107</v>
      </c>
      <c r="Q959" s="441"/>
      <c r="R959" s="352">
        <v>15</v>
      </c>
      <c r="S959" s="184" t="s">
        <v>6787</v>
      </c>
      <c r="T959" s="138">
        <f t="shared" si="95"/>
        <v>8</v>
      </c>
      <c r="U959" s="139"/>
      <c r="V959" s="138"/>
      <c r="W959" s="138"/>
      <c r="X959" s="138"/>
      <c r="Y959" s="141"/>
      <c r="Z959" s="226"/>
      <c r="AA959" s="179"/>
      <c r="AB959" s="179"/>
      <c r="AC959" s="179"/>
      <c r="AD959" s="179"/>
      <c r="AE959" s="179"/>
      <c r="AF959" s="179"/>
      <c r="AG959" s="179"/>
      <c r="AH959" s="179"/>
      <c r="AI959" s="179"/>
      <c r="AJ959" s="179"/>
      <c r="AK959" s="179"/>
      <c r="AL959" s="179"/>
      <c r="AM959" s="179"/>
      <c r="AN959" s="179"/>
      <c r="AO959" s="179"/>
      <c r="AP959" s="179"/>
      <c r="AQ959" s="467"/>
      <c r="AR959" s="467"/>
      <c r="AS959" s="467"/>
      <c r="AT959" s="467"/>
    </row>
    <row r="960" spans="1:47" s="347" customFormat="1" x14ac:dyDescent="0.3">
      <c r="A960" s="438">
        <v>41863</v>
      </c>
      <c r="B960" s="932" t="s">
        <v>6744</v>
      </c>
      <c r="C960" s="933" t="s">
        <v>218</v>
      </c>
      <c r="D960" s="652">
        <v>400</v>
      </c>
      <c r="E960" s="347" t="s">
        <v>117</v>
      </c>
      <c r="F960" s="439">
        <v>52841</v>
      </c>
      <c r="G960" s="347" t="s">
        <v>6740</v>
      </c>
      <c r="H960" s="352" t="s">
        <v>6745</v>
      </c>
      <c r="I960" s="353" t="s">
        <v>3794</v>
      </c>
      <c r="J960" s="354" t="s">
        <v>174</v>
      </c>
      <c r="K960" s="355">
        <v>-7.5</v>
      </c>
      <c r="L960" s="354"/>
      <c r="M960" s="355"/>
      <c r="N960" s="354" t="s">
        <v>3756</v>
      </c>
      <c r="O960" s="471">
        <v>2.25</v>
      </c>
      <c r="P960" s="440" t="s">
        <v>2107</v>
      </c>
      <c r="Q960" s="441"/>
      <c r="R960" s="352">
        <v>15</v>
      </c>
      <c r="S960" s="184" t="s">
        <v>6788</v>
      </c>
      <c r="T960" s="138">
        <f t="shared" si="95"/>
        <v>8</v>
      </c>
      <c r="U960" s="139"/>
      <c r="V960" s="138"/>
      <c r="W960" s="138"/>
      <c r="X960" s="138"/>
      <c r="Y960" s="141"/>
      <c r="Z960" s="226"/>
      <c r="AA960" s="179"/>
      <c r="AB960" s="179"/>
      <c r="AC960" s="179"/>
      <c r="AD960" s="179"/>
      <c r="AE960" s="179"/>
      <c r="AF960" s="179"/>
      <c r="AG960" s="179"/>
      <c r="AH960" s="179"/>
      <c r="AI960" s="179"/>
      <c r="AJ960" s="179"/>
      <c r="AK960" s="179"/>
      <c r="AL960" s="179"/>
      <c r="AM960" s="179"/>
      <c r="AN960" s="179"/>
      <c r="AO960" s="179"/>
      <c r="AP960" s="179"/>
      <c r="AQ960" s="467"/>
      <c r="AR960" s="467"/>
      <c r="AS960" s="467"/>
      <c r="AT960" s="467"/>
    </row>
    <row r="961" spans="1:46" s="347" customFormat="1" x14ac:dyDescent="0.3">
      <c r="A961" s="438">
        <v>41863</v>
      </c>
      <c r="B961" s="932" t="s">
        <v>6746</v>
      </c>
      <c r="C961" s="933" t="s">
        <v>949</v>
      </c>
      <c r="D961" s="652">
        <v>400</v>
      </c>
      <c r="E961" s="347" t="s">
        <v>37</v>
      </c>
      <c r="F961" s="439">
        <v>43692</v>
      </c>
      <c r="G961" s="347" t="s">
        <v>6747</v>
      </c>
      <c r="H961" s="352" t="s">
        <v>2299</v>
      </c>
      <c r="I961" s="353" t="s">
        <v>3656</v>
      </c>
      <c r="J961" s="354" t="s">
        <v>6654</v>
      </c>
      <c r="K961" s="355">
        <v>-7.5</v>
      </c>
      <c r="L961" s="354"/>
      <c r="M961" s="355"/>
      <c r="N961" s="354" t="s">
        <v>322</v>
      </c>
      <c r="O961" s="471">
        <v>1.79</v>
      </c>
      <c r="P961" s="440" t="s">
        <v>2150</v>
      </c>
      <c r="Q961" s="441"/>
      <c r="R961" s="352">
        <v>8</v>
      </c>
      <c r="S961" s="184" t="s">
        <v>6789</v>
      </c>
      <c r="T961" s="138">
        <f t="shared" si="95"/>
        <v>8</v>
      </c>
      <c r="U961" s="139"/>
      <c r="V961" s="138"/>
      <c r="W961" s="138"/>
      <c r="X961" s="138"/>
      <c r="Y961" s="141"/>
      <c r="Z961" s="226"/>
      <c r="AA961" s="179"/>
      <c r="AB961" s="179"/>
      <c r="AC961" s="179"/>
      <c r="AD961" s="179"/>
      <c r="AE961" s="179"/>
      <c r="AF961" s="179"/>
      <c r="AG961" s="179"/>
      <c r="AH961" s="179"/>
      <c r="AI961" s="179"/>
      <c r="AJ961" s="179"/>
      <c r="AK961" s="179"/>
      <c r="AL961" s="179"/>
      <c r="AM961" s="179"/>
      <c r="AN961" s="179"/>
      <c r="AO961" s="179"/>
      <c r="AP961" s="179"/>
      <c r="AQ961" s="467"/>
      <c r="AR961" s="467"/>
      <c r="AS961" s="467"/>
      <c r="AT961" s="467"/>
    </row>
    <row r="962" spans="1:46" s="347" customFormat="1" x14ac:dyDescent="0.3">
      <c r="A962" s="438">
        <v>41863</v>
      </c>
      <c r="B962" s="932" t="s">
        <v>6748</v>
      </c>
      <c r="C962" s="933" t="s">
        <v>949</v>
      </c>
      <c r="D962" s="652">
        <v>1500</v>
      </c>
      <c r="E962" s="347" t="s">
        <v>37</v>
      </c>
      <c r="F962" s="439">
        <v>43692</v>
      </c>
      <c r="G962" s="347" t="s">
        <v>6747</v>
      </c>
      <c r="H962" s="352" t="s">
        <v>1424</v>
      </c>
      <c r="I962" s="353" t="s">
        <v>6749</v>
      </c>
      <c r="J962" s="354" t="s">
        <v>670</v>
      </c>
      <c r="K962" s="355">
        <v>-7.5</v>
      </c>
      <c r="L962" s="354"/>
      <c r="M962" s="355"/>
      <c r="N962" s="354" t="s">
        <v>322</v>
      </c>
      <c r="O962" s="471">
        <v>1.79</v>
      </c>
      <c r="P962" s="440" t="s">
        <v>2150</v>
      </c>
      <c r="Q962" s="441"/>
      <c r="R962" s="352">
        <v>8</v>
      </c>
      <c r="S962" s="184" t="s">
        <v>6790</v>
      </c>
      <c r="T962" s="138">
        <f t="shared" si="95"/>
        <v>8</v>
      </c>
      <c r="U962" s="139"/>
      <c r="V962" s="138"/>
      <c r="W962" s="138"/>
      <c r="X962" s="138"/>
      <c r="Y962" s="141"/>
      <c r="Z962" s="226"/>
      <c r="AA962" s="179"/>
      <c r="AB962" s="179"/>
      <c r="AC962" s="179"/>
      <c r="AD962" s="179"/>
      <c r="AE962" s="179"/>
      <c r="AF962" s="179"/>
      <c r="AG962" s="179"/>
      <c r="AH962" s="179"/>
      <c r="AI962" s="179"/>
      <c r="AJ962" s="179"/>
      <c r="AK962" s="179"/>
      <c r="AL962" s="179"/>
      <c r="AM962" s="179"/>
      <c r="AN962" s="179"/>
      <c r="AO962" s="179"/>
      <c r="AP962" s="179"/>
      <c r="AQ962" s="467"/>
      <c r="AR962" s="467"/>
      <c r="AS962" s="467"/>
      <c r="AT962" s="467"/>
    </row>
    <row r="963" spans="1:46" s="347" customFormat="1" x14ac:dyDescent="0.3">
      <c r="A963" s="438">
        <v>41863</v>
      </c>
      <c r="B963" s="932" t="s">
        <v>5626</v>
      </c>
      <c r="C963" s="933" t="s">
        <v>121</v>
      </c>
      <c r="D963" s="652">
        <v>350</v>
      </c>
      <c r="E963" s="347" t="s">
        <v>66</v>
      </c>
      <c r="F963" s="439">
        <v>45457</v>
      </c>
      <c r="G963" s="347" t="s">
        <v>6750</v>
      </c>
      <c r="H963" s="352" t="s">
        <v>144</v>
      </c>
      <c r="I963" s="353" t="s">
        <v>946</v>
      </c>
      <c r="J963" s="354" t="s">
        <v>3627</v>
      </c>
      <c r="K963" s="355">
        <v>-10</v>
      </c>
      <c r="L963" s="354"/>
      <c r="M963" s="355"/>
      <c r="N963" s="354" t="s">
        <v>504</v>
      </c>
      <c r="O963" s="471">
        <v>2</v>
      </c>
      <c r="P963" s="440" t="s">
        <v>1933</v>
      </c>
      <c r="Q963" s="441"/>
      <c r="R963" s="352">
        <v>7</v>
      </c>
      <c r="S963" s="184" t="s">
        <v>5680</v>
      </c>
      <c r="T963" s="138">
        <f t="shared" si="95"/>
        <v>8</v>
      </c>
      <c r="U963" s="139"/>
      <c r="V963" s="138"/>
      <c r="W963" s="138"/>
      <c r="X963" s="138"/>
      <c r="Y963" s="141"/>
      <c r="Z963" s="226"/>
      <c r="AA963" s="179"/>
      <c r="AB963" s="179"/>
      <c r="AC963" s="179"/>
      <c r="AD963" s="179"/>
      <c r="AE963" s="179"/>
      <c r="AF963" s="179"/>
      <c r="AG963" s="179"/>
      <c r="AH963" s="179"/>
      <c r="AI963" s="179"/>
      <c r="AJ963" s="179"/>
      <c r="AK963" s="179"/>
      <c r="AL963" s="179"/>
      <c r="AM963" s="179"/>
      <c r="AN963" s="179"/>
      <c r="AO963" s="179"/>
      <c r="AP963" s="179"/>
      <c r="AQ963" s="467"/>
      <c r="AR963" s="467"/>
      <c r="AS963" s="467"/>
      <c r="AT963" s="467"/>
    </row>
    <row r="964" spans="1:46" s="347" customFormat="1" x14ac:dyDescent="0.3">
      <c r="A964" s="438">
        <v>41863</v>
      </c>
      <c r="B964" s="932" t="s">
        <v>6751</v>
      </c>
      <c r="C964" s="933" t="s">
        <v>600</v>
      </c>
      <c r="D964" s="652">
        <v>250</v>
      </c>
      <c r="E964" s="347" t="s">
        <v>3870</v>
      </c>
      <c r="F964" s="439">
        <v>42962</v>
      </c>
      <c r="G964" s="347" t="s">
        <v>6752</v>
      </c>
      <c r="H964" s="352" t="s">
        <v>1799</v>
      </c>
      <c r="I964" s="353" t="s">
        <v>6753</v>
      </c>
      <c r="J964" s="354" t="s">
        <v>6754</v>
      </c>
      <c r="K964" s="355">
        <v>15</v>
      </c>
      <c r="L964" s="354"/>
      <c r="M964" s="355"/>
      <c r="N964" s="354" t="s">
        <v>6755</v>
      </c>
      <c r="O964" s="471">
        <v>2.08</v>
      </c>
      <c r="P964" s="440" t="s">
        <v>93</v>
      </c>
      <c r="Q964" s="441"/>
      <c r="R964" s="352" t="s">
        <v>93</v>
      </c>
      <c r="S964" s="184" t="s">
        <v>6792</v>
      </c>
      <c r="T964" s="138">
        <f t="shared" si="95"/>
        <v>8</v>
      </c>
      <c r="U964" s="139"/>
      <c r="V964" s="138"/>
      <c r="W964" s="138"/>
      <c r="X964" s="138"/>
      <c r="Y964" s="141"/>
      <c r="Z964" s="226"/>
      <c r="AA964" s="179"/>
      <c r="AB964" s="179"/>
      <c r="AC964" s="179"/>
      <c r="AD964" s="179"/>
      <c r="AE964" s="179"/>
      <c r="AF964" s="179"/>
      <c r="AG964" s="179"/>
      <c r="AH964" s="179"/>
      <c r="AI964" s="179"/>
      <c r="AJ964" s="179"/>
      <c r="AK964" s="179"/>
      <c r="AL964" s="179"/>
      <c r="AM964" s="179"/>
      <c r="AN964" s="179"/>
      <c r="AO964" s="179"/>
      <c r="AP964" s="179"/>
      <c r="AQ964" s="467"/>
      <c r="AR964" s="467"/>
      <c r="AS964" s="467"/>
      <c r="AT964" s="467"/>
    </row>
    <row r="965" spans="1:46" s="347" customFormat="1" x14ac:dyDescent="0.3">
      <c r="A965" s="438">
        <v>41863</v>
      </c>
      <c r="B965" s="932" t="s">
        <v>6756</v>
      </c>
      <c r="C965" s="933" t="s">
        <v>600</v>
      </c>
      <c r="D965" s="652">
        <v>125</v>
      </c>
      <c r="E965" s="347" t="s">
        <v>37</v>
      </c>
      <c r="F965" s="439">
        <v>43692</v>
      </c>
      <c r="G965" s="347" t="s">
        <v>6752</v>
      </c>
      <c r="H965" s="352" t="s">
        <v>713</v>
      </c>
      <c r="I965" s="353" t="s">
        <v>2152</v>
      </c>
      <c r="J965" s="354" t="s">
        <v>838</v>
      </c>
      <c r="K965" s="355">
        <v>-4.5</v>
      </c>
      <c r="L965" s="354"/>
      <c r="M965" s="355"/>
      <c r="N965" s="354" t="s">
        <v>6755</v>
      </c>
      <c r="O965" s="471">
        <v>2.08</v>
      </c>
      <c r="P965" s="440" t="s">
        <v>93</v>
      </c>
      <c r="Q965" s="441"/>
      <c r="R965" s="352" t="s">
        <v>93</v>
      </c>
      <c r="S965" s="184" t="s">
        <v>6790</v>
      </c>
      <c r="T965" s="138">
        <f t="shared" si="95"/>
        <v>8</v>
      </c>
      <c r="U965" s="139"/>
      <c r="V965" s="138"/>
      <c r="W965" s="138"/>
      <c r="X965" s="138"/>
      <c r="Y965" s="141"/>
      <c r="Z965" s="226"/>
      <c r="AA965" s="179"/>
      <c r="AB965" s="179"/>
      <c r="AC965" s="179"/>
      <c r="AD965" s="179"/>
      <c r="AE965" s="179"/>
      <c r="AF965" s="179"/>
      <c r="AG965" s="179"/>
      <c r="AH965" s="179"/>
      <c r="AI965" s="179"/>
      <c r="AJ965" s="179"/>
      <c r="AK965" s="179"/>
      <c r="AL965" s="179"/>
      <c r="AM965" s="179"/>
      <c r="AN965" s="179"/>
      <c r="AO965" s="179"/>
      <c r="AP965" s="179"/>
      <c r="AQ965" s="467"/>
      <c r="AR965" s="467"/>
      <c r="AS965" s="467"/>
      <c r="AT965" s="467"/>
    </row>
    <row r="966" spans="1:46" s="347" customFormat="1" x14ac:dyDescent="0.3">
      <c r="A966" s="438">
        <v>41863</v>
      </c>
      <c r="B966" s="932" t="s">
        <v>6757</v>
      </c>
      <c r="C966" s="933" t="s">
        <v>600</v>
      </c>
      <c r="D966" s="652">
        <v>250</v>
      </c>
      <c r="E966" s="347" t="s">
        <v>117</v>
      </c>
      <c r="F966" s="439">
        <v>52824</v>
      </c>
      <c r="G966" s="347" t="s">
        <v>6752</v>
      </c>
      <c r="H966" s="352" t="s">
        <v>367</v>
      </c>
      <c r="I966" s="353" t="s">
        <v>367</v>
      </c>
      <c r="J966" s="354" t="s">
        <v>368</v>
      </c>
      <c r="K966" s="355">
        <v>-2.5</v>
      </c>
      <c r="L966" s="354"/>
      <c r="M966" s="355"/>
      <c r="N966" s="354" t="s">
        <v>6755</v>
      </c>
      <c r="O966" s="471">
        <v>2.08</v>
      </c>
      <c r="P966" s="440" t="s">
        <v>93</v>
      </c>
      <c r="Q966" s="441"/>
      <c r="R966" s="352" t="s">
        <v>93</v>
      </c>
      <c r="S966" s="184" t="s">
        <v>6791</v>
      </c>
      <c r="T966" s="138">
        <f t="shared" si="95"/>
        <v>8</v>
      </c>
      <c r="U966" s="139"/>
      <c r="V966" s="138"/>
      <c r="W966" s="138"/>
      <c r="X966" s="138"/>
      <c r="Y966" s="141"/>
      <c r="Z966" s="226"/>
      <c r="AA966" s="179"/>
      <c r="AB966" s="179"/>
      <c r="AC966" s="179"/>
      <c r="AD966" s="179"/>
      <c r="AE966" s="179"/>
      <c r="AF966" s="179"/>
      <c r="AG966" s="179"/>
      <c r="AH966" s="179"/>
      <c r="AI966" s="179"/>
      <c r="AJ966" s="179"/>
      <c r="AK966" s="179"/>
      <c r="AL966" s="179"/>
      <c r="AM966" s="179"/>
      <c r="AN966" s="179"/>
      <c r="AO966" s="179"/>
      <c r="AP966" s="179"/>
      <c r="AQ966" s="467"/>
      <c r="AR966" s="467"/>
      <c r="AS966" s="467"/>
      <c r="AT966" s="467"/>
    </row>
    <row r="967" spans="1:46" s="347" customFormat="1" x14ac:dyDescent="0.3">
      <c r="A967" s="438">
        <v>41862</v>
      </c>
      <c r="B967" s="932" t="s">
        <v>6758</v>
      </c>
      <c r="C967" s="933" t="s">
        <v>127</v>
      </c>
      <c r="D967" s="652">
        <v>250</v>
      </c>
      <c r="E967" s="347" t="s">
        <v>12</v>
      </c>
      <c r="F967" s="439">
        <v>42961</v>
      </c>
      <c r="G967" s="347" t="s">
        <v>6759</v>
      </c>
      <c r="H967" s="352" t="s">
        <v>2299</v>
      </c>
      <c r="I967" s="353" t="s">
        <v>2299</v>
      </c>
      <c r="J967" s="354" t="s">
        <v>3847</v>
      </c>
      <c r="K967" s="355">
        <v>-7.5</v>
      </c>
      <c r="L967" s="354"/>
      <c r="M967" s="355"/>
      <c r="N967" s="354" t="s">
        <v>1291</v>
      </c>
      <c r="O967" s="471">
        <v>1.4</v>
      </c>
      <c r="P967" s="440"/>
      <c r="Q967" s="441" t="s">
        <v>2042</v>
      </c>
      <c r="R967" s="352">
        <v>6</v>
      </c>
      <c r="S967" s="184" t="s">
        <v>6793</v>
      </c>
      <c r="T967" s="138">
        <f t="shared" si="95"/>
        <v>8</v>
      </c>
      <c r="U967" s="139"/>
      <c r="V967" s="138"/>
      <c r="W967" s="138"/>
      <c r="X967" s="138"/>
      <c r="Y967" s="141"/>
      <c r="Z967" s="226"/>
      <c r="AA967" s="179"/>
      <c r="AB967" s="179"/>
      <c r="AC967" s="179"/>
      <c r="AD967" s="179"/>
      <c r="AE967" s="179"/>
      <c r="AF967" s="179"/>
      <c r="AG967" s="179"/>
      <c r="AH967" s="179"/>
      <c r="AI967" s="179"/>
      <c r="AJ967" s="179"/>
      <c r="AK967" s="179"/>
      <c r="AL967" s="179"/>
      <c r="AM967" s="179"/>
      <c r="AN967" s="179"/>
      <c r="AO967" s="179"/>
      <c r="AP967" s="179"/>
      <c r="AQ967" s="467"/>
      <c r="AR967" s="467"/>
      <c r="AS967" s="467"/>
      <c r="AT967" s="467"/>
    </row>
    <row r="968" spans="1:46" s="347" customFormat="1" x14ac:dyDescent="0.3">
      <c r="A968" s="438">
        <v>41862</v>
      </c>
      <c r="B968" s="932" t="s">
        <v>6760</v>
      </c>
      <c r="C968" s="933" t="s">
        <v>127</v>
      </c>
      <c r="D968" s="652">
        <v>1250</v>
      </c>
      <c r="E968" s="347" t="s">
        <v>12</v>
      </c>
      <c r="F968" s="439">
        <v>42961</v>
      </c>
      <c r="G968" s="347" t="s">
        <v>6759</v>
      </c>
      <c r="H968" s="352" t="s">
        <v>2043</v>
      </c>
      <c r="I968" s="353" t="s">
        <v>802</v>
      </c>
      <c r="J968" s="354" t="s">
        <v>301</v>
      </c>
      <c r="K968" s="355">
        <v>-7.5</v>
      </c>
      <c r="L968" s="354"/>
      <c r="M968" s="355"/>
      <c r="N968" s="354" t="s">
        <v>57</v>
      </c>
      <c r="O968" s="471">
        <v>1.4</v>
      </c>
      <c r="P968" s="440"/>
      <c r="Q968" s="441" t="s">
        <v>2042</v>
      </c>
      <c r="R968" s="352">
        <v>6</v>
      </c>
      <c r="S968" s="184" t="s">
        <v>6794</v>
      </c>
      <c r="T968" s="138">
        <f t="shared" si="95"/>
        <v>8</v>
      </c>
      <c r="U968" s="139"/>
      <c r="V968" s="138"/>
      <c r="W968" s="138"/>
      <c r="X968" s="138"/>
      <c r="Y968" s="141"/>
      <c r="Z968" s="226"/>
      <c r="AA968" s="179"/>
      <c r="AB968" s="179"/>
      <c r="AC968" s="179"/>
      <c r="AD968" s="179"/>
      <c r="AE968" s="179"/>
      <c r="AF968" s="179"/>
      <c r="AG968" s="179"/>
      <c r="AH968" s="179"/>
      <c r="AI968" s="179"/>
      <c r="AJ968" s="179"/>
      <c r="AK968" s="179"/>
      <c r="AL968" s="179"/>
      <c r="AM968" s="179"/>
      <c r="AN968" s="179"/>
      <c r="AO968" s="179"/>
      <c r="AP968" s="179"/>
      <c r="AQ968" s="467"/>
      <c r="AR968" s="467"/>
      <c r="AS968" s="467"/>
      <c r="AT968" s="467"/>
    </row>
    <row r="969" spans="1:46" s="347" customFormat="1" x14ac:dyDescent="0.3">
      <c r="A969" s="438">
        <v>41862</v>
      </c>
      <c r="B969" s="932" t="s">
        <v>6758</v>
      </c>
      <c r="C969" s="933" t="s">
        <v>127</v>
      </c>
      <c r="D969" s="652">
        <v>500</v>
      </c>
      <c r="E969" s="347" t="s">
        <v>37</v>
      </c>
      <c r="F969" s="439">
        <v>43691</v>
      </c>
      <c r="G969" s="347" t="s">
        <v>6759</v>
      </c>
      <c r="H969" s="352" t="s">
        <v>2299</v>
      </c>
      <c r="I969" s="353" t="s">
        <v>2299</v>
      </c>
      <c r="J969" s="354" t="s">
        <v>6761</v>
      </c>
      <c r="K969" s="355">
        <v>-12.5</v>
      </c>
      <c r="L969" s="354"/>
      <c r="M969" s="355"/>
      <c r="N969" s="354" t="s">
        <v>504</v>
      </c>
      <c r="O969" s="471">
        <v>1.4</v>
      </c>
      <c r="P969" s="440"/>
      <c r="Q969" s="441" t="s">
        <v>1937</v>
      </c>
      <c r="R969" s="352">
        <v>0</v>
      </c>
      <c r="S969" s="184" t="s">
        <v>6794</v>
      </c>
      <c r="T969" s="138">
        <f t="shared" si="95"/>
        <v>8</v>
      </c>
      <c r="U969" s="139"/>
      <c r="V969" s="138"/>
      <c r="W969" s="138"/>
      <c r="X969" s="138"/>
      <c r="Y969" s="141"/>
      <c r="Z969" s="226"/>
      <c r="AA969" s="179"/>
      <c r="AB969" s="179"/>
      <c r="AC969" s="179"/>
      <c r="AD969" s="179"/>
      <c r="AE969" s="179"/>
      <c r="AF969" s="179"/>
      <c r="AG969" s="179"/>
      <c r="AH969" s="179"/>
      <c r="AI969" s="179"/>
      <c r="AJ969" s="179"/>
      <c r="AK969" s="179"/>
      <c r="AL969" s="179"/>
      <c r="AM969" s="179"/>
      <c r="AN969" s="179"/>
      <c r="AO969" s="179"/>
      <c r="AP969" s="179"/>
      <c r="AQ969" s="467"/>
      <c r="AR969" s="467"/>
      <c r="AS969" s="467"/>
      <c r="AT969" s="467"/>
    </row>
    <row r="970" spans="1:46" s="347" customFormat="1" x14ac:dyDescent="0.3">
      <c r="A970" s="438">
        <v>41862</v>
      </c>
      <c r="B970" s="932" t="s">
        <v>6762</v>
      </c>
      <c r="C970" s="933" t="s">
        <v>127</v>
      </c>
      <c r="D970" s="652">
        <v>2500</v>
      </c>
      <c r="E970" s="347" t="s">
        <v>37</v>
      </c>
      <c r="F970" s="439">
        <v>43691</v>
      </c>
      <c r="G970" s="347" t="s">
        <v>6759</v>
      </c>
      <c r="H970" s="352" t="s">
        <v>951</v>
      </c>
      <c r="I970" s="353" t="s">
        <v>3849</v>
      </c>
      <c r="J970" s="354" t="s">
        <v>305</v>
      </c>
      <c r="K970" s="355">
        <v>-12.5</v>
      </c>
      <c r="L970" s="354"/>
      <c r="M970" s="355"/>
      <c r="N970" s="354" t="s">
        <v>4833</v>
      </c>
      <c r="O970" s="471">
        <v>1.4</v>
      </c>
      <c r="P970" s="440"/>
      <c r="Q970" s="441" t="s">
        <v>1937</v>
      </c>
      <c r="R970" s="352">
        <v>0</v>
      </c>
      <c r="S970" s="184" t="s">
        <v>6795</v>
      </c>
      <c r="T970" s="138">
        <f t="shared" si="95"/>
        <v>8</v>
      </c>
      <c r="U970" s="139"/>
      <c r="V970" s="138"/>
      <c r="W970" s="138"/>
      <c r="X970" s="138"/>
      <c r="Y970" s="141"/>
      <c r="Z970" s="226"/>
      <c r="AA970" s="179"/>
      <c r="AB970" s="179"/>
      <c r="AC970" s="179"/>
      <c r="AD970" s="179"/>
      <c r="AE970" s="179"/>
      <c r="AF970" s="179"/>
      <c r="AG970" s="179"/>
      <c r="AH970" s="179"/>
      <c r="AI970" s="179"/>
      <c r="AJ970" s="179"/>
      <c r="AK970" s="179"/>
      <c r="AL970" s="179"/>
      <c r="AM970" s="179"/>
      <c r="AN970" s="179"/>
      <c r="AO970" s="179"/>
      <c r="AP970" s="179"/>
      <c r="AQ970" s="467"/>
      <c r="AR970" s="467"/>
      <c r="AS970" s="467"/>
      <c r="AT970" s="467"/>
    </row>
    <row r="971" spans="1:46" s="347" customFormat="1" x14ac:dyDescent="0.3">
      <c r="A971" s="438">
        <v>41862</v>
      </c>
      <c r="B971" s="932" t="s">
        <v>6763</v>
      </c>
      <c r="C971" s="933" t="s">
        <v>276</v>
      </c>
      <c r="D971" s="652">
        <v>300</v>
      </c>
      <c r="E971" s="347" t="s">
        <v>261</v>
      </c>
      <c r="F971" s="439">
        <v>45717</v>
      </c>
      <c r="G971" s="347" t="s">
        <v>6764</v>
      </c>
      <c r="H971" s="352" t="s">
        <v>597</v>
      </c>
      <c r="I971" s="353" t="s">
        <v>805</v>
      </c>
      <c r="J971" s="354" t="s">
        <v>152</v>
      </c>
      <c r="K971" s="355">
        <v>-12.5</v>
      </c>
      <c r="L971" s="354"/>
      <c r="M971" s="355"/>
      <c r="N971" s="354" t="s">
        <v>6412</v>
      </c>
      <c r="O971" s="471">
        <v>2.92</v>
      </c>
      <c r="P971" s="440" t="s">
        <v>1937</v>
      </c>
      <c r="Q971" s="441"/>
      <c r="R971" s="352">
        <v>0</v>
      </c>
      <c r="S971" s="184" t="s">
        <v>6796</v>
      </c>
      <c r="T971" s="138">
        <f t="shared" si="95"/>
        <v>8</v>
      </c>
      <c r="U971" s="139"/>
      <c r="V971" s="138"/>
      <c r="W971" s="138"/>
      <c r="X971" s="138"/>
      <c r="Y971" s="141"/>
      <c r="Z971" s="226"/>
      <c r="AA971" s="179"/>
      <c r="AB971" s="179"/>
      <c r="AC971" s="179"/>
      <c r="AD971" s="179"/>
      <c r="AE971" s="179"/>
      <c r="AF971" s="179"/>
      <c r="AG971" s="179"/>
      <c r="AH971" s="179"/>
      <c r="AI971" s="179"/>
      <c r="AJ971" s="179"/>
      <c r="AK971" s="179"/>
      <c r="AL971" s="179"/>
      <c r="AM971" s="179"/>
      <c r="AN971" s="179"/>
      <c r="AO971" s="179"/>
      <c r="AP971" s="179"/>
      <c r="AQ971" s="467"/>
      <c r="AR971" s="467"/>
      <c r="AS971" s="467"/>
      <c r="AT971" s="467"/>
    </row>
    <row r="972" spans="1:46" s="347" customFormat="1" x14ac:dyDescent="0.3">
      <c r="A972" s="438">
        <v>41862</v>
      </c>
      <c r="B972" s="932" t="s">
        <v>6765</v>
      </c>
      <c r="C972" s="933" t="s">
        <v>276</v>
      </c>
      <c r="D972" s="652">
        <v>200</v>
      </c>
      <c r="E972" s="347" t="s">
        <v>6766</v>
      </c>
      <c r="F972" s="439">
        <v>52201</v>
      </c>
      <c r="G972" s="347" t="s">
        <v>6764</v>
      </c>
      <c r="H972" s="352" t="s">
        <v>1050</v>
      </c>
      <c r="I972" s="353" t="s">
        <v>653</v>
      </c>
      <c r="J972" s="354" t="s">
        <v>370</v>
      </c>
      <c r="K972" s="355">
        <v>-7.5</v>
      </c>
      <c r="L972" s="354"/>
      <c r="M972" s="355"/>
      <c r="N972" s="354" t="s">
        <v>926</v>
      </c>
      <c r="O972" s="471">
        <v>2.25</v>
      </c>
      <c r="P972" s="440" t="s">
        <v>1890</v>
      </c>
      <c r="Q972" s="441"/>
      <c r="R972" s="352">
        <v>5</v>
      </c>
      <c r="S972" s="184" t="s">
        <v>6797</v>
      </c>
      <c r="T972" s="138">
        <f t="shared" si="95"/>
        <v>8</v>
      </c>
      <c r="U972" s="139"/>
      <c r="V972" s="138"/>
      <c r="W972" s="138"/>
      <c r="X972" s="138"/>
      <c r="Y972" s="141"/>
      <c r="Z972" s="226"/>
      <c r="AA972" s="179"/>
      <c r="AB972" s="179"/>
      <c r="AC972" s="179"/>
      <c r="AD972" s="179"/>
      <c r="AE972" s="179"/>
      <c r="AF972" s="179"/>
      <c r="AG972" s="179"/>
      <c r="AH972" s="179"/>
      <c r="AI972" s="179"/>
      <c r="AJ972" s="179"/>
      <c r="AK972" s="179"/>
      <c r="AL972" s="179"/>
      <c r="AM972" s="179"/>
      <c r="AN972" s="179"/>
      <c r="AO972" s="179"/>
      <c r="AP972" s="179"/>
      <c r="AQ972" s="467"/>
      <c r="AR972" s="467"/>
      <c r="AS972" s="467"/>
      <c r="AT972" s="467"/>
    </row>
    <row r="973" spans="1:46" s="347" customFormat="1" x14ac:dyDescent="0.3">
      <c r="A973" s="438">
        <v>41862</v>
      </c>
      <c r="B973" s="932" t="s">
        <v>6767</v>
      </c>
      <c r="C973" s="933" t="s">
        <v>218</v>
      </c>
      <c r="D973" s="652">
        <v>600</v>
      </c>
      <c r="E973" s="347" t="s">
        <v>37</v>
      </c>
      <c r="F973" s="439">
        <v>43692</v>
      </c>
      <c r="G973" s="347" t="s">
        <v>6768</v>
      </c>
      <c r="H973" s="352" t="s">
        <v>220</v>
      </c>
      <c r="I973" s="353" t="s">
        <v>952</v>
      </c>
      <c r="J973" s="354" t="s">
        <v>4051</v>
      </c>
      <c r="K973" s="355">
        <v>-20</v>
      </c>
      <c r="L973" s="354"/>
      <c r="M973" s="355"/>
      <c r="N973" s="354" t="s">
        <v>331</v>
      </c>
      <c r="O973" s="471">
        <v>2</v>
      </c>
      <c r="P973" s="440" t="s">
        <v>2217</v>
      </c>
      <c r="Q973" s="441"/>
      <c r="R973" s="352">
        <v>-4</v>
      </c>
      <c r="S973" s="184" t="s">
        <v>6798</v>
      </c>
      <c r="T973" s="138">
        <f t="shared" si="95"/>
        <v>8</v>
      </c>
      <c r="U973" s="139"/>
      <c r="V973" s="138"/>
      <c r="W973" s="138"/>
      <c r="X973" s="138"/>
      <c r="Y973" s="141"/>
      <c r="Z973" s="226"/>
      <c r="AA973" s="179"/>
      <c r="AB973" s="179"/>
      <c r="AC973" s="179"/>
      <c r="AD973" s="179"/>
      <c r="AE973" s="179"/>
      <c r="AF973" s="179"/>
      <c r="AG973" s="179"/>
      <c r="AH973" s="179"/>
      <c r="AI973" s="179"/>
      <c r="AJ973" s="179"/>
      <c r="AK973" s="179"/>
      <c r="AL973" s="179"/>
      <c r="AM973" s="179"/>
      <c r="AN973" s="179"/>
      <c r="AO973" s="179"/>
      <c r="AP973" s="179"/>
      <c r="AQ973" s="467"/>
      <c r="AR973" s="467"/>
      <c r="AS973" s="467"/>
      <c r="AT973" s="467"/>
    </row>
    <row r="974" spans="1:46" s="347" customFormat="1" x14ac:dyDescent="0.3">
      <c r="A974" s="438">
        <v>41862</v>
      </c>
      <c r="B974" s="932" t="s">
        <v>6769</v>
      </c>
      <c r="C974" s="933" t="s">
        <v>218</v>
      </c>
      <c r="D974" s="652">
        <v>600</v>
      </c>
      <c r="E974" s="347" t="s">
        <v>66</v>
      </c>
      <c r="F974" s="439">
        <v>45519</v>
      </c>
      <c r="G974" s="347" t="s">
        <v>6768</v>
      </c>
      <c r="H974" s="352" t="s">
        <v>124</v>
      </c>
      <c r="I974" s="353" t="s">
        <v>628</v>
      </c>
      <c r="J974" s="354" t="s">
        <v>661</v>
      </c>
      <c r="K974" s="355">
        <v>-15</v>
      </c>
      <c r="L974" s="354"/>
      <c r="M974" s="355"/>
      <c r="N974" s="354" t="s">
        <v>382</v>
      </c>
      <c r="O974" s="471">
        <v>2.5</v>
      </c>
      <c r="P974" s="440" t="s">
        <v>2217</v>
      </c>
      <c r="Q974" s="441"/>
      <c r="R974" s="352">
        <v>-4</v>
      </c>
      <c r="S974" s="184" t="s">
        <v>6799</v>
      </c>
      <c r="T974" s="138">
        <f t="shared" si="95"/>
        <v>8</v>
      </c>
      <c r="U974" s="139"/>
      <c r="V974" s="138"/>
      <c r="W974" s="138"/>
      <c r="X974" s="138"/>
      <c r="Y974" s="141"/>
      <c r="Z974" s="226"/>
      <c r="AA974" s="179"/>
      <c r="AB974" s="179"/>
      <c r="AC974" s="179"/>
      <c r="AD974" s="179"/>
      <c r="AE974" s="179"/>
      <c r="AF974" s="179"/>
      <c r="AG974" s="179"/>
      <c r="AH974" s="179"/>
      <c r="AI974" s="179"/>
      <c r="AJ974" s="179"/>
      <c r="AK974" s="179"/>
      <c r="AL974" s="179"/>
      <c r="AM974" s="179"/>
      <c r="AN974" s="179"/>
      <c r="AO974" s="179"/>
      <c r="AP974" s="179"/>
      <c r="AQ974" s="467"/>
      <c r="AR974" s="467"/>
      <c r="AS974" s="467"/>
      <c r="AT974" s="467"/>
    </row>
    <row r="975" spans="1:46" s="347" customFormat="1" x14ac:dyDescent="0.3">
      <c r="A975" s="438">
        <v>41862</v>
      </c>
      <c r="B975" s="932" t="s">
        <v>6770</v>
      </c>
      <c r="C975" s="933" t="s">
        <v>218</v>
      </c>
      <c r="D975" s="652">
        <v>550</v>
      </c>
      <c r="E975" s="347" t="s">
        <v>117</v>
      </c>
      <c r="F975" s="439">
        <v>52824</v>
      </c>
      <c r="G975" s="347" t="s">
        <v>6768</v>
      </c>
      <c r="H975" s="352" t="s">
        <v>1444</v>
      </c>
      <c r="I975" s="353" t="s">
        <v>4332</v>
      </c>
      <c r="J975" s="354" t="s">
        <v>245</v>
      </c>
      <c r="K975" s="355">
        <v>-15</v>
      </c>
      <c r="L975" s="354"/>
      <c r="M975" s="355"/>
      <c r="N975" s="354" t="s">
        <v>868</v>
      </c>
      <c r="O975" s="471">
        <v>2.5499999999999998</v>
      </c>
      <c r="P975" s="440" t="s">
        <v>1994</v>
      </c>
      <c r="Q975" s="441"/>
      <c r="R975" s="352">
        <v>2</v>
      </c>
      <c r="S975" s="184" t="s">
        <v>6800</v>
      </c>
      <c r="T975" s="138">
        <f t="shared" si="95"/>
        <v>8</v>
      </c>
      <c r="U975" s="139"/>
      <c r="V975" s="138"/>
      <c r="W975" s="138"/>
      <c r="X975" s="138"/>
      <c r="Y975" s="141"/>
      <c r="Z975" s="226"/>
      <c r="AA975" s="179"/>
      <c r="AB975" s="179"/>
      <c r="AC975" s="179"/>
      <c r="AD975" s="179"/>
      <c r="AE975" s="179"/>
      <c r="AF975" s="179"/>
      <c r="AG975" s="179"/>
      <c r="AH975" s="179"/>
      <c r="AI975" s="179"/>
      <c r="AJ975" s="179"/>
      <c r="AK975" s="179"/>
      <c r="AL975" s="179"/>
      <c r="AM975" s="179"/>
      <c r="AN975" s="179"/>
      <c r="AO975" s="179"/>
      <c r="AP975" s="179"/>
      <c r="AQ975" s="467"/>
      <c r="AR975" s="467"/>
      <c r="AS975" s="467"/>
      <c r="AT975" s="467"/>
    </row>
    <row r="976" spans="1:46" s="347" customFormat="1" x14ac:dyDescent="0.3">
      <c r="A976" s="438">
        <v>41862</v>
      </c>
      <c r="B976" s="932" t="s">
        <v>6771</v>
      </c>
      <c r="C976" s="933" t="s">
        <v>4672</v>
      </c>
      <c r="D976" s="652">
        <v>250</v>
      </c>
      <c r="E976" s="347" t="s">
        <v>66</v>
      </c>
      <c r="F976" s="439">
        <v>45535</v>
      </c>
      <c r="G976" s="347" t="s">
        <v>6772</v>
      </c>
      <c r="H976" s="352" t="s">
        <v>189</v>
      </c>
      <c r="I976" s="353" t="s">
        <v>5193</v>
      </c>
      <c r="J976" s="354" t="s">
        <v>141</v>
      </c>
      <c r="K976" s="355">
        <v>-8</v>
      </c>
      <c r="L976" s="354"/>
      <c r="M976" s="355"/>
      <c r="N976" s="354" t="s">
        <v>2576</v>
      </c>
      <c r="O976" s="471">
        <v>3.4</v>
      </c>
      <c r="P976" s="440" t="s">
        <v>1890</v>
      </c>
      <c r="Q976" s="441"/>
      <c r="R976" s="352">
        <v>5</v>
      </c>
      <c r="S976" s="184" t="s">
        <v>6802</v>
      </c>
      <c r="T976" s="138">
        <f t="shared" si="95"/>
        <v>8</v>
      </c>
      <c r="U976" s="139"/>
      <c r="V976" s="138"/>
      <c r="W976" s="138"/>
      <c r="X976" s="138"/>
      <c r="Y976" s="141"/>
      <c r="Z976" s="226"/>
      <c r="AA976" s="179"/>
      <c r="AB976" s="179"/>
      <c r="AC976" s="179"/>
      <c r="AD976" s="179"/>
      <c r="AE976" s="179"/>
      <c r="AF976" s="179"/>
      <c r="AG976" s="179"/>
      <c r="AH976" s="179"/>
      <c r="AI976" s="179"/>
      <c r="AJ976" s="179"/>
      <c r="AK976" s="179"/>
      <c r="AL976" s="179"/>
      <c r="AM976" s="179"/>
      <c r="AN976" s="179"/>
      <c r="AO976" s="179"/>
      <c r="AP976" s="179"/>
      <c r="AQ976" s="467"/>
      <c r="AR976" s="467"/>
      <c r="AS976" s="467"/>
      <c r="AT976" s="467"/>
    </row>
    <row r="977" spans="1:46" s="347" customFormat="1" x14ac:dyDescent="0.3">
      <c r="A977" s="438">
        <v>41862</v>
      </c>
      <c r="B977" s="932" t="s">
        <v>6773</v>
      </c>
      <c r="C977" s="933" t="s">
        <v>4672</v>
      </c>
      <c r="D977" s="652">
        <v>250</v>
      </c>
      <c r="E977" s="347" t="s">
        <v>5422</v>
      </c>
      <c r="F977" s="439">
        <v>60145</v>
      </c>
      <c r="G977" s="347" t="s">
        <v>6772</v>
      </c>
      <c r="H977" s="352" t="s">
        <v>225</v>
      </c>
      <c r="I977" s="353" t="s">
        <v>4295</v>
      </c>
      <c r="J977" s="354" t="s">
        <v>6774</v>
      </c>
      <c r="K977" s="355">
        <v>-13</v>
      </c>
      <c r="L977" s="354"/>
      <c r="M977" s="355"/>
      <c r="N977" s="354" t="s">
        <v>2576</v>
      </c>
      <c r="O977" s="471">
        <v>3.4</v>
      </c>
      <c r="P977" s="440" t="s">
        <v>6775</v>
      </c>
      <c r="Q977" s="441"/>
      <c r="R977" s="352">
        <v>6.5</v>
      </c>
      <c r="S977" s="184" t="s">
        <v>6801</v>
      </c>
      <c r="T977" s="138">
        <f t="shared" si="95"/>
        <v>8</v>
      </c>
      <c r="U977" s="139"/>
      <c r="V977" s="138"/>
      <c r="W977" s="138"/>
      <c r="X977" s="138"/>
      <c r="Y977" s="141"/>
      <c r="Z977" s="226"/>
      <c r="AA977" s="179"/>
      <c r="AB977" s="179"/>
      <c r="AC977" s="179"/>
      <c r="AD977" s="179"/>
      <c r="AE977" s="179"/>
      <c r="AF977" s="179"/>
      <c r="AG977" s="179"/>
      <c r="AH977" s="179"/>
      <c r="AI977" s="179"/>
      <c r="AJ977" s="179"/>
      <c r="AK977" s="179"/>
      <c r="AL977" s="179"/>
      <c r="AM977" s="179"/>
      <c r="AN977" s="179"/>
      <c r="AO977" s="179"/>
      <c r="AP977" s="179"/>
      <c r="AQ977" s="467"/>
      <c r="AR977" s="467"/>
      <c r="AS977" s="467"/>
      <c r="AT977" s="467"/>
    </row>
    <row r="978" spans="1:46" s="347" customFormat="1" x14ac:dyDescent="0.3">
      <c r="A978" s="438">
        <v>41862</v>
      </c>
      <c r="B978" s="932" t="s">
        <v>6776</v>
      </c>
      <c r="C978" s="933" t="s">
        <v>959</v>
      </c>
      <c r="D978" s="652">
        <v>500</v>
      </c>
      <c r="E978" s="347" t="s">
        <v>12</v>
      </c>
      <c r="F978" s="439">
        <v>42965</v>
      </c>
      <c r="G978" s="347" t="s">
        <v>6777</v>
      </c>
      <c r="H978" s="352" t="s">
        <v>409</v>
      </c>
      <c r="I978" s="353" t="s">
        <v>3791</v>
      </c>
      <c r="J978" s="354" t="s">
        <v>3399</v>
      </c>
      <c r="K978" s="355">
        <v>-7</v>
      </c>
      <c r="L978" s="354"/>
      <c r="M978" s="355"/>
      <c r="N978" s="354" t="s">
        <v>618</v>
      </c>
      <c r="O978" s="471">
        <v>1.5</v>
      </c>
      <c r="P978" s="440" t="s">
        <v>1937</v>
      </c>
      <c r="Q978" s="441"/>
      <c r="R978" s="352">
        <v>0</v>
      </c>
      <c r="S978" s="184" t="s">
        <v>6804</v>
      </c>
      <c r="T978" s="138">
        <f t="shared" si="95"/>
        <v>8</v>
      </c>
      <c r="U978" s="139"/>
      <c r="V978" s="138"/>
      <c r="W978" s="138"/>
      <c r="X978" s="138"/>
      <c r="Y978" s="141"/>
      <c r="Z978" s="226"/>
      <c r="AA978" s="179"/>
      <c r="AB978" s="179"/>
      <c r="AC978" s="179"/>
      <c r="AD978" s="179"/>
      <c r="AE978" s="179"/>
      <c r="AF978" s="179"/>
      <c r="AG978" s="179"/>
      <c r="AH978" s="179"/>
      <c r="AI978" s="179"/>
      <c r="AJ978" s="179"/>
      <c r="AK978" s="179"/>
      <c r="AL978" s="179"/>
      <c r="AM978" s="179"/>
      <c r="AN978" s="179"/>
      <c r="AO978" s="179"/>
      <c r="AP978" s="179"/>
      <c r="AQ978" s="467"/>
      <c r="AR978" s="467"/>
      <c r="AS978" s="467"/>
      <c r="AT978" s="467"/>
    </row>
    <row r="979" spans="1:46" s="347" customFormat="1" x14ac:dyDescent="0.3">
      <c r="A979" s="438">
        <v>41862</v>
      </c>
      <c r="B979" s="932" t="s">
        <v>6778</v>
      </c>
      <c r="C979" s="933" t="s">
        <v>3842</v>
      </c>
      <c r="D979" s="652">
        <v>350</v>
      </c>
      <c r="E979" s="347" t="s">
        <v>37</v>
      </c>
      <c r="F979" s="439">
        <v>43692</v>
      </c>
      <c r="G979" s="347" t="s">
        <v>6777</v>
      </c>
      <c r="H979" s="352" t="s">
        <v>139</v>
      </c>
      <c r="I979" s="353" t="s">
        <v>3832</v>
      </c>
      <c r="J979" s="354" t="s">
        <v>4051</v>
      </c>
      <c r="K979" s="355">
        <v>-2.5</v>
      </c>
      <c r="L979" s="354"/>
      <c r="M979" s="355"/>
      <c r="N979" s="354" t="s">
        <v>411</v>
      </c>
      <c r="O979" s="471">
        <v>1.71</v>
      </c>
      <c r="P979" s="440" t="s">
        <v>3790</v>
      </c>
      <c r="Q979" s="441"/>
      <c r="R979" s="352">
        <v>16</v>
      </c>
      <c r="S979" s="184" t="s">
        <v>6803</v>
      </c>
      <c r="T979" s="138">
        <f t="shared" si="95"/>
        <v>8</v>
      </c>
      <c r="U979" s="139"/>
      <c r="V979" s="138"/>
      <c r="W979" s="138"/>
      <c r="X979" s="138"/>
      <c r="Y979" s="141"/>
      <c r="Z979" s="226"/>
      <c r="AA979" s="179"/>
      <c r="AB979" s="179"/>
      <c r="AC979" s="179"/>
      <c r="AD979" s="179"/>
      <c r="AE979" s="179"/>
      <c r="AF979" s="179"/>
      <c r="AG979" s="179"/>
      <c r="AH979" s="179"/>
      <c r="AI979" s="179"/>
      <c r="AJ979" s="179"/>
      <c r="AK979" s="179"/>
      <c r="AL979" s="179"/>
      <c r="AM979" s="179"/>
      <c r="AN979" s="179"/>
      <c r="AO979" s="179"/>
      <c r="AP979" s="179"/>
      <c r="AQ979" s="467"/>
      <c r="AR979" s="467"/>
      <c r="AS979" s="467"/>
      <c r="AT979" s="467"/>
    </row>
    <row r="980" spans="1:46" s="347" customFormat="1" x14ac:dyDescent="0.3">
      <c r="A980" s="438">
        <v>41862</v>
      </c>
      <c r="B980" s="932" t="s">
        <v>5522</v>
      </c>
      <c r="C980" s="933" t="s">
        <v>771</v>
      </c>
      <c r="D980" s="652">
        <v>250</v>
      </c>
      <c r="E980" s="347" t="s">
        <v>601</v>
      </c>
      <c r="F980" s="439">
        <v>52732</v>
      </c>
      <c r="G980" s="347" t="s">
        <v>6777</v>
      </c>
      <c r="H980" s="352" t="s">
        <v>579</v>
      </c>
      <c r="I980" s="353" t="s">
        <v>4257</v>
      </c>
      <c r="J980" s="354" t="s">
        <v>283</v>
      </c>
      <c r="K980" s="355">
        <v>5</v>
      </c>
      <c r="L980" s="354"/>
      <c r="M980" s="355"/>
      <c r="N980" s="354" t="s">
        <v>1291</v>
      </c>
      <c r="O980" s="471">
        <v>1.4</v>
      </c>
      <c r="P980" s="440" t="s">
        <v>1903</v>
      </c>
      <c r="Q980" s="441"/>
      <c r="R980" s="352">
        <v>12</v>
      </c>
      <c r="S980" s="184" t="s">
        <v>5536</v>
      </c>
      <c r="T980" s="138">
        <f t="shared" si="95"/>
        <v>8</v>
      </c>
      <c r="U980" s="139"/>
      <c r="V980" s="138"/>
      <c r="W980" s="138"/>
      <c r="X980" s="138"/>
      <c r="Y980" s="141"/>
      <c r="Z980" s="226"/>
      <c r="AA980" s="179"/>
      <c r="AB980" s="179"/>
      <c r="AC980" s="179"/>
      <c r="AD980" s="179"/>
      <c r="AE980" s="179"/>
      <c r="AF980" s="179"/>
      <c r="AG980" s="179"/>
      <c r="AH980" s="179"/>
      <c r="AI980" s="179"/>
      <c r="AJ980" s="179"/>
      <c r="AK980" s="179"/>
      <c r="AL980" s="179"/>
      <c r="AM980" s="179"/>
      <c r="AN980" s="179"/>
      <c r="AO980" s="179"/>
      <c r="AP980" s="179"/>
      <c r="AQ980" s="467"/>
      <c r="AR980" s="467"/>
      <c r="AS980" s="467"/>
      <c r="AT980" s="467"/>
    </row>
    <row r="981" spans="1:46" s="347" customFormat="1" x14ac:dyDescent="0.3">
      <c r="A981" s="438">
        <v>41862</v>
      </c>
      <c r="B981" s="932" t="s">
        <v>6779</v>
      </c>
      <c r="C981" s="933" t="s">
        <v>403</v>
      </c>
      <c r="D981" s="652">
        <v>700</v>
      </c>
      <c r="E981" s="347" t="s">
        <v>66</v>
      </c>
      <c r="F981" s="439">
        <v>45536</v>
      </c>
      <c r="G981" s="347" t="s">
        <v>3801</v>
      </c>
      <c r="H981" s="352" t="s">
        <v>652</v>
      </c>
      <c r="I981" s="353" t="s">
        <v>805</v>
      </c>
      <c r="J981" s="354" t="s">
        <v>152</v>
      </c>
      <c r="K981" s="355">
        <v>-20</v>
      </c>
      <c r="L981" s="354"/>
      <c r="M981" s="355"/>
      <c r="N981" s="354" t="s">
        <v>49</v>
      </c>
      <c r="O981" s="471">
        <v>3.71</v>
      </c>
      <c r="P981" s="440" t="s">
        <v>2274</v>
      </c>
      <c r="Q981" s="441"/>
      <c r="R981" s="352">
        <v>4</v>
      </c>
      <c r="S981" s="184" t="s">
        <v>6805</v>
      </c>
      <c r="T981" s="138">
        <f t="shared" si="95"/>
        <v>8</v>
      </c>
      <c r="U981" s="139"/>
      <c r="V981" s="138"/>
      <c r="W981" s="138"/>
      <c r="X981" s="138"/>
      <c r="Y981" s="141"/>
      <c r="Z981" s="226"/>
      <c r="AA981" s="179"/>
      <c r="AB981" s="179"/>
      <c r="AC981" s="179"/>
      <c r="AD981" s="179"/>
      <c r="AE981" s="179"/>
      <c r="AF981" s="179"/>
      <c r="AG981" s="179"/>
      <c r="AH981" s="179"/>
      <c r="AI981" s="179"/>
      <c r="AJ981" s="179"/>
      <c r="AK981" s="179"/>
      <c r="AL981" s="179"/>
      <c r="AM981" s="179"/>
      <c r="AN981" s="179"/>
      <c r="AO981" s="179"/>
      <c r="AP981" s="179"/>
      <c r="AQ981" s="467"/>
      <c r="AR981" s="467"/>
      <c r="AS981" s="467"/>
      <c r="AT981" s="467"/>
    </row>
    <row r="982" spans="1:46" s="428" customFormat="1" x14ac:dyDescent="0.3">
      <c r="A982" s="427">
        <v>41862</v>
      </c>
      <c r="B982" s="935" t="s">
        <v>6780</v>
      </c>
      <c r="C982" s="936" t="s">
        <v>403</v>
      </c>
      <c r="D982" s="654">
        <v>800</v>
      </c>
      <c r="E982" s="428" t="s">
        <v>117</v>
      </c>
      <c r="F982" s="430">
        <v>52841</v>
      </c>
      <c r="G982" s="428" t="s">
        <v>3801</v>
      </c>
      <c r="H982" s="431" t="s">
        <v>330</v>
      </c>
      <c r="I982" s="432" t="s">
        <v>4257</v>
      </c>
      <c r="J982" s="433" t="s">
        <v>602</v>
      </c>
      <c r="K982" s="434">
        <v>-20</v>
      </c>
      <c r="L982" s="433"/>
      <c r="M982" s="434"/>
      <c r="N982" s="433" t="s">
        <v>714</v>
      </c>
      <c r="O982" s="617">
        <v>3.5</v>
      </c>
      <c r="P982" s="435" t="s">
        <v>1900</v>
      </c>
      <c r="Q982" s="436"/>
      <c r="R982" s="431">
        <v>10</v>
      </c>
      <c r="S982" s="185" t="s">
        <v>6806</v>
      </c>
      <c r="T982" s="170">
        <f t="shared" si="95"/>
        <v>8</v>
      </c>
      <c r="U982" s="171"/>
      <c r="V982" s="170"/>
      <c r="W982" s="170"/>
      <c r="X982" s="170"/>
      <c r="Y982" s="169"/>
      <c r="Z982" s="437"/>
      <c r="AA982" s="215"/>
      <c r="AB982" s="215"/>
      <c r="AC982" s="215"/>
      <c r="AD982" s="215"/>
      <c r="AE982" s="215"/>
      <c r="AF982" s="215"/>
      <c r="AG982" s="215"/>
      <c r="AH982" s="215"/>
      <c r="AI982" s="215"/>
      <c r="AJ982" s="215"/>
      <c r="AK982" s="215"/>
      <c r="AL982" s="215"/>
      <c r="AM982" s="215"/>
      <c r="AN982" s="215"/>
      <c r="AO982" s="215"/>
      <c r="AP982" s="215"/>
      <c r="AQ982" s="470"/>
      <c r="AR982" s="470"/>
      <c r="AS982" s="470"/>
      <c r="AT982" s="470"/>
    </row>
    <row r="983" spans="1:46" s="347" customFormat="1" x14ac:dyDescent="0.3">
      <c r="A983" s="438">
        <v>41858</v>
      </c>
      <c r="B983" s="932" t="s">
        <v>3850</v>
      </c>
      <c r="C983" s="933" t="s">
        <v>148</v>
      </c>
      <c r="D983" s="652">
        <v>400</v>
      </c>
      <c r="E983" s="347" t="s">
        <v>12</v>
      </c>
      <c r="F983" s="439">
        <v>42962</v>
      </c>
      <c r="G983" s="347" t="s">
        <v>219</v>
      </c>
      <c r="H983" s="352" t="s">
        <v>1264</v>
      </c>
      <c r="I983" s="353" t="s">
        <v>6624</v>
      </c>
      <c r="J983" s="354" t="s">
        <v>6625</v>
      </c>
      <c r="K983" s="355">
        <v>-7.5</v>
      </c>
      <c r="L983" s="354"/>
      <c r="M983" s="355"/>
      <c r="N983" s="354" t="s">
        <v>105</v>
      </c>
      <c r="O983" s="471">
        <v>2</v>
      </c>
      <c r="P983" s="440" t="s">
        <v>2958</v>
      </c>
      <c r="Q983" s="441"/>
      <c r="R983" s="352">
        <v>1</v>
      </c>
      <c r="S983" s="184" t="s">
        <v>6712</v>
      </c>
      <c r="T983" s="138">
        <f t="shared" ref="T983:T1019" si="96">MONTH(A983)</f>
        <v>8</v>
      </c>
      <c r="U983" s="139"/>
      <c r="V983" s="138"/>
      <c r="W983" s="138"/>
      <c r="X983" s="138"/>
      <c r="Y983" s="141"/>
      <c r="Z983" s="226"/>
      <c r="AA983" s="179"/>
      <c r="AB983" s="179"/>
      <c r="AC983" s="179"/>
      <c r="AD983" s="179"/>
      <c r="AE983" s="179"/>
      <c r="AF983" s="179"/>
      <c r="AG983" s="179"/>
      <c r="AH983" s="179"/>
      <c r="AI983" s="179"/>
      <c r="AJ983" s="179"/>
      <c r="AK983" s="179"/>
      <c r="AL983" s="179"/>
      <c r="AM983" s="179"/>
      <c r="AN983" s="179"/>
      <c r="AO983" s="179"/>
      <c r="AP983" s="179"/>
      <c r="AQ983" s="467"/>
      <c r="AR983" s="467"/>
      <c r="AS983" s="467"/>
      <c r="AT983" s="467"/>
    </row>
    <row r="984" spans="1:46" s="347" customFormat="1" x14ac:dyDescent="0.3">
      <c r="A984" s="438">
        <v>41858</v>
      </c>
      <c r="B984" s="932" t="s">
        <v>6626</v>
      </c>
      <c r="C984" s="933" t="s">
        <v>148</v>
      </c>
      <c r="D984" s="652">
        <v>750</v>
      </c>
      <c r="E984" s="347" t="s">
        <v>37</v>
      </c>
      <c r="F984" s="439">
        <v>43692</v>
      </c>
      <c r="G984" s="347" t="s">
        <v>219</v>
      </c>
      <c r="H984" s="352" t="s">
        <v>19</v>
      </c>
      <c r="I984" s="353" t="s">
        <v>5141</v>
      </c>
      <c r="J984" s="354" t="s">
        <v>3241</v>
      </c>
      <c r="K984" s="355">
        <v>-7.5</v>
      </c>
      <c r="L984" s="354"/>
      <c r="M984" s="355"/>
      <c r="N984" s="354" t="s">
        <v>71</v>
      </c>
      <c r="O984" s="471">
        <v>2.67</v>
      </c>
      <c r="P984" s="440" t="s">
        <v>2042</v>
      </c>
      <c r="Q984" s="441"/>
      <c r="R984" s="352">
        <v>6</v>
      </c>
      <c r="S984" s="184" t="s">
        <v>6713</v>
      </c>
      <c r="T984" s="138">
        <f t="shared" si="96"/>
        <v>8</v>
      </c>
      <c r="U984" s="139"/>
      <c r="V984" s="138"/>
      <c r="W984" s="138"/>
      <c r="X984" s="138"/>
      <c r="Y984" s="141"/>
      <c r="Z984" s="226"/>
      <c r="AA984" s="179"/>
      <c r="AB984" s="179"/>
      <c r="AC984" s="179"/>
      <c r="AD984" s="179"/>
      <c r="AE984" s="179"/>
      <c r="AF984" s="179"/>
      <c r="AG984" s="179"/>
      <c r="AH984" s="179"/>
      <c r="AI984" s="179"/>
      <c r="AJ984" s="179"/>
      <c r="AK984" s="179"/>
      <c r="AL984" s="179"/>
      <c r="AM984" s="179"/>
      <c r="AN984" s="179"/>
      <c r="AO984" s="179"/>
      <c r="AP984" s="179"/>
      <c r="AQ984" s="467"/>
      <c r="AR984" s="467"/>
      <c r="AS984" s="467"/>
      <c r="AT984" s="467"/>
    </row>
    <row r="985" spans="1:46" s="347" customFormat="1" x14ac:dyDescent="0.3">
      <c r="A985" s="438">
        <v>41858</v>
      </c>
      <c r="B985" s="932" t="s">
        <v>6627</v>
      </c>
      <c r="C985" s="933" t="s">
        <v>605</v>
      </c>
      <c r="D985" s="652">
        <v>600</v>
      </c>
      <c r="E985" s="347" t="s">
        <v>853</v>
      </c>
      <c r="F985" s="439">
        <v>45703</v>
      </c>
      <c r="G985" s="347" t="s">
        <v>6628</v>
      </c>
      <c r="H985" s="352" t="s">
        <v>646</v>
      </c>
      <c r="I985" s="353" t="s">
        <v>3778</v>
      </c>
      <c r="J985" s="354" t="s">
        <v>3779</v>
      </c>
      <c r="K985" s="355">
        <v>-20</v>
      </c>
      <c r="L985" s="354"/>
      <c r="M985" s="355"/>
      <c r="N985" s="354" t="s">
        <v>551</v>
      </c>
      <c r="O985" s="471">
        <v>4.17</v>
      </c>
      <c r="P985" s="440" t="s">
        <v>2042</v>
      </c>
      <c r="Q985" s="441"/>
      <c r="R985" s="352">
        <v>6</v>
      </c>
      <c r="S985" s="184" t="s">
        <v>6720</v>
      </c>
      <c r="T985" s="138">
        <f t="shared" si="96"/>
        <v>8</v>
      </c>
      <c r="U985" s="139"/>
      <c r="V985" s="138"/>
      <c r="W985" s="138"/>
      <c r="X985" s="138"/>
      <c r="Y985" s="141"/>
      <c r="Z985" s="226"/>
      <c r="AA985" s="179"/>
      <c r="AB985" s="179"/>
      <c r="AC985" s="179"/>
      <c r="AD985" s="179"/>
      <c r="AE985" s="179"/>
      <c r="AF985" s="179"/>
      <c r="AG985" s="179"/>
      <c r="AH985" s="179"/>
      <c r="AI985" s="179"/>
      <c r="AJ985" s="179"/>
      <c r="AK985" s="179"/>
      <c r="AL985" s="179"/>
      <c r="AM985" s="179"/>
      <c r="AN985" s="179"/>
      <c r="AO985" s="179"/>
      <c r="AP985" s="179"/>
      <c r="AQ985" s="467"/>
      <c r="AR985" s="467"/>
      <c r="AS985" s="467"/>
      <c r="AT985" s="467"/>
    </row>
    <row r="986" spans="1:46" s="347" customFormat="1" x14ac:dyDescent="0.3">
      <c r="A986" s="438">
        <v>41858</v>
      </c>
      <c r="B986" s="932" t="s">
        <v>6629</v>
      </c>
      <c r="C986" s="933" t="s">
        <v>605</v>
      </c>
      <c r="D986" s="652">
        <v>400</v>
      </c>
      <c r="E986" s="347" t="s">
        <v>6630</v>
      </c>
      <c r="F986" s="439">
        <v>49171</v>
      </c>
      <c r="G986" s="347" t="s">
        <v>6628</v>
      </c>
      <c r="H986" s="352" t="s">
        <v>6631</v>
      </c>
      <c r="I986" s="353" t="s">
        <v>3794</v>
      </c>
      <c r="J986" s="354" t="s">
        <v>6001</v>
      </c>
      <c r="K986" s="355">
        <v>-15</v>
      </c>
      <c r="L986" s="354"/>
      <c r="M986" s="355"/>
      <c r="N986" s="354" t="s">
        <v>432</v>
      </c>
      <c r="O986" s="471">
        <v>3.75</v>
      </c>
      <c r="P986" s="440" t="s">
        <v>2150</v>
      </c>
      <c r="Q986" s="441"/>
      <c r="R986" s="352">
        <v>8</v>
      </c>
      <c r="S986" s="184" t="s">
        <v>6721</v>
      </c>
      <c r="T986" s="138">
        <f t="shared" si="96"/>
        <v>8</v>
      </c>
      <c r="U986" s="139"/>
      <c r="V986" s="138"/>
      <c r="W986" s="138"/>
      <c r="X986" s="138"/>
      <c r="Y986" s="141"/>
      <c r="Z986" s="226"/>
      <c r="AA986" s="179"/>
      <c r="AB986" s="179"/>
      <c r="AC986" s="179"/>
      <c r="AD986" s="179"/>
      <c r="AE986" s="179"/>
      <c r="AF986" s="179"/>
      <c r="AG986" s="179"/>
      <c r="AH986" s="179"/>
      <c r="AI986" s="179"/>
      <c r="AJ986" s="179"/>
      <c r="AK986" s="179"/>
      <c r="AL986" s="179"/>
      <c r="AM986" s="179"/>
      <c r="AN986" s="179"/>
      <c r="AO986" s="179"/>
      <c r="AP986" s="179"/>
      <c r="AQ986" s="467"/>
      <c r="AR986" s="467"/>
      <c r="AS986" s="467"/>
      <c r="AT986" s="467"/>
    </row>
    <row r="987" spans="1:46" s="347" customFormat="1" x14ac:dyDescent="0.3">
      <c r="A987" s="438">
        <v>41858</v>
      </c>
      <c r="B987" s="932" t="s">
        <v>6632</v>
      </c>
      <c r="C987" s="933" t="s">
        <v>2842</v>
      </c>
      <c r="D987" s="652">
        <v>350</v>
      </c>
      <c r="E987" s="347" t="s">
        <v>66</v>
      </c>
      <c r="F987" s="439">
        <v>45519</v>
      </c>
      <c r="G987" s="347" t="s">
        <v>6633</v>
      </c>
      <c r="H987" s="352" t="s">
        <v>573</v>
      </c>
      <c r="I987" s="353" t="s">
        <v>837</v>
      </c>
      <c r="J987" s="354" t="s">
        <v>838</v>
      </c>
      <c r="K987" s="355">
        <v>-7</v>
      </c>
      <c r="L987" s="354"/>
      <c r="M987" s="355"/>
      <c r="N987" s="354" t="s">
        <v>504</v>
      </c>
      <c r="O987" s="471">
        <v>2</v>
      </c>
      <c r="P987" s="440" t="s">
        <v>1933</v>
      </c>
      <c r="Q987" s="441"/>
      <c r="R987" s="352">
        <v>7</v>
      </c>
      <c r="S987" s="184" t="s">
        <v>6719</v>
      </c>
      <c r="T987" s="138">
        <f t="shared" si="96"/>
        <v>8</v>
      </c>
      <c r="U987" s="139"/>
      <c r="V987" s="138"/>
      <c r="W987" s="138"/>
      <c r="X987" s="138"/>
      <c r="Y987" s="141"/>
      <c r="Z987" s="226"/>
      <c r="AA987" s="179"/>
      <c r="AB987" s="179"/>
      <c r="AC987" s="179"/>
      <c r="AD987" s="179"/>
      <c r="AE987" s="179"/>
      <c r="AF987" s="179"/>
      <c r="AG987" s="179"/>
      <c r="AH987" s="179"/>
      <c r="AI987" s="179"/>
      <c r="AJ987" s="179"/>
      <c r="AK987" s="179"/>
      <c r="AL987" s="179"/>
      <c r="AM987" s="179"/>
      <c r="AN987" s="179"/>
      <c r="AO987" s="179"/>
      <c r="AP987" s="179"/>
      <c r="AQ987" s="467"/>
      <c r="AR987" s="467"/>
      <c r="AS987" s="467"/>
      <c r="AT987" s="467"/>
    </row>
    <row r="988" spans="1:46" s="347" customFormat="1" x14ac:dyDescent="0.3">
      <c r="A988" s="438">
        <v>41858</v>
      </c>
      <c r="B988" s="932" t="s">
        <v>4015</v>
      </c>
      <c r="C988" s="933" t="s">
        <v>2842</v>
      </c>
      <c r="D988" s="652">
        <v>225</v>
      </c>
      <c r="E988" s="347" t="s">
        <v>601</v>
      </c>
      <c r="F988" s="439">
        <v>52642</v>
      </c>
      <c r="G988" s="347" t="s">
        <v>6633</v>
      </c>
      <c r="H988" s="352" t="s">
        <v>6634</v>
      </c>
      <c r="I988" s="353" t="s">
        <v>1050</v>
      </c>
      <c r="J988" s="354" t="s">
        <v>3627</v>
      </c>
      <c r="K988" s="355">
        <v>-5</v>
      </c>
      <c r="L988" s="354"/>
      <c r="M988" s="355"/>
      <c r="N988" s="354" t="s">
        <v>391</v>
      </c>
      <c r="O988" s="471">
        <v>2.2200000000000002</v>
      </c>
      <c r="P988" s="440" t="s">
        <v>1933</v>
      </c>
      <c r="Q988" s="441"/>
      <c r="R988" s="352">
        <v>7</v>
      </c>
      <c r="S988" s="184" t="s">
        <v>4019</v>
      </c>
      <c r="T988" s="138">
        <f t="shared" si="96"/>
        <v>8</v>
      </c>
      <c r="U988" s="139"/>
      <c r="V988" s="138"/>
      <c r="W988" s="138"/>
      <c r="X988" s="138"/>
      <c r="Y988" s="141"/>
      <c r="Z988" s="226"/>
      <c r="AA988" s="179"/>
      <c r="AB988" s="179"/>
      <c r="AC988" s="179"/>
      <c r="AD988" s="179"/>
      <c r="AE988" s="179"/>
      <c r="AF988" s="179"/>
      <c r="AG988" s="179"/>
      <c r="AH988" s="179"/>
      <c r="AI988" s="179"/>
      <c r="AJ988" s="179"/>
      <c r="AK988" s="179"/>
      <c r="AL988" s="179"/>
      <c r="AM988" s="179"/>
      <c r="AN988" s="179"/>
      <c r="AO988" s="179"/>
      <c r="AP988" s="179"/>
      <c r="AQ988" s="467"/>
      <c r="AR988" s="467"/>
      <c r="AS988" s="467"/>
      <c r="AT988" s="467"/>
    </row>
    <row r="989" spans="1:46" s="347" customFormat="1" x14ac:dyDescent="0.3">
      <c r="A989" s="438">
        <v>41858</v>
      </c>
      <c r="B989" s="932" t="s">
        <v>6635</v>
      </c>
      <c r="C989" s="933" t="s">
        <v>22</v>
      </c>
      <c r="D989" s="652">
        <v>350</v>
      </c>
      <c r="E989" s="347" t="s">
        <v>853</v>
      </c>
      <c r="F989" s="439">
        <v>45672</v>
      </c>
      <c r="G989" s="347" t="s">
        <v>561</v>
      </c>
      <c r="H989" s="352" t="s">
        <v>6636</v>
      </c>
      <c r="I989" s="353" t="s">
        <v>791</v>
      </c>
      <c r="J989" s="354" t="s">
        <v>221</v>
      </c>
      <c r="K989" s="355">
        <v>-12.5</v>
      </c>
      <c r="L989" s="354"/>
      <c r="M989" s="355"/>
      <c r="N989" s="354" t="s">
        <v>1138</v>
      </c>
      <c r="O989" s="471">
        <v>6.57</v>
      </c>
      <c r="P989" s="440" t="s">
        <v>2958</v>
      </c>
      <c r="Q989" s="441"/>
      <c r="R989" s="352">
        <v>1</v>
      </c>
      <c r="S989" s="184" t="s">
        <v>6723</v>
      </c>
      <c r="T989" s="138">
        <f t="shared" si="96"/>
        <v>8</v>
      </c>
      <c r="U989" s="139"/>
      <c r="V989" s="138"/>
      <c r="W989" s="138"/>
      <c r="X989" s="138"/>
      <c r="Y989" s="141"/>
      <c r="Z989" s="226"/>
      <c r="AA989" s="179"/>
      <c r="AB989" s="179"/>
      <c r="AC989" s="179"/>
      <c r="AD989" s="179"/>
      <c r="AE989" s="179"/>
      <c r="AF989" s="179"/>
      <c r="AG989" s="179"/>
      <c r="AH989" s="179"/>
      <c r="AI989" s="179"/>
      <c r="AJ989" s="179"/>
      <c r="AK989" s="179"/>
      <c r="AL989" s="179"/>
      <c r="AM989" s="179"/>
      <c r="AN989" s="179"/>
      <c r="AO989" s="179"/>
      <c r="AP989" s="179"/>
      <c r="AQ989" s="467"/>
      <c r="AR989" s="467"/>
      <c r="AS989" s="467"/>
      <c r="AT989" s="467"/>
    </row>
    <row r="990" spans="1:46" s="347" customFormat="1" x14ac:dyDescent="0.3">
      <c r="A990" s="438">
        <v>41858</v>
      </c>
      <c r="B990" s="932" t="s">
        <v>6637</v>
      </c>
      <c r="C990" s="933" t="s">
        <v>22</v>
      </c>
      <c r="D990" s="652">
        <v>350</v>
      </c>
      <c r="E990" s="347" t="s">
        <v>6638</v>
      </c>
      <c r="F990" s="439">
        <v>52977</v>
      </c>
      <c r="G990" s="347" t="s">
        <v>561</v>
      </c>
      <c r="H990" s="352" t="s">
        <v>1951</v>
      </c>
      <c r="I990" s="353" t="s">
        <v>805</v>
      </c>
      <c r="J990" s="354" t="s">
        <v>152</v>
      </c>
      <c r="K990" s="355">
        <v>-12.5</v>
      </c>
      <c r="L990" s="354"/>
      <c r="M990" s="355"/>
      <c r="N990" s="354" t="s">
        <v>4057</v>
      </c>
      <c r="O990" s="471">
        <v>3.71</v>
      </c>
      <c r="P990" s="440" t="s">
        <v>2958</v>
      </c>
      <c r="Q990" s="441"/>
      <c r="R990" s="352">
        <v>1</v>
      </c>
      <c r="S990" s="184" t="s">
        <v>6722</v>
      </c>
      <c r="T990" s="138">
        <f t="shared" si="96"/>
        <v>8</v>
      </c>
      <c r="U990" s="139"/>
      <c r="V990" s="138"/>
      <c r="W990" s="138"/>
      <c r="X990" s="138"/>
      <c r="Y990" s="141"/>
      <c r="Z990" s="226"/>
      <c r="AA990" s="179"/>
      <c r="AB990" s="179"/>
      <c r="AC990" s="179"/>
      <c r="AD990" s="179"/>
      <c r="AE990" s="179"/>
      <c r="AF990" s="179"/>
      <c r="AG990" s="179"/>
      <c r="AH990" s="179"/>
      <c r="AI990" s="179"/>
      <c r="AJ990" s="179"/>
      <c r="AK990" s="179"/>
      <c r="AL990" s="179"/>
      <c r="AM990" s="179"/>
      <c r="AN990" s="179"/>
      <c r="AO990" s="179"/>
      <c r="AP990" s="179"/>
      <c r="AQ990" s="467"/>
      <c r="AR990" s="467"/>
      <c r="AS990" s="467"/>
      <c r="AT990" s="467"/>
    </row>
    <row r="991" spans="1:46" s="347" customFormat="1" x14ac:dyDescent="0.3">
      <c r="A991" s="438">
        <v>41858</v>
      </c>
      <c r="B991" s="932" t="s">
        <v>6639</v>
      </c>
      <c r="C991" s="933" t="s">
        <v>208</v>
      </c>
      <c r="D991" s="652">
        <v>800</v>
      </c>
      <c r="E991" s="347" t="s">
        <v>66</v>
      </c>
      <c r="F991" s="439">
        <v>45519</v>
      </c>
      <c r="G991" s="347" t="s">
        <v>6640</v>
      </c>
      <c r="H991" s="352" t="s">
        <v>95</v>
      </c>
      <c r="I991" s="353" t="s">
        <v>3902</v>
      </c>
      <c r="J991" s="354" t="s">
        <v>6641</v>
      </c>
      <c r="K991" s="355">
        <v>-12</v>
      </c>
      <c r="L991" s="354"/>
      <c r="M991" s="355"/>
      <c r="N991" s="354" t="s">
        <v>3792</v>
      </c>
      <c r="O991" s="471">
        <v>2.25</v>
      </c>
      <c r="P991" s="440" t="s">
        <v>2150</v>
      </c>
      <c r="Q991" s="441"/>
      <c r="R991" s="352">
        <v>8</v>
      </c>
      <c r="S991" s="184" t="s">
        <v>6718</v>
      </c>
      <c r="T991" s="138">
        <f t="shared" si="96"/>
        <v>8</v>
      </c>
      <c r="U991" s="139"/>
      <c r="V991" s="138"/>
      <c r="W991" s="138"/>
      <c r="X991" s="138"/>
      <c r="Y991" s="141"/>
      <c r="Z991" s="226"/>
      <c r="AA991" s="179"/>
      <c r="AB991" s="179"/>
      <c r="AC991" s="179"/>
      <c r="AD991" s="179"/>
      <c r="AE991" s="179"/>
      <c r="AF991" s="179"/>
      <c r="AG991" s="179"/>
      <c r="AH991" s="179"/>
      <c r="AI991" s="179"/>
      <c r="AJ991" s="179"/>
      <c r="AK991" s="179"/>
      <c r="AL991" s="179"/>
      <c r="AM991" s="179"/>
      <c r="AN991" s="179"/>
      <c r="AO991" s="179"/>
      <c r="AP991" s="179"/>
      <c r="AQ991" s="467"/>
      <c r="AR991" s="467"/>
      <c r="AS991" s="467"/>
      <c r="AT991" s="467"/>
    </row>
    <row r="992" spans="1:46" s="347" customFormat="1" x14ac:dyDescent="0.3">
      <c r="A992" s="438">
        <v>41858</v>
      </c>
      <c r="B992" s="932" t="s">
        <v>6642</v>
      </c>
      <c r="C992" s="933" t="s">
        <v>6643</v>
      </c>
      <c r="D992" s="652">
        <v>750</v>
      </c>
      <c r="E992" s="347" t="s">
        <v>12</v>
      </c>
      <c r="F992" s="439">
        <v>43009</v>
      </c>
      <c r="G992" s="347" t="s">
        <v>6644</v>
      </c>
      <c r="H992" s="352" t="s">
        <v>3179</v>
      </c>
      <c r="I992" s="353" t="s">
        <v>4339</v>
      </c>
      <c r="J992" s="354" t="s">
        <v>3241</v>
      </c>
      <c r="K992" s="355">
        <v>-7.5</v>
      </c>
      <c r="L992" s="354"/>
      <c r="M992" s="355"/>
      <c r="N992" s="354" t="s">
        <v>3792</v>
      </c>
      <c r="O992" s="471">
        <v>2.4</v>
      </c>
      <c r="P992" s="440" t="s">
        <v>2958</v>
      </c>
      <c r="Q992" s="441"/>
      <c r="R992" s="352">
        <v>1</v>
      </c>
      <c r="S992" s="184" t="s">
        <v>6728</v>
      </c>
      <c r="T992" s="138">
        <f t="shared" si="96"/>
        <v>8</v>
      </c>
      <c r="U992" s="139"/>
      <c r="V992" s="138"/>
      <c r="W992" s="138"/>
      <c r="X992" s="138"/>
      <c r="Y992" s="141"/>
      <c r="Z992" s="226"/>
      <c r="AA992" s="179"/>
      <c r="AB992" s="179"/>
      <c r="AC992" s="179"/>
      <c r="AD992" s="179"/>
      <c r="AE992" s="179"/>
      <c r="AF992" s="179"/>
      <c r="AG992" s="179"/>
      <c r="AH992" s="179"/>
      <c r="AI992" s="179"/>
      <c r="AJ992" s="179"/>
      <c r="AK992" s="179"/>
      <c r="AL992" s="179"/>
      <c r="AM992" s="179"/>
      <c r="AN992" s="179"/>
      <c r="AO992" s="179"/>
      <c r="AP992" s="179"/>
      <c r="AQ992" s="467"/>
      <c r="AR992" s="467"/>
      <c r="AS992" s="467"/>
      <c r="AT992" s="467"/>
    </row>
    <row r="993" spans="1:46" s="347" customFormat="1" x14ac:dyDescent="0.3">
      <c r="A993" s="438">
        <v>41858</v>
      </c>
      <c r="B993" s="932" t="s">
        <v>6645</v>
      </c>
      <c r="C993" s="933" t="s">
        <v>208</v>
      </c>
      <c r="D993" s="652">
        <v>850</v>
      </c>
      <c r="E993" s="347" t="s">
        <v>37</v>
      </c>
      <c r="F993" s="439">
        <v>43689</v>
      </c>
      <c r="G993" s="347" t="s">
        <v>6646</v>
      </c>
      <c r="H993" s="352" t="s">
        <v>189</v>
      </c>
      <c r="I993" s="353" t="s">
        <v>669</v>
      </c>
      <c r="J993" s="354" t="s">
        <v>670</v>
      </c>
      <c r="K993" s="355">
        <v>-15</v>
      </c>
      <c r="L993" s="354"/>
      <c r="M993" s="355"/>
      <c r="N993" s="354" t="s">
        <v>254</v>
      </c>
      <c r="O993" s="471">
        <v>3.18</v>
      </c>
      <c r="P993" s="440" t="s">
        <v>2150</v>
      </c>
      <c r="Q993" s="441"/>
      <c r="R993" s="352">
        <v>8</v>
      </c>
      <c r="S993" s="184" t="s">
        <v>6717</v>
      </c>
      <c r="T993" s="138">
        <f t="shared" si="96"/>
        <v>8</v>
      </c>
      <c r="U993" s="139"/>
      <c r="V993" s="138"/>
      <c r="W993" s="138"/>
      <c r="X993" s="138"/>
      <c r="Y993" s="141"/>
      <c r="Z993" s="226"/>
      <c r="AA993" s="179"/>
      <c r="AB993" s="179"/>
      <c r="AC993" s="179"/>
      <c r="AD993" s="179"/>
      <c r="AE993" s="179"/>
      <c r="AF993" s="179"/>
      <c r="AG993" s="179"/>
      <c r="AH993" s="179"/>
      <c r="AI993" s="179"/>
      <c r="AJ993" s="179"/>
      <c r="AK993" s="179"/>
      <c r="AL993" s="179"/>
      <c r="AM993" s="179"/>
      <c r="AN993" s="179"/>
      <c r="AO993" s="179"/>
      <c r="AP993" s="179"/>
      <c r="AQ993" s="467"/>
      <c r="AR993" s="467"/>
      <c r="AS993" s="467"/>
      <c r="AT993" s="467"/>
    </row>
    <row r="994" spans="1:46" s="347" customFormat="1" x14ac:dyDescent="0.3">
      <c r="A994" s="438">
        <v>41858</v>
      </c>
      <c r="B994" s="932" t="s">
        <v>6647</v>
      </c>
      <c r="C994" s="933" t="s">
        <v>208</v>
      </c>
      <c r="D994" s="652">
        <v>650</v>
      </c>
      <c r="E994" s="347" t="s">
        <v>66</v>
      </c>
      <c r="F994" s="439">
        <v>45516</v>
      </c>
      <c r="G994" s="347" t="s">
        <v>6648</v>
      </c>
      <c r="H994" s="352" t="s">
        <v>6634</v>
      </c>
      <c r="I994" s="353" t="s">
        <v>871</v>
      </c>
      <c r="J994" s="354" t="s">
        <v>202</v>
      </c>
      <c r="K994" s="355">
        <v>-15</v>
      </c>
      <c r="L994" s="354"/>
      <c r="M994" s="355"/>
      <c r="N994" s="354" t="s">
        <v>1196</v>
      </c>
      <c r="O994" s="471">
        <v>3.69</v>
      </c>
      <c r="P994" s="440" t="s">
        <v>2092</v>
      </c>
      <c r="Q994" s="441"/>
      <c r="R994" s="352">
        <v>3</v>
      </c>
      <c r="S994" s="184" t="s">
        <v>6716</v>
      </c>
      <c r="T994" s="138">
        <f t="shared" si="96"/>
        <v>8</v>
      </c>
      <c r="U994" s="139"/>
      <c r="V994" s="138"/>
      <c r="W994" s="138"/>
      <c r="X994" s="138"/>
      <c r="Y994" s="141"/>
      <c r="Z994" s="226"/>
      <c r="AA994" s="179"/>
      <c r="AB994" s="179"/>
      <c r="AC994" s="179"/>
      <c r="AD994" s="179"/>
      <c r="AE994" s="179"/>
      <c r="AF994" s="179"/>
      <c r="AG994" s="179"/>
      <c r="AH994" s="179"/>
      <c r="AI994" s="179"/>
      <c r="AJ994" s="179"/>
      <c r="AK994" s="179"/>
      <c r="AL994" s="179"/>
      <c r="AM994" s="179"/>
      <c r="AN994" s="179"/>
      <c r="AO994" s="179"/>
      <c r="AP994" s="179"/>
      <c r="AQ994" s="467"/>
      <c r="AR994" s="467"/>
      <c r="AS994" s="467"/>
      <c r="AT994" s="467"/>
    </row>
    <row r="995" spans="1:46" s="347" customFormat="1" x14ac:dyDescent="0.3">
      <c r="A995" s="438">
        <v>41858</v>
      </c>
      <c r="B995" s="932" t="s">
        <v>6649</v>
      </c>
      <c r="C995" s="933" t="s">
        <v>121</v>
      </c>
      <c r="D995" s="652">
        <v>850</v>
      </c>
      <c r="E995" s="347" t="s">
        <v>37</v>
      </c>
      <c r="F995" s="439">
        <v>43692</v>
      </c>
      <c r="G995" s="347" t="s">
        <v>511</v>
      </c>
      <c r="H995" s="352" t="s">
        <v>695</v>
      </c>
      <c r="I995" s="353" t="s">
        <v>669</v>
      </c>
      <c r="J995" s="354" t="s">
        <v>131</v>
      </c>
      <c r="K995" s="355">
        <v>-12.5</v>
      </c>
      <c r="L995" s="354"/>
      <c r="M995" s="355"/>
      <c r="N995" s="354" t="s">
        <v>192</v>
      </c>
      <c r="O995" s="471">
        <v>1.88</v>
      </c>
      <c r="P995" s="440" t="s">
        <v>1933</v>
      </c>
      <c r="Q995" s="441"/>
      <c r="R995" s="352">
        <v>7</v>
      </c>
      <c r="S995" s="184" t="s">
        <v>6724</v>
      </c>
      <c r="T995" s="138">
        <f t="shared" si="96"/>
        <v>8</v>
      </c>
      <c r="U995" s="139"/>
      <c r="V995" s="138"/>
      <c r="W995" s="138"/>
      <c r="X995" s="138"/>
      <c r="Y995" s="141"/>
      <c r="Z995" s="226"/>
      <c r="AA995" s="179"/>
      <c r="AB995" s="179"/>
      <c r="AC995" s="179"/>
      <c r="AD995" s="179"/>
      <c r="AE995" s="179"/>
      <c r="AF995" s="179"/>
      <c r="AG995" s="179"/>
      <c r="AH995" s="179"/>
      <c r="AI995" s="179"/>
      <c r="AJ995" s="179"/>
      <c r="AK995" s="179"/>
      <c r="AL995" s="179"/>
      <c r="AM995" s="179"/>
      <c r="AN995" s="179"/>
      <c r="AO995" s="179"/>
      <c r="AP995" s="179"/>
      <c r="AQ995" s="467"/>
      <c r="AR995" s="467"/>
      <c r="AS995" s="467"/>
      <c r="AT995" s="467"/>
    </row>
    <row r="996" spans="1:46" s="347" customFormat="1" x14ac:dyDescent="0.3">
      <c r="A996" s="438">
        <v>41858</v>
      </c>
      <c r="B996" s="932" t="s">
        <v>6650</v>
      </c>
      <c r="C996" s="933" t="s">
        <v>121</v>
      </c>
      <c r="D996" s="652">
        <v>800</v>
      </c>
      <c r="E996" s="347" t="s">
        <v>66</v>
      </c>
      <c r="F996" s="439">
        <v>45519</v>
      </c>
      <c r="G996" s="347" t="s">
        <v>511</v>
      </c>
      <c r="H996" s="352" t="s">
        <v>144</v>
      </c>
      <c r="I996" s="353" t="s">
        <v>946</v>
      </c>
      <c r="J996" s="354" t="s">
        <v>91</v>
      </c>
      <c r="K996" s="355">
        <v>-5</v>
      </c>
      <c r="L996" s="354"/>
      <c r="M996" s="355"/>
      <c r="N996" s="354" t="s">
        <v>266</v>
      </c>
      <c r="O996" s="471">
        <v>2.375</v>
      </c>
      <c r="P996" s="440" t="s">
        <v>1900</v>
      </c>
      <c r="Q996" s="441"/>
      <c r="R996" s="352">
        <v>10</v>
      </c>
      <c r="S996" s="184" t="s">
        <v>6725</v>
      </c>
      <c r="T996" s="138">
        <f t="shared" si="96"/>
        <v>8</v>
      </c>
      <c r="U996" s="139"/>
      <c r="V996" s="138"/>
      <c r="W996" s="138"/>
      <c r="X996" s="138"/>
      <c r="Y996" s="141"/>
      <c r="Z996" s="226"/>
      <c r="AA996" s="179"/>
      <c r="AB996" s="179"/>
      <c r="AC996" s="179"/>
      <c r="AD996" s="179"/>
      <c r="AE996" s="179"/>
      <c r="AF996" s="179"/>
      <c r="AG996" s="179"/>
      <c r="AH996" s="179"/>
      <c r="AI996" s="179"/>
      <c r="AJ996" s="179"/>
      <c r="AK996" s="179"/>
      <c r="AL996" s="179"/>
      <c r="AM996" s="179"/>
      <c r="AN996" s="179"/>
      <c r="AO996" s="179"/>
      <c r="AP996" s="179"/>
      <c r="AQ996" s="467"/>
      <c r="AR996" s="467"/>
      <c r="AS996" s="467"/>
      <c r="AT996" s="467"/>
    </row>
    <row r="997" spans="1:46" s="347" customFormat="1" x14ac:dyDescent="0.3">
      <c r="A997" s="438">
        <v>41858</v>
      </c>
      <c r="B997" s="932" t="s">
        <v>6651</v>
      </c>
      <c r="C997" s="933" t="s">
        <v>121</v>
      </c>
      <c r="D997" s="652">
        <v>800</v>
      </c>
      <c r="E997" s="347" t="s">
        <v>501</v>
      </c>
      <c r="F997" s="439">
        <v>52824</v>
      </c>
      <c r="G997" s="347" t="s">
        <v>511</v>
      </c>
      <c r="H997" s="352" t="s">
        <v>330</v>
      </c>
      <c r="I997" s="353" t="s">
        <v>3653</v>
      </c>
      <c r="J997" s="354" t="s">
        <v>462</v>
      </c>
      <c r="K997" s="355">
        <v>-10</v>
      </c>
      <c r="L997" s="354"/>
      <c r="M997" s="355"/>
      <c r="N997" s="354" t="s">
        <v>1420</v>
      </c>
      <c r="O997" s="471">
        <v>2.625</v>
      </c>
      <c r="P997" s="440" t="s">
        <v>1900</v>
      </c>
      <c r="Q997" s="441"/>
      <c r="R997" s="352">
        <v>10</v>
      </c>
      <c r="S997" s="184" t="s">
        <v>6726</v>
      </c>
      <c r="T997" s="138">
        <f t="shared" si="96"/>
        <v>8</v>
      </c>
      <c r="U997" s="139"/>
      <c r="V997" s="138"/>
      <c r="W997" s="138"/>
      <c r="X997" s="138"/>
      <c r="Y997" s="141"/>
      <c r="Z997" s="226"/>
      <c r="AA997" s="179"/>
      <c r="AB997" s="179"/>
      <c r="AC997" s="179"/>
      <c r="AD997" s="179"/>
      <c r="AE997" s="179"/>
      <c r="AF997" s="179"/>
      <c r="AG997" s="179"/>
      <c r="AH997" s="179"/>
      <c r="AI997" s="179"/>
      <c r="AJ997" s="179"/>
      <c r="AK997" s="179"/>
      <c r="AL997" s="179"/>
      <c r="AM997" s="179"/>
      <c r="AN997" s="179"/>
      <c r="AO997" s="179"/>
      <c r="AP997" s="179"/>
      <c r="AQ997" s="467"/>
      <c r="AR997" s="467"/>
      <c r="AS997" s="467"/>
      <c r="AT997" s="467"/>
    </row>
    <row r="998" spans="1:46" s="347" customFormat="1" x14ac:dyDescent="0.3">
      <c r="A998" s="438">
        <v>41858</v>
      </c>
      <c r="B998" s="932" t="s">
        <v>6652</v>
      </c>
      <c r="C998" s="933" t="s">
        <v>121</v>
      </c>
      <c r="D998" s="652">
        <v>250</v>
      </c>
      <c r="E998" s="347" t="s">
        <v>149</v>
      </c>
      <c r="F998" s="439">
        <v>56476</v>
      </c>
      <c r="G998" s="347" t="s">
        <v>511</v>
      </c>
      <c r="H998" s="352" t="s">
        <v>774</v>
      </c>
      <c r="I998" s="353" t="s">
        <v>4169</v>
      </c>
      <c r="J998" s="354" t="s">
        <v>775</v>
      </c>
      <c r="K998" s="355">
        <v>-2.5</v>
      </c>
      <c r="L998" s="354"/>
      <c r="M998" s="355"/>
      <c r="N998" s="354" t="s">
        <v>105</v>
      </c>
      <c r="O998" s="471">
        <v>3.2</v>
      </c>
      <c r="P998" s="440" t="s">
        <v>6653</v>
      </c>
      <c r="Q998" s="441"/>
      <c r="R998" s="352">
        <v>16</v>
      </c>
      <c r="S998" s="184" t="s">
        <v>6727</v>
      </c>
      <c r="T998" s="138">
        <f t="shared" si="96"/>
        <v>8</v>
      </c>
      <c r="U998" s="139"/>
      <c r="V998" s="138"/>
      <c r="W998" s="138"/>
      <c r="X998" s="138"/>
      <c r="Y998" s="141"/>
      <c r="Z998" s="226"/>
      <c r="AA998" s="179"/>
      <c r="AB998" s="179"/>
      <c r="AC998" s="179"/>
      <c r="AD998" s="179"/>
      <c r="AE998" s="179"/>
      <c r="AF998" s="179"/>
      <c r="AG998" s="179"/>
      <c r="AH998" s="179"/>
      <c r="AI998" s="179"/>
      <c r="AJ998" s="179"/>
      <c r="AK998" s="179"/>
      <c r="AL998" s="179"/>
      <c r="AM998" s="179"/>
      <c r="AN998" s="179"/>
      <c r="AO998" s="179"/>
      <c r="AP998" s="179"/>
      <c r="AQ998" s="467"/>
      <c r="AR998" s="467"/>
      <c r="AS998" s="467"/>
      <c r="AT998" s="467"/>
    </row>
    <row r="999" spans="1:46" s="347" customFormat="1" x14ac:dyDescent="0.3">
      <c r="A999" s="438">
        <v>41858</v>
      </c>
      <c r="B999" s="932" t="s">
        <v>916</v>
      </c>
      <c r="C999" s="933" t="s">
        <v>121</v>
      </c>
      <c r="D999" s="652">
        <v>250</v>
      </c>
      <c r="E999" s="347" t="s">
        <v>12</v>
      </c>
      <c r="F999" s="439">
        <v>42961</v>
      </c>
      <c r="G999" s="347" t="s">
        <v>6528</v>
      </c>
      <c r="H999" s="352" t="s">
        <v>2299</v>
      </c>
      <c r="I999" s="353" t="s">
        <v>2299</v>
      </c>
      <c r="J999" s="354" t="s">
        <v>6654</v>
      </c>
      <c r="K999" s="355">
        <v>-5.5</v>
      </c>
      <c r="L999" s="354"/>
      <c r="M999" s="355"/>
      <c r="N999" s="354" t="s">
        <v>407</v>
      </c>
      <c r="O999" s="471">
        <v>1.2</v>
      </c>
      <c r="P999" s="440" t="s">
        <v>2274</v>
      </c>
      <c r="Q999" s="441"/>
      <c r="R999" s="352">
        <v>4</v>
      </c>
      <c r="S999" s="184" t="s">
        <v>6715</v>
      </c>
      <c r="T999" s="138">
        <f t="shared" si="96"/>
        <v>8</v>
      </c>
      <c r="U999" s="139"/>
      <c r="V999" s="138"/>
      <c r="W999" s="138"/>
      <c r="X999" s="138"/>
      <c r="Y999" s="141"/>
      <c r="Z999" s="226"/>
      <c r="AA999" s="179"/>
      <c r="AB999" s="179"/>
      <c r="AC999" s="179"/>
      <c r="AD999" s="179"/>
      <c r="AE999" s="179"/>
      <c r="AF999" s="179"/>
      <c r="AG999" s="179"/>
      <c r="AH999" s="179"/>
      <c r="AI999" s="179"/>
      <c r="AJ999" s="179"/>
      <c r="AK999" s="179"/>
      <c r="AL999" s="179"/>
      <c r="AM999" s="179"/>
      <c r="AN999" s="179"/>
      <c r="AO999" s="179"/>
      <c r="AP999" s="179"/>
      <c r="AQ999" s="467"/>
      <c r="AR999" s="467"/>
      <c r="AS999" s="467"/>
      <c r="AT999" s="467"/>
    </row>
    <row r="1000" spans="1:46" s="347" customFormat="1" x14ac:dyDescent="0.3">
      <c r="A1000" s="438">
        <v>41858</v>
      </c>
      <c r="B1000" s="932" t="s">
        <v>6655</v>
      </c>
      <c r="C1000" s="933" t="s">
        <v>121</v>
      </c>
      <c r="D1000" s="652">
        <v>1250</v>
      </c>
      <c r="E1000" s="347" t="s">
        <v>12</v>
      </c>
      <c r="F1000" s="439">
        <v>42961</v>
      </c>
      <c r="G1000" s="347" t="s">
        <v>6528</v>
      </c>
      <c r="H1000" s="352" t="s">
        <v>1752</v>
      </c>
      <c r="I1000" s="353" t="s">
        <v>6656</v>
      </c>
      <c r="J1000" s="354" t="s">
        <v>141</v>
      </c>
      <c r="K1000" s="355">
        <v>-5.5</v>
      </c>
      <c r="L1000" s="354"/>
      <c r="M1000" s="355"/>
      <c r="N1000" s="354" t="s">
        <v>692</v>
      </c>
      <c r="O1000" s="471">
        <v>1.36</v>
      </c>
      <c r="P1000" s="440" t="s">
        <v>2274</v>
      </c>
      <c r="Q1000" s="441"/>
      <c r="R1000" s="352">
        <v>4</v>
      </c>
      <c r="S1000" s="184" t="s">
        <v>6714</v>
      </c>
      <c r="T1000" s="138">
        <f t="shared" si="96"/>
        <v>8</v>
      </c>
      <c r="U1000" s="139"/>
      <c r="V1000" s="138"/>
      <c r="W1000" s="138"/>
      <c r="X1000" s="138"/>
      <c r="Y1000" s="141"/>
      <c r="Z1000" s="226"/>
      <c r="AA1000" s="179"/>
      <c r="AB1000" s="179"/>
      <c r="AC1000" s="179"/>
      <c r="AD1000" s="179"/>
      <c r="AE1000" s="179"/>
      <c r="AF1000" s="179"/>
      <c r="AG1000" s="179"/>
      <c r="AH1000" s="179"/>
      <c r="AI1000" s="179"/>
      <c r="AJ1000" s="179"/>
      <c r="AK1000" s="179"/>
      <c r="AL1000" s="179"/>
      <c r="AM1000" s="179"/>
      <c r="AN1000" s="179"/>
      <c r="AO1000" s="179"/>
      <c r="AP1000" s="179"/>
      <c r="AQ1000" s="467"/>
      <c r="AR1000" s="467"/>
      <c r="AS1000" s="467"/>
      <c r="AT1000" s="467"/>
    </row>
    <row r="1001" spans="1:46" s="347" customFormat="1" x14ac:dyDescent="0.3">
      <c r="A1001" s="438">
        <v>41857</v>
      </c>
      <c r="B1001" s="932" t="s">
        <v>6657</v>
      </c>
      <c r="C1001" s="933" t="s">
        <v>566</v>
      </c>
      <c r="D1001" s="652">
        <v>500</v>
      </c>
      <c r="E1001" s="347" t="s">
        <v>12</v>
      </c>
      <c r="F1001" s="439">
        <v>42962</v>
      </c>
      <c r="G1001" s="347" t="s">
        <v>4078</v>
      </c>
      <c r="H1001" s="352" t="s">
        <v>652</v>
      </c>
      <c r="I1001" s="353" t="s">
        <v>805</v>
      </c>
      <c r="J1001" s="354" t="s">
        <v>152</v>
      </c>
      <c r="K1001" s="355">
        <v>-20</v>
      </c>
      <c r="L1001" s="354"/>
      <c r="M1001" s="355"/>
      <c r="N1001" s="354" t="s">
        <v>5126</v>
      </c>
      <c r="O1001" s="471">
        <v>8.1999999999999993</v>
      </c>
      <c r="P1001" s="440" t="s">
        <v>3631</v>
      </c>
      <c r="Q1001" s="441"/>
      <c r="R1001" s="352" t="s">
        <v>93</v>
      </c>
      <c r="S1001" s="184" t="s">
        <v>6704</v>
      </c>
      <c r="T1001" s="138">
        <f t="shared" si="96"/>
        <v>8</v>
      </c>
      <c r="U1001" s="139"/>
      <c r="V1001" s="138"/>
      <c r="W1001" s="138"/>
      <c r="X1001" s="138"/>
      <c r="Y1001" s="141"/>
      <c r="Z1001" s="226"/>
      <c r="AA1001" s="179"/>
      <c r="AB1001" s="179"/>
      <c r="AC1001" s="179"/>
      <c r="AD1001" s="179"/>
      <c r="AE1001" s="179"/>
      <c r="AF1001" s="179"/>
      <c r="AG1001" s="179"/>
      <c r="AH1001" s="179"/>
      <c r="AI1001" s="179"/>
      <c r="AJ1001" s="179"/>
      <c r="AK1001" s="179"/>
      <c r="AL1001" s="179"/>
      <c r="AM1001" s="179"/>
      <c r="AN1001" s="179"/>
      <c r="AO1001" s="179"/>
      <c r="AP1001" s="179"/>
      <c r="AQ1001" s="467"/>
      <c r="AR1001" s="467"/>
      <c r="AS1001" s="467"/>
      <c r="AT1001" s="467"/>
    </row>
    <row r="1002" spans="1:46" s="347" customFormat="1" x14ac:dyDescent="0.3">
      <c r="A1002" s="438">
        <v>41857</v>
      </c>
      <c r="B1002" s="932" t="s">
        <v>6658</v>
      </c>
      <c r="C1002" s="933" t="s">
        <v>566</v>
      </c>
      <c r="D1002" s="652">
        <v>1100</v>
      </c>
      <c r="E1002" s="347" t="s">
        <v>37</v>
      </c>
      <c r="F1002" s="439">
        <v>43692</v>
      </c>
      <c r="G1002" s="347" t="s">
        <v>4078</v>
      </c>
      <c r="H1002" s="352" t="s">
        <v>95</v>
      </c>
      <c r="I1002" s="353" t="s">
        <v>467</v>
      </c>
      <c r="J1002" s="354" t="s">
        <v>283</v>
      </c>
      <c r="K1002" s="355">
        <v>-20</v>
      </c>
      <c r="L1002" s="354"/>
      <c r="M1002" s="355"/>
      <c r="N1002" s="354" t="s">
        <v>686</v>
      </c>
      <c r="O1002" s="471">
        <v>4.2</v>
      </c>
      <c r="P1002" s="440" t="s">
        <v>3631</v>
      </c>
      <c r="Q1002" s="441"/>
      <c r="R1002" s="352" t="s">
        <v>93</v>
      </c>
      <c r="S1002" s="184" t="s">
        <v>6705</v>
      </c>
      <c r="T1002" s="138">
        <f t="shared" si="96"/>
        <v>8</v>
      </c>
      <c r="U1002" s="139"/>
      <c r="V1002" s="138"/>
      <c r="W1002" s="138"/>
      <c r="X1002" s="138"/>
      <c r="Y1002" s="141"/>
      <c r="Z1002" s="226"/>
      <c r="AA1002" s="179"/>
      <c r="AB1002" s="179"/>
      <c r="AC1002" s="179"/>
      <c r="AD1002" s="179"/>
      <c r="AE1002" s="179"/>
      <c r="AF1002" s="179"/>
      <c r="AG1002" s="179"/>
      <c r="AH1002" s="179"/>
      <c r="AI1002" s="179"/>
      <c r="AJ1002" s="179"/>
      <c r="AK1002" s="179"/>
      <c r="AL1002" s="179"/>
      <c r="AM1002" s="179"/>
      <c r="AN1002" s="179"/>
      <c r="AO1002" s="179"/>
      <c r="AP1002" s="179"/>
      <c r="AQ1002" s="467"/>
      <c r="AR1002" s="467"/>
      <c r="AS1002" s="467"/>
      <c r="AT1002" s="467"/>
    </row>
    <row r="1003" spans="1:46" s="347" customFormat="1" x14ac:dyDescent="0.3">
      <c r="A1003" s="438">
        <v>41857</v>
      </c>
      <c r="B1003" s="932" t="s">
        <v>6659</v>
      </c>
      <c r="C1003" s="933" t="s">
        <v>566</v>
      </c>
      <c r="D1003" s="652">
        <v>750</v>
      </c>
      <c r="E1003" s="347" t="s">
        <v>224</v>
      </c>
      <c r="F1003" s="439">
        <v>44423</v>
      </c>
      <c r="G1003" s="347" t="s">
        <v>4078</v>
      </c>
      <c r="H1003" s="352" t="s">
        <v>244</v>
      </c>
      <c r="I1003" s="353" t="s">
        <v>678</v>
      </c>
      <c r="J1003" s="354" t="s">
        <v>321</v>
      </c>
      <c r="K1003" s="355">
        <v>-15</v>
      </c>
      <c r="L1003" s="354"/>
      <c r="M1003" s="355"/>
      <c r="N1003" s="354" t="s">
        <v>3649</v>
      </c>
      <c r="O1003" s="471">
        <v>4.26</v>
      </c>
      <c r="P1003" s="440" t="s">
        <v>3631</v>
      </c>
      <c r="Q1003" s="441"/>
      <c r="R1003" s="352" t="s">
        <v>93</v>
      </c>
      <c r="S1003" s="184" t="s">
        <v>6706</v>
      </c>
      <c r="T1003" s="138">
        <f t="shared" si="96"/>
        <v>8</v>
      </c>
      <c r="U1003" s="139"/>
      <c r="V1003" s="138"/>
      <c r="W1003" s="138"/>
      <c r="X1003" s="138"/>
      <c r="Y1003" s="141"/>
      <c r="Z1003" s="226"/>
      <c r="AA1003" s="179"/>
      <c r="AB1003" s="179"/>
      <c r="AC1003" s="179"/>
      <c r="AD1003" s="179"/>
      <c r="AE1003" s="179"/>
      <c r="AF1003" s="179"/>
      <c r="AG1003" s="179"/>
      <c r="AH1003" s="179"/>
      <c r="AI1003" s="179"/>
      <c r="AJ1003" s="179"/>
      <c r="AK1003" s="179"/>
      <c r="AL1003" s="179"/>
      <c r="AM1003" s="179"/>
      <c r="AN1003" s="179"/>
      <c r="AO1003" s="179"/>
      <c r="AP1003" s="179"/>
      <c r="AQ1003" s="467"/>
      <c r="AR1003" s="467"/>
      <c r="AS1003" s="467"/>
      <c r="AT1003" s="467"/>
    </row>
    <row r="1004" spans="1:46" s="347" customFormat="1" x14ac:dyDescent="0.3">
      <c r="A1004" s="438">
        <v>41857</v>
      </c>
      <c r="B1004" s="932" t="s">
        <v>6660</v>
      </c>
      <c r="C1004" s="933" t="s">
        <v>566</v>
      </c>
      <c r="D1004" s="652">
        <v>1250</v>
      </c>
      <c r="E1004" s="347" t="s">
        <v>66</v>
      </c>
      <c r="F1004" s="439">
        <v>45519</v>
      </c>
      <c r="G1004" s="347" t="s">
        <v>4078</v>
      </c>
      <c r="H1004" s="352" t="s">
        <v>338</v>
      </c>
      <c r="I1004" s="353" t="s">
        <v>880</v>
      </c>
      <c r="J1004" s="354" t="s">
        <v>186</v>
      </c>
      <c r="K1004" s="355">
        <v>-20</v>
      </c>
      <c r="L1004" s="354"/>
      <c r="M1004" s="355"/>
      <c r="N1004" s="354" t="s">
        <v>3858</v>
      </c>
      <c r="O1004" s="471">
        <v>4.16</v>
      </c>
      <c r="P1004" s="440" t="s">
        <v>3631</v>
      </c>
      <c r="Q1004" s="441"/>
      <c r="R1004" s="352" t="s">
        <v>93</v>
      </c>
      <c r="S1004" s="184" t="s">
        <v>6707</v>
      </c>
      <c r="T1004" s="138">
        <f t="shared" si="96"/>
        <v>8</v>
      </c>
      <c r="U1004" s="139"/>
      <c r="V1004" s="138"/>
      <c r="W1004" s="138"/>
      <c r="X1004" s="138"/>
      <c r="Y1004" s="141"/>
      <c r="Z1004" s="226"/>
      <c r="AA1004" s="179"/>
      <c r="AB1004" s="179"/>
      <c r="AC1004" s="179"/>
      <c r="AD1004" s="179"/>
      <c r="AE1004" s="179"/>
      <c r="AF1004" s="179"/>
      <c r="AG1004" s="179"/>
      <c r="AH1004" s="179"/>
      <c r="AI1004" s="179"/>
      <c r="AJ1004" s="179"/>
      <c r="AK1004" s="179"/>
      <c r="AL1004" s="179"/>
      <c r="AM1004" s="179"/>
      <c r="AN1004" s="179"/>
      <c r="AO1004" s="179"/>
      <c r="AP1004" s="179"/>
      <c r="AQ1004" s="467"/>
      <c r="AR1004" s="467"/>
      <c r="AS1004" s="467"/>
      <c r="AT1004" s="467"/>
    </row>
    <row r="1005" spans="1:46" s="347" customFormat="1" x14ac:dyDescent="0.3">
      <c r="A1005" s="438">
        <v>41857</v>
      </c>
      <c r="B1005" s="932" t="s">
        <v>6661</v>
      </c>
      <c r="C1005" s="933" t="s">
        <v>288</v>
      </c>
      <c r="D1005" s="652">
        <v>250</v>
      </c>
      <c r="E1005" s="347" t="s">
        <v>37</v>
      </c>
      <c r="F1005" s="439">
        <v>43692</v>
      </c>
      <c r="G1005" s="347" t="s">
        <v>5847</v>
      </c>
      <c r="H1005" s="352" t="s">
        <v>356</v>
      </c>
      <c r="I1005" s="353" t="s">
        <v>723</v>
      </c>
      <c r="J1005" s="354" t="s">
        <v>4107</v>
      </c>
      <c r="K1005" s="355">
        <v>-10</v>
      </c>
      <c r="L1005" s="354"/>
      <c r="M1005" s="355"/>
      <c r="N1005" s="354" t="s">
        <v>137</v>
      </c>
      <c r="O1005" s="471">
        <v>2.5</v>
      </c>
      <c r="P1005" s="440" t="s">
        <v>3783</v>
      </c>
      <c r="Q1005" s="441"/>
      <c r="R1005" s="352">
        <v>-1</v>
      </c>
      <c r="S1005" s="184" t="s">
        <v>6709</v>
      </c>
      <c r="T1005" s="138">
        <f t="shared" si="96"/>
        <v>8</v>
      </c>
      <c r="U1005" s="139"/>
      <c r="V1005" s="138"/>
      <c r="W1005" s="138"/>
      <c r="X1005" s="138"/>
      <c r="Y1005" s="141"/>
      <c r="Z1005" s="226"/>
      <c r="AA1005" s="179"/>
      <c r="AB1005" s="179"/>
      <c r="AC1005" s="179"/>
      <c r="AD1005" s="179"/>
      <c r="AE1005" s="179"/>
      <c r="AF1005" s="179"/>
      <c r="AG1005" s="179"/>
      <c r="AH1005" s="179"/>
      <c r="AI1005" s="179"/>
      <c r="AJ1005" s="179"/>
      <c r="AK1005" s="179"/>
      <c r="AL1005" s="179"/>
      <c r="AM1005" s="179"/>
      <c r="AN1005" s="179"/>
      <c r="AO1005" s="179"/>
      <c r="AP1005" s="179"/>
      <c r="AQ1005" s="467"/>
      <c r="AR1005" s="467"/>
      <c r="AS1005" s="467"/>
      <c r="AT1005" s="467"/>
    </row>
    <row r="1006" spans="1:46" s="347" customFormat="1" x14ac:dyDescent="0.3">
      <c r="A1006" s="438">
        <v>41857</v>
      </c>
      <c r="B1006" s="932" t="s">
        <v>6662</v>
      </c>
      <c r="C1006" s="933" t="s">
        <v>288</v>
      </c>
      <c r="D1006" s="652">
        <v>250</v>
      </c>
      <c r="E1006" s="347" t="s">
        <v>66</v>
      </c>
      <c r="F1006" s="439">
        <v>45519</v>
      </c>
      <c r="G1006" s="347" t="s">
        <v>5847</v>
      </c>
      <c r="H1006" s="352" t="s">
        <v>3249</v>
      </c>
      <c r="I1006" s="353" t="s">
        <v>1135</v>
      </c>
      <c r="J1006" s="354" t="s">
        <v>3833</v>
      </c>
      <c r="K1006" s="355">
        <v>-12.5</v>
      </c>
      <c r="L1006" s="354"/>
      <c r="M1006" s="355"/>
      <c r="N1006" s="354" t="s">
        <v>137</v>
      </c>
      <c r="O1006" s="471">
        <v>2.5</v>
      </c>
      <c r="P1006" s="440" t="s">
        <v>6663</v>
      </c>
      <c r="Q1006" s="441"/>
      <c r="R1006" s="352">
        <v>-1.5</v>
      </c>
      <c r="S1006" s="184" t="s">
        <v>6708</v>
      </c>
      <c r="T1006" s="138">
        <f t="shared" si="96"/>
        <v>8</v>
      </c>
      <c r="U1006" s="139"/>
      <c r="V1006" s="138"/>
      <c r="W1006" s="138"/>
      <c r="X1006" s="138"/>
      <c r="Y1006" s="141"/>
      <c r="Z1006" s="226"/>
      <c r="AA1006" s="179"/>
      <c r="AB1006" s="179"/>
      <c r="AC1006" s="179"/>
      <c r="AD1006" s="179"/>
      <c r="AE1006" s="179"/>
      <c r="AF1006" s="179"/>
      <c r="AG1006" s="179"/>
      <c r="AH1006" s="179"/>
      <c r="AI1006" s="179"/>
      <c r="AJ1006" s="179"/>
      <c r="AK1006" s="179"/>
      <c r="AL1006" s="179"/>
      <c r="AM1006" s="179"/>
      <c r="AN1006" s="179"/>
      <c r="AO1006" s="179"/>
      <c r="AP1006" s="179"/>
      <c r="AQ1006" s="467"/>
      <c r="AR1006" s="467"/>
      <c r="AS1006" s="467"/>
      <c r="AT1006" s="467"/>
    </row>
    <row r="1007" spans="1:46" s="347" customFormat="1" x14ac:dyDescent="0.3">
      <c r="A1007" s="438">
        <v>41857</v>
      </c>
      <c r="B1007" s="932" t="s">
        <v>6664</v>
      </c>
      <c r="C1007" s="933" t="s">
        <v>36</v>
      </c>
      <c r="D1007" s="652">
        <v>300</v>
      </c>
      <c r="E1007" s="347" t="s">
        <v>66</v>
      </c>
      <c r="F1007" s="439">
        <v>45517</v>
      </c>
      <c r="G1007" s="347" t="s">
        <v>567</v>
      </c>
      <c r="H1007" s="352" t="s">
        <v>346</v>
      </c>
      <c r="I1007" s="353"/>
      <c r="J1007" s="354" t="s">
        <v>6665</v>
      </c>
      <c r="K1007" s="355">
        <v>4</v>
      </c>
      <c r="L1007" s="354"/>
      <c r="M1007" s="355"/>
      <c r="N1007" s="354" t="s">
        <v>1291</v>
      </c>
      <c r="O1007" s="471">
        <v>1.17</v>
      </c>
      <c r="P1007" s="440" t="s">
        <v>1912</v>
      </c>
      <c r="Q1007" s="441"/>
      <c r="R1007" s="352">
        <v>11</v>
      </c>
      <c r="S1007" s="184" t="s">
        <v>6710</v>
      </c>
      <c r="T1007" s="138">
        <f t="shared" si="96"/>
        <v>8</v>
      </c>
      <c r="U1007" s="139"/>
      <c r="V1007" s="138"/>
      <c r="W1007" s="138"/>
      <c r="X1007" s="138"/>
      <c r="Y1007" s="141"/>
      <c r="Z1007" s="226"/>
      <c r="AA1007" s="179"/>
      <c r="AB1007" s="179"/>
      <c r="AC1007" s="179"/>
      <c r="AD1007" s="179"/>
      <c r="AE1007" s="179"/>
      <c r="AF1007" s="179"/>
      <c r="AG1007" s="179"/>
      <c r="AH1007" s="179"/>
      <c r="AI1007" s="179"/>
      <c r="AJ1007" s="179"/>
      <c r="AK1007" s="179"/>
      <c r="AL1007" s="179"/>
      <c r="AM1007" s="179"/>
      <c r="AN1007" s="179"/>
      <c r="AO1007" s="179"/>
      <c r="AP1007" s="179"/>
      <c r="AQ1007" s="467"/>
      <c r="AR1007" s="467"/>
      <c r="AS1007" s="467"/>
      <c r="AT1007" s="467"/>
    </row>
    <row r="1008" spans="1:46" s="347" customFormat="1" x14ac:dyDescent="0.3">
      <c r="A1008" s="438">
        <v>41857</v>
      </c>
      <c r="B1008" s="932" t="s">
        <v>6666</v>
      </c>
      <c r="C1008" s="933" t="s">
        <v>148</v>
      </c>
      <c r="D1008" s="652">
        <v>176</v>
      </c>
      <c r="E1008" s="347" t="s">
        <v>6667</v>
      </c>
      <c r="F1008" s="439">
        <v>52871</v>
      </c>
      <c r="G1008" s="347" t="s">
        <v>511</v>
      </c>
      <c r="H1008" s="352"/>
      <c r="I1008" s="353" t="s">
        <v>3627</v>
      </c>
      <c r="J1008" s="354" t="s">
        <v>2069</v>
      </c>
      <c r="K1008" s="355"/>
      <c r="L1008" s="354"/>
      <c r="M1008" s="355"/>
      <c r="N1008" s="354"/>
      <c r="O1008" s="471"/>
      <c r="P1008" s="440"/>
      <c r="Q1008" s="441"/>
      <c r="R1008" s="352"/>
      <c r="S1008" s="184" t="s">
        <v>6711</v>
      </c>
      <c r="T1008" s="138">
        <f t="shared" si="96"/>
        <v>8</v>
      </c>
      <c r="U1008" s="139"/>
      <c r="V1008" s="138"/>
      <c r="W1008" s="138"/>
      <c r="X1008" s="138"/>
      <c r="Y1008" s="141"/>
      <c r="Z1008" s="226"/>
      <c r="AA1008" s="179"/>
      <c r="AB1008" s="179"/>
      <c r="AC1008" s="179"/>
      <c r="AD1008" s="179"/>
      <c r="AE1008" s="179"/>
      <c r="AF1008" s="179"/>
      <c r="AG1008" s="179"/>
      <c r="AH1008" s="179"/>
      <c r="AI1008" s="179"/>
      <c r="AJ1008" s="179"/>
      <c r="AK1008" s="179"/>
      <c r="AL1008" s="179"/>
      <c r="AM1008" s="179"/>
      <c r="AN1008" s="179"/>
      <c r="AO1008" s="179"/>
      <c r="AP1008" s="179"/>
      <c r="AQ1008" s="467"/>
      <c r="AR1008" s="467"/>
      <c r="AS1008" s="467"/>
      <c r="AT1008" s="467"/>
    </row>
    <row r="1009" spans="1:46" s="347" customFormat="1" x14ac:dyDescent="0.3">
      <c r="A1009" s="438">
        <v>41856</v>
      </c>
      <c r="B1009" s="932" t="s">
        <v>6668</v>
      </c>
      <c r="C1009" s="933" t="s">
        <v>87</v>
      </c>
      <c r="D1009" s="652">
        <v>1000</v>
      </c>
      <c r="E1009" s="347" t="s">
        <v>37</v>
      </c>
      <c r="F1009" s="439">
        <v>43692</v>
      </c>
      <c r="G1009" s="347" t="s">
        <v>1251</v>
      </c>
      <c r="H1009" s="352" t="s">
        <v>652</v>
      </c>
      <c r="I1009" s="353" t="s">
        <v>805</v>
      </c>
      <c r="J1009" s="354" t="s">
        <v>152</v>
      </c>
      <c r="K1009" s="355">
        <v>-20</v>
      </c>
      <c r="L1009" s="354"/>
      <c r="M1009" s="355"/>
      <c r="N1009" s="354" t="s">
        <v>1531</v>
      </c>
      <c r="O1009" s="471">
        <v>5.5</v>
      </c>
      <c r="P1009" s="440" t="s">
        <v>1937</v>
      </c>
      <c r="Q1009" s="441"/>
      <c r="R1009" s="352">
        <v>0</v>
      </c>
      <c r="S1009" s="184" t="s">
        <v>6695</v>
      </c>
      <c r="T1009" s="138">
        <f t="shared" si="96"/>
        <v>8</v>
      </c>
      <c r="U1009" s="139"/>
      <c r="V1009" s="138"/>
      <c r="W1009" s="138"/>
      <c r="X1009" s="138"/>
      <c r="Y1009" s="141"/>
      <c r="Z1009" s="226"/>
      <c r="AA1009" s="179"/>
      <c r="AB1009" s="179"/>
      <c r="AC1009" s="179"/>
      <c r="AD1009" s="179"/>
      <c r="AE1009" s="179"/>
      <c r="AF1009" s="179"/>
      <c r="AG1009" s="179"/>
      <c r="AH1009" s="179"/>
      <c r="AI1009" s="179"/>
      <c r="AJ1009" s="179"/>
      <c r="AK1009" s="179"/>
      <c r="AL1009" s="179"/>
      <c r="AM1009" s="179"/>
      <c r="AN1009" s="179"/>
      <c r="AO1009" s="179"/>
      <c r="AP1009" s="179"/>
      <c r="AQ1009" s="467"/>
      <c r="AR1009" s="467"/>
      <c r="AS1009" s="467"/>
      <c r="AT1009" s="467"/>
    </row>
    <row r="1010" spans="1:46" s="347" customFormat="1" x14ac:dyDescent="0.3">
      <c r="A1010" s="438">
        <v>41856</v>
      </c>
      <c r="B1010" s="932" t="s">
        <v>6669</v>
      </c>
      <c r="C1010" s="933" t="s">
        <v>87</v>
      </c>
      <c r="D1010" s="652">
        <v>1250</v>
      </c>
      <c r="E1010" s="347" t="s">
        <v>66</v>
      </c>
      <c r="F1010" s="439">
        <v>45519</v>
      </c>
      <c r="G1010" s="347" t="s">
        <v>1251</v>
      </c>
      <c r="H1010" s="352" t="s">
        <v>774</v>
      </c>
      <c r="I1010" s="353" t="s">
        <v>26</v>
      </c>
      <c r="J1010" s="354" t="s">
        <v>27</v>
      </c>
      <c r="K1010" s="355">
        <v>-17.5</v>
      </c>
      <c r="L1010" s="354"/>
      <c r="M1010" s="355"/>
      <c r="N1010" s="354" t="s">
        <v>1190</v>
      </c>
      <c r="O1010" s="471">
        <v>4.2</v>
      </c>
      <c r="P1010" s="440" t="s">
        <v>1937</v>
      </c>
      <c r="Q1010" s="441"/>
      <c r="R1010" s="352">
        <v>0</v>
      </c>
      <c r="S1010" s="184" t="s">
        <v>6696</v>
      </c>
      <c r="T1010" s="138">
        <f t="shared" si="96"/>
        <v>8</v>
      </c>
      <c r="U1010" s="139"/>
      <c r="V1010" s="138"/>
      <c r="W1010" s="138"/>
      <c r="X1010" s="138"/>
      <c r="Y1010" s="141"/>
      <c r="Z1010" s="226"/>
      <c r="AA1010" s="179"/>
      <c r="AB1010" s="179"/>
      <c r="AC1010" s="179"/>
      <c r="AD1010" s="179"/>
      <c r="AE1010" s="179"/>
      <c r="AF1010" s="179"/>
      <c r="AG1010" s="179"/>
      <c r="AH1010" s="179"/>
      <c r="AI1010" s="179"/>
      <c r="AJ1010" s="179"/>
      <c r="AK1010" s="179"/>
      <c r="AL1010" s="179"/>
      <c r="AM1010" s="179"/>
      <c r="AN1010" s="179"/>
      <c r="AO1010" s="179"/>
      <c r="AP1010" s="179"/>
      <c r="AQ1010" s="467"/>
      <c r="AR1010" s="467"/>
      <c r="AS1010" s="467"/>
      <c r="AT1010" s="467"/>
    </row>
    <row r="1011" spans="1:46" s="347" customFormat="1" x14ac:dyDescent="0.3">
      <c r="A1011" s="438">
        <v>41856</v>
      </c>
      <c r="B1011" s="932" t="s">
        <v>6670</v>
      </c>
      <c r="C1011" s="933" t="s">
        <v>87</v>
      </c>
      <c r="D1011" s="652">
        <v>500</v>
      </c>
      <c r="E1011" s="347" t="s">
        <v>2331</v>
      </c>
      <c r="F1011" s="439">
        <v>49171</v>
      </c>
      <c r="G1011" s="347" t="s">
        <v>1251</v>
      </c>
      <c r="H1011" s="352" t="s">
        <v>333</v>
      </c>
      <c r="I1011" s="353" t="s">
        <v>4169</v>
      </c>
      <c r="J1011" s="354" t="s">
        <v>665</v>
      </c>
      <c r="K1011" s="355">
        <v>-15</v>
      </c>
      <c r="L1011" s="354"/>
      <c r="M1011" s="355"/>
      <c r="N1011" s="354" t="s">
        <v>1180</v>
      </c>
      <c r="O1011" s="471">
        <v>7.5</v>
      </c>
      <c r="P1011" s="440" t="s">
        <v>1937</v>
      </c>
      <c r="Q1011" s="441"/>
      <c r="R1011" s="352">
        <v>0</v>
      </c>
      <c r="S1011" s="184" t="s">
        <v>6697</v>
      </c>
      <c r="T1011" s="138">
        <f t="shared" si="96"/>
        <v>8</v>
      </c>
      <c r="U1011" s="139"/>
      <c r="V1011" s="138"/>
      <c r="W1011" s="138"/>
      <c r="X1011" s="138"/>
      <c r="Y1011" s="141"/>
      <c r="Z1011" s="226"/>
      <c r="AA1011" s="179"/>
      <c r="AB1011" s="179"/>
      <c r="AC1011" s="179"/>
      <c r="AD1011" s="179"/>
      <c r="AE1011" s="179"/>
      <c r="AF1011" s="179"/>
      <c r="AG1011" s="179"/>
      <c r="AH1011" s="179"/>
      <c r="AI1011" s="179"/>
      <c r="AJ1011" s="179"/>
      <c r="AK1011" s="179"/>
      <c r="AL1011" s="179"/>
      <c r="AM1011" s="179"/>
      <c r="AN1011" s="179"/>
      <c r="AO1011" s="179"/>
      <c r="AP1011" s="179"/>
      <c r="AQ1011" s="467"/>
      <c r="AR1011" s="467"/>
      <c r="AS1011" s="467"/>
      <c r="AT1011" s="467"/>
    </row>
    <row r="1012" spans="1:46" s="347" customFormat="1" x14ac:dyDescent="0.3">
      <c r="A1012" s="438">
        <v>41856</v>
      </c>
      <c r="B1012" s="932" t="s">
        <v>6671</v>
      </c>
      <c r="C1012" s="933" t="s">
        <v>87</v>
      </c>
      <c r="D1012" s="652">
        <v>500</v>
      </c>
      <c r="E1012" s="347" t="s">
        <v>117</v>
      </c>
      <c r="F1012" s="439">
        <v>52824</v>
      </c>
      <c r="G1012" s="347" t="s">
        <v>1251</v>
      </c>
      <c r="H1012" s="352" t="s">
        <v>1632</v>
      </c>
      <c r="I1012" s="353" t="s">
        <v>6672</v>
      </c>
      <c r="J1012" s="354" t="s">
        <v>6673</v>
      </c>
      <c r="K1012" s="355">
        <v>-22.5</v>
      </c>
      <c r="L1012" s="354"/>
      <c r="M1012" s="355"/>
      <c r="N1012" s="354" t="s">
        <v>6234</v>
      </c>
      <c r="O1012" s="471">
        <v>7.6</v>
      </c>
      <c r="P1012" s="440" t="s">
        <v>1937</v>
      </c>
      <c r="Q1012" s="441"/>
      <c r="R1012" s="352">
        <v>0</v>
      </c>
      <c r="S1012" s="184" t="s">
        <v>6698</v>
      </c>
      <c r="T1012" s="138">
        <f t="shared" si="96"/>
        <v>8</v>
      </c>
      <c r="U1012" s="139"/>
      <c r="V1012" s="138"/>
      <c r="W1012" s="138"/>
      <c r="X1012" s="138"/>
      <c r="Y1012" s="141"/>
      <c r="Z1012" s="226"/>
      <c r="AA1012" s="179"/>
      <c r="AB1012" s="179"/>
      <c r="AC1012" s="179"/>
      <c r="AD1012" s="179"/>
      <c r="AE1012" s="179"/>
      <c r="AF1012" s="179"/>
      <c r="AG1012" s="179"/>
      <c r="AH1012" s="179"/>
      <c r="AI1012" s="179"/>
      <c r="AJ1012" s="179"/>
      <c r="AK1012" s="179"/>
      <c r="AL1012" s="179"/>
      <c r="AM1012" s="179"/>
      <c r="AN1012" s="179"/>
      <c r="AO1012" s="179"/>
      <c r="AP1012" s="179"/>
      <c r="AQ1012" s="467"/>
      <c r="AR1012" s="467"/>
      <c r="AS1012" s="467"/>
      <c r="AT1012" s="467"/>
    </row>
    <row r="1013" spans="1:46" s="347" customFormat="1" x14ac:dyDescent="0.3">
      <c r="A1013" s="438">
        <v>41856</v>
      </c>
      <c r="B1013" s="932" t="s">
        <v>6674</v>
      </c>
      <c r="C1013" s="933" t="s">
        <v>11</v>
      </c>
      <c r="D1013" s="652">
        <v>1000</v>
      </c>
      <c r="E1013" s="347" t="s">
        <v>261</v>
      </c>
      <c r="F1013" s="439">
        <v>45703</v>
      </c>
      <c r="G1013" s="347" t="s">
        <v>1876</v>
      </c>
      <c r="H1013" s="352" t="s">
        <v>713</v>
      </c>
      <c r="I1013" s="353" t="s">
        <v>626</v>
      </c>
      <c r="J1013" s="354" t="s">
        <v>642</v>
      </c>
      <c r="K1013" s="355">
        <v>-12.5</v>
      </c>
      <c r="L1013" s="354"/>
      <c r="M1013" s="355"/>
      <c r="N1013" s="354" t="s">
        <v>551</v>
      </c>
      <c r="O1013" s="471">
        <v>2.5</v>
      </c>
      <c r="P1013" s="440" t="s">
        <v>1994</v>
      </c>
      <c r="Q1013" s="441"/>
      <c r="R1013" s="352">
        <v>2</v>
      </c>
      <c r="S1013" s="184" t="s">
        <v>6699</v>
      </c>
      <c r="T1013" s="138">
        <f t="shared" si="96"/>
        <v>8</v>
      </c>
      <c r="U1013" s="139"/>
      <c r="V1013" s="138"/>
      <c r="W1013" s="138"/>
      <c r="X1013" s="138"/>
      <c r="Y1013" s="141"/>
      <c r="Z1013" s="226"/>
      <c r="AA1013" s="179"/>
      <c r="AB1013" s="179"/>
      <c r="AC1013" s="179"/>
      <c r="AD1013" s="179"/>
      <c r="AE1013" s="179"/>
      <c r="AF1013" s="179"/>
      <c r="AG1013" s="179"/>
      <c r="AH1013" s="179"/>
      <c r="AI1013" s="179"/>
      <c r="AJ1013" s="179"/>
      <c r="AK1013" s="179"/>
      <c r="AL1013" s="179"/>
      <c r="AM1013" s="179"/>
      <c r="AN1013" s="179"/>
      <c r="AO1013" s="179"/>
      <c r="AP1013" s="179"/>
      <c r="AQ1013" s="467"/>
      <c r="AR1013" s="467"/>
      <c r="AS1013" s="467"/>
      <c r="AT1013" s="467"/>
    </row>
    <row r="1014" spans="1:46" s="347" customFormat="1" x14ac:dyDescent="0.3">
      <c r="A1014" s="438">
        <v>41856</v>
      </c>
      <c r="B1014" s="932" t="s">
        <v>6675</v>
      </c>
      <c r="C1014" s="933" t="s">
        <v>11</v>
      </c>
      <c r="D1014" s="652">
        <v>1000</v>
      </c>
      <c r="E1014" s="347" t="s">
        <v>2331</v>
      </c>
      <c r="F1014" s="439">
        <v>49171</v>
      </c>
      <c r="G1014" s="347" t="s">
        <v>1876</v>
      </c>
      <c r="H1014" s="352" t="s">
        <v>6676</v>
      </c>
      <c r="I1014" s="353" t="s">
        <v>673</v>
      </c>
      <c r="J1014" s="354" t="s">
        <v>293</v>
      </c>
      <c r="K1014" s="355">
        <v>-17.5</v>
      </c>
      <c r="L1014" s="354"/>
      <c r="M1014" s="355"/>
      <c r="N1014" s="354" t="s">
        <v>885</v>
      </c>
      <c r="O1014" s="471">
        <v>3.25</v>
      </c>
      <c r="P1014" s="440" t="s">
        <v>1937</v>
      </c>
      <c r="Q1014" s="441"/>
      <c r="R1014" s="352">
        <v>0</v>
      </c>
      <c r="S1014" s="184" t="s">
        <v>6700</v>
      </c>
      <c r="T1014" s="138">
        <f t="shared" si="96"/>
        <v>8</v>
      </c>
      <c r="U1014" s="139"/>
      <c r="V1014" s="138"/>
      <c r="W1014" s="138"/>
      <c r="X1014" s="138"/>
      <c r="Y1014" s="141"/>
      <c r="Z1014" s="226"/>
      <c r="AA1014" s="179"/>
      <c r="AB1014" s="179"/>
      <c r="AC1014" s="179"/>
      <c r="AD1014" s="179"/>
      <c r="AE1014" s="179"/>
      <c r="AF1014" s="179"/>
      <c r="AG1014" s="179"/>
      <c r="AH1014" s="179"/>
      <c r="AI1014" s="179"/>
      <c r="AJ1014" s="179"/>
      <c r="AK1014" s="179"/>
      <c r="AL1014" s="179"/>
      <c r="AM1014" s="179"/>
      <c r="AN1014" s="179"/>
      <c r="AO1014" s="179"/>
      <c r="AP1014" s="179"/>
      <c r="AQ1014" s="467"/>
      <c r="AR1014" s="467"/>
      <c r="AS1014" s="467"/>
      <c r="AT1014" s="467"/>
    </row>
    <row r="1015" spans="1:46" s="347" customFormat="1" x14ac:dyDescent="0.3">
      <c r="A1015" s="438">
        <v>41856</v>
      </c>
      <c r="B1015" s="932" t="s">
        <v>6677</v>
      </c>
      <c r="C1015" s="933" t="s">
        <v>288</v>
      </c>
      <c r="D1015" s="652">
        <v>500</v>
      </c>
      <c r="E1015" s="347" t="s">
        <v>37</v>
      </c>
      <c r="F1015" s="439">
        <v>43689</v>
      </c>
      <c r="G1015" s="347" t="s">
        <v>6678</v>
      </c>
      <c r="H1015" s="352" t="s">
        <v>631</v>
      </c>
      <c r="I1015" s="353" t="s">
        <v>6679</v>
      </c>
      <c r="J1015" s="354" t="s">
        <v>6680</v>
      </c>
      <c r="K1015" s="355">
        <v>-17.5</v>
      </c>
      <c r="L1015" s="354"/>
      <c r="M1015" s="355"/>
      <c r="N1015" s="354" t="s">
        <v>6681</v>
      </c>
      <c r="O1015" s="471">
        <v>4</v>
      </c>
      <c r="P1015" s="440" t="s">
        <v>6682</v>
      </c>
      <c r="Q1015" s="441"/>
      <c r="R1015" s="352">
        <v>-6.5</v>
      </c>
      <c r="S1015" s="184" t="s">
        <v>6701</v>
      </c>
      <c r="T1015" s="138">
        <f t="shared" si="96"/>
        <v>8</v>
      </c>
      <c r="U1015" s="139"/>
      <c r="V1015" s="138"/>
      <c r="W1015" s="138"/>
      <c r="X1015" s="138"/>
      <c r="Y1015" s="141"/>
      <c r="Z1015" s="226"/>
      <c r="AA1015" s="179"/>
      <c r="AB1015" s="179"/>
      <c r="AC1015" s="179"/>
      <c r="AD1015" s="179"/>
      <c r="AE1015" s="179"/>
      <c r="AF1015" s="179"/>
      <c r="AG1015" s="179"/>
      <c r="AH1015" s="179"/>
      <c r="AI1015" s="179"/>
      <c r="AJ1015" s="179"/>
      <c r="AK1015" s="179"/>
      <c r="AL1015" s="179"/>
      <c r="AM1015" s="179"/>
      <c r="AN1015" s="179"/>
      <c r="AO1015" s="179"/>
      <c r="AP1015" s="179"/>
      <c r="AQ1015" s="467"/>
      <c r="AR1015" s="467"/>
      <c r="AS1015" s="467"/>
      <c r="AT1015" s="467"/>
    </row>
    <row r="1016" spans="1:46" s="347" customFormat="1" x14ac:dyDescent="0.3">
      <c r="A1016" s="438">
        <v>41856</v>
      </c>
      <c r="B1016" s="932" t="s">
        <v>6683</v>
      </c>
      <c r="C1016" s="933" t="s">
        <v>288</v>
      </c>
      <c r="D1016" s="652">
        <v>500</v>
      </c>
      <c r="E1016" s="347" t="s">
        <v>1102</v>
      </c>
      <c r="F1016" s="439">
        <v>46246</v>
      </c>
      <c r="G1016" s="347" t="s">
        <v>6678</v>
      </c>
      <c r="H1016" s="352" t="s">
        <v>151</v>
      </c>
      <c r="I1016" s="353" t="s">
        <v>972</v>
      </c>
      <c r="J1016" s="354" t="s">
        <v>221</v>
      </c>
      <c r="K1016" s="355">
        <v>-15</v>
      </c>
      <c r="L1016" s="354"/>
      <c r="M1016" s="355"/>
      <c r="N1016" s="354" t="s">
        <v>6684</v>
      </c>
      <c r="O1016" s="471">
        <v>4</v>
      </c>
      <c r="P1016" s="440" t="s">
        <v>2288</v>
      </c>
      <c r="Q1016" s="441"/>
      <c r="R1016" s="352">
        <v>-2</v>
      </c>
      <c r="S1016" s="184" t="s">
        <v>6702</v>
      </c>
      <c r="T1016" s="138">
        <f t="shared" si="96"/>
        <v>8</v>
      </c>
      <c r="U1016" s="139"/>
      <c r="V1016" s="138"/>
      <c r="W1016" s="138"/>
      <c r="X1016" s="138"/>
      <c r="Y1016" s="141"/>
      <c r="Z1016" s="226"/>
      <c r="AA1016" s="179"/>
      <c r="AB1016" s="179"/>
      <c r="AC1016" s="179"/>
      <c r="AD1016" s="179"/>
      <c r="AE1016" s="179"/>
      <c r="AF1016" s="179"/>
      <c r="AG1016" s="179"/>
      <c r="AH1016" s="179"/>
      <c r="AI1016" s="179"/>
      <c r="AJ1016" s="179"/>
      <c r="AK1016" s="179"/>
      <c r="AL1016" s="179"/>
      <c r="AM1016" s="179"/>
      <c r="AN1016" s="179"/>
      <c r="AO1016" s="179"/>
      <c r="AP1016" s="179"/>
      <c r="AQ1016" s="467"/>
      <c r="AR1016" s="467"/>
      <c r="AS1016" s="467"/>
      <c r="AT1016" s="467"/>
    </row>
    <row r="1017" spans="1:46" s="347" customFormat="1" x14ac:dyDescent="0.3">
      <c r="A1017" s="438">
        <v>41856</v>
      </c>
      <c r="B1017" s="932" t="s">
        <v>6685</v>
      </c>
      <c r="C1017" s="933" t="s">
        <v>73</v>
      </c>
      <c r="D1017" s="652">
        <v>1000</v>
      </c>
      <c r="E1017" s="347" t="s">
        <v>12</v>
      </c>
      <c r="F1017" s="439">
        <v>42955</v>
      </c>
      <c r="G1017" s="347" t="s">
        <v>6686</v>
      </c>
      <c r="H1017" s="352" t="s">
        <v>4110</v>
      </c>
      <c r="I1017" s="353" t="s">
        <v>802</v>
      </c>
      <c r="J1017" s="354" t="s">
        <v>301</v>
      </c>
      <c r="K1017" s="355">
        <v>-10</v>
      </c>
      <c r="L1017" s="354"/>
      <c r="M1017" s="355"/>
      <c r="N1017" s="354" t="s">
        <v>71</v>
      </c>
      <c r="O1017" s="471">
        <v>2</v>
      </c>
      <c r="P1017" s="440" t="s">
        <v>3746</v>
      </c>
      <c r="Q1017" s="441"/>
      <c r="R1017" s="352" t="s">
        <v>3746</v>
      </c>
      <c r="S1017" s="184" t="s">
        <v>6703</v>
      </c>
      <c r="T1017" s="138">
        <f t="shared" si="96"/>
        <v>8</v>
      </c>
      <c r="U1017" s="139"/>
      <c r="V1017" s="138"/>
      <c r="W1017" s="138"/>
      <c r="X1017" s="138"/>
      <c r="Y1017" s="141"/>
      <c r="Z1017" s="226"/>
      <c r="AA1017" s="179"/>
      <c r="AB1017" s="179"/>
      <c r="AC1017" s="179"/>
      <c r="AD1017" s="179"/>
      <c r="AE1017" s="179"/>
      <c r="AF1017" s="179"/>
      <c r="AG1017" s="179"/>
      <c r="AH1017" s="179"/>
      <c r="AI1017" s="179"/>
      <c r="AJ1017" s="179"/>
      <c r="AK1017" s="179"/>
      <c r="AL1017" s="179"/>
      <c r="AM1017" s="179"/>
      <c r="AN1017" s="179"/>
      <c r="AO1017" s="179"/>
      <c r="AP1017" s="179"/>
      <c r="AQ1017" s="467"/>
      <c r="AR1017" s="467"/>
      <c r="AS1017" s="467"/>
      <c r="AT1017" s="467"/>
    </row>
    <row r="1018" spans="1:46" s="347" customFormat="1" x14ac:dyDescent="0.3">
      <c r="A1018" s="438">
        <v>41855</v>
      </c>
      <c r="B1018" s="932" t="s">
        <v>6687</v>
      </c>
      <c r="C1018" s="933" t="s">
        <v>87</v>
      </c>
      <c r="D1018" s="652">
        <v>750</v>
      </c>
      <c r="E1018" s="347" t="s">
        <v>224</v>
      </c>
      <c r="F1018" s="439">
        <v>44417</v>
      </c>
      <c r="G1018" s="347" t="s">
        <v>6688</v>
      </c>
      <c r="H1018" s="352" t="s">
        <v>1050</v>
      </c>
      <c r="I1018" s="353" t="s">
        <v>597</v>
      </c>
      <c r="J1018" s="354" t="s">
        <v>370</v>
      </c>
      <c r="K1018" s="355">
        <v>-7.5</v>
      </c>
      <c r="L1018" s="354"/>
      <c r="M1018" s="355"/>
      <c r="N1018" s="354" t="s">
        <v>331</v>
      </c>
      <c r="O1018" s="471">
        <v>1.6</v>
      </c>
      <c r="P1018" s="440" t="s">
        <v>3650</v>
      </c>
      <c r="Q1018" s="441"/>
      <c r="R1018" s="352">
        <v>7.5</v>
      </c>
      <c r="S1018" s="184" t="s">
        <v>6692</v>
      </c>
      <c r="T1018" s="138">
        <f t="shared" si="96"/>
        <v>8</v>
      </c>
      <c r="U1018" s="139"/>
      <c r="V1018" s="138"/>
      <c r="W1018" s="138"/>
      <c r="X1018" s="138"/>
      <c r="Y1018" s="141"/>
      <c r="Z1018" s="226"/>
      <c r="AA1018" s="179"/>
      <c r="AB1018" s="179"/>
      <c r="AC1018" s="179"/>
      <c r="AD1018" s="179"/>
      <c r="AE1018" s="179"/>
      <c r="AF1018" s="179"/>
      <c r="AG1018" s="179"/>
      <c r="AH1018" s="179"/>
      <c r="AI1018" s="179"/>
      <c r="AJ1018" s="179"/>
      <c r="AK1018" s="179"/>
      <c r="AL1018" s="179"/>
      <c r="AM1018" s="179"/>
      <c r="AN1018" s="179"/>
      <c r="AO1018" s="179"/>
      <c r="AP1018" s="179"/>
      <c r="AQ1018" s="467"/>
      <c r="AR1018" s="467"/>
      <c r="AS1018" s="467"/>
      <c r="AT1018" s="467"/>
    </row>
    <row r="1019" spans="1:46" s="476" customFormat="1" x14ac:dyDescent="0.3">
      <c r="A1019" s="475">
        <v>41855</v>
      </c>
      <c r="B1019" s="939" t="s">
        <v>6694</v>
      </c>
      <c r="C1019" s="940" t="s">
        <v>36</v>
      </c>
      <c r="D1019" s="656">
        <v>650</v>
      </c>
      <c r="E1019" s="476" t="s">
        <v>224</v>
      </c>
      <c r="F1019" s="478">
        <v>44454</v>
      </c>
      <c r="G1019" s="476" t="s">
        <v>6689</v>
      </c>
      <c r="H1019" s="479" t="s">
        <v>6690</v>
      </c>
      <c r="I1019" s="480" t="s">
        <v>467</v>
      </c>
      <c r="J1019" s="481" t="s">
        <v>5577</v>
      </c>
      <c r="K1019" s="482">
        <v>-7.5</v>
      </c>
      <c r="L1019" s="481"/>
      <c r="M1019" s="482"/>
      <c r="N1019" s="481" t="s">
        <v>79</v>
      </c>
      <c r="O1019" s="619">
        <v>1.67</v>
      </c>
      <c r="P1019" s="483" t="s">
        <v>6691</v>
      </c>
      <c r="Q1019" s="484"/>
      <c r="R1019" s="479">
        <v>3.5</v>
      </c>
      <c r="S1019" s="293" t="s">
        <v>6693</v>
      </c>
      <c r="T1019" s="291">
        <f t="shared" si="96"/>
        <v>8</v>
      </c>
      <c r="U1019" s="292"/>
      <c r="V1019" s="291"/>
      <c r="W1019" s="291"/>
      <c r="X1019" s="291"/>
      <c r="Y1019" s="295"/>
      <c r="Z1019" s="296"/>
      <c r="AA1019" s="297"/>
      <c r="AB1019" s="297"/>
      <c r="AC1019" s="297"/>
      <c r="AD1019" s="297"/>
      <c r="AE1019" s="297"/>
      <c r="AF1019" s="297"/>
      <c r="AG1019" s="297"/>
      <c r="AH1019" s="297"/>
      <c r="AI1019" s="297"/>
      <c r="AJ1019" s="297"/>
      <c r="AK1019" s="297"/>
      <c r="AL1019" s="297"/>
      <c r="AM1019" s="297"/>
      <c r="AN1019" s="297"/>
      <c r="AO1019" s="297"/>
      <c r="AP1019" s="297"/>
      <c r="AQ1019" s="485"/>
      <c r="AR1019" s="485"/>
      <c r="AS1019" s="485"/>
      <c r="AT1019" s="485"/>
    </row>
    <row r="1020" spans="1:46" s="347" customFormat="1" x14ac:dyDescent="0.3">
      <c r="A1020" s="438">
        <v>41850</v>
      </c>
      <c r="B1020" s="932" t="s">
        <v>6581</v>
      </c>
      <c r="C1020" s="933" t="s">
        <v>36</v>
      </c>
      <c r="D1020" s="652">
        <v>400</v>
      </c>
      <c r="E1020" s="347" t="s">
        <v>1199</v>
      </c>
      <c r="F1020" s="439">
        <v>47345</v>
      </c>
      <c r="G1020" s="347" t="s">
        <v>6582</v>
      </c>
      <c r="H1020" s="352" t="s">
        <v>2046</v>
      </c>
      <c r="I1020" s="353" t="s">
        <v>1469</v>
      </c>
      <c r="J1020" s="354" t="s">
        <v>186</v>
      </c>
      <c r="K1020" s="355">
        <v>-7.5</v>
      </c>
      <c r="L1020" s="354"/>
      <c r="M1020" s="355"/>
      <c r="N1020" s="354" t="s">
        <v>2576</v>
      </c>
      <c r="O1020" s="471">
        <v>2.125</v>
      </c>
      <c r="P1020" s="440">
        <v>5</v>
      </c>
      <c r="Q1020" s="441"/>
      <c r="R1020" s="352">
        <v>5</v>
      </c>
      <c r="S1020" s="184" t="s">
        <v>6621</v>
      </c>
      <c r="T1020" s="138">
        <f t="shared" ref="T1020:T1032" si="97">MONTH(A1020)</f>
        <v>7</v>
      </c>
      <c r="U1020" s="139"/>
      <c r="V1020" s="138"/>
      <c r="W1020" s="138"/>
      <c r="X1020" s="138"/>
      <c r="Y1020" s="141"/>
      <c r="Z1020" s="226"/>
      <c r="AA1020" s="179"/>
      <c r="AB1020" s="179"/>
      <c r="AC1020" s="179"/>
      <c r="AD1020" s="179"/>
      <c r="AE1020" s="179"/>
      <c r="AF1020" s="179"/>
      <c r="AG1020" s="179"/>
      <c r="AH1020" s="179"/>
      <c r="AI1020" s="179"/>
      <c r="AJ1020" s="179"/>
      <c r="AK1020" s="179"/>
      <c r="AL1020" s="179"/>
      <c r="AM1020" s="179"/>
      <c r="AN1020" s="179"/>
      <c r="AO1020" s="179"/>
      <c r="AP1020" s="179"/>
      <c r="AQ1020" s="467"/>
      <c r="AR1020" s="467"/>
      <c r="AS1020" s="467"/>
      <c r="AT1020" s="467"/>
    </row>
    <row r="1021" spans="1:46" s="347" customFormat="1" x14ac:dyDescent="0.3">
      <c r="A1021" s="438">
        <v>41850</v>
      </c>
      <c r="B1021" s="932" t="s">
        <v>6583</v>
      </c>
      <c r="C1021" s="933" t="s">
        <v>87</v>
      </c>
      <c r="D1021" s="652">
        <v>250</v>
      </c>
      <c r="E1021" s="347" t="s">
        <v>66</v>
      </c>
      <c r="F1021" s="439">
        <v>45488</v>
      </c>
      <c r="G1021" s="347" t="s">
        <v>557</v>
      </c>
      <c r="H1021" s="352" t="s">
        <v>2075</v>
      </c>
      <c r="I1021" s="353" t="s">
        <v>6584</v>
      </c>
      <c r="J1021" s="354" t="s">
        <v>245</v>
      </c>
      <c r="K1021" s="355">
        <v>-35</v>
      </c>
      <c r="L1021" s="354"/>
      <c r="M1021" s="355"/>
      <c r="N1021" s="354" t="s">
        <v>79</v>
      </c>
      <c r="O1021" s="471">
        <v>5</v>
      </c>
      <c r="P1021" s="440" t="s">
        <v>3746</v>
      </c>
      <c r="Q1021" s="441"/>
      <c r="R1021" s="352"/>
      <c r="S1021" s="184" t="s">
        <v>6622</v>
      </c>
      <c r="T1021" s="138">
        <f t="shared" si="97"/>
        <v>7</v>
      </c>
      <c r="U1021" s="139"/>
      <c r="V1021" s="138"/>
      <c r="W1021" s="138"/>
      <c r="X1021" s="138"/>
      <c r="Y1021" s="141"/>
      <c r="Z1021" s="226"/>
      <c r="AA1021" s="179"/>
      <c r="AB1021" s="179"/>
      <c r="AC1021" s="179"/>
      <c r="AD1021" s="179"/>
      <c r="AE1021" s="179"/>
      <c r="AF1021" s="179"/>
      <c r="AG1021" s="179"/>
      <c r="AH1021" s="179"/>
      <c r="AI1021" s="179"/>
      <c r="AJ1021" s="179"/>
      <c r="AK1021" s="179"/>
      <c r="AL1021" s="179"/>
      <c r="AM1021" s="179"/>
      <c r="AN1021" s="179"/>
      <c r="AO1021" s="179"/>
      <c r="AP1021" s="179"/>
      <c r="AQ1021" s="467"/>
      <c r="AR1021" s="467"/>
      <c r="AS1021" s="467"/>
      <c r="AT1021" s="467"/>
    </row>
    <row r="1022" spans="1:46" s="347" customFormat="1" x14ac:dyDescent="0.3">
      <c r="A1022" s="438">
        <v>41850</v>
      </c>
      <c r="B1022" s="932" t="s">
        <v>6585</v>
      </c>
      <c r="C1022" s="933" t="s">
        <v>600</v>
      </c>
      <c r="D1022" s="652">
        <v>350</v>
      </c>
      <c r="E1022" s="347" t="s">
        <v>117</v>
      </c>
      <c r="F1022" s="439">
        <v>52810</v>
      </c>
      <c r="G1022" s="347" t="s">
        <v>575</v>
      </c>
      <c r="H1022" s="352" t="s">
        <v>329</v>
      </c>
      <c r="I1022" s="353" t="s">
        <v>6586</v>
      </c>
      <c r="J1022" s="354" t="s">
        <v>27</v>
      </c>
      <c r="K1022" s="355">
        <v>-15</v>
      </c>
      <c r="L1022" s="354"/>
      <c r="M1022" s="355"/>
      <c r="N1022" s="354" t="s">
        <v>423</v>
      </c>
      <c r="O1022" s="471">
        <v>2.85</v>
      </c>
      <c r="P1022" s="440">
        <v>0</v>
      </c>
      <c r="Q1022" s="441"/>
      <c r="R1022" s="352">
        <v>0</v>
      </c>
      <c r="S1022" s="184" t="s">
        <v>6623</v>
      </c>
      <c r="T1022" s="138">
        <f t="shared" si="97"/>
        <v>7</v>
      </c>
      <c r="U1022" s="139"/>
      <c r="V1022" s="138"/>
      <c r="W1022" s="138"/>
      <c r="X1022" s="138"/>
      <c r="Y1022" s="141"/>
      <c r="Z1022" s="226"/>
      <c r="AA1022" s="179"/>
      <c r="AB1022" s="179"/>
      <c r="AC1022" s="179"/>
      <c r="AD1022" s="179"/>
      <c r="AE1022" s="179"/>
      <c r="AF1022" s="179"/>
      <c r="AG1022" s="179"/>
      <c r="AH1022" s="179"/>
      <c r="AI1022" s="179"/>
      <c r="AJ1022" s="179"/>
      <c r="AK1022" s="179"/>
      <c r="AL1022" s="179"/>
      <c r="AM1022" s="179"/>
      <c r="AN1022" s="179"/>
      <c r="AO1022" s="179"/>
      <c r="AP1022" s="179"/>
      <c r="AQ1022" s="467"/>
      <c r="AR1022" s="467"/>
      <c r="AS1022" s="467"/>
      <c r="AT1022" s="467"/>
    </row>
    <row r="1023" spans="1:46" s="347" customFormat="1" x14ac:dyDescent="0.3">
      <c r="A1023" s="438">
        <v>41849</v>
      </c>
      <c r="B1023" s="932" t="s">
        <v>6587</v>
      </c>
      <c r="C1023" s="933" t="s">
        <v>110</v>
      </c>
      <c r="D1023" s="652">
        <v>750</v>
      </c>
      <c r="E1023" s="347" t="s">
        <v>66</v>
      </c>
      <c r="F1023" s="439">
        <v>45509</v>
      </c>
      <c r="G1023" s="347" t="s">
        <v>122</v>
      </c>
      <c r="H1023" s="352" t="s">
        <v>6588</v>
      </c>
      <c r="I1023" s="353" t="s">
        <v>6589</v>
      </c>
      <c r="J1023" s="354" t="s">
        <v>5131</v>
      </c>
      <c r="K1023" s="355">
        <v>-10</v>
      </c>
      <c r="L1023" s="354"/>
      <c r="M1023" s="355"/>
      <c r="N1023" s="354" t="s">
        <v>1138</v>
      </c>
      <c r="O1023" s="471">
        <v>3.06</v>
      </c>
      <c r="P1023" s="440">
        <v>0</v>
      </c>
      <c r="Q1023" s="441"/>
      <c r="R1023" s="352">
        <v>0</v>
      </c>
      <c r="S1023" s="184" t="s">
        <v>6619</v>
      </c>
      <c r="T1023" s="138">
        <f t="shared" si="97"/>
        <v>7</v>
      </c>
      <c r="U1023" s="139"/>
      <c r="V1023" s="138"/>
      <c r="W1023" s="138"/>
      <c r="X1023" s="138"/>
      <c r="Y1023" s="141"/>
      <c r="Z1023" s="226"/>
      <c r="AA1023" s="179"/>
      <c r="AB1023" s="179"/>
      <c r="AC1023" s="179"/>
      <c r="AD1023" s="179"/>
      <c r="AE1023" s="179"/>
      <c r="AF1023" s="179"/>
      <c r="AG1023" s="179"/>
      <c r="AH1023" s="179"/>
      <c r="AI1023" s="179"/>
      <c r="AJ1023" s="179"/>
      <c r="AK1023" s="179"/>
      <c r="AL1023" s="179"/>
      <c r="AM1023" s="179"/>
      <c r="AN1023" s="179"/>
      <c r="AO1023" s="179"/>
      <c r="AP1023" s="179"/>
      <c r="AQ1023" s="467"/>
      <c r="AR1023" s="467"/>
      <c r="AS1023" s="467"/>
      <c r="AT1023" s="467"/>
    </row>
    <row r="1024" spans="1:46" s="347" customFormat="1" x14ac:dyDescent="0.3">
      <c r="A1024" s="438">
        <v>41849</v>
      </c>
      <c r="B1024" s="932" t="s">
        <v>6590</v>
      </c>
      <c r="C1024" s="933" t="s">
        <v>2062</v>
      </c>
      <c r="D1024" s="652">
        <v>500</v>
      </c>
      <c r="E1024" s="347" t="s">
        <v>66</v>
      </c>
      <c r="F1024" s="439">
        <v>45505</v>
      </c>
      <c r="G1024" s="347" t="s">
        <v>3115</v>
      </c>
      <c r="H1024" s="352" t="s">
        <v>2240</v>
      </c>
      <c r="I1024" s="353" t="s">
        <v>3746</v>
      </c>
      <c r="J1024" s="354" t="s">
        <v>665</v>
      </c>
      <c r="K1024" s="355">
        <v>-15</v>
      </c>
      <c r="L1024" s="354"/>
      <c r="M1024" s="355"/>
      <c r="N1024" s="354" t="s">
        <v>551</v>
      </c>
      <c r="O1024" s="471">
        <v>5</v>
      </c>
      <c r="P1024" s="440"/>
      <c r="Q1024" s="441"/>
      <c r="R1024" s="352"/>
      <c r="S1024" s="184" t="s">
        <v>6620</v>
      </c>
      <c r="T1024" s="138">
        <f t="shared" si="97"/>
        <v>7</v>
      </c>
      <c r="U1024" s="139"/>
      <c r="V1024" s="138"/>
      <c r="W1024" s="138"/>
      <c r="X1024" s="138"/>
      <c r="Y1024" s="141"/>
      <c r="Z1024" s="226"/>
      <c r="AA1024" s="179"/>
      <c r="AB1024" s="179"/>
      <c r="AC1024" s="179"/>
      <c r="AD1024" s="179"/>
      <c r="AE1024" s="179"/>
      <c r="AF1024" s="179"/>
      <c r="AG1024" s="179"/>
      <c r="AH1024" s="179"/>
      <c r="AI1024" s="179"/>
      <c r="AJ1024" s="179"/>
      <c r="AK1024" s="179"/>
      <c r="AL1024" s="179"/>
      <c r="AM1024" s="179"/>
      <c r="AN1024" s="179"/>
      <c r="AO1024" s="179"/>
      <c r="AP1024" s="179"/>
      <c r="AQ1024" s="467"/>
      <c r="AR1024" s="467"/>
      <c r="AS1024" s="467"/>
      <c r="AT1024" s="467"/>
    </row>
    <row r="1025" spans="1:46" s="347" customFormat="1" x14ac:dyDescent="0.3">
      <c r="A1025" s="438">
        <v>41848</v>
      </c>
      <c r="B1025" s="932" t="s">
        <v>6591</v>
      </c>
      <c r="C1025" s="933" t="s">
        <v>127</v>
      </c>
      <c r="D1025" s="652">
        <v>400</v>
      </c>
      <c r="E1025" s="347" t="s">
        <v>66</v>
      </c>
      <c r="F1025" s="439">
        <v>45504</v>
      </c>
      <c r="G1025" s="347" t="s">
        <v>6592</v>
      </c>
      <c r="H1025" s="352" t="s">
        <v>631</v>
      </c>
      <c r="I1025" s="353" t="s">
        <v>6593</v>
      </c>
      <c r="J1025" s="354" t="s">
        <v>642</v>
      </c>
      <c r="K1025" s="355">
        <v>0</v>
      </c>
      <c r="L1025" s="354"/>
      <c r="M1025" s="355"/>
      <c r="N1025" s="354" t="s">
        <v>105</v>
      </c>
      <c r="O1025" s="471">
        <v>2</v>
      </c>
      <c r="P1025" s="440" t="s">
        <v>6594</v>
      </c>
      <c r="Q1025" s="441"/>
      <c r="R1025" s="352">
        <v>10</v>
      </c>
      <c r="S1025" s="184" t="s">
        <v>6618</v>
      </c>
      <c r="T1025" s="138">
        <f t="shared" si="97"/>
        <v>7</v>
      </c>
      <c r="U1025" s="139"/>
      <c r="V1025" s="138"/>
      <c r="W1025" s="138"/>
      <c r="X1025" s="138"/>
      <c r="Y1025" s="141"/>
      <c r="Z1025" s="226"/>
      <c r="AA1025" s="179"/>
      <c r="AB1025" s="179"/>
      <c r="AC1025" s="179"/>
      <c r="AD1025" s="179"/>
      <c r="AE1025" s="179"/>
      <c r="AF1025" s="179"/>
      <c r="AG1025" s="179"/>
      <c r="AH1025" s="179"/>
      <c r="AI1025" s="179"/>
      <c r="AJ1025" s="179"/>
      <c r="AK1025" s="179"/>
      <c r="AL1025" s="179"/>
      <c r="AM1025" s="179"/>
      <c r="AN1025" s="179"/>
      <c r="AO1025" s="179"/>
      <c r="AP1025" s="179"/>
      <c r="AQ1025" s="467"/>
      <c r="AR1025" s="467"/>
      <c r="AS1025" s="467"/>
      <c r="AT1025" s="467"/>
    </row>
    <row r="1026" spans="1:46" s="347" customFormat="1" x14ac:dyDescent="0.3">
      <c r="A1026" s="438">
        <v>41848</v>
      </c>
      <c r="B1026" s="932" t="s">
        <v>6595</v>
      </c>
      <c r="C1026" s="933" t="s">
        <v>65</v>
      </c>
      <c r="D1026" s="652">
        <v>750</v>
      </c>
      <c r="E1026" s="347" t="s">
        <v>12</v>
      </c>
      <c r="F1026" s="439">
        <v>42881</v>
      </c>
      <c r="G1026" s="347" t="s">
        <v>1982</v>
      </c>
      <c r="H1026" s="352" t="s">
        <v>356</v>
      </c>
      <c r="I1026" s="353" t="s">
        <v>6596</v>
      </c>
      <c r="J1026" s="354" t="s">
        <v>84</v>
      </c>
      <c r="K1026" s="355">
        <v>-3</v>
      </c>
      <c r="L1026" s="354"/>
      <c r="M1026" s="355"/>
      <c r="N1026" s="354" t="s">
        <v>79</v>
      </c>
      <c r="O1026" s="471">
        <v>1.66</v>
      </c>
      <c r="P1026" s="440" t="s">
        <v>6597</v>
      </c>
      <c r="Q1026" s="441"/>
      <c r="R1026" s="352">
        <v>7</v>
      </c>
      <c r="S1026" s="184" t="s">
        <v>5711</v>
      </c>
      <c r="T1026" s="138">
        <f t="shared" si="97"/>
        <v>7</v>
      </c>
      <c r="U1026" s="139"/>
      <c r="V1026" s="138"/>
      <c r="W1026" s="138"/>
      <c r="X1026" s="138"/>
      <c r="Y1026" s="141"/>
      <c r="Z1026" s="226"/>
      <c r="AA1026" s="179"/>
      <c r="AB1026" s="179"/>
      <c r="AC1026" s="179"/>
      <c r="AD1026" s="179"/>
      <c r="AE1026" s="179"/>
      <c r="AF1026" s="179"/>
      <c r="AG1026" s="179"/>
      <c r="AH1026" s="179"/>
      <c r="AI1026" s="179"/>
      <c r="AJ1026" s="179"/>
      <c r="AK1026" s="179"/>
      <c r="AL1026" s="179"/>
      <c r="AM1026" s="179"/>
      <c r="AN1026" s="179"/>
      <c r="AO1026" s="179"/>
      <c r="AP1026" s="179"/>
      <c r="AQ1026" s="467"/>
      <c r="AR1026" s="467"/>
      <c r="AS1026" s="467"/>
      <c r="AT1026" s="467"/>
    </row>
    <row r="1027" spans="1:46" s="347" customFormat="1" x14ac:dyDescent="0.3">
      <c r="A1027" s="438">
        <v>41848</v>
      </c>
      <c r="B1027" s="932" t="s">
        <v>6598</v>
      </c>
      <c r="C1027" s="933" t="s">
        <v>65</v>
      </c>
      <c r="D1027" s="652">
        <v>750</v>
      </c>
      <c r="E1027" s="347" t="s">
        <v>37</v>
      </c>
      <c r="F1027" s="439">
        <v>43613</v>
      </c>
      <c r="G1027" s="347" t="s">
        <v>1982</v>
      </c>
      <c r="H1027" s="352" t="s">
        <v>1424</v>
      </c>
      <c r="I1027" s="353" t="s">
        <v>6599</v>
      </c>
      <c r="J1027" s="354" t="s">
        <v>131</v>
      </c>
      <c r="K1027" s="355">
        <v>-2</v>
      </c>
      <c r="L1027" s="354"/>
      <c r="M1027" s="355"/>
      <c r="N1027" s="354" t="s">
        <v>79</v>
      </c>
      <c r="O1027" s="471">
        <v>1.66</v>
      </c>
      <c r="P1027" s="440" t="s">
        <v>6600</v>
      </c>
      <c r="Q1027" s="441"/>
      <c r="R1027" s="352">
        <v>4</v>
      </c>
      <c r="S1027" s="184" t="s">
        <v>5713</v>
      </c>
      <c r="T1027" s="138">
        <f t="shared" si="97"/>
        <v>7</v>
      </c>
      <c r="U1027" s="139"/>
      <c r="V1027" s="138"/>
      <c r="W1027" s="138"/>
      <c r="X1027" s="138"/>
      <c r="Y1027" s="141"/>
      <c r="Z1027" s="226"/>
      <c r="AA1027" s="179"/>
      <c r="AB1027" s="179"/>
      <c r="AC1027" s="179"/>
      <c r="AD1027" s="179"/>
      <c r="AE1027" s="179"/>
      <c r="AF1027" s="179"/>
      <c r="AG1027" s="179"/>
      <c r="AH1027" s="179"/>
      <c r="AI1027" s="179"/>
      <c r="AJ1027" s="179"/>
      <c r="AK1027" s="179"/>
      <c r="AL1027" s="179"/>
      <c r="AM1027" s="179"/>
      <c r="AN1027" s="179"/>
      <c r="AO1027" s="179"/>
      <c r="AP1027" s="179"/>
      <c r="AQ1027" s="467"/>
      <c r="AR1027" s="467"/>
      <c r="AS1027" s="467"/>
      <c r="AT1027" s="467"/>
    </row>
    <row r="1028" spans="1:46" s="347" customFormat="1" x14ac:dyDescent="0.3">
      <c r="A1028" s="438">
        <v>41848</v>
      </c>
      <c r="B1028" s="932" t="s">
        <v>6601</v>
      </c>
      <c r="C1028" s="933" t="s">
        <v>276</v>
      </c>
      <c r="D1028" s="652">
        <v>500</v>
      </c>
      <c r="E1028" s="347" t="s">
        <v>698</v>
      </c>
      <c r="F1028" s="439">
        <v>42404</v>
      </c>
      <c r="G1028" s="347" t="s">
        <v>378</v>
      </c>
      <c r="H1028" s="352" t="s">
        <v>211</v>
      </c>
      <c r="I1028" s="353" t="s">
        <v>6602</v>
      </c>
      <c r="J1028" s="354" t="s">
        <v>1338</v>
      </c>
      <c r="K1028" s="355">
        <v>-5</v>
      </c>
      <c r="L1028" s="354"/>
      <c r="M1028" s="355"/>
      <c r="N1028" s="354" t="s">
        <v>411</v>
      </c>
      <c r="O1028" s="471">
        <v>1.2</v>
      </c>
      <c r="P1028" s="440"/>
      <c r="Q1028" s="441"/>
      <c r="R1028" s="352"/>
      <c r="S1028" s="184" t="s">
        <v>6615</v>
      </c>
      <c r="T1028" s="138">
        <f t="shared" si="97"/>
        <v>7</v>
      </c>
      <c r="U1028" s="139"/>
      <c r="V1028" s="138"/>
      <c r="W1028" s="138"/>
      <c r="X1028" s="138"/>
      <c r="Y1028" s="141"/>
      <c r="Z1028" s="226"/>
      <c r="AA1028" s="179"/>
      <c r="AB1028" s="179"/>
      <c r="AC1028" s="179"/>
      <c r="AD1028" s="179"/>
      <c r="AE1028" s="179"/>
      <c r="AF1028" s="179"/>
      <c r="AG1028" s="179"/>
      <c r="AH1028" s="179"/>
      <c r="AI1028" s="179"/>
      <c r="AJ1028" s="179"/>
      <c r="AK1028" s="179"/>
      <c r="AL1028" s="179"/>
      <c r="AM1028" s="179"/>
      <c r="AN1028" s="179"/>
      <c r="AO1028" s="179"/>
      <c r="AP1028" s="179"/>
      <c r="AQ1028" s="467"/>
      <c r="AR1028" s="467"/>
      <c r="AS1028" s="467"/>
      <c r="AT1028" s="467"/>
    </row>
    <row r="1029" spans="1:46" s="347" customFormat="1" x14ac:dyDescent="0.3">
      <c r="A1029" s="438">
        <v>41848</v>
      </c>
      <c r="B1029" s="932" t="s">
        <v>6603</v>
      </c>
      <c r="C1029" s="933" t="s">
        <v>276</v>
      </c>
      <c r="D1029" s="652">
        <v>250</v>
      </c>
      <c r="E1029" s="347" t="s">
        <v>37</v>
      </c>
      <c r="F1029" s="439">
        <v>43678</v>
      </c>
      <c r="G1029" s="347" t="s">
        <v>378</v>
      </c>
      <c r="H1029" s="352" t="s">
        <v>668</v>
      </c>
      <c r="I1029" s="353" t="s">
        <v>669</v>
      </c>
      <c r="J1029" s="354" t="s">
        <v>670</v>
      </c>
      <c r="K1029" s="355">
        <v>-20</v>
      </c>
      <c r="L1029" s="354"/>
      <c r="M1029" s="355"/>
      <c r="N1029" s="354" t="s">
        <v>692</v>
      </c>
      <c r="O1029" s="471">
        <v>6.8</v>
      </c>
      <c r="P1029" s="440" t="s">
        <v>6604</v>
      </c>
      <c r="Q1029" s="441"/>
      <c r="R1029" s="352">
        <v>-12</v>
      </c>
      <c r="S1029" s="184" t="s">
        <v>6616</v>
      </c>
      <c r="T1029" s="138">
        <f t="shared" si="97"/>
        <v>7</v>
      </c>
      <c r="U1029" s="139"/>
      <c r="V1029" s="138"/>
      <c r="W1029" s="138"/>
      <c r="X1029" s="138"/>
      <c r="Y1029" s="141"/>
      <c r="Z1029" s="226"/>
      <c r="AA1029" s="179"/>
      <c r="AB1029" s="179"/>
      <c r="AC1029" s="179"/>
      <c r="AD1029" s="179"/>
      <c r="AE1029" s="179"/>
      <c r="AF1029" s="179"/>
      <c r="AG1029" s="179"/>
      <c r="AH1029" s="179"/>
      <c r="AI1029" s="179"/>
      <c r="AJ1029" s="179"/>
      <c r="AK1029" s="179"/>
      <c r="AL1029" s="179"/>
      <c r="AM1029" s="179"/>
      <c r="AN1029" s="179"/>
      <c r="AO1029" s="179"/>
      <c r="AP1029" s="179"/>
      <c r="AQ1029" s="467"/>
      <c r="AR1029" s="467"/>
      <c r="AS1029" s="467"/>
      <c r="AT1029" s="467"/>
    </row>
    <row r="1030" spans="1:46" s="347" customFormat="1" x14ac:dyDescent="0.3">
      <c r="A1030" s="438">
        <v>41848</v>
      </c>
      <c r="B1030" s="932" t="s">
        <v>6605</v>
      </c>
      <c r="C1030" s="933" t="s">
        <v>276</v>
      </c>
      <c r="D1030" s="652">
        <v>250</v>
      </c>
      <c r="E1030" s="347" t="s">
        <v>66</v>
      </c>
      <c r="F1030" s="439">
        <v>45536</v>
      </c>
      <c r="G1030" s="347" t="s">
        <v>378</v>
      </c>
      <c r="H1030" s="352" t="s">
        <v>652</v>
      </c>
      <c r="I1030" s="353" t="s">
        <v>1175</v>
      </c>
      <c r="J1030" s="354" t="s">
        <v>152</v>
      </c>
      <c r="K1030" s="355">
        <v>-20</v>
      </c>
      <c r="L1030" s="354"/>
      <c r="M1030" s="355"/>
      <c r="N1030" s="354" t="s">
        <v>266</v>
      </c>
      <c r="O1030" s="471">
        <v>7.6</v>
      </c>
      <c r="P1030" s="440" t="s">
        <v>6606</v>
      </c>
      <c r="Q1030" s="441"/>
      <c r="R1030" s="352">
        <v>-10</v>
      </c>
      <c r="S1030" s="184" t="s">
        <v>6617</v>
      </c>
      <c r="T1030" s="138">
        <f t="shared" si="97"/>
        <v>7</v>
      </c>
      <c r="U1030" s="139"/>
      <c r="V1030" s="138"/>
      <c r="W1030" s="138"/>
      <c r="X1030" s="138"/>
      <c r="Y1030" s="141"/>
      <c r="Z1030" s="226"/>
      <c r="AA1030" s="179"/>
      <c r="AB1030" s="179"/>
      <c r="AC1030" s="179"/>
      <c r="AD1030" s="179"/>
      <c r="AE1030" s="179"/>
      <c r="AF1030" s="179"/>
      <c r="AG1030" s="179"/>
      <c r="AH1030" s="179"/>
      <c r="AI1030" s="179"/>
      <c r="AJ1030" s="179"/>
      <c r="AK1030" s="179"/>
      <c r="AL1030" s="179"/>
      <c r="AM1030" s="179"/>
      <c r="AN1030" s="179"/>
      <c r="AO1030" s="179"/>
      <c r="AP1030" s="179"/>
      <c r="AQ1030" s="467"/>
      <c r="AR1030" s="467"/>
      <c r="AS1030" s="467"/>
      <c r="AT1030" s="467"/>
    </row>
    <row r="1031" spans="1:46" s="347" customFormat="1" x14ac:dyDescent="0.3">
      <c r="A1031" s="438">
        <v>41848</v>
      </c>
      <c r="B1031" s="932" t="s">
        <v>6607</v>
      </c>
      <c r="C1031" s="933" t="s">
        <v>6608</v>
      </c>
      <c r="D1031" s="652">
        <v>823.07100000000003</v>
      </c>
      <c r="E1031" s="347" t="s">
        <v>1102</v>
      </c>
      <c r="F1031" s="439">
        <v>46268</v>
      </c>
      <c r="G1031" s="347" t="s">
        <v>6609</v>
      </c>
      <c r="H1031" s="352" t="s">
        <v>2807</v>
      </c>
      <c r="I1031" s="353" t="s">
        <v>3746</v>
      </c>
      <c r="J1031" s="354" t="s">
        <v>2808</v>
      </c>
      <c r="K1031" s="355">
        <v>-12.5</v>
      </c>
      <c r="L1031" s="354"/>
      <c r="M1031" s="355"/>
      <c r="N1031" s="354" t="s">
        <v>551</v>
      </c>
      <c r="O1031" s="471">
        <v>3.03</v>
      </c>
      <c r="P1031" s="440"/>
      <c r="Q1031" s="441"/>
      <c r="R1031" s="352"/>
      <c r="S1031" s="184" t="s">
        <v>6614</v>
      </c>
      <c r="T1031" s="138">
        <f t="shared" si="97"/>
        <v>7</v>
      </c>
      <c r="U1031" s="139"/>
      <c r="V1031" s="138"/>
      <c r="W1031" s="138"/>
      <c r="X1031" s="138"/>
      <c r="Y1031" s="141"/>
      <c r="Z1031" s="226"/>
      <c r="AA1031" s="179"/>
      <c r="AB1031" s="179"/>
      <c r="AC1031" s="179"/>
      <c r="AD1031" s="179"/>
      <c r="AE1031" s="179"/>
      <c r="AF1031" s="179"/>
      <c r="AG1031" s="179"/>
      <c r="AH1031" s="179"/>
      <c r="AI1031" s="179"/>
      <c r="AJ1031" s="179"/>
      <c r="AK1031" s="179"/>
      <c r="AL1031" s="179"/>
      <c r="AM1031" s="179"/>
      <c r="AN1031" s="179"/>
      <c r="AO1031" s="179"/>
      <c r="AP1031" s="179"/>
      <c r="AQ1031" s="467"/>
      <c r="AR1031" s="467"/>
      <c r="AS1031" s="467"/>
      <c r="AT1031" s="467"/>
    </row>
    <row r="1032" spans="1:46" s="519" customFormat="1" x14ac:dyDescent="0.3">
      <c r="A1032" s="518">
        <v>41848</v>
      </c>
      <c r="B1032" s="971" t="s">
        <v>6610</v>
      </c>
      <c r="C1032" s="972" t="s">
        <v>127</v>
      </c>
      <c r="D1032" s="657">
        <v>300</v>
      </c>
      <c r="E1032" s="519" t="s">
        <v>6611</v>
      </c>
      <c r="F1032" s="520">
        <v>42948</v>
      </c>
      <c r="G1032" s="519" t="s">
        <v>988</v>
      </c>
      <c r="H1032" s="521" t="s">
        <v>1602</v>
      </c>
      <c r="I1032" s="522" t="s">
        <v>3746</v>
      </c>
      <c r="J1032" s="523" t="s">
        <v>1602</v>
      </c>
      <c r="K1032" s="524">
        <v>0</v>
      </c>
      <c r="L1032" s="523"/>
      <c r="M1032" s="524"/>
      <c r="N1032" s="523" t="s">
        <v>6612</v>
      </c>
      <c r="O1032" s="620">
        <v>1</v>
      </c>
      <c r="P1032" s="525"/>
      <c r="Q1032" s="526"/>
      <c r="R1032" s="521"/>
      <c r="S1032" s="527" t="s">
        <v>6613</v>
      </c>
      <c r="T1032" s="528">
        <f t="shared" si="97"/>
        <v>7</v>
      </c>
      <c r="U1032" s="529"/>
      <c r="V1032" s="528"/>
      <c r="W1032" s="528"/>
      <c r="X1032" s="528"/>
      <c r="Y1032" s="530"/>
      <c r="Z1032" s="531"/>
      <c r="AA1032" s="532"/>
      <c r="AB1032" s="532"/>
      <c r="AC1032" s="532"/>
      <c r="AD1032" s="532"/>
      <c r="AE1032" s="532"/>
      <c r="AF1032" s="532"/>
      <c r="AG1032" s="532"/>
      <c r="AH1032" s="532"/>
      <c r="AI1032" s="532"/>
      <c r="AJ1032" s="532"/>
      <c r="AK1032" s="532"/>
      <c r="AL1032" s="532"/>
      <c r="AM1032" s="532"/>
      <c r="AN1032" s="532"/>
      <c r="AO1032" s="532"/>
      <c r="AP1032" s="532"/>
      <c r="AQ1032" s="533"/>
      <c r="AR1032" s="533"/>
      <c r="AS1032" s="533"/>
      <c r="AT1032" s="533"/>
    </row>
    <row r="1033" spans="1:46" s="347" customFormat="1" x14ac:dyDescent="0.3">
      <c r="A1033" s="438">
        <v>41844</v>
      </c>
      <c r="B1033" s="932" t="s">
        <v>4222</v>
      </c>
      <c r="C1033" s="933" t="s">
        <v>11</v>
      </c>
      <c r="D1033" s="652">
        <v>350</v>
      </c>
      <c r="E1033" s="347" t="s">
        <v>12</v>
      </c>
      <c r="F1033" s="439">
        <v>42948</v>
      </c>
      <c r="G1033" s="347" t="s">
        <v>6553</v>
      </c>
      <c r="H1033" s="352" t="s">
        <v>2299</v>
      </c>
      <c r="I1033" s="353" t="s">
        <v>2299</v>
      </c>
      <c r="J1033" s="354" t="s">
        <v>6554</v>
      </c>
      <c r="K1033" s="355">
        <v>-12.5</v>
      </c>
      <c r="L1033" s="354"/>
      <c r="M1033" s="355"/>
      <c r="N1033" s="440" t="s">
        <v>1472</v>
      </c>
      <c r="O1033" s="471">
        <v>2.71</v>
      </c>
      <c r="P1033" s="352" t="s">
        <v>2274</v>
      </c>
      <c r="Q1033" s="354"/>
      <c r="R1033" s="347">
        <v>4</v>
      </c>
      <c r="S1033" s="184" t="s">
        <v>6577</v>
      </c>
      <c r="T1033" s="138">
        <f t="shared" ref="T1033:T1053" si="98">MONTH(A1033)</f>
        <v>7</v>
      </c>
      <c r="U1033" s="139"/>
      <c r="V1033" s="138"/>
      <c r="W1033" s="138"/>
      <c r="X1033" s="138"/>
      <c r="Y1033" s="141"/>
      <c r="Z1033" s="226"/>
      <c r="AA1033" s="179"/>
      <c r="AB1033" s="179"/>
      <c r="AC1033" s="179"/>
      <c r="AD1033" s="179"/>
      <c r="AE1033" s="179"/>
      <c r="AF1033" s="179"/>
      <c r="AG1033" s="179"/>
      <c r="AH1033" s="179"/>
      <c r="AI1033" s="179"/>
      <c r="AJ1033" s="179"/>
      <c r="AK1033" s="179"/>
      <c r="AL1033" s="179"/>
      <c r="AM1033" s="179"/>
      <c r="AN1033" s="179"/>
      <c r="AO1033" s="179"/>
      <c r="AP1033" s="179"/>
      <c r="AQ1033" s="467"/>
      <c r="AR1033" s="467"/>
      <c r="AS1033" s="467"/>
      <c r="AT1033" s="467"/>
    </row>
    <row r="1034" spans="1:46" s="347" customFormat="1" x14ac:dyDescent="0.3">
      <c r="A1034" s="438">
        <v>41844</v>
      </c>
      <c r="B1034" s="932" t="s">
        <v>6555</v>
      </c>
      <c r="C1034" s="933" t="s">
        <v>11</v>
      </c>
      <c r="D1034" s="652">
        <v>1150</v>
      </c>
      <c r="E1034" s="347" t="s">
        <v>12</v>
      </c>
      <c r="F1034" s="439">
        <v>42948</v>
      </c>
      <c r="G1034" s="347" t="s">
        <v>6553</v>
      </c>
      <c r="H1034" s="352" t="s">
        <v>553</v>
      </c>
      <c r="I1034" s="353" t="s">
        <v>3747</v>
      </c>
      <c r="J1034" s="354" t="s">
        <v>3241</v>
      </c>
      <c r="K1034" s="355">
        <v>-12.5</v>
      </c>
      <c r="L1034" s="354"/>
      <c r="M1034" s="355"/>
      <c r="N1034" s="440" t="s">
        <v>254</v>
      </c>
      <c r="O1034" s="471">
        <v>2.34</v>
      </c>
      <c r="P1034" s="352" t="s">
        <v>2274</v>
      </c>
      <c r="Q1034" s="354"/>
      <c r="R1034" s="347">
        <v>4</v>
      </c>
      <c r="S1034" s="184" t="s">
        <v>6578</v>
      </c>
      <c r="T1034" s="138">
        <f t="shared" si="98"/>
        <v>7</v>
      </c>
      <c r="U1034" s="139"/>
      <c r="V1034" s="138"/>
      <c r="W1034" s="138"/>
      <c r="X1034" s="138"/>
      <c r="Y1034" s="141"/>
      <c r="Z1034" s="226"/>
      <c r="AA1034" s="179"/>
      <c r="AB1034" s="179"/>
      <c r="AC1034" s="179"/>
      <c r="AD1034" s="179"/>
      <c r="AE1034" s="179"/>
      <c r="AF1034" s="179"/>
      <c r="AG1034" s="179"/>
      <c r="AH1034" s="179"/>
      <c r="AI1034" s="179"/>
      <c r="AJ1034" s="179"/>
      <c r="AK1034" s="179"/>
      <c r="AL1034" s="179"/>
      <c r="AM1034" s="179"/>
      <c r="AN1034" s="179"/>
      <c r="AO1034" s="179"/>
      <c r="AP1034" s="179"/>
      <c r="AQ1034" s="467"/>
      <c r="AR1034" s="467"/>
      <c r="AS1034" s="467"/>
      <c r="AT1034" s="467"/>
    </row>
    <row r="1035" spans="1:46" s="347" customFormat="1" x14ac:dyDescent="0.3">
      <c r="A1035" s="438">
        <v>41844</v>
      </c>
      <c r="B1035" s="932" t="s">
        <v>6556</v>
      </c>
      <c r="C1035" s="933" t="s">
        <v>11</v>
      </c>
      <c r="D1035" s="652">
        <v>500</v>
      </c>
      <c r="E1035" s="347" t="s">
        <v>37</v>
      </c>
      <c r="F1035" s="439">
        <v>43711</v>
      </c>
      <c r="G1035" s="347" t="s">
        <v>6553</v>
      </c>
      <c r="H1035" s="352" t="s">
        <v>512</v>
      </c>
      <c r="I1035" s="353" t="s">
        <v>802</v>
      </c>
      <c r="J1035" s="354" t="s">
        <v>301</v>
      </c>
      <c r="K1035" s="355">
        <v>-12.5</v>
      </c>
      <c r="L1035" s="354"/>
      <c r="M1035" s="355"/>
      <c r="N1035" s="440" t="s">
        <v>508</v>
      </c>
      <c r="O1035" s="471">
        <v>2.7</v>
      </c>
      <c r="P1035" s="352" t="s">
        <v>2274</v>
      </c>
      <c r="Q1035" s="354"/>
      <c r="R1035" s="347">
        <v>4</v>
      </c>
      <c r="S1035" s="184" t="s">
        <v>6579</v>
      </c>
      <c r="T1035" s="138">
        <f t="shared" si="98"/>
        <v>7</v>
      </c>
      <c r="U1035" s="139"/>
      <c r="V1035" s="138"/>
      <c r="W1035" s="138"/>
      <c r="X1035" s="138"/>
      <c r="Y1035" s="141"/>
      <c r="Z1035" s="226"/>
      <c r="AA1035" s="179"/>
      <c r="AB1035" s="179"/>
      <c r="AC1035" s="179"/>
      <c r="AD1035" s="179"/>
      <c r="AE1035" s="179"/>
      <c r="AF1035" s="179"/>
      <c r="AG1035" s="179"/>
      <c r="AH1035" s="179"/>
      <c r="AI1035" s="179"/>
      <c r="AJ1035" s="179"/>
      <c r="AK1035" s="179"/>
      <c r="AL1035" s="179"/>
      <c r="AM1035" s="179"/>
      <c r="AN1035" s="179"/>
      <c r="AO1035" s="179"/>
      <c r="AP1035" s="179"/>
      <c r="AQ1035" s="467"/>
      <c r="AR1035" s="467"/>
      <c r="AS1035" s="467"/>
      <c r="AT1035" s="467"/>
    </row>
    <row r="1036" spans="1:46" s="347" customFormat="1" x14ac:dyDescent="0.3">
      <c r="A1036" s="438">
        <v>41844</v>
      </c>
      <c r="B1036" s="932" t="s">
        <v>6557</v>
      </c>
      <c r="C1036" s="933" t="s">
        <v>11</v>
      </c>
      <c r="D1036" s="652">
        <v>500</v>
      </c>
      <c r="E1036" s="347" t="s">
        <v>66</v>
      </c>
      <c r="F1036" s="439">
        <v>45505</v>
      </c>
      <c r="G1036" s="347" t="s">
        <v>6553</v>
      </c>
      <c r="H1036" s="352" t="s">
        <v>429</v>
      </c>
      <c r="I1036" s="353" t="s">
        <v>791</v>
      </c>
      <c r="J1036" s="354" t="s">
        <v>221</v>
      </c>
      <c r="K1036" s="355">
        <v>-10</v>
      </c>
      <c r="L1036" s="354"/>
      <c r="M1036" s="355"/>
      <c r="N1036" s="440" t="s">
        <v>799</v>
      </c>
      <c r="O1036" s="471">
        <v>2.5</v>
      </c>
      <c r="P1036" s="352" t="s">
        <v>2274</v>
      </c>
      <c r="Q1036" s="354"/>
      <c r="R1036" s="347">
        <v>4</v>
      </c>
      <c r="S1036" s="184" t="s">
        <v>6580</v>
      </c>
      <c r="T1036" s="138">
        <f t="shared" si="98"/>
        <v>7</v>
      </c>
      <c r="U1036" s="139"/>
      <c r="V1036" s="138"/>
      <c r="W1036" s="138"/>
      <c r="X1036" s="138"/>
      <c r="Y1036" s="141"/>
      <c r="Z1036" s="226"/>
      <c r="AA1036" s="179"/>
      <c r="AB1036" s="179"/>
      <c r="AC1036" s="179"/>
      <c r="AD1036" s="179"/>
      <c r="AE1036" s="179"/>
      <c r="AF1036" s="179"/>
      <c r="AG1036" s="179"/>
      <c r="AH1036" s="179"/>
      <c r="AI1036" s="179"/>
      <c r="AJ1036" s="179"/>
      <c r="AK1036" s="179"/>
      <c r="AL1036" s="179"/>
      <c r="AM1036" s="179"/>
      <c r="AN1036" s="179"/>
      <c r="AO1036" s="179"/>
      <c r="AP1036" s="179"/>
      <c r="AQ1036" s="467"/>
      <c r="AR1036" s="467"/>
      <c r="AS1036" s="467"/>
      <c r="AT1036" s="467"/>
    </row>
    <row r="1037" spans="1:46" s="347" customFormat="1" x14ac:dyDescent="0.3">
      <c r="A1037" s="438">
        <v>41844</v>
      </c>
      <c r="B1037" s="932" t="s">
        <v>6558</v>
      </c>
      <c r="C1037" s="933" t="s">
        <v>73</v>
      </c>
      <c r="D1037" s="652">
        <v>1500</v>
      </c>
      <c r="E1037" s="347" t="s">
        <v>37</v>
      </c>
      <c r="F1037" s="439">
        <v>43677</v>
      </c>
      <c r="G1037" s="347" t="s">
        <v>6559</v>
      </c>
      <c r="H1037" s="352" t="s">
        <v>6560</v>
      </c>
      <c r="I1037" s="353" t="s">
        <v>626</v>
      </c>
      <c r="J1037" s="354" t="s">
        <v>642</v>
      </c>
      <c r="K1037" s="355">
        <v>-25</v>
      </c>
      <c r="L1037" s="354"/>
      <c r="M1037" s="355"/>
      <c r="N1037" s="440" t="s">
        <v>2243</v>
      </c>
      <c r="O1037" s="471">
        <v>3.33</v>
      </c>
      <c r="P1037" s="352"/>
      <c r="Q1037" s="354" t="s">
        <v>1995</v>
      </c>
      <c r="R1037" s="347">
        <v>-6</v>
      </c>
      <c r="S1037" s="184" t="s">
        <v>6575</v>
      </c>
      <c r="T1037" s="138">
        <f t="shared" si="98"/>
        <v>7</v>
      </c>
      <c r="U1037" s="139"/>
      <c r="V1037" s="138"/>
      <c r="W1037" s="138"/>
      <c r="X1037" s="138"/>
      <c r="Y1037" s="141"/>
      <c r="Z1037" s="226"/>
      <c r="AA1037" s="179"/>
      <c r="AB1037" s="179"/>
      <c r="AC1037" s="179"/>
      <c r="AD1037" s="179"/>
      <c r="AE1037" s="179"/>
      <c r="AF1037" s="179"/>
      <c r="AG1037" s="179"/>
      <c r="AH1037" s="179"/>
      <c r="AI1037" s="179"/>
      <c r="AJ1037" s="179"/>
      <c r="AK1037" s="179"/>
      <c r="AL1037" s="179"/>
      <c r="AM1037" s="179"/>
      <c r="AN1037" s="179"/>
      <c r="AO1037" s="179"/>
      <c r="AP1037" s="179"/>
      <c r="AQ1037" s="467"/>
      <c r="AR1037" s="467"/>
      <c r="AS1037" s="467"/>
      <c r="AT1037" s="467"/>
    </row>
    <row r="1038" spans="1:46" s="347" customFormat="1" x14ac:dyDescent="0.3">
      <c r="A1038" s="438">
        <v>41844</v>
      </c>
      <c r="B1038" s="932" t="s">
        <v>6561</v>
      </c>
      <c r="C1038" s="933" t="s">
        <v>73</v>
      </c>
      <c r="D1038" s="652">
        <v>1500</v>
      </c>
      <c r="E1038" s="347" t="s">
        <v>66</v>
      </c>
      <c r="F1038" s="439">
        <v>45476</v>
      </c>
      <c r="G1038" s="347" t="s">
        <v>6559</v>
      </c>
      <c r="H1038" s="352" t="s">
        <v>6562</v>
      </c>
      <c r="I1038" s="353" t="s">
        <v>794</v>
      </c>
      <c r="J1038" s="354" t="s">
        <v>3784</v>
      </c>
      <c r="K1038" s="355">
        <v>-25</v>
      </c>
      <c r="L1038" s="354"/>
      <c r="M1038" s="355"/>
      <c r="N1038" s="440" t="s">
        <v>2243</v>
      </c>
      <c r="O1038" s="471">
        <v>3.33</v>
      </c>
      <c r="P1038" s="352"/>
      <c r="Q1038" s="354" t="s">
        <v>2217</v>
      </c>
      <c r="R1038" s="347">
        <v>-4</v>
      </c>
      <c r="S1038" s="184" t="s">
        <v>6576</v>
      </c>
      <c r="T1038" s="138">
        <f t="shared" si="98"/>
        <v>7</v>
      </c>
      <c r="U1038" s="139"/>
      <c r="V1038" s="138"/>
      <c r="W1038" s="138"/>
      <c r="X1038" s="138"/>
      <c r="Y1038" s="141"/>
      <c r="Z1038" s="226"/>
      <c r="AA1038" s="179"/>
      <c r="AB1038" s="179"/>
      <c r="AC1038" s="179"/>
      <c r="AD1038" s="179"/>
      <c r="AE1038" s="179"/>
      <c r="AF1038" s="179"/>
      <c r="AG1038" s="179"/>
      <c r="AH1038" s="179"/>
      <c r="AI1038" s="179"/>
      <c r="AJ1038" s="179"/>
      <c r="AK1038" s="179"/>
      <c r="AL1038" s="179"/>
      <c r="AM1038" s="179"/>
      <c r="AN1038" s="179"/>
      <c r="AO1038" s="179"/>
      <c r="AP1038" s="179"/>
      <c r="AQ1038" s="467"/>
      <c r="AR1038" s="467"/>
      <c r="AS1038" s="467"/>
      <c r="AT1038" s="467"/>
    </row>
    <row r="1039" spans="1:46" s="347" customFormat="1" x14ac:dyDescent="0.3">
      <c r="A1039" s="438">
        <v>41844</v>
      </c>
      <c r="B1039" s="932" t="s">
        <v>6563</v>
      </c>
      <c r="C1039" s="933" t="s">
        <v>949</v>
      </c>
      <c r="D1039" s="652">
        <v>350</v>
      </c>
      <c r="E1039" s="347" t="s">
        <v>66</v>
      </c>
      <c r="F1039" s="439">
        <v>45505</v>
      </c>
      <c r="G1039" s="347" t="s">
        <v>1251</v>
      </c>
      <c r="H1039" s="352" t="s">
        <v>804</v>
      </c>
      <c r="I1039" s="353" t="s">
        <v>6564</v>
      </c>
      <c r="J1039" s="354" t="s">
        <v>6565</v>
      </c>
      <c r="K1039" s="355">
        <v>-9.5</v>
      </c>
      <c r="L1039" s="354"/>
      <c r="M1039" s="355"/>
      <c r="N1039" s="440" t="s">
        <v>423</v>
      </c>
      <c r="O1039" s="471">
        <v>2.86</v>
      </c>
      <c r="P1039" s="352" t="s">
        <v>3804</v>
      </c>
      <c r="Q1039" s="354"/>
      <c r="R1039" s="347">
        <v>0</v>
      </c>
      <c r="S1039" s="184" t="s">
        <v>6573</v>
      </c>
      <c r="T1039" s="138">
        <f t="shared" si="98"/>
        <v>7</v>
      </c>
      <c r="U1039" s="139"/>
      <c r="V1039" s="138"/>
      <c r="W1039" s="138"/>
      <c r="X1039" s="138"/>
      <c r="Y1039" s="141"/>
      <c r="Z1039" s="226"/>
      <c r="AA1039" s="179"/>
      <c r="AB1039" s="179"/>
      <c r="AC1039" s="179"/>
      <c r="AD1039" s="179"/>
      <c r="AE1039" s="179"/>
      <c r="AF1039" s="179"/>
      <c r="AG1039" s="179"/>
      <c r="AH1039" s="179"/>
      <c r="AI1039" s="179"/>
      <c r="AJ1039" s="179"/>
      <c r="AK1039" s="179"/>
      <c r="AL1039" s="179"/>
      <c r="AM1039" s="179"/>
      <c r="AN1039" s="179"/>
      <c r="AO1039" s="179"/>
      <c r="AP1039" s="179"/>
      <c r="AQ1039" s="467"/>
      <c r="AR1039" s="467"/>
      <c r="AS1039" s="467"/>
      <c r="AT1039" s="467"/>
    </row>
    <row r="1040" spans="1:46" s="347" customFormat="1" x14ac:dyDescent="0.3">
      <c r="A1040" s="438">
        <v>41844</v>
      </c>
      <c r="B1040" s="932" t="s">
        <v>6566</v>
      </c>
      <c r="C1040" s="933" t="s">
        <v>949</v>
      </c>
      <c r="D1040" s="652">
        <v>250</v>
      </c>
      <c r="E1040" s="347" t="s">
        <v>2331</v>
      </c>
      <c r="F1040" s="439">
        <v>49157</v>
      </c>
      <c r="G1040" s="347" t="s">
        <v>1251</v>
      </c>
      <c r="H1040" s="352" t="s">
        <v>6567</v>
      </c>
      <c r="I1040" s="353" t="s">
        <v>6568</v>
      </c>
      <c r="J1040" s="354" t="s">
        <v>447</v>
      </c>
      <c r="K1040" s="355"/>
      <c r="L1040" s="354"/>
      <c r="M1040" s="355"/>
      <c r="N1040" s="440" t="s">
        <v>504</v>
      </c>
      <c r="O1040" s="471">
        <v>2.8</v>
      </c>
      <c r="P1040" s="352" t="s">
        <v>3746</v>
      </c>
      <c r="Q1040" s="354"/>
      <c r="R1040" s="347" t="s">
        <v>3746</v>
      </c>
      <c r="S1040" s="184" t="s">
        <v>6574</v>
      </c>
      <c r="T1040" s="138">
        <f t="shared" si="98"/>
        <v>7</v>
      </c>
      <c r="U1040" s="139"/>
      <c r="V1040" s="138"/>
      <c r="W1040" s="138"/>
      <c r="X1040" s="138"/>
      <c r="Y1040" s="141"/>
      <c r="Z1040" s="226"/>
      <c r="AA1040" s="179"/>
      <c r="AB1040" s="179"/>
      <c r="AC1040" s="179"/>
      <c r="AD1040" s="179"/>
      <c r="AE1040" s="179"/>
      <c r="AF1040" s="179"/>
      <c r="AG1040" s="179"/>
      <c r="AH1040" s="179"/>
      <c r="AI1040" s="179"/>
      <c r="AJ1040" s="179"/>
      <c r="AK1040" s="179"/>
      <c r="AL1040" s="179"/>
      <c r="AM1040" s="179"/>
      <c r="AN1040" s="179"/>
      <c r="AO1040" s="179"/>
      <c r="AP1040" s="179"/>
      <c r="AQ1040" s="467"/>
      <c r="AR1040" s="467"/>
      <c r="AS1040" s="467"/>
      <c r="AT1040" s="467"/>
    </row>
    <row r="1041" spans="1:46" s="347" customFormat="1" x14ac:dyDescent="0.3">
      <c r="A1041" s="438">
        <v>41844</v>
      </c>
      <c r="B1041" s="932" t="s">
        <v>6569</v>
      </c>
      <c r="C1041" s="933" t="s">
        <v>218</v>
      </c>
      <c r="D1041" s="652">
        <v>1100</v>
      </c>
      <c r="E1041" s="347" t="s">
        <v>1199</v>
      </c>
      <c r="F1041" s="439">
        <v>47330</v>
      </c>
      <c r="G1041" s="347" t="s">
        <v>6570</v>
      </c>
      <c r="H1041" s="352" t="s">
        <v>6571</v>
      </c>
      <c r="I1041" s="353" t="s">
        <v>2575</v>
      </c>
      <c r="J1041" s="354" t="s">
        <v>70</v>
      </c>
      <c r="K1041" s="355">
        <v>-37.5</v>
      </c>
      <c r="L1041" s="354"/>
      <c r="M1041" s="355"/>
      <c r="N1041" s="440" t="s">
        <v>3836</v>
      </c>
      <c r="O1041" s="471">
        <v>4.3600000000000003</v>
      </c>
      <c r="P1041" s="352" t="s">
        <v>3637</v>
      </c>
      <c r="Q1041" s="354"/>
      <c r="R1041" s="347" t="s">
        <v>3631</v>
      </c>
      <c r="S1041" s="184" t="s">
        <v>6572</v>
      </c>
      <c r="T1041" s="138">
        <f t="shared" si="98"/>
        <v>7</v>
      </c>
      <c r="U1041" s="139"/>
      <c r="V1041" s="138"/>
      <c r="W1041" s="138"/>
      <c r="X1041" s="138"/>
      <c r="Y1041" s="141"/>
      <c r="Z1041" s="226"/>
      <c r="AA1041" s="179"/>
      <c r="AB1041" s="179"/>
      <c r="AC1041" s="179"/>
      <c r="AD1041" s="179"/>
      <c r="AE1041" s="179"/>
      <c r="AF1041" s="179"/>
      <c r="AG1041" s="179"/>
      <c r="AH1041" s="179"/>
      <c r="AI1041" s="179"/>
      <c r="AJ1041" s="179"/>
      <c r="AK1041" s="179"/>
      <c r="AL1041" s="179"/>
      <c r="AM1041" s="179"/>
      <c r="AN1041" s="179"/>
      <c r="AO1041" s="179"/>
      <c r="AP1041" s="179"/>
      <c r="AQ1041" s="467"/>
      <c r="AR1041" s="467"/>
      <c r="AS1041" s="467"/>
      <c r="AT1041" s="467"/>
    </row>
    <row r="1042" spans="1:46" s="347" customFormat="1" x14ac:dyDescent="0.3">
      <c r="A1042" s="438">
        <v>41843</v>
      </c>
      <c r="B1042" s="932" t="s">
        <v>6518</v>
      </c>
      <c r="C1042" s="933" t="s">
        <v>127</v>
      </c>
      <c r="D1042" s="652">
        <v>450</v>
      </c>
      <c r="E1042" s="347" t="s">
        <v>12</v>
      </c>
      <c r="F1042" s="439">
        <v>42944</v>
      </c>
      <c r="G1042" s="347" t="s">
        <v>6519</v>
      </c>
      <c r="H1042" s="352" t="s">
        <v>210</v>
      </c>
      <c r="I1042" s="353" t="s">
        <v>6520</v>
      </c>
      <c r="J1042" s="354" t="s">
        <v>3760</v>
      </c>
      <c r="K1042" s="355">
        <v>-7.5</v>
      </c>
      <c r="L1042" s="354"/>
      <c r="M1042" s="355"/>
      <c r="N1042" s="440" t="s">
        <v>504</v>
      </c>
      <c r="O1042" s="471">
        <v>1.56</v>
      </c>
      <c r="P1042" s="352" t="s">
        <v>6521</v>
      </c>
      <c r="Q1042" s="354"/>
      <c r="R1042" s="347">
        <v>6.5</v>
      </c>
      <c r="S1042" s="184" t="s">
        <v>6542</v>
      </c>
      <c r="T1042" s="138">
        <f t="shared" si="98"/>
        <v>7</v>
      </c>
      <c r="U1042" s="139"/>
      <c r="V1042" s="138"/>
      <c r="W1042" s="138"/>
      <c r="X1042" s="138"/>
      <c r="Y1042" s="141"/>
      <c r="Z1042" s="226"/>
      <c r="AA1042" s="179"/>
      <c r="AB1042" s="179"/>
      <c r="AC1042" s="179"/>
      <c r="AD1042" s="179"/>
      <c r="AE1042" s="179"/>
      <c r="AF1042" s="179"/>
      <c r="AG1042" s="179"/>
      <c r="AH1042" s="179"/>
      <c r="AI1042" s="179"/>
      <c r="AJ1042" s="179"/>
      <c r="AK1042" s="179"/>
      <c r="AL1042" s="179"/>
      <c r="AM1042" s="179"/>
      <c r="AN1042" s="179"/>
      <c r="AO1042" s="179"/>
      <c r="AP1042" s="179"/>
      <c r="AQ1042" s="467"/>
      <c r="AR1042" s="467"/>
      <c r="AS1042" s="467"/>
      <c r="AT1042" s="467"/>
    </row>
    <row r="1043" spans="1:46" s="347" customFormat="1" x14ac:dyDescent="0.3">
      <c r="A1043" s="438">
        <v>41843</v>
      </c>
      <c r="B1043" s="932" t="s">
        <v>6518</v>
      </c>
      <c r="C1043" s="933" t="s">
        <v>127</v>
      </c>
      <c r="D1043" s="652">
        <v>400</v>
      </c>
      <c r="E1043" s="347" t="s">
        <v>37</v>
      </c>
      <c r="F1043" s="439">
        <v>43678</v>
      </c>
      <c r="G1043" s="347" t="s">
        <v>6519</v>
      </c>
      <c r="H1043" s="352" t="s">
        <v>2299</v>
      </c>
      <c r="I1043" s="353" t="s">
        <v>2299</v>
      </c>
      <c r="J1043" s="354" t="s">
        <v>6522</v>
      </c>
      <c r="K1043" s="355">
        <v>-15</v>
      </c>
      <c r="L1043" s="354"/>
      <c r="M1043" s="355"/>
      <c r="N1043" s="440" t="s">
        <v>1690</v>
      </c>
      <c r="O1043" s="471">
        <v>1.625</v>
      </c>
      <c r="P1043" s="352" t="s">
        <v>1937</v>
      </c>
      <c r="Q1043" s="354"/>
      <c r="R1043" s="347">
        <v>0</v>
      </c>
      <c r="S1043" s="184" t="s">
        <v>6541</v>
      </c>
      <c r="T1043" s="138">
        <f t="shared" si="98"/>
        <v>7</v>
      </c>
      <c r="U1043" s="139"/>
      <c r="V1043" s="138"/>
      <c r="W1043" s="138"/>
      <c r="X1043" s="138"/>
      <c r="Y1043" s="141"/>
      <c r="Z1043" s="226"/>
      <c r="AA1043" s="179"/>
      <c r="AB1043" s="179"/>
      <c r="AC1043" s="179"/>
      <c r="AD1043" s="179"/>
      <c r="AE1043" s="179"/>
      <c r="AF1043" s="179"/>
      <c r="AG1043" s="179"/>
      <c r="AH1043" s="179"/>
      <c r="AI1043" s="179"/>
      <c r="AJ1043" s="179"/>
      <c r="AK1043" s="179"/>
      <c r="AL1043" s="179"/>
      <c r="AM1043" s="179"/>
      <c r="AN1043" s="179"/>
      <c r="AO1043" s="179"/>
      <c r="AP1043" s="179"/>
      <c r="AQ1043" s="467"/>
      <c r="AR1043" s="467"/>
      <c r="AS1043" s="467"/>
      <c r="AT1043" s="467"/>
    </row>
    <row r="1044" spans="1:46" s="347" customFormat="1" x14ac:dyDescent="0.3">
      <c r="A1044" s="438">
        <v>41843</v>
      </c>
      <c r="B1044" s="932" t="s">
        <v>6523</v>
      </c>
      <c r="C1044" s="933" t="s">
        <v>127</v>
      </c>
      <c r="D1044" s="652">
        <v>1150</v>
      </c>
      <c r="E1044" s="347" t="s">
        <v>37</v>
      </c>
      <c r="F1044" s="439">
        <v>43678</v>
      </c>
      <c r="G1044" s="347" t="s">
        <v>6519</v>
      </c>
      <c r="H1044" s="352" t="s">
        <v>569</v>
      </c>
      <c r="I1044" s="353" t="s">
        <v>1432</v>
      </c>
      <c r="J1044" s="354" t="s">
        <v>301</v>
      </c>
      <c r="K1044" s="355">
        <v>-15</v>
      </c>
      <c r="L1044" s="354"/>
      <c r="M1044" s="355"/>
      <c r="N1044" s="440" t="s">
        <v>463</v>
      </c>
      <c r="O1044" s="471">
        <v>2.61</v>
      </c>
      <c r="P1044" s="352" t="s">
        <v>1937</v>
      </c>
      <c r="Q1044" s="354"/>
      <c r="R1044" s="347">
        <v>0</v>
      </c>
      <c r="S1044" s="184" t="s">
        <v>6543</v>
      </c>
      <c r="T1044" s="138">
        <f t="shared" si="98"/>
        <v>7</v>
      </c>
      <c r="U1044" s="139"/>
      <c r="V1044" s="138"/>
      <c r="W1044" s="138"/>
      <c r="X1044" s="138"/>
      <c r="Y1044" s="141"/>
      <c r="Z1044" s="226"/>
      <c r="AA1044" s="179"/>
      <c r="AB1044" s="179"/>
      <c r="AC1044" s="179"/>
      <c r="AD1044" s="179"/>
      <c r="AE1044" s="179"/>
      <c r="AF1044" s="179"/>
      <c r="AG1044" s="179"/>
      <c r="AH1044" s="179"/>
      <c r="AI1044" s="179"/>
      <c r="AJ1044" s="179"/>
      <c r="AK1044" s="179"/>
      <c r="AL1044" s="179"/>
      <c r="AM1044" s="179"/>
      <c r="AN1044" s="179"/>
      <c r="AO1044" s="179"/>
      <c r="AP1044" s="179"/>
      <c r="AQ1044" s="467"/>
      <c r="AR1044" s="467"/>
      <c r="AS1044" s="467"/>
      <c r="AT1044" s="467"/>
    </row>
    <row r="1045" spans="1:46" s="347" customFormat="1" x14ac:dyDescent="0.3">
      <c r="A1045" s="438">
        <v>41843</v>
      </c>
      <c r="B1045" s="932" t="s">
        <v>6524</v>
      </c>
      <c r="C1045" s="933" t="s">
        <v>127</v>
      </c>
      <c r="D1045" s="652">
        <v>750</v>
      </c>
      <c r="E1045" s="347" t="s">
        <v>224</v>
      </c>
      <c r="F1045" s="439">
        <v>44409</v>
      </c>
      <c r="G1045" s="347" t="s">
        <v>6519</v>
      </c>
      <c r="H1045" s="352" t="s">
        <v>220</v>
      </c>
      <c r="I1045" s="353" t="s">
        <v>668</v>
      </c>
      <c r="J1045" s="354" t="s">
        <v>305</v>
      </c>
      <c r="K1045" s="355">
        <v>-15</v>
      </c>
      <c r="L1045" s="354"/>
      <c r="M1045" s="355"/>
      <c r="N1045" s="440" t="s">
        <v>551</v>
      </c>
      <c r="O1045" s="471">
        <v>3.33</v>
      </c>
      <c r="P1045" s="352" t="s">
        <v>1937</v>
      </c>
      <c r="Q1045" s="354"/>
      <c r="R1045" s="347">
        <v>0</v>
      </c>
      <c r="S1045" s="184" t="s">
        <v>6544</v>
      </c>
      <c r="T1045" s="138">
        <f t="shared" si="98"/>
        <v>7</v>
      </c>
      <c r="U1045" s="139"/>
      <c r="V1045" s="138"/>
      <c r="W1045" s="138"/>
      <c r="X1045" s="138"/>
      <c r="Y1045" s="141"/>
      <c r="Z1045" s="226"/>
      <c r="AA1045" s="179"/>
      <c r="AB1045" s="179"/>
      <c r="AC1045" s="179"/>
      <c r="AD1045" s="179"/>
      <c r="AE1045" s="179"/>
      <c r="AF1045" s="179"/>
      <c r="AG1045" s="179"/>
      <c r="AH1045" s="179"/>
      <c r="AI1045" s="179"/>
      <c r="AJ1045" s="179"/>
      <c r="AK1045" s="179"/>
      <c r="AL1045" s="179"/>
      <c r="AM1045" s="179"/>
      <c r="AN1045" s="179"/>
      <c r="AO1045" s="179"/>
      <c r="AP1045" s="179"/>
      <c r="AQ1045" s="467"/>
      <c r="AR1045" s="467"/>
      <c r="AS1045" s="467"/>
      <c r="AT1045" s="467"/>
    </row>
    <row r="1046" spans="1:46" s="347" customFormat="1" x14ac:dyDescent="0.3">
      <c r="A1046" s="438">
        <v>41843</v>
      </c>
      <c r="B1046" s="932" t="s">
        <v>6525</v>
      </c>
      <c r="C1046" s="933" t="s">
        <v>127</v>
      </c>
      <c r="D1046" s="652">
        <v>750</v>
      </c>
      <c r="E1046" s="347" t="s">
        <v>66</v>
      </c>
      <c r="F1046" s="439">
        <v>45505</v>
      </c>
      <c r="G1046" s="347" t="s">
        <v>6519</v>
      </c>
      <c r="H1046" s="352" t="s">
        <v>226</v>
      </c>
      <c r="I1046" s="353" t="s">
        <v>573</v>
      </c>
      <c r="J1046" s="354" t="s">
        <v>152</v>
      </c>
      <c r="K1046" s="355">
        <v>-15</v>
      </c>
      <c r="L1046" s="354"/>
      <c r="M1046" s="355"/>
      <c r="N1046" s="440" t="s">
        <v>49</v>
      </c>
      <c r="O1046" s="471">
        <v>3.47</v>
      </c>
      <c r="P1046" s="352" t="s">
        <v>6526</v>
      </c>
      <c r="Q1046" s="354" t="s">
        <v>2069</v>
      </c>
      <c r="R1046" s="347">
        <v>-3</v>
      </c>
      <c r="S1046" s="184" t="s">
        <v>6545</v>
      </c>
      <c r="T1046" s="138">
        <f t="shared" si="98"/>
        <v>7</v>
      </c>
      <c r="U1046" s="139"/>
      <c r="V1046" s="138"/>
      <c r="W1046" s="138"/>
      <c r="X1046" s="138"/>
      <c r="Y1046" s="141"/>
      <c r="Z1046" s="226"/>
      <c r="AA1046" s="179"/>
      <c r="AB1046" s="179"/>
      <c r="AC1046" s="179"/>
      <c r="AD1046" s="179"/>
      <c r="AE1046" s="179"/>
      <c r="AF1046" s="179"/>
      <c r="AG1046" s="179"/>
      <c r="AH1046" s="179"/>
      <c r="AI1046" s="179"/>
      <c r="AJ1046" s="179"/>
      <c r="AK1046" s="179"/>
      <c r="AL1046" s="179"/>
      <c r="AM1046" s="179"/>
      <c r="AN1046" s="179"/>
      <c r="AO1046" s="179"/>
      <c r="AP1046" s="179"/>
      <c r="AQ1046" s="467"/>
      <c r="AR1046" s="467"/>
      <c r="AS1046" s="467"/>
      <c r="AT1046" s="467"/>
    </row>
    <row r="1047" spans="1:46" s="506" customFormat="1" x14ac:dyDescent="0.3">
      <c r="A1047" s="505">
        <v>41842</v>
      </c>
      <c r="B1047" s="937" t="s">
        <v>6527</v>
      </c>
      <c r="C1047" s="938" t="s">
        <v>121</v>
      </c>
      <c r="D1047" s="655">
        <v>2000</v>
      </c>
      <c r="E1047" s="506" t="s">
        <v>37</v>
      </c>
      <c r="F1047" s="508">
        <v>43675</v>
      </c>
      <c r="G1047" s="506" t="s">
        <v>6528</v>
      </c>
      <c r="H1047" s="509" t="s">
        <v>6529</v>
      </c>
      <c r="I1047" s="510" t="s">
        <v>972</v>
      </c>
      <c r="J1047" s="511" t="s">
        <v>3803</v>
      </c>
      <c r="K1047" s="512">
        <v>-7.5</v>
      </c>
      <c r="L1047" s="511"/>
      <c r="M1047" s="512"/>
      <c r="N1047" s="513" t="s">
        <v>1344</v>
      </c>
      <c r="O1047" s="618">
        <v>2.25</v>
      </c>
      <c r="P1047" s="509" t="s">
        <v>2274</v>
      </c>
      <c r="Q1047" s="511"/>
      <c r="R1047" s="506">
        <v>4</v>
      </c>
      <c r="S1047" s="412" t="s">
        <v>6546</v>
      </c>
      <c r="T1047" s="413">
        <f t="shared" si="98"/>
        <v>7</v>
      </c>
      <c r="U1047" s="414"/>
      <c r="V1047" s="413"/>
      <c r="W1047" s="413"/>
      <c r="X1047" s="413"/>
      <c r="Y1047" s="413"/>
      <c r="Z1047" s="415"/>
      <c r="AA1047" s="416"/>
      <c r="AB1047" s="416"/>
      <c r="AC1047" s="416"/>
      <c r="AD1047" s="416"/>
      <c r="AE1047" s="416"/>
      <c r="AF1047" s="416"/>
      <c r="AG1047" s="416"/>
      <c r="AH1047" s="416"/>
      <c r="AI1047" s="416"/>
      <c r="AJ1047" s="416"/>
      <c r="AK1047" s="416"/>
      <c r="AL1047" s="416"/>
      <c r="AM1047" s="416"/>
      <c r="AN1047" s="416"/>
      <c r="AO1047" s="416"/>
      <c r="AP1047" s="416"/>
      <c r="AQ1047" s="515"/>
      <c r="AR1047" s="515"/>
      <c r="AS1047" s="515"/>
      <c r="AT1047" s="515"/>
    </row>
    <row r="1048" spans="1:46" s="347" customFormat="1" x14ac:dyDescent="0.3">
      <c r="A1048" s="438">
        <v>41842</v>
      </c>
      <c r="B1048" s="932" t="s">
        <v>635</v>
      </c>
      <c r="C1048" s="933" t="s">
        <v>127</v>
      </c>
      <c r="D1048" s="652">
        <v>300</v>
      </c>
      <c r="E1048" s="347" t="s">
        <v>12</v>
      </c>
      <c r="F1048" s="439">
        <v>42941</v>
      </c>
      <c r="G1048" s="347" t="s">
        <v>3864</v>
      </c>
      <c r="H1048" s="352" t="s">
        <v>2299</v>
      </c>
      <c r="I1048" s="353" t="s">
        <v>2299</v>
      </c>
      <c r="J1048" s="354" t="s">
        <v>637</v>
      </c>
      <c r="K1048" s="355">
        <v>-5</v>
      </c>
      <c r="L1048" s="354"/>
      <c r="M1048" s="355"/>
      <c r="N1048" s="440" t="s">
        <v>1317</v>
      </c>
      <c r="O1048" s="471">
        <v>1.33</v>
      </c>
      <c r="P1048" s="352" t="s">
        <v>2288</v>
      </c>
      <c r="Q1048" s="354"/>
      <c r="R1048" s="347">
        <v>-2</v>
      </c>
      <c r="S1048" s="184" t="s">
        <v>6548</v>
      </c>
      <c r="T1048" s="138">
        <f t="shared" si="98"/>
        <v>7</v>
      </c>
      <c r="U1048" s="139"/>
      <c r="V1048" s="138"/>
      <c r="W1048" s="138"/>
      <c r="X1048" s="138"/>
      <c r="Y1048" s="141"/>
      <c r="Z1048" s="226"/>
      <c r="AA1048" s="179"/>
      <c r="AB1048" s="179"/>
      <c r="AC1048" s="179"/>
      <c r="AD1048" s="179"/>
      <c r="AE1048" s="179"/>
      <c r="AF1048" s="179"/>
      <c r="AG1048" s="179"/>
      <c r="AH1048" s="179"/>
      <c r="AI1048" s="179"/>
      <c r="AJ1048" s="179"/>
      <c r="AK1048" s="179"/>
      <c r="AL1048" s="179"/>
      <c r="AM1048" s="179"/>
      <c r="AN1048" s="179"/>
      <c r="AO1048" s="179"/>
      <c r="AP1048" s="179"/>
      <c r="AQ1048" s="467"/>
      <c r="AR1048" s="467"/>
      <c r="AS1048" s="467"/>
      <c r="AT1048" s="467"/>
    </row>
    <row r="1049" spans="1:46" s="347" customFormat="1" x14ac:dyDescent="0.3">
      <c r="A1049" s="438">
        <v>41842</v>
      </c>
      <c r="B1049" s="932" t="s">
        <v>6530</v>
      </c>
      <c r="C1049" s="933" t="s">
        <v>127</v>
      </c>
      <c r="D1049" s="652">
        <v>750</v>
      </c>
      <c r="E1049" s="347" t="s">
        <v>12</v>
      </c>
      <c r="F1049" s="439">
        <v>42941</v>
      </c>
      <c r="G1049" s="347" t="s">
        <v>3864</v>
      </c>
      <c r="H1049" s="352" t="s">
        <v>356</v>
      </c>
      <c r="I1049" s="353" t="s">
        <v>6531</v>
      </c>
      <c r="J1049" s="354" t="s">
        <v>34</v>
      </c>
      <c r="K1049" s="355">
        <v>-5</v>
      </c>
      <c r="L1049" s="354"/>
      <c r="M1049" s="355"/>
      <c r="N1049" s="440" t="s">
        <v>382</v>
      </c>
      <c r="O1049" s="471">
        <v>2</v>
      </c>
      <c r="P1049" s="352" t="s">
        <v>2288</v>
      </c>
      <c r="Q1049" s="354"/>
      <c r="R1049" s="347">
        <v>-2</v>
      </c>
      <c r="S1049" s="184" t="s">
        <v>6549</v>
      </c>
      <c r="T1049" s="138">
        <f t="shared" si="98"/>
        <v>7</v>
      </c>
      <c r="U1049" s="139"/>
      <c r="V1049" s="138"/>
      <c r="W1049" s="138"/>
      <c r="X1049" s="138"/>
      <c r="Y1049" s="141"/>
      <c r="Z1049" s="226"/>
      <c r="AA1049" s="179"/>
      <c r="AB1049" s="179"/>
      <c r="AC1049" s="179"/>
      <c r="AD1049" s="179"/>
      <c r="AE1049" s="179"/>
      <c r="AF1049" s="179"/>
      <c r="AG1049" s="179"/>
      <c r="AH1049" s="179"/>
      <c r="AI1049" s="179"/>
      <c r="AJ1049" s="179"/>
      <c r="AK1049" s="179"/>
      <c r="AL1049" s="179"/>
      <c r="AM1049" s="179"/>
      <c r="AN1049" s="179"/>
      <c r="AO1049" s="179"/>
      <c r="AP1049" s="179"/>
      <c r="AQ1049" s="467"/>
      <c r="AR1049" s="467"/>
      <c r="AS1049" s="467"/>
      <c r="AT1049" s="467"/>
    </row>
    <row r="1050" spans="1:46" s="347" customFormat="1" x14ac:dyDescent="0.3">
      <c r="A1050" s="438">
        <v>41842</v>
      </c>
      <c r="B1050" s="932" t="s">
        <v>6532</v>
      </c>
      <c r="C1050" s="933" t="s">
        <v>127</v>
      </c>
      <c r="D1050" s="652">
        <v>650</v>
      </c>
      <c r="E1050" s="347" t="s">
        <v>37</v>
      </c>
      <c r="F1050" s="439">
        <v>43671</v>
      </c>
      <c r="G1050" s="347" t="s">
        <v>3864</v>
      </c>
      <c r="H1050" s="352" t="s">
        <v>570</v>
      </c>
      <c r="I1050" s="353" t="s">
        <v>6533</v>
      </c>
      <c r="J1050" s="354" t="s">
        <v>670</v>
      </c>
      <c r="K1050" s="355">
        <v>-5</v>
      </c>
      <c r="L1050" s="354"/>
      <c r="M1050" s="355"/>
      <c r="N1050" s="440" t="s">
        <v>331</v>
      </c>
      <c r="O1050" s="471">
        <v>1.85</v>
      </c>
      <c r="P1050" s="352" t="s">
        <v>2150</v>
      </c>
      <c r="Q1050" s="354"/>
      <c r="R1050" s="347">
        <v>8</v>
      </c>
      <c r="S1050" s="184" t="s">
        <v>6547</v>
      </c>
      <c r="T1050" s="138">
        <f t="shared" si="98"/>
        <v>7</v>
      </c>
      <c r="U1050" s="139"/>
      <c r="V1050" s="138"/>
      <c r="W1050" s="138"/>
      <c r="X1050" s="138"/>
      <c r="Y1050" s="141"/>
      <c r="Z1050" s="226"/>
      <c r="AA1050" s="179"/>
      <c r="AB1050" s="179"/>
      <c r="AC1050" s="179"/>
      <c r="AD1050" s="179"/>
      <c r="AE1050" s="179"/>
      <c r="AF1050" s="179"/>
      <c r="AG1050" s="179"/>
      <c r="AH1050" s="179"/>
      <c r="AI1050" s="179"/>
      <c r="AJ1050" s="179"/>
      <c r="AK1050" s="179"/>
      <c r="AL1050" s="179"/>
      <c r="AM1050" s="179"/>
      <c r="AN1050" s="179"/>
      <c r="AO1050" s="179"/>
      <c r="AP1050" s="179"/>
      <c r="AQ1050" s="467"/>
      <c r="AR1050" s="467"/>
      <c r="AS1050" s="467"/>
      <c r="AT1050" s="467"/>
    </row>
    <row r="1051" spans="1:46" s="347" customFormat="1" x14ac:dyDescent="0.3">
      <c r="A1051" s="438">
        <v>41841</v>
      </c>
      <c r="B1051" s="932" t="s">
        <v>6534</v>
      </c>
      <c r="C1051" s="933" t="s">
        <v>3786</v>
      </c>
      <c r="D1051" s="652">
        <v>1250</v>
      </c>
      <c r="E1051" s="347" t="s">
        <v>6535</v>
      </c>
      <c r="F1051" s="439">
        <v>44400</v>
      </c>
      <c r="G1051" s="347" t="s">
        <v>6536</v>
      </c>
      <c r="H1051" s="352" t="s">
        <v>151</v>
      </c>
      <c r="I1051" s="353" t="s">
        <v>457</v>
      </c>
      <c r="J1051" s="354" t="s">
        <v>760</v>
      </c>
      <c r="K1051" s="355">
        <v>-13</v>
      </c>
      <c r="L1051" s="354"/>
      <c r="M1051" s="355"/>
      <c r="N1051" s="440" t="s">
        <v>714</v>
      </c>
      <c r="O1051" s="471">
        <v>2.2400000000000002</v>
      </c>
      <c r="P1051" s="352" t="s">
        <v>2217</v>
      </c>
      <c r="Q1051" s="354"/>
      <c r="R1051" s="347">
        <v>-4</v>
      </c>
      <c r="S1051" s="184" t="s">
        <v>6550</v>
      </c>
      <c r="T1051" s="138">
        <f t="shared" si="98"/>
        <v>7</v>
      </c>
      <c r="U1051" s="139"/>
      <c r="V1051" s="138"/>
      <c r="W1051" s="138"/>
      <c r="X1051" s="138"/>
      <c r="Y1051" s="141"/>
      <c r="Z1051" s="226"/>
      <c r="AA1051" s="179"/>
      <c r="AB1051" s="179"/>
      <c r="AC1051" s="179"/>
      <c r="AD1051" s="179"/>
      <c r="AE1051" s="179"/>
      <c r="AF1051" s="179"/>
      <c r="AG1051" s="179"/>
      <c r="AH1051" s="179"/>
      <c r="AI1051" s="179"/>
      <c r="AJ1051" s="179"/>
      <c r="AK1051" s="179"/>
      <c r="AL1051" s="179"/>
      <c r="AM1051" s="179"/>
      <c r="AN1051" s="179"/>
      <c r="AO1051" s="179"/>
      <c r="AP1051" s="179"/>
      <c r="AQ1051" s="467"/>
      <c r="AR1051" s="467"/>
      <c r="AS1051" s="467"/>
      <c r="AT1051" s="467"/>
    </row>
    <row r="1052" spans="1:46" s="347" customFormat="1" x14ac:dyDescent="0.3">
      <c r="A1052" s="438">
        <v>41841</v>
      </c>
      <c r="B1052" s="932" t="s">
        <v>6537</v>
      </c>
      <c r="C1052" s="933" t="s">
        <v>218</v>
      </c>
      <c r="D1052" s="652">
        <v>750</v>
      </c>
      <c r="E1052" s="347" t="s">
        <v>117</v>
      </c>
      <c r="F1052" s="439">
        <v>52810</v>
      </c>
      <c r="G1052" s="347" t="s">
        <v>4163</v>
      </c>
      <c r="H1052" s="352" t="s">
        <v>385</v>
      </c>
      <c r="I1052" s="353" t="s">
        <v>6538</v>
      </c>
      <c r="J1052" s="354" t="s">
        <v>665</v>
      </c>
      <c r="K1052" s="355">
        <v>-2.5</v>
      </c>
      <c r="L1052" s="354"/>
      <c r="M1052" s="355"/>
      <c r="N1052" s="440" t="s">
        <v>331</v>
      </c>
      <c r="O1052" s="471">
        <v>1.6</v>
      </c>
      <c r="P1052" s="352" t="s">
        <v>1994</v>
      </c>
      <c r="Q1052" s="354"/>
      <c r="R1052" s="347">
        <v>2</v>
      </c>
      <c r="S1052" s="184" t="s">
        <v>6551</v>
      </c>
      <c r="T1052" s="138">
        <f t="shared" si="98"/>
        <v>7</v>
      </c>
      <c r="U1052" s="139"/>
      <c r="V1052" s="138"/>
      <c r="W1052" s="138"/>
      <c r="X1052" s="138"/>
      <c r="Y1052" s="141"/>
      <c r="Z1052" s="226"/>
      <c r="AA1052" s="179"/>
      <c r="AB1052" s="179"/>
      <c r="AC1052" s="179"/>
      <c r="AD1052" s="179"/>
      <c r="AE1052" s="179"/>
      <c r="AF1052" s="179"/>
      <c r="AG1052" s="179"/>
      <c r="AH1052" s="179"/>
      <c r="AI1052" s="179"/>
      <c r="AJ1052" s="179"/>
      <c r="AK1052" s="179"/>
      <c r="AL1052" s="179"/>
      <c r="AM1052" s="179"/>
      <c r="AN1052" s="179"/>
      <c r="AO1052" s="179"/>
      <c r="AP1052" s="179"/>
      <c r="AQ1052" s="467"/>
      <c r="AR1052" s="467"/>
      <c r="AS1052" s="467"/>
      <c r="AT1052" s="467"/>
    </row>
    <row r="1053" spans="1:46" s="428" customFormat="1" x14ac:dyDescent="0.3">
      <c r="A1053" s="427">
        <v>41841</v>
      </c>
      <c r="B1053" s="935" t="s">
        <v>6539</v>
      </c>
      <c r="C1053" s="936" t="s">
        <v>235</v>
      </c>
      <c r="D1053" s="654">
        <v>550</v>
      </c>
      <c r="E1053" s="428" t="s">
        <v>74</v>
      </c>
      <c r="F1053" s="430">
        <v>42572</v>
      </c>
      <c r="G1053" s="428" t="s">
        <v>945</v>
      </c>
      <c r="H1053" s="431" t="s">
        <v>2128</v>
      </c>
      <c r="I1053" s="432" t="s">
        <v>6540</v>
      </c>
      <c r="J1053" s="433" t="s">
        <v>583</v>
      </c>
      <c r="K1053" s="434">
        <v>-5.5</v>
      </c>
      <c r="L1053" s="433"/>
      <c r="M1053" s="434"/>
      <c r="N1053" s="435" t="s">
        <v>416</v>
      </c>
      <c r="O1053" s="617">
        <v>1.64</v>
      </c>
      <c r="P1053" s="431" t="s">
        <v>2288</v>
      </c>
      <c r="Q1053" s="433"/>
      <c r="R1053" s="428">
        <v>-2</v>
      </c>
      <c r="S1053" s="185" t="s">
        <v>6552</v>
      </c>
      <c r="T1053" s="170">
        <f t="shared" si="98"/>
        <v>7</v>
      </c>
      <c r="U1053" s="171"/>
      <c r="V1053" s="170"/>
      <c r="W1053" s="170"/>
      <c r="X1053" s="170"/>
      <c r="Y1053" s="169"/>
      <c r="Z1053" s="437"/>
      <c r="AA1053" s="215"/>
      <c r="AB1053" s="215"/>
      <c r="AC1053" s="215"/>
      <c r="AD1053" s="215"/>
      <c r="AE1053" s="215"/>
      <c r="AF1053" s="215"/>
      <c r="AG1053" s="215"/>
      <c r="AH1053" s="215"/>
      <c r="AI1053" s="215"/>
      <c r="AJ1053" s="215"/>
      <c r="AK1053" s="215"/>
      <c r="AL1053" s="215"/>
      <c r="AM1053" s="215"/>
      <c r="AN1053" s="215"/>
      <c r="AO1053" s="215"/>
      <c r="AP1053" s="215"/>
      <c r="AQ1053" s="470"/>
      <c r="AR1053" s="470"/>
      <c r="AS1053" s="470"/>
      <c r="AT1053" s="470"/>
    </row>
    <row r="1054" spans="1:46" s="347" customFormat="1" x14ac:dyDescent="0.3">
      <c r="A1054" s="438">
        <v>41837</v>
      </c>
      <c r="B1054" s="932" t="s">
        <v>275</v>
      </c>
      <c r="C1054" s="933" t="s">
        <v>121</v>
      </c>
      <c r="D1054" s="652">
        <v>500</v>
      </c>
      <c r="E1054" s="347" t="s">
        <v>37</v>
      </c>
      <c r="F1054" s="439">
        <v>43669</v>
      </c>
      <c r="G1054" s="347" t="s">
        <v>988</v>
      </c>
      <c r="H1054" s="352" t="s">
        <v>2299</v>
      </c>
      <c r="I1054" s="353" t="s">
        <v>2299</v>
      </c>
      <c r="J1054" s="354" t="s">
        <v>1920</v>
      </c>
      <c r="K1054" s="355"/>
      <c r="L1054" s="354"/>
      <c r="M1054" s="355"/>
      <c r="N1054" s="440" t="s">
        <v>2125</v>
      </c>
      <c r="O1054" s="471">
        <v>1.2</v>
      </c>
      <c r="P1054" s="352"/>
      <c r="Q1054" s="354"/>
      <c r="S1054" s="184" t="s">
        <v>6514</v>
      </c>
      <c r="T1054" s="138">
        <f t="shared" ref="T1054:T1070" si="99">MONTH(A1054)</f>
        <v>7</v>
      </c>
      <c r="U1054" s="139"/>
      <c r="V1054" s="138"/>
      <c r="W1054" s="138"/>
      <c r="X1054" s="138"/>
      <c r="Y1054" s="141"/>
      <c r="Z1054" s="226"/>
      <c r="AA1054" s="179"/>
      <c r="AB1054" s="179"/>
      <c r="AC1054" s="179"/>
      <c r="AD1054" s="179"/>
      <c r="AE1054" s="179"/>
      <c r="AF1054" s="179"/>
      <c r="AG1054" s="179"/>
      <c r="AH1054" s="179"/>
      <c r="AI1054" s="179"/>
      <c r="AJ1054" s="179"/>
      <c r="AK1054" s="179"/>
      <c r="AL1054" s="179"/>
      <c r="AM1054" s="179"/>
      <c r="AN1054" s="179"/>
      <c r="AO1054" s="179"/>
      <c r="AP1054" s="179"/>
      <c r="AQ1054" s="467"/>
      <c r="AR1054" s="467"/>
      <c r="AS1054" s="467"/>
    </row>
    <row r="1055" spans="1:46" s="347" customFormat="1" x14ac:dyDescent="0.3">
      <c r="A1055" s="438">
        <v>41837</v>
      </c>
      <c r="B1055" s="932" t="s">
        <v>275</v>
      </c>
      <c r="C1055" s="933" t="s">
        <v>121</v>
      </c>
      <c r="D1055" s="652">
        <v>2500</v>
      </c>
      <c r="E1055" s="347" t="s">
        <v>37</v>
      </c>
      <c r="F1055" s="439">
        <v>43669</v>
      </c>
      <c r="G1055" s="347" t="s">
        <v>988</v>
      </c>
      <c r="H1055" s="352" t="s">
        <v>951</v>
      </c>
      <c r="I1055" s="353" t="s">
        <v>6465</v>
      </c>
      <c r="J1055" s="354" t="s">
        <v>221</v>
      </c>
      <c r="K1055" s="355">
        <v>-7.5</v>
      </c>
      <c r="L1055" s="354"/>
      <c r="M1055" s="355"/>
      <c r="N1055" s="440" t="s">
        <v>6466</v>
      </c>
      <c r="O1055" s="471">
        <v>1.48</v>
      </c>
      <c r="P1055" s="352" t="s">
        <v>6467</v>
      </c>
      <c r="Q1055" s="354"/>
      <c r="R1055" s="347">
        <v>10</v>
      </c>
      <c r="S1055" s="184" t="s">
        <v>6513</v>
      </c>
      <c r="T1055" s="138">
        <f t="shared" si="99"/>
        <v>7</v>
      </c>
      <c r="U1055" s="139"/>
      <c r="V1055" s="138"/>
      <c r="W1055" s="138"/>
      <c r="X1055" s="138"/>
      <c r="Y1055" s="141"/>
      <c r="Z1055" s="226"/>
      <c r="AA1055" s="179"/>
      <c r="AB1055" s="179"/>
      <c r="AC1055" s="179"/>
      <c r="AD1055" s="179"/>
      <c r="AE1055" s="179"/>
      <c r="AF1055" s="179"/>
      <c r="AG1055" s="179"/>
      <c r="AH1055" s="179"/>
      <c r="AI1055" s="179"/>
      <c r="AJ1055" s="179"/>
      <c r="AK1055" s="179"/>
      <c r="AL1055" s="179"/>
      <c r="AM1055" s="179"/>
      <c r="AN1055" s="179"/>
      <c r="AO1055" s="179"/>
      <c r="AP1055" s="179"/>
      <c r="AQ1055" s="467"/>
      <c r="AR1055" s="467"/>
      <c r="AS1055" s="467"/>
    </row>
    <row r="1056" spans="1:46" s="347" customFormat="1" x14ac:dyDescent="0.3">
      <c r="A1056" s="438">
        <v>41837</v>
      </c>
      <c r="B1056" s="932" t="s">
        <v>6468</v>
      </c>
      <c r="C1056" s="933" t="s">
        <v>208</v>
      </c>
      <c r="D1056" s="652">
        <v>250</v>
      </c>
      <c r="E1056" s="347" t="s">
        <v>1102</v>
      </c>
      <c r="F1056" s="439">
        <v>46225</v>
      </c>
      <c r="G1056" s="347" t="s">
        <v>908</v>
      </c>
      <c r="H1056" s="352" t="s">
        <v>6469</v>
      </c>
      <c r="I1056" s="353" t="s">
        <v>4257</v>
      </c>
      <c r="J1056" s="354" t="s">
        <v>718</v>
      </c>
      <c r="K1056" s="355">
        <v>-15</v>
      </c>
      <c r="L1056" s="354"/>
      <c r="M1056" s="355"/>
      <c r="N1056" s="440" t="s">
        <v>6470</v>
      </c>
      <c r="O1056" s="471">
        <v>4.4000000000000004</v>
      </c>
      <c r="P1056" s="352" t="s">
        <v>4167</v>
      </c>
      <c r="Q1056" s="354"/>
      <c r="R1056" s="347">
        <v>-7.5</v>
      </c>
      <c r="S1056" s="184" t="s">
        <v>6516</v>
      </c>
      <c r="T1056" s="138">
        <f t="shared" si="99"/>
        <v>7</v>
      </c>
      <c r="U1056" s="139"/>
      <c r="V1056" s="138"/>
      <c r="W1056" s="138"/>
      <c r="X1056" s="138"/>
      <c r="Y1056" s="141"/>
      <c r="Z1056" s="226"/>
      <c r="AA1056" s="179"/>
      <c r="AB1056" s="179"/>
      <c r="AC1056" s="179"/>
      <c r="AD1056" s="179"/>
      <c r="AE1056" s="179"/>
      <c r="AF1056" s="179"/>
      <c r="AG1056" s="179"/>
      <c r="AH1056" s="179"/>
      <c r="AI1056" s="179"/>
      <c r="AJ1056" s="179"/>
      <c r="AK1056" s="179"/>
      <c r="AL1056" s="179"/>
      <c r="AM1056" s="179"/>
      <c r="AN1056" s="179"/>
      <c r="AO1056" s="179"/>
      <c r="AP1056" s="179"/>
      <c r="AQ1056" s="467"/>
      <c r="AR1056" s="467"/>
      <c r="AS1056" s="467"/>
    </row>
    <row r="1057" spans="1:45" s="347" customFormat="1" x14ac:dyDescent="0.3">
      <c r="A1057" s="438">
        <v>41837</v>
      </c>
      <c r="B1057" s="932" t="s">
        <v>2758</v>
      </c>
      <c r="C1057" s="933" t="s">
        <v>218</v>
      </c>
      <c r="D1057" s="652">
        <v>800</v>
      </c>
      <c r="E1057" s="347" t="s">
        <v>1102</v>
      </c>
      <c r="F1057" s="439">
        <v>46235</v>
      </c>
      <c r="G1057" s="347" t="s">
        <v>6471</v>
      </c>
      <c r="H1057" s="352" t="s">
        <v>347</v>
      </c>
      <c r="I1057" s="353" t="s">
        <v>6084</v>
      </c>
      <c r="J1057" s="354" t="s">
        <v>6085</v>
      </c>
      <c r="K1057" s="355">
        <v>-15</v>
      </c>
      <c r="L1057" s="354"/>
      <c r="M1057" s="355"/>
      <c r="N1057" s="440" t="s">
        <v>6472</v>
      </c>
      <c r="O1057" s="471">
        <v>2.6</v>
      </c>
      <c r="P1057" s="352" t="s">
        <v>1890</v>
      </c>
      <c r="Q1057" s="354"/>
      <c r="R1057" s="347">
        <v>5</v>
      </c>
      <c r="S1057" s="184" t="s">
        <v>6515</v>
      </c>
      <c r="T1057" s="138">
        <f t="shared" si="99"/>
        <v>7</v>
      </c>
      <c r="U1057" s="139"/>
      <c r="V1057" s="138"/>
      <c r="W1057" s="138"/>
      <c r="X1057" s="138"/>
      <c r="Y1057" s="141"/>
      <c r="Z1057" s="226"/>
      <c r="AA1057" s="179"/>
      <c r="AB1057" s="179"/>
      <c r="AC1057" s="179"/>
      <c r="AD1057" s="179"/>
      <c r="AE1057" s="179"/>
      <c r="AF1057" s="179"/>
      <c r="AG1057" s="179"/>
      <c r="AH1057" s="179"/>
      <c r="AI1057" s="179"/>
      <c r="AJ1057" s="179"/>
      <c r="AK1057" s="179"/>
      <c r="AL1057" s="179"/>
      <c r="AM1057" s="179"/>
      <c r="AN1057" s="179"/>
      <c r="AO1057" s="179"/>
      <c r="AP1057" s="179"/>
      <c r="AQ1057" s="467"/>
      <c r="AR1057" s="467"/>
      <c r="AS1057" s="467"/>
    </row>
    <row r="1058" spans="1:45" s="347" customFormat="1" x14ac:dyDescent="0.3">
      <c r="A1058" s="438">
        <v>41836</v>
      </c>
      <c r="B1058" s="932" t="s">
        <v>2667</v>
      </c>
      <c r="C1058" s="933" t="s">
        <v>600</v>
      </c>
      <c r="D1058" s="652">
        <v>550</v>
      </c>
      <c r="E1058" s="347" t="s">
        <v>66</v>
      </c>
      <c r="F1058" s="439">
        <v>45505</v>
      </c>
      <c r="G1058" s="347" t="s">
        <v>6473</v>
      </c>
      <c r="H1058" s="352" t="s">
        <v>393</v>
      </c>
      <c r="I1058" s="353" t="s">
        <v>475</v>
      </c>
      <c r="J1058" s="354" t="s">
        <v>305</v>
      </c>
      <c r="K1058" s="355">
        <v>-10</v>
      </c>
      <c r="L1058" s="354"/>
      <c r="M1058" s="355"/>
      <c r="N1058" s="440" t="s">
        <v>6474</v>
      </c>
      <c r="O1058" s="471">
        <v>2.9</v>
      </c>
      <c r="P1058" s="352" t="s">
        <v>2958</v>
      </c>
      <c r="Q1058" s="354"/>
      <c r="R1058" s="347">
        <v>1</v>
      </c>
      <c r="S1058" s="184" t="s">
        <v>6511</v>
      </c>
      <c r="T1058" s="138">
        <f t="shared" si="99"/>
        <v>7</v>
      </c>
      <c r="U1058" s="139"/>
      <c r="V1058" s="138"/>
      <c r="W1058" s="138"/>
      <c r="X1058" s="138"/>
      <c r="Y1058" s="141"/>
      <c r="Z1058" s="226"/>
      <c r="AA1058" s="179"/>
      <c r="AB1058" s="179"/>
      <c r="AC1058" s="179"/>
      <c r="AD1058" s="179"/>
      <c r="AE1058" s="179"/>
      <c r="AF1058" s="179"/>
      <c r="AG1058" s="179"/>
      <c r="AH1058" s="179"/>
      <c r="AI1058" s="179"/>
      <c r="AJ1058" s="179"/>
      <c r="AK1058" s="179"/>
      <c r="AL1058" s="179"/>
      <c r="AM1058" s="179"/>
      <c r="AN1058" s="179"/>
      <c r="AO1058" s="179"/>
      <c r="AP1058" s="179"/>
      <c r="AQ1058" s="467"/>
      <c r="AR1058" s="467"/>
      <c r="AS1058" s="467"/>
    </row>
    <row r="1059" spans="1:45" s="347" customFormat="1" x14ac:dyDescent="0.3">
      <c r="A1059" s="438">
        <v>41836</v>
      </c>
      <c r="B1059" s="932" t="s">
        <v>2667</v>
      </c>
      <c r="C1059" s="933" t="s">
        <v>600</v>
      </c>
      <c r="D1059" s="652">
        <v>450</v>
      </c>
      <c r="E1059" s="347" t="s">
        <v>149</v>
      </c>
      <c r="F1059" s="439">
        <v>56493</v>
      </c>
      <c r="G1059" s="347" t="s">
        <v>6473</v>
      </c>
      <c r="H1059" s="352" t="s">
        <v>6475</v>
      </c>
      <c r="I1059" s="353" t="s">
        <v>90</v>
      </c>
      <c r="J1059" s="354" t="s">
        <v>91</v>
      </c>
      <c r="K1059" s="355">
        <v>-10</v>
      </c>
      <c r="L1059" s="354"/>
      <c r="M1059" s="355"/>
      <c r="N1059" s="440" t="s">
        <v>6476</v>
      </c>
      <c r="O1059" s="471">
        <v>3.1</v>
      </c>
      <c r="P1059" s="352" t="s">
        <v>1937</v>
      </c>
      <c r="Q1059" s="354"/>
      <c r="R1059" s="347">
        <v>0</v>
      </c>
      <c r="S1059" s="184" t="s">
        <v>6512</v>
      </c>
      <c r="T1059" s="138">
        <f t="shared" si="99"/>
        <v>7</v>
      </c>
      <c r="U1059" s="139"/>
      <c r="V1059" s="138"/>
      <c r="W1059" s="138"/>
      <c r="X1059" s="138"/>
      <c r="Y1059" s="141"/>
      <c r="Z1059" s="226"/>
      <c r="AA1059" s="179"/>
      <c r="AB1059" s="179"/>
      <c r="AC1059" s="179"/>
      <c r="AD1059" s="179"/>
      <c r="AE1059" s="179"/>
      <c r="AF1059" s="179"/>
      <c r="AG1059" s="179"/>
      <c r="AH1059" s="179"/>
      <c r="AI1059" s="179"/>
      <c r="AJ1059" s="179"/>
      <c r="AK1059" s="179"/>
      <c r="AL1059" s="179"/>
      <c r="AM1059" s="179"/>
      <c r="AN1059" s="179"/>
      <c r="AO1059" s="179"/>
      <c r="AP1059" s="179"/>
      <c r="AQ1059" s="467"/>
      <c r="AR1059" s="467"/>
      <c r="AS1059" s="467"/>
    </row>
    <row r="1060" spans="1:45" s="347" customFormat="1" x14ac:dyDescent="0.3">
      <c r="A1060" s="438">
        <v>41835</v>
      </c>
      <c r="B1060" s="932" t="s">
        <v>6477</v>
      </c>
      <c r="C1060" s="933" t="s">
        <v>73</v>
      </c>
      <c r="D1060" s="652">
        <v>1250</v>
      </c>
      <c r="E1060" s="347" t="s">
        <v>37</v>
      </c>
      <c r="F1060" s="439">
        <v>43664</v>
      </c>
      <c r="G1060" s="347" t="s">
        <v>6478</v>
      </c>
      <c r="H1060" s="352" t="s">
        <v>3179</v>
      </c>
      <c r="I1060" s="353" t="s">
        <v>4339</v>
      </c>
      <c r="J1060" s="354" t="s">
        <v>3241</v>
      </c>
      <c r="K1060" s="355">
        <v>-7.5</v>
      </c>
      <c r="L1060" s="354"/>
      <c r="M1060" s="355"/>
      <c r="N1060" s="440" t="s">
        <v>71</v>
      </c>
      <c r="O1060" s="471">
        <v>1.6</v>
      </c>
      <c r="P1060" s="352" t="s">
        <v>1890</v>
      </c>
      <c r="Q1060" s="354"/>
      <c r="R1060" s="347">
        <v>5</v>
      </c>
      <c r="S1060" s="184" t="s">
        <v>6509</v>
      </c>
      <c r="T1060" s="138">
        <f t="shared" si="99"/>
        <v>7</v>
      </c>
      <c r="U1060" s="139"/>
      <c r="V1060" s="138"/>
      <c r="W1060" s="138"/>
      <c r="X1060" s="138"/>
      <c r="Y1060" s="141"/>
      <c r="Z1060" s="226"/>
      <c r="AA1060" s="179"/>
      <c r="AB1060" s="179"/>
      <c r="AC1060" s="179"/>
      <c r="AD1060" s="179"/>
      <c r="AE1060" s="179"/>
      <c r="AF1060" s="179"/>
      <c r="AG1060" s="179"/>
      <c r="AH1060" s="179"/>
      <c r="AI1060" s="179"/>
      <c r="AJ1060" s="179"/>
      <c r="AK1060" s="179"/>
      <c r="AL1060" s="179"/>
      <c r="AM1060" s="179"/>
      <c r="AN1060" s="179"/>
      <c r="AO1060" s="179"/>
      <c r="AP1060" s="179"/>
      <c r="AQ1060" s="467"/>
      <c r="AR1060" s="467"/>
      <c r="AS1060" s="467"/>
    </row>
    <row r="1061" spans="1:45" s="347" customFormat="1" x14ac:dyDescent="0.3">
      <c r="A1061" s="438">
        <v>41835</v>
      </c>
      <c r="B1061" s="932" t="s">
        <v>6479</v>
      </c>
      <c r="C1061" s="933" t="s">
        <v>36</v>
      </c>
      <c r="D1061" s="652">
        <v>500</v>
      </c>
      <c r="E1061" s="347" t="s">
        <v>66</v>
      </c>
      <c r="F1061" s="439">
        <v>45505</v>
      </c>
      <c r="G1061" s="347" t="s">
        <v>6391</v>
      </c>
      <c r="H1061" s="352" t="s">
        <v>646</v>
      </c>
      <c r="I1061" s="353" t="s">
        <v>6480</v>
      </c>
      <c r="J1061" s="354" t="s">
        <v>41</v>
      </c>
      <c r="K1061" s="355">
        <v>-15</v>
      </c>
      <c r="L1061" s="354"/>
      <c r="M1061" s="355"/>
      <c r="N1061" s="440" t="s">
        <v>71</v>
      </c>
      <c r="O1061" s="471">
        <v>4</v>
      </c>
      <c r="P1061" s="352" t="s">
        <v>1912</v>
      </c>
      <c r="Q1061" s="354"/>
      <c r="R1061" s="347">
        <v>11</v>
      </c>
      <c r="S1061" s="184" t="s">
        <v>6510</v>
      </c>
      <c r="T1061" s="138">
        <f t="shared" si="99"/>
        <v>7</v>
      </c>
      <c r="U1061" s="139"/>
      <c r="V1061" s="138"/>
      <c r="W1061" s="138"/>
      <c r="X1061" s="138"/>
      <c r="Y1061" s="141"/>
      <c r="Z1061" s="226"/>
      <c r="AA1061" s="179"/>
      <c r="AB1061" s="179"/>
      <c r="AC1061" s="179"/>
      <c r="AD1061" s="179"/>
      <c r="AE1061" s="179"/>
      <c r="AF1061" s="179"/>
      <c r="AG1061" s="179"/>
      <c r="AH1061" s="179"/>
      <c r="AI1061" s="179"/>
      <c r="AJ1061" s="179"/>
      <c r="AK1061" s="179"/>
      <c r="AL1061" s="179"/>
      <c r="AM1061" s="179"/>
      <c r="AN1061" s="179"/>
      <c r="AO1061" s="179"/>
      <c r="AP1061" s="179"/>
      <c r="AQ1061" s="467"/>
      <c r="AR1061" s="467"/>
      <c r="AS1061" s="467"/>
    </row>
    <row r="1062" spans="1:45" s="347" customFormat="1" x14ac:dyDescent="0.3">
      <c r="A1062" s="438">
        <v>41835</v>
      </c>
      <c r="B1062" s="932" t="s">
        <v>6481</v>
      </c>
      <c r="C1062" s="933" t="s">
        <v>228</v>
      </c>
      <c r="D1062" s="652">
        <v>300</v>
      </c>
      <c r="E1062" s="347" t="s">
        <v>66</v>
      </c>
      <c r="F1062" s="439">
        <v>45491</v>
      </c>
      <c r="G1062" s="347" t="s">
        <v>6482</v>
      </c>
      <c r="H1062" s="352" t="s">
        <v>338</v>
      </c>
      <c r="I1062" s="353" t="s">
        <v>887</v>
      </c>
      <c r="J1062" s="354" t="s">
        <v>186</v>
      </c>
      <c r="K1062" s="355">
        <v>-20</v>
      </c>
      <c r="L1062" s="354"/>
      <c r="M1062" s="355"/>
      <c r="N1062" s="440" t="s">
        <v>57</v>
      </c>
      <c r="O1062" s="471">
        <v>5.83</v>
      </c>
      <c r="P1062" s="352" t="s">
        <v>3631</v>
      </c>
      <c r="Q1062" s="354"/>
      <c r="R1062" s="347" t="s">
        <v>93</v>
      </c>
      <c r="S1062" s="184" t="s">
        <v>6508</v>
      </c>
      <c r="T1062" s="138">
        <f t="shared" si="99"/>
        <v>7</v>
      </c>
      <c r="U1062" s="139"/>
      <c r="V1062" s="138"/>
      <c r="W1062" s="138"/>
      <c r="X1062" s="138"/>
      <c r="Y1062" s="141"/>
      <c r="Z1062" s="226"/>
      <c r="AA1062" s="179"/>
      <c r="AB1062" s="179"/>
      <c r="AC1062" s="179"/>
      <c r="AD1062" s="179"/>
      <c r="AE1062" s="179"/>
      <c r="AF1062" s="179"/>
      <c r="AG1062" s="179"/>
      <c r="AH1062" s="179"/>
      <c r="AI1062" s="179"/>
      <c r="AJ1062" s="179"/>
      <c r="AK1062" s="179"/>
      <c r="AL1062" s="179"/>
      <c r="AM1062" s="179"/>
      <c r="AN1062" s="179"/>
      <c r="AO1062" s="179"/>
      <c r="AP1062" s="179"/>
      <c r="AQ1062" s="467"/>
      <c r="AR1062" s="467"/>
      <c r="AS1062" s="467"/>
    </row>
    <row r="1063" spans="1:45" s="347" customFormat="1" x14ac:dyDescent="0.3">
      <c r="A1063" s="438">
        <v>41834</v>
      </c>
      <c r="B1063" s="932" t="s">
        <v>6483</v>
      </c>
      <c r="C1063" s="933" t="s">
        <v>208</v>
      </c>
      <c r="D1063" s="652">
        <v>300</v>
      </c>
      <c r="E1063" s="347" t="s">
        <v>66</v>
      </c>
      <c r="F1063" s="439">
        <v>45505</v>
      </c>
      <c r="G1063" s="347" t="s">
        <v>575</v>
      </c>
      <c r="H1063" s="352" t="s">
        <v>578</v>
      </c>
      <c r="I1063" s="353" t="s">
        <v>794</v>
      </c>
      <c r="J1063" s="354" t="s">
        <v>91</v>
      </c>
      <c r="K1063" s="355">
        <v>-20</v>
      </c>
      <c r="L1063" s="354"/>
      <c r="M1063" s="355"/>
      <c r="N1063" s="440" t="s">
        <v>934</v>
      </c>
      <c r="O1063" s="471">
        <v>11</v>
      </c>
      <c r="P1063" s="352" t="s">
        <v>3631</v>
      </c>
      <c r="Q1063" s="354"/>
      <c r="R1063" s="347" t="s">
        <v>93</v>
      </c>
      <c r="S1063" s="184" t="s">
        <v>6502</v>
      </c>
      <c r="T1063" s="138">
        <f t="shared" si="99"/>
        <v>7</v>
      </c>
      <c r="U1063" s="139"/>
      <c r="V1063" s="138"/>
      <c r="W1063" s="138"/>
      <c r="X1063" s="138"/>
      <c r="Y1063" s="141"/>
      <c r="Z1063" s="226"/>
      <c r="AA1063" s="179"/>
      <c r="AB1063" s="179"/>
      <c r="AC1063" s="179"/>
      <c r="AD1063" s="179"/>
      <c r="AE1063" s="179"/>
      <c r="AF1063" s="179"/>
      <c r="AG1063" s="179"/>
      <c r="AH1063" s="179"/>
      <c r="AI1063" s="179"/>
      <c r="AJ1063" s="179"/>
      <c r="AK1063" s="179"/>
      <c r="AL1063" s="179"/>
      <c r="AM1063" s="179"/>
      <c r="AN1063" s="179"/>
      <c r="AO1063" s="179"/>
      <c r="AP1063" s="179"/>
      <c r="AQ1063" s="467"/>
      <c r="AR1063" s="467"/>
      <c r="AS1063" s="467"/>
    </row>
    <row r="1064" spans="1:45" s="347" customFormat="1" x14ac:dyDescent="0.3">
      <c r="A1064" s="438">
        <v>41834</v>
      </c>
      <c r="B1064" s="932" t="s">
        <v>6484</v>
      </c>
      <c r="C1064" s="933" t="s">
        <v>208</v>
      </c>
      <c r="D1064" s="652">
        <v>300</v>
      </c>
      <c r="E1064" s="347" t="s">
        <v>2331</v>
      </c>
      <c r="F1064" s="439">
        <v>49157</v>
      </c>
      <c r="G1064" s="347" t="s">
        <v>575</v>
      </c>
      <c r="H1064" s="352" t="s">
        <v>333</v>
      </c>
      <c r="I1064" s="353" t="s">
        <v>948</v>
      </c>
      <c r="J1064" s="354" t="s">
        <v>265</v>
      </c>
      <c r="K1064" s="355">
        <v>-20</v>
      </c>
      <c r="L1064" s="354"/>
      <c r="M1064" s="355"/>
      <c r="N1064" s="440" t="s">
        <v>92</v>
      </c>
      <c r="O1064" s="471">
        <v>11.67</v>
      </c>
      <c r="P1064" s="352" t="s">
        <v>3631</v>
      </c>
      <c r="Q1064" s="354"/>
      <c r="R1064" s="347" t="s">
        <v>93</v>
      </c>
      <c r="S1064" s="184" t="s">
        <v>6503</v>
      </c>
      <c r="T1064" s="138">
        <f t="shared" si="99"/>
        <v>7</v>
      </c>
      <c r="U1064" s="139"/>
      <c r="V1064" s="138"/>
      <c r="W1064" s="138"/>
      <c r="X1064" s="138"/>
      <c r="Y1064" s="141"/>
      <c r="Z1064" s="226"/>
      <c r="AA1064" s="179"/>
      <c r="AB1064" s="179"/>
      <c r="AC1064" s="179"/>
      <c r="AD1064" s="179"/>
      <c r="AE1064" s="179"/>
      <c r="AF1064" s="179"/>
      <c r="AG1064" s="179"/>
      <c r="AH1064" s="179"/>
      <c r="AI1064" s="179"/>
      <c r="AJ1064" s="179"/>
      <c r="AK1064" s="179"/>
      <c r="AL1064" s="179"/>
      <c r="AM1064" s="179"/>
      <c r="AN1064" s="179"/>
      <c r="AO1064" s="179"/>
      <c r="AP1064" s="179"/>
      <c r="AQ1064" s="467"/>
      <c r="AR1064" s="467"/>
      <c r="AS1064" s="467"/>
    </row>
    <row r="1065" spans="1:45" s="347" customFormat="1" x14ac:dyDescent="0.3">
      <c r="A1065" s="438">
        <v>41834</v>
      </c>
      <c r="B1065" s="932" t="s">
        <v>6485</v>
      </c>
      <c r="C1065" s="933" t="s">
        <v>208</v>
      </c>
      <c r="D1065" s="652">
        <v>900</v>
      </c>
      <c r="E1065" s="347" t="s">
        <v>117</v>
      </c>
      <c r="F1065" s="439">
        <v>52810</v>
      </c>
      <c r="G1065" s="347" t="s">
        <v>575</v>
      </c>
      <c r="H1065" s="352" t="s">
        <v>338</v>
      </c>
      <c r="I1065" s="353" t="s">
        <v>887</v>
      </c>
      <c r="J1065" s="354" t="s">
        <v>4604</v>
      </c>
      <c r="K1065" s="355">
        <v>-20</v>
      </c>
      <c r="L1065" s="354"/>
      <c r="M1065" s="355"/>
      <c r="N1065" s="440" t="s">
        <v>1972</v>
      </c>
      <c r="O1065" s="471">
        <v>4.1100000000000003</v>
      </c>
      <c r="P1065" s="352" t="s">
        <v>3631</v>
      </c>
      <c r="Q1065" s="354"/>
      <c r="R1065" s="347" t="s">
        <v>93</v>
      </c>
      <c r="S1065" s="184" t="s">
        <v>6504</v>
      </c>
      <c r="T1065" s="138">
        <f t="shared" si="99"/>
        <v>7</v>
      </c>
      <c r="U1065" s="139"/>
      <c r="V1065" s="138"/>
      <c r="W1065" s="138"/>
      <c r="X1065" s="138"/>
      <c r="Y1065" s="141"/>
      <c r="Z1065" s="226"/>
      <c r="AA1065" s="179"/>
      <c r="AB1065" s="179"/>
      <c r="AC1065" s="179"/>
      <c r="AD1065" s="179"/>
      <c r="AE1065" s="179"/>
      <c r="AF1065" s="179"/>
      <c r="AG1065" s="179"/>
      <c r="AH1065" s="179"/>
      <c r="AI1065" s="179"/>
      <c r="AJ1065" s="179"/>
      <c r="AK1065" s="179"/>
      <c r="AL1065" s="179"/>
      <c r="AM1065" s="179"/>
      <c r="AN1065" s="179"/>
      <c r="AO1065" s="179"/>
      <c r="AP1065" s="179"/>
      <c r="AQ1065" s="467"/>
      <c r="AR1065" s="467"/>
      <c r="AS1065" s="467"/>
    </row>
    <row r="1066" spans="1:45" s="347" customFormat="1" x14ac:dyDescent="0.3">
      <c r="A1066" s="438">
        <v>41834</v>
      </c>
      <c r="B1066" s="932" t="s">
        <v>5253</v>
      </c>
      <c r="C1066" s="933" t="s">
        <v>2025</v>
      </c>
      <c r="D1066" s="652">
        <v>1250</v>
      </c>
      <c r="E1066" s="347" t="s">
        <v>164</v>
      </c>
      <c r="F1066" s="439">
        <v>42564</v>
      </c>
      <c r="G1066" s="347" t="s">
        <v>6486</v>
      </c>
      <c r="H1066" s="352" t="s">
        <v>6487</v>
      </c>
      <c r="I1066" s="353" t="s">
        <v>6488</v>
      </c>
      <c r="J1066" s="354" t="s">
        <v>6411</v>
      </c>
      <c r="K1066" s="355">
        <v>-2</v>
      </c>
      <c r="L1066" s="354"/>
      <c r="M1066" s="355"/>
      <c r="N1066" s="440" t="s">
        <v>4057</v>
      </c>
      <c r="O1066" s="471">
        <v>1.04</v>
      </c>
      <c r="P1066" s="352" t="s">
        <v>1937</v>
      </c>
      <c r="Q1066" s="354"/>
      <c r="R1066" s="347">
        <v>0</v>
      </c>
      <c r="S1066" s="184" t="s">
        <v>6505</v>
      </c>
      <c r="T1066" s="138">
        <f t="shared" si="99"/>
        <v>7</v>
      </c>
      <c r="U1066" s="139"/>
      <c r="V1066" s="138"/>
      <c r="W1066" s="138"/>
      <c r="X1066" s="138"/>
      <c r="Y1066" s="141"/>
      <c r="Z1066" s="226"/>
      <c r="AA1066" s="179"/>
      <c r="AB1066" s="179"/>
      <c r="AC1066" s="179"/>
      <c r="AD1066" s="179"/>
      <c r="AE1066" s="179"/>
      <c r="AF1066" s="179"/>
      <c r="AG1066" s="179"/>
      <c r="AH1066" s="179"/>
      <c r="AI1066" s="179"/>
      <c r="AJ1066" s="179"/>
      <c r="AK1066" s="179"/>
      <c r="AL1066" s="179"/>
      <c r="AM1066" s="179"/>
      <c r="AN1066" s="179"/>
      <c r="AO1066" s="179"/>
      <c r="AP1066" s="179"/>
      <c r="AQ1066" s="467"/>
      <c r="AR1066" s="467"/>
      <c r="AS1066" s="467"/>
    </row>
    <row r="1067" spans="1:45" s="347" customFormat="1" x14ac:dyDescent="0.3">
      <c r="A1067" s="438">
        <v>41834</v>
      </c>
      <c r="B1067" s="932" t="s">
        <v>6489</v>
      </c>
      <c r="C1067" s="933" t="s">
        <v>478</v>
      </c>
      <c r="D1067" s="652">
        <v>750</v>
      </c>
      <c r="E1067" s="347" t="s">
        <v>12</v>
      </c>
      <c r="F1067" s="439">
        <v>42937</v>
      </c>
      <c r="G1067" s="347" t="s">
        <v>6490</v>
      </c>
      <c r="H1067" s="352" t="s">
        <v>2128</v>
      </c>
      <c r="I1067" s="353" t="s">
        <v>421</v>
      </c>
      <c r="J1067" s="354" t="s">
        <v>422</v>
      </c>
      <c r="K1067" s="355">
        <v>-4.5</v>
      </c>
      <c r="L1067" s="354"/>
      <c r="M1067" s="355"/>
      <c r="N1067" s="440" t="s">
        <v>331</v>
      </c>
      <c r="O1067" s="471">
        <v>1.6</v>
      </c>
      <c r="P1067" s="352" t="s">
        <v>1994</v>
      </c>
      <c r="Q1067" s="354"/>
      <c r="R1067" s="347">
        <v>2</v>
      </c>
      <c r="S1067" s="184" t="s">
        <v>6507</v>
      </c>
      <c r="T1067" s="138">
        <f t="shared" si="99"/>
        <v>7</v>
      </c>
      <c r="U1067" s="139"/>
      <c r="V1067" s="138"/>
      <c r="W1067" s="138"/>
      <c r="X1067" s="138"/>
      <c r="Y1067" s="141"/>
      <c r="Z1067" s="226"/>
      <c r="AA1067" s="179"/>
      <c r="AB1067" s="179"/>
      <c r="AC1067" s="179"/>
      <c r="AD1067" s="179"/>
      <c r="AE1067" s="179"/>
      <c r="AF1067" s="179"/>
      <c r="AG1067" s="179"/>
      <c r="AH1067" s="179"/>
      <c r="AI1067" s="179"/>
      <c r="AJ1067" s="179"/>
      <c r="AK1067" s="179"/>
      <c r="AL1067" s="179"/>
      <c r="AM1067" s="179"/>
      <c r="AN1067" s="179"/>
      <c r="AO1067" s="179"/>
      <c r="AP1067" s="179"/>
      <c r="AQ1067" s="467"/>
      <c r="AR1067" s="467"/>
      <c r="AS1067" s="467"/>
    </row>
    <row r="1068" spans="1:45" s="347" customFormat="1" x14ac:dyDescent="0.3">
      <c r="A1068" s="438">
        <v>41834</v>
      </c>
      <c r="B1068" s="932" t="s">
        <v>6491</v>
      </c>
      <c r="C1068" s="933" t="s">
        <v>478</v>
      </c>
      <c r="D1068" s="652">
        <v>1000</v>
      </c>
      <c r="E1068" s="347" t="s">
        <v>224</v>
      </c>
      <c r="F1068" s="439">
        <v>44398</v>
      </c>
      <c r="G1068" s="347" t="s">
        <v>6490</v>
      </c>
      <c r="H1068" s="352" t="s">
        <v>413</v>
      </c>
      <c r="I1068" s="353" t="s">
        <v>4088</v>
      </c>
      <c r="J1068" s="354" t="s">
        <v>4261</v>
      </c>
      <c r="K1068" s="355">
        <v>-7</v>
      </c>
      <c r="L1068" s="354"/>
      <c r="M1068" s="355"/>
      <c r="N1068" s="440" t="s">
        <v>692</v>
      </c>
      <c r="O1068" s="471">
        <v>1.7</v>
      </c>
      <c r="P1068" s="352" t="s">
        <v>1937</v>
      </c>
      <c r="Q1068" s="354"/>
      <c r="R1068" s="347">
        <v>0</v>
      </c>
      <c r="S1068" s="184" t="s">
        <v>6506</v>
      </c>
      <c r="T1068" s="138">
        <f t="shared" si="99"/>
        <v>7</v>
      </c>
      <c r="U1068" s="139"/>
      <c r="V1068" s="138"/>
      <c r="W1068" s="138"/>
      <c r="X1068" s="138"/>
      <c r="Y1068" s="141"/>
      <c r="Z1068" s="226"/>
      <c r="AA1068" s="179"/>
      <c r="AB1068" s="179"/>
      <c r="AC1068" s="179"/>
      <c r="AD1068" s="179"/>
      <c r="AE1068" s="179"/>
      <c r="AF1068" s="179"/>
      <c r="AG1068" s="179"/>
      <c r="AH1068" s="179"/>
      <c r="AI1068" s="179"/>
      <c r="AJ1068" s="179"/>
      <c r="AK1068" s="179"/>
      <c r="AL1068" s="179"/>
      <c r="AM1068" s="179"/>
      <c r="AN1068" s="179"/>
      <c r="AO1068" s="179"/>
      <c r="AP1068" s="179"/>
      <c r="AQ1068" s="467"/>
      <c r="AR1068" s="467"/>
      <c r="AS1068" s="467"/>
    </row>
    <row r="1069" spans="1:45" s="347" customFormat="1" x14ac:dyDescent="0.3">
      <c r="A1069" s="438">
        <v>41834</v>
      </c>
      <c r="B1069" s="932" t="s">
        <v>6492</v>
      </c>
      <c r="C1069" s="933" t="s">
        <v>11</v>
      </c>
      <c r="D1069" s="652">
        <v>300</v>
      </c>
      <c r="E1069" s="347" t="s">
        <v>6493</v>
      </c>
      <c r="F1069" s="439">
        <v>56445</v>
      </c>
      <c r="G1069" s="347" t="s">
        <v>150</v>
      </c>
      <c r="H1069" s="352" t="s">
        <v>2240</v>
      </c>
      <c r="I1069" s="353" t="s">
        <v>6494</v>
      </c>
      <c r="J1069" s="354" t="s">
        <v>472</v>
      </c>
      <c r="K1069" s="355">
        <v>-12.5</v>
      </c>
      <c r="L1069" s="354"/>
      <c r="M1069" s="355"/>
      <c r="N1069" s="440" t="s">
        <v>6495</v>
      </c>
      <c r="O1069" s="471">
        <v>2.17</v>
      </c>
      <c r="P1069" s="352" t="s">
        <v>93</v>
      </c>
      <c r="Q1069" s="354"/>
      <c r="R1069" s="347" t="s">
        <v>93</v>
      </c>
      <c r="S1069" s="184" t="s">
        <v>6501</v>
      </c>
      <c r="T1069" s="138">
        <f t="shared" si="99"/>
        <v>7</v>
      </c>
      <c r="U1069" s="139"/>
      <c r="V1069" s="138"/>
      <c r="W1069" s="138"/>
      <c r="X1069" s="138"/>
      <c r="Y1069" s="141"/>
      <c r="Z1069" s="226"/>
      <c r="AA1069" s="179"/>
      <c r="AB1069" s="179"/>
      <c r="AC1069" s="179"/>
      <c r="AD1069" s="179"/>
      <c r="AE1069" s="179"/>
      <c r="AF1069" s="179"/>
      <c r="AG1069" s="179"/>
      <c r="AH1069" s="179"/>
      <c r="AI1069" s="179"/>
      <c r="AJ1069" s="179"/>
      <c r="AK1069" s="179"/>
      <c r="AL1069" s="179"/>
      <c r="AM1069" s="179"/>
      <c r="AN1069" s="179"/>
      <c r="AO1069" s="179"/>
      <c r="AP1069" s="179"/>
      <c r="AQ1069" s="467"/>
      <c r="AR1069" s="467"/>
      <c r="AS1069" s="467"/>
    </row>
    <row r="1070" spans="1:45" s="428" customFormat="1" x14ac:dyDescent="0.3">
      <c r="A1070" s="427">
        <v>41834</v>
      </c>
      <c r="B1070" s="935" t="s">
        <v>6496</v>
      </c>
      <c r="C1070" s="936" t="s">
        <v>208</v>
      </c>
      <c r="D1070" s="654">
        <v>284</v>
      </c>
      <c r="E1070" s="428" t="s">
        <v>6497</v>
      </c>
      <c r="F1070" s="430">
        <v>49898</v>
      </c>
      <c r="G1070" s="428" t="s">
        <v>6498</v>
      </c>
      <c r="H1070" s="431" t="s">
        <v>2046</v>
      </c>
      <c r="I1070" s="432" t="s">
        <v>678</v>
      </c>
      <c r="J1070" s="433" t="s">
        <v>775</v>
      </c>
      <c r="K1070" s="434">
        <v>-22.5</v>
      </c>
      <c r="L1070" s="433"/>
      <c r="M1070" s="434"/>
      <c r="N1070" s="435" t="s">
        <v>6499</v>
      </c>
      <c r="O1070" s="617">
        <v>2.99</v>
      </c>
      <c r="P1070" s="431"/>
      <c r="Q1070" s="433"/>
      <c r="S1070" s="185" t="s">
        <v>6500</v>
      </c>
      <c r="T1070" s="170">
        <f t="shared" si="99"/>
        <v>7</v>
      </c>
      <c r="U1070" s="171"/>
      <c r="V1070" s="170"/>
      <c r="W1070" s="170"/>
      <c r="X1070" s="170"/>
      <c r="Y1070" s="169"/>
      <c r="Z1070" s="437"/>
      <c r="AA1070" s="215"/>
      <c r="AB1070" s="215"/>
      <c r="AC1070" s="215"/>
      <c r="AD1070" s="215"/>
      <c r="AE1070" s="215"/>
      <c r="AF1070" s="215"/>
      <c r="AG1070" s="215"/>
      <c r="AH1070" s="215"/>
      <c r="AI1070" s="215"/>
      <c r="AJ1070" s="215"/>
      <c r="AK1070" s="215"/>
      <c r="AL1070" s="215"/>
      <c r="AM1070" s="215"/>
      <c r="AN1070" s="215"/>
      <c r="AO1070" s="215"/>
      <c r="AP1070" s="215"/>
      <c r="AQ1070" s="470"/>
      <c r="AR1070" s="470"/>
      <c r="AS1070" s="470"/>
    </row>
    <row r="1071" spans="1:45" s="347" customFormat="1" x14ac:dyDescent="0.3">
      <c r="A1071" s="438">
        <v>41831</v>
      </c>
      <c r="B1071" s="932" t="s">
        <v>6363</v>
      </c>
      <c r="C1071" s="933" t="s">
        <v>6364</v>
      </c>
      <c r="D1071" s="652">
        <v>300</v>
      </c>
      <c r="E1071" s="347" t="s">
        <v>224</v>
      </c>
      <c r="F1071" s="439">
        <v>44409</v>
      </c>
      <c r="G1071" s="347" t="s">
        <v>6365</v>
      </c>
      <c r="H1071" s="352" t="s">
        <v>380</v>
      </c>
      <c r="I1071" s="353" t="s">
        <v>6366</v>
      </c>
      <c r="J1071" s="354" t="s">
        <v>6367</v>
      </c>
      <c r="K1071" s="355">
        <v>0</v>
      </c>
      <c r="L1071" s="354"/>
      <c r="M1071" s="355"/>
      <c r="N1071" s="440" t="s">
        <v>4643</v>
      </c>
      <c r="O1071" s="471">
        <v>1.83</v>
      </c>
      <c r="P1071" s="352" t="s">
        <v>3631</v>
      </c>
      <c r="Q1071" s="354"/>
      <c r="R1071" s="347" t="s">
        <v>3631</v>
      </c>
      <c r="S1071" s="184" t="s">
        <v>6441</v>
      </c>
      <c r="T1071" s="138">
        <f t="shared" ref="T1071:T1094" si="100">MONTH(A1071)</f>
        <v>7</v>
      </c>
      <c r="U1071" s="139"/>
      <c r="V1071" s="138"/>
      <c r="W1071" s="138"/>
      <c r="X1071" s="138"/>
      <c r="Y1071" s="141"/>
      <c r="Z1071" s="226"/>
      <c r="AA1071" s="179"/>
      <c r="AB1071" s="179"/>
      <c r="AC1071" s="179"/>
      <c r="AD1071" s="179"/>
      <c r="AE1071" s="179"/>
      <c r="AF1071" s="179"/>
      <c r="AG1071" s="179"/>
      <c r="AH1071" s="179"/>
      <c r="AI1071" s="179"/>
      <c r="AJ1071" s="179"/>
      <c r="AK1071" s="179"/>
      <c r="AL1071" s="179"/>
      <c r="AM1071" s="179"/>
      <c r="AN1071" s="179"/>
      <c r="AO1071" s="179"/>
      <c r="AP1071" s="179"/>
      <c r="AQ1071" s="467"/>
      <c r="AR1071" s="467"/>
      <c r="AS1071" s="467"/>
    </row>
    <row r="1072" spans="1:45" s="347" customFormat="1" x14ac:dyDescent="0.3">
      <c r="A1072" s="438">
        <v>41829</v>
      </c>
      <c r="B1072" s="932" t="s">
        <v>6368</v>
      </c>
      <c r="C1072" s="933" t="s">
        <v>276</v>
      </c>
      <c r="D1072" s="652">
        <v>1000</v>
      </c>
      <c r="E1072" s="347" t="s">
        <v>37</v>
      </c>
      <c r="F1072" s="439">
        <v>43662</v>
      </c>
      <c r="G1072" s="347" t="s">
        <v>6369</v>
      </c>
      <c r="H1072" s="352" t="s">
        <v>695</v>
      </c>
      <c r="I1072" s="353" t="s">
        <v>3859</v>
      </c>
      <c r="J1072" s="354" t="s">
        <v>361</v>
      </c>
      <c r="K1072" s="355">
        <v>-15.5</v>
      </c>
      <c r="L1072" s="354" t="s">
        <v>3741</v>
      </c>
      <c r="M1072" s="355">
        <v>-1</v>
      </c>
      <c r="N1072" s="440" t="s">
        <v>1344</v>
      </c>
      <c r="O1072" s="471">
        <v>4.5</v>
      </c>
      <c r="P1072" s="352" t="s">
        <v>4180</v>
      </c>
      <c r="Q1072" s="354"/>
      <c r="R1072" s="347">
        <v>-1</v>
      </c>
      <c r="S1072" s="184" t="s">
        <v>6443</v>
      </c>
      <c r="T1072" s="138">
        <f t="shared" si="100"/>
        <v>7</v>
      </c>
      <c r="U1072" s="139"/>
      <c r="V1072" s="138"/>
      <c r="W1072" s="138"/>
      <c r="X1072" s="138"/>
      <c r="Y1072" s="141"/>
      <c r="Z1072" s="226"/>
      <c r="AA1072" s="179"/>
      <c r="AB1072" s="179"/>
      <c r="AC1072" s="179"/>
      <c r="AD1072" s="179"/>
      <c r="AE1072" s="179"/>
      <c r="AF1072" s="179"/>
      <c r="AG1072" s="179"/>
      <c r="AH1072" s="179"/>
      <c r="AI1072" s="179"/>
      <c r="AJ1072" s="179"/>
      <c r="AK1072" s="179"/>
      <c r="AL1072" s="179"/>
      <c r="AM1072" s="179"/>
      <c r="AN1072" s="179"/>
      <c r="AO1072" s="179"/>
      <c r="AP1072" s="179"/>
      <c r="AQ1072" s="467"/>
      <c r="AR1072" s="467"/>
      <c r="AS1072" s="467"/>
    </row>
    <row r="1073" spans="1:45" s="347" customFormat="1" x14ac:dyDescent="0.3">
      <c r="A1073" s="438">
        <v>41829</v>
      </c>
      <c r="B1073" s="932" t="s">
        <v>6370</v>
      </c>
      <c r="C1073" s="933" t="s">
        <v>276</v>
      </c>
      <c r="D1073" s="652">
        <v>1500</v>
      </c>
      <c r="E1073" s="347" t="s">
        <v>117</v>
      </c>
      <c r="F1073" s="439">
        <v>52794</v>
      </c>
      <c r="G1073" s="347" t="s">
        <v>6369</v>
      </c>
      <c r="H1073" s="352" t="s">
        <v>579</v>
      </c>
      <c r="I1073" s="353" t="s">
        <v>4295</v>
      </c>
      <c r="J1073" s="354" t="s">
        <v>4296</v>
      </c>
      <c r="K1073" s="355">
        <v>-18</v>
      </c>
      <c r="L1073" s="354" t="s">
        <v>6371</v>
      </c>
      <c r="M1073" s="355">
        <v>3</v>
      </c>
      <c r="N1073" s="440" t="s">
        <v>4863</v>
      </c>
      <c r="O1073" s="471">
        <v>3</v>
      </c>
      <c r="P1073" s="352" t="s">
        <v>6372</v>
      </c>
      <c r="Q1073" s="354"/>
      <c r="R1073" s="347">
        <v>-1.5</v>
      </c>
      <c r="S1073" s="184" t="s">
        <v>6442</v>
      </c>
      <c r="T1073" s="138">
        <f t="shared" si="100"/>
        <v>7</v>
      </c>
      <c r="U1073" s="139"/>
      <c r="V1073" s="138"/>
      <c r="W1073" s="138"/>
      <c r="X1073" s="138"/>
      <c r="Y1073" s="141"/>
      <c r="Z1073" s="226"/>
      <c r="AA1073" s="179"/>
      <c r="AB1073" s="179"/>
      <c r="AC1073" s="179"/>
      <c r="AD1073" s="179"/>
      <c r="AE1073" s="179"/>
      <c r="AF1073" s="179"/>
      <c r="AG1073" s="179"/>
      <c r="AH1073" s="179"/>
      <c r="AI1073" s="179"/>
      <c r="AJ1073" s="179"/>
      <c r="AK1073" s="179"/>
      <c r="AL1073" s="179"/>
      <c r="AM1073" s="179"/>
      <c r="AN1073" s="179"/>
      <c r="AO1073" s="179"/>
      <c r="AP1073" s="179"/>
      <c r="AQ1073" s="467"/>
      <c r="AR1073" s="467"/>
      <c r="AS1073" s="467"/>
    </row>
    <row r="1074" spans="1:45" s="347" customFormat="1" x14ac:dyDescent="0.3">
      <c r="A1074" s="438">
        <v>41829</v>
      </c>
      <c r="B1074" s="932" t="s">
        <v>6373</v>
      </c>
      <c r="C1074" s="933" t="s">
        <v>449</v>
      </c>
      <c r="D1074" s="652">
        <v>300</v>
      </c>
      <c r="E1074" s="347" t="s">
        <v>12</v>
      </c>
      <c r="F1074" s="439">
        <v>42930</v>
      </c>
      <c r="G1074" s="347" t="s">
        <v>6374</v>
      </c>
      <c r="H1074" s="352"/>
      <c r="I1074" s="353"/>
      <c r="J1074" s="354" t="s">
        <v>6375</v>
      </c>
      <c r="K1074" s="355">
        <v>-4.5</v>
      </c>
      <c r="L1074" s="354"/>
      <c r="M1074" s="355"/>
      <c r="N1074" s="440" t="s">
        <v>1291</v>
      </c>
      <c r="O1074" s="471">
        <v>1.17</v>
      </c>
      <c r="P1074" s="352" t="s">
        <v>1890</v>
      </c>
      <c r="Q1074" s="354"/>
      <c r="R1074" s="347">
        <v>5</v>
      </c>
      <c r="S1074" s="184" t="s">
        <v>6444</v>
      </c>
      <c r="T1074" s="138">
        <f t="shared" si="100"/>
        <v>7</v>
      </c>
      <c r="U1074" s="139"/>
      <c r="V1074" s="138"/>
      <c r="W1074" s="138"/>
      <c r="X1074" s="138"/>
      <c r="Y1074" s="141"/>
      <c r="Z1074" s="226"/>
      <c r="AA1074" s="179"/>
      <c r="AB1074" s="179"/>
      <c r="AC1074" s="179"/>
      <c r="AD1074" s="179"/>
      <c r="AE1074" s="179"/>
      <c r="AF1074" s="179"/>
      <c r="AG1074" s="179"/>
      <c r="AH1074" s="179"/>
      <c r="AI1074" s="179"/>
      <c r="AJ1074" s="179"/>
      <c r="AK1074" s="179"/>
      <c r="AL1074" s="179"/>
      <c r="AM1074" s="179"/>
      <c r="AN1074" s="179"/>
      <c r="AO1074" s="179"/>
      <c r="AP1074" s="179"/>
      <c r="AQ1074" s="467"/>
      <c r="AR1074" s="467"/>
      <c r="AS1074" s="467"/>
    </row>
    <row r="1075" spans="1:45" s="347" customFormat="1" x14ac:dyDescent="0.3">
      <c r="A1075" s="438">
        <v>41829</v>
      </c>
      <c r="B1075" s="932" t="s">
        <v>6376</v>
      </c>
      <c r="C1075" s="933" t="s">
        <v>449</v>
      </c>
      <c r="D1075" s="652">
        <v>1000</v>
      </c>
      <c r="E1075" s="347" t="s">
        <v>12</v>
      </c>
      <c r="F1075" s="439">
        <v>42930</v>
      </c>
      <c r="G1075" s="347" t="s">
        <v>6374</v>
      </c>
      <c r="H1075" s="352" t="s">
        <v>6377</v>
      </c>
      <c r="I1075" s="353" t="s">
        <v>421</v>
      </c>
      <c r="J1075" s="354" t="s">
        <v>422</v>
      </c>
      <c r="K1075" s="355">
        <v>-4.5</v>
      </c>
      <c r="L1075" s="354" t="s">
        <v>6378</v>
      </c>
      <c r="M1075" s="355">
        <v>0</v>
      </c>
      <c r="N1075" s="440" t="s">
        <v>432</v>
      </c>
      <c r="O1075" s="471">
        <v>1.5</v>
      </c>
      <c r="P1075" s="352" t="s">
        <v>1890</v>
      </c>
      <c r="Q1075" s="354"/>
      <c r="R1075" s="347">
        <v>5</v>
      </c>
      <c r="S1075" s="184" t="s">
        <v>6445</v>
      </c>
      <c r="T1075" s="138">
        <f t="shared" si="100"/>
        <v>7</v>
      </c>
      <c r="U1075" s="139"/>
      <c r="V1075" s="138"/>
      <c r="W1075" s="138"/>
      <c r="X1075" s="138"/>
      <c r="Y1075" s="141"/>
      <c r="Z1075" s="226"/>
      <c r="AA1075" s="179"/>
      <c r="AB1075" s="179"/>
      <c r="AC1075" s="179"/>
      <c r="AD1075" s="179"/>
      <c r="AE1075" s="179"/>
      <c r="AF1075" s="179"/>
      <c r="AG1075" s="179"/>
      <c r="AH1075" s="179"/>
      <c r="AI1075" s="179"/>
      <c r="AJ1075" s="179"/>
      <c r="AK1075" s="179"/>
      <c r="AL1075" s="179"/>
      <c r="AM1075" s="179"/>
      <c r="AN1075" s="179"/>
      <c r="AO1075" s="179"/>
      <c r="AP1075" s="179"/>
      <c r="AQ1075" s="467"/>
      <c r="AR1075" s="467"/>
      <c r="AS1075" s="467"/>
    </row>
    <row r="1076" spans="1:45" s="347" customFormat="1" x14ac:dyDescent="0.3">
      <c r="A1076" s="438">
        <v>41829</v>
      </c>
      <c r="B1076" s="932" t="s">
        <v>6379</v>
      </c>
      <c r="C1076" s="933" t="s">
        <v>705</v>
      </c>
      <c r="D1076" s="652">
        <v>500</v>
      </c>
      <c r="E1076" s="347" t="s">
        <v>37</v>
      </c>
      <c r="F1076" s="439">
        <v>43662</v>
      </c>
      <c r="G1076" s="347" t="s">
        <v>6380</v>
      </c>
      <c r="H1076" s="352"/>
      <c r="I1076" s="353" t="s">
        <v>6381</v>
      </c>
      <c r="J1076" s="354" t="s">
        <v>786</v>
      </c>
      <c r="K1076" s="355">
        <v>-9.5</v>
      </c>
      <c r="L1076" s="354"/>
      <c r="M1076" s="355"/>
      <c r="N1076" s="440" t="s">
        <v>618</v>
      </c>
      <c r="O1076" s="471">
        <v>1.5</v>
      </c>
      <c r="P1076" s="352" t="s">
        <v>3862</v>
      </c>
      <c r="Q1076" s="354" t="s">
        <v>5586</v>
      </c>
      <c r="R1076" s="347">
        <v>2.5</v>
      </c>
      <c r="S1076" s="184" t="s">
        <v>6446</v>
      </c>
      <c r="T1076" s="138">
        <f t="shared" si="100"/>
        <v>7</v>
      </c>
      <c r="U1076" s="139"/>
      <c r="V1076" s="138"/>
      <c r="W1076" s="138"/>
      <c r="X1076" s="138"/>
      <c r="Y1076" s="141"/>
      <c r="Z1076" s="226"/>
      <c r="AA1076" s="179"/>
      <c r="AB1076" s="179"/>
      <c r="AC1076" s="179"/>
      <c r="AD1076" s="179"/>
      <c r="AE1076" s="179"/>
      <c r="AF1076" s="179"/>
      <c r="AG1076" s="179"/>
      <c r="AH1076" s="179"/>
      <c r="AI1076" s="179"/>
      <c r="AJ1076" s="179"/>
      <c r="AK1076" s="179"/>
      <c r="AL1076" s="179"/>
      <c r="AM1076" s="179"/>
      <c r="AN1076" s="179"/>
      <c r="AO1076" s="179"/>
      <c r="AP1076" s="179"/>
      <c r="AQ1076" s="467"/>
      <c r="AR1076" s="467"/>
      <c r="AS1076" s="467"/>
    </row>
    <row r="1077" spans="1:45" s="347" customFormat="1" x14ac:dyDescent="0.3">
      <c r="A1077" s="438">
        <v>41829</v>
      </c>
      <c r="B1077" s="932" t="s">
        <v>6382</v>
      </c>
      <c r="C1077" s="933" t="s">
        <v>6383</v>
      </c>
      <c r="D1077" s="652">
        <v>750</v>
      </c>
      <c r="E1077" s="347" t="s">
        <v>37</v>
      </c>
      <c r="F1077" s="439">
        <v>43662</v>
      </c>
      <c r="G1077" s="347" t="s">
        <v>6380</v>
      </c>
      <c r="H1077" s="352" t="s">
        <v>2271</v>
      </c>
      <c r="I1077" s="353" t="s">
        <v>426</v>
      </c>
      <c r="J1077" s="354" t="s">
        <v>427</v>
      </c>
      <c r="K1077" s="355">
        <v>-9.5</v>
      </c>
      <c r="L1077" s="354" t="s">
        <v>6384</v>
      </c>
      <c r="M1077" s="355">
        <v>2</v>
      </c>
      <c r="N1077" s="440" t="s">
        <v>274</v>
      </c>
      <c r="O1077" s="471">
        <v>3</v>
      </c>
      <c r="P1077" s="352" t="s">
        <v>3862</v>
      </c>
      <c r="Q1077" s="354" t="s">
        <v>5586</v>
      </c>
      <c r="R1077" s="347">
        <v>2.5</v>
      </c>
      <c r="S1077" s="184" t="s">
        <v>6447</v>
      </c>
      <c r="T1077" s="138">
        <f t="shared" si="100"/>
        <v>7</v>
      </c>
      <c r="U1077" s="139"/>
      <c r="V1077" s="138"/>
      <c r="W1077" s="138"/>
      <c r="X1077" s="138"/>
      <c r="Y1077" s="141"/>
      <c r="Z1077" s="226"/>
      <c r="AA1077" s="179"/>
      <c r="AB1077" s="179"/>
      <c r="AC1077" s="179"/>
      <c r="AD1077" s="179"/>
      <c r="AE1077" s="179"/>
      <c r="AF1077" s="179"/>
      <c r="AG1077" s="179"/>
      <c r="AH1077" s="179"/>
      <c r="AI1077" s="179"/>
      <c r="AJ1077" s="179"/>
      <c r="AK1077" s="179"/>
      <c r="AL1077" s="179"/>
      <c r="AM1077" s="179"/>
      <c r="AN1077" s="179"/>
      <c r="AO1077" s="179"/>
      <c r="AP1077" s="179"/>
      <c r="AQ1077" s="467"/>
      <c r="AR1077" s="467"/>
      <c r="AS1077" s="467"/>
    </row>
    <row r="1078" spans="1:45" s="347" customFormat="1" x14ac:dyDescent="0.3">
      <c r="A1078" s="438">
        <v>41829</v>
      </c>
      <c r="B1078" s="932" t="s">
        <v>6385</v>
      </c>
      <c r="C1078" s="933" t="s">
        <v>566</v>
      </c>
      <c r="D1078" s="652">
        <v>500</v>
      </c>
      <c r="E1078" s="347" t="s">
        <v>66</v>
      </c>
      <c r="F1078" s="439">
        <v>45489</v>
      </c>
      <c r="G1078" s="347" t="s">
        <v>6386</v>
      </c>
      <c r="H1078" s="352" t="s">
        <v>6387</v>
      </c>
      <c r="I1078" s="353" t="s">
        <v>238</v>
      </c>
      <c r="J1078" s="354" t="s">
        <v>6388</v>
      </c>
      <c r="K1078" s="355">
        <v>-25</v>
      </c>
      <c r="L1078" s="354" t="s">
        <v>6389</v>
      </c>
      <c r="M1078" s="355">
        <v>9</v>
      </c>
      <c r="N1078" s="440" t="s">
        <v>463</v>
      </c>
      <c r="O1078" s="471">
        <v>6</v>
      </c>
      <c r="P1078" s="352" t="s">
        <v>5080</v>
      </c>
      <c r="Q1078" s="354"/>
      <c r="R1078" s="347">
        <v>0</v>
      </c>
      <c r="S1078" s="184" t="s">
        <v>6448</v>
      </c>
      <c r="T1078" s="138">
        <f t="shared" si="100"/>
        <v>7</v>
      </c>
      <c r="U1078" s="139"/>
      <c r="V1078" s="138"/>
      <c r="W1078" s="138"/>
      <c r="X1078" s="138"/>
      <c r="Y1078" s="141"/>
      <c r="Z1078" s="226"/>
      <c r="AA1078" s="179"/>
      <c r="AB1078" s="179"/>
      <c r="AC1078" s="179"/>
      <c r="AD1078" s="179"/>
      <c r="AE1078" s="179"/>
      <c r="AF1078" s="179"/>
      <c r="AG1078" s="179"/>
      <c r="AH1078" s="179"/>
      <c r="AI1078" s="179"/>
      <c r="AJ1078" s="179"/>
      <c r="AK1078" s="179"/>
      <c r="AL1078" s="179"/>
      <c r="AM1078" s="179"/>
      <c r="AN1078" s="179"/>
      <c r="AO1078" s="179"/>
      <c r="AP1078" s="179"/>
      <c r="AQ1078" s="467"/>
      <c r="AR1078" s="467"/>
      <c r="AS1078" s="467"/>
    </row>
    <row r="1079" spans="1:45" s="347" customFormat="1" x14ac:dyDescent="0.3">
      <c r="A1079" s="438">
        <v>41829</v>
      </c>
      <c r="B1079" s="932" t="s">
        <v>6390</v>
      </c>
      <c r="C1079" s="933" t="s">
        <v>182</v>
      </c>
      <c r="D1079" s="652">
        <v>375</v>
      </c>
      <c r="E1079" s="347" t="s">
        <v>261</v>
      </c>
      <c r="F1079" s="439">
        <v>45671</v>
      </c>
      <c r="G1079" s="347" t="s">
        <v>6391</v>
      </c>
      <c r="H1079" s="352" t="s">
        <v>324</v>
      </c>
      <c r="I1079" s="353" t="s">
        <v>4097</v>
      </c>
      <c r="J1079" s="354" t="s">
        <v>6392</v>
      </c>
      <c r="K1079" s="355">
        <v>-17</v>
      </c>
      <c r="L1079" s="354" t="s">
        <v>6393</v>
      </c>
      <c r="M1079" s="355">
        <v>1</v>
      </c>
      <c r="N1079" s="440" t="s">
        <v>71</v>
      </c>
      <c r="O1079" s="471">
        <v>5.33</v>
      </c>
      <c r="P1079" s="352" t="s">
        <v>4092</v>
      </c>
      <c r="Q1079" s="354"/>
      <c r="R1079" s="347">
        <v>-8</v>
      </c>
      <c r="S1079" s="184" t="s">
        <v>6449</v>
      </c>
      <c r="T1079" s="138">
        <f t="shared" si="100"/>
        <v>7</v>
      </c>
      <c r="U1079" s="139"/>
      <c r="V1079" s="138"/>
      <c r="W1079" s="138"/>
      <c r="X1079" s="138"/>
      <c r="Y1079" s="141"/>
      <c r="Z1079" s="226"/>
      <c r="AA1079" s="179"/>
      <c r="AB1079" s="179"/>
      <c r="AC1079" s="179"/>
      <c r="AD1079" s="179"/>
      <c r="AE1079" s="179"/>
      <c r="AF1079" s="179"/>
      <c r="AG1079" s="179"/>
      <c r="AH1079" s="179"/>
      <c r="AI1079" s="179"/>
      <c r="AJ1079" s="179"/>
      <c r="AK1079" s="179"/>
      <c r="AL1079" s="179"/>
      <c r="AM1079" s="179"/>
      <c r="AN1079" s="179"/>
      <c r="AO1079" s="179"/>
      <c r="AP1079" s="179"/>
      <c r="AQ1079" s="467"/>
      <c r="AR1079" s="467"/>
      <c r="AS1079" s="467"/>
    </row>
    <row r="1080" spans="1:45" s="347" customFormat="1" x14ac:dyDescent="0.3">
      <c r="A1080" s="438">
        <v>41829</v>
      </c>
      <c r="B1080" s="932" t="s">
        <v>6394</v>
      </c>
      <c r="C1080" s="933" t="s">
        <v>235</v>
      </c>
      <c r="D1080" s="652">
        <v>400</v>
      </c>
      <c r="E1080" s="347" t="s">
        <v>746</v>
      </c>
      <c r="F1080" s="439">
        <v>43845</v>
      </c>
      <c r="G1080" s="347" t="s">
        <v>2502</v>
      </c>
      <c r="H1080" s="352" t="s">
        <v>225</v>
      </c>
      <c r="I1080" s="353" t="s">
        <v>653</v>
      </c>
      <c r="J1080" s="354" t="s">
        <v>146</v>
      </c>
      <c r="K1080" s="355">
        <v>-20</v>
      </c>
      <c r="L1080" s="354" t="s">
        <v>6395</v>
      </c>
      <c r="M1080" s="355">
        <v>-4</v>
      </c>
      <c r="N1080" s="440" t="s">
        <v>692</v>
      </c>
      <c r="O1080" s="471">
        <v>4.25</v>
      </c>
      <c r="P1080" s="352" t="s">
        <v>4165</v>
      </c>
      <c r="Q1080" s="354" t="s">
        <v>1937</v>
      </c>
      <c r="R1080" s="347">
        <v>-6</v>
      </c>
      <c r="S1080" s="184" t="s">
        <v>6450</v>
      </c>
      <c r="T1080" s="138">
        <f t="shared" si="100"/>
        <v>7</v>
      </c>
      <c r="U1080" s="139"/>
      <c r="V1080" s="138"/>
      <c r="W1080" s="138"/>
      <c r="X1080" s="138"/>
      <c r="Y1080" s="141"/>
      <c r="Z1080" s="226"/>
      <c r="AA1080" s="179"/>
      <c r="AB1080" s="179"/>
      <c r="AC1080" s="179"/>
      <c r="AD1080" s="179"/>
      <c r="AE1080" s="179"/>
      <c r="AF1080" s="179"/>
      <c r="AG1080" s="179"/>
      <c r="AH1080" s="179"/>
      <c r="AI1080" s="179"/>
      <c r="AJ1080" s="179"/>
      <c r="AK1080" s="179"/>
      <c r="AL1080" s="179"/>
      <c r="AM1080" s="179"/>
      <c r="AN1080" s="179"/>
      <c r="AO1080" s="179"/>
      <c r="AP1080" s="179"/>
      <c r="AQ1080" s="467"/>
      <c r="AR1080" s="467"/>
      <c r="AS1080" s="467"/>
    </row>
    <row r="1081" spans="1:45" s="347" customFormat="1" x14ac:dyDescent="0.3">
      <c r="A1081" s="438">
        <v>41829</v>
      </c>
      <c r="B1081" s="932" t="s">
        <v>6396</v>
      </c>
      <c r="C1081" s="933" t="s">
        <v>235</v>
      </c>
      <c r="D1081" s="652">
        <v>300</v>
      </c>
      <c r="E1081" s="347" t="s">
        <v>1199</v>
      </c>
      <c r="F1081" s="439">
        <v>47329</v>
      </c>
      <c r="G1081" s="347" t="s">
        <v>2502</v>
      </c>
      <c r="H1081" s="352" t="s">
        <v>1632</v>
      </c>
      <c r="I1081" s="353" t="s">
        <v>3770</v>
      </c>
      <c r="J1081" s="354" t="s">
        <v>860</v>
      </c>
      <c r="K1081" s="355">
        <v>-22.5</v>
      </c>
      <c r="L1081" s="354" t="s">
        <v>6397</v>
      </c>
      <c r="M1081" s="355">
        <v>-4</v>
      </c>
      <c r="N1081" s="440" t="s">
        <v>4483</v>
      </c>
      <c r="O1081" s="471">
        <v>3.33</v>
      </c>
      <c r="P1081" s="352" t="s">
        <v>1993</v>
      </c>
      <c r="Q1081" s="354"/>
      <c r="R1081" s="347">
        <v>-5</v>
      </c>
      <c r="S1081" s="184" t="s">
        <v>6451</v>
      </c>
      <c r="T1081" s="138">
        <f t="shared" si="100"/>
        <v>7</v>
      </c>
      <c r="U1081" s="139"/>
      <c r="V1081" s="138"/>
      <c r="W1081" s="138"/>
      <c r="X1081" s="138"/>
      <c r="Y1081" s="141"/>
      <c r="Z1081" s="226"/>
      <c r="AA1081" s="179"/>
      <c r="AB1081" s="179"/>
      <c r="AC1081" s="179"/>
      <c r="AD1081" s="179"/>
      <c r="AE1081" s="179"/>
      <c r="AF1081" s="179"/>
      <c r="AG1081" s="179"/>
      <c r="AH1081" s="179"/>
      <c r="AI1081" s="179"/>
      <c r="AJ1081" s="179"/>
      <c r="AK1081" s="179"/>
      <c r="AL1081" s="179"/>
      <c r="AM1081" s="179"/>
      <c r="AN1081" s="179"/>
      <c r="AO1081" s="179"/>
      <c r="AP1081" s="179"/>
      <c r="AQ1081" s="467"/>
      <c r="AR1081" s="467"/>
      <c r="AS1081" s="467"/>
    </row>
    <row r="1082" spans="1:45" s="347" customFormat="1" x14ac:dyDescent="0.3">
      <c r="A1082" s="438">
        <v>41828</v>
      </c>
      <c r="B1082" s="932" t="s">
        <v>3823</v>
      </c>
      <c r="C1082" s="933" t="s">
        <v>288</v>
      </c>
      <c r="D1082" s="652">
        <v>500</v>
      </c>
      <c r="E1082" s="347" t="s">
        <v>12</v>
      </c>
      <c r="F1082" s="439">
        <v>42927</v>
      </c>
      <c r="G1082" s="347" t="s">
        <v>6398</v>
      </c>
      <c r="H1082" s="352" t="s">
        <v>2299</v>
      </c>
      <c r="I1082" s="353" t="s">
        <v>3656</v>
      </c>
      <c r="J1082" s="354" t="s">
        <v>6399</v>
      </c>
      <c r="K1082" s="355">
        <v>-12.5</v>
      </c>
      <c r="L1082" s="354"/>
      <c r="M1082" s="355"/>
      <c r="N1082" s="440" t="s">
        <v>57</v>
      </c>
      <c r="O1082" s="471">
        <v>3.5</v>
      </c>
      <c r="P1082" s="352" t="s">
        <v>2020</v>
      </c>
      <c r="Q1082" s="354"/>
      <c r="R1082" s="347">
        <v>-7</v>
      </c>
      <c r="S1082" s="184" t="s">
        <v>6453</v>
      </c>
      <c r="T1082" s="138">
        <f t="shared" si="100"/>
        <v>7</v>
      </c>
      <c r="U1082" s="139"/>
      <c r="V1082" s="138"/>
      <c r="W1082" s="138"/>
      <c r="X1082" s="138"/>
      <c r="Y1082" s="141"/>
      <c r="Z1082" s="226"/>
      <c r="AA1082" s="179"/>
      <c r="AB1082" s="179"/>
      <c r="AC1082" s="179"/>
      <c r="AD1082" s="179"/>
      <c r="AE1082" s="179"/>
      <c r="AF1082" s="179"/>
      <c r="AG1082" s="179"/>
      <c r="AH1082" s="179"/>
      <c r="AI1082" s="179"/>
      <c r="AJ1082" s="179"/>
      <c r="AK1082" s="179"/>
      <c r="AL1082" s="179"/>
      <c r="AM1082" s="179"/>
      <c r="AN1082" s="179"/>
      <c r="AO1082" s="179"/>
      <c r="AP1082" s="179"/>
      <c r="AQ1082" s="467"/>
      <c r="AR1082" s="467"/>
      <c r="AS1082" s="467"/>
    </row>
    <row r="1083" spans="1:45" s="347" customFormat="1" x14ac:dyDescent="0.3">
      <c r="A1083" s="438">
        <v>41828</v>
      </c>
      <c r="B1083" s="932" t="s">
        <v>6400</v>
      </c>
      <c r="C1083" s="933" t="s">
        <v>288</v>
      </c>
      <c r="D1083" s="652">
        <v>1000</v>
      </c>
      <c r="E1083" s="347" t="s">
        <v>12</v>
      </c>
      <c r="F1083" s="439">
        <v>42927</v>
      </c>
      <c r="G1083" s="347" t="s">
        <v>6398</v>
      </c>
      <c r="H1083" s="352" t="s">
        <v>6401</v>
      </c>
      <c r="I1083" s="353" t="s">
        <v>3820</v>
      </c>
      <c r="J1083" s="354" t="s">
        <v>5406</v>
      </c>
      <c r="K1083" s="355">
        <v>-12.5</v>
      </c>
      <c r="L1083" s="354" t="s">
        <v>6402</v>
      </c>
      <c r="M1083" s="355">
        <v>5</v>
      </c>
      <c r="N1083" s="440" t="s">
        <v>49</v>
      </c>
      <c r="O1083" s="471">
        <v>2.6</v>
      </c>
      <c r="P1083" s="352" t="s">
        <v>2020</v>
      </c>
      <c r="Q1083" s="354"/>
      <c r="R1083" s="347">
        <v>-7</v>
      </c>
      <c r="S1083" s="184" t="s">
        <v>6454</v>
      </c>
      <c r="T1083" s="138">
        <f t="shared" si="100"/>
        <v>7</v>
      </c>
      <c r="U1083" s="139"/>
      <c r="V1083" s="138"/>
      <c r="W1083" s="138"/>
      <c r="X1083" s="138"/>
      <c r="Y1083" s="141"/>
      <c r="Z1083" s="226"/>
      <c r="AA1083" s="179"/>
      <c r="AB1083" s="179"/>
      <c r="AC1083" s="179"/>
      <c r="AD1083" s="179"/>
      <c r="AE1083" s="179"/>
      <c r="AF1083" s="179"/>
      <c r="AG1083" s="179"/>
      <c r="AH1083" s="179"/>
      <c r="AI1083" s="179"/>
      <c r="AJ1083" s="179"/>
      <c r="AK1083" s="179"/>
      <c r="AL1083" s="179"/>
      <c r="AM1083" s="179"/>
      <c r="AN1083" s="179"/>
      <c r="AO1083" s="179"/>
      <c r="AP1083" s="179"/>
      <c r="AQ1083" s="467"/>
      <c r="AR1083" s="467"/>
      <c r="AS1083" s="467"/>
    </row>
    <row r="1084" spans="1:45" s="347" customFormat="1" x14ac:dyDescent="0.3">
      <c r="A1084" s="438">
        <v>41828</v>
      </c>
      <c r="B1084" s="932" t="s">
        <v>6403</v>
      </c>
      <c r="C1084" s="933" t="s">
        <v>288</v>
      </c>
      <c r="D1084" s="652">
        <v>1000</v>
      </c>
      <c r="E1084" s="347" t="s">
        <v>37</v>
      </c>
      <c r="F1084" s="439">
        <v>43657</v>
      </c>
      <c r="G1084" s="347" t="s">
        <v>6398</v>
      </c>
      <c r="H1084" s="352" t="s">
        <v>6404</v>
      </c>
      <c r="I1084" s="353" t="s">
        <v>802</v>
      </c>
      <c r="J1084" s="354" t="s">
        <v>301</v>
      </c>
      <c r="K1084" s="355">
        <v>-12.5</v>
      </c>
      <c r="L1084" s="354" t="s">
        <v>6405</v>
      </c>
      <c r="M1084" s="355">
        <v>-2</v>
      </c>
      <c r="N1084" s="440" t="s">
        <v>4863</v>
      </c>
      <c r="O1084" s="471">
        <v>4.5</v>
      </c>
      <c r="P1084" s="352" t="s">
        <v>1937</v>
      </c>
      <c r="Q1084" s="354"/>
      <c r="R1084" s="347">
        <v>0</v>
      </c>
      <c r="S1084" s="184" t="s">
        <v>6452</v>
      </c>
      <c r="T1084" s="138">
        <f t="shared" si="100"/>
        <v>7</v>
      </c>
      <c r="U1084" s="139"/>
      <c r="V1084" s="138"/>
      <c r="W1084" s="138"/>
      <c r="X1084" s="138"/>
      <c r="Y1084" s="141"/>
      <c r="Z1084" s="226"/>
      <c r="AA1084" s="179"/>
      <c r="AB1084" s="179"/>
      <c r="AC1084" s="179"/>
      <c r="AD1084" s="179"/>
      <c r="AE1084" s="179"/>
      <c r="AF1084" s="179"/>
      <c r="AG1084" s="179"/>
      <c r="AH1084" s="179"/>
      <c r="AI1084" s="179"/>
      <c r="AJ1084" s="179"/>
      <c r="AK1084" s="179"/>
      <c r="AL1084" s="179"/>
      <c r="AM1084" s="179"/>
      <c r="AN1084" s="179"/>
      <c r="AO1084" s="179"/>
      <c r="AP1084" s="179"/>
      <c r="AQ1084" s="467"/>
      <c r="AR1084" s="467"/>
      <c r="AS1084" s="467"/>
    </row>
    <row r="1085" spans="1:45" s="347" customFormat="1" x14ac:dyDescent="0.3">
      <c r="A1085" s="438">
        <v>41828</v>
      </c>
      <c r="B1085" s="932" t="s">
        <v>6406</v>
      </c>
      <c r="C1085" s="933" t="s">
        <v>288</v>
      </c>
      <c r="D1085" s="652">
        <v>500</v>
      </c>
      <c r="E1085" s="347" t="s">
        <v>66</v>
      </c>
      <c r="F1085" s="439">
        <v>45484</v>
      </c>
      <c r="G1085" s="347" t="s">
        <v>6398</v>
      </c>
      <c r="H1085" s="352" t="s">
        <v>6407</v>
      </c>
      <c r="I1085" s="353" t="s">
        <v>791</v>
      </c>
      <c r="J1085" s="354" t="s">
        <v>3803</v>
      </c>
      <c r="K1085" s="355">
        <v>-15</v>
      </c>
      <c r="L1085" s="354" t="s">
        <v>3720</v>
      </c>
      <c r="M1085" s="355">
        <v>-5</v>
      </c>
      <c r="N1085" s="440" t="s">
        <v>6408</v>
      </c>
      <c r="O1085" s="471">
        <v>5.7</v>
      </c>
      <c r="P1085" s="352" t="s">
        <v>5118</v>
      </c>
      <c r="Q1085" s="354"/>
      <c r="R1085" s="347">
        <v>-3</v>
      </c>
      <c r="S1085" s="184" t="s">
        <v>6455</v>
      </c>
      <c r="T1085" s="138">
        <f t="shared" si="100"/>
        <v>7</v>
      </c>
      <c r="U1085" s="139"/>
      <c r="V1085" s="138"/>
      <c r="W1085" s="138"/>
      <c r="X1085" s="138"/>
      <c r="Y1085" s="141"/>
      <c r="Z1085" s="226"/>
      <c r="AA1085" s="179"/>
      <c r="AB1085" s="179"/>
      <c r="AC1085" s="179"/>
      <c r="AD1085" s="179"/>
      <c r="AE1085" s="179"/>
      <c r="AF1085" s="179"/>
      <c r="AG1085" s="179"/>
      <c r="AH1085" s="179"/>
      <c r="AI1085" s="179"/>
      <c r="AJ1085" s="179"/>
      <c r="AK1085" s="179"/>
      <c r="AL1085" s="179"/>
      <c r="AM1085" s="179"/>
      <c r="AN1085" s="179"/>
      <c r="AO1085" s="179"/>
      <c r="AP1085" s="179"/>
      <c r="AQ1085" s="467"/>
      <c r="AR1085" s="467"/>
      <c r="AS1085" s="467"/>
    </row>
    <row r="1086" spans="1:45" s="347" customFormat="1" x14ac:dyDescent="0.3">
      <c r="A1086" s="438">
        <v>41828</v>
      </c>
      <c r="B1086" s="932" t="s">
        <v>6409</v>
      </c>
      <c r="C1086" s="933" t="s">
        <v>100</v>
      </c>
      <c r="D1086" s="652">
        <v>350</v>
      </c>
      <c r="E1086" s="347" t="s">
        <v>12</v>
      </c>
      <c r="F1086" s="439">
        <v>42930</v>
      </c>
      <c r="G1086" s="347" t="s">
        <v>6410</v>
      </c>
      <c r="H1086" s="352" t="s">
        <v>3656</v>
      </c>
      <c r="I1086" s="353" t="s">
        <v>3656</v>
      </c>
      <c r="J1086" s="354" t="s">
        <v>6411</v>
      </c>
      <c r="K1086" s="355">
        <v>-10</v>
      </c>
      <c r="L1086" s="354"/>
      <c r="M1086" s="355"/>
      <c r="N1086" s="440" t="s">
        <v>6412</v>
      </c>
      <c r="O1086" s="471">
        <v>2.5</v>
      </c>
      <c r="P1086" s="352" t="s">
        <v>5245</v>
      </c>
      <c r="Q1086" s="354"/>
      <c r="R1086" s="347">
        <v>-4</v>
      </c>
      <c r="S1086" s="184" t="s">
        <v>6457</v>
      </c>
      <c r="T1086" s="138">
        <f t="shared" si="100"/>
        <v>7</v>
      </c>
      <c r="U1086" s="139"/>
      <c r="V1086" s="138"/>
      <c r="W1086" s="138"/>
      <c r="X1086" s="138"/>
      <c r="Y1086" s="141"/>
      <c r="Z1086" s="226"/>
      <c r="AA1086" s="179"/>
      <c r="AB1086" s="179"/>
      <c r="AC1086" s="179"/>
      <c r="AD1086" s="179"/>
      <c r="AE1086" s="179"/>
      <c r="AF1086" s="179"/>
      <c r="AG1086" s="179"/>
      <c r="AH1086" s="179"/>
      <c r="AI1086" s="179"/>
      <c r="AJ1086" s="179"/>
      <c r="AK1086" s="179"/>
      <c r="AL1086" s="179"/>
      <c r="AM1086" s="179"/>
      <c r="AN1086" s="179"/>
      <c r="AO1086" s="179"/>
      <c r="AP1086" s="179"/>
      <c r="AQ1086" s="467"/>
      <c r="AR1086" s="467"/>
      <c r="AS1086" s="467"/>
    </row>
    <row r="1087" spans="1:45" s="347" customFormat="1" x14ac:dyDescent="0.3">
      <c r="A1087" s="438">
        <v>41828</v>
      </c>
      <c r="B1087" s="932" t="s">
        <v>2588</v>
      </c>
      <c r="C1087" s="933" t="s">
        <v>100</v>
      </c>
      <c r="D1087" s="652">
        <v>650</v>
      </c>
      <c r="E1087" s="347" t="s">
        <v>12</v>
      </c>
      <c r="F1087" s="439">
        <v>42930</v>
      </c>
      <c r="G1087" s="347" t="s">
        <v>6410</v>
      </c>
      <c r="H1087" s="352" t="s">
        <v>724</v>
      </c>
      <c r="I1087" s="353" t="s">
        <v>6413</v>
      </c>
      <c r="J1087" s="354" t="s">
        <v>4839</v>
      </c>
      <c r="K1087" s="355">
        <v>-10</v>
      </c>
      <c r="L1087" s="354" t="s">
        <v>6414</v>
      </c>
      <c r="M1087" s="355">
        <v>0</v>
      </c>
      <c r="N1087" s="440" t="s">
        <v>85</v>
      </c>
      <c r="O1087" s="471">
        <v>2.77</v>
      </c>
      <c r="P1087" s="352" t="s">
        <v>5245</v>
      </c>
      <c r="Q1087" s="354"/>
      <c r="R1087" s="347">
        <v>-4</v>
      </c>
      <c r="S1087" s="184" t="s">
        <v>6456</v>
      </c>
      <c r="T1087" s="138">
        <f t="shared" si="100"/>
        <v>7</v>
      </c>
      <c r="U1087" s="139"/>
      <c r="V1087" s="138"/>
      <c r="W1087" s="138"/>
      <c r="X1087" s="138"/>
      <c r="Y1087" s="141"/>
      <c r="Z1087" s="226"/>
      <c r="AA1087" s="179"/>
      <c r="AB1087" s="179"/>
      <c r="AC1087" s="179"/>
      <c r="AD1087" s="179"/>
      <c r="AE1087" s="179"/>
      <c r="AF1087" s="179"/>
      <c r="AG1087" s="179"/>
      <c r="AH1087" s="179"/>
      <c r="AI1087" s="179"/>
      <c r="AJ1087" s="179"/>
      <c r="AK1087" s="179"/>
      <c r="AL1087" s="179"/>
      <c r="AM1087" s="179"/>
      <c r="AN1087" s="179"/>
      <c r="AO1087" s="179"/>
      <c r="AP1087" s="179"/>
      <c r="AQ1087" s="467"/>
      <c r="AR1087" s="467"/>
      <c r="AS1087" s="467"/>
    </row>
    <row r="1088" spans="1:45" s="347" customFormat="1" x14ac:dyDescent="0.3">
      <c r="A1088" s="438">
        <v>41828</v>
      </c>
      <c r="B1088" s="932" t="s">
        <v>6415</v>
      </c>
      <c r="C1088" s="933" t="s">
        <v>3407</v>
      </c>
      <c r="D1088" s="652">
        <v>300</v>
      </c>
      <c r="E1088" s="347" t="s">
        <v>37</v>
      </c>
      <c r="F1088" s="439">
        <v>43661</v>
      </c>
      <c r="G1088" s="347" t="s">
        <v>6416</v>
      </c>
      <c r="H1088" s="352" t="s">
        <v>244</v>
      </c>
      <c r="I1088" s="353" t="s">
        <v>678</v>
      </c>
      <c r="J1088" s="354" t="s">
        <v>665</v>
      </c>
      <c r="K1088" s="355">
        <v>-20</v>
      </c>
      <c r="L1088" s="354" t="s">
        <v>6417</v>
      </c>
      <c r="M1088" s="355">
        <v>-4</v>
      </c>
      <c r="N1088" s="440" t="s">
        <v>885</v>
      </c>
      <c r="O1088" s="471">
        <v>10.83</v>
      </c>
      <c r="P1088" s="352" t="s">
        <v>6418</v>
      </c>
      <c r="Q1088" s="354"/>
      <c r="R1088" s="347">
        <v>1.5</v>
      </c>
      <c r="S1088" s="184" t="s">
        <v>6458</v>
      </c>
      <c r="T1088" s="138">
        <f t="shared" si="100"/>
        <v>7</v>
      </c>
      <c r="U1088" s="139"/>
      <c r="V1088" s="138"/>
      <c r="W1088" s="138"/>
      <c r="X1088" s="138"/>
      <c r="Y1088" s="141"/>
      <c r="Z1088" s="226"/>
      <c r="AA1088" s="179"/>
      <c r="AB1088" s="179"/>
      <c r="AC1088" s="179"/>
      <c r="AD1088" s="179"/>
      <c r="AE1088" s="179"/>
      <c r="AF1088" s="179"/>
      <c r="AG1088" s="179"/>
      <c r="AH1088" s="179"/>
      <c r="AI1088" s="179"/>
      <c r="AJ1088" s="179"/>
      <c r="AK1088" s="179"/>
      <c r="AL1088" s="179"/>
      <c r="AM1088" s="179"/>
      <c r="AN1088" s="179"/>
      <c r="AO1088" s="179"/>
      <c r="AP1088" s="179"/>
      <c r="AQ1088" s="467"/>
      <c r="AR1088" s="467"/>
      <c r="AS1088" s="467"/>
    </row>
    <row r="1089" spans="1:45" s="347" customFormat="1" x14ac:dyDescent="0.3">
      <c r="A1089" s="438">
        <v>41828</v>
      </c>
      <c r="B1089" s="932" t="s">
        <v>6419</v>
      </c>
      <c r="C1089" s="933" t="s">
        <v>3709</v>
      </c>
      <c r="D1089" s="652">
        <v>300</v>
      </c>
      <c r="E1089" s="347" t="s">
        <v>6420</v>
      </c>
      <c r="F1089" s="439">
        <v>47314</v>
      </c>
      <c r="G1089" s="347" t="s">
        <v>6416</v>
      </c>
      <c r="H1089" s="352" t="s">
        <v>6421</v>
      </c>
      <c r="I1089" s="353" t="s">
        <v>6422</v>
      </c>
      <c r="J1089" s="354" t="s">
        <v>5528</v>
      </c>
      <c r="K1089" s="355">
        <v>-30</v>
      </c>
      <c r="L1089" s="354" t="s">
        <v>6423</v>
      </c>
      <c r="M1089" s="355">
        <v>-22</v>
      </c>
      <c r="N1089" s="440" t="s">
        <v>4863</v>
      </c>
      <c r="O1089" s="471">
        <v>15</v>
      </c>
      <c r="P1089" s="352" t="s">
        <v>3746</v>
      </c>
      <c r="Q1089" s="354"/>
      <c r="R1089" s="347" t="s">
        <v>3746</v>
      </c>
      <c r="S1089" s="184" t="s">
        <v>6459</v>
      </c>
      <c r="T1089" s="138">
        <f t="shared" si="100"/>
        <v>7</v>
      </c>
      <c r="U1089" s="139"/>
      <c r="V1089" s="138"/>
      <c r="W1089" s="138"/>
      <c r="X1089" s="138"/>
      <c r="Y1089" s="141"/>
      <c r="Z1089" s="226"/>
      <c r="AA1089" s="179"/>
      <c r="AB1089" s="179"/>
      <c r="AC1089" s="179"/>
      <c r="AD1089" s="179"/>
      <c r="AE1089" s="179"/>
      <c r="AF1089" s="179"/>
      <c r="AG1089" s="179"/>
      <c r="AH1089" s="179"/>
      <c r="AI1089" s="179"/>
      <c r="AJ1089" s="179"/>
      <c r="AK1089" s="179"/>
      <c r="AL1089" s="179"/>
      <c r="AM1089" s="179"/>
      <c r="AN1089" s="179"/>
      <c r="AO1089" s="179"/>
      <c r="AP1089" s="179"/>
      <c r="AQ1089" s="467"/>
      <c r="AR1089" s="467"/>
      <c r="AS1089" s="467"/>
    </row>
    <row r="1090" spans="1:45" s="347" customFormat="1" x14ac:dyDescent="0.3">
      <c r="A1090" s="438">
        <v>41827</v>
      </c>
      <c r="B1090" s="932" t="s">
        <v>6424</v>
      </c>
      <c r="C1090" s="933" t="s">
        <v>65</v>
      </c>
      <c r="D1090" s="652">
        <v>500</v>
      </c>
      <c r="E1090" s="347" t="s">
        <v>12</v>
      </c>
      <c r="F1090" s="439">
        <v>42930</v>
      </c>
      <c r="G1090" s="347" t="s">
        <v>6425</v>
      </c>
      <c r="H1090" s="352" t="s">
        <v>6426</v>
      </c>
      <c r="I1090" s="353" t="s">
        <v>1210</v>
      </c>
      <c r="J1090" s="354" t="s">
        <v>4051</v>
      </c>
      <c r="K1090" s="355">
        <v>-10</v>
      </c>
      <c r="L1090" s="354" t="s">
        <v>6427</v>
      </c>
      <c r="M1090" s="355">
        <v>4</v>
      </c>
      <c r="N1090" s="440" t="s">
        <v>565</v>
      </c>
      <c r="O1090" s="471">
        <v>4.4000000000000004</v>
      </c>
      <c r="P1090" s="352" t="s">
        <v>1903</v>
      </c>
      <c r="Q1090" s="354"/>
      <c r="R1090" s="347">
        <v>12</v>
      </c>
      <c r="S1090" s="184" t="s">
        <v>6464</v>
      </c>
      <c r="T1090" s="138">
        <f t="shared" si="100"/>
        <v>7</v>
      </c>
      <c r="U1090" s="139"/>
      <c r="V1090" s="138"/>
      <c r="W1090" s="138"/>
      <c r="X1090" s="138"/>
      <c r="Y1090" s="141"/>
      <c r="Z1090" s="226"/>
      <c r="AA1090" s="179"/>
      <c r="AB1090" s="179"/>
      <c r="AC1090" s="179"/>
      <c r="AD1090" s="179"/>
      <c r="AE1090" s="179"/>
      <c r="AF1090" s="179"/>
      <c r="AG1090" s="179"/>
      <c r="AH1090" s="179"/>
      <c r="AI1090" s="179"/>
      <c r="AJ1090" s="179"/>
      <c r="AK1090" s="179"/>
      <c r="AL1090" s="179"/>
      <c r="AM1090" s="179"/>
      <c r="AN1090" s="179"/>
      <c r="AO1090" s="179"/>
      <c r="AP1090" s="179"/>
      <c r="AQ1090" s="467"/>
      <c r="AR1090" s="467"/>
      <c r="AS1090" s="467"/>
    </row>
    <row r="1091" spans="1:45" s="347" customFormat="1" x14ac:dyDescent="0.3">
      <c r="A1091" s="438">
        <v>41827</v>
      </c>
      <c r="B1091" s="932" t="s">
        <v>6428</v>
      </c>
      <c r="C1091" s="933" t="s">
        <v>127</v>
      </c>
      <c r="D1091" s="652">
        <v>1350</v>
      </c>
      <c r="E1091" s="347" t="s">
        <v>37</v>
      </c>
      <c r="F1091" s="439">
        <v>43661</v>
      </c>
      <c r="G1091" s="347" t="s">
        <v>6429</v>
      </c>
      <c r="H1091" s="352" t="s">
        <v>2301</v>
      </c>
      <c r="I1091" s="353" t="s">
        <v>6430</v>
      </c>
      <c r="J1091" s="354" t="s">
        <v>305</v>
      </c>
      <c r="K1091" s="355">
        <v>-7.5</v>
      </c>
      <c r="L1091" s="354" t="s">
        <v>6431</v>
      </c>
      <c r="M1091" s="355">
        <v>5</v>
      </c>
      <c r="N1091" s="440" t="s">
        <v>71</v>
      </c>
      <c r="O1091" s="471">
        <v>1.48</v>
      </c>
      <c r="P1091" s="352" t="s">
        <v>1903</v>
      </c>
      <c r="Q1091" s="354" t="s">
        <v>2042</v>
      </c>
      <c r="R1091" s="347">
        <v>9</v>
      </c>
      <c r="S1091" s="184" t="s">
        <v>6463</v>
      </c>
      <c r="T1091" s="138">
        <f t="shared" si="100"/>
        <v>7</v>
      </c>
      <c r="U1091" s="139"/>
      <c r="V1091" s="138"/>
      <c r="W1091" s="138"/>
      <c r="X1091" s="138"/>
      <c r="Y1091" s="141"/>
      <c r="Z1091" s="226"/>
      <c r="AA1091" s="179"/>
      <c r="AB1091" s="179"/>
      <c r="AC1091" s="179"/>
      <c r="AD1091" s="179"/>
      <c r="AE1091" s="179"/>
      <c r="AF1091" s="179"/>
      <c r="AG1091" s="179"/>
      <c r="AH1091" s="179"/>
      <c r="AI1091" s="179"/>
      <c r="AJ1091" s="179"/>
      <c r="AK1091" s="179"/>
      <c r="AL1091" s="179"/>
      <c r="AM1091" s="179"/>
      <c r="AN1091" s="179"/>
      <c r="AO1091" s="179"/>
      <c r="AP1091" s="179"/>
      <c r="AQ1091" s="467"/>
      <c r="AR1091" s="467"/>
      <c r="AS1091" s="467"/>
    </row>
    <row r="1092" spans="1:45" s="347" customFormat="1" x14ac:dyDescent="0.3">
      <c r="A1092" s="438">
        <v>41827</v>
      </c>
      <c r="B1092" s="932" t="s">
        <v>6432</v>
      </c>
      <c r="C1092" s="933" t="s">
        <v>2074</v>
      </c>
      <c r="D1092" s="652">
        <v>450</v>
      </c>
      <c r="E1092" s="347" t="s">
        <v>37</v>
      </c>
      <c r="F1092" s="439">
        <v>43661</v>
      </c>
      <c r="G1092" s="347" t="s">
        <v>171</v>
      </c>
      <c r="H1092" s="352" t="s">
        <v>144</v>
      </c>
      <c r="I1092" s="353" t="s">
        <v>871</v>
      </c>
      <c r="J1092" s="354" t="s">
        <v>202</v>
      </c>
      <c r="K1092" s="355">
        <v>-20</v>
      </c>
      <c r="L1092" s="354" t="s">
        <v>6433</v>
      </c>
      <c r="M1092" s="355">
        <v>-7</v>
      </c>
      <c r="N1092" s="440" t="s">
        <v>1196</v>
      </c>
      <c r="O1092" s="471">
        <v>5.3</v>
      </c>
      <c r="P1092" s="352" t="s">
        <v>6434</v>
      </c>
      <c r="Q1092" s="354"/>
      <c r="R1092" s="347">
        <v>-11</v>
      </c>
      <c r="S1092" s="184" t="s">
        <v>6460</v>
      </c>
      <c r="T1092" s="138">
        <f t="shared" si="100"/>
        <v>7</v>
      </c>
      <c r="U1092" s="139"/>
      <c r="V1092" s="138"/>
      <c r="W1092" s="138"/>
      <c r="X1092" s="138"/>
      <c r="Y1092" s="141"/>
      <c r="Z1092" s="226"/>
      <c r="AA1092" s="179"/>
      <c r="AB1092" s="179"/>
      <c r="AC1092" s="179"/>
      <c r="AD1092" s="179"/>
      <c r="AE1092" s="179"/>
      <c r="AF1092" s="179"/>
      <c r="AG1092" s="179"/>
      <c r="AH1092" s="179"/>
      <c r="AI1092" s="179"/>
      <c r="AJ1092" s="179"/>
      <c r="AK1092" s="179"/>
      <c r="AL1092" s="179"/>
      <c r="AM1092" s="179"/>
      <c r="AN1092" s="179"/>
      <c r="AO1092" s="179"/>
      <c r="AP1092" s="179"/>
      <c r="AQ1092" s="467"/>
      <c r="AR1092" s="467"/>
      <c r="AS1092" s="467"/>
    </row>
    <row r="1093" spans="1:45" s="347" customFormat="1" x14ac:dyDescent="0.3">
      <c r="A1093" s="438">
        <v>41827</v>
      </c>
      <c r="B1093" s="932" t="s">
        <v>6435</v>
      </c>
      <c r="C1093" s="933" t="s">
        <v>2074</v>
      </c>
      <c r="D1093" s="652">
        <v>300</v>
      </c>
      <c r="E1093" s="347" t="s">
        <v>117</v>
      </c>
      <c r="F1093" s="439">
        <v>52793</v>
      </c>
      <c r="G1093" s="347" t="s">
        <v>171</v>
      </c>
      <c r="H1093" s="352" t="s">
        <v>1632</v>
      </c>
      <c r="I1093" s="353" t="s">
        <v>5755</v>
      </c>
      <c r="J1093" s="354" t="s">
        <v>4468</v>
      </c>
      <c r="K1093" s="355">
        <v>-27.5</v>
      </c>
      <c r="L1093" s="354" t="s">
        <v>6436</v>
      </c>
      <c r="M1093" s="355">
        <v>-4</v>
      </c>
      <c r="N1093" s="440" t="s">
        <v>85</v>
      </c>
      <c r="O1093" s="471">
        <v>6</v>
      </c>
      <c r="P1093" s="352" t="s">
        <v>3843</v>
      </c>
      <c r="Q1093" s="354"/>
      <c r="R1093" s="347">
        <v>-7</v>
      </c>
      <c r="S1093" s="184" t="s">
        <v>6461</v>
      </c>
      <c r="T1093" s="138">
        <f t="shared" si="100"/>
        <v>7</v>
      </c>
      <c r="U1093" s="139"/>
      <c r="V1093" s="138"/>
      <c r="W1093" s="138"/>
      <c r="X1093" s="138"/>
      <c r="Y1093" s="141"/>
      <c r="Z1093" s="226"/>
      <c r="AA1093" s="179"/>
      <c r="AB1093" s="179"/>
      <c r="AC1093" s="179"/>
      <c r="AD1093" s="179"/>
      <c r="AE1093" s="179"/>
      <c r="AF1093" s="179"/>
      <c r="AG1093" s="179"/>
      <c r="AH1093" s="179"/>
      <c r="AI1093" s="179"/>
      <c r="AJ1093" s="179"/>
      <c r="AK1093" s="179"/>
      <c r="AL1093" s="179"/>
      <c r="AM1093" s="179"/>
      <c r="AN1093" s="179"/>
      <c r="AO1093" s="179"/>
      <c r="AP1093" s="179"/>
      <c r="AQ1093" s="467"/>
      <c r="AR1093" s="467"/>
      <c r="AS1093" s="467"/>
    </row>
    <row r="1094" spans="1:45" s="428" customFormat="1" x14ac:dyDescent="0.3">
      <c r="A1094" s="427">
        <v>41827</v>
      </c>
      <c r="B1094" s="935" t="s">
        <v>6437</v>
      </c>
      <c r="C1094" s="936" t="s">
        <v>6438</v>
      </c>
      <c r="D1094" s="654">
        <v>400</v>
      </c>
      <c r="E1094" s="428" t="s">
        <v>37</v>
      </c>
      <c r="F1094" s="430">
        <v>43661</v>
      </c>
      <c r="G1094" s="428" t="s">
        <v>4920</v>
      </c>
      <c r="H1094" s="431" t="s">
        <v>1882</v>
      </c>
      <c r="I1094" s="432" t="s">
        <v>6439</v>
      </c>
      <c r="J1094" s="433" t="s">
        <v>1574</v>
      </c>
      <c r="K1094" s="434">
        <v>-6.25</v>
      </c>
      <c r="L1094" s="433" t="s">
        <v>6440</v>
      </c>
      <c r="M1094" s="434">
        <v>-6</v>
      </c>
      <c r="N1094" s="435" t="s">
        <v>618</v>
      </c>
      <c r="O1094" s="617">
        <v>1.875</v>
      </c>
      <c r="P1094" s="431" t="s">
        <v>3631</v>
      </c>
      <c r="Q1094" s="433"/>
      <c r="R1094" s="428" t="s">
        <v>3631</v>
      </c>
      <c r="S1094" s="185" t="s">
        <v>6462</v>
      </c>
      <c r="T1094" s="170">
        <f t="shared" si="100"/>
        <v>7</v>
      </c>
      <c r="U1094" s="171"/>
      <c r="V1094" s="170"/>
      <c r="W1094" s="170"/>
      <c r="X1094" s="170"/>
      <c r="Y1094" s="169"/>
      <c r="Z1094" s="437"/>
      <c r="AA1094" s="215"/>
      <c r="AB1094" s="215"/>
      <c r="AC1094" s="215"/>
      <c r="AD1094" s="215"/>
      <c r="AE1094" s="215"/>
      <c r="AF1094" s="215"/>
      <c r="AG1094" s="215"/>
      <c r="AH1094" s="215"/>
      <c r="AI1094" s="215"/>
      <c r="AJ1094" s="215"/>
      <c r="AK1094" s="215"/>
      <c r="AL1094" s="215"/>
      <c r="AM1094" s="215"/>
      <c r="AN1094" s="215"/>
      <c r="AO1094" s="215"/>
      <c r="AP1094" s="215"/>
      <c r="AQ1094" s="470"/>
      <c r="AR1094" s="470"/>
      <c r="AS1094" s="470"/>
    </row>
    <row r="1095" spans="1:45" s="347" customFormat="1" x14ac:dyDescent="0.3">
      <c r="A1095" s="438">
        <v>41822</v>
      </c>
      <c r="B1095" s="932" t="s">
        <v>3775</v>
      </c>
      <c r="C1095" s="933" t="s">
        <v>100</v>
      </c>
      <c r="D1095" s="652">
        <v>250</v>
      </c>
      <c r="E1095" s="347" t="s">
        <v>815</v>
      </c>
      <c r="F1095" s="439">
        <v>43488</v>
      </c>
      <c r="G1095" s="347" t="s">
        <v>6299</v>
      </c>
      <c r="H1095" s="352" t="s">
        <v>189</v>
      </c>
      <c r="I1095" s="353" t="s">
        <v>2043</v>
      </c>
      <c r="J1095" s="354" t="s">
        <v>670</v>
      </c>
      <c r="K1095" s="355">
        <v>-15</v>
      </c>
      <c r="L1095" s="354" t="s">
        <v>6300</v>
      </c>
      <c r="M1095" s="355">
        <v>-2</v>
      </c>
      <c r="N1095" s="440" t="s">
        <v>382</v>
      </c>
      <c r="O1095" s="471">
        <v>6</v>
      </c>
      <c r="P1095" s="352" t="s">
        <v>2958</v>
      </c>
      <c r="Q1095" s="354"/>
      <c r="R1095" s="347">
        <v>1</v>
      </c>
      <c r="S1095" s="184" t="s">
        <v>3454</v>
      </c>
      <c r="T1095" s="138">
        <f t="shared" ref="T1095:T1111" si="101">MONTH(A1095)</f>
        <v>7</v>
      </c>
      <c r="U1095" s="139"/>
      <c r="V1095" s="138"/>
      <c r="W1095" s="138"/>
      <c r="X1095" s="138"/>
      <c r="Y1095" s="141"/>
      <c r="Z1095" s="226"/>
      <c r="AA1095" s="179"/>
      <c r="AB1095" s="179"/>
      <c r="AC1095" s="179"/>
      <c r="AD1095" s="179"/>
      <c r="AE1095" s="179"/>
      <c r="AF1095" s="179"/>
      <c r="AG1095" s="179"/>
      <c r="AH1095" s="179"/>
      <c r="AI1095" s="179"/>
      <c r="AJ1095" s="179"/>
      <c r="AK1095" s="179"/>
      <c r="AL1095" s="179"/>
      <c r="AM1095" s="179"/>
      <c r="AN1095" s="179"/>
      <c r="AO1095" s="179"/>
      <c r="AP1095" s="179"/>
      <c r="AQ1095" s="467"/>
      <c r="AR1095" s="467"/>
      <c r="AS1095" s="467"/>
    </row>
    <row r="1096" spans="1:45" s="347" customFormat="1" x14ac:dyDescent="0.3">
      <c r="A1096" s="438">
        <v>41822</v>
      </c>
      <c r="B1096" s="932" t="s">
        <v>6301</v>
      </c>
      <c r="C1096" s="933" t="s">
        <v>100</v>
      </c>
      <c r="D1096" s="652">
        <v>550</v>
      </c>
      <c r="E1096" s="347" t="s">
        <v>66</v>
      </c>
      <c r="F1096" s="439">
        <v>45483</v>
      </c>
      <c r="G1096" s="347" t="s">
        <v>6299</v>
      </c>
      <c r="H1096" s="352" t="s">
        <v>220</v>
      </c>
      <c r="I1096" s="353" t="s">
        <v>189</v>
      </c>
      <c r="J1096" s="354" t="s">
        <v>6302</v>
      </c>
      <c r="K1096" s="355">
        <v>-17.5</v>
      </c>
      <c r="L1096" s="354" t="s">
        <v>6303</v>
      </c>
      <c r="M1096" s="355">
        <v>3</v>
      </c>
      <c r="N1096" s="440" t="s">
        <v>254</v>
      </c>
      <c r="O1096" s="471">
        <v>4.9000000000000004</v>
      </c>
      <c r="P1096" s="352" t="s">
        <v>1937</v>
      </c>
      <c r="Q1096" s="354"/>
      <c r="R1096" s="347">
        <v>0</v>
      </c>
      <c r="S1096" s="184" t="s">
        <v>6349</v>
      </c>
      <c r="T1096" s="138">
        <f t="shared" si="101"/>
        <v>7</v>
      </c>
      <c r="U1096" s="139"/>
      <c r="V1096" s="138"/>
      <c r="W1096" s="138"/>
      <c r="X1096" s="138"/>
      <c r="Y1096" s="141"/>
      <c r="Z1096" s="226"/>
      <c r="AA1096" s="179"/>
      <c r="AB1096" s="179"/>
      <c r="AC1096" s="179"/>
      <c r="AD1096" s="179"/>
      <c r="AE1096" s="179"/>
      <c r="AF1096" s="179"/>
      <c r="AG1096" s="179"/>
      <c r="AH1096" s="179"/>
      <c r="AI1096" s="179"/>
      <c r="AJ1096" s="179"/>
      <c r="AK1096" s="179"/>
      <c r="AL1096" s="179"/>
      <c r="AM1096" s="179"/>
      <c r="AN1096" s="179"/>
      <c r="AO1096" s="179"/>
      <c r="AP1096" s="179"/>
      <c r="AQ1096" s="467"/>
      <c r="AR1096" s="467"/>
      <c r="AS1096" s="467"/>
    </row>
    <row r="1097" spans="1:45" s="347" customFormat="1" x14ac:dyDescent="0.3">
      <c r="A1097" s="438">
        <v>41822</v>
      </c>
      <c r="B1097" s="932" t="s">
        <v>6304</v>
      </c>
      <c r="C1097" s="933" t="s">
        <v>228</v>
      </c>
      <c r="D1097" s="652">
        <v>500</v>
      </c>
      <c r="E1097" s="347" t="s">
        <v>66</v>
      </c>
      <c r="F1097" s="439">
        <v>45483</v>
      </c>
      <c r="G1097" s="347" t="s">
        <v>6305</v>
      </c>
      <c r="H1097" s="352" t="s">
        <v>3769</v>
      </c>
      <c r="I1097" s="353" t="s">
        <v>3778</v>
      </c>
      <c r="J1097" s="354" t="s">
        <v>6306</v>
      </c>
      <c r="K1097" s="355">
        <v>-32.5</v>
      </c>
      <c r="L1097" s="354" t="s">
        <v>6307</v>
      </c>
      <c r="M1097" s="355">
        <v>-3</v>
      </c>
      <c r="N1097" s="440" t="s">
        <v>158</v>
      </c>
      <c r="O1097" s="471">
        <v>8</v>
      </c>
      <c r="P1097" s="352" t="s">
        <v>6308</v>
      </c>
      <c r="Q1097" s="354"/>
      <c r="R1097" s="347">
        <v>-7</v>
      </c>
      <c r="S1097" s="184" t="s">
        <v>6350</v>
      </c>
      <c r="T1097" s="138">
        <f t="shared" si="101"/>
        <v>7</v>
      </c>
      <c r="U1097" s="139"/>
      <c r="V1097" s="138"/>
      <c r="W1097" s="138"/>
      <c r="X1097" s="138"/>
      <c r="Y1097" s="141"/>
      <c r="Z1097" s="226"/>
      <c r="AA1097" s="179"/>
      <c r="AB1097" s="179"/>
      <c r="AC1097" s="179"/>
      <c r="AD1097" s="179"/>
      <c r="AE1097" s="179"/>
      <c r="AF1097" s="179"/>
      <c r="AG1097" s="179"/>
      <c r="AH1097" s="179"/>
      <c r="AI1097" s="179"/>
      <c r="AJ1097" s="179"/>
      <c r="AK1097" s="179"/>
      <c r="AL1097" s="179"/>
      <c r="AM1097" s="179"/>
      <c r="AN1097" s="179"/>
      <c r="AO1097" s="179"/>
      <c r="AP1097" s="179"/>
      <c r="AQ1097" s="467"/>
      <c r="AR1097" s="467"/>
      <c r="AS1097" s="467"/>
    </row>
    <row r="1098" spans="1:45" s="347" customFormat="1" x14ac:dyDescent="0.3">
      <c r="A1098" s="438">
        <v>41821</v>
      </c>
      <c r="B1098" s="932" t="s">
        <v>6309</v>
      </c>
      <c r="C1098" s="933" t="s">
        <v>36</v>
      </c>
      <c r="D1098" s="652">
        <v>625</v>
      </c>
      <c r="E1098" s="347" t="s">
        <v>66</v>
      </c>
      <c r="F1098" s="439">
        <v>45488</v>
      </c>
      <c r="G1098" s="347" t="s">
        <v>3116</v>
      </c>
      <c r="H1098" s="352" t="s">
        <v>160</v>
      </c>
      <c r="I1098" s="353" t="s">
        <v>6310</v>
      </c>
      <c r="J1098" s="354" t="s">
        <v>642</v>
      </c>
      <c r="K1098" s="355">
        <v>-12.5</v>
      </c>
      <c r="L1098" s="354" t="s">
        <v>6311</v>
      </c>
      <c r="M1098" s="355">
        <v>0</v>
      </c>
      <c r="N1098" s="440" t="s">
        <v>1420</v>
      </c>
      <c r="O1098" s="471">
        <v>3.36</v>
      </c>
      <c r="P1098" s="352" t="s">
        <v>6312</v>
      </c>
      <c r="Q1098" s="354" t="s">
        <v>5245</v>
      </c>
      <c r="R1098" s="347">
        <v>-5</v>
      </c>
      <c r="S1098" s="184" t="s">
        <v>6351</v>
      </c>
      <c r="T1098" s="138">
        <f t="shared" si="101"/>
        <v>7</v>
      </c>
      <c r="U1098" s="139"/>
      <c r="V1098" s="138"/>
      <c r="W1098" s="138"/>
      <c r="X1098" s="138"/>
      <c r="Y1098" s="141"/>
      <c r="Z1098" s="226"/>
      <c r="AA1098" s="179"/>
      <c r="AB1098" s="179"/>
      <c r="AC1098" s="179"/>
      <c r="AD1098" s="179"/>
      <c r="AE1098" s="179"/>
      <c r="AF1098" s="179"/>
      <c r="AG1098" s="179"/>
      <c r="AH1098" s="179"/>
      <c r="AI1098" s="179"/>
      <c r="AJ1098" s="179"/>
      <c r="AK1098" s="179"/>
      <c r="AL1098" s="179"/>
      <c r="AM1098" s="179"/>
      <c r="AN1098" s="179"/>
      <c r="AO1098" s="179"/>
      <c r="AP1098" s="179"/>
      <c r="AQ1098" s="467"/>
      <c r="AR1098" s="467"/>
      <c r="AS1098" s="467"/>
    </row>
    <row r="1099" spans="1:45" s="347" customFormat="1" x14ac:dyDescent="0.3">
      <c r="A1099" s="438">
        <v>41821</v>
      </c>
      <c r="B1099" s="932" t="s">
        <v>6313</v>
      </c>
      <c r="C1099" s="933" t="s">
        <v>36</v>
      </c>
      <c r="D1099" s="652">
        <v>625</v>
      </c>
      <c r="E1099" s="347" t="s">
        <v>117</v>
      </c>
      <c r="F1099" s="439">
        <v>52793</v>
      </c>
      <c r="G1099" s="347" t="s">
        <v>3116</v>
      </c>
      <c r="H1099" s="352" t="s">
        <v>204</v>
      </c>
      <c r="I1099" s="353" t="s">
        <v>6314</v>
      </c>
      <c r="J1099" s="354" t="s">
        <v>119</v>
      </c>
      <c r="K1099" s="355">
        <f>-12/5</f>
        <v>-2.4</v>
      </c>
      <c r="L1099" s="354" t="s">
        <v>6315</v>
      </c>
      <c r="M1099" s="355">
        <v>0</v>
      </c>
      <c r="N1099" s="440" t="s">
        <v>266</v>
      </c>
      <c r="O1099" s="471">
        <v>3.04</v>
      </c>
      <c r="P1099" s="352" t="s">
        <v>3841</v>
      </c>
      <c r="Q1099" s="354" t="s">
        <v>5245</v>
      </c>
      <c r="R1099" s="347">
        <v>-4.5</v>
      </c>
      <c r="S1099" s="184" t="s">
        <v>6352</v>
      </c>
      <c r="T1099" s="138">
        <f t="shared" si="101"/>
        <v>7</v>
      </c>
      <c r="U1099" s="139"/>
      <c r="V1099" s="138"/>
      <c r="W1099" s="138"/>
      <c r="X1099" s="138"/>
      <c r="Y1099" s="141"/>
      <c r="Z1099" s="226"/>
      <c r="AA1099" s="179"/>
      <c r="AB1099" s="179"/>
      <c r="AC1099" s="179"/>
      <c r="AD1099" s="179"/>
      <c r="AE1099" s="179"/>
      <c r="AF1099" s="179"/>
      <c r="AG1099" s="179"/>
      <c r="AH1099" s="179"/>
      <c r="AI1099" s="179"/>
      <c r="AJ1099" s="179"/>
      <c r="AK1099" s="179"/>
      <c r="AL1099" s="179"/>
      <c r="AM1099" s="179"/>
      <c r="AN1099" s="179"/>
      <c r="AO1099" s="179"/>
      <c r="AP1099" s="179"/>
      <c r="AQ1099" s="467"/>
      <c r="AR1099" s="467"/>
      <c r="AS1099" s="467"/>
    </row>
    <row r="1100" spans="1:45" s="347" customFormat="1" x14ac:dyDescent="0.3">
      <c r="A1100" s="438">
        <v>41821</v>
      </c>
      <c r="B1100" s="932" t="s">
        <v>6316</v>
      </c>
      <c r="C1100" s="933" t="s">
        <v>6037</v>
      </c>
      <c r="D1100" s="652">
        <v>150</v>
      </c>
      <c r="E1100" s="347" t="s">
        <v>6317</v>
      </c>
      <c r="F1100" s="439"/>
      <c r="G1100" s="347" t="s">
        <v>6318</v>
      </c>
      <c r="H1100" s="352" t="s">
        <v>6319</v>
      </c>
      <c r="I1100" s="353" t="s">
        <v>6320</v>
      </c>
      <c r="J1100" s="354" t="s">
        <v>6321</v>
      </c>
      <c r="K1100" s="355"/>
      <c r="L1100" s="354" t="s">
        <v>6322</v>
      </c>
      <c r="M1100" s="355">
        <v>-3</v>
      </c>
      <c r="N1100" s="440" t="s">
        <v>6323</v>
      </c>
      <c r="O1100" s="471">
        <v>4.5</v>
      </c>
      <c r="P1100" s="352" t="s">
        <v>6324</v>
      </c>
      <c r="Q1100" s="354"/>
      <c r="R1100" s="347">
        <v>3.4</v>
      </c>
      <c r="S1100" s="184" t="s">
        <v>6064</v>
      </c>
      <c r="T1100" s="138">
        <f t="shared" si="101"/>
        <v>7</v>
      </c>
      <c r="U1100" s="139"/>
      <c r="V1100" s="138"/>
      <c r="W1100" s="138"/>
      <c r="X1100" s="138"/>
      <c r="Y1100" s="141"/>
      <c r="Z1100" s="226"/>
      <c r="AA1100" s="179"/>
      <c r="AB1100" s="179"/>
      <c r="AC1100" s="179"/>
      <c r="AD1100" s="179"/>
      <c r="AE1100" s="179"/>
      <c r="AF1100" s="179"/>
      <c r="AG1100" s="179"/>
      <c r="AH1100" s="179"/>
      <c r="AI1100" s="179"/>
      <c r="AJ1100" s="179"/>
      <c r="AK1100" s="179"/>
      <c r="AL1100" s="179"/>
      <c r="AM1100" s="179"/>
      <c r="AN1100" s="179"/>
      <c r="AO1100" s="179"/>
      <c r="AP1100" s="179"/>
      <c r="AQ1100" s="467"/>
      <c r="AR1100" s="467"/>
      <c r="AS1100" s="467"/>
    </row>
    <row r="1101" spans="1:45" s="347" customFormat="1" x14ac:dyDescent="0.3">
      <c r="A1101" s="438">
        <v>41820</v>
      </c>
      <c r="B1101" s="932" t="s">
        <v>6325</v>
      </c>
      <c r="C1101" s="933" t="s">
        <v>100</v>
      </c>
      <c r="D1101" s="652">
        <v>1000</v>
      </c>
      <c r="E1101" s="347" t="s">
        <v>12</v>
      </c>
      <c r="F1101" s="439">
        <v>42923</v>
      </c>
      <c r="G1101" s="347" t="s">
        <v>950</v>
      </c>
      <c r="H1101" s="352" t="s">
        <v>1271</v>
      </c>
      <c r="I1101" s="353" t="s">
        <v>6326</v>
      </c>
      <c r="J1101" s="354" t="s">
        <v>1338</v>
      </c>
      <c r="K1101" s="355">
        <v>-10</v>
      </c>
      <c r="L1101" s="354"/>
      <c r="M1101" s="355"/>
      <c r="N1101" s="440" t="s">
        <v>6327</v>
      </c>
      <c r="O1101" s="471">
        <v>1.33</v>
      </c>
      <c r="P1101" s="352" t="s">
        <v>1937</v>
      </c>
      <c r="Q1101" s="354"/>
      <c r="R1101" s="347">
        <v>0</v>
      </c>
      <c r="S1101" s="184" t="s">
        <v>6362</v>
      </c>
      <c r="T1101" s="138">
        <f t="shared" si="101"/>
        <v>6</v>
      </c>
      <c r="U1101" s="139"/>
      <c r="V1101" s="138"/>
      <c r="W1101" s="138"/>
      <c r="X1101" s="138"/>
      <c r="Y1101" s="141"/>
      <c r="Z1101" s="226"/>
      <c r="AA1101" s="179"/>
      <c r="AB1101" s="179"/>
      <c r="AC1101" s="179"/>
      <c r="AD1101" s="179"/>
      <c r="AE1101" s="179"/>
      <c r="AF1101" s="179"/>
      <c r="AG1101" s="179"/>
      <c r="AH1101" s="179"/>
      <c r="AI1101" s="179"/>
      <c r="AJ1101" s="179"/>
      <c r="AK1101" s="179"/>
      <c r="AL1101" s="179"/>
      <c r="AM1101" s="179"/>
      <c r="AN1101" s="179"/>
      <c r="AO1101" s="179"/>
      <c r="AP1101" s="179"/>
      <c r="AQ1101" s="467"/>
      <c r="AR1101" s="467"/>
      <c r="AS1101" s="467"/>
    </row>
    <row r="1102" spans="1:45" s="347" customFormat="1" x14ac:dyDescent="0.3">
      <c r="A1102" s="438">
        <v>41820</v>
      </c>
      <c r="B1102" s="932" t="s">
        <v>6325</v>
      </c>
      <c r="C1102" s="933" t="s">
        <v>100</v>
      </c>
      <c r="D1102" s="652">
        <v>750</v>
      </c>
      <c r="E1102" s="347" t="s">
        <v>1824</v>
      </c>
      <c r="F1102" s="439">
        <v>43746</v>
      </c>
      <c r="G1102" s="347" t="s">
        <v>950</v>
      </c>
      <c r="H1102" s="352" t="s">
        <v>2299</v>
      </c>
      <c r="I1102" s="353" t="s">
        <v>6328</v>
      </c>
      <c r="J1102" s="354" t="s">
        <v>1410</v>
      </c>
      <c r="K1102" s="355">
        <v>-5</v>
      </c>
      <c r="L1102" s="354"/>
      <c r="M1102" s="355"/>
      <c r="N1102" s="440" t="s">
        <v>132</v>
      </c>
      <c r="O1102" s="471">
        <v>1.73</v>
      </c>
      <c r="P1102" s="352" t="s">
        <v>1912</v>
      </c>
      <c r="Q1102" s="354"/>
      <c r="R1102" s="347">
        <v>11</v>
      </c>
      <c r="S1102" s="184" t="s">
        <v>6356</v>
      </c>
      <c r="T1102" s="138">
        <f t="shared" si="101"/>
        <v>6</v>
      </c>
      <c r="U1102" s="139"/>
      <c r="V1102" s="138"/>
      <c r="W1102" s="138"/>
      <c r="X1102" s="138"/>
      <c r="Y1102" s="141"/>
      <c r="Z1102" s="226"/>
      <c r="AA1102" s="179"/>
      <c r="AB1102" s="179"/>
      <c r="AC1102" s="179"/>
      <c r="AD1102" s="179"/>
      <c r="AE1102" s="179"/>
      <c r="AF1102" s="179"/>
      <c r="AG1102" s="179"/>
      <c r="AH1102" s="179"/>
      <c r="AI1102" s="179"/>
      <c r="AJ1102" s="179"/>
      <c r="AK1102" s="179"/>
      <c r="AL1102" s="179"/>
      <c r="AM1102" s="179"/>
      <c r="AN1102" s="179"/>
      <c r="AO1102" s="179"/>
      <c r="AP1102" s="179"/>
      <c r="AQ1102" s="467"/>
      <c r="AR1102" s="467"/>
      <c r="AS1102" s="467"/>
    </row>
    <row r="1103" spans="1:45" s="347" customFormat="1" x14ac:dyDescent="0.3">
      <c r="A1103" s="438">
        <v>41820</v>
      </c>
      <c r="B1103" s="932" t="s">
        <v>6329</v>
      </c>
      <c r="C1103" s="933" t="s">
        <v>100</v>
      </c>
      <c r="D1103" s="652">
        <v>2000</v>
      </c>
      <c r="E1103" s="347" t="s">
        <v>1824</v>
      </c>
      <c r="F1103" s="439">
        <v>43746</v>
      </c>
      <c r="G1103" s="347" t="s">
        <v>950</v>
      </c>
      <c r="H1103" s="352" t="s">
        <v>570</v>
      </c>
      <c r="I1103" s="353" t="s">
        <v>669</v>
      </c>
      <c r="J1103" s="354" t="s">
        <v>670</v>
      </c>
      <c r="K1103" s="355">
        <v>-5</v>
      </c>
      <c r="L1103" s="354" t="s">
        <v>6330</v>
      </c>
      <c r="M1103" s="355">
        <v>-7</v>
      </c>
      <c r="N1103" s="440" t="s">
        <v>42</v>
      </c>
      <c r="O1103" s="471">
        <v>1.95</v>
      </c>
      <c r="P1103" s="352" t="s">
        <v>1912</v>
      </c>
      <c r="Q1103" s="354"/>
      <c r="R1103" s="347">
        <v>11</v>
      </c>
      <c r="S1103" s="184" t="s">
        <v>6357</v>
      </c>
      <c r="T1103" s="138">
        <f t="shared" si="101"/>
        <v>6</v>
      </c>
      <c r="U1103" s="139"/>
      <c r="V1103" s="138"/>
      <c r="W1103" s="138"/>
      <c r="X1103" s="138"/>
      <c r="Y1103" s="141"/>
      <c r="Z1103" s="226"/>
      <c r="AA1103" s="179"/>
      <c r="AB1103" s="179"/>
      <c r="AC1103" s="179"/>
      <c r="AD1103" s="179"/>
      <c r="AE1103" s="179"/>
      <c r="AF1103" s="179"/>
      <c r="AG1103" s="179"/>
      <c r="AH1103" s="179"/>
      <c r="AI1103" s="179"/>
      <c r="AJ1103" s="179"/>
      <c r="AK1103" s="179"/>
      <c r="AL1103" s="179"/>
      <c r="AM1103" s="179"/>
      <c r="AN1103" s="179"/>
      <c r="AO1103" s="179"/>
      <c r="AP1103" s="179"/>
      <c r="AQ1103" s="467"/>
      <c r="AR1103" s="467"/>
      <c r="AS1103" s="467"/>
    </row>
    <row r="1104" spans="1:45" s="347" customFormat="1" x14ac:dyDescent="0.3">
      <c r="A1104" s="438">
        <v>41820</v>
      </c>
      <c r="B1104" s="932" t="s">
        <v>6331</v>
      </c>
      <c r="C1104" s="933" t="s">
        <v>100</v>
      </c>
      <c r="D1104" s="652">
        <v>1500</v>
      </c>
      <c r="E1104" s="347" t="s">
        <v>224</v>
      </c>
      <c r="F1104" s="439">
        <v>44385</v>
      </c>
      <c r="G1104" s="347" t="s">
        <v>950</v>
      </c>
      <c r="H1104" s="352" t="s">
        <v>668</v>
      </c>
      <c r="I1104" s="353" t="s">
        <v>3832</v>
      </c>
      <c r="J1104" s="354" t="s">
        <v>131</v>
      </c>
      <c r="K1104" s="355">
        <v>-15</v>
      </c>
      <c r="L1104" s="354" t="s">
        <v>6332</v>
      </c>
      <c r="M1104" s="355">
        <v>-6</v>
      </c>
      <c r="N1104" s="440" t="s">
        <v>1942</v>
      </c>
      <c r="O1104" s="471">
        <v>2.4</v>
      </c>
      <c r="P1104" s="352" t="s">
        <v>2150</v>
      </c>
      <c r="Q1104" s="354"/>
      <c r="R1104" s="347">
        <v>8</v>
      </c>
      <c r="S1104" s="184" t="s">
        <v>6358</v>
      </c>
      <c r="T1104" s="138">
        <f t="shared" si="101"/>
        <v>6</v>
      </c>
      <c r="U1104" s="139"/>
      <c r="V1104" s="138"/>
      <c r="W1104" s="138"/>
      <c r="X1104" s="138"/>
      <c r="Y1104" s="141"/>
      <c r="Z1104" s="226"/>
      <c r="AA1104" s="179"/>
      <c r="AB1104" s="179"/>
      <c r="AC1104" s="179"/>
      <c r="AD1104" s="179"/>
      <c r="AE1104" s="179"/>
      <c r="AF1104" s="179"/>
      <c r="AG1104" s="179"/>
      <c r="AH1104" s="179"/>
      <c r="AI1104" s="179"/>
      <c r="AJ1104" s="179"/>
      <c r="AK1104" s="179"/>
      <c r="AL1104" s="179"/>
      <c r="AM1104" s="179"/>
      <c r="AN1104" s="179"/>
      <c r="AO1104" s="179"/>
      <c r="AP1104" s="179"/>
      <c r="AQ1104" s="467"/>
      <c r="AR1104" s="467"/>
      <c r="AS1104" s="467"/>
    </row>
    <row r="1105" spans="1:45" s="347" customFormat="1" x14ac:dyDescent="0.3">
      <c r="A1105" s="438">
        <v>41820</v>
      </c>
      <c r="B1105" s="932" t="s">
        <v>6333</v>
      </c>
      <c r="C1105" s="933" t="s">
        <v>100</v>
      </c>
      <c r="D1105" s="652">
        <v>2000</v>
      </c>
      <c r="E1105" s="347" t="s">
        <v>66</v>
      </c>
      <c r="F1105" s="439">
        <v>45481</v>
      </c>
      <c r="G1105" s="347" t="s">
        <v>950</v>
      </c>
      <c r="H1105" s="352" t="s">
        <v>713</v>
      </c>
      <c r="I1105" s="353" t="s">
        <v>626</v>
      </c>
      <c r="J1105" s="354" t="s">
        <v>642</v>
      </c>
      <c r="K1105" s="355">
        <v>-12.5</v>
      </c>
      <c r="L1105" s="354" t="s">
        <v>5767</v>
      </c>
      <c r="M1105" s="355">
        <v>-5</v>
      </c>
      <c r="N1105" s="440" t="s">
        <v>6334</v>
      </c>
      <c r="O1105" s="471">
        <v>2.5499999999999998</v>
      </c>
      <c r="P1105" s="352" t="s">
        <v>2150</v>
      </c>
      <c r="Q1105" s="354"/>
      <c r="R1105" s="347">
        <v>8</v>
      </c>
      <c r="S1105" s="184" t="s">
        <v>6359</v>
      </c>
      <c r="T1105" s="138">
        <f t="shared" si="101"/>
        <v>6</v>
      </c>
      <c r="U1105" s="139"/>
      <c r="V1105" s="138"/>
      <c r="W1105" s="138"/>
      <c r="X1105" s="138"/>
      <c r="Y1105" s="141"/>
      <c r="Z1105" s="226"/>
      <c r="AA1105" s="179"/>
      <c r="AB1105" s="179"/>
      <c r="AC1105" s="179"/>
      <c r="AD1105" s="179"/>
      <c r="AE1105" s="179"/>
      <c r="AF1105" s="179"/>
      <c r="AG1105" s="179"/>
      <c r="AH1105" s="179"/>
      <c r="AI1105" s="179"/>
      <c r="AJ1105" s="179"/>
      <c r="AK1105" s="179"/>
      <c r="AL1105" s="179"/>
      <c r="AM1105" s="179"/>
      <c r="AN1105" s="179"/>
      <c r="AO1105" s="179"/>
      <c r="AP1105" s="179"/>
      <c r="AQ1105" s="467"/>
      <c r="AR1105" s="467"/>
      <c r="AS1105" s="467"/>
    </row>
    <row r="1106" spans="1:45" s="347" customFormat="1" x14ac:dyDescent="0.3">
      <c r="A1106" s="438">
        <v>41820</v>
      </c>
      <c r="B1106" s="932" t="s">
        <v>6335</v>
      </c>
      <c r="C1106" s="933" t="s">
        <v>100</v>
      </c>
      <c r="D1106" s="652">
        <v>1750</v>
      </c>
      <c r="E1106" s="347" t="s">
        <v>2331</v>
      </c>
      <c r="F1106" s="439">
        <v>49133</v>
      </c>
      <c r="G1106" s="347" t="s">
        <v>950</v>
      </c>
      <c r="H1106" s="352" t="s">
        <v>573</v>
      </c>
      <c r="I1106" s="353" t="s">
        <v>673</v>
      </c>
      <c r="J1106" s="354" t="s">
        <v>293</v>
      </c>
      <c r="K1106" s="355">
        <v>-10</v>
      </c>
      <c r="L1106" s="354" t="s">
        <v>6336</v>
      </c>
      <c r="M1106" s="355">
        <v>-9</v>
      </c>
      <c r="N1106" s="440" t="s">
        <v>6337</v>
      </c>
      <c r="O1106" s="471">
        <v>2.15</v>
      </c>
      <c r="P1106" s="352" t="s">
        <v>1912</v>
      </c>
      <c r="Q1106" s="354"/>
      <c r="R1106" s="347">
        <v>11</v>
      </c>
      <c r="S1106" s="184" t="s">
        <v>6360</v>
      </c>
      <c r="T1106" s="138">
        <f t="shared" si="101"/>
        <v>6</v>
      </c>
      <c r="U1106" s="139"/>
      <c r="V1106" s="138"/>
      <c r="W1106" s="138"/>
      <c r="X1106" s="138"/>
      <c r="Y1106" s="141"/>
      <c r="Z1106" s="226"/>
      <c r="AA1106" s="179"/>
      <c r="AB1106" s="179"/>
      <c r="AC1106" s="179"/>
      <c r="AD1106" s="179"/>
      <c r="AE1106" s="179"/>
      <c r="AF1106" s="179"/>
      <c r="AG1106" s="179"/>
      <c r="AH1106" s="179"/>
      <c r="AI1106" s="179"/>
      <c r="AJ1106" s="179"/>
      <c r="AK1106" s="179"/>
      <c r="AL1106" s="179"/>
      <c r="AM1106" s="179"/>
      <c r="AN1106" s="179"/>
      <c r="AO1106" s="179"/>
      <c r="AP1106" s="179"/>
      <c r="AQ1106" s="467"/>
      <c r="AR1106" s="467"/>
      <c r="AS1106" s="467"/>
    </row>
    <row r="1107" spans="1:45" s="347" customFormat="1" x14ac:dyDescent="0.3">
      <c r="A1107" s="438">
        <v>41820</v>
      </c>
      <c r="B1107" s="932" t="s">
        <v>6338</v>
      </c>
      <c r="C1107" s="933" t="s">
        <v>100</v>
      </c>
      <c r="D1107" s="652">
        <v>1000</v>
      </c>
      <c r="E1107" s="347" t="s">
        <v>117</v>
      </c>
      <c r="F1107" s="439">
        <v>52781</v>
      </c>
      <c r="G1107" s="347" t="s">
        <v>950</v>
      </c>
      <c r="H1107" s="352" t="s">
        <v>144</v>
      </c>
      <c r="I1107" s="353" t="s">
        <v>946</v>
      </c>
      <c r="J1107" s="354" t="s">
        <v>3627</v>
      </c>
      <c r="K1107" s="355">
        <v>-10</v>
      </c>
      <c r="L1107" s="354" t="s">
        <v>6339</v>
      </c>
      <c r="M1107" s="355">
        <v>-8</v>
      </c>
      <c r="N1107" s="440" t="s">
        <v>3821</v>
      </c>
      <c r="O1107" s="471">
        <v>2.7</v>
      </c>
      <c r="P1107" s="352" t="s">
        <v>1912</v>
      </c>
      <c r="Q1107" s="354"/>
      <c r="R1107" s="347">
        <v>11</v>
      </c>
      <c r="S1107" s="184" t="s">
        <v>6361</v>
      </c>
      <c r="T1107" s="138">
        <f t="shared" si="101"/>
        <v>6</v>
      </c>
      <c r="U1107" s="139"/>
      <c r="V1107" s="138"/>
      <c r="W1107" s="138"/>
      <c r="X1107" s="138"/>
      <c r="Y1107" s="141"/>
      <c r="Z1107" s="226"/>
      <c r="AA1107" s="179"/>
      <c r="AB1107" s="179"/>
      <c r="AC1107" s="179"/>
      <c r="AD1107" s="179"/>
      <c r="AE1107" s="179"/>
      <c r="AF1107" s="179"/>
      <c r="AG1107" s="179"/>
      <c r="AH1107" s="179"/>
      <c r="AI1107" s="179"/>
      <c r="AJ1107" s="179"/>
      <c r="AK1107" s="179"/>
      <c r="AL1107" s="179"/>
      <c r="AM1107" s="179"/>
      <c r="AN1107" s="179"/>
      <c r="AO1107" s="179"/>
      <c r="AP1107" s="179"/>
      <c r="AQ1107" s="467"/>
      <c r="AR1107" s="467"/>
      <c r="AS1107" s="467"/>
    </row>
    <row r="1108" spans="1:45" s="347" customFormat="1" x14ac:dyDescent="0.3">
      <c r="A1108" s="438">
        <v>41820</v>
      </c>
      <c r="B1108" s="932" t="s">
        <v>6340</v>
      </c>
      <c r="C1108" s="933" t="s">
        <v>276</v>
      </c>
      <c r="D1108" s="652">
        <v>2250</v>
      </c>
      <c r="E1108" s="347" t="s">
        <v>66</v>
      </c>
      <c r="F1108" s="439">
        <v>45481</v>
      </c>
      <c r="G1108" s="347" t="s">
        <v>6341</v>
      </c>
      <c r="H1108" s="352" t="s">
        <v>282</v>
      </c>
      <c r="I1108" s="353" t="s">
        <v>6342</v>
      </c>
      <c r="J1108" s="354" t="s">
        <v>718</v>
      </c>
      <c r="K1108" s="355">
        <v>-7.5</v>
      </c>
      <c r="L1108" s="354" t="s">
        <v>6343</v>
      </c>
      <c r="M1108" s="355">
        <v>-5</v>
      </c>
      <c r="N1108" s="440" t="s">
        <v>1531</v>
      </c>
      <c r="O1108" s="471">
        <v>2.44</v>
      </c>
      <c r="P1108" s="352" t="s">
        <v>2097</v>
      </c>
      <c r="Q1108" s="354"/>
      <c r="R1108" s="347">
        <v>9</v>
      </c>
      <c r="S1108" s="184" t="s">
        <v>6353</v>
      </c>
      <c r="T1108" s="138">
        <f t="shared" si="101"/>
        <v>6</v>
      </c>
      <c r="U1108" s="139"/>
      <c r="V1108" s="138"/>
      <c r="W1108" s="138"/>
      <c r="X1108" s="138"/>
      <c r="Y1108" s="141"/>
      <c r="Z1108" s="226"/>
      <c r="AA1108" s="179"/>
      <c r="AB1108" s="179"/>
      <c r="AC1108" s="179"/>
      <c r="AD1108" s="179"/>
      <c r="AE1108" s="179"/>
      <c r="AF1108" s="179"/>
      <c r="AG1108" s="179"/>
      <c r="AH1108" s="179"/>
      <c r="AI1108" s="179"/>
      <c r="AJ1108" s="179"/>
      <c r="AK1108" s="179"/>
      <c r="AL1108" s="179"/>
      <c r="AM1108" s="179"/>
      <c r="AN1108" s="179"/>
      <c r="AO1108" s="179"/>
      <c r="AP1108" s="179"/>
      <c r="AQ1108" s="467"/>
      <c r="AR1108" s="467"/>
      <c r="AS1108" s="467"/>
    </row>
    <row r="1109" spans="1:45" s="347" customFormat="1" x14ac:dyDescent="0.3">
      <c r="A1109" s="438">
        <v>41820</v>
      </c>
      <c r="B1109" s="932" t="s">
        <v>6344</v>
      </c>
      <c r="C1109" s="933" t="s">
        <v>276</v>
      </c>
      <c r="D1109" s="652">
        <v>1750</v>
      </c>
      <c r="E1109" s="347" t="s">
        <v>117</v>
      </c>
      <c r="F1109" s="439">
        <v>52786</v>
      </c>
      <c r="G1109" s="347" t="s">
        <v>6341</v>
      </c>
      <c r="H1109" s="352" t="s">
        <v>264</v>
      </c>
      <c r="I1109" s="353" t="s">
        <v>5875</v>
      </c>
      <c r="J1109" s="354" t="s">
        <v>27</v>
      </c>
      <c r="K1109" s="355">
        <v>-7.5</v>
      </c>
      <c r="L1109" s="354" t="s">
        <v>6345</v>
      </c>
      <c r="M1109" s="355">
        <v>-5</v>
      </c>
      <c r="N1109" s="440" t="s">
        <v>4297</v>
      </c>
      <c r="O1109" s="471">
        <v>2.4300000000000002</v>
      </c>
      <c r="P1109" s="352" t="s">
        <v>2097</v>
      </c>
      <c r="Q1109" s="354"/>
      <c r="R1109" s="347">
        <v>9</v>
      </c>
      <c r="S1109" s="184" t="s">
        <v>6354</v>
      </c>
      <c r="T1109" s="138">
        <f t="shared" si="101"/>
        <v>6</v>
      </c>
      <c r="U1109" s="139"/>
      <c r="V1109" s="138"/>
      <c r="W1109" s="138"/>
      <c r="X1109" s="138"/>
      <c r="Y1109" s="141"/>
      <c r="Z1109" s="226"/>
      <c r="AA1109" s="179"/>
      <c r="AB1109" s="179"/>
      <c r="AC1109" s="179"/>
      <c r="AD1109" s="179"/>
      <c r="AE1109" s="179"/>
      <c r="AF1109" s="179"/>
      <c r="AG1109" s="179"/>
      <c r="AH1109" s="179"/>
      <c r="AI1109" s="179"/>
      <c r="AJ1109" s="179"/>
      <c r="AK1109" s="179"/>
      <c r="AL1109" s="179"/>
      <c r="AM1109" s="179"/>
      <c r="AN1109" s="179"/>
      <c r="AO1109" s="179"/>
      <c r="AP1109" s="179"/>
      <c r="AQ1109" s="467"/>
      <c r="AR1109" s="467"/>
      <c r="AS1109" s="467"/>
    </row>
    <row r="1110" spans="1:45" s="347" customFormat="1" x14ac:dyDescent="0.3">
      <c r="A1110" s="438">
        <v>41820</v>
      </c>
      <c r="B1110" s="932" t="s">
        <v>6346</v>
      </c>
      <c r="C1110" s="933" t="s">
        <v>208</v>
      </c>
      <c r="D1110" s="652">
        <v>500</v>
      </c>
      <c r="E1110" s="347" t="s">
        <v>1824</v>
      </c>
      <c r="F1110" s="439">
        <v>43753</v>
      </c>
      <c r="G1110" s="347" t="s">
        <v>4461</v>
      </c>
      <c r="H1110" s="352" t="s">
        <v>631</v>
      </c>
      <c r="I1110" s="353" t="s">
        <v>952</v>
      </c>
      <c r="J1110" s="354" t="s">
        <v>4051</v>
      </c>
      <c r="K1110" s="355">
        <v>-15</v>
      </c>
      <c r="L1110" s="354" t="s">
        <v>6347</v>
      </c>
      <c r="M1110" s="355">
        <v>-1</v>
      </c>
      <c r="N1110" s="440" t="s">
        <v>132</v>
      </c>
      <c r="O1110" s="471">
        <v>2.6</v>
      </c>
      <c r="P1110" s="352" t="s">
        <v>1937</v>
      </c>
      <c r="Q1110" s="354"/>
      <c r="R1110" s="347">
        <v>0</v>
      </c>
      <c r="S1110" s="184" t="s">
        <v>6355</v>
      </c>
      <c r="T1110" s="138">
        <f t="shared" si="101"/>
        <v>6</v>
      </c>
      <c r="U1110" s="139"/>
      <c r="V1110" s="138"/>
      <c r="W1110" s="138"/>
      <c r="X1110" s="138"/>
      <c r="Y1110" s="141"/>
      <c r="Z1110" s="226"/>
      <c r="AA1110" s="179"/>
      <c r="AB1110" s="179"/>
      <c r="AC1110" s="179"/>
      <c r="AD1110" s="179"/>
      <c r="AE1110" s="179"/>
      <c r="AF1110" s="179"/>
      <c r="AG1110" s="179"/>
      <c r="AH1110" s="179"/>
      <c r="AI1110" s="179"/>
      <c r="AJ1110" s="179"/>
      <c r="AK1110" s="179"/>
      <c r="AL1110" s="179"/>
      <c r="AM1110" s="179"/>
      <c r="AN1110" s="179"/>
      <c r="AO1110" s="179"/>
      <c r="AP1110" s="179"/>
      <c r="AQ1110" s="467"/>
      <c r="AR1110" s="467"/>
      <c r="AS1110" s="467"/>
    </row>
    <row r="1111" spans="1:45" s="428" customFormat="1" x14ac:dyDescent="0.3">
      <c r="A1111" s="427">
        <v>41820</v>
      </c>
      <c r="B1111" s="935" t="s">
        <v>5631</v>
      </c>
      <c r="C1111" s="936" t="s">
        <v>208</v>
      </c>
      <c r="D1111" s="654">
        <v>250</v>
      </c>
      <c r="E1111" s="428" t="s">
        <v>59</v>
      </c>
      <c r="F1111" s="430">
        <v>45611</v>
      </c>
      <c r="G1111" s="428" t="s">
        <v>4461</v>
      </c>
      <c r="H1111" s="431" t="s">
        <v>205</v>
      </c>
      <c r="I1111" s="432" t="s">
        <v>628</v>
      </c>
      <c r="J1111" s="433" t="s">
        <v>3924</v>
      </c>
      <c r="K1111" s="434">
        <v>-7.5</v>
      </c>
      <c r="L1111" s="433" t="s">
        <v>6348</v>
      </c>
      <c r="M1111" s="434">
        <v>-10</v>
      </c>
      <c r="N1111" s="435" t="s">
        <v>4377</v>
      </c>
      <c r="O1111" s="617">
        <v>3.2</v>
      </c>
      <c r="P1111" s="431" t="s">
        <v>4286</v>
      </c>
      <c r="Q1111" s="433"/>
      <c r="R1111" s="428">
        <v>-2</v>
      </c>
      <c r="S1111" s="185" t="s">
        <v>5679</v>
      </c>
      <c r="T1111" s="170">
        <f t="shared" si="101"/>
        <v>6</v>
      </c>
      <c r="U1111" s="171"/>
      <c r="V1111" s="170"/>
      <c r="W1111" s="170"/>
      <c r="X1111" s="170"/>
      <c r="Y1111" s="169"/>
      <c r="Z1111" s="437"/>
      <c r="AA1111" s="215"/>
      <c r="AB1111" s="215"/>
      <c r="AC1111" s="215"/>
      <c r="AD1111" s="215"/>
      <c r="AE1111" s="215"/>
      <c r="AF1111" s="215"/>
      <c r="AG1111" s="215"/>
      <c r="AH1111" s="215"/>
      <c r="AI1111" s="215"/>
      <c r="AJ1111" s="215"/>
      <c r="AK1111" s="215"/>
      <c r="AL1111" s="215"/>
      <c r="AM1111" s="215"/>
      <c r="AN1111" s="215"/>
      <c r="AO1111" s="215"/>
      <c r="AP1111" s="215"/>
      <c r="AQ1111" s="470"/>
      <c r="AR1111" s="470"/>
      <c r="AS1111" s="470"/>
    </row>
    <row r="1112" spans="1:45" s="347" customFormat="1" x14ac:dyDescent="0.3">
      <c r="A1112" s="438">
        <v>41816</v>
      </c>
      <c r="B1112" s="932" t="s">
        <v>6207</v>
      </c>
      <c r="C1112" s="933" t="s">
        <v>403</v>
      </c>
      <c r="D1112" s="652">
        <v>500</v>
      </c>
      <c r="E1112" s="347" t="s">
        <v>12</v>
      </c>
      <c r="F1112" s="439">
        <v>42916</v>
      </c>
      <c r="G1112" s="347" t="s">
        <v>378</v>
      </c>
      <c r="H1112" s="352" t="s">
        <v>1949</v>
      </c>
      <c r="I1112" s="353" t="s">
        <v>4055</v>
      </c>
      <c r="J1112" s="354" t="s">
        <v>940</v>
      </c>
      <c r="K1112" s="355">
        <v>-15</v>
      </c>
      <c r="L1112" s="354" t="s">
        <v>6208</v>
      </c>
      <c r="M1112" s="355">
        <v>-2</v>
      </c>
      <c r="N1112" s="440" t="s">
        <v>692</v>
      </c>
      <c r="O1112" s="471">
        <v>3.4</v>
      </c>
      <c r="P1112" s="352" t="s">
        <v>4894</v>
      </c>
      <c r="Q1112" s="354"/>
      <c r="R1112" s="347">
        <v>2.5</v>
      </c>
      <c r="S1112" s="184" t="s">
        <v>6294</v>
      </c>
      <c r="T1112" s="138">
        <f t="shared" ref="T1112:T1144" si="102">MONTH(A1112)</f>
        <v>6</v>
      </c>
      <c r="U1112" s="139"/>
      <c r="V1112" s="138"/>
      <c r="W1112" s="138"/>
      <c r="X1112" s="138"/>
      <c r="Y1112" s="141"/>
      <c r="Z1112" s="226"/>
      <c r="AA1112" s="179"/>
      <c r="AB1112" s="179"/>
      <c r="AC1112" s="179"/>
      <c r="AD1112" s="179"/>
      <c r="AE1112" s="179"/>
      <c r="AF1112" s="179"/>
      <c r="AG1112" s="179"/>
      <c r="AH1112" s="179"/>
      <c r="AI1112" s="179"/>
      <c r="AJ1112" s="179"/>
      <c r="AK1112" s="179"/>
      <c r="AL1112" s="179"/>
      <c r="AM1112" s="179"/>
      <c r="AN1112" s="179"/>
      <c r="AO1112" s="179"/>
      <c r="AP1112" s="179"/>
      <c r="AQ1112" s="467"/>
      <c r="AR1112" s="467"/>
      <c r="AS1112" s="467"/>
    </row>
    <row r="1113" spans="1:45" s="347" customFormat="1" x14ac:dyDescent="0.3">
      <c r="A1113" s="438">
        <v>41816</v>
      </c>
      <c r="B1113" s="932" t="s">
        <v>6209</v>
      </c>
      <c r="C1113" s="933" t="s">
        <v>403</v>
      </c>
      <c r="D1113" s="652">
        <v>500</v>
      </c>
      <c r="E1113" s="347" t="s">
        <v>37</v>
      </c>
      <c r="F1113" s="439">
        <v>43661</v>
      </c>
      <c r="G1113" s="347" t="s">
        <v>378</v>
      </c>
      <c r="H1113" s="352" t="s">
        <v>1432</v>
      </c>
      <c r="I1113" s="353" t="s">
        <v>3747</v>
      </c>
      <c r="J1113" s="354" t="s">
        <v>3241</v>
      </c>
      <c r="K1113" s="355">
        <v>-15</v>
      </c>
      <c r="L1113" s="354" t="s">
        <v>6210</v>
      </c>
      <c r="M1113" s="355">
        <v>-4</v>
      </c>
      <c r="N1113" s="440" t="s">
        <v>49</v>
      </c>
      <c r="O1113" s="471">
        <v>5.2</v>
      </c>
      <c r="P1113" s="352" t="s">
        <v>4894</v>
      </c>
      <c r="Q1113" s="354"/>
      <c r="R1113" s="347">
        <v>2.5</v>
      </c>
      <c r="S1113" s="184" t="s">
        <v>6296</v>
      </c>
      <c r="T1113" s="138">
        <f t="shared" si="102"/>
        <v>6</v>
      </c>
      <c r="U1113" s="139"/>
      <c r="V1113" s="138"/>
      <c r="W1113" s="138"/>
      <c r="X1113" s="138"/>
      <c r="Y1113" s="141"/>
      <c r="Z1113" s="226"/>
      <c r="AA1113" s="179"/>
      <c r="AB1113" s="179"/>
      <c r="AC1113" s="179"/>
      <c r="AD1113" s="179"/>
      <c r="AE1113" s="179"/>
      <c r="AF1113" s="179"/>
      <c r="AG1113" s="179"/>
      <c r="AH1113" s="179"/>
      <c r="AI1113" s="179"/>
      <c r="AJ1113" s="179"/>
      <c r="AK1113" s="179"/>
      <c r="AL1113" s="179"/>
      <c r="AM1113" s="179"/>
      <c r="AN1113" s="179"/>
      <c r="AO1113" s="179"/>
      <c r="AP1113" s="179"/>
      <c r="AQ1113" s="467"/>
      <c r="AR1113" s="467"/>
      <c r="AS1113" s="467"/>
    </row>
    <row r="1114" spans="1:45" s="347" customFormat="1" x14ac:dyDescent="0.3">
      <c r="A1114" s="438">
        <v>41816</v>
      </c>
      <c r="B1114" s="932" t="s">
        <v>6211</v>
      </c>
      <c r="C1114" s="933" t="s">
        <v>403</v>
      </c>
      <c r="D1114" s="652">
        <v>500</v>
      </c>
      <c r="E1114" s="347" t="s">
        <v>224</v>
      </c>
      <c r="F1114" s="439">
        <v>44392</v>
      </c>
      <c r="G1114" s="347" t="s">
        <v>378</v>
      </c>
      <c r="H1114" s="352" t="s">
        <v>668</v>
      </c>
      <c r="I1114" s="353" t="s">
        <v>669</v>
      </c>
      <c r="J1114" s="354" t="s">
        <v>670</v>
      </c>
      <c r="K1114" s="355">
        <v>-20</v>
      </c>
      <c r="L1114" s="354" t="s">
        <v>6212</v>
      </c>
      <c r="M1114" s="355">
        <v>-5</v>
      </c>
      <c r="N1114" s="440" t="s">
        <v>3826</v>
      </c>
      <c r="O1114" s="471">
        <v>5.6</v>
      </c>
      <c r="P1114" s="352" t="s">
        <v>3841</v>
      </c>
      <c r="Q1114" s="354"/>
      <c r="R1114" s="347">
        <v>-5</v>
      </c>
      <c r="S1114" s="184" t="s">
        <v>6295</v>
      </c>
      <c r="T1114" s="138">
        <f t="shared" si="102"/>
        <v>6</v>
      </c>
      <c r="U1114" s="139"/>
      <c r="V1114" s="138"/>
      <c r="W1114" s="138"/>
      <c r="X1114" s="138"/>
      <c r="Y1114" s="141"/>
      <c r="Z1114" s="226"/>
      <c r="AA1114" s="179"/>
      <c r="AB1114" s="179"/>
      <c r="AC1114" s="179"/>
      <c r="AD1114" s="179"/>
      <c r="AE1114" s="179"/>
      <c r="AF1114" s="179"/>
      <c r="AG1114" s="179"/>
      <c r="AH1114" s="179"/>
      <c r="AI1114" s="179"/>
      <c r="AJ1114" s="179"/>
      <c r="AK1114" s="179"/>
      <c r="AL1114" s="179"/>
      <c r="AM1114" s="179"/>
      <c r="AN1114" s="179"/>
      <c r="AO1114" s="179"/>
      <c r="AP1114" s="179"/>
      <c r="AQ1114" s="467"/>
      <c r="AR1114" s="467"/>
      <c r="AS1114" s="467"/>
    </row>
    <row r="1115" spans="1:45" s="347" customFormat="1" x14ac:dyDescent="0.3">
      <c r="A1115" s="438">
        <v>41816</v>
      </c>
      <c r="B1115" s="932" t="s">
        <v>6213</v>
      </c>
      <c r="C1115" s="933" t="s">
        <v>403</v>
      </c>
      <c r="D1115" s="652">
        <v>750</v>
      </c>
      <c r="E1115" s="347" t="s">
        <v>66</v>
      </c>
      <c r="F1115" s="439">
        <v>45488</v>
      </c>
      <c r="G1115" s="347" t="s">
        <v>378</v>
      </c>
      <c r="H1115" s="352" t="s">
        <v>573</v>
      </c>
      <c r="I1115" s="353" t="s">
        <v>791</v>
      </c>
      <c r="J1115" s="354" t="s">
        <v>221</v>
      </c>
      <c r="K1115" s="355">
        <v>-20</v>
      </c>
      <c r="L1115" s="354" t="s">
        <v>6214</v>
      </c>
      <c r="M1115" s="355">
        <v>-5</v>
      </c>
      <c r="N1115" s="440" t="s">
        <v>6215</v>
      </c>
      <c r="O1115" s="471">
        <v>5.87</v>
      </c>
      <c r="P1115" s="352" t="s">
        <v>1937</v>
      </c>
      <c r="Q1115" s="354"/>
      <c r="R1115" s="347">
        <v>0</v>
      </c>
      <c r="S1115" s="184" t="s">
        <v>6297</v>
      </c>
      <c r="T1115" s="138">
        <f t="shared" si="102"/>
        <v>6</v>
      </c>
      <c r="U1115" s="139"/>
      <c r="V1115" s="138"/>
      <c r="W1115" s="138"/>
      <c r="X1115" s="138"/>
      <c r="Y1115" s="141"/>
      <c r="Z1115" s="226"/>
      <c r="AA1115" s="179"/>
      <c r="AB1115" s="179"/>
      <c r="AC1115" s="179"/>
      <c r="AD1115" s="179"/>
      <c r="AE1115" s="179"/>
      <c r="AF1115" s="179"/>
      <c r="AG1115" s="179"/>
      <c r="AH1115" s="179"/>
      <c r="AI1115" s="179"/>
      <c r="AJ1115" s="179"/>
      <c r="AK1115" s="179"/>
      <c r="AL1115" s="179"/>
      <c r="AM1115" s="179"/>
      <c r="AN1115" s="179"/>
      <c r="AO1115" s="179"/>
      <c r="AP1115" s="179"/>
      <c r="AQ1115" s="467"/>
      <c r="AR1115" s="467"/>
      <c r="AS1115" s="467"/>
    </row>
    <row r="1116" spans="1:45" s="347" customFormat="1" x14ac:dyDescent="0.3">
      <c r="A1116" s="438">
        <v>41816</v>
      </c>
      <c r="B1116" s="932" t="s">
        <v>6216</v>
      </c>
      <c r="C1116" s="933" t="s">
        <v>403</v>
      </c>
      <c r="D1116" s="652">
        <v>500</v>
      </c>
      <c r="E1116" s="347" t="s">
        <v>2331</v>
      </c>
      <c r="F1116" s="439">
        <v>49140</v>
      </c>
      <c r="G1116" s="347" t="s">
        <v>378</v>
      </c>
      <c r="H1116" s="352" t="s">
        <v>226</v>
      </c>
      <c r="I1116" s="353" t="s">
        <v>626</v>
      </c>
      <c r="J1116" s="354" t="s">
        <v>4115</v>
      </c>
      <c r="K1116" s="355">
        <v>-25</v>
      </c>
      <c r="L1116" s="354" t="s">
        <v>5784</v>
      </c>
      <c r="M1116" s="355">
        <v>-9</v>
      </c>
      <c r="N1116" s="440" t="s">
        <v>5126</v>
      </c>
      <c r="O1116" s="471">
        <v>8.1999999999999993</v>
      </c>
      <c r="P1116" s="352" t="s">
        <v>1937</v>
      </c>
      <c r="Q1116" s="354"/>
      <c r="R1116" s="347">
        <v>0</v>
      </c>
      <c r="S1116" s="184" t="s">
        <v>6298</v>
      </c>
      <c r="T1116" s="138">
        <f t="shared" si="102"/>
        <v>6</v>
      </c>
      <c r="U1116" s="139"/>
      <c r="V1116" s="138"/>
      <c r="W1116" s="138"/>
      <c r="X1116" s="138"/>
      <c r="Y1116" s="141"/>
      <c r="Z1116" s="226"/>
      <c r="AA1116" s="179"/>
      <c r="AB1116" s="179"/>
      <c r="AC1116" s="179"/>
      <c r="AD1116" s="179"/>
      <c r="AE1116" s="179"/>
      <c r="AF1116" s="179"/>
      <c r="AG1116" s="179"/>
      <c r="AH1116" s="179"/>
      <c r="AI1116" s="179"/>
      <c r="AJ1116" s="179"/>
      <c r="AK1116" s="179"/>
      <c r="AL1116" s="179"/>
      <c r="AM1116" s="179"/>
      <c r="AN1116" s="179"/>
      <c r="AO1116" s="179"/>
      <c r="AP1116" s="179"/>
      <c r="AQ1116" s="467"/>
      <c r="AR1116" s="467"/>
      <c r="AS1116" s="467"/>
    </row>
    <row r="1117" spans="1:45" s="347" customFormat="1" x14ac:dyDescent="0.3">
      <c r="A1117" s="438">
        <v>41816</v>
      </c>
      <c r="B1117" s="932" t="s">
        <v>6217</v>
      </c>
      <c r="C1117" s="933" t="s">
        <v>403</v>
      </c>
      <c r="D1117" s="652">
        <v>1000</v>
      </c>
      <c r="E1117" s="347" t="s">
        <v>117</v>
      </c>
      <c r="F1117" s="439">
        <v>52793</v>
      </c>
      <c r="G1117" s="347" t="s">
        <v>378</v>
      </c>
      <c r="H1117" s="352" t="s">
        <v>225</v>
      </c>
      <c r="I1117" s="353" t="s">
        <v>653</v>
      </c>
      <c r="J1117" s="354" t="s">
        <v>146</v>
      </c>
      <c r="K1117" s="355">
        <v>-20</v>
      </c>
      <c r="L1117" s="354" t="s">
        <v>6218</v>
      </c>
      <c r="M1117" s="355">
        <v>-2</v>
      </c>
      <c r="N1117" s="440" t="s">
        <v>158</v>
      </c>
      <c r="O1117" s="471">
        <v>4</v>
      </c>
      <c r="P1117" s="352" t="s">
        <v>1937</v>
      </c>
      <c r="Q1117" s="354"/>
      <c r="R1117" s="347">
        <v>0</v>
      </c>
      <c r="S1117" s="184" t="s">
        <v>6292</v>
      </c>
      <c r="T1117" s="138">
        <f t="shared" si="102"/>
        <v>6</v>
      </c>
      <c r="U1117" s="139"/>
      <c r="V1117" s="138"/>
      <c r="W1117" s="138"/>
      <c r="X1117" s="138"/>
      <c r="Y1117" s="141"/>
      <c r="Z1117" s="226"/>
      <c r="AA1117" s="179"/>
      <c r="AB1117" s="179"/>
      <c r="AC1117" s="179"/>
      <c r="AD1117" s="179"/>
      <c r="AE1117" s="179"/>
      <c r="AF1117" s="179"/>
      <c r="AG1117" s="179"/>
      <c r="AH1117" s="179"/>
      <c r="AI1117" s="179"/>
      <c r="AJ1117" s="179"/>
      <c r="AK1117" s="179"/>
      <c r="AL1117" s="179"/>
      <c r="AM1117" s="179"/>
      <c r="AN1117" s="179"/>
      <c r="AO1117" s="179"/>
      <c r="AP1117" s="179"/>
      <c r="AQ1117" s="467"/>
      <c r="AR1117" s="467"/>
      <c r="AS1117" s="467"/>
    </row>
    <row r="1118" spans="1:45" s="347" customFormat="1" x14ac:dyDescent="0.3">
      <c r="A1118" s="438">
        <v>41816</v>
      </c>
      <c r="B1118" s="932" t="s">
        <v>6219</v>
      </c>
      <c r="C1118" s="933" t="s">
        <v>403</v>
      </c>
      <c r="D1118" s="652">
        <v>750</v>
      </c>
      <c r="E1118" s="347" t="s">
        <v>5422</v>
      </c>
      <c r="F1118" s="439">
        <v>60098</v>
      </c>
      <c r="G1118" s="347" t="s">
        <v>378</v>
      </c>
      <c r="H1118" s="352" t="s">
        <v>95</v>
      </c>
      <c r="I1118" s="353" t="s">
        <v>467</v>
      </c>
      <c r="J1118" s="354" t="s">
        <v>5577</v>
      </c>
      <c r="K1118" s="355">
        <v>-20</v>
      </c>
      <c r="L1118" s="354" t="s">
        <v>6220</v>
      </c>
      <c r="M1118" s="355">
        <v>-4</v>
      </c>
      <c r="N1118" s="440" t="s">
        <v>98</v>
      </c>
      <c r="O1118" s="471">
        <v>4.13</v>
      </c>
      <c r="P1118" s="352" t="s">
        <v>1890</v>
      </c>
      <c r="Q1118" s="354"/>
      <c r="R1118" s="347">
        <v>5</v>
      </c>
      <c r="S1118" s="184" t="s">
        <v>6293</v>
      </c>
      <c r="T1118" s="138">
        <f t="shared" si="102"/>
        <v>6</v>
      </c>
      <c r="U1118" s="139"/>
      <c r="V1118" s="138"/>
      <c r="W1118" s="138"/>
      <c r="X1118" s="138"/>
      <c r="Y1118" s="141"/>
      <c r="Z1118" s="226"/>
      <c r="AA1118" s="179"/>
      <c r="AB1118" s="179"/>
      <c r="AC1118" s="179"/>
      <c r="AD1118" s="179"/>
      <c r="AE1118" s="179"/>
      <c r="AF1118" s="179"/>
      <c r="AG1118" s="179"/>
      <c r="AH1118" s="179"/>
      <c r="AI1118" s="179"/>
      <c r="AJ1118" s="179"/>
      <c r="AK1118" s="179"/>
      <c r="AL1118" s="179"/>
      <c r="AM1118" s="179"/>
      <c r="AN1118" s="179"/>
      <c r="AO1118" s="179"/>
      <c r="AP1118" s="179"/>
      <c r="AQ1118" s="467"/>
      <c r="AR1118" s="467"/>
      <c r="AS1118" s="467"/>
    </row>
    <row r="1119" spans="1:45" s="347" customFormat="1" x14ac:dyDescent="0.3">
      <c r="A1119" s="438">
        <v>41816</v>
      </c>
      <c r="B1119" s="932" t="s">
        <v>5253</v>
      </c>
      <c r="C1119" s="933" t="s">
        <v>2025</v>
      </c>
      <c r="D1119" s="652">
        <v>350</v>
      </c>
      <c r="E1119" s="347" t="s">
        <v>37</v>
      </c>
      <c r="F1119" s="439">
        <v>43648</v>
      </c>
      <c r="G1119" s="347" t="s">
        <v>6221</v>
      </c>
      <c r="H1119" s="352" t="s">
        <v>2299</v>
      </c>
      <c r="I1119" s="353" t="s">
        <v>6222</v>
      </c>
      <c r="J1119" s="354" t="s">
        <v>6223</v>
      </c>
      <c r="K1119" s="355">
        <v>-4.5</v>
      </c>
      <c r="L1119" s="354" t="s">
        <v>6224</v>
      </c>
      <c r="M1119" s="355">
        <v>-2</v>
      </c>
      <c r="N1119" s="440" t="s">
        <v>504</v>
      </c>
      <c r="O1119" s="471">
        <v>2</v>
      </c>
      <c r="P1119" s="352" t="s">
        <v>1933</v>
      </c>
      <c r="Q1119" s="354"/>
      <c r="R1119" s="347">
        <v>7</v>
      </c>
      <c r="S1119" s="184" t="s">
        <v>6290</v>
      </c>
      <c r="T1119" s="138">
        <f t="shared" si="102"/>
        <v>6</v>
      </c>
      <c r="U1119" s="139"/>
      <c r="V1119" s="138"/>
      <c r="W1119" s="138"/>
      <c r="X1119" s="138"/>
      <c r="Y1119" s="141"/>
      <c r="Z1119" s="226"/>
      <c r="AA1119" s="179"/>
      <c r="AB1119" s="179"/>
      <c r="AC1119" s="179"/>
      <c r="AD1119" s="179"/>
      <c r="AE1119" s="179"/>
      <c r="AF1119" s="179"/>
      <c r="AG1119" s="179"/>
      <c r="AH1119" s="179"/>
      <c r="AI1119" s="179"/>
      <c r="AJ1119" s="179"/>
      <c r="AK1119" s="179"/>
      <c r="AL1119" s="179"/>
      <c r="AM1119" s="179"/>
      <c r="AN1119" s="179"/>
      <c r="AO1119" s="179"/>
      <c r="AP1119" s="179"/>
      <c r="AQ1119" s="467"/>
      <c r="AR1119" s="467"/>
      <c r="AS1119" s="467"/>
    </row>
    <row r="1120" spans="1:45" s="347" customFormat="1" x14ac:dyDescent="0.3">
      <c r="A1120" s="438">
        <v>41816</v>
      </c>
      <c r="B1120" s="932" t="s">
        <v>6225</v>
      </c>
      <c r="C1120" s="933" t="s">
        <v>2025</v>
      </c>
      <c r="D1120" s="652">
        <v>1400</v>
      </c>
      <c r="E1120" s="347" t="s">
        <v>37</v>
      </c>
      <c r="F1120" s="439">
        <v>43648</v>
      </c>
      <c r="G1120" s="347" t="s">
        <v>6221</v>
      </c>
      <c r="H1120" s="352" t="s">
        <v>1252</v>
      </c>
      <c r="I1120" s="353" t="s">
        <v>2897</v>
      </c>
      <c r="J1120" s="354" t="s">
        <v>6226</v>
      </c>
      <c r="K1120" s="355">
        <v>-4.5</v>
      </c>
      <c r="L1120" s="354" t="s">
        <v>6227</v>
      </c>
      <c r="M1120" s="355">
        <v>-1</v>
      </c>
      <c r="N1120" s="440" t="s">
        <v>71</v>
      </c>
      <c r="O1120" s="471">
        <v>1.43</v>
      </c>
      <c r="P1120" s="352" t="s">
        <v>1933</v>
      </c>
      <c r="Q1120" s="354"/>
      <c r="R1120" s="347">
        <v>7</v>
      </c>
      <c r="S1120" s="184" t="s">
        <v>6291</v>
      </c>
      <c r="T1120" s="138">
        <f t="shared" si="102"/>
        <v>6</v>
      </c>
      <c r="U1120" s="139"/>
      <c r="V1120" s="138"/>
      <c r="W1120" s="138"/>
      <c r="X1120" s="138"/>
      <c r="Y1120" s="141"/>
      <c r="Z1120" s="226"/>
      <c r="AA1120" s="179"/>
      <c r="AB1120" s="179"/>
      <c r="AC1120" s="179"/>
      <c r="AD1120" s="179"/>
      <c r="AE1120" s="179"/>
      <c r="AF1120" s="179"/>
      <c r="AG1120" s="179"/>
      <c r="AH1120" s="179"/>
      <c r="AI1120" s="179"/>
      <c r="AJ1120" s="179"/>
      <c r="AK1120" s="179"/>
      <c r="AL1120" s="179"/>
      <c r="AM1120" s="179"/>
      <c r="AN1120" s="179"/>
      <c r="AO1120" s="179"/>
      <c r="AP1120" s="179"/>
      <c r="AQ1120" s="467"/>
      <c r="AR1120" s="467"/>
      <c r="AS1120" s="467"/>
    </row>
    <row r="1121" spans="1:45" s="347" customFormat="1" x14ac:dyDescent="0.3">
      <c r="A1121" s="438">
        <v>41816</v>
      </c>
      <c r="B1121" s="932" t="s">
        <v>6228</v>
      </c>
      <c r="C1121" s="933" t="s">
        <v>6229</v>
      </c>
      <c r="D1121" s="652">
        <v>750</v>
      </c>
      <c r="E1121" s="347" t="s">
        <v>37</v>
      </c>
      <c r="F1121" s="439">
        <v>43649</v>
      </c>
      <c r="G1121" s="347" t="s">
        <v>6230</v>
      </c>
      <c r="H1121" s="352" t="s">
        <v>6231</v>
      </c>
      <c r="I1121" s="353" t="s">
        <v>2760</v>
      </c>
      <c r="J1121" s="354" t="s">
        <v>6232</v>
      </c>
      <c r="K1121" s="355">
        <v>-31.25</v>
      </c>
      <c r="L1121" s="354" t="s">
        <v>6233</v>
      </c>
      <c r="M1121" s="355">
        <v>0</v>
      </c>
      <c r="N1121" s="440" t="s">
        <v>6234</v>
      </c>
      <c r="O1121" s="471">
        <v>5.0599999999999996</v>
      </c>
      <c r="P1121" s="352" t="s">
        <v>3631</v>
      </c>
      <c r="Q1121" s="354"/>
      <c r="R1121" s="347" t="s">
        <v>3631</v>
      </c>
      <c r="S1121" s="184" t="s">
        <v>6289</v>
      </c>
      <c r="T1121" s="138">
        <f t="shared" si="102"/>
        <v>6</v>
      </c>
      <c r="U1121" s="139"/>
      <c r="V1121" s="138"/>
      <c r="W1121" s="138"/>
      <c r="X1121" s="138"/>
      <c r="Y1121" s="141"/>
      <c r="Z1121" s="226"/>
      <c r="AA1121" s="179"/>
      <c r="AB1121" s="179"/>
      <c r="AC1121" s="179"/>
      <c r="AD1121" s="179"/>
      <c r="AE1121" s="179"/>
      <c r="AF1121" s="179"/>
      <c r="AG1121" s="179"/>
      <c r="AH1121" s="179"/>
      <c r="AI1121" s="179"/>
      <c r="AJ1121" s="179"/>
      <c r="AK1121" s="179"/>
      <c r="AL1121" s="179"/>
      <c r="AM1121" s="179"/>
      <c r="AN1121" s="179"/>
      <c r="AO1121" s="179"/>
      <c r="AP1121" s="179"/>
      <c r="AQ1121" s="467"/>
      <c r="AR1121" s="467"/>
      <c r="AS1121" s="467"/>
    </row>
    <row r="1122" spans="1:45" s="347" customFormat="1" x14ac:dyDescent="0.3">
      <c r="A1122" s="438">
        <v>41815</v>
      </c>
      <c r="B1122" s="932" t="s">
        <v>6235</v>
      </c>
      <c r="C1122" s="933" t="s">
        <v>44</v>
      </c>
      <c r="D1122" s="652">
        <v>500</v>
      </c>
      <c r="E1122" s="347" t="s">
        <v>66</v>
      </c>
      <c r="F1122" s="439">
        <v>45488</v>
      </c>
      <c r="G1122" s="347" t="s">
        <v>6236</v>
      </c>
      <c r="H1122" s="352" t="s">
        <v>178</v>
      </c>
      <c r="I1122" s="353" t="s">
        <v>4437</v>
      </c>
      <c r="J1122" s="354" t="s">
        <v>4960</v>
      </c>
      <c r="K1122" s="355">
        <v>-35</v>
      </c>
      <c r="L1122" s="354" t="s">
        <v>6237</v>
      </c>
      <c r="M1122" s="355">
        <v>-10</v>
      </c>
      <c r="N1122" s="440" t="s">
        <v>3830</v>
      </c>
      <c r="O1122" s="471">
        <v>5.8</v>
      </c>
      <c r="P1122" s="352" t="s">
        <v>3631</v>
      </c>
      <c r="Q1122" s="354"/>
      <c r="R1122" s="347" t="s">
        <v>3631</v>
      </c>
      <c r="S1122" s="184" t="s">
        <v>6288</v>
      </c>
      <c r="T1122" s="138">
        <f t="shared" si="102"/>
        <v>6</v>
      </c>
      <c r="U1122" s="139"/>
      <c r="V1122" s="138"/>
      <c r="W1122" s="138"/>
      <c r="X1122" s="138"/>
      <c r="Y1122" s="141"/>
      <c r="Z1122" s="226"/>
      <c r="AA1122" s="179"/>
      <c r="AB1122" s="179"/>
      <c r="AC1122" s="179"/>
      <c r="AD1122" s="179"/>
      <c r="AE1122" s="179"/>
      <c r="AF1122" s="179"/>
      <c r="AG1122" s="179"/>
      <c r="AH1122" s="179"/>
      <c r="AI1122" s="179"/>
      <c r="AJ1122" s="179"/>
      <c r="AK1122" s="179"/>
      <c r="AL1122" s="179"/>
      <c r="AM1122" s="179"/>
      <c r="AN1122" s="179"/>
      <c r="AO1122" s="179"/>
      <c r="AP1122" s="179"/>
      <c r="AQ1122" s="467"/>
      <c r="AR1122" s="467"/>
      <c r="AS1122" s="467"/>
    </row>
    <row r="1123" spans="1:45" s="347" customFormat="1" x14ac:dyDescent="0.3">
      <c r="A1123" s="438">
        <v>41815</v>
      </c>
      <c r="B1123" s="932" t="s">
        <v>6238</v>
      </c>
      <c r="C1123" s="933" t="s">
        <v>127</v>
      </c>
      <c r="D1123" s="652">
        <v>250</v>
      </c>
      <c r="E1123" s="347" t="s">
        <v>506</v>
      </c>
      <c r="F1123" s="439">
        <v>52793</v>
      </c>
      <c r="G1123" s="347" t="s">
        <v>6239</v>
      </c>
      <c r="H1123" s="352" t="s">
        <v>1951</v>
      </c>
      <c r="I1123" s="353" t="s">
        <v>673</v>
      </c>
      <c r="J1123" s="354" t="s">
        <v>293</v>
      </c>
      <c r="K1123" s="355">
        <v>-17.5</v>
      </c>
      <c r="L1123" s="354" t="s">
        <v>6240</v>
      </c>
      <c r="M1123" s="355">
        <v>0</v>
      </c>
      <c r="N1123" s="440" t="s">
        <v>3700</v>
      </c>
      <c r="O1123" s="471">
        <v>4.4000000000000004</v>
      </c>
      <c r="P1123" s="352" t="s">
        <v>4480</v>
      </c>
      <c r="Q1123" s="354"/>
      <c r="R1123" s="347">
        <v>-2.5</v>
      </c>
      <c r="S1123" s="184" t="s">
        <v>6287</v>
      </c>
      <c r="T1123" s="138">
        <f t="shared" si="102"/>
        <v>6</v>
      </c>
      <c r="U1123" s="139"/>
      <c r="V1123" s="138"/>
      <c r="W1123" s="138"/>
      <c r="X1123" s="138"/>
      <c r="Y1123" s="141"/>
      <c r="Z1123" s="226"/>
      <c r="AA1123" s="179"/>
      <c r="AB1123" s="179"/>
      <c r="AC1123" s="179"/>
      <c r="AD1123" s="179"/>
      <c r="AE1123" s="179"/>
      <c r="AF1123" s="179"/>
      <c r="AG1123" s="179"/>
      <c r="AH1123" s="179"/>
      <c r="AI1123" s="179"/>
      <c r="AJ1123" s="179"/>
      <c r="AK1123" s="179"/>
      <c r="AL1123" s="179"/>
      <c r="AM1123" s="179"/>
      <c r="AN1123" s="179"/>
      <c r="AO1123" s="179"/>
      <c r="AP1123" s="179"/>
      <c r="AQ1123" s="467"/>
      <c r="AR1123" s="467"/>
      <c r="AS1123" s="467"/>
    </row>
    <row r="1124" spans="1:45" s="347" customFormat="1" x14ac:dyDescent="0.3">
      <c r="A1124" s="438">
        <v>41814</v>
      </c>
      <c r="B1124" s="932" t="s">
        <v>4469</v>
      </c>
      <c r="C1124" s="933" t="s">
        <v>1359</v>
      </c>
      <c r="D1124" s="652">
        <v>850</v>
      </c>
      <c r="E1124" s="347" t="s">
        <v>12</v>
      </c>
      <c r="F1124" s="439">
        <v>42916</v>
      </c>
      <c r="G1124" s="347" t="s">
        <v>6241</v>
      </c>
      <c r="H1124" s="352" t="s">
        <v>2299</v>
      </c>
      <c r="I1124" s="353" t="s">
        <v>6242</v>
      </c>
      <c r="J1124" s="354" t="s">
        <v>2757</v>
      </c>
      <c r="K1124" s="355">
        <v>-7.5</v>
      </c>
      <c r="L1124" s="354" t="s">
        <v>6243</v>
      </c>
      <c r="M1124" s="355">
        <v>-1</v>
      </c>
      <c r="N1124" s="440" t="s">
        <v>423</v>
      </c>
      <c r="O1124" s="471">
        <v>1.1759999999999999</v>
      </c>
      <c r="P1124" s="352"/>
      <c r="Q1124" s="354" t="s">
        <v>2042</v>
      </c>
      <c r="R1124" s="347">
        <v>6</v>
      </c>
      <c r="S1124" s="184" t="s">
        <v>6284</v>
      </c>
      <c r="T1124" s="138">
        <f t="shared" si="102"/>
        <v>6</v>
      </c>
      <c r="U1124" s="139"/>
      <c r="V1124" s="138"/>
      <c r="W1124" s="138"/>
      <c r="X1124" s="138"/>
      <c r="Y1124" s="141"/>
      <c r="Z1124" s="226"/>
      <c r="AA1124" s="179"/>
      <c r="AB1124" s="179"/>
      <c r="AC1124" s="179"/>
      <c r="AD1124" s="179"/>
      <c r="AE1124" s="179"/>
      <c r="AF1124" s="179"/>
      <c r="AG1124" s="179"/>
      <c r="AH1124" s="179"/>
      <c r="AI1124" s="179"/>
      <c r="AJ1124" s="179"/>
      <c r="AK1124" s="179"/>
      <c r="AL1124" s="179"/>
      <c r="AM1124" s="179"/>
      <c r="AN1124" s="179"/>
      <c r="AO1124" s="179"/>
      <c r="AP1124" s="179"/>
      <c r="AQ1124" s="467"/>
      <c r="AR1124" s="467"/>
      <c r="AS1124" s="467"/>
    </row>
    <row r="1125" spans="1:45" s="347" customFormat="1" x14ac:dyDescent="0.3">
      <c r="A1125" s="438">
        <v>41814</v>
      </c>
      <c r="B1125" s="932" t="s">
        <v>6244</v>
      </c>
      <c r="C1125" s="933" t="s">
        <v>1359</v>
      </c>
      <c r="D1125" s="652">
        <v>500</v>
      </c>
      <c r="E1125" s="347" t="s">
        <v>12</v>
      </c>
      <c r="F1125" s="439">
        <v>42916</v>
      </c>
      <c r="G1125" s="347" t="s">
        <v>6241</v>
      </c>
      <c r="H1125" s="352" t="s">
        <v>6245</v>
      </c>
      <c r="I1125" s="353" t="s">
        <v>6246</v>
      </c>
      <c r="J1125" s="354" t="s">
        <v>4107</v>
      </c>
      <c r="K1125" s="355">
        <v>-7.5</v>
      </c>
      <c r="L1125" s="354" t="s">
        <v>6247</v>
      </c>
      <c r="M1125" s="355">
        <v>-1</v>
      </c>
      <c r="N1125" s="440" t="s">
        <v>2576</v>
      </c>
      <c r="O1125" s="471">
        <v>1.7</v>
      </c>
      <c r="P1125" s="352"/>
      <c r="Q1125" s="354" t="s">
        <v>2042</v>
      </c>
      <c r="R1125" s="347">
        <v>6</v>
      </c>
      <c r="S1125" s="184" t="s">
        <v>6285</v>
      </c>
      <c r="T1125" s="138">
        <f t="shared" si="102"/>
        <v>6</v>
      </c>
      <c r="U1125" s="139"/>
      <c r="V1125" s="138"/>
      <c r="W1125" s="138"/>
      <c r="X1125" s="138"/>
      <c r="Y1125" s="141"/>
      <c r="Z1125" s="226"/>
      <c r="AA1125" s="179"/>
      <c r="AB1125" s="179"/>
      <c r="AC1125" s="179"/>
      <c r="AD1125" s="179"/>
      <c r="AE1125" s="179"/>
      <c r="AF1125" s="179"/>
      <c r="AG1125" s="179"/>
      <c r="AH1125" s="179"/>
      <c r="AI1125" s="179"/>
      <c r="AJ1125" s="179"/>
      <c r="AK1125" s="179"/>
      <c r="AL1125" s="179"/>
      <c r="AM1125" s="179"/>
      <c r="AN1125" s="179"/>
      <c r="AO1125" s="179"/>
      <c r="AP1125" s="179"/>
      <c r="AQ1125" s="467"/>
      <c r="AR1125" s="467"/>
      <c r="AS1125" s="467"/>
    </row>
    <row r="1126" spans="1:45" s="347" customFormat="1" x14ac:dyDescent="0.3">
      <c r="A1126" s="438">
        <v>41814</v>
      </c>
      <c r="B1126" s="932" t="s">
        <v>6248</v>
      </c>
      <c r="C1126" s="933" t="s">
        <v>1359</v>
      </c>
      <c r="D1126" s="652">
        <v>750</v>
      </c>
      <c r="E1126" s="347" t="s">
        <v>37</v>
      </c>
      <c r="F1126" s="439">
        <v>43647</v>
      </c>
      <c r="G1126" s="347" t="s">
        <v>6241</v>
      </c>
      <c r="H1126" s="352" t="s">
        <v>6249</v>
      </c>
      <c r="I1126" s="353" t="s">
        <v>6250</v>
      </c>
      <c r="J1126" s="354" t="s">
        <v>6251</v>
      </c>
      <c r="K1126" s="355">
        <v>-7.5</v>
      </c>
      <c r="L1126" s="354" t="s">
        <v>6252</v>
      </c>
      <c r="M1126" s="355">
        <v>0</v>
      </c>
      <c r="N1126" s="440" t="s">
        <v>192</v>
      </c>
      <c r="O1126" s="471">
        <v>2.13</v>
      </c>
      <c r="P1126" s="352"/>
      <c r="Q1126" s="354" t="s">
        <v>2042</v>
      </c>
      <c r="R1126" s="347">
        <v>6</v>
      </c>
      <c r="S1126" s="184" t="s">
        <v>6286</v>
      </c>
      <c r="T1126" s="138">
        <f t="shared" si="102"/>
        <v>6</v>
      </c>
      <c r="U1126" s="139"/>
      <c r="V1126" s="138"/>
      <c r="W1126" s="138"/>
      <c r="X1126" s="138"/>
      <c r="Y1126" s="141"/>
      <c r="Z1126" s="226"/>
      <c r="AA1126" s="179"/>
      <c r="AB1126" s="179"/>
      <c r="AC1126" s="179"/>
      <c r="AD1126" s="179"/>
      <c r="AE1126" s="179"/>
      <c r="AF1126" s="179"/>
      <c r="AG1126" s="179"/>
      <c r="AH1126" s="179"/>
      <c r="AI1126" s="179"/>
      <c r="AJ1126" s="179"/>
      <c r="AK1126" s="179"/>
      <c r="AL1126" s="179"/>
      <c r="AM1126" s="179"/>
      <c r="AN1126" s="179"/>
      <c r="AO1126" s="179"/>
      <c r="AP1126" s="179"/>
      <c r="AQ1126" s="467"/>
      <c r="AR1126" s="467"/>
      <c r="AS1126" s="467"/>
    </row>
    <row r="1127" spans="1:45" s="347" customFormat="1" x14ac:dyDescent="0.3">
      <c r="A1127" s="438">
        <v>41814</v>
      </c>
      <c r="B1127" s="932" t="s">
        <v>6253</v>
      </c>
      <c r="C1127" s="933" t="s">
        <v>3709</v>
      </c>
      <c r="D1127" s="652">
        <v>800</v>
      </c>
      <c r="E1127" s="347" t="s">
        <v>66</v>
      </c>
      <c r="F1127" s="439">
        <v>45470</v>
      </c>
      <c r="G1127" s="347" t="s">
        <v>6254</v>
      </c>
      <c r="H1127" s="352" t="s">
        <v>95</v>
      </c>
      <c r="I1127" s="353" t="s">
        <v>4257</v>
      </c>
      <c r="J1127" s="354" t="s">
        <v>718</v>
      </c>
      <c r="K1127" s="355">
        <v>-25</v>
      </c>
      <c r="L1127" s="354" t="s">
        <v>6255</v>
      </c>
      <c r="M1127" s="355">
        <v>3</v>
      </c>
      <c r="N1127" s="440" t="s">
        <v>1531</v>
      </c>
      <c r="O1127" s="471">
        <v>6.875</v>
      </c>
      <c r="P1127" s="352" t="s">
        <v>3776</v>
      </c>
      <c r="Q1127" s="354"/>
      <c r="R1127" s="347">
        <v>-10</v>
      </c>
      <c r="S1127" s="184" t="s">
        <v>6282</v>
      </c>
      <c r="T1127" s="138">
        <f t="shared" si="102"/>
        <v>6</v>
      </c>
      <c r="U1127" s="139"/>
      <c r="V1127" s="138"/>
      <c r="W1127" s="138"/>
      <c r="X1127" s="138"/>
      <c r="Y1127" s="141"/>
      <c r="Z1127" s="226"/>
      <c r="AA1127" s="179"/>
      <c r="AB1127" s="179"/>
      <c r="AC1127" s="179"/>
      <c r="AD1127" s="179"/>
      <c r="AE1127" s="179"/>
      <c r="AF1127" s="179"/>
      <c r="AG1127" s="179"/>
      <c r="AH1127" s="179"/>
      <c r="AI1127" s="179"/>
      <c r="AJ1127" s="179"/>
      <c r="AK1127" s="179"/>
      <c r="AL1127" s="179"/>
      <c r="AM1127" s="179"/>
      <c r="AN1127" s="179"/>
      <c r="AO1127" s="179"/>
      <c r="AP1127" s="179"/>
      <c r="AQ1127" s="467"/>
      <c r="AR1127" s="467"/>
      <c r="AS1127" s="467"/>
    </row>
    <row r="1128" spans="1:45" s="347" customFormat="1" x14ac:dyDescent="0.3">
      <c r="A1128" s="438">
        <v>41814</v>
      </c>
      <c r="B1128" s="932" t="s">
        <v>6256</v>
      </c>
      <c r="C1128" s="933" t="s">
        <v>3709</v>
      </c>
      <c r="D1128" s="652">
        <v>500</v>
      </c>
      <c r="E1128" s="347" t="s">
        <v>117</v>
      </c>
      <c r="F1128" s="439">
        <v>52775</v>
      </c>
      <c r="G1128" s="347" t="s">
        <v>6254</v>
      </c>
      <c r="H1128" s="352" t="s">
        <v>6257</v>
      </c>
      <c r="I1128" s="353" t="s">
        <v>4169</v>
      </c>
      <c r="J1128" s="354" t="s">
        <v>665</v>
      </c>
      <c r="K1128" s="355">
        <v>-25</v>
      </c>
      <c r="L1128" s="354" t="s">
        <v>6258</v>
      </c>
      <c r="M1128" s="355">
        <v>7</v>
      </c>
      <c r="N1128" s="440" t="s">
        <v>3661</v>
      </c>
      <c r="O1128" s="471">
        <v>6</v>
      </c>
      <c r="P1128" s="352" t="s">
        <v>3776</v>
      </c>
      <c r="Q1128" s="354"/>
      <c r="R1128" s="347">
        <v>-10</v>
      </c>
      <c r="S1128" s="184" t="s">
        <v>6283</v>
      </c>
      <c r="T1128" s="138">
        <f t="shared" si="102"/>
        <v>6</v>
      </c>
      <c r="U1128" s="139"/>
      <c r="V1128" s="138"/>
      <c r="W1128" s="138"/>
      <c r="X1128" s="138"/>
      <c r="Y1128" s="141"/>
      <c r="Z1128" s="226"/>
      <c r="AA1128" s="179"/>
      <c r="AB1128" s="179"/>
      <c r="AC1128" s="179"/>
      <c r="AD1128" s="179"/>
      <c r="AE1128" s="179"/>
      <c r="AF1128" s="179"/>
      <c r="AG1128" s="179"/>
      <c r="AH1128" s="179"/>
      <c r="AI1128" s="179"/>
      <c r="AJ1128" s="179"/>
      <c r="AK1128" s="179"/>
      <c r="AL1128" s="179"/>
      <c r="AM1128" s="179"/>
      <c r="AN1128" s="179"/>
      <c r="AO1128" s="179"/>
      <c r="AP1128" s="179"/>
      <c r="AQ1128" s="467"/>
      <c r="AR1128" s="467"/>
      <c r="AS1128" s="467"/>
    </row>
    <row r="1129" spans="1:45" s="347" customFormat="1" x14ac:dyDescent="0.3">
      <c r="A1129" s="438">
        <v>41814</v>
      </c>
      <c r="B1129" s="932" t="s">
        <v>4954</v>
      </c>
      <c r="C1129" s="933" t="s">
        <v>73</v>
      </c>
      <c r="D1129" s="652">
        <v>800</v>
      </c>
      <c r="E1129" s="347" t="s">
        <v>164</v>
      </c>
      <c r="F1129" s="439">
        <v>42544</v>
      </c>
      <c r="G1129" s="347" t="s">
        <v>6259</v>
      </c>
      <c r="H1129" s="352" t="s">
        <v>6260</v>
      </c>
      <c r="I1129" s="353" t="s">
        <v>6261</v>
      </c>
      <c r="J1129" s="354" t="s">
        <v>6262</v>
      </c>
      <c r="K1129" s="355">
        <v>-4.5</v>
      </c>
      <c r="L1129" s="354" t="s">
        <v>6263</v>
      </c>
      <c r="M1129" s="355">
        <v>0</v>
      </c>
      <c r="N1129" s="440" t="s">
        <v>3756</v>
      </c>
      <c r="O1129" s="471">
        <v>1.125</v>
      </c>
      <c r="P1129" s="352" t="s">
        <v>1937</v>
      </c>
      <c r="Q1129" s="354"/>
      <c r="R1129" s="347">
        <v>0</v>
      </c>
      <c r="S1129" s="184" t="s">
        <v>6281</v>
      </c>
      <c r="T1129" s="138">
        <f t="shared" si="102"/>
        <v>6</v>
      </c>
      <c r="U1129" s="139"/>
      <c r="V1129" s="138"/>
      <c r="W1129" s="138"/>
      <c r="X1129" s="138"/>
      <c r="Y1129" s="141"/>
      <c r="Z1129" s="226"/>
      <c r="AA1129" s="179"/>
      <c r="AB1129" s="179"/>
      <c r="AC1129" s="179"/>
      <c r="AD1129" s="179"/>
      <c r="AE1129" s="179"/>
      <c r="AF1129" s="179"/>
      <c r="AG1129" s="179"/>
      <c r="AH1129" s="179"/>
      <c r="AI1129" s="179"/>
      <c r="AJ1129" s="179"/>
      <c r="AK1129" s="179"/>
      <c r="AL1129" s="179"/>
      <c r="AM1129" s="179"/>
      <c r="AN1129" s="179"/>
      <c r="AO1129" s="179"/>
      <c r="AP1129" s="179"/>
      <c r="AQ1129" s="467"/>
      <c r="AR1129" s="467"/>
      <c r="AS1129" s="467"/>
    </row>
    <row r="1130" spans="1:45" s="347" customFormat="1" x14ac:dyDescent="0.3">
      <c r="A1130" s="438">
        <v>41814</v>
      </c>
      <c r="B1130" s="932" t="s">
        <v>6264</v>
      </c>
      <c r="C1130" s="933" t="s">
        <v>218</v>
      </c>
      <c r="D1130" s="652">
        <v>750</v>
      </c>
      <c r="E1130" s="347" t="s">
        <v>261</v>
      </c>
      <c r="F1130" s="439">
        <v>45672</v>
      </c>
      <c r="G1130" s="347" t="s">
        <v>6265</v>
      </c>
      <c r="H1130" s="352" t="s">
        <v>466</v>
      </c>
      <c r="I1130" s="353" t="s">
        <v>4930</v>
      </c>
      <c r="J1130" s="354" t="s">
        <v>718</v>
      </c>
      <c r="K1130" s="355">
        <v>-15</v>
      </c>
      <c r="L1130" s="354" t="s">
        <v>6266</v>
      </c>
      <c r="M1130" s="355">
        <v>1</v>
      </c>
      <c r="N1130" s="440" t="s">
        <v>1196</v>
      </c>
      <c r="O1130" s="471">
        <v>3.2</v>
      </c>
      <c r="P1130" s="352" t="s">
        <v>2288</v>
      </c>
      <c r="Q1130" s="354"/>
      <c r="R1130" s="347">
        <v>-2</v>
      </c>
      <c r="S1130" s="184" t="s">
        <v>6280</v>
      </c>
      <c r="T1130" s="138">
        <f t="shared" si="102"/>
        <v>6</v>
      </c>
      <c r="U1130" s="139"/>
      <c r="V1130" s="138"/>
      <c r="W1130" s="138"/>
      <c r="X1130" s="138"/>
      <c r="Y1130" s="141"/>
      <c r="Z1130" s="226"/>
      <c r="AA1130" s="179"/>
      <c r="AB1130" s="179"/>
      <c r="AC1130" s="179"/>
      <c r="AD1130" s="179"/>
      <c r="AE1130" s="179"/>
      <c r="AF1130" s="179"/>
      <c r="AG1130" s="179"/>
      <c r="AH1130" s="179"/>
      <c r="AI1130" s="179"/>
      <c r="AJ1130" s="179"/>
      <c r="AK1130" s="179"/>
      <c r="AL1130" s="179"/>
      <c r="AM1130" s="179"/>
      <c r="AN1130" s="179"/>
      <c r="AO1130" s="179"/>
      <c r="AP1130" s="179"/>
      <c r="AQ1130" s="467"/>
      <c r="AR1130" s="467"/>
      <c r="AS1130" s="467"/>
    </row>
    <row r="1131" spans="1:45" s="347" customFormat="1" x14ac:dyDescent="0.3">
      <c r="A1131" s="438">
        <v>41814</v>
      </c>
      <c r="B1131" s="932" t="s">
        <v>6267</v>
      </c>
      <c r="C1131" s="933" t="s">
        <v>218</v>
      </c>
      <c r="D1131" s="652">
        <v>500</v>
      </c>
      <c r="E1131" s="347" t="s">
        <v>2749</v>
      </c>
      <c r="F1131" s="439">
        <v>52977</v>
      </c>
      <c r="G1131" s="347" t="s">
        <v>6265</v>
      </c>
      <c r="H1131" s="352" t="s">
        <v>6268</v>
      </c>
      <c r="I1131" s="353" t="s">
        <v>6269</v>
      </c>
      <c r="J1131" s="354" t="s">
        <v>265</v>
      </c>
      <c r="K1131" s="355">
        <v>-15</v>
      </c>
      <c r="L1131" s="354" t="s">
        <v>6270</v>
      </c>
      <c r="M1131" s="355">
        <v>7</v>
      </c>
      <c r="N1131" s="440" t="s">
        <v>79</v>
      </c>
      <c r="O1131" s="471">
        <v>2.5</v>
      </c>
      <c r="P1131" s="352" t="s">
        <v>6271</v>
      </c>
      <c r="Q1131" s="354"/>
      <c r="R1131" s="347">
        <v>1</v>
      </c>
      <c r="S1131" s="184" t="s">
        <v>6280</v>
      </c>
      <c r="T1131" s="138">
        <f t="shared" si="102"/>
        <v>6</v>
      </c>
      <c r="U1131" s="139"/>
      <c r="V1131" s="138"/>
      <c r="W1131" s="138"/>
      <c r="X1131" s="138"/>
      <c r="Y1131" s="141"/>
      <c r="Z1131" s="226"/>
      <c r="AA1131" s="179"/>
      <c r="AB1131" s="179"/>
      <c r="AC1131" s="179"/>
      <c r="AD1131" s="179"/>
      <c r="AE1131" s="179"/>
      <c r="AF1131" s="179"/>
      <c r="AG1131" s="179"/>
      <c r="AH1131" s="179"/>
      <c r="AI1131" s="179"/>
      <c r="AJ1131" s="179"/>
      <c r="AK1131" s="179"/>
      <c r="AL1131" s="179"/>
      <c r="AM1131" s="179"/>
      <c r="AN1131" s="179"/>
      <c r="AO1131" s="179"/>
      <c r="AP1131" s="179"/>
      <c r="AQ1131" s="467"/>
      <c r="AR1131" s="467"/>
      <c r="AS1131" s="467"/>
    </row>
    <row r="1132" spans="1:45" s="347" customFormat="1" x14ac:dyDescent="0.3">
      <c r="A1132" s="438">
        <v>41814</v>
      </c>
      <c r="B1132" s="932" t="s">
        <v>6272</v>
      </c>
      <c r="C1132" s="933" t="s">
        <v>949</v>
      </c>
      <c r="D1132" s="652">
        <v>110</v>
      </c>
      <c r="E1132" s="347" t="s">
        <v>261</v>
      </c>
      <c r="F1132" s="439">
        <v>45748</v>
      </c>
      <c r="G1132" s="347" t="s">
        <v>6273</v>
      </c>
      <c r="H1132" s="352" t="s">
        <v>160</v>
      </c>
      <c r="I1132" s="353"/>
      <c r="J1132" s="354" t="s">
        <v>91</v>
      </c>
      <c r="K1132" s="355">
        <v>7.5</v>
      </c>
      <c r="L1132" s="354" t="s">
        <v>6274</v>
      </c>
      <c r="M1132" s="355">
        <v>-5</v>
      </c>
      <c r="N1132" s="440" t="s">
        <v>6275</v>
      </c>
      <c r="O1132" s="471">
        <v>1.36</v>
      </c>
      <c r="P1132" s="352" t="s">
        <v>2097</v>
      </c>
      <c r="Q1132" s="354"/>
      <c r="R1132" s="347">
        <v>9</v>
      </c>
      <c r="S1132" s="184" t="s">
        <v>6279</v>
      </c>
      <c r="T1132" s="138">
        <f t="shared" si="102"/>
        <v>6</v>
      </c>
      <c r="U1132" s="139"/>
      <c r="V1132" s="138"/>
      <c r="W1132" s="138"/>
      <c r="X1132" s="138"/>
      <c r="Y1132" s="141"/>
      <c r="Z1132" s="226"/>
      <c r="AA1132" s="179"/>
      <c r="AB1132" s="179"/>
      <c r="AC1132" s="179"/>
      <c r="AD1132" s="179"/>
      <c r="AE1132" s="179"/>
      <c r="AF1132" s="179"/>
      <c r="AG1132" s="179"/>
      <c r="AH1132" s="179"/>
      <c r="AI1132" s="179"/>
      <c r="AJ1132" s="179"/>
      <c r="AK1132" s="179"/>
      <c r="AL1132" s="179"/>
      <c r="AM1132" s="179"/>
      <c r="AN1132" s="179"/>
      <c r="AO1132" s="179"/>
      <c r="AP1132" s="179"/>
      <c r="AQ1132" s="467"/>
      <c r="AR1132" s="467"/>
      <c r="AS1132" s="467"/>
    </row>
    <row r="1133" spans="1:45" s="347" customFormat="1" x14ac:dyDescent="0.3">
      <c r="A1133" s="438">
        <v>41814</v>
      </c>
      <c r="B1133" s="932" t="s">
        <v>6276</v>
      </c>
      <c r="C1133" s="933" t="s">
        <v>949</v>
      </c>
      <c r="D1133" s="652">
        <v>190</v>
      </c>
      <c r="E1133" s="347" t="s">
        <v>261</v>
      </c>
      <c r="F1133" s="439">
        <v>45748</v>
      </c>
      <c r="G1133" s="347" t="s">
        <v>6273</v>
      </c>
      <c r="H1133" s="352" t="s">
        <v>160</v>
      </c>
      <c r="I1133" s="353"/>
      <c r="J1133" s="354" t="s">
        <v>91</v>
      </c>
      <c r="K1133" s="355">
        <v>7.5</v>
      </c>
      <c r="L1133" s="354" t="s">
        <v>6274</v>
      </c>
      <c r="M1133" s="355">
        <v>-5</v>
      </c>
      <c r="N1133" s="440" t="s">
        <v>6277</v>
      </c>
      <c r="O1133" s="471">
        <v>1.47</v>
      </c>
      <c r="P1133" s="352" t="s">
        <v>2150</v>
      </c>
      <c r="Q1133" s="354"/>
      <c r="R1133" s="347">
        <v>8</v>
      </c>
      <c r="S1133" s="184" t="s">
        <v>6278</v>
      </c>
      <c r="T1133" s="138">
        <f t="shared" si="102"/>
        <v>6</v>
      </c>
      <c r="U1133" s="139"/>
      <c r="V1133" s="138"/>
      <c r="W1133" s="138"/>
      <c r="X1133" s="138"/>
      <c r="Y1133" s="141"/>
      <c r="Z1133" s="226"/>
      <c r="AA1133" s="179"/>
      <c r="AB1133" s="179"/>
      <c r="AC1133" s="179"/>
      <c r="AD1133" s="179"/>
      <c r="AE1133" s="179"/>
      <c r="AF1133" s="179"/>
      <c r="AG1133" s="179"/>
      <c r="AH1133" s="179"/>
      <c r="AI1133" s="179"/>
      <c r="AJ1133" s="179"/>
      <c r="AK1133" s="179"/>
      <c r="AL1133" s="179"/>
      <c r="AM1133" s="179"/>
      <c r="AN1133" s="179"/>
      <c r="AO1133" s="179"/>
      <c r="AP1133" s="179"/>
      <c r="AQ1133" s="467"/>
      <c r="AR1133" s="467"/>
      <c r="AS1133" s="467"/>
    </row>
    <row r="1134" spans="1:45" s="347" customFormat="1" x14ac:dyDescent="0.3">
      <c r="A1134" s="438">
        <v>41813</v>
      </c>
      <c r="B1134" s="932" t="s">
        <v>3674</v>
      </c>
      <c r="C1134" s="933" t="s">
        <v>100</v>
      </c>
      <c r="D1134" s="652">
        <v>500</v>
      </c>
      <c r="E1134" s="347" t="s">
        <v>1102</v>
      </c>
      <c r="F1134" s="439">
        <v>45334</v>
      </c>
      <c r="G1134" s="347" t="s">
        <v>6173</v>
      </c>
      <c r="H1134" s="352" t="s">
        <v>226</v>
      </c>
      <c r="I1134" s="353" t="s">
        <v>6174</v>
      </c>
      <c r="J1134" s="354" t="s">
        <v>6175</v>
      </c>
      <c r="K1134" s="355">
        <v>-22.5</v>
      </c>
      <c r="L1134" s="354"/>
      <c r="M1134" s="355"/>
      <c r="N1134" s="440" t="s">
        <v>4833</v>
      </c>
      <c r="O1134" s="471">
        <v>7</v>
      </c>
      <c r="P1134" s="352" t="s">
        <v>6176</v>
      </c>
      <c r="Q1134" s="354"/>
      <c r="R1134" s="347">
        <v>-16.5</v>
      </c>
      <c r="S1134" s="184" t="s">
        <v>6206</v>
      </c>
      <c r="T1134" s="138">
        <f t="shared" si="102"/>
        <v>6</v>
      </c>
      <c r="U1134" s="139"/>
      <c r="V1134" s="138"/>
      <c r="W1134" s="138"/>
      <c r="X1134" s="138"/>
      <c r="Y1134" s="141"/>
      <c r="Z1134" s="226"/>
      <c r="AA1134" s="179"/>
      <c r="AB1134" s="179"/>
      <c r="AC1134" s="179"/>
      <c r="AD1134" s="179"/>
      <c r="AE1134" s="179"/>
      <c r="AF1134" s="179"/>
      <c r="AG1134" s="179"/>
      <c r="AH1134" s="179"/>
      <c r="AI1134" s="179"/>
      <c r="AJ1134" s="179"/>
      <c r="AK1134" s="179"/>
      <c r="AL1134" s="179"/>
      <c r="AM1134" s="179"/>
      <c r="AN1134" s="179"/>
      <c r="AO1134" s="179"/>
      <c r="AP1134" s="179"/>
      <c r="AQ1134" s="467"/>
      <c r="AR1134" s="467"/>
      <c r="AS1134" s="467"/>
    </row>
    <row r="1135" spans="1:45" s="347" customFormat="1" x14ac:dyDescent="0.3">
      <c r="A1135" s="438">
        <v>41813</v>
      </c>
      <c r="B1135" s="932" t="s">
        <v>6177</v>
      </c>
      <c r="C1135" s="933" t="s">
        <v>1854</v>
      </c>
      <c r="D1135" s="652">
        <v>300</v>
      </c>
      <c r="E1135" s="347" t="s">
        <v>404</v>
      </c>
      <c r="F1135" s="439">
        <v>42916</v>
      </c>
      <c r="G1135" s="347" t="s">
        <v>908</v>
      </c>
      <c r="H1135" s="352" t="s">
        <v>6178</v>
      </c>
      <c r="I1135" s="353" t="s">
        <v>6179</v>
      </c>
      <c r="J1135" s="354" t="s">
        <v>6180</v>
      </c>
      <c r="K1135" s="355">
        <v>-20</v>
      </c>
      <c r="L1135" s="354"/>
      <c r="M1135" s="355"/>
      <c r="N1135" s="440" t="s">
        <v>423</v>
      </c>
      <c r="O1135" s="471">
        <v>3.33</v>
      </c>
      <c r="P1135" s="352" t="s">
        <v>4804</v>
      </c>
      <c r="Q1135" s="354"/>
      <c r="R1135" s="347">
        <v>-10</v>
      </c>
      <c r="S1135" s="184" t="s">
        <v>6205</v>
      </c>
      <c r="T1135" s="138">
        <f t="shared" si="102"/>
        <v>6</v>
      </c>
      <c r="U1135" s="139"/>
      <c r="V1135" s="138"/>
      <c r="W1135" s="138"/>
      <c r="X1135" s="138"/>
      <c r="Y1135" s="141"/>
      <c r="Z1135" s="226"/>
      <c r="AA1135" s="179"/>
      <c r="AB1135" s="179"/>
      <c r="AC1135" s="179"/>
      <c r="AD1135" s="179"/>
      <c r="AE1135" s="179"/>
      <c r="AF1135" s="179"/>
      <c r="AG1135" s="179"/>
      <c r="AH1135" s="179"/>
      <c r="AI1135" s="179"/>
      <c r="AJ1135" s="179"/>
      <c r="AK1135" s="179"/>
      <c r="AL1135" s="179"/>
      <c r="AM1135" s="179"/>
      <c r="AN1135" s="179"/>
      <c r="AO1135" s="179"/>
      <c r="AP1135" s="179"/>
      <c r="AQ1135" s="467"/>
      <c r="AR1135" s="467"/>
      <c r="AS1135" s="467"/>
    </row>
    <row r="1136" spans="1:45" s="347" customFormat="1" x14ac:dyDescent="0.3">
      <c r="A1136" s="438">
        <v>41813</v>
      </c>
      <c r="B1136" s="932" t="s">
        <v>6181</v>
      </c>
      <c r="C1136" s="933" t="s">
        <v>1854</v>
      </c>
      <c r="D1136" s="652">
        <v>400</v>
      </c>
      <c r="E1136" s="347" t="s">
        <v>66</v>
      </c>
      <c r="F1136" s="439">
        <v>45475</v>
      </c>
      <c r="G1136" s="347" t="s">
        <v>908</v>
      </c>
      <c r="H1136" s="352" t="s">
        <v>285</v>
      </c>
      <c r="I1136" s="353" t="s">
        <v>6182</v>
      </c>
      <c r="J1136" s="354" t="s">
        <v>398</v>
      </c>
      <c r="K1136" s="355">
        <v>-20</v>
      </c>
      <c r="L1136" s="354"/>
      <c r="M1136" s="355"/>
      <c r="N1136" s="440" t="s">
        <v>3840</v>
      </c>
      <c r="O1136" s="471">
        <v>5</v>
      </c>
      <c r="P1136" s="352" t="s">
        <v>4804</v>
      </c>
      <c r="Q1136" s="354"/>
      <c r="R1136" s="347">
        <v>-10</v>
      </c>
      <c r="S1136" s="184" t="s">
        <v>6204</v>
      </c>
      <c r="T1136" s="138">
        <f t="shared" si="102"/>
        <v>6</v>
      </c>
      <c r="U1136" s="139"/>
      <c r="V1136" s="138"/>
      <c r="W1136" s="138"/>
      <c r="X1136" s="138"/>
      <c r="Y1136" s="141"/>
      <c r="Z1136" s="226"/>
      <c r="AA1136" s="179"/>
      <c r="AB1136" s="179"/>
      <c r="AC1136" s="179"/>
      <c r="AD1136" s="179"/>
      <c r="AE1136" s="179"/>
      <c r="AF1136" s="179"/>
      <c r="AG1136" s="179"/>
      <c r="AH1136" s="179"/>
      <c r="AI1136" s="179"/>
      <c r="AJ1136" s="179"/>
      <c r="AK1136" s="179"/>
      <c r="AL1136" s="179"/>
      <c r="AM1136" s="179"/>
      <c r="AN1136" s="179"/>
      <c r="AO1136" s="179"/>
      <c r="AP1136" s="179"/>
      <c r="AQ1136" s="467"/>
      <c r="AR1136" s="467"/>
      <c r="AS1136" s="467"/>
    </row>
    <row r="1137" spans="1:45" s="347" customFormat="1" x14ac:dyDescent="0.3">
      <c r="A1137" s="438">
        <v>41813</v>
      </c>
      <c r="B1137" s="932" t="s">
        <v>6183</v>
      </c>
      <c r="C1137" s="933" t="s">
        <v>2940</v>
      </c>
      <c r="D1137" s="652">
        <v>350</v>
      </c>
      <c r="E1137" s="347" t="s">
        <v>853</v>
      </c>
      <c r="F1137" s="439">
        <v>45717</v>
      </c>
      <c r="G1137" s="347" t="s">
        <v>6184</v>
      </c>
      <c r="H1137" s="352" t="s">
        <v>821</v>
      </c>
      <c r="I1137" s="353" t="s">
        <v>4006</v>
      </c>
      <c r="J1137" s="354" t="s">
        <v>258</v>
      </c>
      <c r="K1137" s="355">
        <v>-5.5</v>
      </c>
      <c r="L1137" s="354"/>
      <c r="M1137" s="355"/>
      <c r="N1137" s="440" t="s">
        <v>6185</v>
      </c>
      <c r="O1137" s="471">
        <v>2.29</v>
      </c>
      <c r="P1137" s="352" t="s">
        <v>4180</v>
      </c>
      <c r="Q1137" s="354"/>
      <c r="R1137" s="347">
        <v>-1</v>
      </c>
      <c r="S1137" s="184" t="s">
        <v>6202</v>
      </c>
      <c r="T1137" s="138">
        <f t="shared" si="102"/>
        <v>6</v>
      </c>
      <c r="U1137" s="139"/>
      <c r="V1137" s="138"/>
      <c r="W1137" s="138"/>
      <c r="X1137" s="138"/>
      <c r="Y1137" s="141"/>
      <c r="Z1137" s="226"/>
      <c r="AA1137" s="179"/>
      <c r="AB1137" s="179"/>
      <c r="AC1137" s="179"/>
      <c r="AD1137" s="179"/>
      <c r="AE1137" s="179"/>
      <c r="AF1137" s="179"/>
      <c r="AG1137" s="179"/>
      <c r="AH1137" s="179"/>
      <c r="AI1137" s="179"/>
      <c r="AJ1137" s="179"/>
      <c r="AK1137" s="179"/>
      <c r="AL1137" s="179"/>
      <c r="AM1137" s="179"/>
      <c r="AN1137" s="179"/>
      <c r="AO1137" s="179"/>
      <c r="AP1137" s="179"/>
      <c r="AQ1137" s="467"/>
      <c r="AR1137" s="467"/>
      <c r="AS1137" s="467"/>
    </row>
    <row r="1138" spans="1:45" s="347" customFormat="1" x14ac:dyDescent="0.3">
      <c r="A1138" s="438">
        <v>41813</v>
      </c>
      <c r="B1138" s="932" t="s">
        <v>6186</v>
      </c>
      <c r="C1138" s="933" t="s">
        <v>2940</v>
      </c>
      <c r="D1138" s="652">
        <v>350</v>
      </c>
      <c r="E1138" s="347" t="s">
        <v>117</v>
      </c>
      <c r="F1138" s="439">
        <v>52779</v>
      </c>
      <c r="G1138" s="347" t="s">
        <v>6184</v>
      </c>
      <c r="H1138" s="352" t="s">
        <v>155</v>
      </c>
      <c r="I1138" s="353" t="s">
        <v>457</v>
      </c>
      <c r="J1138" s="354" t="s">
        <v>760</v>
      </c>
      <c r="K1138" s="355">
        <v>-5.5</v>
      </c>
      <c r="L1138" s="354"/>
      <c r="M1138" s="355"/>
      <c r="N1138" s="440" t="s">
        <v>6185</v>
      </c>
      <c r="O1138" s="471">
        <v>2.29</v>
      </c>
      <c r="P1138" s="352" t="s">
        <v>1994</v>
      </c>
      <c r="Q1138" s="354"/>
      <c r="R1138" s="347">
        <v>2</v>
      </c>
      <c r="S1138" s="184" t="s">
        <v>6201</v>
      </c>
      <c r="T1138" s="138">
        <f t="shared" si="102"/>
        <v>6</v>
      </c>
      <c r="U1138" s="139"/>
      <c r="V1138" s="138"/>
      <c r="W1138" s="138"/>
      <c r="X1138" s="138"/>
      <c r="Y1138" s="141"/>
      <c r="Z1138" s="226"/>
      <c r="AA1138" s="179"/>
      <c r="AB1138" s="179"/>
      <c r="AC1138" s="179"/>
      <c r="AD1138" s="179"/>
      <c r="AE1138" s="179"/>
      <c r="AF1138" s="179"/>
      <c r="AG1138" s="179"/>
      <c r="AH1138" s="179"/>
      <c r="AI1138" s="179"/>
      <c r="AJ1138" s="179"/>
      <c r="AK1138" s="179"/>
      <c r="AL1138" s="179"/>
      <c r="AM1138" s="179"/>
      <c r="AN1138" s="179"/>
      <c r="AO1138" s="179"/>
      <c r="AP1138" s="179"/>
      <c r="AQ1138" s="467"/>
      <c r="AR1138" s="467"/>
      <c r="AS1138" s="467"/>
    </row>
    <row r="1139" spans="1:45" s="347" customFormat="1" x14ac:dyDescent="0.3">
      <c r="A1139" s="438">
        <v>41813</v>
      </c>
      <c r="B1139" s="932" t="s">
        <v>6187</v>
      </c>
      <c r="C1139" s="933" t="s">
        <v>127</v>
      </c>
      <c r="D1139" s="652">
        <v>250</v>
      </c>
      <c r="E1139" s="347" t="s">
        <v>506</v>
      </c>
      <c r="F1139" s="439">
        <v>52779</v>
      </c>
      <c r="G1139" s="347" t="s">
        <v>6188</v>
      </c>
      <c r="H1139" s="352" t="s">
        <v>6189</v>
      </c>
      <c r="I1139" s="353" t="s">
        <v>5373</v>
      </c>
      <c r="J1139" s="354" t="s">
        <v>4094</v>
      </c>
      <c r="K1139" s="355">
        <v>-5.5</v>
      </c>
      <c r="L1139" s="354"/>
      <c r="M1139" s="355"/>
      <c r="N1139" s="440" t="s">
        <v>411</v>
      </c>
      <c r="O1139" s="471">
        <v>2.4</v>
      </c>
      <c r="P1139" s="352" t="s">
        <v>1890</v>
      </c>
      <c r="Q1139" s="354"/>
      <c r="R1139" s="347">
        <v>5</v>
      </c>
      <c r="S1139" s="184" t="s">
        <v>6203</v>
      </c>
      <c r="T1139" s="138">
        <f t="shared" si="102"/>
        <v>6</v>
      </c>
      <c r="U1139" s="139"/>
      <c r="V1139" s="138"/>
      <c r="W1139" s="138"/>
      <c r="X1139" s="138"/>
      <c r="Y1139" s="141"/>
      <c r="Z1139" s="226"/>
      <c r="AA1139" s="179"/>
      <c r="AB1139" s="179"/>
      <c r="AC1139" s="179"/>
      <c r="AD1139" s="179"/>
      <c r="AE1139" s="179"/>
      <c r="AF1139" s="179"/>
      <c r="AG1139" s="179"/>
      <c r="AH1139" s="179"/>
      <c r="AI1139" s="179"/>
      <c r="AJ1139" s="179"/>
      <c r="AK1139" s="179"/>
      <c r="AL1139" s="179"/>
      <c r="AM1139" s="179"/>
      <c r="AN1139" s="179"/>
      <c r="AO1139" s="179"/>
      <c r="AP1139" s="179"/>
      <c r="AQ1139" s="467"/>
      <c r="AR1139" s="467"/>
      <c r="AS1139" s="467"/>
    </row>
    <row r="1140" spans="1:45" s="347" customFormat="1" x14ac:dyDescent="0.3">
      <c r="A1140" s="438">
        <v>41813</v>
      </c>
      <c r="B1140" s="932" t="s">
        <v>6190</v>
      </c>
      <c r="C1140" s="933" t="s">
        <v>218</v>
      </c>
      <c r="D1140" s="652">
        <v>300</v>
      </c>
      <c r="E1140" s="347" t="s">
        <v>224</v>
      </c>
      <c r="F1140" s="439">
        <v>44392</v>
      </c>
      <c r="G1140" s="347" t="s">
        <v>6191</v>
      </c>
      <c r="H1140" s="352" t="s">
        <v>123</v>
      </c>
      <c r="I1140" s="353" t="s">
        <v>676</v>
      </c>
      <c r="J1140" s="354" t="s">
        <v>661</v>
      </c>
      <c r="K1140" s="355">
        <v>-20</v>
      </c>
      <c r="L1140" s="354"/>
      <c r="M1140" s="355"/>
      <c r="N1140" s="440" t="s">
        <v>432</v>
      </c>
      <c r="O1140" s="471">
        <v>5</v>
      </c>
      <c r="P1140" s="352" t="s">
        <v>6192</v>
      </c>
      <c r="Q1140" s="354"/>
      <c r="R1140" s="347">
        <v>-24</v>
      </c>
      <c r="S1140" s="184" t="s">
        <v>6199</v>
      </c>
      <c r="T1140" s="138">
        <f t="shared" si="102"/>
        <v>6</v>
      </c>
      <c r="U1140" s="139"/>
      <c r="V1140" s="138"/>
      <c r="W1140" s="138"/>
      <c r="X1140" s="138"/>
      <c r="Y1140" s="141"/>
      <c r="Z1140" s="226"/>
      <c r="AA1140" s="179"/>
      <c r="AB1140" s="179"/>
      <c r="AC1140" s="179"/>
      <c r="AD1140" s="179"/>
      <c r="AE1140" s="179"/>
      <c r="AF1140" s="179"/>
      <c r="AG1140" s="179"/>
      <c r="AH1140" s="179"/>
      <c r="AI1140" s="179"/>
      <c r="AJ1140" s="179"/>
      <c r="AK1140" s="179"/>
      <c r="AL1140" s="179"/>
      <c r="AM1140" s="179"/>
      <c r="AN1140" s="179"/>
      <c r="AO1140" s="179"/>
      <c r="AP1140" s="179"/>
      <c r="AQ1140" s="467"/>
      <c r="AR1140" s="467"/>
      <c r="AS1140" s="467"/>
    </row>
    <row r="1141" spans="1:45" s="347" customFormat="1" x14ac:dyDescent="0.3">
      <c r="A1141" s="438">
        <v>41813</v>
      </c>
      <c r="B1141" s="932" t="s">
        <v>6193</v>
      </c>
      <c r="C1141" s="933" t="s">
        <v>182</v>
      </c>
      <c r="D1141" s="652">
        <v>250</v>
      </c>
      <c r="E1141" s="347" t="s">
        <v>37</v>
      </c>
      <c r="F1141" s="439">
        <v>43661</v>
      </c>
      <c r="G1141" s="347" t="s">
        <v>3743</v>
      </c>
      <c r="H1141" s="352" t="s">
        <v>144</v>
      </c>
      <c r="I1141" s="353" t="s">
        <v>871</v>
      </c>
      <c r="J1141" s="354" t="s">
        <v>202</v>
      </c>
      <c r="K1141" s="355">
        <v>-20</v>
      </c>
      <c r="L1141" s="354"/>
      <c r="M1141" s="355"/>
      <c r="N1141" s="440" t="s">
        <v>714</v>
      </c>
      <c r="O1141" s="471">
        <v>11.2</v>
      </c>
      <c r="P1141" s="352" t="s">
        <v>1994</v>
      </c>
      <c r="Q1141" s="354"/>
      <c r="R1141" s="347">
        <v>2</v>
      </c>
      <c r="S1141" s="184" t="s">
        <v>6198</v>
      </c>
      <c r="T1141" s="138">
        <f t="shared" si="102"/>
        <v>6</v>
      </c>
      <c r="U1141" s="139"/>
      <c r="V1141" s="138"/>
      <c r="W1141" s="138"/>
      <c r="X1141" s="138"/>
      <c r="Y1141" s="141"/>
      <c r="Z1141" s="226"/>
      <c r="AA1141" s="179"/>
      <c r="AB1141" s="179"/>
      <c r="AC1141" s="179"/>
      <c r="AD1141" s="179"/>
      <c r="AE1141" s="179"/>
      <c r="AF1141" s="179"/>
      <c r="AG1141" s="179"/>
      <c r="AH1141" s="179"/>
      <c r="AI1141" s="179"/>
      <c r="AJ1141" s="179"/>
      <c r="AK1141" s="179"/>
      <c r="AL1141" s="179"/>
      <c r="AM1141" s="179"/>
      <c r="AN1141" s="179"/>
      <c r="AO1141" s="179"/>
      <c r="AP1141" s="179"/>
      <c r="AQ1141" s="467"/>
      <c r="AR1141" s="467"/>
      <c r="AS1141" s="467"/>
    </row>
    <row r="1142" spans="1:45" s="347" customFormat="1" x14ac:dyDescent="0.3">
      <c r="A1142" s="438">
        <v>41813</v>
      </c>
      <c r="B1142" s="932" t="s">
        <v>6194</v>
      </c>
      <c r="C1142" s="933" t="s">
        <v>182</v>
      </c>
      <c r="D1142" s="652">
        <v>250</v>
      </c>
      <c r="E1142" s="347" t="s">
        <v>66</v>
      </c>
      <c r="F1142" s="439">
        <v>45488</v>
      </c>
      <c r="G1142" s="347" t="s">
        <v>3743</v>
      </c>
      <c r="H1142" s="352" t="s">
        <v>330</v>
      </c>
      <c r="I1142" s="353" t="s">
        <v>4257</v>
      </c>
      <c r="J1142" s="354" t="s">
        <v>718</v>
      </c>
      <c r="K1142" s="355">
        <v>-20</v>
      </c>
      <c r="L1142" s="354"/>
      <c r="M1142" s="355"/>
      <c r="N1142" s="440" t="s">
        <v>1196</v>
      </c>
      <c r="O1142" s="471">
        <v>9.6</v>
      </c>
      <c r="P1142" s="352" t="s">
        <v>3804</v>
      </c>
      <c r="Q1142" s="354"/>
      <c r="R1142" s="347">
        <v>0</v>
      </c>
      <c r="S1142" s="184" t="s">
        <v>6197</v>
      </c>
      <c r="T1142" s="138">
        <f t="shared" si="102"/>
        <v>6</v>
      </c>
      <c r="U1142" s="139"/>
      <c r="V1142" s="138"/>
      <c r="W1142" s="138"/>
      <c r="X1142" s="138"/>
      <c r="Y1142" s="141"/>
      <c r="Z1142" s="226"/>
      <c r="AA1142" s="179"/>
      <c r="AB1142" s="179"/>
      <c r="AC1142" s="179"/>
      <c r="AD1142" s="179"/>
      <c r="AE1142" s="179"/>
      <c r="AF1142" s="179"/>
      <c r="AG1142" s="179"/>
      <c r="AH1142" s="179"/>
      <c r="AI1142" s="179"/>
      <c r="AJ1142" s="179"/>
      <c r="AK1142" s="179"/>
      <c r="AL1142" s="179"/>
      <c r="AM1142" s="179"/>
      <c r="AN1142" s="179"/>
      <c r="AO1142" s="179"/>
      <c r="AP1142" s="179"/>
      <c r="AQ1142" s="467"/>
      <c r="AR1142" s="467"/>
      <c r="AS1142" s="467"/>
    </row>
    <row r="1143" spans="1:45" s="347" customFormat="1" x14ac:dyDescent="0.3">
      <c r="A1143" s="438">
        <v>41813</v>
      </c>
      <c r="B1143" s="932" t="s">
        <v>3768</v>
      </c>
      <c r="C1143" s="933" t="s">
        <v>182</v>
      </c>
      <c r="D1143" s="652">
        <v>150</v>
      </c>
      <c r="E1143" s="347" t="s">
        <v>601</v>
      </c>
      <c r="F1143" s="439">
        <v>52611</v>
      </c>
      <c r="G1143" s="347" t="s">
        <v>3743</v>
      </c>
      <c r="H1143" s="352" t="s">
        <v>185</v>
      </c>
      <c r="I1143" s="353" t="s">
        <v>880</v>
      </c>
      <c r="J1143" s="354" t="s">
        <v>472</v>
      </c>
      <c r="K1143" s="355">
        <v>-10</v>
      </c>
      <c r="L1143" s="354"/>
      <c r="M1143" s="355"/>
      <c r="N1143" s="440" t="s">
        <v>3636</v>
      </c>
      <c r="O1143" s="471">
        <v>8</v>
      </c>
      <c r="P1143" s="352" t="s">
        <v>1900</v>
      </c>
      <c r="Q1143" s="354"/>
      <c r="R1143" s="347">
        <v>10</v>
      </c>
      <c r="S1143" s="184" t="s">
        <v>3451</v>
      </c>
      <c r="T1143" s="138">
        <f t="shared" si="102"/>
        <v>6</v>
      </c>
      <c r="U1143" s="139"/>
      <c r="V1143" s="138"/>
      <c r="W1143" s="138"/>
      <c r="X1143" s="138"/>
      <c r="Y1143" s="141"/>
      <c r="Z1143" s="226"/>
      <c r="AA1143" s="179"/>
      <c r="AB1143" s="179"/>
      <c r="AC1143" s="179"/>
      <c r="AD1143" s="179"/>
      <c r="AE1143" s="179"/>
      <c r="AF1143" s="179"/>
      <c r="AG1143" s="179"/>
      <c r="AH1143" s="179"/>
      <c r="AI1143" s="179"/>
      <c r="AJ1143" s="179"/>
      <c r="AK1143" s="179"/>
      <c r="AL1143" s="179"/>
      <c r="AM1143" s="179"/>
      <c r="AN1143" s="179"/>
      <c r="AO1143" s="179"/>
      <c r="AP1143" s="179"/>
      <c r="AQ1143" s="467"/>
      <c r="AR1143" s="467"/>
      <c r="AS1143" s="467"/>
    </row>
    <row r="1144" spans="1:45" s="428" customFormat="1" x14ac:dyDescent="0.3">
      <c r="A1144" s="427">
        <v>41813</v>
      </c>
      <c r="B1144" s="935" t="s">
        <v>6195</v>
      </c>
      <c r="C1144" s="936" t="s">
        <v>403</v>
      </c>
      <c r="D1144" s="654">
        <v>400</v>
      </c>
      <c r="E1144" s="428" t="s">
        <v>66</v>
      </c>
      <c r="F1144" s="430">
        <v>45488</v>
      </c>
      <c r="G1144" s="428" t="s">
        <v>6196</v>
      </c>
      <c r="H1144" s="431" t="s">
        <v>123</v>
      </c>
      <c r="I1144" s="432"/>
      <c r="J1144" s="433" t="s">
        <v>368</v>
      </c>
      <c r="K1144" s="434">
        <v>-5</v>
      </c>
      <c r="L1144" s="433"/>
      <c r="M1144" s="434"/>
      <c r="N1144" s="435" t="s">
        <v>4462</v>
      </c>
      <c r="O1144" s="617">
        <v>1.75</v>
      </c>
      <c r="P1144" s="431" t="s">
        <v>2092</v>
      </c>
      <c r="Q1144" s="433"/>
      <c r="R1144" s="428">
        <v>3</v>
      </c>
      <c r="S1144" s="185" t="s">
        <v>6200</v>
      </c>
      <c r="T1144" s="170">
        <f t="shared" si="102"/>
        <v>6</v>
      </c>
      <c r="U1144" s="171"/>
      <c r="V1144" s="170"/>
      <c r="W1144" s="170"/>
      <c r="X1144" s="170"/>
      <c r="Y1144" s="169"/>
      <c r="Z1144" s="437"/>
      <c r="AA1144" s="215"/>
      <c r="AB1144" s="215"/>
      <c r="AC1144" s="215"/>
      <c r="AD1144" s="215"/>
      <c r="AE1144" s="215"/>
      <c r="AF1144" s="215"/>
      <c r="AG1144" s="215"/>
      <c r="AH1144" s="215"/>
      <c r="AI1144" s="215"/>
      <c r="AJ1144" s="215"/>
      <c r="AK1144" s="215"/>
      <c r="AL1144" s="215"/>
      <c r="AM1144" s="215"/>
      <c r="AN1144" s="215"/>
      <c r="AO1144" s="215"/>
      <c r="AP1144" s="215"/>
      <c r="AQ1144" s="470"/>
      <c r="AR1144" s="470"/>
      <c r="AS1144" s="470"/>
    </row>
    <row r="1145" spans="1:45" s="347" customFormat="1" x14ac:dyDescent="0.3">
      <c r="A1145" s="438">
        <v>41809</v>
      </c>
      <c r="B1145" s="932" t="s">
        <v>6079</v>
      </c>
      <c r="C1145" s="933" t="s">
        <v>44</v>
      </c>
      <c r="D1145" s="652">
        <v>1250</v>
      </c>
      <c r="E1145" s="347" t="s">
        <v>66</v>
      </c>
      <c r="F1145" s="439">
        <v>45467</v>
      </c>
      <c r="G1145" s="347" t="s">
        <v>6080</v>
      </c>
      <c r="H1145" s="352" t="s">
        <v>1559</v>
      </c>
      <c r="I1145" s="353" t="s">
        <v>3770</v>
      </c>
      <c r="J1145" s="354" t="s">
        <v>860</v>
      </c>
      <c r="K1145" s="355">
        <v>-25</v>
      </c>
      <c r="L1145" s="354"/>
      <c r="M1145" s="355"/>
      <c r="N1145" s="440" t="s">
        <v>3782</v>
      </c>
      <c r="O1145" s="471">
        <v>4.5599999999999996</v>
      </c>
      <c r="P1145" s="352" t="s">
        <v>6081</v>
      </c>
      <c r="Q1145" s="354"/>
      <c r="R1145" s="347">
        <v>-7</v>
      </c>
      <c r="S1145" s="184" t="s">
        <v>6166</v>
      </c>
      <c r="T1145" s="138">
        <f t="shared" ref="T1145:T1174" si="103">MONTH(A1145)</f>
        <v>6</v>
      </c>
      <c r="U1145" s="139"/>
      <c r="V1145" s="138"/>
      <c r="W1145" s="138"/>
      <c r="X1145" s="138"/>
      <c r="Y1145" s="141"/>
      <c r="Z1145" s="226"/>
      <c r="AA1145" s="179"/>
      <c r="AB1145" s="179"/>
      <c r="AC1145" s="179"/>
      <c r="AD1145" s="179"/>
      <c r="AE1145" s="179"/>
      <c r="AF1145" s="179"/>
      <c r="AG1145" s="179"/>
      <c r="AH1145" s="179"/>
      <c r="AI1145" s="179"/>
      <c r="AJ1145" s="179"/>
      <c r="AK1145" s="179"/>
      <c r="AL1145" s="179"/>
      <c r="AM1145" s="179"/>
      <c r="AN1145" s="179"/>
      <c r="AO1145" s="179"/>
      <c r="AP1145" s="179"/>
      <c r="AQ1145" s="467"/>
      <c r="AR1145" s="467"/>
    </row>
    <row r="1146" spans="1:45" s="347" customFormat="1" x14ac:dyDescent="0.3">
      <c r="A1146" s="438">
        <v>41809</v>
      </c>
      <c r="B1146" s="932" t="s">
        <v>6082</v>
      </c>
      <c r="C1146" s="933" t="s">
        <v>44</v>
      </c>
      <c r="D1146" s="652">
        <v>650</v>
      </c>
      <c r="E1146" s="347" t="s">
        <v>117</v>
      </c>
      <c r="F1146" s="439">
        <v>52772</v>
      </c>
      <c r="G1146" s="347" t="s">
        <v>6080</v>
      </c>
      <c r="H1146" s="352" t="s">
        <v>6083</v>
      </c>
      <c r="I1146" s="353" t="s">
        <v>6084</v>
      </c>
      <c r="J1146" s="354" t="s">
        <v>6085</v>
      </c>
      <c r="K1146" s="355">
        <v>-35</v>
      </c>
      <c r="L1146" s="354"/>
      <c r="M1146" s="355"/>
      <c r="N1146" s="440" t="s">
        <v>1942</v>
      </c>
      <c r="O1146" s="471">
        <v>5.54</v>
      </c>
      <c r="P1146" s="352" t="s">
        <v>3746</v>
      </c>
      <c r="Q1146" s="354"/>
      <c r="R1146" s="347" t="s">
        <v>3746</v>
      </c>
      <c r="S1146" s="184" t="s">
        <v>6167</v>
      </c>
      <c r="T1146" s="138">
        <f t="shared" si="103"/>
        <v>6</v>
      </c>
      <c r="U1146" s="139"/>
      <c r="V1146" s="138"/>
      <c r="W1146" s="138"/>
      <c r="X1146" s="138"/>
      <c r="Y1146" s="141"/>
      <c r="Z1146" s="226"/>
      <c r="AA1146" s="179"/>
      <c r="AB1146" s="179"/>
      <c r="AC1146" s="179"/>
      <c r="AD1146" s="179"/>
      <c r="AE1146" s="179"/>
      <c r="AF1146" s="179"/>
      <c r="AG1146" s="179"/>
      <c r="AH1146" s="179"/>
      <c r="AI1146" s="179"/>
      <c r="AJ1146" s="179"/>
      <c r="AK1146" s="179"/>
      <c r="AL1146" s="179"/>
      <c r="AM1146" s="179"/>
      <c r="AN1146" s="179"/>
      <c r="AO1146" s="179"/>
      <c r="AP1146" s="179"/>
      <c r="AQ1146" s="467"/>
      <c r="AR1146" s="467"/>
    </row>
    <row r="1147" spans="1:45" s="347" customFormat="1" x14ac:dyDescent="0.3">
      <c r="A1147" s="438">
        <v>41809</v>
      </c>
      <c r="B1147" s="932" t="s">
        <v>6086</v>
      </c>
      <c r="C1147" s="933" t="s">
        <v>218</v>
      </c>
      <c r="D1147" s="652">
        <v>300</v>
      </c>
      <c r="E1147" s="347" t="s">
        <v>12</v>
      </c>
      <c r="F1147" s="439">
        <v>42901</v>
      </c>
      <c r="G1147" s="347" t="s">
        <v>372</v>
      </c>
      <c r="H1147" s="352" t="s">
        <v>1770</v>
      </c>
      <c r="I1147" s="353" t="s">
        <v>6087</v>
      </c>
      <c r="J1147" s="354" t="s">
        <v>4107</v>
      </c>
      <c r="K1147" s="355">
        <v>-15</v>
      </c>
      <c r="L1147" s="354"/>
      <c r="M1147" s="355"/>
      <c r="N1147" s="440" t="s">
        <v>692</v>
      </c>
      <c r="O1147" s="471">
        <v>5.67</v>
      </c>
      <c r="P1147" s="352" t="s">
        <v>4117</v>
      </c>
      <c r="Q1147" s="354"/>
      <c r="R1147" s="347">
        <v>-5</v>
      </c>
      <c r="S1147" s="184" t="s">
        <v>6169</v>
      </c>
      <c r="T1147" s="138">
        <f t="shared" si="103"/>
        <v>6</v>
      </c>
      <c r="U1147" s="139"/>
      <c r="V1147" s="138"/>
      <c r="W1147" s="138"/>
      <c r="X1147" s="138"/>
      <c r="Y1147" s="141"/>
      <c r="Z1147" s="226"/>
      <c r="AA1147" s="179"/>
      <c r="AB1147" s="179"/>
      <c r="AC1147" s="179"/>
      <c r="AD1147" s="179"/>
      <c r="AE1147" s="179"/>
      <c r="AF1147" s="179"/>
      <c r="AG1147" s="179"/>
      <c r="AH1147" s="179"/>
      <c r="AI1147" s="179"/>
      <c r="AJ1147" s="179"/>
      <c r="AK1147" s="179"/>
      <c r="AL1147" s="179"/>
      <c r="AM1147" s="179"/>
      <c r="AN1147" s="179"/>
      <c r="AO1147" s="179"/>
      <c r="AP1147" s="179"/>
      <c r="AQ1147" s="467"/>
      <c r="AR1147" s="467"/>
    </row>
    <row r="1148" spans="1:45" s="347" customFormat="1" x14ac:dyDescent="0.3">
      <c r="A1148" s="438">
        <v>41809</v>
      </c>
      <c r="B1148" s="932" t="s">
        <v>6088</v>
      </c>
      <c r="C1148" s="933" t="s">
        <v>218</v>
      </c>
      <c r="D1148" s="652">
        <v>300</v>
      </c>
      <c r="E1148" s="347" t="s">
        <v>66</v>
      </c>
      <c r="F1148" s="439">
        <v>45488</v>
      </c>
      <c r="G1148" s="347" t="s">
        <v>372</v>
      </c>
      <c r="H1148" s="352" t="s">
        <v>226</v>
      </c>
      <c r="I1148" s="353" t="s">
        <v>673</v>
      </c>
      <c r="J1148" s="354" t="s">
        <v>293</v>
      </c>
      <c r="K1148" s="355">
        <v>-20</v>
      </c>
      <c r="L1148" s="354"/>
      <c r="M1148" s="355"/>
      <c r="N1148" s="440" t="s">
        <v>3761</v>
      </c>
      <c r="O1148" s="471">
        <v>7</v>
      </c>
      <c r="P1148" s="352" t="s">
        <v>3776</v>
      </c>
      <c r="Q1148" s="354"/>
      <c r="R1148" s="347">
        <v>-10</v>
      </c>
      <c r="S1148" s="184" t="s">
        <v>6168</v>
      </c>
      <c r="T1148" s="138">
        <f t="shared" si="103"/>
        <v>6</v>
      </c>
      <c r="U1148" s="139"/>
      <c r="V1148" s="138"/>
      <c r="W1148" s="138"/>
      <c r="X1148" s="138"/>
      <c r="Y1148" s="141"/>
      <c r="Z1148" s="226"/>
      <c r="AA1148" s="179"/>
      <c r="AB1148" s="179"/>
      <c r="AC1148" s="179"/>
      <c r="AD1148" s="179"/>
      <c r="AE1148" s="179"/>
      <c r="AF1148" s="179"/>
      <c r="AG1148" s="179"/>
      <c r="AH1148" s="179"/>
      <c r="AI1148" s="179"/>
      <c r="AJ1148" s="179"/>
      <c r="AK1148" s="179"/>
      <c r="AL1148" s="179"/>
      <c r="AM1148" s="179"/>
      <c r="AN1148" s="179"/>
      <c r="AO1148" s="179"/>
      <c r="AP1148" s="179"/>
      <c r="AQ1148" s="467"/>
      <c r="AR1148" s="467"/>
    </row>
    <row r="1149" spans="1:45" s="347" customFormat="1" x14ac:dyDescent="0.3">
      <c r="A1149" s="438">
        <v>41809</v>
      </c>
      <c r="B1149" s="932" t="s">
        <v>6089</v>
      </c>
      <c r="C1149" s="933" t="s">
        <v>2062</v>
      </c>
      <c r="D1149" s="652">
        <v>2000</v>
      </c>
      <c r="E1149" s="347" t="s">
        <v>3793</v>
      </c>
      <c r="F1149" s="439">
        <v>45469</v>
      </c>
      <c r="G1149" s="347" t="s">
        <v>6090</v>
      </c>
      <c r="H1149" s="352" t="s">
        <v>6091</v>
      </c>
      <c r="I1149" s="353" t="s">
        <v>3844</v>
      </c>
      <c r="J1149" s="354" t="s">
        <v>3807</v>
      </c>
      <c r="K1149" s="355">
        <v>-22.5</v>
      </c>
      <c r="L1149" s="354"/>
      <c r="M1149" s="355"/>
      <c r="N1149" s="440" t="s">
        <v>6092</v>
      </c>
      <c r="O1149" s="471">
        <v>3.3</v>
      </c>
      <c r="P1149" s="352"/>
      <c r="Q1149" s="354" t="s">
        <v>1946</v>
      </c>
      <c r="R1149" s="347">
        <v>2.5</v>
      </c>
      <c r="S1149" s="184" t="s">
        <v>6170</v>
      </c>
      <c r="T1149" s="138">
        <f t="shared" si="103"/>
        <v>6</v>
      </c>
      <c r="U1149" s="139"/>
      <c r="V1149" s="138"/>
      <c r="W1149" s="138"/>
      <c r="X1149" s="138"/>
      <c r="Y1149" s="141"/>
      <c r="Z1149" s="226"/>
      <c r="AA1149" s="179"/>
      <c r="AB1149" s="179"/>
      <c r="AC1149" s="179"/>
      <c r="AD1149" s="179"/>
      <c r="AE1149" s="179"/>
      <c r="AF1149" s="179"/>
      <c r="AG1149" s="179"/>
      <c r="AH1149" s="179"/>
      <c r="AI1149" s="179"/>
      <c r="AJ1149" s="179"/>
      <c r="AK1149" s="179"/>
      <c r="AL1149" s="179"/>
      <c r="AM1149" s="179"/>
      <c r="AN1149" s="179"/>
      <c r="AO1149" s="179"/>
      <c r="AP1149" s="179"/>
      <c r="AQ1149" s="467"/>
      <c r="AR1149" s="467"/>
    </row>
    <row r="1150" spans="1:45" s="347" customFormat="1" x14ac:dyDescent="0.3">
      <c r="A1150" s="438">
        <v>41809</v>
      </c>
      <c r="B1150" s="932" t="s">
        <v>6093</v>
      </c>
      <c r="C1150" s="933" t="s">
        <v>87</v>
      </c>
      <c r="D1150" s="652">
        <v>500</v>
      </c>
      <c r="E1150" s="347" t="s">
        <v>1199</v>
      </c>
      <c r="F1150" s="439">
        <v>47296</v>
      </c>
      <c r="G1150" s="347" t="s">
        <v>6094</v>
      </c>
      <c r="H1150" s="352" t="s">
        <v>6095</v>
      </c>
      <c r="I1150" s="353" t="s">
        <v>6096</v>
      </c>
      <c r="J1150" s="354" t="s">
        <v>1458</v>
      </c>
      <c r="K1150" s="355">
        <v>-25</v>
      </c>
      <c r="L1150" s="354"/>
      <c r="M1150" s="355"/>
      <c r="N1150" s="440" t="s">
        <v>3845</v>
      </c>
      <c r="O1150" s="471">
        <v>6.2</v>
      </c>
      <c r="P1150" s="352" t="s">
        <v>6097</v>
      </c>
      <c r="Q1150" s="354"/>
      <c r="R1150" s="347">
        <v>-4.2</v>
      </c>
      <c r="S1150" s="184" t="s">
        <v>6171</v>
      </c>
      <c r="T1150" s="138">
        <f t="shared" si="103"/>
        <v>6</v>
      </c>
      <c r="U1150" s="139"/>
      <c r="V1150" s="138"/>
      <c r="W1150" s="138"/>
      <c r="X1150" s="138"/>
      <c r="Y1150" s="141"/>
      <c r="Z1150" s="226"/>
      <c r="AA1150" s="179"/>
      <c r="AB1150" s="179"/>
      <c r="AC1150" s="179"/>
      <c r="AD1150" s="179"/>
      <c r="AE1150" s="179"/>
      <c r="AF1150" s="179"/>
      <c r="AG1150" s="179"/>
      <c r="AH1150" s="179"/>
      <c r="AI1150" s="179"/>
      <c r="AJ1150" s="179"/>
      <c r="AK1150" s="179"/>
      <c r="AL1150" s="179"/>
      <c r="AM1150" s="179"/>
      <c r="AN1150" s="179"/>
      <c r="AO1150" s="179"/>
      <c r="AP1150" s="179"/>
      <c r="AQ1150" s="467"/>
      <c r="AR1150" s="467"/>
    </row>
    <row r="1151" spans="1:45" s="347" customFormat="1" x14ac:dyDescent="0.3">
      <c r="A1151" s="438">
        <v>41808</v>
      </c>
      <c r="B1151" s="932" t="s">
        <v>6098</v>
      </c>
      <c r="C1151" s="933" t="s">
        <v>208</v>
      </c>
      <c r="D1151" s="652">
        <v>350</v>
      </c>
      <c r="E1151" s="347" t="s">
        <v>66</v>
      </c>
      <c r="F1151" s="439">
        <v>45488</v>
      </c>
      <c r="G1151" s="347" t="s">
        <v>6099</v>
      </c>
      <c r="H1151" s="352" t="s">
        <v>578</v>
      </c>
      <c r="I1151" s="353" t="s">
        <v>628</v>
      </c>
      <c r="J1151" s="354" t="s">
        <v>447</v>
      </c>
      <c r="K1151" s="355">
        <v>-15</v>
      </c>
      <c r="L1151" s="354"/>
      <c r="M1151" s="355"/>
      <c r="N1151" s="440" t="s">
        <v>3808</v>
      </c>
      <c r="O1151" s="471">
        <v>2.86</v>
      </c>
      <c r="P1151" s="352" t="s">
        <v>2133</v>
      </c>
      <c r="Q1151" s="354"/>
      <c r="R1151" s="347">
        <v>-9</v>
      </c>
      <c r="S1151" s="184" t="s">
        <v>6164</v>
      </c>
      <c r="T1151" s="138">
        <f t="shared" si="103"/>
        <v>6</v>
      </c>
      <c r="U1151" s="139"/>
      <c r="V1151" s="138"/>
      <c r="W1151" s="138"/>
      <c r="X1151" s="138"/>
      <c r="Y1151" s="141"/>
      <c r="Z1151" s="226"/>
      <c r="AA1151" s="179"/>
      <c r="AB1151" s="179"/>
      <c r="AC1151" s="179"/>
      <c r="AD1151" s="179"/>
      <c r="AE1151" s="179"/>
      <c r="AF1151" s="179"/>
      <c r="AG1151" s="179"/>
      <c r="AH1151" s="179"/>
      <c r="AI1151" s="179"/>
      <c r="AJ1151" s="179"/>
      <c r="AK1151" s="179"/>
      <c r="AL1151" s="179"/>
      <c r="AM1151" s="179"/>
      <c r="AN1151" s="179"/>
      <c r="AO1151" s="179"/>
      <c r="AP1151" s="179"/>
      <c r="AQ1151" s="467"/>
      <c r="AR1151" s="467"/>
    </row>
    <row r="1152" spans="1:45" s="347" customFormat="1" x14ac:dyDescent="0.3">
      <c r="A1152" s="438">
        <v>41808</v>
      </c>
      <c r="B1152" s="932" t="s">
        <v>6100</v>
      </c>
      <c r="C1152" s="933" t="s">
        <v>87</v>
      </c>
      <c r="D1152" s="652">
        <v>750</v>
      </c>
      <c r="E1152" s="347" t="s">
        <v>224</v>
      </c>
      <c r="F1152" s="439">
        <v>44372</v>
      </c>
      <c r="G1152" s="347" t="s">
        <v>6101</v>
      </c>
      <c r="H1152" s="352" t="s">
        <v>6102</v>
      </c>
      <c r="I1152" s="353" t="s">
        <v>6103</v>
      </c>
      <c r="J1152" s="354" t="s">
        <v>6104</v>
      </c>
      <c r="K1152" s="355">
        <v>-25</v>
      </c>
      <c r="L1152" s="354"/>
      <c r="M1152" s="355"/>
      <c r="N1152" s="440" t="s">
        <v>885</v>
      </c>
      <c r="O1152" s="471">
        <v>4.33</v>
      </c>
      <c r="P1152" s="352" t="s">
        <v>2097</v>
      </c>
      <c r="Q1152" s="354"/>
      <c r="R1152" s="347">
        <v>9</v>
      </c>
      <c r="S1152" s="184" t="s">
        <v>6165</v>
      </c>
      <c r="T1152" s="138">
        <f t="shared" si="103"/>
        <v>6</v>
      </c>
      <c r="U1152" s="139"/>
      <c r="V1152" s="138"/>
      <c r="W1152" s="138"/>
      <c r="X1152" s="138"/>
      <c r="Y1152" s="141"/>
      <c r="Z1152" s="226"/>
      <c r="AA1152" s="179"/>
      <c r="AB1152" s="179"/>
      <c r="AC1152" s="179"/>
      <c r="AD1152" s="179"/>
      <c r="AE1152" s="179"/>
      <c r="AF1152" s="179"/>
      <c r="AG1152" s="179"/>
      <c r="AH1152" s="179"/>
      <c r="AI1152" s="179"/>
      <c r="AJ1152" s="179"/>
      <c r="AK1152" s="179"/>
      <c r="AL1152" s="179"/>
      <c r="AM1152" s="179"/>
      <c r="AN1152" s="179"/>
      <c r="AO1152" s="179"/>
      <c r="AP1152" s="179"/>
      <c r="AQ1152" s="467"/>
      <c r="AR1152" s="467"/>
    </row>
    <row r="1153" spans="1:44" s="347" customFormat="1" x14ac:dyDescent="0.3">
      <c r="A1153" s="438">
        <v>41807</v>
      </c>
      <c r="B1153" s="932" t="s">
        <v>6105</v>
      </c>
      <c r="C1153" s="933" t="s">
        <v>208</v>
      </c>
      <c r="D1153" s="652">
        <v>250</v>
      </c>
      <c r="E1153" s="347" t="s">
        <v>12</v>
      </c>
      <c r="F1153" s="439">
        <v>42901</v>
      </c>
      <c r="G1153" s="347" t="s">
        <v>1876</v>
      </c>
      <c r="H1153" s="352" t="s">
        <v>19</v>
      </c>
      <c r="I1153" s="353" t="s">
        <v>4190</v>
      </c>
      <c r="J1153" s="354" t="s">
        <v>4191</v>
      </c>
      <c r="K1153" s="355">
        <v>-14.5</v>
      </c>
      <c r="L1153" s="354"/>
      <c r="M1153" s="355"/>
      <c r="N1153" s="440" t="s">
        <v>618</v>
      </c>
      <c r="O1153" s="471">
        <v>3</v>
      </c>
      <c r="P1153" s="352" t="s">
        <v>6106</v>
      </c>
      <c r="Q1153" s="354"/>
      <c r="R1153" s="347">
        <v>-1.5</v>
      </c>
      <c r="S1153" s="184" t="s">
        <v>6159</v>
      </c>
      <c r="T1153" s="138">
        <f t="shared" si="103"/>
        <v>6</v>
      </c>
      <c r="U1153" s="139"/>
      <c r="V1153" s="138"/>
      <c r="W1153" s="138"/>
      <c r="X1153" s="138"/>
      <c r="Y1153" s="141"/>
      <c r="Z1153" s="226"/>
      <c r="AA1153" s="179"/>
      <c r="AB1153" s="179"/>
      <c r="AC1153" s="179"/>
      <c r="AD1153" s="179"/>
      <c r="AE1153" s="179"/>
      <c r="AF1153" s="179"/>
      <c r="AG1153" s="179"/>
      <c r="AH1153" s="179"/>
      <c r="AI1153" s="179"/>
      <c r="AJ1153" s="179"/>
      <c r="AK1153" s="179"/>
      <c r="AL1153" s="179"/>
      <c r="AM1153" s="179"/>
      <c r="AN1153" s="179"/>
      <c r="AO1153" s="179"/>
      <c r="AP1153" s="179"/>
      <c r="AQ1153" s="467"/>
      <c r="AR1153" s="467"/>
    </row>
    <row r="1154" spans="1:44" s="347" customFormat="1" x14ac:dyDescent="0.3">
      <c r="A1154" s="438">
        <v>41807</v>
      </c>
      <c r="B1154" s="932" t="s">
        <v>6107</v>
      </c>
      <c r="C1154" s="933" t="s">
        <v>208</v>
      </c>
      <c r="D1154" s="652">
        <v>250</v>
      </c>
      <c r="E1154" s="347" t="s">
        <v>66</v>
      </c>
      <c r="F1154" s="439">
        <v>45458</v>
      </c>
      <c r="G1154" s="347" t="s">
        <v>1876</v>
      </c>
      <c r="H1154" s="352" t="s">
        <v>90</v>
      </c>
      <c r="I1154" s="353" t="s">
        <v>6108</v>
      </c>
      <c r="J1154" s="354" t="s">
        <v>4249</v>
      </c>
      <c r="K1154" s="355">
        <v>-14.5</v>
      </c>
      <c r="L1154" s="354"/>
      <c r="M1154" s="355"/>
      <c r="N1154" s="440" t="s">
        <v>6109</v>
      </c>
      <c r="O1154" s="471">
        <v>6.5</v>
      </c>
      <c r="P1154" s="352" t="s">
        <v>2217</v>
      </c>
      <c r="Q1154" s="354"/>
      <c r="R1154" s="347">
        <v>-4</v>
      </c>
      <c r="S1154" s="184" t="s">
        <v>6160</v>
      </c>
      <c r="T1154" s="138">
        <f t="shared" si="103"/>
        <v>6</v>
      </c>
      <c r="U1154" s="139"/>
      <c r="V1154" s="138"/>
      <c r="W1154" s="138"/>
      <c r="X1154" s="138"/>
      <c r="Y1154" s="141"/>
      <c r="Z1154" s="226"/>
      <c r="AA1154" s="179"/>
      <c r="AB1154" s="179"/>
      <c r="AC1154" s="179"/>
      <c r="AD1154" s="179"/>
      <c r="AE1154" s="179"/>
      <c r="AF1154" s="179"/>
      <c r="AG1154" s="179"/>
      <c r="AH1154" s="179"/>
      <c r="AI1154" s="179"/>
      <c r="AJ1154" s="179"/>
      <c r="AK1154" s="179"/>
      <c r="AL1154" s="179"/>
      <c r="AM1154" s="179"/>
      <c r="AN1154" s="179"/>
      <c r="AO1154" s="179"/>
      <c r="AP1154" s="179"/>
      <c r="AQ1154" s="467"/>
      <c r="AR1154" s="467"/>
    </row>
    <row r="1155" spans="1:44" s="347" customFormat="1" x14ac:dyDescent="0.3">
      <c r="A1155" s="438">
        <v>41807</v>
      </c>
      <c r="B1155" s="932" t="s">
        <v>6110</v>
      </c>
      <c r="C1155" s="933" t="s">
        <v>36</v>
      </c>
      <c r="D1155" s="652">
        <v>400</v>
      </c>
      <c r="E1155" s="347" t="s">
        <v>66</v>
      </c>
      <c r="F1155" s="439">
        <v>45474</v>
      </c>
      <c r="G1155" s="347" t="s">
        <v>6033</v>
      </c>
      <c r="H1155" s="352" t="s">
        <v>320</v>
      </c>
      <c r="I1155" s="353" t="s">
        <v>26</v>
      </c>
      <c r="J1155" s="354" t="s">
        <v>1076</v>
      </c>
      <c r="K1155" s="355">
        <v>-20</v>
      </c>
      <c r="L1155" s="354"/>
      <c r="M1155" s="355"/>
      <c r="N1155" s="440" t="s">
        <v>331</v>
      </c>
      <c r="O1155" s="471">
        <v>3</v>
      </c>
      <c r="P1155" s="352" t="s">
        <v>4102</v>
      </c>
      <c r="Q1155" s="354"/>
      <c r="R1155" s="347">
        <v>-14</v>
      </c>
      <c r="S1155" s="184" t="s">
        <v>6161</v>
      </c>
      <c r="T1155" s="138">
        <f t="shared" si="103"/>
        <v>6</v>
      </c>
      <c r="U1155" s="139"/>
      <c r="V1155" s="138"/>
      <c r="W1155" s="138"/>
      <c r="X1155" s="138"/>
      <c r="Y1155" s="141"/>
      <c r="Z1155" s="226"/>
      <c r="AA1155" s="179"/>
      <c r="AB1155" s="179"/>
      <c r="AC1155" s="179"/>
      <c r="AD1155" s="179"/>
      <c r="AE1155" s="179"/>
      <c r="AF1155" s="179"/>
      <c r="AG1155" s="179"/>
      <c r="AH1155" s="179"/>
      <c r="AI1155" s="179"/>
      <c r="AJ1155" s="179"/>
      <c r="AK1155" s="179"/>
      <c r="AL1155" s="179"/>
      <c r="AM1155" s="179"/>
      <c r="AN1155" s="179"/>
      <c r="AO1155" s="179"/>
      <c r="AP1155" s="179"/>
      <c r="AQ1155" s="467"/>
      <c r="AR1155" s="467"/>
    </row>
    <row r="1156" spans="1:44" s="347" customFormat="1" x14ac:dyDescent="0.3">
      <c r="A1156" s="438">
        <v>41807</v>
      </c>
      <c r="B1156" s="932" t="s">
        <v>6111</v>
      </c>
      <c r="C1156" s="933" t="s">
        <v>127</v>
      </c>
      <c r="D1156" s="652">
        <v>1000</v>
      </c>
      <c r="E1156" s="347" t="s">
        <v>37</v>
      </c>
      <c r="F1156" s="439">
        <v>43642</v>
      </c>
      <c r="G1156" s="347" t="s">
        <v>3624</v>
      </c>
      <c r="H1156" s="352" t="s">
        <v>356</v>
      </c>
      <c r="I1156" s="353" t="s">
        <v>55</v>
      </c>
      <c r="J1156" s="354" t="s">
        <v>301</v>
      </c>
      <c r="K1156" s="355">
        <v>10</v>
      </c>
      <c r="L1156" s="354"/>
      <c r="M1156" s="355"/>
      <c r="N1156" s="440" t="s">
        <v>71</v>
      </c>
      <c r="O1156" s="471">
        <v>2</v>
      </c>
      <c r="P1156" s="352" t="s">
        <v>1988</v>
      </c>
      <c r="Q1156" s="354"/>
      <c r="R1156" s="347">
        <v>24</v>
      </c>
      <c r="S1156" s="184" t="s">
        <v>6155</v>
      </c>
      <c r="T1156" s="138">
        <f t="shared" si="103"/>
        <v>6</v>
      </c>
      <c r="U1156" s="139"/>
      <c r="V1156" s="138"/>
      <c r="W1156" s="138"/>
      <c r="X1156" s="138"/>
      <c r="Y1156" s="141"/>
      <c r="Z1156" s="226"/>
      <c r="AA1156" s="179"/>
      <c r="AB1156" s="179"/>
      <c r="AC1156" s="179"/>
      <c r="AD1156" s="179"/>
      <c r="AE1156" s="179"/>
      <c r="AF1156" s="179"/>
      <c r="AG1156" s="179"/>
      <c r="AH1156" s="179"/>
      <c r="AI1156" s="179"/>
      <c r="AJ1156" s="179"/>
      <c r="AK1156" s="179"/>
      <c r="AL1156" s="179"/>
      <c r="AM1156" s="179"/>
      <c r="AN1156" s="179"/>
      <c r="AO1156" s="179"/>
      <c r="AP1156" s="179"/>
      <c r="AQ1156" s="467"/>
      <c r="AR1156" s="467"/>
    </row>
    <row r="1157" spans="1:44" s="347" customFormat="1" x14ac:dyDescent="0.3">
      <c r="A1157" s="438">
        <v>41807</v>
      </c>
      <c r="B1157" s="932" t="s">
        <v>6112</v>
      </c>
      <c r="C1157" s="933" t="s">
        <v>127</v>
      </c>
      <c r="D1157" s="652">
        <v>1000</v>
      </c>
      <c r="E1157" s="347" t="s">
        <v>66</v>
      </c>
      <c r="F1157" s="439">
        <v>45474</v>
      </c>
      <c r="G1157" s="347" t="s">
        <v>3624</v>
      </c>
      <c r="H1157" s="352" t="s">
        <v>189</v>
      </c>
      <c r="I1157" s="353" t="s">
        <v>631</v>
      </c>
      <c r="J1157" s="354" t="s">
        <v>4115</v>
      </c>
      <c r="K1157" s="355">
        <v>10</v>
      </c>
      <c r="L1157" s="354"/>
      <c r="M1157" s="355"/>
      <c r="N1157" s="440" t="s">
        <v>565</v>
      </c>
      <c r="O1157" s="471">
        <v>2.2000000000000002</v>
      </c>
      <c r="P1157" s="352" t="s">
        <v>1988</v>
      </c>
      <c r="Q1157" s="354"/>
      <c r="R1157" s="347">
        <v>24</v>
      </c>
      <c r="S1157" s="184" t="s">
        <v>6156</v>
      </c>
      <c r="T1157" s="138">
        <f t="shared" si="103"/>
        <v>6</v>
      </c>
      <c r="U1157" s="139"/>
      <c r="V1157" s="138"/>
      <c r="W1157" s="138"/>
      <c r="X1157" s="138"/>
      <c r="Y1157" s="141"/>
      <c r="Z1157" s="226"/>
      <c r="AA1157" s="179"/>
      <c r="AB1157" s="179"/>
      <c r="AC1157" s="179"/>
      <c r="AD1157" s="179"/>
      <c r="AE1157" s="179"/>
      <c r="AF1157" s="179"/>
      <c r="AG1157" s="179"/>
      <c r="AH1157" s="179"/>
      <c r="AI1157" s="179"/>
      <c r="AJ1157" s="179"/>
      <c r="AK1157" s="179"/>
      <c r="AL1157" s="179"/>
      <c r="AM1157" s="179"/>
      <c r="AN1157" s="179"/>
      <c r="AO1157" s="179"/>
      <c r="AP1157" s="179"/>
      <c r="AQ1157" s="467"/>
      <c r="AR1157" s="467"/>
    </row>
    <row r="1158" spans="1:44" s="347" customFormat="1" x14ac:dyDescent="0.3">
      <c r="A1158" s="438">
        <v>41807</v>
      </c>
      <c r="B1158" s="932" t="s">
        <v>6113</v>
      </c>
      <c r="C1158" s="933" t="s">
        <v>218</v>
      </c>
      <c r="D1158" s="652">
        <v>300</v>
      </c>
      <c r="E1158" s="347" t="s">
        <v>66</v>
      </c>
      <c r="F1158" s="439">
        <v>45474</v>
      </c>
      <c r="G1158" s="347" t="s">
        <v>590</v>
      </c>
      <c r="H1158" s="352" t="s">
        <v>446</v>
      </c>
      <c r="I1158" s="353" t="s">
        <v>946</v>
      </c>
      <c r="J1158" s="354" t="s">
        <v>3627</v>
      </c>
      <c r="K1158" s="355">
        <v>-12.5</v>
      </c>
      <c r="L1158" s="354"/>
      <c r="M1158" s="355"/>
      <c r="N1158" s="440" t="s">
        <v>105</v>
      </c>
      <c r="O1158" s="471">
        <v>2.66</v>
      </c>
      <c r="P1158" s="352" t="s">
        <v>2217</v>
      </c>
      <c r="Q1158" s="354"/>
      <c r="R1158" s="347">
        <v>-4</v>
      </c>
      <c r="S1158" s="184" t="s">
        <v>6158</v>
      </c>
      <c r="T1158" s="138">
        <f t="shared" si="103"/>
        <v>6</v>
      </c>
      <c r="U1158" s="139"/>
      <c r="V1158" s="138"/>
      <c r="W1158" s="138"/>
      <c r="X1158" s="138"/>
      <c r="Y1158" s="141"/>
      <c r="Z1158" s="226"/>
      <c r="AA1158" s="179"/>
      <c r="AB1158" s="179"/>
      <c r="AC1158" s="179"/>
      <c r="AD1158" s="179"/>
      <c r="AE1158" s="179"/>
      <c r="AF1158" s="179"/>
      <c r="AG1158" s="179"/>
      <c r="AH1158" s="179"/>
      <c r="AI1158" s="179"/>
      <c r="AJ1158" s="179"/>
      <c r="AK1158" s="179"/>
      <c r="AL1158" s="179"/>
      <c r="AM1158" s="179"/>
      <c r="AN1158" s="179"/>
      <c r="AO1158" s="179"/>
      <c r="AP1158" s="179"/>
      <c r="AQ1158" s="467"/>
      <c r="AR1158" s="467"/>
    </row>
    <row r="1159" spans="1:44" s="347" customFormat="1" x14ac:dyDescent="0.3">
      <c r="A1159" s="438">
        <v>41807</v>
      </c>
      <c r="B1159" s="932" t="s">
        <v>6114</v>
      </c>
      <c r="C1159" s="933" t="s">
        <v>127</v>
      </c>
      <c r="D1159" s="652">
        <v>1000</v>
      </c>
      <c r="E1159" s="347" t="s">
        <v>37</v>
      </c>
      <c r="F1159" s="439">
        <v>43648</v>
      </c>
      <c r="G1159" s="347" t="s">
        <v>1849</v>
      </c>
      <c r="H1159" s="352" t="s">
        <v>1432</v>
      </c>
      <c r="I1159" s="353" t="s">
        <v>5047</v>
      </c>
      <c r="J1159" s="354" t="s">
        <v>56</v>
      </c>
      <c r="K1159" s="355">
        <v>-8</v>
      </c>
      <c r="L1159" s="354"/>
      <c r="M1159" s="355"/>
      <c r="N1159" s="440" t="s">
        <v>3840</v>
      </c>
      <c r="O1159" s="471">
        <v>2</v>
      </c>
      <c r="P1159" s="352" t="s">
        <v>2274</v>
      </c>
      <c r="Q1159" s="354"/>
      <c r="R1159" s="347">
        <v>4</v>
      </c>
      <c r="S1159" s="184" t="s">
        <v>6157</v>
      </c>
      <c r="T1159" s="138">
        <f t="shared" si="103"/>
        <v>6</v>
      </c>
      <c r="U1159" s="139"/>
      <c r="V1159" s="138"/>
      <c r="W1159" s="138"/>
      <c r="X1159" s="138"/>
      <c r="Y1159" s="141"/>
      <c r="Z1159" s="226"/>
      <c r="AA1159" s="179"/>
      <c r="AB1159" s="179"/>
      <c r="AC1159" s="179"/>
      <c r="AD1159" s="179"/>
      <c r="AE1159" s="179"/>
      <c r="AF1159" s="179"/>
      <c r="AG1159" s="179"/>
      <c r="AH1159" s="179"/>
      <c r="AI1159" s="179"/>
      <c r="AJ1159" s="179"/>
      <c r="AK1159" s="179"/>
      <c r="AL1159" s="179"/>
      <c r="AM1159" s="179"/>
      <c r="AN1159" s="179"/>
      <c r="AO1159" s="179"/>
      <c r="AP1159" s="179"/>
      <c r="AQ1159" s="467"/>
      <c r="AR1159" s="467"/>
    </row>
    <row r="1160" spans="1:44" s="347" customFormat="1" x14ac:dyDescent="0.3">
      <c r="A1160" s="438">
        <v>41807</v>
      </c>
      <c r="B1160" s="932" t="s">
        <v>6115</v>
      </c>
      <c r="C1160" s="933" t="s">
        <v>1701</v>
      </c>
      <c r="D1160" s="652">
        <v>500</v>
      </c>
      <c r="E1160" s="347" t="s">
        <v>66</v>
      </c>
      <c r="F1160" s="439">
        <v>45474</v>
      </c>
      <c r="G1160" s="347" t="s">
        <v>399</v>
      </c>
      <c r="H1160" s="352" t="s">
        <v>346</v>
      </c>
      <c r="I1160" s="353" t="s">
        <v>6116</v>
      </c>
      <c r="J1160" s="354" t="s">
        <v>1574</v>
      </c>
      <c r="K1160" s="355">
        <v>-12.5</v>
      </c>
      <c r="L1160" s="354"/>
      <c r="M1160" s="355"/>
      <c r="N1160" s="440" t="s">
        <v>1196</v>
      </c>
      <c r="O1160" s="471">
        <v>4.8</v>
      </c>
      <c r="P1160" s="352" t="s">
        <v>3746</v>
      </c>
      <c r="Q1160" s="354"/>
      <c r="R1160" s="347" t="s">
        <v>3746</v>
      </c>
      <c r="S1160" s="184" t="s">
        <v>6163</v>
      </c>
      <c r="T1160" s="138">
        <f t="shared" si="103"/>
        <v>6</v>
      </c>
      <c r="U1160" s="139"/>
      <c r="V1160" s="138"/>
      <c r="W1160" s="138"/>
      <c r="X1160" s="138"/>
      <c r="Y1160" s="141"/>
      <c r="Z1160" s="226"/>
      <c r="AA1160" s="179"/>
      <c r="AB1160" s="179"/>
      <c r="AC1160" s="179"/>
      <c r="AD1160" s="179"/>
      <c r="AE1160" s="179"/>
      <c r="AF1160" s="179"/>
      <c r="AG1160" s="179"/>
      <c r="AH1160" s="179"/>
      <c r="AI1160" s="179"/>
      <c r="AJ1160" s="179"/>
      <c r="AK1160" s="179"/>
      <c r="AL1160" s="179"/>
      <c r="AM1160" s="179"/>
      <c r="AN1160" s="179"/>
      <c r="AO1160" s="179"/>
      <c r="AP1160" s="179"/>
      <c r="AQ1160" s="467"/>
      <c r="AR1160" s="467"/>
    </row>
    <row r="1161" spans="1:44" s="347" customFormat="1" x14ac:dyDescent="0.3">
      <c r="A1161" s="438">
        <v>41807</v>
      </c>
      <c r="B1161" s="932" t="s">
        <v>6117</v>
      </c>
      <c r="C1161" s="933" t="s">
        <v>949</v>
      </c>
      <c r="D1161" s="652">
        <v>170</v>
      </c>
      <c r="E1161" s="347" t="s">
        <v>6118</v>
      </c>
      <c r="F1161" s="439">
        <v>52793</v>
      </c>
      <c r="G1161" s="347" t="s">
        <v>3919</v>
      </c>
      <c r="H1161" s="352" t="s">
        <v>466</v>
      </c>
      <c r="I1161" s="353"/>
      <c r="J1161" s="354" t="s">
        <v>6119</v>
      </c>
      <c r="K1161" s="355">
        <v>6.3</v>
      </c>
      <c r="L1161" s="354"/>
      <c r="M1161" s="355"/>
      <c r="N1161" s="440"/>
      <c r="O1161" s="471"/>
      <c r="P1161" s="352" t="s">
        <v>3746</v>
      </c>
      <c r="Q1161" s="354"/>
      <c r="R1161" s="347" t="s">
        <v>3746</v>
      </c>
      <c r="S1161" s="184" t="s">
        <v>6162</v>
      </c>
      <c r="T1161" s="138">
        <f t="shared" si="103"/>
        <v>6</v>
      </c>
      <c r="U1161" s="139"/>
      <c r="V1161" s="138"/>
      <c r="W1161" s="138"/>
      <c r="X1161" s="138"/>
      <c r="Y1161" s="141"/>
      <c r="Z1161" s="226"/>
      <c r="AA1161" s="179"/>
      <c r="AB1161" s="179"/>
      <c r="AC1161" s="179"/>
      <c r="AD1161" s="179"/>
      <c r="AE1161" s="179"/>
      <c r="AF1161" s="179"/>
      <c r="AG1161" s="179"/>
      <c r="AH1161" s="179"/>
      <c r="AI1161" s="179"/>
      <c r="AJ1161" s="179"/>
      <c r="AK1161" s="179"/>
      <c r="AL1161" s="179"/>
      <c r="AM1161" s="179"/>
      <c r="AN1161" s="179"/>
      <c r="AO1161" s="179"/>
      <c r="AP1161" s="179"/>
      <c r="AQ1161" s="467"/>
      <c r="AR1161" s="467"/>
    </row>
    <row r="1162" spans="1:44" s="347" customFormat="1" x14ac:dyDescent="0.3">
      <c r="A1162" s="438">
        <v>41806</v>
      </c>
      <c r="B1162" s="932" t="s">
        <v>6120</v>
      </c>
      <c r="C1162" s="933" t="s">
        <v>369</v>
      </c>
      <c r="D1162" s="652">
        <v>250</v>
      </c>
      <c r="E1162" s="347" t="s">
        <v>12</v>
      </c>
      <c r="F1162" s="439">
        <v>42909</v>
      </c>
      <c r="G1162" s="347" t="s">
        <v>1379</v>
      </c>
      <c r="H1162" s="352" t="s">
        <v>2299</v>
      </c>
      <c r="I1162" s="353" t="s">
        <v>2299</v>
      </c>
      <c r="J1162" s="354" t="s">
        <v>637</v>
      </c>
      <c r="K1162" s="355">
        <v>-7.5</v>
      </c>
      <c r="L1162" s="354"/>
      <c r="M1162" s="355"/>
      <c r="N1162" s="440" t="s">
        <v>407</v>
      </c>
      <c r="O1162" s="471">
        <v>1.2</v>
      </c>
      <c r="P1162" s="352" t="s">
        <v>1900</v>
      </c>
      <c r="Q1162" s="354"/>
      <c r="R1162" s="347">
        <v>10</v>
      </c>
      <c r="S1162" s="184" t="s">
        <v>6142</v>
      </c>
      <c r="T1162" s="138">
        <f t="shared" si="103"/>
        <v>6</v>
      </c>
      <c r="U1162" s="139"/>
      <c r="V1162" s="138"/>
      <c r="W1162" s="138"/>
      <c r="X1162" s="138"/>
      <c r="Y1162" s="141"/>
      <c r="Z1162" s="226"/>
      <c r="AA1162" s="179"/>
      <c r="AB1162" s="179"/>
      <c r="AC1162" s="179"/>
      <c r="AD1162" s="179"/>
      <c r="AE1162" s="179"/>
      <c r="AF1162" s="179"/>
      <c r="AG1162" s="179"/>
      <c r="AH1162" s="179"/>
      <c r="AI1162" s="179"/>
      <c r="AJ1162" s="179"/>
      <c r="AK1162" s="179"/>
      <c r="AL1162" s="179"/>
      <c r="AM1162" s="179"/>
      <c r="AN1162" s="179"/>
      <c r="AO1162" s="179"/>
      <c r="AP1162" s="179"/>
      <c r="AQ1162" s="467"/>
      <c r="AR1162" s="467"/>
    </row>
    <row r="1163" spans="1:44" s="347" customFormat="1" x14ac:dyDescent="0.3">
      <c r="A1163" s="438">
        <v>41806</v>
      </c>
      <c r="B1163" s="932" t="s">
        <v>6121</v>
      </c>
      <c r="C1163" s="933" t="s">
        <v>369</v>
      </c>
      <c r="D1163" s="652">
        <v>500</v>
      </c>
      <c r="E1163" s="347" t="s">
        <v>12</v>
      </c>
      <c r="F1163" s="439">
        <v>42909</v>
      </c>
      <c r="G1163" s="347" t="s">
        <v>1379</v>
      </c>
      <c r="H1163" s="352" t="s">
        <v>1600</v>
      </c>
      <c r="I1163" s="353" t="s">
        <v>6087</v>
      </c>
      <c r="J1163" s="354" t="s">
        <v>4107</v>
      </c>
      <c r="K1163" s="355">
        <v>-7.5</v>
      </c>
      <c r="L1163" s="354"/>
      <c r="M1163" s="355"/>
      <c r="N1163" s="440" t="s">
        <v>79</v>
      </c>
      <c r="O1163" s="471">
        <v>2.5</v>
      </c>
      <c r="P1163" s="352" t="s">
        <v>1900</v>
      </c>
      <c r="Q1163" s="354"/>
      <c r="R1163" s="347">
        <v>10</v>
      </c>
      <c r="S1163" s="184" t="s">
        <v>6145</v>
      </c>
      <c r="T1163" s="138">
        <f t="shared" si="103"/>
        <v>6</v>
      </c>
      <c r="U1163" s="139"/>
      <c r="V1163" s="138"/>
      <c r="W1163" s="138"/>
      <c r="X1163" s="138"/>
      <c r="Y1163" s="141"/>
      <c r="Z1163" s="226"/>
      <c r="AA1163" s="179"/>
      <c r="AB1163" s="179"/>
      <c r="AC1163" s="179"/>
      <c r="AD1163" s="179"/>
      <c r="AE1163" s="179"/>
      <c r="AF1163" s="179"/>
      <c r="AG1163" s="179"/>
      <c r="AH1163" s="179"/>
      <c r="AI1163" s="179"/>
      <c r="AJ1163" s="179"/>
      <c r="AK1163" s="179"/>
      <c r="AL1163" s="179"/>
      <c r="AM1163" s="179"/>
      <c r="AN1163" s="179"/>
      <c r="AO1163" s="179"/>
      <c r="AP1163" s="179"/>
      <c r="AQ1163" s="467"/>
      <c r="AR1163" s="467"/>
    </row>
    <row r="1164" spans="1:44" s="347" customFormat="1" x14ac:dyDescent="0.3">
      <c r="A1164" s="438">
        <v>41806</v>
      </c>
      <c r="B1164" s="932" t="s">
        <v>6122</v>
      </c>
      <c r="C1164" s="933" t="s">
        <v>369</v>
      </c>
      <c r="D1164" s="652">
        <v>750</v>
      </c>
      <c r="E1164" s="347" t="s">
        <v>37</v>
      </c>
      <c r="F1164" s="439">
        <v>43639</v>
      </c>
      <c r="G1164" s="347" t="s">
        <v>1379</v>
      </c>
      <c r="H1164" s="352" t="s">
        <v>2271</v>
      </c>
      <c r="I1164" s="353" t="s">
        <v>802</v>
      </c>
      <c r="J1164" s="354" t="s">
        <v>301</v>
      </c>
      <c r="K1164" s="355">
        <v>-7.5</v>
      </c>
      <c r="L1164" s="354"/>
      <c r="M1164" s="355"/>
      <c r="N1164" s="440" t="s">
        <v>382</v>
      </c>
      <c r="O1164" s="471">
        <v>2</v>
      </c>
      <c r="P1164" s="352" t="s">
        <v>1900</v>
      </c>
      <c r="Q1164" s="354"/>
      <c r="R1164" s="347">
        <v>10</v>
      </c>
      <c r="S1164" s="184" t="s">
        <v>6144</v>
      </c>
      <c r="T1164" s="138">
        <f t="shared" si="103"/>
        <v>6</v>
      </c>
      <c r="U1164" s="139"/>
      <c r="V1164" s="138"/>
      <c r="W1164" s="138"/>
      <c r="X1164" s="138"/>
      <c r="Y1164" s="141"/>
      <c r="Z1164" s="226"/>
      <c r="AA1164" s="179"/>
      <c r="AB1164" s="179"/>
      <c r="AC1164" s="179"/>
      <c r="AD1164" s="179"/>
      <c r="AE1164" s="179"/>
      <c r="AF1164" s="179"/>
      <c r="AG1164" s="179"/>
      <c r="AH1164" s="179"/>
      <c r="AI1164" s="179"/>
      <c r="AJ1164" s="179"/>
      <c r="AK1164" s="179"/>
      <c r="AL1164" s="179"/>
      <c r="AM1164" s="179"/>
      <c r="AN1164" s="179"/>
      <c r="AO1164" s="179"/>
      <c r="AP1164" s="179"/>
      <c r="AQ1164" s="467"/>
      <c r="AR1164" s="467"/>
    </row>
    <row r="1165" spans="1:44" s="347" customFormat="1" x14ac:dyDescent="0.3">
      <c r="A1165" s="438">
        <v>41806</v>
      </c>
      <c r="B1165" s="932" t="s">
        <v>6123</v>
      </c>
      <c r="C1165" s="933" t="s">
        <v>369</v>
      </c>
      <c r="D1165" s="652">
        <v>750</v>
      </c>
      <c r="E1165" s="347" t="s">
        <v>834</v>
      </c>
      <c r="F1165" s="439">
        <v>45466</v>
      </c>
      <c r="G1165" s="347" t="s">
        <v>1379</v>
      </c>
      <c r="H1165" s="352" t="s">
        <v>444</v>
      </c>
      <c r="I1165" s="353" t="s">
        <v>673</v>
      </c>
      <c r="J1165" s="354" t="s">
        <v>3754</v>
      </c>
      <c r="K1165" s="355">
        <v>-12.5</v>
      </c>
      <c r="L1165" s="354"/>
      <c r="M1165" s="355"/>
      <c r="N1165" s="440" t="s">
        <v>259</v>
      </c>
      <c r="O1165" s="471">
        <v>2.33</v>
      </c>
      <c r="P1165" s="352" t="s">
        <v>6124</v>
      </c>
      <c r="Q1165" s="354"/>
      <c r="R1165" s="347">
        <v>7.5</v>
      </c>
      <c r="S1165" s="184" t="s">
        <v>6143</v>
      </c>
      <c r="T1165" s="138">
        <f t="shared" si="103"/>
        <v>6</v>
      </c>
      <c r="U1165" s="139"/>
      <c r="V1165" s="138"/>
      <c r="W1165" s="138"/>
      <c r="X1165" s="138"/>
      <c r="Y1165" s="141"/>
      <c r="Z1165" s="226"/>
      <c r="AA1165" s="179"/>
      <c r="AB1165" s="179"/>
      <c r="AC1165" s="179"/>
      <c r="AD1165" s="179"/>
      <c r="AE1165" s="179"/>
      <c r="AF1165" s="179"/>
      <c r="AG1165" s="179"/>
      <c r="AH1165" s="179"/>
      <c r="AI1165" s="179"/>
      <c r="AJ1165" s="179"/>
      <c r="AK1165" s="179"/>
      <c r="AL1165" s="179"/>
      <c r="AM1165" s="179"/>
      <c r="AN1165" s="179"/>
      <c r="AO1165" s="179"/>
      <c r="AP1165" s="179"/>
      <c r="AQ1165" s="467"/>
      <c r="AR1165" s="467"/>
    </row>
    <row r="1166" spans="1:44" s="347" customFormat="1" x14ac:dyDescent="0.3">
      <c r="A1166" s="438">
        <v>41806</v>
      </c>
      <c r="B1166" s="932" t="s">
        <v>6125</v>
      </c>
      <c r="C1166" s="933" t="s">
        <v>2025</v>
      </c>
      <c r="D1166" s="652">
        <v>250</v>
      </c>
      <c r="E1166" s="347" t="s">
        <v>37</v>
      </c>
      <c r="F1166" s="439">
        <v>43635</v>
      </c>
      <c r="G1166" s="347" t="s">
        <v>3758</v>
      </c>
      <c r="H1166" s="352" t="s">
        <v>2299</v>
      </c>
      <c r="I1166" s="353" t="s">
        <v>2299</v>
      </c>
      <c r="J1166" s="354" t="s">
        <v>6126</v>
      </c>
      <c r="K1166" s="355">
        <v>-7</v>
      </c>
      <c r="L1166" s="354"/>
      <c r="M1166" s="355"/>
      <c r="N1166" s="440" t="s">
        <v>1317</v>
      </c>
      <c r="O1166" s="471">
        <v>1.6</v>
      </c>
      <c r="P1166" s="352" t="s">
        <v>2092</v>
      </c>
      <c r="Q1166" s="354"/>
      <c r="R1166" s="347">
        <v>3</v>
      </c>
      <c r="S1166" s="184" t="s">
        <v>6146</v>
      </c>
      <c r="T1166" s="138">
        <f t="shared" si="103"/>
        <v>6</v>
      </c>
      <c r="U1166" s="139"/>
      <c r="V1166" s="138"/>
      <c r="W1166" s="138"/>
      <c r="X1166" s="138"/>
      <c r="Y1166" s="141"/>
      <c r="Z1166" s="226"/>
      <c r="AA1166" s="179"/>
      <c r="AB1166" s="179"/>
      <c r="AC1166" s="179"/>
      <c r="AD1166" s="179"/>
      <c r="AE1166" s="179"/>
      <c r="AF1166" s="179"/>
      <c r="AG1166" s="179"/>
      <c r="AH1166" s="179"/>
      <c r="AI1166" s="179"/>
      <c r="AJ1166" s="179"/>
      <c r="AK1166" s="179"/>
      <c r="AL1166" s="179"/>
      <c r="AM1166" s="179"/>
      <c r="AN1166" s="179"/>
      <c r="AO1166" s="179"/>
      <c r="AP1166" s="179"/>
      <c r="AQ1166" s="467"/>
      <c r="AR1166" s="467"/>
    </row>
    <row r="1167" spans="1:44" s="347" customFormat="1" x14ac:dyDescent="0.3">
      <c r="A1167" s="438">
        <v>41806</v>
      </c>
      <c r="B1167" s="932" t="s">
        <v>6127</v>
      </c>
      <c r="C1167" s="933" t="s">
        <v>2025</v>
      </c>
      <c r="D1167" s="652">
        <v>1000</v>
      </c>
      <c r="E1167" s="347" t="s">
        <v>37</v>
      </c>
      <c r="F1167" s="439">
        <v>43635</v>
      </c>
      <c r="G1167" s="347" t="s">
        <v>3758</v>
      </c>
      <c r="H1167" s="352" t="s">
        <v>356</v>
      </c>
      <c r="I1167" s="353" t="s">
        <v>4190</v>
      </c>
      <c r="J1167" s="354" t="s">
        <v>4191</v>
      </c>
      <c r="K1167" s="355">
        <v>-7</v>
      </c>
      <c r="L1167" s="354"/>
      <c r="M1167" s="355"/>
      <c r="N1167" s="440" t="s">
        <v>692</v>
      </c>
      <c r="O1167" s="471">
        <v>1.7</v>
      </c>
      <c r="P1167" s="352" t="s">
        <v>2092</v>
      </c>
      <c r="Q1167" s="354"/>
      <c r="R1167" s="347">
        <v>3</v>
      </c>
      <c r="S1167" s="184" t="s">
        <v>6148</v>
      </c>
      <c r="T1167" s="138">
        <f t="shared" si="103"/>
        <v>6</v>
      </c>
      <c r="U1167" s="139"/>
      <c r="V1167" s="138"/>
      <c r="W1167" s="138"/>
      <c r="X1167" s="138"/>
      <c r="Y1167" s="141"/>
      <c r="Z1167" s="226"/>
      <c r="AA1167" s="179"/>
      <c r="AB1167" s="179"/>
      <c r="AC1167" s="179"/>
      <c r="AD1167" s="179"/>
      <c r="AE1167" s="179"/>
      <c r="AF1167" s="179"/>
      <c r="AG1167" s="179"/>
      <c r="AH1167" s="179"/>
      <c r="AI1167" s="179"/>
      <c r="AJ1167" s="179"/>
      <c r="AK1167" s="179"/>
      <c r="AL1167" s="179"/>
      <c r="AM1167" s="179"/>
      <c r="AN1167" s="179"/>
      <c r="AO1167" s="179"/>
      <c r="AP1167" s="179"/>
      <c r="AQ1167" s="467"/>
      <c r="AR1167" s="467"/>
    </row>
    <row r="1168" spans="1:44" s="347" customFormat="1" x14ac:dyDescent="0.3">
      <c r="A1168" s="438">
        <v>41806</v>
      </c>
      <c r="B1168" s="932" t="s">
        <v>6128</v>
      </c>
      <c r="C1168" s="933" t="s">
        <v>2025</v>
      </c>
      <c r="D1168" s="652">
        <v>1000</v>
      </c>
      <c r="E1168" s="347" t="s">
        <v>224</v>
      </c>
      <c r="F1168" s="439">
        <v>44366</v>
      </c>
      <c r="G1168" s="347" t="s">
        <v>3758</v>
      </c>
      <c r="H1168" s="352" t="s">
        <v>570</v>
      </c>
      <c r="I1168" s="353" t="s">
        <v>426</v>
      </c>
      <c r="J1168" s="354" t="s">
        <v>427</v>
      </c>
      <c r="K1168" s="355">
        <v>-12</v>
      </c>
      <c r="L1168" s="354"/>
      <c r="M1168" s="355"/>
      <c r="N1168" s="440" t="s">
        <v>692</v>
      </c>
      <c r="O1168" s="471">
        <v>1.7</v>
      </c>
      <c r="P1168" s="352" t="s">
        <v>3827</v>
      </c>
      <c r="Q1168" s="354"/>
      <c r="R1168" s="347">
        <v>-2</v>
      </c>
      <c r="S1168" s="184" t="s">
        <v>6147</v>
      </c>
      <c r="T1168" s="138">
        <f t="shared" si="103"/>
        <v>6</v>
      </c>
      <c r="U1168" s="139"/>
      <c r="V1168" s="138"/>
      <c r="W1168" s="138"/>
      <c r="X1168" s="138"/>
      <c r="Y1168" s="141"/>
      <c r="Z1168" s="226"/>
      <c r="AA1168" s="179"/>
      <c r="AB1168" s="179"/>
      <c r="AC1168" s="179"/>
      <c r="AD1168" s="179"/>
      <c r="AE1168" s="179"/>
      <c r="AF1168" s="179"/>
      <c r="AG1168" s="179"/>
      <c r="AH1168" s="179"/>
      <c r="AI1168" s="179"/>
      <c r="AJ1168" s="179"/>
      <c r="AK1168" s="179"/>
      <c r="AL1168" s="179"/>
      <c r="AM1168" s="179"/>
      <c r="AN1168" s="179"/>
      <c r="AO1168" s="179"/>
      <c r="AP1168" s="179"/>
      <c r="AQ1168" s="467"/>
      <c r="AR1168" s="467"/>
    </row>
    <row r="1169" spans="1:44" s="347" customFormat="1" x14ac:dyDescent="0.3">
      <c r="A1169" s="438">
        <v>41806</v>
      </c>
      <c r="B1169" s="932" t="s">
        <v>4663</v>
      </c>
      <c r="C1169" s="933" t="s">
        <v>127</v>
      </c>
      <c r="D1169" s="652">
        <v>500</v>
      </c>
      <c r="E1169" s="347" t="s">
        <v>164</v>
      </c>
      <c r="F1169" s="439">
        <v>42537</v>
      </c>
      <c r="G1169" s="347" t="s">
        <v>6129</v>
      </c>
      <c r="H1169" s="352" t="s">
        <v>6130</v>
      </c>
      <c r="I1169" s="353" t="s">
        <v>6131</v>
      </c>
      <c r="J1169" s="354" t="s">
        <v>5772</v>
      </c>
      <c r="K1169" s="355">
        <v>-2.5</v>
      </c>
      <c r="L1169" s="354"/>
      <c r="M1169" s="355"/>
      <c r="N1169" s="440" t="s">
        <v>105</v>
      </c>
      <c r="O1169" s="471">
        <v>1.6</v>
      </c>
      <c r="P1169" s="352" t="s">
        <v>5138</v>
      </c>
      <c r="Q1169" s="354"/>
      <c r="R1169" s="347">
        <v>1</v>
      </c>
      <c r="S1169" s="184" t="s">
        <v>6153</v>
      </c>
      <c r="T1169" s="138">
        <f t="shared" si="103"/>
        <v>6</v>
      </c>
      <c r="U1169" s="139"/>
      <c r="V1169" s="138"/>
      <c r="W1169" s="138"/>
      <c r="X1169" s="138"/>
      <c r="Y1169" s="141"/>
      <c r="Z1169" s="226"/>
      <c r="AA1169" s="179"/>
      <c r="AB1169" s="179"/>
      <c r="AC1169" s="179"/>
      <c r="AD1169" s="179"/>
      <c r="AE1169" s="179"/>
      <c r="AF1169" s="179"/>
      <c r="AG1169" s="179"/>
      <c r="AH1169" s="179"/>
      <c r="AI1169" s="179"/>
      <c r="AJ1169" s="179"/>
      <c r="AK1169" s="179"/>
      <c r="AL1169" s="179"/>
      <c r="AM1169" s="179"/>
      <c r="AN1169" s="179"/>
      <c r="AO1169" s="179"/>
      <c r="AP1169" s="179"/>
      <c r="AQ1169" s="467"/>
      <c r="AR1169" s="467"/>
    </row>
    <row r="1170" spans="1:44" s="347" customFormat="1" x14ac:dyDescent="0.3">
      <c r="A1170" s="438">
        <v>41806</v>
      </c>
      <c r="B1170" s="932" t="s">
        <v>6132</v>
      </c>
      <c r="C1170" s="933" t="s">
        <v>127</v>
      </c>
      <c r="D1170" s="652">
        <v>1000</v>
      </c>
      <c r="E1170" s="347" t="s">
        <v>37</v>
      </c>
      <c r="F1170" s="439">
        <v>43640</v>
      </c>
      <c r="G1170" s="347" t="s">
        <v>6129</v>
      </c>
      <c r="H1170" s="352" t="s">
        <v>804</v>
      </c>
      <c r="I1170" s="353" t="s">
        <v>5373</v>
      </c>
      <c r="J1170" s="354" t="s">
        <v>4094</v>
      </c>
      <c r="K1170" s="355">
        <v>-10.5</v>
      </c>
      <c r="L1170" s="354"/>
      <c r="M1170" s="355"/>
      <c r="N1170" s="440" t="s">
        <v>551</v>
      </c>
      <c r="O1170" s="471">
        <v>2.5</v>
      </c>
      <c r="P1170" s="352" t="s">
        <v>5138</v>
      </c>
      <c r="Q1170" s="354"/>
      <c r="R1170" s="347">
        <v>1</v>
      </c>
      <c r="S1170" s="184" t="s">
        <v>6154</v>
      </c>
      <c r="T1170" s="138">
        <f t="shared" si="103"/>
        <v>6</v>
      </c>
      <c r="U1170" s="139"/>
      <c r="V1170" s="138"/>
      <c r="W1170" s="138"/>
      <c r="X1170" s="138"/>
      <c r="Y1170" s="141"/>
      <c r="Z1170" s="226"/>
      <c r="AA1170" s="179"/>
      <c r="AB1170" s="179"/>
      <c r="AC1170" s="179"/>
      <c r="AD1170" s="179"/>
      <c r="AE1170" s="179"/>
      <c r="AF1170" s="179"/>
      <c r="AG1170" s="179"/>
      <c r="AH1170" s="179"/>
      <c r="AI1170" s="179"/>
      <c r="AJ1170" s="179"/>
      <c r="AK1170" s="179"/>
      <c r="AL1170" s="179"/>
      <c r="AM1170" s="179"/>
      <c r="AN1170" s="179"/>
      <c r="AO1170" s="179"/>
      <c r="AP1170" s="179"/>
      <c r="AQ1170" s="467"/>
      <c r="AR1170" s="467"/>
    </row>
    <row r="1171" spans="1:44" s="347" customFormat="1" x14ac:dyDescent="0.3">
      <c r="A1171" s="438">
        <v>41806</v>
      </c>
      <c r="B1171" s="932" t="s">
        <v>6133</v>
      </c>
      <c r="C1171" s="933" t="s">
        <v>208</v>
      </c>
      <c r="D1171" s="652">
        <v>450</v>
      </c>
      <c r="E1171" s="347" t="s">
        <v>37</v>
      </c>
      <c r="F1171" s="439">
        <v>43647</v>
      </c>
      <c r="G1171" s="347" t="s">
        <v>310</v>
      </c>
      <c r="H1171" s="352" t="s">
        <v>569</v>
      </c>
      <c r="I1171" s="353" t="s">
        <v>3832</v>
      </c>
      <c r="J1171" s="354" t="s">
        <v>131</v>
      </c>
      <c r="K1171" s="355">
        <v>-5</v>
      </c>
      <c r="L1171" s="354"/>
      <c r="M1171" s="355"/>
      <c r="N1171" s="440" t="s">
        <v>2576</v>
      </c>
      <c r="O1171" s="471">
        <v>1.8</v>
      </c>
      <c r="P1171" s="352" t="s">
        <v>2042</v>
      </c>
      <c r="Q1171" s="354"/>
      <c r="R1171" s="347">
        <v>6</v>
      </c>
      <c r="S1171" s="184" t="s">
        <v>6151</v>
      </c>
      <c r="T1171" s="138">
        <f t="shared" si="103"/>
        <v>6</v>
      </c>
      <c r="U1171" s="139"/>
      <c r="V1171" s="138"/>
      <c r="W1171" s="138"/>
      <c r="X1171" s="138"/>
      <c r="Y1171" s="141"/>
      <c r="Z1171" s="226"/>
      <c r="AA1171" s="179"/>
      <c r="AB1171" s="179"/>
      <c r="AC1171" s="179"/>
      <c r="AD1171" s="179"/>
      <c r="AE1171" s="179"/>
      <c r="AF1171" s="179"/>
      <c r="AG1171" s="179"/>
      <c r="AH1171" s="179"/>
      <c r="AI1171" s="179"/>
      <c r="AJ1171" s="179"/>
      <c r="AK1171" s="179"/>
      <c r="AL1171" s="179"/>
      <c r="AM1171" s="179"/>
      <c r="AN1171" s="179"/>
      <c r="AO1171" s="179"/>
      <c r="AP1171" s="179"/>
      <c r="AQ1171" s="467"/>
      <c r="AR1171" s="467"/>
    </row>
    <row r="1172" spans="1:44" s="347" customFormat="1" x14ac:dyDescent="0.3">
      <c r="A1172" s="438">
        <v>41806</v>
      </c>
      <c r="B1172" s="932" t="s">
        <v>6134</v>
      </c>
      <c r="C1172" s="933" t="s">
        <v>208</v>
      </c>
      <c r="D1172" s="652">
        <v>750</v>
      </c>
      <c r="E1172" s="347" t="s">
        <v>117</v>
      </c>
      <c r="F1172" s="439">
        <v>52779</v>
      </c>
      <c r="G1172" s="347" t="s">
        <v>310</v>
      </c>
      <c r="H1172" s="352" t="s">
        <v>225</v>
      </c>
      <c r="I1172" s="353" t="s">
        <v>946</v>
      </c>
      <c r="J1172" s="354" t="s">
        <v>119</v>
      </c>
      <c r="K1172" s="355">
        <v>-15</v>
      </c>
      <c r="L1172" s="354"/>
      <c r="M1172" s="355"/>
      <c r="N1172" s="440" t="s">
        <v>6135</v>
      </c>
      <c r="O1172" s="471">
        <v>2.13</v>
      </c>
      <c r="P1172" s="352" t="s">
        <v>6136</v>
      </c>
      <c r="Q1172" s="354"/>
      <c r="R1172" s="347">
        <v>-1.5</v>
      </c>
      <c r="S1172" s="184" t="s">
        <v>6152</v>
      </c>
      <c r="T1172" s="138">
        <f t="shared" si="103"/>
        <v>6</v>
      </c>
      <c r="U1172" s="139"/>
      <c r="V1172" s="138"/>
      <c r="W1172" s="138"/>
      <c r="X1172" s="138"/>
      <c r="Y1172" s="141"/>
      <c r="Z1172" s="226"/>
      <c r="AA1172" s="179"/>
      <c r="AB1172" s="179"/>
      <c r="AC1172" s="179"/>
      <c r="AD1172" s="179"/>
      <c r="AE1172" s="179"/>
      <c r="AF1172" s="179"/>
      <c r="AG1172" s="179"/>
      <c r="AH1172" s="179"/>
      <c r="AI1172" s="179"/>
      <c r="AJ1172" s="179"/>
      <c r="AK1172" s="179"/>
      <c r="AL1172" s="179"/>
      <c r="AM1172" s="179"/>
      <c r="AN1172" s="179"/>
      <c r="AO1172" s="179"/>
      <c r="AP1172" s="179"/>
      <c r="AQ1172" s="467"/>
      <c r="AR1172" s="467"/>
    </row>
    <row r="1173" spans="1:44" s="347" customFormat="1" x14ac:dyDescent="0.3">
      <c r="A1173" s="438">
        <v>41806</v>
      </c>
      <c r="B1173" s="932" t="s">
        <v>6137</v>
      </c>
      <c r="C1173" s="933" t="s">
        <v>959</v>
      </c>
      <c r="D1173" s="652">
        <v>450</v>
      </c>
      <c r="E1173" s="347" t="s">
        <v>6138</v>
      </c>
      <c r="F1173" s="439">
        <v>60072</v>
      </c>
      <c r="G1173" s="347" t="s">
        <v>6139</v>
      </c>
      <c r="H1173" s="352" t="s">
        <v>6140</v>
      </c>
      <c r="I1173" s="353" t="s">
        <v>26</v>
      </c>
      <c r="J1173" s="354" t="s">
        <v>97</v>
      </c>
      <c r="K1173" s="355">
        <v>-15</v>
      </c>
      <c r="L1173" s="354"/>
      <c r="M1173" s="355"/>
      <c r="N1173" s="440" t="s">
        <v>4850</v>
      </c>
      <c r="O1173" s="471">
        <v>3.77</v>
      </c>
      <c r="P1173" s="352" t="s">
        <v>1937</v>
      </c>
      <c r="Q1173" s="354"/>
      <c r="R1173" s="347">
        <v>0</v>
      </c>
      <c r="S1173" s="184" t="s">
        <v>6149</v>
      </c>
      <c r="T1173" s="138">
        <f t="shared" si="103"/>
        <v>6</v>
      </c>
      <c r="U1173" s="139"/>
      <c r="V1173" s="138"/>
      <c r="W1173" s="138"/>
      <c r="X1173" s="138"/>
      <c r="Y1173" s="141"/>
      <c r="Z1173" s="226"/>
      <c r="AA1173" s="179"/>
      <c r="AB1173" s="179"/>
      <c r="AC1173" s="179"/>
      <c r="AD1173" s="179"/>
      <c r="AE1173" s="179"/>
      <c r="AF1173" s="179"/>
      <c r="AG1173" s="179"/>
      <c r="AH1173" s="179"/>
      <c r="AI1173" s="179"/>
      <c r="AJ1173" s="179"/>
      <c r="AK1173" s="179"/>
      <c r="AL1173" s="179"/>
      <c r="AM1173" s="179"/>
      <c r="AN1173" s="179"/>
      <c r="AO1173" s="179"/>
      <c r="AP1173" s="179"/>
      <c r="AQ1173" s="467"/>
      <c r="AR1173" s="467"/>
    </row>
    <row r="1174" spans="1:44" s="428" customFormat="1" x14ac:dyDescent="0.3">
      <c r="A1174" s="427">
        <v>41806</v>
      </c>
      <c r="B1174" s="935" t="s">
        <v>5846</v>
      </c>
      <c r="C1174" s="936" t="s">
        <v>2940</v>
      </c>
      <c r="D1174" s="654">
        <v>100</v>
      </c>
      <c r="E1174" s="428" t="s">
        <v>848</v>
      </c>
      <c r="F1174" s="430">
        <v>45458</v>
      </c>
      <c r="G1174" s="428" t="s">
        <v>590</v>
      </c>
      <c r="H1174" s="431" t="s">
        <v>1210</v>
      </c>
      <c r="I1174" s="432"/>
      <c r="J1174" s="433" t="s">
        <v>4051</v>
      </c>
      <c r="K1174" s="434">
        <v>-2.5</v>
      </c>
      <c r="L1174" s="433"/>
      <c r="M1174" s="434"/>
      <c r="N1174" s="435" t="s">
        <v>6141</v>
      </c>
      <c r="O1174" s="617">
        <v>2.5</v>
      </c>
      <c r="P1174" s="431" t="s">
        <v>1912</v>
      </c>
      <c r="Q1174" s="433"/>
      <c r="R1174" s="428">
        <v>11</v>
      </c>
      <c r="S1174" s="185" t="s">
        <v>6150</v>
      </c>
      <c r="T1174" s="170">
        <f t="shared" si="103"/>
        <v>6</v>
      </c>
      <c r="U1174" s="171"/>
      <c r="V1174" s="170"/>
      <c r="W1174" s="170"/>
      <c r="X1174" s="170"/>
      <c r="Y1174" s="169"/>
      <c r="Z1174" s="437"/>
      <c r="AA1174" s="215"/>
      <c r="AB1174" s="215"/>
      <c r="AC1174" s="215"/>
      <c r="AD1174" s="215"/>
      <c r="AE1174" s="215"/>
      <c r="AF1174" s="215"/>
      <c r="AG1174" s="215"/>
      <c r="AH1174" s="215"/>
      <c r="AI1174" s="215"/>
      <c r="AJ1174" s="215"/>
      <c r="AK1174" s="215"/>
      <c r="AL1174" s="215"/>
      <c r="AM1174" s="215"/>
      <c r="AN1174" s="215"/>
      <c r="AO1174" s="215"/>
      <c r="AP1174" s="215"/>
      <c r="AQ1174" s="470"/>
      <c r="AR1174" s="470"/>
    </row>
    <row r="1175" spans="1:44" s="347" customFormat="1" x14ac:dyDescent="0.3">
      <c r="A1175" s="438">
        <v>41802</v>
      </c>
      <c r="B1175" s="932" t="s">
        <v>5974</v>
      </c>
      <c r="C1175" s="933" t="s">
        <v>36</v>
      </c>
      <c r="D1175" s="652">
        <v>500</v>
      </c>
      <c r="E1175" s="347" t="s">
        <v>37</v>
      </c>
      <c r="F1175" s="439">
        <v>43631</v>
      </c>
      <c r="G1175" s="347" t="s">
        <v>950</v>
      </c>
      <c r="H1175" s="352" t="s">
        <v>151</v>
      </c>
      <c r="I1175" s="353" t="s">
        <v>791</v>
      </c>
      <c r="J1175" s="354" t="s">
        <v>221</v>
      </c>
      <c r="K1175" s="355">
        <v>-15</v>
      </c>
      <c r="L1175" s="354"/>
      <c r="M1175" s="355"/>
      <c r="N1175" s="440" t="s">
        <v>763</v>
      </c>
      <c r="O1175" s="471">
        <v>3.8</v>
      </c>
      <c r="P1175" s="352" t="s">
        <v>5586</v>
      </c>
      <c r="Q1175" s="354" t="s">
        <v>2069</v>
      </c>
      <c r="R1175" s="347">
        <v>1.5</v>
      </c>
      <c r="S1175" s="184" t="s">
        <v>6055</v>
      </c>
      <c r="T1175" s="138">
        <f t="shared" ref="T1175:T1216" si="104">MONTH(A1175)</f>
        <v>6</v>
      </c>
      <c r="U1175" s="139"/>
      <c r="V1175" s="138"/>
      <c r="W1175" s="138"/>
      <c r="X1175" s="138"/>
      <c r="Y1175" s="141"/>
      <c r="Z1175" s="226"/>
      <c r="AA1175" s="179"/>
      <c r="AB1175" s="179"/>
      <c r="AC1175" s="179"/>
      <c r="AD1175" s="179"/>
      <c r="AE1175" s="179"/>
      <c r="AF1175" s="179"/>
      <c r="AG1175" s="179"/>
      <c r="AH1175" s="179"/>
      <c r="AI1175" s="179"/>
      <c r="AJ1175" s="179"/>
      <c r="AK1175" s="179"/>
      <c r="AL1175" s="179"/>
      <c r="AM1175" s="179"/>
      <c r="AN1175" s="179"/>
      <c r="AO1175" s="179"/>
      <c r="AP1175" s="179"/>
      <c r="AQ1175" s="467"/>
      <c r="AR1175" s="467"/>
    </row>
    <row r="1176" spans="1:44" s="347" customFormat="1" x14ac:dyDescent="0.3">
      <c r="A1176" s="438">
        <v>41802</v>
      </c>
      <c r="B1176" s="932" t="s">
        <v>5975</v>
      </c>
      <c r="C1176" s="933" t="s">
        <v>218</v>
      </c>
      <c r="D1176" s="652">
        <v>300</v>
      </c>
      <c r="E1176" s="347" t="s">
        <v>66</v>
      </c>
      <c r="F1176" s="439">
        <v>45488</v>
      </c>
      <c r="G1176" s="347" t="s">
        <v>219</v>
      </c>
      <c r="H1176" s="352" t="s">
        <v>144</v>
      </c>
      <c r="I1176" s="353" t="s">
        <v>3977</v>
      </c>
      <c r="J1176" s="354" t="s">
        <v>4249</v>
      </c>
      <c r="K1176" s="355">
        <v>-17</v>
      </c>
      <c r="L1176" s="354"/>
      <c r="M1176" s="355"/>
      <c r="N1176" s="440" t="s">
        <v>382</v>
      </c>
      <c r="O1176" s="471">
        <v>5</v>
      </c>
      <c r="P1176" s="352" t="s">
        <v>1995</v>
      </c>
      <c r="Q1176" s="354"/>
      <c r="R1176" s="347">
        <v>-6</v>
      </c>
      <c r="S1176" s="184" t="s">
        <v>6075</v>
      </c>
      <c r="T1176" s="138">
        <f t="shared" si="104"/>
        <v>6</v>
      </c>
      <c r="U1176" s="139"/>
      <c r="V1176" s="138"/>
      <c r="W1176" s="138"/>
      <c r="X1176" s="138"/>
      <c r="Y1176" s="141"/>
      <c r="Z1176" s="226"/>
      <c r="AA1176" s="179"/>
      <c r="AB1176" s="179"/>
      <c r="AC1176" s="179"/>
      <c r="AD1176" s="179"/>
      <c r="AE1176" s="179"/>
      <c r="AF1176" s="179"/>
      <c r="AG1176" s="179"/>
      <c r="AH1176" s="179"/>
      <c r="AI1176" s="179"/>
      <c r="AJ1176" s="179"/>
      <c r="AK1176" s="179"/>
      <c r="AL1176" s="179"/>
      <c r="AM1176" s="179"/>
      <c r="AN1176" s="179"/>
      <c r="AO1176" s="179"/>
      <c r="AP1176" s="179"/>
      <c r="AQ1176" s="467"/>
      <c r="AR1176" s="467"/>
    </row>
    <row r="1177" spans="1:44" s="347" customFormat="1" x14ac:dyDescent="0.3">
      <c r="A1177" s="438">
        <v>41802</v>
      </c>
      <c r="B1177" s="932" t="s">
        <v>5976</v>
      </c>
      <c r="C1177" s="933" t="s">
        <v>2025</v>
      </c>
      <c r="D1177" s="652">
        <v>1000</v>
      </c>
      <c r="E1177" s="347" t="s">
        <v>66</v>
      </c>
      <c r="F1177" s="439">
        <v>45462</v>
      </c>
      <c r="G1177" s="347" t="s">
        <v>5977</v>
      </c>
      <c r="H1177" s="352" t="s">
        <v>1444</v>
      </c>
      <c r="I1177" s="353" t="s">
        <v>4332</v>
      </c>
      <c r="J1177" s="354" t="s">
        <v>472</v>
      </c>
      <c r="K1177" s="355">
        <v>-15</v>
      </c>
      <c r="L1177" s="354"/>
      <c r="M1177" s="355"/>
      <c r="N1177" s="440" t="s">
        <v>5978</v>
      </c>
      <c r="O1177" s="471">
        <v>3.3</v>
      </c>
      <c r="P1177" s="352" t="s">
        <v>3746</v>
      </c>
      <c r="Q1177" s="354"/>
      <c r="R1177" s="347" t="s">
        <v>3746</v>
      </c>
      <c r="S1177" s="184" t="s">
        <v>6074</v>
      </c>
      <c r="T1177" s="138">
        <f t="shared" si="104"/>
        <v>6</v>
      </c>
      <c r="U1177" s="139"/>
      <c r="V1177" s="138"/>
      <c r="W1177" s="138"/>
      <c r="X1177" s="138"/>
      <c r="Y1177" s="141"/>
      <c r="Z1177" s="226"/>
      <c r="AA1177" s="179"/>
      <c r="AB1177" s="179"/>
      <c r="AC1177" s="179"/>
      <c r="AD1177" s="179"/>
      <c r="AE1177" s="179"/>
      <c r="AF1177" s="179"/>
      <c r="AG1177" s="179"/>
      <c r="AH1177" s="179"/>
      <c r="AI1177" s="179"/>
      <c r="AJ1177" s="179"/>
      <c r="AK1177" s="179"/>
      <c r="AL1177" s="179"/>
      <c r="AM1177" s="179"/>
      <c r="AN1177" s="179"/>
      <c r="AO1177" s="179"/>
      <c r="AP1177" s="179"/>
      <c r="AQ1177" s="467"/>
      <c r="AR1177" s="467"/>
    </row>
    <row r="1178" spans="1:44" s="347" customFormat="1" x14ac:dyDescent="0.3">
      <c r="A1178" s="438">
        <v>41802</v>
      </c>
      <c r="B1178" s="932" t="s">
        <v>5979</v>
      </c>
      <c r="C1178" s="933" t="s">
        <v>5980</v>
      </c>
      <c r="D1178" s="652">
        <v>500</v>
      </c>
      <c r="E1178" s="347" t="s">
        <v>37</v>
      </c>
      <c r="F1178" s="439">
        <v>43635</v>
      </c>
      <c r="G1178" s="347" t="s">
        <v>5981</v>
      </c>
      <c r="H1178" s="352" t="s">
        <v>5982</v>
      </c>
      <c r="I1178" s="353" t="s">
        <v>5983</v>
      </c>
      <c r="J1178" s="354" t="s">
        <v>5984</v>
      </c>
      <c r="K1178" s="355">
        <v>-40</v>
      </c>
      <c r="L1178" s="354"/>
      <c r="M1178" s="355"/>
      <c r="N1178" s="440" t="s">
        <v>463</v>
      </c>
      <c r="O1178" s="471">
        <v>6</v>
      </c>
      <c r="P1178" s="352" t="s">
        <v>3631</v>
      </c>
      <c r="Q1178" s="354"/>
      <c r="R1178" s="347" t="s">
        <v>3631</v>
      </c>
      <c r="S1178" s="184" t="s">
        <v>6076</v>
      </c>
      <c r="T1178" s="138">
        <f t="shared" si="104"/>
        <v>6</v>
      </c>
      <c r="U1178" s="139"/>
      <c r="V1178" s="138"/>
      <c r="W1178" s="138"/>
      <c r="X1178" s="138"/>
      <c r="Y1178" s="141"/>
      <c r="Z1178" s="226"/>
      <c r="AA1178" s="179"/>
      <c r="AB1178" s="179"/>
      <c r="AC1178" s="179"/>
      <c r="AD1178" s="179"/>
      <c r="AE1178" s="179"/>
      <c r="AF1178" s="179"/>
      <c r="AG1178" s="179"/>
      <c r="AH1178" s="179"/>
      <c r="AI1178" s="179"/>
      <c r="AJ1178" s="179"/>
      <c r="AK1178" s="179"/>
      <c r="AL1178" s="179"/>
      <c r="AM1178" s="179"/>
      <c r="AN1178" s="179"/>
      <c r="AO1178" s="179"/>
      <c r="AP1178" s="179"/>
      <c r="AQ1178" s="467"/>
      <c r="AR1178" s="467"/>
    </row>
    <row r="1179" spans="1:44" s="347" customFormat="1" x14ac:dyDescent="0.3">
      <c r="A1179" s="438">
        <v>41802</v>
      </c>
      <c r="B1179" s="932" t="s">
        <v>5985</v>
      </c>
      <c r="C1179" s="933" t="s">
        <v>5980</v>
      </c>
      <c r="D1179" s="652">
        <v>500</v>
      </c>
      <c r="E1179" s="347" t="s">
        <v>1848</v>
      </c>
      <c r="F1179" s="439">
        <v>45462</v>
      </c>
      <c r="G1179" s="347" t="s">
        <v>5981</v>
      </c>
      <c r="H1179" s="352" t="s">
        <v>5986</v>
      </c>
      <c r="I1179" s="353" t="s">
        <v>5987</v>
      </c>
      <c r="J1179" s="354" t="s">
        <v>5310</v>
      </c>
      <c r="K1179" s="355">
        <v>-40</v>
      </c>
      <c r="L1179" s="354"/>
      <c r="M1179" s="355"/>
      <c r="N1179" s="440" t="s">
        <v>551</v>
      </c>
      <c r="O1179" s="471">
        <v>5</v>
      </c>
      <c r="P1179" s="352" t="s">
        <v>3631</v>
      </c>
      <c r="Q1179" s="354"/>
      <c r="R1179" s="347" t="s">
        <v>3631</v>
      </c>
      <c r="S1179" s="184" t="s">
        <v>6077</v>
      </c>
      <c r="T1179" s="138">
        <f t="shared" si="104"/>
        <v>6</v>
      </c>
      <c r="U1179" s="139"/>
      <c r="V1179" s="138"/>
      <c r="W1179" s="138"/>
      <c r="X1179" s="138"/>
      <c r="Y1179" s="141"/>
      <c r="Z1179" s="226"/>
      <c r="AA1179" s="179"/>
      <c r="AB1179" s="179"/>
      <c r="AC1179" s="179"/>
      <c r="AD1179" s="179"/>
      <c r="AE1179" s="179"/>
      <c r="AF1179" s="179"/>
      <c r="AG1179" s="179"/>
      <c r="AH1179" s="179"/>
      <c r="AI1179" s="179"/>
      <c r="AJ1179" s="179"/>
      <c r="AK1179" s="179"/>
      <c r="AL1179" s="179"/>
      <c r="AM1179" s="179"/>
      <c r="AN1179" s="179"/>
      <c r="AO1179" s="179"/>
      <c r="AP1179" s="179"/>
      <c r="AQ1179" s="467"/>
      <c r="AR1179" s="467"/>
    </row>
    <row r="1180" spans="1:44" s="347" customFormat="1" x14ac:dyDescent="0.3">
      <c r="A1180" s="438">
        <v>41802</v>
      </c>
      <c r="B1180" s="932" t="s">
        <v>5988</v>
      </c>
      <c r="C1180" s="933" t="s">
        <v>5989</v>
      </c>
      <c r="D1180" s="652">
        <v>2000</v>
      </c>
      <c r="E1180" s="347" t="s">
        <v>5990</v>
      </c>
      <c r="F1180" s="439">
        <v>45479</v>
      </c>
      <c r="G1180" s="347" t="s">
        <v>5991</v>
      </c>
      <c r="H1180" s="352" t="s">
        <v>5992</v>
      </c>
      <c r="I1180" s="353"/>
      <c r="J1180" s="354" t="s">
        <v>3613</v>
      </c>
      <c r="K1180" s="355">
        <v>-25</v>
      </c>
      <c r="L1180" s="354"/>
      <c r="M1180" s="355"/>
      <c r="N1180" s="440" t="s">
        <v>1783</v>
      </c>
      <c r="O1180" s="471">
        <v>3.375</v>
      </c>
      <c r="P1180" s="352" t="s">
        <v>3631</v>
      </c>
      <c r="Q1180" s="354"/>
      <c r="R1180" s="347" t="s">
        <v>3631</v>
      </c>
      <c r="S1180" s="184" t="s">
        <v>6073</v>
      </c>
      <c r="T1180" s="138">
        <f t="shared" si="104"/>
        <v>6</v>
      </c>
      <c r="U1180" s="139"/>
      <c r="V1180" s="138"/>
      <c r="W1180" s="138"/>
      <c r="X1180" s="138"/>
      <c r="Y1180" s="141"/>
      <c r="Z1180" s="226"/>
      <c r="AA1180" s="179"/>
      <c r="AB1180" s="179"/>
      <c r="AC1180" s="179"/>
      <c r="AD1180" s="179"/>
      <c r="AE1180" s="179"/>
      <c r="AF1180" s="179"/>
      <c r="AG1180" s="179"/>
      <c r="AH1180" s="179"/>
      <c r="AI1180" s="179"/>
      <c r="AJ1180" s="179"/>
      <c r="AK1180" s="179"/>
      <c r="AL1180" s="179"/>
      <c r="AM1180" s="179"/>
      <c r="AN1180" s="179"/>
      <c r="AO1180" s="179"/>
      <c r="AP1180" s="179"/>
      <c r="AQ1180" s="467"/>
      <c r="AR1180" s="467"/>
    </row>
    <row r="1181" spans="1:44" s="347" customFormat="1" x14ac:dyDescent="0.3">
      <c r="A1181" s="438">
        <v>41801</v>
      </c>
      <c r="B1181" s="932" t="s">
        <v>5993</v>
      </c>
      <c r="C1181" s="933" t="s">
        <v>29</v>
      </c>
      <c r="D1181" s="652">
        <v>700</v>
      </c>
      <c r="E1181" s="347" t="s">
        <v>37</v>
      </c>
      <c r="F1181" s="439">
        <v>43634</v>
      </c>
      <c r="G1181" s="347" t="s">
        <v>5994</v>
      </c>
      <c r="H1181" s="352" t="s">
        <v>3529</v>
      </c>
      <c r="I1181" s="353" t="s">
        <v>3791</v>
      </c>
      <c r="J1181" s="354" t="s">
        <v>5831</v>
      </c>
      <c r="K1181" s="355">
        <v>-7</v>
      </c>
      <c r="L1181" s="354"/>
      <c r="M1181" s="355"/>
      <c r="N1181" s="440" t="s">
        <v>3808</v>
      </c>
      <c r="O1181" s="471">
        <v>1.43</v>
      </c>
      <c r="P1181" s="352" t="s">
        <v>5118</v>
      </c>
      <c r="Q1181" s="354" t="s">
        <v>5118</v>
      </c>
      <c r="R1181" s="347">
        <v>-3</v>
      </c>
      <c r="S1181" s="184" t="s">
        <v>6067</v>
      </c>
      <c r="T1181" s="138">
        <f t="shared" si="104"/>
        <v>6</v>
      </c>
      <c r="U1181" s="139"/>
      <c r="V1181" s="138"/>
      <c r="W1181" s="138"/>
      <c r="X1181" s="138"/>
      <c r="Y1181" s="141"/>
      <c r="Z1181" s="226"/>
      <c r="AA1181" s="179"/>
      <c r="AB1181" s="179"/>
      <c r="AC1181" s="179"/>
      <c r="AD1181" s="179"/>
      <c r="AE1181" s="179"/>
      <c r="AF1181" s="179"/>
      <c r="AG1181" s="179"/>
      <c r="AH1181" s="179"/>
      <c r="AI1181" s="179"/>
      <c r="AJ1181" s="179"/>
      <c r="AK1181" s="179"/>
      <c r="AL1181" s="179"/>
      <c r="AM1181" s="179"/>
      <c r="AN1181" s="179"/>
      <c r="AO1181" s="179"/>
      <c r="AP1181" s="179"/>
      <c r="AQ1181" s="467"/>
      <c r="AR1181" s="467"/>
    </row>
    <row r="1182" spans="1:44" s="347" customFormat="1" x14ac:dyDescent="0.3">
      <c r="A1182" s="438">
        <v>41801</v>
      </c>
      <c r="B1182" s="932" t="s">
        <v>5995</v>
      </c>
      <c r="C1182" s="933" t="s">
        <v>208</v>
      </c>
      <c r="D1182" s="652">
        <v>1000</v>
      </c>
      <c r="E1182" s="347" t="s">
        <v>5864</v>
      </c>
      <c r="F1182" s="439" t="s">
        <v>3458</v>
      </c>
      <c r="G1182" s="347" t="s">
        <v>5996</v>
      </c>
      <c r="H1182" s="352" t="s">
        <v>5997</v>
      </c>
      <c r="I1182" s="353" t="s">
        <v>5998</v>
      </c>
      <c r="J1182" s="354" t="s">
        <v>6072</v>
      </c>
      <c r="K1182" s="355">
        <v>-37.5</v>
      </c>
      <c r="L1182" s="354"/>
      <c r="M1182" s="355"/>
      <c r="N1182" s="440" t="s">
        <v>344</v>
      </c>
      <c r="O1182" s="471">
        <v>5.6</v>
      </c>
      <c r="P1182" s="352"/>
      <c r="Q1182" s="354" t="s">
        <v>1937</v>
      </c>
      <c r="R1182" s="347">
        <v>0</v>
      </c>
      <c r="S1182" s="184" t="s">
        <v>6071</v>
      </c>
      <c r="T1182" s="138">
        <f t="shared" si="104"/>
        <v>6</v>
      </c>
      <c r="U1182" s="139"/>
      <c r="V1182" s="138"/>
      <c r="W1182" s="138"/>
      <c r="X1182" s="138"/>
      <c r="Y1182" s="141"/>
      <c r="Z1182" s="226"/>
      <c r="AA1182" s="179"/>
      <c r="AB1182" s="179"/>
      <c r="AC1182" s="179"/>
      <c r="AD1182" s="179"/>
      <c r="AE1182" s="179"/>
      <c r="AF1182" s="179"/>
      <c r="AG1182" s="179"/>
      <c r="AH1182" s="179"/>
      <c r="AI1182" s="179"/>
      <c r="AJ1182" s="179"/>
      <c r="AK1182" s="179"/>
      <c r="AL1182" s="179"/>
      <c r="AM1182" s="179"/>
      <c r="AN1182" s="179"/>
      <c r="AO1182" s="179"/>
      <c r="AP1182" s="179"/>
      <c r="AQ1182" s="467"/>
      <c r="AR1182" s="467"/>
    </row>
    <row r="1183" spans="1:44" s="347" customFormat="1" x14ac:dyDescent="0.3">
      <c r="A1183" s="438">
        <v>41801</v>
      </c>
      <c r="B1183" s="932" t="s">
        <v>5999</v>
      </c>
      <c r="C1183" s="933" t="s">
        <v>896</v>
      </c>
      <c r="D1183" s="652">
        <v>400</v>
      </c>
      <c r="E1183" s="347" t="s">
        <v>66</v>
      </c>
      <c r="F1183" s="439">
        <v>45460</v>
      </c>
      <c r="G1183" s="347" t="s">
        <v>6000</v>
      </c>
      <c r="H1183" s="352" t="s">
        <v>347</v>
      </c>
      <c r="I1183" s="353" t="s">
        <v>3794</v>
      </c>
      <c r="J1183" s="354" t="s">
        <v>6001</v>
      </c>
      <c r="K1183" s="355">
        <v>-18.75</v>
      </c>
      <c r="L1183" s="354"/>
      <c r="M1183" s="355"/>
      <c r="N1183" s="440" t="s">
        <v>4612</v>
      </c>
      <c r="O1183" s="471">
        <v>6.25</v>
      </c>
      <c r="P1183" s="352" t="s">
        <v>1937</v>
      </c>
      <c r="Q1183" s="354" t="s">
        <v>1937</v>
      </c>
      <c r="R1183" s="347">
        <v>0</v>
      </c>
      <c r="S1183" s="184" t="s">
        <v>6068</v>
      </c>
      <c r="T1183" s="138">
        <f t="shared" si="104"/>
        <v>6</v>
      </c>
      <c r="U1183" s="139"/>
      <c r="V1183" s="138"/>
      <c r="W1183" s="138"/>
      <c r="X1183" s="138"/>
      <c r="Y1183" s="141"/>
      <c r="Z1183" s="226"/>
      <c r="AA1183" s="179"/>
      <c r="AB1183" s="179"/>
      <c r="AC1183" s="179"/>
      <c r="AD1183" s="179"/>
      <c r="AE1183" s="179"/>
      <c r="AF1183" s="179"/>
      <c r="AG1183" s="179"/>
      <c r="AH1183" s="179"/>
      <c r="AI1183" s="179"/>
      <c r="AJ1183" s="179"/>
      <c r="AK1183" s="179"/>
      <c r="AL1183" s="179"/>
      <c r="AM1183" s="179"/>
      <c r="AN1183" s="179"/>
      <c r="AO1183" s="179"/>
      <c r="AP1183" s="179"/>
      <c r="AQ1183" s="467"/>
      <c r="AR1183" s="467"/>
    </row>
    <row r="1184" spans="1:44" s="347" customFormat="1" x14ac:dyDescent="0.3">
      <c r="A1184" s="438">
        <v>41801</v>
      </c>
      <c r="B1184" s="932" t="s">
        <v>6002</v>
      </c>
      <c r="C1184" s="933" t="s">
        <v>36</v>
      </c>
      <c r="D1184" s="652">
        <v>400</v>
      </c>
      <c r="E1184" s="347" t="s">
        <v>37</v>
      </c>
      <c r="F1184" s="439">
        <v>43634</v>
      </c>
      <c r="G1184" s="347" t="s">
        <v>6003</v>
      </c>
      <c r="H1184" s="352" t="s">
        <v>95</v>
      </c>
      <c r="I1184" s="353" t="s">
        <v>1480</v>
      </c>
      <c r="J1184" s="354" t="s">
        <v>718</v>
      </c>
      <c r="K1184" s="355">
        <v>-25</v>
      </c>
      <c r="L1184" s="354"/>
      <c r="M1184" s="355"/>
      <c r="N1184" s="440" t="s">
        <v>6004</v>
      </c>
      <c r="O1184" s="471">
        <v>9.625</v>
      </c>
      <c r="P1184" s="352" t="s">
        <v>4180</v>
      </c>
      <c r="Q1184" s="354"/>
      <c r="R1184" s="347">
        <v>-1</v>
      </c>
      <c r="S1184" s="184" t="s">
        <v>6069</v>
      </c>
      <c r="T1184" s="138">
        <f t="shared" si="104"/>
        <v>6</v>
      </c>
      <c r="U1184" s="139"/>
      <c r="V1184" s="138"/>
      <c r="W1184" s="138"/>
      <c r="X1184" s="138"/>
      <c r="Y1184" s="141"/>
      <c r="Z1184" s="226"/>
      <c r="AA1184" s="179"/>
      <c r="AB1184" s="179"/>
      <c r="AC1184" s="179"/>
      <c r="AD1184" s="179"/>
      <c r="AE1184" s="179"/>
      <c r="AF1184" s="179"/>
      <c r="AG1184" s="179"/>
      <c r="AH1184" s="179"/>
      <c r="AI1184" s="179"/>
      <c r="AJ1184" s="179"/>
      <c r="AK1184" s="179"/>
      <c r="AL1184" s="179"/>
      <c r="AM1184" s="179"/>
      <c r="AN1184" s="179"/>
      <c r="AO1184" s="179"/>
      <c r="AP1184" s="179"/>
      <c r="AQ1184" s="467"/>
      <c r="AR1184" s="467"/>
    </row>
    <row r="1185" spans="1:44" s="347" customFormat="1" x14ac:dyDescent="0.3">
      <c r="A1185" s="438">
        <v>41801</v>
      </c>
      <c r="B1185" s="932" t="s">
        <v>6005</v>
      </c>
      <c r="C1185" s="933" t="s">
        <v>276</v>
      </c>
      <c r="D1185" s="652">
        <v>750</v>
      </c>
      <c r="E1185" s="347" t="s">
        <v>66</v>
      </c>
      <c r="F1185" s="439">
        <v>45458</v>
      </c>
      <c r="G1185" s="347" t="s">
        <v>4163</v>
      </c>
      <c r="H1185" s="352" t="s">
        <v>6006</v>
      </c>
      <c r="I1185" s="353" t="s">
        <v>713</v>
      </c>
      <c r="J1185" s="354" t="s">
        <v>152</v>
      </c>
      <c r="K1185" s="355">
        <v>-12.5</v>
      </c>
      <c r="L1185" s="354"/>
      <c r="M1185" s="355"/>
      <c r="N1185" s="440" t="s">
        <v>259</v>
      </c>
      <c r="O1185" s="471">
        <v>2.33</v>
      </c>
      <c r="P1185" s="352" t="s">
        <v>3631</v>
      </c>
      <c r="Q1185" s="354" t="s">
        <v>1937</v>
      </c>
      <c r="R1185" s="347" t="s">
        <v>3631</v>
      </c>
      <c r="S1185" s="184" t="s">
        <v>6070</v>
      </c>
      <c r="T1185" s="138">
        <f t="shared" si="104"/>
        <v>6</v>
      </c>
      <c r="U1185" s="139"/>
      <c r="V1185" s="138"/>
      <c r="W1185" s="138"/>
      <c r="X1185" s="138"/>
      <c r="Y1185" s="141"/>
      <c r="Z1185" s="226"/>
      <c r="AA1185" s="179"/>
      <c r="AB1185" s="179"/>
      <c r="AC1185" s="179"/>
      <c r="AD1185" s="179"/>
      <c r="AE1185" s="179"/>
      <c r="AF1185" s="179"/>
      <c r="AG1185" s="179"/>
      <c r="AH1185" s="179"/>
      <c r="AI1185" s="179"/>
      <c r="AJ1185" s="179"/>
      <c r="AK1185" s="179"/>
      <c r="AL1185" s="179"/>
      <c r="AM1185" s="179"/>
      <c r="AN1185" s="179"/>
      <c r="AO1185" s="179"/>
      <c r="AP1185" s="179"/>
      <c r="AQ1185" s="467"/>
      <c r="AR1185" s="467"/>
    </row>
    <row r="1186" spans="1:44" s="347" customFormat="1" x14ac:dyDescent="0.3">
      <c r="A1186" s="438">
        <v>41800</v>
      </c>
      <c r="B1186" s="932" t="s">
        <v>6007</v>
      </c>
      <c r="C1186" s="933" t="s">
        <v>36</v>
      </c>
      <c r="D1186" s="652">
        <v>500</v>
      </c>
      <c r="E1186" s="347" t="s">
        <v>12</v>
      </c>
      <c r="F1186" s="439">
        <v>42901</v>
      </c>
      <c r="G1186" s="347" t="s">
        <v>6008</v>
      </c>
      <c r="H1186" s="352" t="s">
        <v>189</v>
      </c>
      <c r="I1186" s="353" t="s">
        <v>3838</v>
      </c>
      <c r="J1186" s="354" t="s">
        <v>3241</v>
      </c>
      <c r="K1186" s="355">
        <v>-30</v>
      </c>
      <c r="L1186" s="354"/>
      <c r="M1186" s="355"/>
      <c r="N1186" s="440" t="s">
        <v>192</v>
      </c>
      <c r="O1186" s="471">
        <v>3.2</v>
      </c>
      <c r="P1186" s="352" t="s">
        <v>2867</v>
      </c>
      <c r="Q1186" s="354"/>
      <c r="R1186" s="347">
        <v>-15</v>
      </c>
      <c r="S1186" s="184" t="s">
        <v>6049</v>
      </c>
      <c r="T1186" s="138">
        <f t="shared" si="104"/>
        <v>6</v>
      </c>
      <c r="U1186" s="139"/>
      <c r="V1186" s="138"/>
      <c r="W1186" s="138"/>
      <c r="X1186" s="138"/>
      <c r="Y1186" s="141"/>
      <c r="Z1186" s="226"/>
      <c r="AA1186" s="179"/>
      <c r="AB1186" s="179"/>
      <c r="AC1186" s="179"/>
      <c r="AD1186" s="179"/>
      <c r="AE1186" s="179"/>
      <c r="AF1186" s="179"/>
      <c r="AG1186" s="179"/>
      <c r="AH1186" s="179"/>
      <c r="AI1186" s="179"/>
      <c r="AJ1186" s="179"/>
      <c r="AK1186" s="179"/>
      <c r="AL1186" s="179"/>
      <c r="AM1186" s="179"/>
      <c r="AN1186" s="179"/>
      <c r="AO1186" s="179"/>
      <c r="AP1186" s="179"/>
      <c r="AQ1186" s="467"/>
      <c r="AR1186" s="467"/>
    </row>
    <row r="1187" spans="1:44" s="347" customFormat="1" x14ac:dyDescent="0.3">
      <c r="A1187" s="438">
        <v>41800</v>
      </c>
      <c r="B1187" s="932" t="s">
        <v>6009</v>
      </c>
      <c r="C1187" s="933" t="s">
        <v>36</v>
      </c>
      <c r="D1187" s="652">
        <v>500</v>
      </c>
      <c r="E1187" s="347" t="s">
        <v>37</v>
      </c>
      <c r="F1187" s="439">
        <v>43631</v>
      </c>
      <c r="G1187" s="347" t="s">
        <v>6008</v>
      </c>
      <c r="H1187" s="352" t="s">
        <v>573</v>
      </c>
      <c r="I1187" s="353" t="s">
        <v>791</v>
      </c>
      <c r="J1187" s="354" t="s">
        <v>305</v>
      </c>
      <c r="K1187" s="355">
        <v>-25</v>
      </c>
      <c r="L1187" s="354"/>
      <c r="M1187" s="355"/>
      <c r="N1187" s="440" t="s">
        <v>1777</v>
      </c>
      <c r="O1187" s="471">
        <v>8.5</v>
      </c>
      <c r="P1187" s="352" t="s">
        <v>2092</v>
      </c>
      <c r="Q1187" s="354"/>
      <c r="R1187" s="347">
        <v>3</v>
      </c>
      <c r="S1187" s="184" t="s">
        <v>6048</v>
      </c>
      <c r="T1187" s="138">
        <f t="shared" si="104"/>
        <v>6</v>
      </c>
      <c r="U1187" s="139"/>
      <c r="V1187" s="138"/>
      <c r="W1187" s="138"/>
      <c r="X1187" s="138"/>
      <c r="Y1187" s="141"/>
      <c r="Z1187" s="226"/>
      <c r="AA1187" s="179"/>
      <c r="AB1187" s="179"/>
      <c r="AC1187" s="179"/>
      <c r="AD1187" s="179"/>
      <c r="AE1187" s="179"/>
      <c r="AF1187" s="179"/>
      <c r="AG1187" s="179"/>
      <c r="AH1187" s="179"/>
      <c r="AI1187" s="179"/>
      <c r="AJ1187" s="179"/>
      <c r="AK1187" s="179"/>
      <c r="AL1187" s="179"/>
      <c r="AM1187" s="179"/>
      <c r="AN1187" s="179"/>
      <c r="AO1187" s="179"/>
      <c r="AP1187" s="179"/>
      <c r="AQ1187" s="467"/>
      <c r="AR1187" s="467"/>
    </row>
    <row r="1188" spans="1:44" s="347" customFormat="1" x14ac:dyDescent="0.3">
      <c r="A1188" s="438">
        <v>41800</v>
      </c>
      <c r="B1188" s="932" t="s">
        <v>6010</v>
      </c>
      <c r="C1188" s="933" t="s">
        <v>36</v>
      </c>
      <c r="D1188" s="652">
        <v>1200</v>
      </c>
      <c r="E1188" s="347" t="s">
        <v>66</v>
      </c>
      <c r="F1188" s="439">
        <v>45458</v>
      </c>
      <c r="G1188" s="347" t="s">
        <v>6008</v>
      </c>
      <c r="H1188" s="352" t="s">
        <v>124</v>
      </c>
      <c r="I1188" s="353" t="s">
        <v>628</v>
      </c>
      <c r="J1188" s="354" t="s">
        <v>447</v>
      </c>
      <c r="K1188" s="355">
        <v>-20</v>
      </c>
      <c r="L1188" s="354"/>
      <c r="M1188" s="355"/>
      <c r="N1188" s="440" t="s">
        <v>6011</v>
      </c>
      <c r="O1188" s="471">
        <v>4.83</v>
      </c>
      <c r="P1188" s="352" t="s">
        <v>2092</v>
      </c>
      <c r="Q1188" s="354"/>
      <c r="R1188" s="347">
        <v>3</v>
      </c>
      <c r="S1188" s="184" t="s">
        <v>6051</v>
      </c>
      <c r="T1188" s="138">
        <f t="shared" si="104"/>
        <v>6</v>
      </c>
      <c r="U1188" s="139"/>
      <c r="V1188" s="138"/>
      <c r="W1188" s="138"/>
      <c r="X1188" s="138"/>
      <c r="Y1188" s="141"/>
      <c r="Z1188" s="226"/>
      <c r="AA1188" s="179"/>
      <c r="AB1188" s="179"/>
      <c r="AC1188" s="179"/>
      <c r="AD1188" s="179"/>
      <c r="AE1188" s="179"/>
      <c r="AF1188" s="179"/>
      <c r="AG1188" s="179"/>
      <c r="AH1188" s="179"/>
      <c r="AI1188" s="179"/>
      <c r="AJ1188" s="179"/>
      <c r="AK1188" s="179"/>
      <c r="AL1188" s="179"/>
      <c r="AM1188" s="179"/>
      <c r="AN1188" s="179"/>
      <c r="AO1188" s="179"/>
      <c r="AP1188" s="179"/>
      <c r="AQ1188" s="467"/>
      <c r="AR1188" s="467"/>
    </row>
    <row r="1189" spans="1:44" s="347" customFormat="1" x14ac:dyDescent="0.3">
      <c r="A1189" s="438">
        <v>41800</v>
      </c>
      <c r="B1189" s="932" t="s">
        <v>6012</v>
      </c>
      <c r="C1189" s="933" t="s">
        <v>36</v>
      </c>
      <c r="D1189" s="652">
        <v>1500</v>
      </c>
      <c r="E1189" s="347" t="s">
        <v>117</v>
      </c>
      <c r="F1189" s="439">
        <v>52763</v>
      </c>
      <c r="G1189" s="347" t="s">
        <v>6008</v>
      </c>
      <c r="H1189" s="352" t="s">
        <v>329</v>
      </c>
      <c r="I1189" s="353" t="s">
        <v>3653</v>
      </c>
      <c r="J1189" s="354" t="s">
        <v>368</v>
      </c>
      <c r="K1189" s="355">
        <v>-20</v>
      </c>
      <c r="L1189" s="354"/>
      <c r="M1189" s="355"/>
      <c r="N1189" s="440" t="s">
        <v>6013</v>
      </c>
      <c r="O1189" s="471">
        <v>2.8</v>
      </c>
      <c r="P1189" s="352" t="s">
        <v>2150</v>
      </c>
      <c r="Q1189" s="354"/>
      <c r="R1189" s="347">
        <v>8</v>
      </c>
      <c r="S1189" s="184" t="s">
        <v>6050</v>
      </c>
      <c r="T1189" s="138">
        <f t="shared" si="104"/>
        <v>6</v>
      </c>
      <c r="U1189" s="139"/>
      <c r="V1189" s="138"/>
      <c r="W1189" s="138"/>
      <c r="X1189" s="138"/>
      <c r="Y1189" s="141"/>
      <c r="Z1189" s="226"/>
      <c r="AA1189" s="179"/>
      <c r="AB1189" s="179"/>
      <c r="AC1189" s="179"/>
      <c r="AD1189" s="179"/>
      <c r="AE1189" s="179"/>
      <c r="AF1189" s="179"/>
      <c r="AG1189" s="179"/>
      <c r="AH1189" s="179"/>
      <c r="AI1189" s="179"/>
      <c r="AJ1189" s="179"/>
      <c r="AK1189" s="179"/>
      <c r="AL1189" s="179"/>
      <c r="AM1189" s="179"/>
      <c r="AN1189" s="179"/>
      <c r="AO1189" s="179"/>
      <c r="AP1189" s="179"/>
      <c r="AQ1189" s="467"/>
      <c r="AR1189" s="467"/>
    </row>
    <row r="1190" spans="1:44" s="347" customFormat="1" x14ac:dyDescent="0.3">
      <c r="A1190" s="438">
        <v>41800</v>
      </c>
      <c r="B1190" s="932" t="s">
        <v>6014</v>
      </c>
      <c r="C1190" s="933" t="s">
        <v>600</v>
      </c>
      <c r="D1190" s="652">
        <v>300</v>
      </c>
      <c r="E1190" s="347" t="s">
        <v>6015</v>
      </c>
      <c r="F1190" s="439">
        <v>43041</v>
      </c>
      <c r="G1190" s="347" t="s">
        <v>511</v>
      </c>
      <c r="H1190" s="352" t="s">
        <v>569</v>
      </c>
      <c r="I1190" s="353" t="s">
        <v>6016</v>
      </c>
      <c r="J1190" s="354" t="s">
        <v>20</v>
      </c>
      <c r="K1190" s="355">
        <v>-20</v>
      </c>
      <c r="L1190" s="354"/>
      <c r="M1190" s="355"/>
      <c r="N1190" s="440" t="s">
        <v>551</v>
      </c>
      <c r="O1190" s="471">
        <v>8.33</v>
      </c>
      <c r="P1190" s="352" t="s">
        <v>6017</v>
      </c>
      <c r="Q1190" s="354"/>
      <c r="R1190" s="347">
        <v>-12</v>
      </c>
      <c r="S1190" s="184" t="s">
        <v>6052</v>
      </c>
      <c r="T1190" s="138">
        <f t="shared" si="104"/>
        <v>6</v>
      </c>
      <c r="U1190" s="139"/>
      <c r="V1190" s="138"/>
      <c r="W1190" s="138"/>
      <c r="X1190" s="138"/>
      <c r="Y1190" s="141"/>
      <c r="Z1190" s="226"/>
      <c r="AA1190" s="179"/>
      <c r="AB1190" s="179"/>
      <c r="AC1190" s="179"/>
      <c r="AD1190" s="179"/>
      <c r="AE1190" s="179"/>
      <c r="AF1190" s="179"/>
      <c r="AG1190" s="179"/>
      <c r="AH1190" s="179"/>
      <c r="AI1190" s="179"/>
      <c r="AJ1190" s="179"/>
      <c r="AK1190" s="179"/>
      <c r="AL1190" s="179"/>
      <c r="AM1190" s="179"/>
      <c r="AN1190" s="179"/>
      <c r="AO1190" s="179"/>
      <c r="AP1190" s="179"/>
      <c r="AQ1190" s="467"/>
      <c r="AR1190" s="467"/>
    </row>
    <row r="1191" spans="1:44" s="347" customFormat="1" x14ac:dyDescent="0.3">
      <c r="A1191" s="438">
        <v>41800</v>
      </c>
      <c r="B1191" s="932" t="s">
        <v>6018</v>
      </c>
      <c r="C1191" s="933" t="s">
        <v>600</v>
      </c>
      <c r="D1191" s="652">
        <v>500</v>
      </c>
      <c r="E1191" s="347" t="s">
        <v>66</v>
      </c>
      <c r="F1191" s="439">
        <v>45475</v>
      </c>
      <c r="G1191" s="347" t="s">
        <v>511</v>
      </c>
      <c r="H1191" s="352" t="s">
        <v>652</v>
      </c>
      <c r="I1191" s="353" t="s">
        <v>805</v>
      </c>
      <c r="J1191" s="354" t="s">
        <v>152</v>
      </c>
      <c r="K1191" s="355">
        <v>-20</v>
      </c>
      <c r="L1191" s="354"/>
      <c r="M1191" s="355"/>
      <c r="N1191" s="440" t="s">
        <v>934</v>
      </c>
      <c r="O1191" s="471">
        <v>6.6</v>
      </c>
      <c r="P1191" s="352" t="s">
        <v>3776</v>
      </c>
      <c r="Q1191" s="354"/>
      <c r="R1191" s="347">
        <v>-10</v>
      </c>
      <c r="S1191" s="184" t="s">
        <v>6053</v>
      </c>
      <c r="T1191" s="138">
        <f t="shared" si="104"/>
        <v>6</v>
      </c>
      <c r="U1191" s="139"/>
      <c r="V1191" s="138"/>
      <c r="W1191" s="138"/>
      <c r="X1191" s="138"/>
      <c r="Y1191" s="141"/>
      <c r="Z1191" s="226"/>
      <c r="AA1191" s="179"/>
      <c r="AB1191" s="179"/>
      <c r="AC1191" s="179"/>
      <c r="AD1191" s="179"/>
      <c r="AE1191" s="179"/>
      <c r="AF1191" s="179"/>
      <c r="AG1191" s="179"/>
      <c r="AH1191" s="179"/>
      <c r="AI1191" s="179"/>
      <c r="AJ1191" s="179"/>
      <c r="AK1191" s="179"/>
      <c r="AL1191" s="179"/>
      <c r="AM1191" s="179"/>
      <c r="AN1191" s="179"/>
      <c r="AO1191" s="179"/>
      <c r="AP1191" s="179"/>
      <c r="AQ1191" s="467"/>
      <c r="AR1191" s="467"/>
    </row>
    <row r="1192" spans="1:44" s="347" customFormat="1" x14ac:dyDescent="0.3">
      <c r="A1192" s="438">
        <v>41800</v>
      </c>
      <c r="B1192" s="932" t="s">
        <v>6019</v>
      </c>
      <c r="C1192" s="933" t="s">
        <v>600</v>
      </c>
      <c r="D1192" s="652">
        <v>450</v>
      </c>
      <c r="E1192" s="347" t="s">
        <v>117</v>
      </c>
      <c r="F1192" s="439">
        <v>52780</v>
      </c>
      <c r="G1192" s="347" t="s">
        <v>511</v>
      </c>
      <c r="H1192" s="352" t="s">
        <v>124</v>
      </c>
      <c r="I1192" s="353" t="s">
        <v>794</v>
      </c>
      <c r="J1192" s="354" t="s">
        <v>91</v>
      </c>
      <c r="K1192" s="355">
        <v>-25</v>
      </c>
      <c r="L1192" s="354"/>
      <c r="M1192" s="355"/>
      <c r="N1192" s="440" t="s">
        <v>551</v>
      </c>
      <c r="O1192" s="471">
        <v>5.55</v>
      </c>
      <c r="P1192" s="352" t="s">
        <v>2288</v>
      </c>
      <c r="Q1192" s="354"/>
      <c r="R1192" s="347">
        <v>-2</v>
      </c>
      <c r="S1192" s="184" t="s">
        <v>6054</v>
      </c>
      <c r="T1192" s="138">
        <f t="shared" si="104"/>
        <v>6</v>
      </c>
      <c r="U1192" s="139"/>
      <c r="V1192" s="138"/>
      <c r="W1192" s="138"/>
      <c r="X1192" s="138"/>
      <c r="Y1192" s="141"/>
      <c r="Z1192" s="226"/>
      <c r="AA1192" s="179"/>
      <c r="AB1192" s="179"/>
      <c r="AC1192" s="179"/>
      <c r="AD1192" s="179"/>
      <c r="AE1192" s="179"/>
      <c r="AF1192" s="179"/>
      <c r="AG1192" s="179"/>
      <c r="AH1192" s="179"/>
      <c r="AI1192" s="179"/>
      <c r="AJ1192" s="179"/>
      <c r="AK1192" s="179"/>
      <c r="AL1192" s="179"/>
      <c r="AM1192" s="179"/>
      <c r="AN1192" s="179"/>
      <c r="AO1192" s="179"/>
      <c r="AP1192" s="179"/>
      <c r="AQ1192" s="467"/>
      <c r="AR1192" s="467"/>
    </row>
    <row r="1193" spans="1:44" s="347" customFormat="1" x14ac:dyDescent="0.3">
      <c r="A1193" s="438">
        <v>41800</v>
      </c>
      <c r="B1193" s="932" t="s">
        <v>6020</v>
      </c>
      <c r="C1193" s="933" t="s">
        <v>600</v>
      </c>
      <c r="D1193" s="652">
        <v>450</v>
      </c>
      <c r="E1193" s="347" t="s">
        <v>5422</v>
      </c>
      <c r="F1193" s="439">
        <v>60085</v>
      </c>
      <c r="G1193" s="347" t="s">
        <v>511</v>
      </c>
      <c r="H1193" s="352" t="s">
        <v>244</v>
      </c>
      <c r="I1193" s="353" t="s">
        <v>26</v>
      </c>
      <c r="J1193" s="354" t="s">
        <v>27</v>
      </c>
      <c r="K1193" s="355">
        <v>-30</v>
      </c>
      <c r="L1193" s="354"/>
      <c r="M1193" s="355"/>
      <c r="N1193" s="440" t="s">
        <v>934</v>
      </c>
      <c r="O1193" s="471">
        <v>7.33</v>
      </c>
      <c r="P1193" s="352" t="s">
        <v>2288</v>
      </c>
      <c r="Q1193" s="354"/>
      <c r="R1193" s="347">
        <v>-2</v>
      </c>
      <c r="S1193" s="184" t="s">
        <v>6056</v>
      </c>
      <c r="T1193" s="138">
        <f t="shared" si="104"/>
        <v>6</v>
      </c>
      <c r="U1193" s="139"/>
      <c r="V1193" s="138"/>
      <c r="W1193" s="138"/>
      <c r="X1193" s="138"/>
      <c r="Y1193" s="141"/>
      <c r="Z1193" s="226"/>
      <c r="AA1193" s="179"/>
      <c r="AB1193" s="179"/>
      <c r="AC1193" s="179"/>
      <c r="AD1193" s="179"/>
      <c r="AE1193" s="179"/>
      <c r="AF1193" s="179"/>
      <c r="AG1193" s="179"/>
      <c r="AH1193" s="179"/>
      <c r="AI1193" s="179"/>
      <c r="AJ1193" s="179"/>
      <c r="AK1193" s="179"/>
      <c r="AL1193" s="179"/>
      <c r="AM1193" s="179"/>
      <c r="AN1193" s="179"/>
      <c r="AO1193" s="179"/>
      <c r="AP1193" s="179"/>
      <c r="AQ1193" s="467"/>
      <c r="AR1193" s="467"/>
    </row>
    <row r="1194" spans="1:44" s="347" customFormat="1" x14ac:dyDescent="0.3">
      <c r="A1194" s="438">
        <v>41800</v>
      </c>
      <c r="B1194" s="932" t="s">
        <v>6021</v>
      </c>
      <c r="C1194" s="933" t="s">
        <v>73</v>
      </c>
      <c r="D1194" s="652">
        <v>400</v>
      </c>
      <c r="E1194" s="347" t="s">
        <v>37</v>
      </c>
      <c r="F1194" s="439">
        <v>43633</v>
      </c>
      <c r="G1194" s="347" t="s">
        <v>6022</v>
      </c>
      <c r="H1194" s="352" t="s">
        <v>2299</v>
      </c>
      <c r="I1194" s="353" t="s">
        <v>2299</v>
      </c>
      <c r="J1194" s="354" t="s">
        <v>6023</v>
      </c>
      <c r="K1194" s="355">
        <v>-7</v>
      </c>
      <c r="L1194" s="354"/>
      <c r="M1194" s="355"/>
      <c r="N1194" s="440" t="s">
        <v>504</v>
      </c>
      <c r="O1194" s="471">
        <v>1.75</v>
      </c>
      <c r="P1194" s="352" t="s">
        <v>5851</v>
      </c>
      <c r="Q1194" s="354"/>
      <c r="R1194" s="347">
        <v>5.5</v>
      </c>
      <c r="S1194" s="184" t="s">
        <v>6061</v>
      </c>
      <c r="T1194" s="138">
        <f t="shared" si="104"/>
        <v>6</v>
      </c>
      <c r="U1194" s="139"/>
      <c r="V1194" s="138"/>
      <c r="W1194" s="138"/>
      <c r="X1194" s="138"/>
      <c r="Y1194" s="141"/>
      <c r="Z1194" s="226"/>
      <c r="AA1194" s="179"/>
      <c r="AB1194" s="179"/>
      <c r="AC1194" s="179"/>
      <c r="AD1194" s="179"/>
      <c r="AE1194" s="179"/>
      <c r="AF1194" s="179"/>
      <c r="AG1194" s="179"/>
      <c r="AH1194" s="179"/>
      <c r="AI1194" s="179"/>
      <c r="AJ1194" s="179"/>
      <c r="AK1194" s="179"/>
      <c r="AL1194" s="179"/>
      <c r="AM1194" s="179"/>
      <c r="AN1194" s="179"/>
      <c r="AO1194" s="179"/>
      <c r="AP1194" s="179"/>
      <c r="AQ1194" s="467"/>
      <c r="AR1194" s="467"/>
    </row>
    <row r="1195" spans="1:44" s="347" customFormat="1" x14ac:dyDescent="0.3">
      <c r="A1195" s="438">
        <v>41800</v>
      </c>
      <c r="B1195" s="932" t="s">
        <v>6024</v>
      </c>
      <c r="C1195" s="933" t="s">
        <v>73</v>
      </c>
      <c r="D1195" s="652">
        <v>1000</v>
      </c>
      <c r="E1195" s="347" t="s">
        <v>37</v>
      </c>
      <c r="F1195" s="439">
        <v>43633</v>
      </c>
      <c r="G1195" s="347" t="s">
        <v>6022</v>
      </c>
      <c r="H1195" s="352" t="s">
        <v>425</v>
      </c>
      <c r="I1195" s="353" t="s">
        <v>5047</v>
      </c>
      <c r="J1195" s="354" t="s">
        <v>56</v>
      </c>
      <c r="K1195" s="355">
        <v>-7</v>
      </c>
      <c r="L1195" s="354"/>
      <c r="M1195" s="355"/>
      <c r="N1195" s="440" t="s">
        <v>49</v>
      </c>
      <c r="O1195" s="471">
        <v>2.6</v>
      </c>
      <c r="P1195" s="352" t="s">
        <v>5851</v>
      </c>
      <c r="Q1195" s="354"/>
      <c r="R1195" s="347">
        <v>5.5</v>
      </c>
      <c r="S1195" s="184" t="s">
        <v>6060</v>
      </c>
      <c r="T1195" s="138">
        <f t="shared" si="104"/>
        <v>6</v>
      </c>
      <c r="U1195" s="139"/>
      <c r="V1195" s="138"/>
      <c r="W1195" s="138"/>
      <c r="X1195" s="138"/>
      <c r="Y1195" s="141"/>
      <c r="Z1195" s="226"/>
      <c r="AA1195" s="179"/>
      <c r="AB1195" s="179"/>
      <c r="AC1195" s="179"/>
      <c r="AD1195" s="179"/>
      <c r="AE1195" s="179"/>
      <c r="AF1195" s="179"/>
      <c r="AG1195" s="179"/>
      <c r="AH1195" s="179"/>
      <c r="AI1195" s="179"/>
      <c r="AJ1195" s="179"/>
      <c r="AK1195" s="179"/>
      <c r="AL1195" s="179"/>
      <c r="AM1195" s="179"/>
      <c r="AN1195" s="179"/>
      <c r="AO1195" s="179"/>
      <c r="AP1195" s="179"/>
      <c r="AQ1195" s="467"/>
      <c r="AR1195" s="467"/>
    </row>
    <row r="1196" spans="1:44" s="347" customFormat="1" x14ac:dyDescent="0.3">
      <c r="A1196" s="438">
        <v>41800</v>
      </c>
      <c r="B1196" s="932" t="s">
        <v>581</v>
      </c>
      <c r="C1196" s="933" t="s">
        <v>73</v>
      </c>
      <c r="D1196" s="652">
        <v>400</v>
      </c>
      <c r="E1196" s="347" t="s">
        <v>12</v>
      </c>
      <c r="F1196" s="439">
        <v>42902</v>
      </c>
      <c r="G1196" s="347" t="s">
        <v>6025</v>
      </c>
      <c r="H1196" s="352" t="s">
        <v>2299</v>
      </c>
      <c r="I1196" s="353" t="s">
        <v>2299</v>
      </c>
      <c r="J1196" s="354" t="s">
        <v>6026</v>
      </c>
      <c r="K1196" s="355">
        <v>-4.5</v>
      </c>
      <c r="L1196" s="354"/>
      <c r="M1196" s="355"/>
      <c r="N1196" s="440" t="s">
        <v>618</v>
      </c>
      <c r="O1196" s="471">
        <v>1.875</v>
      </c>
      <c r="P1196" s="352" t="s">
        <v>1890</v>
      </c>
      <c r="Q1196" s="354" t="s">
        <v>1937</v>
      </c>
      <c r="R1196" s="347">
        <v>2.5</v>
      </c>
      <c r="S1196" s="184" t="s">
        <v>6057</v>
      </c>
      <c r="T1196" s="138">
        <f t="shared" si="104"/>
        <v>6</v>
      </c>
      <c r="U1196" s="139"/>
      <c r="V1196" s="138"/>
      <c r="W1196" s="138"/>
      <c r="X1196" s="138"/>
      <c r="Y1196" s="141"/>
      <c r="Z1196" s="226"/>
      <c r="AA1196" s="179"/>
      <c r="AB1196" s="179"/>
      <c r="AC1196" s="179"/>
      <c r="AD1196" s="179"/>
      <c r="AE1196" s="179"/>
      <c r="AF1196" s="179"/>
      <c r="AG1196" s="179"/>
      <c r="AH1196" s="179"/>
      <c r="AI1196" s="179"/>
      <c r="AJ1196" s="179"/>
      <c r="AK1196" s="179"/>
      <c r="AL1196" s="179"/>
      <c r="AM1196" s="179"/>
      <c r="AN1196" s="179"/>
      <c r="AO1196" s="179"/>
      <c r="AP1196" s="179"/>
      <c r="AQ1196" s="467"/>
      <c r="AR1196" s="467"/>
    </row>
    <row r="1197" spans="1:44" s="347" customFormat="1" x14ac:dyDescent="0.3">
      <c r="A1197" s="438">
        <v>41800</v>
      </c>
      <c r="B1197" s="932" t="s">
        <v>6027</v>
      </c>
      <c r="C1197" s="933" t="s">
        <v>73</v>
      </c>
      <c r="D1197" s="652">
        <v>1250</v>
      </c>
      <c r="E1197" s="347" t="s">
        <v>12</v>
      </c>
      <c r="F1197" s="439">
        <v>42902</v>
      </c>
      <c r="G1197" s="347" t="s">
        <v>6025</v>
      </c>
      <c r="H1197" s="352" t="s">
        <v>6028</v>
      </c>
      <c r="I1197" s="353" t="s">
        <v>421</v>
      </c>
      <c r="J1197" s="354" t="s">
        <v>6029</v>
      </c>
      <c r="K1197" s="355">
        <v>-4.5</v>
      </c>
      <c r="L1197" s="354"/>
      <c r="M1197" s="355"/>
      <c r="N1197" s="440" t="s">
        <v>259</v>
      </c>
      <c r="O1197" s="471">
        <v>1.4</v>
      </c>
      <c r="P1197" s="352" t="s">
        <v>1890</v>
      </c>
      <c r="Q1197" s="354" t="s">
        <v>1937</v>
      </c>
      <c r="R1197" s="347">
        <v>2.5</v>
      </c>
      <c r="S1197" s="184" t="s">
        <v>6058</v>
      </c>
      <c r="T1197" s="138">
        <f t="shared" si="104"/>
        <v>6</v>
      </c>
      <c r="U1197" s="139"/>
      <c r="V1197" s="138"/>
      <c r="W1197" s="138"/>
      <c r="X1197" s="138"/>
      <c r="Y1197" s="141"/>
      <c r="Z1197" s="226"/>
      <c r="AA1197" s="179"/>
      <c r="AB1197" s="179"/>
      <c r="AC1197" s="179"/>
      <c r="AD1197" s="179"/>
      <c r="AE1197" s="179"/>
      <c r="AF1197" s="179"/>
      <c r="AG1197" s="179"/>
      <c r="AH1197" s="179"/>
      <c r="AI1197" s="179"/>
      <c r="AJ1197" s="179"/>
      <c r="AK1197" s="179"/>
      <c r="AL1197" s="179"/>
      <c r="AM1197" s="179"/>
      <c r="AN1197" s="179"/>
      <c r="AO1197" s="179"/>
      <c r="AP1197" s="179"/>
      <c r="AQ1197" s="467"/>
      <c r="AR1197" s="467"/>
    </row>
    <row r="1198" spans="1:44" s="347" customFormat="1" x14ac:dyDescent="0.3">
      <c r="A1198" s="438">
        <v>41800</v>
      </c>
      <c r="B1198" s="932" t="s">
        <v>6030</v>
      </c>
      <c r="C1198" s="933" t="s">
        <v>11</v>
      </c>
      <c r="D1198" s="652">
        <v>400</v>
      </c>
      <c r="E1198" s="347" t="s">
        <v>37</v>
      </c>
      <c r="F1198" s="439">
        <v>43633</v>
      </c>
      <c r="G1198" s="347" t="s">
        <v>756</v>
      </c>
      <c r="H1198" s="352" t="s">
        <v>695</v>
      </c>
      <c r="I1198" s="353" t="s">
        <v>3832</v>
      </c>
      <c r="J1198" s="354" t="s">
        <v>131</v>
      </c>
      <c r="K1198" s="355">
        <v>-12.5</v>
      </c>
      <c r="L1198" s="354"/>
      <c r="M1198" s="355"/>
      <c r="N1198" s="440" t="s">
        <v>865</v>
      </c>
      <c r="O1198" s="471">
        <v>5.75</v>
      </c>
      <c r="P1198" s="352"/>
      <c r="Q1198" s="354" t="s">
        <v>6031</v>
      </c>
      <c r="R1198" s="347">
        <v>6.5</v>
      </c>
      <c r="S1198" s="184" t="s">
        <v>6062</v>
      </c>
      <c r="T1198" s="138">
        <f t="shared" si="104"/>
        <v>6</v>
      </c>
      <c r="U1198" s="139"/>
      <c r="V1198" s="138"/>
      <c r="W1198" s="138"/>
      <c r="X1198" s="138"/>
      <c r="Y1198" s="141"/>
      <c r="Z1198" s="226"/>
      <c r="AA1198" s="179"/>
      <c r="AB1198" s="179"/>
      <c r="AC1198" s="179"/>
      <c r="AD1198" s="179"/>
      <c r="AE1198" s="179"/>
      <c r="AF1198" s="179"/>
      <c r="AG1198" s="179"/>
      <c r="AH1198" s="179"/>
      <c r="AI1198" s="179"/>
      <c r="AJ1198" s="179"/>
      <c r="AK1198" s="179"/>
      <c r="AL1198" s="179"/>
      <c r="AM1198" s="179"/>
      <c r="AN1198" s="179"/>
      <c r="AO1198" s="179"/>
      <c r="AP1198" s="179"/>
      <c r="AQ1198" s="467"/>
      <c r="AR1198" s="467"/>
    </row>
    <row r="1199" spans="1:44" s="347" customFormat="1" x14ac:dyDescent="0.3">
      <c r="A1199" s="438">
        <v>41800</v>
      </c>
      <c r="B1199" s="932" t="s">
        <v>6032</v>
      </c>
      <c r="C1199" s="933" t="s">
        <v>3854</v>
      </c>
      <c r="D1199" s="652">
        <v>500</v>
      </c>
      <c r="E1199" s="347" t="s">
        <v>66</v>
      </c>
      <c r="F1199" s="439">
        <v>45458</v>
      </c>
      <c r="G1199" s="347" t="s">
        <v>6033</v>
      </c>
      <c r="H1199" s="352" t="s">
        <v>145</v>
      </c>
      <c r="I1199" s="353" t="s">
        <v>673</v>
      </c>
      <c r="J1199" s="354" t="s">
        <v>293</v>
      </c>
      <c r="K1199" s="355">
        <v>-15</v>
      </c>
      <c r="L1199" s="354"/>
      <c r="M1199" s="355"/>
      <c r="N1199" s="440" t="s">
        <v>4850</v>
      </c>
      <c r="O1199" s="471">
        <v>3.4</v>
      </c>
      <c r="P1199" s="352" t="s">
        <v>1937</v>
      </c>
      <c r="Q1199" s="354"/>
      <c r="R1199" s="347">
        <v>0</v>
      </c>
      <c r="S1199" s="184" t="s">
        <v>6059</v>
      </c>
      <c r="T1199" s="138">
        <f t="shared" si="104"/>
        <v>6</v>
      </c>
      <c r="U1199" s="139"/>
      <c r="V1199" s="138"/>
      <c r="W1199" s="138"/>
      <c r="X1199" s="138"/>
      <c r="Y1199" s="141"/>
      <c r="Z1199" s="226"/>
      <c r="AA1199" s="179"/>
      <c r="AB1199" s="179"/>
      <c r="AC1199" s="179"/>
      <c r="AD1199" s="179"/>
      <c r="AE1199" s="179"/>
      <c r="AF1199" s="179"/>
      <c r="AG1199" s="179"/>
      <c r="AH1199" s="179"/>
      <c r="AI1199" s="179"/>
      <c r="AJ1199" s="179"/>
      <c r="AK1199" s="179"/>
      <c r="AL1199" s="179"/>
      <c r="AM1199" s="179"/>
      <c r="AN1199" s="179"/>
      <c r="AO1199" s="179"/>
      <c r="AP1199" s="179"/>
      <c r="AQ1199" s="467"/>
      <c r="AR1199" s="467"/>
    </row>
    <row r="1200" spans="1:44" s="347" customFormat="1" x14ac:dyDescent="0.3">
      <c r="A1200" s="438">
        <v>41800</v>
      </c>
      <c r="B1200" s="932" t="s">
        <v>6034</v>
      </c>
      <c r="C1200" s="933" t="s">
        <v>5618</v>
      </c>
      <c r="D1200" s="652">
        <v>400</v>
      </c>
      <c r="E1200" s="347" t="s">
        <v>66</v>
      </c>
      <c r="F1200" s="439">
        <v>45458</v>
      </c>
      <c r="G1200" s="347" t="s">
        <v>6035</v>
      </c>
      <c r="H1200" s="352" t="s">
        <v>124</v>
      </c>
      <c r="I1200" s="353" t="s">
        <v>628</v>
      </c>
      <c r="J1200" s="354" t="s">
        <v>447</v>
      </c>
      <c r="K1200" s="355">
        <v>-20</v>
      </c>
      <c r="L1200" s="354"/>
      <c r="M1200" s="355"/>
      <c r="N1200" s="440" t="s">
        <v>132</v>
      </c>
      <c r="O1200" s="471">
        <v>3.25</v>
      </c>
      <c r="P1200" s="352" t="s">
        <v>3834</v>
      </c>
      <c r="Q1200" s="354" t="s">
        <v>2958</v>
      </c>
      <c r="R1200" s="347">
        <v>-9</v>
      </c>
      <c r="S1200" s="184" t="s">
        <v>6063</v>
      </c>
      <c r="T1200" s="138">
        <f t="shared" si="104"/>
        <v>6</v>
      </c>
      <c r="U1200" s="139"/>
      <c r="V1200" s="138"/>
      <c r="W1200" s="138"/>
      <c r="X1200" s="138"/>
      <c r="Y1200" s="141"/>
      <c r="Z1200" s="226"/>
      <c r="AA1200" s="179"/>
      <c r="AB1200" s="179"/>
      <c r="AC1200" s="179"/>
      <c r="AD1200" s="179"/>
      <c r="AE1200" s="179"/>
      <c r="AF1200" s="179"/>
      <c r="AG1200" s="179"/>
      <c r="AH1200" s="179"/>
      <c r="AI1200" s="179"/>
      <c r="AJ1200" s="179"/>
      <c r="AK1200" s="179"/>
      <c r="AL1200" s="179"/>
      <c r="AM1200" s="179"/>
      <c r="AN1200" s="179"/>
      <c r="AO1200" s="179"/>
      <c r="AP1200" s="179"/>
      <c r="AQ1200" s="467"/>
      <c r="AR1200" s="467"/>
    </row>
    <row r="1201" spans="1:44" s="347" customFormat="1" x14ac:dyDescent="0.3">
      <c r="A1201" s="438">
        <v>41800</v>
      </c>
      <c r="B1201" s="932" t="s">
        <v>6036</v>
      </c>
      <c r="C1201" s="933" t="s">
        <v>6037</v>
      </c>
      <c r="D1201" s="652">
        <v>400</v>
      </c>
      <c r="E1201" s="347" t="s">
        <v>4327</v>
      </c>
      <c r="F1201" s="439" t="s">
        <v>3458</v>
      </c>
      <c r="G1201" s="347" t="s">
        <v>6038</v>
      </c>
      <c r="H1201" s="352" t="s">
        <v>6039</v>
      </c>
      <c r="I1201" s="353" t="s">
        <v>6040</v>
      </c>
      <c r="J1201" s="354" t="s">
        <v>6041</v>
      </c>
      <c r="K1201" s="355">
        <v>-12.5</v>
      </c>
      <c r="L1201" s="354"/>
      <c r="M1201" s="355"/>
      <c r="N1201" s="440" t="s">
        <v>3782</v>
      </c>
      <c r="O1201" s="471">
        <v>14.25</v>
      </c>
      <c r="P1201" s="352" t="s">
        <v>93</v>
      </c>
      <c r="Q1201" s="354"/>
      <c r="R1201" s="347" t="s">
        <v>3809</v>
      </c>
      <c r="S1201" s="184" t="s">
        <v>6064</v>
      </c>
      <c r="T1201" s="138">
        <f t="shared" si="104"/>
        <v>6</v>
      </c>
      <c r="U1201" s="139"/>
      <c r="V1201" s="138"/>
      <c r="W1201" s="138"/>
      <c r="X1201" s="138"/>
      <c r="Y1201" s="141"/>
      <c r="Z1201" s="226"/>
      <c r="AA1201" s="179"/>
      <c r="AB1201" s="179"/>
      <c r="AC1201" s="179"/>
      <c r="AD1201" s="179"/>
      <c r="AE1201" s="179"/>
      <c r="AF1201" s="179"/>
      <c r="AG1201" s="179"/>
      <c r="AH1201" s="179"/>
      <c r="AI1201" s="179"/>
      <c r="AJ1201" s="179"/>
      <c r="AK1201" s="179"/>
      <c r="AL1201" s="179"/>
      <c r="AM1201" s="179"/>
      <c r="AN1201" s="179"/>
      <c r="AO1201" s="179"/>
      <c r="AP1201" s="179"/>
      <c r="AQ1201" s="467"/>
      <c r="AR1201" s="467"/>
    </row>
    <row r="1202" spans="1:44" s="347" customFormat="1" x14ac:dyDescent="0.3">
      <c r="A1202" s="438">
        <v>41800</v>
      </c>
      <c r="B1202" s="932" t="s">
        <v>6042</v>
      </c>
      <c r="C1202" s="933" t="s">
        <v>3983</v>
      </c>
      <c r="D1202" s="652">
        <v>140</v>
      </c>
      <c r="E1202" s="347" t="s">
        <v>6043</v>
      </c>
      <c r="F1202" s="439">
        <v>45456</v>
      </c>
      <c r="G1202" s="347" t="s">
        <v>5402</v>
      </c>
      <c r="H1202" s="352"/>
      <c r="I1202" s="353"/>
      <c r="J1202" s="354" t="s">
        <v>6044</v>
      </c>
      <c r="K1202" s="355">
        <v>-5.5</v>
      </c>
      <c r="L1202" s="354"/>
      <c r="M1202" s="355"/>
      <c r="N1202" s="440" t="s">
        <v>6045</v>
      </c>
      <c r="O1202" s="471"/>
      <c r="P1202" s="352" t="s">
        <v>93</v>
      </c>
      <c r="Q1202" s="354"/>
      <c r="R1202" s="347" t="s">
        <v>3809</v>
      </c>
      <c r="S1202" s="184" t="s">
        <v>6065</v>
      </c>
      <c r="T1202" s="138">
        <f t="shared" si="104"/>
        <v>6</v>
      </c>
      <c r="U1202" s="139"/>
      <c r="V1202" s="138"/>
      <c r="W1202" s="138"/>
      <c r="X1202" s="138"/>
      <c r="Y1202" s="141"/>
      <c r="Z1202" s="226"/>
      <c r="AA1202" s="179"/>
      <c r="AB1202" s="179"/>
      <c r="AC1202" s="179"/>
      <c r="AD1202" s="179"/>
      <c r="AE1202" s="179"/>
      <c r="AF1202" s="179"/>
      <c r="AG1202" s="179"/>
      <c r="AH1202" s="179"/>
      <c r="AI1202" s="179"/>
      <c r="AJ1202" s="179"/>
      <c r="AK1202" s="179"/>
      <c r="AL1202" s="179"/>
      <c r="AM1202" s="179"/>
      <c r="AN1202" s="179"/>
      <c r="AO1202" s="179"/>
      <c r="AP1202" s="179"/>
      <c r="AQ1202" s="467"/>
      <c r="AR1202" s="467"/>
    </row>
    <row r="1203" spans="1:44" s="347" customFormat="1" x14ac:dyDescent="0.3">
      <c r="A1203" s="438">
        <v>41800</v>
      </c>
      <c r="B1203" s="932" t="s">
        <v>6046</v>
      </c>
      <c r="C1203" s="933" t="s">
        <v>4940</v>
      </c>
      <c r="D1203" s="652">
        <v>130</v>
      </c>
      <c r="E1203" s="347" t="s">
        <v>117</v>
      </c>
      <c r="F1203" s="439">
        <v>52749</v>
      </c>
      <c r="G1203" s="347" t="s">
        <v>251</v>
      </c>
      <c r="H1203" s="352" t="s">
        <v>1050</v>
      </c>
      <c r="I1203" s="353"/>
      <c r="J1203" s="354" t="s">
        <v>6047</v>
      </c>
      <c r="K1203" s="355" t="s">
        <v>2069</v>
      </c>
      <c r="L1203" s="354"/>
      <c r="M1203" s="355"/>
      <c r="N1203" s="440" t="s">
        <v>6045</v>
      </c>
      <c r="O1203" s="471"/>
      <c r="P1203" s="352" t="s">
        <v>93</v>
      </c>
      <c r="Q1203" s="354"/>
      <c r="R1203" s="347" t="s">
        <v>3809</v>
      </c>
      <c r="S1203" s="184" t="s">
        <v>6066</v>
      </c>
      <c r="T1203" s="138">
        <f t="shared" si="104"/>
        <v>6</v>
      </c>
      <c r="U1203" s="139"/>
      <c r="V1203" s="138"/>
      <c r="W1203" s="138"/>
      <c r="X1203" s="138"/>
      <c r="Y1203" s="141"/>
      <c r="Z1203" s="226"/>
      <c r="AA1203" s="179"/>
      <c r="AB1203" s="179"/>
      <c r="AC1203" s="179"/>
      <c r="AD1203" s="179"/>
      <c r="AE1203" s="179"/>
      <c r="AF1203" s="179"/>
      <c r="AG1203" s="179"/>
      <c r="AH1203" s="179"/>
      <c r="AI1203" s="179"/>
      <c r="AJ1203" s="179"/>
      <c r="AK1203" s="179"/>
      <c r="AL1203" s="179"/>
      <c r="AM1203" s="179"/>
      <c r="AN1203" s="179"/>
      <c r="AO1203" s="179"/>
      <c r="AP1203" s="179"/>
      <c r="AQ1203" s="467"/>
      <c r="AR1203" s="467"/>
    </row>
    <row r="1204" spans="1:44" s="506" customFormat="1" x14ac:dyDescent="0.3">
      <c r="A1204" s="505">
        <v>41799</v>
      </c>
      <c r="B1204" s="937" t="s">
        <v>5937</v>
      </c>
      <c r="C1204" s="938" t="s">
        <v>121</v>
      </c>
      <c r="D1204" s="655">
        <v>1250</v>
      </c>
      <c r="E1204" s="506" t="s">
        <v>66</v>
      </c>
      <c r="F1204" s="508">
        <v>45459</v>
      </c>
      <c r="G1204" s="506" t="s">
        <v>384</v>
      </c>
      <c r="H1204" s="509" t="s">
        <v>3676</v>
      </c>
      <c r="I1204" s="510" t="s">
        <v>5938</v>
      </c>
      <c r="J1204" s="511" t="s">
        <v>119</v>
      </c>
      <c r="K1204" s="512">
        <v>-12.5</v>
      </c>
      <c r="L1204" s="511"/>
      <c r="M1204" s="512"/>
      <c r="N1204" s="513" t="s">
        <v>1369</v>
      </c>
      <c r="O1204" s="618">
        <v>3.04</v>
      </c>
      <c r="P1204" s="509" t="s">
        <v>2274</v>
      </c>
      <c r="Q1204" s="511"/>
      <c r="R1204" s="506">
        <v>4</v>
      </c>
      <c r="S1204" s="412" t="s">
        <v>5936</v>
      </c>
      <c r="T1204" s="413">
        <f t="shared" si="104"/>
        <v>6</v>
      </c>
      <c r="U1204" s="414"/>
      <c r="V1204" s="413"/>
      <c r="W1204" s="413"/>
      <c r="X1204" s="413"/>
      <c r="Y1204" s="413"/>
      <c r="Z1204" s="415"/>
      <c r="AA1204" s="416"/>
      <c r="AB1204" s="416"/>
      <c r="AC1204" s="416"/>
      <c r="AD1204" s="416"/>
      <c r="AE1204" s="416"/>
      <c r="AF1204" s="416"/>
      <c r="AG1204" s="416"/>
      <c r="AH1204" s="416"/>
      <c r="AI1204" s="416"/>
      <c r="AJ1204" s="416"/>
      <c r="AK1204" s="416"/>
      <c r="AL1204" s="416"/>
      <c r="AM1204" s="416"/>
      <c r="AN1204" s="416"/>
      <c r="AO1204" s="416"/>
      <c r="AP1204" s="416"/>
      <c r="AQ1204" s="515"/>
      <c r="AR1204" s="467"/>
    </row>
    <row r="1205" spans="1:44" s="347" customFormat="1" x14ac:dyDescent="0.3">
      <c r="A1205" s="438">
        <v>41799</v>
      </c>
      <c r="B1205" s="932" t="s">
        <v>5939</v>
      </c>
      <c r="C1205" s="933" t="s">
        <v>11</v>
      </c>
      <c r="D1205" s="652">
        <v>250</v>
      </c>
      <c r="E1205" s="347" t="s">
        <v>66</v>
      </c>
      <c r="F1205" s="439">
        <v>45458</v>
      </c>
      <c r="G1205" s="347" t="s">
        <v>5940</v>
      </c>
      <c r="H1205" s="352" t="s">
        <v>631</v>
      </c>
      <c r="I1205" s="353" t="s">
        <v>952</v>
      </c>
      <c r="J1205" s="354" t="s">
        <v>4051</v>
      </c>
      <c r="K1205" s="355">
        <v>-15</v>
      </c>
      <c r="L1205" s="354"/>
      <c r="M1205" s="355"/>
      <c r="N1205" s="440" t="s">
        <v>5941</v>
      </c>
      <c r="O1205" s="471">
        <v>4.8</v>
      </c>
      <c r="P1205" s="352" t="s">
        <v>1937</v>
      </c>
      <c r="Q1205" s="354"/>
      <c r="R1205" s="347">
        <v>0</v>
      </c>
      <c r="S1205" s="184" t="s">
        <v>5968</v>
      </c>
      <c r="T1205" s="138">
        <f t="shared" si="104"/>
        <v>6</v>
      </c>
      <c r="U1205" s="139"/>
      <c r="V1205" s="138"/>
      <c r="W1205" s="138"/>
      <c r="X1205" s="138"/>
      <c r="Y1205" s="141"/>
      <c r="Z1205" s="226"/>
      <c r="AA1205" s="179"/>
      <c r="AB1205" s="179"/>
      <c r="AC1205" s="179"/>
      <c r="AD1205" s="179"/>
      <c r="AE1205" s="179"/>
      <c r="AF1205" s="179"/>
      <c r="AG1205" s="179"/>
      <c r="AH1205" s="179"/>
      <c r="AI1205" s="179"/>
      <c r="AJ1205" s="179"/>
      <c r="AK1205" s="179"/>
      <c r="AL1205" s="179"/>
      <c r="AM1205" s="179"/>
      <c r="AN1205" s="179"/>
      <c r="AO1205" s="179"/>
      <c r="AP1205" s="179"/>
      <c r="AQ1205" s="467"/>
      <c r="AR1205" s="467"/>
    </row>
    <row r="1206" spans="1:44" s="347" customFormat="1" x14ac:dyDescent="0.3">
      <c r="A1206" s="438">
        <v>41799</v>
      </c>
      <c r="B1206" s="932" t="s">
        <v>546</v>
      </c>
      <c r="C1206" s="933" t="s">
        <v>127</v>
      </c>
      <c r="D1206" s="652">
        <v>750</v>
      </c>
      <c r="E1206" s="347" t="s">
        <v>164</v>
      </c>
      <c r="F1206" s="439">
        <v>42472</v>
      </c>
      <c r="G1206" s="347" t="s">
        <v>5942</v>
      </c>
      <c r="H1206" s="352" t="s">
        <v>5943</v>
      </c>
      <c r="I1206" s="353" t="s">
        <v>5944</v>
      </c>
      <c r="J1206" s="354" t="s">
        <v>4085</v>
      </c>
      <c r="K1206" s="355">
        <v>-1</v>
      </c>
      <c r="L1206" s="354"/>
      <c r="M1206" s="355"/>
      <c r="N1206" s="440" t="s">
        <v>105</v>
      </c>
      <c r="O1206" s="471">
        <v>1.06</v>
      </c>
      <c r="P1206" s="352"/>
      <c r="Q1206" s="354" t="s">
        <v>1937</v>
      </c>
      <c r="R1206" s="347">
        <v>0</v>
      </c>
      <c r="S1206" s="184" t="s">
        <v>5967</v>
      </c>
      <c r="T1206" s="138">
        <f t="shared" si="104"/>
        <v>6</v>
      </c>
      <c r="U1206" s="139"/>
      <c r="V1206" s="138"/>
      <c r="W1206" s="138"/>
      <c r="X1206" s="138"/>
      <c r="Y1206" s="141"/>
      <c r="Z1206" s="226"/>
      <c r="AA1206" s="179"/>
      <c r="AB1206" s="179"/>
      <c r="AC1206" s="179"/>
      <c r="AD1206" s="179"/>
      <c r="AE1206" s="179"/>
      <c r="AF1206" s="179"/>
      <c r="AG1206" s="179"/>
      <c r="AH1206" s="179"/>
      <c r="AI1206" s="179"/>
      <c r="AJ1206" s="179"/>
      <c r="AK1206" s="179"/>
      <c r="AL1206" s="179"/>
      <c r="AM1206" s="179"/>
      <c r="AN1206" s="179"/>
      <c r="AO1206" s="179"/>
      <c r="AP1206" s="179"/>
      <c r="AQ1206" s="467"/>
      <c r="AR1206" s="467"/>
    </row>
    <row r="1207" spans="1:44" s="347" customFormat="1" x14ac:dyDescent="0.3">
      <c r="A1207" s="438">
        <v>41799</v>
      </c>
      <c r="B1207" s="932" t="s">
        <v>5945</v>
      </c>
      <c r="C1207" s="933" t="s">
        <v>127</v>
      </c>
      <c r="D1207" s="652">
        <v>750</v>
      </c>
      <c r="E1207" s="347" t="s">
        <v>12</v>
      </c>
      <c r="F1207" s="439">
        <v>42898</v>
      </c>
      <c r="G1207" s="347" t="s">
        <v>5942</v>
      </c>
      <c r="H1207" s="352" t="s">
        <v>1489</v>
      </c>
      <c r="I1207" s="353" t="s">
        <v>3996</v>
      </c>
      <c r="J1207" s="354" t="s">
        <v>3997</v>
      </c>
      <c r="K1207" s="355">
        <v>-10</v>
      </c>
      <c r="L1207" s="354"/>
      <c r="M1207" s="355"/>
      <c r="N1207" s="440" t="s">
        <v>5946</v>
      </c>
      <c r="O1207" s="471">
        <v>1.86</v>
      </c>
      <c r="P1207" s="352" t="s">
        <v>2288</v>
      </c>
      <c r="Q1207" s="354" t="s">
        <v>2958</v>
      </c>
      <c r="R1207" s="347">
        <v>-0.5</v>
      </c>
      <c r="S1207" s="184" t="s">
        <v>5966</v>
      </c>
      <c r="T1207" s="138">
        <f t="shared" si="104"/>
        <v>6</v>
      </c>
      <c r="U1207" s="139"/>
      <c r="V1207" s="138"/>
      <c r="W1207" s="138"/>
      <c r="X1207" s="138"/>
      <c r="Y1207" s="141"/>
      <c r="Z1207" s="226"/>
      <c r="AA1207" s="179"/>
      <c r="AB1207" s="179"/>
      <c r="AC1207" s="179"/>
      <c r="AD1207" s="179"/>
      <c r="AE1207" s="179"/>
      <c r="AF1207" s="179"/>
      <c r="AG1207" s="179"/>
      <c r="AH1207" s="179"/>
      <c r="AI1207" s="179"/>
      <c r="AJ1207" s="179"/>
      <c r="AK1207" s="179"/>
      <c r="AL1207" s="179"/>
      <c r="AM1207" s="179"/>
      <c r="AN1207" s="179"/>
      <c r="AO1207" s="179"/>
      <c r="AP1207" s="179"/>
      <c r="AQ1207" s="467"/>
      <c r="AR1207" s="467"/>
    </row>
    <row r="1208" spans="1:44" s="347" customFormat="1" x14ac:dyDescent="0.3">
      <c r="A1208" s="438">
        <v>41799</v>
      </c>
      <c r="B1208" s="932" t="s">
        <v>5947</v>
      </c>
      <c r="C1208" s="933" t="s">
        <v>127</v>
      </c>
      <c r="D1208" s="652">
        <v>500</v>
      </c>
      <c r="E1208" s="347" t="s">
        <v>66</v>
      </c>
      <c r="F1208" s="439">
        <v>45455</v>
      </c>
      <c r="G1208" s="347" t="s">
        <v>5942</v>
      </c>
      <c r="H1208" s="352" t="s">
        <v>2258</v>
      </c>
      <c r="I1208" s="353" t="s">
        <v>1210</v>
      </c>
      <c r="J1208" s="354" t="s">
        <v>4051</v>
      </c>
      <c r="K1208" s="355">
        <v>-10</v>
      </c>
      <c r="L1208" s="354"/>
      <c r="M1208" s="355"/>
      <c r="N1208" s="440" t="s">
        <v>5948</v>
      </c>
      <c r="O1208" s="471">
        <v>3.4</v>
      </c>
      <c r="P1208" s="352" t="s">
        <v>1890</v>
      </c>
      <c r="Q1208" s="354" t="s">
        <v>2288</v>
      </c>
      <c r="R1208" s="347">
        <v>1.5</v>
      </c>
      <c r="S1208" s="184" t="s">
        <v>5965</v>
      </c>
      <c r="T1208" s="138">
        <f t="shared" si="104"/>
        <v>6</v>
      </c>
      <c r="U1208" s="139"/>
      <c r="V1208" s="138"/>
      <c r="W1208" s="138"/>
      <c r="X1208" s="138"/>
      <c r="Y1208" s="141"/>
      <c r="Z1208" s="226"/>
      <c r="AA1208" s="179"/>
      <c r="AB1208" s="179"/>
      <c r="AC1208" s="179"/>
      <c r="AD1208" s="179"/>
      <c r="AE1208" s="179"/>
      <c r="AF1208" s="179"/>
      <c r="AG1208" s="179"/>
      <c r="AH1208" s="179"/>
      <c r="AI1208" s="179"/>
      <c r="AJ1208" s="179"/>
      <c r="AK1208" s="179"/>
      <c r="AL1208" s="179"/>
      <c r="AM1208" s="179"/>
      <c r="AN1208" s="179"/>
      <c r="AO1208" s="179"/>
      <c r="AP1208" s="179"/>
      <c r="AQ1208" s="467"/>
      <c r="AR1208" s="467"/>
    </row>
    <row r="1209" spans="1:44" s="347" customFormat="1" x14ac:dyDescent="0.3">
      <c r="A1209" s="438">
        <v>41799</v>
      </c>
      <c r="B1209" s="932" t="s">
        <v>5949</v>
      </c>
      <c r="C1209" s="933" t="s">
        <v>771</v>
      </c>
      <c r="D1209" s="652">
        <v>250</v>
      </c>
      <c r="E1209" s="347" t="s">
        <v>506</v>
      </c>
      <c r="F1209" s="439">
        <v>52749</v>
      </c>
      <c r="G1209" s="347" t="s">
        <v>5950</v>
      </c>
      <c r="H1209" s="352" t="s">
        <v>144</v>
      </c>
      <c r="I1209" s="353" t="s">
        <v>1050</v>
      </c>
      <c r="J1209" s="354" t="s">
        <v>119</v>
      </c>
      <c r="K1209" s="355">
        <v>-10</v>
      </c>
      <c r="L1209" s="354"/>
      <c r="M1209" s="355"/>
      <c r="N1209" s="440" t="s">
        <v>5951</v>
      </c>
      <c r="O1209" s="471">
        <v>4.4000000000000004</v>
      </c>
      <c r="P1209" s="352" t="s">
        <v>2892</v>
      </c>
      <c r="Q1209" s="354"/>
      <c r="R1209" s="347">
        <v>2.5</v>
      </c>
      <c r="S1209" s="184" t="s">
        <v>5969</v>
      </c>
      <c r="T1209" s="138">
        <f t="shared" si="104"/>
        <v>6</v>
      </c>
      <c r="U1209" s="139"/>
      <c r="V1209" s="138"/>
      <c r="W1209" s="138"/>
      <c r="X1209" s="138"/>
      <c r="Y1209" s="141"/>
      <c r="Z1209" s="226"/>
      <c r="AA1209" s="179"/>
      <c r="AB1209" s="179"/>
      <c r="AC1209" s="179"/>
      <c r="AD1209" s="179"/>
      <c r="AE1209" s="179"/>
      <c r="AF1209" s="179"/>
      <c r="AG1209" s="179"/>
      <c r="AH1209" s="179"/>
      <c r="AI1209" s="179"/>
      <c r="AJ1209" s="179"/>
      <c r="AK1209" s="179"/>
      <c r="AL1209" s="179"/>
      <c r="AM1209" s="179"/>
      <c r="AN1209" s="179"/>
      <c r="AO1209" s="179"/>
      <c r="AP1209" s="179"/>
      <c r="AQ1209" s="467"/>
      <c r="AR1209" s="467"/>
    </row>
    <row r="1210" spans="1:44" s="347" customFormat="1" x14ac:dyDescent="0.3">
      <c r="A1210" s="438">
        <v>41799</v>
      </c>
      <c r="B1210" s="932" t="s">
        <v>5952</v>
      </c>
      <c r="C1210" s="933" t="s">
        <v>2401</v>
      </c>
      <c r="D1210" s="652">
        <v>250</v>
      </c>
      <c r="E1210" s="347" t="s">
        <v>506</v>
      </c>
      <c r="F1210" s="439">
        <v>52763</v>
      </c>
      <c r="G1210" s="347" t="s">
        <v>4485</v>
      </c>
      <c r="H1210" s="352" t="s">
        <v>123</v>
      </c>
      <c r="I1210" s="353" t="s">
        <v>628</v>
      </c>
      <c r="J1210" s="354" t="s">
        <v>447</v>
      </c>
      <c r="K1210" s="355">
        <v>-25</v>
      </c>
      <c r="L1210" s="354"/>
      <c r="M1210" s="355"/>
      <c r="N1210" s="440" t="s">
        <v>1437</v>
      </c>
      <c r="O1210" s="471">
        <v>5.6</v>
      </c>
      <c r="P1210" s="352" t="s">
        <v>1993</v>
      </c>
      <c r="Q1210" s="354"/>
      <c r="R1210" s="347">
        <v>-5</v>
      </c>
      <c r="S1210" s="184" t="s">
        <v>5970</v>
      </c>
      <c r="T1210" s="138">
        <f t="shared" si="104"/>
        <v>6</v>
      </c>
      <c r="U1210" s="139"/>
      <c r="V1210" s="138"/>
      <c r="W1210" s="138"/>
      <c r="X1210" s="138"/>
      <c r="Y1210" s="141"/>
      <c r="Z1210" s="226"/>
      <c r="AA1210" s="179"/>
      <c r="AB1210" s="179"/>
      <c r="AC1210" s="179"/>
      <c r="AD1210" s="179"/>
      <c r="AE1210" s="179"/>
      <c r="AF1210" s="179"/>
      <c r="AG1210" s="179"/>
      <c r="AH1210" s="179"/>
      <c r="AI1210" s="179"/>
      <c r="AJ1210" s="179"/>
      <c r="AK1210" s="179"/>
      <c r="AL1210" s="179"/>
      <c r="AM1210" s="179"/>
      <c r="AN1210" s="179"/>
      <c r="AO1210" s="179"/>
      <c r="AP1210" s="179"/>
      <c r="AQ1210" s="467"/>
      <c r="AR1210" s="467"/>
    </row>
    <row r="1211" spans="1:44" s="347" customFormat="1" x14ac:dyDescent="0.3">
      <c r="A1211" s="438">
        <v>41799</v>
      </c>
      <c r="B1211" s="932" t="s">
        <v>5953</v>
      </c>
      <c r="C1211" s="933" t="s">
        <v>127</v>
      </c>
      <c r="D1211" s="652">
        <v>1000</v>
      </c>
      <c r="E1211" s="347" t="s">
        <v>37</v>
      </c>
      <c r="F1211" s="439">
        <v>43631</v>
      </c>
      <c r="G1211" s="347" t="s">
        <v>971</v>
      </c>
      <c r="H1211" s="352" t="s">
        <v>1439</v>
      </c>
      <c r="I1211" s="353" t="s">
        <v>723</v>
      </c>
      <c r="J1211" s="354" t="s">
        <v>4107</v>
      </c>
      <c r="K1211" s="355">
        <v>-12.5</v>
      </c>
      <c r="L1211" s="354"/>
      <c r="M1211" s="355"/>
      <c r="N1211" s="440" t="s">
        <v>714</v>
      </c>
      <c r="O1211" s="471">
        <v>2.8</v>
      </c>
      <c r="P1211" s="352" t="s">
        <v>1994</v>
      </c>
      <c r="Q1211" s="354"/>
      <c r="R1211" s="347">
        <v>2</v>
      </c>
      <c r="S1211" s="184" t="s">
        <v>5964</v>
      </c>
      <c r="T1211" s="138">
        <f t="shared" si="104"/>
        <v>6</v>
      </c>
      <c r="U1211" s="139"/>
      <c r="V1211" s="138"/>
      <c r="W1211" s="138"/>
      <c r="X1211" s="138"/>
      <c r="Y1211" s="141"/>
      <c r="Z1211" s="226"/>
      <c r="AA1211" s="179"/>
      <c r="AB1211" s="179"/>
      <c r="AC1211" s="179"/>
      <c r="AD1211" s="179"/>
      <c r="AE1211" s="179"/>
      <c r="AF1211" s="179"/>
      <c r="AG1211" s="179"/>
      <c r="AH1211" s="179"/>
      <c r="AI1211" s="179"/>
      <c r="AJ1211" s="179"/>
      <c r="AK1211" s="179"/>
      <c r="AL1211" s="179"/>
      <c r="AM1211" s="179"/>
      <c r="AN1211" s="179"/>
      <c r="AO1211" s="179"/>
      <c r="AP1211" s="179"/>
      <c r="AQ1211" s="467"/>
      <c r="AR1211" s="467"/>
    </row>
    <row r="1212" spans="1:44" s="347" customFormat="1" x14ac:dyDescent="0.3">
      <c r="A1212" s="438">
        <v>41799</v>
      </c>
      <c r="B1212" s="932" t="s">
        <v>5954</v>
      </c>
      <c r="C1212" s="933" t="s">
        <v>127</v>
      </c>
      <c r="D1212" s="652">
        <v>1000</v>
      </c>
      <c r="E1212" s="347" t="s">
        <v>501</v>
      </c>
      <c r="F1212" s="439">
        <v>53036</v>
      </c>
      <c r="G1212" s="347" t="s">
        <v>971</v>
      </c>
      <c r="H1212" s="352" t="s">
        <v>226</v>
      </c>
      <c r="I1212" s="353" t="s">
        <v>444</v>
      </c>
      <c r="J1212" s="354" t="s">
        <v>202</v>
      </c>
      <c r="K1212" s="355">
        <v>-10</v>
      </c>
      <c r="L1212" s="354"/>
      <c r="M1212" s="355"/>
      <c r="N1212" s="440" t="s">
        <v>254</v>
      </c>
      <c r="O1212" s="471">
        <v>2.7</v>
      </c>
      <c r="P1212" s="352" t="s">
        <v>2274</v>
      </c>
      <c r="Q1212" s="354"/>
      <c r="R1212" s="347">
        <v>4</v>
      </c>
      <c r="S1212" s="184" t="s">
        <v>5963</v>
      </c>
      <c r="T1212" s="138">
        <f t="shared" si="104"/>
        <v>6</v>
      </c>
      <c r="U1212" s="139"/>
      <c r="V1212" s="138"/>
      <c r="W1212" s="138"/>
      <c r="X1212" s="138"/>
      <c r="Y1212" s="141"/>
      <c r="Z1212" s="226"/>
      <c r="AA1212" s="179"/>
      <c r="AB1212" s="179"/>
      <c r="AC1212" s="179"/>
      <c r="AD1212" s="179"/>
      <c r="AE1212" s="179"/>
      <c r="AF1212" s="179"/>
      <c r="AG1212" s="179"/>
      <c r="AH1212" s="179"/>
      <c r="AI1212" s="179"/>
      <c r="AJ1212" s="179"/>
      <c r="AK1212" s="179"/>
      <c r="AL1212" s="179"/>
      <c r="AM1212" s="179"/>
      <c r="AN1212" s="179"/>
      <c r="AO1212" s="179"/>
      <c r="AP1212" s="179"/>
      <c r="AQ1212" s="467"/>
      <c r="AR1212" s="467"/>
    </row>
    <row r="1213" spans="1:44" s="347" customFormat="1" x14ac:dyDescent="0.3">
      <c r="A1213" s="438">
        <v>41799</v>
      </c>
      <c r="B1213" s="932" t="s">
        <v>3846</v>
      </c>
      <c r="C1213" s="933" t="s">
        <v>51</v>
      </c>
      <c r="D1213" s="652">
        <v>250</v>
      </c>
      <c r="E1213" s="347" t="s">
        <v>12</v>
      </c>
      <c r="F1213" s="439">
        <v>42899</v>
      </c>
      <c r="G1213" s="347" t="s">
        <v>5955</v>
      </c>
      <c r="H1213" s="352" t="s">
        <v>2299</v>
      </c>
      <c r="I1213" s="353" t="s">
        <v>2299</v>
      </c>
      <c r="J1213" s="354" t="s">
        <v>5956</v>
      </c>
      <c r="K1213" s="355">
        <v>-7.5</v>
      </c>
      <c r="L1213" s="354"/>
      <c r="M1213" s="355"/>
      <c r="N1213" s="440" t="s">
        <v>242</v>
      </c>
      <c r="O1213" s="471">
        <v>1</v>
      </c>
      <c r="P1213" s="352" t="s">
        <v>1933</v>
      </c>
      <c r="Q1213" s="354" t="s">
        <v>1890</v>
      </c>
      <c r="R1213" s="347">
        <v>6</v>
      </c>
      <c r="S1213" s="184" t="s">
        <v>5971</v>
      </c>
      <c r="T1213" s="138">
        <f t="shared" si="104"/>
        <v>6</v>
      </c>
      <c r="U1213" s="139"/>
      <c r="V1213" s="138"/>
      <c r="W1213" s="138"/>
      <c r="X1213" s="138"/>
      <c r="Y1213" s="141"/>
      <c r="Z1213" s="226"/>
      <c r="AA1213" s="179"/>
      <c r="AB1213" s="179"/>
      <c r="AC1213" s="179"/>
      <c r="AD1213" s="179"/>
      <c r="AE1213" s="179"/>
      <c r="AF1213" s="179"/>
      <c r="AG1213" s="179"/>
      <c r="AH1213" s="179"/>
      <c r="AI1213" s="179"/>
      <c r="AJ1213" s="179"/>
      <c r="AK1213" s="179"/>
      <c r="AL1213" s="179"/>
      <c r="AM1213" s="179"/>
      <c r="AN1213" s="179"/>
      <c r="AO1213" s="179"/>
      <c r="AP1213" s="179"/>
      <c r="AQ1213" s="467"/>
      <c r="AR1213" s="467"/>
    </row>
    <row r="1214" spans="1:44" s="347" customFormat="1" x14ac:dyDescent="0.3">
      <c r="A1214" s="438">
        <v>41799</v>
      </c>
      <c r="B1214" s="932" t="s">
        <v>3848</v>
      </c>
      <c r="C1214" s="933" t="s">
        <v>51</v>
      </c>
      <c r="D1214" s="652">
        <v>750</v>
      </c>
      <c r="E1214" s="347" t="s">
        <v>12</v>
      </c>
      <c r="F1214" s="439">
        <v>42899</v>
      </c>
      <c r="G1214" s="347" t="s">
        <v>5955</v>
      </c>
      <c r="H1214" s="352" t="s">
        <v>1600</v>
      </c>
      <c r="I1214" s="353" t="s">
        <v>5957</v>
      </c>
      <c r="J1214" s="354" t="s">
        <v>4107</v>
      </c>
      <c r="K1214" s="355">
        <v>-7.5</v>
      </c>
      <c r="L1214" s="354"/>
      <c r="M1214" s="355"/>
      <c r="N1214" s="440" t="s">
        <v>3636</v>
      </c>
      <c r="O1214" s="471">
        <v>1.6</v>
      </c>
      <c r="P1214" s="352" t="s">
        <v>1933</v>
      </c>
      <c r="Q1214" s="354" t="s">
        <v>1890</v>
      </c>
      <c r="R1214" s="347">
        <v>6</v>
      </c>
      <c r="S1214" s="184" t="s">
        <v>5973</v>
      </c>
      <c r="T1214" s="138">
        <f t="shared" si="104"/>
        <v>6</v>
      </c>
      <c r="U1214" s="139"/>
      <c r="V1214" s="138"/>
      <c r="W1214" s="138"/>
      <c r="X1214" s="138"/>
      <c r="Y1214" s="141"/>
      <c r="Z1214" s="226"/>
      <c r="AA1214" s="179"/>
      <c r="AB1214" s="179"/>
      <c r="AC1214" s="179"/>
      <c r="AD1214" s="179"/>
      <c r="AE1214" s="179"/>
      <c r="AF1214" s="179"/>
      <c r="AG1214" s="179"/>
      <c r="AH1214" s="179"/>
      <c r="AI1214" s="179"/>
      <c r="AJ1214" s="179"/>
      <c r="AK1214" s="179"/>
      <c r="AL1214" s="179"/>
      <c r="AM1214" s="179"/>
      <c r="AN1214" s="179"/>
      <c r="AO1214" s="179"/>
      <c r="AP1214" s="179"/>
      <c r="AQ1214" s="467"/>
      <c r="AR1214" s="467"/>
    </row>
    <row r="1215" spans="1:44" s="347" customFormat="1" x14ac:dyDescent="0.3">
      <c r="A1215" s="438">
        <v>41799</v>
      </c>
      <c r="B1215" s="932" t="s">
        <v>5958</v>
      </c>
      <c r="C1215" s="933" t="s">
        <v>51</v>
      </c>
      <c r="D1215" s="652">
        <v>1250</v>
      </c>
      <c r="E1215" s="347" t="s">
        <v>37</v>
      </c>
      <c r="F1215" s="439">
        <v>43629</v>
      </c>
      <c r="G1215" s="347" t="s">
        <v>5955</v>
      </c>
      <c r="H1215" s="352" t="s">
        <v>2271</v>
      </c>
      <c r="I1215" s="353" t="s">
        <v>5959</v>
      </c>
      <c r="J1215" s="354" t="s">
        <v>301</v>
      </c>
      <c r="K1215" s="355">
        <v>-7.5</v>
      </c>
      <c r="L1215" s="354"/>
      <c r="M1215" s="355"/>
      <c r="N1215" s="440" t="s">
        <v>3761</v>
      </c>
      <c r="O1215" s="471">
        <v>1.68</v>
      </c>
      <c r="P1215" s="352" t="s">
        <v>1937</v>
      </c>
      <c r="Q1215" s="354" t="s">
        <v>1900</v>
      </c>
      <c r="R1215" s="347">
        <v>5</v>
      </c>
      <c r="S1215" s="184" t="s">
        <v>5972</v>
      </c>
      <c r="T1215" s="138">
        <f t="shared" si="104"/>
        <v>6</v>
      </c>
      <c r="U1215" s="139"/>
      <c r="V1215" s="138"/>
      <c r="W1215" s="138"/>
      <c r="X1215" s="138"/>
      <c r="Y1215" s="141"/>
      <c r="Z1215" s="226"/>
      <c r="AA1215" s="179"/>
      <c r="AB1215" s="179"/>
      <c r="AC1215" s="179"/>
      <c r="AD1215" s="179"/>
      <c r="AE1215" s="179"/>
      <c r="AF1215" s="179"/>
      <c r="AG1215" s="179"/>
      <c r="AH1215" s="179"/>
      <c r="AI1215" s="179"/>
      <c r="AJ1215" s="179"/>
      <c r="AK1215" s="179"/>
      <c r="AL1215" s="179"/>
      <c r="AM1215" s="179"/>
      <c r="AN1215" s="179"/>
      <c r="AO1215" s="179"/>
      <c r="AP1215" s="179"/>
      <c r="AQ1215" s="467"/>
      <c r="AR1215" s="467"/>
    </row>
    <row r="1216" spans="1:44" s="428" customFormat="1" x14ac:dyDescent="0.3">
      <c r="A1216" s="427">
        <v>41799</v>
      </c>
      <c r="B1216" s="935" t="s">
        <v>5960</v>
      </c>
      <c r="C1216" s="936" t="s">
        <v>218</v>
      </c>
      <c r="D1216" s="654">
        <v>450</v>
      </c>
      <c r="E1216" s="428" t="s">
        <v>37</v>
      </c>
      <c r="F1216" s="430">
        <v>43646</v>
      </c>
      <c r="G1216" s="428" t="s">
        <v>310</v>
      </c>
      <c r="H1216" s="431" t="s">
        <v>145</v>
      </c>
      <c r="I1216" s="432" t="s">
        <v>626</v>
      </c>
      <c r="J1216" s="433" t="s">
        <v>4115</v>
      </c>
      <c r="K1216" s="434">
        <v>-20</v>
      </c>
      <c r="L1216" s="433"/>
      <c r="M1216" s="434"/>
      <c r="N1216" s="435" t="s">
        <v>432</v>
      </c>
      <c r="O1216" s="617">
        <v>3.33</v>
      </c>
      <c r="P1216" s="431" t="s">
        <v>5961</v>
      </c>
      <c r="Q1216" s="433"/>
      <c r="R1216" s="428">
        <v>-19</v>
      </c>
      <c r="S1216" s="185" t="s">
        <v>5962</v>
      </c>
      <c r="T1216" s="170">
        <f t="shared" si="104"/>
        <v>6</v>
      </c>
      <c r="U1216" s="171"/>
      <c r="V1216" s="170"/>
      <c r="W1216" s="170"/>
      <c r="X1216" s="170"/>
      <c r="Y1216" s="169"/>
      <c r="Z1216" s="437"/>
      <c r="AA1216" s="215"/>
      <c r="AB1216" s="215"/>
      <c r="AC1216" s="215"/>
      <c r="AD1216" s="215"/>
      <c r="AE1216" s="215"/>
      <c r="AF1216" s="215"/>
      <c r="AG1216" s="215"/>
      <c r="AH1216" s="215"/>
      <c r="AI1216" s="215"/>
      <c r="AJ1216" s="215"/>
      <c r="AK1216" s="215"/>
      <c r="AL1216" s="215"/>
      <c r="AM1216" s="215"/>
      <c r="AN1216" s="215"/>
      <c r="AO1216" s="215"/>
      <c r="AP1216" s="215"/>
      <c r="AQ1216" s="470"/>
      <c r="AR1216" s="470"/>
    </row>
    <row r="1217" spans="1:43" s="347" customFormat="1" x14ac:dyDescent="0.3">
      <c r="A1217" s="438">
        <v>41795</v>
      </c>
      <c r="B1217" s="932" t="s">
        <v>5925</v>
      </c>
      <c r="C1217" s="933" t="s">
        <v>4672</v>
      </c>
      <c r="D1217" s="652">
        <v>500</v>
      </c>
      <c r="E1217" s="347" t="s">
        <v>37</v>
      </c>
      <c r="F1217" s="439">
        <v>43628</v>
      </c>
      <c r="G1217" s="347" t="s">
        <v>5926</v>
      </c>
      <c r="H1217" s="352" t="s">
        <v>144</v>
      </c>
      <c r="I1217" s="353" t="s">
        <v>805</v>
      </c>
      <c r="J1217" s="354" t="s">
        <v>152</v>
      </c>
      <c r="K1217" s="355">
        <v>-25</v>
      </c>
      <c r="L1217" s="354"/>
      <c r="M1217" s="355"/>
      <c r="N1217" s="440" t="s">
        <v>49</v>
      </c>
      <c r="O1217" s="471">
        <v>5.2</v>
      </c>
      <c r="P1217" s="352" t="s">
        <v>5927</v>
      </c>
      <c r="Q1217" s="354"/>
      <c r="R1217" s="347">
        <v>-5.5</v>
      </c>
      <c r="S1217" s="184" t="s">
        <v>5933</v>
      </c>
      <c r="T1217" s="138">
        <f>MONTH(A1217)</f>
        <v>6</v>
      </c>
      <c r="U1217" s="139"/>
      <c r="V1217" s="138"/>
      <c r="W1217" s="138"/>
      <c r="X1217" s="138"/>
      <c r="Y1217" s="141"/>
      <c r="Z1217" s="226"/>
      <c r="AA1217" s="179"/>
      <c r="AB1217" s="179"/>
      <c r="AC1217" s="179"/>
      <c r="AD1217" s="179"/>
      <c r="AE1217" s="179"/>
      <c r="AF1217" s="179"/>
      <c r="AG1217" s="179"/>
      <c r="AH1217" s="179"/>
      <c r="AI1217" s="179"/>
      <c r="AJ1217" s="179"/>
      <c r="AK1217" s="179"/>
      <c r="AL1217" s="179"/>
      <c r="AM1217" s="179"/>
      <c r="AN1217" s="179"/>
      <c r="AO1217" s="179"/>
      <c r="AP1217" s="179"/>
      <c r="AQ1217" s="467"/>
    </row>
    <row r="1218" spans="1:43" s="347" customFormat="1" x14ac:dyDescent="0.3">
      <c r="A1218" s="438">
        <v>41795</v>
      </c>
      <c r="B1218" s="932" t="s">
        <v>5928</v>
      </c>
      <c r="C1218" s="933" t="s">
        <v>235</v>
      </c>
      <c r="D1218" s="652">
        <v>250</v>
      </c>
      <c r="E1218" s="347" t="s">
        <v>853</v>
      </c>
      <c r="F1218" s="439">
        <v>45762</v>
      </c>
      <c r="G1218" s="347" t="s">
        <v>5929</v>
      </c>
      <c r="H1218" s="352" t="s">
        <v>466</v>
      </c>
      <c r="I1218" s="353" t="s">
        <v>3653</v>
      </c>
      <c r="J1218" s="354" t="s">
        <v>368</v>
      </c>
      <c r="K1218" s="355">
        <v>-5</v>
      </c>
      <c r="L1218" s="354"/>
      <c r="M1218" s="355"/>
      <c r="N1218" s="440" t="s">
        <v>4643</v>
      </c>
      <c r="O1218" s="471">
        <v>2.2000000000000002</v>
      </c>
      <c r="P1218" s="352" t="s">
        <v>2097</v>
      </c>
      <c r="Q1218" s="354"/>
      <c r="R1218" s="347">
        <v>9</v>
      </c>
      <c r="S1218" s="184" t="s">
        <v>5935</v>
      </c>
      <c r="T1218" s="138">
        <f>MONTH(A1218)</f>
        <v>6</v>
      </c>
      <c r="U1218" s="139"/>
      <c r="V1218" s="138"/>
      <c r="W1218" s="138"/>
      <c r="X1218" s="138"/>
      <c r="Y1218" s="141"/>
      <c r="Z1218" s="226"/>
      <c r="AA1218" s="179"/>
      <c r="AB1218" s="179"/>
      <c r="AC1218" s="179"/>
      <c r="AD1218" s="179"/>
      <c r="AE1218" s="179"/>
      <c r="AF1218" s="179"/>
      <c r="AG1218" s="179"/>
      <c r="AH1218" s="179"/>
      <c r="AI1218" s="179"/>
      <c r="AJ1218" s="179"/>
      <c r="AK1218" s="179"/>
      <c r="AL1218" s="179"/>
      <c r="AM1218" s="179"/>
      <c r="AN1218" s="179"/>
      <c r="AO1218" s="179"/>
      <c r="AP1218" s="179"/>
      <c r="AQ1218" s="467"/>
    </row>
    <row r="1219" spans="1:43" s="347" customFormat="1" x14ac:dyDescent="0.3">
      <c r="A1219" s="438">
        <v>41795</v>
      </c>
      <c r="B1219" s="932" t="s">
        <v>5930</v>
      </c>
      <c r="C1219" s="933" t="s">
        <v>235</v>
      </c>
      <c r="D1219" s="652">
        <v>200</v>
      </c>
      <c r="E1219" s="347" t="s">
        <v>853</v>
      </c>
      <c r="F1219" s="439">
        <v>45762</v>
      </c>
      <c r="G1219" s="347" t="s">
        <v>5929</v>
      </c>
      <c r="H1219" s="352" t="s">
        <v>5931</v>
      </c>
      <c r="I1219" s="353" t="s">
        <v>4169</v>
      </c>
      <c r="J1219" s="354" t="s">
        <v>5932</v>
      </c>
      <c r="K1219" s="355">
        <v>-5</v>
      </c>
      <c r="L1219" s="354"/>
      <c r="M1219" s="355"/>
      <c r="N1219" s="440" t="s">
        <v>926</v>
      </c>
      <c r="O1219" s="471">
        <v>2.25</v>
      </c>
      <c r="P1219" s="352" t="s">
        <v>2097</v>
      </c>
      <c r="Q1219" s="354"/>
      <c r="R1219" s="347">
        <v>9</v>
      </c>
      <c r="S1219" s="184" t="s">
        <v>5934</v>
      </c>
      <c r="T1219" s="138">
        <f>MONTH(A1219)</f>
        <v>6</v>
      </c>
      <c r="U1219" s="139"/>
      <c r="V1219" s="138"/>
      <c r="W1219" s="138"/>
      <c r="X1219" s="138"/>
      <c r="Y1219" s="141"/>
      <c r="Z1219" s="226"/>
      <c r="AA1219" s="179"/>
      <c r="AB1219" s="179"/>
      <c r="AC1219" s="179"/>
      <c r="AD1219" s="179"/>
      <c r="AE1219" s="179"/>
      <c r="AF1219" s="179"/>
      <c r="AG1219" s="179"/>
      <c r="AH1219" s="179"/>
      <c r="AI1219" s="179"/>
      <c r="AJ1219" s="179"/>
      <c r="AK1219" s="179"/>
      <c r="AL1219" s="179"/>
      <c r="AM1219" s="179"/>
      <c r="AN1219" s="179"/>
      <c r="AO1219" s="179"/>
      <c r="AP1219" s="179"/>
      <c r="AQ1219" s="467"/>
    </row>
    <row r="1220" spans="1:43" s="347" customFormat="1" x14ac:dyDescent="0.3">
      <c r="A1220" s="438">
        <v>41794</v>
      </c>
      <c r="B1220" s="932" t="s">
        <v>5903</v>
      </c>
      <c r="C1220" s="933" t="s">
        <v>22</v>
      </c>
      <c r="D1220" s="652">
        <v>1000</v>
      </c>
      <c r="E1220" s="347" t="s">
        <v>37</v>
      </c>
      <c r="F1220" s="439">
        <v>43625</v>
      </c>
      <c r="G1220" s="347" t="s">
        <v>150</v>
      </c>
      <c r="H1220" s="352" t="s">
        <v>123</v>
      </c>
      <c r="I1220" s="353" t="s">
        <v>5904</v>
      </c>
      <c r="J1220" s="354" t="s">
        <v>447</v>
      </c>
      <c r="K1220" s="355">
        <v>-25</v>
      </c>
      <c r="L1220" s="354"/>
      <c r="M1220" s="355"/>
      <c r="N1220" s="440" t="s">
        <v>5905</v>
      </c>
      <c r="O1220" s="471">
        <v>9.1999999999999993</v>
      </c>
      <c r="P1220" s="352" t="s">
        <v>3841</v>
      </c>
      <c r="Q1220" s="354"/>
      <c r="R1220" s="347">
        <v>-5</v>
      </c>
      <c r="S1220" s="184" t="s">
        <v>5906</v>
      </c>
      <c r="T1220" s="138">
        <f t="shared" ref="T1220:T1252" si="105">MONTH(A1220)</f>
        <v>6</v>
      </c>
      <c r="U1220" s="139"/>
      <c r="V1220" s="138"/>
      <c r="W1220" s="138"/>
      <c r="X1220" s="138"/>
      <c r="Y1220" s="141"/>
      <c r="Z1220" s="226"/>
      <c r="AA1220" s="179"/>
      <c r="AB1220" s="179"/>
      <c r="AC1220" s="179"/>
      <c r="AD1220" s="179"/>
      <c r="AE1220" s="179"/>
      <c r="AF1220" s="179"/>
      <c r="AG1220" s="179"/>
      <c r="AH1220" s="179"/>
      <c r="AI1220" s="179"/>
      <c r="AJ1220" s="179"/>
      <c r="AK1220" s="179"/>
      <c r="AL1220" s="179"/>
      <c r="AM1220" s="179"/>
      <c r="AN1220" s="179"/>
      <c r="AO1220" s="179"/>
      <c r="AP1220" s="179"/>
      <c r="AQ1220" s="467"/>
    </row>
    <row r="1221" spans="1:43" s="347" customFormat="1" x14ac:dyDescent="0.3">
      <c r="A1221" s="438">
        <v>41794</v>
      </c>
      <c r="B1221" s="932" t="s">
        <v>5907</v>
      </c>
      <c r="C1221" s="933" t="s">
        <v>208</v>
      </c>
      <c r="D1221" s="652">
        <v>1300</v>
      </c>
      <c r="E1221" s="347" t="s">
        <v>12</v>
      </c>
      <c r="F1221" s="439">
        <v>42895</v>
      </c>
      <c r="G1221" s="347" t="s">
        <v>4792</v>
      </c>
      <c r="H1221" s="352" t="s">
        <v>2299</v>
      </c>
      <c r="I1221" s="353" t="s">
        <v>5908</v>
      </c>
      <c r="J1221" s="354" t="s">
        <v>4344</v>
      </c>
      <c r="K1221" s="355">
        <v>-9.5</v>
      </c>
      <c r="L1221" s="354"/>
      <c r="M1221" s="355"/>
      <c r="N1221" s="440" t="s">
        <v>71</v>
      </c>
      <c r="O1221" s="471">
        <v>1.54</v>
      </c>
      <c r="P1221" s="352" t="s">
        <v>5909</v>
      </c>
      <c r="Q1221" s="354"/>
      <c r="R1221" s="347">
        <v>0</v>
      </c>
      <c r="S1221" s="184" t="s">
        <v>5910</v>
      </c>
      <c r="T1221" s="138">
        <f t="shared" si="105"/>
        <v>6</v>
      </c>
      <c r="U1221" s="139"/>
      <c r="V1221" s="138"/>
      <c r="W1221" s="138"/>
      <c r="X1221" s="138"/>
      <c r="Y1221" s="141"/>
      <c r="Z1221" s="226"/>
      <c r="AA1221" s="179"/>
      <c r="AB1221" s="179"/>
      <c r="AC1221" s="179"/>
      <c r="AD1221" s="179"/>
      <c r="AE1221" s="179"/>
      <c r="AF1221" s="179"/>
      <c r="AG1221" s="179"/>
      <c r="AH1221" s="179"/>
      <c r="AI1221" s="179"/>
      <c r="AJ1221" s="179"/>
      <c r="AK1221" s="179"/>
      <c r="AL1221" s="179"/>
      <c r="AM1221" s="179"/>
      <c r="AN1221" s="179"/>
      <c r="AO1221" s="179"/>
      <c r="AP1221" s="179"/>
      <c r="AQ1221" s="467"/>
    </row>
    <row r="1222" spans="1:43" s="347" customFormat="1" x14ac:dyDescent="0.3">
      <c r="A1222" s="438">
        <v>41794</v>
      </c>
      <c r="B1222" s="932" t="s">
        <v>5911</v>
      </c>
      <c r="C1222" s="933" t="s">
        <v>208</v>
      </c>
      <c r="D1222" s="652">
        <v>2000</v>
      </c>
      <c r="E1222" s="347" t="s">
        <v>12</v>
      </c>
      <c r="F1222" s="439">
        <v>42895</v>
      </c>
      <c r="G1222" s="347" t="s">
        <v>4792</v>
      </c>
      <c r="H1222" s="352" t="s">
        <v>2080</v>
      </c>
      <c r="I1222" s="353" t="s">
        <v>410</v>
      </c>
      <c r="J1222" s="354" t="s">
        <v>3763</v>
      </c>
      <c r="K1222" s="355">
        <v>-9.5</v>
      </c>
      <c r="L1222" s="354"/>
      <c r="M1222" s="355"/>
      <c r="N1222" s="440" t="s">
        <v>158</v>
      </c>
      <c r="O1222" s="471">
        <v>2</v>
      </c>
      <c r="P1222" s="352" t="s">
        <v>5909</v>
      </c>
      <c r="Q1222" s="354"/>
      <c r="R1222" s="347">
        <v>0</v>
      </c>
      <c r="S1222" s="184" t="s">
        <v>5912</v>
      </c>
      <c r="T1222" s="138">
        <f t="shared" si="105"/>
        <v>6</v>
      </c>
      <c r="U1222" s="139"/>
      <c r="V1222" s="138"/>
      <c r="W1222" s="138"/>
      <c r="X1222" s="138"/>
      <c r="Y1222" s="141"/>
      <c r="Z1222" s="226"/>
      <c r="AA1222" s="179"/>
      <c r="AB1222" s="179"/>
      <c r="AC1222" s="179"/>
      <c r="AD1222" s="179"/>
      <c r="AE1222" s="179"/>
      <c r="AF1222" s="179"/>
      <c r="AG1222" s="179"/>
      <c r="AH1222" s="179"/>
      <c r="AI1222" s="179"/>
      <c r="AJ1222" s="179"/>
      <c r="AK1222" s="179"/>
      <c r="AL1222" s="179"/>
      <c r="AM1222" s="179"/>
      <c r="AN1222" s="179"/>
      <c r="AO1222" s="179"/>
      <c r="AP1222" s="179"/>
      <c r="AQ1222" s="467"/>
    </row>
    <row r="1223" spans="1:43" s="347" customFormat="1" x14ac:dyDescent="0.3">
      <c r="A1223" s="438">
        <v>41794</v>
      </c>
      <c r="B1223" s="932" t="s">
        <v>5913</v>
      </c>
      <c r="C1223" s="933" t="s">
        <v>127</v>
      </c>
      <c r="D1223" s="652">
        <v>500</v>
      </c>
      <c r="E1223" s="347" t="s">
        <v>66</v>
      </c>
      <c r="F1223" s="439">
        <v>45453</v>
      </c>
      <c r="G1223" s="347" t="s">
        <v>5709</v>
      </c>
      <c r="H1223" s="352" t="s">
        <v>1210</v>
      </c>
      <c r="I1223" s="353" t="s">
        <v>1239</v>
      </c>
      <c r="J1223" s="354" t="s">
        <v>361</v>
      </c>
      <c r="K1223" s="355">
        <v>-10.5</v>
      </c>
      <c r="L1223" s="354"/>
      <c r="M1223" s="355"/>
      <c r="N1223" s="440" t="s">
        <v>432</v>
      </c>
      <c r="O1223" s="471">
        <v>3</v>
      </c>
      <c r="P1223" s="352" t="s">
        <v>1937</v>
      </c>
      <c r="Q1223" s="354"/>
      <c r="R1223" s="347">
        <v>0</v>
      </c>
      <c r="S1223" s="184" t="s">
        <v>5914</v>
      </c>
      <c r="T1223" s="138">
        <f t="shared" si="105"/>
        <v>6</v>
      </c>
      <c r="U1223" s="139"/>
      <c r="V1223" s="138"/>
      <c r="W1223" s="138"/>
      <c r="X1223" s="138"/>
      <c r="Y1223" s="141"/>
      <c r="Z1223" s="226"/>
      <c r="AA1223" s="179"/>
      <c r="AB1223" s="179"/>
      <c r="AC1223" s="179"/>
      <c r="AD1223" s="179"/>
      <c r="AE1223" s="179"/>
      <c r="AF1223" s="179"/>
      <c r="AG1223" s="179"/>
      <c r="AH1223" s="179"/>
      <c r="AI1223" s="179"/>
      <c r="AJ1223" s="179"/>
      <c r="AK1223" s="179"/>
      <c r="AL1223" s="179"/>
      <c r="AM1223" s="179"/>
      <c r="AN1223" s="179"/>
      <c r="AO1223" s="179"/>
      <c r="AP1223" s="179"/>
      <c r="AQ1223" s="467"/>
    </row>
    <row r="1224" spans="1:43" s="347" customFormat="1" x14ac:dyDescent="0.3">
      <c r="A1224" s="438">
        <v>41794</v>
      </c>
      <c r="B1224" s="932" t="s">
        <v>5915</v>
      </c>
      <c r="C1224" s="933" t="s">
        <v>600</v>
      </c>
      <c r="D1224" s="652">
        <v>550</v>
      </c>
      <c r="E1224" s="347" t="s">
        <v>224</v>
      </c>
      <c r="F1224" s="439">
        <v>44356</v>
      </c>
      <c r="G1224" s="347" t="s">
        <v>5916</v>
      </c>
      <c r="H1224" s="352" t="s">
        <v>320</v>
      </c>
      <c r="I1224" s="353" t="s">
        <v>3653</v>
      </c>
      <c r="J1224" s="354" t="s">
        <v>462</v>
      </c>
      <c r="K1224" s="355">
        <v>-25</v>
      </c>
      <c r="L1224" s="354"/>
      <c r="M1224" s="355"/>
      <c r="N1224" s="440" t="s">
        <v>551</v>
      </c>
      <c r="O1224" s="471">
        <v>4.55</v>
      </c>
      <c r="P1224" s="352" t="s">
        <v>3804</v>
      </c>
      <c r="Q1224" s="354"/>
      <c r="R1224" s="347">
        <v>0</v>
      </c>
      <c r="S1224" s="184" t="s">
        <v>5917</v>
      </c>
      <c r="T1224" s="138">
        <f t="shared" si="105"/>
        <v>6</v>
      </c>
      <c r="U1224" s="139"/>
      <c r="V1224" s="138"/>
      <c r="W1224" s="138"/>
      <c r="X1224" s="138"/>
      <c r="Y1224" s="141"/>
      <c r="Z1224" s="226"/>
      <c r="AA1224" s="179"/>
      <c r="AB1224" s="179"/>
      <c r="AC1224" s="179"/>
      <c r="AD1224" s="179"/>
      <c r="AE1224" s="179"/>
      <c r="AF1224" s="179"/>
      <c r="AG1224" s="179"/>
      <c r="AH1224" s="179"/>
      <c r="AI1224" s="179"/>
      <c r="AJ1224" s="179"/>
      <c r="AK1224" s="179"/>
      <c r="AL1224" s="179"/>
      <c r="AM1224" s="179"/>
      <c r="AN1224" s="179"/>
      <c r="AO1224" s="179"/>
      <c r="AP1224" s="179"/>
      <c r="AQ1224" s="467"/>
    </row>
    <row r="1225" spans="1:43" s="347" customFormat="1" x14ac:dyDescent="0.3">
      <c r="A1225" s="438">
        <v>41794</v>
      </c>
      <c r="B1225" s="932" t="s">
        <v>5918</v>
      </c>
      <c r="C1225" s="933" t="s">
        <v>600</v>
      </c>
      <c r="D1225" s="652">
        <v>450</v>
      </c>
      <c r="E1225" s="347" t="s">
        <v>117</v>
      </c>
      <c r="F1225" s="439">
        <v>52757</v>
      </c>
      <c r="G1225" s="347" t="s">
        <v>5916</v>
      </c>
      <c r="H1225" s="352" t="s">
        <v>1559</v>
      </c>
      <c r="I1225" s="353" t="s">
        <v>3778</v>
      </c>
      <c r="J1225" s="354" t="s">
        <v>3779</v>
      </c>
      <c r="K1225" s="355">
        <v>-15</v>
      </c>
      <c r="L1225" s="354"/>
      <c r="M1225" s="355"/>
      <c r="N1225" s="440" t="s">
        <v>432</v>
      </c>
      <c r="O1225" s="471">
        <v>3.33</v>
      </c>
      <c r="P1225" s="352" t="s">
        <v>5919</v>
      </c>
      <c r="Q1225" s="354"/>
      <c r="R1225" s="347">
        <v>-1.5</v>
      </c>
      <c r="S1225" s="184" t="s">
        <v>5920</v>
      </c>
      <c r="T1225" s="138">
        <f t="shared" si="105"/>
        <v>6</v>
      </c>
      <c r="U1225" s="139"/>
      <c r="V1225" s="138"/>
      <c r="W1225" s="138"/>
      <c r="X1225" s="138"/>
      <c r="Y1225" s="141"/>
      <c r="Z1225" s="226"/>
      <c r="AA1225" s="179"/>
      <c r="AB1225" s="179"/>
      <c r="AC1225" s="179"/>
      <c r="AD1225" s="179"/>
      <c r="AE1225" s="179"/>
      <c r="AF1225" s="179"/>
      <c r="AG1225" s="179"/>
      <c r="AH1225" s="179"/>
      <c r="AI1225" s="179"/>
      <c r="AJ1225" s="179"/>
      <c r="AK1225" s="179"/>
      <c r="AL1225" s="179"/>
      <c r="AM1225" s="179"/>
      <c r="AN1225" s="179"/>
      <c r="AO1225" s="179"/>
      <c r="AP1225" s="179"/>
      <c r="AQ1225" s="467"/>
    </row>
    <row r="1226" spans="1:43" s="347" customFormat="1" x14ac:dyDescent="0.3">
      <c r="A1226" s="438">
        <v>41794</v>
      </c>
      <c r="B1226" s="932" t="s">
        <v>5921</v>
      </c>
      <c r="C1226" s="933" t="s">
        <v>36</v>
      </c>
      <c r="D1226" s="652">
        <v>400</v>
      </c>
      <c r="E1226" s="347" t="s">
        <v>66</v>
      </c>
      <c r="F1226" s="439">
        <v>45458</v>
      </c>
      <c r="G1226" s="347" t="s">
        <v>5922</v>
      </c>
      <c r="H1226" s="352" t="s">
        <v>2240</v>
      </c>
      <c r="I1226" s="353" t="s">
        <v>678</v>
      </c>
      <c r="J1226" s="354" t="s">
        <v>775</v>
      </c>
      <c r="K1226" s="355">
        <v>-22.5</v>
      </c>
      <c r="L1226" s="354"/>
      <c r="M1226" s="355"/>
      <c r="N1226" s="440" t="s">
        <v>432</v>
      </c>
      <c r="O1226" s="471">
        <v>3.75</v>
      </c>
      <c r="P1226" s="352" t="s">
        <v>3746</v>
      </c>
      <c r="Q1226" s="354"/>
      <c r="R1226" s="347" t="s">
        <v>5923</v>
      </c>
      <c r="S1226" s="184" t="s">
        <v>5924</v>
      </c>
      <c r="T1226" s="138">
        <f t="shared" si="105"/>
        <v>6</v>
      </c>
      <c r="U1226" s="139"/>
      <c r="V1226" s="138"/>
      <c r="W1226" s="138"/>
      <c r="X1226" s="138"/>
      <c r="Y1226" s="141"/>
      <c r="Z1226" s="226"/>
      <c r="AA1226" s="179"/>
      <c r="AB1226" s="179"/>
      <c r="AC1226" s="179"/>
      <c r="AD1226" s="179"/>
      <c r="AE1226" s="179"/>
      <c r="AF1226" s="179"/>
      <c r="AG1226" s="179"/>
      <c r="AH1226" s="179"/>
      <c r="AI1226" s="179"/>
      <c r="AJ1226" s="179"/>
      <c r="AK1226" s="179"/>
      <c r="AL1226" s="179"/>
      <c r="AM1226" s="179"/>
      <c r="AN1226" s="179"/>
      <c r="AO1226" s="179"/>
      <c r="AP1226" s="179"/>
      <c r="AQ1226" s="467"/>
    </row>
    <row r="1227" spans="1:43" s="347" customFormat="1" x14ac:dyDescent="0.3">
      <c r="A1227" s="438">
        <v>41793</v>
      </c>
      <c r="B1227" s="932" t="s">
        <v>5811</v>
      </c>
      <c r="C1227" s="933" t="s">
        <v>11</v>
      </c>
      <c r="D1227" s="652">
        <v>2000</v>
      </c>
      <c r="E1227" s="347" t="s">
        <v>117</v>
      </c>
      <c r="F1227" s="439">
        <v>52763</v>
      </c>
      <c r="G1227" s="347" t="s">
        <v>5812</v>
      </c>
      <c r="H1227" s="352" t="s">
        <v>4929</v>
      </c>
      <c r="I1227" s="353" t="s">
        <v>980</v>
      </c>
      <c r="J1227" s="354" t="s">
        <v>283</v>
      </c>
      <c r="K1227" s="355">
        <v>-7.5</v>
      </c>
      <c r="L1227" s="354"/>
      <c r="M1227" s="355"/>
      <c r="N1227" s="440" t="s">
        <v>1344</v>
      </c>
      <c r="O1227" s="471">
        <v>2.25</v>
      </c>
      <c r="P1227" s="352" t="s">
        <v>2097</v>
      </c>
      <c r="Q1227" s="354" t="s">
        <v>2069</v>
      </c>
      <c r="R1227" s="347">
        <v>9</v>
      </c>
      <c r="S1227" s="184" t="s">
        <v>5902</v>
      </c>
      <c r="T1227" s="138">
        <f t="shared" si="105"/>
        <v>6</v>
      </c>
      <c r="U1227" s="139"/>
      <c r="V1227" s="138"/>
      <c r="W1227" s="138"/>
      <c r="X1227" s="138"/>
      <c r="Y1227" s="141"/>
      <c r="Z1227" s="226"/>
      <c r="AA1227" s="179"/>
      <c r="AB1227" s="179"/>
      <c r="AC1227" s="179"/>
      <c r="AD1227" s="179"/>
      <c r="AE1227" s="179"/>
      <c r="AF1227" s="179"/>
      <c r="AG1227" s="179"/>
      <c r="AH1227" s="179"/>
      <c r="AI1227" s="179"/>
      <c r="AJ1227" s="179"/>
      <c r="AK1227" s="179"/>
      <c r="AL1227" s="179"/>
      <c r="AM1227" s="179"/>
      <c r="AN1227" s="179"/>
      <c r="AO1227" s="179"/>
      <c r="AP1227" s="179"/>
      <c r="AQ1227" s="467"/>
    </row>
    <row r="1228" spans="1:43" s="347" customFormat="1" x14ac:dyDescent="0.3">
      <c r="A1228" s="438">
        <v>41793</v>
      </c>
      <c r="B1228" s="932" t="s">
        <v>4353</v>
      </c>
      <c r="C1228" s="933" t="s">
        <v>36</v>
      </c>
      <c r="D1228" s="652">
        <v>250</v>
      </c>
      <c r="E1228" s="347" t="s">
        <v>5813</v>
      </c>
      <c r="F1228" s="439">
        <v>43075</v>
      </c>
      <c r="G1228" s="347" t="s">
        <v>5814</v>
      </c>
      <c r="H1228" s="352"/>
      <c r="I1228" s="353" t="s">
        <v>5815</v>
      </c>
      <c r="J1228" s="354" t="s">
        <v>5816</v>
      </c>
      <c r="K1228" s="355">
        <v>-10</v>
      </c>
      <c r="L1228" s="354"/>
      <c r="M1228" s="355"/>
      <c r="N1228" s="440" t="s">
        <v>1291</v>
      </c>
      <c r="O1228" s="471">
        <v>1.4</v>
      </c>
      <c r="P1228" s="352" t="s">
        <v>3862</v>
      </c>
      <c r="Q1228" s="354"/>
      <c r="R1228" s="347">
        <v>2.5</v>
      </c>
      <c r="S1228" s="184" t="s">
        <v>5900</v>
      </c>
      <c r="T1228" s="138">
        <f t="shared" si="105"/>
        <v>6</v>
      </c>
      <c r="U1228" s="139"/>
      <c r="V1228" s="138"/>
      <c r="W1228" s="138"/>
      <c r="X1228" s="138"/>
      <c r="Y1228" s="141"/>
      <c r="Z1228" s="226"/>
      <c r="AA1228" s="179"/>
      <c r="AB1228" s="179"/>
      <c r="AC1228" s="179"/>
      <c r="AD1228" s="179"/>
      <c r="AE1228" s="179"/>
      <c r="AF1228" s="179"/>
      <c r="AG1228" s="179"/>
      <c r="AH1228" s="179"/>
      <c r="AI1228" s="179"/>
      <c r="AJ1228" s="381"/>
      <c r="AK1228" s="179"/>
      <c r="AL1228" s="179"/>
      <c r="AM1228" s="179"/>
      <c r="AN1228" s="179"/>
      <c r="AO1228" s="179"/>
      <c r="AP1228" s="179"/>
      <c r="AQ1228" s="467"/>
    </row>
    <row r="1229" spans="1:43" s="347" customFormat="1" x14ac:dyDescent="0.3">
      <c r="A1229" s="438">
        <v>41793</v>
      </c>
      <c r="B1229" s="932" t="s">
        <v>5817</v>
      </c>
      <c r="C1229" s="933" t="s">
        <v>36</v>
      </c>
      <c r="D1229" s="652">
        <v>1250</v>
      </c>
      <c r="E1229" s="347" t="s">
        <v>537</v>
      </c>
      <c r="F1229" s="439">
        <v>43075</v>
      </c>
      <c r="G1229" s="347" t="s">
        <v>5814</v>
      </c>
      <c r="H1229" s="352" t="s">
        <v>151</v>
      </c>
      <c r="I1229" s="353" t="s">
        <v>626</v>
      </c>
      <c r="J1229" s="354" t="s">
        <v>642</v>
      </c>
      <c r="K1229" s="355">
        <v>-10</v>
      </c>
      <c r="L1229" s="354"/>
      <c r="M1229" s="355"/>
      <c r="N1229" s="440" t="s">
        <v>3840</v>
      </c>
      <c r="O1229" s="471">
        <v>1.6</v>
      </c>
      <c r="P1229" s="352" t="s">
        <v>3862</v>
      </c>
      <c r="Q1229" s="354"/>
      <c r="R1229" s="347">
        <v>2.5</v>
      </c>
      <c r="S1229" s="184" t="s">
        <v>5901</v>
      </c>
      <c r="T1229" s="138">
        <f t="shared" si="105"/>
        <v>6</v>
      </c>
      <c r="U1229" s="139"/>
      <c r="V1229" s="138"/>
      <c r="W1229" s="138"/>
      <c r="X1229" s="138"/>
      <c r="Y1229" s="141"/>
      <c r="Z1229" s="226"/>
      <c r="AA1229" s="179"/>
      <c r="AB1229" s="179"/>
      <c r="AC1229" s="179"/>
      <c r="AD1229" s="179"/>
      <c r="AE1229" s="179"/>
      <c r="AF1229" s="179"/>
      <c r="AG1229" s="179"/>
      <c r="AH1229" s="179"/>
      <c r="AI1229" s="179"/>
      <c r="AJ1229" s="179"/>
      <c r="AK1229" s="179"/>
      <c r="AL1229" s="179"/>
      <c r="AM1229" s="179"/>
      <c r="AN1229" s="179"/>
      <c r="AO1229" s="179"/>
      <c r="AP1229" s="179"/>
      <c r="AQ1229" s="467"/>
    </row>
    <row r="1230" spans="1:43" s="347" customFormat="1" x14ac:dyDescent="0.3">
      <c r="A1230" s="438">
        <v>41793</v>
      </c>
      <c r="B1230" s="932" t="s">
        <v>5818</v>
      </c>
      <c r="C1230" s="933" t="s">
        <v>218</v>
      </c>
      <c r="D1230" s="652">
        <v>800</v>
      </c>
      <c r="E1230" s="347" t="s">
        <v>66</v>
      </c>
      <c r="F1230" s="439">
        <v>45458</v>
      </c>
      <c r="G1230" s="347" t="s">
        <v>5819</v>
      </c>
      <c r="H1230" s="352" t="s">
        <v>1050</v>
      </c>
      <c r="I1230" s="353" t="s">
        <v>444</v>
      </c>
      <c r="J1230" s="354" t="s">
        <v>370</v>
      </c>
      <c r="K1230" s="355">
        <v>-7.5</v>
      </c>
      <c r="L1230" s="354"/>
      <c r="M1230" s="355"/>
      <c r="N1230" s="440" t="s">
        <v>274</v>
      </c>
      <c r="O1230" s="471">
        <v>2.81</v>
      </c>
      <c r="P1230" s="352" t="s">
        <v>2288</v>
      </c>
      <c r="Q1230" s="354"/>
      <c r="R1230" s="347">
        <v>-2</v>
      </c>
      <c r="S1230" s="184" t="s">
        <v>5899</v>
      </c>
      <c r="T1230" s="138">
        <f t="shared" si="105"/>
        <v>6</v>
      </c>
      <c r="U1230" s="139"/>
      <c r="V1230" s="138"/>
      <c r="W1230" s="138"/>
      <c r="X1230" s="138"/>
      <c r="Y1230" s="141"/>
      <c r="Z1230" s="226"/>
      <c r="AA1230" s="179"/>
      <c r="AB1230" s="179"/>
      <c r="AC1230" s="179"/>
      <c r="AD1230" s="179"/>
      <c r="AE1230" s="179"/>
      <c r="AF1230" s="179"/>
      <c r="AG1230" s="179"/>
      <c r="AH1230" s="179"/>
      <c r="AI1230" s="179"/>
      <c r="AJ1230" s="179"/>
      <c r="AK1230" s="179"/>
      <c r="AL1230" s="179"/>
      <c r="AM1230" s="179"/>
      <c r="AN1230" s="179"/>
      <c r="AO1230" s="179"/>
      <c r="AP1230" s="179"/>
      <c r="AQ1230" s="467"/>
    </row>
    <row r="1231" spans="1:43" s="347" customFormat="1" x14ac:dyDescent="0.3">
      <c r="A1231" s="438">
        <v>41793</v>
      </c>
      <c r="B1231" s="932" t="s">
        <v>5820</v>
      </c>
      <c r="C1231" s="933" t="s">
        <v>218</v>
      </c>
      <c r="D1231" s="652">
        <v>800</v>
      </c>
      <c r="E1231" s="347" t="s">
        <v>117</v>
      </c>
      <c r="F1231" s="439">
        <v>52763</v>
      </c>
      <c r="G1231" s="347" t="s">
        <v>5819</v>
      </c>
      <c r="H1231" s="352" t="s">
        <v>5821</v>
      </c>
      <c r="I1231" s="353" t="s">
        <v>5822</v>
      </c>
      <c r="J1231" s="354" t="s">
        <v>283</v>
      </c>
      <c r="K1231" s="355">
        <v>-12.5</v>
      </c>
      <c r="L1231" s="354"/>
      <c r="M1231" s="355"/>
      <c r="N1231" s="440" t="s">
        <v>4612</v>
      </c>
      <c r="O1231" s="471">
        <v>3.13</v>
      </c>
      <c r="P1231" s="352" t="s">
        <v>1937</v>
      </c>
      <c r="Q1231" s="354"/>
      <c r="R1231" s="347">
        <v>0</v>
      </c>
      <c r="S1231" s="184" t="s">
        <v>5898</v>
      </c>
      <c r="T1231" s="138">
        <f t="shared" si="105"/>
        <v>6</v>
      </c>
      <c r="U1231" s="139"/>
      <c r="V1231" s="138"/>
      <c r="W1231" s="138"/>
      <c r="X1231" s="138"/>
      <c r="Y1231" s="141"/>
      <c r="Z1231" s="226"/>
      <c r="AA1231" s="179"/>
      <c r="AB1231" s="179"/>
      <c r="AC1231" s="179"/>
      <c r="AD1231" s="179"/>
      <c r="AE1231" s="179"/>
      <c r="AF1231" s="179"/>
      <c r="AG1231" s="179"/>
      <c r="AH1231" s="179"/>
      <c r="AI1231" s="179"/>
      <c r="AJ1231" s="179"/>
      <c r="AK1231" s="179"/>
      <c r="AL1231" s="179"/>
      <c r="AM1231" s="179"/>
      <c r="AN1231" s="179"/>
      <c r="AO1231" s="179"/>
      <c r="AP1231" s="179"/>
      <c r="AQ1231" s="467"/>
    </row>
    <row r="1232" spans="1:43" s="347" customFormat="1" x14ac:dyDescent="0.3">
      <c r="A1232" s="438">
        <v>41793</v>
      </c>
      <c r="B1232" s="932" t="s">
        <v>99</v>
      </c>
      <c r="C1232" s="933" t="s">
        <v>100</v>
      </c>
      <c r="D1232" s="652">
        <v>200</v>
      </c>
      <c r="E1232" s="347" t="s">
        <v>12</v>
      </c>
      <c r="F1232" s="439">
        <v>42892</v>
      </c>
      <c r="G1232" s="347" t="s">
        <v>5823</v>
      </c>
      <c r="H1232" s="352" t="s">
        <v>2299</v>
      </c>
      <c r="I1232" s="353" t="s">
        <v>5824</v>
      </c>
      <c r="J1232" s="354" t="s">
        <v>5825</v>
      </c>
      <c r="K1232" s="355">
        <v>-10.5</v>
      </c>
      <c r="L1232" s="354"/>
      <c r="M1232" s="355"/>
      <c r="N1232" s="440" t="s">
        <v>5826</v>
      </c>
      <c r="O1232" s="471">
        <v>2.625</v>
      </c>
      <c r="P1232" s="352"/>
      <c r="Q1232" s="354" t="s">
        <v>2058</v>
      </c>
      <c r="R1232" s="347">
        <v>-3</v>
      </c>
      <c r="S1232" s="184" t="s">
        <v>5896</v>
      </c>
      <c r="T1232" s="138">
        <f t="shared" si="105"/>
        <v>6</v>
      </c>
      <c r="U1232" s="139"/>
      <c r="V1232" s="138"/>
      <c r="W1232" s="138"/>
      <c r="X1232" s="138"/>
      <c r="Y1232" s="141"/>
      <c r="Z1232" s="226"/>
      <c r="AA1232" s="179"/>
      <c r="AB1232" s="179"/>
      <c r="AC1232" s="179"/>
      <c r="AD1232" s="179"/>
      <c r="AE1232" s="179"/>
      <c r="AF1232" s="179"/>
      <c r="AG1232" s="179"/>
      <c r="AH1232" s="179"/>
      <c r="AI1232" s="179"/>
      <c r="AJ1232" s="179"/>
      <c r="AK1232" s="179"/>
      <c r="AL1232" s="179"/>
      <c r="AM1232" s="179"/>
      <c r="AN1232" s="179"/>
      <c r="AO1232" s="179"/>
      <c r="AP1232" s="179"/>
      <c r="AQ1232" s="467"/>
    </row>
    <row r="1233" spans="1:43" s="347" customFormat="1" x14ac:dyDescent="0.3">
      <c r="A1233" s="438">
        <v>41793</v>
      </c>
      <c r="B1233" s="932" t="s">
        <v>5827</v>
      </c>
      <c r="C1233" s="933" t="s">
        <v>100</v>
      </c>
      <c r="D1233" s="652">
        <v>300</v>
      </c>
      <c r="E1233" s="347" t="s">
        <v>12</v>
      </c>
      <c r="F1233" s="439">
        <v>42892</v>
      </c>
      <c r="G1233" s="347" t="s">
        <v>5823</v>
      </c>
      <c r="H1233" s="352" t="s">
        <v>2128</v>
      </c>
      <c r="I1233" s="353" t="s">
        <v>5828</v>
      </c>
      <c r="J1233" s="354" t="s">
        <v>5829</v>
      </c>
      <c r="K1233" s="355">
        <v>-10.5</v>
      </c>
      <c r="L1233" s="354"/>
      <c r="M1233" s="355"/>
      <c r="N1233" s="440" t="s">
        <v>508</v>
      </c>
      <c r="O1233" s="471">
        <v>4.5</v>
      </c>
      <c r="P1233" s="352"/>
      <c r="Q1233" s="354" t="s">
        <v>2058</v>
      </c>
      <c r="R1233" s="347">
        <v>-3</v>
      </c>
      <c r="S1233" s="184" t="s">
        <v>5897</v>
      </c>
      <c r="T1233" s="138">
        <f t="shared" si="105"/>
        <v>6</v>
      </c>
      <c r="U1233" s="139"/>
      <c r="V1233" s="138"/>
      <c r="W1233" s="138"/>
      <c r="X1233" s="138"/>
      <c r="Y1233" s="141"/>
      <c r="Z1233" s="226"/>
      <c r="AA1233" s="179"/>
      <c r="AB1233" s="179"/>
      <c r="AC1233" s="179"/>
      <c r="AD1233" s="179"/>
      <c r="AE1233" s="179"/>
      <c r="AF1233" s="179"/>
      <c r="AG1233" s="179"/>
      <c r="AH1233" s="179"/>
      <c r="AI1233" s="179"/>
      <c r="AJ1233" s="179"/>
      <c r="AK1233" s="179"/>
      <c r="AL1233" s="179"/>
      <c r="AM1233" s="179"/>
      <c r="AN1233" s="179"/>
      <c r="AO1233" s="179"/>
      <c r="AP1233" s="179"/>
      <c r="AQ1233" s="467"/>
    </row>
    <row r="1234" spans="1:43" s="347" customFormat="1" x14ac:dyDescent="0.3">
      <c r="A1234" s="438">
        <v>41793</v>
      </c>
      <c r="B1234" s="932" t="s">
        <v>5830</v>
      </c>
      <c r="C1234" s="933" t="s">
        <v>403</v>
      </c>
      <c r="D1234" s="652">
        <v>500</v>
      </c>
      <c r="E1234" s="347" t="s">
        <v>12</v>
      </c>
      <c r="F1234" s="439">
        <v>42891</v>
      </c>
      <c r="G1234" s="347" t="s">
        <v>143</v>
      </c>
      <c r="H1234" s="352" t="s">
        <v>553</v>
      </c>
      <c r="I1234" s="353" t="s">
        <v>3791</v>
      </c>
      <c r="J1234" s="354" t="s">
        <v>5831</v>
      </c>
      <c r="K1234" s="355">
        <v>-14.5</v>
      </c>
      <c r="L1234" s="354"/>
      <c r="M1234" s="355"/>
      <c r="N1234" s="440" t="s">
        <v>3840</v>
      </c>
      <c r="O1234" s="471">
        <v>4</v>
      </c>
      <c r="P1234" s="352" t="s">
        <v>2958</v>
      </c>
      <c r="Q1234" s="354"/>
      <c r="R1234" s="347">
        <v>1</v>
      </c>
      <c r="S1234" s="184" t="s">
        <v>5895</v>
      </c>
      <c r="T1234" s="138">
        <f t="shared" si="105"/>
        <v>6</v>
      </c>
      <c r="U1234" s="139"/>
      <c r="V1234" s="138"/>
      <c r="W1234" s="138"/>
      <c r="X1234" s="138"/>
      <c r="Y1234" s="141"/>
      <c r="Z1234" s="226"/>
      <c r="AA1234" s="179"/>
      <c r="AB1234" s="179"/>
      <c r="AC1234" s="179"/>
      <c r="AD1234" s="179"/>
      <c r="AE1234" s="179"/>
      <c r="AF1234" s="179"/>
      <c r="AG1234" s="179"/>
      <c r="AH1234" s="179"/>
      <c r="AI1234" s="179"/>
      <c r="AJ1234" s="179"/>
      <c r="AK1234" s="179"/>
      <c r="AL1234" s="179"/>
      <c r="AM1234" s="179"/>
      <c r="AN1234" s="179"/>
      <c r="AO1234" s="179"/>
      <c r="AP1234" s="179"/>
      <c r="AQ1234" s="467"/>
    </row>
    <row r="1235" spans="1:43" s="347" customFormat="1" x14ac:dyDescent="0.3">
      <c r="A1235" s="438">
        <v>41793</v>
      </c>
      <c r="B1235" s="932" t="s">
        <v>5832</v>
      </c>
      <c r="C1235" s="933" t="s">
        <v>403</v>
      </c>
      <c r="D1235" s="652">
        <v>750</v>
      </c>
      <c r="E1235" s="347" t="s">
        <v>37</v>
      </c>
      <c r="F1235" s="439">
        <v>43621</v>
      </c>
      <c r="G1235" s="347" t="s">
        <v>143</v>
      </c>
      <c r="H1235" s="352" t="s">
        <v>1752</v>
      </c>
      <c r="I1235" s="353" t="s">
        <v>5833</v>
      </c>
      <c r="J1235" s="354" t="s">
        <v>131</v>
      </c>
      <c r="K1235" s="355">
        <v>-7.5</v>
      </c>
      <c r="L1235" s="354"/>
      <c r="M1235" s="355"/>
      <c r="N1235" s="440" t="s">
        <v>192</v>
      </c>
      <c r="O1235" s="471">
        <v>2.13</v>
      </c>
      <c r="P1235" s="352" t="s">
        <v>1890</v>
      </c>
      <c r="Q1235" s="354"/>
      <c r="R1235" s="347">
        <v>5</v>
      </c>
      <c r="S1235" s="184" t="s">
        <v>5894</v>
      </c>
      <c r="T1235" s="138">
        <f t="shared" si="105"/>
        <v>6</v>
      </c>
      <c r="U1235" s="139"/>
      <c r="V1235" s="138"/>
      <c r="W1235" s="138"/>
      <c r="X1235" s="138"/>
      <c r="Y1235" s="141"/>
      <c r="Z1235" s="226"/>
      <c r="AA1235" s="179"/>
      <c r="AB1235" s="179"/>
      <c r="AC1235" s="179"/>
      <c r="AD1235" s="179"/>
      <c r="AE1235" s="179"/>
      <c r="AF1235" s="179"/>
      <c r="AG1235" s="179"/>
      <c r="AH1235" s="179"/>
      <c r="AI1235" s="179"/>
      <c r="AJ1235" s="179"/>
      <c r="AK1235" s="179"/>
      <c r="AL1235" s="179"/>
      <c r="AM1235" s="179"/>
      <c r="AN1235" s="179"/>
      <c r="AO1235" s="179"/>
      <c r="AP1235" s="179"/>
      <c r="AQ1235" s="467"/>
    </row>
    <row r="1236" spans="1:43" s="347" customFormat="1" x14ac:dyDescent="0.3">
      <c r="A1236" s="438">
        <v>41793</v>
      </c>
      <c r="B1236" s="932" t="s">
        <v>1583</v>
      </c>
      <c r="C1236" s="933" t="s">
        <v>1892</v>
      </c>
      <c r="D1236" s="652">
        <v>350</v>
      </c>
      <c r="E1236" s="347" t="s">
        <v>1824</v>
      </c>
      <c r="F1236" s="439">
        <v>43723</v>
      </c>
      <c r="G1236" s="347" t="s">
        <v>5834</v>
      </c>
      <c r="H1236" s="352" t="s">
        <v>631</v>
      </c>
      <c r="I1236" s="353" t="s">
        <v>3849</v>
      </c>
      <c r="J1236" s="354" t="s">
        <v>4247</v>
      </c>
      <c r="K1236" s="355">
        <v>-10</v>
      </c>
      <c r="L1236" s="354"/>
      <c r="M1236" s="355"/>
      <c r="N1236" s="440" t="s">
        <v>132</v>
      </c>
      <c r="O1236" s="471">
        <v>3.71</v>
      </c>
      <c r="P1236" s="352" t="s">
        <v>1937</v>
      </c>
      <c r="Q1236" s="354"/>
      <c r="R1236" s="347">
        <v>0</v>
      </c>
      <c r="S1236" s="184" t="s">
        <v>5893</v>
      </c>
      <c r="T1236" s="138">
        <f t="shared" si="105"/>
        <v>6</v>
      </c>
      <c r="U1236" s="139"/>
      <c r="V1236" s="138"/>
      <c r="W1236" s="138"/>
      <c r="X1236" s="138"/>
      <c r="Y1236" s="141"/>
      <c r="Z1236" s="226"/>
      <c r="AA1236" s="179"/>
      <c r="AB1236" s="179"/>
      <c r="AC1236" s="179"/>
      <c r="AD1236" s="179"/>
      <c r="AE1236" s="179"/>
      <c r="AF1236" s="179"/>
      <c r="AG1236" s="179"/>
      <c r="AH1236" s="179"/>
      <c r="AI1236" s="179"/>
      <c r="AJ1236" s="179"/>
      <c r="AK1236" s="179"/>
      <c r="AL1236" s="179"/>
      <c r="AM1236" s="179"/>
      <c r="AN1236" s="179"/>
      <c r="AO1236" s="179"/>
      <c r="AP1236" s="179"/>
      <c r="AQ1236" s="467"/>
    </row>
    <row r="1237" spans="1:43" s="347" customFormat="1" x14ac:dyDescent="0.3">
      <c r="A1237" s="438">
        <v>41793</v>
      </c>
      <c r="B1237" s="932" t="s">
        <v>5043</v>
      </c>
      <c r="C1237" s="933" t="s">
        <v>73</v>
      </c>
      <c r="D1237" s="652">
        <v>2000</v>
      </c>
      <c r="E1237" s="347" t="s">
        <v>164</v>
      </c>
      <c r="F1237" s="439">
        <v>42531</v>
      </c>
      <c r="G1237" s="347" t="s">
        <v>5835</v>
      </c>
      <c r="H1237" s="352" t="s">
        <v>5836</v>
      </c>
      <c r="I1237" s="353" t="s">
        <v>5491</v>
      </c>
      <c r="J1237" s="354" t="s">
        <v>3851</v>
      </c>
      <c r="K1237" s="355">
        <v>-2.5</v>
      </c>
      <c r="L1237" s="354"/>
      <c r="M1237" s="355"/>
      <c r="N1237" s="440" t="s">
        <v>274</v>
      </c>
      <c r="O1237" s="471">
        <v>1.125</v>
      </c>
      <c r="P1237" s="352" t="s">
        <v>1937</v>
      </c>
      <c r="Q1237" s="354"/>
      <c r="R1237" s="347">
        <v>0</v>
      </c>
      <c r="S1237" s="184" t="s">
        <v>5892</v>
      </c>
      <c r="T1237" s="138">
        <f t="shared" si="105"/>
        <v>6</v>
      </c>
      <c r="U1237" s="139"/>
      <c r="V1237" s="138"/>
      <c r="W1237" s="138"/>
      <c r="X1237" s="138"/>
      <c r="Y1237" s="141"/>
      <c r="Z1237" s="226"/>
      <c r="AA1237" s="179"/>
      <c r="AB1237" s="179"/>
      <c r="AC1237" s="179"/>
      <c r="AD1237" s="179"/>
      <c r="AE1237" s="179"/>
      <c r="AF1237" s="179"/>
      <c r="AG1237" s="179"/>
      <c r="AH1237" s="179"/>
      <c r="AI1237" s="179"/>
      <c r="AJ1237" s="179"/>
      <c r="AK1237" s="179"/>
      <c r="AL1237" s="179"/>
      <c r="AM1237" s="179"/>
      <c r="AN1237" s="179"/>
      <c r="AO1237" s="179"/>
      <c r="AP1237" s="179"/>
      <c r="AQ1237" s="467"/>
    </row>
    <row r="1238" spans="1:43" s="347" customFormat="1" x14ac:dyDescent="0.3">
      <c r="A1238" s="438">
        <v>41792</v>
      </c>
      <c r="B1238" s="932" t="s">
        <v>5837</v>
      </c>
      <c r="C1238" s="933" t="s">
        <v>110</v>
      </c>
      <c r="D1238" s="652">
        <v>500</v>
      </c>
      <c r="E1238" s="347" t="s">
        <v>12</v>
      </c>
      <c r="F1238" s="439">
        <v>42888</v>
      </c>
      <c r="G1238" s="347" t="s">
        <v>5838</v>
      </c>
      <c r="H1238" s="352" t="s">
        <v>55</v>
      </c>
      <c r="I1238" s="353" t="s">
        <v>3820</v>
      </c>
      <c r="J1238" s="354" t="s">
        <v>34</v>
      </c>
      <c r="K1238" s="355">
        <v>-15</v>
      </c>
      <c r="L1238" s="354"/>
      <c r="M1238" s="355"/>
      <c r="N1238" s="440" t="s">
        <v>192</v>
      </c>
      <c r="O1238" s="471">
        <v>3.2</v>
      </c>
      <c r="P1238" s="352" t="s">
        <v>5839</v>
      </c>
      <c r="Q1238" s="354"/>
      <c r="R1238" s="347">
        <v>-1.5</v>
      </c>
      <c r="S1238" s="184" t="s">
        <v>5890</v>
      </c>
      <c r="T1238" s="138">
        <f t="shared" si="105"/>
        <v>6</v>
      </c>
      <c r="U1238" s="139"/>
      <c r="V1238" s="138"/>
      <c r="W1238" s="138"/>
      <c r="X1238" s="138"/>
      <c r="Y1238" s="141"/>
      <c r="Z1238" s="226"/>
      <c r="AA1238" s="179"/>
      <c r="AB1238" s="179"/>
      <c r="AC1238" s="179"/>
      <c r="AD1238" s="179"/>
      <c r="AE1238" s="179"/>
      <c r="AF1238" s="179"/>
      <c r="AG1238" s="179"/>
      <c r="AH1238" s="179"/>
      <c r="AI1238" s="179"/>
      <c r="AJ1238" s="179"/>
      <c r="AK1238" s="179"/>
      <c r="AL1238" s="179"/>
      <c r="AM1238" s="179"/>
      <c r="AN1238" s="179"/>
      <c r="AO1238" s="179"/>
      <c r="AP1238" s="179"/>
      <c r="AQ1238" s="467"/>
    </row>
    <row r="1239" spans="1:43" s="347" customFormat="1" x14ac:dyDescent="0.3">
      <c r="A1239" s="438">
        <v>41792</v>
      </c>
      <c r="B1239" s="932" t="s">
        <v>5840</v>
      </c>
      <c r="C1239" s="933" t="s">
        <v>110</v>
      </c>
      <c r="D1239" s="652">
        <v>1000</v>
      </c>
      <c r="E1239" s="347" t="s">
        <v>37</v>
      </c>
      <c r="F1239" s="439">
        <v>43631</v>
      </c>
      <c r="G1239" s="347" t="s">
        <v>5838</v>
      </c>
      <c r="H1239" s="352" t="s">
        <v>668</v>
      </c>
      <c r="I1239" s="353" t="s">
        <v>3832</v>
      </c>
      <c r="J1239" s="354" t="s">
        <v>3833</v>
      </c>
      <c r="K1239" s="355">
        <v>-15</v>
      </c>
      <c r="L1239" s="354"/>
      <c r="M1239" s="355"/>
      <c r="N1239" s="440" t="s">
        <v>98</v>
      </c>
      <c r="O1239" s="471">
        <v>3.1</v>
      </c>
      <c r="P1239" s="352" t="s">
        <v>1994</v>
      </c>
      <c r="Q1239" s="354"/>
      <c r="R1239" s="347">
        <v>2</v>
      </c>
      <c r="S1239" s="184" t="s">
        <v>5889</v>
      </c>
      <c r="T1239" s="138">
        <f t="shared" si="105"/>
        <v>6</v>
      </c>
      <c r="U1239" s="139"/>
      <c r="V1239" s="138"/>
      <c r="W1239" s="138"/>
      <c r="X1239" s="138"/>
      <c r="Y1239" s="141"/>
      <c r="Z1239" s="226"/>
      <c r="AA1239" s="179"/>
      <c r="AB1239" s="179"/>
      <c r="AC1239" s="179"/>
      <c r="AD1239" s="179"/>
      <c r="AE1239" s="179"/>
      <c r="AF1239" s="179"/>
      <c r="AG1239" s="179"/>
      <c r="AH1239" s="179"/>
      <c r="AI1239" s="179"/>
      <c r="AJ1239" s="179"/>
      <c r="AK1239" s="179"/>
      <c r="AL1239" s="179"/>
      <c r="AM1239" s="179"/>
      <c r="AN1239" s="179"/>
      <c r="AO1239" s="179"/>
      <c r="AP1239" s="179"/>
      <c r="AQ1239" s="467"/>
    </row>
    <row r="1240" spans="1:43" s="347" customFormat="1" x14ac:dyDescent="0.3">
      <c r="A1240" s="438">
        <v>41792</v>
      </c>
      <c r="B1240" s="932" t="s">
        <v>5841</v>
      </c>
      <c r="C1240" s="933" t="s">
        <v>110</v>
      </c>
      <c r="D1240" s="652">
        <v>1000</v>
      </c>
      <c r="E1240" s="347" t="s">
        <v>66</v>
      </c>
      <c r="F1240" s="439">
        <v>45458</v>
      </c>
      <c r="G1240" s="347" t="s">
        <v>5838</v>
      </c>
      <c r="H1240" s="352" t="s">
        <v>652</v>
      </c>
      <c r="I1240" s="353" t="s">
        <v>5842</v>
      </c>
      <c r="J1240" s="354" t="s">
        <v>5843</v>
      </c>
      <c r="K1240" s="355">
        <v>-15</v>
      </c>
      <c r="L1240" s="354"/>
      <c r="M1240" s="355"/>
      <c r="N1240" s="440" t="s">
        <v>463</v>
      </c>
      <c r="O1240" s="471">
        <v>3</v>
      </c>
      <c r="P1240" s="352" t="s">
        <v>1937</v>
      </c>
      <c r="Q1240" s="354"/>
      <c r="R1240" s="347">
        <v>0</v>
      </c>
      <c r="S1240" s="184" t="s">
        <v>5891</v>
      </c>
      <c r="T1240" s="138">
        <f t="shared" si="105"/>
        <v>6</v>
      </c>
      <c r="U1240" s="139"/>
      <c r="V1240" s="138"/>
      <c r="W1240" s="138"/>
      <c r="X1240" s="138"/>
      <c r="Y1240" s="141"/>
      <c r="Z1240" s="226"/>
      <c r="AA1240" s="179"/>
      <c r="AB1240" s="179"/>
      <c r="AC1240" s="179"/>
      <c r="AD1240" s="179"/>
      <c r="AE1240" s="179"/>
      <c r="AF1240" s="179"/>
      <c r="AG1240" s="179"/>
      <c r="AH1240" s="179"/>
      <c r="AI1240" s="179"/>
      <c r="AJ1240" s="179"/>
      <c r="AK1240" s="179"/>
      <c r="AL1240" s="179"/>
      <c r="AM1240" s="179"/>
      <c r="AN1240" s="179"/>
      <c r="AO1240" s="179"/>
      <c r="AP1240" s="179"/>
      <c r="AQ1240" s="467"/>
    </row>
    <row r="1241" spans="1:43" s="347" customFormat="1" x14ac:dyDescent="0.3">
      <c r="A1241" s="438">
        <v>41792</v>
      </c>
      <c r="B1241" s="932" t="s">
        <v>5844</v>
      </c>
      <c r="C1241" s="933" t="s">
        <v>127</v>
      </c>
      <c r="D1241" s="652">
        <v>750</v>
      </c>
      <c r="E1241" s="347" t="s">
        <v>37</v>
      </c>
      <c r="F1241" s="439">
        <v>43625</v>
      </c>
      <c r="G1241" s="347" t="s">
        <v>511</v>
      </c>
      <c r="H1241" s="352" t="s">
        <v>55</v>
      </c>
      <c r="I1241" s="353" t="s">
        <v>3747</v>
      </c>
      <c r="J1241" s="354" t="s">
        <v>3241</v>
      </c>
      <c r="K1241" s="355">
        <v>-10</v>
      </c>
      <c r="L1241" s="354"/>
      <c r="M1241" s="355"/>
      <c r="N1241" s="440" t="s">
        <v>692</v>
      </c>
      <c r="O1241" s="471">
        <v>2.27</v>
      </c>
      <c r="P1241" s="352" t="s">
        <v>1937</v>
      </c>
      <c r="Q1241" s="354"/>
      <c r="R1241" s="347">
        <v>0</v>
      </c>
      <c r="S1241" s="184" t="s">
        <v>5887</v>
      </c>
      <c r="T1241" s="138">
        <f t="shared" si="105"/>
        <v>6</v>
      </c>
      <c r="U1241" s="139"/>
      <c r="V1241" s="138"/>
      <c r="W1241" s="138"/>
      <c r="X1241" s="138"/>
      <c r="Y1241" s="141"/>
      <c r="Z1241" s="226"/>
      <c r="AA1241" s="179"/>
      <c r="AB1241" s="179"/>
      <c r="AC1241" s="179"/>
      <c r="AD1241" s="179"/>
      <c r="AE1241" s="179"/>
      <c r="AF1241" s="179"/>
      <c r="AG1241" s="179"/>
      <c r="AH1241" s="179"/>
      <c r="AI1241" s="179"/>
      <c r="AJ1241" s="179"/>
      <c r="AK1241" s="179"/>
      <c r="AL1241" s="179"/>
      <c r="AM1241" s="179"/>
      <c r="AN1241" s="179"/>
      <c r="AO1241" s="179"/>
      <c r="AP1241" s="179"/>
      <c r="AQ1241" s="467"/>
    </row>
    <row r="1242" spans="1:43" s="347" customFormat="1" x14ac:dyDescent="0.3">
      <c r="A1242" s="438">
        <v>41792</v>
      </c>
      <c r="B1242" s="932" t="s">
        <v>5845</v>
      </c>
      <c r="C1242" s="933" t="s">
        <v>127</v>
      </c>
      <c r="D1242" s="652">
        <v>250</v>
      </c>
      <c r="E1242" s="347" t="s">
        <v>66</v>
      </c>
      <c r="F1242" s="439">
        <v>45452</v>
      </c>
      <c r="G1242" s="347" t="s">
        <v>511</v>
      </c>
      <c r="H1242" s="352" t="s">
        <v>951</v>
      </c>
      <c r="I1242" s="353" t="s">
        <v>3849</v>
      </c>
      <c r="J1242" s="354" t="s">
        <v>4247</v>
      </c>
      <c r="K1242" s="355">
        <v>-12.5</v>
      </c>
      <c r="L1242" s="354"/>
      <c r="M1242" s="355"/>
      <c r="N1242" s="440" t="s">
        <v>3756</v>
      </c>
      <c r="O1242" s="471">
        <v>3.6</v>
      </c>
      <c r="P1242" s="352" t="s">
        <v>1937</v>
      </c>
      <c r="Q1242" s="354"/>
      <c r="R1242" s="347">
        <v>0</v>
      </c>
      <c r="S1242" s="184" t="s">
        <v>5888</v>
      </c>
      <c r="T1242" s="138">
        <f t="shared" si="105"/>
        <v>6</v>
      </c>
      <c r="U1242" s="139"/>
      <c r="V1242" s="138"/>
      <c r="W1242" s="138"/>
      <c r="X1242" s="138"/>
      <c r="Y1242" s="141"/>
      <c r="Z1242" s="226"/>
      <c r="AA1242" s="179"/>
      <c r="AB1242" s="179"/>
      <c r="AC1242" s="179"/>
      <c r="AD1242" s="179"/>
      <c r="AE1242" s="179"/>
      <c r="AF1242" s="179"/>
      <c r="AG1242" s="179"/>
      <c r="AH1242" s="179"/>
      <c r="AI1242" s="179"/>
      <c r="AJ1242" s="179"/>
      <c r="AK1242" s="179"/>
      <c r="AL1242" s="179"/>
      <c r="AM1242" s="179"/>
      <c r="AN1242" s="179"/>
      <c r="AO1242" s="179"/>
      <c r="AP1242" s="179"/>
      <c r="AQ1242" s="467"/>
    </row>
    <row r="1243" spans="1:43" s="347" customFormat="1" x14ac:dyDescent="0.3">
      <c r="A1243" s="438">
        <v>41792</v>
      </c>
      <c r="B1243" s="932" t="s">
        <v>5846</v>
      </c>
      <c r="C1243" s="933" t="s">
        <v>127</v>
      </c>
      <c r="D1243" s="652">
        <v>150</v>
      </c>
      <c r="E1243" s="347" t="s">
        <v>848</v>
      </c>
      <c r="F1243" s="439">
        <v>45458</v>
      </c>
      <c r="G1243" s="347" t="s">
        <v>5847</v>
      </c>
      <c r="H1243" s="352" t="s">
        <v>256</v>
      </c>
      <c r="I1243" s="353"/>
      <c r="J1243" s="354" t="s">
        <v>4247</v>
      </c>
      <c r="K1243" s="355">
        <v>0</v>
      </c>
      <c r="L1243" s="354"/>
      <c r="M1243" s="355"/>
      <c r="N1243" s="440" t="s">
        <v>1226</v>
      </c>
      <c r="O1243" s="471">
        <v>1.33</v>
      </c>
      <c r="P1243" s="352" t="s">
        <v>1900</v>
      </c>
      <c r="Q1243" s="354"/>
      <c r="R1243" s="347">
        <v>10</v>
      </c>
      <c r="S1243" s="184" t="s">
        <v>5886</v>
      </c>
      <c r="T1243" s="138">
        <f t="shared" si="105"/>
        <v>6</v>
      </c>
      <c r="U1243" s="139"/>
      <c r="V1243" s="138"/>
      <c r="W1243" s="138"/>
      <c r="X1243" s="138"/>
      <c r="Y1243" s="141"/>
      <c r="Z1243" s="226"/>
      <c r="AA1243" s="179"/>
      <c r="AB1243" s="179"/>
      <c r="AC1243" s="179"/>
      <c r="AD1243" s="179"/>
      <c r="AE1243" s="179"/>
      <c r="AF1243" s="179"/>
      <c r="AG1243" s="179"/>
      <c r="AH1243" s="179"/>
      <c r="AI1243" s="179"/>
      <c r="AJ1243" s="179"/>
      <c r="AK1243" s="179"/>
      <c r="AL1243" s="179"/>
      <c r="AM1243" s="179"/>
      <c r="AN1243" s="179"/>
      <c r="AO1243" s="179"/>
      <c r="AP1243" s="179"/>
      <c r="AQ1243" s="467"/>
    </row>
    <row r="1244" spans="1:43" s="347" customFormat="1" x14ac:dyDescent="0.3">
      <c r="A1244" s="438">
        <v>41792</v>
      </c>
      <c r="B1244" s="932" t="s">
        <v>4623</v>
      </c>
      <c r="C1244" s="933" t="s">
        <v>949</v>
      </c>
      <c r="D1244" s="652">
        <v>750</v>
      </c>
      <c r="E1244" s="347" t="s">
        <v>12</v>
      </c>
      <c r="F1244" s="439">
        <v>42890</v>
      </c>
      <c r="G1244" s="347" t="s">
        <v>5848</v>
      </c>
      <c r="H1244" s="352" t="s">
        <v>2299</v>
      </c>
      <c r="I1244" s="353" t="s">
        <v>5849</v>
      </c>
      <c r="J1244" s="354" t="s">
        <v>104</v>
      </c>
      <c r="K1244" s="355">
        <v>-7.5</v>
      </c>
      <c r="L1244" s="354"/>
      <c r="M1244" s="355"/>
      <c r="N1244" s="440" t="s">
        <v>5850</v>
      </c>
      <c r="O1244" s="471">
        <v>1.1000000000000001</v>
      </c>
      <c r="P1244" s="352" t="s">
        <v>5851</v>
      </c>
      <c r="Q1244" s="354"/>
      <c r="R1244" s="347">
        <v>5.5</v>
      </c>
      <c r="S1244" s="184" t="s">
        <v>5885</v>
      </c>
      <c r="T1244" s="138">
        <f t="shared" si="105"/>
        <v>6</v>
      </c>
      <c r="U1244" s="139"/>
      <c r="V1244" s="138"/>
      <c r="W1244" s="138"/>
      <c r="X1244" s="138"/>
      <c r="Y1244" s="141"/>
      <c r="Z1244" s="226"/>
      <c r="AA1244" s="179"/>
      <c r="AB1244" s="179"/>
      <c r="AC1244" s="179"/>
      <c r="AD1244" s="179"/>
      <c r="AE1244" s="179"/>
      <c r="AF1244" s="179"/>
      <c r="AG1244" s="179"/>
      <c r="AH1244" s="179"/>
      <c r="AI1244" s="179"/>
      <c r="AJ1244" s="179"/>
      <c r="AK1244" s="179"/>
      <c r="AL1244" s="179"/>
      <c r="AM1244" s="179"/>
      <c r="AN1244" s="179"/>
      <c r="AO1244" s="179"/>
      <c r="AP1244" s="179"/>
      <c r="AQ1244" s="467"/>
    </row>
    <row r="1245" spans="1:43" s="347" customFormat="1" x14ac:dyDescent="0.3">
      <c r="A1245" s="438">
        <v>41792</v>
      </c>
      <c r="B1245" s="932" t="s">
        <v>5852</v>
      </c>
      <c r="C1245" s="933" t="s">
        <v>949</v>
      </c>
      <c r="D1245" s="652">
        <v>1650</v>
      </c>
      <c r="E1245" s="347" t="s">
        <v>12</v>
      </c>
      <c r="F1245" s="439">
        <v>42891</v>
      </c>
      <c r="G1245" s="347" t="s">
        <v>5848</v>
      </c>
      <c r="H1245" s="352" t="s">
        <v>32</v>
      </c>
      <c r="I1245" s="353" t="s">
        <v>3737</v>
      </c>
      <c r="J1245" s="354" t="s">
        <v>4107</v>
      </c>
      <c r="K1245" s="355">
        <v>-7.5</v>
      </c>
      <c r="L1245" s="354"/>
      <c r="M1245" s="355"/>
      <c r="N1245" s="440" t="s">
        <v>3691</v>
      </c>
      <c r="O1245" s="471">
        <v>1.45</v>
      </c>
      <c r="P1245" s="352" t="s">
        <v>5851</v>
      </c>
      <c r="Q1245" s="354"/>
      <c r="R1245" s="347">
        <v>5.5</v>
      </c>
      <c r="S1245" s="184" t="s">
        <v>5884</v>
      </c>
      <c r="T1245" s="138">
        <f t="shared" si="105"/>
        <v>6</v>
      </c>
      <c r="U1245" s="139"/>
      <c r="V1245" s="138"/>
      <c r="W1245" s="138"/>
      <c r="X1245" s="138"/>
      <c r="Y1245" s="141"/>
      <c r="Z1245" s="226"/>
      <c r="AA1245" s="179"/>
      <c r="AB1245" s="179"/>
      <c r="AC1245" s="179"/>
      <c r="AD1245" s="179"/>
      <c r="AE1245" s="179"/>
      <c r="AF1245" s="179"/>
      <c r="AG1245" s="179"/>
      <c r="AH1245" s="179"/>
      <c r="AI1245" s="179"/>
      <c r="AJ1245" s="179"/>
      <c r="AK1245" s="179"/>
      <c r="AL1245" s="179"/>
      <c r="AM1245" s="179"/>
      <c r="AN1245" s="179"/>
      <c r="AO1245" s="179"/>
      <c r="AP1245" s="179"/>
      <c r="AQ1245" s="467"/>
    </row>
    <row r="1246" spans="1:43" s="347" customFormat="1" x14ac:dyDescent="0.3">
      <c r="A1246" s="438">
        <v>41792</v>
      </c>
      <c r="B1246" s="932" t="s">
        <v>5853</v>
      </c>
      <c r="C1246" s="933" t="s">
        <v>949</v>
      </c>
      <c r="D1246" s="652">
        <v>300</v>
      </c>
      <c r="E1246" s="347" t="s">
        <v>506</v>
      </c>
      <c r="F1246" s="439">
        <v>52763</v>
      </c>
      <c r="G1246" s="347" t="s">
        <v>5854</v>
      </c>
      <c r="H1246" s="352" t="s">
        <v>631</v>
      </c>
      <c r="I1246" s="353" t="s">
        <v>632</v>
      </c>
      <c r="J1246" s="354" t="s">
        <v>157</v>
      </c>
      <c r="K1246" s="355">
        <v>-8</v>
      </c>
      <c r="L1246" s="354"/>
      <c r="M1246" s="355"/>
      <c r="N1246" s="440" t="s">
        <v>504</v>
      </c>
      <c r="O1246" s="471">
        <v>2.33</v>
      </c>
      <c r="P1246" s="352" t="s">
        <v>1937</v>
      </c>
      <c r="Q1246" s="354"/>
      <c r="R1246" s="347">
        <v>0</v>
      </c>
      <c r="S1246" s="184" t="s">
        <v>5883</v>
      </c>
      <c r="T1246" s="138">
        <f t="shared" si="105"/>
        <v>6</v>
      </c>
      <c r="U1246" s="139"/>
      <c r="V1246" s="138"/>
      <c r="W1246" s="138"/>
      <c r="X1246" s="138"/>
      <c r="Y1246" s="141"/>
      <c r="Z1246" s="226"/>
      <c r="AA1246" s="179"/>
      <c r="AB1246" s="179"/>
      <c r="AC1246" s="179"/>
      <c r="AD1246" s="179"/>
      <c r="AE1246" s="179"/>
      <c r="AF1246" s="179"/>
      <c r="AG1246" s="179"/>
      <c r="AH1246" s="179"/>
      <c r="AI1246" s="179"/>
      <c r="AJ1246" s="179"/>
      <c r="AK1246" s="179"/>
      <c r="AL1246" s="179"/>
      <c r="AM1246" s="179"/>
      <c r="AN1246" s="179"/>
      <c r="AO1246" s="179"/>
      <c r="AP1246" s="179"/>
      <c r="AQ1246" s="467"/>
    </row>
    <row r="1247" spans="1:43" s="347" customFormat="1" x14ac:dyDescent="0.3">
      <c r="A1247" s="438">
        <v>41792</v>
      </c>
      <c r="B1247" s="932" t="s">
        <v>5855</v>
      </c>
      <c r="C1247" s="933" t="s">
        <v>510</v>
      </c>
      <c r="D1247" s="652">
        <v>750</v>
      </c>
      <c r="E1247" s="347" t="s">
        <v>224</v>
      </c>
      <c r="F1247" s="439">
        <v>44362</v>
      </c>
      <c r="G1247" s="347" t="s">
        <v>5856</v>
      </c>
      <c r="H1247" s="352" t="s">
        <v>3831</v>
      </c>
      <c r="I1247" s="353" t="s">
        <v>669</v>
      </c>
      <c r="J1247" s="354" t="s">
        <v>670</v>
      </c>
      <c r="K1247" s="355">
        <v>-17.5</v>
      </c>
      <c r="L1247" s="354"/>
      <c r="M1247" s="355"/>
      <c r="N1247" s="440" t="s">
        <v>551</v>
      </c>
      <c r="O1247" s="471">
        <v>3.33</v>
      </c>
      <c r="P1247" s="352" t="s">
        <v>1994</v>
      </c>
      <c r="Q1247" s="354"/>
      <c r="R1247" s="347">
        <v>2</v>
      </c>
      <c r="S1247" s="184" t="s">
        <v>5882</v>
      </c>
      <c r="T1247" s="138">
        <f t="shared" si="105"/>
        <v>6</v>
      </c>
      <c r="U1247" s="139"/>
      <c r="V1247" s="138"/>
      <c r="W1247" s="138"/>
      <c r="X1247" s="138"/>
      <c r="Y1247" s="141"/>
      <c r="Z1247" s="226"/>
      <c r="AA1247" s="179"/>
      <c r="AB1247" s="179"/>
      <c r="AC1247" s="179"/>
      <c r="AD1247" s="179"/>
      <c r="AE1247" s="179"/>
      <c r="AF1247" s="179"/>
      <c r="AG1247" s="179"/>
      <c r="AH1247" s="179"/>
      <c r="AI1247" s="179"/>
      <c r="AJ1247" s="179"/>
      <c r="AK1247" s="179"/>
      <c r="AL1247" s="179"/>
      <c r="AM1247" s="179"/>
      <c r="AN1247" s="179"/>
      <c r="AO1247" s="179"/>
      <c r="AP1247" s="179"/>
      <c r="AQ1247" s="467"/>
    </row>
    <row r="1248" spans="1:43" s="347" customFormat="1" x14ac:dyDescent="0.3">
      <c r="A1248" s="438">
        <v>41792</v>
      </c>
      <c r="B1248" s="932" t="s">
        <v>5857</v>
      </c>
      <c r="C1248" s="933" t="s">
        <v>127</v>
      </c>
      <c r="D1248" s="652">
        <v>200</v>
      </c>
      <c r="E1248" s="347" t="s">
        <v>5858</v>
      </c>
      <c r="F1248" s="439">
        <v>45245</v>
      </c>
      <c r="G1248" s="347" t="s">
        <v>5859</v>
      </c>
      <c r="H1248" s="352" t="s">
        <v>256</v>
      </c>
      <c r="I1248" s="353" t="s">
        <v>1135</v>
      </c>
      <c r="J1248" s="354" t="s">
        <v>3833</v>
      </c>
      <c r="K1248" s="355">
        <v>-10</v>
      </c>
      <c r="L1248" s="354"/>
      <c r="M1248" s="355"/>
      <c r="N1248" s="440" t="s">
        <v>5860</v>
      </c>
      <c r="O1248" s="471">
        <v>3</v>
      </c>
      <c r="P1248" s="352" t="s">
        <v>1933</v>
      </c>
      <c r="Q1248" s="354"/>
      <c r="R1248" s="347">
        <v>7</v>
      </c>
      <c r="S1248" s="184" t="s">
        <v>5881</v>
      </c>
      <c r="T1248" s="138">
        <f t="shared" si="105"/>
        <v>6</v>
      </c>
      <c r="U1248" s="139"/>
      <c r="V1248" s="138"/>
      <c r="W1248" s="138"/>
      <c r="X1248" s="138"/>
      <c r="Y1248" s="141"/>
      <c r="Z1248" s="226"/>
      <c r="AA1248" s="179"/>
      <c r="AB1248" s="179"/>
      <c r="AC1248" s="179"/>
      <c r="AD1248" s="179"/>
      <c r="AE1248" s="179"/>
      <c r="AF1248" s="179"/>
      <c r="AG1248" s="179"/>
      <c r="AH1248" s="179"/>
      <c r="AI1248" s="179"/>
      <c r="AJ1248" s="179"/>
      <c r="AK1248" s="179"/>
      <c r="AL1248" s="179"/>
      <c r="AM1248" s="179"/>
      <c r="AN1248" s="179"/>
      <c r="AO1248" s="179"/>
      <c r="AP1248" s="179"/>
      <c r="AQ1248" s="467"/>
    </row>
    <row r="1249" spans="1:43" s="347" customFormat="1" x14ac:dyDescent="0.3">
      <c r="A1249" s="438">
        <v>41792</v>
      </c>
      <c r="B1249" s="932" t="s">
        <v>5861</v>
      </c>
      <c r="C1249" s="933" t="s">
        <v>208</v>
      </c>
      <c r="D1249" s="652">
        <v>500</v>
      </c>
      <c r="E1249" s="347" t="s">
        <v>224</v>
      </c>
      <c r="F1249" s="439">
        <v>44362</v>
      </c>
      <c r="G1249" s="347" t="s">
        <v>150</v>
      </c>
      <c r="H1249" s="352" t="s">
        <v>367</v>
      </c>
      <c r="I1249" s="353" t="s">
        <v>5862</v>
      </c>
      <c r="J1249" s="354" t="s">
        <v>206</v>
      </c>
      <c r="K1249" s="355">
        <v>-17.5</v>
      </c>
      <c r="L1249" s="354"/>
      <c r="M1249" s="355"/>
      <c r="N1249" s="440" t="s">
        <v>3761</v>
      </c>
      <c r="O1249" s="471">
        <v>4.2</v>
      </c>
      <c r="P1249" s="352" t="s">
        <v>3776</v>
      </c>
      <c r="Q1249" s="354" t="s">
        <v>1937</v>
      </c>
      <c r="R1249" s="347">
        <v>-5</v>
      </c>
      <c r="S1249" s="184" t="s">
        <v>5880</v>
      </c>
      <c r="T1249" s="138">
        <f t="shared" si="105"/>
        <v>6</v>
      </c>
      <c r="U1249" s="139"/>
      <c r="V1249" s="138"/>
      <c r="W1249" s="138"/>
      <c r="X1249" s="138"/>
      <c r="Y1249" s="141"/>
      <c r="Z1249" s="226"/>
      <c r="AA1249" s="179"/>
      <c r="AB1249" s="179"/>
      <c r="AC1249" s="179"/>
      <c r="AD1249" s="179"/>
      <c r="AE1249" s="179"/>
      <c r="AF1249" s="179"/>
      <c r="AG1249" s="179"/>
      <c r="AH1249" s="179"/>
      <c r="AI1249" s="179"/>
      <c r="AJ1249" s="179"/>
      <c r="AK1249" s="179"/>
      <c r="AL1249" s="179"/>
      <c r="AM1249" s="179"/>
      <c r="AN1249" s="179"/>
      <c r="AO1249" s="179"/>
      <c r="AP1249" s="179"/>
      <c r="AQ1249" s="467"/>
    </row>
    <row r="1250" spans="1:43" s="347" customFormat="1" x14ac:dyDescent="0.3">
      <c r="A1250" s="438">
        <v>41792</v>
      </c>
      <c r="B1250" s="932" t="s">
        <v>5863</v>
      </c>
      <c r="C1250" s="933" t="s">
        <v>2062</v>
      </c>
      <c r="D1250" s="652">
        <v>300</v>
      </c>
      <c r="E1250" s="347" t="s">
        <v>5864</v>
      </c>
      <c r="F1250" s="439" t="s">
        <v>3458</v>
      </c>
      <c r="G1250" s="347" t="s">
        <v>5865</v>
      </c>
      <c r="H1250" s="352" t="s">
        <v>3822</v>
      </c>
      <c r="I1250" s="353" t="s">
        <v>5866</v>
      </c>
      <c r="J1250" s="354" t="s">
        <v>5867</v>
      </c>
      <c r="K1250" s="355">
        <v>-22.5</v>
      </c>
      <c r="L1250" s="354"/>
      <c r="M1250" s="355"/>
      <c r="N1250" s="440" t="s">
        <v>1437</v>
      </c>
      <c r="O1250" s="471">
        <v>4.67</v>
      </c>
      <c r="P1250" s="352" t="s">
        <v>1912</v>
      </c>
      <c r="Q1250" s="354"/>
      <c r="R1250" s="347">
        <v>11</v>
      </c>
      <c r="S1250" s="184" t="s">
        <v>5879</v>
      </c>
      <c r="T1250" s="138">
        <f t="shared" si="105"/>
        <v>6</v>
      </c>
      <c r="U1250" s="139"/>
      <c r="V1250" s="138"/>
      <c r="W1250" s="138"/>
      <c r="X1250" s="138"/>
      <c r="Y1250" s="141"/>
      <c r="Z1250" s="226"/>
      <c r="AA1250" s="179"/>
      <c r="AB1250" s="179"/>
      <c r="AC1250" s="179"/>
      <c r="AD1250" s="179"/>
      <c r="AE1250" s="179"/>
      <c r="AF1250" s="179"/>
      <c r="AG1250" s="179"/>
      <c r="AH1250" s="179"/>
      <c r="AI1250" s="179"/>
      <c r="AJ1250" s="179"/>
      <c r="AK1250" s="179"/>
      <c r="AL1250" s="179"/>
      <c r="AM1250" s="179"/>
      <c r="AN1250" s="179"/>
      <c r="AO1250" s="179"/>
      <c r="AP1250" s="179"/>
      <c r="AQ1250" s="467"/>
    </row>
    <row r="1251" spans="1:43" s="347" customFormat="1" x14ac:dyDescent="0.3">
      <c r="A1251" s="438">
        <v>41792</v>
      </c>
      <c r="B1251" s="932" t="s">
        <v>5868</v>
      </c>
      <c r="C1251" s="933" t="s">
        <v>5869</v>
      </c>
      <c r="D1251" s="652">
        <v>2500</v>
      </c>
      <c r="E1251" s="347" t="s">
        <v>5864</v>
      </c>
      <c r="F1251" s="439" t="s">
        <v>3458</v>
      </c>
      <c r="G1251" s="347" t="s">
        <v>251</v>
      </c>
      <c r="H1251" s="352" t="s">
        <v>5870</v>
      </c>
      <c r="I1251" s="353" t="s">
        <v>5871</v>
      </c>
      <c r="J1251" s="354" t="s">
        <v>5872</v>
      </c>
      <c r="K1251" s="355">
        <v>-12.5</v>
      </c>
      <c r="L1251" s="354"/>
      <c r="M1251" s="355"/>
      <c r="N1251" s="440" t="s">
        <v>158</v>
      </c>
      <c r="O1251" s="471">
        <v>1.6</v>
      </c>
      <c r="P1251" s="352" t="s">
        <v>3790</v>
      </c>
      <c r="Q1251" s="354"/>
      <c r="R1251" s="347">
        <v>16</v>
      </c>
      <c r="S1251" s="184" t="s">
        <v>5878</v>
      </c>
      <c r="T1251" s="138">
        <f t="shared" si="105"/>
        <v>6</v>
      </c>
      <c r="U1251" s="139"/>
      <c r="V1251" s="138"/>
      <c r="W1251" s="138"/>
      <c r="X1251" s="138"/>
      <c r="Y1251" s="141"/>
      <c r="Z1251" s="226"/>
      <c r="AA1251" s="179"/>
      <c r="AB1251" s="179"/>
      <c r="AC1251" s="179"/>
      <c r="AD1251" s="179"/>
      <c r="AE1251" s="179"/>
      <c r="AF1251" s="179"/>
      <c r="AG1251" s="179"/>
      <c r="AH1251" s="179"/>
      <c r="AI1251" s="179"/>
      <c r="AJ1251" s="179"/>
      <c r="AK1251" s="179"/>
      <c r="AL1251" s="179"/>
      <c r="AM1251" s="179"/>
      <c r="AN1251" s="179"/>
      <c r="AO1251" s="179"/>
      <c r="AP1251" s="179"/>
      <c r="AQ1251" s="467"/>
    </row>
    <row r="1252" spans="1:43" s="476" customFormat="1" x14ac:dyDescent="0.3">
      <c r="A1252" s="475">
        <v>41792</v>
      </c>
      <c r="B1252" s="939" t="s">
        <v>5873</v>
      </c>
      <c r="C1252" s="940" t="s">
        <v>276</v>
      </c>
      <c r="D1252" s="656">
        <v>400</v>
      </c>
      <c r="E1252" s="476" t="s">
        <v>501</v>
      </c>
      <c r="F1252" s="478">
        <v>52749</v>
      </c>
      <c r="G1252" s="476" t="s">
        <v>590</v>
      </c>
      <c r="H1252" s="479" t="s">
        <v>5874</v>
      </c>
      <c r="I1252" s="480" t="s">
        <v>5875</v>
      </c>
      <c r="J1252" s="481" t="s">
        <v>97</v>
      </c>
      <c r="K1252" s="482">
        <v>0</v>
      </c>
      <c r="L1252" s="481"/>
      <c r="M1252" s="482"/>
      <c r="N1252" s="483" t="s">
        <v>5876</v>
      </c>
      <c r="O1252" s="619">
        <v>1.5</v>
      </c>
      <c r="P1252" s="479" t="s">
        <v>93</v>
      </c>
      <c r="Q1252" s="481"/>
      <c r="R1252" s="476" t="s">
        <v>93</v>
      </c>
      <c r="S1252" s="293" t="s">
        <v>5877</v>
      </c>
      <c r="T1252" s="291">
        <f t="shared" si="105"/>
        <v>6</v>
      </c>
      <c r="U1252" s="292"/>
      <c r="V1252" s="291"/>
      <c r="W1252" s="291"/>
      <c r="X1252" s="291"/>
      <c r="Y1252" s="295"/>
      <c r="Z1252" s="296"/>
      <c r="AA1252" s="297"/>
      <c r="AB1252" s="297"/>
      <c r="AC1252" s="297"/>
      <c r="AD1252" s="297"/>
      <c r="AE1252" s="297"/>
      <c r="AF1252" s="297"/>
      <c r="AG1252" s="297"/>
      <c r="AH1252" s="297"/>
      <c r="AI1252" s="297"/>
      <c r="AJ1252" s="297"/>
      <c r="AK1252" s="297"/>
      <c r="AL1252" s="297"/>
      <c r="AM1252" s="297"/>
      <c r="AN1252" s="297"/>
      <c r="AO1252" s="297"/>
      <c r="AP1252" s="297"/>
      <c r="AQ1252" s="485"/>
    </row>
    <row r="1253" spans="1:43" s="347" customFormat="1" x14ac:dyDescent="0.3">
      <c r="A1253" s="438">
        <v>41788</v>
      </c>
      <c r="B1253" s="932" t="s">
        <v>5737</v>
      </c>
      <c r="C1253" s="933" t="s">
        <v>478</v>
      </c>
      <c r="D1253" s="652">
        <v>1000</v>
      </c>
      <c r="E1253" s="347" t="s">
        <v>37</v>
      </c>
      <c r="F1253" s="439">
        <v>43621</v>
      </c>
      <c r="G1253" s="347" t="s">
        <v>4915</v>
      </c>
      <c r="H1253" s="352" t="s">
        <v>2080</v>
      </c>
      <c r="I1253" s="353" t="s">
        <v>5738</v>
      </c>
      <c r="J1253" s="354" t="s">
        <v>56</v>
      </c>
      <c r="K1253" s="355">
        <v>-5.5</v>
      </c>
      <c r="L1253" s="354" t="s">
        <v>5739</v>
      </c>
      <c r="M1253" s="355">
        <v>0</v>
      </c>
      <c r="N1253" s="440" t="s">
        <v>266</v>
      </c>
      <c r="O1253" s="471">
        <v>1.9</v>
      </c>
      <c r="P1253" s="352" t="s">
        <v>2092</v>
      </c>
      <c r="Q1253" s="354" t="s">
        <v>5740</v>
      </c>
      <c r="R1253" s="347">
        <v>4</v>
      </c>
      <c r="S1253" s="184" t="s">
        <v>5809</v>
      </c>
      <c r="T1253" s="138">
        <f t="shared" ref="T1253:T1276" si="106">MONTH(A1253)</f>
        <v>5</v>
      </c>
      <c r="U1253" s="139"/>
      <c r="V1253" s="138"/>
      <c r="W1253" s="138"/>
      <c r="X1253" s="138"/>
      <c r="Y1253" s="141"/>
      <c r="Z1253" s="226"/>
      <c r="AA1253" s="179"/>
      <c r="AB1253" s="179"/>
      <c r="AC1253" s="179"/>
      <c r="AD1253" s="179"/>
      <c r="AE1253" s="179"/>
      <c r="AF1253" s="179"/>
      <c r="AG1253" s="179"/>
      <c r="AH1253" s="179"/>
      <c r="AI1253" s="179"/>
      <c r="AJ1253" s="179"/>
      <c r="AK1253" s="179"/>
      <c r="AL1253" s="179"/>
      <c r="AM1253" s="179"/>
      <c r="AN1253" s="179"/>
      <c r="AO1253" s="179"/>
      <c r="AP1253" s="179"/>
      <c r="AQ1253" s="467"/>
    </row>
    <row r="1254" spans="1:43" s="347" customFormat="1" x14ac:dyDescent="0.3">
      <c r="A1254" s="438">
        <v>41788</v>
      </c>
      <c r="B1254" s="932" t="s">
        <v>5741</v>
      </c>
      <c r="C1254" s="933" t="s">
        <v>705</v>
      </c>
      <c r="D1254" s="652">
        <v>625</v>
      </c>
      <c r="E1254" s="347" t="s">
        <v>37</v>
      </c>
      <c r="F1254" s="439">
        <v>43631</v>
      </c>
      <c r="G1254" s="347" t="s">
        <v>1393</v>
      </c>
      <c r="H1254" s="352" t="s">
        <v>2506</v>
      </c>
      <c r="I1254" s="353" t="s">
        <v>5742</v>
      </c>
      <c r="J1254" s="354" t="s">
        <v>3819</v>
      </c>
      <c r="K1254" s="355">
        <v>-5</v>
      </c>
      <c r="L1254" s="354" t="s">
        <v>5743</v>
      </c>
      <c r="M1254" s="355">
        <v>-1</v>
      </c>
      <c r="N1254" s="440" t="s">
        <v>105</v>
      </c>
      <c r="O1254" s="471">
        <v>1.28</v>
      </c>
      <c r="P1254" s="352" t="s">
        <v>1937</v>
      </c>
      <c r="Q1254" s="354"/>
      <c r="R1254" s="347">
        <v>0</v>
      </c>
      <c r="S1254" s="184" t="s">
        <v>5807</v>
      </c>
      <c r="T1254" s="138">
        <f t="shared" si="106"/>
        <v>5</v>
      </c>
      <c r="U1254" s="139"/>
      <c r="V1254" s="138"/>
      <c r="W1254" s="138"/>
      <c r="X1254" s="138"/>
      <c r="Y1254" s="141"/>
      <c r="Z1254" s="226"/>
      <c r="AA1254" s="179"/>
      <c r="AB1254" s="179"/>
      <c r="AC1254" s="179"/>
      <c r="AD1254" s="179"/>
      <c r="AE1254" s="179"/>
      <c r="AF1254" s="179"/>
      <c r="AG1254" s="179"/>
      <c r="AH1254" s="179"/>
      <c r="AI1254" s="179"/>
      <c r="AJ1254" s="179"/>
      <c r="AK1254" s="179"/>
      <c r="AL1254" s="179"/>
      <c r="AM1254" s="179"/>
      <c r="AN1254" s="179"/>
      <c r="AO1254" s="179"/>
      <c r="AP1254" s="179"/>
      <c r="AQ1254" s="467"/>
    </row>
    <row r="1255" spans="1:43" s="347" customFormat="1" x14ac:dyDescent="0.3">
      <c r="A1255" s="438">
        <v>41788</v>
      </c>
      <c r="B1255" s="932" t="s">
        <v>5744</v>
      </c>
      <c r="C1255" s="933" t="s">
        <v>705</v>
      </c>
      <c r="D1255" s="652">
        <v>325</v>
      </c>
      <c r="E1255" s="347" t="s">
        <v>117</v>
      </c>
      <c r="F1255" s="439">
        <v>52762</v>
      </c>
      <c r="G1255" s="347" t="s">
        <v>1393</v>
      </c>
      <c r="H1255" s="352" t="s">
        <v>189</v>
      </c>
      <c r="I1255" s="353" t="s">
        <v>5745</v>
      </c>
      <c r="J1255" s="354" t="s">
        <v>191</v>
      </c>
      <c r="K1255" s="355">
        <v>-5</v>
      </c>
      <c r="L1255" s="354" t="s">
        <v>5746</v>
      </c>
      <c r="M1255" s="355">
        <v>0</v>
      </c>
      <c r="N1255" s="440" t="s">
        <v>5747</v>
      </c>
      <c r="O1255" s="471">
        <v>1.69</v>
      </c>
      <c r="P1255" s="352"/>
      <c r="Q1255" s="354" t="s">
        <v>4286</v>
      </c>
      <c r="R1255" s="347">
        <v>-2</v>
      </c>
      <c r="S1255" s="184" t="s">
        <v>5808</v>
      </c>
      <c r="T1255" s="138">
        <f t="shared" si="106"/>
        <v>5</v>
      </c>
      <c r="U1255" s="139"/>
      <c r="V1255" s="138"/>
      <c r="W1255" s="138"/>
      <c r="X1255" s="138"/>
      <c r="Y1255" s="141"/>
      <c r="Z1255" s="226"/>
      <c r="AA1255" s="179"/>
      <c r="AB1255" s="179"/>
      <c r="AC1255" s="179"/>
      <c r="AD1255" s="179"/>
      <c r="AE1255" s="179"/>
      <c r="AF1255" s="179"/>
      <c r="AG1255" s="179"/>
      <c r="AH1255" s="179"/>
      <c r="AI1255" s="179"/>
      <c r="AJ1255" s="179"/>
      <c r="AK1255" s="179"/>
      <c r="AL1255" s="179"/>
      <c r="AM1255" s="179"/>
      <c r="AN1255" s="179"/>
      <c r="AO1255" s="179"/>
      <c r="AP1255" s="179"/>
      <c r="AQ1255" s="467"/>
    </row>
    <row r="1256" spans="1:43" s="347" customFormat="1" x14ac:dyDescent="0.3">
      <c r="A1256" s="438">
        <v>41788</v>
      </c>
      <c r="B1256" s="932" t="s">
        <v>5748</v>
      </c>
      <c r="C1256" s="933" t="s">
        <v>36</v>
      </c>
      <c r="D1256" s="652">
        <v>400</v>
      </c>
      <c r="E1256" s="347" t="s">
        <v>12</v>
      </c>
      <c r="F1256" s="439">
        <v>42899</v>
      </c>
      <c r="G1256" s="347" t="s">
        <v>5749</v>
      </c>
      <c r="H1256" s="352" t="s">
        <v>5750</v>
      </c>
      <c r="I1256" s="353" t="s">
        <v>794</v>
      </c>
      <c r="J1256" s="354" t="s">
        <v>3784</v>
      </c>
      <c r="K1256" s="355">
        <v>-23.75</v>
      </c>
      <c r="L1256" s="354" t="s">
        <v>5751</v>
      </c>
      <c r="M1256" s="355">
        <v>-15</v>
      </c>
      <c r="N1256" s="440" t="s">
        <v>3999</v>
      </c>
      <c r="O1256" s="471">
        <v>3.875</v>
      </c>
      <c r="P1256" s="352" t="s">
        <v>5752</v>
      </c>
      <c r="Q1256" s="354"/>
      <c r="R1256" s="347">
        <v>-8.5</v>
      </c>
      <c r="S1256" s="184" t="s">
        <v>5810</v>
      </c>
      <c r="T1256" s="138">
        <f t="shared" si="106"/>
        <v>5</v>
      </c>
      <c r="U1256" s="139"/>
      <c r="V1256" s="138"/>
      <c r="W1256" s="138"/>
      <c r="X1256" s="138"/>
      <c r="Y1256" s="141"/>
      <c r="Z1256" s="226"/>
      <c r="AA1256" s="179"/>
      <c r="AB1256" s="179"/>
      <c r="AC1256" s="179"/>
      <c r="AD1256" s="179"/>
      <c r="AE1256" s="179"/>
      <c r="AF1256" s="179"/>
      <c r="AG1256" s="179"/>
      <c r="AH1256" s="179"/>
      <c r="AI1256" s="179"/>
      <c r="AJ1256" s="179"/>
      <c r="AK1256" s="179"/>
      <c r="AL1256" s="179"/>
      <c r="AM1256" s="179"/>
      <c r="AN1256" s="179"/>
      <c r="AO1256" s="179"/>
      <c r="AP1256" s="179"/>
      <c r="AQ1256" s="467"/>
    </row>
    <row r="1257" spans="1:43" s="347" customFormat="1" x14ac:dyDescent="0.3">
      <c r="A1257" s="438">
        <v>41788</v>
      </c>
      <c r="B1257" s="932" t="s">
        <v>5753</v>
      </c>
      <c r="C1257" s="933" t="s">
        <v>3407</v>
      </c>
      <c r="D1257" s="652">
        <v>1000</v>
      </c>
      <c r="E1257" s="347" t="s">
        <v>66</v>
      </c>
      <c r="F1257" s="439">
        <v>45449</v>
      </c>
      <c r="G1257" s="347" t="s">
        <v>5754</v>
      </c>
      <c r="H1257" s="352" t="s">
        <v>338</v>
      </c>
      <c r="I1257" s="353" t="s">
        <v>5755</v>
      </c>
      <c r="J1257" s="354" t="s">
        <v>4468</v>
      </c>
      <c r="K1257" s="355">
        <v>-15</v>
      </c>
      <c r="L1257" s="354" t="s">
        <v>5756</v>
      </c>
      <c r="M1257" s="355">
        <v>1</v>
      </c>
      <c r="N1257" s="440" t="s">
        <v>254</v>
      </c>
      <c r="O1257" s="471">
        <v>2.7</v>
      </c>
      <c r="P1257" s="352" t="s">
        <v>3631</v>
      </c>
      <c r="Q1257" s="354"/>
      <c r="R1257" s="347" t="s">
        <v>93</v>
      </c>
      <c r="S1257" s="184" t="s">
        <v>5806</v>
      </c>
      <c r="T1257" s="138">
        <f t="shared" si="106"/>
        <v>5</v>
      </c>
      <c r="U1257" s="139"/>
      <c r="V1257" s="138"/>
      <c r="W1257" s="138"/>
      <c r="X1257" s="138"/>
      <c r="Y1257" s="141"/>
      <c r="Z1257" s="226"/>
      <c r="AA1257" s="179"/>
      <c r="AB1257" s="179"/>
      <c r="AC1257" s="179"/>
      <c r="AD1257" s="179"/>
      <c r="AE1257" s="179"/>
      <c r="AF1257" s="179"/>
      <c r="AG1257" s="179"/>
      <c r="AH1257" s="179"/>
      <c r="AI1257" s="179"/>
      <c r="AJ1257" s="179"/>
      <c r="AK1257" s="179"/>
      <c r="AL1257" s="179"/>
      <c r="AM1257" s="179"/>
      <c r="AN1257" s="179"/>
      <c r="AO1257" s="179"/>
      <c r="AP1257" s="179"/>
      <c r="AQ1257" s="467"/>
    </row>
    <row r="1258" spans="1:43" s="347" customFormat="1" x14ac:dyDescent="0.3">
      <c r="A1258" s="438">
        <v>41787</v>
      </c>
      <c r="B1258" s="932" t="s">
        <v>5757</v>
      </c>
      <c r="C1258" s="933" t="s">
        <v>127</v>
      </c>
      <c r="D1258" s="652">
        <v>500</v>
      </c>
      <c r="E1258" s="347" t="s">
        <v>12</v>
      </c>
      <c r="F1258" s="439">
        <v>42885</v>
      </c>
      <c r="G1258" s="347" t="s">
        <v>5204</v>
      </c>
      <c r="H1258" s="352" t="s">
        <v>5758</v>
      </c>
      <c r="I1258" s="353" t="s">
        <v>5759</v>
      </c>
      <c r="J1258" s="354" t="s">
        <v>3931</v>
      </c>
      <c r="K1258" s="355">
        <v>-7.5</v>
      </c>
      <c r="L1258" s="354" t="s">
        <v>5760</v>
      </c>
      <c r="M1258" s="355">
        <v>0</v>
      </c>
      <c r="N1258" s="440" t="s">
        <v>423</v>
      </c>
      <c r="O1258" s="471">
        <v>2</v>
      </c>
      <c r="P1258" s="352" t="s">
        <v>4180</v>
      </c>
      <c r="Q1258" s="354"/>
      <c r="R1258" s="347">
        <v>-1</v>
      </c>
      <c r="S1258" s="184" t="s">
        <v>5802</v>
      </c>
      <c r="T1258" s="138">
        <f t="shared" si="106"/>
        <v>5</v>
      </c>
      <c r="U1258" s="139"/>
      <c r="V1258" s="138"/>
      <c r="W1258" s="138"/>
      <c r="X1258" s="138"/>
      <c r="Y1258" s="141"/>
      <c r="Z1258" s="226"/>
      <c r="AA1258" s="179"/>
      <c r="AB1258" s="179"/>
      <c r="AC1258" s="179"/>
      <c r="AD1258" s="179"/>
      <c r="AE1258" s="179"/>
      <c r="AF1258" s="179"/>
      <c r="AG1258" s="179"/>
      <c r="AH1258" s="179"/>
      <c r="AI1258" s="179"/>
      <c r="AJ1258" s="179"/>
      <c r="AK1258" s="179"/>
      <c r="AL1258" s="179"/>
      <c r="AM1258" s="179"/>
      <c r="AN1258" s="179"/>
      <c r="AO1258" s="179"/>
      <c r="AP1258" s="179"/>
      <c r="AQ1258" s="467"/>
    </row>
    <row r="1259" spans="1:43" s="347" customFormat="1" x14ac:dyDescent="0.3">
      <c r="A1259" s="438">
        <v>41787</v>
      </c>
      <c r="B1259" s="932" t="s">
        <v>163</v>
      </c>
      <c r="C1259" s="933" t="s">
        <v>127</v>
      </c>
      <c r="D1259" s="652">
        <v>250</v>
      </c>
      <c r="E1259" s="347" t="s">
        <v>37</v>
      </c>
      <c r="F1259" s="439">
        <v>43615</v>
      </c>
      <c r="G1259" s="347" t="s">
        <v>5204</v>
      </c>
      <c r="H1259" s="352" t="s">
        <v>2299</v>
      </c>
      <c r="I1259" s="353" t="s">
        <v>2299</v>
      </c>
      <c r="J1259" s="354" t="s">
        <v>4916</v>
      </c>
      <c r="K1259" s="355">
        <v>-5</v>
      </c>
      <c r="L1259" s="354" t="s">
        <v>5761</v>
      </c>
      <c r="M1259" s="355">
        <v>-2</v>
      </c>
      <c r="N1259" s="440" t="s">
        <v>1291</v>
      </c>
      <c r="O1259" s="471">
        <v>1.4</v>
      </c>
      <c r="P1259" s="352" t="s">
        <v>5762</v>
      </c>
      <c r="Q1259" s="354"/>
      <c r="R1259" s="347">
        <v>2</v>
      </c>
      <c r="S1259" s="184" t="s">
        <v>5804</v>
      </c>
      <c r="T1259" s="138">
        <f t="shared" si="106"/>
        <v>5</v>
      </c>
      <c r="U1259" s="139"/>
      <c r="V1259" s="138"/>
      <c r="W1259" s="138"/>
      <c r="X1259" s="138"/>
      <c r="Y1259" s="141"/>
      <c r="Z1259" s="226"/>
      <c r="AA1259" s="179"/>
      <c r="AB1259" s="179"/>
      <c r="AC1259" s="179"/>
      <c r="AD1259" s="179"/>
      <c r="AE1259" s="179"/>
      <c r="AF1259" s="179"/>
      <c r="AG1259" s="179"/>
      <c r="AH1259" s="179"/>
      <c r="AI1259" s="179"/>
      <c r="AJ1259" s="179"/>
      <c r="AK1259" s="179"/>
      <c r="AL1259" s="179"/>
      <c r="AM1259" s="179"/>
      <c r="AN1259" s="179"/>
      <c r="AO1259" s="179"/>
      <c r="AP1259" s="179"/>
      <c r="AQ1259" s="467"/>
    </row>
    <row r="1260" spans="1:43" s="347" customFormat="1" x14ac:dyDescent="0.3">
      <c r="A1260" s="438">
        <v>41787</v>
      </c>
      <c r="B1260" s="932" t="s">
        <v>5763</v>
      </c>
      <c r="C1260" s="933" t="s">
        <v>127</v>
      </c>
      <c r="D1260" s="652">
        <v>750</v>
      </c>
      <c r="E1260" s="347" t="s">
        <v>37</v>
      </c>
      <c r="F1260" s="439">
        <v>43615</v>
      </c>
      <c r="G1260" s="347" t="s">
        <v>5204</v>
      </c>
      <c r="H1260" s="352" t="s">
        <v>454</v>
      </c>
      <c r="I1260" s="353" t="s">
        <v>5764</v>
      </c>
      <c r="J1260" s="354" t="s">
        <v>3772</v>
      </c>
      <c r="K1260" s="355">
        <v>-5</v>
      </c>
      <c r="L1260" s="354" t="s">
        <v>3773</v>
      </c>
      <c r="M1260" s="355">
        <v>0</v>
      </c>
      <c r="N1260" s="440" t="s">
        <v>382</v>
      </c>
      <c r="O1260" s="471">
        <v>2</v>
      </c>
      <c r="P1260" s="352" t="s">
        <v>5762</v>
      </c>
      <c r="Q1260" s="354"/>
      <c r="R1260" s="347">
        <v>2</v>
      </c>
      <c r="S1260" s="184" t="s">
        <v>5805</v>
      </c>
      <c r="T1260" s="138">
        <f t="shared" si="106"/>
        <v>5</v>
      </c>
      <c r="U1260" s="139"/>
      <c r="V1260" s="138"/>
      <c r="W1260" s="138"/>
      <c r="X1260" s="138"/>
      <c r="Y1260" s="141"/>
      <c r="Z1260" s="226"/>
      <c r="AA1260" s="179"/>
      <c r="AB1260" s="179"/>
      <c r="AC1260" s="179"/>
      <c r="AD1260" s="179"/>
      <c r="AE1260" s="179"/>
      <c r="AF1260" s="179"/>
      <c r="AG1260" s="179"/>
      <c r="AH1260" s="179"/>
      <c r="AI1260" s="179"/>
      <c r="AJ1260" s="179"/>
      <c r="AK1260" s="179"/>
      <c r="AL1260" s="179"/>
      <c r="AM1260" s="179"/>
      <c r="AN1260" s="179"/>
      <c r="AO1260" s="179"/>
      <c r="AP1260" s="179"/>
      <c r="AQ1260" s="467"/>
    </row>
    <row r="1261" spans="1:43" s="347" customFormat="1" x14ac:dyDescent="0.3">
      <c r="A1261" s="438">
        <v>41787</v>
      </c>
      <c r="B1261" s="932" t="s">
        <v>5765</v>
      </c>
      <c r="C1261" s="933" t="s">
        <v>127</v>
      </c>
      <c r="D1261" s="652">
        <v>500</v>
      </c>
      <c r="E1261" s="347" t="s">
        <v>117</v>
      </c>
      <c r="F1261" s="439">
        <v>52749</v>
      </c>
      <c r="G1261" s="347" t="s">
        <v>5204</v>
      </c>
      <c r="H1261" s="352" t="s">
        <v>155</v>
      </c>
      <c r="I1261" s="353" t="s">
        <v>5766</v>
      </c>
      <c r="J1261" s="354" t="s">
        <v>221</v>
      </c>
      <c r="K1261" s="355">
        <v>-7.5</v>
      </c>
      <c r="L1261" s="354" t="s">
        <v>5767</v>
      </c>
      <c r="M1261" s="355">
        <v>0</v>
      </c>
      <c r="N1261" s="440" t="s">
        <v>266</v>
      </c>
      <c r="O1261" s="471">
        <v>3.8</v>
      </c>
      <c r="P1261" s="352" t="s">
        <v>2092</v>
      </c>
      <c r="Q1261" s="354"/>
      <c r="R1261" s="347">
        <v>3</v>
      </c>
      <c r="S1261" s="184" t="s">
        <v>5803</v>
      </c>
      <c r="T1261" s="138">
        <f t="shared" si="106"/>
        <v>5</v>
      </c>
      <c r="U1261" s="139"/>
      <c r="V1261" s="138"/>
      <c r="W1261" s="138"/>
      <c r="X1261" s="138"/>
      <c r="Y1261" s="141"/>
      <c r="Z1261" s="226"/>
      <c r="AA1261" s="179"/>
      <c r="AB1261" s="179"/>
      <c r="AC1261" s="179"/>
      <c r="AD1261" s="179"/>
      <c r="AE1261" s="179"/>
      <c r="AF1261" s="179"/>
      <c r="AG1261" s="179"/>
      <c r="AH1261" s="179"/>
      <c r="AI1261" s="179"/>
      <c r="AJ1261" s="179"/>
      <c r="AK1261" s="179"/>
      <c r="AL1261" s="179"/>
      <c r="AM1261" s="179"/>
      <c r="AN1261" s="179"/>
      <c r="AO1261" s="179"/>
      <c r="AP1261" s="179"/>
      <c r="AQ1261" s="467"/>
    </row>
    <row r="1262" spans="1:43" s="347" customFormat="1" x14ac:dyDescent="0.3">
      <c r="A1262" s="438">
        <v>41787</v>
      </c>
      <c r="B1262" s="932" t="s">
        <v>5768</v>
      </c>
      <c r="C1262" s="933" t="s">
        <v>276</v>
      </c>
      <c r="D1262" s="652">
        <v>500</v>
      </c>
      <c r="E1262" s="347" t="s">
        <v>12</v>
      </c>
      <c r="F1262" s="439">
        <v>42888</v>
      </c>
      <c r="G1262" s="347" t="s">
        <v>5769</v>
      </c>
      <c r="H1262" s="352" t="s">
        <v>5770</v>
      </c>
      <c r="I1262" s="353" t="s">
        <v>5771</v>
      </c>
      <c r="J1262" s="354" t="s">
        <v>5772</v>
      </c>
      <c r="K1262" s="355">
        <v>-17.5</v>
      </c>
      <c r="L1262" s="354" t="s">
        <v>5773</v>
      </c>
      <c r="M1262" s="355">
        <v>0</v>
      </c>
      <c r="N1262" s="440" t="s">
        <v>71</v>
      </c>
      <c r="O1262" s="471">
        <v>4</v>
      </c>
      <c r="P1262" s="352" t="s">
        <v>1995</v>
      </c>
      <c r="Q1262" s="354"/>
      <c r="R1262" s="347">
        <v>-6</v>
      </c>
      <c r="S1262" s="184" t="s">
        <v>5801</v>
      </c>
      <c r="T1262" s="138">
        <f t="shared" si="106"/>
        <v>5</v>
      </c>
      <c r="U1262" s="139"/>
      <c r="V1262" s="138"/>
      <c r="W1262" s="138"/>
      <c r="X1262" s="138"/>
      <c r="Y1262" s="141"/>
      <c r="Z1262" s="226"/>
      <c r="AA1262" s="179"/>
      <c r="AB1262" s="179"/>
      <c r="AC1262" s="179"/>
      <c r="AD1262" s="179"/>
      <c r="AE1262" s="179"/>
      <c r="AF1262" s="179"/>
      <c r="AG1262" s="179"/>
      <c r="AH1262" s="179"/>
      <c r="AI1262" s="179"/>
      <c r="AJ1262" s="179"/>
      <c r="AK1262" s="179"/>
      <c r="AL1262" s="179"/>
      <c r="AM1262" s="179"/>
      <c r="AN1262" s="179"/>
      <c r="AO1262" s="179"/>
      <c r="AP1262" s="179"/>
      <c r="AQ1262" s="467"/>
    </row>
    <row r="1263" spans="1:43" s="347" customFormat="1" x14ac:dyDescent="0.3">
      <c r="A1263" s="438">
        <v>41787</v>
      </c>
      <c r="B1263" s="932" t="s">
        <v>5774</v>
      </c>
      <c r="C1263" s="933" t="s">
        <v>276</v>
      </c>
      <c r="D1263" s="652">
        <v>500</v>
      </c>
      <c r="E1263" s="347" t="s">
        <v>66</v>
      </c>
      <c r="F1263" s="439">
        <v>45453</v>
      </c>
      <c r="G1263" s="347" t="s">
        <v>5769</v>
      </c>
      <c r="H1263" s="352" t="s">
        <v>446</v>
      </c>
      <c r="I1263" s="353" t="s">
        <v>653</v>
      </c>
      <c r="J1263" s="354" t="s">
        <v>370</v>
      </c>
      <c r="K1263" s="355">
        <v>-17.5</v>
      </c>
      <c r="L1263" s="354" t="s">
        <v>5775</v>
      </c>
      <c r="M1263" s="355">
        <v>0</v>
      </c>
      <c r="N1263" s="440" t="s">
        <v>254</v>
      </c>
      <c r="O1263" s="471">
        <v>5.4</v>
      </c>
      <c r="P1263" s="352" t="s">
        <v>1995</v>
      </c>
      <c r="Q1263" s="354"/>
      <c r="R1263" s="347">
        <v>-6</v>
      </c>
      <c r="S1263" s="184" t="s">
        <v>5799</v>
      </c>
      <c r="T1263" s="138">
        <f t="shared" si="106"/>
        <v>5</v>
      </c>
      <c r="U1263" s="139"/>
      <c r="V1263" s="138"/>
      <c r="W1263" s="138"/>
      <c r="X1263" s="138"/>
      <c r="Y1263" s="141"/>
      <c r="Z1263" s="226"/>
      <c r="AA1263" s="179"/>
      <c r="AB1263" s="179"/>
      <c r="AC1263" s="179"/>
      <c r="AD1263" s="179"/>
      <c r="AE1263" s="179"/>
      <c r="AF1263" s="179"/>
      <c r="AG1263" s="179"/>
      <c r="AH1263" s="179"/>
      <c r="AI1263" s="179"/>
      <c r="AJ1263" s="179"/>
      <c r="AK1263" s="179"/>
      <c r="AL1263" s="179"/>
      <c r="AM1263" s="179"/>
      <c r="AN1263" s="179"/>
      <c r="AO1263" s="179"/>
      <c r="AP1263" s="179"/>
      <c r="AQ1263" s="467"/>
    </row>
    <row r="1264" spans="1:43" s="347" customFormat="1" x14ac:dyDescent="0.3">
      <c r="A1264" s="438">
        <v>41787</v>
      </c>
      <c r="B1264" s="932" t="s">
        <v>5776</v>
      </c>
      <c r="C1264" s="933" t="s">
        <v>276</v>
      </c>
      <c r="D1264" s="652">
        <v>500</v>
      </c>
      <c r="E1264" s="347" t="s">
        <v>117</v>
      </c>
      <c r="F1264" s="439">
        <v>45453</v>
      </c>
      <c r="G1264" s="347" t="s">
        <v>5769</v>
      </c>
      <c r="H1264" s="352" t="s">
        <v>367</v>
      </c>
      <c r="I1264" s="353" t="s">
        <v>628</v>
      </c>
      <c r="J1264" s="354" t="s">
        <v>447</v>
      </c>
      <c r="K1264" s="355">
        <v>-22.5</v>
      </c>
      <c r="L1264" s="354" t="s">
        <v>5777</v>
      </c>
      <c r="M1264" s="355">
        <v>1</v>
      </c>
      <c r="N1264" s="440" t="s">
        <v>49</v>
      </c>
      <c r="O1264" s="471">
        <v>5.2</v>
      </c>
      <c r="P1264" s="352" t="s">
        <v>2288</v>
      </c>
      <c r="Q1264" s="354"/>
      <c r="R1264" s="347">
        <v>-2</v>
      </c>
      <c r="S1264" s="184" t="s">
        <v>5800</v>
      </c>
      <c r="T1264" s="138">
        <f t="shared" si="106"/>
        <v>5</v>
      </c>
      <c r="U1264" s="139"/>
      <c r="V1264" s="138"/>
      <c r="W1264" s="138"/>
      <c r="X1264" s="138"/>
      <c r="Y1264" s="141"/>
      <c r="Z1264" s="226"/>
      <c r="AA1264" s="179"/>
      <c r="AB1264" s="179"/>
      <c r="AC1264" s="179"/>
      <c r="AD1264" s="179"/>
      <c r="AE1264" s="179"/>
      <c r="AF1264" s="179"/>
      <c r="AG1264" s="179"/>
      <c r="AH1264" s="179"/>
      <c r="AI1264" s="179"/>
      <c r="AJ1264" s="179"/>
      <c r="AK1264" s="179"/>
      <c r="AL1264" s="179"/>
      <c r="AM1264" s="179"/>
      <c r="AN1264" s="179"/>
      <c r="AO1264" s="179"/>
      <c r="AP1264" s="179"/>
      <c r="AQ1264" s="467"/>
    </row>
    <row r="1265" spans="1:43" s="347" customFormat="1" x14ac:dyDescent="0.3">
      <c r="A1265" s="438">
        <v>41787</v>
      </c>
      <c r="B1265" s="932" t="s">
        <v>5778</v>
      </c>
      <c r="C1265" s="933" t="s">
        <v>2940</v>
      </c>
      <c r="D1265" s="652">
        <v>250</v>
      </c>
      <c r="E1265" s="347" t="s">
        <v>5330</v>
      </c>
      <c r="F1265" s="439">
        <v>43617</v>
      </c>
      <c r="G1265" s="347" t="s">
        <v>5779</v>
      </c>
      <c r="H1265" s="352" t="s">
        <v>356</v>
      </c>
      <c r="I1265" s="353" t="s">
        <v>455</v>
      </c>
      <c r="J1265" s="354" t="s">
        <v>2040</v>
      </c>
      <c r="K1265" s="355">
        <v>-13</v>
      </c>
      <c r="L1265" s="354" t="s">
        <v>5780</v>
      </c>
      <c r="M1265" s="355">
        <v>-1</v>
      </c>
      <c r="N1265" s="440" t="s">
        <v>169</v>
      </c>
      <c r="O1265" s="471">
        <v>4.4000000000000004</v>
      </c>
      <c r="P1265" s="352" t="s">
        <v>5781</v>
      </c>
      <c r="Q1265" s="354"/>
      <c r="R1265" s="347">
        <v>-3</v>
      </c>
      <c r="S1265" s="184" t="s">
        <v>5797</v>
      </c>
      <c r="T1265" s="138">
        <f t="shared" si="106"/>
        <v>5</v>
      </c>
      <c r="U1265" s="139"/>
      <c r="V1265" s="138"/>
      <c r="W1265" s="138"/>
      <c r="X1265" s="138"/>
      <c r="Y1265" s="141"/>
      <c r="Z1265" s="226"/>
      <c r="AA1265" s="179"/>
      <c r="AB1265" s="179"/>
      <c r="AC1265" s="179"/>
      <c r="AD1265" s="179"/>
      <c r="AE1265" s="179"/>
      <c r="AF1265" s="179"/>
      <c r="AG1265" s="179"/>
      <c r="AH1265" s="179"/>
      <c r="AI1265" s="179"/>
      <c r="AJ1265" s="179"/>
      <c r="AK1265" s="179"/>
      <c r="AL1265" s="179"/>
      <c r="AM1265" s="179"/>
      <c r="AN1265" s="179"/>
      <c r="AO1265" s="179"/>
      <c r="AP1265" s="179"/>
      <c r="AQ1265" s="467"/>
    </row>
    <row r="1266" spans="1:43" s="347" customFormat="1" x14ac:dyDescent="0.3">
      <c r="A1266" s="438">
        <v>41787</v>
      </c>
      <c r="B1266" s="932" t="s">
        <v>5782</v>
      </c>
      <c r="C1266" s="933" t="s">
        <v>2940</v>
      </c>
      <c r="D1266" s="652">
        <v>250</v>
      </c>
      <c r="E1266" s="347" t="s">
        <v>5783</v>
      </c>
      <c r="F1266" s="439">
        <v>52749</v>
      </c>
      <c r="G1266" s="347" t="s">
        <v>5779</v>
      </c>
      <c r="H1266" s="352" t="s">
        <v>668</v>
      </c>
      <c r="I1266" s="353" t="s">
        <v>4006</v>
      </c>
      <c r="J1266" s="354" t="s">
        <v>4214</v>
      </c>
      <c r="K1266" s="355">
        <v>-8</v>
      </c>
      <c r="L1266" s="354" t="s">
        <v>5784</v>
      </c>
      <c r="M1266" s="355">
        <v>4</v>
      </c>
      <c r="N1266" s="440" t="s">
        <v>504</v>
      </c>
      <c r="O1266" s="471">
        <v>2.8</v>
      </c>
      <c r="P1266" s="352" t="s">
        <v>1994</v>
      </c>
      <c r="Q1266" s="354"/>
      <c r="R1266" s="347">
        <v>2</v>
      </c>
      <c r="S1266" s="184" t="s">
        <v>5798</v>
      </c>
      <c r="T1266" s="138">
        <f t="shared" si="106"/>
        <v>5</v>
      </c>
      <c r="U1266" s="139"/>
      <c r="V1266" s="138"/>
      <c r="W1266" s="138"/>
      <c r="X1266" s="138"/>
      <c r="Y1266" s="141"/>
      <c r="Z1266" s="226"/>
      <c r="AA1266" s="179"/>
      <c r="AB1266" s="179"/>
      <c r="AC1266" s="179"/>
      <c r="AD1266" s="179"/>
      <c r="AE1266" s="179"/>
      <c r="AF1266" s="179"/>
      <c r="AG1266" s="179"/>
      <c r="AH1266" s="179"/>
      <c r="AI1266" s="179"/>
      <c r="AJ1266" s="179"/>
      <c r="AK1266" s="179"/>
      <c r="AL1266" s="179"/>
      <c r="AM1266" s="179"/>
      <c r="AN1266" s="179"/>
      <c r="AO1266" s="179"/>
      <c r="AP1266" s="179"/>
      <c r="AQ1266" s="467"/>
    </row>
    <row r="1267" spans="1:43" s="347" customFormat="1" x14ac:dyDescent="0.3">
      <c r="A1267" s="438">
        <v>41787</v>
      </c>
      <c r="B1267" s="932" t="s">
        <v>5785</v>
      </c>
      <c r="C1267" s="933" t="s">
        <v>600</v>
      </c>
      <c r="D1267" s="652">
        <v>400</v>
      </c>
      <c r="E1267" s="347" t="s">
        <v>66</v>
      </c>
      <c r="F1267" s="439">
        <v>45458</v>
      </c>
      <c r="G1267" s="347" t="s">
        <v>5786</v>
      </c>
      <c r="H1267" s="352" t="s">
        <v>124</v>
      </c>
      <c r="I1267" s="353" t="s">
        <v>446</v>
      </c>
      <c r="J1267" s="354" t="s">
        <v>447</v>
      </c>
      <c r="K1267" s="355">
        <v>-20</v>
      </c>
      <c r="L1267" s="354" t="s">
        <v>3719</v>
      </c>
      <c r="M1267" s="355">
        <v>-7</v>
      </c>
      <c r="N1267" s="440" t="s">
        <v>4479</v>
      </c>
      <c r="O1267" s="471">
        <v>8.25</v>
      </c>
      <c r="P1267" s="352" t="s">
        <v>5787</v>
      </c>
      <c r="Q1267" s="354"/>
      <c r="R1267" s="347">
        <v>-1</v>
      </c>
      <c r="S1267" s="184" t="s">
        <v>5796</v>
      </c>
      <c r="T1267" s="138">
        <f t="shared" si="106"/>
        <v>5</v>
      </c>
      <c r="U1267" s="139"/>
      <c r="V1267" s="138"/>
      <c r="W1267" s="138"/>
      <c r="X1267" s="138"/>
      <c r="Y1267" s="141"/>
      <c r="Z1267" s="226"/>
      <c r="AA1267" s="179"/>
      <c r="AB1267" s="179"/>
      <c r="AC1267" s="179"/>
      <c r="AD1267" s="179"/>
      <c r="AE1267" s="179"/>
      <c r="AF1267" s="179"/>
      <c r="AG1267" s="179"/>
      <c r="AH1267" s="179"/>
      <c r="AI1267" s="179"/>
      <c r="AJ1267" s="179"/>
      <c r="AK1267" s="179"/>
      <c r="AL1267" s="179"/>
      <c r="AM1267" s="179"/>
      <c r="AN1267" s="179"/>
      <c r="AO1267" s="179"/>
      <c r="AP1267" s="179"/>
      <c r="AQ1267" s="467"/>
    </row>
    <row r="1268" spans="1:43" s="347" customFormat="1" x14ac:dyDescent="0.3">
      <c r="A1268" s="438">
        <v>41787</v>
      </c>
      <c r="B1268" s="932" t="s">
        <v>5788</v>
      </c>
      <c r="C1268" s="933" t="s">
        <v>5789</v>
      </c>
      <c r="D1268" s="652">
        <v>500</v>
      </c>
      <c r="E1268" s="347" t="s">
        <v>37</v>
      </c>
      <c r="F1268" s="439">
        <v>43620</v>
      </c>
      <c r="G1268" s="347" t="s">
        <v>3629</v>
      </c>
      <c r="H1268" s="352" t="s">
        <v>5790</v>
      </c>
      <c r="I1268" s="353" t="s">
        <v>5791</v>
      </c>
      <c r="J1268" s="354" t="s">
        <v>48</v>
      </c>
      <c r="K1268" s="355">
        <v>-25</v>
      </c>
      <c r="L1268" s="354"/>
      <c r="M1268" s="355"/>
      <c r="N1268" s="440" t="s">
        <v>5792</v>
      </c>
      <c r="O1268" s="471">
        <v>8.5</v>
      </c>
      <c r="P1268" s="352" t="s">
        <v>4165</v>
      </c>
      <c r="Q1268" s="354"/>
      <c r="R1268" s="347">
        <v>-12</v>
      </c>
      <c r="S1268" s="184" t="s">
        <v>5795</v>
      </c>
      <c r="T1268" s="138">
        <f t="shared" si="106"/>
        <v>5</v>
      </c>
      <c r="U1268" s="139"/>
      <c r="V1268" s="138"/>
      <c r="W1268" s="138"/>
      <c r="X1268" s="138"/>
      <c r="Y1268" s="141"/>
      <c r="Z1268" s="226"/>
      <c r="AA1268" s="179"/>
      <c r="AB1268" s="179"/>
      <c r="AC1268" s="179"/>
      <c r="AD1268" s="179"/>
      <c r="AE1268" s="179"/>
      <c r="AF1268" s="179"/>
      <c r="AG1268" s="179"/>
      <c r="AH1268" s="179"/>
      <c r="AI1268" s="179"/>
      <c r="AJ1268" s="179"/>
      <c r="AK1268" s="179"/>
      <c r="AL1268" s="179"/>
      <c r="AM1268" s="179"/>
      <c r="AN1268" s="179"/>
      <c r="AO1268" s="179"/>
      <c r="AP1268" s="179"/>
      <c r="AQ1268" s="467"/>
    </row>
    <row r="1269" spans="1:43" s="458" customFormat="1" x14ac:dyDescent="0.3">
      <c r="A1269" s="457">
        <v>41787</v>
      </c>
      <c r="B1269" s="941" t="s">
        <v>5793</v>
      </c>
      <c r="C1269" s="942" t="s">
        <v>276</v>
      </c>
      <c r="D1269" s="649">
        <v>900</v>
      </c>
      <c r="E1269" s="458" t="s">
        <v>12</v>
      </c>
      <c r="F1269" s="460">
        <v>42890</v>
      </c>
      <c r="G1269" s="458" t="s">
        <v>401</v>
      </c>
      <c r="H1269" s="356"/>
      <c r="I1269" s="461"/>
      <c r="J1269" s="462" t="s">
        <v>3797</v>
      </c>
      <c r="K1269" s="463"/>
      <c r="L1269" s="462"/>
      <c r="M1269" s="463"/>
      <c r="N1269" s="464"/>
      <c r="O1269" s="472"/>
      <c r="P1269" s="356"/>
      <c r="Q1269" s="462"/>
      <c r="S1269" s="280" t="s">
        <v>5794</v>
      </c>
      <c r="T1269" s="205">
        <f t="shared" si="106"/>
        <v>5</v>
      </c>
      <c r="U1269" s="199"/>
      <c r="V1269" s="205"/>
      <c r="W1269" s="205"/>
      <c r="X1269" s="205"/>
      <c r="Y1269" s="205"/>
      <c r="Z1269" s="233"/>
      <c r="AA1269" s="466"/>
      <c r="AB1269" s="466"/>
      <c r="AC1269" s="466"/>
      <c r="AD1269" s="466"/>
      <c r="AE1269" s="466"/>
      <c r="AF1269" s="466"/>
      <c r="AG1269" s="466"/>
      <c r="AH1269" s="466"/>
      <c r="AI1269" s="466"/>
      <c r="AJ1269" s="466"/>
      <c r="AK1269" s="466"/>
      <c r="AL1269" s="466"/>
      <c r="AM1269" s="466"/>
      <c r="AN1269" s="466"/>
      <c r="AO1269" s="466"/>
      <c r="AP1269" s="466"/>
      <c r="AQ1269" s="468"/>
    </row>
    <row r="1270" spans="1:43" s="347" customFormat="1" x14ac:dyDescent="0.3">
      <c r="A1270" s="438">
        <v>41786</v>
      </c>
      <c r="B1270" s="932" t="s">
        <v>5043</v>
      </c>
      <c r="C1270" s="933" t="s">
        <v>369</v>
      </c>
      <c r="D1270" s="652">
        <v>700</v>
      </c>
      <c r="E1270" s="347" t="s">
        <v>12</v>
      </c>
      <c r="F1270" s="439">
        <v>42888</v>
      </c>
      <c r="G1270" s="347" t="s">
        <v>3765</v>
      </c>
      <c r="H1270" s="352" t="s">
        <v>2299</v>
      </c>
      <c r="I1270" s="353" t="s">
        <v>5718</v>
      </c>
      <c r="J1270" s="354" t="s">
        <v>1602</v>
      </c>
      <c r="K1270" s="355">
        <v>-5</v>
      </c>
      <c r="L1270" s="354"/>
      <c r="M1270" s="355"/>
      <c r="N1270" s="440" t="s">
        <v>105</v>
      </c>
      <c r="O1270" s="471">
        <v>1.1399999999999999</v>
      </c>
      <c r="P1270" s="352" t="s">
        <v>5138</v>
      </c>
      <c r="Q1270" s="354"/>
      <c r="R1270" s="347">
        <v>1</v>
      </c>
      <c r="S1270" s="184" t="s">
        <v>5731</v>
      </c>
      <c r="T1270" s="138">
        <f t="shared" si="106"/>
        <v>5</v>
      </c>
      <c r="U1270" s="139"/>
      <c r="V1270" s="138"/>
      <c r="W1270" s="138"/>
      <c r="X1270" s="138"/>
      <c r="Y1270" s="141"/>
      <c r="Z1270" s="226"/>
      <c r="AA1270" s="179"/>
      <c r="AB1270" s="179"/>
      <c r="AC1270" s="179"/>
      <c r="AD1270" s="179"/>
      <c r="AE1270" s="179"/>
      <c r="AF1270" s="179"/>
      <c r="AG1270" s="179"/>
      <c r="AH1270" s="179"/>
      <c r="AI1270" s="179"/>
      <c r="AJ1270" s="179"/>
      <c r="AK1270" s="179"/>
      <c r="AL1270" s="179"/>
      <c r="AM1270" s="179"/>
      <c r="AN1270" s="179"/>
      <c r="AO1270" s="179"/>
      <c r="AP1270" s="179"/>
      <c r="AQ1270" s="467"/>
    </row>
    <row r="1271" spans="1:43" s="347" customFormat="1" x14ac:dyDescent="0.3">
      <c r="A1271" s="438">
        <v>41786</v>
      </c>
      <c r="B1271" s="932" t="s">
        <v>5719</v>
      </c>
      <c r="C1271" s="933" t="s">
        <v>369</v>
      </c>
      <c r="D1271" s="652">
        <v>1300</v>
      </c>
      <c r="E1271" s="347" t="s">
        <v>12</v>
      </c>
      <c r="F1271" s="439">
        <v>42888</v>
      </c>
      <c r="G1271" s="347" t="s">
        <v>3765</v>
      </c>
      <c r="H1271" s="352" t="s">
        <v>32</v>
      </c>
      <c r="I1271" s="353" t="s">
        <v>5720</v>
      </c>
      <c r="J1271" s="354" t="s">
        <v>3738</v>
      </c>
      <c r="K1271" s="355">
        <v>-5</v>
      </c>
      <c r="L1271" s="354"/>
      <c r="M1271" s="355"/>
      <c r="N1271" s="440" t="s">
        <v>57</v>
      </c>
      <c r="O1271" s="471">
        <v>1.35</v>
      </c>
      <c r="P1271" s="352" t="s">
        <v>5138</v>
      </c>
      <c r="Q1271" s="354"/>
      <c r="R1271" s="347">
        <v>1</v>
      </c>
      <c r="S1271" s="184" t="s">
        <v>5732</v>
      </c>
      <c r="T1271" s="138">
        <f t="shared" si="106"/>
        <v>5</v>
      </c>
      <c r="U1271" s="139"/>
      <c r="V1271" s="138"/>
      <c r="W1271" s="138"/>
      <c r="X1271" s="138"/>
      <c r="Y1271" s="141"/>
      <c r="Z1271" s="226"/>
      <c r="AA1271" s="179"/>
      <c r="AB1271" s="179"/>
      <c r="AC1271" s="179"/>
      <c r="AD1271" s="179"/>
      <c r="AE1271" s="179"/>
      <c r="AF1271" s="179"/>
      <c r="AG1271" s="179"/>
      <c r="AH1271" s="179"/>
      <c r="AI1271" s="179"/>
      <c r="AJ1271" s="179"/>
      <c r="AK1271" s="179"/>
      <c r="AL1271" s="179"/>
      <c r="AM1271" s="179"/>
      <c r="AN1271" s="179"/>
      <c r="AO1271" s="179"/>
      <c r="AP1271" s="179"/>
      <c r="AQ1271" s="467"/>
    </row>
    <row r="1272" spans="1:43" s="347" customFormat="1" x14ac:dyDescent="0.3">
      <c r="A1272" s="438">
        <v>41786</v>
      </c>
      <c r="B1272" s="932" t="s">
        <v>5721</v>
      </c>
      <c r="C1272" s="933" t="s">
        <v>22</v>
      </c>
      <c r="D1272" s="652">
        <v>2500</v>
      </c>
      <c r="E1272" s="347" t="s">
        <v>5722</v>
      </c>
      <c r="F1272" s="439">
        <v>46176</v>
      </c>
      <c r="G1272" s="347" t="s">
        <v>3765</v>
      </c>
      <c r="H1272" s="352" t="s">
        <v>320</v>
      </c>
      <c r="I1272" s="353" t="s">
        <v>5723</v>
      </c>
      <c r="J1272" s="354" t="s">
        <v>4170</v>
      </c>
      <c r="K1272" s="355">
        <v>-10</v>
      </c>
      <c r="L1272" s="354"/>
      <c r="M1272" s="355"/>
      <c r="N1272" s="440" t="s">
        <v>1366</v>
      </c>
      <c r="O1272" s="471">
        <v>2.4</v>
      </c>
      <c r="P1272" s="352" t="s">
        <v>1890</v>
      </c>
      <c r="Q1272" s="354"/>
      <c r="R1272" s="347">
        <v>5</v>
      </c>
      <c r="S1272" s="184" t="s">
        <v>5730</v>
      </c>
      <c r="T1272" s="138">
        <f t="shared" si="106"/>
        <v>5</v>
      </c>
      <c r="U1272" s="139"/>
      <c r="V1272" s="138"/>
      <c r="W1272" s="138"/>
      <c r="X1272" s="138"/>
      <c r="Y1272" s="141"/>
      <c r="Z1272" s="226"/>
      <c r="AA1272" s="179"/>
      <c r="AB1272" s="179"/>
      <c r="AC1272" s="179"/>
      <c r="AD1272" s="179"/>
      <c r="AE1272" s="179"/>
      <c r="AF1272" s="179"/>
      <c r="AG1272" s="179"/>
      <c r="AH1272" s="179"/>
      <c r="AI1272" s="179"/>
      <c r="AJ1272" s="179"/>
      <c r="AK1272" s="179"/>
      <c r="AL1272" s="179"/>
      <c r="AM1272" s="179"/>
      <c r="AN1272" s="179"/>
      <c r="AO1272" s="179"/>
      <c r="AP1272" s="179"/>
      <c r="AQ1272" s="467"/>
    </row>
    <row r="1273" spans="1:43" s="347" customFormat="1" x14ac:dyDescent="0.3">
      <c r="A1273" s="438">
        <v>41786</v>
      </c>
      <c r="B1273" s="932" t="s">
        <v>5724</v>
      </c>
      <c r="C1273" s="933" t="s">
        <v>276</v>
      </c>
      <c r="D1273" s="652">
        <v>600</v>
      </c>
      <c r="E1273" s="347" t="s">
        <v>66</v>
      </c>
      <c r="F1273" s="439">
        <v>45446</v>
      </c>
      <c r="G1273" s="347" t="s">
        <v>780</v>
      </c>
      <c r="H1273" s="352" t="s">
        <v>226</v>
      </c>
      <c r="I1273" s="353" t="s">
        <v>805</v>
      </c>
      <c r="J1273" s="354" t="s">
        <v>152</v>
      </c>
      <c r="K1273" s="355">
        <v>-15</v>
      </c>
      <c r="L1273" s="354"/>
      <c r="M1273" s="355"/>
      <c r="N1273" s="440" t="s">
        <v>57</v>
      </c>
      <c r="O1273" s="471">
        <v>4.3</v>
      </c>
      <c r="P1273" s="352" t="s">
        <v>5579</v>
      </c>
      <c r="Q1273" s="354"/>
      <c r="R1273" s="347">
        <v>-8</v>
      </c>
      <c r="S1273" s="184" t="s">
        <v>5733</v>
      </c>
      <c r="T1273" s="138">
        <f t="shared" si="106"/>
        <v>5</v>
      </c>
      <c r="U1273" s="139"/>
      <c r="V1273" s="138"/>
      <c r="W1273" s="138"/>
      <c r="X1273" s="138"/>
      <c r="Y1273" s="141"/>
      <c r="Z1273" s="226"/>
      <c r="AA1273" s="179"/>
      <c r="AB1273" s="179"/>
      <c r="AC1273" s="179"/>
      <c r="AD1273" s="179"/>
      <c r="AE1273" s="179"/>
      <c r="AF1273" s="179"/>
      <c r="AG1273" s="179"/>
      <c r="AH1273" s="179"/>
      <c r="AI1273" s="179"/>
      <c r="AJ1273" s="179"/>
      <c r="AK1273" s="179"/>
      <c r="AL1273" s="179"/>
      <c r="AM1273" s="179"/>
      <c r="AN1273" s="179"/>
      <c r="AO1273" s="179"/>
      <c r="AP1273" s="179"/>
      <c r="AQ1273" s="467"/>
    </row>
    <row r="1274" spans="1:43" s="347" customFormat="1" x14ac:dyDescent="0.3">
      <c r="A1274" s="438">
        <v>41786</v>
      </c>
      <c r="B1274" s="932" t="s">
        <v>5725</v>
      </c>
      <c r="C1274" s="933" t="s">
        <v>87</v>
      </c>
      <c r="D1274" s="652">
        <v>300</v>
      </c>
      <c r="E1274" s="347" t="s">
        <v>12</v>
      </c>
      <c r="F1274" s="439">
        <v>42891</v>
      </c>
      <c r="G1274" s="347" t="s">
        <v>3710</v>
      </c>
      <c r="H1274" s="352" t="s">
        <v>631</v>
      </c>
      <c r="I1274" s="353" t="s">
        <v>3832</v>
      </c>
      <c r="J1274" s="354" t="s">
        <v>131</v>
      </c>
      <c r="K1274" s="355">
        <v>-20</v>
      </c>
      <c r="L1274" s="354"/>
      <c r="M1274" s="355"/>
      <c r="N1274" s="440" t="s">
        <v>463</v>
      </c>
      <c r="O1274" s="471">
        <v>10</v>
      </c>
      <c r="P1274" s="352" t="s">
        <v>4092</v>
      </c>
      <c r="Q1274" s="354"/>
      <c r="R1274" s="347">
        <v>-8</v>
      </c>
      <c r="S1274" s="184" t="s">
        <v>5735</v>
      </c>
      <c r="T1274" s="138">
        <f t="shared" si="106"/>
        <v>5</v>
      </c>
      <c r="U1274" s="139"/>
      <c r="V1274" s="138"/>
      <c r="W1274" s="138"/>
      <c r="X1274" s="138"/>
      <c r="Y1274" s="141"/>
      <c r="Z1274" s="226"/>
      <c r="AA1274" s="179"/>
      <c r="AB1274" s="179"/>
      <c r="AC1274" s="179"/>
      <c r="AD1274" s="179"/>
      <c r="AE1274" s="179"/>
      <c r="AF1274" s="179"/>
      <c r="AG1274" s="179"/>
      <c r="AH1274" s="179"/>
      <c r="AI1274" s="179"/>
      <c r="AJ1274" s="179"/>
      <c r="AK1274" s="179"/>
      <c r="AL1274" s="179"/>
      <c r="AM1274" s="179"/>
      <c r="AN1274" s="179"/>
      <c r="AO1274" s="179"/>
      <c r="AP1274" s="179"/>
      <c r="AQ1274" s="467"/>
    </row>
    <row r="1275" spans="1:43" s="347" customFormat="1" x14ac:dyDescent="0.3">
      <c r="A1275" s="438">
        <v>41786</v>
      </c>
      <c r="B1275" s="932" t="s">
        <v>5726</v>
      </c>
      <c r="C1275" s="933" t="s">
        <v>87</v>
      </c>
      <c r="D1275" s="652">
        <v>700</v>
      </c>
      <c r="E1275" s="347" t="s">
        <v>66</v>
      </c>
      <c r="F1275" s="439">
        <v>45448</v>
      </c>
      <c r="G1275" s="347" t="s">
        <v>3710</v>
      </c>
      <c r="H1275" s="352" t="s">
        <v>95</v>
      </c>
      <c r="I1275" s="353" t="s">
        <v>467</v>
      </c>
      <c r="J1275" s="354" t="s">
        <v>283</v>
      </c>
      <c r="K1275" s="355">
        <v>-20</v>
      </c>
      <c r="L1275" s="354"/>
      <c r="M1275" s="355"/>
      <c r="N1275" s="440" t="s">
        <v>3845</v>
      </c>
      <c r="O1275" s="471">
        <v>4.43</v>
      </c>
      <c r="P1275" s="352" t="s">
        <v>1995</v>
      </c>
      <c r="Q1275" s="354"/>
      <c r="R1275" s="347">
        <v>-6</v>
      </c>
      <c r="S1275" s="184" t="s">
        <v>5734</v>
      </c>
      <c r="T1275" s="138">
        <f t="shared" si="106"/>
        <v>5</v>
      </c>
      <c r="U1275" s="139"/>
      <c r="V1275" s="138"/>
      <c r="W1275" s="138"/>
      <c r="X1275" s="138"/>
      <c r="Y1275" s="141"/>
      <c r="Z1275" s="226"/>
      <c r="AA1275" s="179"/>
      <c r="AB1275" s="179"/>
      <c r="AC1275" s="179"/>
      <c r="AD1275" s="179"/>
      <c r="AE1275" s="179"/>
      <c r="AF1275" s="179"/>
      <c r="AG1275" s="179"/>
      <c r="AH1275" s="179"/>
      <c r="AI1275" s="179"/>
      <c r="AJ1275" s="179"/>
      <c r="AK1275" s="179"/>
      <c r="AL1275" s="179"/>
      <c r="AM1275" s="179"/>
      <c r="AN1275" s="179"/>
      <c r="AO1275" s="179"/>
      <c r="AP1275" s="179"/>
      <c r="AQ1275" s="467"/>
    </row>
    <row r="1276" spans="1:43" s="428" customFormat="1" x14ac:dyDescent="0.3">
      <c r="A1276" s="427">
        <v>41786</v>
      </c>
      <c r="B1276" s="935" t="s">
        <v>5727</v>
      </c>
      <c r="C1276" s="936" t="s">
        <v>5728</v>
      </c>
      <c r="D1276" s="654">
        <v>500</v>
      </c>
      <c r="E1276" s="428" t="s">
        <v>66</v>
      </c>
      <c r="F1276" s="430">
        <v>45442</v>
      </c>
      <c r="G1276" s="428" t="s">
        <v>378</v>
      </c>
      <c r="H1276" s="431" t="s">
        <v>334</v>
      </c>
      <c r="I1276" s="432" t="s">
        <v>5729</v>
      </c>
      <c r="J1276" s="433" t="s">
        <v>4423</v>
      </c>
      <c r="K1276" s="434">
        <v>-16.75</v>
      </c>
      <c r="L1276" s="433"/>
      <c r="M1276" s="434"/>
      <c r="N1276" s="435" t="s">
        <v>3792</v>
      </c>
      <c r="O1276" s="617">
        <v>3.6</v>
      </c>
      <c r="P1276" s="431"/>
      <c r="Q1276" s="433" t="s">
        <v>2107</v>
      </c>
      <c r="R1276" s="428">
        <v>15</v>
      </c>
      <c r="S1276" s="185" t="s">
        <v>5736</v>
      </c>
      <c r="T1276" s="170">
        <f t="shared" si="106"/>
        <v>5</v>
      </c>
      <c r="U1276" s="171"/>
      <c r="V1276" s="170"/>
      <c r="W1276" s="170"/>
      <c r="X1276" s="170"/>
      <c r="Y1276" s="169"/>
      <c r="Z1276" s="437"/>
      <c r="AA1276" s="215"/>
      <c r="AB1276" s="215"/>
      <c r="AC1276" s="215"/>
      <c r="AD1276" s="215"/>
      <c r="AE1276" s="215"/>
      <c r="AF1276" s="215"/>
      <c r="AG1276" s="215"/>
      <c r="AH1276" s="215"/>
      <c r="AI1276" s="215"/>
      <c r="AJ1276" s="215"/>
      <c r="AK1276" s="215"/>
      <c r="AL1276" s="215"/>
      <c r="AM1276" s="215"/>
      <c r="AN1276" s="215"/>
      <c r="AO1276" s="215"/>
      <c r="AP1276" s="215"/>
      <c r="AQ1276" s="470"/>
    </row>
    <row r="1277" spans="1:43" s="347" customFormat="1" x14ac:dyDescent="0.3">
      <c r="A1277" s="438">
        <v>41781</v>
      </c>
      <c r="B1277" s="932" t="s">
        <v>5694</v>
      </c>
      <c r="C1277" s="933" t="s">
        <v>44</v>
      </c>
      <c r="D1277" s="652">
        <v>1500</v>
      </c>
      <c r="E1277" s="347" t="s">
        <v>117</v>
      </c>
      <c r="F1277" s="439">
        <v>52747</v>
      </c>
      <c r="G1277" s="347" t="s">
        <v>4431</v>
      </c>
      <c r="H1277" s="352" t="s">
        <v>5695</v>
      </c>
      <c r="I1277" s="353" t="s">
        <v>3612</v>
      </c>
      <c r="J1277" s="354">
        <v>6.4500000000000002E-2</v>
      </c>
      <c r="K1277" s="355">
        <v>-25</v>
      </c>
      <c r="L1277" s="354"/>
      <c r="M1277" s="355"/>
      <c r="N1277" s="440" t="s">
        <v>5696</v>
      </c>
      <c r="O1277" s="471">
        <v>4.13</v>
      </c>
      <c r="P1277" s="352" t="s">
        <v>2288</v>
      </c>
      <c r="Q1277" s="354"/>
      <c r="R1277" s="347">
        <v>-2</v>
      </c>
      <c r="S1277" s="184" t="s">
        <v>5717</v>
      </c>
      <c r="T1277" s="138">
        <f t="shared" ref="T1277:T1312" si="107">MONTH(A1277)</f>
        <v>5</v>
      </c>
      <c r="U1277" s="139"/>
      <c r="V1277" s="138"/>
      <c r="W1277" s="138"/>
      <c r="X1277" s="138"/>
      <c r="Y1277" s="141"/>
      <c r="Z1277" s="226"/>
      <c r="AA1277" s="179"/>
      <c r="AB1277" s="179"/>
      <c r="AC1277" s="179"/>
      <c r="AD1277" s="179"/>
      <c r="AE1277" s="179"/>
      <c r="AF1277" s="179"/>
      <c r="AG1277" s="179"/>
      <c r="AH1277" s="179"/>
      <c r="AI1277" s="179"/>
      <c r="AJ1277" s="179"/>
      <c r="AK1277" s="179"/>
      <c r="AL1277" s="179"/>
      <c r="AM1277" s="179"/>
      <c r="AN1277" s="179"/>
      <c r="AO1277" s="179"/>
      <c r="AP1277" s="179"/>
      <c r="AQ1277" s="467"/>
    </row>
    <row r="1278" spans="1:43" s="347" customFormat="1" x14ac:dyDescent="0.3">
      <c r="A1278" s="438">
        <v>41781</v>
      </c>
      <c r="B1278" s="932" t="s">
        <v>5697</v>
      </c>
      <c r="C1278" s="933" t="s">
        <v>65</v>
      </c>
      <c r="D1278" s="652">
        <v>1250</v>
      </c>
      <c r="E1278" s="347" t="s">
        <v>12</v>
      </c>
      <c r="F1278" s="439">
        <v>42881</v>
      </c>
      <c r="G1278" s="347" t="s">
        <v>1982</v>
      </c>
      <c r="H1278" s="352" t="s">
        <v>2299</v>
      </c>
      <c r="I1278" s="353" t="s">
        <v>2299</v>
      </c>
      <c r="J1278" s="354" t="s">
        <v>2903</v>
      </c>
      <c r="K1278" s="355">
        <v>-5</v>
      </c>
      <c r="L1278" s="354"/>
      <c r="M1278" s="355"/>
      <c r="N1278" s="440" t="s">
        <v>71</v>
      </c>
      <c r="O1278" s="471">
        <v>1.6</v>
      </c>
      <c r="P1278" s="352" t="s">
        <v>5698</v>
      </c>
      <c r="Q1278" s="354"/>
      <c r="R1278" s="347">
        <v>1.5</v>
      </c>
      <c r="S1278" s="184" t="s">
        <v>5712</v>
      </c>
      <c r="T1278" s="138">
        <f t="shared" si="107"/>
        <v>5</v>
      </c>
      <c r="U1278" s="139"/>
      <c r="V1278" s="138"/>
      <c r="W1278" s="138"/>
      <c r="X1278" s="138"/>
      <c r="Y1278" s="141"/>
      <c r="Z1278" s="226"/>
      <c r="AA1278" s="179"/>
      <c r="AB1278" s="179"/>
      <c r="AC1278" s="179"/>
      <c r="AD1278" s="179"/>
      <c r="AE1278" s="179"/>
      <c r="AF1278" s="179"/>
      <c r="AG1278" s="179"/>
      <c r="AH1278" s="179"/>
      <c r="AI1278" s="179"/>
      <c r="AJ1278" s="179"/>
      <c r="AK1278" s="179"/>
      <c r="AL1278" s="179"/>
      <c r="AM1278" s="179"/>
      <c r="AN1278" s="179"/>
      <c r="AO1278" s="179"/>
      <c r="AP1278" s="179"/>
      <c r="AQ1278" s="467"/>
    </row>
    <row r="1279" spans="1:43" s="347" customFormat="1" x14ac:dyDescent="0.3">
      <c r="A1279" s="438">
        <v>41781</v>
      </c>
      <c r="B1279" s="932" t="s">
        <v>5699</v>
      </c>
      <c r="C1279" s="933" t="s">
        <v>65</v>
      </c>
      <c r="D1279" s="652">
        <v>1750</v>
      </c>
      <c r="E1279" s="347" t="s">
        <v>12</v>
      </c>
      <c r="F1279" s="439">
        <v>42881</v>
      </c>
      <c r="G1279" s="347" t="s">
        <v>1982</v>
      </c>
      <c r="H1279" s="352" t="s">
        <v>1432</v>
      </c>
      <c r="I1279" s="353" t="s">
        <v>5700</v>
      </c>
      <c r="J1279" s="354" t="s">
        <v>301</v>
      </c>
      <c r="K1279" s="355">
        <v>-5</v>
      </c>
      <c r="L1279" s="354"/>
      <c r="M1279" s="355"/>
      <c r="N1279" s="440" t="s">
        <v>92</v>
      </c>
      <c r="O1279" s="471">
        <v>2</v>
      </c>
      <c r="P1279" s="352" t="s">
        <v>5698</v>
      </c>
      <c r="Q1279" s="354"/>
      <c r="R1279" s="347">
        <v>1.5</v>
      </c>
      <c r="S1279" s="184" t="s">
        <v>5711</v>
      </c>
      <c r="T1279" s="138">
        <f t="shared" si="107"/>
        <v>5</v>
      </c>
      <c r="U1279" s="139"/>
      <c r="V1279" s="138"/>
      <c r="W1279" s="138"/>
      <c r="X1279" s="138"/>
      <c r="Y1279" s="141"/>
      <c r="Z1279" s="226"/>
      <c r="AA1279" s="179"/>
      <c r="AB1279" s="179"/>
      <c r="AC1279" s="179"/>
      <c r="AD1279" s="179"/>
      <c r="AE1279" s="179"/>
      <c r="AF1279" s="179"/>
      <c r="AG1279" s="179"/>
      <c r="AH1279" s="179"/>
      <c r="AI1279" s="179"/>
      <c r="AJ1279" s="179"/>
      <c r="AK1279" s="179"/>
      <c r="AL1279" s="179"/>
      <c r="AM1279" s="179"/>
      <c r="AN1279" s="179"/>
      <c r="AO1279" s="179"/>
      <c r="AP1279" s="179"/>
      <c r="AQ1279" s="467"/>
    </row>
    <row r="1280" spans="1:43" s="347" customFormat="1" x14ac:dyDescent="0.3">
      <c r="A1280" s="438">
        <v>41781</v>
      </c>
      <c r="B1280" s="932" t="s">
        <v>5701</v>
      </c>
      <c r="C1280" s="933" t="s">
        <v>65</v>
      </c>
      <c r="D1280" s="652">
        <v>2000</v>
      </c>
      <c r="E1280" s="347" t="s">
        <v>37</v>
      </c>
      <c r="F1280" s="439">
        <v>43613</v>
      </c>
      <c r="G1280" s="347" t="s">
        <v>1982</v>
      </c>
      <c r="H1280" s="352" t="s">
        <v>668</v>
      </c>
      <c r="I1280" s="353" t="s">
        <v>5702</v>
      </c>
      <c r="J1280" s="354" t="s">
        <v>305</v>
      </c>
      <c r="K1280" s="355">
        <v>-5</v>
      </c>
      <c r="L1280" s="354"/>
      <c r="M1280" s="355"/>
      <c r="N1280" s="440" t="s">
        <v>1344</v>
      </c>
      <c r="O1280" s="471">
        <v>2.25</v>
      </c>
      <c r="P1280" s="352" t="s">
        <v>5698</v>
      </c>
      <c r="Q1280" s="354"/>
      <c r="R1280" s="347">
        <v>1.5</v>
      </c>
      <c r="S1280" s="184" t="s">
        <v>5713</v>
      </c>
      <c r="T1280" s="138">
        <f t="shared" si="107"/>
        <v>5</v>
      </c>
      <c r="U1280" s="139"/>
      <c r="V1280" s="138"/>
      <c r="W1280" s="138"/>
      <c r="X1280" s="138"/>
      <c r="Y1280" s="141"/>
      <c r="Z1280" s="226"/>
      <c r="AA1280" s="179"/>
      <c r="AB1280" s="179"/>
      <c r="AC1280" s="179"/>
      <c r="AD1280" s="179"/>
      <c r="AE1280" s="179"/>
      <c r="AF1280" s="179"/>
      <c r="AG1280" s="179"/>
      <c r="AH1280" s="179"/>
      <c r="AI1280" s="179"/>
      <c r="AJ1280" s="179"/>
      <c r="AK1280" s="179"/>
      <c r="AL1280" s="179"/>
      <c r="AM1280" s="179"/>
      <c r="AN1280" s="179"/>
      <c r="AO1280" s="179"/>
      <c r="AP1280" s="179"/>
      <c r="AQ1280" s="467"/>
    </row>
    <row r="1281" spans="1:43" s="347" customFormat="1" x14ac:dyDescent="0.3">
      <c r="A1281" s="438">
        <v>41781</v>
      </c>
      <c r="B1281" s="932" t="s">
        <v>3678</v>
      </c>
      <c r="C1281" s="933" t="s">
        <v>127</v>
      </c>
      <c r="D1281" s="652">
        <v>500</v>
      </c>
      <c r="E1281" s="347" t="s">
        <v>12</v>
      </c>
      <c r="F1281" s="439">
        <v>42885</v>
      </c>
      <c r="G1281" s="347" t="s">
        <v>1571</v>
      </c>
      <c r="H1281" s="352" t="s">
        <v>2299</v>
      </c>
      <c r="I1281" s="353" t="s">
        <v>2299</v>
      </c>
      <c r="J1281" s="354" t="s">
        <v>5703</v>
      </c>
      <c r="K1281" s="355">
        <v>-7</v>
      </c>
      <c r="L1281" s="354"/>
      <c r="M1281" s="355"/>
      <c r="N1281" s="440" t="s">
        <v>365</v>
      </c>
      <c r="O1281" s="471">
        <v>1.71</v>
      </c>
      <c r="P1281" s="352" t="s">
        <v>1933</v>
      </c>
      <c r="Q1281" s="354"/>
      <c r="R1281" s="347">
        <v>7</v>
      </c>
      <c r="S1281" s="184" t="s">
        <v>5715</v>
      </c>
      <c r="T1281" s="138">
        <f t="shared" si="107"/>
        <v>5</v>
      </c>
      <c r="U1281" s="139"/>
      <c r="V1281" s="138"/>
      <c r="W1281" s="138"/>
      <c r="X1281" s="138"/>
      <c r="Y1281" s="141"/>
      <c r="Z1281" s="226"/>
      <c r="AA1281" s="179"/>
      <c r="AB1281" s="179"/>
      <c r="AC1281" s="179"/>
      <c r="AD1281" s="179"/>
      <c r="AE1281" s="179"/>
      <c r="AF1281" s="179"/>
      <c r="AG1281" s="179"/>
      <c r="AH1281" s="179"/>
      <c r="AI1281" s="179"/>
      <c r="AJ1281" s="179"/>
      <c r="AK1281" s="179"/>
      <c r="AL1281" s="179"/>
      <c r="AM1281" s="179"/>
      <c r="AN1281" s="179"/>
      <c r="AO1281" s="179"/>
      <c r="AP1281" s="179"/>
      <c r="AQ1281" s="467"/>
    </row>
    <row r="1282" spans="1:43" s="347" customFormat="1" x14ac:dyDescent="0.3">
      <c r="A1282" s="438">
        <v>41781</v>
      </c>
      <c r="B1282" s="932" t="s">
        <v>5704</v>
      </c>
      <c r="C1282" s="933" t="s">
        <v>127</v>
      </c>
      <c r="D1282" s="652">
        <v>1400</v>
      </c>
      <c r="E1282" s="347" t="s">
        <v>12</v>
      </c>
      <c r="F1282" s="439">
        <v>42885</v>
      </c>
      <c r="G1282" s="347" t="s">
        <v>1571</v>
      </c>
      <c r="H1282" s="352" t="s">
        <v>5705</v>
      </c>
      <c r="I1282" s="353" t="s">
        <v>426</v>
      </c>
      <c r="J1282" s="354" t="s">
        <v>427</v>
      </c>
      <c r="K1282" s="355">
        <v>-7</v>
      </c>
      <c r="L1282" s="354"/>
      <c r="M1282" s="355"/>
      <c r="N1282" s="440" t="s">
        <v>365</v>
      </c>
      <c r="O1282" s="471">
        <v>1.71</v>
      </c>
      <c r="P1282" s="352" t="s">
        <v>1933</v>
      </c>
      <c r="Q1282" s="354"/>
      <c r="R1282" s="347">
        <v>7</v>
      </c>
      <c r="S1282" s="184" t="s">
        <v>5716</v>
      </c>
      <c r="T1282" s="138">
        <f t="shared" si="107"/>
        <v>5</v>
      </c>
      <c r="U1282" s="139"/>
      <c r="V1282" s="138"/>
      <c r="W1282" s="138"/>
      <c r="X1282" s="138"/>
      <c r="Y1282" s="141"/>
      <c r="Z1282" s="226"/>
      <c r="AA1282" s="179"/>
      <c r="AB1282" s="179"/>
      <c r="AC1282" s="179"/>
      <c r="AD1282" s="179"/>
      <c r="AE1282" s="179"/>
      <c r="AF1282" s="179"/>
      <c r="AG1282" s="179"/>
      <c r="AH1282" s="179"/>
      <c r="AI1282" s="179"/>
      <c r="AJ1282" s="179"/>
      <c r="AK1282" s="179"/>
      <c r="AL1282" s="179"/>
      <c r="AM1282" s="179"/>
      <c r="AN1282" s="179"/>
      <c r="AO1282" s="179"/>
      <c r="AP1282" s="179"/>
      <c r="AQ1282" s="467"/>
    </row>
    <row r="1283" spans="1:43" s="347" customFormat="1" x14ac:dyDescent="0.3">
      <c r="A1283" s="438">
        <v>41781</v>
      </c>
      <c r="B1283" s="932" t="s">
        <v>5706</v>
      </c>
      <c r="C1283" s="933" t="s">
        <v>127</v>
      </c>
      <c r="D1283" s="652">
        <v>1600</v>
      </c>
      <c r="E1283" s="347" t="s">
        <v>834</v>
      </c>
      <c r="F1283" s="439">
        <v>45442</v>
      </c>
      <c r="G1283" s="347" t="s">
        <v>3688</v>
      </c>
      <c r="H1283" s="352" t="s">
        <v>3626</v>
      </c>
      <c r="I1283" s="353" t="s">
        <v>5707</v>
      </c>
      <c r="J1283" s="354" t="s">
        <v>91</v>
      </c>
      <c r="K1283" s="355">
        <v>-10</v>
      </c>
      <c r="L1283" s="354"/>
      <c r="M1283" s="355"/>
      <c r="N1283" s="440" t="s">
        <v>365</v>
      </c>
      <c r="O1283" s="471">
        <v>1.71</v>
      </c>
      <c r="P1283" s="352" t="s">
        <v>3757</v>
      </c>
      <c r="Q1283" s="354"/>
      <c r="R1283" s="347">
        <v>11.5</v>
      </c>
      <c r="S1283" s="184" t="s">
        <v>5714</v>
      </c>
      <c r="T1283" s="138">
        <f t="shared" si="107"/>
        <v>5</v>
      </c>
      <c r="U1283" s="139"/>
      <c r="V1283" s="138"/>
      <c r="W1283" s="138"/>
      <c r="X1283" s="138"/>
      <c r="Y1283" s="141"/>
      <c r="Z1283" s="226"/>
      <c r="AA1283" s="179"/>
      <c r="AB1283" s="179"/>
      <c r="AC1283" s="179"/>
      <c r="AD1283" s="179"/>
      <c r="AE1283" s="179"/>
      <c r="AF1283" s="179"/>
      <c r="AG1283" s="179"/>
      <c r="AH1283" s="179"/>
      <c r="AI1283" s="179"/>
      <c r="AJ1283" s="179"/>
      <c r="AK1283" s="179"/>
      <c r="AL1283" s="179"/>
      <c r="AM1283" s="179"/>
      <c r="AN1283" s="179"/>
      <c r="AO1283" s="179"/>
      <c r="AP1283" s="179"/>
      <c r="AQ1283" s="467"/>
    </row>
    <row r="1284" spans="1:43" s="458" customFormat="1" x14ac:dyDescent="0.3">
      <c r="A1284" s="457">
        <v>41781</v>
      </c>
      <c r="B1284" s="941" t="s">
        <v>5708</v>
      </c>
      <c r="C1284" s="942" t="s">
        <v>969</v>
      </c>
      <c r="D1284" s="649">
        <v>1500</v>
      </c>
      <c r="E1284" s="458" t="s">
        <v>834</v>
      </c>
      <c r="F1284" s="460">
        <v>45442</v>
      </c>
      <c r="G1284" s="458" t="s">
        <v>5709</v>
      </c>
      <c r="H1284" s="356" t="s">
        <v>2354</v>
      </c>
      <c r="I1284" s="461" t="s">
        <v>5356</v>
      </c>
      <c r="J1284" s="462" t="s">
        <v>5357</v>
      </c>
      <c r="K1284" s="463">
        <v>-25</v>
      </c>
      <c r="L1284" s="462"/>
      <c r="M1284" s="463"/>
      <c r="N1284" s="464" t="s">
        <v>5231</v>
      </c>
      <c r="O1284" s="472">
        <v>3.07</v>
      </c>
      <c r="P1284" s="356" t="s">
        <v>93</v>
      </c>
      <c r="Q1284" s="462"/>
      <c r="R1284" s="458" t="s">
        <v>93</v>
      </c>
      <c r="S1284" s="280" t="s">
        <v>5710</v>
      </c>
      <c r="T1284" s="205">
        <f t="shared" si="107"/>
        <v>5</v>
      </c>
      <c r="U1284" s="199"/>
      <c r="V1284" s="205"/>
      <c r="W1284" s="205"/>
      <c r="X1284" s="205"/>
      <c r="Y1284" s="205"/>
      <c r="Z1284" s="233"/>
      <c r="AA1284" s="466"/>
      <c r="AB1284" s="466"/>
      <c r="AC1284" s="466"/>
      <c r="AD1284" s="466"/>
      <c r="AE1284" s="466"/>
      <c r="AF1284" s="466"/>
      <c r="AG1284" s="466"/>
      <c r="AH1284" s="466"/>
      <c r="AI1284" s="466"/>
      <c r="AJ1284" s="466"/>
      <c r="AK1284" s="466"/>
      <c r="AL1284" s="466"/>
      <c r="AM1284" s="466"/>
      <c r="AN1284" s="466"/>
      <c r="AO1284" s="466"/>
      <c r="AP1284" s="466"/>
      <c r="AQ1284" s="468"/>
    </row>
    <row r="1285" spans="1:43" s="347" customFormat="1" x14ac:dyDescent="0.3">
      <c r="A1285" s="438">
        <v>41780</v>
      </c>
      <c r="B1285" s="932" t="s">
        <v>3218</v>
      </c>
      <c r="C1285" s="933" t="s">
        <v>5599</v>
      </c>
      <c r="D1285" s="652">
        <v>2250</v>
      </c>
      <c r="E1285" s="347" t="s">
        <v>3793</v>
      </c>
      <c r="F1285" s="439">
        <v>45440</v>
      </c>
      <c r="G1285" s="347" t="s">
        <v>5600</v>
      </c>
      <c r="H1285" s="352" t="s">
        <v>5320</v>
      </c>
      <c r="I1285" s="353" t="s">
        <v>5601</v>
      </c>
      <c r="J1285" s="354" t="s">
        <v>5528</v>
      </c>
      <c r="K1285" s="355">
        <v>-10</v>
      </c>
      <c r="L1285" s="354"/>
      <c r="M1285" s="355"/>
      <c r="N1285" s="440" t="s">
        <v>1366</v>
      </c>
      <c r="O1285" s="471">
        <v>2.66</v>
      </c>
      <c r="P1285" s="352" t="s">
        <v>5602</v>
      </c>
      <c r="Q1285" s="354"/>
      <c r="R1285" s="347">
        <v>11</v>
      </c>
      <c r="S1285" s="184" t="s">
        <v>5693</v>
      </c>
      <c r="T1285" s="138">
        <f t="shared" si="107"/>
        <v>5</v>
      </c>
      <c r="U1285" s="139"/>
      <c r="V1285" s="138"/>
      <c r="W1285" s="138"/>
      <c r="X1285" s="138"/>
      <c r="Y1285" s="141"/>
      <c r="Z1285" s="226"/>
      <c r="AA1285" s="179"/>
      <c r="AB1285" s="179"/>
      <c r="AC1285" s="179"/>
      <c r="AD1285" s="179"/>
      <c r="AE1285" s="179"/>
      <c r="AF1285" s="179"/>
      <c r="AG1285" s="179"/>
      <c r="AH1285" s="179"/>
      <c r="AI1285" s="179"/>
      <c r="AJ1285" s="179"/>
      <c r="AK1285" s="179"/>
      <c r="AL1285" s="179"/>
      <c r="AM1285" s="179"/>
      <c r="AN1285" s="179"/>
      <c r="AO1285" s="179"/>
      <c r="AP1285" s="179"/>
      <c r="AQ1285" s="467"/>
    </row>
    <row r="1286" spans="1:43" s="347" customFormat="1" x14ac:dyDescent="0.3">
      <c r="A1286" s="438">
        <v>41780</v>
      </c>
      <c r="B1286" s="932" t="s">
        <v>5603</v>
      </c>
      <c r="C1286" s="933" t="s">
        <v>5604</v>
      </c>
      <c r="D1286" s="652">
        <v>500</v>
      </c>
      <c r="E1286" s="347" t="s">
        <v>117</v>
      </c>
      <c r="F1286" s="439">
        <v>52749</v>
      </c>
      <c r="G1286" s="347" t="s">
        <v>742</v>
      </c>
      <c r="H1286" s="352" t="s">
        <v>339</v>
      </c>
      <c r="I1286" s="353" t="s">
        <v>1469</v>
      </c>
      <c r="J1286" s="354" t="s">
        <v>186</v>
      </c>
      <c r="K1286" s="355">
        <v>-13.75</v>
      </c>
      <c r="L1286" s="354"/>
      <c r="M1286" s="355"/>
      <c r="N1286" s="440" t="s">
        <v>382</v>
      </c>
      <c r="O1286" s="471">
        <v>3</v>
      </c>
      <c r="P1286" s="352" t="s">
        <v>5605</v>
      </c>
      <c r="Q1286" s="354"/>
      <c r="R1286" s="347">
        <v>16.5</v>
      </c>
      <c r="S1286" s="184" t="s">
        <v>5692</v>
      </c>
      <c r="T1286" s="138">
        <f t="shared" si="107"/>
        <v>5</v>
      </c>
      <c r="U1286" s="139"/>
      <c r="V1286" s="138"/>
      <c r="W1286" s="138"/>
      <c r="X1286" s="138"/>
      <c r="Y1286" s="141"/>
      <c r="Z1286" s="226"/>
      <c r="AA1286" s="179"/>
      <c r="AB1286" s="179"/>
      <c r="AC1286" s="179"/>
      <c r="AD1286" s="179"/>
      <c r="AE1286" s="179"/>
      <c r="AF1286" s="179"/>
      <c r="AG1286" s="179"/>
      <c r="AH1286" s="179"/>
      <c r="AI1286" s="179"/>
      <c r="AJ1286" s="179"/>
      <c r="AK1286" s="179"/>
      <c r="AL1286" s="179"/>
      <c r="AM1286" s="179"/>
      <c r="AN1286" s="179"/>
      <c r="AO1286" s="179"/>
      <c r="AP1286" s="179"/>
      <c r="AQ1286" s="467"/>
    </row>
    <row r="1287" spans="1:43" s="347" customFormat="1" x14ac:dyDescent="0.3">
      <c r="A1287" s="438">
        <v>41780</v>
      </c>
      <c r="B1287" s="932" t="s">
        <v>5606</v>
      </c>
      <c r="C1287" s="933" t="s">
        <v>510</v>
      </c>
      <c r="D1287" s="652">
        <v>700</v>
      </c>
      <c r="E1287" s="347" t="s">
        <v>3793</v>
      </c>
      <c r="F1287" s="439">
        <v>45427</v>
      </c>
      <c r="G1287" s="347" t="s">
        <v>150</v>
      </c>
      <c r="H1287" s="352" t="s">
        <v>5058</v>
      </c>
      <c r="I1287" s="353" t="s">
        <v>4066</v>
      </c>
      <c r="J1287" s="354" t="s">
        <v>5607</v>
      </c>
      <c r="K1287" s="355">
        <v>-10.5</v>
      </c>
      <c r="L1287" s="354"/>
      <c r="M1287" s="355"/>
      <c r="N1287" s="440" t="s">
        <v>1420</v>
      </c>
      <c r="O1287" s="471">
        <v>3</v>
      </c>
      <c r="P1287" s="352" t="s">
        <v>5608</v>
      </c>
      <c r="Q1287" s="354"/>
      <c r="R1287" s="347">
        <v>5</v>
      </c>
      <c r="S1287" s="184" t="s">
        <v>5691</v>
      </c>
      <c r="T1287" s="138">
        <f t="shared" si="107"/>
        <v>5</v>
      </c>
      <c r="U1287" s="139"/>
      <c r="V1287" s="138"/>
      <c r="W1287" s="138"/>
      <c r="X1287" s="138"/>
      <c r="Y1287" s="141"/>
      <c r="Z1287" s="226"/>
      <c r="AA1287" s="179"/>
      <c r="AB1287" s="179"/>
      <c r="AC1287" s="179"/>
      <c r="AD1287" s="179"/>
      <c r="AE1287" s="179"/>
      <c r="AF1287" s="179"/>
      <c r="AG1287" s="179"/>
      <c r="AH1287" s="179"/>
      <c r="AI1287" s="179"/>
      <c r="AJ1287" s="179"/>
      <c r="AK1287" s="179"/>
      <c r="AL1287" s="179"/>
      <c r="AM1287" s="179"/>
      <c r="AN1287" s="179"/>
      <c r="AO1287" s="179"/>
      <c r="AP1287" s="179"/>
      <c r="AQ1287" s="467"/>
    </row>
    <row r="1288" spans="1:43" s="347" customFormat="1" x14ac:dyDescent="0.3">
      <c r="A1288" s="438">
        <v>41779</v>
      </c>
      <c r="B1288" s="932" t="s">
        <v>5609</v>
      </c>
      <c r="C1288" s="933" t="s">
        <v>2062</v>
      </c>
      <c r="D1288" s="652">
        <v>1000</v>
      </c>
      <c r="E1288" s="347" t="s">
        <v>5610</v>
      </c>
      <c r="F1288" s="439">
        <v>45658</v>
      </c>
      <c r="G1288" s="347" t="s">
        <v>277</v>
      </c>
      <c r="H1288" s="352" t="s">
        <v>5611</v>
      </c>
      <c r="I1288" s="353" t="s">
        <v>5612</v>
      </c>
      <c r="J1288" s="354" t="s">
        <v>5689</v>
      </c>
      <c r="K1288" s="355">
        <v>-12.5</v>
      </c>
      <c r="L1288" s="354"/>
      <c r="M1288" s="355"/>
      <c r="N1288" s="440" t="s">
        <v>3840</v>
      </c>
      <c r="O1288" s="471">
        <v>2</v>
      </c>
      <c r="P1288" s="352" t="s">
        <v>1900</v>
      </c>
      <c r="Q1288" s="354"/>
      <c r="R1288" s="347">
        <v>10</v>
      </c>
      <c r="S1288" s="184" t="s">
        <v>5688</v>
      </c>
      <c r="T1288" s="138">
        <f t="shared" si="107"/>
        <v>5</v>
      </c>
      <c r="U1288" s="139"/>
      <c r="V1288" s="138"/>
      <c r="W1288" s="138"/>
      <c r="X1288" s="138"/>
      <c r="Y1288" s="141"/>
      <c r="Z1288" s="226"/>
      <c r="AA1288" s="179"/>
      <c r="AB1288" s="179"/>
      <c r="AC1288" s="179"/>
      <c r="AD1288" s="179"/>
      <c r="AE1288" s="179"/>
      <c r="AF1288" s="179"/>
      <c r="AG1288" s="179"/>
      <c r="AH1288" s="179"/>
      <c r="AI1288" s="179"/>
      <c r="AJ1288" s="179"/>
      <c r="AK1288" s="179"/>
      <c r="AL1288" s="179"/>
      <c r="AM1288" s="179"/>
      <c r="AN1288" s="179"/>
      <c r="AO1288" s="179"/>
      <c r="AP1288" s="179"/>
      <c r="AQ1288" s="467"/>
    </row>
    <row r="1289" spans="1:43" s="347" customFormat="1" x14ac:dyDescent="0.3">
      <c r="A1289" s="438">
        <v>41779</v>
      </c>
      <c r="B1289" s="932" t="s">
        <v>5613</v>
      </c>
      <c r="C1289" s="933" t="s">
        <v>600</v>
      </c>
      <c r="D1289" s="652">
        <v>500</v>
      </c>
      <c r="E1289" s="347" t="s">
        <v>66</v>
      </c>
      <c r="F1289" s="439">
        <v>45444</v>
      </c>
      <c r="G1289" s="347" t="s">
        <v>684</v>
      </c>
      <c r="H1289" s="352" t="s">
        <v>225</v>
      </c>
      <c r="I1289" s="353" t="s">
        <v>3752</v>
      </c>
      <c r="J1289" s="354" t="s">
        <v>3828</v>
      </c>
      <c r="K1289" s="355">
        <v>-17.5</v>
      </c>
      <c r="L1289" s="354"/>
      <c r="M1289" s="355"/>
      <c r="N1289" s="440" t="s">
        <v>3748</v>
      </c>
      <c r="O1289" s="471">
        <v>3.2</v>
      </c>
      <c r="P1289" s="352" t="s">
        <v>4117</v>
      </c>
      <c r="Q1289" s="354"/>
      <c r="R1289" s="347">
        <v>-5</v>
      </c>
      <c r="S1289" s="184" t="s">
        <v>5687</v>
      </c>
      <c r="T1289" s="138">
        <f t="shared" si="107"/>
        <v>5</v>
      </c>
      <c r="U1289" s="139"/>
      <c r="V1289" s="138"/>
      <c r="W1289" s="138"/>
      <c r="X1289" s="138"/>
      <c r="Y1289" s="141"/>
      <c r="Z1289" s="226"/>
      <c r="AA1289" s="179"/>
      <c r="AB1289" s="179"/>
      <c r="AC1289" s="179"/>
      <c r="AD1289" s="179"/>
      <c r="AE1289" s="179"/>
      <c r="AF1289" s="179"/>
      <c r="AG1289" s="179"/>
      <c r="AH1289" s="179"/>
      <c r="AI1289" s="179"/>
      <c r="AJ1289" s="179"/>
      <c r="AK1289" s="179"/>
      <c r="AL1289" s="179"/>
      <c r="AM1289" s="179"/>
      <c r="AN1289" s="179"/>
      <c r="AO1289" s="179"/>
      <c r="AP1289" s="179"/>
      <c r="AQ1289" s="467"/>
    </row>
    <row r="1290" spans="1:43" s="347" customFormat="1" x14ac:dyDescent="0.3">
      <c r="A1290" s="438">
        <v>41779</v>
      </c>
      <c r="B1290" s="932" t="s">
        <v>5614</v>
      </c>
      <c r="C1290" s="933" t="s">
        <v>22</v>
      </c>
      <c r="D1290" s="652">
        <v>300</v>
      </c>
      <c r="E1290" s="347" t="s">
        <v>5615</v>
      </c>
      <c r="F1290" s="439">
        <v>60054</v>
      </c>
      <c r="G1290" s="347" t="s">
        <v>5616</v>
      </c>
      <c r="H1290" s="352" t="s">
        <v>123</v>
      </c>
      <c r="I1290" s="353" t="s">
        <v>794</v>
      </c>
      <c r="J1290" s="354" t="s">
        <v>91</v>
      </c>
      <c r="K1290" s="355">
        <v>-30</v>
      </c>
      <c r="L1290" s="354"/>
      <c r="M1290" s="355"/>
      <c r="N1290" s="440" t="s">
        <v>158</v>
      </c>
      <c r="O1290" s="471">
        <v>13.33</v>
      </c>
      <c r="P1290" s="352" t="s">
        <v>1994</v>
      </c>
      <c r="Q1290" s="354"/>
      <c r="R1290" s="347">
        <v>2</v>
      </c>
      <c r="S1290" s="184" t="s">
        <v>5690</v>
      </c>
      <c r="T1290" s="138">
        <f t="shared" si="107"/>
        <v>5</v>
      </c>
      <c r="U1290" s="139"/>
      <c r="V1290" s="138"/>
      <c r="W1290" s="138"/>
      <c r="X1290" s="138"/>
      <c r="Y1290" s="141"/>
      <c r="Z1290" s="226"/>
      <c r="AA1290" s="179"/>
      <c r="AB1290" s="179"/>
      <c r="AC1290" s="179"/>
      <c r="AD1290" s="179"/>
      <c r="AE1290" s="179"/>
      <c r="AF1290" s="179"/>
      <c r="AG1290" s="179"/>
      <c r="AH1290" s="179"/>
      <c r="AI1290" s="179"/>
      <c r="AJ1290" s="179"/>
      <c r="AK1290" s="179"/>
      <c r="AL1290" s="179"/>
      <c r="AM1290" s="179"/>
      <c r="AN1290" s="179"/>
      <c r="AO1290" s="179"/>
      <c r="AP1290" s="179"/>
      <c r="AQ1290" s="467"/>
    </row>
    <row r="1291" spans="1:43" s="347" customFormat="1" x14ac:dyDescent="0.3">
      <c r="A1291" s="438">
        <v>41779</v>
      </c>
      <c r="B1291" s="932" t="s">
        <v>5617</v>
      </c>
      <c r="C1291" s="933" t="s">
        <v>5618</v>
      </c>
      <c r="D1291" s="652">
        <v>2000</v>
      </c>
      <c r="E1291" s="347" t="s">
        <v>664</v>
      </c>
      <c r="F1291" s="439">
        <v>53107</v>
      </c>
      <c r="G1291" s="347" t="s">
        <v>1263</v>
      </c>
      <c r="H1291" s="352" t="s">
        <v>3745</v>
      </c>
      <c r="I1291" s="353" t="s">
        <v>5619</v>
      </c>
      <c r="J1291" s="354" t="s">
        <v>5620</v>
      </c>
      <c r="K1291" s="355">
        <v>-20</v>
      </c>
      <c r="L1291" s="354"/>
      <c r="M1291" s="355"/>
      <c r="N1291" s="440" t="s">
        <v>5621</v>
      </c>
      <c r="O1291" s="471">
        <v>5.5</v>
      </c>
      <c r="P1291" s="352" t="s">
        <v>1890</v>
      </c>
      <c r="Q1291" s="354"/>
      <c r="R1291" s="347">
        <v>5</v>
      </c>
      <c r="S1291" s="184" t="s">
        <v>5685</v>
      </c>
      <c r="T1291" s="138">
        <f t="shared" si="107"/>
        <v>5</v>
      </c>
      <c r="U1291" s="139"/>
      <c r="V1291" s="138"/>
      <c r="W1291" s="138"/>
      <c r="X1291" s="138"/>
      <c r="Y1291" s="141"/>
      <c r="Z1291" s="226"/>
      <c r="AA1291" s="179"/>
      <c r="AB1291" s="179"/>
      <c r="AC1291" s="179"/>
      <c r="AD1291" s="179"/>
      <c r="AE1291" s="179"/>
      <c r="AF1291" s="179"/>
      <c r="AG1291" s="179"/>
      <c r="AH1291" s="179"/>
      <c r="AI1291" s="179"/>
      <c r="AJ1291" s="179"/>
      <c r="AK1291" s="179"/>
      <c r="AL1291" s="179"/>
      <c r="AM1291" s="179"/>
      <c r="AN1291" s="179"/>
      <c r="AO1291" s="179"/>
      <c r="AP1291" s="179"/>
      <c r="AQ1291" s="467"/>
    </row>
    <row r="1292" spans="1:43" s="347" customFormat="1" x14ac:dyDescent="0.3">
      <c r="A1292" s="438">
        <v>41779</v>
      </c>
      <c r="B1292" s="932" t="s">
        <v>5622</v>
      </c>
      <c r="C1292" s="933" t="s">
        <v>218</v>
      </c>
      <c r="D1292" s="652">
        <v>650</v>
      </c>
      <c r="E1292" s="347" t="s">
        <v>37</v>
      </c>
      <c r="F1292" s="439">
        <v>43617</v>
      </c>
      <c r="G1292" s="347" t="s">
        <v>5623</v>
      </c>
      <c r="H1292" s="352" t="s">
        <v>1135</v>
      </c>
      <c r="I1292" s="353" t="s">
        <v>802</v>
      </c>
      <c r="J1292" s="354" t="s">
        <v>301</v>
      </c>
      <c r="K1292" s="355">
        <v>-12.5</v>
      </c>
      <c r="L1292" s="354"/>
      <c r="M1292" s="355"/>
      <c r="N1292" s="440" t="s">
        <v>1138</v>
      </c>
      <c r="O1292" s="471">
        <v>3.54</v>
      </c>
      <c r="P1292" s="352" t="s">
        <v>1937</v>
      </c>
      <c r="Q1292" s="354"/>
      <c r="R1292" s="347">
        <v>0</v>
      </c>
      <c r="S1292" s="184" t="s">
        <v>5682</v>
      </c>
      <c r="T1292" s="138">
        <f t="shared" si="107"/>
        <v>5</v>
      </c>
      <c r="U1292" s="139"/>
      <c r="V1292" s="138"/>
      <c r="W1292" s="138"/>
      <c r="X1292" s="138"/>
      <c r="Y1292" s="141"/>
      <c r="Z1292" s="226"/>
      <c r="AA1292" s="179"/>
      <c r="AB1292" s="179"/>
      <c r="AC1292" s="179"/>
      <c r="AD1292" s="179"/>
      <c r="AE1292" s="179"/>
      <c r="AF1292" s="179"/>
      <c r="AG1292" s="179"/>
      <c r="AH1292" s="179"/>
      <c r="AI1292" s="179"/>
      <c r="AJ1292" s="179"/>
      <c r="AK1292" s="179"/>
      <c r="AL1292" s="179"/>
      <c r="AM1292" s="179"/>
      <c r="AN1292" s="179"/>
      <c r="AO1292" s="179"/>
      <c r="AP1292" s="179"/>
      <c r="AQ1292" s="467"/>
    </row>
    <row r="1293" spans="1:43" s="347" customFormat="1" x14ac:dyDescent="0.3">
      <c r="A1293" s="438">
        <v>41779</v>
      </c>
      <c r="B1293" s="932" t="s">
        <v>5624</v>
      </c>
      <c r="C1293" s="933" t="s">
        <v>218</v>
      </c>
      <c r="D1293" s="652">
        <v>750</v>
      </c>
      <c r="E1293" s="347" t="s">
        <v>66</v>
      </c>
      <c r="F1293" s="439">
        <v>45444</v>
      </c>
      <c r="G1293" s="347" t="s">
        <v>5623</v>
      </c>
      <c r="H1293" s="352" t="s">
        <v>597</v>
      </c>
      <c r="I1293" s="353" t="s">
        <v>871</v>
      </c>
      <c r="J1293" s="354" t="s">
        <v>202</v>
      </c>
      <c r="K1293" s="355">
        <v>-7.5</v>
      </c>
      <c r="L1293" s="354"/>
      <c r="M1293" s="355"/>
      <c r="N1293" s="440" t="s">
        <v>57</v>
      </c>
      <c r="O1293" s="471">
        <v>2.33</v>
      </c>
      <c r="P1293" s="352" t="s">
        <v>1937</v>
      </c>
      <c r="Q1293" s="354"/>
      <c r="R1293" s="347">
        <v>0</v>
      </c>
      <c r="S1293" s="184" t="s">
        <v>5684</v>
      </c>
      <c r="T1293" s="138">
        <f t="shared" si="107"/>
        <v>5</v>
      </c>
      <c r="U1293" s="139"/>
      <c r="V1293" s="138"/>
      <c r="W1293" s="138"/>
      <c r="X1293" s="138"/>
      <c r="Y1293" s="141"/>
      <c r="Z1293" s="226"/>
      <c r="AA1293" s="179"/>
      <c r="AB1293" s="179"/>
      <c r="AC1293" s="179"/>
      <c r="AD1293" s="179"/>
      <c r="AE1293" s="179"/>
      <c r="AF1293" s="179"/>
      <c r="AG1293" s="179"/>
      <c r="AH1293" s="179"/>
      <c r="AI1293" s="179"/>
      <c r="AJ1293" s="179"/>
      <c r="AK1293" s="179"/>
      <c r="AL1293" s="179"/>
      <c r="AM1293" s="179"/>
      <c r="AN1293" s="179"/>
      <c r="AO1293" s="179"/>
      <c r="AP1293" s="179"/>
      <c r="AQ1293" s="467"/>
    </row>
    <row r="1294" spans="1:43" s="347" customFormat="1" x14ac:dyDescent="0.3">
      <c r="A1294" s="438">
        <v>41779</v>
      </c>
      <c r="B1294" s="932" t="s">
        <v>5625</v>
      </c>
      <c r="C1294" s="933" t="s">
        <v>218</v>
      </c>
      <c r="D1294" s="652">
        <v>600</v>
      </c>
      <c r="E1294" s="347" t="s">
        <v>117</v>
      </c>
      <c r="F1294" s="439">
        <v>52749</v>
      </c>
      <c r="G1294" s="347" t="s">
        <v>5623</v>
      </c>
      <c r="H1294" s="352" t="s">
        <v>282</v>
      </c>
      <c r="I1294" s="353" t="s">
        <v>4257</v>
      </c>
      <c r="J1294" s="354" t="s">
        <v>602</v>
      </c>
      <c r="K1294" s="355">
        <v>-7.5</v>
      </c>
      <c r="L1294" s="354"/>
      <c r="M1294" s="355"/>
      <c r="N1294" s="440" t="s">
        <v>432</v>
      </c>
      <c r="O1294" s="471">
        <v>2.5</v>
      </c>
      <c r="P1294" s="352" t="s">
        <v>1933</v>
      </c>
      <c r="Q1294" s="354"/>
      <c r="R1294" s="347">
        <v>7</v>
      </c>
      <c r="S1294" s="184" t="s">
        <v>5683</v>
      </c>
      <c r="T1294" s="138">
        <f t="shared" si="107"/>
        <v>5</v>
      </c>
      <c r="U1294" s="139"/>
      <c r="V1294" s="138"/>
      <c r="W1294" s="138"/>
      <c r="X1294" s="138"/>
      <c r="Y1294" s="141"/>
      <c r="Z1294" s="226"/>
      <c r="AA1294" s="179"/>
      <c r="AB1294" s="179"/>
      <c r="AC1294" s="179"/>
      <c r="AD1294" s="179"/>
      <c r="AE1294" s="179"/>
      <c r="AF1294" s="179"/>
      <c r="AG1294" s="179"/>
      <c r="AH1294" s="179"/>
      <c r="AI1294" s="179"/>
      <c r="AJ1294" s="179"/>
      <c r="AK1294" s="179"/>
      <c r="AL1294" s="179"/>
      <c r="AM1294" s="179"/>
      <c r="AN1294" s="179"/>
      <c r="AO1294" s="179"/>
      <c r="AP1294" s="179"/>
      <c r="AQ1294" s="467"/>
    </row>
    <row r="1295" spans="1:43" s="347" customFormat="1" x14ac:dyDescent="0.3">
      <c r="A1295" s="438">
        <v>41779</v>
      </c>
      <c r="B1295" s="932" t="s">
        <v>5626</v>
      </c>
      <c r="C1295" s="933" t="s">
        <v>121</v>
      </c>
      <c r="D1295" s="652">
        <v>250</v>
      </c>
      <c r="E1295" s="347" t="s">
        <v>201</v>
      </c>
      <c r="F1295" s="439">
        <v>45457</v>
      </c>
      <c r="G1295" s="347" t="s">
        <v>4813</v>
      </c>
      <c r="H1295" s="352" t="s">
        <v>446</v>
      </c>
      <c r="I1295" s="353" t="s">
        <v>871</v>
      </c>
      <c r="J1295" s="462" t="s">
        <v>152</v>
      </c>
      <c r="K1295" s="355">
        <v>-27.5</v>
      </c>
      <c r="L1295" s="354"/>
      <c r="M1295" s="355"/>
      <c r="N1295" s="440" t="s">
        <v>85</v>
      </c>
      <c r="O1295" s="471">
        <v>7.2</v>
      </c>
      <c r="P1295" s="352" t="s">
        <v>2088</v>
      </c>
      <c r="Q1295" s="354"/>
      <c r="R1295" s="347">
        <v>-11</v>
      </c>
      <c r="S1295" s="184" t="s">
        <v>5680</v>
      </c>
      <c r="T1295" s="138">
        <f t="shared" si="107"/>
        <v>5</v>
      </c>
      <c r="U1295" s="139"/>
      <c r="V1295" s="138"/>
      <c r="W1295" s="138"/>
      <c r="X1295" s="138"/>
      <c r="Y1295" s="141"/>
      <c r="Z1295" s="226"/>
      <c r="AA1295" s="179"/>
      <c r="AB1295" s="179"/>
      <c r="AC1295" s="179"/>
      <c r="AD1295" s="179"/>
      <c r="AE1295" s="179"/>
      <c r="AF1295" s="179"/>
      <c r="AG1295" s="179"/>
      <c r="AH1295" s="179"/>
      <c r="AI1295" s="179"/>
      <c r="AJ1295" s="179"/>
      <c r="AK1295" s="179"/>
      <c r="AL1295" s="179"/>
      <c r="AM1295" s="179"/>
      <c r="AN1295" s="179"/>
      <c r="AO1295" s="179"/>
      <c r="AP1295" s="179"/>
      <c r="AQ1295" s="467"/>
    </row>
    <row r="1296" spans="1:43" s="347" customFormat="1" x14ac:dyDescent="0.3">
      <c r="A1296" s="438">
        <v>41779</v>
      </c>
      <c r="B1296" s="932" t="s">
        <v>5627</v>
      </c>
      <c r="C1296" s="933" t="s">
        <v>121</v>
      </c>
      <c r="D1296" s="652">
        <v>550</v>
      </c>
      <c r="E1296" s="347" t="s">
        <v>117</v>
      </c>
      <c r="F1296" s="439">
        <v>52762</v>
      </c>
      <c r="G1296" s="347" t="s">
        <v>4813</v>
      </c>
      <c r="H1296" s="352" t="s">
        <v>282</v>
      </c>
      <c r="I1296" s="353" t="s">
        <v>628</v>
      </c>
      <c r="J1296" s="462" t="s">
        <v>3924</v>
      </c>
      <c r="K1296" s="355">
        <v>-17.5</v>
      </c>
      <c r="L1296" s="354"/>
      <c r="M1296" s="355"/>
      <c r="N1296" s="440" t="s">
        <v>192</v>
      </c>
      <c r="O1296" s="471">
        <v>2.9</v>
      </c>
      <c r="P1296" s="352" t="s">
        <v>2092</v>
      </c>
      <c r="Q1296" s="354"/>
      <c r="R1296" s="347">
        <v>3</v>
      </c>
      <c r="S1296" s="184" t="s">
        <v>5681</v>
      </c>
      <c r="T1296" s="138">
        <f t="shared" si="107"/>
        <v>5</v>
      </c>
      <c r="U1296" s="139"/>
      <c r="V1296" s="138"/>
      <c r="W1296" s="138"/>
      <c r="X1296" s="138"/>
      <c r="Y1296" s="141"/>
      <c r="Z1296" s="226"/>
      <c r="AA1296" s="179"/>
      <c r="AB1296" s="179"/>
      <c r="AC1296" s="179"/>
      <c r="AD1296" s="179"/>
      <c r="AE1296" s="179"/>
      <c r="AF1296" s="179"/>
      <c r="AG1296" s="179"/>
      <c r="AH1296" s="179"/>
      <c r="AI1296" s="179"/>
      <c r="AJ1296" s="179"/>
      <c r="AK1296" s="179"/>
      <c r="AL1296" s="179"/>
      <c r="AM1296" s="179"/>
      <c r="AN1296" s="179"/>
      <c r="AO1296" s="179"/>
      <c r="AP1296" s="179"/>
      <c r="AQ1296" s="467"/>
    </row>
    <row r="1297" spans="1:43" s="347" customFormat="1" x14ac:dyDescent="0.3">
      <c r="A1297" s="438">
        <v>41779</v>
      </c>
      <c r="B1297" s="932" t="s">
        <v>5628</v>
      </c>
      <c r="C1297" s="933" t="s">
        <v>11</v>
      </c>
      <c r="D1297" s="652">
        <v>350</v>
      </c>
      <c r="E1297" s="347" t="s">
        <v>5629</v>
      </c>
      <c r="F1297" s="439">
        <v>43608</v>
      </c>
      <c r="G1297" s="347" t="s">
        <v>118</v>
      </c>
      <c r="H1297" s="352" t="s">
        <v>189</v>
      </c>
      <c r="I1297" s="353" t="s">
        <v>961</v>
      </c>
      <c r="J1297" s="354" t="s">
        <v>5630</v>
      </c>
      <c r="K1297" s="355">
        <v>-18</v>
      </c>
      <c r="L1297" s="354"/>
      <c r="M1297" s="355"/>
      <c r="N1297" s="440" t="s">
        <v>3840</v>
      </c>
      <c r="O1297" s="471">
        <v>5.71</v>
      </c>
      <c r="P1297" s="352" t="s">
        <v>5138</v>
      </c>
      <c r="Q1297" s="354"/>
      <c r="R1297" s="347">
        <v>1</v>
      </c>
      <c r="S1297" s="184" t="s">
        <v>5686</v>
      </c>
      <c r="T1297" s="138">
        <f t="shared" si="107"/>
        <v>5</v>
      </c>
      <c r="U1297" s="139"/>
      <c r="V1297" s="138"/>
      <c r="W1297" s="138"/>
      <c r="X1297" s="138"/>
      <c r="Y1297" s="141"/>
      <c r="Z1297" s="226"/>
      <c r="AA1297" s="179"/>
      <c r="AB1297" s="179"/>
      <c r="AC1297" s="179"/>
      <c r="AD1297" s="179"/>
      <c r="AE1297" s="179"/>
      <c r="AF1297" s="179"/>
      <c r="AG1297" s="179"/>
      <c r="AH1297" s="179"/>
      <c r="AI1297" s="179"/>
      <c r="AJ1297" s="179"/>
      <c r="AK1297" s="179"/>
      <c r="AL1297" s="179"/>
      <c r="AM1297" s="179"/>
      <c r="AN1297" s="179"/>
      <c r="AO1297" s="179"/>
      <c r="AP1297" s="179"/>
      <c r="AQ1297" s="467"/>
    </row>
    <row r="1298" spans="1:43" s="347" customFormat="1" x14ac:dyDescent="0.3">
      <c r="A1298" s="438">
        <v>41778</v>
      </c>
      <c r="B1298" s="932" t="s">
        <v>5631</v>
      </c>
      <c r="C1298" s="933" t="s">
        <v>208</v>
      </c>
      <c r="D1298" s="652">
        <v>500</v>
      </c>
      <c r="E1298" s="347" t="s">
        <v>261</v>
      </c>
      <c r="F1298" s="439">
        <v>45611</v>
      </c>
      <c r="G1298" s="347" t="s">
        <v>5632</v>
      </c>
      <c r="H1298" s="352" t="s">
        <v>5633</v>
      </c>
      <c r="I1298" s="353" t="s">
        <v>1480</v>
      </c>
      <c r="J1298" s="354" t="s">
        <v>5634</v>
      </c>
      <c r="K1298" s="355">
        <v>-25</v>
      </c>
      <c r="L1298" s="354"/>
      <c r="M1298" s="355"/>
      <c r="N1298" s="440" t="s">
        <v>158</v>
      </c>
      <c r="O1298" s="471">
        <v>8</v>
      </c>
      <c r="P1298" s="352" t="s">
        <v>5635</v>
      </c>
      <c r="Q1298" s="354"/>
      <c r="R1298" s="347">
        <v>-11</v>
      </c>
      <c r="S1298" s="184" t="s">
        <v>5679</v>
      </c>
      <c r="T1298" s="138">
        <f t="shared" si="107"/>
        <v>5</v>
      </c>
      <c r="U1298" s="139"/>
      <c r="V1298" s="138"/>
      <c r="W1298" s="138"/>
      <c r="X1298" s="138"/>
      <c r="Y1298" s="141"/>
      <c r="Z1298" s="226"/>
      <c r="AA1298" s="179"/>
      <c r="AB1298" s="179"/>
      <c r="AC1298" s="179"/>
      <c r="AD1298" s="179"/>
      <c r="AE1298" s="179"/>
      <c r="AF1298" s="179"/>
      <c r="AG1298" s="179"/>
      <c r="AH1298" s="179"/>
      <c r="AI1298" s="179"/>
      <c r="AJ1298" s="179"/>
      <c r="AK1298" s="179"/>
      <c r="AL1298" s="179"/>
      <c r="AM1298" s="179"/>
      <c r="AN1298" s="179"/>
      <c r="AO1298" s="179"/>
      <c r="AP1298" s="179"/>
      <c r="AQ1298" s="467"/>
    </row>
    <row r="1299" spans="1:43" s="347" customFormat="1" x14ac:dyDescent="0.3">
      <c r="A1299" s="438">
        <v>41778</v>
      </c>
      <c r="B1299" s="932" t="s">
        <v>5636</v>
      </c>
      <c r="C1299" s="933" t="s">
        <v>121</v>
      </c>
      <c r="D1299" s="652">
        <v>600</v>
      </c>
      <c r="E1299" s="347" t="s">
        <v>12</v>
      </c>
      <c r="F1299" s="439">
        <v>42870</v>
      </c>
      <c r="G1299" s="347" t="s">
        <v>4270</v>
      </c>
      <c r="H1299" s="352" t="s">
        <v>723</v>
      </c>
      <c r="I1299" s="353" t="s">
        <v>723</v>
      </c>
      <c r="J1299" s="354" t="s">
        <v>4107</v>
      </c>
      <c r="K1299" s="355">
        <v>-2.5</v>
      </c>
      <c r="L1299" s="354"/>
      <c r="M1299" s="355"/>
      <c r="N1299" s="440" t="s">
        <v>2576</v>
      </c>
      <c r="O1299" s="471">
        <v>1.65</v>
      </c>
      <c r="P1299" s="352" t="s">
        <v>1995</v>
      </c>
      <c r="Q1299" s="354"/>
      <c r="R1299" s="347">
        <v>-6</v>
      </c>
      <c r="S1299" s="184" t="s">
        <v>5678</v>
      </c>
      <c r="T1299" s="138">
        <f t="shared" si="107"/>
        <v>5</v>
      </c>
      <c r="U1299" s="139"/>
      <c r="V1299" s="138"/>
      <c r="W1299" s="138"/>
      <c r="X1299" s="138"/>
      <c r="Y1299" s="141"/>
      <c r="Z1299" s="226"/>
      <c r="AA1299" s="179"/>
      <c r="AB1299" s="179"/>
      <c r="AC1299" s="179"/>
      <c r="AD1299" s="179"/>
      <c r="AE1299" s="179"/>
      <c r="AF1299" s="179"/>
      <c r="AG1299" s="179"/>
      <c r="AH1299" s="179"/>
      <c r="AI1299" s="179"/>
      <c r="AJ1299" s="179"/>
      <c r="AK1299" s="179"/>
      <c r="AL1299" s="179"/>
      <c r="AM1299" s="179"/>
      <c r="AN1299" s="179"/>
      <c r="AO1299" s="179"/>
      <c r="AP1299" s="179"/>
      <c r="AQ1299" s="467"/>
    </row>
    <row r="1300" spans="1:43" s="347" customFormat="1" x14ac:dyDescent="0.3">
      <c r="A1300" s="438">
        <v>41778</v>
      </c>
      <c r="B1300" s="932" t="s">
        <v>5637</v>
      </c>
      <c r="C1300" s="933" t="s">
        <v>121</v>
      </c>
      <c r="D1300" s="652">
        <v>500</v>
      </c>
      <c r="E1300" s="347" t="s">
        <v>66</v>
      </c>
      <c r="F1300" s="439">
        <v>45427</v>
      </c>
      <c r="G1300" s="347" t="s">
        <v>4270</v>
      </c>
      <c r="H1300" s="352" t="s">
        <v>951</v>
      </c>
      <c r="I1300" s="353" t="s">
        <v>951</v>
      </c>
      <c r="J1300" s="354" t="s">
        <v>4115</v>
      </c>
      <c r="K1300" s="355">
        <v>-2.5</v>
      </c>
      <c r="L1300" s="354"/>
      <c r="M1300" s="355"/>
      <c r="N1300" s="440" t="s">
        <v>868</v>
      </c>
      <c r="O1300" s="471">
        <v>2.8</v>
      </c>
      <c r="P1300" s="352" t="s">
        <v>1937</v>
      </c>
      <c r="Q1300" s="354"/>
      <c r="R1300" s="347">
        <v>0</v>
      </c>
      <c r="S1300" s="184" t="s">
        <v>5677</v>
      </c>
      <c r="T1300" s="138">
        <f t="shared" si="107"/>
        <v>5</v>
      </c>
      <c r="U1300" s="139"/>
      <c r="V1300" s="138"/>
      <c r="W1300" s="138"/>
      <c r="X1300" s="138"/>
      <c r="Y1300" s="141"/>
      <c r="Z1300" s="226"/>
      <c r="AA1300" s="179"/>
      <c r="AB1300" s="179"/>
      <c r="AC1300" s="179"/>
      <c r="AD1300" s="179"/>
      <c r="AE1300" s="179"/>
      <c r="AF1300" s="179"/>
      <c r="AG1300" s="179"/>
      <c r="AH1300" s="179"/>
      <c r="AI1300" s="179"/>
      <c r="AJ1300" s="179"/>
      <c r="AK1300" s="179"/>
      <c r="AL1300" s="179"/>
      <c r="AM1300" s="179"/>
      <c r="AN1300" s="179"/>
      <c r="AO1300" s="179"/>
      <c r="AP1300" s="179"/>
      <c r="AQ1300" s="467"/>
    </row>
    <row r="1301" spans="1:43" s="347" customFormat="1" x14ac:dyDescent="0.3">
      <c r="A1301" s="438">
        <v>41778</v>
      </c>
      <c r="B1301" s="932" t="s">
        <v>5638</v>
      </c>
      <c r="C1301" s="933" t="s">
        <v>127</v>
      </c>
      <c r="D1301" s="652">
        <v>300</v>
      </c>
      <c r="E1301" s="347" t="s">
        <v>164</v>
      </c>
      <c r="F1301" s="439">
        <v>42509</v>
      </c>
      <c r="G1301" s="347" t="s">
        <v>3825</v>
      </c>
      <c r="H1301" s="352" t="s">
        <v>5639</v>
      </c>
      <c r="I1301" s="353" t="s">
        <v>5640</v>
      </c>
      <c r="J1301" s="354" t="s">
        <v>3011</v>
      </c>
      <c r="K1301" s="355">
        <v>-4</v>
      </c>
      <c r="L1301" s="354"/>
      <c r="M1301" s="355"/>
      <c r="N1301" s="440" t="s">
        <v>504</v>
      </c>
      <c r="O1301" s="471">
        <v>2.33</v>
      </c>
      <c r="P1301" s="352" t="s">
        <v>1937</v>
      </c>
      <c r="Q1301" s="354"/>
      <c r="R1301" s="347">
        <v>0</v>
      </c>
      <c r="S1301" s="184" t="s">
        <v>5676</v>
      </c>
      <c r="T1301" s="138">
        <f t="shared" si="107"/>
        <v>5</v>
      </c>
      <c r="U1301" s="139"/>
      <c r="V1301" s="138"/>
      <c r="W1301" s="138"/>
      <c r="X1301" s="138"/>
      <c r="Y1301" s="141"/>
      <c r="Z1301" s="226"/>
      <c r="AA1301" s="179"/>
      <c r="AB1301" s="179"/>
      <c r="AC1301" s="179"/>
      <c r="AD1301" s="179"/>
      <c r="AE1301" s="179"/>
      <c r="AF1301" s="179"/>
      <c r="AG1301" s="179"/>
      <c r="AH1301" s="179"/>
      <c r="AI1301" s="179"/>
      <c r="AJ1301" s="179"/>
      <c r="AK1301" s="179"/>
      <c r="AL1301" s="179"/>
      <c r="AM1301" s="179"/>
      <c r="AN1301" s="179"/>
      <c r="AO1301" s="179"/>
      <c r="AP1301" s="179"/>
      <c r="AQ1301" s="467"/>
    </row>
    <row r="1302" spans="1:43" s="347" customFormat="1" x14ac:dyDescent="0.3">
      <c r="A1302" s="438">
        <v>41778</v>
      </c>
      <c r="B1302" s="932" t="s">
        <v>5641</v>
      </c>
      <c r="C1302" s="933" t="s">
        <v>127</v>
      </c>
      <c r="D1302" s="652">
        <v>300</v>
      </c>
      <c r="E1302" s="347" t="s">
        <v>37</v>
      </c>
      <c r="F1302" s="439">
        <v>43607</v>
      </c>
      <c r="G1302" s="347" t="s">
        <v>3825</v>
      </c>
      <c r="H1302" s="352" t="s">
        <v>5642</v>
      </c>
      <c r="I1302" s="353" t="s">
        <v>617</v>
      </c>
      <c r="J1302" s="354" t="s">
        <v>5643</v>
      </c>
      <c r="K1302" s="355">
        <v>-10</v>
      </c>
      <c r="L1302" s="354"/>
      <c r="M1302" s="355"/>
      <c r="N1302" s="440" t="s">
        <v>423</v>
      </c>
      <c r="O1302" s="471">
        <v>3.33</v>
      </c>
      <c r="P1302" s="352" t="s">
        <v>5644</v>
      </c>
      <c r="Q1302" s="354"/>
      <c r="R1302" s="347">
        <v>-5.5</v>
      </c>
      <c r="S1302" s="184" t="s">
        <v>5675</v>
      </c>
      <c r="T1302" s="138">
        <f t="shared" si="107"/>
        <v>5</v>
      </c>
      <c r="U1302" s="139"/>
      <c r="V1302" s="138"/>
      <c r="W1302" s="138"/>
      <c r="X1302" s="138"/>
      <c r="Y1302" s="141"/>
      <c r="Z1302" s="226"/>
      <c r="AA1302" s="179"/>
      <c r="AB1302" s="179"/>
      <c r="AC1302" s="179"/>
      <c r="AD1302" s="179"/>
      <c r="AE1302" s="179"/>
      <c r="AF1302" s="179"/>
      <c r="AG1302" s="179"/>
      <c r="AH1302" s="179"/>
      <c r="AI1302" s="179"/>
      <c r="AJ1302" s="179"/>
      <c r="AK1302" s="179"/>
      <c r="AL1302" s="179"/>
      <c r="AM1302" s="179"/>
      <c r="AN1302" s="179"/>
      <c r="AO1302" s="179"/>
      <c r="AP1302" s="179"/>
      <c r="AQ1302" s="467"/>
    </row>
    <row r="1303" spans="1:43" s="347" customFormat="1" x14ac:dyDescent="0.3">
      <c r="A1303" s="438">
        <v>41778</v>
      </c>
      <c r="B1303" s="932" t="s">
        <v>5645</v>
      </c>
      <c r="C1303" s="933" t="s">
        <v>771</v>
      </c>
      <c r="D1303" s="652">
        <v>600</v>
      </c>
      <c r="E1303" s="347" t="s">
        <v>12</v>
      </c>
      <c r="F1303" s="439">
        <v>42877</v>
      </c>
      <c r="G1303" s="347" t="s">
        <v>5646</v>
      </c>
      <c r="H1303" s="352" t="s">
        <v>2299</v>
      </c>
      <c r="I1303" s="353" t="s">
        <v>2299</v>
      </c>
      <c r="J1303" s="354" t="s">
        <v>3847</v>
      </c>
      <c r="K1303" s="355">
        <v>0</v>
      </c>
      <c r="L1303" s="354"/>
      <c r="M1303" s="355"/>
      <c r="N1303" s="440" t="s">
        <v>423</v>
      </c>
      <c r="O1303" s="471">
        <v>1.67</v>
      </c>
      <c r="P1303" s="352" t="s">
        <v>1903</v>
      </c>
      <c r="Q1303" s="354"/>
      <c r="R1303" s="347">
        <v>12</v>
      </c>
      <c r="S1303" s="184" t="s">
        <v>5673</v>
      </c>
      <c r="T1303" s="138">
        <f t="shared" si="107"/>
        <v>5</v>
      </c>
      <c r="U1303" s="139"/>
      <c r="V1303" s="138"/>
      <c r="W1303" s="138"/>
      <c r="X1303" s="138"/>
      <c r="Y1303" s="141"/>
      <c r="Z1303" s="226"/>
      <c r="AA1303" s="179"/>
      <c r="AB1303" s="179"/>
      <c r="AC1303" s="179"/>
      <c r="AD1303" s="179"/>
      <c r="AE1303" s="179"/>
      <c r="AF1303" s="179"/>
      <c r="AG1303" s="179"/>
      <c r="AH1303" s="179"/>
      <c r="AI1303" s="179"/>
      <c r="AJ1303" s="179"/>
      <c r="AK1303" s="179"/>
      <c r="AL1303" s="179"/>
      <c r="AM1303" s="179"/>
      <c r="AN1303" s="179"/>
      <c r="AO1303" s="179"/>
      <c r="AP1303" s="179"/>
      <c r="AQ1303" s="467"/>
    </row>
    <row r="1304" spans="1:43" s="347" customFormat="1" x14ac:dyDescent="0.3">
      <c r="A1304" s="438">
        <v>41778</v>
      </c>
      <c r="B1304" s="932" t="s">
        <v>5647</v>
      </c>
      <c r="C1304" s="933" t="s">
        <v>771</v>
      </c>
      <c r="D1304" s="652">
        <v>850</v>
      </c>
      <c r="E1304" s="347" t="s">
        <v>12</v>
      </c>
      <c r="F1304" s="439">
        <v>42877</v>
      </c>
      <c r="G1304" s="347" t="s">
        <v>5646</v>
      </c>
      <c r="H1304" s="352" t="s">
        <v>356</v>
      </c>
      <c r="I1304" s="353" t="s">
        <v>5648</v>
      </c>
      <c r="J1304" s="354" t="s">
        <v>3241</v>
      </c>
      <c r="K1304" s="355">
        <v>0</v>
      </c>
      <c r="L1304" s="354"/>
      <c r="M1304" s="355"/>
      <c r="N1304" s="440" t="s">
        <v>868</v>
      </c>
      <c r="O1304" s="471">
        <v>1.65</v>
      </c>
      <c r="P1304" s="352" t="s">
        <v>1903</v>
      </c>
      <c r="Q1304" s="354"/>
      <c r="R1304" s="347">
        <v>12</v>
      </c>
      <c r="S1304" s="184" t="s">
        <v>5674</v>
      </c>
      <c r="T1304" s="138">
        <f t="shared" si="107"/>
        <v>5</v>
      </c>
      <c r="U1304" s="139"/>
      <c r="V1304" s="138"/>
      <c r="W1304" s="138"/>
      <c r="X1304" s="138"/>
      <c r="Y1304" s="141"/>
      <c r="Z1304" s="226"/>
      <c r="AA1304" s="179"/>
      <c r="AB1304" s="179"/>
      <c r="AC1304" s="179"/>
      <c r="AD1304" s="179"/>
      <c r="AE1304" s="179"/>
      <c r="AF1304" s="179"/>
      <c r="AG1304" s="179"/>
      <c r="AH1304" s="179"/>
      <c r="AI1304" s="179"/>
      <c r="AJ1304" s="179"/>
      <c r="AK1304" s="179"/>
      <c r="AL1304" s="179"/>
      <c r="AM1304" s="179"/>
      <c r="AN1304" s="179"/>
      <c r="AO1304" s="179"/>
      <c r="AP1304" s="179"/>
      <c r="AQ1304" s="467"/>
    </row>
    <row r="1305" spans="1:43" s="347" customFormat="1" x14ac:dyDescent="0.3">
      <c r="A1305" s="438">
        <v>41778</v>
      </c>
      <c r="B1305" s="932" t="s">
        <v>5645</v>
      </c>
      <c r="C1305" s="933" t="s">
        <v>771</v>
      </c>
      <c r="D1305" s="652">
        <v>250</v>
      </c>
      <c r="E1305" s="347" t="s">
        <v>37</v>
      </c>
      <c r="F1305" s="439">
        <v>43607</v>
      </c>
      <c r="G1305" s="347" t="s">
        <v>5649</v>
      </c>
      <c r="H1305" s="352" t="s">
        <v>2299</v>
      </c>
      <c r="I1305" s="353" t="s">
        <v>2299</v>
      </c>
      <c r="J1305" s="354" t="s">
        <v>925</v>
      </c>
      <c r="K1305" s="355">
        <v>0</v>
      </c>
      <c r="L1305" s="354"/>
      <c r="M1305" s="355"/>
      <c r="N1305" s="440" t="s">
        <v>391</v>
      </c>
      <c r="O1305" s="471">
        <v>2</v>
      </c>
      <c r="P1305" s="352" t="s">
        <v>2107</v>
      </c>
      <c r="Q1305" s="354"/>
      <c r="R1305" s="347">
        <v>15</v>
      </c>
      <c r="S1305" s="184" t="s">
        <v>5672</v>
      </c>
      <c r="T1305" s="138">
        <f t="shared" si="107"/>
        <v>5</v>
      </c>
      <c r="U1305" s="139"/>
      <c r="V1305" s="138"/>
      <c r="W1305" s="138"/>
      <c r="X1305" s="138"/>
      <c r="Y1305" s="141"/>
      <c r="Z1305" s="226"/>
      <c r="AA1305" s="179"/>
      <c r="AB1305" s="179"/>
      <c r="AC1305" s="179"/>
      <c r="AD1305" s="179"/>
      <c r="AE1305" s="179"/>
      <c r="AF1305" s="179"/>
      <c r="AG1305" s="179"/>
      <c r="AH1305" s="179"/>
      <c r="AI1305" s="179"/>
      <c r="AJ1305" s="179"/>
      <c r="AK1305" s="179"/>
      <c r="AL1305" s="179"/>
      <c r="AM1305" s="179"/>
      <c r="AN1305" s="179"/>
      <c r="AO1305" s="179"/>
      <c r="AP1305" s="179"/>
      <c r="AQ1305" s="467"/>
    </row>
    <row r="1306" spans="1:43" s="347" customFormat="1" x14ac:dyDescent="0.3">
      <c r="A1306" s="438">
        <v>41778</v>
      </c>
      <c r="B1306" s="932" t="s">
        <v>5650</v>
      </c>
      <c r="C1306" s="933" t="s">
        <v>771</v>
      </c>
      <c r="D1306" s="652">
        <v>1400</v>
      </c>
      <c r="E1306" s="347" t="s">
        <v>37</v>
      </c>
      <c r="F1306" s="439">
        <v>43607</v>
      </c>
      <c r="G1306" s="347" t="s">
        <v>5649</v>
      </c>
      <c r="H1306" s="352" t="s">
        <v>570</v>
      </c>
      <c r="I1306" s="353" t="s">
        <v>5651</v>
      </c>
      <c r="J1306" s="354" t="s">
        <v>131</v>
      </c>
      <c r="K1306" s="355">
        <v>0</v>
      </c>
      <c r="L1306" s="354"/>
      <c r="M1306" s="355"/>
      <c r="N1306" s="440" t="s">
        <v>551</v>
      </c>
      <c r="O1306" s="471">
        <v>1.79</v>
      </c>
      <c r="P1306" s="352" t="s">
        <v>2107</v>
      </c>
      <c r="Q1306" s="354"/>
      <c r="R1306" s="347">
        <v>15</v>
      </c>
      <c r="S1306" s="184" t="s">
        <v>5671</v>
      </c>
      <c r="T1306" s="138">
        <f t="shared" si="107"/>
        <v>5</v>
      </c>
      <c r="U1306" s="139"/>
      <c r="V1306" s="138"/>
      <c r="W1306" s="138"/>
      <c r="X1306" s="138"/>
      <c r="Y1306" s="141"/>
      <c r="Z1306" s="226"/>
      <c r="AA1306" s="179"/>
      <c r="AB1306" s="179"/>
      <c r="AC1306" s="179"/>
      <c r="AD1306" s="179"/>
      <c r="AE1306" s="179"/>
      <c r="AF1306" s="179"/>
      <c r="AG1306" s="179"/>
      <c r="AH1306" s="179"/>
      <c r="AI1306" s="179"/>
      <c r="AJ1306" s="179"/>
      <c r="AK1306" s="179"/>
      <c r="AL1306" s="179"/>
      <c r="AM1306" s="179"/>
      <c r="AN1306" s="179"/>
      <c r="AO1306" s="179"/>
      <c r="AP1306" s="179"/>
      <c r="AQ1306" s="467"/>
    </row>
    <row r="1307" spans="1:43" s="347" customFormat="1" x14ac:dyDescent="0.3">
      <c r="A1307" s="438">
        <v>41778</v>
      </c>
      <c r="B1307" s="932" t="s">
        <v>5652</v>
      </c>
      <c r="C1307" s="933" t="s">
        <v>771</v>
      </c>
      <c r="D1307" s="652">
        <v>1400</v>
      </c>
      <c r="E1307" s="347" t="s">
        <v>66</v>
      </c>
      <c r="F1307" s="439">
        <v>45434</v>
      </c>
      <c r="G1307" s="347" t="s">
        <v>5646</v>
      </c>
      <c r="H1307" s="352" t="s">
        <v>145</v>
      </c>
      <c r="I1307" s="353" t="s">
        <v>5653</v>
      </c>
      <c r="J1307" s="354" t="s">
        <v>146</v>
      </c>
      <c r="K1307" s="355">
        <v>0</v>
      </c>
      <c r="L1307" s="354"/>
      <c r="M1307" s="355"/>
      <c r="N1307" s="440" t="s">
        <v>463</v>
      </c>
      <c r="O1307" s="471">
        <v>2.14</v>
      </c>
      <c r="P1307" s="352" t="s">
        <v>5654</v>
      </c>
      <c r="Q1307" s="354"/>
      <c r="R1307" s="347">
        <v>12.5</v>
      </c>
      <c r="S1307" s="184" t="s">
        <v>5670</v>
      </c>
      <c r="T1307" s="138">
        <f t="shared" si="107"/>
        <v>5</v>
      </c>
      <c r="U1307" s="139"/>
      <c r="V1307" s="138"/>
      <c r="W1307" s="138"/>
      <c r="X1307" s="138"/>
      <c r="Y1307" s="141"/>
      <c r="Z1307" s="226"/>
      <c r="AA1307" s="179"/>
      <c r="AB1307" s="179"/>
      <c r="AC1307" s="179"/>
      <c r="AD1307" s="179"/>
      <c r="AE1307" s="179"/>
      <c r="AF1307" s="179"/>
      <c r="AG1307" s="179"/>
      <c r="AH1307" s="179"/>
      <c r="AI1307" s="179"/>
      <c r="AJ1307" s="179"/>
      <c r="AK1307" s="179"/>
      <c r="AL1307" s="179"/>
      <c r="AM1307" s="179"/>
      <c r="AN1307" s="179"/>
      <c r="AO1307" s="179"/>
      <c r="AP1307" s="179"/>
      <c r="AQ1307" s="467"/>
    </row>
    <row r="1308" spans="1:43" s="347" customFormat="1" x14ac:dyDescent="0.3">
      <c r="A1308" s="438">
        <v>41778</v>
      </c>
      <c r="B1308" s="932" t="s">
        <v>5655</v>
      </c>
      <c r="C1308" s="933" t="s">
        <v>36</v>
      </c>
      <c r="D1308" s="652">
        <v>500</v>
      </c>
      <c r="E1308" s="347" t="s">
        <v>37</v>
      </c>
      <c r="F1308" s="439">
        <v>43600</v>
      </c>
      <c r="G1308" s="347" t="s">
        <v>5656</v>
      </c>
      <c r="H1308" s="352" t="s">
        <v>5657</v>
      </c>
      <c r="I1308" s="353" t="s">
        <v>631</v>
      </c>
      <c r="J1308" s="354" t="s">
        <v>216</v>
      </c>
      <c r="K1308" s="355">
        <v>-25</v>
      </c>
      <c r="L1308" s="354"/>
      <c r="M1308" s="355"/>
      <c r="N1308" s="440" t="s">
        <v>98</v>
      </c>
      <c r="O1308" s="471">
        <v>6.2</v>
      </c>
      <c r="P1308" s="352" t="s">
        <v>3631</v>
      </c>
      <c r="Q1308" s="354" t="s">
        <v>1937</v>
      </c>
      <c r="R1308" s="347">
        <v>0</v>
      </c>
      <c r="S1308" s="184" t="s">
        <v>5669</v>
      </c>
      <c r="T1308" s="138">
        <f t="shared" si="107"/>
        <v>5</v>
      </c>
      <c r="U1308" s="139"/>
      <c r="V1308" s="138"/>
      <c r="W1308" s="138"/>
      <c r="X1308" s="138"/>
      <c r="Y1308" s="141"/>
      <c r="Z1308" s="226"/>
      <c r="AA1308" s="179"/>
      <c r="AB1308" s="179"/>
      <c r="AC1308" s="179"/>
      <c r="AD1308" s="179"/>
      <c r="AE1308" s="179"/>
      <c r="AF1308" s="179"/>
      <c r="AG1308" s="179"/>
      <c r="AH1308" s="179"/>
      <c r="AI1308" s="179"/>
      <c r="AJ1308" s="179"/>
      <c r="AK1308" s="179"/>
      <c r="AL1308" s="179"/>
      <c r="AM1308" s="179"/>
      <c r="AN1308" s="179"/>
      <c r="AO1308" s="179"/>
      <c r="AP1308" s="179"/>
      <c r="AQ1308" s="467"/>
    </row>
    <row r="1309" spans="1:43" s="347" customFormat="1" x14ac:dyDescent="0.3">
      <c r="A1309" s="438">
        <v>41778</v>
      </c>
      <c r="B1309" s="932" t="s">
        <v>5658</v>
      </c>
      <c r="C1309" s="933" t="s">
        <v>36</v>
      </c>
      <c r="D1309" s="652">
        <v>600</v>
      </c>
      <c r="E1309" s="347" t="s">
        <v>66</v>
      </c>
      <c r="F1309" s="439">
        <v>45427</v>
      </c>
      <c r="G1309" s="347" t="s">
        <v>5656</v>
      </c>
      <c r="H1309" s="352" t="s">
        <v>5659</v>
      </c>
      <c r="I1309" s="353" t="s">
        <v>578</v>
      </c>
      <c r="J1309" s="354" t="s">
        <v>981</v>
      </c>
      <c r="K1309" s="355">
        <v>-25</v>
      </c>
      <c r="L1309" s="354"/>
      <c r="M1309" s="355"/>
      <c r="N1309" s="440" t="s">
        <v>1942</v>
      </c>
      <c r="O1309" s="471">
        <v>6</v>
      </c>
      <c r="P1309" s="352" t="s">
        <v>3631</v>
      </c>
      <c r="Q1309" s="354" t="s">
        <v>1937</v>
      </c>
      <c r="R1309" s="347">
        <v>0</v>
      </c>
      <c r="S1309" s="184" t="s">
        <v>5668</v>
      </c>
      <c r="T1309" s="138">
        <f t="shared" si="107"/>
        <v>5</v>
      </c>
      <c r="U1309" s="139"/>
      <c r="V1309" s="138"/>
      <c r="W1309" s="138"/>
      <c r="X1309" s="138"/>
      <c r="Y1309" s="141"/>
      <c r="Z1309" s="226"/>
      <c r="AA1309" s="179"/>
      <c r="AB1309" s="179"/>
      <c r="AC1309" s="179"/>
      <c r="AD1309" s="179"/>
      <c r="AE1309" s="179"/>
      <c r="AF1309" s="179"/>
      <c r="AG1309" s="179"/>
      <c r="AH1309" s="179"/>
      <c r="AI1309" s="179"/>
      <c r="AJ1309" s="179"/>
      <c r="AK1309" s="179"/>
      <c r="AL1309" s="179"/>
      <c r="AM1309" s="179"/>
      <c r="AN1309" s="179"/>
      <c r="AO1309" s="179"/>
      <c r="AP1309" s="179"/>
      <c r="AQ1309" s="467"/>
    </row>
    <row r="1310" spans="1:43" s="347" customFormat="1" x14ac:dyDescent="0.3">
      <c r="A1310" s="438">
        <v>41778</v>
      </c>
      <c r="B1310" s="932" t="s">
        <v>5660</v>
      </c>
      <c r="C1310" s="933" t="s">
        <v>36</v>
      </c>
      <c r="D1310" s="652">
        <v>550</v>
      </c>
      <c r="E1310" s="347" t="s">
        <v>117</v>
      </c>
      <c r="F1310" s="439">
        <v>52732</v>
      </c>
      <c r="G1310" s="347" t="s">
        <v>5656</v>
      </c>
      <c r="H1310" s="352" t="s">
        <v>204</v>
      </c>
      <c r="I1310" s="353" t="s">
        <v>329</v>
      </c>
      <c r="J1310" s="354" t="s">
        <v>5661</v>
      </c>
      <c r="K1310" s="355">
        <v>-25</v>
      </c>
      <c r="L1310" s="354"/>
      <c r="M1310" s="355"/>
      <c r="N1310" s="440" t="s">
        <v>818</v>
      </c>
      <c r="O1310" s="471">
        <v>5.27</v>
      </c>
      <c r="P1310" s="352" t="s">
        <v>3631</v>
      </c>
      <c r="Q1310" s="354" t="s">
        <v>1937</v>
      </c>
      <c r="R1310" s="347">
        <v>0</v>
      </c>
      <c r="S1310" s="184" t="s">
        <v>5667</v>
      </c>
      <c r="T1310" s="138">
        <f t="shared" si="107"/>
        <v>5</v>
      </c>
      <c r="U1310" s="139"/>
      <c r="V1310" s="138"/>
      <c r="W1310" s="138"/>
      <c r="X1310" s="138"/>
      <c r="Y1310" s="141"/>
      <c r="Z1310" s="226"/>
      <c r="AA1310" s="179"/>
      <c r="AB1310" s="179"/>
      <c r="AC1310" s="179"/>
      <c r="AD1310" s="179"/>
      <c r="AE1310" s="179"/>
      <c r="AF1310" s="179"/>
      <c r="AG1310" s="179"/>
      <c r="AH1310" s="179"/>
      <c r="AI1310" s="179"/>
      <c r="AJ1310" s="179"/>
      <c r="AK1310" s="179"/>
      <c r="AL1310" s="179"/>
      <c r="AM1310" s="179"/>
      <c r="AN1310" s="179"/>
      <c r="AO1310" s="179"/>
      <c r="AP1310" s="179"/>
      <c r="AQ1310" s="467"/>
    </row>
    <row r="1311" spans="1:43" s="347" customFormat="1" x14ac:dyDescent="0.3">
      <c r="A1311" s="438">
        <v>41778</v>
      </c>
      <c r="B1311" s="932" t="s">
        <v>5662</v>
      </c>
      <c r="C1311" s="933" t="s">
        <v>218</v>
      </c>
      <c r="D1311" s="652">
        <v>300</v>
      </c>
      <c r="E1311" s="347" t="s">
        <v>224</v>
      </c>
      <c r="F1311" s="439">
        <v>44362</v>
      </c>
      <c r="G1311" s="347" t="s">
        <v>5663</v>
      </c>
      <c r="H1311" s="352" t="s">
        <v>466</v>
      </c>
      <c r="I1311" s="353" t="s">
        <v>676</v>
      </c>
      <c r="J1311" s="354" t="s">
        <v>661</v>
      </c>
      <c r="K1311" s="355">
        <v>-20</v>
      </c>
      <c r="L1311" s="354"/>
      <c r="M1311" s="355"/>
      <c r="N1311" s="440" t="s">
        <v>3636</v>
      </c>
      <c r="O1311" s="471">
        <v>4</v>
      </c>
      <c r="P1311" s="352" t="s">
        <v>4255</v>
      </c>
      <c r="Q1311" s="354"/>
      <c r="R1311" s="347">
        <v>-27</v>
      </c>
      <c r="S1311" s="184" t="s">
        <v>5666</v>
      </c>
      <c r="T1311" s="138">
        <f t="shared" si="107"/>
        <v>5</v>
      </c>
      <c r="U1311" s="139"/>
      <c r="V1311" s="138"/>
      <c r="W1311" s="138"/>
      <c r="X1311" s="138"/>
      <c r="Y1311" s="141"/>
      <c r="Z1311" s="226"/>
      <c r="AA1311" s="179"/>
      <c r="AB1311" s="179"/>
      <c r="AC1311" s="179"/>
      <c r="AD1311" s="179"/>
      <c r="AE1311" s="179"/>
      <c r="AF1311" s="179"/>
      <c r="AG1311" s="179"/>
      <c r="AH1311" s="179"/>
      <c r="AI1311" s="179"/>
      <c r="AJ1311" s="179"/>
      <c r="AK1311" s="179"/>
      <c r="AL1311" s="179"/>
      <c r="AM1311" s="179"/>
      <c r="AN1311" s="179"/>
      <c r="AO1311" s="179"/>
      <c r="AP1311" s="179"/>
      <c r="AQ1311" s="467"/>
    </row>
    <row r="1312" spans="1:43" s="358" customFormat="1" x14ac:dyDescent="0.3">
      <c r="A1312" s="501">
        <v>41778</v>
      </c>
      <c r="B1312" s="973" t="s">
        <v>5664</v>
      </c>
      <c r="C1312" s="974" t="s">
        <v>896</v>
      </c>
      <c r="D1312" s="658">
        <v>500</v>
      </c>
      <c r="E1312" s="358" t="s">
        <v>66</v>
      </c>
      <c r="F1312" s="502">
        <v>45444</v>
      </c>
      <c r="G1312" s="358" t="s">
        <v>557</v>
      </c>
      <c r="H1312" s="360" t="s">
        <v>95</v>
      </c>
      <c r="I1312" s="361" t="s">
        <v>544</v>
      </c>
      <c r="J1312" s="362" t="s">
        <v>245</v>
      </c>
      <c r="K1312" s="363">
        <v>15</v>
      </c>
      <c r="L1312" s="362"/>
      <c r="M1312" s="363"/>
      <c r="N1312" s="503" t="s">
        <v>416</v>
      </c>
      <c r="O1312" s="621">
        <v>1.8</v>
      </c>
      <c r="P1312" s="360" t="s">
        <v>93</v>
      </c>
      <c r="Q1312" s="362"/>
      <c r="R1312" s="358" t="s">
        <v>93</v>
      </c>
      <c r="S1312" s="365" t="s">
        <v>5665</v>
      </c>
      <c r="T1312" s="364">
        <f t="shared" si="107"/>
        <v>5</v>
      </c>
      <c r="U1312" s="366"/>
      <c r="V1312" s="364"/>
      <c r="W1312" s="364"/>
      <c r="X1312" s="364"/>
      <c r="Y1312" s="367"/>
      <c r="Z1312" s="368"/>
      <c r="AA1312" s="369"/>
      <c r="AB1312" s="369"/>
      <c r="AC1312" s="369"/>
      <c r="AD1312" s="369"/>
      <c r="AE1312" s="369"/>
      <c r="AF1312" s="369"/>
      <c r="AG1312" s="369"/>
      <c r="AH1312" s="369"/>
      <c r="AI1312" s="369"/>
      <c r="AJ1312" s="369"/>
      <c r="AK1312" s="369"/>
      <c r="AL1312" s="369"/>
      <c r="AM1312" s="369"/>
      <c r="AN1312" s="369"/>
      <c r="AO1312" s="369"/>
      <c r="AP1312" s="369"/>
      <c r="AQ1312" s="504"/>
    </row>
    <row r="1313" spans="1:43" s="347" customFormat="1" x14ac:dyDescent="0.3">
      <c r="A1313" s="438">
        <v>41774</v>
      </c>
      <c r="B1313" s="932" t="s">
        <v>5570</v>
      </c>
      <c r="C1313" s="933" t="s">
        <v>36</v>
      </c>
      <c r="D1313" s="652">
        <v>750</v>
      </c>
      <c r="E1313" s="347" t="s">
        <v>66</v>
      </c>
      <c r="F1313" s="439">
        <v>45434</v>
      </c>
      <c r="G1313" s="347" t="s">
        <v>5571</v>
      </c>
      <c r="H1313" s="352" t="s">
        <v>4943</v>
      </c>
      <c r="I1313" s="353" t="s">
        <v>5572</v>
      </c>
      <c r="J1313" s="354" t="s">
        <v>5573</v>
      </c>
      <c r="K1313" s="355">
        <v>-20</v>
      </c>
      <c r="L1313" s="354"/>
      <c r="M1313" s="355"/>
      <c r="N1313" s="440" t="s">
        <v>92</v>
      </c>
      <c r="O1313" s="471">
        <v>4.67</v>
      </c>
      <c r="P1313" s="352" t="s">
        <v>4092</v>
      </c>
      <c r="Q1313" s="354"/>
      <c r="R1313" s="347">
        <v>-8</v>
      </c>
      <c r="S1313" s="184" t="s">
        <v>5597</v>
      </c>
      <c r="T1313" s="138">
        <f t="shared" ref="T1313:T1356" si="108">MONTH(A1313)</f>
        <v>5</v>
      </c>
      <c r="U1313" s="139"/>
      <c r="V1313" s="138"/>
      <c r="W1313" s="138"/>
      <c r="X1313" s="138"/>
      <c r="Y1313" s="141"/>
      <c r="Z1313" s="226"/>
      <c r="AA1313" s="179"/>
      <c r="AB1313" s="179"/>
      <c r="AC1313" s="179"/>
      <c r="AD1313" s="179"/>
      <c r="AE1313" s="179"/>
      <c r="AF1313" s="179"/>
      <c r="AG1313" s="179"/>
      <c r="AH1313" s="179"/>
      <c r="AI1313" s="179"/>
      <c r="AJ1313" s="179"/>
      <c r="AK1313" s="179"/>
      <c r="AL1313" s="179"/>
      <c r="AM1313" s="179"/>
      <c r="AN1313" s="179"/>
      <c r="AO1313" s="179"/>
      <c r="AP1313" s="179"/>
      <c r="AQ1313" s="467"/>
    </row>
    <row r="1314" spans="1:43" s="347" customFormat="1" x14ac:dyDescent="0.3">
      <c r="A1314" s="438">
        <v>41774</v>
      </c>
      <c r="B1314" s="932" t="s">
        <v>5574</v>
      </c>
      <c r="C1314" s="933" t="s">
        <v>896</v>
      </c>
      <c r="D1314" s="652">
        <v>300</v>
      </c>
      <c r="E1314" s="347" t="s">
        <v>12</v>
      </c>
      <c r="F1314" s="439">
        <v>42870</v>
      </c>
      <c r="G1314" s="347" t="s">
        <v>4450</v>
      </c>
      <c r="H1314" s="352" t="s">
        <v>151</v>
      </c>
      <c r="I1314" s="353" t="s">
        <v>3832</v>
      </c>
      <c r="J1314" s="354" t="s">
        <v>131</v>
      </c>
      <c r="K1314" s="355">
        <v>-30</v>
      </c>
      <c r="L1314" s="354"/>
      <c r="M1314" s="355"/>
      <c r="N1314" s="440" t="s">
        <v>98</v>
      </c>
      <c r="O1314" s="471">
        <v>10.3</v>
      </c>
      <c r="P1314" s="352" t="s">
        <v>5575</v>
      </c>
      <c r="Q1314" s="354"/>
      <c r="R1314" s="347">
        <v>-18</v>
      </c>
      <c r="S1314" s="184" t="s">
        <v>5596</v>
      </c>
      <c r="T1314" s="138">
        <f t="shared" si="108"/>
        <v>5</v>
      </c>
      <c r="U1314" s="139"/>
      <c r="V1314" s="138"/>
      <c r="W1314" s="138"/>
      <c r="X1314" s="138"/>
      <c r="Y1314" s="141"/>
      <c r="Z1314" s="226"/>
      <c r="AA1314" s="179"/>
      <c r="AB1314" s="179"/>
      <c r="AC1314" s="179"/>
      <c r="AD1314" s="179"/>
      <c r="AE1314" s="179"/>
      <c r="AF1314" s="179"/>
      <c r="AG1314" s="179"/>
      <c r="AH1314" s="179"/>
      <c r="AI1314" s="179"/>
      <c r="AJ1314" s="179"/>
      <c r="AK1314" s="179"/>
      <c r="AL1314" s="179"/>
      <c r="AM1314" s="179"/>
      <c r="AN1314" s="179"/>
      <c r="AO1314" s="179"/>
      <c r="AP1314" s="179"/>
      <c r="AQ1314" s="467"/>
    </row>
    <row r="1315" spans="1:43" s="347" customFormat="1" x14ac:dyDescent="0.3">
      <c r="A1315" s="438">
        <v>41774</v>
      </c>
      <c r="B1315" s="932" t="s">
        <v>5576</v>
      </c>
      <c r="C1315" s="933" t="s">
        <v>87</v>
      </c>
      <c r="D1315" s="652">
        <v>400</v>
      </c>
      <c r="E1315" s="347" t="s">
        <v>66</v>
      </c>
      <c r="F1315" s="439">
        <v>45427</v>
      </c>
      <c r="G1315" s="347" t="s">
        <v>4450</v>
      </c>
      <c r="H1315" s="352" t="s">
        <v>95</v>
      </c>
      <c r="I1315" s="353" t="s">
        <v>467</v>
      </c>
      <c r="J1315" s="354" t="s">
        <v>5577</v>
      </c>
      <c r="K1315" s="355">
        <v>-20</v>
      </c>
      <c r="L1315" s="354"/>
      <c r="M1315" s="355"/>
      <c r="N1315" s="440" t="s">
        <v>49</v>
      </c>
      <c r="O1315" s="471">
        <v>6.5</v>
      </c>
      <c r="P1315" s="352" t="s">
        <v>4092</v>
      </c>
      <c r="Q1315" s="354"/>
      <c r="R1315" s="347">
        <v>-8</v>
      </c>
      <c r="S1315" s="184" t="s">
        <v>5595</v>
      </c>
      <c r="T1315" s="138">
        <f t="shared" si="108"/>
        <v>5</v>
      </c>
      <c r="U1315" s="139"/>
      <c r="V1315" s="138"/>
      <c r="W1315" s="138"/>
      <c r="X1315" s="138"/>
      <c r="Y1315" s="141"/>
      <c r="Z1315" s="226"/>
      <c r="AA1315" s="179"/>
      <c r="AB1315" s="179"/>
      <c r="AC1315" s="179"/>
      <c r="AD1315" s="179"/>
      <c r="AE1315" s="179"/>
      <c r="AF1315" s="179"/>
      <c r="AG1315" s="179"/>
      <c r="AH1315" s="179"/>
      <c r="AI1315" s="179"/>
      <c r="AJ1315" s="179"/>
      <c r="AK1315" s="179"/>
      <c r="AL1315" s="179"/>
      <c r="AM1315" s="179"/>
      <c r="AN1315" s="179"/>
      <c r="AO1315" s="179"/>
      <c r="AP1315" s="179"/>
      <c r="AQ1315" s="467"/>
    </row>
    <row r="1316" spans="1:43" s="347" customFormat="1" x14ac:dyDescent="0.3">
      <c r="A1316" s="438">
        <v>41774</v>
      </c>
      <c r="B1316" s="932" t="s">
        <v>5578</v>
      </c>
      <c r="C1316" s="933" t="s">
        <v>87</v>
      </c>
      <c r="D1316" s="652">
        <v>300</v>
      </c>
      <c r="E1316" s="347" t="s">
        <v>117</v>
      </c>
      <c r="F1316" s="439">
        <v>52732</v>
      </c>
      <c r="G1316" s="347" t="s">
        <v>4450</v>
      </c>
      <c r="H1316" s="352" t="s">
        <v>244</v>
      </c>
      <c r="I1316" s="353" t="s">
        <v>4169</v>
      </c>
      <c r="J1316" s="354" t="s">
        <v>665</v>
      </c>
      <c r="K1316" s="355">
        <v>-20</v>
      </c>
      <c r="L1316" s="354"/>
      <c r="M1316" s="355"/>
      <c r="N1316" s="440" t="s">
        <v>71</v>
      </c>
      <c r="O1316" s="471">
        <v>6.66</v>
      </c>
      <c r="P1316" s="352" t="s">
        <v>5579</v>
      </c>
      <c r="Q1316" s="354"/>
      <c r="R1316" s="347">
        <v>-8</v>
      </c>
      <c r="S1316" s="184" t="s">
        <v>5594</v>
      </c>
      <c r="T1316" s="138">
        <f t="shared" si="108"/>
        <v>5</v>
      </c>
      <c r="U1316" s="139"/>
      <c r="V1316" s="138"/>
      <c r="W1316" s="138"/>
      <c r="X1316" s="138"/>
      <c r="Y1316" s="141"/>
      <c r="Z1316" s="226"/>
      <c r="AA1316" s="179"/>
      <c r="AB1316" s="179"/>
      <c r="AC1316" s="179"/>
      <c r="AD1316" s="179"/>
      <c r="AE1316" s="179"/>
      <c r="AF1316" s="179"/>
      <c r="AG1316" s="179"/>
      <c r="AH1316" s="179"/>
      <c r="AI1316" s="179"/>
      <c r="AJ1316" s="179"/>
      <c r="AK1316" s="179"/>
      <c r="AL1316" s="179"/>
      <c r="AM1316" s="179"/>
      <c r="AN1316" s="179"/>
      <c r="AO1316" s="179"/>
      <c r="AP1316" s="179"/>
      <c r="AQ1316" s="467"/>
    </row>
    <row r="1317" spans="1:43" s="347" customFormat="1" x14ac:dyDescent="0.3">
      <c r="A1317" s="438">
        <v>41774</v>
      </c>
      <c r="B1317" s="932" t="s">
        <v>5580</v>
      </c>
      <c r="C1317" s="933" t="s">
        <v>11</v>
      </c>
      <c r="D1317" s="652">
        <v>300</v>
      </c>
      <c r="E1317" s="347" t="s">
        <v>434</v>
      </c>
      <c r="F1317" s="439">
        <v>42331</v>
      </c>
      <c r="G1317" s="347" t="s">
        <v>4450</v>
      </c>
      <c r="H1317" s="352"/>
      <c r="I1317" s="353" t="s">
        <v>5581</v>
      </c>
      <c r="J1317" s="354" t="s">
        <v>5582</v>
      </c>
      <c r="K1317" s="355"/>
      <c r="L1317" s="354"/>
      <c r="M1317" s="355"/>
      <c r="N1317" s="440" t="s">
        <v>407</v>
      </c>
      <c r="O1317" s="471">
        <v>1</v>
      </c>
      <c r="P1317" s="352" t="s">
        <v>93</v>
      </c>
      <c r="Q1317" s="354"/>
      <c r="R1317" s="347" t="s">
        <v>93</v>
      </c>
      <c r="S1317" s="184" t="s">
        <v>5598</v>
      </c>
      <c r="T1317" s="138">
        <f t="shared" si="108"/>
        <v>5</v>
      </c>
      <c r="U1317" s="139"/>
      <c r="V1317" s="138"/>
      <c r="W1317" s="138"/>
      <c r="X1317" s="138"/>
      <c r="Y1317" s="141"/>
      <c r="Z1317" s="226"/>
      <c r="AA1317" s="179"/>
      <c r="AB1317" s="179"/>
      <c r="AC1317" s="179"/>
      <c r="AD1317" s="179"/>
      <c r="AE1317" s="179"/>
      <c r="AF1317" s="179"/>
      <c r="AG1317" s="179"/>
      <c r="AH1317" s="179"/>
      <c r="AI1317" s="179"/>
      <c r="AJ1317" s="381"/>
      <c r="AK1317" s="179"/>
      <c r="AL1317" s="179"/>
      <c r="AM1317" s="179"/>
      <c r="AN1317" s="179"/>
      <c r="AO1317" s="179"/>
      <c r="AP1317" s="179"/>
      <c r="AQ1317" s="467"/>
    </row>
    <row r="1318" spans="1:43" s="347" customFormat="1" x14ac:dyDescent="0.3">
      <c r="A1318" s="438">
        <v>41774</v>
      </c>
      <c r="B1318" s="932" t="s">
        <v>5580</v>
      </c>
      <c r="C1318" s="933" t="s">
        <v>11</v>
      </c>
      <c r="D1318" s="652">
        <v>250</v>
      </c>
      <c r="E1318" s="347" t="s">
        <v>164</v>
      </c>
      <c r="F1318" s="439">
        <v>42513</v>
      </c>
      <c r="G1318" s="347" t="s">
        <v>978</v>
      </c>
      <c r="H1318" s="352" t="s">
        <v>5583</v>
      </c>
      <c r="I1318" s="353" t="s">
        <v>5584</v>
      </c>
      <c r="J1318" s="354" t="s">
        <v>5585</v>
      </c>
      <c r="K1318" s="355">
        <v>-3</v>
      </c>
      <c r="L1318" s="354"/>
      <c r="M1318" s="355"/>
      <c r="N1318" s="440" t="s">
        <v>407</v>
      </c>
      <c r="O1318" s="471">
        <v>1.2</v>
      </c>
      <c r="P1318" s="352" t="s">
        <v>93</v>
      </c>
      <c r="Q1318" s="354"/>
      <c r="R1318" s="347" t="s">
        <v>93</v>
      </c>
      <c r="S1318" s="184" t="s">
        <v>5593</v>
      </c>
      <c r="T1318" s="138">
        <f t="shared" si="108"/>
        <v>5</v>
      </c>
      <c r="U1318" s="139"/>
      <c r="V1318" s="138"/>
      <c r="W1318" s="138"/>
      <c r="X1318" s="138"/>
      <c r="Y1318" s="141"/>
      <c r="Z1318" s="226"/>
      <c r="AA1318" s="179"/>
      <c r="AB1318" s="179"/>
      <c r="AC1318" s="179"/>
      <c r="AD1318" s="179"/>
      <c r="AE1318" s="179"/>
      <c r="AF1318" s="179"/>
      <c r="AG1318" s="179"/>
      <c r="AH1318" s="179"/>
      <c r="AI1318" s="179"/>
      <c r="AJ1318" s="179"/>
      <c r="AK1318" s="179"/>
      <c r="AL1318" s="179"/>
      <c r="AM1318" s="179"/>
      <c r="AN1318" s="179"/>
      <c r="AO1318" s="179"/>
      <c r="AP1318" s="179"/>
      <c r="AQ1318" s="467"/>
    </row>
    <row r="1319" spans="1:43" s="347" customFormat="1" x14ac:dyDescent="0.3">
      <c r="A1319" s="438">
        <v>41774</v>
      </c>
      <c r="B1319" s="932" t="s">
        <v>5580</v>
      </c>
      <c r="C1319" s="933" t="s">
        <v>11</v>
      </c>
      <c r="D1319" s="652">
        <v>500</v>
      </c>
      <c r="E1319" s="347" t="s">
        <v>12</v>
      </c>
      <c r="F1319" s="439">
        <v>42878</v>
      </c>
      <c r="G1319" s="347" t="s">
        <v>978</v>
      </c>
      <c r="H1319" s="352" t="s">
        <v>2299</v>
      </c>
      <c r="I1319" s="353" t="s">
        <v>2299</v>
      </c>
      <c r="J1319" s="354" t="s">
        <v>583</v>
      </c>
      <c r="K1319" s="355">
        <v>-8</v>
      </c>
      <c r="L1319" s="354"/>
      <c r="M1319" s="355"/>
      <c r="N1319" s="440" t="s">
        <v>416</v>
      </c>
      <c r="O1319" s="471">
        <v>1.8</v>
      </c>
      <c r="P1319" s="352" t="s">
        <v>5586</v>
      </c>
      <c r="Q1319" s="354"/>
      <c r="R1319" s="347">
        <v>1.5</v>
      </c>
      <c r="S1319" s="184" t="s">
        <v>5592</v>
      </c>
      <c r="T1319" s="138">
        <f t="shared" si="108"/>
        <v>5</v>
      </c>
      <c r="U1319" s="139"/>
      <c r="V1319" s="138"/>
      <c r="W1319" s="138"/>
      <c r="X1319" s="138"/>
      <c r="Y1319" s="141"/>
      <c r="Z1319" s="226"/>
      <c r="AA1319" s="179"/>
      <c r="AB1319" s="179"/>
      <c r="AC1319" s="179"/>
      <c r="AD1319" s="179"/>
      <c r="AE1319" s="179"/>
      <c r="AF1319" s="179"/>
      <c r="AG1319" s="179"/>
      <c r="AH1319" s="179"/>
      <c r="AI1319" s="179"/>
      <c r="AJ1319" s="179"/>
      <c r="AK1319" s="179"/>
      <c r="AL1319" s="179"/>
      <c r="AM1319" s="179"/>
      <c r="AN1319" s="179"/>
      <c r="AO1319" s="179"/>
      <c r="AP1319" s="179"/>
      <c r="AQ1319" s="467"/>
    </row>
    <row r="1320" spans="1:43" s="347" customFormat="1" x14ac:dyDescent="0.3">
      <c r="A1320" s="438">
        <v>41774</v>
      </c>
      <c r="B1320" s="932" t="s">
        <v>5587</v>
      </c>
      <c r="C1320" s="933" t="s">
        <v>11</v>
      </c>
      <c r="D1320" s="652">
        <v>1450</v>
      </c>
      <c r="E1320" s="347" t="s">
        <v>12</v>
      </c>
      <c r="F1320" s="439">
        <v>42878</v>
      </c>
      <c r="G1320" s="347" t="s">
        <v>978</v>
      </c>
      <c r="H1320" s="352" t="s">
        <v>1770</v>
      </c>
      <c r="I1320" s="353" t="s">
        <v>4808</v>
      </c>
      <c r="J1320" s="354" t="s">
        <v>84</v>
      </c>
      <c r="K1320" s="355">
        <v>-8</v>
      </c>
      <c r="L1320" s="354"/>
      <c r="M1320" s="355"/>
      <c r="N1320" s="440" t="s">
        <v>1609</v>
      </c>
      <c r="O1320" s="471">
        <v>1.52</v>
      </c>
      <c r="P1320" s="352" t="s">
        <v>5586</v>
      </c>
      <c r="Q1320" s="354"/>
      <c r="R1320" s="347">
        <v>1.5</v>
      </c>
      <c r="S1320" s="184" t="s">
        <v>5591</v>
      </c>
      <c r="T1320" s="138">
        <f t="shared" si="108"/>
        <v>5</v>
      </c>
      <c r="U1320" s="139"/>
      <c r="V1320" s="138"/>
      <c r="W1320" s="138"/>
      <c r="X1320" s="138"/>
      <c r="Y1320" s="141"/>
      <c r="Z1320" s="226"/>
      <c r="AA1320" s="179"/>
      <c r="AB1320" s="179"/>
      <c r="AC1320" s="179"/>
      <c r="AD1320" s="179"/>
      <c r="AE1320" s="179"/>
      <c r="AF1320" s="179"/>
      <c r="AG1320" s="179"/>
      <c r="AH1320" s="179"/>
      <c r="AI1320" s="179"/>
      <c r="AJ1320" s="179"/>
      <c r="AK1320" s="179"/>
      <c r="AL1320" s="179"/>
      <c r="AM1320" s="179"/>
      <c r="AN1320" s="179"/>
      <c r="AO1320" s="179"/>
      <c r="AP1320" s="179"/>
      <c r="AQ1320" s="467"/>
    </row>
    <row r="1321" spans="1:43" s="347" customFormat="1" x14ac:dyDescent="0.3">
      <c r="A1321" s="438">
        <v>41774</v>
      </c>
      <c r="B1321" s="932" t="s">
        <v>5588</v>
      </c>
      <c r="C1321" s="933" t="s">
        <v>11</v>
      </c>
      <c r="D1321" s="652">
        <v>1000</v>
      </c>
      <c r="E1321" s="347" t="s">
        <v>37</v>
      </c>
      <c r="F1321" s="439">
        <v>43608</v>
      </c>
      <c r="G1321" s="347" t="s">
        <v>978</v>
      </c>
      <c r="H1321" s="352" t="s">
        <v>570</v>
      </c>
      <c r="I1321" s="353" t="s">
        <v>1465</v>
      </c>
      <c r="J1321" s="354" t="s">
        <v>301</v>
      </c>
      <c r="K1321" s="355">
        <v>-10</v>
      </c>
      <c r="L1321" s="354"/>
      <c r="M1321" s="355"/>
      <c r="N1321" s="440" t="s">
        <v>3792</v>
      </c>
      <c r="O1321" s="471">
        <v>1.8</v>
      </c>
      <c r="P1321" s="352" t="s">
        <v>5589</v>
      </c>
      <c r="Q1321" s="354"/>
      <c r="R1321" s="347">
        <v>5.5</v>
      </c>
      <c r="S1321" s="184" t="s">
        <v>5590</v>
      </c>
      <c r="T1321" s="138">
        <f t="shared" si="108"/>
        <v>5</v>
      </c>
      <c r="U1321" s="139"/>
      <c r="V1321" s="138"/>
      <c r="W1321" s="138"/>
      <c r="X1321" s="138"/>
      <c r="Y1321" s="141"/>
      <c r="Z1321" s="226"/>
      <c r="AA1321" s="179"/>
      <c r="AB1321" s="179"/>
      <c r="AC1321" s="179"/>
      <c r="AD1321" s="179"/>
      <c r="AE1321" s="179"/>
      <c r="AF1321" s="179"/>
      <c r="AG1321" s="179"/>
      <c r="AH1321" s="179"/>
      <c r="AI1321" s="179"/>
      <c r="AJ1321" s="179"/>
      <c r="AK1321" s="179"/>
      <c r="AL1321" s="179"/>
      <c r="AM1321" s="179"/>
      <c r="AN1321" s="179"/>
      <c r="AO1321" s="179"/>
      <c r="AP1321" s="179"/>
      <c r="AQ1321" s="467"/>
    </row>
    <row r="1322" spans="1:43" s="347" customFormat="1" x14ac:dyDescent="0.3">
      <c r="A1322" s="438">
        <v>41773</v>
      </c>
      <c r="B1322" s="932" t="s">
        <v>3800</v>
      </c>
      <c r="C1322" s="933" t="s">
        <v>705</v>
      </c>
      <c r="D1322" s="652">
        <v>1250</v>
      </c>
      <c r="E1322" s="347" t="s">
        <v>12</v>
      </c>
      <c r="F1322" s="439">
        <v>42874</v>
      </c>
      <c r="G1322" s="347" t="s">
        <v>5459</v>
      </c>
      <c r="H1322" s="352" t="s">
        <v>2299</v>
      </c>
      <c r="I1322" s="353" t="s">
        <v>3762</v>
      </c>
      <c r="J1322" s="354" t="s">
        <v>5460</v>
      </c>
      <c r="K1322" s="355">
        <v>-7</v>
      </c>
      <c r="L1322" s="354"/>
      <c r="M1322" s="355"/>
      <c r="N1322" s="440" t="s">
        <v>1420</v>
      </c>
      <c r="O1322" s="471">
        <v>1.68</v>
      </c>
      <c r="P1322" s="352"/>
      <c r="Q1322" s="354" t="s">
        <v>1994</v>
      </c>
      <c r="R1322" s="347">
        <v>2</v>
      </c>
      <c r="S1322" s="184" t="s">
        <v>5563</v>
      </c>
      <c r="T1322" s="138">
        <f t="shared" si="108"/>
        <v>5</v>
      </c>
      <c r="U1322" s="139"/>
      <c r="V1322" s="138"/>
      <c r="W1322" s="138"/>
      <c r="X1322" s="138"/>
      <c r="Y1322" s="141"/>
      <c r="Z1322" s="226"/>
      <c r="AA1322" s="179"/>
      <c r="AB1322" s="179"/>
      <c r="AC1322" s="179"/>
      <c r="AD1322" s="179"/>
      <c r="AE1322" s="179"/>
      <c r="AF1322" s="179"/>
      <c r="AG1322" s="179"/>
      <c r="AH1322" s="179"/>
      <c r="AI1322" s="179"/>
      <c r="AJ1322" s="179"/>
      <c r="AK1322" s="179"/>
      <c r="AL1322" s="179"/>
      <c r="AM1322" s="179"/>
      <c r="AN1322" s="179"/>
      <c r="AO1322" s="179"/>
      <c r="AP1322" s="179"/>
      <c r="AQ1322" s="467"/>
    </row>
    <row r="1323" spans="1:43" s="347" customFormat="1" x14ac:dyDescent="0.3">
      <c r="A1323" s="438">
        <v>41773</v>
      </c>
      <c r="B1323" s="932" t="s">
        <v>5461</v>
      </c>
      <c r="C1323" s="933" t="s">
        <v>705</v>
      </c>
      <c r="D1323" s="652">
        <v>1250</v>
      </c>
      <c r="E1323" s="347" t="s">
        <v>12</v>
      </c>
      <c r="F1323" s="439">
        <v>42874</v>
      </c>
      <c r="G1323" s="347" t="s">
        <v>5459</v>
      </c>
      <c r="H1323" s="352" t="s">
        <v>5462</v>
      </c>
      <c r="I1323" s="353" t="s">
        <v>4190</v>
      </c>
      <c r="J1323" s="354" t="s">
        <v>4191</v>
      </c>
      <c r="K1323" s="355">
        <v>-7</v>
      </c>
      <c r="L1323" s="354"/>
      <c r="M1323" s="355"/>
      <c r="N1323" s="440" t="s">
        <v>1420</v>
      </c>
      <c r="O1323" s="471">
        <v>1.68</v>
      </c>
      <c r="P1323" s="352" t="s">
        <v>2069</v>
      </c>
      <c r="Q1323" s="354" t="s">
        <v>1994</v>
      </c>
      <c r="R1323" s="347">
        <v>2</v>
      </c>
      <c r="S1323" s="184" t="s">
        <v>5564</v>
      </c>
      <c r="T1323" s="138">
        <f t="shared" si="108"/>
        <v>5</v>
      </c>
      <c r="U1323" s="139"/>
      <c r="V1323" s="138"/>
      <c r="W1323" s="138"/>
      <c r="X1323" s="138"/>
      <c r="Y1323" s="141"/>
      <c r="Z1323" s="226"/>
      <c r="AA1323" s="179"/>
      <c r="AB1323" s="179"/>
      <c r="AC1323" s="179"/>
      <c r="AD1323" s="179"/>
      <c r="AE1323" s="179"/>
      <c r="AF1323" s="179"/>
      <c r="AG1323" s="179"/>
      <c r="AH1323" s="179"/>
      <c r="AI1323" s="179"/>
      <c r="AJ1323" s="179"/>
      <c r="AK1323" s="179"/>
      <c r="AL1323" s="179"/>
      <c r="AM1323" s="179"/>
      <c r="AN1323" s="179"/>
      <c r="AO1323" s="179"/>
      <c r="AP1323" s="179"/>
      <c r="AQ1323" s="467"/>
    </row>
    <row r="1324" spans="1:43" s="347" customFormat="1" x14ac:dyDescent="0.3">
      <c r="A1324" s="438">
        <v>41773</v>
      </c>
      <c r="B1324" s="932" t="s">
        <v>5463</v>
      </c>
      <c r="C1324" s="933" t="s">
        <v>100</v>
      </c>
      <c r="D1324" s="652">
        <v>300</v>
      </c>
      <c r="E1324" s="347" t="s">
        <v>5464</v>
      </c>
      <c r="F1324" s="439">
        <v>42874</v>
      </c>
      <c r="G1324" s="347" t="s">
        <v>5465</v>
      </c>
      <c r="H1324" s="352" t="s">
        <v>32</v>
      </c>
      <c r="I1324" s="353" t="s">
        <v>4190</v>
      </c>
      <c r="J1324" s="354" t="s">
        <v>4191</v>
      </c>
      <c r="K1324" s="355">
        <v>-4.5</v>
      </c>
      <c r="L1324" s="354"/>
      <c r="M1324" s="355"/>
      <c r="N1324" s="440" t="s">
        <v>411</v>
      </c>
      <c r="O1324" s="471">
        <v>2</v>
      </c>
      <c r="P1324" s="352" t="s">
        <v>4286</v>
      </c>
      <c r="Q1324" s="354"/>
      <c r="R1324" s="347">
        <v>-2</v>
      </c>
      <c r="S1324" s="184" t="s">
        <v>5568</v>
      </c>
      <c r="T1324" s="138">
        <f t="shared" si="108"/>
        <v>5</v>
      </c>
      <c r="U1324" s="139"/>
      <c r="V1324" s="138"/>
      <c r="W1324" s="138"/>
      <c r="X1324" s="138"/>
      <c r="Y1324" s="141"/>
      <c r="Z1324" s="226"/>
      <c r="AA1324" s="179"/>
      <c r="AB1324" s="179"/>
      <c r="AC1324" s="179"/>
      <c r="AD1324" s="179"/>
      <c r="AE1324" s="179"/>
      <c r="AF1324" s="179"/>
      <c r="AG1324" s="179"/>
      <c r="AH1324" s="179"/>
      <c r="AI1324" s="179"/>
      <c r="AJ1324" s="179"/>
      <c r="AK1324" s="179"/>
      <c r="AL1324" s="179"/>
      <c r="AM1324" s="179"/>
      <c r="AN1324" s="179"/>
      <c r="AO1324" s="179"/>
      <c r="AP1324" s="179"/>
      <c r="AQ1324" s="467"/>
    </row>
    <row r="1325" spans="1:43" s="347" customFormat="1" x14ac:dyDescent="0.3">
      <c r="A1325" s="438">
        <v>41773</v>
      </c>
      <c r="B1325" s="932" t="s">
        <v>5466</v>
      </c>
      <c r="C1325" s="933" t="s">
        <v>36</v>
      </c>
      <c r="D1325" s="652">
        <v>300</v>
      </c>
      <c r="E1325" s="347" t="s">
        <v>224</v>
      </c>
      <c r="F1325" s="439">
        <v>44362</v>
      </c>
      <c r="G1325" s="347" t="s">
        <v>5467</v>
      </c>
      <c r="H1325" s="352" t="s">
        <v>244</v>
      </c>
      <c r="I1325" s="353" t="s">
        <v>678</v>
      </c>
      <c r="J1325" s="354" t="s">
        <v>321</v>
      </c>
      <c r="K1325" s="355">
        <v>-15</v>
      </c>
      <c r="L1325" s="354"/>
      <c r="M1325" s="355"/>
      <c r="N1325" s="440" t="s">
        <v>3808</v>
      </c>
      <c r="O1325" s="471">
        <v>3.33</v>
      </c>
      <c r="P1325" s="352" t="s">
        <v>1993</v>
      </c>
      <c r="Q1325" s="354"/>
      <c r="R1325" s="347">
        <v>-5</v>
      </c>
      <c r="S1325" s="184" t="s">
        <v>5569</v>
      </c>
      <c r="T1325" s="138">
        <f t="shared" si="108"/>
        <v>5</v>
      </c>
      <c r="U1325" s="139"/>
      <c r="V1325" s="138"/>
      <c r="W1325" s="138"/>
      <c r="X1325" s="138"/>
      <c r="Y1325" s="141"/>
      <c r="Z1325" s="226"/>
      <c r="AA1325" s="179"/>
      <c r="AB1325" s="179"/>
      <c r="AC1325" s="179"/>
      <c r="AD1325" s="179"/>
      <c r="AE1325" s="179"/>
      <c r="AF1325" s="179"/>
      <c r="AG1325" s="179"/>
      <c r="AH1325" s="179"/>
      <c r="AI1325" s="179"/>
      <c r="AJ1325" s="179"/>
      <c r="AK1325" s="179"/>
      <c r="AL1325" s="179"/>
      <c r="AM1325" s="179"/>
      <c r="AN1325" s="179"/>
      <c r="AO1325" s="179"/>
      <c r="AP1325" s="179"/>
      <c r="AQ1325" s="467"/>
    </row>
    <row r="1326" spans="1:43" s="347" customFormat="1" x14ac:dyDescent="0.3">
      <c r="A1326" s="438">
        <v>41773</v>
      </c>
      <c r="B1326" s="932" t="s">
        <v>5468</v>
      </c>
      <c r="C1326" s="933" t="s">
        <v>44</v>
      </c>
      <c r="D1326" s="652">
        <v>600</v>
      </c>
      <c r="E1326" s="347" t="s">
        <v>261</v>
      </c>
      <c r="F1326" s="439">
        <v>45672</v>
      </c>
      <c r="G1326" s="347" t="s">
        <v>5469</v>
      </c>
      <c r="H1326" s="352" t="s">
        <v>5470</v>
      </c>
      <c r="I1326" s="353" t="s">
        <v>887</v>
      </c>
      <c r="J1326" s="354" t="s">
        <v>186</v>
      </c>
      <c r="K1326" s="355">
        <v>-22.5</v>
      </c>
      <c r="L1326" s="354"/>
      <c r="M1326" s="355"/>
      <c r="N1326" s="440" t="s">
        <v>1033</v>
      </c>
      <c r="O1326" s="471">
        <v>4.58</v>
      </c>
      <c r="P1326" s="352" t="s">
        <v>3631</v>
      </c>
      <c r="Q1326" s="354"/>
      <c r="R1326" s="347" t="s">
        <v>3631</v>
      </c>
      <c r="S1326" s="184" t="s">
        <v>5565</v>
      </c>
      <c r="T1326" s="138">
        <f t="shared" si="108"/>
        <v>5</v>
      </c>
      <c r="U1326" s="139"/>
      <c r="V1326" s="138"/>
      <c r="W1326" s="138"/>
      <c r="X1326" s="138"/>
      <c r="Y1326" s="141"/>
      <c r="Z1326" s="226"/>
      <c r="AA1326" s="179"/>
      <c r="AB1326" s="179"/>
      <c r="AC1326" s="179"/>
      <c r="AD1326" s="179"/>
      <c r="AE1326" s="179"/>
      <c r="AF1326" s="179"/>
      <c r="AG1326" s="179"/>
      <c r="AH1326" s="179"/>
      <c r="AI1326" s="179"/>
      <c r="AJ1326" s="381"/>
      <c r="AK1326" s="179"/>
      <c r="AL1326" s="179"/>
      <c r="AM1326" s="179"/>
      <c r="AN1326" s="179"/>
      <c r="AO1326" s="179"/>
      <c r="AP1326" s="179"/>
      <c r="AQ1326" s="467"/>
    </row>
    <row r="1327" spans="1:43" s="347" customFormat="1" x14ac:dyDescent="0.3">
      <c r="A1327" s="438">
        <v>41773</v>
      </c>
      <c r="B1327" s="932" t="s">
        <v>5471</v>
      </c>
      <c r="C1327" s="933" t="s">
        <v>44</v>
      </c>
      <c r="D1327" s="652">
        <v>400</v>
      </c>
      <c r="E1327" s="347" t="s">
        <v>117</v>
      </c>
      <c r="F1327" s="439">
        <v>52793</v>
      </c>
      <c r="G1327" s="347" t="s">
        <v>5469</v>
      </c>
      <c r="H1327" s="352" t="s">
        <v>5472</v>
      </c>
      <c r="I1327" s="353" t="s">
        <v>4453</v>
      </c>
      <c r="J1327" s="354" t="s">
        <v>41</v>
      </c>
      <c r="K1327" s="355">
        <v>-22.5</v>
      </c>
      <c r="L1327" s="354"/>
      <c r="M1327" s="355"/>
      <c r="N1327" s="440" t="s">
        <v>3748</v>
      </c>
      <c r="O1327" s="471">
        <v>4</v>
      </c>
      <c r="P1327" s="352" t="s">
        <v>3631</v>
      </c>
      <c r="Q1327" s="354"/>
      <c r="R1327" s="347" t="s">
        <v>3631</v>
      </c>
      <c r="S1327" s="184" t="s">
        <v>5566</v>
      </c>
      <c r="T1327" s="138">
        <f t="shared" si="108"/>
        <v>5</v>
      </c>
      <c r="U1327" s="139"/>
      <c r="V1327" s="138"/>
      <c r="W1327" s="138"/>
      <c r="X1327" s="138"/>
      <c r="Y1327" s="141"/>
      <c r="Z1327" s="226"/>
      <c r="AA1327" s="179"/>
      <c r="AB1327" s="179"/>
      <c r="AC1327" s="179"/>
      <c r="AD1327" s="179"/>
      <c r="AE1327" s="179"/>
      <c r="AF1327" s="179"/>
      <c r="AG1327" s="179"/>
      <c r="AH1327" s="179"/>
      <c r="AI1327" s="179"/>
      <c r="AJ1327" s="179"/>
      <c r="AK1327" s="179"/>
      <c r="AL1327" s="179"/>
      <c r="AM1327" s="179"/>
      <c r="AN1327" s="179"/>
      <c r="AO1327" s="179"/>
      <c r="AP1327" s="179"/>
      <c r="AQ1327" s="467"/>
    </row>
    <row r="1328" spans="1:43" s="347" customFormat="1" x14ac:dyDescent="0.3">
      <c r="A1328" s="438">
        <v>41773</v>
      </c>
      <c r="B1328" s="932" t="s">
        <v>5473</v>
      </c>
      <c r="C1328" s="933" t="s">
        <v>2062</v>
      </c>
      <c r="D1328" s="652">
        <v>400</v>
      </c>
      <c r="E1328" s="347" t="s">
        <v>66</v>
      </c>
      <c r="F1328" s="439">
        <v>45458</v>
      </c>
      <c r="G1328" s="347" t="s">
        <v>251</v>
      </c>
      <c r="H1328" s="352" t="s">
        <v>68</v>
      </c>
      <c r="I1328" s="353" t="s">
        <v>883</v>
      </c>
      <c r="J1328" s="354" t="s">
        <v>884</v>
      </c>
      <c r="K1328" s="355">
        <v>-11.25</v>
      </c>
      <c r="L1328" s="354"/>
      <c r="M1328" s="355"/>
      <c r="N1328" s="440" t="s">
        <v>3748</v>
      </c>
      <c r="O1328" s="471">
        <v>4</v>
      </c>
      <c r="P1328" s="352" t="s">
        <v>3631</v>
      </c>
      <c r="Q1328" s="354"/>
      <c r="R1328" s="347" t="s">
        <v>3631</v>
      </c>
      <c r="S1328" s="184" t="s">
        <v>5567</v>
      </c>
      <c r="T1328" s="138">
        <f t="shared" si="108"/>
        <v>5</v>
      </c>
      <c r="U1328" s="139"/>
      <c r="V1328" s="138"/>
      <c r="W1328" s="138"/>
      <c r="X1328" s="138"/>
      <c r="Y1328" s="141"/>
      <c r="Z1328" s="226"/>
      <c r="AA1328" s="179"/>
      <c r="AB1328" s="179"/>
      <c r="AC1328" s="179"/>
      <c r="AD1328" s="179"/>
      <c r="AE1328" s="179"/>
      <c r="AF1328" s="179"/>
      <c r="AG1328" s="179"/>
      <c r="AH1328" s="179"/>
      <c r="AI1328" s="179"/>
      <c r="AJ1328" s="179"/>
      <c r="AK1328" s="179"/>
      <c r="AL1328" s="179"/>
      <c r="AM1328" s="179"/>
      <c r="AN1328" s="179"/>
      <c r="AO1328" s="179"/>
      <c r="AP1328" s="179"/>
      <c r="AQ1328" s="467"/>
    </row>
    <row r="1329" spans="1:43" s="347" customFormat="1" x14ac:dyDescent="0.3">
      <c r="A1329" s="438">
        <v>41772</v>
      </c>
      <c r="B1329" s="932" t="s">
        <v>5474</v>
      </c>
      <c r="C1329" s="933" t="s">
        <v>36</v>
      </c>
      <c r="D1329" s="652">
        <v>350</v>
      </c>
      <c r="E1329" s="347" t="s">
        <v>12</v>
      </c>
      <c r="F1329" s="439">
        <v>42883</v>
      </c>
      <c r="G1329" s="347" t="s">
        <v>5475</v>
      </c>
      <c r="H1329" s="352" t="s">
        <v>291</v>
      </c>
      <c r="I1329" s="353" t="s">
        <v>3832</v>
      </c>
      <c r="J1329" s="354" t="s">
        <v>131</v>
      </c>
      <c r="K1329" s="355">
        <v>-32.5</v>
      </c>
      <c r="L1329" s="354"/>
      <c r="M1329" s="355"/>
      <c r="N1329" s="440" t="s">
        <v>5476</v>
      </c>
      <c r="O1329" s="471">
        <v>12.43</v>
      </c>
      <c r="P1329" s="352" t="s">
        <v>1937</v>
      </c>
      <c r="Q1329" s="354"/>
      <c r="R1329" s="347">
        <v>0</v>
      </c>
      <c r="S1329" s="184" t="s">
        <v>5559</v>
      </c>
      <c r="T1329" s="138">
        <f t="shared" si="108"/>
        <v>5</v>
      </c>
      <c r="U1329" s="139"/>
      <c r="V1329" s="138"/>
      <c r="W1329" s="138"/>
      <c r="X1329" s="138"/>
      <c r="Y1329" s="141"/>
      <c r="Z1329" s="226"/>
      <c r="AA1329" s="179"/>
      <c r="AB1329" s="179"/>
      <c r="AC1329" s="179"/>
      <c r="AD1329" s="179"/>
      <c r="AE1329" s="179"/>
      <c r="AF1329" s="179"/>
      <c r="AG1329" s="179"/>
      <c r="AH1329" s="179"/>
      <c r="AI1329" s="179"/>
      <c r="AJ1329" s="179"/>
      <c r="AK1329" s="179"/>
      <c r="AL1329" s="179"/>
      <c r="AM1329" s="179"/>
      <c r="AN1329" s="179"/>
      <c r="AO1329" s="179"/>
      <c r="AP1329" s="179"/>
      <c r="AQ1329" s="467"/>
    </row>
    <row r="1330" spans="1:43" s="347" customFormat="1" x14ac:dyDescent="0.3">
      <c r="A1330" s="438">
        <v>41772</v>
      </c>
      <c r="B1330" s="932" t="s">
        <v>5477</v>
      </c>
      <c r="C1330" s="933" t="s">
        <v>36</v>
      </c>
      <c r="D1330" s="652">
        <v>650</v>
      </c>
      <c r="E1330" s="347" t="s">
        <v>66</v>
      </c>
      <c r="F1330" s="439">
        <v>45440</v>
      </c>
      <c r="G1330" s="347" t="s">
        <v>5475</v>
      </c>
      <c r="H1330" s="352" t="s">
        <v>95</v>
      </c>
      <c r="I1330" s="353" t="s">
        <v>467</v>
      </c>
      <c r="J1330" s="354" t="s">
        <v>283</v>
      </c>
      <c r="K1330" s="355">
        <v>-20</v>
      </c>
      <c r="L1330" s="354"/>
      <c r="M1330" s="355"/>
      <c r="N1330" s="440" t="s">
        <v>5478</v>
      </c>
      <c r="O1330" s="471">
        <v>6.38</v>
      </c>
      <c r="P1330" s="352" t="s">
        <v>5479</v>
      </c>
      <c r="Q1330" s="354"/>
      <c r="R1330" s="347">
        <v>-15.5</v>
      </c>
      <c r="S1330" s="184" t="s">
        <v>5560</v>
      </c>
      <c r="T1330" s="138">
        <f t="shared" si="108"/>
        <v>5</v>
      </c>
      <c r="U1330" s="139"/>
      <c r="V1330" s="138"/>
      <c r="W1330" s="138"/>
      <c r="X1330" s="138"/>
      <c r="Y1330" s="141"/>
      <c r="Z1330" s="226"/>
      <c r="AA1330" s="179"/>
      <c r="AB1330" s="179"/>
      <c r="AC1330" s="179"/>
      <c r="AD1330" s="179"/>
      <c r="AE1330" s="179"/>
      <c r="AF1330" s="179"/>
      <c r="AG1330" s="179"/>
      <c r="AH1330" s="179"/>
      <c r="AI1330" s="179"/>
      <c r="AJ1330" s="179"/>
      <c r="AK1330" s="179"/>
      <c r="AL1330" s="179"/>
      <c r="AM1330" s="179"/>
      <c r="AN1330" s="179"/>
      <c r="AO1330" s="179"/>
      <c r="AP1330" s="179"/>
      <c r="AQ1330" s="467"/>
    </row>
    <row r="1331" spans="1:43" s="347" customFormat="1" x14ac:dyDescent="0.3">
      <c r="A1331" s="438">
        <v>41772</v>
      </c>
      <c r="B1331" s="932" t="s">
        <v>5480</v>
      </c>
      <c r="C1331" s="933" t="s">
        <v>218</v>
      </c>
      <c r="D1331" s="652">
        <v>250</v>
      </c>
      <c r="E1331" s="347" t="s">
        <v>66</v>
      </c>
      <c r="F1331" s="439">
        <v>45458</v>
      </c>
      <c r="G1331" s="347" t="s">
        <v>399</v>
      </c>
      <c r="H1331" s="352" t="s">
        <v>579</v>
      </c>
      <c r="I1331" s="353" t="s">
        <v>794</v>
      </c>
      <c r="J1331" s="354" t="s">
        <v>3784</v>
      </c>
      <c r="K1331" s="355">
        <v>-15</v>
      </c>
      <c r="L1331" s="354"/>
      <c r="M1331" s="355"/>
      <c r="N1331" s="440" t="s">
        <v>5481</v>
      </c>
      <c r="O1331" s="471">
        <v>4.5999999999999996</v>
      </c>
      <c r="P1331" s="352" t="s">
        <v>5482</v>
      </c>
      <c r="Q1331" s="354"/>
      <c r="R1331" s="347">
        <v>-16</v>
      </c>
      <c r="S1331" s="184" t="s">
        <v>5561</v>
      </c>
      <c r="T1331" s="138">
        <f t="shared" si="108"/>
        <v>5</v>
      </c>
      <c r="U1331" s="139"/>
      <c r="V1331" s="138"/>
      <c r="W1331" s="138"/>
      <c r="X1331" s="138"/>
      <c r="Y1331" s="141"/>
      <c r="Z1331" s="226"/>
      <c r="AA1331" s="179"/>
      <c r="AB1331" s="179"/>
      <c r="AC1331" s="179"/>
      <c r="AD1331" s="179"/>
      <c r="AE1331" s="179"/>
      <c r="AF1331" s="179"/>
      <c r="AG1331" s="179"/>
      <c r="AH1331" s="179"/>
      <c r="AI1331" s="179"/>
      <c r="AJ1331" s="179"/>
      <c r="AK1331" s="179"/>
      <c r="AL1331" s="179"/>
      <c r="AM1331" s="179"/>
      <c r="AN1331" s="179"/>
      <c r="AO1331" s="179"/>
      <c r="AP1331" s="179"/>
      <c r="AQ1331" s="467"/>
    </row>
    <row r="1332" spans="1:43" s="347" customFormat="1" x14ac:dyDescent="0.3">
      <c r="A1332" s="438">
        <v>41772</v>
      </c>
      <c r="B1332" s="932" t="s">
        <v>5483</v>
      </c>
      <c r="C1332" s="933" t="s">
        <v>235</v>
      </c>
      <c r="D1332" s="652">
        <v>250</v>
      </c>
      <c r="E1332" s="347" t="s">
        <v>66</v>
      </c>
      <c r="F1332" s="439">
        <v>45458</v>
      </c>
      <c r="G1332" s="347" t="s">
        <v>557</v>
      </c>
      <c r="H1332" s="352" t="s">
        <v>248</v>
      </c>
      <c r="I1332" s="353" t="s">
        <v>887</v>
      </c>
      <c r="J1332" s="354" t="s">
        <v>4604</v>
      </c>
      <c r="K1332" s="355">
        <v>-25</v>
      </c>
      <c r="L1332" s="354"/>
      <c r="M1332" s="355"/>
      <c r="N1332" s="440" t="s">
        <v>3756</v>
      </c>
      <c r="O1332" s="471">
        <v>3.6</v>
      </c>
      <c r="P1332" s="352" t="s">
        <v>5484</v>
      </c>
      <c r="Q1332" s="354" t="s">
        <v>3841</v>
      </c>
      <c r="R1332" s="347">
        <v>-13</v>
      </c>
      <c r="S1332" s="184" t="s">
        <v>5562</v>
      </c>
      <c r="T1332" s="138">
        <f t="shared" si="108"/>
        <v>5</v>
      </c>
      <c r="U1332" s="139"/>
      <c r="V1332" s="138"/>
      <c r="W1332" s="138"/>
      <c r="X1332" s="138"/>
      <c r="Y1332" s="141"/>
      <c r="Z1332" s="226"/>
      <c r="AA1332" s="179"/>
      <c r="AB1332" s="179"/>
      <c r="AC1332" s="179"/>
      <c r="AD1332" s="179"/>
      <c r="AE1332" s="179"/>
      <c r="AF1332" s="179"/>
      <c r="AG1332" s="179"/>
      <c r="AH1332" s="179"/>
      <c r="AI1332" s="179"/>
      <c r="AJ1332" s="179"/>
      <c r="AK1332" s="179"/>
      <c r="AL1332" s="179"/>
      <c r="AM1332" s="179"/>
      <c r="AN1332" s="179"/>
      <c r="AO1332" s="179"/>
      <c r="AP1332" s="179"/>
      <c r="AQ1332" s="467"/>
    </row>
    <row r="1333" spans="1:43" s="347" customFormat="1" x14ac:dyDescent="0.3">
      <c r="A1333" s="438">
        <v>41772</v>
      </c>
      <c r="B1333" s="932" t="s">
        <v>5485</v>
      </c>
      <c r="C1333" s="933" t="s">
        <v>73</v>
      </c>
      <c r="D1333" s="652">
        <v>400</v>
      </c>
      <c r="E1333" s="347" t="s">
        <v>12</v>
      </c>
      <c r="F1333" s="439">
        <v>42871</v>
      </c>
      <c r="G1333" s="347" t="s">
        <v>5486</v>
      </c>
      <c r="H1333" s="352" t="s">
        <v>2299</v>
      </c>
      <c r="I1333" s="353" t="s">
        <v>2299</v>
      </c>
      <c r="J1333" s="354" t="s">
        <v>3760</v>
      </c>
      <c r="K1333" s="355">
        <v>-10</v>
      </c>
      <c r="L1333" s="354"/>
      <c r="M1333" s="355"/>
      <c r="N1333" s="440" t="s">
        <v>411</v>
      </c>
      <c r="O1333" s="471">
        <v>1.5</v>
      </c>
      <c r="P1333" s="352" t="s">
        <v>2958</v>
      </c>
      <c r="Q1333" s="354"/>
      <c r="R1333" s="347">
        <v>1</v>
      </c>
      <c r="S1333" s="184" t="s">
        <v>5556</v>
      </c>
      <c r="T1333" s="138">
        <f t="shared" si="108"/>
        <v>5</v>
      </c>
      <c r="U1333" s="139"/>
      <c r="V1333" s="138"/>
      <c r="W1333" s="138"/>
      <c r="X1333" s="138"/>
      <c r="Y1333" s="141"/>
      <c r="Z1333" s="226"/>
      <c r="AA1333" s="179"/>
      <c r="AB1333" s="179"/>
      <c r="AC1333" s="179"/>
      <c r="AD1333" s="179"/>
      <c r="AE1333" s="179"/>
      <c r="AF1333" s="179"/>
      <c r="AG1333" s="179"/>
      <c r="AH1333" s="179"/>
      <c r="AI1333" s="179"/>
      <c r="AJ1333" s="179"/>
      <c r="AK1333" s="179"/>
      <c r="AL1333" s="179"/>
      <c r="AM1333" s="179"/>
      <c r="AN1333" s="179"/>
      <c r="AO1333" s="179"/>
      <c r="AP1333" s="179"/>
      <c r="AQ1333" s="467"/>
    </row>
    <row r="1334" spans="1:43" s="347" customFormat="1" x14ac:dyDescent="0.3">
      <c r="A1334" s="438">
        <v>41772</v>
      </c>
      <c r="B1334" s="932" t="s">
        <v>5487</v>
      </c>
      <c r="C1334" s="933" t="s">
        <v>73</v>
      </c>
      <c r="D1334" s="652">
        <v>900</v>
      </c>
      <c r="E1334" s="347" t="s">
        <v>12</v>
      </c>
      <c r="F1334" s="439">
        <v>42871</v>
      </c>
      <c r="G1334" s="347" t="s">
        <v>5486</v>
      </c>
      <c r="H1334" s="352" t="s">
        <v>724</v>
      </c>
      <c r="I1334" s="353" t="s">
        <v>3996</v>
      </c>
      <c r="J1334" s="354" t="s">
        <v>940</v>
      </c>
      <c r="K1334" s="355">
        <v>-10</v>
      </c>
      <c r="L1334" s="354"/>
      <c r="M1334" s="355"/>
      <c r="N1334" s="440" t="s">
        <v>266</v>
      </c>
      <c r="O1334" s="471">
        <v>2.11</v>
      </c>
      <c r="P1334" s="352" t="s">
        <v>2958</v>
      </c>
      <c r="Q1334" s="354"/>
      <c r="R1334" s="347">
        <v>1</v>
      </c>
      <c r="S1334" s="184" t="s">
        <v>5557</v>
      </c>
      <c r="T1334" s="138">
        <f t="shared" si="108"/>
        <v>5</v>
      </c>
      <c r="U1334" s="139"/>
      <c r="V1334" s="138"/>
      <c r="W1334" s="138"/>
      <c r="X1334" s="138"/>
      <c r="Y1334" s="141"/>
      <c r="Z1334" s="226"/>
      <c r="AA1334" s="179"/>
      <c r="AB1334" s="179"/>
      <c r="AC1334" s="179"/>
      <c r="AD1334" s="179"/>
      <c r="AE1334" s="179"/>
      <c r="AF1334" s="179"/>
      <c r="AG1334" s="179"/>
      <c r="AH1334" s="179"/>
      <c r="AI1334" s="179"/>
      <c r="AJ1334" s="179"/>
      <c r="AK1334" s="179"/>
      <c r="AL1334" s="179"/>
      <c r="AM1334" s="179"/>
      <c r="AN1334" s="179"/>
      <c r="AO1334" s="179"/>
      <c r="AP1334" s="179"/>
      <c r="AQ1334" s="467"/>
    </row>
    <row r="1335" spans="1:43" s="347" customFormat="1" x14ac:dyDescent="0.3">
      <c r="A1335" s="438">
        <v>41772</v>
      </c>
      <c r="B1335" s="932" t="s">
        <v>5488</v>
      </c>
      <c r="C1335" s="933" t="s">
        <v>73</v>
      </c>
      <c r="D1335" s="652">
        <v>700</v>
      </c>
      <c r="E1335" s="347" t="s">
        <v>224</v>
      </c>
      <c r="F1335" s="439">
        <v>44333</v>
      </c>
      <c r="G1335" s="347" t="s">
        <v>5486</v>
      </c>
      <c r="H1335" s="352" t="s">
        <v>569</v>
      </c>
      <c r="I1335" s="353" t="s">
        <v>802</v>
      </c>
      <c r="J1335" s="354" t="s">
        <v>301</v>
      </c>
      <c r="K1335" s="355">
        <v>-15</v>
      </c>
      <c r="L1335" s="354"/>
      <c r="M1335" s="355"/>
      <c r="N1335" s="440" t="s">
        <v>71</v>
      </c>
      <c r="O1335" s="471">
        <v>2.86</v>
      </c>
      <c r="P1335" s="352" t="s">
        <v>5245</v>
      </c>
      <c r="Q1335" s="354"/>
      <c r="R1335" s="347">
        <v>-4</v>
      </c>
      <c r="S1335" s="184" t="s">
        <v>5558</v>
      </c>
      <c r="T1335" s="138">
        <f t="shared" si="108"/>
        <v>5</v>
      </c>
      <c r="U1335" s="139"/>
      <c r="V1335" s="138"/>
      <c r="W1335" s="138"/>
      <c r="X1335" s="138"/>
      <c r="Y1335" s="141"/>
      <c r="Z1335" s="226"/>
      <c r="AA1335" s="179"/>
      <c r="AB1335" s="179"/>
      <c r="AC1335" s="179"/>
      <c r="AD1335" s="179"/>
      <c r="AE1335" s="179"/>
      <c r="AF1335" s="179"/>
      <c r="AG1335" s="179"/>
      <c r="AH1335" s="179"/>
      <c r="AI1335" s="179"/>
      <c r="AJ1335" s="179"/>
      <c r="AK1335" s="179"/>
      <c r="AL1335" s="179"/>
      <c r="AM1335" s="179"/>
      <c r="AN1335" s="179"/>
      <c r="AO1335" s="179"/>
      <c r="AP1335" s="179"/>
      <c r="AQ1335" s="467"/>
    </row>
    <row r="1336" spans="1:43" s="347" customFormat="1" x14ac:dyDescent="0.3">
      <c r="A1336" s="438">
        <v>41772</v>
      </c>
      <c r="B1336" s="932" t="s">
        <v>5489</v>
      </c>
      <c r="C1336" s="933" t="s">
        <v>959</v>
      </c>
      <c r="D1336" s="652">
        <v>200</v>
      </c>
      <c r="E1336" s="347" t="s">
        <v>164</v>
      </c>
      <c r="F1336" s="439">
        <v>42506</v>
      </c>
      <c r="G1336" s="347" t="s">
        <v>5490</v>
      </c>
      <c r="H1336" s="352" t="s">
        <v>1264</v>
      </c>
      <c r="I1336" s="353" t="s">
        <v>5491</v>
      </c>
      <c r="J1336" s="354" t="s">
        <v>3851</v>
      </c>
      <c r="K1336" s="355">
        <v>-5</v>
      </c>
      <c r="L1336" s="354"/>
      <c r="M1336" s="355"/>
      <c r="N1336" s="440" t="s">
        <v>4643</v>
      </c>
      <c r="O1336" s="471">
        <v>2.75</v>
      </c>
      <c r="P1336" s="352" t="s">
        <v>1937</v>
      </c>
      <c r="Q1336" s="354"/>
      <c r="R1336" s="347">
        <v>0</v>
      </c>
      <c r="S1336" s="184" t="s">
        <v>5554</v>
      </c>
      <c r="T1336" s="138">
        <f t="shared" si="108"/>
        <v>5</v>
      </c>
      <c r="U1336" s="139"/>
      <c r="V1336" s="138"/>
      <c r="W1336" s="138"/>
      <c r="X1336" s="138"/>
      <c r="Y1336" s="141"/>
      <c r="Z1336" s="226"/>
      <c r="AA1336" s="179"/>
      <c r="AB1336" s="179"/>
      <c r="AC1336" s="179"/>
      <c r="AD1336" s="179"/>
      <c r="AE1336" s="179"/>
      <c r="AF1336" s="179"/>
      <c r="AG1336" s="179"/>
      <c r="AH1336" s="179"/>
      <c r="AI1336" s="179"/>
      <c r="AJ1336" s="179"/>
      <c r="AK1336" s="179"/>
      <c r="AL1336" s="179"/>
      <c r="AM1336" s="179"/>
      <c r="AN1336" s="179"/>
      <c r="AO1336" s="179"/>
      <c r="AP1336" s="179"/>
      <c r="AQ1336" s="467"/>
    </row>
    <row r="1337" spans="1:43" s="347" customFormat="1" x14ac:dyDescent="0.3">
      <c r="A1337" s="438">
        <v>41772</v>
      </c>
      <c r="B1337" s="932" t="s">
        <v>5492</v>
      </c>
      <c r="C1337" s="933" t="s">
        <v>959</v>
      </c>
      <c r="D1337" s="652">
        <v>500</v>
      </c>
      <c r="E1337" s="347" t="s">
        <v>37</v>
      </c>
      <c r="F1337" s="439">
        <v>43601</v>
      </c>
      <c r="G1337" s="347" t="s">
        <v>5490</v>
      </c>
      <c r="H1337" s="352" t="s">
        <v>129</v>
      </c>
      <c r="I1337" s="353" t="s">
        <v>426</v>
      </c>
      <c r="J1337" s="354" t="s">
        <v>427</v>
      </c>
      <c r="K1337" s="355">
        <v>-17</v>
      </c>
      <c r="L1337" s="354"/>
      <c r="M1337" s="355"/>
      <c r="N1337" s="440" t="s">
        <v>4057</v>
      </c>
      <c r="O1337" s="471">
        <v>2.6</v>
      </c>
      <c r="P1337" s="352" t="s">
        <v>1937</v>
      </c>
      <c r="Q1337" s="354"/>
      <c r="R1337" s="347">
        <v>0</v>
      </c>
      <c r="S1337" s="184" t="s">
        <v>5555</v>
      </c>
      <c r="T1337" s="138">
        <f t="shared" si="108"/>
        <v>5</v>
      </c>
      <c r="U1337" s="139"/>
      <c r="V1337" s="138"/>
      <c r="W1337" s="138"/>
      <c r="X1337" s="138"/>
      <c r="Y1337" s="141"/>
      <c r="Z1337" s="226"/>
      <c r="AA1337" s="179"/>
      <c r="AB1337" s="179"/>
      <c r="AC1337" s="179"/>
      <c r="AD1337" s="179"/>
      <c r="AE1337" s="179"/>
      <c r="AF1337" s="179"/>
      <c r="AG1337" s="179"/>
      <c r="AH1337" s="179"/>
      <c r="AI1337" s="179"/>
      <c r="AJ1337" s="179"/>
      <c r="AK1337" s="179"/>
      <c r="AL1337" s="179"/>
      <c r="AM1337" s="179"/>
      <c r="AN1337" s="179"/>
      <c r="AO1337" s="179"/>
      <c r="AP1337" s="179"/>
      <c r="AQ1337" s="467"/>
    </row>
    <row r="1338" spans="1:43" s="347" customFormat="1" x14ac:dyDescent="0.3">
      <c r="A1338" s="438">
        <v>41771</v>
      </c>
      <c r="B1338" s="932" t="s">
        <v>5493</v>
      </c>
      <c r="C1338" s="933" t="s">
        <v>2974</v>
      </c>
      <c r="D1338" s="652">
        <v>500</v>
      </c>
      <c r="E1338" s="347" t="s">
        <v>12</v>
      </c>
      <c r="F1338" s="439">
        <v>42870</v>
      </c>
      <c r="G1338" s="347" t="s">
        <v>960</v>
      </c>
      <c r="H1338" s="352" t="s">
        <v>2299</v>
      </c>
      <c r="I1338" s="353" t="s">
        <v>2299</v>
      </c>
      <c r="J1338" s="354" t="s">
        <v>3851</v>
      </c>
      <c r="K1338" s="355">
        <v>-15</v>
      </c>
      <c r="L1338" s="354"/>
      <c r="M1338" s="355"/>
      <c r="N1338" s="440" t="s">
        <v>504</v>
      </c>
      <c r="O1338" s="471">
        <v>1.4</v>
      </c>
      <c r="P1338" s="352" t="s">
        <v>3827</v>
      </c>
      <c r="Q1338" s="354"/>
      <c r="R1338" s="347">
        <v>-2</v>
      </c>
      <c r="S1338" s="184" t="s">
        <v>5543</v>
      </c>
      <c r="T1338" s="138">
        <f t="shared" si="108"/>
        <v>5</v>
      </c>
      <c r="U1338" s="139"/>
      <c r="V1338" s="138"/>
      <c r="W1338" s="138"/>
      <c r="X1338" s="138"/>
      <c r="Y1338" s="141"/>
      <c r="Z1338" s="226"/>
      <c r="AA1338" s="179"/>
      <c r="AB1338" s="179"/>
      <c r="AC1338" s="179"/>
      <c r="AD1338" s="179"/>
      <c r="AE1338" s="179"/>
      <c r="AF1338" s="179"/>
      <c r="AG1338" s="179"/>
      <c r="AH1338" s="179"/>
      <c r="AI1338" s="179"/>
      <c r="AJ1338" s="179"/>
      <c r="AK1338" s="179"/>
      <c r="AL1338" s="179"/>
      <c r="AM1338" s="179"/>
      <c r="AN1338" s="179"/>
      <c r="AO1338" s="179"/>
      <c r="AP1338" s="179"/>
      <c r="AQ1338" s="467"/>
    </row>
    <row r="1339" spans="1:43" s="347" customFormat="1" x14ac:dyDescent="0.3">
      <c r="A1339" s="438">
        <v>41771</v>
      </c>
      <c r="B1339" s="932" t="s">
        <v>5494</v>
      </c>
      <c r="C1339" s="933" t="s">
        <v>2974</v>
      </c>
      <c r="D1339" s="652">
        <v>1000</v>
      </c>
      <c r="E1339" s="347" t="s">
        <v>12</v>
      </c>
      <c r="F1339" s="439">
        <v>42870</v>
      </c>
      <c r="G1339" s="347" t="s">
        <v>960</v>
      </c>
      <c r="H1339" s="352" t="s">
        <v>724</v>
      </c>
      <c r="I1339" s="353" t="s">
        <v>3759</v>
      </c>
      <c r="J1339" s="354" t="s">
        <v>3819</v>
      </c>
      <c r="K1339" s="355">
        <v>-15</v>
      </c>
      <c r="L1339" s="354"/>
      <c r="M1339" s="355"/>
      <c r="N1339" s="440" t="s">
        <v>71</v>
      </c>
      <c r="O1339" s="471">
        <v>2</v>
      </c>
      <c r="P1339" s="352" t="s">
        <v>2288</v>
      </c>
      <c r="Q1339" s="354"/>
      <c r="R1339" s="347">
        <v>-2</v>
      </c>
      <c r="S1339" s="184" t="s">
        <v>5544</v>
      </c>
      <c r="T1339" s="138">
        <f t="shared" si="108"/>
        <v>5</v>
      </c>
      <c r="U1339" s="139"/>
      <c r="V1339" s="138"/>
      <c r="W1339" s="138"/>
      <c r="X1339" s="138"/>
      <c r="Y1339" s="141"/>
      <c r="Z1339" s="226"/>
      <c r="AA1339" s="179"/>
      <c r="AB1339" s="179"/>
      <c r="AC1339" s="179"/>
      <c r="AD1339" s="179"/>
      <c r="AE1339" s="179"/>
      <c r="AF1339" s="179"/>
      <c r="AG1339" s="179"/>
      <c r="AH1339" s="179"/>
      <c r="AI1339" s="179"/>
      <c r="AJ1339" s="179"/>
      <c r="AK1339" s="179"/>
      <c r="AL1339" s="179"/>
      <c r="AM1339" s="179"/>
      <c r="AN1339" s="179"/>
      <c r="AO1339" s="179"/>
      <c r="AP1339" s="179"/>
      <c r="AQ1339" s="467"/>
    </row>
    <row r="1340" spans="1:43" s="347" customFormat="1" x14ac:dyDescent="0.3">
      <c r="A1340" s="438">
        <v>41771</v>
      </c>
      <c r="B1340" s="932" t="s">
        <v>5495</v>
      </c>
      <c r="C1340" s="933" t="s">
        <v>2974</v>
      </c>
      <c r="D1340" s="652">
        <v>1500</v>
      </c>
      <c r="E1340" s="347" t="s">
        <v>37</v>
      </c>
      <c r="F1340" s="439">
        <v>43600</v>
      </c>
      <c r="G1340" s="347" t="s">
        <v>960</v>
      </c>
      <c r="H1340" s="352" t="s">
        <v>55</v>
      </c>
      <c r="I1340" s="353" t="s">
        <v>3820</v>
      </c>
      <c r="J1340" s="354" t="s">
        <v>3399</v>
      </c>
      <c r="K1340" s="355">
        <v>-12</v>
      </c>
      <c r="L1340" s="354"/>
      <c r="M1340" s="355"/>
      <c r="N1340" s="440" t="s">
        <v>254</v>
      </c>
      <c r="O1340" s="471">
        <v>1.8</v>
      </c>
      <c r="P1340" s="352" t="s">
        <v>2274</v>
      </c>
      <c r="Q1340" s="354"/>
      <c r="R1340" s="347">
        <v>4</v>
      </c>
      <c r="S1340" s="184" t="s">
        <v>5545</v>
      </c>
      <c r="T1340" s="138">
        <f t="shared" si="108"/>
        <v>5</v>
      </c>
      <c r="U1340" s="139"/>
      <c r="V1340" s="138"/>
      <c r="W1340" s="138"/>
      <c r="X1340" s="138"/>
      <c r="Y1340" s="141"/>
      <c r="Z1340" s="226"/>
      <c r="AA1340" s="179"/>
      <c r="AB1340" s="179"/>
      <c r="AC1340" s="179"/>
      <c r="AD1340" s="179"/>
      <c r="AE1340" s="179"/>
      <c r="AF1340" s="179"/>
      <c r="AG1340" s="179"/>
      <c r="AH1340" s="179"/>
      <c r="AI1340" s="179"/>
      <c r="AJ1340" s="179"/>
      <c r="AK1340" s="179"/>
      <c r="AL1340" s="179"/>
      <c r="AM1340" s="179"/>
      <c r="AN1340" s="179"/>
      <c r="AO1340" s="179"/>
      <c r="AP1340" s="179"/>
      <c r="AQ1340" s="467"/>
    </row>
    <row r="1341" spans="1:43" s="347" customFormat="1" x14ac:dyDescent="0.3">
      <c r="A1341" s="438">
        <v>41771</v>
      </c>
      <c r="B1341" s="932" t="s">
        <v>5496</v>
      </c>
      <c r="C1341" s="933" t="s">
        <v>2974</v>
      </c>
      <c r="D1341" s="652">
        <v>1000</v>
      </c>
      <c r="E1341" s="347" t="s">
        <v>66</v>
      </c>
      <c r="F1341" s="439">
        <v>45427</v>
      </c>
      <c r="G1341" s="347" t="s">
        <v>960</v>
      </c>
      <c r="H1341" s="352" t="s">
        <v>220</v>
      </c>
      <c r="I1341" s="353" t="s">
        <v>952</v>
      </c>
      <c r="J1341" s="354" t="s">
        <v>305</v>
      </c>
      <c r="K1341" s="355">
        <v>-15</v>
      </c>
      <c r="L1341" s="354"/>
      <c r="M1341" s="355"/>
      <c r="N1341" s="440" t="s">
        <v>551</v>
      </c>
      <c r="O1341" s="471">
        <v>2.5</v>
      </c>
      <c r="P1341" s="352" t="s">
        <v>5497</v>
      </c>
      <c r="Q1341" s="354"/>
      <c r="R1341" s="347">
        <v>-1</v>
      </c>
      <c r="S1341" s="184" t="s">
        <v>5542</v>
      </c>
      <c r="T1341" s="138">
        <f t="shared" si="108"/>
        <v>5</v>
      </c>
      <c r="U1341" s="139"/>
      <c r="V1341" s="138"/>
      <c r="W1341" s="138"/>
      <c r="X1341" s="138"/>
      <c r="Y1341" s="141"/>
      <c r="Z1341" s="226"/>
      <c r="AA1341" s="179"/>
      <c r="AB1341" s="179"/>
      <c r="AC1341" s="179"/>
      <c r="AD1341" s="179"/>
      <c r="AE1341" s="179"/>
      <c r="AF1341" s="179"/>
      <c r="AG1341" s="179"/>
      <c r="AH1341" s="179"/>
      <c r="AI1341" s="179"/>
      <c r="AJ1341" s="179"/>
      <c r="AK1341" s="179"/>
      <c r="AL1341" s="179"/>
      <c r="AM1341" s="179"/>
      <c r="AN1341" s="179"/>
      <c r="AO1341" s="179"/>
      <c r="AP1341" s="179"/>
      <c r="AQ1341" s="467"/>
    </row>
    <row r="1342" spans="1:43" s="347" customFormat="1" x14ac:dyDescent="0.3">
      <c r="A1342" s="438">
        <v>41771</v>
      </c>
      <c r="B1342" s="932" t="s">
        <v>5498</v>
      </c>
      <c r="C1342" s="933" t="s">
        <v>2974</v>
      </c>
      <c r="D1342" s="652">
        <v>500</v>
      </c>
      <c r="E1342" s="347" t="s">
        <v>117</v>
      </c>
      <c r="F1342" s="439">
        <v>52732</v>
      </c>
      <c r="G1342" s="347" t="s">
        <v>960</v>
      </c>
      <c r="H1342" s="352" t="s">
        <v>226</v>
      </c>
      <c r="I1342" s="353" t="s">
        <v>626</v>
      </c>
      <c r="J1342" s="354" t="s">
        <v>293</v>
      </c>
      <c r="K1342" s="355">
        <v>-20</v>
      </c>
      <c r="L1342" s="354"/>
      <c r="M1342" s="355"/>
      <c r="N1342" s="440" t="s">
        <v>71</v>
      </c>
      <c r="O1342" s="471">
        <v>4</v>
      </c>
      <c r="P1342" s="352" t="s">
        <v>4180</v>
      </c>
      <c r="Q1342" s="354"/>
      <c r="R1342" s="347">
        <v>-1</v>
      </c>
      <c r="S1342" s="184" t="s">
        <v>5541</v>
      </c>
      <c r="T1342" s="138">
        <f t="shared" si="108"/>
        <v>5</v>
      </c>
      <c r="U1342" s="139"/>
      <c r="V1342" s="138"/>
      <c r="W1342" s="138"/>
      <c r="X1342" s="138"/>
      <c r="Y1342" s="141"/>
      <c r="Z1342" s="226"/>
      <c r="AA1342" s="179"/>
      <c r="AB1342" s="179"/>
      <c r="AC1342" s="179"/>
      <c r="AD1342" s="179"/>
      <c r="AE1342" s="179"/>
      <c r="AF1342" s="179"/>
      <c r="AG1342" s="179"/>
      <c r="AH1342" s="179"/>
      <c r="AI1342" s="179"/>
      <c r="AJ1342" s="179"/>
      <c r="AK1342" s="179"/>
      <c r="AL1342" s="179"/>
      <c r="AM1342" s="179"/>
      <c r="AN1342" s="179"/>
      <c r="AO1342" s="179"/>
      <c r="AP1342" s="179"/>
      <c r="AQ1342" s="467"/>
    </row>
    <row r="1343" spans="1:43" s="347" customFormat="1" x14ac:dyDescent="0.3">
      <c r="A1343" s="438">
        <v>41771</v>
      </c>
      <c r="B1343" s="932" t="s">
        <v>3816</v>
      </c>
      <c r="C1343" s="933" t="s">
        <v>889</v>
      </c>
      <c r="D1343" s="652">
        <v>500</v>
      </c>
      <c r="E1343" s="347" t="s">
        <v>12</v>
      </c>
      <c r="F1343" s="439">
        <v>42870</v>
      </c>
      <c r="G1343" s="347" t="s">
        <v>5499</v>
      </c>
      <c r="H1343" s="352" t="s">
        <v>2299</v>
      </c>
      <c r="I1343" s="353" t="s">
        <v>2299</v>
      </c>
      <c r="J1343" s="354" t="s">
        <v>2757</v>
      </c>
      <c r="K1343" s="355">
        <v>-4.5</v>
      </c>
      <c r="L1343" s="354"/>
      <c r="M1343" s="355"/>
      <c r="N1343" s="440" t="s">
        <v>423</v>
      </c>
      <c r="O1343" s="471">
        <v>2</v>
      </c>
      <c r="P1343" s="352" t="s">
        <v>2092</v>
      </c>
      <c r="Q1343" s="354"/>
      <c r="R1343" s="347">
        <v>3</v>
      </c>
      <c r="S1343" s="184" t="s">
        <v>5538</v>
      </c>
      <c r="T1343" s="138">
        <f t="shared" si="108"/>
        <v>5</v>
      </c>
      <c r="U1343" s="139"/>
      <c r="V1343" s="138"/>
      <c r="W1343" s="138"/>
      <c r="X1343" s="138"/>
      <c r="Y1343" s="141"/>
      <c r="Z1343" s="226"/>
      <c r="AA1343" s="179"/>
      <c r="AB1343" s="179"/>
      <c r="AC1343" s="179"/>
      <c r="AD1343" s="179"/>
      <c r="AE1343" s="179"/>
      <c r="AF1343" s="179"/>
      <c r="AG1343" s="179"/>
      <c r="AH1343" s="179"/>
      <c r="AI1343" s="179"/>
      <c r="AJ1343" s="179"/>
      <c r="AK1343" s="179"/>
      <c r="AL1343" s="179"/>
      <c r="AM1343" s="179"/>
      <c r="AN1343" s="179"/>
      <c r="AO1343" s="179"/>
      <c r="AP1343" s="179"/>
      <c r="AQ1343" s="467"/>
    </row>
    <row r="1344" spans="1:43" s="347" customFormat="1" x14ac:dyDescent="0.3">
      <c r="A1344" s="438">
        <v>41771</v>
      </c>
      <c r="B1344" s="932" t="s">
        <v>5500</v>
      </c>
      <c r="C1344" s="933" t="s">
        <v>889</v>
      </c>
      <c r="D1344" s="652">
        <v>1000</v>
      </c>
      <c r="E1344" s="347" t="s">
        <v>12</v>
      </c>
      <c r="F1344" s="439">
        <v>42870</v>
      </c>
      <c r="G1344" s="347" t="s">
        <v>5499</v>
      </c>
      <c r="H1344" s="352" t="s">
        <v>5501</v>
      </c>
      <c r="I1344" s="353" t="s">
        <v>421</v>
      </c>
      <c r="J1344" s="354" t="s">
        <v>422</v>
      </c>
      <c r="K1344" s="355">
        <v>-4.5</v>
      </c>
      <c r="L1344" s="354"/>
      <c r="M1344" s="355"/>
      <c r="N1344" s="440" t="s">
        <v>1196</v>
      </c>
      <c r="O1344" s="471">
        <v>2.4</v>
      </c>
      <c r="P1344" s="352" t="s">
        <v>2092</v>
      </c>
      <c r="Q1344" s="354"/>
      <c r="R1344" s="347">
        <v>3</v>
      </c>
      <c r="S1344" s="184" t="s">
        <v>5540</v>
      </c>
      <c r="T1344" s="138">
        <f t="shared" si="108"/>
        <v>5</v>
      </c>
      <c r="U1344" s="139"/>
      <c r="V1344" s="138"/>
      <c r="W1344" s="138"/>
      <c r="X1344" s="138"/>
      <c r="Y1344" s="141"/>
      <c r="Z1344" s="226"/>
      <c r="AA1344" s="179"/>
      <c r="AB1344" s="179"/>
      <c r="AC1344" s="179"/>
      <c r="AD1344" s="179"/>
      <c r="AE1344" s="179"/>
      <c r="AF1344" s="179"/>
      <c r="AG1344" s="179"/>
      <c r="AH1344" s="179"/>
      <c r="AI1344" s="179"/>
      <c r="AJ1344" s="179"/>
      <c r="AK1344" s="179"/>
      <c r="AL1344" s="179"/>
      <c r="AM1344" s="179"/>
      <c r="AN1344" s="179"/>
      <c r="AO1344" s="179"/>
      <c r="AP1344" s="179"/>
      <c r="AQ1344" s="467"/>
    </row>
    <row r="1345" spans="1:43" s="347" customFormat="1" x14ac:dyDescent="0.3">
      <c r="A1345" s="438">
        <v>41771</v>
      </c>
      <c r="B1345" s="932" t="s">
        <v>5502</v>
      </c>
      <c r="C1345" s="933" t="s">
        <v>889</v>
      </c>
      <c r="D1345" s="652">
        <v>1000</v>
      </c>
      <c r="E1345" s="347" t="s">
        <v>66</v>
      </c>
      <c r="F1345" s="439">
        <v>45427</v>
      </c>
      <c r="G1345" s="347" t="s">
        <v>5499</v>
      </c>
      <c r="H1345" s="352" t="s">
        <v>668</v>
      </c>
      <c r="I1345" s="353" t="s">
        <v>632</v>
      </c>
      <c r="J1345" s="354" t="s">
        <v>3803</v>
      </c>
      <c r="K1345" s="355">
        <v>0</v>
      </c>
      <c r="L1345" s="354"/>
      <c r="M1345" s="355"/>
      <c r="N1345" s="440" t="s">
        <v>4850</v>
      </c>
      <c r="O1345" s="471">
        <v>1.7</v>
      </c>
      <c r="P1345" s="352" t="s">
        <v>2150</v>
      </c>
      <c r="Q1345" s="354"/>
      <c r="R1345" s="347">
        <v>8</v>
      </c>
      <c r="S1345" s="184" t="s">
        <v>5539</v>
      </c>
      <c r="T1345" s="138">
        <f t="shared" si="108"/>
        <v>5</v>
      </c>
      <c r="U1345" s="139"/>
      <c r="V1345" s="138"/>
      <c r="W1345" s="138"/>
      <c r="X1345" s="138"/>
      <c r="Y1345" s="141"/>
      <c r="Z1345" s="226"/>
      <c r="AA1345" s="179"/>
      <c r="AB1345" s="179"/>
      <c r="AC1345" s="179"/>
      <c r="AD1345" s="179"/>
      <c r="AE1345" s="179"/>
      <c r="AF1345" s="179"/>
      <c r="AG1345" s="179"/>
      <c r="AH1345" s="179"/>
      <c r="AI1345" s="179"/>
      <c r="AJ1345" s="179"/>
      <c r="AK1345" s="179"/>
      <c r="AL1345" s="179"/>
      <c r="AM1345" s="179"/>
      <c r="AN1345" s="179"/>
      <c r="AO1345" s="179"/>
      <c r="AP1345" s="179"/>
      <c r="AQ1345" s="467"/>
    </row>
    <row r="1346" spans="1:43" s="347" customFormat="1" x14ac:dyDescent="0.3">
      <c r="A1346" s="438">
        <v>41771</v>
      </c>
      <c r="B1346" s="932" t="s">
        <v>5503</v>
      </c>
      <c r="C1346" s="933" t="s">
        <v>127</v>
      </c>
      <c r="D1346" s="652">
        <v>2250</v>
      </c>
      <c r="E1346" s="347" t="s">
        <v>66</v>
      </c>
      <c r="F1346" s="439">
        <v>45427</v>
      </c>
      <c r="G1346" s="347" t="s">
        <v>487</v>
      </c>
      <c r="H1346" s="352" t="s">
        <v>652</v>
      </c>
      <c r="I1346" s="353" t="s">
        <v>976</v>
      </c>
      <c r="J1346" s="354" t="s">
        <v>370</v>
      </c>
      <c r="K1346" s="355">
        <v>-10</v>
      </c>
      <c r="L1346" s="354"/>
      <c r="M1346" s="355"/>
      <c r="N1346" s="440" t="s">
        <v>5504</v>
      </c>
      <c r="O1346" s="471">
        <v>2.1800000000000002</v>
      </c>
      <c r="P1346" s="352" t="s">
        <v>2150</v>
      </c>
      <c r="Q1346" s="354"/>
      <c r="R1346" s="347">
        <v>8</v>
      </c>
      <c r="S1346" s="184" t="s">
        <v>5552</v>
      </c>
      <c r="T1346" s="138">
        <f t="shared" si="108"/>
        <v>5</v>
      </c>
      <c r="U1346" s="139"/>
      <c r="V1346" s="138"/>
      <c r="W1346" s="138"/>
      <c r="X1346" s="138"/>
      <c r="Y1346" s="141"/>
      <c r="Z1346" s="226"/>
      <c r="AA1346" s="179"/>
      <c r="AB1346" s="179"/>
      <c r="AC1346" s="179"/>
      <c r="AD1346" s="179"/>
      <c r="AE1346" s="179"/>
      <c r="AF1346" s="179"/>
      <c r="AG1346" s="179"/>
      <c r="AH1346" s="179"/>
      <c r="AI1346" s="179"/>
      <c r="AJ1346" s="179"/>
      <c r="AK1346" s="179"/>
      <c r="AL1346" s="179"/>
      <c r="AM1346" s="179"/>
      <c r="AN1346" s="179"/>
      <c r="AO1346" s="179"/>
      <c r="AP1346" s="179"/>
      <c r="AQ1346" s="467"/>
    </row>
    <row r="1347" spans="1:43" s="347" customFormat="1" x14ac:dyDescent="0.3">
      <c r="A1347" s="438">
        <v>41771</v>
      </c>
      <c r="B1347" s="932" t="s">
        <v>5505</v>
      </c>
      <c r="C1347" s="933" t="s">
        <v>4216</v>
      </c>
      <c r="D1347" s="652">
        <v>500</v>
      </c>
      <c r="E1347" s="347" t="s">
        <v>848</v>
      </c>
      <c r="F1347" s="439">
        <v>45444</v>
      </c>
      <c r="G1347" s="347" t="s">
        <v>5506</v>
      </c>
      <c r="H1347" s="352" t="s">
        <v>569</v>
      </c>
      <c r="I1347" s="353" t="s">
        <v>802</v>
      </c>
      <c r="J1347" s="354" t="s">
        <v>301</v>
      </c>
      <c r="K1347" s="355">
        <v>-15</v>
      </c>
      <c r="L1347" s="354"/>
      <c r="M1347" s="355"/>
      <c r="N1347" s="440" t="s">
        <v>382</v>
      </c>
      <c r="O1347" s="471">
        <v>3</v>
      </c>
      <c r="P1347" s="352" t="s">
        <v>5507</v>
      </c>
      <c r="Q1347" s="354"/>
      <c r="R1347" s="347">
        <v>-2.5</v>
      </c>
      <c r="S1347" s="184" t="s">
        <v>5548</v>
      </c>
      <c r="T1347" s="138">
        <f t="shared" si="108"/>
        <v>5</v>
      </c>
      <c r="U1347" s="139"/>
      <c r="V1347" s="138"/>
      <c r="W1347" s="138"/>
      <c r="X1347" s="138"/>
      <c r="Y1347" s="141"/>
      <c r="Z1347" s="226"/>
      <c r="AA1347" s="179"/>
      <c r="AB1347" s="179"/>
      <c r="AC1347" s="179"/>
      <c r="AD1347" s="179"/>
      <c r="AE1347" s="179"/>
      <c r="AF1347" s="179"/>
      <c r="AG1347" s="179"/>
      <c r="AH1347" s="179"/>
      <c r="AI1347" s="179"/>
      <c r="AJ1347" s="179"/>
      <c r="AK1347" s="179"/>
      <c r="AL1347" s="179"/>
      <c r="AM1347" s="179"/>
      <c r="AN1347" s="179"/>
      <c r="AO1347" s="179"/>
      <c r="AP1347" s="179"/>
      <c r="AQ1347" s="467"/>
    </row>
    <row r="1348" spans="1:43" s="347" customFormat="1" x14ac:dyDescent="0.3">
      <c r="A1348" s="438">
        <v>41771</v>
      </c>
      <c r="B1348" s="932" t="s">
        <v>5508</v>
      </c>
      <c r="C1348" s="933" t="s">
        <v>36</v>
      </c>
      <c r="D1348" s="652">
        <v>1000</v>
      </c>
      <c r="E1348" s="347" t="s">
        <v>66</v>
      </c>
      <c r="F1348" s="439">
        <v>45444</v>
      </c>
      <c r="G1348" s="347" t="s">
        <v>950</v>
      </c>
      <c r="H1348" s="352" t="s">
        <v>578</v>
      </c>
      <c r="I1348" s="353" t="s">
        <v>4122</v>
      </c>
      <c r="J1348" s="354" t="s">
        <v>5509</v>
      </c>
      <c r="K1348" s="355">
        <v>-22</v>
      </c>
      <c r="L1348" s="354"/>
      <c r="M1348" s="355"/>
      <c r="N1348" s="440" t="s">
        <v>686</v>
      </c>
      <c r="O1348" s="471">
        <v>4.7</v>
      </c>
      <c r="P1348" s="352" t="s">
        <v>5510</v>
      </c>
      <c r="Q1348" s="354"/>
      <c r="R1348" s="347">
        <v>-8.5</v>
      </c>
      <c r="S1348" s="184" t="s">
        <v>5546</v>
      </c>
      <c r="T1348" s="138">
        <f t="shared" si="108"/>
        <v>5</v>
      </c>
      <c r="U1348" s="139"/>
      <c r="V1348" s="138"/>
      <c r="W1348" s="138"/>
      <c r="X1348" s="138"/>
      <c r="Y1348" s="141"/>
      <c r="Z1348" s="226"/>
      <c r="AA1348" s="179"/>
      <c r="AB1348" s="179"/>
      <c r="AC1348" s="179"/>
      <c r="AD1348" s="179"/>
      <c r="AE1348" s="179"/>
      <c r="AF1348" s="179"/>
      <c r="AG1348" s="179"/>
      <c r="AH1348" s="179"/>
      <c r="AI1348" s="179"/>
      <c r="AJ1348" s="179"/>
      <c r="AK1348" s="179"/>
      <c r="AL1348" s="179"/>
      <c r="AM1348" s="179"/>
      <c r="AN1348" s="179"/>
      <c r="AO1348" s="179"/>
      <c r="AP1348" s="179"/>
      <c r="AQ1348" s="467"/>
    </row>
    <row r="1349" spans="1:43" s="347" customFormat="1" x14ac:dyDescent="0.3">
      <c r="A1349" s="438">
        <v>41771</v>
      </c>
      <c r="B1349" s="932" t="s">
        <v>5511</v>
      </c>
      <c r="C1349" s="933" t="s">
        <v>36</v>
      </c>
      <c r="D1349" s="652">
        <v>700</v>
      </c>
      <c r="E1349" s="347" t="s">
        <v>117</v>
      </c>
      <c r="F1349" s="439">
        <v>52749</v>
      </c>
      <c r="G1349" s="347" t="s">
        <v>950</v>
      </c>
      <c r="H1349" s="352" t="s">
        <v>329</v>
      </c>
      <c r="I1349" s="353" t="s">
        <v>3966</v>
      </c>
      <c r="J1349" s="354" t="s">
        <v>5512</v>
      </c>
      <c r="K1349" s="355">
        <v>-22</v>
      </c>
      <c r="L1349" s="354"/>
      <c r="M1349" s="355"/>
      <c r="N1349" s="440" t="s">
        <v>1230</v>
      </c>
      <c r="O1349" s="471">
        <v>7</v>
      </c>
      <c r="P1349" s="352" t="s">
        <v>5510</v>
      </c>
      <c r="Q1349" s="354"/>
      <c r="R1349" s="347">
        <v>-8.5</v>
      </c>
      <c r="S1349" s="184" t="s">
        <v>5547</v>
      </c>
      <c r="T1349" s="138">
        <f t="shared" si="108"/>
        <v>5</v>
      </c>
      <c r="U1349" s="139"/>
      <c r="V1349" s="138"/>
      <c r="W1349" s="138"/>
      <c r="X1349" s="138"/>
      <c r="Y1349" s="141"/>
      <c r="Z1349" s="226"/>
      <c r="AA1349" s="179"/>
      <c r="AB1349" s="179"/>
      <c r="AC1349" s="179"/>
      <c r="AD1349" s="179"/>
      <c r="AE1349" s="179"/>
      <c r="AF1349" s="179"/>
      <c r="AG1349" s="179"/>
      <c r="AH1349" s="179"/>
      <c r="AI1349" s="179"/>
      <c r="AJ1349" s="179"/>
      <c r="AK1349" s="179"/>
      <c r="AL1349" s="179"/>
      <c r="AM1349" s="179"/>
      <c r="AN1349" s="179"/>
      <c r="AO1349" s="179"/>
      <c r="AP1349" s="179"/>
      <c r="AQ1349" s="467"/>
    </row>
    <row r="1350" spans="1:43" s="347" customFormat="1" x14ac:dyDescent="0.3">
      <c r="A1350" s="438">
        <v>41771</v>
      </c>
      <c r="B1350" s="932" t="s">
        <v>5513</v>
      </c>
      <c r="C1350" s="933" t="s">
        <v>4940</v>
      </c>
      <c r="D1350" s="652">
        <v>300</v>
      </c>
      <c r="E1350" s="347" t="s">
        <v>5514</v>
      </c>
      <c r="F1350" s="439">
        <v>52732</v>
      </c>
      <c r="G1350" s="347" t="s">
        <v>5515</v>
      </c>
      <c r="H1350" s="352" t="s">
        <v>5516</v>
      </c>
      <c r="I1350" s="353" t="s">
        <v>457</v>
      </c>
      <c r="J1350" s="354" t="s">
        <v>458</v>
      </c>
      <c r="K1350" s="355">
        <v>-8</v>
      </c>
      <c r="L1350" s="354"/>
      <c r="M1350" s="355"/>
      <c r="N1350" s="440" t="s">
        <v>105</v>
      </c>
      <c r="O1350" s="471">
        <v>2.67</v>
      </c>
      <c r="P1350" s="352" t="s">
        <v>5138</v>
      </c>
      <c r="Q1350" s="354"/>
      <c r="R1350" s="347">
        <v>1</v>
      </c>
      <c r="S1350" s="184" t="s">
        <v>5550</v>
      </c>
      <c r="T1350" s="138">
        <f t="shared" si="108"/>
        <v>5</v>
      </c>
      <c r="U1350" s="139"/>
      <c r="V1350" s="138"/>
      <c r="W1350" s="138"/>
      <c r="X1350" s="138"/>
      <c r="Y1350" s="141"/>
      <c r="Z1350" s="226"/>
      <c r="AA1350" s="179"/>
      <c r="AB1350" s="179"/>
      <c r="AC1350" s="179"/>
      <c r="AD1350" s="179"/>
      <c r="AE1350" s="179"/>
      <c r="AF1350" s="179"/>
      <c r="AG1350" s="179"/>
      <c r="AH1350" s="179"/>
      <c r="AI1350" s="179"/>
      <c r="AJ1350" s="179"/>
      <c r="AK1350" s="179"/>
      <c r="AL1350" s="179"/>
      <c r="AM1350" s="179"/>
      <c r="AN1350" s="179"/>
      <c r="AO1350" s="179"/>
      <c r="AP1350" s="179"/>
      <c r="AQ1350" s="467"/>
    </row>
    <row r="1351" spans="1:43" s="347" customFormat="1" x14ac:dyDescent="0.3">
      <c r="A1351" s="438">
        <v>41771</v>
      </c>
      <c r="B1351" s="932" t="s">
        <v>5517</v>
      </c>
      <c r="C1351" s="933" t="s">
        <v>4672</v>
      </c>
      <c r="D1351" s="652">
        <v>250</v>
      </c>
      <c r="E1351" s="347" t="s">
        <v>117</v>
      </c>
      <c r="F1351" s="439">
        <v>52749</v>
      </c>
      <c r="G1351" s="347" t="s">
        <v>5518</v>
      </c>
      <c r="H1351" s="352" t="s">
        <v>5519</v>
      </c>
      <c r="I1351" s="353" t="s">
        <v>3849</v>
      </c>
      <c r="J1351" s="354" t="s">
        <v>305</v>
      </c>
      <c r="K1351" s="355">
        <v>-10</v>
      </c>
      <c r="L1351" s="354"/>
      <c r="M1351" s="355"/>
      <c r="N1351" s="440" t="s">
        <v>423</v>
      </c>
      <c r="O1351" s="471">
        <v>4</v>
      </c>
      <c r="P1351" s="352" t="s">
        <v>1994</v>
      </c>
      <c r="Q1351" s="354"/>
      <c r="R1351" s="347">
        <v>2</v>
      </c>
      <c r="S1351" s="184" t="s">
        <v>5549</v>
      </c>
      <c r="T1351" s="138">
        <f t="shared" si="108"/>
        <v>5</v>
      </c>
      <c r="U1351" s="139"/>
      <c r="V1351" s="138"/>
      <c r="W1351" s="138"/>
      <c r="X1351" s="138"/>
      <c r="Y1351" s="141"/>
      <c r="Z1351" s="226"/>
      <c r="AA1351" s="179"/>
      <c r="AB1351" s="179"/>
      <c r="AC1351" s="179"/>
      <c r="AD1351" s="179"/>
      <c r="AE1351" s="179"/>
      <c r="AF1351" s="179"/>
      <c r="AG1351" s="179"/>
      <c r="AH1351" s="179"/>
      <c r="AI1351" s="179"/>
      <c r="AJ1351" s="179"/>
      <c r="AK1351" s="179"/>
      <c r="AL1351" s="179"/>
      <c r="AM1351" s="179"/>
      <c r="AN1351" s="179"/>
      <c r="AO1351" s="179"/>
      <c r="AP1351" s="179"/>
      <c r="AQ1351" s="467"/>
    </row>
    <row r="1352" spans="1:43" s="347" customFormat="1" x14ac:dyDescent="0.3">
      <c r="A1352" s="438">
        <v>41771</v>
      </c>
      <c r="B1352" s="932" t="s">
        <v>5520</v>
      </c>
      <c r="C1352" s="933" t="s">
        <v>771</v>
      </c>
      <c r="D1352" s="652">
        <v>700</v>
      </c>
      <c r="E1352" s="347" t="s">
        <v>66</v>
      </c>
      <c r="F1352" s="439">
        <v>45427</v>
      </c>
      <c r="G1352" s="347" t="s">
        <v>5521</v>
      </c>
      <c r="H1352" s="352" t="s">
        <v>151</v>
      </c>
      <c r="I1352" s="353" t="s">
        <v>626</v>
      </c>
      <c r="J1352" s="354" t="s">
        <v>642</v>
      </c>
      <c r="K1352" s="355">
        <v>-10</v>
      </c>
      <c r="L1352" s="354"/>
      <c r="M1352" s="355"/>
      <c r="N1352" s="440" t="s">
        <v>71</v>
      </c>
      <c r="O1352" s="471">
        <v>2.86</v>
      </c>
      <c r="P1352" s="352" t="s">
        <v>4180</v>
      </c>
      <c r="Q1352" s="354"/>
      <c r="R1352" s="347">
        <v>-1</v>
      </c>
      <c r="S1352" s="184" t="s">
        <v>5537</v>
      </c>
      <c r="T1352" s="138">
        <f t="shared" si="108"/>
        <v>5</v>
      </c>
      <c r="U1352" s="139"/>
      <c r="V1352" s="138"/>
      <c r="W1352" s="138"/>
      <c r="X1352" s="138"/>
      <c r="Y1352" s="141"/>
      <c r="Z1352" s="226"/>
      <c r="AA1352" s="179"/>
      <c r="AB1352" s="179"/>
      <c r="AC1352" s="179"/>
      <c r="AD1352" s="179"/>
      <c r="AE1352" s="179"/>
      <c r="AF1352" s="179"/>
      <c r="AG1352" s="179"/>
      <c r="AH1352" s="179"/>
      <c r="AI1352" s="179"/>
      <c r="AJ1352" s="179"/>
      <c r="AK1352" s="179"/>
      <c r="AL1352" s="179"/>
      <c r="AM1352" s="179"/>
      <c r="AN1352" s="179"/>
      <c r="AO1352" s="179"/>
      <c r="AP1352" s="179"/>
      <c r="AQ1352" s="467"/>
    </row>
    <row r="1353" spans="1:43" s="347" customFormat="1" x14ac:dyDescent="0.3">
      <c r="A1353" s="438">
        <v>41771</v>
      </c>
      <c r="B1353" s="932" t="s">
        <v>5522</v>
      </c>
      <c r="C1353" s="933" t="s">
        <v>771</v>
      </c>
      <c r="D1353" s="652">
        <v>500</v>
      </c>
      <c r="E1353" s="347" t="s">
        <v>836</v>
      </c>
      <c r="F1353" s="439">
        <v>52732</v>
      </c>
      <c r="G1353" s="347" t="s">
        <v>5521</v>
      </c>
      <c r="H1353" s="352" t="s">
        <v>90</v>
      </c>
      <c r="I1353" s="353" t="s">
        <v>3752</v>
      </c>
      <c r="J1353" s="354" t="s">
        <v>3828</v>
      </c>
      <c r="K1353" s="355">
        <v>-10</v>
      </c>
      <c r="L1353" s="354"/>
      <c r="M1353" s="355"/>
      <c r="N1353" s="440" t="s">
        <v>79</v>
      </c>
      <c r="O1353" s="471">
        <v>2.5</v>
      </c>
      <c r="P1353" s="352" t="s">
        <v>4480</v>
      </c>
      <c r="Q1353" s="354"/>
      <c r="R1353" s="347">
        <v>-2.5</v>
      </c>
      <c r="S1353" s="184" t="s">
        <v>5536</v>
      </c>
      <c r="T1353" s="138">
        <f t="shared" si="108"/>
        <v>5</v>
      </c>
      <c r="U1353" s="139"/>
      <c r="V1353" s="138"/>
      <c r="W1353" s="138"/>
      <c r="X1353" s="138"/>
      <c r="Y1353" s="141"/>
      <c r="Z1353" s="226"/>
      <c r="AA1353" s="179"/>
      <c r="AB1353" s="179"/>
      <c r="AC1353" s="179"/>
      <c r="AD1353" s="179"/>
      <c r="AE1353" s="179"/>
      <c r="AF1353" s="179"/>
      <c r="AG1353" s="179"/>
      <c r="AH1353" s="179"/>
      <c r="AI1353" s="179"/>
      <c r="AJ1353" s="179"/>
      <c r="AK1353" s="179"/>
      <c r="AL1353" s="179"/>
      <c r="AM1353" s="179"/>
      <c r="AN1353" s="179"/>
      <c r="AO1353" s="179"/>
      <c r="AP1353" s="179"/>
      <c r="AQ1353" s="467"/>
    </row>
    <row r="1354" spans="1:43" s="458" customFormat="1" x14ac:dyDescent="0.3">
      <c r="A1354" s="457">
        <v>41771</v>
      </c>
      <c r="B1354" s="941" t="s">
        <v>778</v>
      </c>
      <c r="C1354" s="942" t="s">
        <v>127</v>
      </c>
      <c r="D1354" s="659">
        <v>180</v>
      </c>
      <c r="E1354" s="458" t="s">
        <v>117</v>
      </c>
      <c r="F1354" s="460">
        <v>52322</v>
      </c>
      <c r="G1354" s="458" t="s">
        <v>5523</v>
      </c>
      <c r="H1354" s="356" t="s">
        <v>5519</v>
      </c>
      <c r="I1354" s="461" t="s">
        <v>4066</v>
      </c>
      <c r="J1354" s="500" t="s">
        <v>157</v>
      </c>
      <c r="K1354" s="463">
        <v>-8</v>
      </c>
      <c r="L1354" s="462"/>
      <c r="M1354" s="463"/>
      <c r="N1354" s="464" t="s">
        <v>5524</v>
      </c>
      <c r="O1354" s="472">
        <v>2.31</v>
      </c>
      <c r="P1354" s="356" t="s">
        <v>1994</v>
      </c>
      <c r="Q1354" s="462"/>
      <c r="R1354" s="458">
        <v>2</v>
      </c>
      <c r="S1354" s="280" t="s">
        <v>5551</v>
      </c>
      <c r="T1354" s="205">
        <f t="shared" si="108"/>
        <v>5</v>
      </c>
      <c r="U1354" s="199"/>
      <c r="V1354" s="205"/>
      <c r="W1354" s="205"/>
      <c r="X1354" s="205"/>
      <c r="Y1354" s="205"/>
      <c r="Z1354" s="233"/>
      <c r="AA1354" s="466"/>
      <c r="AB1354" s="466"/>
      <c r="AC1354" s="466"/>
      <c r="AD1354" s="466"/>
      <c r="AE1354" s="466"/>
      <c r="AF1354" s="466"/>
      <c r="AG1354" s="466"/>
      <c r="AH1354" s="466"/>
      <c r="AI1354" s="466"/>
      <c r="AJ1354" s="466"/>
      <c r="AK1354" s="466"/>
      <c r="AL1354" s="466"/>
      <c r="AM1354" s="466"/>
      <c r="AN1354" s="466"/>
      <c r="AO1354" s="466"/>
      <c r="AP1354" s="466"/>
      <c r="AQ1354" s="468"/>
    </row>
    <row r="1355" spans="1:43" s="487" customFormat="1" x14ac:dyDescent="0.3">
      <c r="A1355" s="486">
        <v>41771</v>
      </c>
      <c r="B1355" s="943" t="s">
        <v>5525</v>
      </c>
      <c r="C1355" s="931" t="s">
        <v>36</v>
      </c>
      <c r="D1355" s="648">
        <v>1000</v>
      </c>
      <c r="E1355" s="487" t="s">
        <v>66</v>
      </c>
      <c r="F1355" s="489">
        <v>45432</v>
      </c>
      <c r="G1355" s="487" t="s">
        <v>5526</v>
      </c>
      <c r="H1355" s="490" t="s">
        <v>2354</v>
      </c>
      <c r="I1355" s="491" t="s">
        <v>5527</v>
      </c>
      <c r="J1355" s="492" t="s">
        <v>5528</v>
      </c>
      <c r="K1355" s="493">
        <v>-30</v>
      </c>
      <c r="L1355" s="492"/>
      <c r="M1355" s="493"/>
      <c r="N1355" s="494" t="s">
        <v>5529</v>
      </c>
      <c r="O1355" s="622">
        <v>9.5</v>
      </c>
      <c r="P1355" s="490" t="s">
        <v>5530</v>
      </c>
      <c r="Q1355" s="492"/>
      <c r="R1355" s="487">
        <v>2</v>
      </c>
      <c r="S1355" s="214" t="s">
        <v>5553</v>
      </c>
      <c r="T1355" s="138">
        <f t="shared" si="108"/>
        <v>5</v>
      </c>
      <c r="U1355" s="139"/>
      <c r="V1355" s="138"/>
      <c r="W1355" s="138"/>
      <c r="X1355" s="138"/>
      <c r="Y1355" s="138"/>
      <c r="Z1355" s="496"/>
      <c r="AA1355" s="497"/>
      <c r="AB1355" s="497"/>
      <c r="AC1355" s="497"/>
      <c r="AD1355" s="497"/>
      <c r="AE1355" s="497"/>
      <c r="AF1355" s="497"/>
      <c r="AG1355" s="497"/>
      <c r="AH1355" s="497"/>
      <c r="AI1355" s="497"/>
      <c r="AJ1355" s="497"/>
      <c r="AK1355" s="497"/>
      <c r="AL1355" s="497"/>
      <c r="AM1355" s="497"/>
      <c r="AN1355" s="497"/>
      <c r="AO1355" s="497"/>
      <c r="AP1355" s="497"/>
      <c r="AQ1355" s="498"/>
    </row>
    <row r="1356" spans="1:43" s="428" customFormat="1" x14ac:dyDescent="0.3">
      <c r="A1356" s="427">
        <v>41771</v>
      </c>
      <c r="B1356" s="935" t="s">
        <v>5531</v>
      </c>
      <c r="C1356" s="936" t="s">
        <v>44</v>
      </c>
      <c r="D1356" s="654">
        <v>1350</v>
      </c>
      <c r="E1356" s="428" t="s">
        <v>66</v>
      </c>
      <c r="F1356" s="430">
        <v>45428</v>
      </c>
      <c r="G1356" s="428" t="s">
        <v>5532</v>
      </c>
      <c r="H1356" s="431" t="s">
        <v>3254</v>
      </c>
      <c r="I1356" s="432" t="s">
        <v>5533</v>
      </c>
      <c r="J1356" s="433" t="s">
        <v>5535</v>
      </c>
      <c r="K1356" s="434">
        <v>-25</v>
      </c>
      <c r="L1356" s="433"/>
      <c r="M1356" s="434"/>
      <c r="N1356" s="435"/>
      <c r="O1356" s="617"/>
      <c r="P1356" s="431"/>
      <c r="Q1356" s="433" t="s">
        <v>1937</v>
      </c>
      <c r="R1356" s="428">
        <v>0</v>
      </c>
      <c r="S1356" s="185" t="s">
        <v>5534</v>
      </c>
      <c r="T1356" s="170">
        <f t="shared" si="108"/>
        <v>5</v>
      </c>
      <c r="U1356" s="171"/>
      <c r="V1356" s="170"/>
      <c r="W1356" s="170"/>
      <c r="X1356" s="170"/>
      <c r="Y1356" s="169"/>
      <c r="Z1356" s="437"/>
      <c r="AA1356" s="215"/>
      <c r="AB1356" s="215"/>
      <c r="AC1356" s="215"/>
      <c r="AD1356" s="215"/>
      <c r="AE1356" s="215"/>
      <c r="AF1356" s="215"/>
      <c r="AG1356" s="215"/>
      <c r="AH1356" s="215"/>
      <c r="AI1356" s="215"/>
      <c r="AJ1356" s="215"/>
      <c r="AK1356" s="215"/>
      <c r="AL1356" s="215"/>
      <c r="AM1356" s="215"/>
      <c r="AN1356" s="215"/>
      <c r="AO1356" s="215"/>
      <c r="AP1356" s="215"/>
      <c r="AQ1356" s="470"/>
    </row>
    <row r="1357" spans="1:43" s="347" customFormat="1" x14ac:dyDescent="0.3">
      <c r="A1357" s="438">
        <v>41767</v>
      </c>
      <c r="B1357" s="932" t="s">
        <v>5294</v>
      </c>
      <c r="C1357" s="933" t="s">
        <v>36</v>
      </c>
      <c r="D1357" s="652">
        <v>400</v>
      </c>
      <c r="E1357" s="347" t="s">
        <v>5295</v>
      </c>
      <c r="F1357" s="439">
        <v>42734</v>
      </c>
      <c r="G1357" s="347" t="s">
        <v>5296</v>
      </c>
      <c r="H1357" s="352" t="s">
        <v>5297</v>
      </c>
      <c r="I1357" s="353" t="s">
        <v>1559</v>
      </c>
      <c r="J1357" s="354" t="s">
        <v>5298</v>
      </c>
      <c r="K1357" s="355">
        <v>-37.5</v>
      </c>
      <c r="L1357" s="354" t="s">
        <v>5299</v>
      </c>
      <c r="M1357" s="355"/>
      <c r="N1357" s="440" t="s">
        <v>5300</v>
      </c>
      <c r="O1357" s="471">
        <v>6.125</v>
      </c>
      <c r="P1357" s="352" t="s">
        <v>3631</v>
      </c>
      <c r="Q1357" s="354"/>
      <c r="R1357" s="347" t="s">
        <v>3631</v>
      </c>
      <c r="S1357" s="184" t="s">
        <v>5454</v>
      </c>
      <c r="T1357" s="138">
        <f t="shared" ref="T1357:T1392" si="109">MONTH(A1357)</f>
        <v>5</v>
      </c>
      <c r="U1357" s="139"/>
      <c r="V1357" s="138"/>
      <c r="W1357" s="138"/>
      <c r="X1357" s="138"/>
      <c r="Y1357" s="141"/>
      <c r="Z1357" s="226"/>
      <c r="AA1357" s="179"/>
      <c r="AB1357" s="179"/>
      <c r="AC1357" s="179"/>
      <c r="AD1357" s="179"/>
      <c r="AE1357" s="179"/>
      <c r="AF1357" s="179"/>
      <c r="AG1357" s="179"/>
      <c r="AH1357" s="179"/>
      <c r="AI1357" s="179"/>
      <c r="AJ1357" s="179"/>
      <c r="AK1357" s="179"/>
      <c r="AL1357" s="179"/>
      <c r="AM1357" s="179"/>
      <c r="AN1357" s="179"/>
      <c r="AO1357" s="179"/>
      <c r="AP1357" s="179"/>
      <c r="AQ1357" s="467"/>
    </row>
    <row r="1358" spans="1:43" s="347" customFormat="1" x14ac:dyDescent="0.3">
      <c r="A1358" s="438">
        <v>41767</v>
      </c>
      <c r="B1358" s="932" t="s">
        <v>5301</v>
      </c>
      <c r="C1358" s="933" t="s">
        <v>36</v>
      </c>
      <c r="D1358" s="652">
        <v>400</v>
      </c>
      <c r="E1358" s="347" t="s">
        <v>5302</v>
      </c>
      <c r="F1358" s="439">
        <v>43464</v>
      </c>
      <c r="G1358" s="347" t="s">
        <v>5296</v>
      </c>
      <c r="H1358" s="352" t="s">
        <v>5303</v>
      </c>
      <c r="I1358" s="353" t="s">
        <v>1747</v>
      </c>
      <c r="J1358" s="354" t="s">
        <v>5304</v>
      </c>
      <c r="K1358" s="355">
        <v>-37.5</v>
      </c>
      <c r="L1358" s="354" t="s">
        <v>5305</v>
      </c>
      <c r="M1358" s="355"/>
      <c r="N1358" s="440" t="s">
        <v>5300</v>
      </c>
      <c r="O1358" s="471">
        <v>6.125</v>
      </c>
      <c r="P1358" s="352" t="s">
        <v>3631</v>
      </c>
      <c r="Q1358" s="354"/>
      <c r="R1358" s="347" t="s">
        <v>3631</v>
      </c>
      <c r="S1358" s="184" t="s">
        <v>5455</v>
      </c>
      <c r="T1358" s="138">
        <f t="shared" si="109"/>
        <v>5</v>
      </c>
      <c r="U1358" s="139"/>
      <c r="V1358" s="138"/>
      <c r="W1358" s="138"/>
      <c r="X1358" s="138"/>
      <c r="Y1358" s="141"/>
      <c r="Z1358" s="226"/>
      <c r="AA1358" s="179"/>
      <c r="AB1358" s="179"/>
      <c r="AC1358" s="179"/>
      <c r="AD1358" s="179"/>
      <c r="AE1358" s="179"/>
      <c r="AF1358" s="179"/>
      <c r="AG1358" s="179"/>
      <c r="AH1358" s="179"/>
      <c r="AI1358" s="179"/>
      <c r="AJ1358" s="179"/>
      <c r="AK1358" s="179"/>
      <c r="AL1358" s="179"/>
      <c r="AM1358" s="179"/>
      <c r="AN1358" s="179"/>
      <c r="AO1358" s="179"/>
      <c r="AP1358" s="179"/>
      <c r="AQ1358" s="467"/>
    </row>
    <row r="1359" spans="1:43" s="347" customFormat="1" x14ac:dyDescent="0.3">
      <c r="A1359" s="438">
        <v>41767</v>
      </c>
      <c r="B1359" s="932" t="s">
        <v>5306</v>
      </c>
      <c r="C1359" s="933" t="s">
        <v>36</v>
      </c>
      <c r="D1359" s="652">
        <v>400</v>
      </c>
      <c r="E1359" s="347" t="s">
        <v>5307</v>
      </c>
      <c r="F1359" s="439">
        <v>44195</v>
      </c>
      <c r="G1359" s="347" t="s">
        <v>5296</v>
      </c>
      <c r="H1359" s="352" t="s">
        <v>5308</v>
      </c>
      <c r="I1359" s="353" t="s">
        <v>5309</v>
      </c>
      <c r="J1359" s="354" t="s">
        <v>5310</v>
      </c>
      <c r="K1359" s="355">
        <v>-45</v>
      </c>
      <c r="L1359" s="354" t="s">
        <v>5311</v>
      </c>
      <c r="M1359" s="355"/>
      <c r="N1359" s="440" t="s">
        <v>5300</v>
      </c>
      <c r="O1359" s="471">
        <v>6.125</v>
      </c>
      <c r="P1359" s="352" t="s">
        <v>3631</v>
      </c>
      <c r="Q1359" s="354"/>
      <c r="R1359" s="347" t="s">
        <v>3631</v>
      </c>
      <c r="S1359" s="184" t="s">
        <v>5458</v>
      </c>
      <c r="T1359" s="138">
        <f t="shared" si="109"/>
        <v>5</v>
      </c>
      <c r="U1359" s="139"/>
      <c r="V1359" s="138"/>
      <c r="W1359" s="138"/>
      <c r="X1359" s="138"/>
      <c r="Y1359" s="141"/>
      <c r="Z1359" s="226"/>
      <c r="AA1359" s="179"/>
      <c r="AB1359" s="179"/>
      <c r="AC1359" s="179"/>
      <c r="AD1359" s="179"/>
      <c r="AE1359" s="179"/>
      <c r="AF1359" s="179"/>
      <c r="AG1359" s="179"/>
      <c r="AH1359" s="179"/>
      <c r="AI1359" s="179"/>
      <c r="AJ1359" s="179"/>
      <c r="AK1359" s="179"/>
      <c r="AL1359" s="179"/>
      <c r="AM1359" s="179"/>
      <c r="AN1359" s="179"/>
      <c r="AO1359" s="179"/>
      <c r="AP1359" s="179"/>
      <c r="AQ1359" s="467"/>
    </row>
    <row r="1360" spans="1:43" s="347" customFormat="1" x14ac:dyDescent="0.3">
      <c r="A1360" s="438">
        <v>41767</v>
      </c>
      <c r="B1360" s="932" t="s">
        <v>5312</v>
      </c>
      <c r="C1360" s="933" t="s">
        <v>36</v>
      </c>
      <c r="D1360" s="652">
        <v>400</v>
      </c>
      <c r="E1360" s="347" t="s">
        <v>5313</v>
      </c>
      <c r="F1360" s="439">
        <v>45290</v>
      </c>
      <c r="G1360" s="347" t="s">
        <v>5296</v>
      </c>
      <c r="H1360" s="352" t="s">
        <v>5314</v>
      </c>
      <c r="I1360" s="353" t="s">
        <v>956</v>
      </c>
      <c r="J1360" s="354" t="s">
        <v>5315</v>
      </c>
      <c r="K1360" s="355">
        <v>-55</v>
      </c>
      <c r="L1360" s="354" t="s">
        <v>5316</v>
      </c>
      <c r="M1360" s="355"/>
      <c r="N1360" s="440" t="s">
        <v>5300</v>
      </c>
      <c r="O1360" s="471">
        <v>6.125</v>
      </c>
      <c r="P1360" s="352" t="s">
        <v>3631</v>
      </c>
      <c r="Q1360" s="354"/>
      <c r="R1360" s="347" t="s">
        <v>3631</v>
      </c>
      <c r="S1360" s="184" t="s">
        <v>5457</v>
      </c>
      <c r="T1360" s="138">
        <f t="shared" si="109"/>
        <v>5</v>
      </c>
      <c r="U1360" s="139"/>
      <c r="V1360" s="138"/>
      <c r="W1360" s="138"/>
      <c r="X1360" s="138"/>
      <c r="Y1360" s="141"/>
      <c r="Z1360" s="226"/>
      <c r="AA1360" s="179"/>
      <c r="AB1360" s="179"/>
      <c r="AC1360" s="179"/>
      <c r="AD1360" s="179"/>
      <c r="AE1360" s="179"/>
      <c r="AF1360" s="179"/>
      <c r="AG1360" s="179"/>
      <c r="AH1360" s="179"/>
      <c r="AI1360" s="179"/>
      <c r="AJ1360" s="179"/>
      <c r="AK1360" s="179"/>
      <c r="AL1360" s="179"/>
      <c r="AM1360" s="179"/>
      <c r="AN1360" s="179"/>
      <c r="AO1360" s="179"/>
      <c r="AP1360" s="179"/>
      <c r="AQ1360" s="467"/>
    </row>
    <row r="1361" spans="1:43" s="347" customFormat="1" x14ac:dyDescent="0.3">
      <c r="A1361" s="438">
        <v>41767</v>
      </c>
      <c r="B1361" s="932" t="s">
        <v>5317</v>
      </c>
      <c r="C1361" s="933" t="s">
        <v>36</v>
      </c>
      <c r="D1361" s="652">
        <v>400</v>
      </c>
      <c r="E1361" s="347" t="s">
        <v>5318</v>
      </c>
      <c r="F1361" s="439">
        <v>46021</v>
      </c>
      <c r="G1361" s="347" t="s">
        <v>5296</v>
      </c>
      <c r="H1361" s="352" t="s">
        <v>5319</v>
      </c>
      <c r="I1361" s="353" t="s">
        <v>5320</v>
      </c>
      <c r="J1361" s="354" t="s">
        <v>5321</v>
      </c>
      <c r="K1361" s="355">
        <v>-57.5</v>
      </c>
      <c r="L1361" s="354" t="s">
        <v>5322</v>
      </c>
      <c r="M1361" s="355"/>
      <c r="N1361" s="440" t="s">
        <v>5300</v>
      </c>
      <c r="O1361" s="471">
        <v>6.125</v>
      </c>
      <c r="P1361" s="352" t="s">
        <v>3631</v>
      </c>
      <c r="Q1361" s="354"/>
      <c r="R1361" s="347" t="s">
        <v>3631</v>
      </c>
      <c r="S1361" s="184" t="s">
        <v>5456</v>
      </c>
      <c r="T1361" s="138">
        <f t="shared" si="109"/>
        <v>5</v>
      </c>
      <c r="U1361" s="139"/>
      <c r="V1361" s="138"/>
      <c r="W1361" s="138"/>
      <c r="X1361" s="138"/>
      <c r="Y1361" s="141"/>
      <c r="Z1361" s="226"/>
      <c r="AA1361" s="179"/>
      <c r="AB1361" s="179"/>
      <c r="AC1361" s="179"/>
      <c r="AD1361" s="179"/>
      <c r="AE1361" s="179"/>
      <c r="AF1361" s="179"/>
      <c r="AG1361" s="179"/>
      <c r="AH1361" s="179"/>
      <c r="AI1361" s="179"/>
      <c r="AJ1361" s="179"/>
      <c r="AK1361" s="179"/>
      <c r="AL1361" s="179"/>
      <c r="AM1361" s="179"/>
      <c r="AN1361" s="179"/>
      <c r="AO1361" s="179"/>
      <c r="AP1361" s="179"/>
      <c r="AQ1361" s="467"/>
    </row>
    <row r="1362" spans="1:43" s="347" customFormat="1" x14ac:dyDescent="0.3">
      <c r="A1362" s="438">
        <v>41767</v>
      </c>
      <c r="B1362" s="932" t="s">
        <v>5323</v>
      </c>
      <c r="C1362" s="933" t="s">
        <v>208</v>
      </c>
      <c r="D1362" s="652">
        <v>1000</v>
      </c>
      <c r="E1362" s="347" t="s">
        <v>117</v>
      </c>
      <c r="F1362" s="439">
        <v>53095</v>
      </c>
      <c r="G1362" s="347" t="s">
        <v>5324</v>
      </c>
      <c r="H1362" s="352" t="s">
        <v>5325</v>
      </c>
      <c r="I1362" s="353" t="s">
        <v>887</v>
      </c>
      <c r="J1362" s="354" t="s">
        <v>4604</v>
      </c>
      <c r="K1362" s="355">
        <v>-22.5</v>
      </c>
      <c r="L1362" s="354" t="s">
        <v>5326</v>
      </c>
      <c r="M1362" s="355">
        <v>-5</v>
      </c>
      <c r="N1362" s="440" t="s">
        <v>5327</v>
      </c>
      <c r="O1362" s="471">
        <v>7.5</v>
      </c>
      <c r="P1362" s="352" t="s">
        <v>4286</v>
      </c>
      <c r="Q1362" s="354"/>
      <c r="R1362" s="347">
        <v>-2</v>
      </c>
      <c r="S1362" s="184" t="s">
        <v>5453</v>
      </c>
      <c r="T1362" s="138">
        <f t="shared" si="109"/>
        <v>5</v>
      </c>
      <c r="U1362" s="139"/>
      <c r="V1362" s="138"/>
      <c r="W1362" s="138"/>
      <c r="X1362" s="138"/>
      <c r="Y1362" s="141"/>
      <c r="Z1362" s="226"/>
      <c r="AA1362" s="179"/>
      <c r="AB1362" s="179"/>
      <c r="AC1362" s="179"/>
      <c r="AD1362" s="179"/>
      <c r="AE1362" s="179"/>
      <c r="AF1362" s="179"/>
      <c r="AG1362" s="179"/>
      <c r="AH1362" s="179"/>
      <c r="AI1362" s="179"/>
      <c r="AJ1362" s="179"/>
      <c r="AK1362" s="179"/>
      <c r="AL1362" s="179"/>
      <c r="AM1362" s="179"/>
      <c r="AN1362" s="179"/>
      <c r="AO1362" s="179"/>
      <c r="AP1362" s="179"/>
      <c r="AQ1362" s="467"/>
    </row>
    <row r="1363" spans="1:43" s="347" customFormat="1" x14ac:dyDescent="0.3">
      <c r="A1363" s="438">
        <v>41767</v>
      </c>
      <c r="B1363" s="932" t="s">
        <v>5328</v>
      </c>
      <c r="C1363" s="933" t="s">
        <v>5329</v>
      </c>
      <c r="D1363" s="652">
        <v>250</v>
      </c>
      <c r="E1363" s="347" t="s">
        <v>5330</v>
      </c>
      <c r="F1363" s="439">
        <v>43617</v>
      </c>
      <c r="G1363" s="347" t="s">
        <v>4206</v>
      </c>
      <c r="H1363" s="352" t="s">
        <v>1424</v>
      </c>
      <c r="I1363" s="353"/>
      <c r="J1363" s="354" t="s">
        <v>20</v>
      </c>
      <c r="K1363" s="355">
        <v>-17.5</v>
      </c>
      <c r="L1363" s="354" t="s">
        <v>3917</v>
      </c>
      <c r="M1363" s="355">
        <v>-3</v>
      </c>
      <c r="N1363" s="440" t="s">
        <v>423</v>
      </c>
      <c r="O1363" s="471">
        <v>4</v>
      </c>
      <c r="P1363" s="352" t="s">
        <v>4286</v>
      </c>
      <c r="Q1363" s="354"/>
      <c r="R1363" s="347">
        <v>-2</v>
      </c>
      <c r="S1363" s="184" t="s">
        <v>5452</v>
      </c>
      <c r="T1363" s="138">
        <f t="shared" si="109"/>
        <v>5</v>
      </c>
      <c r="U1363" s="139"/>
      <c r="V1363" s="138"/>
      <c r="W1363" s="138"/>
      <c r="X1363" s="138"/>
      <c r="Y1363" s="141"/>
      <c r="Z1363" s="226"/>
      <c r="AA1363" s="179"/>
      <c r="AB1363" s="179"/>
      <c r="AC1363" s="179"/>
      <c r="AD1363" s="179"/>
      <c r="AE1363" s="179"/>
      <c r="AF1363" s="179"/>
      <c r="AG1363" s="179"/>
      <c r="AH1363" s="179"/>
      <c r="AI1363" s="179"/>
      <c r="AJ1363" s="179"/>
      <c r="AK1363" s="179"/>
      <c r="AL1363" s="179"/>
      <c r="AM1363" s="179"/>
      <c r="AN1363" s="179"/>
      <c r="AO1363" s="179"/>
      <c r="AP1363" s="179"/>
      <c r="AQ1363" s="467"/>
    </row>
    <row r="1364" spans="1:43" s="347" customFormat="1" x14ac:dyDescent="0.3">
      <c r="A1364" s="438">
        <v>41767</v>
      </c>
      <c r="B1364" s="932" t="s">
        <v>5331</v>
      </c>
      <c r="C1364" s="933" t="s">
        <v>218</v>
      </c>
      <c r="D1364" s="652">
        <v>300</v>
      </c>
      <c r="E1364" s="347" t="s">
        <v>224</v>
      </c>
      <c r="F1364" s="439">
        <v>44331</v>
      </c>
      <c r="G1364" s="347" t="s">
        <v>4163</v>
      </c>
      <c r="H1364" s="352" t="s">
        <v>652</v>
      </c>
      <c r="I1364" s="353" t="s">
        <v>713</v>
      </c>
      <c r="J1364" s="354" t="s">
        <v>152</v>
      </c>
      <c r="K1364" s="355">
        <v>-20</v>
      </c>
      <c r="L1364" s="354" t="s">
        <v>5332</v>
      </c>
      <c r="M1364" s="355">
        <v>-4</v>
      </c>
      <c r="N1364" s="440" t="s">
        <v>1196</v>
      </c>
      <c r="O1364" s="471">
        <v>8</v>
      </c>
      <c r="P1364" s="352" t="s">
        <v>3776</v>
      </c>
      <c r="Q1364" s="354"/>
      <c r="R1364" s="347">
        <v>-10</v>
      </c>
      <c r="S1364" s="184" t="s">
        <v>5451</v>
      </c>
      <c r="T1364" s="138">
        <f t="shared" si="109"/>
        <v>5</v>
      </c>
      <c r="U1364" s="139"/>
      <c r="V1364" s="138"/>
      <c r="W1364" s="138"/>
      <c r="X1364" s="138"/>
      <c r="Y1364" s="141"/>
      <c r="Z1364" s="226"/>
      <c r="AA1364" s="179"/>
      <c r="AB1364" s="179"/>
      <c r="AC1364" s="179"/>
      <c r="AD1364" s="179"/>
      <c r="AE1364" s="179"/>
      <c r="AF1364" s="179"/>
      <c r="AG1364" s="179"/>
      <c r="AH1364" s="179"/>
      <c r="AI1364" s="179"/>
      <c r="AJ1364" s="179"/>
      <c r="AK1364" s="179"/>
      <c r="AL1364" s="179"/>
      <c r="AM1364" s="179"/>
      <c r="AN1364" s="179"/>
      <c r="AO1364" s="179"/>
      <c r="AP1364" s="179"/>
      <c r="AQ1364" s="467"/>
    </row>
    <row r="1365" spans="1:43" s="347" customFormat="1" x14ac:dyDescent="0.3">
      <c r="A1365" s="438">
        <v>41767</v>
      </c>
      <c r="B1365" s="932" t="s">
        <v>5333</v>
      </c>
      <c r="C1365" s="933" t="s">
        <v>218</v>
      </c>
      <c r="D1365" s="652">
        <v>300</v>
      </c>
      <c r="E1365" s="347" t="s">
        <v>117</v>
      </c>
      <c r="F1365" s="439">
        <v>52732</v>
      </c>
      <c r="G1365" s="347" t="s">
        <v>4163</v>
      </c>
      <c r="H1365" s="352" t="s">
        <v>2046</v>
      </c>
      <c r="I1365" s="353" t="s">
        <v>4425</v>
      </c>
      <c r="J1365" s="354" t="s">
        <v>398</v>
      </c>
      <c r="K1365" s="355">
        <v>-17.5</v>
      </c>
      <c r="L1365" s="354" t="s">
        <v>5334</v>
      </c>
      <c r="M1365" s="355">
        <v>-3</v>
      </c>
      <c r="N1365" s="440" t="s">
        <v>692</v>
      </c>
      <c r="O1365" s="471">
        <v>5.6</v>
      </c>
      <c r="P1365" s="352" t="s">
        <v>3776</v>
      </c>
      <c r="Q1365" s="354"/>
      <c r="R1365" s="347">
        <v>-10</v>
      </c>
      <c r="S1365" s="184" t="s">
        <v>5450</v>
      </c>
      <c r="T1365" s="138">
        <f t="shared" si="109"/>
        <v>5</v>
      </c>
      <c r="U1365" s="139"/>
      <c r="V1365" s="138"/>
      <c r="W1365" s="138"/>
      <c r="X1365" s="138"/>
      <c r="Y1365" s="141"/>
      <c r="Z1365" s="226"/>
      <c r="AA1365" s="179"/>
      <c r="AB1365" s="179"/>
      <c r="AC1365" s="179"/>
      <c r="AD1365" s="179"/>
      <c r="AE1365" s="179"/>
      <c r="AF1365" s="179"/>
      <c r="AG1365" s="179"/>
      <c r="AH1365" s="179"/>
      <c r="AI1365" s="179"/>
      <c r="AJ1365" s="179"/>
      <c r="AK1365" s="179"/>
      <c r="AL1365" s="179"/>
      <c r="AM1365" s="179"/>
      <c r="AN1365" s="179"/>
      <c r="AO1365" s="179"/>
      <c r="AP1365" s="179"/>
      <c r="AQ1365" s="467"/>
    </row>
    <row r="1366" spans="1:43" s="347" customFormat="1" x14ac:dyDescent="0.3">
      <c r="A1366" s="438">
        <v>41766</v>
      </c>
      <c r="B1366" s="932" t="s">
        <v>5335</v>
      </c>
      <c r="C1366" s="933" t="s">
        <v>100</v>
      </c>
      <c r="D1366" s="652">
        <v>750</v>
      </c>
      <c r="E1366" s="347" t="s">
        <v>12</v>
      </c>
      <c r="F1366" s="439">
        <v>42869</v>
      </c>
      <c r="G1366" s="347" t="s">
        <v>5336</v>
      </c>
      <c r="H1366" s="352" t="s">
        <v>5337</v>
      </c>
      <c r="I1366" s="353" t="s">
        <v>5338</v>
      </c>
      <c r="J1366" s="354" t="s">
        <v>4926</v>
      </c>
      <c r="K1366" s="355">
        <v>-20</v>
      </c>
      <c r="L1366" s="354" t="s">
        <v>5339</v>
      </c>
      <c r="M1366" s="355">
        <v>-8</v>
      </c>
      <c r="N1366" s="440" t="s">
        <v>49</v>
      </c>
      <c r="O1366" s="471">
        <v>3.47</v>
      </c>
      <c r="P1366" s="352" t="s">
        <v>5340</v>
      </c>
      <c r="Q1366" s="354"/>
      <c r="R1366" s="347">
        <v>-3</v>
      </c>
      <c r="S1366" s="184" t="s">
        <v>5444</v>
      </c>
      <c r="T1366" s="138">
        <f t="shared" si="109"/>
        <v>5</v>
      </c>
      <c r="U1366" s="139"/>
      <c r="V1366" s="138"/>
      <c r="W1366" s="138"/>
      <c r="X1366" s="138"/>
      <c r="Y1366" s="141"/>
      <c r="Z1366" s="226"/>
      <c r="AA1366" s="179"/>
      <c r="AB1366" s="179"/>
      <c r="AC1366" s="179"/>
      <c r="AD1366" s="179"/>
      <c r="AE1366" s="179"/>
      <c r="AF1366" s="179"/>
      <c r="AG1366" s="179"/>
      <c r="AH1366" s="179"/>
      <c r="AI1366" s="179"/>
      <c r="AJ1366" s="179"/>
      <c r="AK1366" s="179"/>
      <c r="AL1366" s="179"/>
      <c r="AM1366" s="179"/>
      <c r="AN1366" s="179"/>
      <c r="AO1366" s="179"/>
      <c r="AP1366" s="179"/>
      <c r="AQ1366" s="467"/>
    </row>
    <row r="1367" spans="1:43" s="347" customFormat="1" x14ac:dyDescent="0.3">
      <c r="A1367" s="438">
        <v>41766</v>
      </c>
      <c r="B1367" s="932" t="s">
        <v>5341</v>
      </c>
      <c r="C1367" s="933" t="s">
        <v>100</v>
      </c>
      <c r="D1367" s="652">
        <v>750</v>
      </c>
      <c r="E1367" s="347" t="s">
        <v>37</v>
      </c>
      <c r="F1367" s="439">
        <v>43599</v>
      </c>
      <c r="G1367" s="347" t="s">
        <v>5336</v>
      </c>
      <c r="H1367" s="352" t="s">
        <v>124</v>
      </c>
      <c r="I1367" s="353" t="s">
        <v>5342</v>
      </c>
      <c r="J1367" s="354" t="s">
        <v>5343</v>
      </c>
      <c r="K1367" s="355">
        <v>-17.5</v>
      </c>
      <c r="L1367" s="354" t="s">
        <v>5344</v>
      </c>
      <c r="M1367" s="355">
        <v>-3</v>
      </c>
      <c r="N1367" s="440" t="s">
        <v>254</v>
      </c>
      <c r="O1367" s="471">
        <v>3.6</v>
      </c>
      <c r="P1367" s="352" t="s">
        <v>3658</v>
      </c>
      <c r="Q1367" s="354"/>
      <c r="R1367" s="347">
        <v>7.5</v>
      </c>
      <c r="S1367" s="184" t="s">
        <v>5445</v>
      </c>
      <c r="T1367" s="138">
        <f t="shared" si="109"/>
        <v>5</v>
      </c>
      <c r="U1367" s="139"/>
      <c r="V1367" s="138"/>
      <c r="W1367" s="138"/>
      <c r="X1367" s="138"/>
      <c r="Y1367" s="141"/>
      <c r="Z1367" s="226"/>
      <c r="AA1367" s="179"/>
      <c r="AB1367" s="179"/>
      <c r="AC1367" s="179"/>
      <c r="AD1367" s="179"/>
      <c r="AE1367" s="179"/>
      <c r="AF1367" s="179"/>
      <c r="AG1367" s="179"/>
      <c r="AH1367" s="179"/>
      <c r="AI1367" s="179"/>
      <c r="AJ1367" s="179"/>
      <c r="AK1367" s="179"/>
      <c r="AL1367" s="179"/>
      <c r="AM1367" s="179"/>
      <c r="AN1367" s="179"/>
      <c r="AO1367" s="179"/>
      <c r="AP1367" s="179"/>
      <c r="AQ1367" s="467"/>
    </row>
    <row r="1368" spans="1:43" s="347" customFormat="1" x14ac:dyDescent="0.3">
      <c r="A1368" s="438">
        <v>41766</v>
      </c>
      <c r="B1368" s="932" t="s">
        <v>5345</v>
      </c>
      <c r="C1368" s="933" t="s">
        <v>208</v>
      </c>
      <c r="D1368" s="652">
        <v>1000</v>
      </c>
      <c r="E1368" s="347" t="s">
        <v>37</v>
      </c>
      <c r="F1368" s="439">
        <v>43599</v>
      </c>
      <c r="G1368" s="347" t="s">
        <v>5346</v>
      </c>
      <c r="H1368" s="352" t="s">
        <v>178</v>
      </c>
      <c r="I1368" s="353" t="s">
        <v>5347</v>
      </c>
      <c r="J1368" s="354" t="s">
        <v>273</v>
      </c>
      <c r="K1368" s="355">
        <v>-25</v>
      </c>
      <c r="L1368" s="354" t="s">
        <v>5348</v>
      </c>
      <c r="M1368" s="355">
        <v>14</v>
      </c>
      <c r="N1368" s="440" t="s">
        <v>92</v>
      </c>
      <c r="O1368" s="471">
        <v>3.5</v>
      </c>
      <c r="P1368" s="352" t="s">
        <v>3631</v>
      </c>
      <c r="Q1368" s="354"/>
      <c r="R1368" s="347" t="s">
        <v>3631</v>
      </c>
      <c r="S1368" s="184" t="s">
        <v>5447</v>
      </c>
      <c r="T1368" s="138">
        <f t="shared" si="109"/>
        <v>5</v>
      </c>
      <c r="U1368" s="139"/>
      <c r="V1368" s="138"/>
      <c r="W1368" s="138"/>
      <c r="X1368" s="138"/>
      <c r="Y1368" s="141"/>
      <c r="Z1368" s="226"/>
      <c r="AA1368" s="179"/>
      <c r="AB1368" s="179"/>
      <c r="AC1368" s="179"/>
      <c r="AD1368" s="179"/>
      <c r="AE1368" s="179"/>
      <c r="AF1368" s="179"/>
      <c r="AG1368" s="179"/>
      <c r="AH1368" s="179"/>
      <c r="AI1368" s="179"/>
      <c r="AJ1368" s="179"/>
      <c r="AK1368" s="179"/>
      <c r="AL1368" s="179"/>
      <c r="AM1368" s="179"/>
      <c r="AN1368" s="179"/>
      <c r="AO1368" s="179"/>
      <c r="AP1368" s="179"/>
      <c r="AQ1368" s="467"/>
    </row>
    <row r="1369" spans="1:43" s="347" customFormat="1" x14ac:dyDescent="0.3">
      <c r="A1369" s="438">
        <v>41766</v>
      </c>
      <c r="B1369" s="932" t="s">
        <v>5349</v>
      </c>
      <c r="C1369" s="933" t="s">
        <v>208</v>
      </c>
      <c r="D1369" s="652">
        <v>500</v>
      </c>
      <c r="E1369" s="347" t="s">
        <v>66</v>
      </c>
      <c r="F1369" s="439">
        <v>45426</v>
      </c>
      <c r="G1369" s="347" t="s">
        <v>5346</v>
      </c>
      <c r="H1369" s="352" t="s">
        <v>5350</v>
      </c>
      <c r="I1369" s="353" t="s">
        <v>5351</v>
      </c>
      <c r="J1369" s="354" t="s">
        <v>5352</v>
      </c>
      <c r="K1369" s="355">
        <v>-25</v>
      </c>
      <c r="L1369" s="354" t="s">
        <v>5353</v>
      </c>
      <c r="M1369" s="355">
        <v>3</v>
      </c>
      <c r="N1369" s="440" t="s">
        <v>4612</v>
      </c>
      <c r="O1369" s="471">
        <v>5</v>
      </c>
      <c r="P1369" s="352" t="s">
        <v>3631</v>
      </c>
      <c r="Q1369" s="354"/>
      <c r="R1369" s="347" t="s">
        <v>3631</v>
      </c>
      <c r="S1369" s="184" t="s">
        <v>5448</v>
      </c>
      <c r="T1369" s="138">
        <f t="shared" si="109"/>
        <v>5</v>
      </c>
      <c r="U1369" s="139"/>
      <c r="V1369" s="138"/>
      <c r="W1369" s="138"/>
      <c r="X1369" s="138"/>
      <c r="Y1369" s="141"/>
      <c r="Z1369" s="226"/>
      <c r="AA1369" s="179"/>
      <c r="AB1369" s="179"/>
      <c r="AC1369" s="179"/>
      <c r="AD1369" s="179"/>
      <c r="AE1369" s="179"/>
      <c r="AF1369" s="179"/>
      <c r="AG1369" s="179"/>
      <c r="AH1369" s="179"/>
      <c r="AI1369" s="179"/>
      <c r="AJ1369" s="179"/>
      <c r="AK1369" s="179"/>
      <c r="AL1369" s="179"/>
      <c r="AM1369" s="179"/>
      <c r="AN1369" s="179"/>
      <c r="AO1369" s="179"/>
      <c r="AP1369" s="179"/>
      <c r="AQ1369" s="467"/>
    </row>
    <row r="1370" spans="1:43" s="347" customFormat="1" x14ac:dyDescent="0.3">
      <c r="A1370" s="438">
        <v>41766</v>
      </c>
      <c r="B1370" s="932" t="s">
        <v>5354</v>
      </c>
      <c r="C1370" s="933" t="s">
        <v>969</v>
      </c>
      <c r="D1370" s="652">
        <v>600</v>
      </c>
      <c r="E1370" s="347" t="s">
        <v>66</v>
      </c>
      <c r="F1370" s="439">
        <v>45424</v>
      </c>
      <c r="G1370" s="347" t="s">
        <v>5355</v>
      </c>
      <c r="H1370" s="352" t="s">
        <v>2356</v>
      </c>
      <c r="I1370" s="353" t="s">
        <v>5356</v>
      </c>
      <c r="J1370" s="354" t="s">
        <v>5357</v>
      </c>
      <c r="K1370" s="355">
        <v>-50</v>
      </c>
      <c r="L1370" s="354" t="s">
        <v>5358</v>
      </c>
      <c r="M1370" s="355">
        <v>-5</v>
      </c>
      <c r="N1370" s="440" t="s">
        <v>116</v>
      </c>
      <c r="O1370" s="471">
        <v>8.3000000000000007</v>
      </c>
      <c r="P1370" s="352" t="s">
        <v>93</v>
      </c>
      <c r="Q1370" s="354"/>
      <c r="R1370" s="347" t="s">
        <v>93</v>
      </c>
      <c r="S1370" s="184" t="s">
        <v>5449</v>
      </c>
      <c r="T1370" s="138">
        <f t="shared" si="109"/>
        <v>5</v>
      </c>
      <c r="U1370" s="139"/>
      <c r="V1370" s="138"/>
      <c r="W1370" s="138"/>
      <c r="X1370" s="138"/>
      <c r="Y1370" s="141"/>
      <c r="Z1370" s="226"/>
      <c r="AA1370" s="179"/>
      <c r="AB1370" s="179"/>
      <c r="AC1370" s="179"/>
      <c r="AD1370" s="179"/>
      <c r="AE1370" s="179"/>
      <c r="AF1370" s="179"/>
      <c r="AG1370" s="179"/>
      <c r="AH1370" s="179"/>
      <c r="AI1370" s="179"/>
      <c r="AJ1370" s="179"/>
      <c r="AK1370" s="179"/>
      <c r="AL1370" s="179"/>
      <c r="AM1370" s="179"/>
      <c r="AN1370" s="179"/>
      <c r="AO1370" s="179"/>
      <c r="AP1370" s="179"/>
      <c r="AQ1370" s="467"/>
    </row>
    <row r="1371" spans="1:43" s="347" customFormat="1" x14ac:dyDescent="0.3">
      <c r="A1371" s="438">
        <v>41766</v>
      </c>
      <c r="B1371" s="932" t="s">
        <v>5359</v>
      </c>
      <c r="C1371" s="933" t="s">
        <v>36</v>
      </c>
      <c r="D1371" s="652">
        <v>250</v>
      </c>
      <c r="E1371" s="347" t="s">
        <v>66</v>
      </c>
      <c r="F1371" s="439">
        <v>45427</v>
      </c>
      <c r="G1371" s="347" t="s">
        <v>5360</v>
      </c>
      <c r="H1371" s="352" t="s">
        <v>5361</v>
      </c>
      <c r="I1371" s="353" t="s">
        <v>4453</v>
      </c>
      <c r="J1371" s="354" t="s">
        <v>41</v>
      </c>
      <c r="K1371" s="355">
        <v>-21.25</v>
      </c>
      <c r="L1371" s="354" t="s">
        <v>5362</v>
      </c>
      <c r="M1371" s="355">
        <v>-17</v>
      </c>
      <c r="N1371" s="440" t="s">
        <v>3700</v>
      </c>
      <c r="O1371" s="471">
        <v>4.4000000000000004</v>
      </c>
      <c r="P1371" s="352" t="s">
        <v>3631</v>
      </c>
      <c r="Q1371" s="354"/>
      <c r="R1371" s="347" t="s">
        <v>3631</v>
      </c>
      <c r="S1371" s="184" t="s">
        <v>5446</v>
      </c>
      <c r="T1371" s="138">
        <f t="shared" si="109"/>
        <v>5</v>
      </c>
      <c r="U1371" s="139"/>
      <c r="V1371" s="138"/>
      <c r="W1371" s="138"/>
      <c r="X1371" s="138"/>
      <c r="Y1371" s="141"/>
      <c r="Z1371" s="226"/>
      <c r="AA1371" s="179"/>
      <c r="AB1371" s="179"/>
      <c r="AC1371" s="179"/>
      <c r="AD1371" s="179"/>
      <c r="AE1371" s="179"/>
      <c r="AF1371" s="179"/>
      <c r="AG1371" s="179"/>
      <c r="AH1371" s="179"/>
      <c r="AI1371" s="179"/>
      <c r="AJ1371" s="179"/>
      <c r="AK1371" s="179"/>
      <c r="AL1371" s="179"/>
      <c r="AM1371" s="179"/>
      <c r="AN1371" s="179"/>
      <c r="AO1371" s="179"/>
      <c r="AP1371" s="179"/>
      <c r="AQ1371" s="467"/>
    </row>
    <row r="1372" spans="1:43" s="347" customFormat="1" x14ac:dyDescent="0.3">
      <c r="A1372" s="438">
        <v>41765</v>
      </c>
      <c r="B1372" s="932" t="s">
        <v>5363</v>
      </c>
      <c r="C1372" s="933" t="s">
        <v>228</v>
      </c>
      <c r="D1372" s="652">
        <v>1300</v>
      </c>
      <c r="E1372" s="347" t="s">
        <v>37</v>
      </c>
      <c r="F1372" s="439">
        <v>43598</v>
      </c>
      <c r="G1372" s="347" t="s">
        <v>5364</v>
      </c>
      <c r="H1372" s="352" t="s">
        <v>748</v>
      </c>
      <c r="I1372" s="353" t="s">
        <v>5365</v>
      </c>
      <c r="J1372" s="354" t="s">
        <v>4965</v>
      </c>
      <c r="K1372" s="355">
        <v>-20</v>
      </c>
      <c r="L1372" s="354" t="s">
        <v>5366</v>
      </c>
      <c r="M1372" s="355">
        <v>-6</v>
      </c>
      <c r="N1372" s="440" t="s">
        <v>5367</v>
      </c>
      <c r="O1372" s="471">
        <v>4.7699999999999996</v>
      </c>
      <c r="P1372" s="352" t="s">
        <v>5368</v>
      </c>
      <c r="Q1372" s="354"/>
      <c r="R1372" s="347">
        <v>18.5</v>
      </c>
      <c r="S1372" s="184" t="s">
        <v>5443</v>
      </c>
      <c r="T1372" s="138">
        <f t="shared" si="109"/>
        <v>5</v>
      </c>
      <c r="U1372" s="139"/>
      <c r="V1372" s="138"/>
      <c r="W1372" s="138"/>
      <c r="X1372" s="138"/>
      <c r="Y1372" s="141"/>
      <c r="Z1372" s="226"/>
      <c r="AA1372" s="179"/>
      <c r="AB1372" s="179"/>
      <c r="AC1372" s="179"/>
      <c r="AD1372" s="179"/>
      <c r="AE1372" s="179"/>
      <c r="AF1372" s="179"/>
      <c r="AG1372" s="179"/>
      <c r="AH1372" s="179"/>
      <c r="AI1372" s="179"/>
      <c r="AJ1372" s="179"/>
      <c r="AK1372" s="179"/>
      <c r="AL1372" s="179"/>
      <c r="AM1372" s="179"/>
      <c r="AN1372" s="179"/>
      <c r="AO1372" s="179"/>
      <c r="AP1372" s="179"/>
      <c r="AQ1372" s="467"/>
    </row>
    <row r="1373" spans="1:43" s="347" customFormat="1" x14ac:dyDescent="0.3">
      <c r="A1373" s="438">
        <v>41765</v>
      </c>
      <c r="B1373" s="932" t="s">
        <v>5369</v>
      </c>
      <c r="C1373" s="933" t="s">
        <v>218</v>
      </c>
      <c r="D1373" s="652">
        <v>500</v>
      </c>
      <c r="E1373" s="347" t="s">
        <v>117</v>
      </c>
      <c r="F1373" s="439">
        <v>52885</v>
      </c>
      <c r="G1373" s="347" t="s">
        <v>950</v>
      </c>
      <c r="H1373" s="352" t="s">
        <v>578</v>
      </c>
      <c r="I1373" s="353" t="s">
        <v>739</v>
      </c>
      <c r="J1373" s="354" t="s">
        <v>602</v>
      </c>
      <c r="K1373" s="355">
        <v>-5</v>
      </c>
      <c r="L1373" s="354" t="s">
        <v>5370</v>
      </c>
      <c r="M1373" s="355">
        <v>2</v>
      </c>
      <c r="N1373" s="440" t="s">
        <v>382</v>
      </c>
      <c r="O1373" s="471">
        <v>3</v>
      </c>
      <c r="P1373" s="352" t="s">
        <v>2042</v>
      </c>
      <c r="Q1373" s="354"/>
      <c r="R1373" s="347">
        <v>6</v>
      </c>
      <c r="S1373" s="184" t="s">
        <v>5442</v>
      </c>
      <c r="T1373" s="138">
        <f t="shared" si="109"/>
        <v>5</v>
      </c>
      <c r="U1373" s="139"/>
      <c r="V1373" s="138"/>
      <c r="W1373" s="138"/>
      <c r="X1373" s="138"/>
      <c r="Y1373" s="141"/>
      <c r="Z1373" s="226"/>
      <c r="AA1373" s="179"/>
      <c r="AB1373" s="179"/>
      <c r="AC1373" s="179"/>
      <c r="AD1373" s="179"/>
      <c r="AE1373" s="179"/>
      <c r="AF1373" s="179"/>
      <c r="AG1373" s="179"/>
      <c r="AH1373" s="179"/>
      <c r="AI1373" s="179"/>
      <c r="AJ1373" s="179"/>
      <c r="AK1373" s="179"/>
      <c r="AL1373" s="179"/>
      <c r="AM1373" s="179"/>
      <c r="AN1373" s="179"/>
      <c r="AO1373" s="179"/>
      <c r="AP1373" s="179"/>
      <c r="AQ1373" s="467"/>
    </row>
    <row r="1374" spans="1:43" s="347" customFormat="1" x14ac:dyDescent="0.3">
      <c r="A1374" s="438">
        <v>41765</v>
      </c>
      <c r="B1374" s="932" t="s">
        <v>5371</v>
      </c>
      <c r="C1374" s="933" t="s">
        <v>2842</v>
      </c>
      <c r="D1374" s="652">
        <v>350</v>
      </c>
      <c r="E1374" s="347" t="s">
        <v>66</v>
      </c>
      <c r="F1374" s="439">
        <v>45444</v>
      </c>
      <c r="G1374" s="347" t="s">
        <v>5372</v>
      </c>
      <c r="H1374" s="352" t="s">
        <v>151</v>
      </c>
      <c r="I1374" s="353" t="s">
        <v>5373</v>
      </c>
      <c r="J1374" s="354" t="s">
        <v>5374</v>
      </c>
      <c r="K1374" s="355">
        <v>-8</v>
      </c>
      <c r="L1374" s="354" t="s">
        <v>5375</v>
      </c>
      <c r="M1374" s="355">
        <v>-3</v>
      </c>
      <c r="N1374" s="440" t="s">
        <v>79</v>
      </c>
      <c r="O1374" s="471">
        <v>2.5</v>
      </c>
      <c r="P1374" s="352" t="s">
        <v>1937</v>
      </c>
      <c r="Q1374" s="354" t="s">
        <v>2069</v>
      </c>
      <c r="R1374" s="347">
        <v>0</v>
      </c>
      <c r="S1374" s="184" t="s">
        <v>5441</v>
      </c>
      <c r="T1374" s="138">
        <f t="shared" si="109"/>
        <v>5</v>
      </c>
      <c r="U1374" s="139"/>
      <c r="V1374" s="138"/>
      <c r="W1374" s="138"/>
      <c r="X1374" s="138"/>
      <c r="Y1374" s="141"/>
      <c r="Z1374" s="226"/>
      <c r="AA1374" s="179"/>
      <c r="AB1374" s="179"/>
      <c r="AC1374" s="179"/>
      <c r="AD1374" s="179"/>
      <c r="AE1374" s="179"/>
      <c r="AF1374" s="179"/>
      <c r="AG1374" s="179"/>
      <c r="AH1374" s="179"/>
      <c r="AI1374" s="179"/>
      <c r="AJ1374" s="179"/>
      <c r="AK1374" s="179"/>
      <c r="AL1374" s="179"/>
      <c r="AM1374" s="179"/>
      <c r="AN1374" s="179"/>
      <c r="AO1374" s="179"/>
      <c r="AP1374" s="179"/>
      <c r="AQ1374" s="467"/>
    </row>
    <row r="1375" spans="1:43" s="347" customFormat="1" x14ac:dyDescent="0.3">
      <c r="A1375" s="438">
        <v>41765</v>
      </c>
      <c r="B1375" s="932" t="s">
        <v>5376</v>
      </c>
      <c r="C1375" s="933" t="s">
        <v>600</v>
      </c>
      <c r="D1375" s="652">
        <v>500</v>
      </c>
      <c r="E1375" s="347" t="s">
        <v>37</v>
      </c>
      <c r="F1375" s="439">
        <v>43600</v>
      </c>
      <c r="G1375" s="347" t="s">
        <v>2376</v>
      </c>
      <c r="H1375" s="352" t="s">
        <v>569</v>
      </c>
      <c r="I1375" s="353" t="s">
        <v>4268</v>
      </c>
      <c r="J1375" s="354" t="s">
        <v>831</v>
      </c>
      <c r="K1375" s="355">
        <v>-12</v>
      </c>
      <c r="L1375" s="354" t="s">
        <v>3681</v>
      </c>
      <c r="M1375" s="355">
        <v>-4</v>
      </c>
      <c r="N1375" s="440" t="s">
        <v>49</v>
      </c>
      <c r="O1375" s="471">
        <v>5.2</v>
      </c>
      <c r="P1375" s="352" t="s">
        <v>3841</v>
      </c>
      <c r="Q1375" s="354"/>
      <c r="R1375" s="347">
        <v>-5</v>
      </c>
      <c r="S1375" s="184" t="s">
        <v>5440</v>
      </c>
      <c r="T1375" s="138">
        <f t="shared" si="109"/>
        <v>5</v>
      </c>
      <c r="U1375" s="139"/>
      <c r="V1375" s="138"/>
      <c r="W1375" s="138"/>
      <c r="X1375" s="138"/>
      <c r="Y1375" s="141"/>
      <c r="Z1375" s="226"/>
      <c r="AA1375" s="179"/>
      <c r="AB1375" s="179"/>
      <c r="AC1375" s="179"/>
      <c r="AD1375" s="179"/>
      <c r="AE1375" s="179"/>
      <c r="AF1375" s="179"/>
      <c r="AG1375" s="179"/>
      <c r="AH1375" s="179"/>
      <c r="AI1375" s="179"/>
      <c r="AJ1375" s="179"/>
      <c r="AK1375" s="179"/>
      <c r="AL1375" s="179"/>
      <c r="AM1375" s="179"/>
      <c r="AN1375" s="179"/>
      <c r="AO1375" s="179"/>
      <c r="AP1375" s="179"/>
      <c r="AQ1375" s="467"/>
    </row>
    <row r="1376" spans="1:43" s="347" customFormat="1" x14ac:dyDescent="0.3">
      <c r="A1376" s="438">
        <v>41765</v>
      </c>
      <c r="B1376" s="932" t="s">
        <v>5377</v>
      </c>
      <c r="C1376" s="933" t="s">
        <v>600</v>
      </c>
      <c r="D1376" s="652">
        <v>1000</v>
      </c>
      <c r="E1376" s="347" t="s">
        <v>66</v>
      </c>
      <c r="F1376" s="439">
        <v>45427</v>
      </c>
      <c r="G1376" s="347" t="s">
        <v>2376</v>
      </c>
      <c r="H1376" s="352" t="s">
        <v>1050</v>
      </c>
      <c r="I1376" s="353" t="s">
        <v>3977</v>
      </c>
      <c r="J1376" s="354" t="s">
        <v>4249</v>
      </c>
      <c r="K1376" s="355">
        <v>-9.5</v>
      </c>
      <c r="L1376" s="354" t="s">
        <v>5378</v>
      </c>
      <c r="M1376" s="355">
        <v>-3</v>
      </c>
      <c r="N1376" s="440" t="s">
        <v>1972</v>
      </c>
      <c r="O1376" s="471">
        <v>3.7</v>
      </c>
      <c r="P1376" s="352" t="s">
        <v>1994</v>
      </c>
      <c r="Q1376" s="354"/>
      <c r="R1376" s="347">
        <v>2</v>
      </c>
      <c r="S1376" s="184" t="s">
        <v>5439</v>
      </c>
      <c r="T1376" s="138">
        <f t="shared" si="109"/>
        <v>5</v>
      </c>
      <c r="U1376" s="139"/>
      <c r="V1376" s="138"/>
      <c r="W1376" s="138"/>
      <c r="X1376" s="138"/>
      <c r="Y1376" s="141"/>
      <c r="Z1376" s="226"/>
      <c r="AA1376" s="179"/>
      <c r="AB1376" s="179"/>
      <c r="AC1376" s="179"/>
      <c r="AD1376" s="179"/>
      <c r="AE1376" s="179"/>
      <c r="AF1376" s="179"/>
      <c r="AG1376" s="179"/>
      <c r="AH1376" s="179"/>
      <c r="AI1376" s="179"/>
      <c r="AJ1376" s="179"/>
      <c r="AK1376" s="179"/>
      <c r="AL1376" s="179"/>
      <c r="AM1376" s="179"/>
      <c r="AN1376" s="179"/>
      <c r="AO1376" s="179"/>
      <c r="AP1376" s="179"/>
      <c r="AQ1376" s="467"/>
    </row>
    <row r="1377" spans="1:43" s="347" customFormat="1" x14ac:dyDescent="0.3">
      <c r="A1377" s="438">
        <v>41765</v>
      </c>
      <c r="B1377" s="932" t="s">
        <v>5379</v>
      </c>
      <c r="C1377" s="933" t="s">
        <v>600</v>
      </c>
      <c r="D1377" s="652">
        <v>1000</v>
      </c>
      <c r="E1377" s="347" t="s">
        <v>117</v>
      </c>
      <c r="F1377" s="439">
        <v>52732</v>
      </c>
      <c r="G1377" s="347" t="s">
        <v>2376</v>
      </c>
      <c r="H1377" s="352" t="s">
        <v>1480</v>
      </c>
      <c r="I1377" s="353" t="s">
        <v>4921</v>
      </c>
      <c r="J1377" s="354" t="s">
        <v>5380</v>
      </c>
      <c r="K1377" s="355">
        <v>-9.5</v>
      </c>
      <c r="L1377" s="354" t="s">
        <v>5381</v>
      </c>
      <c r="M1377" s="355">
        <v>-1</v>
      </c>
      <c r="N1377" s="440" t="s">
        <v>240</v>
      </c>
      <c r="O1377" s="471">
        <v>3.4</v>
      </c>
      <c r="P1377" s="352" t="s">
        <v>1890</v>
      </c>
      <c r="Q1377" s="354"/>
      <c r="R1377" s="347">
        <v>5</v>
      </c>
      <c r="S1377" s="184" t="s">
        <v>5438</v>
      </c>
      <c r="T1377" s="138">
        <f t="shared" si="109"/>
        <v>5</v>
      </c>
      <c r="U1377" s="139"/>
      <c r="V1377" s="138"/>
      <c r="W1377" s="138"/>
      <c r="X1377" s="138"/>
      <c r="Y1377" s="141"/>
      <c r="Z1377" s="226"/>
      <c r="AA1377" s="179"/>
      <c r="AB1377" s="179"/>
      <c r="AC1377" s="179"/>
      <c r="AD1377" s="179"/>
      <c r="AE1377" s="179"/>
      <c r="AF1377" s="179"/>
      <c r="AG1377" s="179"/>
      <c r="AH1377" s="179"/>
      <c r="AI1377" s="179"/>
      <c r="AJ1377" s="179"/>
      <c r="AK1377" s="179"/>
      <c r="AL1377" s="179"/>
      <c r="AM1377" s="179"/>
      <c r="AN1377" s="179"/>
      <c r="AO1377" s="179"/>
      <c r="AP1377" s="179"/>
      <c r="AQ1377" s="467"/>
    </row>
    <row r="1378" spans="1:43" s="347" customFormat="1" x14ac:dyDescent="0.3">
      <c r="A1378" s="438">
        <v>41765</v>
      </c>
      <c r="B1378" s="932" t="s">
        <v>5382</v>
      </c>
      <c r="C1378" s="933" t="s">
        <v>218</v>
      </c>
      <c r="D1378" s="652">
        <v>400</v>
      </c>
      <c r="E1378" s="347" t="s">
        <v>440</v>
      </c>
      <c r="F1378" s="439">
        <v>43966</v>
      </c>
      <c r="G1378" s="347" t="s">
        <v>5383</v>
      </c>
      <c r="H1378" s="352" t="s">
        <v>90</v>
      </c>
      <c r="I1378" s="353" t="s">
        <v>3857</v>
      </c>
      <c r="J1378" s="354" t="s">
        <v>4429</v>
      </c>
      <c r="K1378" s="355">
        <v>-9.5</v>
      </c>
      <c r="L1378" s="354" t="s">
        <v>3777</v>
      </c>
      <c r="M1378" s="355">
        <v>1</v>
      </c>
      <c r="N1378" s="440" t="s">
        <v>692</v>
      </c>
      <c r="O1378" s="471">
        <v>4.25</v>
      </c>
      <c r="P1378" s="352" t="s">
        <v>1937</v>
      </c>
      <c r="Q1378" s="354"/>
      <c r="R1378" s="347">
        <v>0</v>
      </c>
      <c r="S1378" s="184" t="s">
        <v>5437</v>
      </c>
      <c r="T1378" s="138">
        <f t="shared" si="109"/>
        <v>5</v>
      </c>
      <c r="U1378" s="139"/>
      <c r="V1378" s="138"/>
      <c r="W1378" s="138"/>
      <c r="X1378" s="138"/>
      <c r="Y1378" s="141"/>
      <c r="Z1378" s="226"/>
      <c r="AA1378" s="179"/>
      <c r="AB1378" s="179"/>
      <c r="AC1378" s="179"/>
      <c r="AD1378" s="179"/>
      <c r="AE1378" s="179"/>
      <c r="AF1378" s="179"/>
      <c r="AG1378" s="179"/>
      <c r="AH1378" s="179"/>
      <c r="AI1378" s="179"/>
      <c r="AJ1378" s="179"/>
      <c r="AK1378" s="179"/>
      <c r="AL1378" s="179"/>
      <c r="AM1378" s="179"/>
      <c r="AN1378" s="179"/>
      <c r="AO1378" s="179"/>
      <c r="AP1378" s="179"/>
      <c r="AQ1378" s="467"/>
    </row>
    <row r="1379" spans="1:43" s="347" customFormat="1" x14ac:dyDescent="0.3">
      <c r="A1379" s="438">
        <v>41765</v>
      </c>
      <c r="B1379" s="932" t="s">
        <v>5384</v>
      </c>
      <c r="C1379" s="933" t="s">
        <v>218</v>
      </c>
      <c r="D1379" s="652">
        <v>300</v>
      </c>
      <c r="E1379" s="347" t="s">
        <v>66</v>
      </c>
      <c r="F1379" s="439">
        <v>45427</v>
      </c>
      <c r="G1379" s="347" t="s">
        <v>5383</v>
      </c>
      <c r="H1379" s="352" t="s">
        <v>205</v>
      </c>
      <c r="I1379" s="353" t="s">
        <v>446</v>
      </c>
      <c r="J1379" s="354" t="s">
        <v>3924</v>
      </c>
      <c r="K1379" s="355">
        <v>-7.5</v>
      </c>
      <c r="L1379" s="354" t="s">
        <v>5385</v>
      </c>
      <c r="M1379" s="355">
        <v>4</v>
      </c>
      <c r="N1379" s="440" t="s">
        <v>382</v>
      </c>
      <c r="O1379" s="471">
        <v>5</v>
      </c>
      <c r="P1379" s="352" t="s">
        <v>5386</v>
      </c>
      <c r="Q1379" s="354"/>
      <c r="R1379" s="347">
        <v>-2.5</v>
      </c>
      <c r="S1379" s="184" t="s">
        <v>5436</v>
      </c>
      <c r="T1379" s="138">
        <f t="shared" si="109"/>
        <v>5</v>
      </c>
      <c r="U1379" s="139"/>
      <c r="V1379" s="138"/>
      <c r="W1379" s="138"/>
      <c r="X1379" s="138"/>
      <c r="Y1379" s="141"/>
      <c r="Z1379" s="226"/>
      <c r="AA1379" s="179"/>
      <c r="AB1379" s="179"/>
      <c r="AC1379" s="179"/>
      <c r="AD1379" s="179"/>
      <c r="AE1379" s="179"/>
      <c r="AF1379" s="179"/>
      <c r="AG1379" s="179"/>
      <c r="AH1379" s="179"/>
      <c r="AI1379" s="179"/>
      <c r="AJ1379" s="179"/>
      <c r="AK1379" s="179"/>
      <c r="AL1379" s="179"/>
      <c r="AM1379" s="179"/>
      <c r="AN1379" s="179"/>
      <c r="AO1379" s="179"/>
      <c r="AP1379" s="179"/>
      <c r="AQ1379" s="467"/>
    </row>
    <row r="1380" spans="1:43" s="347" customFormat="1" x14ac:dyDescent="0.3">
      <c r="A1380" s="438">
        <v>41765</v>
      </c>
      <c r="B1380" s="932" t="s">
        <v>5387</v>
      </c>
      <c r="C1380" s="933" t="s">
        <v>2940</v>
      </c>
      <c r="D1380" s="652">
        <v>300</v>
      </c>
      <c r="E1380" s="347" t="s">
        <v>506</v>
      </c>
      <c r="F1380" s="439">
        <v>52732</v>
      </c>
      <c r="G1380" s="347" t="s">
        <v>5388</v>
      </c>
      <c r="H1380" s="352" t="s">
        <v>631</v>
      </c>
      <c r="I1380" s="353" t="s">
        <v>4006</v>
      </c>
      <c r="J1380" s="354" t="s">
        <v>4214</v>
      </c>
      <c r="K1380" s="355">
        <v>-13</v>
      </c>
      <c r="L1380" s="354" t="s">
        <v>3865</v>
      </c>
      <c r="M1380" s="355">
        <v>-2</v>
      </c>
      <c r="N1380" s="440" t="s">
        <v>423</v>
      </c>
      <c r="O1380" s="471">
        <v>3.33</v>
      </c>
      <c r="P1380" s="352" t="s">
        <v>1994</v>
      </c>
      <c r="Q1380" s="354"/>
      <c r="R1380" s="347">
        <v>2</v>
      </c>
      <c r="S1380" s="184" t="s">
        <v>5435</v>
      </c>
      <c r="T1380" s="138">
        <f t="shared" si="109"/>
        <v>5</v>
      </c>
      <c r="U1380" s="139"/>
      <c r="V1380" s="138"/>
      <c r="W1380" s="138"/>
      <c r="X1380" s="138"/>
      <c r="Y1380" s="141"/>
      <c r="Z1380" s="226"/>
      <c r="AA1380" s="179"/>
      <c r="AB1380" s="179"/>
      <c r="AC1380" s="179"/>
      <c r="AD1380" s="179"/>
      <c r="AE1380" s="179"/>
      <c r="AF1380" s="179"/>
      <c r="AG1380" s="179"/>
      <c r="AH1380" s="179"/>
      <c r="AI1380" s="179"/>
      <c r="AJ1380" s="179"/>
      <c r="AK1380" s="179"/>
      <c r="AL1380" s="179"/>
      <c r="AM1380" s="179"/>
      <c r="AN1380" s="179"/>
      <c r="AO1380" s="179"/>
      <c r="AP1380" s="179"/>
      <c r="AQ1380" s="467"/>
    </row>
    <row r="1381" spans="1:43" s="347" customFormat="1" x14ac:dyDescent="0.3">
      <c r="A1381" s="438">
        <v>41765</v>
      </c>
      <c r="B1381" s="932" t="s">
        <v>5389</v>
      </c>
      <c r="C1381" s="933" t="s">
        <v>148</v>
      </c>
      <c r="D1381" s="652">
        <v>500.28800000000001</v>
      </c>
      <c r="E1381" s="347" t="s">
        <v>5390</v>
      </c>
      <c r="F1381" s="439">
        <v>46156</v>
      </c>
      <c r="G1381" s="347" t="s">
        <v>5391</v>
      </c>
      <c r="H1381" s="352" t="s">
        <v>1752</v>
      </c>
      <c r="I1381" s="353" t="s">
        <v>4268</v>
      </c>
      <c r="J1381" s="354" t="s">
        <v>5392</v>
      </c>
      <c r="K1381" s="355">
        <v>-14.5</v>
      </c>
      <c r="L1381" s="354" t="s">
        <v>3815</v>
      </c>
      <c r="M1381" s="355">
        <v>-1</v>
      </c>
      <c r="N1381" s="440" t="s">
        <v>331</v>
      </c>
      <c r="O1381" s="471">
        <v>2.4</v>
      </c>
      <c r="P1381" s="352" t="s">
        <v>1937</v>
      </c>
      <c r="Q1381" s="354"/>
      <c r="R1381" s="347">
        <v>0</v>
      </c>
      <c r="S1381" s="184" t="s">
        <v>5434</v>
      </c>
      <c r="T1381" s="138">
        <f t="shared" si="109"/>
        <v>5</v>
      </c>
      <c r="U1381" s="139"/>
      <c r="V1381" s="138"/>
      <c r="W1381" s="138"/>
      <c r="X1381" s="138"/>
      <c r="Y1381" s="141"/>
      <c r="Z1381" s="226"/>
      <c r="AA1381" s="179"/>
      <c r="AB1381" s="179"/>
      <c r="AC1381" s="179"/>
      <c r="AD1381" s="179"/>
      <c r="AE1381" s="179"/>
      <c r="AF1381" s="179"/>
      <c r="AG1381" s="179"/>
      <c r="AH1381" s="179"/>
      <c r="AI1381" s="179"/>
      <c r="AJ1381" s="179"/>
      <c r="AK1381" s="179"/>
      <c r="AL1381" s="179"/>
      <c r="AM1381" s="179"/>
      <c r="AN1381" s="179"/>
      <c r="AO1381" s="179"/>
      <c r="AP1381" s="179"/>
      <c r="AQ1381" s="467"/>
    </row>
    <row r="1382" spans="1:43" s="347" customFormat="1" x14ac:dyDescent="0.3">
      <c r="A1382" s="438">
        <v>41765</v>
      </c>
      <c r="B1382" s="932" t="s">
        <v>5393</v>
      </c>
      <c r="C1382" s="933" t="s">
        <v>182</v>
      </c>
      <c r="D1382" s="652">
        <v>500</v>
      </c>
      <c r="E1382" s="347" t="s">
        <v>117</v>
      </c>
      <c r="F1382" s="439">
        <v>52749</v>
      </c>
      <c r="G1382" s="347" t="s">
        <v>5394</v>
      </c>
      <c r="H1382" s="352" t="s">
        <v>5089</v>
      </c>
      <c r="I1382" s="353" t="s">
        <v>4548</v>
      </c>
      <c r="J1382" s="354" t="s">
        <v>5039</v>
      </c>
      <c r="K1382" s="355">
        <v>-18</v>
      </c>
      <c r="L1382" s="354" t="s">
        <v>5395</v>
      </c>
      <c r="M1382" s="355">
        <v>-8</v>
      </c>
      <c r="N1382" s="440" t="s">
        <v>1972</v>
      </c>
      <c r="O1382" s="471">
        <v>7.4</v>
      </c>
      <c r="P1382" s="352" t="s">
        <v>5118</v>
      </c>
      <c r="Q1382" s="354"/>
      <c r="R1382" s="347">
        <v>-3</v>
      </c>
      <c r="S1382" s="184" t="s">
        <v>5433</v>
      </c>
      <c r="T1382" s="138">
        <f t="shared" si="109"/>
        <v>5</v>
      </c>
      <c r="U1382" s="139"/>
      <c r="V1382" s="138"/>
      <c r="W1382" s="138"/>
      <c r="X1382" s="138"/>
      <c r="Y1382" s="141"/>
      <c r="Z1382" s="226"/>
      <c r="AA1382" s="179"/>
      <c r="AB1382" s="179"/>
      <c r="AC1382" s="179"/>
      <c r="AD1382" s="179"/>
      <c r="AE1382" s="179"/>
      <c r="AF1382" s="179"/>
      <c r="AG1382" s="179"/>
      <c r="AH1382" s="179"/>
      <c r="AI1382" s="179"/>
      <c r="AJ1382" s="179"/>
      <c r="AK1382" s="179"/>
      <c r="AL1382" s="179"/>
      <c r="AM1382" s="179"/>
      <c r="AN1382" s="179"/>
      <c r="AO1382" s="179"/>
      <c r="AP1382" s="179"/>
      <c r="AQ1382" s="467"/>
    </row>
    <row r="1383" spans="1:43" s="347" customFormat="1" x14ac:dyDescent="0.3">
      <c r="A1383" s="438">
        <v>41765</v>
      </c>
      <c r="B1383" s="932" t="s">
        <v>5396</v>
      </c>
      <c r="C1383" s="933" t="s">
        <v>2940</v>
      </c>
      <c r="D1383" s="652">
        <v>400</v>
      </c>
      <c r="E1383" s="347" t="s">
        <v>404</v>
      </c>
      <c r="F1383" s="439">
        <v>42856</v>
      </c>
      <c r="G1383" s="347" t="s">
        <v>5397</v>
      </c>
      <c r="H1383" s="352" t="s">
        <v>4645</v>
      </c>
      <c r="I1383" s="353" t="s">
        <v>2296</v>
      </c>
      <c r="J1383" s="354" t="s">
        <v>3852</v>
      </c>
      <c r="K1383" s="355">
        <v>-10</v>
      </c>
      <c r="L1383" s="354" t="s">
        <v>5398</v>
      </c>
      <c r="M1383" s="355">
        <v>-2</v>
      </c>
      <c r="N1383" s="440" t="s">
        <v>266</v>
      </c>
      <c r="O1383" s="471">
        <v>4.75</v>
      </c>
      <c r="P1383" s="352" t="s">
        <v>3804</v>
      </c>
      <c r="Q1383" s="354"/>
      <c r="R1383" s="347">
        <v>0</v>
      </c>
      <c r="S1383" s="184" t="s">
        <v>5432</v>
      </c>
      <c r="T1383" s="138">
        <f t="shared" si="109"/>
        <v>5</v>
      </c>
      <c r="U1383" s="139"/>
      <c r="V1383" s="138"/>
      <c r="W1383" s="138"/>
      <c r="X1383" s="138"/>
      <c r="Y1383" s="141"/>
      <c r="Z1383" s="226"/>
      <c r="AA1383" s="179"/>
      <c r="AB1383" s="179"/>
      <c r="AC1383" s="179"/>
      <c r="AD1383" s="179"/>
      <c r="AE1383" s="179"/>
      <c r="AF1383" s="179"/>
      <c r="AG1383" s="179"/>
      <c r="AH1383" s="179"/>
      <c r="AI1383" s="179"/>
      <c r="AJ1383" s="179"/>
      <c r="AK1383" s="179"/>
      <c r="AL1383" s="179"/>
      <c r="AM1383" s="179"/>
      <c r="AN1383" s="179"/>
      <c r="AO1383" s="179"/>
      <c r="AP1383" s="179"/>
      <c r="AQ1383" s="467"/>
    </row>
    <row r="1384" spans="1:43" s="347" customFormat="1" x14ac:dyDescent="0.3">
      <c r="A1384" s="438">
        <v>41765</v>
      </c>
      <c r="B1384" s="932" t="s">
        <v>5399</v>
      </c>
      <c r="C1384" s="933" t="s">
        <v>22</v>
      </c>
      <c r="D1384" s="652">
        <v>2000</v>
      </c>
      <c r="E1384" s="347" t="s">
        <v>201</v>
      </c>
      <c r="F1384" s="439">
        <v>45425</v>
      </c>
      <c r="G1384" s="347" t="s">
        <v>251</v>
      </c>
      <c r="H1384" s="352" t="s">
        <v>597</v>
      </c>
      <c r="I1384" s="353"/>
      <c r="J1384" s="354" t="s">
        <v>146</v>
      </c>
      <c r="K1384" s="355">
        <v>-2.5</v>
      </c>
      <c r="L1384" s="354" t="s">
        <v>5400</v>
      </c>
      <c r="M1384" s="355">
        <v>2</v>
      </c>
      <c r="N1384" s="440" t="s">
        <v>463</v>
      </c>
      <c r="O1384" s="471">
        <v>1.5</v>
      </c>
      <c r="P1384" s="352" t="s">
        <v>1900</v>
      </c>
      <c r="Q1384" s="354"/>
      <c r="R1384" s="347">
        <v>10</v>
      </c>
      <c r="S1384" s="184" t="s">
        <v>5431</v>
      </c>
      <c r="T1384" s="138">
        <f t="shared" si="109"/>
        <v>5</v>
      </c>
      <c r="U1384" s="139"/>
      <c r="V1384" s="138"/>
      <c r="W1384" s="138"/>
      <c r="X1384" s="138"/>
      <c r="Y1384" s="141"/>
      <c r="Z1384" s="226"/>
      <c r="AA1384" s="179"/>
      <c r="AB1384" s="179"/>
      <c r="AC1384" s="179"/>
      <c r="AD1384" s="179"/>
      <c r="AE1384" s="179"/>
      <c r="AF1384" s="179"/>
      <c r="AG1384" s="179"/>
      <c r="AH1384" s="179"/>
      <c r="AI1384" s="179"/>
      <c r="AJ1384" s="179"/>
      <c r="AK1384" s="179"/>
      <c r="AL1384" s="179"/>
      <c r="AM1384" s="179"/>
      <c r="AN1384" s="179"/>
      <c r="AO1384" s="179"/>
      <c r="AP1384" s="179"/>
      <c r="AQ1384" s="467"/>
    </row>
    <row r="1385" spans="1:43" s="458" customFormat="1" x14ac:dyDescent="0.3">
      <c r="A1385" s="457">
        <v>41765</v>
      </c>
      <c r="B1385" s="941" t="s">
        <v>5401</v>
      </c>
      <c r="C1385" s="942" t="s">
        <v>127</v>
      </c>
      <c r="D1385" s="649">
        <v>250</v>
      </c>
      <c r="E1385" s="458" t="s">
        <v>404</v>
      </c>
      <c r="F1385" s="460">
        <v>42868</v>
      </c>
      <c r="G1385" s="458" t="s">
        <v>5402</v>
      </c>
      <c r="H1385" s="356"/>
      <c r="I1385" s="461"/>
      <c r="J1385" s="462" t="s">
        <v>1567</v>
      </c>
      <c r="K1385" s="463"/>
      <c r="L1385" s="462"/>
      <c r="M1385" s="463"/>
      <c r="N1385" s="464"/>
      <c r="O1385" s="472"/>
      <c r="P1385" s="356"/>
      <c r="Q1385" s="462"/>
      <c r="S1385" s="280" t="s">
        <v>5430</v>
      </c>
      <c r="T1385" s="205">
        <f t="shared" si="109"/>
        <v>5</v>
      </c>
      <c r="U1385" s="199"/>
      <c r="V1385" s="205"/>
      <c r="W1385" s="205"/>
      <c r="X1385" s="205"/>
      <c r="Y1385" s="205"/>
      <c r="Z1385" s="233"/>
      <c r="AA1385" s="466"/>
      <c r="AB1385" s="466"/>
      <c r="AC1385" s="466"/>
      <c r="AD1385" s="466"/>
      <c r="AE1385" s="466"/>
      <c r="AF1385" s="466"/>
      <c r="AG1385" s="466"/>
      <c r="AH1385" s="466"/>
      <c r="AI1385" s="466"/>
      <c r="AJ1385" s="466"/>
      <c r="AK1385" s="466"/>
      <c r="AL1385" s="466"/>
      <c r="AM1385" s="466"/>
      <c r="AN1385" s="466"/>
      <c r="AO1385" s="466"/>
      <c r="AP1385" s="466"/>
      <c r="AQ1385" s="468"/>
    </row>
    <row r="1386" spans="1:43" s="347" customFormat="1" x14ac:dyDescent="0.3">
      <c r="A1386" s="438">
        <v>41764</v>
      </c>
      <c r="B1386" s="932" t="s">
        <v>5403</v>
      </c>
      <c r="C1386" s="933" t="s">
        <v>5404</v>
      </c>
      <c r="D1386" s="652">
        <v>350</v>
      </c>
      <c r="E1386" s="347" t="s">
        <v>37</v>
      </c>
      <c r="F1386" s="439">
        <v>43619</v>
      </c>
      <c r="G1386" s="347" t="s">
        <v>5405</v>
      </c>
      <c r="H1386" s="352" t="s">
        <v>1252</v>
      </c>
      <c r="I1386" s="353" t="s">
        <v>3820</v>
      </c>
      <c r="J1386" s="354" t="s">
        <v>5406</v>
      </c>
      <c r="K1386" s="355">
        <v>-12.5</v>
      </c>
      <c r="L1386" s="354" t="s">
        <v>3943</v>
      </c>
      <c r="M1386" s="355">
        <v>-2</v>
      </c>
      <c r="N1386" s="440" t="s">
        <v>331</v>
      </c>
      <c r="O1386" s="471">
        <v>3.43</v>
      </c>
      <c r="P1386" s="352" t="s">
        <v>1994</v>
      </c>
      <c r="Q1386" s="354"/>
      <c r="R1386" s="347">
        <v>2</v>
      </c>
      <c r="S1386" s="184" t="s">
        <v>5429</v>
      </c>
      <c r="T1386" s="138">
        <f t="shared" si="109"/>
        <v>5</v>
      </c>
      <c r="U1386" s="139"/>
      <c r="V1386" s="138"/>
      <c r="W1386" s="138"/>
      <c r="X1386" s="138"/>
      <c r="Y1386" s="141"/>
      <c r="Z1386" s="226"/>
      <c r="AA1386" s="179"/>
      <c r="AB1386" s="179"/>
      <c r="AC1386" s="179"/>
      <c r="AD1386" s="179"/>
      <c r="AE1386" s="179"/>
      <c r="AF1386" s="179"/>
      <c r="AG1386" s="179"/>
      <c r="AH1386" s="179"/>
      <c r="AI1386" s="179"/>
      <c r="AJ1386" s="179"/>
      <c r="AK1386" s="179"/>
      <c r="AL1386" s="179"/>
      <c r="AM1386" s="179"/>
      <c r="AN1386" s="179"/>
      <c r="AO1386" s="179"/>
      <c r="AP1386" s="179"/>
      <c r="AQ1386" s="467"/>
    </row>
    <row r="1387" spans="1:43" s="347" customFormat="1" x14ac:dyDescent="0.3">
      <c r="A1387" s="438">
        <v>41764</v>
      </c>
      <c r="B1387" s="932" t="s">
        <v>5407</v>
      </c>
      <c r="C1387" s="933" t="s">
        <v>5408</v>
      </c>
      <c r="D1387" s="652">
        <v>350</v>
      </c>
      <c r="E1387" s="347" t="s">
        <v>66</v>
      </c>
      <c r="F1387" s="439">
        <v>45427</v>
      </c>
      <c r="G1387" s="347" t="s">
        <v>2750</v>
      </c>
      <c r="H1387" s="352" t="s">
        <v>145</v>
      </c>
      <c r="I1387" s="353" t="s">
        <v>5373</v>
      </c>
      <c r="J1387" s="354" t="s">
        <v>5374</v>
      </c>
      <c r="K1387" s="355">
        <v>-18</v>
      </c>
      <c r="L1387" s="354" t="s">
        <v>3788</v>
      </c>
      <c r="M1387" s="355">
        <v>3</v>
      </c>
      <c r="N1387" s="440" t="s">
        <v>132</v>
      </c>
      <c r="O1387" s="471">
        <v>3.71</v>
      </c>
      <c r="P1387" s="352" t="s">
        <v>2058</v>
      </c>
      <c r="Q1387" s="354"/>
      <c r="R1387" s="347">
        <v>-3</v>
      </c>
      <c r="S1387" s="184" t="s">
        <v>5428</v>
      </c>
      <c r="T1387" s="138">
        <f t="shared" si="109"/>
        <v>5</v>
      </c>
      <c r="U1387" s="139"/>
      <c r="V1387" s="138"/>
      <c r="W1387" s="138"/>
      <c r="X1387" s="138"/>
      <c r="Y1387" s="141"/>
      <c r="Z1387" s="226"/>
      <c r="AA1387" s="179"/>
      <c r="AB1387" s="179"/>
      <c r="AC1387" s="179"/>
      <c r="AD1387" s="179"/>
      <c r="AE1387" s="179"/>
      <c r="AF1387" s="179"/>
      <c r="AG1387" s="179"/>
      <c r="AH1387" s="179"/>
      <c r="AI1387" s="179"/>
      <c r="AJ1387" s="179"/>
      <c r="AK1387" s="179"/>
      <c r="AL1387" s="179"/>
      <c r="AM1387" s="179"/>
      <c r="AN1387" s="179"/>
      <c r="AO1387" s="179"/>
      <c r="AP1387" s="179"/>
      <c r="AQ1387" s="467"/>
    </row>
    <row r="1388" spans="1:43" s="347" customFormat="1" x14ac:dyDescent="0.3">
      <c r="A1388" s="438">
        <v>41764</v>
      </c>
      <c r="B1388" s="932" t="s">
        <v>5409</v>
      </c>
      <c r="C1388" s="933" t="s">
        <v>182</v>
      </c>
      <c r="D1388" s="652">
        <v>300</v>
      </c>
      <c r="E1388" s="347" t="s">
        <v>117</v>
      </c>
      <c r="F1388" s="439">
        <v>52732</v>
      </c>
      <c r="G1388" s="347" t="s">
        <v>5410</v>
      </c>
      <c r="H1388" s="352" t="s">
        <v>90</v>
      </c>
      <c r="I1388" s="353" t="s">
        <v>871</v>
      </c>
      <c r="J1388" s="354" t="s">
        <v>202</v>
      </c>
      <c r="K1388" s="355">
        <v>-17.5</v>
      </c>
      <c r="L1388" s="354" t="s">
        <v>5411</v>
      </c>
      <c r="M1388" s="355">
        <v>-1</v>
      </c>
      <c r="N1388" s="440" t="s">
        <v>416</v>
      </c>
      <c r="O1388" s="471">
        <v>3</v>
      </c>
      <c r="P1388" s="352" t="s">
        <v>5412</v>
      </c>
      <c r="Q1388" s="354"/>
      <c r="R1388" s="347">
        <v>-8.5</v>
      </c>
      <c r="S1388" s="184" t="s">
        <v>5427</v>
      </c>
      <c r="T1388" s="138">
        <f t="shared" si="109"/>
        <v>5</v>
      </c>
      <c r="U1388" s="139"/>
      <c r="V1388" s="138"/>
      <c r="W1388" s="138"/>
      <c r="X1388" s="138"/>
      <c r="Y1388" s="141"/>
      <c r="Z1388" s="226"/>
      <c r="AA1388" s="179"/>
      <c r="AB1388" s="179"/>
      <c r="AC1388" s="179"/>
      <c r="AD1388" s="179"/>
      <c r="AE1388" s="179"/>
      <c r="AF1388" s="179"/>
      <c r="AG1388" s="179"/>
      <c r="AH1388" s="179"/>
      <c r="AI1388" s="179"/>
      <c r="AJ1388" s="179"/>
      <c r="AK1388" s="179"/>
      <c r="AL1388" s="179"/>
      <c r="AM1388" s="179"/>
      <c r="AN1388" s="179"/>
      <c r="AO1388" s="179"/>
      <c r="AP1388" s="179"/>
      <c r="AQ1388" s="467"/>
    </row>
    <row r="1389" spans="1:43" s="347" customFormat="1" x14ac:dyDescent="0.3">
      <c r="A1389" s="438">
        <v>41764</v>
      </c>
      <c r="B1389" s="932" t="s">
        <v>5413</v>
      </c>
      <c r="C1389" s="933" t="s">
        <v>182</v>
      </c>
      <c r="D1389" s="652">
        <v>350</v>
      </c>
      <c r="E1389" s="347" t="s">
        <v>66</v>
      </c>
      <c r="F1389" s="439">
        <v>45458</v>
      </c>
      <c r="G1389" s="347" t="s">
        <v>5414</v>
      </c>
      <c r="H1389" s="352" t="s">
        <v>124</v>
      </c>
      <c r="I1389" s="353" t="s">
        <v>739</v>
      </c>
      <c r="J1389" s="354" t="s">
        <v>740</v>
      </c>
      <c r="K1389" s="355">
        <v>-13</v>
      </c>
      <c r="L1389" s="354" t="s">
        <v>5415</v>
      </c>
      <c r="M1389" s="355">
        <v>-2</v>
      </c>
      <c r="N1389" s="440" t="s">
        <v>3700</v>
      </c>
      <c r="O1389" s="471">
        <v>3.14</v>
      </c>
      <c r="P1389" s="352" t="s">
        <v>5416</v>
      </c>
      <c r="Q1389" s="354"/>
      <c r="R1389" s="347">
        <v>-6</v>
      </c>
      <c r="S1389" s="184" t="s">
        <v>5426</v>
      </c>
      <c r="T1389" s="138">
        <f t="shared" si="109"/>
        <v>5</v>
      </c>
      <c r="U1389" s="139"/>
      <c r="V1389" s="138"/>
      <c r="W1389" s="138"/>
      <c r="X1389" s="138"/>
      <c r="Y1389" s="141"/>
      <c r="Z1389" s="226"/>
      <c r="AA1389" s="179"/>
      <c r="AB1389" s="179"/>
      <c r="AC1389" s="179"/>
      <c r="AD1389" s="179"/>
      <c r="AE1389" s="179"/>
      <c r="AF1389" s="179"/>
      <c r="AG1389" s="179"/>
      <c r="AH1389" s="179"/>
      <c r="AI1389" s="179"/>
      <c r="AJ1389" s="179"/>
      <c r="AK1389" s="179"/>
      <c r="AL1389" s="179"/>
      <c r="AM1389" s="179"/>
      <c r="AN1389" s="179"/>
      <c r="AO1389" s="179"/>
      <c r="AP1389" s="179"/>
      <c r="AQ1389" s="467"/>
    </row>
    <row r="1390" spans="1:43" s="347" customFormat="1" x14ac:dyDescent="0.3">
      <c r="A1390" s="438">
        <v>41764</v>
      </c>
      <c r="B1390" s="932" t="s">
        <v>5417</v>
      </c>
      <c r="C1390" s="933" t="s">
        <v>127</v>
      </c>
      <c r="D1390" s="652">
        <v>1000</v>
      </c>
      <c r="E1390" s="347" t="s">
        <v>66</v>
      </c>
      <c r="F1390" s="439">
        <v>45427</v>
      </c>
      <c r="G1390" s="347" t="s">
        <v>4450</v>
      </c>
      <c r="H1390" s="352" t="s">
        <v>155</v>
      </c>
      <c r="I1390" s="353" t="s">
        <v>3849</v>
      </c>
      <c r="J1390" s="354" t="s">
        <v>305</v>
      </c>
      <c r="K1390" s="355">
        <v>-12.5</v>
      </c>
      <c r="L1390" s="354" t="s">
        <v>5418</v>
      </c>
      <c r="M1390" s="355">
        <v>-2</v>
      </c>
      <c r="N1390" s="440" t="s">
        <v>1180</v>
      </c>
      <c r="O1390" s="471">
        <v>3.75</v>
      </c>
      <c r="P1390" s="352" t="s">
        <v>1890</v>
      </c>
      <c r="Q1390" s="354"/>
      <c r="R1390" s="347">
        <v>5</v>
      </c>
      <c r="S1390" s="184" t="s">
        <v>5424</v>
      </c>
      <c r="T1390" s="138">
        <f t="shared" si="109"/>
        <v>5</v>
      </c>
      <c r="U1390" s="139"/>
      <c r="V1390" s="138"/>
      <c r="W1390" s="138"/>
      <c r="X1390" s="138"/>
      <c r="Y1390" s="141"/>
      <c r="Z1390" s="226"/>
      <c r="AA1390" s="179"/>
      <c r="AB1390" s="179"/>
      <c r="AC1390" s="179"/>
      <c r="AD1390" s="179"/>
      <c r="AE1390" s="179"/>
      <c r="AF1390" s="179"/>
      <c r="AG1390" s="179"/>
      <c r="AH1390" s="179"/>
      <c r="AI1390" s="179"/>
      <c r="AJ1390" s="179"/>
      <c r="AK1390" s="179"/>
      <c r="AL1390" s="179"/>
      <c r="AM1390" s="179"/>
      <c r="AN1390" s="179"/>
      <c r="AO1390" s="179"/>
      <c r="AP1390" s="179"/>
      <c r="AQ1390" s="467"/>
    </row>
    <row r="1391" spans="1:43" s="347" customFormat="1" x14ac:dyDescent="0.3">
      <c r="A1391" s="438">
        <v>41764</v>
      </c>
      <c r="B1391" s="932" t="s">
        <v>5419</v>
      </c>
      <c r="C1391" s="933" t="s">
        <v>127</v>
      </c>
      <c r="D1391" s="652">
        <v>500</v>
      </c>
      <c r="E1391" s="347" t="s">
        <v>117</v>
      </c>
      <c r="F1391" s="439">
        <v>52732</v>
      </c>
      <c r="G1391" s="347" t="s">
        <v>4450</v>
      </c>
      <c r="H1391" s="352" t="s">
        <v>5420</v>
      </c>
      <c r="I1391" s="353" t="s">
        <v>673</v>
      </c>
      <c r="J1391" s="354" t="s">
        <v>293</v>
      </c>
      <c r="K1391" s="355">
        <v>-12.5</v>
      </c>
      <c r="L1391" s="354" t="s">
        <v>5332</v>
      </c>
      <c r="M1391" s="355">
        <v>1</v>
      </c>
      <c r="N1391" s="440" t="s">
        <v>57</v>
      </c>
      <c r="O1391" s="471">
        <v>3.5</v>
      </c>
      <c r="P1391" s="352" t="s">
        <v>1937</v>
      </c>
      <c r="Q1391" s="354"/>
      <c r="R1391" s="347">
        <v>0</v>
      </c>
      <c r="S1391" s="184" t="s">
        <v>5425</v>
      </c>
      <c r="T1391" s="138">
        <f t="shared" si="109"/>
        <v>5</v>
      </c>
      <c r="U1391" s="139"/>
      <c r="V1391" s="138"/>
      <c r="W1391" s="138"/>
      <c r="X1391" s="138"/>
      <c r="Y1391" s="141"/>
      <c r="Z1391" s="226"/>
      <c r="AA1391" s="179"/>
      <c r="AB1391" s="179"/>
      <c r="AC1391" s="179"/>
      <c r="AD1391" s="179"/>
      <c r="AE1391" s="179"/>
      <c r="AF1391" s="179"/>
      <c r="AG1391" s="179"/>
      <c r="AH1391" s="179"/>
      <c r="AI1391" s="179"/>
      <c r="AJ1391" s="179"/>
      <c r="AK1391" s="179"/>
      <c r="AL1391" s="179"/>
      <c r="AM1391" s="179"/>
      <c r="AN1391" s="179"/>
      <c r="AO1391" s="179"/>
      <c r="AP1391" s="179"/>
      <c r="AQ1391" s="467"/>
    </row>
    <row r="1392" spans="1:43" s="428" customFormat="1" x14ac:dyDescent="0.3">
      <c r="A1392" s="427">
        <v>41764</v>
      </c>
      <c r="B1392" s="935" t="s">
        <v>5421</v>
      </c>
      <c r="C1392" s="936" t="s">
        <v>127</v>
      </c>
      <c r="D1392" s="654">
        <v>500</v>
      </c>
      <c r="E1392" s="428" t="s">
        <v>5422</v>
      </c>
      <c r="F1392" s="430">
        <v>60037</v>
      </c>
      <c r="G1392" s="428" t="s">
        <v>4450</v>
      </c>
      <c r="H1392" s="431"/>
      <c r="I1392" s="432"/>
      <c r="J1392" s="433" t="s">
        <v>981</v>
      </c>
      <c r="K1392" s="434"/>
      <c r="L1392" s="433" t="s">
        <v>5344</v>
      </c>
      <c r="M1392" s="434">
        <v>-13</v>
      </c>
      <c r="N1392" s="435" t="s">
        <v>3792</v>
      </c>
      <c r="O1392" s="617">
        <v>3.6</v>
      </c>
      <c r="P1392" s="431" t="s">
        <v>93</v>
      </c>
      <c r="Q1392" s="433"/>
      <c r="S1392" s="185" t="s">
        <v>5423</v>
      </c>
      <c r="T1392" s="170">
        <f t="shared" si="109"/>
        <v>5</v>
      </c>
      <c r="U1392" s="171"/>
      <c r="V1392" s="170"/>
      <c r="W1392" s="170"/>
      <c r="X1392" s="170"/>
      <c r="Y1392" s="169"/>
      <c r="Z1392" s="437"/>
      <c r="AA1392" s="215"/>
      <c r="AB1392" s="215"/>
      <c r="AC1392" s="215"/>
      <c r="AD1392" s="215"/>
      <c r="AE1392" s="215"/>
      <c r="AF1392" s="215"/>
      <c r="AG1392" s="215"/>
      <c r="AH1392" s="215"/>
      <c r="AI1392" s="215"/>
      <c r="AJ1392" s="215"/>
      <c r="AK1392" s="215"/>
      <c r="AL1392" s="215"/>
      <c r="AM1392" s="215"/>
      <c r="AN1392" s="215"/>
      <c r="AO1392" s="215"/>
      <c r="AP1392" s="215"/>
      <c r="AQ1392" s="470"/>
    </row>
    <row r="1393" spans="1:43" s="347" customFormat="1" x14ac:dyDescent="0.3">
      <c r="A1393" s="438">
        <v>41761</v>
      </c>
      <c r="B1393" s="932" t="s">
        <v>1931</v>
      </c>
      <c r="C1393" s="933" t="s">
        <v>100</v>
      </c>
      <c r="D1393" s="652">
        <v>750</v>
      </c>
      <c r="E1393" s="347" t="s">
        <v>37</v>
      </c>
      <c r="F1393" s="439">
        <v>43600</v>
      </c>
      <c r="G1393" s="347" t="s">
        <v>5291</v>
      </c>
      <c r="H1393" s="352" t="s">
        <v>2271</v>
      </c>
      <c r="I1393" s="353" t="s">
        <v>1361</v>
      </c>
      <c r="J1393" s="354" t="s">
        <v>1362</v>
      </c>
      <c r="K1393" s="355">
        <v>-10.5</v>
      </c>
      <c r="L1393" s="354"/>
      <c r="M1393" s="355"/>
      <c r="N1393" s="440" t="s">
        <v>85</v>
      </c>
      <c r="O1393" s="471">
        <v>2.4</v>
      </c>
      <c r="P1393" s="352" t="s">
        <v>4180</v>
      </c>
      <c r="Q1393" s="354"/>
      <c r="R1393" s="347">
        <v>-1</v>
      </c>
      <c r="S1393" s="184" t="s">
        <v>5293</v>
      </c>
      <c r="T1393" s="138">
        <f t="shared" ref="T1393:T1420" si="110">MONTH(A1393)</f>
        <v>5</v>
      </c>
      <c r="U1393" s="139"/>
      <c r="V1393" s="138"/>
      <c r="W1393" s="138"/>
      <c r="X1393" s="138"/>
      <c r="Y1393" s="141"/>
      <c r="Z1393" s="226"/>
      <c r="AA1393" s="179"/>
      <c r="AB1393" s="179"/>
      <c r="AC1393" s="179"/>
      <c r="AD1393" s="179"/>
      <c r="AE1393" s="179"/>
      <c r="AF1393" s="179"/>
      <c r="AG1393" s="179"/>
      <c r="AH1393" s="179"/>
      <c r="AI1393" s="179"/>
      <c r="AJ1393" s="179"/>
      <c r="AK1393" s="179"/>
      <c r="AL1393" s="179"/>
      <c r="AM1393" s="179"/>
      <c r="AN1393" s="179"/>
      <c r="AO1393" s="179"/>
      <c r="AP1393" s="179"/>
      <c r="AQ1393" s="467"/>
    </row>
    <row r="1394" spans="1:43" s="347" customFormat="1" x14ac:dyDescent="0.3">
      <c r="A1394" s="438">
        <v>41761</v>
      </c>
      <c r="B1394" s="932" t="s">
        <v>1931</v>
      </c>
      <c r="C1394" s="933" t="s">
        <v>100</v>
      </c>
      <c r="D1394" s="652">
        <v>500</v>
      </c>
      <c r="E1394" s="347" t="s">
        <v>66</v>
      </c>
      <c r="F1394" s="439">
        <v>45427</v>
      </c>
      <c r="G1394" s="347" t="s">
        <v>5291</v>
      </c>
      <c r="H1394" s="352" t="s">
        <v>759</v>
      </c>
      <c r="I1394" s="353" t="s">
        <v>933</v>
      </c>
      <c r="J1394" s="354" t="s">
        <v>2302</v>
      </c>
      <c r="K1394" s="355">
        <v>-10.5</v>
      </c>
      <c r="L1394" s="354"/>
      <c r="M1394" s="355"/>
      <c r="N1394" s="440" t="s">
        <v>1437</v>
      </c>
      <c r="O1394" s="471">
        <v>2.8</v>
      </c>
      <c r="P1394" s="352" t="s">
        <v>1937</v>
      </c>
      <c r="Q1394" s="354"/>
      <c r="R1394" s="347">
        <v>0</v>
      </c>
      <c r="S1394" s="184" t="s">
        <v>5292</v>
      </c>
      <c r="T1394" s="138">
        <f t="shared" si="110"/>
        <v>5</v>
      </c>
      <c r="U1394" s="139"/>
      <c r="V1394" s="138"/>
      <c r="W1394" s="138"/>
      <c r="X1394" s="138"/>
      <c r="Y1394" s="141"/>
      <c r="Z1394" s="226"/>
      <c r="AA1394" s="179"/>
      <c r="AB1394" s="179"/>
      <c r="AC1394" s="179"/>
      <c r="AD1394" s="179"/>
      <c r="AE1394" s="179"/>
      <c r="AF1394" s="179"/>
      <c r="AG1394" s="179"/>
      <c r="AH1394" s="179"/>
      <c r="AI1394" s="179"/>
      <c r="AJ1394" s="179"/>
      <c r="AK1394" s="179"/>
      <c r="AL1394" s="179"/>
      <c r="AM1394" s="179"/>
      <c r="AN1394" s="179"/>
      <c r="AO1394" s="179"/>
      <c r="AP1394" s="179"/>
      <c r="AQ1394" s="467"/>
    </row>
    <row r="1395" spans="1:43" s="347" customFormat="1" x14ac:dyDescent="0.3">
      <c r="A1395" s="438">
        <v>41760</v>
      </c>
      <c r="B1395" s="932" t="s">
        <v>5191</v>
      </c>
      <c r="C1395" s="933" t="s">
        <v>208</v>
      </c>
      <c r="D1395" s="652">
        <v>500</v>
      </c>
      <c r="E1395" s="347" t="s">
        <v>37</v>
      </c>
      <c r="F1395" s="439">
        <v>43591</v>
      </c>
      <c r="G1395" s="347" t="s">
        <v>5192</v>
      </c>
      <c r="H1395" s="352" t="s">
        <v>668</v>
      </c>
      <c r="I1395" s="353" t="s">
        <v>5193</v>
      </c>
      <c r="J1395" s="354" t="s">
        <v>5194</v>
      </c>
      <c r="K1395" s="355">
        <v>-13</v>
      </c>
      <c r="L1395" s="354"/>
      <c r="M1395" s="355"/>
      <c r="N1395" s="440" t="s">
        <v>266</v>
      </c>
      <c r="O1395" s="471">
        <v>3.8</v>
      </c>
      <c r="P1395" s="352" t="s">
        <v>1937</v>
      </c>
      <c r="Q1395" s="354"/>
      <c r="R1395" s="347">
        <v>0</v>
      </c>
      <c r="S1395" s="184" t="s">
        <v>5266</v>
      </c>
      <c r="T1395" s="138">
        <f t="shared" si="110"/>
        <v>5</v>
      </c>
      <c r="U1395" s="139"/>
      <c r="V1395" s="138"/>
      <c r="W1395" s="138"/>
      <c r="X1395" s="138"/>
      <c r="Y1395" s="141"/>
      <c r="Z1395" s="226"/>
      <c r="AA1395" s="179"/>
      <c r="AB1395" s="179"/>
      <c r="AC1395" s="179"/>
      <c r="AD1395" s="179"/>
      <c r="AE1395" s="179"/>
      <c r="AF1395" s="179"/>
      <c r="AG1395" s="179"/>
      <c r="AH1395" s="179"/>
      <c r="AI1395" s="179"/>
      <c r="AJ1395" s="179"/>
      <c r="AK1395" s="179"/>
      <c r="AL1395" s="179"/>
      <c r="AM1395" s="179"/>
      <c r="AN1395" s="179"/>
      <c r="AO1395" s="179"/>
      <c r="AP1395" s="179"/>
      <c r="AQ1395" s="467"/>
    </row>
    <row r="1396" spans="1:43" s="347" customFormat="1" x14ac:dyDescent="0.3">
      <c r="A1396" s="438">
        <v>41760</v>
      </c>
      <c r="B1396" s="932" t="s">
        <v>5195</v>
      </c>
      <c r="C1396" s="933" t="s">
        <v>4073</v>
      </c>
      <c r="D1396" s="652">
        <v>400</v>
      </c>
      <c r="E1396" s="347" t="s">
        <v>5196</v>
      </c>
      <c r="F1396" s="439">
        <v>43711</v>
      </c>
      <c r="G1396" s="347" t="s">
        <v>5197</v>
      </c>
      <c r="H1396" s="352" t="s">
        <v>393</v>
      </c>
      <c r="I1396" s="353"/>
      <c r="J1396" s="354" t="s">
        <v>221</v>
      </c>
      <c r="K1396" s="355">
        <v>-12.5</v>
      </c>
      <c r="L1396" s="354"/>
      <c r="M1396" s="355"/>
      <c r="N1396" s="440" t="s">
        <v>192</v>
      </c>
      <c r="O1396" s="471">
        <v>4</v>
      </c>
      <c r="P1396" s="352" t="s">
        <v>1937</v>
      </c>
      <c r="Q1396" s="354"/>
      <c r="R1396" s="347">
        <v>0</v>
      </c>
      <c r="S1396" s="184" t="s">
        <v>5267</v>
      </c>
      <c r="T1396" s="138">
        <f t="shared" si="110"/>
        <v>5</v>
      </c>
      <c r="U1396" s="139"/>
      <c r="V1396" s="138"/>
      <c r="W1396" s="138"/>
      <c r="X1396" s="138"/>
      <c r="Y1396" s="141"/>
      <c r="Z1396" s="226"/>
      <c r="AA1396" s="179"/>
      <c r="AB1396" s="179"/>
      <c r="AC1396" s="179"/>
      <c r="AD1396" s="179"/>
      <c r="AE1396" s="179"/>
      <c r="AF1396" s="179"/>
      <c r="AG1396" s="179"/>
      <c r="AH1396" s="179"/>
      <c r="AI1396" s="179"/>
      <c r="AJ1396" s="179"/>
      <c r="AK1396" s="179"/>
      <c r="AL1396" s="179"/>
      <c r="AM1396" s="179"/>
      <c r="AN1396" s="179"/>
      <c r="AO1396" s="179"/>
      <c r="AP1396" s="179"/>
      <c r="AQ1396" s="467"/>
    </row>
    <row r="1397" spans="1:43" s="347" customFormat="1" x14ac:dyDescent="0.3">
      <c r="A1397" s="438">
        <v>41760</v>
      </c>
      <c r="B1397" s="932" t="s">
        <v>5198</v>
      </c>
      <c r="C1397" s="933" t="s">
        <v>369</v>
      </c>
      <c r="D1397" s="652">
        <v>500</v>
      </c>
      <c r="E1397" s="347" t="s">
        <v>37</v>
      </c>
      <c r="F1397" s="439">
        <v>43591</v>
      </c>
      <c r="G1397" s="347" t="s">
        <v>5199</v>
      </c>
      <c r="H1397" s="352" t="s">
        <v>5200</v>
      </c>
      <c r="I1397" s="353" t="s">
        <v>5201</v>
      </c>
      <c r="J1397" s="354" t="s">
        <v>670</v>
      </c>
      <c r="K1397" s="355">
        <v>-10</v>
      </c>
      <c r="L1397" s="354"/>
      <c r="M1397" s="355"/>
      <c r="N1397" s="440" t="s">
        <v>274</v>
      </c>
      <c r="O1397" s="471">
        <v>4.5</v>
      </c>
      <c r="P1397" s="352" t="s">
        <v>3776</v>
      </c>
      <c r="Q1397" s="354" t="s">
        <v>1937</v>
      </c>
      <c r="R1397" s="347">
        <v>-5</v>
      </c>
      <c r="S1397" s="184" t="s">
        <v>5268</v>
      </c>
      <c r="T1397" s="138">
        <f t="shared" si="110"/>
        <v>5</v>
      </c>
      <c r="U1397" s="139"/>
      <c r="V1397" s="138"/>
      <c r="W1397" s="138"/>
      <c r="X1397" s="138"/>
      <c r="Y1397" s="141"/>
      <c r="Z1397" s="226"/>
      <c r="AA1397" s="179"/>
      <c r="AB1397" s="179"/>
      <c r="AC1397" s="179"/>
      <c r="AD1397" s="179"/>
      <c r="AE1397" s="179"/>
      <c r="AF1397" s="179"/>
      <c r="AG1397" s="179"/>
      <c r="AH1397" s="179"/>
      <c r="AI1397" s="179"/>
      <c r="AJ1397" s="179"/>
      <c r="AK1397" s="179"/>
      <c r="AL1397" s="179"/>
      <c r="AM1397" s="179"/>
      <c r="AN1397" s="179"/>
      <c r="AO1397" s="179"/>
      <c r="AP1397" s="179"/>
      <c r="AQ1397" s="467"/>
    </row>
    <row r="1398" spans="1:43" s="476" customFormat="1" x14ac:dyDescent="0.3">
      <c r="A1398" s="475">
        <v>41760</v>
      </c>
      <c r="B1398" s="939" t="s">
        <v>5202</v>
      </c>
      <c r="C1398" s="940" t="s">
        <v>235</v>
      </c>
      <c r="D1398" s="656">
        <v>550</v>
      </c>
      <c r="E1398" s="476" t="s">
        <v>5203</v>
      </c>
      <c r="F1398" s="478">
        <v>50494</v>
      </c>
      <c r="G1398" s="476" t="s">
        <v>5204</v>
      </c>
      <c r="H1398" s="479" t="s">
        <v>5205</v>
      </c>
      <c r="I1398" s="480" t="s">
        <v>5206</v>
      </c>
      <c r="J1398" s="481" t="s">
        <v>3429</v>
      </c>
      <c r="K1398" s="482">
        <v>-62.5</v>
      </c>
      <c r="L1398" s="481"/>
      <c r="M1398" s="482"/>
      <c r="N1398" s="483" t="s">
        <v>158</v>
      </c>
      <c r="O1398" s="619">
        <v>7.27</v>
      </c>
      <c r="P1398" s="479" t="s">
        <v>93</v>
      </c>
      <c r="Q1398" s="481"/>
      <c r="R1398" s="476" t="s">
        <v>93</v>
      </c>
      <c r="S1398" s="293" t="s">
        <v>5269</v>
      </c>
      <c r="T1398" s="291">
        <f t="shared" si="110"/>
        <v>5</v>
      </c>
      <c r="U1398" s="292"/>
      <c r="V1398" s="291"/>
      <c r="W1398" s="291"/>
      <c r="X1398" s="291"/>
      <c r="Y1398" s="295"/>
      <c r="Z1398" s="296"/>
      <c r="AA1398" s="297"/>
      <c r="AB1398" s="297"/>
      <c r="AC1398" s="297"/>
      <c r="AD1398" s="297"/>
      <c r="AE1398" s="297"/>
      <c r="AF1398" s="297"/>
      <c r="AG1398" s="297"/>
      <c r="AH1398" s="297"/>
      <c r="AI1398" s="297"/>
      <c r="AJ1398" s="297"/>
      <c r="AK1398" s="297"/>
      <c r="AL1398" s="297"/>
      <c r="AM1398" s="297"/>
      <c r="AN1398" s="297"/>
      <c r="AO1398" s="297"/>
      <c r="AP1398" s="297"/>
      <c r="AQ1398" s="485"/>
    </row>
    <row r="1399" spans="1:43" s="347" customFormat="1" x14ac:dyDescent="0.3">
      <c r="A1399" s="438">
        <v>41759</v>
      </c>
      <c r="B1399" s="932" t="s">
        <v>5207</v>
      </c>
      <c r="C1399" s="933" t="s">
        <v>5208</v>
      </c>
      <c r="D1399" s="652">
        <v>500</v>
      </c>
      <c r="E1399" s="347" t="s">
        <v>224</v>
      </c>
      <c r="F1399" s="439">
        <v>44323</v>
      </c>
      <c r="G1399" s="347" t="s">
        <v>5209</v>
      </c>
      <c r="H1399" s="352" t="s">
        <v>646</v>
      </c>
      <c r="I1399" s="353" t="s">
        <v>4186</v>
      </c>
      <c r="J1399" s="354" t="s">
        <v>270</v>
      </c>
      <c r="K1399" s="355">
        <v>-40</v>
      </c>
      <c r="L1399" s="354"/>
      <c r="M1399" s="355"/>
      <c r="N1399" s="440" t="s">
        <v>499</v>
      </c>
      <c r="O1399" s="471">
        <v>8.6</v>
      </c>
      <c r="P1399" s="352" t="s">
        <v>2161</v>
      </c>
      <c r="Q1399" s="354"/>
      <c r="R1399" s="347">
        <v>2.5</v>
      </c>
      <c r="S1399" s="184" t="s">
        <v>5270</v>
      </c>
      <c r="T1399" s="138">
        <f t="shared" si="110"/>
        <v>4</v>
      </c>
      <c r="U1399" s="139"/>
      <c r="V1399" s="138"/>
      <c r="W1399" s="138"/>
      <c r="X1399" s="138"/>
      <c r="Y1399" s="141"/>
      <c r="Z1399" s="226"/>
      <c r="AA1399" s="179"/>
      <c r="AB1399" s="179"/>
      <c r="AC1399" s="179"/>
      <c r="AD1399" s="179"/>
      <c r="AE1399" s="179"/>
      <c r="AF1399" s="179"/>
      <c r="AG1399" s="179"/>
      <c r="AH1399" s="179"/>
      <c r="AI1399" s="179"/>
      <c r="AJ1399" s="179"/>
      <c r="AK1399" s="179"/>
      <c r="AL1399" s="179"/>
      <c r="AM1399" s="179"/>
      <c r="AN1399" s="179"/>
      <c r="AO1399" s="179"/>
      <c r="AP1399" s="179"/>
      <c r="AQ1399" s="467"/>
    </row>
    <row r="1400" spans="1:43" s="347" customFormat="1" x14ac:dyDescent="0.3">
      <c r="A1400" s="438">
        <v>41759</v>
      </c>
      <c r="B1400" s="932" t="s">
        <v>5210</v>
      </c>
      <c r="C1400" s="933" t="s">
        <v>1808</v>
      </c>
      <c r="D1400" s="652">
        <v>150</v>
      </c>
      <c r="E1400" s="347" t="s">
        <v>149</v>
      </c>
      <c r="F1400" s="439">
        <v>56370</v>
      </c>
      <c r="G1400" s="347" t="s">
        <v>4185</v>
      </c>
      <c r="H1400" s="352" t="s">
        <v>2258</v>
      </c>
      <c r="I1400" s="353" t="s">
        <v>2259</v>
      </c>
      <c r="J1400" s="354" t="s">
        <v>3811</v>
      </c>
      <c r="K1400" s="355">
        <v>-7</v>
      </c>
      <c r="L1400" s="354"/>
      <c r="M1400" s="355"/>
      <c r="N1400" s="440" t="s">
        <v>5211</v>
      </c>
      <c r="O1400" s="471">
        <v>3.8</v>
      </c>
      <c r="P1400" s="352" t="s">
        <v>2288</v>
      </c>
      <c r="Q1400" s="354"/>
      <c r="R1400" s="347">
        <v>-2</v>
      </c>
      <c r="S1400" s="184" t="s">
        <v>5271</v>
      </c>
      <c r="T1400" s="138">
        <f t="shared" si="110"/>
        <v>4</v>
      </c>
      <c r="U1400" s="139"/>
      <c r="V1400" s="138"/>
      <c r="W1400" s="138"/>
      <c r="X1400" s="138"/>
      <c r="Y1400" s="141"/>
      <c r="Z1400" s="226"/>
      <c r="AA1400" s="179"/>
      <c r="AB1400" s="179"/>
      <c r="AC1400" s="179"/>
      <c r="AD1400" s="179"/>
      <c r="AE1400" s="179"/>
      <c r="AF1400" s="179"/>
      <c r="AG1400" s="179"/>
      <c r="AH1400" s="179"/>
      <c r="AI1400" s="179"/>
      <c r="AJ1400" s="179"/>
      <c r="AK1400" s="179"/>
      <c r="AL1400" s="179"/>
      <c r="AM1400" s="179"/>
      <c r="AN1400" s="179"/>
      <c r="AO1400" s="179"/>
      <c r="AP1400" s="179"/>
      <c r="AQ1400" s="467"/>
    </row>
    <row r="1401" spans="1:43" s="347" customFormat="1" x14ac:dyDescent="0.3">
      <c r="A1401" s="438">
        <v>41393</v>
      </c>
      <c r="B1401" s="932" t="s">
        <v>5212</v>
      </c>
      <c r="C1401" s="933" t="s">
        <v>1262</v>
      </c>
      <c r="D1401" s="652">
        <v>1000</v>
      </c>
      <c r="E1401" s="347" t="s">
        <v>12</v>
      </c>
      <c r="F1401" s="439">
        <v>42860</v>
      </c>
      <c r="G1401" s="347" t="s">
        <v>1263</v>
      </c>
      <c r="H1401" s="352" t="s">
        <v>2299</v>
      </c>
      <c r="I1401" s="353"/>
      <c r="J1401" s="354" t="s">
        <v>3695</v>
      </c>
      <c r="K1401" s="355">
        <v>-12</v>
      </c>
      <c r="L1401" s="354"/>
      <c r="M1401" s="355"/>
      <c r="N1401" s="440" t="s">
        <v>85</v>
      </c>
      <c r="O1401" s="471">
        <v>1.8</v>
      </c>
      <c r="P1401" s="352" t="s">
        <v>2958</v>
      </c>
      <c r="Q1401" s="354"/>
      <c r="R1401" s="347">
        <v>1</v>
      </c>
      <c r="S1401" s="184" t="s">
        <v>5273</v>
      </c>
      <c r="T1401" s="138">
        <f t="shared" si="110"/>
        <v>4</v>
      </c>
      <c r="U1401" s="139"/>
      <c r="V1401" s="138"/>
      <c r="W1401" s="138"/>
      <c r="X1401" s="138"/>
      <c r="Y1401" s="141"/>
      <c r="Z1401" s="226"/>
      <c r="AA1401" s="179"/>
      <c r="AB1401" s="179"/>
      <c r="AC1401" s="179"/>
      <c r="AD1401" s="179"/>
      <c r="AE1401" s="179"/>
      <c r="AF1401" s="179"/>
      <c r="AG1401" s="179"/>
      <c r="AH1401" s="179"/>
      <c r="AI1401" s="179"/>
      <c r="AJ1401" s="179"/>
      <c r="AK1401" s="179"/>
      <c r="AL1401" s="179"/>
      <c r="AM1401" s="179"/>
      <c r="AN1401" s="179"/>
      <c r="AO1401" s="179"/>
      <c r="AP1401" s="179"/>
      <c r="AQ1401" s="467"/>
    </row>
    <row r="1402" spans="1:43" s="347" customFormat="1" x14ac:dyDescent="0.3">
      <c r="A1402" s="438">
        <v>41393</v>
      </c>
      <c r="B1402" s="932" t="s">
        <v>5213</v>
      </c>
      <c r="C1402" s="933" t="s">
        <v>1262</v>
      </c>
      <c r="D1402" s="652">
        <v>1500</v>
      </c>
      <c r="E1402" s="347" t="s">
        <v>12</v>
      </c>
      <c r="F1402" s="439">
        <v>42860</v>
      </c>
      <c r="G1402" s="347" t="s">
        <v>1263</v>
      </c>
      <c r="H1402" s="352" t="s">
        <v>2506</v>
      </c>
      <c r="I1402" s="353" t="s">
        <v>5214</v>
      </c>
      <c r="J1402" s="354" t="s">
        <v>5215</v>
      </c>
      <c r="K1402" s="355">
        <v>-12</v>
      </c>
      <c r="L1402" s="354"/>
      <c r="M1402" s="355"/>
      <c r="N1402" s="440" t="s">
        <v>1942</v>
      </c>
      <c r="O1402" s="471">
        <v>2.4</v>
      </c>
      <c r="P1402" s="352" t="s">
        <v>2958</v>
      </c>
      <c r="Q1402" s="354"/>
      <c r="R1402" s="347">
        <v>1</v>
      </c>
      <c r="S1402" s="184" t="s">
        <v>5274</v>
      </c>
      <c r="T1402" s="138">
        <f t="shared" si="110"/>
        <v>4</v>
      </c>
      <c r="U1402" s="139"/>
      <c r="V1402" s="138"/>
      <c r="W1402" s="138"/>
      <c r="X1402" s="138"/>
      <c r="Y1402" s="141"/>
      <c r="Z1402" s="226"/>
      <c r="AA1402" s="179"/>
      <c r="AB1402" s="179"/>
      <c r="AC1402" s="179"/>
      <c r="AD1402" s="179"/>
      <c r="AE1402" s="179"/>
      <c r="AF1402" s="179"/>
      <c r="AG1402" s="179"/>
      <c r="AH1402" s="179"/>
      <c r="AI1402" s="179"/>
      <c r="AJ1402" s="179"/>
      <c r="AK1402" s="179"/>
      <c r="AL1402" s="179"/>
      <c r="AM1402" s="179"/>
      <c r="AN1402" s="179"/>
      <c r="AO1402" s="179"/>
      <c r="AP1402" s="179"/>
      <c r="AQ1402" s="467"/>
    </row>
    <row r="1403" spans="1:43" s="347" customFormat="1" x14ac:dyDescent="0.3">
      <c r="A1403" s="438">
        <v>41393</v>
      </c>
      <c r="B1403" s="932" t="s">
        <v>5212</v>
      </c>
      <c r="C1403" s="933" t="s">
        <v>1262</v>
      </c>
      <c r="D1403" s="652">
        <v>1000</v>
      </c>
      <c r="E1403" s="347" t="s">
        <v>37</v>
      </c>
      <c r="F1403" s="439">
        <v>43591</v>
      </c>
      <c r="G1403" s="347" t="s">
        <v>1263</v>
      </c>
      <c r="H1403" s="352" t="s">
        <v>2299</v>
      </c>
      <c r="I1403" s="353"/>
      <c r="J1403" s="354" t="s">
        <v>637</v>
      </c>
      <c r="K1403" s="355">
        <v>-12.5</v>
      </c>
      <c r="L1403" s="354"/>
      <c r="M1403" s="355"/>
      <c r="N1403" s="440" t="s">
        <v>266</v>
      </c>
      <c r="O1403" s="471">
        <v>1.9</v>
      </c>
      <c r="P1403" s="352" t="s">
        <v>1937</v>
      </c>
      <c r="Q1403" s="354"/>
      <c r="R1403" s="347">
        <v>0</v>
      </c>
      <c r="S1403" s="184" t="s">
        <v>5272</v>
      </c>
      <c r="T1403" s="138">
        <f t="shared" si="110"/>
        <v>4</v>
      </c>
      <c r="U1403" s="139"/>
      <c r="V1403" s="138"/>
      <c r="W1403" s="138"/>
      <c r="X1403" s="138"/>
      <c r="Y1403" s="141"/>
      <c r="Z1403" s="226"/>
      <c r="AA1403" s="179"/>
      <c r="AB1403" s="179"/>
      <c r="AC1403" s="179"/>
      <c r="AD1403" s="179"/>
      <c r="AE1403" s="179"/>
      <c r="AF1403" s="179"/>
      <c r="AG1403" s="179"/>
      <c r="AH1403" s="179"/>
      <c r="AI1403" s="179"/>
      <c r="AJ1403" s="179"/>
      <c r="AK1403" s="179"/>
      <c r="AL1403" s="179"/>
      <c r="AM1403" s="179"/>
      <c r="AN1403" s="179"/>
      <c r="AO1403" s="179"/>
      <c r="AP1403" s="179"/>
      <c r="AQ1403" s="467"/>
    </row>
    <row r="1404" spans="1:43" s="347" customFormat="1" x14ac:dyDescent="0.3">
      <c r="A1404" s="438">
        <v>41393</v>
      </c>
      <c r="B1404" s="932" t="s">
        <v>5216</v>
      </c>
      <c r="C1404" s="933" t="s">
        <v>1262</v>
      </c>
      <c r="D1404" s="652">
        <v>2000</v>
      </c>
      <c r="E1404" s="347" t="s">
        <v>37</v>
      </c>
      <c r="F1404" s="439">
        <v>43591</v>
      </c>
      <c r="G1404" s="347" t="s">
        <v>1263</v>
      </c>
      <c r="H1404" s="352" t="s">
        <v>356</v>
      </c>
      <c r="I1404" s="353" t="s">
        <v>5217</v>
      </c>
      <c r="J1404" s="354" t="s">
        <v>5218</v>
      </c>
      <c r="K1404" s="355">
        <v>-12.5</v>
      </c>
      <c r="L1404" s="354"/>
      <c r="M1404" s="355"/>
      <c r="N1404" s="440" t="s">
        <v>3858</v>
      </c>
      <c r="O1404" s="471">
        <v>2.6</v>
      </c>
      <c r="P1404" s="352" t="s">
        <v>1937</v>
      </c>
      <c r="Q1404" s="354"/>
      <c r="R1404" s="347">
        <v>0</v>
      </c>
      <c r="S1404" s="184" t="s">
        <v>5275</v>
      </c>
      <c r="T1404" s="138">
        <f t="shared" si="110"/>
        <v>4</v>
      </c>
      <c r="U1404" s="139"/>
      <c r="V1404" s="138"/>
      <c r="W1404" s="138"/>
      <c r="X1404" s="138"/>
      <c r="Y1404" s="141"/>
      <c r="Z1404" s="226"/>
      <c r="AA1404" s="179"/>
      <c r="AB1404" s="179"/>
      <c r="AC1404" s="179"/>
      <c r="AD1404" s="179"/>
      <c r="AE1404" s="179"/>
      <c r="AF1404" s="179"/>
      <c r="AG1404" s="179"/>
      <c r="AH1404" s="179"/>
      <c r="AI1404" s="179"/>
      <c r="AJ1404" s="179"/>
      <c r="AK1404" s="179"/>
      <c r="AL1404" s="179"/>
      <c r="AM1404" s="179"/>
      <c r="AN1404" s="179"/>
      <c r="AO1404" s="179"/>
      <c r="AP1404" s="179"/>
      <c r="AQ1404" s="467"/>
    </row>
    <row r="1405" spans="1:43" s="347" customFormat="1" x14ac:dyDescent="0.3">
      <c r="A1405" s="438">
        <v>41393</v>
      </c>
      <c r="B1405" s="932" t="s">
        <v>5219</v>
      </c>
      <c r="C1405" s="933" t="s">
        <v>1262</v>
      </c>
      <c r="D1405" s="652">
        <v>3000</v>
      </c>
      <c r="E1405" s="347" t="s">
        <v>224</v>
      </c>
      <c r="F1405" s="439">
        <v>44322</v>
      </c>
      <c r="G1405" s="347" t="s">
        <v>1263</v>
      </c>
      <c r="H1405" s="352" t="s">
        <v>569</v>
      </c>
      <c r="I1405" s="353" t="s">
        <v>1322</v>
      </c>
      <c r="J1405" s="354" t="s">
        <v>301</v>
      </c>
      <c r="K1405" s="355">
        <v>-15</v>
      </c>
      <c r="L1405" s="354"/>
      <c r="M1405" s="355"/>
      <c r="N1405" s="440" t="s">
        <v>5220</v>
      </c>
      <c r="O1405" s="471">
        <v>2.6</v>
      </c>
      <c r="P1405" s="352" t="s">
        <v>1890</v>
      </c>
      <c r="Q1405" s="354"/>
      <c r="R1405" s="347">
        <v>5</v>
      </c>
      <c r="S1405" s="184" t="s">
        <v>5276</v>
      </c>
      <c r="T1405" s="138">
        <f t="shared" si="110"/>
        <v>4</v>
      </c>
      <c r="U1405" s="139"/>
      <c r="V1405" s="138"/>
      <c r="W1405" s="138"/>
      <c r="X1405" s="138"/>
      <c r="Y1405" s="141"/>
      <c r="Z1405" s="226"/>
      <c r="AA1405" s="179"/>
      <c r="AB1405" s="179"/>
      <c r="AC1405" s="179"/>
      <c r="AD1405" s="179"/>
      <c r="AE1405" s="179"/>
      <c r="AF1405" s="179"/>
      <c r="AG1405" s="179"/>
      <c r="AH1405" s="179"/>
      <c r="AI1405" s="179"/>
      <c r="AJ1405" s="179"/>
      <c r="AK1405" s="179"/>
      <c r="AL1405" s="179"/>
      <c r="AM1405" s="179"/>
      <c r="AN1405" s="179"/>
      <c r="AO1405" s="179"/>
      <c r="AP1405" s="179"/>
      <c r="AQ1405" s="467"/>
    </row>
    <row r="1406" spans="1:43" s="347" customFormat="1" x14ac:dyDescent="0.3">
      <c r="A1406" s="438">
        <v>41393</v>
      </c>
      <c r="B1406" s="932" t="s">
        <v>5221</v>
      </c>
      <c r="C1406" s="933" t="s">
        <v>1262</v>
      </c>
      <c r="D1406" s="652">
        <v>2500</v>
      </c>
      <c r="E1406" s="347" t="s">
        <v>66</v>
      </c>
      <c r="F1406" s="439">
        <v>45418</v>
      </c>
      <c r="G1406" s="347" t="s">
        <v>1263</v>
      </c>
      <c r="H1406" s="352" t="s">
        <v>631</v>
      </c>
      <c r="I1406" s="353" t="s">
        <v>4006</v>
      </c>
      <c r="J1406" s="354" t="s">
        <v>258</v>
      </c>
      <c r="K1406" s="355">
        <v>-13</v>
      </c>
      <c r="L1406" s="354"/>
      <c r="M1406" s="355"/>
      <c r="N1406" s="440" t="s">
        <v>5222</v>
      </c>
      <c r="O1406" s="471">
        <v>3.24</v>
      </c>
      <c r="P1406" s="352" t="s">
        <v>1994</v>
      </c>
      <c r="Q1406" s="354"/>
      <c r="R1406" s="347">
        <v>2</v>
      </c>
      <c r="S1406" s="184" t="s">
        <v>5277</v>
      </c>
      <c r="T1406" s="138">
        <f t="shared" si="110"/>
        <v>4</v>
      </c>
      <c r="U1406" s="139"/>
      <c r="V1406" s="138"/>
      <c r="W1406" s="138"/>
      <c r="X1406" s="138"/>
      <c r="Y1406" s="141"/>
      <c r="Z1406" s="226"/>
      <c r="AA1406" s="179"/>
      <c r="AB1406" s="179"/>
      <c r="AC1406" s="179"/>
      <c r="AD1406" s="179"/>
      <c r="AE1406" s="179"/>
      <c r="AF1406" s="179"/>
      <c r="AG1406" s="179"/>
      <c r="AH1406" s="179"/>
      <c r="AI1406" s="179"/>
      <c r="AJ1406" s="179"/>
      <c r="AK1406" s="179"/>
      <c r="AL1406" s="179"/>
      <c r="AM1406" s="179"/>
      <c r="AN1406" s="179"/>
      <c r="AO1406" s="179"/>
      <c r="AP1406" s="179"/>
      <c r="AQ1406" s="467"/>
    </row>
    <row r="1407" spans="1:43" s="347" customFormat="1" x14ac:dyDescent="0.3">
      <c r="A1407" s="438">
        <v>41393</v>
      </c>
      <c r="B1407" s="932" t="s">
        <v>5223</v>
      </c>
      <c r="C1407" s="933" t="s">
        <v>1262</v>
      </c>
      <c r="D1407" s="652">
        <v>1000</v>
      </c>
      <c r="E1407" s="347" t="s">
        <v>117</v>
      </c>
      <c r="F1407" s="439">
        <v>52723</v>
      </c>
      <c r="G1407" s="347" t="s">
        <v>1263</v>
      </c>
      <c r="H1407" s="352" t="s">
        <v>5224</v>
      </c>
      <c r="I1407" s="353" t="s">
        <v>5225</v>
      </c>
      <c r="J1407" s="354" t="s">
        <v>3742</v>
      </c>
      <c r="K1407" s="355">
        <v>-17.5</v>
      </c>
      <c r="L1407" s="354"/>
      <c r="M1407" s="355"/>
      <c r="N1407" s="440" t="s">
        <v>1899</v>
      </c>
      <c r="O1407" s="471">
        <v>7</v>
      </c>
      <c r="P1407" s="352" t="s">
        <v>3814</v>
      </c>
      <c r="Q1407" s="354"/>
      <c r="R1407" s="347">
        <v>-6</v>
      </c>
      <c r="S1407" s="184" t="s">
        <v>5278</v>
      </c>
      <c r="T1407" s="138">
        <f t="shared" si="110"/>
        <v>4</v>
      </c>
      <c r="U1407" s="139"/>
      <c r="V1407" s="138"/>
      <c r="W1407" s="138"/>
      <c r="X1407" s="138"/>
      <c r="Y1407" s="141"/>
      <c r="Z1407" s="226"/>
      <c r="AA1407" s="179"/>
      <c r="AB1407" s="179"/>
      <c r="AC1407" s="179"/>
      <c r="AD1407" s="179"/>
      <c r="AE1407" s="179"/>
      <c r="AF1407" s="179"/>
      <c r="AG1407" s="179"/>
      <c r="AH1407" s="179"/>
      <c r="AI1407" s="179"/>
      <c r="AJ1407" s="179"/>
      <c r="AK1407" s="179"/>
      <c r="AL1407" s="179"/>
      <c r="AM1407" s="179"/>
      <c r="AN1407" s="179"/>
      <c r="AO1407" s="179"/>
      <c r="AP1407" s="179"/>
      <c r="AQ1407" s="467"/>
    </row>
    <row r="1408" spans="1:43" s="347" customFormat="1" x14ac:dyDescent="0.3">
      <c r="A1408" s="438">
        <v>41393</v>
      </c>
      <c r="B1408" s="932" t="s">
        <v>5226</v>
      </c>
      <c r="C1408" s="933" t="s">
        <v>11</v>
      </c>
      <c r="D1408" s="652">
        <v>750</v>
      </c>
      <c r="E1408" s="347" t="s">
        <v>66</v>
      </c>
      <c r="F1408" s="439">
        <v>45418</v>
      </c>
      <c r="G1408" s="347" t="s">
        <v>5227</v>
      </c>
      <c r="H1408" s="352" t="s">
        <v>5228</v>
      </c>
      <c r="I1408" s="353" t="s">
        <v>5229</v>
      </c>
      <c r="J1408" s="354" t="s">
        <v>5230</v>
      </c>
      <c r="K1408" s="355">
        <v>-20</v>
      </c>
      <c r="L1408" s="354"/>
      <c r="M1408" s="355"/>
      <c r="N1408" s="440" t="s">
        <v>5231</v>
      </c>
      <c r="O1408" s="471">
        <v>6.13</v>
      </c>
      <c r="P1408" s="352" t="s">
        <v>3776</v>
      </c>
      <c r="Q1408" s="354"/>
      <c r="R1408" s="347">
        <v>-10</v>
      </c>
      <c r="S1408" s="184" t="s">
        <v>5279</v>
      </c>
      <c r="T1408" s="138">
        <f t="shared" si="110"/>
        <v>4</v>
      </c>
      <c r="U1408" s="139"/>
      <c r="V1408" s="138"/>
      <c r="W1408" s="138"/>
      <c r="X1408" s="138"/>
      <c r="Y1408" s="141"/>
      <c r="Z1408" s="226"/>
      <c r="AA1408" s="179"/>
      <c r="AB1408" s="179"/>
      <c r="AC1408" s="179"/>
      <c r="AD1408" s="179"/>
      <c r="AE1408" s="179"/>
      <c r="AF1408" s="179"/>
      <c r="AG1408" s="179"/>
      <c r="AH1408" s="179"/>
      <c r="AI1408" s="179"/>
      <c r="AJ1408" s="179"/>
      <c r="AK1408" s="179"/>
      <c r="AL1408" s="179"/>
      <c r="AM1408" s="179"/>
      <c r="AN1408" s="179"/>
      <c r="AO1408" s="179"/>
      <c r="AP1408" s="179"/>
      <c r="AQ1408" s="467"/>
    </row>
    <row r="1409" spans="1:43" s="347" customFormat="1" x14ac:dyDescent="0.3">
      <c r="A1409" s="438">
        <v>41393</v>
      </c>
      <c r="B1409" s="932" t="s">
        <v>5232</v>
      </c>
      <c r="C1409" s="933" t="s">
        <v>100</v>
      </c>
      <c r="D1409" s="652">
        <v>340</v>
      </c>
      <c r="E1409" s="347" t="s">
        <v>37</v>
      </c>
      <c r="F1409" s="439">
        <v>43592</v>
      </c>
      <c r="G1409" s="347" t="s">
        <v>5233</v>
      </c>
      <c r="H1409" s="352" t="s">
        <v>578</v>
      </c>
      <c r="I1409" s="353" t="s">
        <v>5234</v>
      </c>
      <c r="J1409" s="354" t="s">
        <v>5235</v>
      </c>
      <c r="K1409" s="355">
        <v>-17.5</v>
      </c>
      <c r="L1409" s="354"/>
      <c r="M1409" s="355"/>
      <c r="N1409" s="440" t="s">
        <v>4483</v>
      </c>
      <c r="O1409" s="471">
        <v>2.94</v>
      </c>
      <c r="P1409" s="352" t="s">
        <v>1937</v>
      </c>
      <c r="Q1409" s="354"/>
      <c r="R1409" s="347">
        <v>0</v>
      </c>
      <c r="S1409" s="184" t="s">
        <v>5280</v>
      </c>
      <c r="T1409" s="138">
        <f t="shared" si="110"/>
        <v>4</v>
      </c>
      <c r="U1409" s="139"/>
      <c r="V1409" s="138"/>
      <c r="W1409" s="138"/>
      <c r="X1409" s="138"/>
      <c r="Y1409" s="141"/>
      <c r="Z1409" s="226"/>
      <c r="AA1409" s="179"/>
      <c r="AB1409" s="179"/>
      <c r="AC1409" s="179"/>
      <c r="AD1409" s="179"/>
      <c r="AE1409" s="179"/>
      <c r="AF1409" s="179"/>
      <c r="AG1409" s="179"/>
      <c r="AH1409" s="179"/>
      <c r="AI1409" s="179"/>
      <c r="AJ1409" s="179"/>
      <c r="AK1409" s="179"/>
      <c r="AL1409" s="179"/>
      <c r="AM1409" s="179"/>
      <c r="AN1409" s="179"/>
      <c r="AO1409" s="179"/>
      <c r="AP1409" s="179"/>
      <c r="AQ1409" s="467"/>
    </row>
    <row r="1410" spans="1:43" s="347" customFormat="1" x14ac:dyDescent="0.3">
      <c r="A1410" s="438">
        <v>41393</v>
      </c>
      <c r="B1410" s="932" t="s">
        <v>5236</v>
      </c>
      <c r="C1410" s="933" t="s">
        <v>1854</v>
      </c>
      <c r="D1410" s="652">
        <v>600</v>
      </c>
      <c r="E1410" s="347" t="s">
        <v>66</v>
      </c>
      <c r="F1410" s="439">
        <v>45413</v>
      </c>
      <c r="G1410" s="347" t="s">
        <v>5237</v>
      </c>
      <c r="H1410" s="352" t="s">
        <v>333</v>
      </c>
      <c r="I1410" s="353" t="s">
        <v>5238</v>
      </c>
      <c r="J1410" s="354" t="s">
        <v>4170</v>
      </c>
      <c r="K1410" s="355">
        <v>-15</v>
      </c>
      <c r="L1410" s="354"/>
      <c r="M1410" s="355"/>
      <c r="N1410" s="440" t="s">
        <v>3840</v>
      </c>
      <c r="O1410" s="471">
        <v>3.33</v>
      </c>
      <c r="P1410" s="352" t="s">
        <v>5239</v>
      </c>
      <c r="Q1410" s="354"/>
      <c r="R1410" s="347">
        <v>-5</v>
      </c>
      <c r="S1410" s="184" t="s">
        <v>5281</v>
      </c>
      <c r="T1410" s="138">
        <f t="shared" si="110"/>
        <v>4</v>
      </c>
      <c r="U1410" s="139"/>
      <c r="V1410" s="138"/>
      <c r="W1410" s="138"/>
      <c r="X1410" s="138"/>
      <c r="Y1410" s="141"/>
      <c r="Z1410" s="226"/>
      <c r="AA1410" s="179"/>
      <c r="AB1410" s="179"/>
      <c r="AC1410" s="179"/>
      <c r="AD1410" s="179"/>
      <c r="AE1410" s="179"/>
      <c r="AF1410" s="179"/>
      <c r="AG1410" s="179"/>
      <c r="AH1410" s="179"/>
      <c r="AI1410" s="179"/>
      <c r="AJ1410" s="179"/>
      <c r="AK1410" s="179"/>
      <c r="AL1410" s="179"/>
      <c r="AM1410" s="179"/>
      <c r="AN1410" s="179"/>
      <c r="AO1410" s="179"/>
      <c r="AP1410" s="179"/>
      <c r="AQ1410" s="467"/>
    </row>
    <row r="1411" spans="1:43" s="347" customFormat="1" x14ac:dyDescent="0.3">
      <c r="A1411" s="438">
        <v>41393</v>
      </c>
      <c r="B1411" s="932" t="s">
        <v>5240</v>
      </c>
      <c r="C1411" s="933" t="s">
        <v>110</v>
      </c>
      <c r="D1411" s="652">
        <v>1000</v>
      </c>
      <c r="E1411" s="347" t="s">
        <v>5241</v>
      </c>
      <c r="F1411" s="439">
        <v>52723</v>
      </c>
      <c r="G1411" s="347" t="s">
        <v>384</v>
      </c>
      <c r="H1411" s="352" t="s">
        <v>5242</v>
      </c>
      <c r="I1411" s="353"/>
      <c r="J1411" s="354" t="s">
        <v>270</v>
      </c>
      <c r="K1411" s="355">
        <v>-10</v>
      </c>
      <c r="L1411" s="354"/>
      <c r="M1411" s="355"/>
      <c r="N1411" s="440" t="s">
        <v>3661</v>
      </c>
      <c r="O1411" s="471">
        <v>3</v>
      </c>
      <c r="P1411" s="352" t="s">
        <v>1937</v>
      </c>
      <c r="Q1411" s="354"/>
      <c r="R1411" s="347">
        <v>0</v>
      </c>
      <c r="S1411" s="184" t="s">
        <v>5282</v>
      </c>
      <c r="T1411" s="138">
        <f t="shared" si="110"/>
        <v>4</v>
      </c>
      <c r="U1411" s="139"/>
      <c r="V1411" s="138"/>
      <c r="W1411" s="138"/>
      <c r="X1411" s="138"/>
      <c r="Y1411" s="141"/>
      <c r="Z1411" s="226"/>
      <c r="AA1411" s="179"/>
      <c r="AB1411" s="179"/>
      <c r="AC1411" s="179"/>
      <c r="AD1411" s="179"/>
      <c r="AE1411" s="179"/>
      <c r="AF1411" s="179"/>
      <c r="AG1411" s="179"/>
      <c r="AH1411" s="179"/>
      <c r="AI1411" s="179"/>
      <c r="AJ1411" s="179"/>
      <c r="AK1411" s="179"/>
      <c r="AL1411" s="179"/>
      <c r="AM1411" s="179"/>
      <c r="AN1411" s="179"/>
      <c r="AO1411" s="179"/>
      <c r="AP1411" s="179"/>
      <c r="AQ1411" s="467"/>
    </row>
    <row r="1412" spans="1:43" s="347" customFormat="1" x14ac:dyDescent="0.3">
      <c r="A1412" s="438">
        <v>41757</v>
      </c>
      <c r="B1412" s="932" t="s">
        <v>5243</v>
      </c>
      <c r="C1412" s="933" t="s">
        <v>73</v>
      </c>
      <c r="D1412" s="652">
        <v>1250</v>
      </c>
      <c r="E1412" s="347" t="s">
        <v>37</v>
      </c>
      <c r="F1412" s="439">
        <v>43592</v>
      </c>
      <c r="G1412" s="347" t="s">
        <v>5244</v>
      </c>
      <c r="H1412" s="352" t="s">
        <v>225</v>
      </c>
      <c r="I1412" s="353" t="s">
        <v>794</v>
      </c>
      <c r="J1412" s="354" t="s">
        <v>91</v>
      </c>
      <c r="K1412" s="355">
        <v>-10</v>
      </c>
      <c r="L1412" s="354"/>
      <c r="M1412" s="355"/>
      <c r="N1412" s="440" t="s">
        <v>463</v>
      </c>
      <c r="O1412" s="471">
        <v>2.4</v>
      </c>
      <c r="P1412" s="352" t="s">
        <v>5245</v>
      </c>
      <c r="Q1412" s="354" t="s">
        <v>1937</v>
      </c>
      <c r="R1412" s="347">
        <v>-2</v>
      </c>
      <c r="S1412" s="184" t="s">
        <v>5283</v>
      </c>
      <c r="T1412" s="138">
        <f t="shared" si="110"/>
        <v>4</v>
      </c>
      <c r="U1412" s="139"/>
      <c r="V1412" s="138"/>
      <c r="W1412" s="138"/>
      <c r="X1412" s="138"/>
      <c r="Y1412" s="141"/>
      <c r="Z1412" s="226"/>
      <c r="AA1412" s="179"/>
      <c r="AB1412" s="179"/>
      <c r="AC1412" s="179"/>
      <c r="AD1412" s="179"/>
      <c r="AE1412" s="179"/>
      <c r="AF1412" s="179"/>
      <c r="AG1412" s="179"/>
      <c r="AH1412" s="179"/>
      <c r="AI1412" s="179"/>
      <c r="AJ1412" s="179"/>
      <c r="AK1412" s="179"/>
      <c r="AL1412" s="179"/>
      <c r="AM1412" s="179"/>
      <c r="AN1412" s="179"/>
      <c r="AO1412" s="179"/>
      <c r="AP1412" s="179"/>
      <c r="AQ1412" s="467"/>
    </row>
    <row r="1413" spans="1:43" s="347" customFormat="1" x14ac:dyDescent="0.3">
      <c r="A1413" s="438">
        <v>41757</v>
      </c>
      <c r="B1413" s="932" t="s">
        <v>5246</v>
      </c>
      <c r="C1413" s="933" t="s">
        <v>73</v>
      </c>
      <c r="D1413" s="652">
        <v>1600</v>
      </c>
      <c r="E1413" s="347" t="s">
        <v>66</v>
      </c>
      <c r="F1413" s="439">
        <v>45419</v>
      </c>
      <c r="G1413" s="347" t="s">
        <v>5244</v>
      </c>
      <c r="H1413" s="352" t="s">
        <v>329</v>
      </c>
      <c r="I1413" s="353" t="s">
        <v>948</v>
      </c>
      <c r="J1413" s="354" t="s">
        <v>265</v>
      </c>
      <c r="K1413" s="355">
        <v>-10</v>
      </c>
      <c r="L1413" s="354"/>
      <c r="M1413" s="355"/>
      <c r="N1413" s="440" t="s">
        <v>1972</v>
      </c>
      <c r="O1413" s="471">
        <v>2.31</v>
      </c>
      <c r="P1413" s="352" t="s">
        <v>2049</v>
      </c>
      <c r="Q1413" s="354" t="s">
        <v>1937</v>
      </c>
      <c r="R1413" s="347">
        <v>10</v>
      </c>
      <c r="S1413" s="184" t="s">
        <v>5284</v>
      </c>
      <c r="T1413" s="138">
        <f t="shared" si="110"/>
        <v>4</v>
      </c>
      <c r="U1413" s="139"/>
      <c r="V1413" s="138"/>
      <c r="W1413" s="138"/>
      <c r="X1413" s="138"/>
      <c r="Y1413" s="141"/>
      <c r="Z1413" s="226"/>
      <c r="AA1413" s="179"/>
      <c r="AB1413" s="179"/>
      <c r="AC1413" s="179"/>
      <c r="AD1413" s="179"/>
      <c r="AE1413" s="179"/>
      <c r="AF1413" s="179"/>
      <c r="AG1413" s="179"/>
      <c r="AH1413" s="179"/>
      <c r="AI1413" s="179"/>
      <c r="AJ1413" s="179"/>
      <c r="AK1413" s="179"/>
      <c r="AL1413" s="179"/>
      <c r="AM1413" s="179"/>
      <c r="AN1413" s="179"/>
      <c r="AO1413" s="179"/>
      <c r="AP1413" s="179"/>
      <c r="AQ1413" s="467"/>
    </row>
    <row r="1414" spans="1:43" s="347" customFormat="1" x14ac:dyDescent="0.3">
      <c r="A1414" s="438">
        <v>41757</v>
      </c>
      <c r="B1414" s="932" t="s">
        <v>5247</v>
      </c>
      <c r="C1414" s="933" t="s">
        <v>73</v>
      </c>
      <c r="D1414" s="652">
        <v>650</v>
      </c>
      <c r="E1414" s="347" t="s">
        <v>3086</v>
      </c>
      <c r="F1414" s="439">
        <v>52724</v>
      </c>
      <c r="G1414" s="347" t="s">
        <v>5244</v>
      </c>
      <c r="H1414" s="352" t="s">
        <v>5248</v>
      </c>
      <c r="I1414" s="353" t="s">
        <v>3653</v>
      </c>
      <c r="J1414" s="354" t="s">
        <v>462</v>
      </c>
      <c r="K1414" s="355">
        <v>-10</v>
      </c>
      <c r="L1414" s="354"/>
      <c r="M1414" s="355"/>
      <c r="N1414" s="440" t="s">
        <v>85</v>
      </c>
      <c r="O1414" s="471">
        <v>2.77</v>
      </c>
      <c r="P1414" s="352" t="s">
        <v>1917</v>
      </c>
      <c r="Q1414" s="354" t="s">
        <v>1937</v>
      </c>
      <c r="R1414" s="347">
        <v>6.5</v>
      </c>
      <c r="S1414" s="184" t="s">
        <v>5285</v>
      </c>
      <c r="T1414" s="138">
        <f t="shared" si="110"/>
        <v>4</v>
      </c>
      <c r="U1414" s="139"/>
      <c r="V1414" s="138"/>
      <c r="W1414" s="138"/>
      <c r="X1414" s="138"/>
      <c r="Y1414" s="141"/>
      <c r="Z1414" s="226"/>
      <c r="AA1414" s="179"/>
      <c r="AB1414" s="179"/>
      <c r="AC1414" s="179"/>
      <c r="AD1414" s="179"/>
      <c r="AE1414" s="179"/>
      <c r="AF1414" s="179"/>
      <c r="AG1414" s="179"/>
      <c r="AH1414" s="179"/>
      <c r="AI1414" s="179"/>
      <c r="AJ1414" s="179"/>
      <c r="AK1414" s="179"/>
      <c r="AL1414" s="179"/>
      <c r="AM1414" s="179"/>
      <c r="AN1414" s="179"/>
      <c r="AO1414" s="179"/>
      <c r="AP1414" s="179"/>
      <c r="AQ1414" s="467"/>
    </row>
    <row r="1415" spans="1:43" s="347" customFormat="1" x14ac:dyDescent="0.3">
      <c r="A1415" s="438">
        <v>41757</v>
      </c>
      <c r="B1415" s="932" t="s">
        <v>5249</v>
      </c>
      <c r="C1415" s="933" t="s">
        <v>510</v>
      </c>
      <c r="D1415" s="652">
        <v>600</v>
      </c>
      <c r="E1415" s="347" t="s">
        <v>66</v>
      </c>
      <c r="F1415" s="439">
        <v>45427</v>
      </c>
      <c r="G1415" s="347" t="s">
        <v>5250</v>
      </c>
      <c r="H1415" s="352" t="s">
        <v>668</v>
      </c>
      <c r="I1415" s="353" t="s">
        <v>952</v>
      </c>
      <c r="J1415" s="354" t="s">
        <v>1380</v>
      </c>
      <c r="K1415" s="355">
        <v>-5</v>
      </c>
      <c r="L1415" s="354"/>
      <c r="M1415" s="355"/>
      <c r="N1415" s="440" t="s">
        <v>382</v>
      </c>
      <c r="O1415" s="471">
        <v>2.5</v>
      </c>
      <c r="P1415" s="352" t="s">
        <v>2107</v>
      </c>
      <c r="Q1415" s="354"/>
      <c r="R1415" s="347">
        <v>15</v>
      </c>
      <c r="S1415" s="184" t="s">
        <v>5286</v>
      </c>
      <c r="T1415" s="138">
        <f t="shared" si="110"/>
        <v>4</v>
      </c>
      <c r="U1415" s="139"/>
      <c r="V1415" s="138"/>
      <c r="W1415" s="138"/>
      <c r="X1415" s="138"/>
      <c r="Y1415" s="141"/>
      <c r="Z1415" s="226"/>
      <c r="AA1415" s="179"/>
      <c r="AB1415" s="179"/>
      <c r="AC1415" s="179"/>
      <c r="AD1415" s="179"/>
      <c r="AE1415" s="179"/>
      <c r="AF1415" s="179"/>
      <c r="AG1415" s="179"/>
      <c r="AH1415" s="179"/>
      <c r="AI1415" s="179"/>
      <c r="AJ1415" s="179"/>
      <c r="AK1415" s="179"/>
      <c r="AL1415" s="179"/>
      <c r="AM1415" s="179"/>
      <c r="AN1415" s="179"/>
      <c r="AO1415" s="179"/>
      <c r="AP1415" s="179"/>
      <c r="AQ1415" s="467"/>
    </row>
    <row r="1416" spans="1:43" s="347" customFormat="1" x14ac:dyDescent="0.3">
      <c r="A1416" s="438">
        <v>41757</v>
      </c>
      <c r="B1416" s="932" t="s">
        <v>5251</v>
      </c>
      <c r="C1416" s="933" t="s">
        <v>510</v>
      </c>
      <c r="D1416" s="652">
        <v>400</v>
      </c>
      <c r="E1416" s="347" t="s">
        <v>117</v>
      </c>
      <c r="F1416" s="439">
        <v>52732</v>
      </c>
      <c r="G1416" s="347" t="s">
        <v>5250</v>
      </c>
      <c r="H1416" s="352" t="s">
        <v>5252</v>
      </c>
      <c r="I1416" s="353" t="s">
        <v>626</v>
      </c>
      <c r="J1416" s="354" t="s">
        <v>3754</v>
      </c>
      <c r="K1416" s="355">
        <v>0</v>
      </c>
      <c r="L1416" s="354"/>
      <c r="M1416" s="355"/>
      <c r="N1416" s="440" t="s">
        <v>423</v>
      </c>
      <c r="O1416" s="471">
        <v>2.5</v>
      </c>
      <c r="P1416" s="352" t="s">
        <v>2107</v>
      </c>
      <c r="Q1416" s="354"/>
      <c r="R1416" s="347">
        <v>15</v>
      </c>
      <c r="S1416" s="184" t="s">
        <v>5287</v>
      </c>
      <c r="T1416" s="138">
        <f t="shared" si="110"/>
        <v>4</v>
      </c>
      <c r="U1416" s="139"/>
      <c r="V1416" s="138"/>
      <c r="W1416" s="138"/>
      <c r="X1416" s="138"/>
      <c r="Y1416" s="141"/>
      <c r="Z1416" s="226"/>
      <c r="AA1416" s="179"/>
      <c r="AB1416" s="179"/>
      <c r="AC1416" s="179"/>
      <c r="AD1416" s="179"/>
      <c r="AE1416" s="179"/>
      <c r="AF1416" s="179"/>
      <c r="AG1416" s="179"/>
      <c r="AH1416" s="179"/>
      <c r="AI1416" s="179"/>
      <c r="AJ1416" s="179"/>
      <c r="AK1416" s="179"/>
      <c r="AL1416" s="179"/>
      <c r="AM1416" s="179"/>
      <c r="AN1416" s="179"/>
      <c r="AO1416" s="179"/>
      <c r="AP1416" s="179"/>
      <c r="AQ1416" s="467"/>
    </row>
    <row r="1417" spans="1:43" s="347" customFormat="1" x14ac:dyDescent="0.3">
      <c r="A1417" s="438">
        <v>41757</v>
      </c>
      <c r="B1417" s="932" t="s">
        <v>5253</v>
      </c>
      <c r="C1417" s="933" t="s">
        <v>2025</v>
      </c>
      <c r="D1417" s="652">
        <v>1000</v>
      </c>
      <c r="E1417" s="347" t="s">
        <v>12</v>
      </c>
      <c r="F1417" s="439">
        <v>42857</v>
      </c>
      <c r="G1417" s="347" t="s">
        <v>5254</v>
      </c>
      <c r="H1417" s="352" t="s">
        <v>2299</v>
      </c>
      <c r="I1417" s="353" t="s">
        <v>2299</v>
      </c>
      <c r="J1417" s="354" t="s">
        <v>5255</v>
      </c>
      <c r="K1417" s="355">
        <v>-5</v>
      </c>
      <c r="L1417" s="354"/>
      <c r="M1417" s="355"/>
      <c r="N1417" s="440" t="s">
        <v>5256</v>
      </c>
      <c r="O1417" s="471">
        <v>1.7</v>
      </c>
      <c r="P1417" s="352" t="s">
        <v>2958</v>
      </c>
      <c r="Q1417" s="354"/>
      <c r="R1417" s="347">
        <v>1</v>
      </c>
      <c r="S1417" s="184" t="s">
        <v>5288</v>
      </c>
      <c r="T1417" s="138">
        <f t="shared" si="110"/>
        <v>4</v>
      </c>
      <c r="U1417" s="139"/>
      <c r="V1417" s="138"/>
      <c r="W1417" s="138"/>
      <c r="X1417" s="138"/>
      <c r="Y1417" s="141"/>
      <c r="Z1417" s="226"/>
      <c r="AA1417" s="179"/>
      <c r="AB1417" s="179"/>
      <c r="AC1417" s="179"/>
      <c r="AD1417" s="179"/>
      <c r="AE1417" s="179"/>
      <c r="AF1417" s="179"/>
      <c r="AG1417" s="179"/>
      <c r="AH1417" s="179"/>
      <c r="AI1417" s="179"/>
      <c r="AJ1417" s="179"/>
      <c r="AK1417" s="179"/>
      <c r="AL1417" s="179"/>
      <c r="AM1417" s="179"/>
      <c r="AN1417" s="179"/>
      <c r="AO1417" s="179"/>
      <c r="AP1417" s="179"/>
      <c r="AQ1417" s="467"/>
    </row>
    <row r="1418" spans="1:43" s="347" customFormat="1" x14ac:dyDescent="0.3">
      <c r="A1418" s="438">
        <v>41757</v>
      </c>
      <c r="B1418" s="932" t="s">
        <v>5257</v>
      </c>
      <c r="C1418" s="933" t="s">
        <v>2025</v>
      </c>
      <c r="D1418" s="652">
        <v>1250</v>
      </c>
      <c r="E1418" s="347" t="s">
        <v>12</v>
      </c>
      <c r="F1418" s="439">
        <v>42857</v>
      </c>
      <c r="G1418" s="347" t="s">
        <v>5254</v>
      </c>
      <c r="H1418" s="352" t="s">
        <v>724</v>
      </c>
      <c r="I1418" s="353" t="s">
        <v>5258</v>
      </c>
      <c r="J1418" s="354" t="s">
        <v>5259</v>
      </c>
      <c r="K1418" s="355">
        <v>-5</v>
      </c>
      <c r="L1418" s="354"/>
      <c r="M1418" s="355"/>
      <c r="N1418" s="440" t="s">
        <v>5260</v>
      </c>
      <c r="O1418" s="471">
        <v>1.36</v>
      </c>
      <c r="P1418" s="352" t="s">
        <v>2958</v>
      </c>
      <c r="Q1418" s="354"/>
      <c r="R1418" s="347">
        <v>1</v>
      </c>
      <c r="S1418" s="184" t="s">
        <v>5289</v>
      </c>
      <c r="T1418" s="138">
        <f t="shared" si="110"/>
        <v>4</v>
      </c>
      <c r="U1418" s="139"/>
      <c r="V1418" s="138"/>
      <c r="W1418" s="138"/>
      <c r="X1418" s="138"/>
      <c r="Y1418" s="141"/>
      <c r="Z1418" s="226"/>
      <c r="AA1418" s="179"/>
      <c r="AB1418" s="179"/>
      <c r="AC1418" s="179"/>
      <c r="AD1418" s="179"/>
      <c r="AE1418" s="179"/>
      <c r="AF1418" s="179"/>
      <c r="AG1418" s="179"/>
      <c r="AH1418" s="179"/>
      <c r="AI1418" s="179"/>
      <c r="AJ1418" s="179"/>
      <c r="AK1418" s="179"/>
      <c r="AL1418" s="179"/>
      <c r="AM1418" s="179"/>
      <c r="AN1418" s="179"/>
      <c r="AO1418" s="179"/>
      <c r="AP1418" s="179"/>
      <c r="AQ1418" s="467"/>
    </row>
    <row r="1419" spans="1:43" s="347" customFormat="1" x14ac:dyDescent="0.3">
      <c r="A1419" s="438">
        <v>41757</v>
      </c>
      <c r="B1419" s="932" t="s">
        <v>5017</v>
      </c>
      <c r="C1419" s="933" t="s">
        <v>566</v>
      </c>
      <c r="D1419" s="652">
        <v>300</v>
      </c>
      <c r="E1419" s="347" t="s">
        <v>117</v>
      </c>
      <c r="F1419" s="439">
        <v>52712</v>
      </c>
      <c r="G1419" s="347" t="s">
        <v>4792</v>
      </c>
      <c r="H1419" s="352" t="s">
        <v>5261</v>
      </c>
      <c r="I1419" s="353"/>
      <c r="J1419" s="354" t="s">
        <v>5262</v>
      </c>
      <c r="K1419" s="355">
        <v>-11.25</v>
      </c>
      <c r="L1419" s="354"/>
      <c r="M1419" s="355"/>
      <c r="N1419" s="440" t="s">
        <v>423</v>
      </c>
      <c r="O1419" s="471">
        <v>3.33</v>
      </c>
      <c r="P1419" s="352" t="s">
        <v>1937</v>
      </c>
      <c r="Q1419" s="354"/>
      <c r="R1419" s="347">
        <v>0</v>
      </c>
      <c r="S1419" s="184" t="s">
        <v>5074</v>
      </c>
      <c r="T1419" s="138">
        <f t="shared" si="110"/>
        <v>4</v>
      </c>
      <c r="U1419" s="139"/>
      <c r="V1419" s="138"/>
      <c r="W1419" s="138"/>
      <c r="X1419" s="138"/>
      <c r="Y1419" s="141"/>
      <c r="Z1419" s="226"/>
      <c r="AA1419" s="179"/>
      <c r="AB1419" s="179"/>
      <c r="AC1419" s="179"/>
      <c r="AD1419" s="179"/>
      <c r="AE1419" s="179"/>
      <c r="AF1419" s="179"/>
      <c r="AG1419" s="179"/>
      <c r="AH1419" s="179"/>
      <c r="AI1419" s="179"/>
      <c r="AJ1419" s="179"/>
      <c r="AK1419" s="179"/>
      <c r="AL1419" s="179"/>
      <c r="AM1419" s="179"/>
      <c r="AN1419" s="179"/>
      <c r="AO1419" s="179"/>
      <c r="AP1419" s="179"/>
      <c r="AQ1419" s="467"/>
    </row>
    <row r="1420" spans="1:43" s="428" customFormat="1" x14ac:dyDescent="0.3">
      <c r="A1420" s="427">
        <v>41757</v>
      </c>
      <c r="B1420" s="935" t="s">
        <v>5263</v>
      </c>
      <c r="C1420" s="936" t="s">
        <v>100</v>
      </c>
      <c r="D1420" s="654">
        <v>500</v>
      </c>
      <c r="E1420" s="428" t="s">
        <v>5264</v>
      </c>
      <c r="F1420" s="430">
        <v>42949</v>
      </c>
      <c r="G1420" s="428" t="s">
        <v>5265</v>
      </c>
      <c r="H1420" s="431" t="s">
        <v>975</v>
      </c>
      <c r="I1420" s="432" t="s">
        <v>653</v>
      </c>
      <c r="J1420" s="433" t="s">
        <v>146</v>
      </c>
      <c r="K1420" s="434">
        <v>-15</v>
      </c>
      <c r="L1420" s="433"/>
      <c r="M1420" s="434"/>
      <c r="N1420" s="435" t="s">
        <v>266</v>
      </c>
      <c r="O1420" s="617">
        <v>3.8</v>
      </c>
      <c r="P1420" s="431"/>
      <c r="Q1420" s="433"/>
      <c r="S1420" s="185" t="s">
        <v>5290</v>
      </c>
      <c r="T1420" s="170">
        <f t="shared" si="110"/>
        <v>4</v>
      </c>
      <c r="U1420" s="171"/>
      <c r="V1420" s="170"/>
      <c r="W1420" s="170"/>
      <c r="X1420" s="170"/>
      <c r="Y1420" s="169"/>
      <c r="Z1420" s="437"/>
      <c r="AA1420" s="215"/>
      <c r="AB1420" s="215"/>
      <c r="AC1420" s="215"/>
      <c r="AD1420" s="215"/>
      <c r="AE1420" s="215"/>
      <c r="AF1420" s="215"/>
      <c r="AG1420" s="215"/>
      <c r="AH1420" s="215"/>
      <c r="AI1420" s="215"/>
      <c r="AJ1420" s="215"/>
      <c r="AK1420" s="215"/>
      <c r="AL1420" s="215"/>
      <c r="AM1420" s="215"/>
      <c r="AN1420" s="215"/>
      <c r="AO1420" s="215"/>
      <c r="AP1420" s="215"/>
      <c r="AQ1420" s="470"/>
    </row>
    <row r="1421" spans="1:43" s="347" customFormat="1" x14ac:dyDescent="0.3">
      <c r="A1421" s="438">
        <v>41754</v>
      </c>
      <c r="B1421" s="932" t="s">
        <v>5186</v>
      </c>
      <c r="C1421" s="933" t="s">
        <v>605</v>
      </c>
      <c r="D1421" s="652">
        <v>500</v>
      </c>
      <c r="E1421" s="347" t="s">
        <v>37</v>
      </c>
      <c r="F1421" s="439">
        <v>43585</v>
      </c>
      <c r="G1421" s="347" t="s">
        <v>5187</v>
      </c>
      <c r="H1421" s="352" t="s">
        <v>3612</v>
      </c>
      <c r="I1421" s="353"/>
      <c r="J1421" s="354" t="s">
        <v>5188</v>
      </c>
      <c r="K1421" s="355">
        <v>-12.5</v>
      </c>
      <c r="L1421" s="354"/>
      <c r="M1421" s="355"/>
      <c r="N1421" s="440" t="s">
        <v>1437</v>
      </c>
      <c r="O1421" s="471">
        <v>2.8</v>
      </c>
      <c r="P1421" s="352" t="s">
        <v>5189</v>
      </c>
      <c r="Q1421" s="354"/>
      <c r="R1421" s="347">
        <v>-20</v>
      </c>
      <c r="S1421" s="184" t="s">
        <v>5190</v>
      </c>
      <c r="T1421" s="138">
        <f>MONTH(A1421)</f>
        <v>4</v>
      </c>
      <c r="U1421" s="139"/>
      <c r="V1421" s="138"/>
      <c r="W1421" s="138"/>
      <c r="X1421" s="138"/>
      <c r="Y1421" s="141"/>
      <c r="Z1421" s="226"/>
      <c r="AA1421" s="179"/>
      <c r="AB1421" s="179"/>
      <c r="AC1421" s="179"/>
      <c r="AD1421" s="179"/>
      <c r="AE1421" s="179"/>
      <c r="AF1421" s="179"/>
      <c r="AG1421" s="179"/>
      <c r="AH1421" s="179"/>
      <c r="AI1421" s="179"/>
      <c r="AJ1421" s="179"/>
      <c r="AK1421" s="179"/>
      <c r="AL1421" s="179"/>
      <c r="AM1421" s="179"/>
      <c r="AN1421" s="179"/>
      <c r="AO1421" s="179"/>
      <c r="AP1421" s="179"/>
      <c r="AQ1421" s="467"/>
    </row>
    <row r="1422" spans="1:43" s="347" customFormat="1" x14ac:dyDescent="0.3">
      <c r="A1422" s="438">
        <v>41753</v>
      </c>
      <c r="B1422" s="932" t="s">
        <v>5183</v>
      </c>
      <c r="C1422" s="933" t="s">
        <v>182</v>
      </c>
      <c r="D1422" s="652">
        <v>650</v>
      </c>
      <c r="E1422" s="347" t="s">
        <v>37</v>
      </c>
      <c r="F1422" s="439">
        <v>43586</v>
      </c>
      <c r="G1422" s="347" t="s">
        <v>5184</v>
      </c>
      <c r="H1422" s="352" t="s">
        <v>1603</v>
      </c>
      <c r="I1422" s="353" t="s">
        <v>695</v>
      </c>
      <c r="J1422" s="354" t="s">
        <v>305</v>
      </c>
      <c r="K1422" s="355">
        <v>-7.5</v>
      </c>
      <c r="L1422" s="354"/>
      <c r="M1422" s="355"/>
      <c r="N1422" s="440" t="s">
        <v>79</v>
      </c>
      <c r="O1422" s="471">
        <v>1.92</v>
      </c>
      <c r="P1422" s="352" t="s">
        <v>1937</v>
      </c>
      <c r="Q1422" s="354"/>
      <c r="R1422" s="347">
        <v>0</v>
      </c>
      <c r="S1422" s="184" t="s">
        <v>5185</v>
      </c>
      <c r="T1422" s="138">
        <f t="shared" ref="T1422:T1451" si="111">MONTH(A1422)</f>
        <v>4</v>
      </c>
      <c r="U1422" s="139"/>
      <c r="V1422" s="138"/>
      <c r="W1422" s="138"/>
      <c r="X1422" s="138"/>
      <c r="Y1422" s="141"/>
      <c r="Z1422" s="226"/>
      <c r="AA1422" s="179"/>
      <c r="AB1422" s="179"/>
      <c r="AC1422" s="179"/>
      <c r="AD1422" s="179"/>
      <c r="AE1422" s="179"/>
      <c r="AF1422" s="179"/>
      <c r="AG1422" s="179"/>
      <c r="AH1422" s="179"/>
      <c r="AI1422" s="179"/>
      <c r="AJ1422" s="179"/>
      <c r="AK1422" s="179"/>
      <c r="AL1422" s="179"/>
      <c r="AM1422" s="179"/>
      <c r="AN1422" s="179"/>
      <c r="AO1422" s="179"/>
      <c r="AP1422" s="179"/>
      <c r="AQ1422" s="467"/>
    </row>
    <row r="1423" spans="1:43" s="347" customFormat="1" x14ac:dyDescent="0.3">
      <c r="A1423" s="438">
        <v>41752</v>
      </c>
      <c r="B1423" s="932" t="s">
        <v>5076</v>
      </c>
      <c r="C1423" s="933" t="s">
        <v>73</v>
      </c>
      <c r="D1423" s="652">
        <v>1250</v>
      </c>
      <c r="E1423" s="347" t="s">
        <v>12</v>
      </c>
      <c r="F1423" s="439">
        <v>42855</v>
      </c>
      <c r="G1423" s="347" t="s">
        <v>5077</v>
      </c>
      <c r="H1423" s="352" t="s">
        <v>573</v>
      </c>
      <c r="I1423" s="353" t="s">
        <v>631</v>
      </c>
      <c r="J1423" s="354" t="s">
        <v>1254</v>
      </c>
      <c r="K1423" s="355">
        <v>-20</v>
      </c>
      <c r="L1423" s="354"/>
      <c r="M1423" s="355"/>
      <c r="N1423" s="440" t="s">
        <v>1531</v>
      </c>
      <c r="O1423" s="471">
        <v>4.4000000000000004</v>
      </c>
      <c r="P1423" s="352" t="s">
        <v>2150</v>
      </c>
      <c r="Q1423" s="354"/>
      <c r="R1423" s="347">
        <v>8</v>
      </c>
      <c r="S1423" s="184" t="s">
        <v>5155</v>
      </c>
      <c r="T1423" s="138">
        <f t="shared" si="111"/>
        <v>4</v>
      </c>
      <c r="U1423" s="139"/>
      <c r="V1423" s="138"/>
      <c r="W1423" s="138"/>
      <c r="X1423" s="138"/>
      <c r="Y1423" s="141"/>
      <c r="Z1423" s="226"/>
      <c r="AA1423" s="179"/>
      <c r="AB1423" s="179"/>
      <c r="AC1423" s="179"/>
      <c r="AD1423" s="179"/>
      <c r="AE1423" s="179"/>
      <c r="AF1423" s="179"/>
      <c r="AG1423" s="179"/>
      <c r="AH1423" s="179"/>
      <c r="AI1423" s="179"/>
      <c r="AJ1423" s="179"/>
      <c r="AK1423" s="179"/>
      <c r="AL1423" s="179"/>
      <c r="AM1423" s="179"/>
      <c r="AN1423" s="179"/>
      <c r="AO1423" s="179"/>
      <c r="AP1423" s="179"/>
      <c r="AQ1423" s="467"/>
    </row>
    <row r="1424" spans="1:43" s="347" customFormat="1" x14ac:dyDescent="0.3">
      <c r="A1424" s="438">
        <v>41752</v>
      </c>
      <c r="B1424" s="932" t="s">
        <v>5078</v>
      </c>
      <c r="C1424" s="933" t="s">
        <v>73</v>
      </c>
      <c r="D1424" s="652">
        <v>2250</v>
      </c>
      <c r="E1424" s="347" t="s">
        <v>66</v>
      </c>
      <c r="F1424" s="439">
        <v>45412</v>
      </c>
      <c r="G1424" s="347" t="s">
        <v>5077</v>
      </c>
      <c r="H1424" s="352" t="s">
        <v>185</v>
      </c>
      <c r="I1424" s="353" t="s">
        <v>329</v>
      </c>
      <c r="J1424" s="354" t="s">
        <v>665</v>
      </c>
      <c r="K1424" s="355">
        <v>-25</v>
      </c>
      <c r="L1424" s="354"/>
      <c r="M1424" s="355"/>
      <c r="N1424" s="440" t="s">
        <v>2350</v>
      </c>
      <c r="O1424" s="471">
        <v>4</v>
      </c>
      <c r="P1424" s="352" t="s">
        <v>2042</v>
      </c>
      <c r="Q1424" s="354"/>
      <c r="R1424" s="347">
        <v>6</v>
      </c>
      <c r="S1424" s="184" t="s">
        <v>5156</v>
      </c>
      <c r="T1424" s="138">
        <f t="shared" si="111"/>
        <v>4</v>
      </c>
      <c r="U1424" s="139"/>
      <c r="V1424" s="138"/>
      <c r="W1424" s="138"/>
      <c r="X1424" s="138"/>
      <c r="Y1424" s="141"/>
      <c r="Z1424" s="226"/>
      <c r="AA1424" s="179"/>
      <c r="AB1424" s="179"/>
      <c r="AC1424" s="179"/>
      <c r="AD1424" s="179"/>
      <c r="AE1424" s="179"/>
      <c r="AF1424" s="179"/>
      <c r="AG1424" s="179"/>
      <c r="AH1424" s="179"/>
      <c r="AI1424" s="179"/>
      <c r="AJ1424" s="179"/>
      <c r="AK1424" s="179"/>
      <c r="AL1424" s="179"/>
      <c r="AM1424" s="179"/>
      <c r="AN1424" s="179"/>
      <c r="AO1424" s="179"/>
      <c r="AP1424" s="179"/>
      <c r="AQ1424" s="467"/>
    </row>
    <row r="1425" spans="1:43" s="347" customFormat="1" x14ac:dyDescent="0.3">
      <c r="A1425" s="438">
        <v>41752</v>
      </c>
      <c r="B1425" s="932" t="s">
        <v>5079</v>
      </c>
      <c r="C1425" s="933" t="s">
        <v>73</v>
      </c>
      <c r="D1425" s="652">
        <v>500</v>
      </c>
      <c r="E1425" s="347" t="s">
        <v>117</v>
      </c>
      <c r="F1425" s="439">
        <v>52717</v>
      </c>
      <c r="G1425" s="347" t="s">
        <v>5077</v>
      </c>
      <c r="H1425" s="352" t="s">
        <v>320</v>
      </c>
      <c r="I1425" s="353" t="s">
        <v>330</v>
      </c>
      <c r="J1425" s="354" t="s">
        <v>27</v>
      </c>
      <c r="K1425" s="355">
        <v>-20</v>
      </c>
      <c r="L1425" s="354"/>
      <c r="M1425" s="355"/>
      <c r="N1425" s="440" t="s">
        <v>4116</v>
      </c>
      <c r="O1425" s="471">
        <v>8</v>
      </c>
      <c r="P1425" s="352" t="s">
        <v>5080</v>
      </c>
      <c r="Q1425" s="354"/>
      <c r="R1425" s="347">
        <v>0</v>
      </c>
      <c r="S1425" s="184" t="s">
        <v>5157</v>
      </c>
      <c r="T1425" s="138">
        <f t="shared" si="111"/>
        <v>4</v>
      </c>
      <c r="U1425" s="139"/>
      <c r="V1425" s="138"/>
      <c r="W1425" s="138"/>
      <c r="X1425" s="138"/>
      <c r="Y1425" s="141"/>
      <c r="Z1425" s="226"/>
      <c r="AA1425" s="179"/>
      <c r="AB1425" s="179"/>
      <c r="AC1425" s="179"/>
      <c r="AD1425" s="179"/>
      <c r="AE1425" s="179"/>
      <c r="AF1425" s="179"/>
      <c r="AG1425" s="179"/>
      <c r="AH1425" s="179"/>
      <c r="AI1425" s="179"/>
      <c r="AJ1425" s="179"/>
      <c r="AK1425" s="179"/>
      <c r="AL1425" s="179"/>
      <c r="AM1425" s="179"/>
      <c r="AN1425" s="179"/>
      <c r="AO1425" s="179"/>
      <c r="AP1425" s="179"/>
      <c r="AQ1425" s="467"/>
    </row>
    <row r="1426" spans="1:43" s="347" customFormat="1" x14ac:dyDescent="0.3">
      <c r="A1426" s="438">
        <v>41752</v>
      </c>
      <c r="B1426" s="932" t="s">
        <v>5081</v>
      </c>
      <c r="C1426" s="933" t="s">
        <v>4672</v>
      </c>
      <c r="D1426" s="652">
        <v>1000</v>
      </c>
      <c r="E1426" s="347" t="s">
        <v>66</v>
      </c>
      <c r="F1426" s="439">
        <v>45412</v>
      </c>
      <c r="G1426" s="347" t="s">
        <v>5082</v>
      </c>
      <c r="H1426" s="352" t="s">
        <v>173</v>
      </c>
      <c r="I1426" s="353" t="s">
        <v>5083</v>
      </c>
      <c r="J1426" s="354" t="s">
        <v>5084</v>
      </c>
      <c r="K1426" s="355">
        <v>-30</v>
      </c>
      <c r="L1426" s="354"/>
      <c r="M1426" s="355"/>
      <c r="N1426" s="440" t="s">
        <v>5085</v>
      </c>
      <c r="O1426" s="471">
        <v>5</v>
      </c>
      <c r="P1426" s="352" t="s">
        <v>4931</v>
      </c>
      <c r="Q1426" s="354"/>
      <c r="R1426" s="347">
        <v>10</v>
      </c>
      <c r="S1426" s="184" t="s">
        <v>5158</v>
      </c>
      <c r="T1426" s="138">
        <f t="shared" si="111"/>
        <v>4</v>
      </c>
      <c r="U1426" s="139"/>
      <c r="V1426" s="138"/>
      <c r="W1426" s="138"/>
      <c r="X1426" s="138"/>
      <c r="Y1426" s="141"/>
      <c r="Z1426" s="226"/>
      <c r="AA1426" s="179"/>
      <c r="AB1426" s="179"/>
      <c r="AC1426" s="179"/>
      <c r="AD1426" s="179"/>
      <c r="AE1426" s="179"/>
      <c r="AF1426" s="179"/>
      <c r="AG1426" s="179"/>
      <c r="AH1426" s="179"/>
      <c r="AI1426" s="179"/>
      <c r="AJ1426" s="179"/>
      <c r="AK1426" s="179"/>
      <c r="AL1426" s="179"/>
      <c r="AM1426" s="179"/>
      <c r="AN1426" s="179"/>
      <c r="AO1426" s="179"/>
      <c r="AP1426" s="179"/>
      <c r="AQ1426" s="467"/>
    </row>
    <row r="1427" spans="1:43" s="347" customFormat="1" x14ac:dyDescent="0.3">
      <c r="A1427" s="438">
        <v>41752</v>
      </c>
      <c r="B1427" s="932" t="s">
        <v>5086</v>
      </c>
      <c r="C1427" s="933" t="s">
        <v>5087</v>
      </c>
      <c r="D1427" s="652">
        <v>750</v>
      </c>
      <c r="E1427" s="347" t="s">
        <v>532</v>
      </c>
      <c r="F1427" s="439">
        <v>44679</v>
      </c>
      <c r="G1427" s="347" t="s">
        <v>5088</v>
      </c>
      <c r="H1427" s="352" t="s">
        <v>5089</v>
      </c>
      <c r="I1427" s="353" t="s">
        <v>144</v>
      </c>
      <c r="J1427" s="354" t="s">
        <v>3784</v>
      </c>
      <c r="K1427" s="355">
        <v>-25</v>
      </c>
      <c r="L1427" s="354"/>
      <c r="M1427" s="355"/>
      <c r="N1427" s="440" t="s">
        <v>4860</v>
      </c>
      <c r="O1427" s="471">
        <v>6.4</v>
      </c>
      <c r="P1427" s="352" t="s">
        <v>5090</v>
      </c>
      <c r="Q1427" s="354"/>
      <c r="R1427" s="347">
        <v>-2</v>
      </c>
      <c r="S1427" s="184" t="s">
        <v>5163</v>
      </c>
      <c r="T1427" s="138">
        <f t="shared" si="111"/>
        <v>4</v>
      </c>
      <c r="U1427" s="139"/>
      <c r="V1427" s="138"/>
      <c r="W1427" s="138"/>
      <c r="X1427" s="138"/>
      <c r="Y1427" s="141"/>
      <c r="Z1427" s="226"/>
      <c r="AA1427" s="179"/>
      <c r="AB1427" s="179"/>
      <c r="AC1427" s="179"/>
      <c r="AD1427" s="179"/>
      <c r="AE1427" s="179"/>
      <c r="AF1427" s="179"/>
      <c r="AG1427" s="179"/>
      <c r="AH1427" s="179"/>
      <c r="AI1427" s="179"/>
      <c r="AJ1427" s="179"/>
      <c r="AK1427" s="179"/>
      <c r="AL1427" s="179"/>
      <c r="AM1427" s="179"/>
      <c r="AN1427" s="179"/>
      <c r="AO1427" s="179"/>
      <c r="AP1427" s="179"/>
      <c r="AQ1427" s="467"/>
    </row>
    <row r="1428" spans="1:43" s="347" customFormat="1" x14ac:dyDescent="0.3">
      <c r="A1428" s="438">
        <v>41752</v>
      </c>
      <c r="B1428" s="932" t="s">
        <v>5091</v>
      </c>
      <c r="C1428" s="933" t="s">
        <v>121</v>
      </c>
      <c r="D1428" s="652">
        <v>3000</v>
      </c>
      <c r="E1428" s="347" t="s">
        <v>66</v>
      </c>
      <c r="F1428" s="439">
        <v>45411</v>
      </c>
      <c r="G1428" s="347" t="s">
        <v>277</v>
      </c>
      <c r="H1428" s="352" t="s">
        <v>579</v>
      </c>
      <c r="I1428" s="353"/>
      <c r="J1428" s="354" t="s">
        <v>661</v>
      </c>
      <c r="K1428" s="355">
        <v>-5</v>
      </c>
      <c r="L1428" s="354"/>
      <c r="M1428" s="355"/>
      <c r="N1428" s="440" t="s">
        <v>1366</v>
      </c>
      <c r="O1428" s="471">
        <v>2</v>
      </c>
      <c r="P1428" s="352" t="s">
        <v>1903</v>
      </c>
      <c r="Q1428" s="354"/>
      <c r="R1428" s="347">
        <v>12</v>
      </c>
      <c r="S1428" s="184" t="s">
        <v>5159</v>
      </c>
      <c r="T1428" s="138">
        <f t="shared" si="111"/>
        <v>4</v>
      </c>
      <c r="U1428" s="139"/>
      <c r="V1428" s="138"/>
      <c r="W1428" s="138"/>
      <c r="X1428" s="138"/>
      <c r="Y1428" s="141"/>
      <c r="Z1428" s="226"/>
      <c r="AA1428" s="179"/>
      <c r="AB1428" s="179"/>
      <c r="AC1428" s="179"/>
      <c r="AD1428" s="179"/>
      <c r="AE1428" s="179"/>
      <c r="AF1428" s="179"/>
      <c r="AG1428" s="179"/>
      <c r="AH1428" s="179"/>
      <c r="AI1428" s="179"/>
      <c r="AJ1428" s="179"/>
      <c r="AK1428" s="179"/>
      <c r="AL1428" s="179"/>
      <c r="AM1428" s="179"/>
      <c r="AN1428" s="179"/>
      <c r="AO1428" s="179"/>
      <c r="AP1428" s="179"/>
      <c r="AQ1428" s="467"/>
    </row>
    <row r="1429" spans="1:43" s="347" customFormat="1" x14ac:dyDescent="0.3">
      <c r="A1429" s="438">
        <v>41752</v>
      </c>
      <c r="B1429" s="932" t="s">
        <v>5092</v>
      </c>
      <c r="C1429" s="933" t="s">
        <v>208</v>
      </c>
      <c r="D1429" s="652">
        <v>750</v>
      </c>
      <c r="E1429" s="347" t="s">
        <v>66</v>
      </c>
      <c r="F1429" s="439">
        <v>45411</v>
      </c>
      <c r="G1429" s="347" t="s">
        <v>5093</v>
      </c>
      <c r="H1429" s="352" t="s">
        <v>225</v>
      </c>
      <c r="I1429" s="353" t="s">
        <v>628</v>
      </c>
      <c r="J1429" s="354" t="s">
        <v>3924</v>
      </c>
      <c r="K1429" s="355">
        <v>-5</v>
      </c>
      <c r="L1429" s="354"/>
      <c r="M1429" s="355"/>
      <c r="N1429" s="440" t="s">
        <v>763</v>
      </c>
      <c r="O1429" s="471">
        <v>2.5299999999999998</v>
      </c>
      <c r="P1429" s="352" t="s">
        <v>5094</v>
      </c>
      <c r="Q1429" s="354"/>
      <c r="R1429" s="347">
        <v>7.5</v>
      </c>
      <c r="S1429" s="184" t="s">
        <v>5160</v>
      </c>
      <c r="T1429" s="138">
        <f t="shared" si="111"/>
        <v>4</v>
      </c>
      <c r="U1429" s="139"/>
      <c r="V1429" s="138"/>
      <c r="W1429" s="138"/>
      <c r="X1429" s="138"/>
      <c r="Y1429" s="141"/>
      <c r="Z1429" s="226"/>
      <c r="AA1429" s="179"/>
      <c r="AB1429" s="179"/>
      <c r="AC1429" s="179"/>
      <c r="AD1429" s="179"/>
      <c r="AE1429" s="179"/>
      <c r="AF1429" s="179"/>
      <c r="AG1429" s="179"/>
      <c r="AH1429" s="179"/>
      <c r="AI1429" s="179"/>
      <c r="AJ1429" s="179"/>
      <c r="AK1429" s="179"/>
      <c r="AL1429" s="179"/>
      <c r="AM1429" s="179"/>
      <c r="AN1429" s="179"/>
      <c r="AO1429" s="179"/>
      <c r="AP1429" s="179"/>
      <c r="AQ1429" s="467"/>
    </row>
    <row r="1430" spans="1:43" s="347" customFormat="1" x14ac:dyDescent="0.3">
      <c r="A1430" s="438">
        <v>41752</v>
      </c>
      <c r="B1430" s="932" t="s">
        <v>5095</v>
      </c>
      <c r="C1430" s="933" t="s">
        <v>36</v>
      </c>
      <c r="D1430" s="652">
        <v>400</v>
      </c>
      <c r="E1430" s="347" t="s">
        <v>37</v>
      </c>
      <c r="F1430" s="439">
        <v>43586</v>
      </c>
      <c r="G1430" s="347" t="s">
        <v>5096</v>
      </c>
      <c r="H1430" s="352" t="s">
        <v>5097</v>
      </c>
      <c r="I1430" s="353" t="s">
        <v>95</v>
      </c>
      <c r="J1430" s="354" t="s">
        <v>265</v>
      </c>
      <c r="K1430" s="355">
        <v>-12.5</v>
      </c>
      <c r="L1430" s="354"/>
      <c r="M1430" s="355"/>
      <c r="N1430" s="440" t="s">
        <v>423</v>
      </c>
      <c r="O1430" s="471">
        <v>2.5</v>
      </c>
      <c r="P1430" s="352" t="s">
        <v>93</v>
      </c>
      <c r="Q1430" s="354"/>
      <c r="R1430" s="347" t="s">
        <v>93</v>
      </c>
      <c r="S1430" s="184" t="s">
        <v>5161</v>
      </c>
      <c r="T1430" s="138">
        <f t="shared" si="111"/>
        <v>4</v>
      </c>
      <c r="U1430" s="139"/>
      <c r="V1430" s="138"/>
      <c r="W1430" s="138"/>
      <c r="X1430" s="138"/>
      <c r="Y1430" s="141"/>
      <c r="Z1430" s="226"/>
      <c r="AA1430" s="179"/>
      <c r="AB1430" s="179"/>
      <c r="AC1430" s="179"/>
      <c r="AD1430" s="179"/>
      <c r="AE1430" s="179"/>
      <c r="AF1430" s="179"/>
      <c r="AG1430" s="179"/>
      <c r="AH1430" s="179"/>
      <c r="AI1430" s="179"/>
      <c r="AJ1430" s="179"/>
      <c r="AK1430" s="179"/>
      <c r="AL1430" s="179"/>
      <c r="AM1430" s="179"/>
      <c r="AN1430" s="179"/>
      <c r="AO1430" s="179"/>
      <c r="AP1430" s="179"/>
      <c r="AQ1430" s="467"/>
    </row>
    <row r="1431" spans="1:43" s="347" customFormat="1" x14ac:dyDescent="0.3">
      <c r="A1431" s="438">
        <v>41752</v>
      </c>
      <c r="B1431" s="932" t="s">
        <v>5098</v>
      </c>
      <c r="C1431" s="933" t="s">
        <v>36</v>
      </c>
      <c r="D1431" s="652">
        <v>250</v>
      </c>
      <c r="E1431" s="347" t="s">
        <v>66</v>
      </c>
      <c r="F1431" s="439">
        <v>45413</v>
      </c>
      <c r="G1431" s="347" t="s">
        <v>5096</v>
      </c>
      <c r="H1431" s="352" t="s">
        <v>5099</v>
      </c>
      <c r="I1431" s="353" t="s">
        <v>5100</v>
      </c>
      <c r="J1431" s="354" t="s">
        <v>41</v>
      </c>
      <c r="K1431" s="355">
        <v>-2.5</v>
      </c>
      <c r="L1431" s="354"/>
      <c r="M1431" s="355"/>
      <c r="N1431" s="440" t="s">
        <v>3645</v>
      </c>
      <c r="O1431" s="471">
        <v>2</v>
      </c>
      <c r="P1431" s="352" t="s">
        <v>93</v>
      </c>
      <c r="Q1431" s="354"/>
      <c r="R1431" s="347" t="s">
        <v>93</v>
      </c>
      <c r="S1431" s="132" t="s">
        <v>5162</v>
      </c>
      <c r="T1431" s="138">
        <f t="shared" si="111"/>
        <v>4</v>
      </c>
      <c r="U1431" s="139"/>
      <c r="V1431" s="138"/>
      <c r="W1431" s="138"/>
      <c r="X1431" s="138"/>
      <c r="Y1431" s="141"/>
      <c r="Z1431" s="226"/>
      <c r="AA1431" s="179"/>
      <c r="AB1431" s="179"/>
      <c r="AC1431" s="179"/>
      <c r="AD1431" s="179"/>
      <c r="AE1431" s="179"/>
      <c r="AF1431" s="179"/>
      <c r="AG1431" s="179"/>
      <c r="AH1431" s="179"/>
      <c r="AI1431" s="179"/>
      <c r="AJ1431" s="179"/>
      <c r="AK1431" s="179"/>
      <c r="AL1431" s="179"/>
      <c r="AM1431" s="179"/>
      <c r="AN1431" s="179"/>
      <c r="AO1431" s="179"/>
      <c r="AP1431" s="179"/>
      <c r="AQ1431" s="467"/>
    </row>
    <row r="1432" spans="1:43" s="458" customFormat="1" x14ac:dyDescent="0.3">
      <c r="A1432" s="457">
        <v>41752</v>
      </c>
      <c r="B1432" s="941" t="s">
        <v>5101</v>
      </c>
      <c r="C1432" s="942" t="s">
        <v>5102</v>
      </c>
      <c r="D1432" s="649">
        <v>1750</v>
      </c>
      <c r="E1432" s="458" t="s">
        <v>5103</v>
      </c>
      <c r="F1432" s="460" t="s">
        <v>5103</v>
      </c>
      <c r="G1432" s="458" t="s">
        <v>5104</v>
      </c>
      <c r="H1432" s="356" t="s">
        <v>5105</v>
      </c>
      <c r="I1432" s="461" t="s">
        <v>5106</v>
      </c>
      <c r="J1432" s="462" t="s">
        <v>5107</v>
      </c>
      <c r="K1432" s="463"/>
      <c r="L1432" s="462"/>
      <c r="M1432" s="463"/>
      <c r="N1432" s="464" t="s">
        <v>5108</v>
      </c>
      <c r="O1432" s="472">
        <f>5.5/1.75</f>
        <v>3.1428571428571428</v>
      </c>
      <c r="P1432" s="356"/>
      <c r="Q1432" s="462"/>
      <c r="R1432" s="458">
        <v>-2.5</v>
      </c>
      <c r="S1432" s="280" t="s">
        <v>5154</v>
      </c>
      <c r="T1432" s="205">
        <f t="shared" si="111"/>
        <v>4</v>
      </c>
      <c r="U1432" s="199"/>
      <c r="V1432" s="205"/>
      <c r="W1432" s="205"/>
      <c r="X1432" s="205"/>
      <c r="Y1432" s="205"/>
      <c r="Z1432" s="233"/>
      <c r="AA1432" s="466"/>
      <c r="AB1432" s="466"/>
      <c r="AC1432" s="466"/>
      <c r="AD1432" s="466"/>
      <c r="AE1432" s="466"/>
      <c r="AF1432" s="466"/>
      <c r="AG1432" s="466"/>
      <c r="AH1432" s="466"/>
      <c r="AI1432" s="466"/>
      <c r="AJ1432" s="466"/>
      <c r="AK1432" s="466"/>
      <c r="AL1432" s="466"/>
      <c r="AM1432" s="466"/>
      <c r="AN1432" s="466"/>
      <c r="AO1432" s="466"/>
      <c r="AP1432" s="466"/>
      <c r="AQ1432" s="468"/>
    </row>
    <row r="1433" spans="1:43" s="347" customFormat="1" x14ac:dyDescent="0.3">
      <c r="A1433" s="438">
        <v>41751</v>
      </c>
      <c r="B1433" s="932" t="s">
        <v>5109</v>
      </c>
      <c r="C1433" s="933" t="s">
        <v>11</v>
      </c>
      <c r="D1433" s="652">
        <v>500</v>
      </c>
      <c r="E1433" s="347" t="s">
        <v>37</v>
      </c>
      <c r="F1433" s="439">
        <v>43584</v>
      </c>
      <c r="G1433" s="347" t="s">
        <v>5110</v>
      </c>
      <c r="H1433" s="352" t="s">
        <v>333</v>
      </c>
      <c r="I1433" s="353" t="s">
        <v>948</v>
      </c>
      <c r="J1433" s="354" t="s">
        <v>265</v>
      </c>
      <c r="K1433" s="355">
        <v>-20</v>
      </c>
      <c r="L1433" s="354"/>
      <c r="M1433" s="355"/>
      <c r="N1433" s="440" t="s">
        <v>3821</v>
      </c>
      <c r="O1433" s="471">
        <v>5.4</v>
      </c>
      <c r="P1433" s="352" t="s">
        <v>5111</v>
      </c>
      <c r="Q1433" s="354"/>
      <c r="R1433" s="347">
        <v>13.5</v>
      </c>
      <c r="S1433" s="184" t="s">
        <v>5165</v>
      </c>
      <c r="T1433" s="138">
        <f t="shared" si="111"/>
        <v>4</v>
      </c>
      <c r="U1433" s="139"/>
      <c r="V1433" s="138"/>
      <c r="W1433" s="138"/>
      <c r="X1433" s="138"/>
      <c r="Y1433" s="141"/>
      <c r="Z1433" s="226"/>
      <c r="AA1433" s="179"/>
      <c r="AB1433" s="179"/>
      <c r="AC1433" s="179"/>
      <c r="AD1433" s="179"/>
      <c r="AE1433" s="179"/>
      <c r="AF1433" s="179"/>
      <c r="AG1433" s="179"/>
      <c r="AH1433" s="179"/>
      <c r="AI1433" s="179"/>
      <c r="AJ1433" s="179"/>
      <c r="AK1433" s="179"/>
      <c r="AL1433" s="179"/>
      <c r="AM1433" s="179"/>
      <c r="AN1433" s="179"/>
      <c r="AO1433" s="179"/>
      <c r="AP1433" s="179"/>
      <c r="AQ1433" s="467"/>
    </row>
    <row r="1434" spans="1:43" s="347" customFormat="1" x14ac:dyDescent="0.3">
      <c r="A1434" s="438">
        <v>41751</v>
      </c>
      <c r="B1434" s="932" t="s">
        <v>5112</v>
      </c>
      <c r="C1434" s="933" t="s">
        <v>100</v>
      </c>
      <c r="D1434" s="652">
        <v>500</v>
      </c>
      <c r="E1434" s="347" t="s">
        <v>12</v>
      </c>
      <c r="F1434" s="439">
        <v>42853</v>
      </c>
      <c r="G1434" s="347" t="s">
        <v>5113</v>
      </c>
      <c r="H1434" s="352" t="s">
        <v>151</v>
      </c>
      <c r="I1434" s="353" t="s">
        <v>695</v>
      </c>
      <c r="J1434" s="354" t="s">
        <v>305</v>
      </c>
      <c r="K1434" s="355">
        <v>-20</v>
      </c>
      <c r="L1434" s="354"/>
      <c r="M1434" s="355"/>
      <c r="N1434" s="440" t="s">
        <v>5114</v>
      </c>
      <c r="O1434" s="471">
        <v>4</v>
      </c>
      <c r="P1434" s="352" t="s">
        <v>1937</v>
      </c>
      <c r="Q1434" s="354"/>
      <c r="R1434" s="347">
        <v>0</v>
      </c>
      <c r="S1434" s="184" t="s">
        <v>5166</v>
      </c>
      <c r="T1434" s="138">
        <f t="shared" si="111"/>
        <v>4</v>
      </c>
      <c r="U1434" s="139"/>
      <c r="V1434" s="138"/>
      <c r="W1434" s="138"/>
      <c r="X1434" s="138"/>
      <c r="Y1434" s="141"/>
      <c r="Z1434" s="226"/>
      <c r="AA1434" s="179"/>
      <c r="AB1434" s="179"/>
      <c r="AC1434" s="179"/>
      <c r="AD1434" s="179"/>
      <c r="AE1434" s="179"/>
      <c r="AF1434" s="179"/>
      <c r="AG1434" s="179"/>
      <c r="AH1434" s="179"/>
      <c r="AI1434" s="179"/>
      <c r="AJ1434" s="179"/>
      <c r="AK1434" s="179"/>
      <c r="AL1434" s="179"/>
      <c r="AM1434" s="179"/>
      <c r="AN1434" s="179"/>
      <c r="AO1434" s="179"/>
      <c r="AP1434" s="179"/>
      <c r="AQ1434" s="467"/>
    </row>
    <row r="1435" spans="1:43" s="347" customFormat="1" x14ac:dyDescent="0.3">
      <c r="A1435" s="438">
        <v>41751</v>
      </c>
      <c r="B1435" s="932" t="s">
        <v>5115</v>
      </c>
      <c r="C1435" s="933" t="s">
        <v>11</v>
      </c>
      <c r="D1435" s="652">
        <v>500</v>
      </c>
      <c r="E1435" s="347" t="s">
        <v>12</v>
      </c>
      <c r="F1435" s="439">
        <v>42857</v>
      </c>
      <c r="G1435" s="347" t="s">
        <v>5116</v>
      </c>
      <c r="H1435" s="352" t="s">
        <v>578</v>
      </c>
      <c r="I1435" s="353" t="s">
        <v>5117</v>
      </c>
      <c r="J1435" s="354" t="s">
        <v>3627</v>
      </c>
      <c r="K1435" s="355">
        <v>-25</v>
      </c>
      <c r="L1435" s="354"/>
      <c r="M1435" s="355"/>
      <c r="N1435" s="440" t="s">
        <v>1344</v>
      </c>
      <c r="O1435" s="471">
        <v>9</v>
      </c>
      <c r="P1435" s="352" t="s">
        <v>5118</v>
      </c>
      <c r="Q1435" s="354"/>
      <c r="R1435" s="347">
        <v>-3</v>
      </c>
      <c r="S1435" s="184" t="s">
        <v>5167</v>
      </c>
      <c r="T1435" s="138">
        <f t="shared" si="111"/>
        <v>4</v>
      </c>
      <c r="U1435" s="139"/>
      <c r="V1435" s="138"/>
      <c r="W1435" s="138"/>
      <c r="X1435" s="138"/>
      <c r="Y1435" s="141"/>
      <c r="Z1435" s="226"/>
      <c r="AA1435" s="179"/>
      <c r="AB1435" s="179"/>
      <c r="AC1435" s="179"/>
      <c r="AD1435" s="179"/>
      <c r="AE1435" s="179"/>
      <c r="AF1435" s="179"/>
      <c r="AG1435" s="179"/>
      <c r="AH1435" s="179"/>
      <c r="AI1435" s="179"/>
      <c r="AJ1435" s="179"/>
      <c r="AK1435" s="179"/>
      <c r="AL1435" s="179"/>
      <c r="AM1435" s="179"/>
      <c r="AN1435" s="179"/>
      <c r="AO1435" s="179"/>
      <c r="AP1435" s="179"/>
      <c r="AQ1435" s="467"/>
    </row>
    <row r="1436" spans="1:43" s="347" customFormat="1" x14ac:dyDescent="0.3">
      <c r="A1436" s="438">
        <v>41751</v>
      </c>
      <c r="B1436" s="932" t="s">
        <v>5119</v>
      </c>
      <c r="C1436" s="933" t="s">
        <v>11</v>
      </c>
      <c r="D1436" s="652">
        <v>2000</v>
      </c>
      <c r="E1436" s="347" t="s">
        <v>37</v>
      </c>
      <c r="F1436" s="439">
        <v>43587</v>
      </c>
      <c r="G1436" s="347" t="s">
        <v>5116</v>
      </c>
      <c r="H1436" s="352" t="s">
        <v>185</v>
      </c>
      <c r="I1436" s="353" t="s">
        <v>774</v>
      </c>
      <c r="J1436" s="354" t="s">
        <v>775</v>
      </c>
      <c r="K1436" s="355">
        <v>-20</v>
      </c>
      <c r="L1436" s="354"/>
      <c r="M1436" s="355"/>
      <c r="N1436" s="440" t="s">
        <v>1208</v>
      </c>
      <c r="O1436" s="471">
        <v>4</v>
      </c>
      <c r="P1436" s="352" t="s">
        <v>1900</v>
      </c>
      <c r="Q1436" s="354"/>
      <c r="R1436" s="347">
        <v>10</v>
      </c>
      <c r="S1436" s="184" t="s">
        <v>5168</v>
      </c>
      <c r="T1436" s="138">
        <f t="shared" si="111"/>
        <v>4</v>
      </c>
      <c r="U1436" s="139"/>
      <c r="V1436" s="138"/>
      <c r="W1436" s="138"/>
      <c r="X1436" s="138"/>
      <c r="Y1436" s="141"/>
      <c r="Z1436" s="226"/>
      <c r="AA1436" s="179"/>
      <c r="AB1436" s="179"/>
      <c r="AC1436" s="179"/>
      <c r="AD1436" s="179"/>
      <c r="AE1436" s="179"/>
      <c r="AF1436" s="179"/>
      <c r="AG1436" s="179"/>
      <c r="AH1436" s="179"/>
      <c r="AI1436" s="179"/>
      <c r="AJ1436" s="179"/>
      <c r="AK1436" s="179"/>
      <c r="AL1436" s="179"/>
      <c r="AM1436" s="179"/>
      <c r="AN1436" s="179"/>
      <c r="AO1436" s="179"/>
      <c r="AP1436" s="179"/>
      <c r="AQ1436" s="467"/>
    </row>
    <row r="1437" spans="1:43" s="347" customFormat="1" x14ac:dyDescent="0.3">
      <c r="A1437" s="438">
        <v>41751</v>
      </c>
      <c r="B1437" s="932" t="s">
        <v>5120</v>
      </c>
      <c r="C1437" s="933" t="s">
        <v>11</v>
      </c>
      <c r="D1437" s="652">
        <v>650</v>
      </c>
      <c r="E1437" s="347" t="s">
        <v>12</v>
      </c>
      <c r="F1437" s="439">
        <v>42887</v>
      </c>
      <c r="G1437" s="347" t="s">
        <v>5121</v>
      </c>
      <c r="H1437" s="352" t="s">
        <v>1770</v>
      </c>
      <c r="I1437" s="353" t="s">
        <v>3820</v>
      </c>
      <c r="J1437" s="354" t="s">
        <v>34</v>
      </c>
      <c r="K1437" s="355">
        <v>-10</v>
      </c>
      <c r="L1437" s="354"/>
      <c r="M1437" s="355"/>
      <c r="N1437" s="440" t="s">
        <v>423</v>
      </c>
      <c r="O1437" s="471">
        <v>1.54</v>
      </c>
      <c r="P1437" s="352" t="s">
        <v>2150</v>
      </c>
      <c r="Q1437" s="354"/>
      <c r="R1437" s="347">
        <v>8</v>
      </c>
      <c r="S1437" s="184" t="s">
        <v>5169</v>
      </c>
      <c r="T1437" s="138">
        <f t="shared" si="111"/>
        <v>4</v>
      </c>
      <c r="U1437" s="139"/>
      <c r="V1437" s="138"/>
      <c r="W1437" s="138"/>
      <c r="X1437" s="138"/>
      <c r="Y1437" s="141"/>
      <c r="Z1437" s="226"/>
      <c r="AA1437" s="179"/>
      <c r="AB1437" s="179"/>
      <c r="AC1437" s="179"/>
      <c r="AD1437" s="179"/>
      <c r="AE1437" s="179"/>
      <c r="AF1437" s="179"/>
      <c r="AG1437" s="179"/>
      <c r="AH1437" s="179"/>
      <c r="AI1437" s="179"/>
      <c r="AJ1437" s="179"/>
      <c r="AK1437" s="179"/>
      <c r="AL1437" s="179"/>
      <c r="AM1437" s="179"/>
      <c r="AN1437" s="179"/>
      <c r="AO1437" s="179"/>
      <c r="AP1437" s="179"/>
      <c r="AQ1437" s="467"/>
    </row>
    <row r="1438" spans="1:43" s="347" customFormat="1" x14ac:dyDescent="0.3">
      <c r="A1438" s="438">
        <v>41751</v>
      </c>
      <c r="B1438" s="932" t="s">
        <v>5122</v>
      </c>
      <c r="C1438" s="933" t="s">
        <v>11</v>
      </c>
      <c r="D1438" s="652">
        <v>850</v>
      </c>
      <c r="E1438" s="347" t="s">
        <v>37</v>
      </c>
      <c r="F1438" s="439">
        <v>43580</v>
      </c>
      <c r="G1438" s="347" t="s">
        <v>5121</v>
      </c>
      <c r="H1438" s="352" t="s">
        <v>5123</v>
      </c>
      <c r="I1438" s="353" t="s">
        <v>802</v>
      </c>
      <c r="J1438" s="354" t="s">
        <v>670</v>
      </c>
      <c r="K1438" s="355">
        <v>-5</v>
      </c>
      <c r="L1438" s="354"/>
      <c r="M1438" s="355"/>
      <c r="N1438" s="440" t="s">
        <v>1437</v>
      </c>
      <c r="O1438" s="471">
        <v>1.65</v>
      </c>
      <c r="P1438" s="352" t="s">
        <v>1890</v>
      </c>
      <c r="Q1438" s="354"/>
      <c r="R1438" s="347">
        <v>5</v>
      </c>
      <c r="S1438" s="184" t="s">
        <v>5169</v>
      </c>
      <c r="T1438" s="138">
        <f t="shared" si="111"/>
        <v>4</v>
      </c>
      <c r="U1438" s="139"/>
      <c r="V1438" s="138"/>
      <c r="W1438" s="138"/>
      <c r="X1438" s="138"/>
      <c r="Y1438" s="141"/>
      <c r="Z1438" s="226"/>
      <c r="AA1438" s="179"/>
      <c r="AB1438" s="179"/>
      <c r="AC1438" s="179"/>
      <c r="AD1438" s="179"/>
      <c r="AE1438" s="179"/>
      <c r="AF1438" s="179"/>
      <c r="AG1438" s="179"/>
      <c r="AH1438" s="179"/>
      <c r="AI1438" s="179"/>
      <c r="AJ1438" s="179"/>
      <c r="AK1438" s="179"/>
      <c r="AL1438" s="179"/>
      <c r="AM1438" s="179"/>
      <c r="AN1438" s="179"/>
      <c r="AO1438" s="179"/>
      <c r="AP1438" s="179"/>
      <c r="AQ1438" s="467"/>
    </row>
    <row r="1439" spans="1:43" s="347" customFormat="1" x14ac:dyDescent="0.3">
      <c r="A1439" s="438">
        <v>41751</v>
      </c>
      <c r="B1439" s="932" t="s">
        <v>5124</v>
      </c>
      <c r="C1439" s="933" t="s">
        <v>218</v>
      </c>
      <c r="D1439" s="652">
        <v>1000</v>
      </c>
      <c r="E1439" s="347" t="s">
        <v>37</v>
      </c>
      <c r="F1439" s="439">
        <v>43584</v>
      </c>
      <c r="G1439" s="347" t="s">
        <v>5125</v>
      </c>
      <c r="H1439" s="352" t="s">
        <v>385</v>
      </c>
      <c r="I1439" s="353" t="s">
        <v>3653</v>
      </c>
      <c r="J1439" s="354" t="s">
        <v>462</v>
      </c>
      <c r="K1439" s="355">
        <v>-17.5</v>
      </c>
      <c r="L1439" s="354"/>
      <c r="M1439" s="355"/>
      <c r="N1439" s="440" t="s">
        <v>5126</v>
      </c>
      <c r="O1439" s="471">
        <v>4.0999999999999996</v>
      </c>
      <c r="P1439" s="352" t="s">
        <v>2092</v>
      </c>
      <c r="Q1439" s="354"/>
      <c r="R1439" s="347">
        <v>3</v>
      </c>
      <c r="S1439" s="184" t="s">
        <v>5171</v>
      </c>
      <c r="T1439" s="138">
        <f t="shared" si="111"/>
        <v>4</v>
      </c>
      <c r="U1439" s="139"/>
      <c r="V1439" s="138"/>
      <c r="W1439" s="138"/>
      <c r="X1439" s="138"/>
      <c r="Y1439" s="141"/>
      <c r="Z1439" s="226"/>
      <c r="AA1439" s="179"/>
      <c r="AB1439" s="179"/>
      <c r="AC1439" s="179"/>
      <c r="AD1439" s="179"/>
      <c r="AE1439" s="179"/>
      <c r="AF1439" s="179"/>
      <c r="AG1439" s="179"/>
      <c r="AH1439" s="179"/>
      <c r="AI1439" s="179"/>
      <c r="AJ1439" s="179"/>
      <c r="AK1439" s="179"/>
      <c r="AL1439" s="179"/>
      <c r="AM1439" s="179"/>
      <c r="AN1439" s="179"/>
      <c r="AO1439" s="179"/>
      <c r="AP1439" s="179"/>
      <c r="AQ1439" s="467"/>
    </row>
    <row r="1440" spans="1:43" s="347" customFormat="1" x14ac:dyDescent="0.3">
      <c r="A1440" s="438">
        <v>41751</v>
      </c>
      <c r="B1440" s="932" t="s">
        <v>5127</v>
      </c>
      <c r="C1440" s="933" t="s">
        <v>218</v>
      </c>
      <c r="D1440" s="652">
        <v>1000</v>
      </c>
      <c r="E1440" s="347" t="s">
        <v>66</v>
      </c>
      <c r="F1440" s="439">
        <v>45411</v>
      </c>
      <c r="G1440" s="347" t="s">
        <v>5125</v>
      </c>
      <c r="H1440" s="352" t="s">
        <v>342</v>
      </c>
      <c r="I1440" s="353" t="s">
        <v>3770</v>
      </c>
      <c r="J1440" s="354" t="s">
        <v>860</v>
      </c>
      <c r="K1440" s="355">
        <v>-17.5</v>
      </c>
      <c r="L1440" s="354"/>
      <c r="M1440" s="355"/>
      <c r="N1440" s="440" t="s">
        <v>3749</v>
      </c>
      <c r="O1440" s="471">
        <v>3.4</v>
      </c>
      <c r="P1440" s="352" t="s">
        <v>1994</v>
      </c>
      <c r="Q1440" s="354"/>
      <c r="R1440" s="347">
        <v>2</v>
      </c>
      <c r="S1440" s="184" t="s">
        <v>5170</v>
      </c>
      <c r="T1440" s="138">
        <f t="shared" si="111"/>
        <v>4</v>
      </c>
      <c r="U1440" s="139"/>
      <c r="V1440" s="138"/>
      <c r="W1440" s="138"/>
      <c r="X1440" s="138"/>
      <c r="Y1440" s="141"/>
      <c r="Z1440" s="226"/>
      <c r="AA1440" s="179"/>
      <c r="AB1440" s="179"/>
      <c r="AC1440" s="179"/>
      <c r="AD1440" s="179"/>
      <c r="AE1440" s="179"/>
      <c r="AF1440" s="179"/>
      <c r="AG1440" s="179"/>
      <c r="AH1440" s="179"/>
      <c r="AI1440" s="179"/>
      <c r="AJ1440" s="179"/>
      <c r="AK1440" s="179"/>
      <c r="AL1440" s="179"/>
      <c r="AM1440" s="179"/>
      <c r="AN1440" s="179"/>
      <c r="AO1440" s="179"/>
      <c r="AP1440" s="179"/>
      <c r="AQ1440" s="467"/>
    </row>
    <row r="1441" spans="1:43" s="347" customFormat="1" x14ac:dyDescent="0.3">
      <c r="A1441" s="438">
        <v>41751</v>
      </c>
      <c r="B1441" s="932" t="s">
        <v>5128</v>
      </c>
      <c r="C1441" s="933" t="s">
        <v>100</v>
      </c>
      <c r="D1441" s="652">
        <v>350</v>
      </c>
      <c r="E1441" s="347" t="s">
        <v>117</v>
      </c>
      <c r="F1441" s="439">
        <v>52712</v>
      </c>
      <c r="G1441" s="347" t="s">
        <v>401</v>
      </c>
      <c r="H1441" s="352" t="s">
        <v>151</v>
      </c>
      <c r="I1441" s="353" t="s">
        <v>1253</v>
      </c>
      <c r="J1441" s="354" t="s">
        <v>216</v>
      </c>
      <c r="K1441" s="355">
        <v>-12.5</v>
      </c>
      <c r="L1441" s="354"/>
      <c r="M1441" s="355"/>
      <c r="N1441" s="440" t="s">
        <v>423</v>
      </c>
      <c r="O1441" s="471">
        <v>2.86</v>
      </c>
      <c r="P1441" s="352" t="s">
        <v>1937</v>
      </c>
      <c r="Q1441" s="354"/>
      <c r="R1441" s="347">
        <v>0</v>
      </c>
      <c r="S1441" s="184" t="s">
        <v>5172</v>
      </c>
      <c r="T1441" s="138">
        <f t="shared" si="111"/>
        <v>4</v>
      </c>
      <c r="U1441" s="139"/>
      <c r="V1441" s="138"/>
      <c r="W1441" s="138"/>
      <c r="X1441" s="138"/>
      <c r="Y1441" s="141"/>
      <c r="Z1441" s="226"/>
      <c r="AA1441" s="179"/>
      <c r="AB1441" s="179"/>
      <c r="AC1441" s="179"/>
      <c r="AD1441" s="179"/>
      <c r="AE1441" s="179"/>
      <c r="AF1441" s="179"/>
      <c r="AG1441" s="179"/>
      <c r="AH1441" s="179"/>
      <c r="AI1441" s="179"/>
      <c r="AJ1441" s="179"/>
      <c r="AK1441" s="179"/>
      <c r="AL1441" s="179"/>
      <c r="AM1441" s="179"/>
      <c r="AN1441" s="179"/>
      <c r="AO1441" s="179"/>
      <c r="AP1441" s="179"/>
      <c r="AQ1441" s="467"/>
    </row>
    <row r="1442" spans="1:43" s="347" customFormat="1" x14ac:dyDescent="0.3">
      <c r="A1442" s="438">
        <v>41751</v>
      </c>
      <c r="B1442" s="932" t="s">
        <v>5129</v>
      </c>
      <c r="C1442" s="933" t="s">
        <v>11</v>
      </c>
      <c r="D1442" s="652">
        <v>100.75</v>
      </c>
      <c r="E1442" s="347" t="s">
        <v>3086</v>
      </c>
      <c r="F1442" s="439">
        <v>52688</v>
      </c>
      <c r="G1442" s="347" t="s">
        <v>251</v>
      </c>
      <c r="H1442" s="352" t="s">
        <v>320</v>
      </c>
      <c r="I1442" s="353" t="s">
        <v>5130</v>
      </c>
      <c r="J1442" s="354" t="s">
        <v>5131</v>
      </c>
      <c r="K1442" s="355">
        <v>-13</v>
      </c>
      <c r="L1442" s="354"/>
      <c r="M1442" s="355"/>
      <c r="N1442" s="440"/>
      <c r="O1442" s="471"/>
      <c r="P1442" s="352"/>
      <c r="Q1442" s="354" t="s">
        <v>2069</v>
      </c>
      <c r="R1442" s="347" t="s">
        <v>2069</v>
      </c>
      <c r="S1442" s="184" t="s">
        <v>5173</v>
      </c>
      <c r="T1442" s="138">
        <f t="shared" si="111"/>
        <v>4</v>
      </c>
      <c r="U1442" s="139"/>
      <c r="V1442" s="138"/>
      <c r="W1442" s="138"/>
      <c r="X1442" s="138"/>
      <c r="Y1442" s="141"/>
      <c r="Z1442" s="226"/>
      <c r="AA1442" s="179"/>
      <c r="AB1442" s="179"/>
      <c r="AC1442" s="179"/>
      <c r="AD1442" s="179"/>
      <c r="AE1442" s="179"/>
      <c r="AF1442" s="179"/>
      <c r="AG1442" s="179"/>
      <c r="AH1442" s="179"/>
      <c r="AI1442" s="179"/>
      <c r="AJ1442" s="179"/>
      <c r="AK1442" s="179"/>
      <c r="AL1442" s="179"/>
      <c r="AM1442" s="179"/>
      <c r="AN1442" s="179"/>
      <c r="AO1442" s="179"/>
      <c r="AP1442" s="179"/>
      <c r="AQ1442" s="467"/>
    </row>
    <row r="1443" spans="1:43" s="458" customFormat="1" x14ac:dyDescent="0.3">
      <c r="A1443" s="457">
        <v>41751</v>
      </c>
      <c r="B1443" s="941" t="s">
        <v>988</v>
      </c>
      <c r="C1443" s="942" t="s">
        <v>5102</v>
      </c>
      <c r="D1443" s="649">
        <v>1300</v>
      </c>
      <c r="E1443" s="458" t="s">
        <v>5132</v>
      </c>
      <c r="F1443" s="460" t="s">
        <v>5132</v>
      </c>
      <c r="G1443" s="458" t="s">
        <v>988</v>
      </c>
      <c r="H1443" s="356" t="s">
        <v>5133</v>
      </c>
      <c r="I1443" s="461" t="s">
        <v>3254</v>
      </c>
      <c r="J1443" s="462" t="s">
        <v>5134</v>
      </c>
      <c r="K1443" s="463"/>
      <c r="L1443" s="462"/>
      <c r="M1443" s="463"/>
      <c r="N1443" s="464" t="s">
        <v>1366</v>
      </c>
      <c r="O1443" s="472">
        <f>6/1.3</f>
        <v>4.615384615384615</v>
      </c>
      <c r="P1443" s="356"/>
      <c r="Q1443" s="462"/>
      <c r="R1443" s="458">
        <v>10</v>
      </c>
      <c r="S1443" s="280" t="s">
        <v>5164</v>
      </c>
      <c r="T1443" s="205">
        <f t="shared" si="111"/>
        <v>4</v>
      </c>
      <c r="U1443" s="199"/>
      <c r="V1443" s="205"/>
      <c r="W1443" s="205"/>
      <c r="X1443" s="205"/>
      <c r="Y1443" s="205"/>
      <c r="Z1443" s="233"/>
      <c r="AA1443" s="466"/>
      <c r="AB1443" s="466"/>
      <c r="AC1443" s="466"/>
      <c r="AD1443" s="466"/>
      <c r="AE1443" s="466"/>
      <c r="AF1443" s="466"/>
      <c r="AG1443" s="466"/>
      <c r="AH1443" s="466"/>
      <c r="AI1443" s="466"/>
      <c r="AJ1443" s="466"/>
      <c r="AK1443" s="466"/>
      <c r="AL1443" s="466"/>
      <c r="AM1443" s="466"/>
      <c r="AN1443" s="466"/>
      <c r="AO1443" s="466"/>
      <c r="AP1443" s="466"/>
      <c r="AQ1443" s="468"/>
    </row>
    <row r="1444" spans="1:43" s="347" customFormat="1" x14ac:dyDescent="0.3">
      <c r="A1444" s="438">
        <v>41750</v>
      </c>
      <c r="B1444" s="932" t="s">
        <v>3861</v>
      </c>
      <c r="C1444" s="933" t="s">
        <v>73</v>
      </c>
      <c r="D1444" s="652">
        <v>1250</v>
      </c>
      <c r="E1444" s="347" t="s">
        <v>74</v>
      </c>
      <c r="F1444" s="439">
        <v>42482</v>
      </c>
      <c r="G1444" s="347" t="s">
        <v>5135</v>
      </c>
      <c r="H1444" s="352" t="s">
        <v>2411</v>
      </c>
      <c r="I1444" s="353" t="s">
        <v>5136</v>
      </c>
      <c r="J1444" s="354" t="s">
        <v>1889</v>
      </c>
      <c r="K1444" s="355">
        <v>-3</v>
      </c>
      <c r="L1444" s="354"/>
      <c r="M1444" s="355"/>
      <c r="N1444" s="440" t="s">
        <v>692</v>
      </c>
      <c r="O1444" s="471">
        <v>1.36</v>
      </c>
      <c r="P1444" s="352" t="s">
        <v>1937</v>
      </c>
      <c r="Q1444" s="354"/>
      <c r="R1444" s="347">
        <v>0</v>
      </c>
      <c r="S1444" s="184" t="s">
        <v>5174</v>
      </c>
      <c r="T1444" s="138">
        <f t="shared" si="111"/>
        <v>4</v>
      </c>
      <c r="U1444" s="139"/>
      <c r="V1444" s="138"/>
      <c r="W1444" s="138"/>
      <c r="X1444" s="138"/>
      <c r="Y1444" s="141"/>
      <c r="Z1444" s="226"/>
      <c r="AA1444" s="179"/>
      <c r="AB1444" s="179"/>
      <c r="AC1444" s="179"/>
      <c r="AD1444" s="179"/>
      <c r="AE1444" s="179"/>
      <c r="AF1444" s="179"/>
      <c r="AG1444" s="179"/>
      <c r="AH1444" s="179"/>
      <c r="AI1444" s="179"/>
      <c r="AJ1444" s="179"/>
      <c r="AK1444" s="179"/>
      <c r="AL1444" s="179"/>
      <c r="AM1444" s="179"/>
      <c r="AN1444" s="179"/>
      <c r="AO1444" s="179"/>
      <c r="AP1444" s="179"/>
      <c r="AQ1444" s="467"/>
    </row>
    <row r="1445" spans="1:43" s="347" customFormat="1" x14ac:dyDescent="0.3">
      <c r="A1445" s="438">
        <v>41750</v>
      </c>
      <c r="B1445" s="932" t="s">
        <v>5137</v>
      </c>
      <c r="C1445" s="933" t="s">
        <v>100</v>
      </c>
      <c r="D1445" s="652">
        <v>250</v>
      </c>
      <c r="E1445" s="347" t="s">
        <v>37</v>
      </c>
      <c r="F1445" s="439">
        <v>43580</v>
      </c>
      <c r="G1445" s="347" t="s">
        <v>5135</v>
      </c>
      <c r="H1445" s="352" t="s">
        <v>2299</v>
      </c>
      <c r="I1445" s="353" t="s">
        <v>2299</v>
      </c>
      <c r="J1445" s="354" t="s">
        <v>481</v>
      </c>
      <c r="K1445" s="355">
        <v>-7.5</v>
      </c>
      <c r="L1445" s="354"/>
      <c r="M1445" s="355"/>
      <c r="N1445" s="440" t="s">
        <v>1317</v>
      </c>
      <c r="O1445" s="471">
        <v>1.6</v>
      </c>
      <c r="P1445" s="352" t="s">
        <v>5138</v>
      </c>
      <c r="Q1445" s="354" t="s">
        <v>3804</v>
      </c>
      <c r="R1445" s="347">
        <v>1</v>
      </c>
      <c r="S1445" s="184" t="s">
        <v>5176</v>
      </c>
      <c r="T1445" s="138">
        <f t="shared" si="111"/>
        <v>4</v>
      </c>
      <c r="U1445" s="139"/>
      <c r="V1445" s="138"/>
      <c r="W1445" s="138"/>
      <c r="X1445" s="138"/>
      <c r="Y1445" s="141"/>
      <c r="Z1445" s="226"/>
      <c r="AA1445" s="179"/>
      <c r="AB1445" s="179"/>
      <c r="AC1445" s="179"/>
      <c r="AD1445" s="179"/>
      <c r="AE1445" s="179"/>
      <c r="AF1445" s="179"/>
      <c r="AG1445" s="179"/>
      <c r="AH1445" s="179"/>
      <c r="AI1445" s="179"/>
      <c r="AJ1445" s="179"/>
      <c r="AK1445" s="179"/>
      <c r="AL1445" s="179"/>
      <c r="AM1445" s="179"/>
      <c r="AN1445" s="179"/>
      <c r="AO1445" s="179"/>
      <c r="AP1445" s="179"/>
      <c r="AQ1445" s="467"/>
    </row>
    <row r="1446" spans="1:43" s="347" customFormat="1" x14ac:dyDescent="0.3">
      <c r="A1446" s="438">
        <v>41750</v>
      </c>
      <c r="B1446" s="932" t="s">
        <v>5139</v>
      </c>
      <c r="C1446" s="933" t="s">
        <v>100</v>
      </c>
      <c r="D1446" s="652">
        <v>1250</v>
      </c>
      <c r="E1446" s="347" t="s">
        <v>37</v>
      </c>
      <c r="F1446" s="439">
        <v>43580</v>
      </c>
      <c r="G1446" s="347" t="s">
        <v>5135</v>
      </c>
      <c r="H1446" s="352" t="s">
        <v>5140</v>
      </c>
      <c r="I1446" s="353" t="s">
        <v>5141</v>
      </c>
      <c r="J1446" s="354" t="s">
        <v>3241</v>
      </c>
      <c r="K1446" s="355">
        <v>-7.5</v>
      </c>
      <c r="L1446" s="354"/>
      <c r="M1446" s="355"/>
      <c r="N1446" s="440" t="s">
        <v>3761</v>
      </c>
      <c r="O1446" s="471">
        <v>1.68</v>
      </c>
      <c r="P1446" s="352" t="s">
        <v>5138</v>
      </c>
      <c r="Q1446" s="354" t="s">
        <v>1937</v>
      </c>
      <c r="R1446" s="347">
        <v>1</v>
      </c>
      <c r="S1446" s="184" t="s">
        <v>5175</v>
      </c>
      <c r="T1446" s="138">
        <f t="shared" si="111"/>
        <v>4</v>
      </c>
      <c r="U1446" s="139"/>
      <c r="V1446" s="138"/>
      <c r="W1446" s="138"/>
      <c r="X1446" s="138"/>
      <c r="Y1446" s="141"/>
      <c r="Z1446" s="226"/>
      <c r="AA1446" s="179"/>
      <c r="AB1446" s="179"/>
      <c r="AC1446" s="179"/>
      <c r="AD1446" s="179"/>
      <c r="AE1446" s="179"/>
      <c r="AF1446" s="179"/>
      <c r="AG1446" s="179"/>
      <c r="AH1446" s="179"/>
      <c r="AI1446" s="179"/>
      <c r="AJ1446" s="179"/>
      <c r="AK1446" s="179"/>
      <c r="AL1446" s="179"/>
      <c r="AM1446" s="179"/>
      <c r="AN1446" s="179"/>
      <c r="AO1446" s="179"/>
      <c r="AP1446" s="179"/>
      <c r="AQ1446" s="467"/>
    </row>
    <row r="1447" spans="1:43" s="347" customFormat="1" x14ac:dyDescent="0.3">
      <c r="A1447" s="438">
        <v>41750</v>
      </c>
      <c r="B1447" s="932" t="s">
        <v>5142</v>
      </c>
      <c r="C1447" s="933" t="s">
        <v>182</v>
      </c>
      <c r="D1447" s="652">
        <v>750</v>
      </c>
      <c r="E1447" s="347" t="s">
        <v>37</v>
      </c>
      <c r="F1447" s="439">
        <v>43579</v>
      </c>
      <c r="G1447" s="347" t="s">
        <v>2253</v>
      </c>
      <c r="H1447" s="352" t="s">
        <v>631</v>
      </c>
      <c r="I1447" s="353" t="s">
        <v>952</v>
      </c>
      <c r="J1447" s="354" t="s">
        <v>4051</v>
      </c>
      <c r="K1447" s="355">
        <v>-15</v>
      </c>
      <c r="L1447" s="354"/>
      <c r="M1447" s="355"/>
      <c r="N1447" s="440" t="s">
        <v>885</v>
      </c>
      <c r="O1447" s="471">
        <v>4.33</v>
      </c>
      <c r="P1447" s="352" t="s">
        <v>1937</v>
      </c>
      <c r="Q1447" s="354"/>
      <c r="R1447" s="347">
        <v>0</v>
      </c>
      <c r="S1447" s="184" t="s">
        <v>5177</v>
      </c>
      <c r="T1447" s="138">
        <f t="shared" si="111"/>
        <v>4</v>
      </c>
      <c r="U1447" s="139"/>
      <c r="V1447" s="138"/>
      <c r="W1447" s="138"/>
      <c r="X1447" s="138"/>
      <c r="Y1447" s="141"/>
      <c r="Z1447" s="226"/>
      <c r="AA1447" s="179"/>
      <c r="AB1447" s="179"/>
      <c r="AC1447" s="179"/>
      <c r="AD1447" s="179"/>
      <c r="AE1447" s="179"/>
      <c r="AF1447" s="179"/>
      <c r="AG1447" s="179"/>
      <c r="AH1447" s="179"/>
      <c r="AI1447" s="179"/>
      <c r="AJ1447" s="179"/>
      <c r="AK1447" s="179"/>
      <c r="AL1447" s="179"/>
      <c r="AM1447" s="179"/>
      <c r="AN1447" s="179"/>
      <c r="AO1447" s="179"/>
      <c r="AP1447" s="179"/>
      <c r="AQ1447" s="467"/>
    </row>
    <row r="1448" spans="1:43" s="347" customFormat="1" x14ac:dyDescent="0.3">
      <c r="A1448" s="438">
        <v>41750</v>
      </c>
      <c r="B1448" s="932" t="s">
        <v>5143</v>
      </c>
      <c r="C1448" s="933" t="s">
        <v>182</v>
      </c>
      <c r="D1448" s="652">
        <v>750</v>
      </c>
      <c r="E1448" s="347" t="s">
        <v>66</v>
      </c>
      <c r="F1448" s="439">
        <v>45406</v>
      </c>
      <c r="G1448" s="347" t="s">
        <v>2253</v>
      </c>
      <c r="H1448" s="352" t="s">
        <v>226</v>
      </c>
      <c r="I1448" s="353" t="s">
        <v>871</v>
      </c>
      <c r="J1448" s="354" t="s">
        <v>202</v>
      </c>
      <c r="K1448" s="355">
        <v>-15</v>
      </c>
      <c r="L1448" s="354"/>
      <c r="M1448" s="355"/>
      <c r="N1448" s="440" t="s">
        <v>3840</v>
      </c>
      <c r="O1448" s="471">
        <v>2.67</v>
      </c>
      <c r="P1448" s="352" t="s">
        <v>1890</v>
      </c>
      <c r="Q1448" s="354"/>
      <c r="R1448" s="347">
        <v>5</v>
      </c>
      <c r="S1448" s="184" t="s">
        <v>5178</v>
      </c>
      <c r="T1448" s="138">
        <f t="shared" si="111"/>
        <v>4</v>
      </c>
      <c r="U1448" s="139"/>
      <c r="V1448" s="138"/>
      <c r="W1448" s="138"/>
      <c r="X1448" s="138"/>
      <c r="Y1448" s="141"/>
      <c r="Z1448" s="226"/>
      <c r="AA1448" s="179"/>
      <c r="AB1448" s="179"/>
      <c r="AC1448" s="179"/>
      <c r="AD1448" s="179"/>
      <c r="AE1448" s="179"/>
      <c r="AF1448" s="179"/>
      <c r="AG1448" s="179"/>
      <c r="AH1448" s="179"/>
      <c r="AI1448" s="179"/>
      <c r="AJ1448" s="179"/>
      <c r="AK1448" s="179"/>
      <c r="AL1448" s="179"/>
      <c r="AM1448" s="179"/>
      <c r="AN1448" s="179"/>
      <c r="AO1448" s="179"/>
      <c r="AP1448" s="179"/>
      <c r="AQ1448" s="467"/>
    </row>
    <row r="1449" spans="1:43" s="347" customFormat="1" x14ac:dyDescent="0.3">
      <c r="A1449" s="438">
        <v>41750</v>
      </c>
      <c r="B1449" s="932" t="s">
        <v>5144</v>
      </c>
      <c r="C1449" s="933" t="s">
        <v>403</v>
      </c>
      <c r="D1449" s="652">
        <v>250</v>
      </c>
      <c r="E1449" s="347" t="s">
        <v>12</v>
      </c>
      <c r="F1449" s="439">
        <v>42849</v>
      </c>
      <c r="G1449" s="347" t="s">
        <v>511</v>
      </c>
      <c r="H1449" s="352" t="s">
        <v>5145</v>
      </c>
      <c r="I1449" s="353" t="s">
        <v>2299</v>
      </c>
      <c r="J1449" s="354" t="s">
        <v>5146</v>
      </c>
      <c r="K1449" s="355">
        <v>-10</v>
      </c>
      <c r="L1449" s="354"/>
      <c r="M1449" s="355"/>
      <c r="N1449" s="440" t="s">
        <v>3744</v>
      </c>
      <c r="O1449" s="471">
        <v>1.4</v>
      </c>
      <c r="P1449" s="352" t="s">
        <v>5147</v>
      </c>
      <c r="Q1449" s="354" t="s">
        <v>2069</v>
      </c>
      <c r="R1449" s="347">
        <v>4</v>
      </c>
      <c r="S1449" s="184" t="s">
        <v>5180</v>
      </c>
      <c r="T1449" s="138">
        <f t="shared" si="111"/>
        <v>4</v>
      </c>
      <c r="U1449" s="139"/>
      <c r="V1449" s="138"/>
      <c r="W1449" s="138"/>
      <c r="X1449" s="138"/>
      <c r="Y1449" s="141"/>
      <c r="Z1449" s="226"/>
      <c r="AA1449" s="179"/>
      <c r="AB1449" s="179"/>
      <c r="AC1449" s="179"/>
      <c r="AD1449" s="179"/>
      <c r="AE1449" s="179"/>
      <c r="AF1449" s="179"/>
      <c r="AG1449" s="179"/>
      <c r="AH1449" s="179"/>
      <c r="AI1449" s="179"/>
      <c r="AJ1449" s="179"/>
      <c r="AK1449" s="179"/>
      <c r="AL1449" s="179"/>
      <c r="AM1449" s="179"/>
      <c r="AN1449" s="179"/>
      <c r="AO1449" s="179"/>
      <c r="AP1449" s="179"/>
      <c r="AQ1449" s="467"/>
    </row>
    <row r="1450" spans="1:43" s="347" customFormat="1" x14ac:dyDescent="0.3">
      <c r="A1450" s="438">
        <v>41750</v>
      </c>
      <c r="B1450" s="932" t="s">
        <v>5148</v>
      </c>
      <c r="C1450" s="933" t="s">
        <v>403</v>
      </c>
      <c r="D1450" s="652">
        <v>500</v>
      </c>
      <c r="E1450" s="347" t="s">
        <v>12</v>
      </c>
      <c r="F1450" s="439">
        <v>42849</v>
      </c>
      <c r="G1450" s="347" t="s">
        <v>511</v>
      </c>
      <c r="H1450" s="352" t="s">
        <v>5149</v>
      </c>
      <c r="I1450" s="353" t="s">
        <v>410</v>
      </c>
      <c r="J1450" s="354" t="s">
        <v>3763</v>
      </c>
      <c r="K1450" s="355">
        <v>-10</v>
      </c>
      <c r="L1450" s="354"/>
      <c r="M1450" s="355"/>
      <c r="N1450" s="440" t="s">
        <v>423</v>
      </c>
      <c r="O1450" s="471">
        <v>2</v>
      </c>
      <c r="P1450" s="352" t="s">
        <v>5147</v>
      </c>
      <c r="Q1450" s="354" t="s">
        <v>2069</v>
      </c>
      <c r="R1450" s="347">
        <v>4</v>
      </c>
      <c r="S1450" s="184" t="s">
        <v>5179</v>
      </c>
      <c r="T1450" s="138">
        <f t="shared" si="111"/>
        <v>4</v>
      </c>
      <c r="U1450" s="139"/>
      <c r="V1450" s="138"/>
      <c r="W1450" s="138"/>
      <c r="X1450" s="138"/>
      <c r="Y1450" s="141"/>
      <c r="Z1450" s="226"/>
      <c r="AA1450" s="179"/>
      <c r="AB1450" s="179"/>
      <c r="AC1450" s="179"/>
      <c r="AD1450" s="179"/>
      <c r="AE1450" s="179"/>
      <c r="AF1450" s="179"/>
      <c r="AG1450" s="179"/>
      <c r="AH1450" s="179"/>
      <c r="AI1450" s="179"/>
      <c r="AJ1450" s="179"/>
      <c r="AK1450" s="179"/>
      <c r="AL1450" s="179"/>
      <c r="AM1450" s="179"/>
      <c r="AN1450" s="179"/>
      <c r="AO1450" s="179"/>
      <c r="AP1450" s="179"/>
      <c r="AQ1450" s="467"/>
    </row>
    <row r="1451" spans="1:43" s="443" customFormat="1" x14ac:dyDescent="0.3">
      <c r="A1451" s="442">
        <v>41750</v>
      </c>
      <c r="B1451" s="944" t="s">
        <v>5150</v>
      </c>
      <c r="C1451" s="945" t="s">
        <v>5151</v>
      </c>
      <c r="D1451" s="651">
        <v>1300</v>
      </c>
      <c r="E1451" s="443" t="s">
        <v>5132</v>
      </c>
      <c r="F1451" s="445" t="s">
        <v>5132</v>
      </c>
      <c r="G1451" s="443" t="s">
        <v>1154</v>
      </c>
      <c r="H1451" s="446"/>
      <c r="I1451" s="447" t="s">
        <v>5152</v>
      </c>
      <c r="J1451" s="448" t="s">
        <v>5153</v>
      </c>
      <c r="K1451" s="449"/>
      <c r="L1451" s="448"/>
      <c r="M1451" s="449"/>
      <c r="N1451" s="450" t="s">
        <v>1777</v>
      </c>
      <c r="O1451" s="473">
        <f>4.25/1.3</f>
        <v>3.2692307692307692</v>
      </c>
      <c r="P1451" s="446"/>
      <c r="Q1451" s="448"/>
      <c r="S1451" s="452" t="s">
        <v>5181</v>
      </c>
      <c r="T1451" s="453">
        <f t="shared" si="111"/>
        <v>4</v>
      </c>
      <c r="U1451" s="454"/>
      <c r="V1451" s="453"/>
      <c r="W1451" s="453"/>
      <c r="X1451" s="453"/>
      <c r="Y1451" s="453"/>
      <c r="Z1451" s="455"/>
      <c r="AA1451" s="456"/>
      <c r="AB1451" s="456"/>
      <c r="AC1451" s="456"/>
      <c r="AD1451" s="456"/>
      <c r="AE1451" s="456"/>
      <c r="AF1451" s="456"/>
      <c r="AG1451" s="456"/>
      <c r="AH1451" s="456"/>
      <c r="AI1451" s="456"/>
      <c r="AJ1451" s="456"/>
      <c r="AK1451" s="456"/>
      <c r="AL1451" s="456"/>
      <c r="AM1451" s="456"/>
      <c r="AN1451" s="456"/>
      <c r="AO1451" s="456"/>
      <c r="AP1451" s="456"/>
      <c r="AQ1451" s="469"/>
    </row>
    <row r="1452" spans="1:43" s="347" customFormat="1" x14ac:dyDescent="0.3">
      <c r="A1452" s="438">
        <v>41745</v>
      </c>
      <c r="B1452" s="932" t="s">
        <v>5014</v>
      </c>
      <c r="C1452" s="933" t="s">
        <v>566</v>
      </c>
      <c r="D1452" s="652">
        <v>1250</v>
      </c>
      <c r="E1452" s="347" t="s">
        <v>66</v>
      </c>
      <c r="F1452" s="439">
        <v>45407</v>
      </c>
      <c r="G1452" s="347" t="s">
        <v>4792</v>
      </c>
      <c r="H1452" s="352" t="s">
        <v>5015</v>
      </c>
      <c r="I1452" s="353" t="s">
        <v>5016</v>
      </c>
      <c r="J1452" s="354" t="s">
        <v>2010</v>
      </c>
      <c r="K1452" s="355">
        <v>-25</v>
      </c>
      <c r="L1452" s="354"/>
      <c r="M1452" s="355"/>
      <c r="N1452" s="440" t="s">
        <v>158</v>
      </c>
      <c r="O1452" s="471">
        <v>3.2</v>
      </c>
      <c r="P1452" s="352" t="s">
        <v>93</v>
      </c>
      <c r="Q1452" s="354"/>
      <c r="R1452" s="347" t="s">
        <v>93</v>
      </c>
      <c r="S1452" s="184" t="s">
        <v>5073</v>
      </c>
      <c r="T1452" s="138">
        <f t="shared" ref="T1452:T1468" si="112">MONTH(A1452)</f>
        <v>4</v>
      </c>
      <c r="U1452" s="139"/>
      <c r="V1452" s="138"/>
      <c r="W1452" s="138"/>
      <c r="X1452" s="138"/>
      <c r="Y1452" s="141"/>
      <c r="Z1452" s="226"/>
      <c r="AA1452" s="179"/>
      <c r="AB1452" s="179"/>
      <c r="AC1452" s="179"/>
      <c r="AD1452" s="179"/>
      <c r="AE1452" s="179"/>
      <c r="AF1452" s="179"/>
      <c r="AG1452" s="179"/>
      <c r="AH1452" s="179"/>
      <c r="AI1452" s="179"/>
      <c r="AJ1452" s="179"/>
      <c r="AK1452" s="179"/>
      <c r="AL1452" s="179"/>
      <c r="AM1452" s="179"/>
      <c r="AN1452" s="179"/>
      <c r="AO1452" s="179"/>
      <c r="AP1452" s="179"/>
    </row>
    <row r="1453" spans="1:43" s="347" customFormat="1" x14ac:dyDescent="0.3">
      <c r="A1453" s="438">
        <v>41745</v>
      </c>
      <c r="B1453" s="932" t="s">
        <v>5017</v>
      </c>
      <c r="C1453" s="933" t="s">
        <v>566</v>
      </c>
      <c r="D1453" s="652">
        <v>300</v>
      </c>
      <c r="E1453" s="347" t="s">
        <v>501</v>
      </c>
      <c r="F1453" s="439">
        <v>52712</v>
      </c>
      <c r="G1453" s="347" t="s">
        <v>4792</v>
      </c>
      <c r="H1453" s="352"/>
      <c r="I1453" s="353"/>
      <c r="J1453" s="354" t="s">
        <v>5018</v>
      </c>
      <c r="K1453" s="355" t="s">
        <v>2069</v>
      </c>
      <c r="L1453" s="354"/>
      <c r="M1453" s="355"/>
      <c r="N1453" s="440" t="s">
        <v>868</v>
      </c>
      <c r="O1453" s="471">
        <v>4.67</v>
      </c>
      <c r="P1453" s="352" t="s">
        <v>93</v>
      </c>
      <c r="Q1453" s="354"/>
      <c r="R1453" s="347" t="s">
        <v>93</v>
      </c>
      <c r="S1453" s="184" t="s">
        <v>5074</v>
      </c>
      <c r="T1453" s="138">
        <f t="shared" si="112"/>
        <v>4</v>
      </c>
      <c r="U1453" s="139"/>
      <c r="V1453" s="138"/>
      <c r="W1453" s="138"/>
      <c r="X1453" s="138"/>
      <c r="Y1453" s="141"/>
      <c r="Z1453" s="226"/>
      <c r="AA1453" s="179"/>
      <c r="AB1453" s="179"/>
      <c r="AC1453" s="179"/>
      <c r="AD1453" s="179"/>
      <c r="AE1453" s="179"/>
      <c r="AF1453" s="179"/>
      <c r="AG1453" s="179"/>
      <c r="AH1453" s="179"/>
      <c r="AI1453" s="179"/>
      <c r="AJ1453" s="179"/>
      <c r="AK1453" s="179"/>
      <c r="AL1453" s="179"/>
      <c r="AM1453" s="179"/>
      <c r="AN1453" s="179"/>
      <c r="AO1453" s="179"/>
      <c r="AP1453" s="179"/>
    </row>
    <row r="1454" spans="1:43" s="347" customFormat="1" x14ac:dyDescent="0.3">
      <c r="A1454" s="438">
        <v>41745</v>
      </c>
      <c r="B1454" s="932" t="s">
        <v>5019</v>
      </c>
      <c r="C1454" s="933" t="s">
        <v>11</v>
      </c>
      <c r="D1454" s="652">
        <v>400</v>
      </c>
      <c r="E1454" s="347" t="s">
        <v>5020</v>
      </c>
      <c r="F1454" s="439"/>
      <c r="G1454" s="347" t="s">
        <v>5021</v>
      </c>
      <c r="H1454" s="352" t="s">
        <v>397</v>
      </c>
      <c r="I1454" s="353" t="s">
        <v>5022</v>
      </c>
      <c r="J1454" s="354" t="s">
        <v>97</v>
      </c>
      <c r="K1454" s="355">
        <v>-37.5</v>
      </c>
      <c r="L1454" s="354"/>
      <c r="M1454" s="355"/>
      <c r="N1454" s="440" t="s">
        <v>1196</v>
      </c>
      <c r="O1454" s="471">
        <v>6</v>
      </c>
      <c r="P1454" s="352" t="s">
        <v>93</v>
      </c>
      <c r="Q1454" s="354"/>
      <c r="R1454" s="347" t="s">
        <v>93</v>
      </c>
      <c r="S1454" s="184" t="s">
        <v>5075</v>
      </c>
      <c r="T1454" s="138">
        <f t="shared" si="112"/>
        <v>4</v>
      </c>
      <c r="U1454" s="139"/>
      <c r="V1454" s="138"/>
      <c r="W1454" s="138"/>
      <c r="X1454" s="138"/>
      <c r="Y1454" s="141"/>
      <c r="Z1454" s="226"/>
      <c r="AA1454" s="179"/>
      <c r="AB1454" s="179"/>
      <c r="AC1454" s="179"/>
      <c r="AD1454" s="179"/>
      <c r="AE1454" s="179"/>
      <c r="AF1454" s="179"/>
      <c r="AG1454" s="179"/>
      <c r="AH1454" s="179"/>
      <c r="AI1454" s="179"/>
      <c r="AJ1454" s="179"/>
      <c r="AK1454" s="179"/>
      <c r="AL1454" s="179"/>
      <c r="AM1454" s="179"/>
      <c r="AN1454" s="179"/>
      <c r="AO1454" s="179"/>
      <c r="AP1454" s="179"/>
    </row>
    <row r="1455" spans="1:43" s="347" customFormat="1" x14ac:dyDescent="0.3">
      <c r="A1455" s="438">
        <v>41745</v>
      </c>
      <c r="B1455" s="932" t="s">
        <v>3766</v>
      </c>
      <c r="C1455" s="933" t="s">
        <v>36</v>
      </c>
      <c r="D1455" s="652">
        <v>250</v>
      </c>
      <c r="E1455" s="347" t="s">
        <v>66</v>
      </c>
      <c r="F1455" s="439">
        <v>45325</v>
      </c>
      <c r="G1455" s="347" t="s">
        <v>5023</v>
      </c>
      <c r="H1455" s="352" t="s">
        <v>5024</v>
      </c>
      <c r="I1455" s="353"/>
      <c r="J1455" s="354" t="s">
        <v>5025</v>
      </c>
      <c r="K1455" s="355">
        <v>-8.1999999999999993</v>
      </c>
      <c r="L1455" s="354"/>
      <c r="M1455" s="355"/>
      <c r="N1455" s="440" t="s">
        <v>132</v>
      </c>
      <c r="O1455" s="471">
        <v>5.2</v>
      </c>
      <c r="P1455" s="352" t="s">
        <v>5026</v>
      </c>
      <c r="Q1455" s="354"/>
      <c r="R1455" s="347">
        <v>6.6</v>
      </c>
      <c r="S1455" s="184" t="s">
        <v>3453</v>
      </c>
      <c r="T1455" s="138">
        <f t="shared" si="112"/>
        <v>4</v>
      </c>
      <c r="U1455" s="139"/>
      <c r="V1455" s="138"/>
      <c r="W1455" s="138"/>
      <c r="X1455" s="138"/>
      <c r="Y1455" s="141"/>
      <c r="Z1455" s="226"/>
      <c r="AA1455" s="179"/>
      <c r="AB1455" s="179"/>
      <c r="AC1455" s="179"/>
      <c r="AD1455" s="179"/>
      <c r="AE1455" s="179"/>
      <c r="AF1455" s="179"/>
      <c r="AG1455" s="179"/>
      <c r="AH1455" s="179"/>
      <c r="AI1455" s="179"/>
      <c r="AJ1455" s="179"/>
      <c r="AK1455" s="179"/>
      <c r="AL1455" s="179"/>
      <c r="AM1455" s="179"/>
      <c r="AN1455" s="179"/>
      <c r="AO1455" s="179"/>
      <c r="AP1455" s="179"/>
    </row>
    <row r="1456" spans="1:43" s="347" customFormat="1" x14ac:dyDescent="0.3">
      <c r="A1456" s="438">
        <v>41745</v>
      </c>
      <c r="B1456" s="932" t="s">
        <v>5027</v>
      </c>
      <c r="C1456" s="933" t="s">
        <v>369</v>
      </c>
      <c r="D1456" s="652">
        <v>500</v>
      </c>
      <c r="E1456" s="347" t="s">
        <v>4841</v>
      </c>
      <c r="F1456" s="439">
        <v>43579</v>
      </c>
      <c r="G1456" s="347" t="s">
        <v>5028</v>
      </c>
      <c r="H1456" s="352" t="s">
        <v>291</v>
      </c>
      <c r="I1456" s="353" t="s">
        <v>5029</v>
      </c>
      <c r="J1456" s="354" t="s">
        <v>642</v>
      </c>
      <c r="K1456" s="355">
        <v>-12.5</v>
      </c>
      <c r="L1456" s="354"/>
      <c r="M1456" s="355"/>
      <c r="N1456" s="440" t="s">
        <v>192</v>
      </c>
      <c r="O1456" s="471">
        <v>3.2</v>
      </c>
      <c r="P1456" s="352"/>
      <c r="Q1456" s="354" t="s">
        <v>5030</v>
      </c>
      <c r="R1456" s="347">
        <v>6.5</v>
      </c>
      <c r="S1456" s="184" t="s">
        <v>3453</v>
      </c>
      <c r="T1456" s="138">
        <f t="shared" si="112"/>
        <v>4</v>
      </c>
      <c r="U1456" s="139"/>
      <c r="V1456" s="138"/>
      <c r="W1456" s="138"/>
      <c r="X1456" s="138"/>
      <c r="Y1456" s="141"/>
      <c r="Z1456" s="226"/>
      <c r="AA1456" s="179"/>
      <c r="AB1456" s="179"/>
      <c r="AC1456" s="179"/>
      <c r="AD1456" s="179"/>
      <c r="AE1456" s="179"/>
      <c r="AF1456" s="179"/>
      <c r="AG1456" s="179"/>
      <c r="AH1456" s="179"/>
      <c r="AI1456" s="179"/>
      <c r="AJ1456" s="179"/>
      <c r="AK1456" s="179"/>
      <c r="AL1456" s="179"/>
      <c r="AM1456" s="179"/>
      <c r="AN1456" s="179"/>
      <c r="AO1456" s="179"/>
      <c r="AP1456" s="179"/>
    </row>
    <row r="1457" spans="1:42" s="347" customFormat="1" x14ac:dyDescent="0.3">
      <c r="A1457" s="438">
        <v>41744</v>
      </c>
      <c r="B1457" s="932" t="s">
        <v>5031</v>
      </c>
      <c r="C1457" s="933" t="s">
        <v>148</v>
      </c>
      <c r="D1457" s="652">
        <v>500</v>
      </c>
      <c r="E1457" s="347" t="s">
        <v>12</v>
      </c>
      <c r="F1457" s="439">
        <v>42846</v>
      </c>
      <c r="G1457" s="347" t="s">
        <v>4078</v>
      </c>
      <c r="H1457" s="352" t="s">
        <v>2296</v>
      </c>
      <c r="I1457" s="353" t="s">
        <v>5032</v>
      </c>
      <c r="J1457" s="354" t="s">
        <v>5033</v>
      </c>
      <c r="K1457" s="355">
        <v>-10</v>
      </c>
      <c r="L1457" s="354"/>
      <c r="M1457" s="355"/>
      <c r="N1457" s="440" t="s">
        <v>274</v>
      </c>
      <c r="O1457" s="471">
        <v>4.5</v>
      </c>
      <c r="P1457" s="352" t="s">
        <v>2958</v>
      </c>
      <c r="Q1457" s="354"/>
      <c r="R1457" s="347">
        <v>1</v>
      </c>
      <c r="S1457" s="184" t="s">
        <v>5070</v>
      </c>
      <c r="T1457" s="138">
        <f t="shared" si="112"/>
        <v>4</v>
      </c>
      <c r="U1457" s="139"/>
      <c r="V1457" s="138"/>
      <c r="W1457" s="138"/>
      <c r="X1457" s="138"/>
      <c r="Y1457" s="141"/>
      <c r="Z1457" s="226"/>
      <c r="AA1457" s="179"/>
      <c r="AB1457" s="179"/>
      <c r="AC1457" s="179"/>
      <c r="AD1457" s="179"/>
      <c r="AE1457" s="179"/>
      <c r="AF1457" s="179"/>
      <c r="AG1457" s="179"/>
      <c r="AH1457" s="179"/>
      <c r="AI1457" s="179"/>
      <c r="AJ1457" s="179"/>
      <c r="AK1457" s="179"/>
      <c r="AL1457" s="179"/>
      <c r="AM1457" s="179"/>
      <c r="AN1457" s="179"/>
      <c r="AO1457" s="179"/>
      <c r="AP1457" s="179"/>
    </row>
    <row r="1458" spans="1:42" s="347" customFormat="1" x14ac:dyDescent="0.3">
      <c r="A1458" s="438">
        <v>41744</v>
      </c>
      <c r="B1458" s="932" t="s">
        <v>5034</v>
      </c>
      <c r="C1458" s="933" t="s">
        <v>148</v>
      </c>
      <c r="D1458" s="652">
        <v>1000</v>
      </c>
      <c r="E1458" s="347" t="s">
        <v>66</v>
      </c>
      <c r="F1458" s="439">
        <v>45404</v>
      </c>
      <c r="G1458" s="347" t="s">
        <v>4078</v>
      </c>
      <c r="H1458" s="352" t="s">
        <v>668</v>
      </c>
      <c r="I1458" s="353" t="s">
        <v>414</v>
      </c>
      <c r="J1458" s="354" t="s">
        <v>415</v>
      </c>
      <c r="K1458" s="355">
        <v>-12</v>
      </c>
      <c r="L1458" s="354"/>
      <c r="M1458" s="355"/>
      <c r="N1458" s="440" t="s">
        <v>158</v>
      </c>
      <c r="O1458" s="471">
        <v>4</v>
      </c>
      <c r="P1458" s="352" t="s">
        <v>1994</v>
      </c>
      <c r="Q1458" s="354"/>
      <c r="R1458" s="347">
        <v>2</v>
      </c>
      <c r="S1458" s="184" t="s">
        <v>5071</v>
      </c>
      <c r="T1458" s="138">
        <f t="shared" si="112"/>
        <v>4</v>
      </c>
      <c r="U1458" s="139"/>
      <c r="V1458" s="138"/>
      <c r="W1458" s="138"/>
      <c r="X1458" s="138"/>
      <c r="Y1458" s="141"/>
      <c r="Z1458" s="226"/>
      <c r="AA1458" s="179"/>
      <c r="AB1458" s="179"/>
      <c r="AC1458" s="179"/>
      <c r="AD1458" s="179"/>
      <c r="AE1458" s="179"/>
      <c r="AF1458" s="179"/>
      <c r="AG1458" s="179"/>
      <c r="AH1458" s="179"/>
      <c r="AI1458" s="179"/>
      <c r="AJ1458" s="179"/>
      <c r="AK1458" s="179"/>
      <c r="AL1458" s="179"/>
      <c r="AM1458" s="179"/>
      <c r="AN1458" s="179"/>
      <c r="AO1458" s="179"/>
      <c r="AP1458" s="179"/>
    </row>
    <row r="1459" spans="1:42" s="347" customFormat="1" x14ac:dyDescent="0.3">
      <c r="A1459" s="438">
        <v>41744</v>
      </c>
      <c r="B1459" s="932" t="s">
        <v>5035</v>
      </c>
      <c r="C1459" s="933" t="s">
        <v>148</v>
      </c>
      <c r="D1459" s="652">
        <v>1000</v>
      </c>
      <c r="E1459" s="347" t="s">
        <v>117</v>
      </c>
      <c r="F1459" s="439">
        <v>52709</v>
      </c>
      <c r="G1459" s="347" t="s">
        <v>4078</v>
      </c>
      <c r="H1459" s="352" t="s">
        <v>4667</v>
      </c>
      <c r="I1459" s="353" t="s">
        <v>5036</v>
      </c>
      <c r="J1459" s="354" t="s">
        <v>642</v>
      </c>
      <c r="K1459" s="355">
        <v>-7.5</v>
      </c>
      <c r="L1459" s="354"/>
      <c r="M1459" s="355"/>
      <c r="N1459" s="440" t="s">
        <v>1033</v>
      </c>
      <c r="O1459" s="471">
        <v>2.75</v>
      </c>
      <c r="P1459" s="352" t="s">
        <v>4670</v>
      </c>
      <c r="Q1459" s="354"/>
      <c r="R1459" s="347">
        <v>8</v>
      </c>
      <c r="S1459" s="184" t="s">
        <v>5072</v>
      </c>
      <c r="T1459" s="138">
        <f t="shared" si="112"/>
        <v>4</v>
      </c>
      <c r="U1459" s="139"/>
      <c r="V1459" s="138"/>
      <c r="W1459" s="138"/>
      <c r="X1459" s="138"/>
      <c r="Y1459" s="141"/>
      <c r="Z1459" s="226"/>
      <c r="AA1459" s="179"/>
      <c r="AB1459" s="179"/>
      <c r="AC1459" s="179"/>
      <c r="AD1459" s="179"/>
      <c r="AE1459" s="179"/>
      <c r="AF1459" s="179"/>
      <c r="AG1459" s="179"/>
      <c r="AH1459" s="179"/>
      <c r="AI1459" s="179"/>
      <c r="AJ1459" s="179"/>
      <c r="AK1459" s="179"/>
      <c r="AL1459" s="179"/>
      <c r="AM1459" s="179"/>
      <c r="AN1459" s="179"/>
      <c r="AO1459" s="179"/>
      <c r="AP1459" s="179"/>
    </row>
    <row r="1460" spans="1:42" s="347" customFormat="1" x14ac:dyDescent="0.3">
      <c r="A1460" s="438">
        <v>41744</v>
      </c>
      <c r="B1460" s="932" t="s">
        <v>5037</v>
      </c>
      <c r="C1460" s="933" t="s">
        <v>218</v>
      </c>
      <c r="D1460" s="652">
        <v>700</v>
      </c>
      <c r="E1460" s="347" t="s">
        <v>117</v>
      </c>
      <c r="F1460" s="439">
        <v>16238</v>
      </c>
      <c r="G1460" s="347" t="s">
        <v>5038</v>
      </c>
      <c r="H1460" s="352" t="s">
        <v>2697</v>
      </c>
      <c r="I1460" s="353" t="s">
        <v>4548</v>
      </c>
      <c r="J1460" s="354" t="s">
        <v>5039</v>
      </c>
      <c r="K1460" s="355">
        <v>-15.5</v>
      </c>
      <c r="L1460" s="354"/>
      <c r="M1460" s="355"/>
      <c r="N1460" s="440" t="s">
        <v>1609</v>
      </c>
      <c r="O1460" s="471">
        <v>3.14</v>
      </c>
      <c r="P1460" s="352" t="s">
        <v>1994</v>
      </c>
      <c r="Q1460" s="354"/>
      <c r="R1460" s="347">
        <v>2</v>
      </c>
      <c r="S1460" s="184" t="s">
        <v>5068</v>
      </c>
      <c r="T1460" s="138">
        <f t="shared" si="112"/>
        <v>4</v>
      </c>
      <c r="U1460" s="139"/>
      <c r="V1460" s="138"/>
      <c r="W1460" s="138"/>
      <c r="X1460" s="138"/>
      <c r="Y1460" s="141"/>
      <c r="Z1460" s="226"/>
      <c r="AA1460" s="179"/>
      <c r="AB1460" s="179"/>
      <c r="AC1460" s="179"/>
      <c r="AD1460" s="179"/>
      <c r="AE1460" s="179"/>
      <c r="AF1460" s="179"/>
      <c r="AG1460" s="179"/>
      <c r="AH1460" s="179"/>
      <c r="AI1460" s="179"/>
      <c r="AJ1460" s="179"/>
      <c r="AK1460" s="179"/>
      <c r="AL1460" s="179"/>
      <c r="AM1460" s="179"/>
      <c r="AN1460" s="179"/>
      <c r="AO1460" s="179"/>
      <c r="AP1460" s="179"/>
    </row>
    <row r="1461" spans="1:42" s="347" customFormat="1" x14ac:dyDescent="0.3">
      <c r="A1461" s="438">
        <v>41744</v>
      </c>
      <c r="B1461" s="932" t="s">
        <v>5040</v>
      </c>
      <c r="C1461" s="933" t="s">
        <v>87</v>
      </c>
      <c r="D1461" s="652">
        <v>400</v>
      </c>
      <c r="E1461" s="347" t="s">
        <v>37</v>
      </c>
      <c r="F1461" s="439">
        <v>43586</v>
      </c>
      <c r="G1461" s="347" t="s">
        <v>5041</v>
      </c>
      <c r="H1461" s="352" t="s">
        <v>5042</v>
      </c>
      <c r="I1461" s="353" t="s">
        <v>946</v>
      </c>
      <c r="J1461" s="354" t="s">
        <v>119</v>
      </c>
      <c r="K1461" s="355">
        <v>-22.5</v>
      </c>
      <c r="L1461" s="354"/>
      <c r="M1461" s="355"/>
      <c r="N1461" s="440" t="s">
        <v>551</v>
      </c>
      <c r="O1461" s="471">
        <v>6.25</v>
      </c>
      <c r="P1461" s="352"/>
      <c r="Q1461" s="354" t="s">
        <v>2430</v>
      </c>
      <c r="R1461" s="347">
        <v>-7.5</v>
      </c>
      <c r="S1461" s="184" t="s">
        <v>5069</v>
      </c>
      <c r="T1461" s="138">
        <f t="shared" si="112"/>
        <v>4</v>
      </c>
      <c r="U1461" s="139"/>
      <c r="V1461" s="138"/>
      <c r="W1461" s="138"/>
      <c r="X1461" s="138"/>
      <c r="Y1461" s="141"/>
      <c r="Z1461" s="226"/>
      <c r="AA1461" s="179"/>
      <c r="AB1461" s="179"/>
      <c r="AC1461" s="179"/>
      <c r="AD1461" s="179"/>
      <c r="AE1461" s="179"/>
      <c r="AF1461" s="179"/>
      <c r="AG1461" s="179"/>
      <c r="AH1461" s="179"/>
      <c r="AI1461" s="179"/>
      <c r="AJ1461" s="179"/>
      <c r="AK1461" s="179"/>
      <c r="AL1461" s="179"/>
      <c r="AM1461" s="179"/>
      <c r="AN1461" s="179"/>
      <c r="AO1461" s="179"/>
      <c r="AP1461" s="179"/>
    </row>
    <row r="1462" spans="1:42" s="347" customFormat="1" x14ac:dyDescent="0.3">
      <c r="A1462" s="438">
        <v>41743</v>
      </c>
      <c r="B1462" s="932" t="s">
        <v>5043</v>
      </c>
      <c r="C1462" s="933" t="s">
        <v>369</v>
      </c>
      <c r="D1462" s="652">
        <v>400</v>
      </c>
      <c r="E1462" s="347" t="s">
        <v>5044</v>
      </c>
      <c r="F1462" s="439">
        <v>43577</v>
      </c>
      <c r="G1462" s="347" t="s">
        <v>3765</v>
      </c>
      <c r="H1462" s="352"/>
      <c r="I1462" s="353"/>
      <c r="J1462" s="354" t="s">
        <v>5045</v>
      </c>
      <c r="K1462" s="355"/>
      <c r="L1462" s="354"/>
      <c r="M1462" s="355"/>
      <c r="N1462" s="440" t="s">
        <v>391</v>
      </c>
      <c r="O1462" s="471">
        <v>1.25</v>
      </c>
      <c r="P1462" s="352" t="s">
        <v>2042</v>
      </c>
      <c r="Q1462" s="354"/>
      <c r="R1462" s="347">
        <v>6</v>
      </c>
      <c r="S1462" s="184" t="s">
        <v>5062</v>
      </c>
      <c r="T1462" s="138">
        <f t="shared" si="112"/>
        <v>4</v>
      </c>
      <c r="U1462" s="139"/>
      <c r="V1462" s="138"/>
      <c r="W1462" s="138"/>
      <c r="X1462" s="138"/>
      <c r="Y1462" s="141"/>
      <c r="Z1462" s="226"/>
      <c r="AA1462" s="179"/>
      <c r="AB1462" s="179"/>
      <c r="AC1462" s="179"/>
      <c r="AD1462" s="179"/>
      <c r="AE1462" s="179"/>
      <c r="AF1462" s="179"/>
      <c r="AG1462" s="179"/>
      <c r="AH1462" s="179"/>
      <c r="AI1462" s="179"/>
      <c r="AJ1462" s="179"/>
      <c r="AK1462" s="179"/>
      <c r="AL1462" s="179"/>
      <c r="AM1462" s="179"/>
      <c r="AN1462" s="179"/>
      <c r="AO1462" s="179"/>
      <c r="AP1462" s="179"/>
    </row>
    <row r="1463" spans="1:42" s="347" customFormat="1" x14ac:dyDescent="0.3">
      <c r="A1463" s="438">
        <v>41743</v>
      </c>
      <c r="B1463" s="932" t="s">
        <v>5046</v>
      </c>
      <c r="C1463" s="933" t="s">
        <v>369</v>
      </c>
      <c r="D1463" s="652">
        <v>1750</v>
      </c>
      <c r="E1463" s="347" t="s">
        <v>5044</v>
      </c>
      <c r="F1463" s="439">
        <v>43577</v>
      </c>
      <c r="G1463" s="347" t="s">
        <v>3765</v>
      </c>
      <c r="H1463" s="352" t="s">
        <v>1432</v>
      </c>
      <c r="I1463" s="353" t="s">
        <v>5047</v>
      </c>
      <c r="J1463" s="354" t="s">
        <v>5048</v>
      </c>
      <c r="K1463" s="355">
        <v>-8</v>
      </c>
      <c r="L1463" s="354"/>
      <c r="M1463" s="355"/>
      <c r="N1463" s="440" t="s">
        <v>4496</v>
      </c>
      <c r="O1463" s="471">
        <v>1.83</v>
      </c>
      <c r="P1463" s="352" t="s">
        <v>2042</v>
      </c>
      <c r="Q1463" s="354"/>
      <c r="R1463" s="347">
        <v>6</v>
      </c>
      <c r="S1463" s="184" t="s">
        <v>5063</v>
      </c>
      <c r="T1463" s="138">
        <f t="shared" si="112"/>
        <v>4</v>
      </c>
      <c r="U1463" s="139"/>
      <c r="V1463" s="138"/>
      <c r="W1463" s="138"/>
      <c r="X1463" s="138"/>
      <c r="Y1463" s="141"/>
      <c r="Z1463" s="226"/>
      <c r="AA1463" s="179"/>
      <c r="AB1463" s="179"/>
      <c r="AC1463" s="179"/>
      <c r="AD1463" s="179"/>
      <c r="AE1463" s="179"/>
      <c r="AF1463" s="179"/>
      <c r="AG1463" s="179"/>
      <c r="AH1463" s="179"/>
      <c r="AI1463" s="179"/>
      <c r="AJ1463" s="179"/>
      <c r="AK1463" s="179"/>
      <c r="AL1463" s="179"/>
      <c r="AM1463" s="179"/>
      <c r="AN1463" s="179"/>
      <c r="AO1463" s="179"/>
      <c r="AP1463" s="179"/>
    </row>
    <row r="1464" spans="1:42" s="347" customFormat="1" x14ac:dyDescent="0.3">
      <c r="A1464" s="438">
        <v>41743</v>
      </c>
      <c r="B1464" s="932" t="s">
        <v>5049</v>
      </c>
      <c r="C1464" s="933" t="s">
        <v>110</v>
      </c>
      <c r="D1464" s="652">
        <v>2000</v>
      </c>
      <c r="E1464" s="347" t="s">
        <v>5050</v>
      </c>
      <c r="F1464" s="439"/>
      <c r="G1464" s="347" t="s">
        <v>5051</v>
      </c>
      <c r="H1464" s="352" t="s">
        <v>5052</v>
      </c>
      <c r="I1464" s="353" t="s">
        <v>5053</v>
      </c>
      <c r="J1464" s="354" t="s">
        <v>5054</v>
      </c>
      <c r="K1464" s="355">
        <v>-22.5</v>
      </c>
      <c r="L1464" s="354"/>
      <c r="M1464" s="355"/>
      <c r="N1464" s="440" t="s">
        <v>4297</v>
      </c>
      <c r="O1464" s="471">
        <v>2.25</v>
      </c>
      <c r="P1464" s="352" t="s">
        <v>1937</v>
      </c>
      <c r="Q1464" s="354"/>
      <c r="R1464" s="347">
        <v>0</v>
      </c>
      <c r="S1464" s="184" t="s">
        <v>5064</v>
      </c>
      <c r="T1464" s="138">
        <f t="shared" si="112"/>
        <v>4</v>
      </c>
      <c r="U1464" s="139"/>
      <c r="V1464" s="138"/>
      <c r="W1464" s="138"/>
      <c r="X1464" s="138"/>
      <c r="Y1464" s="141"/>
      <c r="Z1464" s="226"/>
      <c r="AA1464" s="179"/>
      <c r="AB1464" s="179"/>
      <c r="AC1464" s="179"/>
      <c r="AD1464" s="179"/>
      <c r="AE1464" s="179"/>
      <c r="AF1464" s="179"/>
      <c r="AG1464" s="179"/>
      <c r="AH1464" s="179"/>
      <c r="AI1464" s="179"/>
      <c r="AJ1464" s="179"/>
      <c r="AK1464" s="179"/>
      <c r="AL1464" s="179"/>
      <c r="AM1464" s="179"/>
      <c r="AN1464" s="179"/>
      <c r="AO1464" s="179"/>
      <c r="AP1464" s="179"/>
    </row>
    <row r="1465" spans="1:42" s="347" customFormat="1" x14ac:dyDescent="0.3">
      <c r="A1465" s="438">
        <v>41743</v>
      </c>
      <c r="B1465" s="932" t="s">
        <v>5055</v>
      </c>
      <c r="C1465" s="933" t="s">
        <v>208</v>
      </c>
      <c r="D1465" s="652">
        <v>500</v>
      </c>
      <c r="E1465" s="347" t="s">
        <v>224</v>
      </c>
      <c r="F1465" s="439">
        <v>44317</v>
      </c>
      <c r="G1465" s="347" t="s">
        <v>5056</v>
      </c>
      <c r="H1465" s="352" t="s">
        <v>446</v>
      </c>
      <c r="I1465" s="353" t="s">
        <v>871</v>
      </c>
      <c r="J1465" s="354" t="s">
        <v>202</v>
      </c>
      <c r="K1465" s="355">
        <v>-22.5</v>
      </c>
      <c r="L1465" s="354"/>
      <c r="M1465" s="355"/>
      <c r="N1465" s="440" t="s">
        <v>192</v>
      </c>
      <c r="O1465" s="471">
        <v>3.2</v>
      </c>
      <c r="P1465" s="352" t="s">
        <v>2088</v>
      </c>
      <c r="Q1465" s="354"/>
      <c r="R1465" s="347">
        <v>-11</v>
      </c>
      <c r="S1465" s="184" t="s">
        <v>5065</v>
      </c>
      <c r="T1465" s="138">
        <f t="shared" si="112"/>
        <v>4</v>
      </c>
      <c r="U1465" s="139"/>
      <c r="V1465" s="138"/>
      <c r="W1465" s="138"/>
      <c r="X1465" s="138"/>
      <c r="Y1465" s="141"/>
      <c r="Z1465" s="226"/>
      <c r="AA1465" s="179"/>
      <c r="AB1465" s="179"/>
      <c r="AC1465" s="179"/>
      <c r="AD1465" s="179"/>
      <c r="AE1465" s="179"/>
      <c r="AF1465" s="179"/>
      <c r="AG1465" s="179"/>
      <c r="AH1465" s="179"/>
      <c r="AI1465" s="179"/>
      <c r="AJ1465" s="179"/>
      <c r="AK1465" s="179"/>
      <c r="AL1465" s="179"/>
      <c r="AM1465" s="179"/>
      <c r="AN1465" s="179"/>
      <c r="AO1465" s="179"/>
      <c r="AP1465" s="179"/>
    </row>
    <row r="1466" spans="1:42" s="347" customFormat="1" x14ac:dyDescent="0.3">
      <c r="A1466" s="438">
        <v>41743</v>
      </c>
      <c r="B1466" s="932" t="s">
        <v>5057</v>
      </c>
      <c r="C1466" s="933" t="s">
        <v>847</v>
      </c>
      <c r="D1466" s="652">
        <v>250</v>
      </c>
      <c r="E1466" s="347" t="s">
        <v>117</v>
      </c>
      <c r="F1466" s="439">
        <v>52702</v>
      </c>
      <c r="G1466" s="347" t="s">
        <v>4185</v>
      </c>
      <c r="H1466" s="352" t="s">
        <v>5058</v>
      </c>
      <c r="I1466" s="353" t="s">
        <v>4066</v>
      </c>
      <c r="J1466" s="354" t="s">
        <v>157</v>
      </c>
      <c r="K1466" s="355">
        <v>-10</v>
      </c>
      <c r="L1466" s="354"/>
      <c r="M1466" s="355"/>
      <c r="N1466" s="440" t="s">
        <v>3808</v>
      </c>
      <c r="O1466" s="471">
        <v>4</v>
      </c>
      <c r="P1466" s="352" t="s">
        <v>2458</v>
      </c>
      <c r="Q1466" s="354"/>
      <c r="R1466" s="347">
        <v>-2.5</v>
      </c>
      <c r="S1466" s="184" t="s">
        <v>5066</v>
      </c>
      <c r="T1466" s="138">
        <f t="shared" si="112"/>
        <v>4</v>
      </c>
      <c r="U1466" s="139"/>
      <c r="V1466" s="138"/>
      <c r="W1466" s="138"/>
      <c r="X1466" s="138"/>
      <c r="Y1466" s="141"/>
      <c r="Z1466" s="226"/>
      <c r="AA1466" s="179"/>
      <c r="AB1466" s="179"/>
      <c r="AC1466" s="179"/>
      <c r="AD1466" s="179"/>
      <c r="AE1466" s="179"/>
      <c r="AF1466" s="179"/>
      <c r="AG1466" s="179"/>
      <c r="AH1466" s="179"/>
      <c r="AI1466" s="179"/>
      <c r="AJ1466" s="179"/>
      <c r="AK1466" s="179"/>
      <c r="AL1466" s="179"/>
      <c r="AM1466" s="179"/>
      <c r="AN1466" s="179"/>
      <c r="AO1466" s="179"/>
      <c r="AP1466" s="179"/>
    </row>
    <row r="1467" spans="1:42" s="347" customFormat="1" x14ac:dyDescent="0.3">
      <c r="A1467" s="438">
        <v>41743</v>
      </c>
      <c r="B1467" s="932" t="s">
        <v>5059</v>
      </c>
      <c r="C1467" s="933" t="s">
        <v>276</v>
      </c>
      <c r="D1467" s="652">
        <v>650</v>
      </c>
      <c r="E1467" s="347" t="s">
        <v>12</v>
      </c>
      <c r="F1467" s="439">
        <v>42847</v>
      </c>
      <c r="G1467" s="347" t="s">
        <v>5060</v>
      </c>
      <c r="H1467" s="352" t="s">
        <v>652</v>
      </c>
      <c r="I1467" s="353" t="s">
        <v>573</v>
      </c>
      <c r="J1467" s="354" t="s">
        <v>152</v>
      </c>
      <c r="K1467" s="355">
        <v>-20</v>
      </c>
      <c r="L1467" s="354"/>
      <c r="M1467" s="355"/>
      <c r="N1467" s="440" t="s">
        <v>1138</v>
      </c>
      <c r="O1467" s="471">
        <v>3.54</v>
      </c>
      <c r="P1467" s="352" t="s">
        <v>1993</v>
      </c>
      <c r="Q1467" s="354"/>
      <c r="R1467" s="347">
        <v>-5</v>
      </c>
      <c r="S1467" s="184" t="s">
        <v>5068</v>
      </c>
      <c r="T1467" s="138">
        <f t="shared" si="112"/>
        <v>4</v>
      </c>
      <c r="U1467" s="139"/>
      <c r="V1467" s="138"/>
      <c r="W1467" s="138"/>
      <c r="X1467" s="138"/>
      <c r="Y1467" s="141"/>
      <c r="Z1467" s="226"/>
      <c r="AA1467" s="179"/>
      <c r="AB1467" s="179"/>
      <c r="AC1467" s="179"/>
      <c r="AD1467" s="179"/>
      <c r="AE1467" s="179"/>
      <c r="AF1467" s="179"/>
      <c r="AG1467" s="179"/>
      <c r="AH1467" s="179"/>
      <c r="AI1467" s="179"/>
      <c r="AJ1467" s="179"/>
      <c r="AK1467" s="179"/>
      <c r="AL1467" s="179"/>
      <c r="AM1467" s="179"/>
      <c r="AN1467" s="179"/>
      <c r="AO1467" s="179"/>
      <c r="AP1467" s="179"/>
    </row>
    <row r="1468" spans="1:42" s="428" customFormat="1" x14ac:dyDescent="0.3">
      <c r="A1468" s="427">
        <v>41743</v>
      </c>
      <c r="B1468" s="935" t="s">
        <v>5061</v>
      </c>
      <c r="C1468" s="936" t="s">
        <v>276</v>
      </c>
      <c r="D1468" s="654">
        <v>350</v>
      </c>
      <c r="E1468" s="428" t="s">
        <v>4077</v>
      </c>
      <c r="F1468" s="430">
        <v>43577</v>
      </c>
      <c r="G1468" s="428" t="s">
        <v>5060</v>
      </c>
      <c r="H1468" s="431" t="s">
        <v>225</v>
      </c>
      <c r="I1468" s="432" t="s">
        <v>226</v>
      </c>
      <c r="J1468" s="433" t="s">
        <v>146</v>
      </c>
      <c r="K1468" s="434">
        <v>-20</v>
      </c>
      <c r="L1468" s="433"/>
      <c r="M1468" s="434"/>
      <c r="N1468" s="435" t="s">
        <v>4850</v>
      </c>
      <c r="O1468" s="617">
        <v>4.8600000000000003</v>
      </c>
      <c r="P1468" s="431"/>
      <c r="Q1468" s="433" t="s">
        <v>2892</v>
      </c>
      <c r="R1468" s="428">
        <v>2.5</v>
      </c>
      <c r="S1468" s="185" t="s">
        <v>5067</v>
      </c>
      <c r="T1468" s="170">
        <f t="shared" si="112"/>
        <v>4</v>
      </c>
      <c r="U1468" s="171"/>
      <c r="V1468" s="170"/>
      <c r="W1468" s="170"/>
      <c r="X1468" s="170"/>
      <c r="Y1468" s="169"/>
      <c r="Z1468" s="437"/>
      <c r="AA1468" s="215"/>
      <c r="AB1468" s="215"/>
      <c r="AC1468" s="215"/>
      <c r="AD1468" s="215"/>
      <c r="AE1468" s="215"/>
      <c r="AF1468" s="215"/>
      <c r="AG1468" s="215"/>
      <c r="AH1468" s="215"/>
      <c r="AI1468" s="215"/>
      <c r="AJ1468" s="215"/>
      <c r="AK1468" s="215"/>
      <c r="AL1468" s="215"/>
      <c r="AM1468" s="215"/>
      <c r="AN1468" s="215"/>
      <c r="AO1468" s="215"/>
      <c r="AP1468" s="215"/>
    </row>
    <row r="1469" spans="1:42" customFormat="1" x14ac:dyDescent="0.3">
      <c r="A1469" s="400">
        <v>41739</v>
      </c>
      <c r="B1469" s="946" t="s">
        <v>4967</v>
      </c>
      <c r="C1469" s="704" t="s">
        <v>36</v>
      </c>
      <c r="D1469" s="7">
        <v>750</v>
      </c>
      <c r="E1469" t="s">
        <v>37</v>
      </c>
      <c r="F1469" s="370">
        <v>43572</v>
      </c>
      <c r="G1469" t="s">
        <v>4968</v>
      </c>
      <c r="H1469" s="318" t="s">
        <v>2168</v>
      </c>
      <c r="I1469" s="319" t="s">
        <v>1633</v>
      </c>
      <c r="J1469" s="320" t="s">
        <v>1634</v>
      </c>
      <c r="K1469" s="321">
        <v>-35</v>
      </c>
      <c r="L1469" s="320"/>
      <c r="M1469" s="321"/>
      <c r="N1469" s="417" t="s">
        <v>463</v>
      </c>
      <c r="O1469" s="623">
        <f>3000/D1469</f>
        <v>4</v>
      </c>
      <c r="P1469" s="318" t="s">
        <v>2867</v>
      </c>
      <c r="Q1469" s="320"/>
      <c r="R1469">
        <v>-15</v>
      </c>
      <c r="S1469" s="184" t="s">
        <v>4979</v>
      </c>
      <c r="T1469" s="138">
        <f t="shared" ref="T1469:T1500" si="113">MONTH(A1469)</f>
        <v>4</v>
      </c>
      <c r="U1469" s="139"/>
      <c r="V1469" s="138"/>
      <c r="W1469" s="138"/>
      <c r="X1469" s="138"/>
      <c r="Y1469" s="141"/>
      <c r="Z1469" s="226"/>
      <c r="AA1469" s="179"/>
      <c r="AB1469" s="179"/>
      <c r="AC1469" s="179"/>
      <c r="AD1469" s="179"/>
      <c r="AE1469" s="179"/>
      <c r="AF1469" s="179"/>
      <c r="AG1469" s="179"/>
      <c r="AH1469" s="179"/>
      <c r="AI1469" s="179"/>
      <c r="AJ1469" s="179"/>
      <c r="AK1469" s="179"/>
      <c r="AL1469" s="179"/>
      <c r="AM1469" s="179"/>
      <c r="AN1469" s="179"/>
      <c r="AO1469" s="179"/>
      <c r="AP1469" s="179"/>
    </row>
    <row r="1470" spans="1:42" customFormat="1" x14ac:dyDescent="0.3">
      <c r="A1470" s="400">
        <v>41739</v>
      </c>
      <c r="B1470" s="946" t="s">
        <v>4967</v>
      </c>
      <c r="C1470" s="704" t="s">
        <v>36</v>
      </c>
      <c r="D1470" s="7">
        <v>500</v>
      </c>
      <c r="E1470" t="s">
        <v>66</v>
      </c>
      <c r="F1470" s="370">
        <v>45399</v>
      </c>
      <c r="G1470" t="s">
        <v>4968</v>
      </c>
      <c r="H1470" s="318" t="s">
        <v>4943</v>
      </c>
      <c r="I1470" s="319" t="s">
        <v>2339</v>
      </c>
      <c r="J1470" s="320" t="s">
        <v>1645</v>
      </c>
      <c r="K1470" s="321">
        <v>-40</v>
      </c>
      <c r="L1470" s="320"/>
      <c r="M1470" s="321"/>
      <c r="N1470" s="417" t="s">
        <v>818</v>
      </c>
      <c r="O1470" s="623">
        <f>2900/D1470</f>
        <v>5.8</v>
      </c>
      <c r="P1470" s="318" t="s">
        <v>2867</v>
      </c>
      <c r="Q1470" s="320"/>
      <c r="R1470">
        <v>-15</v>
      </c>
      <c r="S1470" s="184" t="s">
        <v>4980</v>
      </c>
      <c r="T1470" s="138">
        <f t="shared" si="113"/>
        <v>4</v>
      </c>
      <c r="U1470" s="139"/>
      <c r="V1470" s="138"/>
      <c r="W1470" s="138"/>
      <c r="X1470" s="138"/>
      <c r="Y1470" s="141"/>
      <c r="Z1470" s="226"/>
      <c r="AA1470" s="179"/>
      <c r="AB1470" s="179"/>
      <c r="AC1470" s="179"/>
      <c r="AD1470" s="179"/>
      <c r="AE1470" s="179"/>
      <c r="AF1470" s="179"/>
      <c r="AG1470" s="179"/>
      <c r="AH1470" s="179"/>
      <c r="AI1470" s="179"/>
      <c r="AJ1470" s="179"/>
      <c r="AK1470" s="179"/>
      <c r="AL1470" s="179"/>
      <c r="AM1470" s="179"/>
      <c r="AN1470" s="179"/>
      <c r="AO1470" s="179"/>
      <c r="AP1470" s="179"/>
    </row>
    <row r="1471" spans="1:42" customFormat="1" x14ac:dyDescent="0.3">
      <c r="A1471" s="400">
        <v>41739</v>
      </c>
      <c r="B1471" s="946" t="s">
        <v>4969</v>
      </c>
      <c r="C1471" s="704" t="s">
        <v>600</v>
      </c>
      <c r="D1471" s="7">
        <v>500</v>
      </c>
      <c r="E1471" t="s">
        <v>66</v>
      </c>
      <c r="F1471" s="370">
        <v>45399</v>
      </c>
      <c r="G1471" t="s">
        <v>2353</v>
      </c>
      <c r="H1471" s="318" t="s">
        <v>272</v>
      </c>
      <c r="I1471" s="319" t="s">
        <v>1539</v>
      </c>
      <c r="J1471" s="320" t="s">
        <v>1540</v>
      </c>
      <c r="K1471" s="321">
        <v>-32.5</v>
      </c>
      <c r="L1471" s="320"/>
      <c r="M1471" s="321"/>
      <c r="N1471" s="417" t="s">
        <v>499</v>
      </c>
      <c r="O1471" s="623">
        <f>4300/D1471</f>
        <v>8.6</v>
      </c>
      <c r="P1471" s="318"/>
      <c r="Q1471" s="320"/>
      <c r="S1471" s="184" t="s">
        <v>4984</v>
      </c>
      <c r="T1471" s="138">
        <f t="shared" si="113"/>
        <v>4</v>
      </c>
      <c r="U1471" s="139"/>
      <c r="V1471" s="138"/>
      <c r="W1471" s="138"/>
      <c r="X1471" s="138"/>
      <c r="Y1471" s="141"/>
      <c r="Z1471" s="226"/>
      <c r="AA1471" s="179"/>
      <c r="AB1471" s="179"/>
      <c r="AC1471" s="179"/>
      <c r="AD1471" s="179"/>
      <c r="AE1471" s="179"/>
      <c r="AF1471" s="179"/>
      <c r="AG1471" s="179"/>
      <c r="AH1471" s="179"/>
      <c r="AI1471" s="179"/>
      <c r="AJ1471" s="179"/>
      <c r="AK1471" s="179"/>
      <c r="AL1471" s="179"/>
      <c r="AM1471" s="179"/>
      <c r="AN1471" s="179"/>
      <c r="AO1471" s="179"/>
      <c r="AP1471" s="179"/>
    </row>
    <row r="1472" spans="1:42" customFormat="1" x14ac:dyDescent="0.3">
      <c r="A1472" s="400">
        <v>41739</v>
      </c>
      <c r="B1472" s="946" t="s">
        <v>4970</v>
      </c>
      <c r="C1472" s="704" t="s">
        <v>1354</v>
      </c>
      <c r="D1472" s="7">
        <v>400</v>
      </c>
      <c r="E1472" t="s">
        <v>66</v>
      </c>
      <c r="F1472" s="370">
        <v>45397</v>
      </c>
      <c r="G1472" t="s">
        <v>4971</v>
      </c>
      <c r="H1472" s="318" t="s">
        <v>338</v>
      </c>
      <c r="I1472" s="319" t="s">
        <v>1195</v>
      </c>
      <c r="J1472" s="320" t="s">
        <v>1189</v>
      </c>
      <c r="K1472" s="321">
        <f>175-200</f>
        <v>-25</v>
      </c>
      <c r="L1472" s="320"/>
      <c r="M1472" s="321"/>
      <c r="N1472" s="417" t="s">
        <v>499</v>
      </c>
      <c r="O1472" s="623">
        <f>4300/D1472</f>
        <v>10.75</v>
      </c>
      <c r="P1472" s="318"/>
      <c r="Q1472" s="320"/>
      <c r="S1472" s="184" t="s">
        <v>4983</v>
      </c>
      <c r="T1472" s="138">
        <f t="shared" si="113"/>
        <v>4</v>
      </c>
      <c r="U1472" s="139"/>
      <c r="V1472" s="138"/>
      <c r="W1472" s="138"/>
      <c r="X1472" s="138"/>
      <c r="Y1472" s="141"/>
      <c r="Z1472" s="226"/>
      <c r="AA1472" s="179"/>
      <c r="AB1472" s="179"/>
      <c r="AC1472" s="179"/>
      <c r="AD1472" s="179"/>
      <c r="AE1472" s="179"/>
      <c r="AF1472" s="179"/>
      <c r="AG1472" s="179"/>
      <c r="AH1472" s="179"/>
      <c r="AI1472" s="179"/>
      <c r="AJ1472" s="179"/>
      <c r="AK1472" s="179"/>
      <c r="AL1472" s="179"/>
      <c r="AM1472" s="179"/>
      <c r="AN1472" s="179"/>
      <c r="AO1472" s="179"/>
      <c r="AP1472" s="179"/>
    </row>
    <row r="1473" spans="1:42" customFormat="1" x14ac:dyDescent="0.3">
      <c r="A1473" s="400">
        <v>41739</v>
      </c>
      <c r="B1473" s="946" t="s">
        <v>2182</v>
      </c>
      <c r="C1473" s="704" t="s">
        <v>1514</v>
      </c>
      <c r="D1473" s="7">
        <v>300</v>
      </c>
      <c r="E1473" t="s">
        <v>12</v>
      </c>
      <c r="F1473" s="370">
        <v>42842</v>
      </c>
      <c r="G1473" t="s">
        <v>4972</v>
      </c>
      <c r="H1473" s="318" t="s">
        <v>569</v>
      </c>
      <c r="I1473" s="319" t="s">
        <v>1172</v>
      </c>
      <c r="J1473" s="320" t="s">
        <v>1173</v>
      </c>
      <c r="K1473" s="321">
        <f>55-75</f>
        <v>-20</v>
      </c>
      <c r="L1473" s="320"/>
      <c r="M1473" s="321"/>
      <c r="N1473" s="417" t="s">
        <v>2277</v>
      </c>
      <c r="O1473" s="623">
        <f>3500/700</f>
        <v>5</v>
      </c>
      <c r="P1473" s="318" t="s">
        <v>2458</v>
      </c>
      <c r="Q1473" s="320"/>
      <c r="R1473">
        <v>-2.5</v>
      </c>
      <c r="S1473" s="184" t="s">
        <v>4981</v>
      </c>
      <c r="T1473" s="138">
        <f t="shared" si="113"/>
        <v>4</v>
      </c>
      <c r="U1473" s="139"/>
      <c r="V1473" s="138"/>
      <c r="W1473" s="138"/>
      <c r="X1473" s="138"/>
      <c r="Y1473" s="141"/>
      <c r="Z1473" s="226"/>
      <c r="AA1473" s="179"/>
      <c r="AB1473" s="179"/>
      <c r="AC1473" s="179"/>
      <c r="AD1473" s="179"/>
      <c r="AE1473" s="179"/>
      <c r="AF1473" s="179"/>
      <c r="AG1473" s="179"/>
      <c r="AH1473" s="179"/>
      <c r="AI1473" s="179"/>
      <c r="AJ1473" s="179"/>
      <c r="AK1473" s="179"/>
      <c r="AL1473" s="179"/>
      <c r="AM1473" s="179"/>
      <c r="AN1473" s="179"/>
      <c r="AO1473" s="179"/>
      <c r="AP1473" s="179"/>
    </row>
    <row r="1474" spans="1:42" customFormat="1" x14ac:dyDescent="0.3">
      <c r="A1474" s="400">
        <v>41739</v>
      </c>
      <c r="B1474" s="946" t="s">
        <v>2182</v>
      </c>
      <c r="C1474" s="704" t="s">
        <v>1514</v>
      </c>
      <c r="D1474" s="7">
        <v>400</v>
      </c>
      <c r="E1474" t="s">
        <v>66</v>
      </c>
      <c r="F1474" s="370">
        <v>45412</v>
      </c>
      <c r="G1474" t="s">
        <v>4972</v>
      </c>
      <c r="H1474" s="318" t="s">
        <v>579</v>
      </c>
      <c r="I1474" s="319" t="s">
        <v>1051</v>
      </c>
      <c r="J1474" s="320" t="s">
        <v>1052</v>
      </c>
      <c r="K1474" s="321">
        <f>120-135</f>
        <v>-15</v>
      </c>
      <c r="L1474" s="320"/>
      <c r="M1474" s="321"/>
      <c r="N1474" s="417" t="s">
        <v>2277</v>
      </c>
      <c r="O1474" s="623">
        <f>3500/700</f>
        <v>5</v>
      </c>
      <c r="P1474" s="318" t="s">
        <v>1890</v>
      </c>
      <c r="Q1474" s="320"/>
      <c r="R1474">
        <v>5</v>
      </c>
      <c r="S1474" s="184" t="s">
        <v>4982</v>
      </c>
      <c r="T1474" s="138">
        <f t="shared" si="113"/>
        <v>4</v>
      </c>
      <c r="U1474" s="139"/>
      <c r="V1474" s="138"/>
      <c r="W1474" s="138"/>
      <c r="X1474" s="138"/>
      <c r="Y1474" s="141"/>
      <c r="Z1474" s="226"/>
      <c r="AA1474" s="179"/>
      <c r="AB1474" s="179"/>
      <c r="AC1474" s="179"/>
      <c r="AD1474" s="179"/>
      <c r="AE1474" s="179"/>
      <c r="AF1474" s="179"/>
      <c r="AG1474" s="179"/>
      <c r="AH1474" s="179"/>
      <c r="AI1474" s="179"/>
      <c r="AJ1474" s="179"/>
      <c r="AK1474" s="179"/>
      <c r="AL1474" s="179"/>
      <c r="AM1474" s="179"/>
      <c r="AN1474" s="179"/>
      <c r="AO1474" s="179"/>
      <c r="AP1474" s="179"/>
    </row>
    <row r="1475" spans="1:42" customFormat="1" x14ac:dyDescent="0.3">
      <c r="A1475" s="400">
        <v>41739</v>
      </c>
      <c r="B1475" s="946" t="s">
        <v>4973</v>
      </c>
      <c r="C1475" s="704" t="s">
        <v>4974</v>
      </c>
      <c r="D1475" s="7">
        <v>750</v>
      </c>
      <c r="E1475" t="s">
        <v>746</v>
      </c>
      <c r="F1475" s="370">
        <v>43755</v>
      </c>
      <c r="G1475" t="s">
        <v>4975</v>
      </c>
      <c r="H1475" s="318" t="s">
        <v>3547</v>
      </c>
      <c r="I1475" s="319" t="s">
        <v>3222</v>
      </c>
      <c r="J1475" s="320" t="s">
        <v>4976</v>
      </c>
      <c r="K1475" s="321">
        <f>320-330</f>
        <v>-10</v>
      </c>
      <c r="L1475" s="320"/>
      <c r="M1475" s="321"/>
      <c r="N1475" s="417" t="s">
        <v>463</v>
      </c>
      <c r="O1475" s="623">
        <f>3000/D1475</f>
        <v>4</v>
      </c>
      <c r="P1475" s="318"/>
      <c r="Q1475" s="320"/>
      <c r="S1475" s="184" t="s">
        <v>4985</v>
      </c>
      <c r="T1475" s="138">
        <f t="shared" si="113"/>
        <v>4</v>
      </c>
      <c r="U1475" s="139"/>
      <c r="V1475" s="138"/>
      <c r="W1475" s="138"/>
      <c r="X1475" s="138"/>
      <c r="Y1475" s="141"/>
      <c r="Z1475" s="226"/>
      <c r="AA1475" s="179"/>
      <c r="AB1475" s="179"/>
      <c r="AC1475" s="179"/>
      <c r="AD1475" s="179"/>
      <c r="AE1475" s="179"/>
      <c r="AF1475" s="179"/>
      <c r="AG1475" s="179"/>
      <c r="AH1475" s="179"/>
      <c r="AI1475" s="179"/>
      <c r="AJ1475" s="179"/>
      <c r="AK1475" s="179"/>
      <c r="AL1475" s="179"/>
      <c r="AM1475" s="179"/>
      <c r="AN1475" s="179"/>
      <c r="AO1475" s="179"/>
      <c r="AP1475" s="179"/>
    </row>
    <row r="1476" spans="1:42" customFormat="1" x14ac:dyDescent="0.3">
      <c r="A1476" s="400">
        <v>41739</v>
      </c>
      <c r="B1476" s="946" t="s">
        <v>4977</v>
      </c>
      <c r="C1476" s="704" t="s">
        <v>87</v>
      </c>
      <c r="D1476" s="7">
        <v>250</v>
      </c>
      <c r="E1476" t="s">
        <v>1102</v>
      </c>
      <c r="F1476" s="370">
        <v>46127</v>
      </c>
      <c r="G1476" t="s">
        <v>4978</v>
      </c>
      <c r="H1476" s="318" t="s">
        <v>1632</v>
      </c>
      <c r="I1476" s="319" t="s">
        <v>1365</v>
      </c>
      <c r="J1476" s="320" t="s">
        <v>2166</v>
      </c>
      <c r="K1476" s="321">
        <f>195-200</f>
        <v>-5</v>
      </c>
      <c r="L1476" s="320"/>
      <c r="M1476" s="321"/>
      <c r="N1476" s="417"/>
      <c r="O1476" s="623"/>
      <c r="P1476" s="318"/>
      <c r="Q1476" s="320"/>
      <c r="S1476" s="184" t="s">
        <v>4986</v>
      </c>
      <c r="T1476" s="138">
        <f t="shared" si="113"/>
        <v>4</v>
      </c>
      <c r="U1476" s="139"/>
      <c r="V1476" s="138"/>
      <c r="W1476" s="138"/>
      <c r="X1476" s="138"/>
      <c r="Y1476" s="141"/>
      <c r="Z1476" s="226"/>
      <c r="AA1476" s="179"/>
      <c r="AB1476" s="179"/>
      <c r="AC1476" s="179"/>
      <c r="AD1476" s="179"/>
      <c r="AE1476" s="179"/>
      <c r="AF1476" s="179"/>
      <c r="AG1476" s="179"/>
      <c r="AH1476" s="179"/>
      <c r="AI1476" s="179"/>
      <c r="AJ1476" s="179"/>
      <c r="AK1476" s="179"/>
      <c r="AL1476" s="179"/>
      <c r="AM1476" s="179"/>
      <c r="AN1476" s="179"/>
      <c r="AO1476" s="179"/>
      <c r="AP1476" s="179"/>
    </row>
    <row r="1477" spans="1:42" customFormat="1" x14ac:dyDescent="0.3">
      <c r="A1477" s="400">
        <v>41738</v>
      </c>
      <c r="B1477" s="946" t="s">
        <v>4891</v>
      </c>
      <c r="C1477" s="704" t="s">
        <v>2974</v>
      </c>
      <c r="D1477" s="7">
        <v>500</v>
      </c>
      <c r="E1477" t="s">
        <v>37</v>
      </c>
      <c r="F1477" s="370" t="s">
        <v>5011</v>
      </c>
      <c r="G1477" t="s">
        <v>908</v>
      </c>
      <c r="H1477" s="318" t="s">
        <v>668</v>
      </c>
      <c r="I1477" s="319" t="s">
        <v>4892</v>
      </c>
      <c r="J1477" s="320" t="s">
        <v>4893</v>
      </c>
      <c r="K1477" s="321">
        <v>-12</v>
      </c>
      <c r="L1477" s="320"/>
      <c r="M1477" s="321"/>
      <c r="N1477" s="417" t="s">
        <v>105</v>
      </c>
      <c r="O1477" s="623">
        <v>1.6</v>
      </c>
      <c r="P1477" s="318" t="s">
        <v>4894</v>
      </c>
      <c r="Q1477" s="320"/>
      <c r="R1477">
        <v>2.5</v>
      </c>
      <c r="S1477" s="184" t="s">
        <v>4991</v>
      </c>
      <c r="T1477" s="138">
        <f t="shared" si="113"/>
        <v>4</v>
      </c>
      <c r="U1477" s="139"/>
      <c r="V1477" s="138"/>
      <c r="W1477" s="138"/>
      <c r="X1477" s="138"/>
      <c r="Y1477" s="141"/>
      <c r="Z1477" s="226"/>
      <c r="AA1477" s="179"/>
      <c r="AB1477" s="179"/>
      <c r="AC1477" s="179"/>
      <c r="AD1477" s="179"/>
      <c r="AE1477" s="179"/>
      <c r="AF1477" s="179"/>
      <c r="AG1477" s="179"/>
      <c r="AH1477" s="179"/>
      <c r="AI1477" s="179"/>
      <c r="AJ1477" s="179"/>
      <c r="AK1477" s="179"/>
      <c r="AL1477" s="179"/>
      <c r="AM1477" s="179"/>
      <c r="AN1477" s="179"/>
      <c r="AO1477" s="179"/>
      <c r="AP1477" s="179"/>
    </row>
    <row r="1478" spans="1:42" customFormat="1" x14ac:dyDescent="0.3">
      <c r="A1478" s="400">
        <v>41738</v>
      </c>
      <c r="B1478" s="946" t="s">
        <v>4895</v>
      </c>
      <c r="C1478" s="704" t="s">
        <v>127</v>
      </c>
      <c r="D1478" s="7">
        <v>500</v>
      </c>
      <c r="E1478" t="s">
        <v>37</v>
      </c>
      <c r="F1478" s="370">
        <v>43570</v>
      </c>
      <c r="G1478" t="s">
        <v>4896</v>
      </c>
      <c r="H1478" s="318" t="s">
        <v>2299</v>
      </c>
      <c r="I1478" s="319" t="s">
        <v>2299</v>
      </c>
      <c r="J1478" s="320" t="s">
        <v>4897</v>
      </c>
      <c r="K1478" s="321">
        <v>-10</v>
      </c>
      <c r="L1478" s="320"/>
      <c r="M1478" s="321"/>
      <c r="N1478" s="417" t="s">
        <v>2576</v>
      </c>
      <c r="O1478" s="623">
        <v>1.7</v>
      </c>
      <c r="P1478" s="318" t="s">
        <v>1900</v>
      </c>
      <c r="Q1478" s="320"/>
      <c r="R1478">
        <v>10</v>
      </c>
      <c r="S1478" s="184" t="s">
        <v>4992</v>
      </c>
      <c r="T1478" s="138">
        <f t="shared" si="113"/>
        <v>4</v>
      </c>
      <c r="U1478" s="139"/>
      <c r="V1478" s="138"/>
      <c r="W1478" s="138"/>
      <c r="X1478" s="138"/>
      <c r="Y1478" s="141"/>
      <c r="Z1478" s="226"/>
      <c r="AA1478" s="179"/>
      <c r="AB1478" s="179"/>
      <c r="AC1478" s="179"/>
      <c r="AD1478" s="179"/>
      <c r="AE1478" s="179"/>
      <c r="AF1478" s="179"/>
      <c r="AG1478" s="179"/>
      <c r="AH1478" s="179"/>
      <c r="AI1478" s="179"/>
      <c r="AJ1478" s="179"/>
      <c r="AK1478" s="179"/>
      <c r="AL1478" s="179"/>
      <c r="AM1478" s="179"/>
      <c r="AN1478" s="179"/>
      <c r="AO1478" s="179"/>
      <c r="AP1478" s="179"/>
    </row>
    <row r="1479" spans="1:42" customFormat="1" x14ac:dyDescent="0.3">
      <c r="A1479" s="400">
        <v>41738</v>
      </c>
      <c r="B1479" s="946" t="s">
        <v>4898</v>
      </c>
      <c r="C1479" s="704" t="s">
        <v>127</v>
      </c>
      <c r="D1479" s="7">
        <v>1250</v>
      </c>
      <c r="E1479" t="s">
        <v>1841</v>
      </c>
      <c r="F1479" s="370">
        <v>43570</v>
      </c>
      <c r="G1479" t="s">
        <v>4896</v>
      </c>
      <c r="H1479" s="318" t="s">
        <v>151</v>
      </c>
      <c r="I1479" s="319" t="s">
        <v>951</v>
      </c>
      <c r="J1479" s="320" t="s">
        <v>642</v>
      </c>
      <c r="K1479" s="321">
        <v>-10</v>
      </c>
      <c r="L1479" s="320"/>
      <c r="M1479" s="321"/>
      <c r="N1479" s="417" t="s">
        <v>934</v>
      </c>
      <c r="O1479" s="623">
        <v>2.64</v>
      </c>
      <c r="P1479" s="318" t="s">
        <v>1900</v>
      </c>
      <c r="Q1479" s="320"/>
      <c r="R1479">
        <v>10</v>
      </c>
      <c r="S1479" s="184" t="s">
        <v>4994</v>
      </c>
      <c r="T1479" s="138">
        <f t="shared" si="113"/>
        <v>4</v>
      </c>
      <c r="U1479" s="139"/>
      <c r="V1479" s="138"/>
      <c r="W1479" s="138"/>
      <c r="X1479" s="138"/>
      <c r="Y1479" s="141"/>
      <c r="Z1479" s="226"/>
      <c r="AA1479" s="179"/>
      <c r="AB1479" s="179"/>
      <c r="AC1479" s="179"/>
      <c r="AD1479" s="179"/>
      <c r="AE1479" s="179"/>
      <c r="AF1479" s="179"/>
      <c r="AG1479" s="179"/>
      <c r="AH1479" s="179"/>
      <c r="AI1479" s="179"/>
      <c r="AJ1479" s="179"/>
      <c r="AK1479" s="179"/>
      <c r="AL1479" s="179"/>
      <c r="AM1479" s="179"/>
      <c r="AN1479" s="179"/>
      <c r="AO1479" s="179"/>
      <c r="AP1479" s="179"/>
    </row>
    <row r="1480" spans="1:42" customFormat="1" x14ac:dyDescent="0.3">
      <c r="A1480" s="400">
        <v>41738</v>
      </c>
      <c r="B1480" s="946" t="s">
        <v>4899</v>
      </c>
      <c r="C1480" s="704" t="s">
        <v>127</v>
      </c>
      <c r="D1480" s="7">
        <v>1250</v>
      </c>
      <c r="E1480" t="s">
        <v>1848</v>
      </c>
      <c r="F1480" s="370">
        <v>45397</v>
      </c>
      <c r="G1480" t="s">
        <v>4896</v>
      </c>
      <c r="H1480" s="318" t="s">
        <v>578</v>
      </c>
      <c r="I1480" s="319" t="s">
        <v>205</v>
      </c>
      <c r="J1480" s="320" t="s">
        <v>661</v>
      </c>
      <c r="K1480" s="321">
        <v>-10</v>
      </c>
      <c r="L1480" s="320"/>
      <c r="M1480" s="321"/>
      <c r="N1480" s="417" t="s">
        <v>4833</v>
      </c>
      <c r="O1480" s="623">
        <v>2.8</v>
      </c>
      <c r="P1480" s="318" t="s">
        <v>1900</v>
      </c>
      <c r="Q1480" s="320" t="s">
        <v>4900</v>
      </c>
      <c r="R1480">
        <v>6</v>
      </c>
      <c r="S1480" s="184" t="s">
        <v>4993</v>
      </c>
      <c r="T1480" s="138">
        <f t="shared" si="113"/>
        <v>4</v>
      </c>
      <c r="U1480" s="139"/>
      <c r="V1480" s="138"/>
      <c r="W1480" s="138"/>
      <c r="X1480" s="138"/>
      <c r="Y1480" s="141"/>
      <c r="Z1480" s="226"/>
      <c r="AA1480" s="179"/>
      <c r="AB1480" s="179"/>
      <c r="AC1480" s="179"/>
      <c r="AD1480" s="179"/>
      <c r="AE1480" s="179"/>
      <c r="AF1480" s="179"/>
      <c r="AG1480" s="179"/>
      <c r="AH1480" s="179"/>
      <c r="AI1480" s="179"/>
      <c r="AJ1480" s="179"/>
      <c r="AK1480" s="179"/>
      <c r="AL1480" s="179"/>
      <c r="AM1480" s="179"/>
      <c r="AN1480" s="179"/>
      <c r="AO1480" s="179"/>
      <c r="AP1480" s="179"/>
    </row>
    <row r="1481" spans="1:42" customFormat="1" x14ac:dyDescent="0.3">
      <c r="A1481" s="400">
        <v>41738</v>
      </c>
      <c r="B1481" s="946" t="s">
        <v>4901</v>
      </c>
      <c r="C1481" s="704" t="s">
        <v>100</v>
      </c>
      <c r="D1481" s="7">
        <v>500</v>
      </c>
      <c r="E1481" t="s">
        <v>12</v>
      </c>
      <c r="F1481" s="370">
        <v>42841</v>
      </c>
      <c r="G1481" t="s">
        <v>4902</v>
      </c>
      <c r="H1481" s="318" t="s">
        <v>2299</v>
      </c>
      <c r="I1481" s="319" t="s">
        <v>2299</v>
      </c>
      <c r="J1481" s="320" t="s">
        <v>4903</v>
      </c>
      <c r="K1481" s="321">
        <v>-17.5</v>
      </c>
      <c r="L1481" s="320"/>
      <c r="M1481" s="321"/>
      <c r="N1481" s="417" t="s">
        <v>254</v>
      </c>
      <c r="O1481" s="623">
        <v>5.4</v>
      </c>
      <c r="P1481" s="318" t="s">
        <v>4904</v>
      </c>
      <c r="Q1481" s="320"/>
      <c r="R1481">
        <v>-6</v>
      </c>
      <c r="S1481" s="184" t="s">
        <v>4988</v>
      </c>
      <c r="T1481" s="138">
        <f t="shared" si="113"/>
        <v>4</v>
      </c>
      <c r="U1481" s="139"/>
      <c r="V1481" s="138"/>
      <c r="W1481" s="138"/>
      <c r="X1481" s="138"/>
      <c r="Y1481" s="141"/>
      <c r="Z1481" s="226"/>
      <c r="AA1481" s="179"/>
      <c r="AB1481" s="179"/>
      <c r="AC1481" s="179"/>
      <c r="AD1481" s="179"/>
      <c r="AE1481" s="179"/>
      <c r="AF1481" s="179"/>
      <c r="AG1481" s="179"/>
      <c r="AH1481" s="179"/>
      <c r="AI1481" s="179"/>
      <c r="AJ1481" s="179"/>
      <c r="AK1481" s="179"/>
      <c r="AL1481" s="179"/>
      <c r="AM1481" s="179"/>
      <c r="AN1481" s="179"/>
      <c r="AO1481" s="179"/>
      <c r="AP1481" s="179"/>
    </row>
    <row r="1482" spans="1:42" customFormat="1" x14ac:dyDescent="0.3">
      <c r="A1482" s="400">
        <v>41738</v>
      </c>
      <c r="B1482" s="946" t="s">
        <v>4905</v>
      </c>
      <c r="C1482" s="704" t="s">
        <v>100</v>
      </c>
      <c r="D1482" s="7">
        <v>500</v>
      </c>
      <c r="E1482" t="s">
        <v>1859</v>
      </c>
      <c r="F1482" s="370">
        <v>42841</v>
      </c>
      <c r="G1482" t="s">
        <v>4902</v>
      </c>
      <c r="H1482" s="318" t="s">
        <v>1135</v>
      </c>
      <c r="I1482" s="319" t="s">
        <v>3838</v>
      </c>
      <c r="J1482" s="320" t="s">
        <v>20</v>
      </c>
      <c r="K1482" s="321">
        <v>-17.5</v>
      </c>
      <c r="L1482" s="320"/>
      <c r="M1482" s="321"/>
      <c r="N1482" s="417" t="s">
        <v>714</v>
      </c>
      <c r="O1482" s="623">
        <v>5.6</v>
      </c>
      <c r="P1482" s="318" t="s">
        <v>4904</v>
      </c>
      <c r="Q1482" s="320"/>
      <c r="R1482">
        <v>-6</v>
      </c>
      <c r="S1482" s="184" t="s">
        <v>4987</v>
      </c>
      <c r="T1482" s="138">
        <f t="shared" si="113"/>
        <v>4</v>
      </c>
      <c r="U1482" s="139"/>
      <c r="V1482" s="138"/>
      <c r="W1482" s="138"/>
      <c r="X1482" s="138"/>
      <c r="Y1482" s="141"/>
      <c r="Z1482" s="226"/>
      <c r="AA1482" s="179"/>
      <c r="AB1482" s="179"/>
      <c r="AC1482" s="179"/>
      <c r="AD1482" s="179"/>
      <c r="AE1482" s="179"/>
      <c r="AF1482" s="179"/>
      <c r="AG1482" s="179"/>
      <c r="AH1482" s="179"/>
      <c r="AI1482" s="179"/>
      <c r="AJ1482" s="179"/>
      <c r="AK1482" s="179"/>
      <c r="AL1482" s="179"/>
      <c r="AM1482" s="179"/>
      <c r="AN1482" s="179"/>
      <c r="AO1482" s="179"/>
      <c r="AP1482" s="179"/>
    </row>
    <row r="1483" spans="1:42" customFormat="1" x14ac:dyDescent="0.3">
      <c r="A1483" s="400">
        <v>41738</v>
      </c>
      <c r="B1483" s="946" t="s">
        <v>4906</v>
      </c>
      <c r="C1483" s="704" t="s">
        <v>100</v>
      </c>
      <c r="D1483" s="7">
        <v>1500</v>
      </c>
      <c r="E1483" t="s">
        <v>1841</v>
      </c>
      <c r="F1483" s="370">
        <v>43571</v>
      </c>
      <c r="G1483" t="s">
        <v>4902</v>
      </c>
      <c r="H1483" s="318" t="s">
        <v>292</v>
      </c>
      <c r="I1483" s="319" t="s">
        <v>791</v>
      </c>
      <c r="J1483" s="320" t="s">
        <v>221</v>
      </c>
      <c r="K1483" s="321">
        <v>-12.5</v>
      </c>
      <c r="L1483" s="320"/>
      <c r="M1483" s="321"/>
      <c r="N1483" s="417" t="s">
        <v>4907</v>
      </c>
      <c r="O1483" s="623">
        <v>3.93</v>
      </c>
      <c r="P1483" s="318" t="s">
        <v>1912</v>
      </c>
      <c r="Q1483" s="320"/>
      <c r="R1483">
        <v>11</v>
      </c>
      <c r="S1483" s="184" t="s">
        <v>4990</v>
      </c>
      <c r="T1483" s="138">
        <f t="shared" si="113"/>
        <v>4</v>
      </c>
      <c r="U1483" s="139"/>
      <c r="V1483" s="138"/>
      <c r="W1483" s="138"/>
      <c r="X1483" s="138"/>
      <c r="Y1483" s="141"/>
      <c r="Z1483" s="226"/>
      <c r="AA1483" s="179"/>
      <c r="AB1483" s="179"/>
      <c r="AC1483" s="179"/>
      <c r="AD1483" s="179"/>
      <c r="AE1483" s="179"/>
      <c r="AF1483" s="179"/>
      <c r="AG1483" s="179"/>
      <c r="AH1483" s="179"/>
      <c r="AI1483" s="179"/>
      <c r="AJ1483" s="179"/>
      <c r="AK1483" s="179"/>
      <c r="AL1483" s="179"/>
      <c r="AM1483" s="179"/>
      <c r="AN1483" s="179"/>
      <c r="AO1483" s="179"/>
      <c r="AP1483" s="179"/>
    </row>
    <row r="1484" spans="1:42" customFormat="1" x14ac:dyDescent="0.3">
      <c r="A1484" s="400">
        <v>41738</v>
      </c>
      <c r="B1484" s="946" t="s">
        <v>4908</v>
      </c>
      <c r="C1484" s="704" t="s">
        <v>100</v>
      </c>
      <c r="D1484" s="7">
        <v>500</v>
      </c>
      <c r="E1484" t="s">
        <v>1848</v>
      </c>
      <c r="F1484" s="370">
        <v>45032</v>
      </c>
      <c r="G1484" t="s">
        <v>4902</v>
      </c>
      <c r="H1484" s="318" t="s">
        <v>90</v>
      </c>
      <c r="I1484" s="319" t="s">
        <v>3977</v>
      </c>
      <c r="J1484" s="320" t="s">
        <v>4909</v>
      </c>
      <c r="K1484" s="321">
        <v>-14.5</v>
      </c>
      <c r="L1484" s="320"/>
      <c r="M1484" s="321"/>
      <c r="N1484" s="417" t="s">
        <v>3785</v>
      </c>
      <c r="O1484" s="623">
        <v>7.8</v>
      </c>
      <c r="P1484" s="318" t="s">
        <v>1994</v>
      </c>
      <c r="Q1484" s="320"/>
      <c r="R1484">
        <v>2</v>
      </c>
      <c r="S1484" s="184" t="s">
        <v>4989</v>
      </c>
      <c r="T1484" s="138">
        <f t="shared" si="113"/>
        <v>4</v>
      </c>
      <c r="U1484" s="139"/>
      <c r="V1484" s="138"/>
      <c r="W1484" s="138"/>
      <c r="X1484" s="138"/>
      <c r="Y1484" s="141"/>
      <c r="Z1484" s="226"/>
      <c r="AA1484" s="179"/>
      <c r="AB1484" s="179"/>
      <c r="AC1484" s="179"/>
      <c r="AD1484" s="179"/>
      <c r="AE1484" s="179"/>
      <c r="AF1484" s="179"/>
      <c r="AG1484" s="179"/>
      <c r="AH1484" s="179"/>
      <c r="AI1484" s="179"/>
      <c r="AJ1484" s="179"/>
      <c r="AK1484" s="179"/>
      <c r="AL1484" s="179"/>
      <c r="AM1484" s="179"/>
      <c r="AN1484" s="179"/>
      <c r="AO1484" s="179"/>
      <c r="AP1484" s="179"/>
    </row>
    <row r="1485" spans="1:42" customFormat="1" x14ac:dyDescent="0.3">
      <c r="A1485" s="400">
        <v>41738</v>
      </c>
      <c r="B1485" s="946" t="s">
        <v>4910</v>
      </c>
      <c r="C1485" s="704" t="s">
        <v>36</v>
      </c>
      <c r="D1485" s="7">
        <v>500</v>
      </c>
      <c r="E1485" t="s">
        <v>117</v>
      </c>
      <c r="F1485" s="370">
        <v>52702</v>
      </c>
      <c r="G1485" t="s">
        <v>4911</v>
      </c>
      <c r="H1485" s="318" t="s">
        <v>4912</v>
      </c>
      <c r="I1485" s="319" t="s">
        <v>4913</v>
      </c>
      <c r="J1485" s="320" t="s">
        <v>4914</v>
      </c>
      <c r="K1485" s="321">
        <v>-62.5</v>
      </c>
      <c r="L1485" s="320"/>
      <c r="M1485" s="321"/>
      <c r="N1485" s="417"/>
      <c r="O1485" s="623"/>
      <c r="P1485" s="318" t="s">
        <v>93</v>
      </c>
      <c r="Q1485" s="320"/>
      <c r="R1485" t="s">
        <v>93</v>
      </c>
      <c r="S1485" s="184" t="s">
        <v>4995</v>
      </c>
      <c r="T1485" s="138">
        <f t="shared" si="113"/>
        <v>4</v>
      </c>
      <c r="U1485" s="139"/>
      <c r="V1485" s="138"/>
      <c r="W1485" s="138"/>
      <c r="X1485" s="138"/>
      <c r="Y1485" s="141"/>
      <c r="Z1485" s="226"/>
      <c r="AA1485" s="179"/>
      <c r="AB1485" s="179"/>
      <c r="AC1485" s="179"/>
      <c r="AD1485" s="179"/>
      <c r="AE1485" s="179"/>
      <c r="AF1485" s="179"/>
      <c r="AG1485" s="179"/>
      <c r="AH1485" s="179"/>
      <c r="AI1485" s="179"/>
      <c r="AJ1485" s="179"/>
      <c r="AK1485" s="179"/>
      <c r="AL1485" s="179"/>
      <c r="AM1485" s="179"/>
      <c r="AN1485" s="179"/>
      <c r="AO1485" s="179"/>
      <c r="AP1485" s="179"/>
    </row>
    <row r="1486" spans="1:42" customFormat="1" x14ac:dyDescent="0.3">
      <c r="A1486" s="400">
        <v>41737</v>
      </c>
      <c r="B1486" s="946" t="s">
        <v>477</v>
      </c>
      <c r="C1486" s="704" t="s">
        <v>478</v>
      </c>
      <c r="D1486" s="7">
        <v>750</v>
      </c>
      <c r="E1486" t="s">
        <v>404</v>
      </c>
      <c r="F1486" s="370">
        <v>42836</v>
      </c>
      <c r="G1486" t="s">
        <v>4915</v>
      </c>
      <c r="H1486" s="318" t="s">
        <v>2299</v>
      </c>
      <c r="I1486" s="319" t="s">
        <v>2299</v>
      </c>
      <c r="J1486" s="320" t="s">
        <v>4916</v>
      </c>
      <c r="K1486" s="321">
        <v>-5</v>
      </c>
      <c r="L1486" s="320"/>
      <c r="M1486" s="321"/>
      <c r="N1486" s="417" t="s">
        <v>416</v>
      </c>
      <c r="O1486" s="623">
        <v>1.2</v>
      </c>
      <c r="P1486" s="318"/>
      <c r="Q1486" s="320" t="s">
        <v>2274</v>
      </c>
      <c r="R1486">
        <v>4</v>
      </c>
      <c r="S1486" s="184" t="s">
        <v>4996</v>
      </c>
      <c r="T1486" s="138">
        <f t="shared" si="113"/>
        <v>4</v>
      </c>
      <c r="U1486" s="139"/>
      <c r="V1486" s="138"/>
      <c r="W1486" s="138"/>
      <c r="X1486" s="138"/>
      <c r="Y1486" s="141"/>
      <c r="Z1486" s="226"/>
      <c r="AA1486" s="179"/>
      <c r="AB1486" s="179"/>
      <c r="AC1486" s="179"/>
      <c r="AD1486" s="179"/>
      <c r="AE1486" s="179"/>
      <c r="AF1486" s="179"/>
      <c r="AG1486" s="179"/>
      <c r="AH1486" s="179"/>
      <c r="AI1486" s="179"/>
      <c r="AJ1486" s="179"/>
      <c r="AK1486" s="179"/>
      <c r="AL1486" s="179"/>
      <c r="AM1486" s="179"/>
      <c r="AN1486" s="179"/>
      <c r="AO1486" s="179"/>
      <c r="AP1486" s="179"/>
    </row>
    <row r="1487" spans="1:42" customFormat="1" x14ac:dyDescent="0.3">
      <c r="A1487" s="400">
        <v>41737</v>
      </c>
      <c r="B1487" s="946" t="s">
        <v>4917</v>
      </c>
      <c r="C1487" s="704" t="s">
        <v>478</v>
      </c>
      <c r="D1487" s="7">
        <v>1000</v>
      </c>
      <c r="E1487" t="s">
        <v>404</v>
      </c>
      <c r="F1487" s="370">
        <v>42836</v>
      </c>
      <c r="G1487" t="s">
        <v>4915</v>
      </c>
      <c r="H1487" s="318" t="s">
        <v>1600</v>
      </c>
      <c r="I1487" s="319" t="s">
        <v>4190</v>
      </c>
      <c r="J1487" s="320" t="s">
        <v>4918</v>
      </c>
      <c r="K1487" s="321">
        <v>-5</v>
      </c>
      <c r="L1487" s="320"/>
      <c r="M1487" s="321"/>
      <c r="N1487" s="417" t="s">
        <v>1437</v>
      </c>
      <c r="O1487" s="623">
        <v>1.4</v>
      </c>
      <c r="P1487" s="318"/>
      <c r="Q1487" s="320" t="s">
        <v>2274</v>
      </c>
      <c r="R1487">
        <v>4</v>
      </c>
      <c r="S1487" s="184" t="s">
        <v>4997</v>
      </c>
      <c r="T1487" s="138">
        <f t="shared" si="113"/>
        <v>4</v>
      </c>
      <c r="U1487" s="139"/>
      <c r="V1487" s="138"/>
      <c r="W1487" s="138"/>
      <c r="X1487" s="138"/>
      <c r="Y1487" s="141"/>
      <c r="Z1487" s="226"/>
      <c r="AA1487" s="179"/>
      <c r="AB1487" s="179"/>
      <c r="AC1487" s="179"/>
      <c r="AD1487" s="179"/>
      <c r="AE1487" s="179"/>
      <c r="AF1487" s="179"/>
      <c r="AG1487" s="179"/>
      <c r="AH1487" s="179"/>
      <c r="AI1487" s="179"/>
      <c r="AJ1487" s="179"/>
      <c r="AK1487" s="179"/>
      <c r="AL1487" s="179"/>
      <c r="AM1487" s="179"/>
      <c r="AN1487" s="179"/>
      <c r="AO1487" s="179"/>
      <c r="AP1487" s="179"/>
    </row>
    <row r="1488" spans="1:42" customFormat="1" x14ac:dyDescent="0.3">
      <c r="A1488" s="400">
        <v>41737</v>
      </c>
      <c r="B1488" s="946" t="s">
        <v>4919</v>
      </c>
      <c r="C1488" s="704" t="s">
        <v>218</v>
      </c>
      <c r="D1488" s="7">
        <v>400</v>
      </c>
      <c r="E1488" t="s">
        <v>66</v>
      </c>
      <c r="F1488" s="370">
        <v>45413</v>
      </c>
      <c r="G1488" t="s">
        <v>4920</v>
      </c>
      <c r="H1488" s="318" t="s">
        <v>367</v>
      </c>
      <c r="I1488" s="319" t="s">
        <v>4921</v>
      </c>
      <c r="J1488" s="320" t="s">
        <v>4275</v>
      </c>
      <c r="K1488" s="321">
        <v>-19.5</v>
      </c>
      <c r="L1488" s="320"/>
      <c r="M1488" s="321"/>
      <c r="N1488" s="417" t="s">
        <v>799</v>
      </c>
      <c r="O1488" s="623">
        <v>3.125</v>
      </c>
      <c r="P1488" s="318" t="s">
        <v>2088</v>
      </c>
      <c r="Q1488" s="320"/>
      <c r="R1488">
        <v>-11</v>
      </c>
      <c r="S1488" s="184" t="s">
        <v>4998</v>
      </c>
      <c r="T1488" s="138">
        <f t="shared" si="113"/>
        <v>4</v>
      </c>
      <c r="U1488" s="139"/>
      <c r="V1488" s="138"/>
      <c r="W1488" s="138"/>
      <c r="X1488" s="138"/>
      <c r="Y1488" s="141"/>
      <c r="Z1488" s="226"/>
      <c r="AA1488" s="179"/>
      <c r="AB1488" s="179"/>
      <c r="AC1488" s="179"/>
      <c r="AD1488" s="179"/>
      <c r="AE1488" s="179"/>
      <c r="AF1488" s="179"/>
      <c r="AG1488" s="179"/>
      <c r="AH1488" s="179"/>
      <c r="AI1488" s="179"/>
      <c r="AJ1488" s="179"/>
      <c r="AK1488" s="179"/>
      <c r="AL1488" s="179"/>
      <c r="AM1488" s="179"/>
      <c r="AN1488" s="179"/>
      <c r="AO1488" s="179"/>
      <c r="AP1488" s="179"/>
    </row>
    <row r="1489" spans="1:42" customFormat="1" x14ac:dyDescent="0.3">
      <c r="A1489" s="400">
        <v>41737</v>
      </c>
      <c r="B1489" s="946" t="s">
        <v>4922</v>
      </c>
      <c r="C1489" s="704" t="s">
        <v>2940</v>
      </c>
      <c r="D1489" s="7">
        <v>500</v>
      </c>
      <c r="E1489" t="s">
        <v>404</v>
      </c>
      <c r="F1489" s="370">
        <v>42836</v>
      </c>
      <c r="G1489" t="s">
        <v>4923</v>
      </c>
      <c r="H1489" s="318" t="s">
        <v>4924</v>
      </c>
      <c r="I1489" s="319" t="s">
        <v>4925</v>
      </c>
      <c r="J1489" s="320" t="s">
        <v>4926</v>
      </c>
      <c r="K1489" s="321">
        <v>-10</v>
      </c>
      <c r="L1489" s="320"/>
      <c r="M1489" s="321"/>
      <c r="N1489" s="417" t="s">
        <v>423</v>
      </c>
      <c r="O1489" s="623">
        <v>2</v>
      </c>
      <c r="P1489" s="318" t="s">
        <v>2133</v>
      </c>
      <c r="Q1489" s="320"/>
      <c r="R1489">
        <v>-9</v>
      </c>
      <c r="S1489" s="184" t="s">
        <v>5002</v>
      </c>
      <c r="T1489" s="138">
        <f t="shared" si="113"/>
        <v>4</v>
      </c>
      <c r="U1489" s="139"/>
      <c r="V1489" s="138"/>
      <c r="W1489" s="138"/>
      <c r="X1489" s="138"/>
      <c r="Y1489" s="141"/>
      <c r="Z1489" s="226"/>
      <c r="AA1489" s="179"/>
      <c r="AB1489" s="179"/>
      <c r="AC1489" s="179"/>
      <c r="AD1489" s="179"/>
      <c r="AE1489" s="179"/>
      <c r="AF1489" s="179"/>
      <c r="AG1489" s="179"/>
      <c r="AH1489" s="179"/>
      <c r="AI1489" s="179"/>
      <c r="AJ1489" s="179"/>
      <c r="AK1489" s="179"/>
      <c r="AL1489" s="179"/>
      <c r="AM1489" s="179"/>
      <c r="AN1489" s="179"/>
      <c r="AO1489" s="179"/>
      <c r="AP1489" s="179"/>
    </row>
    <row r="1490" spans="1:42" customFormat="1" x14ac:dyDescent="0.3">
      <c r="A1490" s="400">
        <v>41737</v>
      </c>
      <c r="B1490" s="946" t="s">
        <v>4927</v>
      </c>
      <c r="C1490" s="704" t="s">
        <v>127</v>
      </c>
      <c r="D1490" s="7">
        <v>1500</v>
      </c>
      <c r="E1490" t="s">
        <v>66</v>
      </c>
      <c r="F1490" s="370">
        <v>45397</v>
      </c>
      <c r="G1490" t="s">
        <v>4928</v>
      </c>
      <c r="H1490" s="318" t="s">
        <v>4929</v>
      </c>
      <c r="I1490" s="319" t="s">
        <v>4930</v>
      </c>
      <c r="J1490" s="320" t="s">
        <v>602</v>
      </c>
      <c r="K1490" s="321">
        <v>-12.5</v>
      </c>
      <c r="L1490" s="320"/>
      <c r="M1490" s="321"/>
      <c r="N1490" s="417" t="s">
        <v>3774</v>
      </c>
      <c r="O1490" s="623">
        <v>2.4</v>
      </c>
      <c r="P1490" s="318" t="s">
        <v>4931</v>
      </c>
      <c r="Q1490" s="320"/>
      <c r="R1490">
        <v>10</v>
      </c>
      <c r="S1490" s="184" t="s">
        <v>5001</v>
      </c>
      <c r="T1490" s="138">
        <f t="shared" si="113"/>
        <v>4</v>
      </c>
      <c r="U1490" s="139"/>
      <c r="V1490" s="138"/>
      <c r="W1490" s="138"/>
      <c r="X1490" s="138"/>
      <c r="Y1490" s="141"/>
      <c r="Z1490" s="226"/>
      <c r="AA1490" s="179"/>
      <c r="AB1490" s="179"/>
      <c r="AC1490" s="179"/>
      <c r="AD1490" s="179"/>
      <c r="AE1490" s="179"/>
      <c r="AF1490" s="179"/>
      <c r="AG1490" s="179"/>
      <c r="AH1490" s="179"/>
      <c r="AI1490" s="179"/>
      <c r="AJ1490" s="179"/>
      <c r="AK1490" s="179"/>
      <c r="AL1490" s="179"/>
      <c r="AM1490" s="179"/>
      <c r="AN1490" s="179"/>
      <c r="AO1490" s="179"/>
      <c r="AP1490" s="179"/>
    </row>
    <row r="1491" spans="1:42" customFormat="1" x14ac:dyDescent="0.3">
      <c r="A1491" s="400">
        <v>41737</v>
      </c>
      <c r="B1491" s="946" t="s">
        <v>4932</v>
      </c>
      <c r="C1491" s="704" t="s">
        <v>218</v>
      </c>
      <c r="D1491" s="7">
        <v>500</v>
      </c>
      <c r="E1491" t="s">
        <v>164</v>
      </c>
      <c r="F1491" s="370">
        <v>42475</v>
      </c>
      <c r="G1491" t="s">
        <v>4933</v>
      </c>
      <c r="H1491" s="318" t="s">
        <v>4934</v>
      </c>
      <c r="I1491" s="319" t="s">
        <v>4935</v>
      </c>
      <c r="J1491" s="320" t="s">
        <v>4936</v>
      </c>
      <c r="K1491" s="321">
        <v>-37.5</v>
      </c>
      <c r="L1491" s="320"/>
      <c r="M1491" s="321"/>
      <c r="N1491" s="417" t="s">
        <v>714</v>
      </c>
      <c r="O1491" s="623">
        <v>5.6</v>
      </c>
      <c r="P1491" s="318" t="s">
        <v>2303</v>
      </c>
      <c r="Q1491" s="320"/>
      <c r="R1491">
        <v>14</v>
      </c>
      <c r="S1491" s="184" t="s">
        <v>4999</v>
      </c>
      <c r="T1491" s="138">
        <f t="shared" si="113"/>
        <v>4</v>
      </c>
      <c r="U1491" s="139"/>
      <c r="V1491" s="138"/>
      <c r="W1491" s="138"/>
      <c r="X1491" s="138"/>
      <c r="Y1491" s="141"/>
      <c r="Z1491" s="226"/>
      <c r="AA1491" s="179"/>
      <c r="AB1491" s="179"/>
      <c r="AC1491" s="179"/>
      <c r="AD1491" s="179"/>
      <c r="AE1491" s="179"/>
      <c r="AF1491" s="179"/>
      <c r="AG1491" s="179"/>
      <c r="AH1491" s="179"/>
      <c r="AI1491" s="179"/>
      <c r="AJ1491" s="179"/>
      <c r="AK1491" s="179"/>
      <c r="AL1491" s="179"/>
      <c r="AM1491" s="179"/>
      <c r="AN1491" s="179"/>
      <c r="AO1491" s="179"/>
      <c r="AP1491" s="179"/>
    </row>
    <row r="1492" spans="1:42" customFormat="1" x14ac:dyDescent="0.3">
      <c r="A1492" s="400">
        <v>41737</v>
      </c>
      <c r="B1492" s="946" t="s">
        <v>4937</v>
      </c>
      <c r="C1492" s="704" t="s">
        <v>218</v>
      </c>
      <c r="D1492" s="7">
        <v>500</v>
      </c>
      <c r="E1492" t="s">
        <v>224</v>
      </c>
      <c r="F1492" s="370">
        <v>44301</v>
      </c>
      <c r="G1492" t="s">
        <v>4933</v>
      </c>
      <c r="H1492" s="318" t="s">
        <v>40</v>
      </c>
      <c r="I1492" s="319" t="s">
        <v>4938</v>
      </c>
      <c r="J1492" s="320" t="s">
        <v>860</v>
      </c>
      <c r="K1492" s="321">
        <v>-20</v>
      </c>
      <c r="L1492" s="320"/>
      <c r="M1492" s="321"/>
      <c r="N1492" s="417" t="s">
        <v>4479</v>
      </c>
      <c r="O1492" s="623">
        <v>6.6</v>
      </c>
      <c r="P1492" s="318" t="s">
        <v>2303</v>
      </c>
      <c r="Q1492" s="320"/>
      <c r="R1492">
        <v>14</v>
      </c>
      <c r="S1492" s="184" t="s">
        <v>5000</v>
      </c>
      <c r="T1492" s="138">
        <f t="shared" si="113"/>
        <v>4</v>
      </c>
      <c r="U1492" s="139"/>
      <c r="V1492" s="138"/>
      <c r="W1492" s="138"/>
      <c r="X1492" s="138"/>
      <c r="Y1492" s="141"/>
      <c r="Z1492" s="226"/>
      <c r="AA1492" s="179"/>
      <c r="AB1492" s="179"/>
      <c r="AC1492" s="179"/>
      <c r="AD1492" s="179"/>
      <c r="AE1492" s="179"/>
      <c r="AF1492" s="179"/>
      <c r="AG1492" s="179"/>
      <c r="AH1492" s="179"/>
      <c r="AI1492" s="179"/>
      <c r="AJ1492" s="179"/>
      <c r="AK1492" s="179"/>
      <c r="AL1492" s="179"/>
      <c r="AM1492" s="179"/>
      <c r="AN1492" s="179"/>
      <c r="AO1492" s="179"/>
      <c r="AP1492" s="179"/>
    </row>
    <row r="1493" spans="1:42" customFormat="1" x14ac:dyDescent="0.3">
      <c r="A1493" s="400">
        <v>41737</v>
      </c>
      <c r="B1493" s="946" t="s">
        <v>4939</v>
      </c>
      <c r="C1493" s="704" t="s">
        <v>4940</v>
      </c>
      <c r="D1493" s="7">
        <v>1000</v>
      </c>
      <c r="E1493" t="s">
        <v>4941</v>
      </c>
      <c r="F1493" s="370">
        <v>45579</v>
      </c>
      <c r="G1493" t="s">
        <v>4942</v>
      </c>
      <c r="H1493" s="318" t="s">
        <v>4943</v>
      </c>
      <c r="I1493" s="319" t="s">
        <v>4944</v>
      </c>
      <c r="J1493" s="320" t="s">
        <v>4945</v>
      </c>
      <c r="K1493" s="321">
        <v>-20</v>
      </c>
      <c r="L1493" s="320"/>
      <c r="M1493" s="321"/>
      <c r="N1493" s="417" t="s">
        <v>4946</v>
      </c>
      <c r="O1493" s="623">
        <v>4.4000000000000004</v>
      </c>
      <c r="P1493" s="318" t="s">
        <v>1967</v>
      </c>
      <c r="Q1493" s="320"/>
      <c r="R1493">
        <v>19</v>
      </c>
      <c r="S1493" s="184" t="s">
        <v>5003</v>
      </c>
      <c r="T1493" s="138">
        <f t="shared" si="113"/>
        <v>4</v>
      </c>
      <c r="U1493" s="139"/>
      <c r="V1493" s="138"/>
      <c r="W1493" s="138"/>
      <c r="X1493" s="138"/>
      <c r="Y1493" s="141"/>
      <c r="Z1493" s="226"/>
      <c r="AA1493" s="179"/>
      <c r="AB1493" s="179"/>
      <c r="AC1493" s="179"/>
      <c r="AD1493" s="179"/>
      <c r="AE1493" s="179"/>
      <c r="AF1493" s="179"/>
      <c r="AG1493" s="179"/>
      <c r="AH1493" s="179"/>
      <c r="AI1493" s="179"/>
      <c r="AJ1493" s="179"/>
      <c r="AK1493" s="179"/>
      <c r="AL1493" s="179"/>
      <c r="AM1493" s="179"/>
      <c r="AN1493" s="179"/>
      <c r="AO1493" s="179"/>
      <c r="AP1493" s="179"/>
    </row>
    <row r="1494" spans="1:42" customFormat="1" x14ac:dyDescent="0.3">
      <c r="A1494" s="400">
        <v>41737</v>
      </c>
      <c r="B1494" s="946" t="s">
        <v>4947</v>
      </c>
      <c r="C1494" s="704" t="s">
        <v>566</v>
      </c>
      <c r="D1494" s="7">
        <v>432</v>
      </c>
      <c r="E1494" t="s">
        <v>4948</v>
      </c>
      <c r="F1494" s="370">
        <v>52351</v>
      </c>
      <c r="G1494" t="s">
        <v>4949</v>
      </c>
      <c r="H1494" s="318" t="s">
        <v>4950</v>
      </c>
      <c r="I1494" s="319" t="s">
        <v>4951</v>
      </c>
      <c r="J1494" s="320" t="s">
        <v>1695</v>
      </c>
      <c r="K1494" s="321">
        <v>-50</v>
      </c>
      <c r="L1494" s="320"/>
      <c r="M1494" s="321"/>
      <c r="N1494" s="417" t="s">
        <v>3792</v>
      </c>
      <c r="O1494" s="623">
        <v>4.17</v>
      </c>
      <c r="P1494" s="318" t="s">
        <v>93</v>
      </c>
      <c r="Q1494" s="320"/>
      <c r="R1494" t="s">
        <v>93</v>
      </c>
      <c r="S1494" s="184" t="s">
        <v>5004</v>
      </c>
      <c r="T1494" s="138">
        <f t="shared" si="113"/>
        <v>4</v>
      </c>
      <c r="U1494" s="139"/>
      <c r="V1494" s="138"/>
      <c r="W1494" s="138"/>
      <c r="X1494" s="138"/>
      <c r="Y1494" s="141"/>
      <c r="Z1494" s="226"/>
      <c r="AA1494" s="179"/>
      <c r="AB1494" s="179"/>
      <c r="AC1494" s="179"/>
      <c r="AD1494" s="179"/>
      <c r="AE1494" s="179"/>
      <c r="AF1494" s="179"/>
      <c r="AG1494" s="179"/>
      <c r="AH1494" s="179"/>
      <c r="AI1494" s="179"/>
      <c r="AJ1494" s="179"/>
      <c r="AK1494" s="179"/>
      <c r="AL1494" s="179"/>
      <c r="AM1494" s="179"/>
      <c r="AN1494" s="179"/>
      <c r="AO1494" s="179"/>
      <c r="AP1494" s="179"/>
    </row>
    <row r="1495" spans="1:42" customFormat="1" x14ac:dyDescent="0.3">
      <c r="A1495" s="400">
        <v>41736</v>
      </c>
      <c r="B1495" s="946" t="s">
        <v>4952</v>
      </c>
      <c r="C1495" s="704" t="s">
        <v>11</v>
      </c>
      <c r="D1495" s="7">
        <v>1000</v>
      </c>
      <c r="E1495" t="s">
        <v>66</v>
      </c>
      <c r="F1495" s="370">
        <v>45392</v>
      </c>
      <c r="G1495" t="s">
        <v>4953</v>
      </c>
      <c r="H1495" s="318" t="s">
        <v>713</v>
      </c>
      <c r="I1495" s="319" t="s">
        <v>626</v>
      </c>
      <c r="J1495" s="320" t="s">
        <v>642</v>
      </c>
      <c r="K1495" s="321">
        <v>-12.5</v>
      </c>
      <c r="L1495" s="320"/>
      <c r="M1495" s="321"/>
      <c r="N1495" s="417" t="s">
        <v>4211</v>
      </c>
      <c r="O1495" s="623">
        <v>2.6</v>
      </c>
      <c r="P1495" s="318" t="s">
        <v>1994</v>
      </c>
      <c r="Q1495" s="320"/>
      <c r="R1495">
        <v>2</v>
      </c>
      <c r="S1495" s="184" t="s">
        <v>5005</v>
      </c>
      <c r="T1495" s="138">
        <f t="shared" si="113"/>
        <v>4</v>
      </c>
      <c r="U1495" s="139"/>
      <c r="V1495" s="138"/>
      <c r="W1495" s="138"/>
      <c r="X1495" s="138"/>
      <c r="Y1495" s="141"/>
      <c r="Z1495" s="226"/>
      <c r="AA1495" s="179"/>
      <c r="AB1495" s="179"/>
      <c r="AC1495" s="179"/>
      <c r="AD1495" s="179"/>
      <c r="AE1495" s="179"/>
      <c r="AF1495" s="179"/>
      <c r="AG1495" s="179"/>
      <c r="AH1495" s="179"/>
      <c r="AI1495" s="179"/>
      <c r="AJ1495" s="179"/>
      <c r="AK1495" s="179"/>
      <c r="AL1495" s="179"/>
      <c r="AM1495" s="179"/>
      <c r="AN1495" s="179"/>
      <c r="AO1495" s="179"/>
      <c r="AP1495" s="179"/>
    </row>
    <row r="1496" spans="1:42" customFormat="1" x14ac:dyDescent="0.3">
      <c r="A1496" s="400">
        <v>41736</v>
      </c>
      <c r="B1496" s="946" t="s">
        <v>4954</v>
      </c>
      <c r="C1496" s="704" t="s">
        <v>73</v>
      </c>
      <c r="D1496" s="7">
        <v>1000</v>
      </c>
      <c r="E1496" t="s">
        <v>404</v>
      </c>
      <c r="F1496" s="370">
        <v>42835</v>
      </c>
      <c r="G1496" t="s">
        <v>4953</v>
      </c>
      <c r="H1496" s="318" t="s">
        <v>2299</v>
      </c>
      <c r="I1496" s="319" t="s">
        <v>2299</v>
      </c>
      <c r="J1496" s="320" t="s">
        <v>3847</v>
      </c>
      <c r="K1496" s="321">
        <v>-10</v>
      </c>
      <c r="L1496" s="320"/>
      <c r="M1496" s="321"/>
      <c r="N1496" s="417" t="s">
        <v>1437</v>
      </c>
      <c r="O1496" s="623">
        <v>1.4</v>
      </c>
      <c r="P1496" s="318" t="s">
        <v>3739</v>
      </c>
      <c r="Q1496" s="320"/>
      <c r="R1496">
        <v>5.5</v>
      </c>
      <c r="S1496" s="184" t="s">
        <v>5006</v>
      </c>
      <c r="T1496" s="138">
        <f t="shared" si="113"/>
        <v>4</v>
      </c>
      <c r="U1496" s="139"/>
      <c r="V1496" s="138"/>
      <c r="W1496" s="138"/>
      <c r="X1496" s="138"/>
      <c r="Y1496" s="141"/>
      <c r="Z1496" s="226"/>
      <c r="AA1496" s="179"/>
      <c r="AB1496" s="179"/>
      <c r="AC1496" s="179"/>
      <c r="AD1496" s="179"/>
      <c r="AE1496" s="179"/>
      <c r="AF1496" s="179"/>
      <c r="AG1496" s="179"/>
      <c r="AH1496" s="179"/>
      <c r="AI1496" s="179"/>
      <c r="AJ1496" s="179"/>
      <c r="AK1496" s="179"/>
      <c r="AL1496" s="179"/>
      <c r="AM1496" s="179"/>
      <c r="AN1496" s="179"/>
      <c r="AO1496" s="179"/>
      <c r="AP1496" s="179"/>
    </row>
    <row r="1497" spans="1:42" customFormat="1" x14ac:dyDescent="0.3">
      <c r="A1497" s="400">
        <v>41736</v>
      </c>
      <c r="B1497" s="946" t="s">
        <v>4955</v>
      </c>
      <c r="C1497" s="704" t="s">
        <v>73</v>
      </c>
      <c r="D1497" s="7">
        <v>1250</v>
      </c>
      <c r="E1497" t="s">
        <v>404</v>
      </c>
      <c r="F1497" s="370">
        <v>42835</v>
      </c>
      <c r="G1497" t="s">
        <v>4953</v>
      </c>
      <c r="H1497" s="318" t="s">
        <v>55</v>
      </c>
      <c r="I1497" s="319" t="s">
        <v>3747</v>
      </c>
      <c r="J1497" s="320" t="s">
        <v>3241</v>
      </c>
      <c r="K1497" s="321">
        <v>-10</v>
      </c>
      <c r="L1497" s="320"/>
      <c r="M1497" s="321"/>
      <c r="N1497" s="417" t="s">
        <v>274</v>
      </c>
      <c r="O1497" s="623">
        <v>1.8</v>
      </c>
      <c r="P1497" s="318" t="s">
        <v>4956</v>
      </c>
      <c r="Q1497" s="320"/>
      <c r="R1497">
        <v>5.5</v>
      </c>
      <c r="S1497" s="184" t="s">
        <v>5007</v>
      </c>
      <c r="T1497" s="138">
        <f t="shared" si="113"/>
        <v>4</v>
      </c>
      <c r="U1497" s="139"/>
      <c r="V1497" s="138"/>
      <c r="W1497" s="138"/>
      <c r="X1497" s="138"/>
      <c r="Y1497" s="141"/>
      <c r="Z1497" s="226"/>
      <c r="AA1497" s="179"/>
      <c r="AB1497" s="179"/>
      <c r="AC1497" s="179"/>
      <c r="AD1497" s="179"/>
      <c r="AE1497" s="179"/>
      <c r="AF1497" s="179"/>
      <c r="AG1497" s="179"/>
      <c r="AH1497" s="179"/>
      <c r="AI1497" s="179"/>
      <c r="AJ1497" s="179"/>
      <c r="AK1497" s="179"/>
      <c r="AL1497" s="179"/>
      <c r="AM1497" s="179"/>
      <c r="AN1497" s="179"/>
      <c r="AO1497" s="179"/>
      <c r="AP1497" s="179"/>
    </row>
    <row r="1498" spans="1:42" customFormat="1" x14ac:dyDescent="0.3">
      <c r="A1498" s="400">
        <v>41736</v>
      </c>
      <c r="B1498" s="946" t="s">
        <v>4957</v>
      </c>
      <c r="C1498" s="704" t="s">
        <v>73</v>
      </c>
      <c r="D1498" s="7">
        <v>1500</v>
      </c>
      <c r="E1498" t="s">
        <v>37</v>
      </c>
      <c r="F1498" s="370">
        <v>43565</v>
      </c>
      <c r="G1498" t="s">
        <v>4953</v>
      </c>
      <c r="H1498" s="318" t="s">
        <v>189</v>
      </c>
      <c r="I1498" s="319" t="s">
        <v>669</v>
      </c>
      <c r="J1498" s="320" t="s">
        <v>3740</v>
      </c>
      <c r="K1498" s="321">
        <v>-15</v>
      </c>
      <c r="L1498" s="320"/>
      <c r="M1498" s="321"/>
      <c r="N1498" s="417" t="s">
        <v>4095</v>
      </c>
      <c r="O1498" s="623">
        <v>2.17</v>
      </c>
      <c r="P1498" s="318" t="s">
        <v>2092</v>
      </c>
      <c r="Q1498" s="320"/>
      <c r="R1498">
        <v>3</v>
      </c>
      <c r="S1498" s="184" t="s">
        <v>5008</v>
      </c>
      <c r="T1498" s="138">
        <f t="shared" si="113"/>
        <v>4</v>
      </c>
      <c r="U1498" s="139"/>
      <c r="V1498" s="138"/>
      <c r="W1498" s="138"/>
      <c r="X1498" s="138"/>
      <c r="Y1498" s="141"/>
      <c r="Z1498" s="226"/>
      <c r="AA1498" s="179"/>
      <c r="AB1498" s="179"/>
      <c r="AC1498" s="179"/>
      <c r="AD1498" s="179"/>
      <c r="AE1498" s="179"/>
      <c r="AF1498" s="179"/>
      <c r="AG1498" s="179"/>
      <c r="AH1498" s="179"/>
      <c r="AI1498" s="179"/>
      <c r="AJ1498" s="179"/>
      <c r="AK1498" s="179"/>
      <c r="AL1498" s="179"/>
      <c r="AM1498" s="179"/>
      <c r="AN1498" s="179"/>
      <c r="AO1498" s="179"/>
      <c r="AP1498" s="179"/>
    </row>
    <row r="1499" spans="1:42" customFormat="1" x14ac:dyDescent="0.3">
      <c r="A1499" s="400">
        <v>41736</v>
      </c>
      <c r="B1499" s="946" t="s">
        <v>4958</v>
      </c>
      <c r="C1499" s="704" t="s">
        <v>235</v>
      </c>
      <c r="D1499" s="7">
        <v>1000</v>
      </c>
      <c r="E1499" t="s">
        <v>37</v>
      </c>
      <c r="F1499" s="370">
        <v>43569</v>
      </c>
      <c r="G1499" t="s">
        <v>4959</v>
      </c>
      <c r="H1499" s="318" t="s">
        <v>272</v>
      </c>
      <c r="I1499" s="319" t="s">
        <v>3806</v>
      </c>
      <c r="J1499" s="320" t="s">
        <v>4960</v>
      </c>
      <c r="K1499" s="321">
        <v>-25</v>
      </c>
      <c r="L1499" s="320"/>
      <c r="M1499" s="321"/>
      <c r="N1499" s="417" t="s">
        <v>92</v>
      </c>
      <c r="O1499" s="623">
        <v>3.5</v>
      </c>
      <c r="P1499" s="318" t="s">
        <v>4961</v>
      </c>
      <c r="Q1499" s="320"/>
      <c r="R1499">
        <v>10</v>
      </c>
      <c r="S1499" s="184" t="s">
        <v>5009</v>
      </c>
      <c r="T1499" s="138">
        <f t="shared" si="113"/>
        <v>4</v>
      </c>
      <c r="U1499" s="139"/>
      <c r="V1499" s="138"/>
      <c r="W1499" s="138"/>
      <c r="X1499" s="138"/>
      <c r="Y1499" s="141"/>
      <c r="Z1499" s="226"/>
      <c r="AA1499" s="179"/>
      <c r="AB1499" s="179"/>
      <c r="AC1499" s="179"/>
      <c r="AD1499" s="179"/>
      <c r="AE1499" s="179"/>
      <c r="AF1499" s="179"/>
      <c r="AG1499" s="179"/>
      <c r="AH1499" s="179"/>
      <c r="AI1499" s="179"/>
      <c r="AJ1499" s="179"/>
      <c r="AK1499" s="179"/>
      <c r="AL1499" s="179"/>
      <c r="AM1499" s="179"/>
      <c r="AN1499" s="179"/>
      <c r="AO1499" s="179"/>
      <c r="AP1499" s="179"/>
    </row>
    <row r="1500" spans="1:42" customFormat="1" x14ac:dyDescent="0.3">
      <c r="A1500" s="400">
        <v>41736</v>
      </c>
      <c r="B1500" s="946" t="s">
        <v>4962</v>
      </c>
      <c r="C1500" s="704" t="s">
        <v>235</v>
      </c>
      <c r="D1500" s="7">
        <v>500</v>
      </c>
      <c r="E1500" t="s">
        <v>59</v>
      </c>
      <c r="F1500" s="370">
        <v>45195</v>
      </c>
      <c r="G1500" t="s">
        <v>4963</v>
      </c>
      <c r="H1500" s="318" t="s">
        <v>1099</v>
      </c>
      <c r="I1500" s="319" t="s">
        <v>4964</v>
      </c>
      <c r="J1500" s="320" t="s">
        <v>4965</v>
      </c>
      <c r="K1500" s="321">
        <v>-25</v>
      </c>
      <c r="L1500" s="320"/>
      <c r="M1500" s="321"/>
      <c r="N1500" s="417" t="s">
        <v>3748</v>
      </c>
      <c r="O1500" s="623">
        <v>3.2</v>
      </c>
      <c r="P1500" s="318" t="s">
        <v>4966</v>
      </c>
      <c r="Q1500" s="320"/>
      <c r="R1500">
        <v>7.5</v>
      </c>
      <c r="S1500" s="184" t="s">
        <v>5010</v>
      </c>
      <c r="T1500" s="138">
        <f t="shared" si="113"/>
        <v>4</v>
      </c>
      <c r="U1500" s="139"/>
      <c r="V1500" s="138"/>
      <c r="W1500" s="138"/>
      <c r="X1500" s="138"/>
      <c r="Y1500" s="141"/>
      <c r="Z1500" s="226"/>
      <c r="AA1500" s="179"/>
      <c r="AB1500" s="179"/>
      <c r="AC1500" s="179"/>
      <c r="AD1500" s="179"/>
      <c r="AE1500" s="179"/>
      <c r="AF1500" s="179"/>
      <c r="AG1500" s="179"/>
      <c r="AH1500" s="179"/>
      <c r="AI1500" s="179"/>
      <c r="AJ1500" s="179"/>
      <c r="AK1500" s="179"/>
      <c r="AL1500" s="179"/>
      <c r="AM1500" s="179"/>
      <c r="AN1500" s="179"/>
      <c r="AO1500" s="179"/>
      <c r="AP1500" s="179"/>
    </row>
    <row r="1501" spans="1:42" customFormat="1" x14ac:dyDescent="0.3">
      <c r="A1501" s="400">
        <v>41732</v>
      </c>
      <c r="B1501" s="946" t="s">
        <v>4831</v>
      </c>
      <c r="C1501" s="704" t="s">
        <v>949</v>
      </c>
      <c r="D1501" s="7">
        <v>750</v>
      </c>
      <c r="E1501" t="s">
        <v>66</v>
      </c>
      <c r="F1501" s="370">
        <v>45392</v>
      </c>
      <c r="G1501" t="s">
        <v>4832</v>
      </c>
      <c r="H1501" s="318" t="s">
        <v>185</v>
      </c>
      <c r="I1501" s="319" t="s">
        <v>333</v>
      </c>
      <c r="J1501" s="320" t="s">
        <v>398</v>
      </c>
      <c r="K1501" s="321">
        <v>-15</v>
      </c>
      <c r="L1501" s="320"/>
      <c r="M1501" s="321"/>
      <c r="N1501" s="417" t="s">
        <v>4833</v>
      </c>
      <c r="O1501" s="623">
        <v>4.67</v>
      </c>
      <c r="P1501" s="318" t="s">
        <v>3746</v>
      </c>
      <c r="Q1501" s="320"/>
      <c r="S1501" s="184" t="s">
        <v>4879</v>
      </c>
      <c r="T1501" s="138">
        <f t="shared" ref="T1501:T1533" si="114">MONTH(A1501)</f>
        <v>4</v>
      </c>
      <c r="U1501" s="139"/>
      <c r="V1501" s="138"/>
      <c r="W1501" s="138"/>
      <c r="X1501" s="138"/>
      <c r="Y1501" s="141"/>
      <c r="Z1501" s="226"/>
      <c r="AA1501" s="179"/>
      <c r="AB1501" s="179"/>
      <c r="AC1501" s="179"/>
      <c r="AD1501" s="179"/>
      <c r="AE1501" s="179"/>
      <c r="AF1501" s="179"/>
      <c r="AG1501" s="179"/>
      <c r="AH1501" s="179"/>
      <c r="AI1501" s="179"/>
      <c r="AJ1501" s="179"/>
      <c r="AK1501" s="179"/>
      <c r="AL1501" s="179"/>
      <c r="AM1501" s="179"/>
      <c r="AN1501" s="179"/>
      <c r="AO1501" s="179"/>
      <c r="AP1501" s="179"/>
    </row>
    <row r="1502" spans="1:42" customFormat="1" x14ac:dyDescent="0.3">
      <c r="A1502" s="400">
        <v>41732</v>
      </c>
      <c r="B1502" s="946" t="s">
        <v>4834</v>
      </c>
      <c r="C1502" s="704" t="s">
        <v>4835</v>
      </c>
      <c r="D1502" s="7">
        <v>250</v>
      </c>
      <c r="E1502" t="s">
        <v>66</v>
      </c>
      <c r="F1502" s="370">
        <v>45390</v>
      </c>
      <c r="G1502" t="s">
        <v>4163</v>
      </c>
      <c r="H1502" s="318" t="s">
        <v>225</v>
      </c>
      <c r="I1502" s="319" t="s">
        <v>1650</v>
      </c>
      <c r="J1502" s="320" t="s">
        <v>202</v>
      </c>
      <c r="K1502" s="321">
        <v>-25</v>
      </c>
      <c r="L1502" s="320"/>
      <c r="M1502" s="321"/>
      <c r="N1502" s="417" t="s">
        <v>4836</v>
      </c>
      <c r="O1502" s="623">
        <v>7.8</v>
      </c>
      <c r="P1502" s="318" t="s">
        <v>3746</v>
      </c>
      <c r="Q1502" s="320"/>
      <c r="S1502" s="184" t="s">
        <v>4880</v>
      </c>
      <c r="T1502" s="138">
        <f t="shared" si="114"/>
        <v>4</v>
      </c>
      <c r="U1502" s="139"/>
      <c r="V1502" s="138"/>
      <c r="W1502" s="138"/>
      <c r="X1502" s="138"/>
      <c r="Y1502" s="141"/>
      <c r="Z1502" s="226"/>
      <c r="AA1502" s="179"/>
      <c r="AB1502" s="179"/>
      <c r="AC1502" s="179"/>
      <c r="AD1502" s="179"/>
      <c r="AE1502" s="179"/>
      <c r="AF1502" s="179"/>
      <c r="AG1502" s="179"/>
      <c r="AH1502" s="179"/>
      <c r="AI1502" s="179"/>
      <c r="AJ1502" s="179"/>
      <c r="AK1502" s="179"/>
      <c r="AL1502" s="179"/>
      <c r="AM1502" s="179"/>
      <c r="AN1502" s="179"/>
      <c r="AO1502" s="179"/>
      <c r="AP1502" s="179"/>
    </row>
    <row r="1503" spans="1:42" customFormat="1" x14ac:dyDescent="0.3">
      <c r="A1503" s="400">
        <v>41732</v>
      </c>
      <c r="B1503" s="946" t="s">
        <v>4837</v>
      </c>
      <c r="C1503" s="704" t="s">
        <v>1808</v>
      </c>
      <c r="D1503" s="7">
        <v>250</v>
      </c>
      <c r="E1503" t="s">
        <v>37</v>
      </c>
      <c r="F1503" s="370">
        <v>43570</v>
      </c>
      <c r="G1503" t="s">
        <v>4185</v>
      </c>
      <c r="H1503" s="318" t="s">
        <v>135</v>
      </c>
      <c r="I1503" s="319" t="s">
        <v>4838</v>
      </c>
      <c r="J1503" s="320" t="s">
        <v>4839</v>
      </c>
      <c r="K1503" s="321">
        <v>-5</v>
      </c>
      <c r="L1503" s="320"/>
      <c r="M1503" s="321"/>
      <c r="N1503" s="417" t="s">
        <v>504</v>
      </c>
      <c r="O1503" s="623">
        <v>2.8</v>
      </c>
      <c r="P1503" s="318" t="s">
        <v>3746</v>
      </c>
      <c r="Q1503" s="320"/>
      <c r="S1503" s="184" t="s">
        <v>4881</v>
      </c>
      <c r="T1503" s="138">
        <f t="shared" si="114"/>
        <v>4</v>
      </c>
      <c r="U1503" s="139"/>
      <c r="V1503" s="138"/>
      <c r="W1503" s="138"/>
      <c r="X1503" s="138"/>
      <c r="Y1503" s="141"/>
      <c r="Z1503" s="226"/>
      <c r="AA1503" s="179"/>
      <c r="AB1503" s="179"/>
      <c r="AC1503" s="179"/>
      <c r="AD1503" s="179"/>
      <c r="AE1503" s="179"/>
      <c r="AF1503" s="179"/>
      <c r="AG1503" s="179"/>
      <c r="AH1503" s="179"/>
      <c r="AI1503" s="179"/>
      <c r="AJ1503" s="179"/>
      <c r="AK1503" s="179"/>
      <c r="AL1503" s="179"/>
      <c r="AM1503" s="179"/>
      <c r="AN1503" s="179"/>
      <c r="AO1503" s="179"/>
      <c r="AP1503" s="179"/>
    </row>
    <row r="1504" spans="1:42" customFormat="1" x14ac:dyDescent="0.3">
      <c r="A1504" s="400">
        <v>41731</v>
      </c>
      <c r="B1504" s="946" t="s">
        <v>4840</v>
      </c>
      <c r="C1504" s="704" t="s">
        <v>1359</v>
      </c>
      <c r="D1504" s="7">
        <v>500</v>
      </c>
      <c r="E1504" t="s">
        <v>4841</v>
      </c>
      <c r="F1504" s="370">
        <v>43564</v>
      </c>
      <c r="G1504" t="s">
        <v>4842</v>
      </c>
      <c r="H1504" s="318" t="s">
        <v>570</v>
      </c>
      <c r="I1504" s="319" t="s">
        <v>426</v>
      </c>
      <c r="J1504" s="320" t="s">
        <v>427</v>
      </c>
      <c r="K1504" s="321">
        <v>-12</v>
      </c>
      <c r="L1504" s="320"/>
      <c r="M1504" s="321"/>
      <c r="N1504" s="417" t="s">
        <v>1437</v>
      </c>
      <c r="O1504" s="623">
        <v>2.8</v>
      </c>
      <c r="P1504" s="318"/>
      <c r="Q1504" s="320" t="s">
        <v>2958</v>
      </c>
      <c r="R1504">
        <v>1</v>
      </c>
      <c r="S1504" s="184" t="s">
        <v>4869</v>
      </c>
      <c r="T1504" s="138">
        <f t="shared" si="114"/>
        <v>4</v>
      </c>
      <c r="U1504" s="139"/>
      <c r="V1504" s="138"/>
      <c r="W1504" s="138"/>
      <c r="X1504" s="138"/>
      <c r="Y1504" s="141"/>
      <c r="Z1504" s="226"/>
      <c r="AA1504" s="179"/>
      <c r="AB1504" s="179"/>
      <c r="AC1504" s="179"/>
      <c r="AD1504" s="179"/>
      <c r="AE1504" s="179"/>
      <c r="AF1504" s="179"/>
      <c r="AG1504" s="179"/>
      <c r="AH1504" s="179"/>
      <c r="AI1504" s="179"/>
      <c r="AJ1504" s="179"/>
      <c r="AK1504" s="179"/>
      <c r="AL1504" s="179"/>
      <c r="AM1504" s="179"/>
      <c r="AN1504" s="179"/>
      <c r="AO1504" s="179"/>
      <c r="AP1504" s="179"/>
    </row>
    <row r="1505" spans="1:42" customFormat="1" x14ac:dyDescent="0.3">
      <c r="A1505" s="400">
        <v>41731</v>
      </c>
      <c r="B1505" s="946" t="s">
        <v>4843</v>
      </c>
      <c r="C1505" s="704" t="s">
        <v>1359</v>
      </c>
      <c r="D1505" s="7">
        <v>250</v>
      </c>
      <c r="E1505" t="s">
        <v>4844</v>
      </c>
      <c r="F1505" s="370">
        <v>45391</v>
      </c>
      <c r="G1505" t="s">
        <v>4842</v>
      </c>
      <c r="H1505" s="318" t="s">
        <v>220</v>
      </c>
      <c r="I1505" s="319" t="s">
        <v>4845</v>
      </c>
      <c r="J1505" s="320" t="s">
        <v>4846</v>
      </c>
      <c r="K1505" s="321">
        <v>-12</v>
      </c>
      <c r="L1505" s="320"/>
      <c r="M1505" s="321"/>
      <c r="N1505" s="417" t="s">
        <v>4057</v>
      </c>
      <c r="O1505" s="623">
        <v>5.2</v>
      </c>
      <c r="P1505" s="318" t="s">
        <v>1937</v>
      </c>
      <c r="Q1505" s="320"/>
      <c r="R1505">
        <v>0</v>
      </c>
      <c r="S1505" s="184" t="s">
        <v>4870</v>
      </c>
      <c r="T1505" s="138">
        <f t="shared" si="114"/>
        <v>4</v>
      </c>
      <c r="U1505" s="139"/>
      <c r="V1505" s="138"/>
      <c r="W1505" s="138"/>
      <c r="X1505" s="138"/>
      <c r="Y1505" s="141"/>
      <c r="Z1505" s="226"/>
      <c r="AA1505" s="179"/>
      <c r="AB1505" s="179"/>
      <c r="AC1505" s="179"/>
      <c r="AD1505" s="179"/>
      <c r="AE1505" s="179"/>
      <c r="AF1505" s="179"/>
      <c r="AG1505" s="179"/>
      <c r="AH1505" s="179"/>
      <c r="AI1505" s="179"/>
      <c r="AJ1505" s="179"/>
      <c r="AK1505" s="179"/>
      <c r="AL1505" s="179"/>
      <c r="AM1505" s="179"/>
      <c r="AN1505" s="179"/>
      <c r="AO1505" s="179"/>
      <c r="AP1505" s="179"/>
    </row>
    <row r="1506" spans="1:42" customFormat="1" x14ac:dyDescent="0.3">
      <c r="A1506" s="400">
        <v>41731</v>
      </c>
      <c r="B1506" s="946" t="s">
        <v>4847</v>
      </c>
      <c r="C1506" s="704" t="s">
        <v>4848</v>
      </c>
      <c r="D1506" s="7">
        <v>500</v>
      </c>
      <c r="E1506" t="s">
        <v>3086</v>
      </c>
      <c r="F1506" s="370">
        <v>52763</v>
      </c>
      <c r="G1506" t="s">
        <v>4849</v>
      </c>
      <c r="H1506" s="318" t="s">
        <v>96</v>
      </c>
      <c r="I1506" s="319"/>
      <c r="J1506" s="320" t="s">
        <v>368</v>
      </c>
      <c r="K1506" s="321">
        <v>-12.5</v>
      </c>
      <c r="L1506" s="320"/>
      <c r="M1506" s="321"/>
      <c r="N1506" s="417" t="s">
        <v>4850</v>
      </c>
      <c r="O1506" s="623">
        <v>3.4</v>
      </c>
      <c r="P1506" s="318" t="s">
        <v>1937</v>
      </c>
      <c r="Q1506" s="320"/>
      <c r="R1506">
        <v>0</v>
      </c>
      <c r="S1506" s="184" t="s">
        <v>4871</v>
      </c>
      <c r="T1506" s="138">
        <f t="shared" si="114"/>
        <v>4</v>
      </c>
      <c r="U1506" s="139"/>
      <c r="V1506" s="138"/>
      <c r="W1506" s="138"/>
      <c r="X1506" s="138"/>
      <c r="Y1506" s="141"/>
      <c r="Z1506" s="226"/>
      <c r="AA1506" s="179"/>
      <c r="AB1506" s="179"/>
      <c r="AC1506" s="179"/>
      <c r="AD1506" s="179"/>
      <c r="AE1506" s="179"/>
      <c r="AF1506" s="179"/>
      <c r="AG1506" s="179"/>
      <c r="AH1506" s="179"/>
      <c r="AI1506" s="179"/>
      <c r="AJ1506" s="179"/>
      <c r="AK1506" s="179"/>
      <c r="AL1506" s="179"/>
      <c r="AM1506" s="179"/>
      <c r="AN1506" s="179"/>
      <c r="AO1506" s="179"/>
      <c r="AP1506" s="179"/>
    </row>
    <row r="1507" spans="1:42" customFormat="1" x14ac:dyDescent="0.3">
      <c r="A1507" s="400">
        <v>41731</v>
      </c>
      <c r="B1507" s="946" t="s">
        <v>4851</v>
      </c>
      <c r="C1507" s="704" t="s">
        <v>288</v>
      </c>
      <c r="D1507" s="7">
        <v>1500</v>
      </c>
      <c r="E1507" t="s">
        <v>12</v>
      </c>
      <c r="F1507" s="370">
        <v>42835</v>
      </c>
      <c r="G1507" t="s">
        <v>4852</v>
      </c>
      <c r="H1507" s="318" t="s">
        <v>2299</v>
      </c>
      <c r="I1507" s="319" t="s">
        <v>2299</v>
      </c>
      <c r="J1507" s="320" t="s">
        <v>3781</v>
      </c>
      <c r="K1507" s="321">
        <v>-25</v>
      </c>
      <c r="L1507" s="320"/>
      <c r="M1507" s="321"/>
      <c r="N1507" s="417" t="s">
        <v>3774</v>
      </c>
      <c r="O1507" s="623">
        <v>2.4</v>
      </c>
      <c r="P1507" s="318" t="s">
        <v>4092</v>
      </c>
      <c r="Q1507" s="320"/>
      <c r="R1507">
        <v>-8</v>
      </c>
      <c r="S1507" s="184" t="s">
        <v>4874</v>
      </c>
      <c r="T1507" s="138">
        <f t="shared" si="114"/>
        <v>4</v>
      </c>
      <c r="U1507" s="139"/>
      <c r="V1507" s="138"/>
      <c r="W1507" s="138"/>
      <c r="X1507" s="138"/>
      <c r="Y1507" s="141"/>
      <c r="Z1507" s="226"/>
      <c r="AA1507" s="179"/>
      <c r="AB1507" s="179"/>
      <c r="AC1507" s="179"/>
      <c r="AD1507" s="179"/>
      <c r="AE1507" s="179"/>
      <c r="AF1507" s="179"/>
      <c r="AG1507" s="179"/>
      <c r="AH1507" s="179"/>
      <c r="AI1507" s="179"/>
      <c r="AJ1507" s="179"/>
      <c r="AK1507" s="179"/>
      <c r="AL1507" s="179"/>
      <c r="AM1507" s="179"/>
      <c r="AN1507" s="179"/>
      <c r="AO1507" s="179"/>
      <c r="AP1507" s="179"/>
    </row>
    <row r="1508" spans="1:42" customFormat="1" x14ac:dyDescent="0.3">
      <c r="A1508" s="400">
        <v>41731</v>
      </c>
      <c r="B1508" s="946" t="s">
        <v>4853</v>
      </c>
      <c r="C1508" s="704" t="s">
        <v>288</v>
      </c>
      <c r="D1508" s="7">
        <v>1250</v>
      </c>
      <c r="E1508" t="s">
        <v>12</v>
      </c>
      <c r="F1508" s="370">
        <v>42835</v>
      </c>
      <c r="G1508" t="s">
        <v>4852</v>
      </c>
      <c r="H1508" s="318" t="s">
        <v>226</v>
      </c>
      <c r="I1508" s="319" t="s">
        <v>626</v>
      </c>
      <c r="J1508" s="320" t="s">
        <v>642</v>
      </c>
      <c r="K1508" s="321">
        <v>-25</v>
      </c>
      <c r="L1508" s="320"/>
      <c r="M1508" s="321"/>
      <c r="N1508" s="417" t="s">
        <v>4833</v>
      </c>
      <c r="O1508" s="623">
        <v>2.8</v>
      </c>
      <c r="P1508" s="318" t="s">
        <v>4092</v>
      </c>
      <c r="Q1508" s="320"/>
      <c r="R1508">
        <v>-8</v>
      </c>
      <c r="S1508" s="184" t="s">
        <v>4875</v>
      </c>
      <c r="T1508" s="138">
        <f t="shared" si="114"/>
        <v>4</v>
      </c>
      <c r="U1508" s="139"/>
      <c r="V1508" s="138"/>
      <c r="W1508" s="138"/>
      <c r="X1508" s="138"/>
      <c r="Y1508" s="141"/>
      <c r="Z1508" s="226"/>
      <c r="AA1508" s="179"/>
      <c r="AB1508" s="179"/>
      <c r="AC1508" s="179"/>
      <c r="AD1508" s="179"/>
      <c r="AE1508" s="179"/>
      <c r="AF1508" s="179"/>
      <c r="AG1508" s="179"/>
      <c r="AH1508" s="179"/>
      <c r="AI1508" s="179"/>
      <c r="AJ1508" s="179"/>
      <c r="AK1508" s="179"/>
      <c r="AL1508" s="179"/>
      <c r="AM1508" s="179"/>
      <c r="AN1508" s="179"/>
      <c r="AO1508" s="179"/>
      <c r="AP1508" s="179"/>
    </row>
    <row r="1509" spans="1:42" customFormat="1" x14ac:dyDescent="0.3">
      <c r="A1509" s="400">
        <v>41731</v>
      </c>
      <c r="B1509" s="946" t="s">
        <v>4854</v>
      </c>
      <c r="C1509" s="704" t="s">
        <v>288</v>
      </c>
      <c r="D1509" s="7">
        <v>500</v>
      </c>
      <c r="E1509" t="s">
        <v>1841</v>
      </c>
      <c r="F1509" s="370">
        <v>43565</v>
      </c>
      <c r="G1509" t="s">
        <v>4852</v>
      </c>
      <c r="H1509" s="318" t="s">
        <v>2299</v>
      </c>
      <c r="I1509" s="319" t="s">
        <v>2299</v>
      </c>
      <c r="J1509" s="320" t="s">
        <v>4855</v>
      </c>
      <c r="K1509" s="321">
        <v>-25</v>
      </c>
      <c r="L1509" s="320"/>
      <c r="M1509" s="321"/>
      <c r="N1509" s="417" t="s">
        <v>192</v>
      </c>
      <c r="O1509" s="623">
        <v>3.2</v>
      </c>
      <c r="P1509" s="318" t="s">
        <v>4180</v>
      </c>
      <c r="Q1509" s="320"/>
      <c r="R1509">
        <v>-1</v>
      </c>
      <c r="S1509" s="184" t="s">
        <v>4878</v>
      </c>
      <c r="T1509" s="138">
        <f t="shared" si="114"/>
        <v>4</v>
      </c>
      <c r="U1509" s="139"/>
      <c r="V1509" s="138"/>
      <c r="W1509" s="138"/>
      <c r="X1509" s="138"/>
      <c r="Y1509" s="141"/>
      <c r="Z1509" s="226"/>
      <c r="AA1509" s="179"/>
      <c r="AB1509" s="179"/>
      <c r="AC1509" s="179"/>
      <c r="AD1509" s="179"/>
      <c r="AE1509" s="179"/>
      <c r="AF1509" s="179"/>
      <c r="AG1509" s="179"/>
      <c r="AH1509" s="179"/>
      <c r="AI1509" s="179"/>
      <c r="AJ1509" s="179"/>
      <c r="AK1509" s="179"/>
      <c r="AL1509" s="179"/>
      <c r="AM1509" s="179"/>
      <c r="AN1509" s="179"/>
      <c r="AO1509" s="179"/>
      <c r="AP1509" s="179"/>
    </row>
    <row r="1510" spans="1:42" customFormat="1" x14ac:dyDescent="0.3">
      <c r="A1510" s="400">
        <v>41731</v>
      </c>
      <c r="B1510" s="946" t="s">
        <v>4856</v>
      </c>
      <c r="C1510" s="704" t="s">
        <v>288</v>
      </c>
      <c r="D1510" s="7">
        <v>750</v>
      </c>
      <c r="E1510" t="s">
        <v>1841</v>
      </c>
      <c r="F1510" s="370">
        <v>43565</v>
      </c>
      <c r="G1510" t="s">
        <v>4852</v>
      </c>
      <c r="H1510" s="318" t="s">
        <v>4857</v>
      </c>
      <c r="I1510" s="319" t="s">
        <v>805</v>
      </c>
      <c r="J1510" s="320" t="s">
        <v>152</v>
      </c>
      <c r="K1510" s="321">
        <v>-25</v>
      </c>
      <c r="L1510" s="320"/>
      <c r="M1510" s="321"/>
      <c r="N1510" s="417" t="s">
        <v>3774</v>
      </c>
      <c r="O1510" s="623">
        <v>4.8</v>
      </c>
      <c r="P1510" s="318" t="s">
        <v>4180</v>
      </c>
      <c r="Q1510" s="320"/>
      <c r="R1510">
        <v>-1</v>
      </c>
      <c r="S1510" s="184" t="s">
        <v>4877</v>
      </c>
      <c r="T1510" s="138">
        <f t="shared" si="114"/>
        <v>4</v>
      </c>
      <c r="U1510" s="139"/>
      <c r="V1510" s="138"/>
      <c r="W1510" s="138"/>
      <c r="X1510" s="138"/>
      <c r="Y1510" s="141"/>
      <c r="Z1510" s="226"/>
      <c r="AA1510" s="179"/>
      <c r="AB1510" s="179"/>
      <c r="AC1510" s="179"/>
      <c r="AD1510" s="179"/>
      <c r="AE1510" s="179"/>
      <c r="AF1510" s="179"/>
      <c r="AG1510" s="179"/>
      <c r="AH1510" s="179"/>
      <c r="AI1510" s="179"/>
      <c r="AJ1510" s="179"/>
      <c r="AK1510" s="179"/>
      <c r="AL1510" s="179"/>
      <c r="AM1510" s="179"/>
      <c r="AN1510" s="179"/>
      <c r="AO1510" s="179"/>
      <c r="AP1510" s="179"/>
    </row>
    <row r="1511" spans="1:42" customFormat="1" x14ac:dyDescent="0.3">
      <c r="A1511" s="400">
        <v>41731</v>
      </c>
      <c r="B1511" s="946" t="s">
        <v>4858</v>
      </c>
      <c r="C1511" s="704" t="s">
        <v>288</v>
      </c>
      <c r="D1511" s="7">
        <v>1000</v>
      </c>
      <c r="E1511" t="s">
        <v>1848</v>
      </c>
      <c r="F1511" s="370">
        <v>45392</v>
      </c>
      <c r="G1511" t="s">
        <v>4852</v>
      </c>
      <c r="H1511" s="318" t="s">
        <v>4859</v>
      </c>
      <c r="I1511" s="319" t="s">
        <v>948</v>
      </c>
      <c r="J1511" s="320" t="s">
        <v>665</v>
      </c>
      <c r="K1511" s="321">
        <v>-15</v>
      </c>
      <c r="L1511" s="320"/>
      <c r="M1511" s="321"/>
      <c r="N1511" s="417" t="s">
        <v>4860</v>
      </c>
      <c r="O1511" s="623">
        <v>4.8</v>
      </c>
      <c r="P1511" s="318" t="s">
        <v>4117</v>
      </c>
      <c r="Q1511" s="320"/>
      <c r="R1511">
        <v>-5</v>
      </c>
      <c r="S1511" s="184" t="s">
        <v>4876</v>
      </c>
      <c r="T1511" s="138">
        <f t="shared" si="114"/>
        <v>4</v>
      </c>
      <c r="U1511" s="139"/>
      <c r="V1511" s="138"/>
      <c r="W1511" s="138"/>
      <c r="X1511" s="138"/>
      <c r="Y1511" s="141"/>
      <c r="Z1511" s="226"/>
      <c r="AA1511" s="179"/>
      <c r="AB1511" s="179"/>
      <c r="AC1511" s="179"/>
      <c r="AD1511" s="179"/>
      <c r="AE1511" s="179"/>
      <c r="AF1511" s="179"/>
      <c r="AG1511" s="179"/>
      <c r="AH1511" s="179"/>
      <c r="AI1511" s="179"/>
      <c r="AJ1511" s="179"/>
      <c r="AK1511" s="179"/>
      <c r="AL1511" s="179"/>
      <c r="AM1511" s="179"/>
      <c r="AN1511" s="179"/>
      <c r="AO1511" s="179"/>
      <c r="AP1511" s="179"/>
    </row>
    <row r="1512" spans="1:42" customFormat="1" x14ac:dyDescent="0.3">
      <c r="A1512" s="400">
        <v>41731</v>
      </c>
      <c r="B1512" s="946" t="s">
        <v>4861</v>
      </c>
      <c r="C1512" s="704" t="s">
        <v>403</v>
      </c>
      <c r="D1512" s="7">
        <v>750</v>
      </c>
      <c r="E1512" t="s">
        <v>37</v>
      </c>
      <c r="F1512" s="370">
        <v>43562</v>
      </c>
      <c r="G1512" t="s">
        <v>4862</v>
      </c>
      <c r="H1512" s="318" t="s">
        <v>591</v>
      </c>
      <c r="I1512" s="319" t="s">
        <v>1469</v>
      </c>
      <c r="J1512" s="320" t="s">
        <v>186</v>
      </c>
      <c r="K1512" s="321">
        <v>-30</v>
      </c>
      <c r="L1512" s="320"/>
      <c r="M1512" s="321"/>
      <c r="N1512" s="417" t="s">
        <v>4863</v>
      </c>
      <c r="O1512" s="623">
        <v>6</v>
      </c>
      <c r="P1512" s="318" t="s">
        <v>1900</v>
      </c>
      <c r="Q1512" s="320"/>
      <c r="R1512">
        <v>10</v>
      </c>
      <c r="S1512" s="184" t="s">
        <v>4872</v>
      </c>
      <c r="T1512" s="138">
        <f t="shared" si="114"/>
        <v>4</v>
      </c>
      <c r="U1512" s="139"/>
      <c r="V1512" s="138"/>
      <c r="W1512" s="138"/>
      <c r="X1512" s="138"/>
      <c r="Y1512" s="141"/>
      <c r="Z1512" s="226"/>
      <c r="AA1512" s="179"/>
      <c r="AB1512" s="179"/>
      <c r="AC1512" s="179"/>
      <c r="AD1512" s="179"/>
      <c r="AE1512" s="179"/>
      <c r="AF1512" s="179"/>
      <c r="AG1512" s="179"/>
      <c r="AH1512" s="179"/>
      <c r="AI1512" s="179"/>
      <c r="AJ1512" s="179"/>
      <c r="AK1512" s="179"/>
      <c r="AL1512" s="179"/>
      <c r="AM1512" s="179"/>
      <c r="AN1512" s="179"/>
      <c r="AO1512" s="179"/>
      <c r="AP1512" s="179"/>
    </row>
    <row r="1513" spans="1:42" customFormat="1" x14ac:dyDescent="0.3">
      <c r="A1513" s="400">
        <v>41731</v>
      </c>
      <c r="B1513" s="946" t="s">
        <v>4864</v>
      </c>
      <c r="C1513" s="704" t="s">
        <v>486</v>
      </c>
      <c r="D1513" s="7">
        <v>300</v>
      </c>
      <c r="E1513" t="s">
        <v>1824</v>
      </c>
      <c r="F1513" s="370">
        <v>41835</v>
      </c>
      <c r="G1513" t="s">
        <v>4865</v>
      </c>
      <c r="H1513" s="318" t="s">
        <v>4866</v>
      </c>
      <c r="I1513" s="319" t="s">
        <v>4866</v>
      </c>
      <c r="J1513" s="320" t="s">
        <v>4867</v>
      </c>
      <c r="K1513" s="321">
        <v>-12.5</v>
      </c>
      <c r="L1513" s="320"/>
      <c r="M1513" s="321"/>
      <c r="N1513" s="417" t="s">
        <v>4809</v>
      </c>
      <c r="O1513" s="623">
        <v>1.42</v>
      </c>
      <c r="P1513" s="318" t="s">
        <v>4868</v>
      </c>
      <c r="Q1513" s="320"/>
      <c r="R1513">
        <v>24</v>
      </c>
      <c r="S1513" s="184" t="s">
        <v>4873</v>
      </c>
      <c r="T1513" s="138">
        <f t="shared" si="114"/>
        <v>4</v>
      </c>
      <c r="U1513" s="139"/>
      <c r="V1513" s="138"/>
      <c r="W1513" s="138"/>
      <c r="X1513" s="138"/>
      <c r="Y1513" s="141"/>
      <c r="Z1513" s="226"/>
      <c r="AA1513" s="179"/>
      <c r="AB1513" s="179"/>
      <c r="AC1513" s="179"/>
      <c r="AD1513" s="179"/>
      <c r="AE1513" s="179"/>
      <c r="AF1513" s="179"/>
      <c r="AG1513" s="179"/>
      <c r="AH1513" s="179"/>
      <c r="AI1513" s="179"/>
      <c r="AJ1513" s="179"/>
      <c r="AK1513" s="179"/>
      <c r="AL1513" s="179"/>
      <c r="AM1513" s="179"/>
      <c r="AN1513" s="179"/>
      <c r="AO1513" s="179"/>
      <c r="AP1513" s="179"/>
    </row>
    <row r="1514" spans="1:42" customFormat="1" x14ac:dyDescent="0.3">
      <c r="A1514" s="400">
        <v>41730</v>
      </c>
      <c r="B1514" s="946" t="s">
        <v>4766</v>
      </c>
      <c r="C1514" s="704" t="s">
        <v>2842</v>
      </c>
      <c r="D1514" s="7">
        <v>400</v>
      </c>
      <c r="E1514" t="s">
        <v>12</v>
      </c>
      <c r="F1514" s="370">
        <v>42828</v>
      </c>
      <c r="G1514" t="s">
        <v>4767</v>
      </c>
      <c r="H1514" s="318" t="s">
        <v>4768</v>
      </c>
      <c r="I1514" s="319" t="s">
        <v>4769</v>
      </c>
      <c r="J1514" s="320" t="s">
        <v>3847</v>
      </c>
      <c r="K1514" s="321">
        <v>-9.5</v>
      </c>
      <c r="L1514" s="320"/>
      <c r="M1514" s="321"/>
      <c r="N1514" s="417" t="s">
        <v>79</v>
      </c>
      <c r="O1514" s="623">
        <v>3.125</v>
      </c>
      <c r="P1514" s="318" t="s">
        <v>1994</v>
      </c>
      <c r="Q1514" s="320" t="s">
        <v>1890</v>
      </c>
      <c r="R1514">
        <v>3.5</v>
      </c>
      <c r="S1514" s="184" t="s">
        <v>4828</v>
      </c>
      <c r="T1514" s="138">
        <f t="shared" si="114"/>
        <v>4</v>
      </c>
      <c r="U1514" s="139"/>
      <c r="V1514" s="138"/>
      <c r="W1514" s="138"/>
      <c r="X1514" s="138"/>
      <c r="Y1514" s="141"/>
      <c r="Z1514" s="226"/>
      <c r="AA1514" s="179"/>
      <c r="AB1514" s="179"/>
      <c r="AC1514" s="179"/>
      <c r="AD1514" s="179"/>
      <c r="AE1514" s="179"/>
      <c r="AF1514" s="179"/>
      <c r="AG1514" s="179"/>
      <c r="AH1514" s="179"/>
      <c r="AI1514" s="179"/>
      <c r="AJ1514" s="179"/>
      <c r="AK1514" s="179"/>
      <c r="AL1514" s="179"/>
      <c r="AM1514" s="179"/>
      <c r="AN1514" s="179"/>
      <c r="AO1514" s="179"/>
      <c r="AP1514" s="179"/>
    </row>
    <row r="1515" spans="1:42" customFormat="1" x14ac:dyDescent="0.3">
      <c r="A1515" s="400">
        <v>41730</v>
      </c>
      <c r="B1515" s="946" t="s">
        <v>4770</v>
      </c>
      <c r="C1515" s="704" t="s">
        <v>2842</v>
      </c>
      <c r="D1515" s="7">
        <v>600</v>
      </c>
      <c r="E1515" t="s">
        <v>848</v>
      </c>
      <c r="F1515" s="370">
        <v>45397</v>
      </c>
      <c r="G1515" t="s">
        <v>4767</v>
      </c>
      <c r="H1515" s="318" t="s">
        <v>226</v>
      </c>
      <c r="I1515" s="319" t="s">
        <v>4771</v>
      </c>
      <c r="J1515" s="320" t="s">
        <v>152</v>
      </c>
      <c r="K1515" s="321">
        <v>-15</v>
      </c>
      <c r="L1515" s="320"/>
      <c r="M1515" s="321"/>
      <c r="N1515" s="417" t="s">
        <v>551</v>
      </c>
      <c r="O1515" s="623">
        <v>4.17</v>
      </c>
      <c r="P1515" s="318" t="s">
        <v>4180</v>
      </c>
      <c r="Q1515" s="320"/>
      <c r="R1515">
        <v>-1</v>
      </c>
      <c r="S1515" s="184" t="s">
        <v>4829</v>
      </c>
      <c r="T1515" s="138">
        <f t="shared" si="114"/>
        <v>4</v>
      </c>
      <c r="U1515" s="139"/>
      <c r="V1515" s="138"/>
      <c r="W1515" s="138"/>
      <c r="X1515" s="138"/>
      <c r="Y1515" s="141"/>
      <c r="Z1515" s="226"/>
      <c r="AA1515" s="179"/>
      <c r="AB1515" s="179"/>
      <c r="AC1515" s="179"/>
      <c r="AD1515" s="179"/>
      <c r="AE1515" s="179"/>
      <c r="AF1515" s="179"/>
      <c r="AG1515" s="179"/>
      <c r="AH1515" s="179"/>
      <c r="AI1515" s="179"/>
      <c r="AJ1515" s="179"/>
      <c r="AK1515" s="179"/>
      <c r="AL1515" s="179"/>
      <c r="AM1515" s="179"/>
      <c r="AN1515" s="179"/>
      <c r="AO1515" s="179"/>
      <c r="AP1515" s="179"/>
    </row>
    <row r="1516" spans="1:42" customFormat="1" x14ac:dyDescent="0.3">
      <c r="A1516" s="400">
        <v>41730</v>
      </c>
      <c r="B1516" s="946" t="s">
        <v>4772</v>
      </c>
      <c r="C1516" s="704" t="s">
        <v>127</v>
      </c>
      <c r="D1516" s="7">
        <v>350</v>
      </c>
      <c r="E1516" t="s">
        <v>848</v>
      </c>
      <c r="F1516" s="370">
        <v>45397</v>
      </c>
      <c r="G1516" t="s">
        <v>4773</v>
      </c>
      <c r="H1516" s="318" t="s">
        <v>631</v>
      </c>
      <c r="I1516" s="319" t="s">
        <v>952</v>
      </c>
      <c r="J1516" s="320" t="s">
        <v>191</v>
      </c>
      <c r="K1516" s="321">
        <v>-15</v>
      </c>
      <c r="L1516" s="320"/>
      <c r="M1516" s="321"/>
      <c r="N1516" s="417" t="s">
        <v>868</v>
      </c>
      <c r="O1516" s="623">
        <v>4</v>
      </c>
      <c r="P1516" s="318" t="s">
        <v>3804</v>
      </c>
      <c r="Q1516" s="320"/>
      <c r="R1516">
        <v>0</v>
      </c>
      <c r="S1516" s="184" t="s">
        <v>4830</v>
      </c>
      <c r="T1516" s="138">
        <f t="shared" si="114"/>
        <v>4</v>
      </c>
      <c r="U1516" s="139"/>
      <c r="V1516" s="138"/>
      <c r="W1516" s="138"/>
      <c r="X1516" s="138"/>
      <c r="Y1516" s="141"/>
      <c r="Z1516" s="226"/>
      <c r="AA1516" s="179"/>
      <c r="AB1516" s="179"/>
      <c r="AC1516" s="179"/>
      <c r="AD1516" s="179"/>
      <c r="AE1516" s="179"/>
      <c r="AF1516" s="179"/>
      <c r="AG1516" s="179"/>
      <c r="AH1516" s="179"/>
      <c r="AI1516" s="179"/>
      <c r="AJ1516" s="179"/>
      <c r="AK1516" s="179"/>
      <c r="AL1516" s="179"/>
      <c r="AM1516" s="179"/>
      <c r="AN1516" s="179"/>
      <c r="AO1516" s="179"/>
      <c r="AP1516" s="179"/>
    </row>
    <row r="1517" spans="1:42" customFormat="1" x14ac:dyDescent="0.3">
      <c r="A1517" s="400">
        <v>41730</v>
      </c>
      <c r="B1517" s="946" t="s">
        <v>3687</v>
      </c>
      <c r="C1517" s="704" t="s">
        <v>127</v>
      </c>
      <c r="D1517" s="7">
        <v>1250</v>
      </c>
      <c r="E1517" t="s">
        <v>815</v>
      </c>
      <c r="F1517" s="370">
        <v>43509</v>
      </c>
      <c r="G1517" t="s">
        <v>4774</v>
      </c>
      <c r="H1517" s="318" t="s">
        <v>3249</v>
      </c>
      <c r="I1517" s="319" t="s">
        <v>4775</v>
      </c>
      <c r="J1517" s="320" t="s">
        <v>3869</v>
      </c>
      <c r="K1517" s="321">
        <v>-4.5</v>
      </c>
      <c r="L1517" s="320"/>
      <c r="M1517" s="321"/>
      <c r="N1517" s="417" t="s">
        <v>3840</v>
      </c>
      <c r="O1517" s="623">
        <v>1.6</v>
      </c>
      <c r="P1517" s="318" t="s">
        <v>2042</v>
      </c>
      <c r="Q1517" s="320"/>
      <c r="R1517">
        <v>6</v>
      </c>
      <c r="S1517" s="184" t="s">
        <v>3728</v>
      </c>
      <c r="T1517" s="138">
        <f t="shared" si="114"/>
        <v>4</v>
      </c>
      <c r="U1517" s="139"/>
      <c r="V1517" s="138"/>
      <c r="W1517" s="138"/>
      <c r="X1517" s="138"/>
      <c r="Y1517" s="141"/>
      <c r="Z1517" s="226"/>
      <c r="AA1517" s="179"/>
      <c r="AB1517" s="179"/>
      <c r="AC1517" s="179"/>
      <c r="AD1517" s="179"/>
      <c r="AE1517" s="179"/>
      <c r="AF1517" s="179"/>
      <c r="AG1517" s="179"/>
      <c r="AH1517" s="179"/>
      <c r="AI1517" s="179"/>
      <c r="AJ1517" s="179"/>
      <c r="AK1517" s="179"/>
      <c r="AL1517" s="179"/>
      <c r="AM1517" s="179"/>
      <c r="AN1517" s="179"/>
      <c r="AO1517" s="179"/>
      <c r="AP1517" s="179"/>
    </row>
    <row r="1518" spans="1:42" customFormat="1" x14ac:dyDescent="0.3">
      <c r="A1518" s="400">
        <v>41730</v>
      </c>
      <c r="B1518" s="946" t="s">
        <v>916</v>
      </c>
      <c r="C1518" s="704" t="s">
        <v>121</v>
      </c>
      <c r="D1518" s="7">
        <v>250</v>
      </c>
      <c r="E1518" t="s">
        <v>37</v>
      </c>
      <c r="F1518" s="370">
        <v>43563</v>
      </c>
      <c r="G1518" t="s">
        <v>384</v>
      </c>
      <c r="H1518" s="318" t="s">
        <v>2299</v>
      </c>
      <c r="I1518" s="319" t="s">
        <v>2299</v>
      </c>
      <c r="J1518" s="320" t="s">
        <v>4776</v>
      </c>
      <c r="K1518" s="321">
        <v>-10</v>
      </c>
      <c r="L1518" s="320"/>
      <c r="M1518" s="321"/>
      <c r="N1518" s="417" t="s">
        <v>4777</v>
      </c>
      <c r="O1518" s="623">
        <v>1.44</v>
      </c>
      <c r="P1518" s="318" t="s">
        <v>2958</v>
      </c>
      <c r="Q1518" s="320"/>
      <c r="R1518">
        <v>1</v>
      </c>
      <c r="S1518" s="184" t="s">
        <v>4826</v>
      </c>
      <c r="T1518" s="138">
        <f t="shared" si="114"/>
        <v>4</v>
      </c>
      <c r="U1518" s="139"/>
      <c r="V1518" s="138"/>
      <c r="W1518" s="138"/>
      <c r="X1518" s="138"/>
      <c r="Y1518" s="141"/>
      <c r="Z1518" s="226"/>
      <c r="AA1518" s="179"/>
      <c r="AB1518" s="179"/>
      <c r="AC1518" s="179"/>
      <c r="AD1518" s="179"/>
      <c r="AE1518" s="179"/>
      <c r="AF1518" s="179"/>
      <c r="AG1518" s="179"/>
      <c r="AH1518" s="179"/>
      <c r="AI1518" s="179"/>
      <c r="AJ1518" s="179"/>
      <c r="AK1518" s="179"/>
      <c r="AL1518" s="179"/>
      <c r="AM1518" s="179"/>
      <c r="AN1518" s="179"/>
      <c r="AO1518" s="179"/>
      <c r="AP1518" s="179"/>
    </row>
    <row r="1519" spans="1:42" customFormat="1" x14ac:dyDescent="0.3">
      <c r="A1519" s="400">
        <v>41730</v>
      </c>
      <c r="B1519" s="946" t="s">
        <v>4778</v>
      </c>
      <c r="C1519" s="704" t="s">
        <v>121</v>
      </c>
      <c r="D1519" s="7">
        <v>2000</v>
      </c>
      <c r="E1519" t="s">
        <v>37</v>
      </c>
      <c r="F1519" s="370">
        <v>43563</v>
      </c>
      <c r="G1519" t="s">
        <v>384</v>
      </c>
      <c r="H1519" s="318" t="s">
        <v>429</v>
      </c>
      <c r="I1519" s="319" t="s">
        <v>791</v>
      </c>
      <c r="J1519" s="320" t="s">
        <v>3803</v>
      </c>
      <c r="K1519" s="321">
        <v>-10</v>
      </c>
      <c r="L1519" s="320"/>
      <c r="M1519" s="321"/>
      <c r="N1519" s="417" t="s">
        <v>3749</v>
      </c>
      <c r="O1519" s="623">
        <v>1.7</v>
      </c>
      <c r="P1519" s="318" t="s">
        <v>2958</v>
      </c>
      <c r="Q1519" s="320"/>
      <c r="R1519">
        <v>1</v>
      </c>
      <c r="S1519" s="184" t="s">
        <v>4827</v>
      </c>
      <c r="T1519" s="138">
        <f t="shared" si="114"/>
        <v>4</v>
      </c>
      <c r="U1519" s="139"/>
      <c r="V1519" s="138"/>
      <c r="W1519" s="138"/>
      <c r="X1519" s="138"/>
      <c r="Y1519" s="141"/>
      <c r="Z1519" s="226"/>
      <c r="AA1519" s="179"/>
      <c r="AB1519" s="179"/>
      <c r="AC1519" s="179"/>
      <c r="AD1519" s="179"/>
      <c r="AE1519" s="179"/>
      <c r="AF1519" s="179"/>
      <c r="AG1519" s="179"/>
      <c r="AH1519" s="179"/>
      <c r="AI1519" s="179"/>
      <c r="AJ1519" s="179"/>
      <c r="AK1519" s="179"/>
      <c r="AL1519" s="179"/>
      <c r="AM1519" s="179"/>
      <c r="AN1519" s="179"/>
      <c r="AO1519" s="179"/>
      <c r="AP1519" s="179"/>
    </row>
    <row r="1520" spans="1:42" customFormat="1" x14ac:dyDescent="0.3">
      <c r="A1520" s="400">
        <v>41730</v>
      </c>
      <c r="B1520" s="946" t="s">
        <v>4779</v>
      </c>
      <c r="C1520" s="704" t="s">
        <v>29</v>
      </c>
      <c r="D1520" s="7">
        <v>425</v>
      </c>
      <c r="E1520" t="s">
        <v>434</v>
      </c>
      <c r="F1520" s="370">
        <v>42282</v>
      </c>
      <c r="G1520" t="s">
        <v>4780</v>
      </c>
      <c r="H1520" s="318" t="s">
        <v>389</v>
      </c>
      <c r="I1520" s="319" t="s">
        <v>4781</v>
      </c>
      <c r="J1520" s="320" t="s">
        <v>4782</v>
      </c>
      <c r="K1520" s="321">
        <v>-2</v>
      </c>
      <c r="L1520" s="320"/>
      <c r="M1520" s="321"/>
      <c r="N1520" s="417" t="s">
        <v>4783</v>
      </c>
      <c r="O1520" s="623">
        <v>1.06</v>
      </c>
      <c r="P1520" s="318" t="s">
        <v>2288</v>
      </c>
      <c r="Q1520" s="320"/>
      <c r="R1520">
        <v>-2</v>
      </c>
      <c r="S1520" s="184" t="s">
        <v>4825</v>
      </c>
      <c r="T1520" s="138">
        <f t="shared" si="114"/>
        <v>4</v>
      </c>
      <c r="U1520" s="139"/>
      <c r="V1520" s="138"/>
      <c r="W1520" s="138"/>
      <c r="X1520" s="138"/>
      <c r="Y1520" s="141"/>
      <c r="Z1520" s="226"/>
      <c r="AA1520" s="179"/>
      <c r="AB1520" s="179"/>
      <c r="AC1520" s="179"/>
      <c r="AD1520" s="179"/>
      <c r="AE1520" s="179"/>
      <c r="AF1520" s="179"/>
      <c r="AG1520" s="179"/>
      <c r="AH1520" s="179"/>
      <c r="AI1520" s="179"/>
      <c r="AJ1520" s="179"/>
      <c r="AK1520" s="179"/>
      <c r="AL1520" s="179"/>
      <c r="AM1520" s="179"/>
      <c r="AN1520" s="179"/>
      <c r="AO1520" s="179"/>
      <c r="AP1520" s="179"/>
    </row>
    <row r="1521" spans="1:43" customFormat="1" x14ac:dyDescent="0.3">
      <c r="A1521" s="400">
        <v>41730</v>
      </c>
      <c r="B1521" s="946" t="s">
        <v>4784</v>
      </c>
      <c r="C1521" s="704" t="s">
        <v>65</v>
      </c>
      <c r="D1521" s="7">
        <v>500</v>
      </c>
      <c r="E1521" t="s">
        <v>12</v>
      </c>
      <c r="F1521" s="370">
        <v>42833</v>
      </c>
      <c r="G1521" t="s">
        <v>4785</v>
      </c>
      <c r="H1521" s="318" t="s">
        <v>4786</v>
      </c>
      <c r="I1521" s="319" t="s">
        <v>4787</v>
      </c>
      <c r="J1521" s="320" t="s">
        <v>4788</v>
      </c>
      <c r="K1521" s="321">
        <v>-15</v>
      </c>
      <c r="L1521" s="320"/>
      <c r="M1521" s="321"/>
      <c r="N1521" s="417" t="s">
        <v>4789</v>
      </c>
      <c r="O1521" s="623">
        <v>7.1</v>
      </c>
      <c r="P1521" s="318" t="s">
        <v>3804</v>
      </c>
      <c r="Q1521" s="320"/>
      <c r="R1521">
        <v>0</v>
      </c>
      <c r="S1521" s="184" t="s">
        <v>4824</v>
      </c>
      <c r="T1521" s="138">
        <f t="shared" si="114"/>
        <v>4</v>
      </c>
      <c r="U1521" s="139"/>
      <c r="V1521" s="138"/>
      <c r="W1521" s="138"/>
      <c r="X1521" s="138"/>
      <c r="Y1521" s="141"/>
      <c r="Z1521" s="226"/>
      <c r="AA1521" s="179"/>
      <c r="AB1521" s="179"/>
      <c r="AC1521" s="179"/>
      <c r="AD1521" s="179"/>
      <c r="AE1521" s="179"/>
      <c r="AF1521" s="179"/>
      <c r="AG1521" s="179"/>
      <c r="AH1521" s="179"/>
      <c r="AI1521" s="179"/>
      <c r="AJ1521" s="179"/>
      <c r="AK1521" s="179"/>
      <c r="AL1521" s="179"/>
      <c r="AM1521" s="179"/>
      <c r="AN1521" s="179"/>
      <c r="AO1521" s="179"/>
      <c r="AP1521" s="179"/>
    </row>
    <row r="1522" spans="1:43" customFormat="1" x14ac:dyDescent="0.3">
      <c r="A1522" s="400">
        <v>41730</v>
      </c>
      <c r="B1522" s="946" t="s">
        <v>4790</v>
      </c>
      <c r="C1522" s="704" t="s">
        <v>4791</v>
      </c>
      <c r="D1522" s="7">
        <v>550</v>
      </c>
      <c r="E1522" t="s">
        <v>3370</v>
      </c>
      <c r="F1522" s="370">
        <v>78345</v>
      </c>
      <c r="G1522" t="s">
        <v>4792</v>
      </c>
      <c r="H1522" s="318" t="s">
        <v>4793</v>
      </c>
      <c r="I1522" s="319" t="s">
        <v>4794</v>
      </c>
      <c r="J1522" s="320" t="s">
        <v>4249</v>
      </c>
      <c r="K1522" s="321">
        <v>-9.5</v>
      </c>
      <c r="L1522" s="320"/>
      <c r="M1522" s="321"/>
      <c r="N1522" s="417"/>
      <c r="O1522" s="623"/>
      <c r="P1522" s="318" t="s">
        <v>4795</v>
      </c>
      <c r="Q1522" s="320"/>
      <c r="R1522">
        <v>2.5</v>
      </c>
      <c r="S1522" s="184" t="s">
        <v>4823</v>
      </c>
      <c r="T1522" s="138">
        <f t="shared" si="114"/>
        <v>4</v>
      </c>
      <c r="U1522" s="139"/>
      <c r="V1522" s="138"/>
      <c r="W1522" s="138"/>
      <c r="X1522" s="138"/>
      <c r="Y1522" s="141"/>
      <c r="Z1522" s="226"/>
      <c r="AA1522" s="179"/>
      <c r="AB1522" s="179"/>
      <c r="AC1522" s="179"/>
      <c r="AD1522" s="179"/>
      <c r="AE1522" s="179"/>
      <c r="AF1522" s="179"/>
      <c r="AG1522" s="179"/>
      <c r="AH1522" s="179"/>
      <c r="AI1522" s="179"/>
      <c r="AJ1522" s="179"/>
      <c r="AK1522" s="179"/>
      <c r="AL1522" s="179"/>
      <c r="AM1522" s="179"/>
      <c r="AN1522" s="179"/>
      <c r="AO1522" s="179"/>
      <c r="AP1522" s="179"/>
    </row>
    <row r="1523" spans="1:43" customFormat="1" x14ac:dyDescent="0.3">
      <c r="A1523" s="420">
        <v>41730</v>
      </c>
      <c r="B1523" s="947" t="s">
        <v>4882</v>
      </c>
      <c r="C1523" s="948" t="s">
        <v>4883</v>
      </c>
      <c r="D1523" s="660">
        <v>1500</v>
      </c>
      <c r="E1523" s="421" t="s">
        <v>66</v>
      </c>
      <c r="F1523" s="423">
        <v>45390</v>
      </c>
      <c r="G1523" s="421" t="s">
        <v>3403</v>
      </c>
      <c r="H1523" s="348" t="s">
        <v>4884</v>
      </c>
      <c r="I1523" s="424" t="s">
        <v>4885</v>
      </c>
      <c r="J1523" s="425" t="s">
        <v>3232</v>
      </c>
      <c r="K1523" s="426"/>
      <c r="L1523" s="348"/>
      <c r="M1523" s="348"/>
      <c r="N1523" s="425" t="s">
        <v>4886</v>
      </c>
      <c r="O1523" s="624">
        <f>13000/2500</f>
        <v>5.2</v>
      </c>
      <c r="P1523" s="426" t="s">
        <v>1937</v>
      </c>
      <c r="Q1523" s="425"/>
      <c r="R1523" s="421">
        <v>0</v>
      </c>
      <c r="S1523" s="280" t="s">
        <v>4890</v>
      </c>
      <c r="T1523" s="138">
        <f t="shared" si="114"/>
        <v>4</v>
      </c>
      <c r="U1523" s="139"/>
      <c r="V1523" s="138"/>
      <c r="W1523" s="138"/>
      <c r="X1523" s="138"/>
      <c r="Y1523" s="141"/>
      <c r="Z1523" s="226"/>
      <c r="AA1523" s="179"/>
      <c r="AB1523" s="179"/>
      <c r="AC1523" s="179"/>
      <c r="AD1523" s="179"/>
      <c r="AE1523" s="179"/>
      <c r="AF1523" s="179"/>
      <c r="AG1523" s="179"/>
      <c r="AH1523" s="179"/>
      <c r="AI1523" s="179"/>
      <c r="AJ1523" s="179"/>
      <c r="AK1523" s="179"/>
      <c r="AL1523" s="179"/>
      <c r="AM1523" s="179"/>
      <c r="AN1523" s="179"/>
      <c r="AO1523" s="179"/>
      <c r="AP1523" s="179"/>
    </row>
    <row r="1524" spans="1:43" customFormat="1" x14ac:dyDescent="0.3">
      <c r="A1524" s="420">
        <v>41730</v>
      </c>
      <c r="B1524" s="947" t="s">
        <v>4882</v>
      </c>
      <c r="C1524" s="948" t="s">
        <v>4883</v>
      </c>
      <c r="D1524" s="660">
        <v>1000</v>
      </c>
      <c r="E1524" s="421" t="s">
        <v>117</v>
      </c>
      <c r="F1524" s="423">
        <v>52695</v>
      </c>
      <c r="G1524" s="421" t="s">
        <v>3403</v>
      </c>
      <c r="H1524" s="348" t="s">
        <v>4887</v>
      </c>
      <c r="I1524" s="424" t="s">
        <v>4888</v>
      </c>
      <c r="J1524" s="425" t="s">
        <v>2365</v>
      </c>
      <c r="K1524" s="426"/>
      <c r="L1524" s="348"/>
      <c r="M1524" s="348"/>
      <c r="N1524" s="425" t="s">
        <v>279</v>
      </c>
      <c r="O1524" s="624">
        <f>13000/2500</f>
        <v>5.2</v>
      </c>
      <c r="P1524" s="426" t="s">
        <v>4180</v>
      </c>
      <c r="Q1524" s="425"/>
      <c r="R1524" s="421">
        <v>-1</v>
      </c>
      <c r="S1524" s="280" t="s">
        <v>4889</v>
      </c>
      <c r="T1524" s="138">
        <f t="shared" si="114"/>
        <v>4</v>
      </c>
      <c r="U1524" s="139"/>
      <c r="V1524" s="138"/>
      <c r="W1524" s="138"/>
      <c r="X1524" s="138"/>
      <c r="Y1524" s="141"/>
      <c r="Z1524" s="226"/>
      <c r="AA1524" s="179"/>
      <c r="AB1524" s="179"/>
      <c r="AC1524" s="179"/>
      <c r="AD1524" s="179"/>
      <c r="AE1524" s="179"/>
      <c r="AF1524" s="179"/>
      <c r="AG1524" s="179"/>
      <c r="AH1524" s="179"/>
      <c r="AI1524" s="179"/>
      <c r="AJ1524" s="179"/>
      <c r="AK1524" s="179"/>
      <c r="AL1524" s="179"/>
      <c r="AM1524" s="179"/>
      <c r="AN1524" s="179"/>
      <c r="AO1524" s="179"/>
      <c r="AP1524" s="179"/>
    </row>
    <row r="1525" spans="1:43" customFormat="1" x14ac:dyDescent="0.3">
      <c r="A1525" s="400">
        <v>41729</v>
      </c>
      <c r="B1525" s="946" t="s">
        <v>4796</v>
      </c>
      <c r="C1525" s="704" t="s">
        <v>73</v>
      </c>
      <c r="D1525" s="7">
        <v>500</v>
      </c>
      <c r="E1525" t="s">
        <v>12</v>
      </c>
      <c r="F1525" s="370">
        <v>42829</v>
      </c>
      <c r="G1525" t="s">
        <v>3995</v>
      </c>
      <c r="H1525" s="318" t="s">
        <v>2299</v>
      </c>
      <c r="I1525" s="319" t="s">
        <v>3656</v>
      </c>
      <c r="J1525" s="320" t="s">
        <v>4336</v>
      </c>
      <c r="K1525" s="321">
        <v>-7</v>
      </c>
      <c r="L1525" s="320"/>
      <c r="M1525" s="321"/>
      <c r="N1525" s="417" t="s">
        <v>79</v>
      </c>
      <c r="O1525" s="623">
        <v>2.5</v>
      </c>
      <c r="P1525" s="318"/>
      <c r="Q1525" s="320"/>
      <c r="R1525">
        <v>3.5</v>
      </c>
      <c r="S1525" s="184" t="s">
        <v>4820</v>
      </c>
      <c r="T1525" s="138">
        <f t="shared" si="114"/>
        <v>3</v>
      </c>
      <c r="U1525" s="139"/>
      <c r="V1525" s="138"/>
      <c r="W1525" s="138"/>
      <c r="X1525" s="138"/>
      <c r="Y1525" s="141"/>
      <c r="Z1525" s="226"/>
      <c r="AA1525" s="179"/>
      <c r="AB1525" s="179"/>
      <c r="AC1525" s="179"/>
      <c r="AD1525" s="179"/>
      <c r="AE1525" s="179"/>
      <c r="AF1525" s="179"/>
      <c r="AG1525" s="179"/>
      <c r="AH1525" s="179"/>
      <c r="AI1525" s="179"/>
      <c r="AJ1525" s="179"/>
      <c r="AK1525" s="179"/>
      <c r="AL1525" s="179"/>
      <c r="AM1525" s="179"/>
      <c r="AN1525" s="179"/>
      <c r="AO1525" s="179"/>
      <c r="AP1525" s="179"/>
    </row>
    <row r="1526" spans="1:43" customFormat="1" x14ac:dyDescent="0.3">
      <c r="A1526" s="400">
        <v>41729</v>
      </c>
      <c r="B1526" s="946" t="s">
        <v>4797</v>
      </c>
      <c r="C1526" s="704" t="s">
        <v>73</v>
      </c>
      <c r="D1526" s="7">
        <v>500</v>
      </c>
      <c r="E1526" t="s">
        <v>12</v>
      </c>
      <c r="F1526" s="370">
        <v>42829</v>
      </c>
      <c r="G1526" t="s">
        <v>3995</v>
      </c>
      <c r="H1526" s="318" t="s">
        <v>409</v>
      </c>
      <c r="I1526" s="319" t="s">
        <v>3791</v>
      </c>
      <c r="J1526" s="320" t="s">
        <v>3399</v>
      </c>
      <c r="K1526" s="321">
        <v>-7</v>
      </c>
      <c r="L1526" s="320"/>
      <c r="M1526" s="321"/>
      <c r="N1526" s="417" t="s">
        <v>79</v>
      </c>
      <c r="O1526" s="623">
        <v>2.5</v>
      </c>
      <c r="P1526" s="318"/>
      <c r="Q1526" s="320" t="s">
        <v>4798</v>
      </c>
      <c r="R1526">
        <v>3.5</v>
      </c>
      <c r="S1526" s="184" t="s">
        <v>4821</v>
      </c>
      <c r="T1526" s="138">
        <f t="shared" si="114"/>
        <v>3</v>
      </c>
      <c r="U1526" s="139"/>
      <c r="V1526" s="138"/>
      <c r="W1526" s="138"/>
      <c r="X1526" s="138"/>
      <c r="Y1526" s="141"/>
      <c r="Z1526" s="226"/>
      <c r="AA1526" s="179"/>
      <c r="AB1526" s="179"/>
      <c r="AC1526" s="179"/>
      <c r="AD1526" s="179"/>
      <c r="AE1526" s="179"/>
      <c r="AF1526" s="179"/>
      <c r="AG1526" s="179"/>
      <c r="AH1526" s="179"/>
      <c r="AI1526" s="179"/>
      <c r="AJ1526" s="179"/>
      <c r="AK1526" s="179"/>
      <c r="AL1526" s="179"/>
      <c r="AM1526" s="179"/>
      <c r="AN1526" s="179"/>
      <c r="AO1526" s="179"/>
      <c r="AP1526" s="179"/>
    </row>
    <row r="1527" spans="1:43" customFormat="1" x14ac:dyDescent="0.3">
      <c r="A1527" s="400">
        <v>41729</v>
      </c>
      <c r="B1527" s="946" t="s">
        <v>4799</v>
      </c>
      <c r="C1527" s="704" t="s">
        <v>73</v>
      </c>
      <c r="D1527" s="7">
        <v>1250</v>
      </c>
      <c r="E1527" t="s">
        <v>37</v>
      </c>
      <c r="F1527" s="370">
        <v>43559</v>
      </c>
      <c r="G1527" t="s">
        <v>3995</v>
      </c>
      <c r="H1527" s="318" t="s">
        <v>821</v>
      </c>
      <c r="I1527" s="319" t="s">
        <v>4800</v>
      </c>
      <c r="J1527" s="320" t="s">
        <v>4051</v>
      </c>
      <c r="K1527" s="321">
        <v>-7.5</v>
      </c>
      <c r="L1527" s="320"/>
      <c r="M1527" s="321"/>
      <c r="N1527" s="417" t="s">
        <v>4801</v>
      </c>
      <c r="O1527" s="623">
        <v>2</v>
      </c>
      <c r="P1527" s="318" t="s">
        <v>1933</v>
      </c>
      <c r="Q1527" s="320"/>
      <c r="R1527">
        <v>7</v>
      </c>
      <c r="S1527" s="184" t="s">
        <v>4822</v>
      </c>
      <c r="T1527" s="138">
        <f t="shared" si="114"/>
        <v>3</v>
      </c>
      <c r="U1527" s="139"/>
      <c r="V1527" s="138"/>
      <c r="W1527" s="138"/>
      <c r="X1527" s="138"/>
      <c r="Y1527" s="141"/>
      <c r="Z1527" s="226"/>
      <c r="AA1527" s="179"/>
      <c r="AB1527" s="179"/>
      <c r="AC1527" s="179"/>
      <c r="AD1527" s="179"/>
      <c r="AE1527" s="179"/>
      <c r="AF1527" s="179"/>
      <c r="AG1527" s="179"/>
      <c r="AH1527" s="179"/>
      <c r="AI1527" s="179"/>
      <c r="AJ1527" s="179"/>
      <c r="AK1527" s="179"/>
      <c r="AL1527" s="179"/>
      <c r="AM1527" s="179"/>
      <c r="AN1527" s="179"/>
      <c r="AO1527" s="179"/>
      <c r="AP1527" s="179"/>
    </row>
    <row r="1528" spans="1:43" customFormat="1" x14ac:dyDescent="0.3">
      <c r="A1528" s="400">
        <v>41729</v>
      </c>
      <c r="B1528" s="946" t="s">
        <v>4802</v>
      </c>
      <c r="C1528" s="704" t="s">
        <v>36</v>
      </c>
      <c r="D1528" s="7">
        <v>300</v>
      </c>
      <c r="E1528" t="s">
        <v>66</v>
      </c>
      <c r="F1528" s="370">
        <v>45383</v>
      </c>
      <c r="G1528" t="s">
        <v>2328</v>
      </c>
      <c r="H1528" s="318" t="s">
        <v>333</v>
      </c>
      <c r="I1528" s="319" t="s">
        <v>948</v>
      </c>
      <c r="J1528" s="320" t="s">
        <v>265</v>
      </c>
      <c r="K1528" s="321">
        <v>-20</v>
      </c>
      <c r="L1528" s="320"/>
      <c r="M1528" s="321"/>
      <c r="N1528" s="417" t="s">
        <v>4803</v>
      </c>
      <c r="O1528" s="623">
        <v>7.5</v>
      </c>
      <c r="P1528" s="318" t="s">
        <v>4804</v>
      </c>
      <c r="Q1528" s="320"/>
      <c r="R1528">
        <v>-10</v>
      </c>
      <c r="S1528" s="184" t="s">
        <v>4818</v>
      </c>
      <c r="T1528" s="138">
        <f t="shared" si="114"/>
        <v>3</v>
      </c>
      <c r="U1528" s="139"/>
      <c r="V1528" s="138"/>
      <c r="W1528" s="138"/>
      <c r="X1528" s="138"/>
      <c r="Y1528" s="141"/>
      <c r="Z1528" s="226"/>
      <c r="AA1528" s="179"/>
      <c r="AB1528" s="179"/>
      <c r="AC1528" s="179"/>
      <c r="AD1528" s="179"/>
      <c r="AE1528" s="179"/>
      <c r="AF1528" s="179"/>
      <c r="AG1528" s="179"/>
      <c r="AH1528" s="179"/>
      <c r="AI1528" s="179"/>
      <c r="AJ1528" s="179"/>
      <c r="AK1528" s="179"/>
      <c r="AL1528" s="179"/>
      <c r="AM1528" s="179"/>
      <c r="AN1528" s="179"/>
      <c r="AO1528" s="179"/>
      <c r="AP1528" s="179"/>
    </row>
    <row r="1529" spans="1:43" customFormat="1" x14ac:dyDescent="0.3">
      <c r="A1529" s="400">
        <v>41729</v>
      </c>
      <c r="B1529" s="946" t="s">
        <v>4805</v>
      </c>
      <c r="C1529" s="704" t="s">
        <v>36</v>
      </c>
      <c r="D1529" s="7">
        <v>700</v>
      </c>
      <c r="E1529" t="s">
        <v>117</v>
      </c>
      <c r="F1529" s="370">
        <v>52688</v>
      </c>
      <c r="G1529" t="s">
        <v>2328</v>
      </c>
      <c r="H1529" s="318" t="s">
        <v>324</v>
      </c>
      <c r="I1529" s="319" t="s">
        <v>880</v>
      </c>
      <c r="J1529" s="320" t="s">
        <v>472</v>
      </c>
      <c r="K1529" s="321">
        <v>-20</v>
      </c>
      <c r="L1529" s="320"/>
      <c r="M1529" s="321"/>
      <c r="N1529" s="417" t="s">
        <v>4803</v>
      </c>
      <c r="O1529" s="623">
        <v>3.21</v>
      </c>
      <c r="P1529" s="318" t="s">
        <v>2288</v>
      </c>
      <c r="Q1529" s="320"/>
      <c r="R1529">
        <v>-2</v>
      </c>
      <c r="S1529" s="184" t="s">
        <v>4819</v>
      </c>
      <c r="T1529" s="138">
        <f t="shared" si="114"/>
        <v>3</v>
      </c>
      <c r="U1529" s="139"/>
      <c r="V1529" s="138"/>
      <c r="W1529" s="138"/>
      <c r="X1529" s="138"/>
      <c r="Y1529" s="141"/>
      <c r="Z1529" s="226"/>
      <c r="AA1529" s="179"/>
      <c r="AB1529" s="179"/>
      <c r="AC1529" s="179"/>
      <c r="AD1529" s="179"/>
      <c r="AE1529" s="179"/>
      <c r="AF1529" s="179"/>
      <c r="AG1529" s="179"/>
      <c r="AH1529" s="179"/>
      <c r="AI1529" s="179"/>
      <c r="AJ1529" s="179"/>
      <c r="AK1529" s="179"/>
      <c r="AL1529" s="179"/>
      <c r="AM1529" s="179"/>
      <c r="AN1529" s="179"/>
      <c r="AO1529" s="179"/>
      <c r="AP1529" s="179"/>
    </row>
    <row r="1530" spans="1:43" customFormat="1" x14ac:dyDescent="0.3">
      <c r="A1530" s="400">
        <v>41729</v>
      </c>
      <c r="B1530" s="946" t="s">
        <v>4806</v>
      </c>
      <c r="C1530" s="704" t="s">
        <v>4216</v>
      </c>
      <c r="D1530" s="7">
        <v>150</v>
      </c>
      <c r="E1530" t="s">
        <v>4807</v>
      </c>
      <c r="F1530" s="370">
        <v>45397</v>
      </c>
      <c r="G1530" t="s">
        <v>183</v>
      </c>
      <c r="H1530" s="318" t="s">
        <v>1770</v>
      </c>
      <c r="I1530" s="319" t="s">
        <v>4808</v>
      </c>
      <c r="J1530" s="320" t="s">
        <v>84</v>
      </c>
      <c r="K1530" s="321">
        <v>-8</v>
      </c>
      <c r="L1530" s="320"/>
      <c r="M1530" s="321"/>
      <c r="N1530" s="417" t="s">
        <v>4809</v>
      </c>
      <c r="O1530" s="623">
        <v>2.83</v>
      </c>
      <c r="P1530" s="318" t="s">
        <v>1937</v>
      </c>
      <c r="Q1530" s="320"/>
      <c r="R1530">
        <v>0</v>
      </c>
      <c r="S1530" s="184" t="s">
        <v>4817</v>
      </c>
      <c r="T1530" s="138">
        <f t="shared" si="114"/>
        <v>3</v>
      </c>
      <c r="U1530" s="139"/>
      <c r="V1530" s="138"/>
      <c r="W1530" s="138"/>
      <c r="X1530" s="138"/>
      <c r="Y1530" s="141"/>
      <c r="Z1530" s="226"/>
      <c r="AA1530" s="179"/>
      <c r="AB1530" s="179"/>
      <c r="AC1530" s="179"/>
      <c r="AD1530" s="179"/>
      <c r="AE1530" s="179"/>
      <c r="AF1530" s="179"/>
      <c r="AG1530" s="179"/>
      <c r="AH1530" s="179"/>
      <c r="AI1530" s="179"/>
      <c r="AJ1530" s="179"/>
      <c r="AK1530" s="179"/>
      <c r="AL1530" s="179"/>
      <c r="AM1530" s="179"/>
      <c r="AN1530" s="179"/>
      <c r="AO1530" s="179"/>
      <c r="AP1530" s="179"/>
    </row>
    <row r="1531" spans="1:43" customFormat="1" x14ac:dyDescent="0.3">
      <c r="A1531" s="400">
        <v>41729</v>
      </c>
      <c r="B1531" s="946" t="s">
        <v>4810</v>
      </c>
      <c r="C1531" s="704" t="s">
        <v>4216</v>
      </c>
      <c r="D1531" s="7">
        <v>300</v>
      </c>
      <c r="E1531" t="s">
        <v>261</v>
      </c>
      <c r="F1531" s="370">
        <v>45580</v>
      </c>
      <c r="G1531" t="s">
        <v>183</v>
      </c>
      <c r="H1531" s="318" t="s">
        <v>951</v>
      </c>
      <c r="I1531" s="319" t="s">
        <v>1302</v>
      </c>
      <c r="J1531" s="320" t="s">
        <v>431</v>
      </c>
      <c r="K1531" s="321">
        <v>-9.5</v>
      </c>
      <c r="L1531" s="320"/>
      <c r="M1531" s="321"/>
      <c r="N1531" s="417" t="s">
        <v>169</v>
      </c>
      <c r="O1531" s="623">
        <v>3.67</v>
      </c>
      <c r="P1531" s="318" t="s">
        <v>1993</v>
      </c>
      <c r="Q1531" s="320"/>
      <c r="R1531">
        <v>-5</v>
      </c>
      <c r="S1531" s="184" t="s">
        <v>4816</v>
      </c>
      <c r="T1531" s="138">
        <f t="shared" si="114"/>
        <v>3</v>
      </c>
      <c r="U1531" s="139"/>
      <c r="V1531" s="138"/>
      <c r="W1531" s="138"/>
      <c r="X1531" s="138"/>
      <c r="Y1531" s="141"/>
      <c r="Z1531" s="226"/>
      <c r="AA1531" s="179"/>
      <c r="AB1531" s="179"/>
      <c r="AC1531" s="179"/>
      <c r="AD1531" s="179"/>
      <c r="AE1531" s="179"/>
      <c r="AF1531" s="179"/>
      <c r="AG1531" s="179"/>
      <c r="AH1531" s="179"/>
      <c r="AI1531" s="179"/>
      <c r="AJ1531" s="179"/>
      <c r="AK1531" s="179"/>
      <c r="AL1531" s="179"/>
      <c r="AM1531" s="179"/>
      <c r="AN1531" s="179"/>
      <c r="AO1531" s="179"/>
      <c r="AP1531" s="179"/>
    </row>
    <row r="1532" spans="1:43" customFormat="1" x14ac:dyDescent="0.3">
      <c r="A1532" s="400">
        <v>41729</v>
      </c>
      <c r="B1532" s="946" t="s">
        <v>4811</v>
      </c>
      <c r="C1532" s="704" t="s">
        <v>4216</v>
      </c>
      <c r="D1532" s="7">
        <v>400</v>
      </c>
      <c r="E1532" t="s">
        <v>2749</v>
      </c>
      <c r="F1532" s="370">
        <v>52885</v>
      </c>
      <c r="G1532" t="s">
        <v>183</v>
      </c>
      <c r="H1532" s="318" t="s">
        <v>292</v>
      </c>
      <c r="I1532" s="319" t="s">
        <v>475</v>
      </c>
      <c r="J1532" s="320" t="s">
        <v>3812</v>
      </c>
      <c r="K1532" s="321">
        <v>-9.5</v>
      </c>
      <c r="L1532" s="320"/>
      <c r="M1532" s="321"/>
      <c r="N1532" s="417" t="s">
        <v>3756</v>
      </c>
      <c r="O1532" s="623">
        <v>2.25</v>
      </c>
      <c r="P1532" s="318" t="s">
        <v>2092</v>
      </c>
      <c r="Q1532" s="320"/>
      <c r="R1532">
        <v>3</v>
      </c>
      <c r="S1532" s="184" t="s">
        <v>4815</v>
      </c>
      <c r="T1532" s="138">
        <f t="shared" si="114"/>
        <v>3</v>
      </c>
      <c r="U1532" s="139"/>
      <c r="V1532" s="138"/>
      <c r="W1532" s="138"/>
      <c r="X1532" s="138"/>
      <c r="Y1532" s="141"/>
      <c r="Z1532" s="226"/>
      <c r="AA1532" s="179"/>
      <c r="AB1532" s="179"/>
      <c r="AC1532" s="179"/>
      <c r="AD1532" s="179"/>
      <c r="AE1532" s="179"/>
      <c r="AF1532" s="179"/>
      <c r="AG1532" s="179"/>
      <c r="AH1532" s="179"/>
      <c r="AI1532" s="179"/>
      <c r="AJ1532" s="179"/>
      <c r="AK1532" s="179"/>
      <c r="AL1532" s="179"/>
      <c r="AM1532" s="179"/>
      <c r="AN1532" s="179"/>
      <c r="AO1532" s="179"/>
      <c r="AP1532" s="179"/>
    </row>
    <row r="1533" spans="1:43" s="372" customFormat="1" ht="15" thickBot="1" x14ac:dyDescent="0.35">
      <c r="A1533" s="402">
        <v>41729</v>
      </c>
      <c r="B1533" s="949" t="s">
        <v>4812</v>
      </c>
      <c r="C1533" s="419" t="s">
        <v>44</v>
      </c>
      <c r="D1533" s="650">
        <v>500</v>
      </c>
      <c r="E1533" s="372" t="s">
        <v>66</v>
      </c>
      <c r="F1533" s="374">
        <v>45397</v>
      </c>
      <c r="G1533" s="375" t="s">
        <v>4813</v>
      </c>
      <c r="H1533" s="375" t="s">
        <v>320</v>
      </c>
      <c r="I1533" s="376" t="s">
        <v>26</v>
      </c>
      <c r="J1533" s="377" t="s">
        <v>97</v>
      </c>
      <c r="K1533" s="375">
        <v>-20</v>
      </c>
      <c r="L1533" s="377"/>
      <c r="M1533" s="375"/>
      <c r="N1533" s="372" t="s">
        <v>3761</v>
      </c>
      <c r="O1533" s="614">
        <v>4.2</v>
      </c>
      <c r="P1533" s="372" t="s">
        <v>1993</v>
      </c>
      <c r="Q1533" s="377"/>
      <c r="R1533" s="372">
        <v>-5</v>
      </c>
      <c r="S1533" s="378" t="s">
        <v>4814</v>
      </c>
      <c r="T1533" s="244">
        <f t="shared" si="114"/>
        <v>3</v>
      </c>
      <c r="U1533" s="245"/>
      <c r="V1533" s="244"/>
      <c r="W1533" s="244"/>
      <c r="X1533" s="244"/>
      <c r="Y1533" s="244"/>
      <c r="Z1533" s="379"/>
      <c r="AA1533" s="380"/>
      <c r="AB1533" s="380"/>
      <c r="AC1533" s="380"/>
      <c r="AD1533" s="380"/>
      <c r="AE1533" s="380"/>
      <c r="AF1533" s="380"/>
      <c r="AG1533" s="380"/>
      <c r="AH1533" s="380"/>
      <c r="AI1533" s="380"/>
      <c r="AJ1533" s="380"/>
      <c r="AK1533" s="380"/>
      <c r="AL1533" s="380"/>
      <c r="AM1533" s="380"/>
      <c r="AN1533" s="380"/>
      <c r="AO1533" s="380"/>
      <c r="AP1533" s="380"/>
      <c r="AQ1533"/>
    </row>
    <row r="1534" spans="1:43" customFormat="1" x14ac:dyDescent="0.3">
      <c r="A1534" s="400">
        <v>41725</v>
      </c>
      <c r="B1534" s="946" t="s">
        <v>567</v>
      </c>
      <c r="C1534" s="704" t="s">
        <v>1184</v>
      </c>
      <c r="D1534" s="7">
        <v>2500</v>
      </c>
      <c r="E1534" t="s">
        <v>37</v>
      </c>
      <c r="F1534" s="370">
        <v>43556</v>
      </c>
      <c r="G1534" t="s">
        <v>567</v>
      </c>
      <c r="H1534" s="318" t="s">
        <v>151</v>
      </c>
      <c r="I1534" s="319" t="s">
        <v>2396</v>
      </c>
      <c r="J1534" s="320" t="s">
        <v>2397</v>
      </c>
      <c r="K1534" s="321">
        <v>-6</v>
      </c>
      <c r="L1534" s="320"/>
      <c r="M1534" s="321"/>
      <c r="N1534" s="417">
        <v>16000</v>
      </c>
      <c r="O1534" s="623">
        <f>N1534/SUM(D1534:D1537)</f>
        <v>2.1052631578947367</v>
      </c>
      <c r="P1534" s="318"/>
      <c r="Q1534" s="320"/>
      <c r="R1534">
        <v>15</v>
      </c>
      <c r="S1534" s="184" t="s">
        <v>4762</v>
      </c>
      <c r="T1534" s="138">
        <f t="shared" ref="T1534:T1548" si="115">MONTH(A1534)</f>
        <v>3</v>
      </c>
      <c r="U1534" s="139"/>
      <c r="V1534" s="138"/>
      <c r="W1534" s="138"/>
      <c r="X1534" s="138"/>
      <c r="Y1534" s="141"/>
      <c r="Z1534" s="226"/>
      <c r="AA1534" s="179"/>
      <c r="AB1534" s="179"/>
      <c r="AC1534" s="179"/>
      <c r="AD1534" s="179"/>
      <c r="AE1534" s="179"/>
      <c r="AF1534" s="179"/>
      <c r="AG1534" s="179"/>
      <c r="AH1534" s="179"/>
      <c r="AI1534" s="179"/>
      <c r="AJ1534" s="179"/>
      <c r="AK1534" s="179"/>
      <c r="AL1534" s="179"/>
      <c r="AM1534" s="179"/>
      <c r="AN1534" s="179"/>
      <c r="AO1534" s="179"/>
      <c r="AP1534" s="179"/>
    </row>
    <row r="1535" spans="1:43" customFormat="1" x14ac:dyDescent="0.3">
      <c r="A1535" s="400">
        <v>41725</v>
      </c>
      <c r="B1535" s="946" t="s">
        <v>3436</v>
      </c>
      <c r="C1535" s="704" t="s">
        <v>1184</v>
      </c>
      <c r="D1535" s="7">
        <v>850</v>
      </c>
      <c r="E1535" t="s">
        <v>37</v>
      </c>
      <c r="F1535" s="370">
        <v>43556</v>
      </c>
      <c r="G1535" t="s">
        <v>567</v>
      </c>
      <c r="H1535" s="318" t="s">
        <v>2299</v>
      </c>
      <c r="I1535" s="319" t="s">
        <v>4753</v>
      </c>
      <c r="J1535" s="320" t="s">
        <v>4754</v>
      </c>
      <c r="K1535" s="321"/>
      <c r="L1535" s="320"/>
      <c r="M1535" s="321"/>
      <c r="N1535" s="417">
        <v>16000</v>
      </c>
      <c r="O1535" s="623">
        <f>O1534</f>
        <v>2.1052631578947367</v>
      </c>
      <c r="P1535" s="318"/>
      <c r="Q1535" s="320"/>
      <c r="S1535" s="184" t="s">
        <v>4760</v>
      </c>
      <c r="T1535" s="138">
        <f t="shared" si="115"/>
        <v>3</v>
      </c>
      <c r="U1535" s="139"/>
      <c r="V1535" s="138"/>
      <c r="W1535" s="138"/>
      <c r="X1535" s="138"/>
      <c r="Y1535" s="141"/>
      <c r="Z1535" s="226"/>
      <c r="AA1535" s="179"/>
      <c r="AB1535" s="179"/>
      <c r="AC1535" s="179"/>
      <c r="AD1535" s="179"/>
      <c r="AE1535" s="179"/>
      <c r="AF1535" s="179"/>
      <c r="AG1535" s="179"/>
      <c r="AH1535" s="179"/>
      <c r="AI1535" s="179"/>
      <c r="AJ1535" s="179"/>
      <c r="AK1535" s="179"/>
      <c r="AL1535" s="179"/>
      <c r="AM1535" s="179"/>
      <c r="AN1535" s="179"/>
      <c r="AO1535" s="179"/>
      <c r="AP1535" s="179"/>
    </row>
    <row r="1536" spans="1:43" customFormat="1" x14ac:dyDescent="0.3">
      <c r="A1536" s="400">
        <v>41725</v>
      </c>
      <c r="B1536" s="946" t="s">
        <v>567</v>
      </c>
      <c r="C1536" s="704" t="s">
        <v>1184</v>
      </c>
      <c r="D1536" s="7">
        <v>2750</v>
      </c>
      <c r="E1536" t="s">
        <v>66</v>
      </c>
      <c r="F1536" s="370">
        <v>45383</v>
      </c>
      <c r="G1536" t="s">
        <v>567</v>
      </c>
      <c r="H1536" s="318" t="s">
        <v>282</v>
      </c>
      <c r="I1536" s="319" t="s">
        <v>4755</v>
      </c>
      <c r="J1536" s="320" t="s">
        <v>4756</v>
      </c>
      <c r="K1536" s="321">
        <v>-8</v>
      </c>
      <c r="L1536" s="320"/>
      <c r="M1536" s="321"/>
      <c r="N1536" s="417">
        <v>16000</v>
      </c>
      <c r="O1536" s="623">
        <f>O1535</f>
        <v>2.1052631578947367</v>
      </c>
      <c r="P1536" s="318"/>
      <c r="Q1536" s="320"/>
      <c r="R1536">
        <v>12</v>
      </c>
      <c r="S1536" s="184" t="s">
        <v>4761</v>
      </c>
      <c r="T1536" s="138">
        <f t="shared" si="115"/>
        <v>3</v>
      </c>
      <c r="U1536" s="139"/>
      <c r="V1536" s="138"/>
      <c r="W1536" s="138"/>
      <c r="X1536" s="138"/>
      <c r="Y1536" s="141"/>
      <c r="Z1536" s="226"/>
      <c r="AA1536" s="179"/>
      <c r="AB1536" s="179"/>
      <c r="AC1536" s="179"/>
      <c r="AD1536" s="179"/>
      <c r="AE1536" s="179"/>
      <c r="AF1536" s="179"/>
      <c r="AG1536" s="179"/>
      <c r="AH1536" s="179"/>
      <c r="AI1536" s="179"/>
      <c r="AJ1536" s="179"/>
      <c r="AK1536" s="179"/>
      <c r="AL1536" s="179"/>
      <c r="AM1536" s="179"/>
      <c r="AN1536" s="179"/>
      <c r="AO1536" s="179"/>
      <c r="AP1536" s="179"/>
    </row>
    <row r="1537" spans="1:43" customFormat="1" x14ac:dyDescent="0.3">
      <c r="A1537" s="400">
        <v>41725</v>
      </c>
      <c r="B1537" s="946" t="s">
        <v>567</v>
      </c>
      <c r="C1537" s="704" t="s">
        <v>1184</v>
      </c>
      <c r="D1537" s="7">
        <v>1500</v>
      </c>
      <c r="E1537" t="s">
        <v>117</v>
      </c>
      <c r="F1537" s="370">
        <v>52688</v>
      </c>
      <c r="G1537" t="s">
        <v>567</v>
      </c>
      <c r="H1537" s="318" t="s">
        <v>282</v>
      </c>
      <c r="I1537" s="319" t="s">
        <v>4755</v>
      </c>
      <c r="J1537" s="320" t="s">
        <v>4756</v>
      </c>
      <c r="K1537" s="321">
        <v>-8</v>
      </c>
      <c r="L1537" s="320"/>
      <c r="M1537" s="321"/>
      <c r="N1537" s="417">
        <v>16000</v>
      </c>
      <c r="O1537" s="623">
        <f>O1536</f>
        <v>2.1052631578947367</v>
      </c>
      <c r="P1537" s="318"/>
      <c r="Q1537" s="320"/>
      <c r="R1537">
        <v>12</v>
      </c>
      <c r="S1537" s="184" t="s">
        <v>4763</v>
      </c>
      <c r="T1537" s="138">
        <f t="shared" si="115"/>
        <v>3</v>
      </c>
      <c r="U1537" s="139"/>
      <c r="V1537" s="138"/>
      <c r="W1537" s="138"/>
      <c r="X1537" s="138"/>
      <c r="Y1537" s="141"/>
      <c r="Z1537" s="226"/>
      <c r="AA1537" s="179"/>
      <c r="AB1537" s="179"/>
      <c r="AC1537" s="179"/>
      <c r="AD1537" s="179"/>
      <c r="AE1537" s="179"/>
      <c r="AF1537" s="179"/>
      <c r="AG1537" s="179"/>
      <c r="AH1537" s="179"/>
      <c r="AI1537" s="179"/>
      <c r="AJ1537" s="179"/>
      <c r="AK1537" s="179"/>
      <c r="AL1537" s="179"/>
      <c r="AM1537" s="179"/>
      <c r="AN1537" s="179"/>
      <c r="AO1537" s="179"/>
      <c r="AP1537" s="179"/>
    </row>
    <row r="1538" spans="1:43" customFormat="1" x14ac:dyDescent="0.3">
      <c r="A1538" s="400">
        <v>41725</v>
      </c>
      <c r="B1538" s="946" t="s">
        <v>3218</v>
      </c>
      <c r="C1538" s="704" t="s">
        <v>4757</v>
      </c>
      <c r="D1538" s="7">
        <v>700</v>
      </c>
      <c r="E1538" t="s">
        <v>12</v>
      </c>
      <c r="F1538" s="370">
        <v>42825</v>
      </c>
      <c r="G1538" t="s">
        <v>4758</v>
      </c>
      <c r="H1538" s="318" t="s">
        <v>160</v>
      </c>
      <c r="I1538" s="319" t="s">
        <v>444</v>
      </c>
      <c r="J1538" s="320" t="s">
        <v>1112</v>
      </c>
      <c r="K1538" s="321">
        <v>-5</v>
      </c>
      <c r="L1538" s="320"/>
      <c r="M1538" s="321"/>
      <c r="N1538" s="417">
        <v>1600</v>
      </c>
      <c r="O1538" s="623">
        <f>N1538/SUM(D1538:D1539)</f>
        <v>1.6</v>
      </c>
      <c r="P1538" s="318"/>
      <c r="Q1538" s="320"/>
      <c r="R1538">
        <v>15</v>
      </c>
      <c r="S1538" s="184" t="s">
        <v>4764</v>
      </c>
      <c r="T1538" s="138">
        <f t="shared" si="115"/>
        <v>3</v>
      </c>
      <c r="U1538" s="139"/>
      <c r="V1538" s="138"/>
      <c r="W1538" s="138"/>
      <c r="X1538" s="138"/>
      <c r="Y1538" s="141"/>
      <c r="Z1538" s="226"/>
      <c r="AA1538" s="179"/>
      <c r="AB1538" s="179"/>
      <c r="AC1538" s="179"/>
      <c r="AD1538" s="179"/>
      <c r="AE1538" s="179"/>
      <c r="AF1538" s="179"/>
      <c r="AG1538" s="179"/>
      <c r="AH1538" s="179"/>
      <c r="AI1538" s="179"/>
      <c r="AJ1538" s="179"/>
      <c r="AK1538" s="179"/>
      <c r="AL1538" s="179"/>
      <c r="AM1538" s="179"/>
      <c r="AN1538" s="179"/>
      <c r="AO1538" s="179"/>
      <c r="AP1538" s="179"/>
    </row>
    <row r="1539" spans="1:43" customFormat="1" x14ac:dyDescent="0.3">
      <c r="A1539" s="400">
        <v>41725</v>
      </c>
      <c r="B1539" s="946" t="s">
        <v>4759</v>
      </c>
      <c r="C1539" s="704" t="s">
        <v>4757</v>
      </c>
      <c r="D1539" s="7">
        <v>300</v>
      </c>
      <c r="E1539" t="s">
        <v>12</v>
      </c>
      <c r="F1539" s="370">
        <v>42825</v>
      </c>
      <c r="G1539" t="s">
        <v>4758</v>
      </c>
      <c r="H1539" s="318" t="s">
        <v>2299</v>
      </c>
      <c r="I1539" s="319" t="s">
        <v>2299</v>
      </c>
      <c r="J1539" s="320" t="s">
        <v>3349</v>
      </c>
      <c r="K1539" s="321"/>
      <c r="L1539" s="320"/>
      <c r="M1539" s="321"/>
      <c r="N1539" s="417">
        <v>1600</v>
      </c>
      <c r="O1539" s="623">
        <f>O1538</f>
        <v>1.6</v>
      </c>
      <c r="P1539" s="318"/>
      <c r="Q1539" s="320"/>
      <c r="S1539" s="184" t="s">
        <v>4765</v>
      </c>
      <c r="T1539" s="138">
        <f t="shared" si="115"/>
        <v>3</v>
      </c>
      <c r="U1539" s="139"/>
      <c r="V1539" s="138"/>
      <c r="W1539" s="138"/>
      <c r="X1539" s="138"/>
      <c r="Y1539" s="141"/>
      <c r="Z1539" s="226"/>
      <c r="AA1539" s="179"/>
      <c r="AB1539" s="179"/>
      <c r="AC1539" s="179"/>
      <c r="AD1539" s="179"/>
      <c r="AE1539" s="179"/>
      <c r="AF1539" s="179"/>
      <c r="AG1539" s="179"/>
      <c r="AH1539" s="179"/>
      <c r="AI1539" s="179"/>
      <c r="AJ1539" s="179"/>
      <c r="AK1539" s="179"/>
      <c r="AL1539" s="179"/>
      <c r="AM1539" s="179"/>
      <c r="AN1539" s="179"/>
      <c r="AO1539" s="179"/>
      <c r="AP1539" s="179"/>
    </row>
    <row r="1540" spans="1:43" customFormat="1" x14ac:dyDescent="0.3">
      <c r="A1540" s="400">
        <v>41724</v>
      </c>
      <c r="B1540" s="946" t="s">
        <v>4724</v>
      </c>
      <c r="C1540" s="704" t="s">
        <v>4725</v>
      </c>
      <c r="D1540" s="7">
        <v>1750</v>
      </c>
      <c r="E1540" t="s">
        <v>66</v>
      </c>
      <c r="F1540" s="370">
        <v>45384</v>
      </c>
      <c r="G1540" t="s">
        <v>4726</v>
      </c>
      <c r="H1540" s="318" t="s">
        <v>4727</v>
      </c>
      <c r="I1540" s="319" t="s">
        <v>2769</v>
      </c>
      <c r="J1540" s="320" t="s">
        <v>1189</v>
      </c>
      <c r="K1540" s="321">
        <v>-25</v>
      </c>
      <c r="L1540" s="320"/>
      <c r="M1540" s="321"/>
      <c r="N1540" s="417">
        <v>7500</v>
      </c>
      <c r="O1540" s="623">
        <f t="shared" ref="O1540:O1545" si="116">N1540/D1540</f>
        <v>4.2857142857142856</v>
      </c>
      <c r="P1540" s="318"/>
      <c r="Q1540" s="320"/>
      <c r="R1540">
        <v>-5</v>
      </c>
      <c r="S1540" s="184" t="s">
        <v>4747</v>
      </c>
      <c r="T1540" s="138">
        <f t="shared" si="115"/>
        <v>3</v>
      </c>
      <c r="U1540" s="139"/>
      <c r="V1540" s="138"/>
      <c r="W1540" s="138"/>
      <c r="X1540" s="138"/>
      <c r="Y1540" s="141"/>
      <c r="Z1540" s="226"/>
      <c r="AA1540" s="179"/>
      <c r="AB1540" s="179"/>
      <c r="AC1540" s="179"/>
      <c r="AD1540" s="179"/>
      <c r="AE1540" s="179"/>
      <c r="AF1540" s="179"/>
      <c r="AG1540" s="179"/>
      <c r="AH1540" s="179"/>
      <c r="AI1540" s="179"/>
      <c r="AJ1540" s="179"/>
      <c r="AK1540" s="179"/>
      <c r="AL1540" s="179"/>
      <c r="AM1540" s="179"/>
      <c r="AN1540" s="179"/>
      <c r="AO1540" s="179"/>
      <c r="AP1540" s="179"/>
    </row>
    <row r="1541" spans="1:43" customFormat="1" x14ac:dyDescent="0.3">
      <c r="A1541" s="400">
        <v>41724</v>
      </c>
      <c r="B1541" s="946" t="s">
        <v>4728</v>
      </c>
      <c r="C1541" s="704" t="s">
        <v>208</v>
      </c>
      <c r="D1541" s="7">
        <v>500</v>
      </c>
      <c r="E1541" t="s">
        <v>164</v>
      </c>
      <c r="F1541" s="370">
        <v>42459</v>
      </c>
      <c r="G1541" t="s">
        <v>450</v>
      </c>
      <c r="H1541" s="318" t="s">
        <v>4729</v>
      </c>
      <c r="I1541" s="319" t="s">
        <v>4730</v>
      </c>
      <c r="J1541" s="320" t="s">
        <v>1562</v>
      </c>
      <c r="K1541" s="321"/>
      <c r="L1541" s="320"/>
      <c r="M1541" s="321"/>
      <c r="N1541" s="417">
        <v>1100</v>
      </c>
      <c r="O1541" s="623">
        <f t="shared" si="116"/>
        <v>2.2000000000000002</v>
      </c>
      <c r="P1541" s="318"/>
      <c r="Q1541" s="320"/>
      <c r="S1541" s="184" t="s">
        <v>4752</v>
      </c>
      <c r="T1541" s="138">
        <f t="shared" si="115"/>
        <v>3</v>
      </c>
      <c r="U1541" s="139"/>
      <c r="V1541" s="138"/>
      <c r="W1541" s="138"/>
      <c r="X1541" s="138"/>
      <c r="Y1541" s="141"/>
      <c r="Z1541" s="226"/>
      <c r="AA1541" s="179"/>
      <c r="AB1541" s="179"/>
      <c r="AC1541" s="179"/>
      <c r="AD1541" s="179"/>
      <c r="AE1541" s="179"/>
      <c r="AF1541" s="179"/>
      <c r="AG1541" s="179"/>
      <c r="AH1541" s="179"/>
      <c r="AI1541" s="179"/>
      <c r="AJ1541" s="179"/>
      <c r="AK1541" s="179"/>
      <c r="AL1541" s="179"/>
      <c r="AM1541" s="179"/>
      <c r="AN1541" s="179"/>
      <c r="AO1541" s="179"/>
      <c r="AP1541" s="179"/>
    </row>
    <row r="1542" spans="1:43" customFormat="1" x14ac:dyDescent="0.3">
      <c r="A1542" s="400">
        <v>41724</v>
      </c>
      <c r="B1542" s="946" t="s">
        <v>4728</v>
      </c>
      <c r="C1542" s="704" t="s">
        <v>208</v>
      </c>
      <c r="D1542" s="7">
        <v>500</v>
      </c>
      <c r="E1542" t="s">
        <v>66</v>
      </c>
      <c r="F1542" s="370">
        <v>45397</v>
      </c>
      <c r="G1542" t="s">
        <v>450</v>
      </c>
      <c r="H1542" s="318" t="s">
        <v>225</v>
      </c>
      <c r="I1542" s="319" t="s">
        <v>1419</v>
      </c>
      <c r="J1542" s="320" t="s">
        <v>991</v>
      </c>
      <c r="K1542" s="321">
        <v>-20</v>
      </c>
      <c r="L1542" s="320"/>
      <c r="M1542" s="321"/>
      <c r="N1542" s="417">
        <v>3500</v>
      </c>
      <c r="O1542" s="623">
        <f t="shared" si="116"/>
        <v>7</v>
      </c>
      <c r="P1542" s="318"/>
      <c r="Q1542" s="320"/>
      <c r="R1542">
        <v>0</v>
      </c>
      <c r="S1542" s="184" t="s">
        <v>4751</v>
      </c>
      <c r="T1542" s="138">
        <f t="shared" si="115"/>
        <v>3</v>
      </c>
      <c r="U1542" s="139"/>
      <c r="V1542" s="138"/>
      <c r="W1542" s="138"/>
      <c r="X1542" s="138"/>
      <c r="Y1542" s="141"/>
      <c r="Z1542" s="226"/>
      <c r="AA1542" s="179"/>
      <c r="AB1542" s="179"/>
      <c r="AC1542" s="179"/>
      <c r="AD1542" s="179"/>
      <c r="AE1542" s="179"/>
      <c r="AF1542" s="179"/>
      <c r="AG1542" s="179"/>
      <c r="AH1542" s="179"/>
      <c r="AI1542" s="179"/>
      <c r="AJ1542" s="179"/>
      <c r="AK1542" s="179"/>
      <c r="AL1542" s="179"/>
      <c r="AM1542" s="179"/>
      <c r="AN1542" s="179"/>
      <c r="AO1542" s="179"/>
      <c r="AP1542" s="179"/>
    </row>
    <row r="1543" spans="1:43" customFormat="1" x14ac:dyDescent="0.3">
      <c r="A1543" s="400">
        <v>41724</v>
      </c>
      <c r="B1543" s="946" t="s">
        <v>4731</v>
      </c>
      <c r="C1543" s="704" t="s">
        <v>4732</v>
      </c>
      <c r="D1543" s="7">
        <v>300</v>
      </c>
      <c r="E1543" t="s">
        <v>37</v>
      </c>
      <c r="F1543" s="370">
        <v>43557</v>
      </c>
      <c r="G1543" t="s">
        <v>4733</v>
      </c>
      <c r="H1543" s="318" t="s">
        <v>2075</v>
      </c>
      <c r="I1543" s="319" t="s">
        <v>339</v>
      </c>
      <c r="J1543" s="320" t="s">
        <v>1189</v>
      </c>
      <c r="K1543" s="321">
        <v>-25</v>
      </c>
      <c r="L1543" s="320"/>
      <c r="M1543" s="321"/>
      <c r="N1543" s="417">
        <v>1000</v>
      </c>
      <c r="O1543" s="623">
        <f t="shared" si="116"/>
        <v>3.3333333333333335</v>
      </c>
      <c r="P1543" s="318"/>
      <c r="Q1543" s="320"/>
      <c r="S1543" s="184" t="s">
        <v>4750</v>
      </c>
      <c r="T1543" s="138">
        <f t="shared" si="115"/>
        <v>3</v>
      </c>
      <c r="U1543" s="139"/>
      <c r="V1543" s="138"/>
      <c r="W1543" s="138"/>
      <c r="X1543" s="138"/>
      <c r="Y1543" s="141"/>
      <c r="Z1543" s="226"/>
      <c r="AA1543" s="179"/>
      <c r="AB1543" s="179"/>
      <c r="AC1543" s="179"/>
      <c r="AD1543" s="179"/>
      <c r="AE1543" s="179"/>
      <c r="AF1543" s="179"/>
      <c r="AG1543" s="179"/>
      <c r="AH1543" s="179"/>
      <c r="AI1543" s="179"/>
      <c r="AJ1543" s="179"/>
      <c r="AK1543" s="179"/>
      <c r="AL1543" s="179"/>
      <c r="AM1543" s="179"/>
      <c r="AN1543" s="179"/>
      <c r="AO1543" s="179"/>
      <c r="AP1543" s="179"/>
    </row>
    <row r="1544" spans="1:43" customFormat="1" x14ac:dyDescent="0.3">
      <c r="A1544" s="400">
        <v>41724</v>
      </c>
      <c r="B1544" s="946" t="s">
        <v>4734</v>
      </c>
      <c r="C1544" s="704" t="s">
        <v>127</v>
      </c>
      <c r="D1544" s="7">
        <v>500</v>
      </c>
      <c r="E1544" t="s">
        <v>37</v>
      </c>
      <c r="F1544" s="370">
        <v>43556</v>
      </c>
      <c r="G1544" t="s">
        <v>4735</v>
      </c>
      <c r="H1544" s="318" t="s">
        <v>1601</v>
      </c>
      <c r="I1544" s="319" t="s">
        <v>4736</v>
      </c>
      <c r="J1544" s="320" t="s">
        <v>1274</v>
      </c>
      <c r="K1544" s="321">
        <v>-15</v>
      </c>
      <c r="L1544" s="320"/>
      <c r="M1544" s="321"/>
      <c r="N1544" s="417">
        <v>3500</v>
      </c>
      <c r="O1544" s="623">
        <f t="shared" si="116"/>
        <v>7</v>
      </c>
      <c r="P1544" s="318"/>
      <c r="Q1544" s="320"/>
      <c r="S1544" s="184" t="s">
        <v>4749</v>
      </c>
      <c r="T1544" s="138">
        <f t="shared" si="115"/>
        <v>3</v>
      </c>
      <c r="U1544" s="139"/>
      <c r="V1544" s="138"/>
      <c r="W1544" s="138"/>
      <c r="X1544" s="138"/>
      <c r="Y1544" s="141"/>
      <c r="Z1544" s="226"/>
      <c r="AA1544" s="179"/>
      <c r="AB1544" s="179"/>
      <c r="AC1544" s="179"/>
      <c r="AD1544" s="179"/>
      <c r="AE1544" s="179"/>
      <c r="AF1544" s="179"/>
      <c r="AG1544" s="179"/>
      <c r="AH1544" s="179"/>
      <c r="AI1544" s="179"/>
      <c r="AJ1544" s="179"/>
      <c r="AK1544" s="179"/>
      <c r="AL1544" s="179"/>
      <c r="AM1544" s="179"/>
      <c r="AN1544" s="179"/>
      <c r="AO1544" s="179"/>
      <c r="AP1544" s="179"/>
    </row>
    <row r="1545" spans="1:43" customFormat="1" x14ac:dyDescent="0.3">
      <c r="A1545" s="400">
        <v>41724</v>
      </c>
      <c r="B1545" s="946" t="s">
        <v>4734</v>
      </c>
      <c r="C1545" s="704" t="s">
        <v>127</v>
      </c>
      <c r="D1545" s="7">
        <v>1000</v>
      </c>
      <c r="E1545" t="s">
        <v>66</v>
      </c>
      <c r="F1545" s="370">
        <v>45383</v>
      </c>
      <c r="G1545" t="s">
        <v>4735</v>
      </c>
      <c r="H1545" s="318" t="s">
        <v>1253</v>
      </c>
      <c r="I1545" s="319" t="s">
        <v>1217</v>
      </c>
      <c r="J1545" s="320" t="s">
        <v>1218</v>
      </c>
      <c r="K1545" s="321">
        <v>-18</v>
      </c>
      <c r="L1545" s="320"/>
      <c r="M1545" s="321"/>
      <c r="N1545" s="417">
        <v>5000</v>
      </c>
      <c r="O1545" s="623">
        <f t="shared" si="116"/>
        <v>5</v>
      </c>
      <c r="P1545" s="318"/>
      <c r="Q1545" s="320"/>
      <c r="S1545" s="184" t="s">
        <v>4748</v>
      </c>
      <c r="T1545" s="138">
        <f t="shared" si="115"/>
        <v>3</v>
      </c>
      <c r="U1545" s="139"/>
      <c r="V1545" s="138"/>
      <c r="W1545" s="138"/>
      <c r="X1545" s="138"/>
      <c r="Y1545" s="141"/>
      <c r="Z1545" s="226"/>
      <c r="AA1545" s="179"/>
      <c r="AB1545" s="179"/>
      <c r="AC1545" s="179"/>
      <c r="AD1545" s="179"/>
      <c r="AE1545" s="179"/>
      <c r="AF1545" s="179"/>
      <c r="AG1545" s="179"/>
      <c r="AH1545" s="179"/>
      <c r="AI1545" s="179"/>
      <c r="AJ1545" s="179"/>
      <c r="AK1545" s="179"/>
      <c r="AL1545" s="179"/>
      <c r="AM1545" s="179"/>
      <c r="AN1545" s="179"/>
      <c r="AO1545" s="179"/>
      <c r="AP1545" s="179"/>
    </row>
    <row r="1546" spans="1:43" customFormat="1" x14ac:dyDescent="0.3">
      <c r="A1546" s="400">
        <v>41723</v>
      </c>
      <c r="B1546" s="946" t="s">
        <v>4737</v>
      </c>
      <c r="C1546" s="704" t="s">
        <v>100</v>
      </c>
      <c r="D1546" s="7">
        <v>500</v>
      </c>
      <c r="E1546" t="s">
        <v>12</v>
      </c>
      <c r="F1546" s="370">
        <v>42822</v>
      </c>
      <c r="G1546" t="s">
        <v>4738</v>
      </c>
      <c r="H1546" s="318" t="s">
        <v>2258</v>
      </c>
      <c r="I1546" s="319" t="s">
        <v>4739</v>
      </c>
      <c r="J1546" s="320" t="s">
        <v>1380</v>
      </c>
      <c r="K1546" s="321">
        <v>-5</v>
      </c>
      <c r="L1546" s="320"/>
      <c r="M1546" s="321"/>
      <c r="N1546" s="417">
        <v>1300</v>
      </c>
      <c r="O1546" s="623">
        <f>N1546/(D1546+D1547)</f>
        <v>1.5294117647058822</v>
      </c>
      <c r="P1546" s="318"/>
      <c r="Q1546" s="320"/>
      <c r="S1546" s="184" t="s">
        <v>4746</v>
      </c>
      <c r="T1546" s="138">
        <f t="shared" si="115"/>
        <v>3</v>
      </c>
      <c r="U1546" s="139"/>
      <c r="V1546" s="138"/>
      <c r="W1546" s="138"/>
      <c r="X1546" s="138"/>
      <c r="Y1546" s="141"/>
      <c r="Z1546" s="226"/>
      <c r="AA1546" s="179"/>
      <c r="AB1546" s="179"/>
      <c r="AC1546" s="179"/>
      <c r="AD1546" s="179"/>
      <c r="AE1546" s="179"/>
      <c r="AF1546" s="179"/>
      <c r="AG1546" s="179"/>
      <c r="AH1546" s="179"/>
      <c r="AI1546" s="179"/>
      <c r="AJ1546" s="179"/>
      <c r="AK1546" s="179"/>
      <c r="AL1546" s="179"/>
      <c r="AM1546" s="179"/>
      <c r="AN1546" s="179"/>
      <c r="AO1546" s="179"/>
      <c r="AP1546" s="179"/>
    </row>
    <row r="1547" spans="1:43" customFormat="1" x14ac:dyDescent="0.3">
      <c r="A1547" s="400">
        <v>41723</v>
      </c>
      <c r="B1547" s="946" t="s">
        <v>4740</v>
      </c>
      <c r="C1547" s="704" t="s">
        <v>100</v>
      </c>
      <c r="D1547" s="7">
        <v>350</v>
      </c>
      <c r="E1547" t="s">
        <v>12</v>
      </c>
      <c r="F1547" s="370">
        <v>42822</v>
      </c>
      <c r="G1547" t="s">
        <v>4738</v>
      </c>
      <c r="H1547" s="318" t="s">
        <v>2299</v>
      </c>
      <c r="I1547" s="319" t="s">
        <v>4741</v>
      </c>
      <c r="J1547" s="320" t="s">
        <v>2388</v>
      </c>
      <c r="K1547" s="321"/>
      <c r="L1547" s="320"/>
      <c r="M1547" s="321"/>
      <c r="N1547" s="417">
        <v>1300</v>
      </c>
      <c r="O1547" s="623">
        <f>N1547/D1547</f>
        <v>3.7142857142857144</v>
      </c>
      <c r="P1547" s="318"/>
      <c r="Q1547" s="320"/>
      <c r="S1547" s="184" t="s">
        <v>4745</v>
      </c>
      <c r="T1547" s="138">
        <f t="shared" si="115"/>
        <v>3</v>
      </c>
      <c r="U1547" s="139"/>
      <c r="V1547" s="138"/>
      <c r="W1547" s="138"/>
      <c r="X1547" s="138"/>
      <c r="Y1547" s="141"/>
      <c r="Z1547" s="226"/>
      <c r="AA1547" s="179"/>
      <c r="AB1547" s="179"/>
      <c r="AC1547" s="179"/>
      <c r="AD1547" s="179"/>
      <c r="AE1547" s="179"/>
      <c r="AF1547" s="179"/>
      <c r="AG1547" s="179"/>
      <c r="AH1547" s="179"/>
      <c r="AI1547" s="179"/>
      <c r="AJ1547" s="179"/>
      <c r="AK1547" s="179"/>
      <c r="AL1547" s="179"/>
      <c r="AM1547" s="179"/>
      <c r="AN1547" s="179"/>
      <c r="AO1547" s="179"/>
      <c r="AP1547" s="179"/>
    </row>
    <row r="1548" spans="1:43" s="372" customFormat="1" ht="15" thickBot="1" x14ac:dyDescent="0.35">
      <c r="A1548" s="402">
        <v>41722</v>
      </c>
      <c r="B1548" s="949" t="s">
        <v>4742</v>
      </c>
      <c r="C1548" s="419" t="s">
        <v>2000</v>
      </c>
      <c r="D1548" s="650">
        <v>736.64700000000005</v>
      </c>
      <c r="E1548" s="372" t="s">
        <v>1102</v>
      </c>
      <c r="F1548" s="374">
        <v>46123</v>
      </c>
      <c r="G1548" s="375" t="s">
        <v>4743</v>
      </c>
      <c r="H1548" s="375" t="s">
        <v>4386</v>
      </c>
      <c r="I1548" s="376"/>
      <c r="J1548" s="377" t="s">
        <v>3232</v>
      </c>
      <c r="K1548" s="375"/>
      <c r="L1548" s="377"/>
      <c r="M1548" s="375"/>
      <c r="N1548" s="372">
        <v>2700</v>
      </c>
      <c r="O1548" s="614">
        <f>N1548/D1548</f>
        <v>3.6652562217724363</v>
      </c>
      <c r="Q1548" s="377"/>
      <c r="R1548" s="372">
        <v>0</v>
      </c>
      <c r="S1548" s="378" t="s">
        <v>4744</v>
      </c>
      <c r="T1548" s="244">
        <f t="shared" si="115"/>
        <v>3</v>
      </c>
      <c r="U1548" s="245"/>
      <c r="V1548" s="244"/>
      <c r="W1548" s="244"/>
      <c r="X1548" s="244"/>
      <c r="Y1548" s="244"/>
      <c r="Z1548" s="379"/>
      <c r="AA1548" s="380"/>
      <c r="AB1548" s="380"/>
      <c r="AC1548" s="380"/>
      <c r="AD1548" s="380"/>
      <c r="AE1548" s="380"/>
      <c r="AF1548" s="380"/>
      <c r="AG1548" s="380"/>
      <c r="AH1548" s="380"/>
      <c r="AI1548" s="380"/>
      <c r="AJ1548" s="380"/>
      <c r="AK1548" s="380"/>
      <c r="AL1548" s="380"/>
      <c r="AM1548" s="380"/>
      <c r="AN1548" s="380"/>
      <c r="AO1548" s="380"/>
      <c r="AP1548" s="380"/>
      <c r="AQ1548"/>
    </row>
    <row r="1549" spans="1:43" customFormat="1" x14ac:dyDescent="0.3">
      <c r="A1549" s="400">
        <v>41719</v>
      </c>
      <c r="B1549" s="946" t="s">
        <v>4719</v>
      </c>
      <c r="C1549" s="704" t="s">
        <v>11</v>
      </c>
      <c r="D1549" s="7">
        <v>2000</v>
      </c>
      <c r="E1549" t="s">
        <v>4720</v>
      </c>
      <c r="F1549" s="370">
        <v>52682</v>
      </c>
      <c r="G1549" t="s">
        <v>4721</v>
      </c>
      <c r="H1549" s="318" t="s">
        <v>1665</v>
      </c>
      <c r="I1549" s="319" t="s">
        <v>4453</v>
      </c>
      <c r="J1549" s="320" t="s">
        <v>41</v>
      </c>
      <c r="K1549" s="321">
        <v>-22.5</v>
      </c>
      <c r="L1549" s="320" t="s">
        <v>2069</v>
      </c>
      <c r="M1549" s="321"/>
      <c r="N1549" s="318" t="s">
        <v>4722</v>
      </c>
      <c r="O1549" s="623">
        <v>3</v>
      </c>
      <c r="P1549" s="318" t="s">
        <v>93</v>
      </c>
      <c r="Q1549" s="320"/>
      <c r="R1549" t="s">
        <v>3809</v>
      </c>
      <c r="S1549" s="184" t="s">
        <v>4723</v>
      </c>
      <c r="T1549" s="138">
        <f>MONTH(A1549)</f>
        <v>3</v>
      </c>
      <c r="U1549" s="139"/>
      <c r="V1549" s="138"/>
      <c r="W1549" s="138"/>
      <c r="X1549" s="138"/>
      <c r="Y1549" s="141"/>
      <c r="Z1549" s="226"/>
      <c r="AA1549" s="179"/>
      <c r="AB1549" s="179"/>
      <c r="AC1549" s="179"/>
      <c r="AD1549" s="179"/>
      <c r="AE1549" s="179"/>
      <c r="AF1549" s="179"/>
      <c r="AG1549" s="179"/>
      <c r="AH1549" s="179"/>
      <c r="AI1549" s="179"/>
      <c r="AJ1549" s="179"/>
      <c r="AK1549" s="179"/>
      <c r="AL1549" s="179"/>
      <c r="AM1549" s="179"/>
      <c r="AN1549" s="179"/>
      <c r="AO1549" s="179"/>
      <c r="AP1549" s="179"/>
    </row>
    <row r="1550" spans="1:43" customFormat="1" x14ac:dyDescent="0.3">
      <c r="A1550" s="400">
        <v>41718</v>
      </c>
      <c r="B1550" s="946" t="s">
        <v>4697</v>
      </c>
      <c r="C1550" s="704" t="s">
        <v>4698</v>
      </c>
      <c r="D1550" s="7">
        <v>1500</v>
      </c>
      <c r="E1550" t="s">
        <v>3793</v>
      </c>
      <c r="F1550" s="370">
        <v>45378</v>
      </c>
      <c r="G1550" t="s">
        <v>4699</v>
      </c>
      <c r="H1550" s="318" t="s">
        <v>343</v>
      </c>
      <c r="I1550" s="319" t="s">
        <v>397</v>
      </c>
      <c r="J1550" s="320" t="s">
        <v>1235</v>
      </c>
      <c r="K1550" s="321">
        <v>-21</v>
      </c>
      <c r="L1550" s="320"/>
      <c r="M1550" s="321"/>
      <c r="N1550" s="318" t="s">
        <v>4700</v>
      </c>
      <c r="O1550" s="623">
        <v>6.13</v>
      </c>
      <c r="P1550" s="318" t="s">
        <v>2867</v>
      </c>
      <c r="Q1550" s="320" t="s">
        <v>4701</v>
      </c>
      <c r="R1550">
        <v>-17.5</v>
      </c>
      <c r="S1550" s="184" t="s">
        <v>4715</v>
      </c>
      <c r="T1550" s="138">
        <f t="shared" ref="T1550:T1568" si="117">MONTH(A1550)</f>
        <v>3</v>
      </c>
      <c r="U1550" s="139"/>
      <c r="V1550" s="138"/>
      <c r="W1550" s="138"/>
      <c r="X1550" s="138"/>
      <c r="Y1550" s="141"/>
      <c r="Z1550" s="226"/>
      <c r="AA1550" s="179"/>
      <c r="AB1550" s="179"/>
      <c r="AC1550" s="179"/>
      <c r="AD1550" s="179"/>
      <c r="AE1550" s="179"/>
      <c r="AF1550" s="179"/>
      <c r="AG1550" s="179"/>
      <c r="AH1550" s="179"/>
      <c r="AI1550" s="179"/>
      <c r="AJ1550" s="179"/>
      <c r="AK1550" s="179"/>
      <c r="AL1550" s="179"/>
      <c r="AM1550" s="179"/>
      <c r="AN1550" s="179"/>
      <c r="AO1550" s="179"/>
      <c r="AP1550" s="179"/>
    </row>
    <row r="1551" spans="1:43" customFormat="1" x14ac:dyDescent="0.3">
      <c r="A1551" s="400">
        <v>41718</v>
      </c>
      <c r="B1551" s="946" t="s">
        <v>4702</v>
      </c>
      <c r="C1551" s="704" t="s">
        <v>36</v>
      </c>
      <c r="D1551" s="7">
        <v>500</v>
      </c>
      <c r="E1551" t="s">
        <v>4703</v>
      </c>
      <c r="F1551" s="370">
        <v>45376</v>
      </c>
      <c r="G1551" t="s">
        <v>4704</v>
      </c>
      <c r="H1551" s="318" t="s">
        <v>1099</v>
      </c>
      <c r="I1551" s="319" t="s">
        <v>4705</v>
      </c>
      <c r="J1551" s="320" t="s">
        <v>1098</v>
      </c>
      <c r="K1551" s="321">
        <v>-37.5</v>
      </c>
      <c r="L1551" s="320"/>
      <c r="M1551" s="321"/>
      <c r="N1551" s="318" t="s">
        <v>4706</v>
      </c>
      <c r="O1551" s="623">
        <v>7.3</v>
      </c>
      <c r="P1551" s="318" t="s">
        <v>3776</v>
      </c>
      <c r="Q1551" s="320"/>
      <c r="R1551">
        <v>-10</v>
      </c>
      <c r="S1551" s="184" t="s">
        <v>4716</v>
      </c>
      <c r="T1551" s="138">
        <f t="shared" si="117"/>
        <v>3</v>
      </c>
      <c r="U1551" s="139"/>
      <c r="V1551" s="138"/>
      <c r="W1551" s="138"/>
      <c r="X1551" s="138"/>
      <c r="Y1551" s="141"/>
      <c r="Z1551" s="226"/>
      <c r="AA1551" s="179"/>
      <c r="AB1551" s="179"/>
      <c r="AC1551" s="179"/>
      <c r="AD1551" s="179"/>
      <c r="AE1551" s="179"/>
      <c r="AF1551" s="179"/>
      <c r="AG1551" s="179"/>
      <c r="AH1551" s="179"/>
      <c r="AI1551" s="179"/>
      <c r="AJ1551" s="179"/>
      <c r="AK1551" s="179"/>
      <c r="AL1551" s="179"/>
      <c r="AM1551" s="179"/>
      <c r="AN1551" s="179"/>
      <c r="AO1551" s="179"/>
      <c r="AP1551" s="179"/>
    </row>
    <row r="1552" spans="1:43" customFormat="1" x14ac:dyDescent="0.3">
      <c r="A1552" s="400">
        <v>41718</v>
      </c>
      <c r="B1552" s="946" t="s">
        <v>4707</v>
      </c>
      <c r="C1552" s="704" t="s">
        <v>36</v>
      </c>
      <c r="D1552" s="7">
        <v>500</v>
      </c>
      <c r="E1552" t="s">
        <v>117</v>
      </c>
      <c r="F1552" s="370">
        <v>52681</v>
      </c>
      <c r="G1552" t="s">
        <v>4704</v>
      </c>
      <c r="H1552" s="318" t="s">
        <v>4708</v>
      </c>
      <c r="I1552" s="319" t="s">
        <v>4709</v>
      </c>
      <c r="J1552" s="320" t="s">
        <v>4713</v>
      </c>
      <c r="K1552" s="321">
        <v>-25</v>
      </c>
      <c r="L1552" s="320"/>
      <c r="M1552" s="321"/>
      <c r="N1552" s="318" t="s">
        <v>4706</v>
      </c>
      <c r="O1552" s="623">
        <v>7.3</v>
      </c>
      <c r="P1552" s="318" t="s">
        <v>3776</v>
      </c>
      <c r="Q1552" s="320"/>
      <c r="R1552">
        <v>-10</v>
      </c>
      <c r="S1552" s="184" t="s">
        <v>4717</v>
      </c>
      <c r="T1552" s="138">
        <f t="shared" si="117"/>
        <v>3</v>
      </c>
      <c r="U1552" s="139"/>
      <c r="V1552" s="138"/>
      <c r="W1552" s="138"/>
      <c r="X1552" s="138"/>
      <c r="Y1552" s="141"/>
      <c r="Z1552" s="226"/>
      <c r="AA1552" s="179"/>
      <c r="AB1552" s="179"/>
      <c r="AC1552" s="179"/>
      <c r="AD1552" s="179"/>
      <c r="AE1552" s="179"/>
      <c r="AF1552" s="179"/>
      <c r="AG1552" s="179"/>
      <c r="AH1552" s="179"/>
      <c r="AI1552" s="179"/>
      <c r="AJ1552" s="179"/>
      <c r="AK1552" s="179"/>
      <c r="AL1552" s="179"/>
      <c r="AM1552" s="179"/>
      <c r="AN1552" s="179"/>
      <c r="AO1552" s="179"/>
      <c r="AP1552" s="179"/>
    </row>
    <row r="1553" spans="1:42" customFormat="1" x14ac:dyDescent="0.3">
      <c r="A1553" s="400">
        <v>41717</v>
      </c>
      <c r="B1553" s="946" t="s">
        <v>4710</v>
      </c>
      <c r="C1553" s="704" t="s">
        <v>127</v>
      </c>
      <c r="D1553" s="7">
        <v>163</v>
      </c>
      <c r="E1553" t="s">
        <v>117</v>
      </c>
      <c r="F1553" s="370">
        <v>52688</v>
      </c>
      <c r="G1553" t="s">
        <v>122</v>
      </c>
      <c r="H1553" s="318" t="s">
        <v>2075</v>
      </c>
      <c r="I1553" s="319" t="s">
        <v>4711</v>
      </c>
      <c r="J1553" s="320" t="s">
        <v>1560</v>
      </c>
      <c r="K1553" s="321">
        <v>-2.5</v>
      </c>
      <c r="L1553" s="320"/>
      <c r="M1553" s="321"/>
      <c r="N1553" s="318" t="s">
        <v>4712</v>
      </c>
      <c r="O1553" s="623">
        <v>1.07</v>
      </c>
      <c r="P1553" s="318"/>
      <c r="Q1553" s="320" t="s">
        <v>1900</v>
      </c>
      <c r="R1553">
        <v>10</v>
      </c>
      <c r="S1553" s="184" t="s">
        <v>4714</v>
      </c>
      <c r="T1553" s="138">
        <f t="shared" si="117"/>
        <v>3</v>
      </c>
      <c r="U1553" s="139"/>
      <c r="V1553" s="138"/>
      <c r="W1553" s="138"/>
      <c r="X1553" s="138"/>
      <c r="Y1553" s="141"/>
      <c r="Z1553" s="226"/>
      <c r="AA1553" s="179"/>
      <c r="AB1553" s="179"/>
      <c r="AC1553" s="179"/>
      <c r="AD1553" s="179"/>
      <c r="AE1553" s="179"/>
      <c r="AF1553" s="179"/>
      <c r="AG1553" s="179"/>
      <c r="AH1553" s="179"/>
      <c r="AI1553" s="179"/>
      <c r="AJ1553" s="179"/>
      <c r="AK1553" s="179"/>
      <c r="AL1553" s="179"/>
      <c r="AM1553" s="179"/>
      <c r="AN1553" s="179"/>
      <c r="AO1553" s="179"/>
      <c r="AP1553" s="179"/>
    </row>
    <row r="1554" spans="1:42" customFormat="1" x14ac:dyDescent="0.3">
      <c r="A1554" s="400">
        <v>41716</v>
      </c>
      <c r="B1554" s="946" t="s">
        <v>4663</v>
      </c>
      <c r="C1554" s="704" t="s">
        <v>127</v>
      </c>
      <c r="D1554" s="7">
        <v>500</v>
      </c>
      <c r="E1554" t="s">
        <v>12</v>
      </c>
      <c r="F1554" s="370">
        <v>42818</v>
      </c>
      <c r="G1554" t="s">
        <v>4664</v>
      </c>
      <c r="H1554" s="318" t="s">
        <v>2299</v>
      </c>
      <c r="I1554" s="319" t="s">
        <v>2299</v>
      </c>
      <c r="J1554" s="320" t="s">
        <v>4690</v>
      </c>
      <c r="K1554" s="321">
        <v>-7.5</v>
      </c>
      <c r="L1554" s="320"/>
      <c r="M1554" s="321"/>
      <c r="N1554" s="318" t="s">
        <v>4665</v>
      </c>
      <c r="O1554" s="623">
        <v>2.4</v>
      </c>
      <c r="P1554" s="318" t="s">
        <v>2288</v>
      </c>
      <c r="Q1554" s="320"/>
      <c r="R1554">
        <v>-2</v>
      </c>
      <c r="S1554" s="184" t="s">
        <v>4683</v>
      </c>
      <c r="T1554" s="138">
        <f t="shared" si="117"/>
        <v>3</v>
      </c>
      <c r="U1554" s="139"/>
      <c r="V1554" s="138"/>
      <c r="W1554" s="138"/>
      <c r="X1554" s="138"/>
      <c r="Y1554" s="141"/>
      <c r="Z1554" s="226"/>
      <c r="AA1554" s="179"/>
      <c r="AB1554" s="179"/>
      <c r="AC1554" s="179"/>
      <c r="AD1554" s="179"/>
      <c r="AE1554" s="179"/>
      <c r="AF1554" s="179"/>
      <c r="AG1554" s="179"/>
      <c r="AH1554" s="179"/>
      <c r="AI1554" s="179"/>
      <c r="AJ1554" s="179"/>
      <c r="AK1554" s="179"/>
      <c r="AL1554" s="179"/>
      <c r="AM1554" s="179"/>
      <c r="AN1554" s="179"/>
      <c r="AO1554" s="179"/>
      <c r="AP1554" s="179"/>
    </row>
    <row r="1555" spans="1:42" customFormat="1" x14ac:dyDescent="0.3">
      <c r="A1555" s="400">
        <v>41716</v>
      </c>
      <c r="B1555" s="946" t="s">
        <v>4666</v>
      </c>
      <c r="C1555" s="704" t="s">
        <v>127</v>
      </c>
      <c r="D1555" s="7">
        <v>750</v>
      </c>
      <c r="E1555" t="s">
        <v>12</v>
      </c>
      <c r="F1555" s="370">
        <v>42818</v>
      </c>
      <c r="G1555" t="s">
        <v>4664</v>
      </c>
      <c r="H1555" s="318" t="s">
        <v>4667</v>
      </c>
      <c r="I1555" s="319" t="s">
        <v>4207</v>
      </c>
      <c r="J1555" s="320" t="s">
        <v>4691</v>
      </c>
      <c r="K1555" s="321">
        <v>-7.5</v>
      </c>
      <c r="L1555" s="320"/>
      <c r="M1555" s="321"/>
      <c r="N1555" s="318" t="s">
        <v>4665</v>
      </c>
      <c r="O1555" s="623">
        <v>1.6</v>
      </c>
      <c r="P1555" s="318" t="s">
        <v>2288</v>
      </c>
      <c r="Q1555" s="320"/>
      <c r="R1555">
        <v>-2</v>
      </c>
      <c r="S1555" s="184" t="s">
        <v>4684</v>
      </c>
      <c r="T1555" s="138">
        <f t="shared" si="117"/>
        <v>3</v>
      </c>
      <c r="U1555" s="139"/>
      <c r="V1555" s="138"/>
      <c r="W1555" s="138"/>
      <c r="X1555" s="138"/>
      <c r="Y1555" s="141"/>
      <c r="Z1555" s="226"/>
      <c r="AA1555" s="179"/>
      <c r="AB1555" s="179"/>
      <c r="AC1555" s="179"/>
      <c r="AD1555" s="179"/>
      <c r="AE1555" s="179"/>
      <c r="AF1555" s="179"/>
      <c r="AG1555" s="179"/>
      <c r="AH1555" s="179"/>
      <c r="AI1555" s="179"/>
      <c r="AJ1555" s="179"/>
      <c r="AK1555" s="179"/>
      <c r="AL1555" s="179"/>
      <c r="AM1555" s="179"/>
      <c r="AN1555" s="179"/>
      <c r="AO1555" s="179"/>
      <c r="AP1555" s="179"/>
    </row>
    <row r="1556" spans="1:42" customFormat="1" x14ac:dyDescent="0.3">
      <c r="A1556" s="400">
        <v>41716</v>
      </c>
      <c r="B1556" s="946" t="s">
        <v>4668</v>
      </c>
      <c r="C1556" s="704" t="s">
        <v>100</v>
      </c>
      <c r="D1556" s="7">
        <v>1500</v>
      </c>
      <c r="E1556" t="s">
        <v>37</v>
      </c>
      <c r="F1556" s="370">
        <v>43549</v>
      </c>
      <c r="G1556" t="s">
        <v>4669</v>
      </c>
      <c r="H1556" s="318" t="s">
        <v>951</v>
      </c>
      <c r="I1556" s="319" t="s">
        <v>972</v>
      </c>
      <c r="J1556" s="320" t="s">
        <v>1254</v>
      </c>
      <c r="K1556" s="321">
        <v>-7.5</v>
      </c>
      <c r="L1556" s="320"/>
      <c r="M1556" s="321"/>
      <c r="N1556" s="318" t="s">
        <v>1033</v>
      </c>
      <c r="O1556" s="623">
        <v>1.83</v>
      </c>
      <c r="P1556" s="318" t="s">
        <v>4670</v>
      </c>
      <c r="Q1556" s="320"/>
      <c r="R1556">
        <v>8</v>
      </c>
      <c r="S1556" s="184" t="s">
        <v>4685</v>
      </c>
      <c r="T1556" s="138">
        <f t="shared" si="117"/>
        <v>3</v>
      </c>
      <c r="U1556" s="139"/>
      <c r="V1556" s="138"/>
      <c r="W1556" s="138"/>
      <c r="X1556" s="138"/>
      <c r="Y1556" s="141"/>
      <c r="Z1556" s="226"/>
      <c r="AA1556" s="179"/>
      <c r="AB1556" s="179"/>
      <c r="AC1556" s="179"/>
      <c r="AD1556" s="179"/>
      <c r="AE1556" s="179"/>
      <c r="AF1556" s="179"/>
      <c r="AG1556" s="179"/>
      <c r="AH1556" s="179"/>
      <c r="AI1556" s="179"/>
      <c r="AJ1556" s="179"/>
      <c r="AK1556" s="179"/>
      <c r="AL1556" s="179"/>
      <c r="AM1556" s="179"/>
      <c r="AN1556" s="179"/>
      <c r="AO1556" s="179"/>
      <c r="AP1556" s="179"/>
    </row>
    <row r="1557" spans="1:42" customFormat="1" x14ac:dyDescent="0.3">
      <c r="A1557" s="400">
        <v>41716</v>
      </c>
      <c r="B1557" s="946" t="s">
        <v>4671</v>
      </c>
      <c r="C1557" s="704" t="s">
        <v>4672</v>
      </c>
      <c r="D1557" s="7">
        <v>250</v>
      </c>
      <c r="E1557" t="s">
        <v>117</v>
      </c>
      <c r="F1557" s="370">
        <v>52671</v>
      </c>
      <c r="G1557" t="s">
        <v>4673</v>
      </c>
      <c r="H1557" s="318" t="s">
        <v>291</v>
      </c>
      <c r="I1557" s="319" t="s">
        <v>292</v>
      </c>
      <c r="J1557" s="320" t="s">
        <v>4692</v>
      </c>
      <c r="K1557" s="321">
        <v>-2.5</v>
      </c>
      <c r="L1557" s="320"/>
      <c r="M1557" s="321"/>
      <c r="N1557" s="318" t="s">
        <v>416</v>
      </c>
      <c r="O1557" s="623">
        <v>3.6</v>
      </c>
      <c r="P1557" s="318" t="s">
        <v>1994</v>
      </c>
      <c r="Q1557" s="320"/>
      <c r="R1557">
        <v>2</v>
      </c>
      <c r="S1557" s="184" t="s">
        <v>4689</v>
      </c>
      <c r="T1557" s="138">
        <f t="shared" si="117"/>
        <v>3</v>
      </c>
      <c r="U1557" s="139"/>
      <c r="V1557" s="138"/>
      <c r="W1557" s="138"/>
      <c r="X1557" s="138"/>
      <c r="Y1557" s="141"/>
      <c r="Z1557" s="226"/>
      <c r="AA1557" s="179"/>
      <c r="AB1557" s="179"/>
      <c r="AC1557" s="179"/>
      <c r="AD1557" s="179"/>
      <c r="AE1557" s="179"/>
      <c r="AF1557" s="179"/>
      <c r="AG1557" s="179"/>
      <c r="AH1557" s="179"/>
      <c r="AI1557" s="179"/>
      <c r="AJ1557" s="179"/>
      <c r="AK1557" s="179"/>
      <c r="AL1557" s="179"/>
      <c r="AM1557" s="179"/>
      <c r="AN1557" s="179"/>
      <c r="AO1557" s="179"/>
      <c r="AP1557" s="179"/>
    </row>
    <row r="1558" spans="1:42" customFormat="1" x14ac:dyDescent="0.3">
      <c r="A1558" s="400">
        <v>41716</v>
      </c>
      <c r="B1558" s="946" t="s">
        <v>4674</v>
      </c>
      <c r="C1558" s="704" t="s">
        <v>600</v>
      </c>
      <c r="D1558" s="7">
        <v>400</v>
      </c>
      <c r="E1558" t="s">
        <v>12</v>
      </c>
      <c r="F1558" s="370">
        <v>42809</v>
      </c>
      <c r="G1558" t="s">
        <v>4675</v>
      </c>
      <c r="H1558" s="318" t="s">
        <v>553</v>
      </c>
      <c r="I1558" s="319" t="s">
        <v>410</v>
      </c>
      <c r="J1558" s="320" t="s">
        <v>4693</v>
      </c>
      <c r="K1558" s="321">
        <v>-10</v>
      </c>
      <c r="L1558" s="320"/>
      <c r="M1558" s="321"/>
      <c r="N1558" s="318" t="s">
        <v>4676</v>
      </c>
      <c r="O1558" s="623">
        <v>2.31</v>
      </c>
      <c r="P1558" s="318" t="s">
        <v>4677</v>
      </c>
      <c r="Q1558" s="320"/>
      <c r="R1558">
        <v>2</v>
      </c>
      <c r="S1558" s="184" t="s">
        <v>4686</v>
      </c>
      <c r="T1558" s="138">
        <f t="shared" si="117"/>
        <v>3</v>
      </c>
      <c r="U1558" s="139"/>
      <c r="V1558" s="138"/>
      <c r="W1558" s="138"/>
      <c r="X1558" s="138"/>
      <c r="Y1558" s="141"/>
      <c r="Z1558" s="226"/>
      <c r="AA1558" s="179"/>
      <c r="AB1558" s="179"/>
      <c r="AC1558" s="179"/>
      <c r="AD1558" s="179"/>
      <c r="AE1558" s="179"/>
      <c r="AF1558" s="179"/>
      <c r="AG1558" s="179"/>
      <c r="AH1558" s="179"/>
      <c r="AI1558" s="179"/>
      <c r="AJ1558" s="179"/>
      <c r="AK1558" s="179"/>
      <c r="AL1558" s="179"/>
      <c r="AM1558" s="179"/>
      <c r="AN1558" s="179"/>
      <c r="AO1558" s="179"/>
      <c r="AP1558" s="179"/>
    </row>
    <row r="1559" spans="1:42" customFormat="1" x14ac:dyDescent="0.3">
      <c r="A1559" s="400">
        <v>41716</v>
      </c>
      <c r="B1559" s="946" t="s">
        <v>4678</v>
      </c>
      <c r="C1559" s="704" t="s">
        <v>11</v>
      </c>
      <c r="D1559" s="7">
        <v>100</v>
      </c>
      <c r="E1559" t="s">
        <v>4696</v>
      </c>
      <c r="F1559" s="370">
        <v>45474</v>
      </c>
      <c r="G1559" t="s">
        <v>401</v>
      </c>
      <c r="H1559" s="318" t="s">
        <v>1050</v>
      </c>
      <c r="I1559" s="319" t="s">
        <v>3977</v>
      </c>
      <c r="J1559" s="320" t="s">
        <v>4694</v>
      </c>
      <c r="K1559" s="321">
        <v>-10</v>
      </c>
      <c r="L1559" s="320"/>
      <c r="M1559" s="321"/>
      <c r="N1559" s="318" t="s">
        <v>4679</v>
      </c>
      <c r="O1559" s="623">
        <v>2</v>
      </c>
      <c r="P1559" s="318" t="s">
        <v>1917</v>
      </c>
      <c r="Q1559" s="320"/>
      <c r="R1559">
        <v>13</v>
      </c>
      <c r="S1559" s="184" t="s">
        <v>4687</v>
      </c>
      <c r="T1559" s="138">
        <f t="shared" si="117"/>
        <v>3</v>
      </c>
      <c r="U1559" s="139"/>
      <c r="V1559" s="138"/>
      <c r="W1559" s="138"/>
      <c r="X1559" s="138"/>
      <c r="Y1559" s="141"/>
      <c r="Z1559" s="226"/>
      <c r="AA1559" s="179"/>
      <c r="AB1559" s="179"/>
      <c r="AC1559" s="179"/>
      <c r="AD1559" s="179"/>
      <c r="AE1559" s="179"/>
      <c r="AF1559" s="179"/>
      <c r="AG1559" s="179"/>
      <c r="AH1559" s="179"/>
      <c r="AI1559" s="179"/>
      <c r="AJ1559" s="179"/>
      <c r="AK1559" s="179"/>
      <c r="AL1559" s="179"/>
      <c r="AM1559" s="179"/>
      <c r="AN1559" s="179"/>
      <c r="AO1559" s="179"/>
      <c r="AP1559" s="179"/>
    </row>
    <row r="1560" spans="1:42" customFormat="1" x14ac:dyDescent="0.3">
      <c r="A1560" s="400">
        <v>41716</v>
      </c>
      <c r="B1560" s="946" t="s">
        <v>4680</v>
      </c>
      <c r="C1560" s="704" t="s">
        <v>4681</v>
      </c>
      <c r="D1560" s="7">
        <v>500</v>
      </c>
      <c r="E1560" t="s">
        <v>440</v>
      </c>
      <c r="F1560" s="370">
        <v>43922</v>
      </c>
      <c r="G1560" t="s">
        <v>4682</v>
      </c>
      <c r="H1560" s="318" t="s">
        <v>151</v>
      </c>
      <c r="I1560" s="319" t="s">
        <v>3898</v>
      </c>
      <c r="J1560" s="320" t="s">
        <v>4695</v>
      </c>
      <c r="K1560" s="321">
        <v>-7</v>
      </c>
      <c r="L1560" s="320"/>
      <c r="M1560" s="321"/>
      <c r="N1560" s="318" t="s">
        <v>799</v>
      </c>
      <c r="O1560" s="623">
        <v>2.5</v>
      </c>
      <c r="P1560" s="318" t="s">
        <v>2042</v>
      </c>
      <c r="Q1560" s="320"/>
      <c r="R1560">
        <v>6</v>
      </c>
      <c r="S1560" s="184" t="s">
        <v>4688</v>
      </c>
      <c r="T1560" s="138">
        <f t="shared" si="117"/>
        <v>3</v>
      </c>
      <c r="U1560" s="139"/>
      <c r="V1560" s="138"/>
      <c r="W1560" s="138"/>
      <c r="X1560" s="138"/>
      <c r="Y1560" s="141"/>
      <c r="Z1560" s="226"/>
      <c r="AA1560" s="179"/>
      <c r="AB1560" s="179"/>
      <c r="AC1560" s="179"/>
      <c r="AD1560" s="179"/>
      <c r="AE1560" s="179"/>
      <c r="AF1560" s="179"/>
      <c r="AG1560" s="179"/>
      <c r="AH1560" s="179"/>
      <c r="AI1560" s="179"/>
      <c r="AJ1560" s="179"/>
      <c r="AK1560" s="179"/>
      <c r="AL1560" s="179"/>
      <c r="AM1560" s="179"/>
      <c r="AN1560" s="179"/>
      <c r="AO1560" s="179"/>
      <c r="AP1560" s="179"/>
    </row>
    <row r="1561" spans="1:42" s="405" customFormat="1" x14ac:dyDescent="0.3">
      <c r="A1561" s="406">
        <v>41715</v>
      </c>
      <c r="B1561" s="950" t="s">
        <v>4639</v>
      </c>
      <c r="C1561" s="951" t="s">
        <v>1808</v>
      </c>
      <c r="D1561" s="661">
        <v>750</v>
      </c>
      <c r="E1561" s="405" t="s">
        <v>12</v>
      </c>
      <c r="F1561" s="408">
        <v>42809</v>
      </c>
      <c r="G1561" s="405" t="s">
        <v>2782</v>
      </c>
      <c r="H1561" s="409" t="s">
        <v>2299</v>
      </c>
      <c r="I1561" s="410" t="s">
        <v>2299</v>
      </c>
      <c r="J1561" s="411" t="s">
        <v>4638</v>
      </c>
      <c r="K1561" s="404">
        <v>-10</v>
      </c>
      <c r="L1561" s="411"/>
      <c r="M1561" s="404"/>
      <c r="N1561" s="409" t="s">
        <v>423</v>
      </c>
      <c r="O1561" s="625">
        <v>1.33</v>
      </c>
      <c r="P1561" s="409"/>
      <c r="Q1561" s="411"/>
      <c r="S1561" s="412" t="s">
        <v>4655</v>
      </c>
      <c r="T1561" s="413">
        <f t="shared" si="117"/>
        <v>3</v>
      </c>
      <c r="U1561" s="414"/>
      <c r="V1561" s="413"/>
      <c r="W1561" s="413"/>
      <c r="X1561" s="413"/>
      <c r="Y1561" s="413"/>
      <c r="Z1561" s="415"/>
      <c r="AA1561" s="416"/>
      <c r="AB1561" s="416"/>
      <c r="AC1561" s="416"/>
      <c r="AD1561" s="416"/>
      <c r="AE1561" s="416"/>
      <c r="AF1561" s="416"/>
      <c r="AG1561" s="416"/>
      <c r="AH1561" s="416"/>
      <c r="AI1561" s="416"/>
      <c r="AJ1561" s="416"/>
      <c r="AK1561" s="416"/>
      <c r="AL1561" s="416"/>
      <c r="AM1561" s="416"/>
      <c r="AN1561" s="416"/>
      <c r="AO1561" s="416"/>
      <c r="AP1561" s="416"/>
    </row>
    <row r="1562" spans="1:42" s="405" customFormat="1" x14ac:dyDescent="0.3">
      <c r="A1562" s="406">
        <v>41715</v>
      </c>
      <c r="B1562" s="950" t="s">
        <v>4640</v>
      </c>
      <c r="C1562" s="951" t="s">
        <v>1808</v>
      </c>
      <c r="D1562" s="661">
        <v>1500</v>
      </c>
      <c r="E1562" s="405" t="s">
        <v>12</v>
      </c>
      <c r="F1562" s="408">
        <v>42809</v>
      </c>
      <c r="G1562" s="405" t="s">
        <v>2782</v>
      </c>
      <c r="H1562" s="409" t="s">
        <v>4641</v>
      </c>
      <c r="I1562" s="410" t="s">
        <v>4642</v>
      </c>
      <c r="J1562" s="411" t="s">
        <v>4662</v>
      </c>
      <c r="K1562" s="404">
        <v>-10</v>
      </c>
      <c r="L1562" s="411"/>
      <c r="M1562" s="404"/>
      <c r="N1562" s="409" t="s">
        <v>551</v>
      </c>
      <c r="O1562" s="625">
        <v>1.67</v>
      </c>
      <c r="P1562" s="409"/>
      <c r="Q1562" s="411"/>
      <c r="S1562" s="412" t="s">
        <v>4656</v>
      </c>
      <c r="T1562" s="413">
        <f t="shared" si="117"/>
        <v>3</v>
      </c>
      <c r="U1562" s="414"/>
      <c r="V1562" s="413"/>
      <c r="W1562" s="413"/>
      <c r="X1562" s="413"/>
      <c r="Y1562" s="413"/>
      <c r="Z1562" s="415"/>
      <c r="AA1562" s="416"/>
      <c r="AB1562" s="416"/>
      <c r="AC1562" s="416"/>
      <c r="AD1562" s="416"/>
      <c r="AE1562" s="416"/>
      <c r="AF1562" s="416"/>
      <c r="AG1562" s="416"/>
      <c r="AH1562" s="416"/>
      <c r="AI1562" s="416"/>
      <c r="AJ1562" s="416"/>
      <c r="AK1562" s="416"/>
      <c r="AL1562" s="416"/>
      <c r="AM1562" s="416"/>
      <c r="AN1562" s="416"/>
      <c r="AO1562" s="416"/>
      <c r="AP1562" s="416"/>
    </row>
    <row r="1563" spans="1:42" s="405" customFormat="1" x14ac:dyDescent="0.3">
      <c r="A1563" s="406">
        <v>41715</v>
      </c>
      <c r="B1563" s="950" t="s">
        <v>4639</v>
      </c>
      <c r="C1563" s="951" t="s">
        <v>1808</v>
      </c>
      <c r="D1563" s="661">
        <v>500</v>
      </c>
      <c r="E1563" s="405" t="s">
        <v>37</v>
      </c>
      <c r="F1563" s="408">
        <v>43539</v>
      </c>
      <c r="G1563" s="405" t="s">
        <v>2782</v>
      </c>
      <c r="H1563" s="409" t="s">
        <v>2299</v>
      </c>
      <c r="I1563" s="410" t="s">
        <v>2299</v>
      </c>
      <c r="J1563" s="411" t="s">
        <v>2413</v>
      </c>
      <c r="K1563" s="404">
        <v>-10</v>
      </c>
      <c r="L1563" s="411"/>
      <c r="M1563" s="404"/>
      <c r="N1563" s="409" t="s">
        <v>4643</v>
      </c>
      <c r="O1563" s="625">
        <v>1.1000000000000001</v>
      </c>
      <c r="P1563" s="409"/>
      <c r="Q1563" s="411"/>
      <c r="S1563" s="412" t="s">
        <v>4654</v>
      </c>
      <c r="T1563" s="413">
        <f t="shared" si="117"/>
        <v>3</v>
      </c>
      <c r="U1563" s="414"/>
      <c r="V1563" s="413"/>
      <c r="W1563" s="413"/>
      <c r="X1563" s="413"/>
      <c r="Y1563" s="413"/>
      <c r="Z1563" s="415"/>
      <c r="AA1563" s="416"/>
      <c r="AB1563" s="416"/>
      <c r="AC1563" s="416"/>
      <c r="AD1563" s="416"/>
      <c r="AE1563" s="416"/>
      <c r="AF1563" s="416"/>
      <c r="AG1563" s="416"/>
      <c r="AH1563" s="416"/>
      <c r="AI1563" s="416"/>
      <c r="AJ1563" s="416"/>
      <c r="AK1563" s="416"/>
      <c r="AL1563" s="416"/>
      <c r="AM1563" s="416"/>
      <c r="AN1563" s="416"/>
      <c r="AO1563" s="416"/>
      <c r="AP1563" s="416"/>
    </row>
    <row r="1564" spans="1:42" s="405" customFormat="1" x14ac:dyDescent="0.3">
      <c r="A1564" s="406">
        <v>41715</v>
      </c>
      <c r="B1564" s="950" t="s">
        <v>4644</v>
      </c>
      <c r="C1564" s="951" t="s">
        <v>1808</v>
      </c>
      <c r="D1564" s="661">
        <v>1750</v>
      </c>
      <c r="E1564" s="405" t="s">
        <v>37</v>
      </c>
      <c r="F1564" s="408">
        <v>43539</v>
      </c>
      <c r="G1564" s="405" t="s">
        <v>2782</v>
      </c>
      <c r="H1564" s="409" t="s">
        <v>4645</v>
      </c>
      <c r="I1564" s="410" t="s">
        <v>4646</v>
      </c>
      <c r="J1564" s="411" t="s">
        <v>1153</v>
      </c>
      <c r="K1564" s="404">
        <v>-10</v>
      </c>
      <c r="L1564" s="411"/>
      <c r="M1564" s="404"/>
      <c r="N1564" s="409" t="s">
        <v>98</v>
      </c>
      <c r="O1564" s="625">
        <v>1.77</v>
      </c>
      <c r="P1564" s="409"/>
      <c r="Q1564" s="411"/>
      <c r="S1564" s="412" t="s">
        <v>4657</v>
      </c>
      <c r="T1564" s="413">
        <f t="shared" si="117"/>
        <v>3</v>
      </c>
      <c r="U1564" s="414"/>
      <c r="V1564" s="413"/>
      <c r="W1564" s="413"/>
      <c r="X1564" s="413"/>
      <c r="Y1564" s="413"/>
      <c r="Z1564" s="415"/>
      <c r="AA1564" s="416"/>
      <c r="AB1564" s="416"/>
      <c r="AC1564" s="416"/>
      <c r="AD1564" s="416"/>
      <c r="AE1564" s="416"/>
      <c r="AF1564" s="416"/>
      <c r="AG1564" s="416"/>
      <c r="AH1564" s="416"/>
      <c r="AI1564" s="416"/>
      <c r="AJ1564" s="416"/>
      <c r="AK1564" s="416"/>
      <c r="AL1564" s="416"/>
      <c r="AM1564" s="416"/>
      <c r="AN1564" s="416"/>
      <c r="AO1564" s="416"/>
      <c r="AP1564" s="416"/>
    </row>
    <row r="1565" spans="1:42" s="405" customFormat="1" x14ac:dyDescent="0.3">
      <c r="A1565" s="406">
        <v>41715</v>
      </c>
      <c r="B1565" s="950" t="s">
        <v>4647</v>
      </c>
      <c r="C1565" s="951" t="s">
        <v>1808</v>
      </c>
      <c r="D1565" s="661">
        <v>1000</v>
      </c>
      <c r="E1565" s="405" t="s">
        <v>66</v>
      </c>
      <c r="F1565" s="408">
        <v>45366</v>
      </c>
      <c r="G1565" s="405" t="s">
        <v>2782</v>
      </c>
      <c r="H1565" s="409" t="s">
        <v>1252</v>
      </c>
      <c r="I1565" s="410" t="s">
        <v>3791</v>
      </c>
      <c r="J1565" s="411" t="s">
        <v>3358</v>
      </c>
      <c r="K1565" s="404">
        <v>-10</v>
      </c>
      <c r="L1565" s="411"/>
      <c r="M1565" s="404"/>
      <c r="N1565" s="409" t="s">
        <v>57</v>
      </c>
      <c r="O1565" s="625">
        <v>1.75</v>
      </c>
      <c r="P1565" s="409"/>
      <c r="Q1565" s="411"/>
      <c r="S1565" s="412" t="s">
        <v>4658</v>
      </c>
      <c r="T1565" s="413">
        <f t="shared" si="117"/>
        <v>3</v>
      </c>
      <c r="U1565" s="414"/>
      <c r="V1565" s="413"/>
      <c r="W1565" s="413"/>
      <c r="X1565" s="413"/>
      <c r="Y1565" s="413"/>
      <c r="Z1565" s="415"/>
      <c r="AA1565" s="416"/>
      <c r="AB1565" s="416"/>
      <c r="AC1565" s="416"/>
      <c r="AD1565" s="416"/>
      <c r="AE1565" s="416"/>
      <c r="AF1565" s="416"/>
      <c r="AG1565" s="416"/>
      <c r="AH1565" s="416"/>
      <c r="AI1565" s="416"/>
      <c r="AJ1565" s="416"/>
      <c r="AK1565" s="416"/>
      <c r="AL1565" s="416"/>
      <c r="AM1565" s="416"/>
      <c r="AN1565" s="416"/>
      <c r="AO1565" s="416"/>
      <c r="AP1565" s="416"/>
    </row>
    <row r="1566" spans="1:42" customFormat="1" x14ac:dyDescent="0.3">
      <c r="A1566" s="400">
        <v>41715</v>
      </c>
      <c r="B1566" s="946" t="s">
        <v>4648</v>
      </c>
      <c r="C1566" s="704" t="s">
        <v>218</v>
      </c>
      <c r="D1566" s="7">
        <v>1250</v>
      </c>
      <c r="E1566" t="s">
        <v>66</v>
      </c>
      <c r="F1566" s="370">
        <v>45383</v>
      </c>
      <c r="G1566" t="s">
        <v>4649</v>
      </c>
      <c r="H1566" s="318" t="s">
        <v>185</v>
      </c>
      <c r="I1566" s="319" t="s">
        <v>1469</v>
      </c>
      <c r="J1566" s="320" t="s">
        <v>1011</v>
      </c>
      <c r="K1566" s="321">
        <v>-5</v>
      </c>
      <c r="L1566" s="320"/>
      <c r="M1566" s="321"/>
      <c r="N1566" s="318" t="s">
        <v>1033</v>
      </c>
      <c r="O1566" s="623">
        <v>2.2000000000000002</v>
      </c>
      <c r="P1566" s="318" t="s">
        <v>1912</v>
      </c>
      <c r="Q1566" s="320"/>
      <c r="R1566">
        <v>11</v>
      </c>
      <c r="S1566" s="184" t="s">
        <v>4661</v>
      </c>
      <c r="T1566" s="138">
        <f t="shared" si="117"/>
        <v>3</v>
      </c>
      <c r="U1566" s="139"/>
      <c r="V1566" s="138"/>
      <c r="W1566" s="138"/>
      <c r="X1566" s="138"/>
      <c r="Y1566" s="141"/>
      <c r="Z1566" s="226"/>
      <c r="AA1566" s="179"/>
      <c r="AB1566" s="179"/>
      <c r="AC1566" s="179"/>
      <c r="AD1566" s="179"/>
      <c r="AE1566" s="179"/>
      <c r="AF1566" s="179"/>
      <c r="AG1566" s="179"/>
      <c r="AH1566" s="179"/>
      <c r="AI1566" s="179"/>
      <c r="AJ1566" s="179"/>
      <c r="AK1566" s="179"/>
      <c r="AL1566" s="179"/>
      <c r="AM1566" s="179"/>
      <c r="AN1566" s="179"/>
      <c r="AO1566" s="179"/>
      <c r="AP1566" s="179"/>
    </row>
    <row r="1567" spans="1:42" customFormat="1" x14ac:dyDescent="0.3">
      <c r="A1567" s="400">
        <v>41715</v>
      </c>
      <c r="B1567" s="946" t="s">
        <v>4650</v>
      </c>
      <c r="C1567" s="704" t="s">
        <v>218</v>
      </c>
      <c r="D1567" s="7">
        <v>500</v>
      </c>
      <c r="E1567" t="s">
        <v>37</v>
      </c>
      <c r="F1567" s="370">
        <v>43549</v>
      </c>
      <c r="G1567" t="s">
        <v>4651</v>
      </c>
      <c r="H1567" s="318" t="s">
        <v>144</v>
      </c>
      <c r="I1567" s="319" t="s">
        <v>871</v>
      </c>
      <c r="J1567" s="320" t="s">
        <v>1112</v>
      </c>
      <c r="K1567" s="321">
        <v>-20</v>
      </c>
      <c r="L1567" s="320"/>
      <c r="M1567" s="321"/>
      <c r="N1567" s="318" t="s">
        <v>1033</v>
      </c>
      <c r="O1567" s="623">
        <v>5.5</v>
      </c>
      <c r="P1567" s="318" t="s">
        <v>2058</v>
      </c>
      <c r="Q1567" s="320"/>
      <c r="R1567">
        <v>-3</v>
      </c>
      <c r="S1567" s="184" t="s">
        <v>4659</v>
      </c>
      <c r="T1567" s="138">
        <f t="shared" si="117"/>
        <v>3</v>
      </c>
      <c r="U1567" s="139"/>
      <c r="V1567" s="138"/>
      <c r="W1567" s="138"/>
      <c r="X1567" s="138"/>
      <c r="Y1567" s="141"/>
      <c r="Z1567" s="226"/>
      <c r="AA1567" s="179"/>
      <c r="AB1567" s="179"/>
      <c r="AC1567" s="179"/>
      <c r="AD1567" s="179"/>
      <c r="AE1567" s="179"/>
      <c r="AF1567" s="179"/>
      <c r="AG1567" s="179"/>
      <c r="AH1567" s="179"/>
      <c r="AI1567" s="179"/>
      <c r="AJ1567" s="179"/>
      <c r="AK1567" s="179"/>
      <c r="AL1567" s="179"/>
      <c r="AM1567" s="179"/>
      <c r="AN1567" s="179"/>
      <c r="AO1567" s="179"/>
      <c r="AP1567" s="179"/>
    </row>
    <row r="1568" spans="1:42" s="372" customFormat="1" ht="15" thickBot="1" x14ac:dyDescent="0.35">
      <c r="A1568" s="402">
        <v>41715</v>
      </c>
      <c r="B1568" s="949" t="s">
        <v>4652</v>
      </c>
      <c r="C1568" s="419" t="s">
        <v>218</v>
      </c>
      <c r="D1568" s="650">
        <v>500</v>
      </c>
      <c r="E1568" s="372" t="s">
        <v>117</v>
      </c>
      <c r="F1568" s="374">
        <v>52681</v>
      </c>
      <c r="G1568" s="375" t="s">
        <v>4653</v>
      </c>
      <c r="H1568" s="375" t="s">
        <v>2240</v>
      </c>
      <c r="I1568" s="376" t="s">
        <v>887</v>
      </c>
      <c r="J1568" s="377" t="s">
        <v>1235</v>
      </c>
      <c r="K1568" s="375">
        <v>-2.5</v>
      </c>
      <c r="L1568" s="377"/>
      <c r="M1568" s="375"/>
      <c r="N1568" s="372" t="s">
        <v>3748</v>
      </c>
      <c r="O1568" s="614">
        <v>3.2</v>
      </c>
      <c r="P1568" s="372" t="s">
        <v>2107</v>
      </c>
      <c r="Q1568" s="377"/>
      <c r="R1568" s="372">
        <v>15</v>
      </c>
      <c r="S1568" s="378" t="s">
        <v>4660</v>
      </c>
      <c r="T1568" s="244">
        <f t="shared" si="117"/>
        <v>3</v>
      </c>
      <c r="U1568" s="245"/>
      <c r="V1568" s="244"/>
      <c r="W1568" s="244"/>
      <c r="X1568" s="244"/>
      <c r="Y1568" s="244"/>
      <c r="Z1568" s="379"/>
      <c r="AA1568" s="380"/>
      <c r="AB1568" s="380"/>
      <c r="AC1568" s="380"/>
      <c r="AD1568" s="380"/>
      <c r="AE1568" s="380"/>
      <c r="AF1568" s="380"/>
      <c r="AG1568" s="380"/>
      <c r="AH1568" s="380"/>
      <c r="AI1568" s="380"/>
      <c r="AJ1568" s="380"/>
      <c r="AK1568" s="380"/>
      <c r="AL1568" s="380"/>
      <c r="AM1568" s="380"/>
      <c r="AN1568" s="380"/>
      <c r="AO1568" s="380"/>
      <c r="AP1568" s="380"/>
    </row>
    <row r="1569" spans="1:43" customFormat="1" x14ac:dyDescent="0.3">
      <c r="A1569" s="400">
        <v>41711</v>
      </c>
      <c r="B1569" s="946" t="s">
        <v>4623</v>
      </c>
      <c r="C1569" s="704" t="s">
        <v>949</v>
      </c>
      <c r="D1569" s="7">
        <v>1000</v>
      </c>
      <c r="E1569" t="s">
        <v>37</v>
      </c>
      <c r="F1569" s="370">
        <v>43542</v>
      </c>
      <c r="G1569" t="s">
        <v>4624</v>
      </c>
      <c r="H1569" s="318" t="s">
        <v>195</v>
      </c>
      <c r="I1569" s="319" t="s">
        <v>2299</v>
      </c>
      <c r="J1569" s="320" t="s">
        <v>4625</v>
      </c>
      <c r="K1569" s="321">
        <v>-12.5</v>
      </c>
      <c r="L1569" s="320"/>
      <c r="M1569" s="321"/>
      <c r="N1569" s="318" t="s">
        <v>132</v>
      </c>
      <c r="O1569" s="623">
        <v>1.3</v>
      </c>
      <c r="P1569" s="318" t="s">
        <v>4626</v>
      </c>
      <c r="Q1569" s="320"/>
      <c r="R1569">
        <v>3</v>
      </c>
      <c r="S1569" s="184" t="s">
        <v>4633</v>
      </c>
      <c r="T1569" s="138">
        <f>MONTH(A1569)</f>
        <v>3</v>
      </c>
      <c r="U1569" s="138"/>
      <c r="V1569" s="139"/>
      <c r="W1569" s="138"/>
      <c r="X1569" s="138"/>
      <c r="Y1569" s="138"/>
      <c r="Z1569" s="141"/>
      <c r="AA1569" s="226"/>
      <c r="AB1569" s="179"/>
      <c r="AC1569" s="179"/>
      <c r="AD1569" s="179"/>
      <c r="AE1569" s="179"/>
      <c r="AF1569" s="179"/>
      <c r="AG1569" s="179"/>
      <c r="AH1569" s="179"/>
      <c r="AI1569" s="179"/>
      <c r="AJ1569" s="179"/>
      <c r="AK1569" s="179"/>
      <c r="AL1569" s="179"/>
      <c r="AM1569" s="179"/>
      <c r="AN1569" s="179"/>
      <c r="AO1569" s="179"/>
      <c r="AP1569" s="179"/>
      <c r="AQ1569" s="179"/>
    </row>
    <row r="1570" spans="1:43" customFormat="1" x14ac:dyDescent="0.3">
      <c r="A1570" s="400">
        <v>41711</v>
      </c>
      <c r="B1570" s="946" t="s">
        <v>4627</v>
      </c>
      <c r="C1570" s="704" t="s">
        <v>949</v>
      </c>
      <c r="D1570" s="7">
        <v>1250</v>
      </c>
      <c r="E1570" t="s">
        <v>37</v>
      </c>
      <c r="F1570" s="370">
        <v>43542</v>
      </c>
      <c r="G1570" t="s">
        <v>4624</v>
      </c>
      <c r="H1570" s="318" t="s">
        <v>1752</v>
      </c>
      <c r="I1570" s="319" t="s">
        <v>669</v>
      </c>
      <c r="J1570" s="320" t="s">
        <v>670</v>
      </c>
      <c r="K1570" s="321">
        <v>-12.5</v>
      </c>
      <c r="L1570" s="320"/>
      <c r="M1570" s="321"/>
      <c r="N1570" s="318" t="s">
        <v>4628</v>
      </c>
      <c r="O1570" s="623">
        <v>2.52</v>
      </c>
      <c r="P1570" s="318" t="s">
        <v>4626</v>
      </c>
      <c r="Q1570" s="320"/>
      <c r="R1570">
        <v>3</v>
      </c>
      <c r="S1570" s="184" t="s">
        <v>4632</v>
      </c>
      <c r="T1570" s="138">
        <f>MONTH(A1570)</f>
        <v>3</v>
      </c>
      <c r="U1570" s="138"/>
      <c r="V1570" s="139"/>
      <c r="W1570" s="138"/>
      <c r="X1570" s="138"/>
      <c r="Y1570" s="138"/>
      <c r="Z1570" s="141"/>
      <c r="AA1570" s="226"/>
      <c r="AB1570" s="179"/>
      <c r="AC1570" s="179"/>
      <c r="AD1570" s="179"/>
      <c r="AE1570" s="179"/>
      <c r="AF1570" s="179"/>
      <c r="AG1570" s="179"/>
      <c r="AH1570" s="179"/>
      <c r="AI1570" s="179"/>
      <c r="AJ1570" s="179"/>
      <c r="AK1570" s="179"/>
      <c r="AL1570" s="179"/>
      <c r="AM1570" s="179"/>
      <c r="AN1570" s="179"/>
      <c r="AO1570" s="179"/>
      <c r="AP1570" s="179"/>
      <c r="AQ1570" s="179"/>
    </row>
    <row r="1571" spans="1:43" customFormat="1" x14ac:dyDescent="0.3">
      <c r="A1571" s="400">
        <v>41711</v>
      </c>
      <c r="B1571" s="946" t="s">
        <v>4629</v>
      </c>
      <c r="C1571" s="704" t="s">
        <v>100</v>
      </c>
      <c r="D1571" s="7">
        <v>1000</v>
      </c>
      <c r="E1571" t="s">
        <v>66</v>
      </c>
      <c r="F1571" s="370">
        <v>45369</v>
      </c>
      <c r="G1571" t="s">
        <v>2771</v>
      </c>
      <c r="H1571" s="318" t="s">
        <v>4630</v>
      </c>
      <c r="I1571" s="319" t="s">
        <v>972</v>
      </c>
      <c r="J1571" s="320" t="s">
        <v>1588</v>
      </c>
      <c r="K1571" s="321">
        <v>0</v>
      </c>
      <c r="L1571" s="320"/>
      <c r="M1571" s="321"/>
      <c r="N1571" s="318" t="s">
        <v>169</v>
      </c>
      <c r="O1571" s="623">
        <v>1.1000000000000001</v>
      </c>
      <c r="P1571" s="318" t="s">
        <v>4631</v>
      </c>
      <c r="Q1571" s="320"/>
      <c r="R1571">
        <v>12.5</v>
      </c>
      <c r="S1571" s="184" t="s">
        <v>4634</v>
      </c>
      <c r="T1571" s="138">
        <f>MONTH(A1571)</f>
        <v>3</v>
      </c>
      <c r="U1571" s="138"/>
      <c r="V1571" s="139"/>
      <c r="W1571" s="138"/>
      <c r="X1571" s="138"/>
      <c r="Y1571" s="138"/>
      <c r="Z1571" s="141"/>
      <c r="AA1571" s="226"/>
      <c r="AB1571" s="179"/>
      <c r="AC1571" s="179"/>
      <c r="AD1571" s="179"/>
      <c r="AE1571" s="179"/>
      <c r="AF1571" s="179"/>
      <c r="AG1571" s="179"/>
      <c r="AH1571" s="179"/>
      <c r="AI1571" s="179"/>
      <c r="AJ1571" s="179"/>
      <c r="AK1571" s="179"/>
      <c r="AL1571" s="179"/>
      <c r="AM1571" s="179"/>
      <c r="AN1571" s="179"/>
      <c r="AO1571" s="179"/>
      <c r="AP1571" s="179"/>
      <c r="AQ1571" s="179"/>
    </row>
    <row r="1572" spans="1:43" customFormat="1" x14ac:dyDescent="0.3">
      <c r="A1572" s="400">
        <v>41710</v>
      </c>
      <c r="B1572" s="946" t="s">
        <v>4585</v>
      </c>
      <c r="C1572" s="704" t="s">
        <v>600</v>
      </c>
      <c r="D1572" s="7">
        <v>750</v>
      </c>
      <c r="E1572" t="s">
        <v>66</v>
      </c>
      <c r="F1572" s="370">
        <v>45397</v>
      </c>
      <c r="G1572" t="s">
        <v>2782</v>
      </c>
      <c r="H1572" s="318" t="s">
        <v>2697</v>
      </c>
      <c r="I1572" s="319" t="s">
        <v>4586</v>
      </c>
      <c r="J1572" s="320" t="s">
        <v>206</v>
      </c>
      <c r="K1572" s="321">
        <v>-12.5</v>
      </c>
      <c r="L1572" s="320"/>
      <c r="M1572" s="321"/>
      <c r="N1572" s="318" t="s">
        <v>4587</v>
      </c>
      <c r="O1572" s="623">
        <v>2.8</v>
      </c>
      <c r="P1572" s="318" t="s">
        <v>3804</v>
      </c>
      <c r="Q1572" s="320"/>
      <c r="R1572">
        <v>0</v>
      </c>
      <c r="S1572" s="184" t="s">
        <v>4619</v>
      </c>
      <c r="T1572" s="138">
        <f t="shared" ref="T1572:T1615" si="118">MONTH(A1572)</f>
        <v>3</v>
      </c>
      <c r="U1572" s="138"/>
      <c r="V1572" s="139"/>
      <c r="W1572" s="138"/>
      <c r="X1572" s="138"/>
      <c r="Y1572" s="138"/>
      <c r="Z1572" s="141"/>
      <c r="AA1572" s="226"/>
      <c r="AB1572" s="179"/>
      <c r="AC1572" s="179"/>
      <c r="AD1572" s="179"/>
      <c r="AE1572" s="179"/>
      <c r="AF1572" s="179"/>
      <c r="AG1572" s="179"/>
      <c r="AH1572" s="179"/>
      <c r="AI1572" s="179"/>
      <c r="AJ1572" s="179"/>
      <c r="AK1572" s="179"/>
      <c r="AL1572" s="179"/>
      <c r="AM1572" s="179"/>
      <c r="AN1572" s="179"/>
      <c r="AO1572" s="179"/>
      <c r="AP1572" s="179"/>
      <c r="AQ1572" s="179"/>
    </row>
    <row r="1573" spans="1:43" customFormat="1" x14ac:dyDescent="0.3">
      <c r="A1573" s="400">
        <v>41710</v>
      </c>
      <c r="B1573" s="946" t="s">
        <v>4588</v>
      </c>
      <c r="C1573" s="704" t="s">
        <v>600</v>
      </c>
      <c r="D1573" s="7">
        <v>300</v>
      </c>
      <c r="E1573" t="s">
        <v>37</v>
      </c>
      <c r="F1573" s="370">
        <v>43556</v>
      </c>
      <c r="G1573" t="s">
        <v>4589</v>
      </c>
      <c r="H1573" s="318" t="s">
        <v>578</v>
      </c>
      <c r="I1573" s="319" t="s">
        <v>3857</v>
      </c>
      <c r="J1573" s="320" t="s">
        <v>364</v>
      </c>
      <c r="K1573" s="321">
        <v>-27</v>
      </c>
      <c r="L1573" s="320"/>
      <c r="M1573" s="321"/>
      <c r="N1573" s="318" t="s">
        <v>1437</v>
      </c>
      <c r="O1573" s="623">
        <v>4.67</v>
      </c>
      <c r="P1573" s="318" t="s">
        <v>4590</v>
      </c>
      <c r="Q1573" s="320" t="s">
        <v>2107</v>
      </c>
      <c r="R1573">
        <v>-5</v>
      </c>
      <c r="S1573" s="184" t="s">
        <v>4620</v>
      </c>
      <c r="T1573" s="138">
        <f t="shared" si="118"/>
        <v>3</v>
      </c>
      <c r="U1573" s="138"/>
      <c r="V1573" s="139"/>
      <c r="W1573" s="138"/>
      <c r="X1573" s="138"/>
      <c r="Y1573" s="138"/>
      <c r="Z1573" s="141"/>
      <c r="AA1573" s="226"/>
      <c r="AB1573" s="179"/>
      <c r="AC1573" s="179"/>
      <c r="AD1573" s="179"/>
      <c r="AE1573" s="179"/>
      <c r="AF1573" s="179"/>
      <c r="AG1573" s="179"/>
      <c r="AH1573" s="179"/>
      <c r="AI1573" s="179"/>
      <c r="AJ1573" s="179"/>
      <c r="AK1573" s="179"/>
      <c r="AL1573" s="179"/>
      <c r="AM1573" s="179"/>
      <c r="AN1573" s="179"/>
      <c r="AO1573" s="179"/>
      <c r="AP1573" s="179"/>
      <c r="AQ1573" s="179"/>
    </row>
    <row r="1574" spans="1:43" customFormat="1" x14ac:dyDescent="0.3">
      <c r="A1574" s="400">
        <v>41710</v>
      </c>
      <c r="B1574" s="946" t="s">
        <v>4591</v>
      </c>
      <c r="C1574" s="704" t="s">
        <v>600</v>
      </c>
      <c r="D1574" s="7">
        <v>300</v>
      </c>
      <c r="E1574" t="s">
        <v>66</v>
      </c>
      <c r="F1574" s="370">
        <v>45383</v>
      </c>
      <c r="G1574" t="s">
        <v>4589</v>
      </c>
      <c r="H1574" s="318" t="s">
        <v>244</v>
      </c>
      <c r="I1574" s="319" t="s">
        <v>4592</v>
      </c>
      <c r="J1574" s="320" t="s">
        <v>4593</v>
      </c>
      <c r="K1574" s="321">
        <v>-22</v>
      </c>
      <c r="L1574" s="320"/>
      <c r="M1574" s="321"/>
      <c r="N1574" s="318" t="s">
        <v>3748</v>
      </c>
      <c r="O1574" s="623">
        <v>5.33</v>
      </c>
      <c r="P1574" s="318" t="s">
        <v>2355</v>
      </c>
      <c r="Q1574" s="320" t="s">
        <v>4276</v>
      </c>
      <c r="R1574">
        <v>0</v>
      </c>
      <c r="S1574" s="184" t="s">
        <v>4621</v>
      </c>
      <c r="T1574" s="138">
        <f t="shared" si="118"/>
        <v>3</v>
      </c>
      <c r="U1574" s="138"/>
      <c r="V1574" s="139"/>
      <c r="W1574" s="138"/>
      <c r="X1574" s="138"/>
      <c r="Y1574" s="138"/>
      <c r="Z1574" s="141"/>
      <c r="AA1574" s="226"/>
      <c r="AB1574" s="179"/>
      <c r="AC1574" s="179"/>
      <c r="AD1574" s="179"/>
      <c r="AE1574" s="179"/>
      <c r="AF1574" s="179"/>
      <c r="AG1574" s="179"/>
      <c r="AH1574" s="179"/>
      <c r="AI1574" s="179"/>
      <c r="AJ1574" s="179"/>
      <c r="AK1574" s="179"/>
      <c r="AL1574" s="179"/>
      <c r="AM1574" s="179"/>
      <c r="AN1574" s="179"/>
      <c r="AO1574" s="179"/>
      <c r="AP1574" s="179"/>
      <c r="AQ1574" s="179"/>
    </row>
    <row r="1575" spans="1:43" customFormat="1" x14ac:dyDescent="0.3">
      <c r="A1575" s="400">
        <v>41710</v>
      </c>
      <c r="B1575" s="946" t="s">
        <v>4594</v>
      </c>
      <c r="C1575" s="704" t="s">
        <v>65</v>
      </c>
      <c r="D1575" s="7">
        <v>600</v>
      </c>
      <c r="E1575" t="s">
        <v>117</v>
      </c>
      <c r="F1575" s="370">
        <v>52691</v>
      </c>
      <c r="G1575" t="s">
        <v>4595</v>
      </c>
      <c r="H1575" s="318" t="s">
        <v>220</v>
      </c>
      <c r="I1575" s="319"/>
      <c r="J1575" s="320" t="s">
        <v>642</v>
      </c>
      <c r="K1575" s="321">
        <v>-5</v>
      </c>
      <c r="L1575" s="320"/>
      <c r="M1575" s="321"/>
      <c r="N1575" s="318" t="s">
        <v>4271</v>
      </c>
      <c r="O1575" s="623">
        <v>2.25</v>
      </c>
      <c r="P1575" s="318" t="s">
        <v>1900</v>
      </c>
      <c r="Q1575" s="320"/>
      <c r="R1575">
        <v>10</v>
      </c>
      <c r="S1575" s="184" t="s">
        <v>4618</v>
      </c>
      <c r="T1575" s="138">
        <f t="shared" si="118"/>
        <v>3</v>
      </c>
      <c r="U1575" s="138"/>
      <c r="V1575" s="139"/>
      <c r="W1575" s="138"/>
      <c r="X1575" s="138"/>
      <c r="Y1575" s="138"/>
      <c r="Z1575" s="141"/>
      <c r="AA1575" s="226"/>
      <c r="AB1575" s="179"/>
      <c r="AC1575" s="179"/>
      <c r="AD1575" s="179"/>
      <c r="AE1575" s="179"/>
      <c r="AF1575" s="179"/>
      <c r="AG1575" s="179"/>
      <c r="AH1575" s="179"/>
      <c r="AI1575" s="179"/>
      <c r="AJ1575" s="179"/>
      <c r="AK1575" s="179"/>
      <c r="AL1575" s="179"/>
      <c r="AM1575" s="179"/>
      <c r="AN1575" s="179"/>
      <c r="AO1575" s="179"/>
      <c r="AP1575" s="179"/>
      <c r="AQ1575" s="179"/>
    </row>
    <row r="1576" spans="1:43" customFormat="1" x14ac:dyDescent="0.3">
      <c r="A1576" s="400">
        <v>41710</v>
      </c>
      <c r="B1576" s="946" t="s">
        <v>4596</v>
      </c>
      <c r="C1576" s="704" t="s">
        <v>87</v>
      </c>
      <c r="D1576" s="7">
        <v>400</v>
      </c>
      <c r="E1576" t="s">
        <v>37</v>
      </c>
      <c r="F1576" s="370">
        <v>43556</v>
      </c>
      <c r="G1576" t="s">
        <v>4209</v>
      </c>
      <c r="H1576" s="318" t="s">
        <v>225</v>
      </c>
      <c r="I1576" s="319" t="s">
        <v>946</v>
      </c>
      <c r="J1576" s="320" t="s">
        <v>3627</v>
      </c>
      <c r="K1576" s="321">
        <v>-15</v>
      </c>
      <c r="L1576" s="320"/>
      <c r="M1576" s="321"/>
      <c r="N1576" s="318" t="s">
        <v>463</v>
      </c>
      <c r="O1576" s="623">
        <v>7.5</v>
      </c>
      <c r="P1576" s="318" t="s">
        <v>1993</v>
      </c>
      <c r="Q1576" s="320"/>
      <c r="R1576">
        <v>-5</v>
      </c>
      <c r="S1576" s="184" t="s">
        <v>4613</v>
      </c>
      <c r="T1576" s="138">
        <f t="shared" si="118"/>
        <v>3</v>
      </c>
      <c r="U1576" s="138"/>
      <c r="V1576" s="139"/>
      <c r="W1576" s="138"/>
      <c r="X1576" s="138"/>
      <c r="Y1576" s="138"/>
      <c r="Z1576" s="141"/>
      <c r="AA1576" s="226"/>
      <c r="AB1576" s="179"/>
      <c r="AC1576" s="179"/>
      <c r="AD1576" s="179"/>
      <c r="AE1576" s="179"/>
      <c r="AF1576" s="179"/>
      <c r="AG1576" s="179"/>
      <c r="AH1576" s="179"/>
      <c r="AI1576" s="179"/>
      <c r="AJ1576" s="179"/>
      <c r="AK1576" s="179"/>
      <c r="AL1576" s="179"/>
      <c r="AM1576" s="179"/>
      <c r="AN1576" s="179"/>
      <c r="AO1576" s="179"/>
      <c r="AP1576" s="179"/>
      <c r="AQ1576" s="179"/>
    </row>
    <row r="1577" spans="1:43" customFormat="1" x14ac:dyDescent="0.3">
      <c r="A1577" s="400">
        <v>41710</v>
      </c>
      <c r="B1577" s="946" t="s">
        <v>4597</v>
      </c>
      <c r="C1577" s="704" t="s">
        <v>87</v>
      </c>
      <c r="D1577" s="7">
        <v>450</v>
      </c>
      <c r="E1577" t="s">
        <v>66</v>
      </c>
      <c r="F1577" s="370">
        <v>45383</v>
      </c>
      <c r="G1577" t="s">
        <v>4209</v>
      </c>
      <c r="H1577" s="318" t="s">
        <v>244</v>
      </c>
      <c r="I1577" s="319" t="s">
        <v>4332</v>
      </c>
      <c r="J1577" s="320" t="s">
        <v>398</v>
      </c>
      <c r="K1577" s="321">
        <v>-10</v>
      </c>
      <c r="L1577" s="320"/>
      <c r="M1577" s="321"/>
      <c r="N1577" s="318" t="s">
        <v>71</v>
      </c>
      <c r="O1577" s="623">
        <v>4.4400000000000004</v>
      </c>
      <c r="P1577" s="318" t="s">
        <v>1993</v>
      </c>
      <c r="Q1577" s="320"/>
      <c r="R1577">
        <v>-5</v>
      </c>
      <c r="S1577" s="184" t="s">
        <v>4614</v>
      </c>
      <c r="T1577" s="138">
        <f t="shared" si="118"/>
        <v>3</v>
      </c>
      <c r="U1577" s="138"/>
      <c r="V1577" s="139"/>
      <c r="W1577" s="138"/>
      <c r="X1577" s="138"/>
      <c r="Y1577" s="138"/>
      <c r="Z1577" s="141"/>
      <c r="AA1577" s="226"/>
      <c r="AB1577" s="179"/>
      <c r="AC1577" s="179"/>
      <c r="AD1577" s="179"/>
      <c r="AE1577" s="179"/>
      <c r="AF1577" s="179"/>
      <c r="AG1577" s="179"/>
      <c r="AH1577" s="179"/>
      <c r="AI1577" s="179"/>
      <c r="AJ1577" s="179"/>
      <c r="AK1577" s="179"/>
      <c r="AL1577" s="179"/>
      <c r="AM1577" s="179"/>
      <c r="AN1577" s="179"/>
      <c r="AO1577" s="179"/>
      <c r="AP1577" s="179"/>
      <c r="AQ1577" s="179"/>
    </row>
    <row r="1578" spans="1:43" customFormat="1" x14ac:dyDescent="0.3">
      <c r="A1578" s="400">
        <v>41710</v>
      </c>
      <c r="B1578" s="946" t="s">
        <v>4598</v>
      </c>
      <c r="C1578" s="704" t="s">
        <v>87</v>
      </c>
      <c r="D1578" s="7">
        <v>350</v>
      </c>
      <c r="E1578" t="s">
        <v>117</v>
      </c>
      <c r="F1578" s="370">
        <v>52688</v>
      </c>
      <c r="G1578" t="s">
        <v>4209</v>
      </c>
      <c r="H1578" s="318" t="s">
        <v>324</v>
      </c>
      <c r="I1578" s="319" t="s">
        <v>1756</v>
      </c>
      <c r="J1578" s="320" t="s">
        <v>860</v>
      </c>
      <c r="K1578" s="321">
        <v>0</v>
      </c>
      <c r="L1578" s="320"/>
      <c r="M1578" s="321"/>
      <c r="N1578" s="318" t="s">
        <v>4599</v>
      </c>
      <c r="O1578" s="623">
        <v>2.64</v>
      </c>
      <c r="P1578" s="318" t="s">
        <v>3804</v>
      </c>
      <c r="Q1578" s="320"/>
      <c r="R1578">
        <v>0</v>
      </c>
      <c r="S1578" s="184" t="s">
        <v>4615</v>
      </c>
      <c r="T1578" s="138">
        <f t="shared" si="118"/>
        <v>3</v>
      </c>
      <c r="U1578" s="138"/>
      <c r="V1578" s="139"/>
      <c r="W1578" s="138"/>
      <c r="X1578" s="138"/>
      <c r="Y1578" s="138"/>
      <c r="Z1578" s="141"/>
      <c r="AA1578" s="226"/>
      <c r="AB1578" s="179"/>
      <c r="AC1578" s="179"/>
      <c r="AD1578" s="179"/>
      <c r="AE1578" s="179"/>
      <c r="AF1578" s="179"/>
      <c r="AG1578" s="179"/>
      <c r="AH1578" s="179"/>
      <c r="AI1578" s="179"/>
      <c r="AJ1578" s="179"/>
      <c r="AK1578" s="179"/>
      <c r="AL1578" s="179"/>
      <c r="AM1578" s="179"/>
      <c r="AN1578" s="179"/>
      <c r="AO1578" s="179"/>
      <c r="AP1578" s="179"/>
      <c r="AQ1578" s="179"/>
    </row>
    <row r="1579" spans="1:43" customFormat="1" x14ac:dyDescent="0.3">
      <c r="A1579" s="400">
        <v>41710</v>
      </c>
      <c r="B1579" s="946" t="s">
        <v>4600</v>
      </c>
      <c r="C1579" s="704" t="s">
        <v>4601</v>
      </c>
      <c r="D1579" s="7">
        <v>800</v>
      </c>
      <c r="E1579" t="s">
        <v>66</v>
      </c>
      <c r="F1579" s="370">
        <v>45370</v>
      </c>
      <c r="G1579" t="s">
        <v>4602</v>
      </c>
      <c r="H1579" s="318" t="s">
        <v>1469</v>
      </c>
      <c r="I1579" s="319" t="s">
        <v>4603</v>
      </c>
      <c r="J1579" s="320" t="s">
        <v>4604</v>
      </c>
      <c r="K1579" s="321">
        <v>-2.5</v>
      </c>
      <c r="L1579" s="320"/>
      <c r="M1579" s="321"/>
      <c r="N1579" s="318" t="s">
        <v>57</v>
      </c>
      <c r="O1579" s="623">
        <v>2.19</v>
      </c>
      <c r="P1579" s="318" t="s">
        <v>1890</v>
      </c>
      <c r="Q1579" s="320"/>
      <c r="R1579">
        <v>5</v>
      </c>
      <c r="S1579" s="184" t="s">
        <v>4617</v>
      </c>
      <c r="T1579" s="138">
        <f t="shared" si="118"/>
        <v>3</v>
      </c>
      <c r="U1579" s="138"/>
      <c r="V1579" s="139"/>
      <c r="W1579" s="138"/>
      <c r="X1579" s="138"/>
      <c r="Y1579" s="138"/>
      <c r="Z1579" s="141"/>
      <c r="AA1579" s="226"/>
      <c r="AB1579" s="179"/>
      <c r="AC1579" s="179"/>
      <c r="AD1579" s="179"/>
      <c r="AE1579" s="179"/>
      <c r="AF1579" s="179"/>
      <c r="AG1579" s="179"/>
      <c r="AH1579" s="179"/>
      <c r="AI1579" s="179"/>
      <c r="AJ1579" s="179"/>
      <c r="AK1579" s="179"/>
      <c r="AL1579" s="179"/>
      <c r="AM1579" s="179"/>
      <c r="AN1579" s="179"/>
      <c r="AO1579" s="179"/>
      <c r="AP1579" s="179"/>
      <c r="AQ1579" s="179"/>
    </row>
    <row r="1580" spans="1:43" customFormat="1" x14ac:dyDescent="0.3">
      <c r="A1580" s="400">
        <v>41710</v>
      </c>
      <c r="B1580" s="946" t="s">
        <v>4605</v>
      </c>
      <c r="C1580" s="704" t="s">
        <v>110</v>
      </c>
      <c r="D1580" s="7">
        <v>1000</v>
      </c>
      <c r="E1580" t="s">
        <v>37</v>
      </c>
      <c r="F1580" s="370">
        <v>43543</v>
      </c>
      <c r="G1580" t="s">
        <v>4606</v>
      </c>
      <c r="H1580" s="318" t="s">
        <v>4607</v>
      </c>
      <c r="I1580" s="319" t="s">
        <v>3626</v>
      </c>
      <c r="J1580" s="320" t="s">
        <v>206</v>
      </c>
      <c r="K1580" s="321">
        <v>-5</v>
      </c>
      <c r="L1580" s="320"/>
      <c r="M1580" s="321"/>
      <c r="N1580" s="318" t="s">
        <v>71</v>
      </c>
      <c r="O1580" s="623">
        <v>2</v>
      </c>
      <c r="P1580" s="318" t="s">
        <v>2161</v>
      </c>
      <c r="Q1580" s="320"/>
      <c r="R1580">
        <v>2.5</v>
      </c>
      <c r="S1580" s="184" t="s">
        <v>4616</v>
      </c>
      <c r="T1580" s="138">
        <f t="shared" si="118"/>
        <v>3</v>
      </c>
      <c r="U1580" s="138"/>
      <c r="V1580" s="139"/>
      <c r="W1580" s="138"/>
      <c r="X1580" s="138"/>
      <c r="Y1580" s="138"/>
      <c r="Z1580" s="141"/>
      <c r="AA1580" s="226"/>
      <c r="AB1580" s="179"/>
      <c r="AC1580" s="179"/>
      <c r="AD1580" s="179"/>
      <c r="AE1580" s="179"/>
      <c r="AF1580" s="179"/>
      <c r="AG1580" s="179"/>
      <c r="AH1580" s="179"/>
      <c r="AI1580" s="179"/>
      <c r="AJ1580" s="179"/>
      <c r="AK1580" s="179"/>
      <c r="AL1580" s="179"/>
      <c r="AM1580" s="179"/>
      <c r="AN1580" s="179"/>
      <c r="AO1580" s="179"/>
      <c r="AP1580" s="179"/>
      <c r="AQ1580" s="179"/>
    </row>
    <row r="1581" spans="1:43" customFormat="1" x14ac:dyDescent="0.3">
      <c r="A1581" s="400">
        <v>41710</v>
      </c>
      <c r="B1581" s="946" t="s">
        <v>4608</v>
      </c>
      <c r="C1581" s="704" t="s">
        <v>44</v>
      </c>
      <c r="D1581" s="7">
        <v>500</v>
      </c>
      <c r="E1581" t="s">
        <v>37</v>
      </c>
      <c r="F1581" s="370">
        <v>43543</v>
      </c>
      <c r="G1581" t="s">
        <v>4609</v>
      </c>
      <c r="H1581" s="318" t="s">
        <v>4610</v>
      </c>
      <c r="I1581" s="319" t="s">
        <v>4611</v>
      </c>
      <c r="J1581" s="320" t="s">
        <v>1787</v>
      </c>
      <c r="K1581" s="321">
        <v>-25</v>
      </c>
      <c r="L1581" s="320"/>
      <c r="M1581" s="321"/>
      <c r="N1581" s="318" t="s">
        <v>4612</v>
      </c>
      <c r="O1581" s="623">
        <v>5</v>
      </c>
      <c r="P1581" s="318" t="s">
        <v>2393</v>
      </c>
      <c r="Q1581" s="320"/>
      <c r="R1581" t="s">
        <v>2393</v>
      </c>
      <c r="S1581" s="184" t="s">
        <v>4622</v>
      </c>
      <c r="T1581" s="138">
        <f t="shared" si="118"/>
        <v>3</v>
      </c>
      <c r="U1581" s="138"/>
      <c r="V1581" s="139"/>
      <c r="W1581" s="138"/>
      <c r="X1581" s="138"/>
      <c r="Y1581" s="138"/>
      <c r="Z1581" s="141"/>
      <c r="AA1581" s="226"/>
      <c r="AB1581" s="179"/>
      <c r="AC1581" s="179"/>
      <c r="AD1581" s="179"/>
      <c r="AE1581" s="179"/>
      <c r="AF1581" s="179"/>
      <c r="AG1581" s="179"/>
      <c r="AH1581" s="179"/>
      <c r="AI1581" s="179"/>
      <c r="AJ1581" s="179"/>
      <c r="AK1581" s="179"/>
      <c r="AL1581" s="179"/>
      <c r="AM1581" s="179"/>
      <c r="AN1581" s="179"/>
      <c r="AO1581" s="179"/>
      <c r="AP1581" s="179"/>
      <c r="AQ1581" s="179"/>
    </row>
    <row r="1582" spans="1:43" customFormat="1" x14ac:dyDescent="0.3">
      <c r="A1582" s="400">
        <v>41709</v>
      </c>
      <c r="B1582" s="946" t="s">
        <v>4449</v>
      </c>
      <c r="C1582" s="704" t="s">
        <v>605</v>
      </c>
      <c r="D1582" s="7">
        <v>400</v>
      </c>
      <c r="E1582" t="s">
        <v>37</v>
      </c>
      <c r="F1582" s="370">
        <v>43556</v>
      </c>
      <c r="G1582" t="s">
        <v>4450</v>
      </c>
      <c r="H1582" s="318" t="s">
        <v>269</v>
      </c>
      <c r="I1582" s="319" t="s">
        <v>948</v>
      </c>
      <c r="J1582" s="320" t="s">
        <v>265</v>
      </c>
      <c r="K1582" s="321">
        <v>-32.5</v>
      </c>
      <c r="L1582" s="320"/>
      <c r="M1582" s="321"/>
      <c r="N1582" s="318" t="s">
        <v>463</v>
      </c>
      <c r="O1582" s="623">
        <v>7.5</v>
      </c>
      <c r="P1582" s="318" t="s">
        <v>4451</v>
      </c>
      <c r="Q1582" s="320"/>
      <c r="R1582">
        <v>-3.5</v>
      </c>
      <c r="S1582" s="184" t="s">
        <v>4582</v>
      </c>
      <c r="T1582" s="138">
        <f t="shared" si="118"/>
        <v>3</v>
      </c>
      <c r="U1582" s="138"/>
      <c r="V1582" s="139"/>
      <c r="W1582" s="138"/>
      <c r="X1582" s="138"/>
      <c r="Y1582" s="138"/>
      <c r="Z1582" s="141"/>
      <c r="AA1582" s="226"/>
      <c r="AB1582" s="179"/>
      <c r="AC1582" s="179"/>
      <c r="AD1582" s="179"/>
      <c r="AE1582" s="179"/>
      <c r="AF1582" s="179"/>
      <c r="AG1582" s="179"/>
      <c r="AH1582" s="179"/>
      <c r="AI1582" s="179"/>
      <c r="AJ1582" s="179"/>
      <c r="AK1582" s="179"/>
      <c r="AL1582" s="179"/>
      <c r="AM1582" s="179"/>
      <c r="AN1582" s="179"/>
      <c r="AO1582" s="179"/>
      <c r="AP1582" s="179"/>
      <c r="AQ1582" s="179"/>
    </row>
    <row r="1583" spans="1:43" customFormat="1" x14ac:dyDescent="0.3">
      <c r="A1583" s="400">
        <v>41709</v>
      </c>
      <c r="B1583" s="946" t="s">
        <v>4452</v>
      </c>
      <c r="C1583" s="704" t="s">
        <v>605</v>
      </c>
      <c r="D1583" s="7">
        <v>600</v>
      </c>
      <c r="E1583" t="s">
        <v>201</v>
      </c>
      <c r="F1583" s="370">
        <v>45383</v>
      </c>
      <c r="G1583" t="s">
        <v>4450</v>
      </c>
      <c r="H1583" s="318" t="s">
        <v>1460</v>
      </c>
      <c r="I1583" s="319" t="s">
        <v>4453</v>
      </c>
      <c r="J1583" s="320" t="s">
        <v>3860</v>
      </c>
      <c r="K1583" s="321">
        <v>-17.5</v>
      </c>
      <c r="L1583" s="320"/>
      <c r="M1583" s="321"/>
      <c r="N1583" s="318" t="s">
        <v>71</v>
      </c>
      <c r="O1583" s="623">
        <v>3.33</v>
      </c>
      <c r="P1583" s="318" t="s">
        <v>4454</v>
      </c>
      <c r="Q1583" s="320"/>
      <c r="R1583">
        <v>-3.5</v>
      </c>
      <c r="S1583" s="184" t="s">
        <v>4581</v>
      </c>
      <c r="T1583" s="138">
        <f t="shared" si="118"/>
        <v>3</v>
      </c>
      <c r="U1583" s="138"/>
      <c r="V1583" s="139"/>
      <c r="W1583" s="138"/>
      <c r="X1583" s="138"/>
      <c r="Y1583" s="138"/>
      <c r="Z1583" s="141"/>
      <c r="AA1583" s="226"/>
      <c r="AB1583" s="179"/>
      <c r="AC1583" s="179"/>
      <c r="AD1583" s="179"/>
      <c r="AE1583" s="179"/>
      <c r="AF1583" s="179"/>
      <c r="AG1583" s="179"/>
      <c r="AH1583" s="179"/>
      <c r="AI1583" s="179"/>
      <c r="AJ1583" s="179"/>
      <c r="AK1583" s="179"/>
      <c r="AL1583" s="179"/>
      <c r="AM1583" s="179"/>
      <c r="AN1583" s="179"/>
      <c r="AO1583" s="179"/>
      <c r="AP1583" s="179"/>
      <c r="AQ1583" s="179"/>
    </row>
    <row r="1584" spans="1:43" customFormat="1" x14ac:dyDescent="0.3">
      <c r="A1584" s="400">
        <v>41709</v>
      </c>
      <c r="B1584" s="946" t="s">
        <v>4455</v>
      </c>
      <c r="C1584" s="704" t="s">
        <v>2062</v>
      </c>
      <c r="D1584" s="7">
        <v>300</v>
      </c>
      <c r="E1584" t="s">
        <v>4456</v>
      </c>
      <c r="F1584" s="370">
        <v>47196</v>
      </c>
      <c r="G1584" t="s">
        <v>4163</v>
      </c>
      <c r="H1584" s="318" t="s">
        <v>1965</v>
      </c>
      <c r="I1584" s="319" t="s">
        <v>4457</v>
      </c>
      <c r="J1584" s="320" t="s">
        <v>4458</v>
      </c>
      <c r="K1584" s="321">
        <v>-50</v>
      </c>
      <c r="L1584" s="320"/>
      <c r="M1584" s="321"/>
      <c r="N1584" s="318" t="s">
        <v>85</v>
      </c>
      <c r="O1584" s="623">
        <v>6</v>
      </c>
      <c r="P1584" s="318" t="s">
        <v>4459</v>
      </c>
      <c r="Q1584" s="320"/>
      <c r="R1584">
        <v>-5</v>
      </c>
      <c r="S1584" s="184" t="s">
        <v>4580</v>
      </c>
      <c r="T1584" s="138">
        <f t="shared" si="118"/>
        <v>3</v>
      </c>
      <c r="U1584" s="138"/>
      <c r="V1584" s="139"/>
      <c r="W1584" s="138"/>
      <c r="X1584" s="138"/>
      <c r="Y1584" s="138"/>
      <c r="Z1584" s="141"/>
      <c r="AA1584" s="226"/>
      <c r="AB1584" s="179"/>
      <c r="AC1584" s="179"/>
      <c r="AD1584" s="179"/>
      <c r="AE1584" s="179"/>
      <c r="AF1584" s="179"/>
      <c r="AG1584" s="179"/>
      <c r="AH1584" s="179"/>
      <c r="AI1584" s="179"/>
      <c r="AJ1584" s="179"/>
      <c r="AK1584" s="179"/>
      <c r="AL1584" s="179"/>
      <c r="AM1584" s="179"/>
      <c r="AN1584" s="179"/>
      <c r="AO1584" s="179"/>
      <c r="AP1584" s="179"/>
      <c r="AQ1584" s="179"/>
    </row>
    <row r="1585" spans="1:43" customFormat="1" x14ac:dyDescent="0.3">
      <c r="A1585" s="400">
        <v>41709</v>
      </c>
      <c r="B1585" s="946" t="s">
        <v>4460</v>
      </c>
      <c r="C1585" s="704" t="s">
        <v>127</v>
      </c>
      <c r="D1585" s="7">
        <v>400</v>
      </c>
      <c r="E1585" t="s">
        <v>201</v>
      </c>
      <c r="F1585" s="370">
        <v>45366</v>
      </c>
      <c r="G1585" t="s">
        <v>4461</v>
      </c>
      <c r="H1585" s="318" t="s">
        <v>631</v>
      </c>
      <c r="I1585" s="319" t="s">
        <v>1253</v>
      </c>
      <c r="J1585" s="320" t="s">
        <v>221</v>
      </c>
      <c r="K1585" s="321">
        <v>-5</v>
      </c>
      <c r="L1585" s="320"/>
      <c r="M1585" s="321"/>
      <c r="N1585" s="318" t="s">
        <v>4462</v>
      </c>
      <c r="O1585" s="623">
        <v>1.75</v>
      </c>
      <c r="P1585" s="318" t="s">
        <v>1890</v>
      </c>
      <c r="Q1585" s="320"/>
      <c r="R1585">
        <v>5</v>
      </c>
      <c r="S1585" s="184" t="s">
        <v>4579</v>
      </c>
      <c r="T1585" s="138">
        <f t="shared" si="118"/>
        <v>3</v>
      </c>
      <c r="U1585" s="138"/>
      <c r="V1585" s="139"/>
      <c r="W1585" s="138"/>
      <c r="X1585" s="138"/>
      <c r="Y1585" s="138"/>
      <c r="Z1585" s="141"/>
      <c r="AA1585" s="226"/>
      <c r="AB1585" s="179"/>
      <c r="AC1585" s="179"/>
      <c r="AD1585" s="179"/>
      <c r="AE1585" s="179"/>
      <c r="AF1585" s="179"/>
      <c r="AG1585" s="179"/>
      <c r="AH1585" s="179"/>
      <c r="AI1585" s="179"/>
      <c r="AJ1585" s="179"/>
      <c r="AK1585" s="179"/>
      <c r="AL1585" s="179"/>
      <c r="AM1585" s="179"/>
      <c r="AN1585" s="179"/>
      <c r="AO1585" s="179"/>
      <c r="AP1585" s="179"/>
      <c r="AQ1585" s="179"/>
    </row>
    <row r="1586" spans="1:43" s="57" customFormat="1" x14ac:dyDescent="0.3">
      <c r="A1586" s="401">
        <v>41709</v>
      </c>
      <c r="B1586" s="952" t="s">
        <v>4463</v>
      </c>
      <c r="C1586" s="953" t="s">
        <v>36</v>
      </c>
      <c r="D1586" s="65">
        <v>100</v>
      </c>
      <c r="E1586" s="57" t="s">
        <v>3802</v>
      </c>
      <c r="F1586" s="395">
        <v>43327</v>
      </c>
      <c r="G1586" s="57" t="s">
        <v>4464</v>
      </c>
      <c r="H1586" s="396" t="s">
        <v>220</v>
      </c>
      <c r="I1586" s="397" t="s">
        <v>3810</v>
      </c>
      <c r="J1586" s="398" t="s">
        <v>3811</v>
      </c>
      <c r="K1586" s="399">
        <v>-17</v>
      </c>
      <c r="L1586" s="398"/>
      <c r="M1586" s="399"/>
      <c r="N1586" s="396" t="s">
        <v>2576</v>
      </c>
      <c r="O1586" s="626">
        <v>8.5</v>
      </c>
      <c r="P1586" s="396" t="s">
        <v>2020</v>
      </c>
      <c r="Q1586" s="398"/>
      <c r="R1586" s="57">
        <v>-7</v>
      </c>
      <c r="S1586" s="213" t="s">
        <v>4578</v>
      </c>
      <c r="T1586" s="159">
        <f t="shared" si="118"/>
        <v>3</v>
      </c>
      <c r="U1586" s="159"/>
      <c r="V1586" s="154"/>
      <c r="W1586" s="159"/>
      <c r="X1586" s="159"/>
      <c r="Y1586" s="159"/>
      <c r="Z1586" s="159"/>
      <c r="AA1586" s="301"/>
      <c r="AB1586" s="302"/>
      <c r="AC1586" s="302"/>
      <c r="AD1586" s="302"/>
      <c r="AE1586" s="302"/>
      <c r="AF1586" s="302"/>
      <c r="AG1586" s="302"/>
      <c r="AH1586" s="302"/>
      <c r="AI1586" s="302"/>
      <c r="AJ1586" s="302"/>
      <c r="AK1586" s="302"/>
      <c r="AL1586" s="302"/>
      <c r="AM1586" s="302"/>
      <c r="AN1586" s="302"/>
      <c r="AO1586" s="302"/>
      <c r="AP1586" s="302"/>
      <c r="AQ1586" s="302"/>
    </row>
    <row r="1587" spans="1:43" customFormat="1" x14ac:dyDescent="0.3">
      <c r="A1587" s="400">
        <v>41709</v>
      </c>
      <c r="B1587" s="946" t="s">
        <v>4465</v>
      </c>
      <c r="C1587" s="704" t="s">
        <v>36</v>
      </c>
      <c r="D1587" s="7">
        <v>400</v>
      </c>
      <c r="E1587" t="s">
        <v>4466</v>
      </c>
      <c r="F1587" s="370">
        <v>52688</v>
      </c>
      <c r="G1587" t="s">
        <v>4464</v>
      </c>
      <c r="H1587" s="318" t="s">
        <v>4467</v>
      </c>
      <c r="I1587" s="319" t="s">
        <v>269</v>
      </c>
      <c r="J1587" s="320" t="s">
        <v>4468</v>
      </c>
      <c r="K1587" s="321">
        <v>-10</v>
      </c>
      <c r="L1587" s="320"/>
      <c r="M1587" s="321"/>
      <c r="N1587" s="318" t="s">
        <v>3808</v>
      </c>
      <c r="O1587" s="623">
        <v>2.5</v>
      </c>
      <c r="P1587" s="318" t="s">
        <v>3804</v>
      </c>
      <c r="Q1587" s="320"/>
      <c r="R1587">
        <v>0</v>
      </c>
      <c r="S1587" s="184" t="s">
        <v>4577</v>
      </c>
      <c r="T1587" s="138">
        <f t="shared" si="118"/>
        <v>3</v>
      </c>
      <c r="U1587" s="138"/>
      <c r="V1587" s="139"/>
      <c r="W1587" s="138"/>
      <c r="X1587" s="138"/>
      <c r="Y1587" s="138"/>
      <c r="Z1587" s="141"/>
      <c r="AA1587" s="226"/>
      <c r="AB1587" s="179"/>
      <c r="AC1587" s="179"/>
      <c r="AD1587" s="179"/>
      <c r="AE1587" s="179"/>
      <c r="AF1587" s="179"/>
      <c r="AG1587" s="179"/>
      <c r="AH1587" s="179"/>
      <c r="AI1587" s="179"/>
      <c r="AJ1587" s="179"/>
      <c r="AK1587" s="179"/>
      <c r="AL1587" s="179"/>
      <c r="AM1587" s="179"/>
      <c r="AN1587" s="179"/>
      <c r="AO1587" s="179"/>
      <c r="AP1587" s="179"/>
      <c r="AQ1587" s="179"/>
    </row>
    <row r="1588" spans="1:43" customFormat="1" x14ac:dyDescent="0.3">
      <c r="A1588" s="400">
        <v>41709</v>
      </c>
      <c r="B1588" s="946" t="s">
        <v>4469</v>
      </c>
      <c r="C1588" s="704" t="s">
        <v>705</v>
      </c>
      <c r="D1588" s="7">
        <v>500</v>
      </c>
      <c r="E1588" t="s">
        <v>12</v>
      </c>
      <c r="F1588" s="370">
        <v>42811</v>
      </c>
      <c r="G1588" t="s">
        <v>4470</v>
      </c>
      <c r="H1588" s="318" t="s">
        <v>2299</v>
      </c>
      <c r="I1588" s="319" t="s">
        <v>2299</v>
      </c>
      <c r="J1588" s="320" t="s">
        <v>583</v>
      </c>
      <c r="K1588" s="321">
        <v>-7.5</v>
      </c>
      <c r="L1588" s="320"/>
      <c r="M1588" s="321"/>
      <c r="N1588" s="318" t="s">
        <v>618</v>
      </c>
      <c r="O1588" s="623">
        <v>1.5</v>
      </c>
      <c r="P1588" s="318" t="s">
        <v>1890</v>
      </c>
      <c r="Q1588" s="320"/>
      <c r="R1588">
        <v>5</v>
      </c>
      <c r="S1588" s="184" t="s">
        <v>4576</v>
      </c>
      <c r="T1588" s="138">
        <f t="shared" si="118"/>
        <v>3</v>
      </c>
      <c r="U1588" s="138"/>
      <c r="V1588" s="139"/>
      <c r="W1588" s="138"/>
      <c r="X1588" s="138"/>
      <c r="Y1588" s="138"/>
      <c r="Z1588" s="141"/>
      <c r="AA1588" s="226"/>
      <c r="AB1588" s="179"/>
      <c r="AC1588" s="179"/>
      <c r="AD1588" s="179"/>
      <c r="AE1588" s="179"/>
      <c r="AF1588" s="179"/>
      <c r="AG1588" s="179"/>
      <c r="AH1588" s="179"/>
      <c r="AI1588" s="179"/>
      <c r="AJ1588" s="179"/>
      <c r="AK1588" s="179"/>
      <c r="AL1588" s="179"/>
      <c r="AM1588" s="179"/>
      <c r="AN1588" s="179"/>
      <c r="AO1588" s="179"/>
      <c r="AP1588" s="179"/>
      <c r="AQ1588" s="179"/>
    </row>
    <row r="1589" spans="1:43" customFormat="1" x14ac:dyDescent="0.3">
      <c r="A1589" s="400">
        <v>41709</v>
      </c>
      <c r="B1589" s="946" t="s">
        <v>4471</v>
      </c>
      <c r="C1589" s="704" t="s">
        <v>705</v>
      </c>
      <c r="D1589" s="7">
        <v>1000</v>
      </c>
      <c r="E1589" t="s">
        <v>12</v>
      </c>
      <c r="F1589" s="370">
        <v>42811</v>
      </c>
      <c r="G1589" t="s">
        <v>4470</v>
      </c>
      <c r="H1589" s="318" t="s">
        <v>3179</v>
      </c>
      <c r="I1589" s="319" t="s">
        <v>4472</v>
      </c>
      <c r="J1589" s="320" t="s">
        <v>3750</v>
      </c>
      <c r="K1589" s="321">
        <v>-7.5</v>
      </c>
      <c r="L1589" s="320"/>
      <c r="M1589" s="321"/>
      <c r="N1589" s="318" t="s">
        <v>1437</v>
      </c>
      <c r="O1589" s="623">
        <v>1.4</v>
      </c>
      <c r="P1589" s="318" t="s">
        <v>4473</v>
      </c>
      <c r="Q1589" s="320"/>
      <c r="R1589">
        <v>5</v>
      </c>
      <c r="S1589" s="184" t="s">
        <v>4575</v>
      </c>
      <c r="T1589" s="138">
        <f t="shared" si="118"/>
        <v>3</v>
      </c>
      <c r="U1589" s="138"/>
      <c r="V1589" s="139"/>
      <c r="W1589" s="138"/>
      <c r="X1589" s="138"/>
      <c r="Y1589" s="138"/>
      <c r="Z1589" s="141"/>
      <c r="AA1589" s="226"/>
      <c r="AB1589" s="179"/>
      <c r="AC1589" s="179"/>
      <c r="AD1589" s="179"/>
      <c r="AE1589" s="179"/>
      <c r="AF1589" s="179"/>
      <c r="AG1589" s="179"/>
      <c r="AH1589" s="179"/>
      <c r="AI1589" s="179"/>
      <c r="AJ1589" s="179"/>
      <c r="AK1589" s="179"/>
      <c r="AL1589" s="179"/>
      <c r="AM1589" s="179"/>
      <c r="AN1589" s="179"/>
      <c r="AO1589" s="179"/>
      <c r="AP1589" s="179"/>
      <c r="AQ1589" s="179"/>
    </row>
    <row r="1590" spans="1:43" customFormat="1" x14ac:dyDescent="0.3">
      <c r="A1590" s="400">
        <v>41709</v>
      </c>
      <c r="B1590" s="946" t="s">
        <v>4474</v>
      </c>
      <c r="C1590" s="704" t="s">
        <v>208</v>
      </c>
      <c r="D1590" s="7">
        <v>500</v>
      </c>
      <c r="E1590" t="s">
        <v>12</v>
      </c>
      <c r="F1590" s="370">
        <v>42812</v>
      </c>
      <c r="G1590" t="s">
        <v>4475</v>
      </c>
      <c r="H1590" s="318" t="s">
        <v>4476</v>
      </c>
      <c r="I1590" s="319" t="s">
        <v>4477</v>
      </c>
      <c r="J1590" s="320" t="s">
        <v>4478</v>
      </c>
      <c r="K1590" s="321">
        <v>-20</v>
      </c>
      <c r="L1590" s="320"/>
      <c r="M1590" s="321"/>
      <c r="N1590" s="318" t="s">
        <v>4479</v>
      </c>
      <c r="O1590" s="623">
        <v>6</v>
      </c>
      <c r="P1590" s="318" t="s">
        <v>4480</v>
      </c>
      <c r="Q1590" s="320"/>
      <c r="R1590">
        <v>-2.5</v>
      </c>
      <c r="S1590" s="184" t="s">
        <v>4574</v>
      </c>
      <c r="T1590" s="138">
        <f t="shared" si="118"/>
        <v>3</v>
      </c>
      <c r="U1590" s="138"/>
      <c r="V1590" s="139"/>
      <c r="W1590" s="138"/>
      <c r="X1590" s="138"/>
      <c r="Y1590" s="138"/>
      <c r="Z1590" s="141"/>
      <c r="AA1590" s="226"/>
      <c r="AB1590" s="179"/>
      <c r="AC1590" s="179"/>
      <c r="AD1590" s="179"/>
      <c r="AE1590" s="179"/>
      <c r="AF1590" s="179"/>
      <c r="AG1590" s="179"/>
      <c r="AH1590" s="179"/>
      <c r="AI1590" s="179"/>
      <c r="AJ1590" s="179"/>
      <c r="AK1590" s="179"/>
      <c r="AL1590" s="179"/>
      <c r="AM1590" s="179"/>
      <c r="AN1590" s="179"/>
      <c r="AO1590" s="179"/>
      <c r="AP1590" s="179"/>
      <c r="AQ1590" s="179"/>
    </row>
    <row r="1591" spans="1:43" customFormat="1" x14ac:dyDescent="0.3">
      <c r="A1591" s="400">
        <v>41709</v>
      </c>
      <c r="B1591" s="946" t="s">
        <v>4481</v>
      </c>
      <c r="C1591" s="704" t="s">
        <v>4482</v>
      </c>
      <c r="D1591" s="7">
        <v>350</v>
      </c>
      <c r="E1591" t="s">
        <v>201</v>
      </c>
      <c r="F1591" s="370">
        <v>45366</v>
      </c>
      <c r="G1591" t="s">
        <v>656</v>
      </c>
      <c r="H1591" s="318" t="s">
        <v>1516</v>
      </c>
      <c r="I1591" s="319" t="s">
        <v>446</v>
      </c>
      <c r="J1591" s="320" t="s">
        <v>3924</v>
      </c>
      <c r="K1591" s="321">
        <v>-12.5</v>
      </c>
      <c r="L1591" s="320"/>
      <c r="M1591" s="321"/>
      <c r="N1591" s="318" t="s">
        <v>4483</v>
      </c>
      <c r="O1591" s="623">
        <v>2.86</v>
      </c>
      <c r="P1591" s="318" t="s">
        <v>3809</v>
      </c>
      <c r="Q1591" s="320"/>
      <c r="R1591" t="s">
        <v>93</v>
      </c>
      <c r="S1591" s="184" t="s">
        <v>4573</v>
      </c>
      <c r="T1591" s="138">
        <f t="shared" si="118"/>
        <v>3</v>
      </c>
      <c r="U1591" s="138"/>
      <c r="V1591" s="139"/>
      <c r="W1591" s="138"/>
      <c r="X1591" s="138"/>
      <c r="Y1591" s="138"/>
      <c r="Z1591" s="141"/>
      <c r="AA1591" s="226"/>
      <c r="AB1591" s="179"/>
      <c r="AC1591" s="179"/>
      <c r="AD1591" s="179"/>
      <c r="AE1591" s="179"/>
      <c r="AF1591" s="179"/>
      <c r="AG1591" s="179"/>
      <c r="AH1591" s="179"/>
      <c r="AI1591" s="179"/>
      <c r="AJ1591" s="179"/>
      <c r="AK1591" s="179"/>
      <c r="AL1591" s="179"/>
      <c r="AM1591" s="179"/>
      <c r="AN1591" s="179"/>
      <c r="AO1591" s="179"/>
      <c r="AP1591" s="179"/>
      <c r="AQ1591" s="179"/>
    </row>
    <row r="1592" spans="1:43" customFormat="1" x14ac:dyDescent="0.3">
      <c r="A1592" s="400">
        <v>41709</v>
      </c>
      <c r="B1592" s="946" t="s">
        <v>4484</v>
      </c>
      <c r="C1592" s="704" t="s">
        <v>235</v>
      </c>
      <c r="D1592" s="7">
        <v>500</v>
      </c>
      <c r="E1592" t="s">
        <v>201</v>
      </c>
      <c r="F1592" s="370">
        <v>45383</v>
      </c>
      <c r="G1592" t="s">
        <v>4485</v>
      </c>
      <c r="H1592" s="318" t="s">
        <v>4486</v>
      </c>
      <c r="I1592" s="319" t="s">
        <v>4186</v>
      </c>
      <c r="J1592" s="320" t="s">
        <v>3855</v>
      </c>
      <c r="K1592" s="321">
        <v>-31.5</v>
      </c>
      <c r="L1592" s="320"/>
      <c r="M1592" s="321"/>
      <c r="N1592" s="318" t="s">
        <v>565</v>
      </c>
      <c r="O1592" s="623">
        <v>4.4000000000000004</v>
      </c>
      <c r="P1592" s="318" t="s">
        <v>3631</v>
      </c>
      <c r="Q1592" s="320"/>
      <c r="R1592" t="s">
        <v>3637</v>
      </c>
      <c r="S1592" s="184" t="s">
        <v>4572</v>
      </c>
      <c r="T1592" s="138">
        <f t="shared" si="118"/>
        <v>3</v>
      </c>
      <c r="U1592" s="138"/>
      <c r="V1592" s="139"/>
      <c r="W1592" s="138"/>
      <c r="X1592" s="138"/>
      <c r="Y1592" s="138"/>
      <c r="Z1592" s="141"/>
      <c r="AA1592" s="226"/>
      <c r="AB1592" s="179"/>
      <c r="AC1592" s="179"/>
      <c r="AD1592" s="179"/>
      <c r="AE1592" s="179"/>
      <c r="AF1592" s="179"/>
      <c r="AG1592" s="179"/>
      <c r="AH1592" s="179"/>
      <c r="AI1592" s="179"/>
      <c r="AJ1592" s="179"/>
      <c r="AK1592" s="179"/>
      <c r="AL1592" s="179"/>
      <c r="AM1592" s="179"/>
      <c r="AN1592" s="179"/>
      <c r="AO1592" s="179"/>
      <c r="AP1592" s="179"/>
      <c r="AQ1592" s="179"/>
    </row>
    <row r="1593" spans="1:43" customFormat="1" x14ac:dyDescent="0.3">
      <c r="A1593" s="400">
        <v>41708</v>
      </c>
      <c r="B1593" s="946" t="s">
        <v>4487</v>
      </c>
      <c r="C1593" s="704" t="s">
        <v>2842</v>
      </c>
      <c r="D1593" s="7">
        <v>1400</v>
      </c>
      <c r="E1593" t="s">
        <v>12</v>
      </c>
      <c r="F1593" s="370">
        <v>42811</v>
      </c>
      <c r="G1593" t="s">
        <v>4488</v>
      </c>
      <c r="H1593" s="318" t="s">
        <v>4489</v>
      </c>
      <c r="I1593" s="319" t="s">
        <v>4490</v>
      </c>
      <c r="J1593" s="320" t="s">
        <v>4491</v>
      </c>
      <c r="K1593" s="321">
        <v>-10</v>
      </c>
      <c r="L1593" s="320"/>
      <c r="M1593" s="321"/>
      <c r="N1593" s="318" t="s">
        <v>1609</v>
      </c>
      <c r="O1593" s="623">
        <v>1.57</v>
      </c>
      <c r="P1593" s="318" t="s">
        <v>4492</v>
      </c>
      <c r="Q1593" s="320"/>
      <c r="R1593">
        <v>21</v>
      </c>
      <c r="S1593" s="184" t="s">
        <v>4566</v>
      </c>
      <c r="T1593" s="138">
        <f t="shared" si="118"/>
        <v>3</v>
      </c>
      <c r="U1593" s="138"/>
      <c r="V1593" s="139"/>
      <c r="W1593" s="138"/>
      <c r="X1593" s="138"/>
      <c r="Y1593" s="138"/>
      <c r="Z1593" s="141"/>
      <c r="AA1593" s="226"/>
      <c r="AB1593" s="179"/>
      <c r="AC1593" s="179"/>
      <c r="AD1593" s="179"/>
      <c r="AE1593" s="179"/>
      <c r="AF1593" s="179"/>
      <c r="AG1593" s="179"/>
      <c r="AH1593" s="179"/>
      <c r="AI1593" s="179"/>
      <c r="AJ1593" s="179"/>
      <c r="AK1593" s="179"/>
      <c r="AL1593" s="179"/>
      <c r="AM1593" s="179"/>
      <c r="AN1593" s="179"/>
      <c r="AO1593" s="179"/>
      <c r="AP1593" s="179"/>
      <c r="AQ1593" s="179"/>
    </row>
    <row r="1594" spans="1:43" customFormat="1" x14ac:dyDescent="0.3">
      <c r="A1594" s="400">
        <v>41708</v>
      </c>
      <c r="B1594" s="946" t="s">
        <v>4493</v>
      </c>
      <c r="C1594" s="704" t="s">
        <v>2842</v>
      </c>
      <c r="D1594" s="7">
        <v>1600</v>
      </c>
      <c r="E1594" t="s">
        <v>12</v>
      </c>
      <c r="F1594" s="370">
        <v>42811</v>
      </c>
      <c r="G1594" t="s">
        <v>4488</v>
      </c>
      <c r="H1594" s="318" t="s">
        <v>4494</v>
      </c>
      <c r="I1594" s="319" t="s">
        <v>4495</v>
      </c>
      <c r="J1594" s="320" t="s">
        <v>273</v>
      </c>
      <c r="K1594" s="321">
        <v>-10</v>
      </c>
      <c r="L1594" s="320"/>
      <c r="M1594" s="321"/>
      <c r="N1594" s="318" t="s">
        <v>4496</v>
      </c>
      <c r="O1594" s="623">
        <v>2</v>
      </c>
      <c r="P1594" s="318" t="s">
        <v>4492</v>
      </c>
      <c r="Q1594" s="320"/>
      <c r="R1594">
        <v>21</v>
      </c>
      <c r="S1594" s="184" t="s">
        <v>4568</v>
      </c>
      <c r="T1594" s="138">
        <f t="shared" si="118"/>
        <v>3</v>
      </c>
      <c r="U1594" s="138"/>
      <c r="V1594" s="139"/>
      <c r="W1594" s="138"/>
      <c r="X1594" s="138"/>
      <c r="Y1594" s="138"/>
      <c r="Z1594" s="141"/>
      <c r="AA1594" s="226"/>
      <c r="AB1594" s="179"/>
      <c r="AC1594" s="179"/>
      <c r="AD1594" s="179"/>
      <c r="AE1594" s="179"/>
      <c r="AF1594" s="179"/>
      <c r="AG1594" s="179"/>
      <c r="AH1594" s="179"/>
      <c r="AI1594" s="179"/>
      <c r="AJ1594" s="179"/>
      <c r="AK1594" s="179"/>
      <c r="AL1594" s="179"/>
      <c r="AM1594" s="179"/>
      <c r="AN1594" s="179"/>
      <c r="AO1594" s="179"/>
      <c r="AP1594" s="179"/>
      <c r="AQ1594" s="179"/>
    </row>
    <row r="1595" spans="1:43" customFormat="1" x14ac:dyDescent="0.3">
      <c r="A1595" s="400">
        <v>41708</v>
      </c>
      <c r="B1595" s="946" t="s">
        <v>4487</v>
      </c>
      <c r="C1595" s="704" t="s">
        <v>2842</v>
      </c>
      <c r="D1595" s="7">
        <v>500</v>
      </c>
      <c r="E1595" t="s">
        <v>440</v>
      </c>
      <c r="F1595" s="370">
        <v>43907</v>
      </c>
      <c r="G1595" t="s">
        <v>4488</v>
      </c>
      <c r="H1595" s="318" t="s">
        <v>4497</v>
      </c>
      <c r="I1595" s="319" t="s">
        <v>4498</v>
      </c>
      <c r="J1595" s="320" t="s">
        <v>4499</v>
      </c>
      <c r="K1595" s="321">
        <v>-10</v>
      </c>
      <c r="L1595" s="320"/>
      <c r="M1595" s="321"/>
      <c r="N1595" s="318" t="s">
        <v>169</v>
      </c>
      <c r="O1595" s="623">
        <v>2.2000000000000002</v>
      </c>
      <c r="P1595" s="318" t="s">
        <v>2336</v>
      </c>
      <c r="Q1595" s="320"/>
      <c r="R1595">
        <v>30</v>
      </c>
      <c r="S1595" s="184" t="s">
        <v>4567</v>
      </c>
      <c r="T1595" s="138">
        <f t="shared" si="118"/>
        <v>3</v>
      </c>
      <c r="U1595" s="138"/>
      <c r="V1595" s="139"/>
      <c r="W1595" s="138"/>
      <c r="X1595" s="138"/>
      <c r="Y1595" s="138"/>
      <c r="Z1595" s="141"/>
      <c r="AA1595" s="226"/>
      <c r="AB1595" s="179"/>
      <c r="AC1595" s="179"/>
      <c r="AD1595" s="179"/>
      <c r="AE1595" s="179"/>
      <c r="AF1595" s="179"/>
      <c r="AG1595" s="179"/>
      <c r="AH1595" s="179"/>
      <c r="AI1595" s="179"/>
      <c r="AJ1595" s="179"/>
      <c r="AK1595" s="179"/>
      <c r="AL1595" s="179"/>
      <c r="AM1595" s="179"/>
      <c r="AN1595" s="179"/>
      <c r="AO1595" s="179"/>
      <c r="AP1595" s="179"/>
      <c r="AQ1595" s="179"/>
    </row>
    <row r="1596" spans="1:43" customFormat="1" x14ac:dyDescent="0.3">
      <c r="A1596" s="400">
        <v>41708</v>
      </c>
      <c r="B1596" s="946" t="s">
        <v>4500</v>
      </c>
      <c r="C1596" s="704" t="s">
        <v>2842</v>
      </c>
      <c r="D1596" s="7">
        <v>1500</v>
      </c>
      <c r="E1596" t="s">
        <v>440</v>
      </c>
      <c r="F1596" s="370">
        <v>43907</v>
      </c>
      <c r="G1596" t="s">
        <v>4488</v>
      </c>
      <c r="H1596" s="318" t="s">
        <v>4501</v>
      </c>
      <c r="I1596" s="319" t="s">
        <v>4502</v>
      </c>
      <c r="J1596" s="320" t="s">
        <v>4503</v>
      </c>
      <c r="K1596" s="321">
        <v>-10</v>
      </c>
      <c r="L1596" s="320"/>
      <c r="M1596" s="321"/>
      <c r="N1596" s="318" t="s">
        <v>4504</v>
      </c>
      <c r="O1596" s="623">
        <v>2.35</v>
      </c>
      <c r="P1596" s="318" t="s">
        <v>2336</v>
      </c>
      <c r="Q1596" s="320"/>
      <c r="R1596">
        <v>30</v>
      </c>
      <c r="S1596" s="184" t="s">
        <v>4569</v>
      </c>
      <c r="T1596" s="138">
        <f t="shared" si="118"/>
        <v>3</v>
      </c>
      <c r="U1596" s="138"/>
      <c r="V1596" s="139"/>
      <c r="W1596" s="138"/>
      <c r="X1596" s="138"/>
      <c r="Y1596" s="138"/>
      <c r="Z1596" s="141"/>
      <c r="AA1596" s="226"/>
      <c r="AB1596" s="179"/>
      <c r="AC1596" s="179"/>
      <c r="AD1596" s="179"/>
      <c r="AE1596" s="179"/>
      <c r="AF1596" s="179"/>
      <c r="AG1596" s="179"/>
      <c r="AH1596" s="179"/>
      <c r="AI1596" s="179"/>
      <c r="AJ1596" s="179"/>
      <c r="AK1596" s="179"/>
      <c r="AL1596" s="179"/>
      <c r="AM1596" s="179"/>
      <c r="AN1596" s="179"/>
      <c r="AO1596" s="179"/>
      <c r="AP1596" s="179"/>
      <c r="AQ1596" s="179"/>
    </row>
    <row r="1597" spans="1:43" customFormat="1" x14ac:dyDescent="0.3">
      <c r="A1597" s="400">
        <v>41708</v>
      </c>
      <c r="B1597" s="946" t="s">
        <v>4505</v>
      </c>
      <c r="C1597" s="704" t="s">
        <v>2842</v>
      </c>
      <c r="D1597" s="7">
        <v>2500</v>
      </c>
      <c r="E1597" t="s">
        <v>66</v>
      </c>
      <c r="F1597" s="370">
        <v>45368</v>
      </c>
      <c r="G1597" t="s">
        <v>4488</v>
      </c>
      <c r="H1597" s="318" t="s">
        <v>4506</v>
      </c>
      <c r="I1597" s="319" t="s">
        <v>4507</v>
      </c>
      <c r="J1597" s="320" t="s">
        <v>4508</v>
      </c>
      <c r="K1597" s="321">
        <v>-10</v>
      </c>
      <c r="L1597" s="320"/>
      <c r="M1597" s="321"/>
      <c r="N1597" s="318" t="s">
        <v>4509</v>
      </c>
      <c r="O1597" s="623">
        <v>3.34</v>
      </c>
      <c r="P1597" s="318" t="s">
        <v>1953</v>
      </c>
      <c r="Q1597" s="320"/>
      <c r="R1597">
        <v>25</v>
      </c>
      <c r="S1597" s="184" t="s">
        <v>4570</v>
      </c>
      <c r="T1597" s="138">
        <f t="shared" si="118"/>
        <v>3</v>
      </c>
      <c r="U1597" s="138"/>
      <c r="V1597" s="139"/>
      <c r="W1597" s="138"/>
      <c r="X1597" s="138"/>
      <c r="Y1597" s="138"/>
      <c r="Z1597" s="141"/>
      <c r="AA1597" s="226"/>
      <c r="AB1597" s="179"/>
      <c r="AC1597" s="179"/>
      <c r="AD1597" s="179"/>
      <c r="AE1597" s="179"/>
      <c r="AF1597" s="179"/>
      <c r="AG1597" s="179"/>
      <c r="AH1597" s="179"/>
      <c r="AI1597" s="179"/>
      <c r="AJ1597" s="179"/>
      <c r="AK1597" s="179"/>
      <c r="AL1597" s="179"/>
      <c r="AM1597" s="179"/>
      <c r="AN1597" s="179"/>
      <c r="AO1597" s="179"/>
      <c r="AP1597" s="179"/>
      <c r="AQ1597" s="179"/>
    </row>
    <row r="1598" spans="1:43" customFormat="1" x14ac:dyDescent="0.3">
      <c r="A1598" s="400">
        <v>41708</v>
      </c>
      <c r="B1598" s="946" t="s">
        <v>4510</v>
      </c>
      <c r="C1598" s="704" t="s">
        <v>2842</v>
      </c>
      <c r="D1598" s="7">
        <v>1000</v>
      </c>
      <c r="E1598" t="s">
        <v>117</v>
      </c>
      <c r="F1598" s="370">
        <v>52673</v>
      </c>
      <c r="G1598" t="s">
        <v>4488</v>
      </c>
      <c r="H1598" s="318" t="s">
        <v>4511</v>
      </c>
      <c r="I1598" s="319" t="s">
        <v>4512</v>
      </c>
      <c r="J1598" s="320" t="s">
        <v>4513</v>
      </c>
      <c r="K1598" s="321">
        <v>-10</v>
      </c>
      <c r="L1598" s="320"/>
      <c r="M1598" s="321"/>
      <c r="N1598" s="318" t="s">
        <v>4514</v>
      </c>
      <c r="O1598" s="623">
        <v>4.7</v>
      </c>
      <c r="P1598" s="318" t="s">
        <v>1953</v>
      </c>
      <c r="Q1598" s="320"/>
      <c r="R1598">
        <v>25</v>
      </c>
      <c r="S1598" s="184" t="s">
        <v>4571</v>
      </c>
      <c r="T1598" s="138">
        <f t="shared" si="118"/>
        <v>3</v>
      </c>
      <c r="U1598" s="138"/>
      <c r="V1598" s="139"/>
      <c r="W1598" s="138"/>
      <c r="X1598" s="138"/>
      <c r="Y1598" s="138"/>
      <c r="Z1598" s="141"/>
      <c r="AA1598" s="226"/>
      <c r="AB1598" s="179"/>
      <c r="AC1598" s="179"/>
      <c r="AD1598" s="179"/>
      <c r="AE1598" s="179"/>
      <c r="AF1598" s="179"/>
      <c r="AG1598" s="179"/>
      <c r="AH1598" s="179"/>
      <c r="AI1598" s="179"/>
      <c r="AJ1598" s="179"/>
      <c r="AK1598" s="179"/>
      <c r="AL1598" s="179"/>
      <c r="AM1598" s="179"/>
      <c r="AN1598" s="179"/>
      <c r="AO1598" s="179"/>
      <c r="AP1598" s="179"/>
      <c r="AQ1598" s="179"/>
    </row>
    <row r="1599" spans="1:43" customFormat="1" x14ac:dyDescent="0.3">
      <c r="A1599" s="400">
        <v>41708</v>
      </c>
      <c r="B1599" s="946" t="s">
        <v>4515</v>
      </c>
      <c r="C1599" s="704" t="s">
        <v>36</v>
      </c>
      <c r="D1599" s="7">
        <v>325</v>
      </c>
      <c r="E1599" t="s">
        <v>37</v>
      </c>
      <c r="F1599" s="370">
        <v>43556</v>
      </c>
      <c r="G1599" t="s">
        <v>4516</v>
      </c>
      <c r="H1599" s="318" t="s">
        <v>578</v>
      </c>
      <c r="I1599" s="319" t="s">
        <v>794</v>
      </c>
      <c r="J1599" s="320" t="s">
        <v>91</v>
      </c>
      <c r="K1599" s="321">
        <v>-20</v>
      </c>
      <c r="L1599" s="320"/>
      <c r="M1599" s="321"/>
      <c r="N1599" s="318" t="s">
        <v>3649</v>
      </c>
      <c r="O1599" s="623">
        <v>9.85</v>
      </c>
      <c r="P1599" s="318" t="s">
        <v>1995</v>
      </c>
      <c r="Q1599" s="320"/>
      <c r="R1599">
        <v>-6</v>
      </c>
      <c r="S1599" s="184" t="s">
        <v>4565</v>
      </c>
      <c r="T1599" s="138">
        <f t="shared" si="118"/>
        <v>3</v>
      </c>
      <c r="U1599" s="138"/>
      <c r="V1599" s="139"/>
      <c r="W1599" s="138"/>
      <c r="X1599" s="138"/>
      <c r="Y1599" s="138"/>
      <c r="Z1599" s="141"/>
      <c r="AA1599" s="226"/>
      <c r="AB1599" s="179"/>
      <c r="AC1599" s="179"/>
      <c r="AD1599" s="179"/>
      <c r="AE1599" s="179"/>
      <c r="AF1599" s="179"/>
      <c r="AG1599" s="179"/>
      <c r="AH1599" s="179"/>
      <c r="AI1599" s="179"/>
      <c r="AJ1599" s="179"/>
      <c r="AK1599" s="179"/>
      <c r="AL1599" s="179"/>
      <c r="AM1599" s="179"/>
      <c r="AN1599" s="179"/>
      <c r="AO1599" s="179"/>
      <c r="AP1599" s="179"/>
      <c r="AQ1599" s="179"/>
    </row>
    <row r="1600" spans="1:43" customFormat="1" x14ac:dyDescent="0.3">
      <c r="A1600" s="400">
        <v>41708</v>
      </c>
      <c r="B1600" s="946" t="s">
        <v>4517</v>
      </c>
      <c r="C1600" s="704" t="s">
        <v>36</v>
      </c>
      <c r="D1600" s="7">
        <v>400</v>
      </c>
      <c r="E1600" t="s">
        <v>117</v>
      </c>
      <c r="F1600" s="370">
        <v>52688</v>
      </c>
      <c r="G1600" t="s">
        <v>4516</v>
      </c>
      <c r="H1600" s="318" t="s">
        <v>2165</v>
      </c>
      <c r="I1600" s="319" t="s">
        <v>3770</v>
      </c>
      <c r="J1600" s="320" t="s">
        <v>860</v>
      </c>
      <c r="K1600" s="321">
        <v>-20</v>
      </c>
      <c r="L1600" s="320"/>
      <c r="M1600" s="321"/>
      <c r="N1600" s="318" t="s">
        <v>3840</v>
      </c>
      <c r="O1600" s="623">
        <v>5</v>
      </c>
      <c r="P1600" s="318" t="s">
        <v>4518</v>
      </c>
      <c r="Q1600" s="320"/>
      <c r="R1600">
        <v>-3</v>
      </c>
      <c r="S1600" s="184" t="s">
        <v>4564</v>
      </c>
      <c r="T1600" s="138">
        <f t="shared" si="118"/>
        <v>3</v>
      </c>
      <c r="U1600" s="138"/>
      <c r="V1600" s="139"/>
      <c r="W1600" s="138"/>
      <c r="X1600" s="138"/>
      <c r="Y1600" s="138"/>
      <c r="Z1600" s="141"/>
      <c r="AA1600" s="226"/>
      <c r="AB1600" s="179"/>
      <c r="AC1600" s="179"/>
      <c r="AD1600" s="179"/>
      <c r="AE1600" s="179"/>
      <c r="AF1600" s="179"/>
      <c r="AG1600" s="179"/>
      <c r="AH1600" s="179"/>
      <c r="AI1600" s="179"/>
      <c r="AJ1600" s="179"/>
      <c r="AK1600" s="179"/>
      <c r="AL1600" s="179"/>
      <c r="AM1600" s="179"/>
      <c r="AN1600" s="179"/>
      <c r="AO1600" s="179"/>
      <c r="AP1600" s="179"/>
      <c r="AQ1600" s="179"/>
    </row>
    <row r="1601" spans="1:43" customFormat="1" x14ac:dyDescent="0.3">
      <c r="A1601" s="400">
        <v>41708</v>
      </c>
      <c r="B1601" s="946" t="s">
        <v>4519</v>
      </c>
      <c r="C1601" s="704" t="s">
        <v>478</v>
      </c>
      <c r="D1601" s="7">
        <v>250</v>
      </c>
      <c r="E1601" t="s">
        <v>506</v>
      </c>
      <c r="F1601" s="370">
        <v>52671</v>
      </c>
      <c r="G1601" t="s">
        <v>4520</v>
      </c>
      <c r="H1601" s="318" t="s">
        <v>695</v>
      </c>
      <c r="I1601" s="319" t="s">
        <v>952</v>
      </c>
      <c r="J1601" s="320" t="s">
        <v>258</v>
      </c>
      <c r="K1601" s="321">
        <v>-5.5</v>
      </c>
      <c r="L1601" s="320"/>
      <c r="M1601" s="321"/>
      <c r="N1601" s="318" t="s">
        <v>618</v>
      </c>
      <c r="O1601" s="623">
        <v>3</v>
      </c>
      <c r="P1601" s="318" t="s">
        <v>1933</v>
      </c>
      <c r="Q1601" s="320"/>
      <c r="R1601">
        <v>7</v>
      </c>
      <c r="S1601" s="184" t="s">
        <v>4563</v>
      </c>
      <c r="T1601" s="138">
        <f t="shared" si="118"/>
        <v>3</v>
      </c>
      <c r="U1601" s="138"/>
      <c r="V1601" s="139"/>
      <c r="W1601" s="138"/>
      <c r="X1601" s="138"/>
      <c r="Y1601" s="138"/>
      <c r="Z1601" s="141"/>
      <c r="AA1601" s="226"/>
      <c r="AB1601" s="179"/>
      <c r="AC1601" s="179"/>
      <c r="AD1601" s="179"/>
      <c r="AE1601" s="179"/>
      <c r="AF1601" s="179"/>
      <c r="AG1601" s="179"/>
      <c r="AH1601" s="179"/>
      <c r="AI1601" s="179"/>
      <c r="AJ1601" s="179"/>
      <c r="AK1601" s="179"/>
      <c r="AL1601" s="179"/>
      <c r="AM1601" s="179"/>
      <c r="AN1601" s="179"/>
      <c r="AO1601" s="179"/>
      <c r="AP1601" s="179"/>
      <c r="AQ1601" s="179"/>
    </row>
    <row r="1602" spans="1:43" customFormat="1" x14ac:dyDescent="0.3">
      <c r="A1602" s="400">
        <v>41708</v>
      </c>
      <c r="B1602" s="946" t="s">
        <v>4521</v>
      </c>
      <c r="C1602" s="704" t="s">
        <v>65</v>
      </c>
      <c r="D1602" s="7">
        <v>425</v>
      </c>
      <c r="E1602" t="s">
        <v>848</v>
      </c>
      <c r="F1602" s="370">
        <v>45383</v>
      </c>
      <c r="G1602" t="s">
        <v>4522</v>
      </c>
      <c r="H1602" s="318" t="s">
        <v>155</v>
      </c>
      <c r="I1602" s="319" t="s">
        <v>632</v>
      </c>
      <c r="J1602" s="320" t="s">
        <v>431</v>
      </c>
      <c r="K1602" s="321">
        <v>-10</v>
      </c>
      <c r="L1602" s="320"/>
      <c r="M1602" s="321"/>
      <c r="N1602" s="318" t="s">
        <v>169</v>
      </c>
      <c r="O1602" s="623">
        <v>2.59</v>
      </c>
      <c r="P1602" s="318" t="s">
        <v>4523</v>
      </c>
      <c r="Q1602" s="320"/>
      <c r="R1602">
        <v>1.5</v>
      </c>
      <c r="S1602" s="184" t="s">
        <v>4562</v>
      </c>
      <c r="T1602" s="138">
        <f t="shared" si="118"/>
        <v>3</v>
      </c>
      <c r="U1602" s="138"/>
      <c r="V1602" s="139"/>
      <c r="W1602" s="138"/>
      <c r="X1602" s="138"/>
      <c r="Y1602" s="138"/>
      <c r="Z1602" s="141"/>
      <c r="AA1602" s="226"/>
      <c r="AB1602" s="179"/>
      <c r="AC1602" s="179"/>
      <c r="AD1602" s="179"/>
      <c r="AE1602" s="179"/>
      <c r="AF1602" s="179"/>
      <c r="AG1602" s="179"/>
      <c r="AH1602" s="179"/>
      <c r="AI1602" s="179"/>
      <c r="AJ1602" s="179"/>
      <c r="AK1602" s="179"/>
      <c r="AL1602" s="179"/>
      <c r="AM1602" s="179"/>
      <c r="AN1602" s="179"/>
      <c r="AO1602" s="179"/>
      <c r="AP1602" s="179"/>
      <c r="AQ1602" s="179"/>
    </row>
    <row r="1603" spans="1:43" customFormat="1" x14ac:dyDescent="0.3">
      <c r="A1603" s="400">
        <v>41708</v>
      </c>
      <c r="B1603" s="946" t="s">
        <v>4524</v>
      </c>
      <c r="C1603" s="704" t="s">
        <v>369</v>
      </c>
      <c r="D1603" s="7">
        <v>300</v>
      </c>
      <c r="E1603" t="s">
        <v>12</v>
      </c>
      <c r="F1603" s="370">
        <v>42811</v>
      </c>
      <c r="G1603" t="s">
        <v>4525</v>
      </c>
      <c r="H1603" s="318" t="s">
        <v>2299</v>
      </c>
      <c r="I1603" s="319" t="s">
        <v>3656</v>
      </c>
      <c r="J1603" s="320" t="s">
        <v>4526</v>
      </c>
      <c r="K1603" s="321">
        <v>-8</v>
      </c>
      <c r="L1603" s="320"/>
      <c r="M1603" s="321"/>
      <c r="N1603" s="318" t="s">
        <v>391</v>
      </c>
      <c r="O1603" s="623">
        <v>1.67</v>
      </c>
      <c r="P1603" s="318" t="s">
        <v>2958</v>
      </c>
      <c r="Q1603" s="320"/>
      <c r="R1603">
        <v>1</v>
      </c>
      <c r="S1603" s="184" t="s">
        <v>4561</v>
      </c>
      <c r="T1603" s="138">
        <f t="shared" si="118"/>
        <v>3</v>
      </c>
      <c r="U1603" s="138"/>
      <c r="V1603" s="139"/>
      <c r="W1603" s="138"/>
      <c r="X1603" s="138"/>
      <c r="Y1603" s="138"/>
      <c r="Z1603" s="141"/>
      <c r="AA1603" s="226"/>
      <c r="AB1603" s="179"/>
      <c r="AC1603" s="179"/>
      <c r="AD1603" s="179"/>
      <c r="AE1603" s="179"/>
      <c r="AF1603" s="179"/>
      <c r="AG1603" s="179"/>
      <c r="AH1603" s="179"/>
      <c r="AI1603" s="179"/>
      <c r="AJ1603" s="179"/>
      <c r="AK1603" s="179"/>
      <c r="AL1603" s="179"/>
      <c r="AM1603" s="179"/>
      <c r="AN1603" s="179"/>
      <c r="AO1603" s="179"/>
      <c r="AP1603" s="179"/>
      <c r="AQ1603" s="179"/>
    </row>
    <row r="1604" spans="1:43" customFormat="1" x14ac:dyDescent="0.3">
      <c r="A1604" s="400">
        <v>41708</v>
      </c>
      <c r="B1604" s="946" t="s">
        <v>4527</v>
      </c>
      <c r="C1604" s="704" t="s">
        <v>369</v>
      </c>
      <c r="D1604" s="7">
        <v>1100</v>
      </c>
      <c r="E1604" t="s">
        <v>12</v>
      </c>
      <c r="F1604" s="370">
        <v>42811</v>
      </c>
      <c r="G1604" t="s">
        <v>4525</v>
      </c>
      <c r="H1604" s="318" t="s">
        <v>570</v>
      </c>
      <c r="I1604" s="319" t="s">
        <v>961</v>
      </c>
      <c r="J1604" s="320" t="s">
        <v>962</v>
      </c>
      <c r="K1604" s="321">
        <v>-8</v>
      </c>
      <c r="L1604" s="320"/>
      <c r="M1604" s="321"/>
      <c r="N1604" s="318" t="s">
        <v>382</v>
      </c>
      <c r="O1604" s="623">
        <v>1.36</v>
      </c>
      <c r="P1604" s="318" t="s">
        <v>2958</v>
      </c>
      <c r="Q1604" s="320"/>
      <c r="R1604">
        <v>1</v>
      </c>
      <c r="S1604" s="184" t="s">
        <v>4560</v>
      </c>
      <c r="T1604" s="138">
        <f t="shared" si="118"/>
        <v>3</v>
      </c>
      <c r="U1604" s="138"/>
      <c r="V1604" s="139"/>
      <c r="W1604" s="138"/>
      <c r="X1604" s="138"/>
      <c r="Y1604" s="138"/>
      <c r="Z1604" s="141"/>
      <c r="AA1604" s="226"/>
      <c r="AB1604" s="179"/>
      <c r="AC1604" s="179"/>
      <c r="AD1604" s="179"/>
      <c r="AE1604" s="179"/>
      <c r="AF1604" s="179"/>
      <c r="AG1604" s="179"/>
      <c r="AH1604" s="179"/>
      <c r="AI1604" s="179"/>
      <c r="AJ1604" s="179"/>
      <c r="AK1604" s="179"/>
      <c r="AL1604" s="179"/>
      <c r="AM1604" s="179"/>
      <c r="AN1604" s="179"/>
      <c r="AO1604" s="179"/>
      <c r="AP1604" s="179"/>
      <c r="AQ1604" s="179"/>
    </row>
    <row r="1605" spans="1:43" customFormat="1" x14ac:dyDescent="0.3">
      <c r="A1605" s="400">
        <v>41708</v>
      </c>
      <c r="B1605" s="946" t="s">
        <v>4528</v>
      </c>
      <c r="C1605" s="704" t="s">
        <v>369</v>
      </c>
      <c r="D1605" s="7">
        <v>850</v>
      </c>
      <c r="E1605" t="s">
        <v>37</v>
      </c>
      <c r="F1605" s="370">
        <v>43541</v>
      </c>
      <c r="G1605" t="s">
        <v>4525</v>
      </c>
      <c r="H1605" s="318" t="s">
        <v>155</v>
      </c>
      <c r="I1605" s="319" t="s">
        <v>457</v>
      </c>
      <c r="J1605" s="320" t="s">
        <v>458</v>
      </c>
      <c r="K1605" s="321">
        <v>-5.5</v>
      </c>
      <c r="L1605" s="320"/>
      <c r="M1605" s="321"/>
      <c r="N1605" s="318" t="s">
        <v>432</v>
      </c>
      <c r="O1605" s="623">
        <v>1.76</v>
      </c>
      <c r="P1605" s="318" t="s">
        <v>2958</v>
      </c>
      <c r="Q1605" s="320"/>
      <c r="R1605">
        <v>1</v>
      </c>
      <c r="S1605" s="184" t="s">
        <v>4559</v>
      </c>
      <c r="T1605" s="138">
        <f t="shared" si="118"/>
        <v>3</v>
      </c>
      <c r="U1605" s="138"/>
      <c r="V1605" s="139"/>
      <c r="W1605" s="138"/>
      <c r="X1605" s="138"/>
      <c r="Y1605" s="138"/>
      <c r="Z1605" s="141"/>
      <c r="AA1605" s="226"/>
      <c r="AB1605" s="179"/>
      <c r="AC1605" s="179"/>
      <c r="AD1605" s="179"/>
      <c r="AE1605" s="179"/>
      <c r="AF1605" s="179"/>
      <c r="AG1605" s="179"/>
      <c r="AH1605" s="179"/>
      <c r="AI1605" s="179"/>
      <c r="AJ1605" s="179"/>
      <c r="AK1605" s="179"/>
      <c r="AL1605" s="179"/>
      <c r="AM1605" s="179"/>
      <c r="AN1605" s="179"/>
      <c r="AO1605" s="179"/>
      <c r="AP1605" s="179"/>
      <c r="AQ1605" s="179"/>
    </row>
    <row r="1606" spans="1:43" customFormat="1" x14ac:dyDescent="0.3">
      <c r="A1606" s="400">
        <v>41708</v>
      </c>
      <c r="B1606" s="946" t="s">
        <v>4529</v>
      </c>
      <c r="C1606" s="704" t="s">
        <v>11</v>
      </c>
      <c r="D1606" s="7">
        <v>375</v>
      </c>
      <c r="E1606" t="s">
        <v>848</v>
      </c>
      <c r="F1606" s="370">
        <v>45444</v>
      </c>
      <c r="G1606" t="s">
        <v>4530</v>
      </c>
      <c r="H1606" s="318" t="s">
        <v>4531</v>
      </c>
      <c r="I1606" s="319" t="s">
        <v>3898</v>
      </c>
      <c r="J1606" s="320" t="s">
        <v>442</v>
      </c>
      <c r="K1606" s="321">
        <v>-12</v>
      </c>
      <c r="L1606" s="320"/>
      <c r="M1606" s="321"/>
      <c r="N1606" s="318" t="s">
        <v>416</v>
      </c>
      <c r="O1606" s="623">
        <v>2.4</v>
      </c>
      <c r="P1606" s="318" t="s">
        <v>2092</v>
      </c>
      <c r="Q1606" s="320"/>
      <c r="R1606">
        <v>3</v>
      </c>
      <c r="S1606" s="184" t="s">
        <v>4557</v>
      </c>
      <c r="T1606" s="138">
        <f t="shared" si="118"/>
        <v>3</v>
      </c>
      <c r="U1606" s="138"/>
      <c r="V1606" s="139"/>
      <c r="W1606" s="138"/>
      <c r="X1606" s="138"/>
      <c r="Y1606" s="138"/>
      <c r="Z1606" s="141"/>
      <c r="AA1606" s="226"/>
      <c r="AB1606" s="179"/>
      <c r="AC1606" s="179"/>
      <c r="AD1606" s="179"/>
      <c r="AE1606" s="179"/>
      <c r="AF1606" s="179"/>
      <c r="AG1606" s="179"/>
      <c r="AH1606" s="179"/>
      <c r="AI1606" s="179"/>
      <c r="AJ1606" s="179"/>
      <c r="AK1606" s="179"/>
      <c r="AL1606" s="179"/>
      <c r="AM1606" s="179"/>
      <c r="AN1606" s="179"/>
      <c r="AO1606" s="179"/>
      <c r="AP1606" s="179"/>
      <c r="AQ1606" s="179"/>
    </row>
    <row r="1607" spans="1:43" customFormat="1" x14ac:dyDescent="0.3">
      <c r="A1607" s="400">
        <v>41708</v>
      </c>
      <c r="B1607" s="946" t="s">
        <v>4532</v>
      </c>
      <c r="C1607" s="704" t="s">
        <v>896</v>
      </c>
      <c r="D1607" s="7">
        <v>400</v>
      </c>
      <c r="E1607" t="s">
        <v>1102</v>
      </c>
      <c r="F1607" s="370">
        <v>46094</v>
      </c>
      <c r="G1607" t="s">
        <v>2320</v>
      </c>
      <c r="H1607" s="318" t="s">
        <v>320</v>
      </c>
      <c r="I1607" s="319" t="s">
        <v>4533</v>
      </c>
      <c r="J1607" s="320" t="s">
        <v>97</v>
      </c>
      <c r="K1607" s="321">
        <v>-20</v>
      </c>
      <c r="L1607" s="320"/>
      <c r="M1607" s="321"/>
      <c r="N1607" s="318" t="s">
        <v>432</v>
      </c>
      <c r="O1607" s="623">
        <v>3.75</v>
      </c>
      <c r="P1607" s="318" t="s">
        <v>2217</v>
      </c>
      <c r="Q1607" s="320"/>
      <c r="R1607">
        <v>-4</v>
      </c>
      <c r="S1607" s="184" t="s">
        <v>4558</v>
      </c>
      <c r="T1607" s="138">
        <f t="shared" si="118"/>
        <v>3</v>
      </c>
      <c r="U1607" s="138"/>
      <c r="V1607" s="139"/>
      <c r="W1607" s="138"/>
      <c r="X1607" s="138"/>
      <c r="Y1607" s="138"/>
      <c r="Z1607" s="141"/>
      <c r="AA1607" s="226"/>
      <c r="AB1607" s="179"/>
      <c r="AC1607" s="179"/>
      <c r="AD1607" s="179"/>
      <c r="AE1607" s="179"/>
      <c r="AF1607" s="179"/>
      <c r="AG1607" s="179"/>
      <c r="AH1607" s="179"/>
      <c r="AI1607" s="179"/>
      <c r="AJ1607" s="179"/>
      <c r="AK1607" s="179"/>
      <c r="AL1607" s="179"/>
      <c r="AM1607" s="179"/>
      <c r="AN1607" s="179"/>
      <c r="AO1607" s="179"/>
      <c r="AP1607" s="179"/>
      <c r="AQ1607" s="179"/>
    </row>
    <row r="1608" spans="1:43" customFormat="1" x14ac:dyDescent="0.3">
      <c r="A1608" s="400">
        <v>41708</v>
      </c>
      <c r="B1608" s="946" t="s">
        <v>4534</v>
      </c>
      <c r="C1608" s="704" t="s">
        <v>208</v>
      </c>
      <c r="D1608" s="7">
        <v>500</v>
      </c>
      <c r="E1608" t="s">
        <v>1824</v>
      </c>
      <c r="F1608" s="370">
        <v>43633</v>
      </c>
      <c r="G1608" t="s">
        <v>4535</v>
      </c>
      <c r="H1608" s="318" t="s">
        <v>2299</v>
      </c>
      <c r="I1608" s="319"/>
      <c r="J1608" s="320" t="s">
        <v>4536</v>
      </c>
      <c r="K1608" s="321">
        <v>-10</v>
      </c>
      <c r="L1608" s="320"/>
      <c r="M1608" s="321"/>
      <c r="N1608" s="318" t="s">
        <v>79</v>
      </c>
      <c r="O1608" s="623">
        <v>2.5</v>
      </c>
      <c r="P1608" s="318" t="s">
        <v>2042</v>
      </c>
      <c r="Q1608" s="320"/>
      <c r="R1608">
        <v>6</v>
      </c>
      <c r="S1608" s="184" t="s">
        <v>4552</v>
      </c>
      <c r="T1608" s="138">
        <f t="shared" si="118"/>
        <v>3</v>
      </c>
      <c r="U1608" s="138"/>
      <c r="V1608" s="139"/>
      <c r="W1608" s="138"/>
      <c r="X1608" s="138"/>
      <c r="Y1608" s="138"/>
      <c r="Z1608" s="141"/>
      <c r="AA1608" s="226"/>
      <c r="AB1608" s="179"/>
      <c r="AC1608" s="179"/>
      <c r="AD1608" s="179"/>
      <c r="AE1608" s="179"/>
      <c r="AF1608" s="179"/>
      <c r="AG1608" s="179"/>
      <c r="AH1608" s="179"/>
      <c r="AI1608" s="179"/>
      <c r="AJ1608" s="179"/>
      <c r="AK1608" s="179"/>
      <c r="AL1608" s="179"/>
      <c r="AM1608" s="179"/>
      <c r="AN1608" s="179"/>
      <c r="AO1608" s="179"/>
      <c r="AP1608" s="179"/>
      <c r="AQ1608" s="179"/>
    </row>
    <row r="1609" spans="1:43" customFormat="1" x14ac:dyDescent="0.3">
      <c r="A1609" s="400">
        <v>41708</v>
      </c>
      <c r="B1609" s="946" t="s">
        <v>4537</v>
      </c>
      <c r="C1609" s="704" t="s">
        <v>208</v>
      </c>
      <c r="D1609" s="7">
        <v>500</v>
      </c>
      <c r="E1609" t="s">
        <v>1824</v>
      </c>
      <c r="F1609" s="370">
        <v>43633</v>
      </c>
      <c r="G1609" t="s">
        <v>4535</v>
      </c>
      <c r="H1609" s="318" t="s">
        <v>573</v>
      </c>
      <c r="I1609" s="319" t="s">
        <v>292</v>
      </c>
      <c r="J1609" s="320" t="s">
        <v>293</v>
      </c>
      <c r="K1609" s="321">
        <v>-10</v>
      </c>
      <c r="L1609" s="320"/>
      <c r="M1609" s="321"/>
      <c r="N1609" s="318" t="s">
        <v>158</v>
      </c>
      <c r="O1609" s="623">
        <v>8</v>
      </c>
      <c r="P1609" s="318" t="s">
        <v>2042</v>
      </c>
      <c r="Q1609" s="320"/>
      <c r="R1609">
        <v>6</v>
      </c>
      <c r="S1609" s="184" t="s">
        <v>4556</v>
      </c>
      <c r="T1609" s="138">
        <f t="shared" si="118"/>
        <v>3</v>
      </c>
      <c r="U1609" s="138"/>
      <c r="V1609" s="139"/>
      <c r="W1609" s="138"/>
      <c r="X1609" s="138"/>
      <c r="Y1609" s="138"/>
      <c r="Z1609" s="141"/>
      <c r="AA1609" s="226"/>
      <c r="AB1609" s="179"/>
      <c r="AC1609" s="179"/>
      <c r="AD1609" s="179"/>
      <c r="AE1609" s="179"/>
      <c r="AF1609" s="179"/>
      <c r="AG1609" s="179"/>
      <c r="AH1609" s="179"/>
      <c r="AI1609" s="179"/>
      <c r="AJ1609" s="179"/>
      <c r="AK1609" s="179"/>
      <c r="AL1609" s="179"/>
      <c r="AM1609" s="179"/>
      <c r="AN1609" s="179"/>
      <c r="AO1609" s="179"/>
      <c r="AP1609" s="179"/>
      <c r="AQ1609" s="179"/>
    </row>
    <row r="1610" spans="1:43" customFormat="1" x14ac:dyDescent="0.3">
      <c r="A1610" s="400">
        <v>41708</v>
      </c>
      <c r="B1610" s="946" t="s">
        <v>4538</v>
      </c>
      <c r="C1610" s="704" t="s">
        <v>208</v>
      </c>
      <c r="D1610" s="7">
        <v>1000</v>
      </c>
      <c r="E1610" t="s">
        <v>224</v>
      </c>
      <c r="F1610" s="370">
        <v>44270</v>
      </c>
      <c r="G1610" t="s">
        <v>4535</v>
      </c>
      <c r="H1610" s="318" t="s">
        <v>579</v>
      </c>
      <c r="I1610" s="319" t="s">
        <v>90</v>
      </c>
      <c r="J1610" s="320" t="s">
        <v>91</v>
      </c>
      <c r="K1610" s="321">
        <v>-15</v>
      </c>
      <c r="L1610" s="320"/>
      <c r="M1610" s="321"/>
      <c r="N1610" s="318" t="s">
        <v>1366</v>
      </c>
      <c r="O1610" s="623">
        <v>6</v>
      </c>
      <c r="P1610" s="318" t="s">
        <v>1890</v>
      </c>
      <c r="Q1610" s="320"/>
      <c r="R1610">
        <v>5</v>
      </c>
      <c r="S1610" s="184" t="s">
        <v>4554</v>
      </c>
      <c r="T1610" s="138">
        <f t="shared" si="118"/>
        <v>3</v>
      </c>
      <c r="U1610" s="138"/>
      <c r="V1610" s="139"/>
      <c r="W1610" s="138"/>
      <c r="X1610" s="138"/>
      <c r="Y1610" s="138"/>
      <c r="Z1610" s="141"/>
      <c r="AA1610" s="226"/>
      <c r="AB1610" s="179"/>
      <c r="AC1610" s="179"/>
      <c r="AD1610" s="179"/>
      <c r="AE1610" s="179"/>
      <c r="AF1610" s="179"/>
      <c r="AG1610" s="179"/>
      <c r="AH1610" s="179"/>
      <c r="AI1610" s="179"/>
      <c r="AJ1610" s="179"/>
      <c r="AK1610" s="179"/>
      <c r="AL1610" s="179"/>
      <c r="AM1610" s="179"/>
      <c r="AN1610" s="179"/>
      <c r="AO1610" s="179"/>
      <c r="AP1610" s="179"/>
      <c r="AQ1610" s="179"/>
    </row>
    <row r="1611" spans="1:43" customFormat="1" x14ac:dyDescent="0.3">
      <c r="A1611" s="400">
        <v>41708</v>
      </c>
      <c r="B1611" s="946" t="s">
        <v>4539</v>
      </c>
      <c r="C1611" s="704" t="s">
        <v>208</v>
      </c>
      <c r="D1611" s="7">
        <v>1250</v>
      </c>
      <c r="E1611" t="s">
        <v>66</v>
      </c>
      <c r="F1611" s="370">
        <v>45366</v>
      </c>
      <c r="G1611" t="s">
        <v>4535</v>
      </c>
      <c r="H1611" s="318" t="s">
        <v>3652</v>
      </c>
      <c r="I1611" s="319" t="s">
        <v>467</v>
      </c>
      <c r="J1611" s="320" t="s">
        <v>283</v>
      </c>
      <c r="K1611" s="321">
        <v>-17.5</v>
      </c>
      <c r="L1611" s="320"/>
      <c r="M1611" s="321"/>
      <c r="N1611" s="318" t="s">
        <v>1366</v>
      </c>
      <c r="O1611" s="623">
        <v>4.8</v>
      </c>
      <c r="P1611" s="318" t="s">
        <v>1994</v>
      </c>
      <c r="Q1611" s="320"/>
      <c r="R1611">
        <v>2</v>
      </c>
      <c r="S1611" s="184" t="s">
        <v>4555</v>
      </c>
      <c r="T1611" s="138">
        <f t="shared" si="118"/>
        <v>3</v>
      </c>
      <c r="U1611" s="138"/>
      <c r="V1611" s="139"/>
      <c r="W1611" s="138"/>
      <c r="X1611" s="138"/>
      <c r="Y1611" s="138"/>
      <c r="Z1611" s="141"/>
      <c r="AA1611" s="226"/>
      <c r="AB1611" s="179"/>
      <c r="AC1611" s="179"/>
      <c r="AD1611" s="179"/>
      <c r="AE1611" s="179"/>
      <c r="AF1611" s="179"/>
      <c r="AG1611" s="179"/>
      <c r="AH1611" s="179"/>
      <c r="AI1611" s="179"/>
      <c r="AJ1611" s="179"/>
      <c r="AK1611" s="179"/>
      <c r="AL1611" s="179"/>
      <c r="AM1611" s="179"/>
      <c r="AN1611" s="179"/>
      <c r="AO1611" s="179"/>
      <c r="AP1611" s="179"/>
      <c r="AQ1611" s="179"/>
    </row>
    <row r="1612" spans="1:43" customFormat="1" x14ac:dyDescent="0.3">
      <c r="A1612" s="400">
        <v>41708</v>
      </c>
      <c r="B1612" s="946" t="s">
        <v>4540</v>
      </c>
      <c r="C1612" s="704" t="s">
        <v>208</v>
      </c>
      <c r="D1612" s="7">
        <v>1250</v>
      </c>
      <c r="E1612" t="s">
        <v>2331</v>
      </c>
      <c r="F1612" s="370">
        <v>49018</v>
      </c>
      <c r="G1612" t="s">
        <v>4535</v>
      </c>
      <c r="H1612" s="318" t="s">
        <v>330</v>
      </c>
      <c r="I1612" s="319" t="s">
        <v>4257</v>
      </c>
      <c r="J1612" s="320" t="s">
        <v>602</v>
      </c>
      <c r="K1612" s="321">
        <v>-20</v>
      </c>
      <c r="L1612" s="320"/>
      <c r="M1612" s="321"/>
      <c r="N1612" s="318" t="s">
        <v>1531</v>
      </c>
      <c r="O1612" s="623">
        <v>4.4000000000000004</v>
      </c>
      <c r="P1612" s="318" t="s">
        <v>4180</v>
      </c>
      <c r="Q1612" s="320"/>
      <c r="R1612">
        <v>-1</v>
      </c>
      <c r="S1612" s="184" t="s">
        <v>4553</v>
      </c>
      <c r="T1612" s="138">
        <f t="shared" si="118"/>
        <v>3</v>
      </c>
      <c r="U1612" s="138"/>
      <c r="V1612" s="139"/>
      <c r="W1612" s="138"/>
      <c r="X1612" s="138"/>
      <c r="Y1612" s="138"/>
      <c r="Z1612" s="141"/>
      <c r="AA1612" s="226"/>
      <c r="AB1612" s="179"/>
      <c r="AC1612" s="179"/>
      <c r="AD1612" s="179"/>
      <c r="AE1612" s="179"/>
      <c r="AF1612" s="179"/>
      <c r="AG1612" s="179"/>
      <c r="AH1612" s="179"/>
      <c r="AI1612" s="179"/>
      <c r="AJ1612" s="179"/>
      <c r="AK1612" s="179"/>
      <c r="AL1612" s="179"/>
      <c r="AM1612" s="179"/>
      <c r="AN1612" s="179"/>
      <c r="AO1612" s="179"/>
      <c r="AP1612" s="179"/>
      <c r="AQ1612" s="179"/>
    </row>
    <row r="1613" spans="1:43" customFormat="1" x14ac:dyDescent="0.3">
      <c r="A1613" s="400">
        <v>41708</v>
      </c>
      <c r="B1613" s="946" t="s">
        <v>4541</v>
      </c>
      <c r="C1613" s="704" t="s">
        <v>369</v>
      </c>
      <c r="D1613" s="7">
        <v>400</v>
      </c>
      <c r="E1613" t="s">
        <v>12</v>
      </c>
      <c r="F1613" s="370">
        <v>42807</v>
      </c>
      <c r="G1613" t="s">
        <v>4542</v>
      </c>
      <c r="H1613" s="318" t="s">
        <v>2299</v>
      </c>
      <c r="I1613" s="319" t="s">
        <v>3656</v>
      </c>
      <c r="J1613" s="320" t="s">
        <v>3817</v>
      </c>
      <c r="K1613" s="321">
        <v>-12.5</v>
      </c>
      <c r="L1613" s="320"/>
      <c r="M1613" s="321"/>
      <c r="N1613" s="318" t="s">
        <v>4543</v>
      </c>
      <c r="O1613" s="623">
        <v>1.56</v>
      </c>
      <c r="P1613" s="318" t="s">
        <v>2274</v>
      </c>
      <c r="Q1613" s="320"/>
      <c r="R1613">
        <v>4</v>
      </c>
      <c r="S1613" s="184" t="s">
        <v>4549</v>
      </c>
      <c r="T1613" s="138">
        <f t="shared" si="118"/>
        <v>3</v>
      </c>
      <c r="U1613" s="138"/>
      <c r="V1613" s="139"/>
      <c r="W1613" s="138"/>
      <c r="X1613" s="138"/>
      <c r="Y1613" s="138"/>
      <c r="Z1613" s="141"/>
      <c r="AA1613" s="226"/>
      <c r="AB1613" s="179"/>
      <c r="AC1613" s="179"/>
      <c r="AD1613" s="179"/>
      <c r="AE1613" s="179"/>
      <c r="AF1613" s="179"/>
      <c r="AG1613" s="179"/>
      <c r="AH1613" s="179"/>
      <c r="AI1613" s="179"/>
      <c r="AJ1613" s="179"/>
      <c r="AK1613" s="179"/>
      <c r="AL1613" s="179"/>
      <c r="AM1613" s="179"/>
      <c r="AN1613" s="179"/>
      <c r="AO1613" s="179"/>
      <c r="AP1613" s="179"/>
      <c r="AQ1613" s="179"/>
    </row>
    <row r="1614" spans="1:43" customFormat="1" x14ac:dyDescent="0.3">
      <c r="A1614" s="400">
        <v>41708</v>
      </c>
      <c r="B1614" s="946" t="s">
        <v>4544</v>
      </c>
      <c r="C1614" s="704" t="s">
        <v>369</v>
      </c>
      <c r="D1614" s="7">
        <v>1100</v>
      </c>
      <c r="E1614" t="s">
        <v>12</v>
      </c>
      <c r="F1614" s="370">
        <v>42807</v>
      </c>
      <c r="G1614" t="s">
        <v>4542</v>
      </c>
      <c r="H1614" s="318" t="s">
        <v>1752</v>
      </c>
      <c r="I1614" s="319" t="s">
        <v>4545</v>
      </c>
      <c r="J1614" s="320" t="s">
        <v>670</v>
      </c>
      <c r="K1614" s="321">
        <v>-12.5</v>
      </c>
      <c r="L1614" s="320"/>
      <c r="M1614" s="321"/>
      <c r="N1614" s="318" t="s">
        <v>692</v>
      </c>
      <c r="O1614" s="623">
        <v>1.54</v>
      </c>
      <c r="P1614" s="318" t="s">
        <v>2274</v>
      </c>
      <c r="Q1614" s="320"/>
      <c r="R1614">
        <v>4</v>
      </c>
      <c r="S1614" s="184" t="s">
        <v>4550</v>
      </c>
      <c r="T1614" s="138">
        <f t="shared" si="118"/>
        <v>3</v>
      </c>
      <c r="U1614" s="138"/>
      <c r="V1614" s="139"/>
      <c r="W1614" s="138"/>
      <c r="X1614" s="138"/>
      <c r="Y1614" s="138"/>
      <c r="Z1614" s="141"/>
      <c r="AA1614" s="226"/>
      <c r="AB1614" s="179"/>
      <c r="AC1614" s="179"/>
      <c r="AD1614" s="179"/>
      <c r="AE1614" s="179"/>
      <c r="AF1614" s="179"/>
      <c r="AG1614" s="179"/>
      <c r="AH1614" s="179"/>
      <c r="AI1614" s="179"/>
      <c r="AJ1614" s="179"/>
      <c r="AK1614" s="179"/>
      <c r="AL1614" s="179"/>
      <c r="AM1614" s="179"/>
      <c r="AN1614" s="179"/>
      <c r="AO1614" s="179"/>
      <c r="AP1614" s="179"/>
      <c r="AQ1614" s="179"/>
    </row>
    <row r="1615" spans="1:43" s="372" customFormat="1" ht="15" thickBot="1" x14ac:dyDescent="0.35">
      <c r="A1615" s="402">
        <v>41708</v>
      </c>
      <c r="B1615" s="949" t="s">
        <v>4546</v>
      </c>
      <c r="C1615" s="419" t="s">
        <v>369</v>
      </c>
      <c r="D1615" s="650">
        <v>1000</v>
      </c>
      <c r="E1615" s="372" t="s">
        <v>66</v>
      </c>
      <c r="F1615" s="374">
        <v>45364</v>
      </c>
      <c r="G1615" s="375" t="s">
        <v>4542</v>
      </c>
      <c r="H1615" s="375" t="s">
        <v>4547</v>
      </c>
      <c r="I1615" s="376" t="s">
        <v>4548</v>
      </c>
      <c r="J1615" s="377" t="s">
        <v>661</v>
      </c>
      <c r="K1615" s="375">
        <v>-7.5</v>
      </c>
      <c r="L1615" s="377"/>
      <c r="M1615" s="375"/>
      <c r="N1615" s="372" t="s">
        <v>266</v>
      </c>
      <c r="O1615" s="614">
        <v>1.9</v>
      </c>
      <c r="P1615" s="372" t="s">
        <v>2097</v>
      </c>
      <c r="Q1615" s="377"/>
      <c r="R1615" s="372">
        <v>9</v>
      </c>
      <c r="S1615" s="378" t="s">
        <v>4551</v>
      </c>
      <c r="T1615" s="244">
        <f t="shared" si="118"/>
        <v>3</v>
      </c>
      <c r="U1615" s="244"/>
      <c r="V1615" s="245"/>
      <c r="W1615" s="244"/>
      <c r="X1615" s="244"/>
      <c r="Y1615" s="244"/>
      <c r="Z1615" s="244"/>
      <c r="AA1615" s="379"/>
      <c r="AB1615" s="380"/>
      <c r="AC1615" s="380"/>
      <c r="AD1615" s="380"/>
      <c r="AE1615" s="380"/>
      <c r="AF1615" s="380"/>
      <c r="AG1615" s="380"/>
      <c r="AH1615" s="380"/>
      <c r="AI1615" s="380"/>
      <c r="AJ1615" s="380"/>
      <c r="AK1615" s="380"/>
      <c r="AL1615" s="380"/>
      <c r="AM1615" s="380"/>
      <c r="AN1615" s="380"/>
      <c r="AO1615" s="380"/>
      <c r="AP1615" s="380"/>
      <c r="AQ1615" s="380"/>
    </row>
    <row r="1616" spans="1:43" customFormat="1" x14ac:dyDescent="0.3">
      <c r="A1616" s="3">
        <v>41704</v>
      </c>
      <c r="B1616" s="946" t="s">
        <v>4414</v>
      </c>
      <c r="C1616" s="704" t="s">
        <v>4415</v>
      </c>
      <c r="D1616" s="7">
        <v>750</v>
      </c>
      <c r="E1616" t="s">
        <v>66</v>
      </c>
      <c r="F1616" s="370">
        <v>45362</v>
      </c>
      <c r="G1616" t="s">
        <v>4416</v>
      </c>
      <c r="H1616" s="318" t="s">
        <v>631</v>
      </c>
      <c r="I1616" s="319" t="s">
        <v>1210</v>
      </c>
      <c r="J1616" s="320" t="s">
        <v>191</v>
      </c>
      <c r="K1616" s="321">
        <v>-15</v>
      </c>
      <c r="L1616" s="320"/>
      <c r="M1616" s="321"/>
      <c r="N1616" s="318" t="s">
        <v>4297</v>
      </c>
      <c r="O1616" s="623">
        <v>5.67</v>
      </c>
      <c r="P1616" s="318" t="s">
        <v>2217</v>
      </c>
      <c r="Q1616" s="320"/>
      <c r="R1616">
        <v>-4</v>
      </c>
      <c r="S1616" s="184" t="s">
        <v>4446</v>
      </c>
      <c r="T1616" s="138">
        <f t="shared" ref="T1616:T1647" si="119">MONTH(A1616)</f>
        <v>3</v>
      </c>
      <c r="U1616" s="33"/>
      <c r="V1616" s="139"/>
      <c r="W1616" s="138"/>
      <c r="X1616" s="138"/>
      <c r="Y1616" s="138"/>
      <c r="Z1616" s="141"/>
      <c r="AA1616" s="226"/>
      <c r="AB1616" s="179"/>
      <c r="AC1616" s="179"/>
      <c r="AD1616" s="179"/>
      <c r="AE1616" s="179"/>
      <c r="AF1616" s="179"/>
      <c r="AG1616" s="179"/>
      <c r="AH1616" s="179"/>
      <c r="AI1616" s="179"/>
      <c r="AJ1616" s="179"/>
      <c r="AK1616" s="179"/>
    </row>
    <row r="1617" spans="1:37" customFormat="1" x14ac:dyDescent="0.3">
      <c r="A1617" s="3">
        <v>41704</v>
      </c>
      <c r="B1617" s="946" t="s">
        <v>4417</v>
      </c>
      <c r="C1617" s="704" t="s">
        <v>4415</v>
      </c>
      <c r="D1617" s="7">
        <v>2250</v>
      </c>
      <c r="E1617" t="s">
        <v>117</v>
      </c>
      <c r="F1617" s="370">
        <v>52667</v>
      </c>
      <c r="G1617" t="s">
        <v>4416</v>
      </c>
      <c r="H1617" s="318" t="s">
        <v>573</v>
      </c>
      <c r="I1617" s="319" t="s">
        <v>3764</v>
      </c>
      <c r="J1617" s="320" t="s">
        <v>4418</v>
      </c>
      <c r="K1617" s="321">
        <v>-17.5</v>
      </c>
      <c r="L1617" s="320"/>
      <c r="M1617" s="321"/>
      <c r="N1617" s="318" t="s">
        <v>4419</v>
      </c>
      <c r="O1617" s="623">
        <v>3.22</v>
      </c>
      <c r="P1617" s="318" t="s">
        <v>4420</v>
      </c>
      <c r="Q1617" s="320"/>
      <c r="R1617">
        <v>5</v>
      </c>
      <c r="S1617" s="184" t="s">
        <v>4445</v>
      </c>
      <c r="T1617" s="138">
        <f t="shared" si="119"/>
        <v>3</v>
      </c>
      <c r="U1617" s="33"/>
      <c r="V1617" s="139"/>
      <c r="W1617" s="138"/>
      <c r="X1617" s="138"/>
      <c r="Y1617" s="138"/>
      <c r="Z1617" s="141"/>
      <c r="AA1617" s="226"/>
      <c r="AB1617" s="179"/>
      <c r="AC1617" s="179"/>
      <c r="AD1617" s="179"/>
      <c r="AE1617" s="179"/>
      <c r="AF1617" s="179"/>
      <c r="AG1617" s="179"/>
      <c r="AH1617" s="179"/>
      <c r="AI1617" s="179"/>
      <c r="AJ1617" s="179"/>
      <c r="AK1617" s="179"/>
    </row>
    <row r="1618" spans="1:37" customFormat="1" x14ac:dyDescent="0.3">
      <c r="A1618" s="3">
        <v>41704</v>
      </c>
      <c r="B1618" s="946" t="s">
        <v>4421</v>
      </c>
      <c r="C1618" s="704" t="s">
        <v>235</v>
      </c>
      <c r="D1618" s="7">
        <v>750</v>
      </c>
      <c r="E1618" t="s">
        <v>2331</v>
      </c>
      <c r="F1618" s="370">
        <v>49018</v>
      </c>
      <c r="G1618" t="s">
        <v>1127</v>
      </c>
      <c r="H1618" s="318" t="s">
        <v>1118</v>
      </c>
      <c r="I1618" s="319" t="s">
        <v>4422</v>
      </c>
      <c r="J1618" s="320" t="s">
        <v>4423</v>
      </c>
      <c r="K1618" s="321">
        <v>-20.5</v>
      </c>
      <c r="L1618" s="320"/>
      <c r="M1618" s="321"/>
      <c r="N1618" s="318" t="s">
        <v>92</v>
      </c>
      <c r="O1618" s="623">
        <v>4.67</v>
      </c>
      <c r="P1618" s="318" t="s">
        <v>2882</v>
      </c>
      <c r="Q1618" s="320"/>
      <c r="R1618">
        <v>6</v>
      </c>
      <c r="S1618" s="184" t="s">
        <v>4444</v>
      </c>
      <c r="T1618" s="138">
        <f t="shared" si="119"/>
        <v>3</v>
      </c>
      <c r="U1618" s="33"/>
      <c r="V1618" s="139"/>
      <c r="W1618" s="138"/>
      <c r="X1618" s="138"/>
      <c r="Y1618" s="138"/>
      <c r="Z1618" s="141"/>
      <c r="AA1618" s="226"/>
      <c r="AB1618" s="179"/>
      <c r="AC1618" s="179"/>
      <c r="AD1618" s="179"/>
      <c r="AE1618" s="179"/>
      <c r="AF1618" s="179"/>
      <c r="AG1618" s="179"/>
      <c r="AH1618" s="179"/>
      <c r="AI1618" s="179"/>
      <c r="AJ1618" s="179"/>
      <c r="AK1618" s="179"/>
    </row>
    <row r="1619" spans="1:37" customFormat="1" x14ac:dyDescent="0.3">
      <c r="A1619" s="3">
        <v>41704</v>
      </c>
      <c r="B1619" s="946" t="s">
        <v>4424</v>
      </c>
      <c r="C1619" s="704" t="s">
        <v>235</v>
      </c>
      <c r="D1619" s="7">
        <v>750</v>
      </c>
      <c r="E1619" t="s">
        <v>117</v>
      </c>
      <c r="F1619" s="370">
        <v>52671</v>
      </c>
      <c r="G1619" t="s">
        <v>1127</v>
      </c>
      <c r="H1619" s="318" t="s">
        <v>2046</v>
      </c>
      <c r="I1619" s="319" t="s">
        <v>4425</v>
      </c>
      <c r="J1619" s="320" t="s">
        <v>4426</v>
      </c>
      <c r="K1619" s="321">
        <v>-15.5</v>
      </c>
      <c r="L1619" s="320"/>
      <c r="M1619" s="321"/>
      <c r="N1619" s="318" t="s">
        <v>463</v>
      </c>
      <c r="O1619" s="623">
        <v>4</v>
      </c>
      <c r="P1619" s="318" t="s">
        <v>2882</v>
      </c>
      <c r="Q1619" s="320"/>
      <c r="R1619">
        <v>6</v>
      </c>
      <c r="S1619" s="184" t="s">
        <v>4443</v>
      </c>
      <c r="T1619" s="138">
        <f t="shared" si="119"/>
        <v>3</v>
      </c>
      <c r="U1619" s="33"/>
      <c r="V1619" s="139"/>
      <c r="W1619" s="138"/>
      <c r="X1619" s="138"/>
      <c r="Y1619" s="138"/>
      <c r="Z1619" s="141"/>
      <c r="AA1619" s="226"/>
      <c r="AB1619" s="179"/>
      <c r="AC1619" s="179"/>
      <c r="AD1619" s="179"/>
      <c r="AE1619" s="179"/>
      <c r="AF1619" s="179"/>
      <c r="AG1619" s="179"/>
      <c r="AH1619" s="179"/>
      <c r="AI1619" s="179"/>
      <c r="AJ1619" s="179"/>
      <c r="AK1619" s="179"/>
    </row>
    <row r="1620" spans="1:37" customFormat="1" x14ac:dyDescent="0.3">
      <c r="A1620" s="3">
        <v>41704</v>
      </c>
      <c r="B1620" s="946" t="s">
        <v>4427</v>
      </c>
      <c r="C1620" s="704" t="s">
        <v>208</v>
      </c>
      <c r="D1620" s="7">
        <v>350</v>
      </c>
      <c r="E1620" t="s">
        <v>746</v>
      </c>
      <c r="F1620" s="370">
        <v>43723</v>
      </c>
      <c r="G1620" t="s">
        <v>4428</v>
      </c>
      <c r="H1620" s="318" t="s">
        <v>144</v>
      </c>
      <c r="I1620" s="319" t="s">
        <v>3857</v>
      </c>
      <c r="J1620" s="320" t="s">
        <v>4429</v>
      </c>
      <c r="K1620" s="321">
        <v>-12</v>
      </c>
      <c r="L1620" s="320"/>
      <c r="M1620" s="321"/>
      <c r="N1620" s="318" t="s">
        <v>79</v>
      </c>
      <c r="O1620" s="623">
        <v>3.57</v>
      </c>
      <c r="P1620" s="318" t="s">
        <v>4180</v>
      </c>
      <c r="Q1620" s="320"/>
      <c r="R1620">
        <v>-1</v>
      </c>
      <c r="S1620" s="184" t="s">
        <v>4442</v>
      </c>
      <c r="T1620" s="138">
        <f t="shared" si="119"/>
        <v>3</v>
      </c>
      <c r="U1620" s="33"/>
      <c r="V1620" s="139"/>
      <c r="W1620" s="138"/>
      <c r="X1620" s="138"/>
      <c r="Y1620" s="138"/>
      <c r="Z1620" s="141"/>
      <c r="AA1620" s="226"/>
      <c r="AB1620" s="179"/>
      <c r="AC1620" s="179"/>
      <c r="AD1620" s="179"/>
      <c r="AE1620" s="179"/>
      <c r="AF1620" s="179"/>
      <c r="AG1620" s="179"/>
      <c r="AH1620" s="179"/>
      <c r="AI1620" s="179"/>
      <c r="AJ1620" s="179"/>
      <c r="AK1620" s="179"/>
    </row>
    <row r="1621" spans="1:37" customFormat="1" x14ac:dyDescent="0.3">
      <c r="A1621" s="3">
        <v>41704</v>
      </c>
      <c r="B1621" s="946" t="s">
        <v>4430</v>
      </c>
      <c r="C1621" s="704" t="s">
        <v>276</v>
      </c>
      <c r="D1621" s="7">
        <v>250</v>
      </c>
      <c r="E1621" t="s">
        <v>37</v>
      </c>
      <c r="F1621" s="370">
        <v>43556</v>
      </c>
      <c r="G1621" t="s">
        <v>4431</v>
      </c>
      <c r="H1621" s="318" t="s">
        <v>1516</v>
      </c>
      <c r="I1621" s="319" t="s">
        <v>653</v>
      </c>
      <c r="J1621" s="320" t="s">
        <v>370</v>
      </c>
      <c r="K1621" s="321">
        <v>-27.5</v>
      </c>
      <c r="L1621" s="320"/>
      <c r="M1621" s="321"/>
      <c r="N1621" s="318" t="s">
        <v>71</v>
      </c>
      <c r="O1621" s="623">
        <v>8</v>
      </c>
      <c r="P1621" s="318" t="s">
        <v>4432</v>
      </c>
      <c r="Q1621" s="320" t="s">
        <v>1937</v>
      </c>
      <c r="R1621">
        <v>-14</v>
      </c>
      <c r="S1621" s="184" t="s">
        <v>4441</v>
      </c>
      <c r="T1621" s="138">
        <f t="shared" si="119"/>
        <v>3</v>
      </c>
      <c r="U1621" s="33"/>
      <c r="V1621" s="139"/>
      <c r="W1621" s="138"/>
      <c r="X1621" s="138"/>
      <c r="Y1621" s="138"/>
      <c r="Z1621" s="141"/>
      <c r="AA1621" s="226"/>
      <c r="AB1621" s="179"/>
      <c r="AC1621" s="179"/>
      <c r="AD1621" s="179"/>
      <c r="AE1621" s="179"/>
      <c r="AF1621" s="179"/>
      <c r="AG1621" s="179"/>
      <c r="AH1621" s="179"/>
      <c r="AI1621" s="179"/>
      <c r="AJ1621" s="179"/>
      <c r="AK1621" s="179"/>
    </row>
    <row r="1622" spans="1:37" customFormat="1" x14ac:dyDescent="0.3">
      <c r="A1622" s="3">
        <v>41704</v>
      </c>
      <c r="B1622" s="946" t="s">
        <v>4433</v>
      </c>
      <c r="C1622" s="704" t="s">
        <v>276</v>
      </c>
      <c r="D1622" s="7">
        <v>250</v>
      </c>
      <c r="E1622" t="s">
        <v>4434</v>
      </c>
      <c r="F1622" s="370">
        <v>53053</v>
      </c>
      <c r="G1622" t="s">
        <v>4431</v>
      </c>
      <c r="H1622" s="318" t="s">
        <v>4435</v>
      </c>
      <c r="I1622" s="319" t="s">
        <v>26</v>
      </c>
      <c r="J1622" s="320" t="s">
        <v>27</v>
      </c>
      <c r="K1622" s="321">
        <v>-27.5</v>
      </c>
      <c r="L1622" s="320"/>
      <c r="M1622" s="321"/>
      <c r="N1622" s="318" t="s">
        <v>3636</v>
      </c>
      <c r="O1622" s="623">
        <v>4.8</v>
      </c>
      <c r="P1622" s="318" t="s">
        <v>4436</v>
      </c>
      <c r="Q1622" s="320" t="s">
        <v>1937</v>
      </c>
      <c r="R1622">
        <v>-14</v>
      </c>
      <c r="S1622" s="184" t="s">
        <v>4440</v>
      </c>
      <c r="T1622" s="138">
        <f t="shared" si="119"/>
        <v>3</v>
      </c>
      <c r="U1622" s="33"/>
      <c r="V1622" s="139"/>
      <c r="W1622" s="138"/>
      <c r="X1622" s="138"/>
      <c r="Y1622" s="138"/>
      <c r="Z1622" s="141"/>
      <c r="AA1622" s="226"/>
      <c r="AB1622" s="179"/>
      <c r="AC1622" s="179"/>
      <c r="AD1622" s="179"/>
      <c r="AE1622" s="179"/>
      <c r="AF1622" s="179"/>
      <c r="AG1622" s="179"/>
      <c r="AH1622" s="179"/>
      <c r="AI1622" s="179"/>
      <c r="AJ1622" s="179"/>
      <c r="AK1622" s="179"/>
    </row>
    <row r="1623" spans="1:37" customFormat="1" x14ac:dyDescent="0.3">
      <c r="A1623" s="3">
        <v>41704</v>
      </c>
      <c r="B1623" s="946" t="s">
        <v>4438</v>
      </c>
      <c r="C1623" s="704" t="s">
        <v>1126</v>
      </c>
      <c r="D1623" s="7">
        <v>400</v>
      </c>
      <c r="E1623" t="s">
        <v>66</v>
      </c>
      <c r="F1623" s="370">
        <v>45383</v>
      </c>
      <c r="G1623" t="s">
        <v>171</v>
      </c>
      <c r="H1623" s="318" t="s">
        <v>178</v>
      </c>
      <c r="I1623" s="319" t="s">
        <v>4437</v>
      </c>
      <c r="J1623" s="320" t="s">
        <v>3807</v>
      </c>
      <c r="K1623" s="321">
        <v>-35</v>
      </c>
      <c r="L1623" s="320"/>
      <c r="M1623" s="321"/>
      <c r="N1623" s="318" t="s">
        <v>71</v>
      </c>
      <c r="O1623" s="623">
        <v>5</v>
      </c>
      <c r="P1623" s="318" t="s">
        <v>3809</v>
      </c>
      <c r="Q1623" s="320"/>
      <c r="R1623" t="s">
        <v>3746</v>
      </c>
      <c r="S1623" s="184" t="s">
        <v>4439</v>
      </c>
      <c r="T1623" s="138">
        <f t="shared" si="119"/>
        <v>3</v>
      </c>
      <c r="U1623" s="33"/>
      <c r="V1623" s="139"/>
      <c r="W1623" s="138"/>
      <c r="X1623" s="138"/>
      <c r="Y1623" s="138"/>
      <c r="Z1623" s="141"/>
      <c r="AA1623" s="226"/>
      <c r="AB1623" s="179"/>
      <c r="AC1623" s="179"/>
      <c r="AD1623" s="179"/>
      <c r="AE1623" s="179"/>
      <c r="AF1623" s="179"/>
      <c r="AG1623" s="179"/>
      <c r="AH1623" s="179"/>
      <c r="AI1623" s="179"/>
      <c r="AJ1623" s="179"/>
      <c r="AK1623" s="179"/>
    </row>
    <row r="1624" spans="1:37" customFormat="1" x14ac:dyDescent="0.3">
      <c r="A1624" s="3">
        <v>41703</v>
      </c>
      <c r="B1624" s="946" t="s">
        <v>4329</v>
      </c>
      <c r="C1624" s="704" t="s">
        <v>11</v>
      </c>
      <c r="D1624" s="7">
        <v>2000</v>
      </c>
      <c r="E1624" t="s">
        <v>66</v>
      </c>
      <c r="F1624" s="370">
        <v>45365</v>
      </c>
      <c r="G1624" t="s">
        <v>1379</v>
      </c>
      <c r="H1624" s="318" t="s">
        <v>1444</v>
      </c>
      <c r="I1624" s="319" t="s">
        <v>678</v>
      </c>
      <c r="J1624" s="320" t="s">
        <v>321</v>
      </c>
      <c r="K1624" s="321">
        <v>-25</v>
      </c>
      <c r="L1624" s="320"/>
      <c r="M1624" s="321"/>
      <c r="N1624" s="318" t="s">
        <v>4330</v>
      </c>
      <c r="O1624" s="623">
        <v>5</v>
      </c>
      <c r="P1624" s="318" t="s">
        <v>1993</v>
      </c>
      <c r="Q1624" s="320"/>
      <c r="R1624">
        <v>-5</v>
      </c>
      <c r="S1624" s="184" t="s">
        <v>4412</v>
      </c>
      <c r="T1624" s="138">
        <f t="shared" si="119"/>
        <v>3</v>
      </c>
      <c r="U1624" s="33"/>
      <c r="V1624" s="139"/>
      <c r="W1624" s="138"/>
      <c r="X1624" s="138"/>
      <c r="Y1624" s="138"/>
      <c r="Z1624" s="141"/>
      <c r="AA1624" s="226"/>
      <c r="AB1624" s="179"/>
      <c r="AC1624" s="179"/>
      <c r="AD1624" s="179"/>
      <c r="AE1624" s="179"/>
      <c r="AF1624" s="179"/>
      <c r="AG1624" s="179"/>
      <c r="AH1624" s="179"/>
      <c r="AI1624" s="179"/>
      <c r="AJ1624" s="179"/>
      <c r="AK1624" s="179"/>
    </row>
    <row r="1625" spans="1:37" customFormat="1" x14ac:dyDescent="0.3">
      <c r="A1625" s="3">
        <v>41703</v>
      </c>
      <c r="B1625" s="946" t="s">
        <v>4331</v>
      </c>
      <c r="C1625" s="704" t="s">
        <v>11</v>
      </c>
      <c r="D1625" s="7">
        <v>1500</v>
      </c>
      <c r="E1625" t="s">
        <v>117</v>
      </c>
      <c r="F1625" s="370">
        <v>52670</v>
      </c>
      <c r="G1625" t="s">
        <v>1379</v>
      </c>
      <c r="H1625" s="318" t="s">
        <v>338</v>
      </c>
      <c r="I1625" s="319" t="s">
        <v>4332</v>
      </c>
      <c r="J1625" s="320" t="s">
        <v>4333</v>
      </c>
      <c r="K1625" s="321">
        <v>-30</v>
      </c>
      <c r="L1625" s="320"/>
      <c r="M1625" s="321"/>
      <c r="N1625" s="318" t="s">
        <v>4330</v>
      </c>
      <c r="O1625" s="623">
        <v>6.67</v>
      </c>
      <c r="P1625" s="318" t="s">
        <v>2288</v>
      </c>
      <c r="Q1625" s="320"/>
      <c r="R1625">
        <v>-2</v>
      </c>
      <c r="S1625" s="184" t="s">
        <v>4411</v>
      </c>
      <c r="T1625" s="138">
        <f t="shared" si="119"/>
        <v>3</v>
      </c>
      <c r="U1625" s="33"/>
      <c r="V1625" s="139"/>
      <c r="W1625" s="138"/>
      <c r="X1625" s="138"/>
      <c r="Y1625" s="138"/>
      <c r="Z1625" s="141"/>
      <c r="AA1625" s="226"/>
      <c r="AB1625" s="179"/>
      <c r="AC1625" s="179"/>
      <c r="AD1625" s="179"/>
      <c r="AE1625" s="179"/>
      <c r="AF1625" s="179"/>
      <c r="AG1625" s="179"/>
      <c r="AH1625" s="179"/>
      <c r="AI1625" s="179"/>
      <c r="AJ1625" s="179"/>
      <c r="AK1625" s="179"/>
    </row>
    <row r="1626" spans="1:37" customFormat="1" x14ac:dyDescent="0.3">
      <c r="A1626" s="3">
        <v>41703</v>
      </c>
      <c r="B1626" s="946" t="s">
        <v>4334</v>
      </c>
      <c r="C1626" s="704" t="s">
        <v>705</v>
      </c>
      <c r="D1626" s="7">
        <v>1000</v>
      </c>
      <c r="E1626" t="s">
        <v>12</v>
      </c>
      <c r="F1626" s="370">
        <v>42807</v>
      </c>
      <c r="G1626" t="s">
        <v>4335</v>
      </c>
      <c r="H1626" s="318"/>
      <c r="I1626" s="319" t="s">
        <v>2299</v>
      </c>
      <c r="J1626" s="320" t="s">
        <v>4336</v>
      </c>
      <c r="K1626" s="321">
        <v>-7.5</v>
      </c>
      <c r="L1626" s="320"/>
      <c r="M1626" s="321"/>
      <c r="N1626" s="318" t="s">
        <v>1437</v>
      </c>
      <c r="O1626" s="623">
        <v>1.4</v>
      </c>
      <c r="P1626" s="318" t="s">
        <v>4337</v>
      </c>
      <c r="Q1626" s="320"/>
      <c r="R1626">
        <v>5.5</v>
      </c>
      <c r="S1626" s="184" t="s">
        <v>4410</v>
      </c>
      <c r="T1626" s="138">
        <f t="shared" si="119"/>
        <v>3</v>
      </c>
      <c r="U1626" s="33"/>
      <c r="V1626" s="139"/>
      <c r="W1626" s="138"/>
      <c r="X1626" s="138"/>
      <c r="Y1626" s="138"/>
      <c r="Z1626" s="141"/>
      <c r="AA1626" s="226"/>
      <c r="AB1626" s="179"/>
      <c r="AC1626" s="179"/>
      <c r="AD1626" s="179"/>
      <c r="AE1626" s="179"/>
      <c r="AF1626" s="179"/>
      <c r="AG1626" s="179"/>
      <c r="AH1626" s="179"/>
      <c r="AI1626" s="179"/>
      <c r="AJ1626" s="179"/>
      <c r="AK1626" s="179"/>
    </row>
    <row r="1627" spans="1:37" customFormat="1" x14ac:dyDescent="0.3">
      <c r="A1627" s="3">
        <v>41703</v>
      </c>
      <c r="B1627" s="946" t="s">
        <v>4338</v>
      </c>
      <c r="C1627" s="704" t="s">
        <v>705</v>
      </c>
      <c r="D1627" s="7">
        <v>1250</v>
      </c>
      <c r="E1627" t="s">
        <v>12</v>
      </c>
      <c r="F1627" s="370">
        <v>42807</v>
      </c>
      <c r="G1627" t="s">
        <v>4335</v>
      </c>
      <c r="H1627" s="318" t="s">
        <v>1252</v>
      </c>
      <c r="I1627" s="319" t="s">
        <v>4339</v>
      </c>
      <c r="J1627" s="320" t="s">
        <v>3241</v>
      </c>
      <c r="K1627" s="321">
        <v>-7.5</v>
      </c>
      <c r="L1627" s="320"/>
      <c r="M1627" s="321"/>
      <c r="N1627" s="318" t="s">
        <v>85</v>
      </c>
      <c r="O1627" s="623">
        <v>1.44</v>
      </c>
      <c r="P1627" s="318" t="s">
        <v>4337</v>
      </c>
      <c r="Q1627" s="320"/>
      <c r="R1627">
        <v>5.5</v>
      </c>
      <c r="S1627" s="184" t="s">
        <v>4409</v>
      </c>
      <c r="T1627" s="138">
        <f t="shared" si="119"/>
        <v>3</v>
      </c>
      <c r="U1627" s="33"/>
      <c r="V1627" s="139"/>
      <c r="W1627" s="138"/>
      <c r="X1627" s="138"/>
      <c r="Y1627" s="138"/>
      <c r="Z1627" s="141"/>
      <c r="AA1627" s="226"/>
      <c r="AB1627" s="179"/>
      <c r="AC1627" s="179"/>
      <c r="AD1627" s="179"/>
      <c r="AE1627" s="179"/>
      <c r="AF1627" s="179"/>
      <c r="AG1627" s="179"/>
      <c r="AH1627" s="179"/>
      <c r="AI1627" s="179"/>
      <c r="AJ1627" s="179"/>
      <c r="AK1627" s="179"/>
    </row>
    <row r="1628" spans="1:37" customFormat="1" x14ac:dyDescent="0.3">
      <c r="A1628" s="3">
        <v>41703</v>
      </c>
      <c r="B1628" s="946" t="s">
        <v>4340</v>
      </c>
      <c r="C1628" s="704" t="s">
        <v>705</v>
      </c>
      <c r="D1628" s="7">
        <v>1250</v>
      </c>
      <c r="E1628" t="s">
        <v>37</v>
      </c>
      <c r="F1628" s="370">
        <v>43537</v>
      </c>
      <c r="G1628" t="s">
        <v>4335</v>
      </c>
      <c r="H1628" s="318" t="s">
        <v>668</v>
      </c>
      <c r="I1628" s="319" t="s">
        <v>414</v>
      </c>
      <c r="J1628" s="320" t="s">
        <v>131</v>
      </c>
      <c r="K1628" s="321">
        <v>-15</v>
      </c>
      <c r="L1628" s="320"/>
      <c r="M1628" s="321"/>
      <c r="N1628" s="318" t="s">
        <v>3661</v>
      </c>
      <c r="O1628" s="623">
        <v>2.4</v>
      </c>
      <c r="P1628" s="318" t="s">
        <v>1937</v>
      </c>
      <c r="Q1628" s="320"/>
      <c r="R1628">
        <v>0</v>
      </c>
      <c r="S1628" s="184" t="s">
        <v>4408</v>
      </c>
      <c r="T1628" s="138">
        <f t="shared" si="119"/>
        <v>3</v>
      </c>
      <c r="U1628" s="33"/>
      <c r="V1628" s="139"/>
      <c r="W1628" s="138"/>
      <c r="X1628" s="138"/>
      <c r="Y1628" s="138"/>
      <c r="Z1628" s="141"/>
      <c r="AA1628" s="226"/>
      <c r="AB1628" s="179"/>
      <c r="AC1628" s="179"/>
      <c r="AD1628" s="179"/>
      <c r="AE1628" s="179"/>
      <c r="AF1628" s="179"/>
      <c r="AG1628" s="179"/>
      <c r="AH1628" s="179"/>
      <c r="AI1628" s="179"/>
      <c r="AJ1628" s="179"/>
      <c r="AK1628" s="179"/>
    </row>
    <row r="1629" spans="1:37" customFormat="1" x14ac:dyDescent="0.3">
      <c r="A1629" s="3">
        <v>41703</v>
      </c>
      <c r="B1629" s="946" t="s">
        <v>4341</v>
      </c>
      <c r="C1629" s="704" t="s">
        <v>4342</v>
      </c>
      <c r="D1629" s="7">
        <v>400</v>
      </c>
      <c r="E1629" t="s">
        <v>434</v>
      </c>
      <c r="F1629" s="370">
        <v>42257</v>
      </c>
      <c r="G1629" t="s">
        <v>511</v>
      </c>
      <c r="H1629" s="318" t="s">
        <v>356</v>
      </c>
      <c r="I1629" s="319" t="s">
        <v>4343</v>
      </c>
      <c r="J1629" s="320" t="s">
        <v>4344</v>
      </c>
      <c r="K1629" s="321">
        <v>-10</v>
      </c>
      <c r="L1629" s="320"/>
      <c r="M1629" s="321"/>
      <c r="N1629" s="318" t="s">
        <v>85</v>
      </c>
      <c r="O1629" s="623">
        <v>4.5</v>
      </c>
      <c r="P1629" s="318" t="s">
        <v>1937</v>
      </c>
      <c r="Q1629" s="320"/>
      <c r="R1629">
        <v>0</v>
      </c>
      <c r="S1629" s="184" t="s">
        <v>4407</v>
      </c>
      <c r="T1629" s="138">
        <f t="shared" si="119"/>
        <v>3</v>
      </c>
      <c r="U1629" s="33"/>
      <c r="V1629" s="139"/>
      <c r="W1629" s="138"/>
      <c r="X1629" s="138"/>
      <c r="Y1629" s="138"/>
      <c r="Z1629" s="141"/>
      <c r="AA1629" s="226"/>
      <c r="AB1629" s="179"/>
      <c r="AC1629" s="179"/>
      <c r="AD1629" s="179"/>
      <c r="AE1629" s="179"/>
      <c r="AF1629" s="179"/>
      <c r="AG1629" s="179"/>
      <c r="AH1629" s="179"/>
      <c r="AI1629" s="179"/>
      <c r="AJ1629" s="179"/>
      <c r="AK1629" s="381"/>
    </row>
    <row r="1630" spans="1:37" customFormat="1" x14ac:dyDescent="0.3">
      <c r="A1630" s="3">
        <v>41703</v>
      </c>
      <c r="B1630" s="946" t="s">
        <v>4345</v>
      </c>
      <c r="C1630" s="704" t="s">
        <v>4342</v>
      </c>
      <c r="D1630" s="7">
        <v>700</v>
      </c>
      <c r="E1630" t="s">
        <v>12</v>
      </c>
      <c r="F1630" s="370">
        <v>42804</v>
      </c>
      <c r="G1630" t="s">
        <v>511</v>
      </c>
      <c r="H1630" s="318" t="s">
        <v>569</v>
      </c>
      <c r="I1630" s="319" t="s">
        <v>802</v>
      </c>
      <c r="J1630" s="320" t="s">
        <v>301</v>
      </c>
      <c r="K1630" s="321">
        <v>-15</v>
      </c>
      <c r="L1630" s="320"/>
      <c r="M1630" s="321"/>
      <c r="N1630" s="318" t="s">
        <v>551</v>
      </c>
      <c r="O1630" s="623">
        <v>3.57</v>
      </c>
      <c r="P1630" s="318" t="s">
        <v>1937</v>
      </c>
      <c r="Q1630" s="320"/>
      <c r="R1630">
        <v>0</v>
      </c>
      <c r="S1630" s="184" t="s">
        <v>4406</v>
      </c>
      <c r="T1630" s="138">
        <f t="shared" si="119"/>
        <v>3</v>
      </c>
      <c r="U1630" s="33"/>
      <c r="V1630" s="139"/>
      <c r="W1630" s="138"/>
      <c r="X1630" s="138"/>
      <c r="Y1630" s="138"/>
      <c r="Z1630" s="141"/>
      <c r="AA1630" s="226"/>
      <c r="AB1630" s="179"/>
      <c r="AC1630" s="179"/>
      <c r="AD1630" s="179"/>
      <c r="AE1630" s="179"/>
      <c r="AF1630" s="179"/>
      <c r="AG1630" s="179"/>
      <c r="AH1630" s="179"/>
      <c r="AI1630" s="179"/>
      <c r="AJ1630" s="179"/>
      <c r="AK1630" s="179"/>
    </row>
    <row r="1631" spans="1:37" customFormat="1" x14ac:dyDescent="0.3">
      <c r="A1631" s="3">
        <v>41703</v>
      </c>
      <c r="B1631" s="946" t="s">
        <v>4346</v>
      </c>
      <c r="C1631" s="704" t="s">
        <v>4342</v>
      </c>
      <c r="D1631" s="7">
        <v>1100</v>
      </c>
      <c r="E1631" t="s">
        <v>37</v>
      </c>
      <c r="F1631" s="370">
        <v>43539</v>
      </c>
      <c r="G1631" t="s">
        <v>511</v>
      </c>
      <c r="H1631" s="318" t="s">
        <v>220</v>
      </c>
      <c r="I1631" s="319" t="s">
        <v>952</v>
      </c>
      <c r="J1631" s="320" t="s">
        <v>191</v>
      </c>
      <c r="K1631" s="321">
        <v>-20</v>
      </c>
      <c r="L1631" s="320"/>
      <c r="M1631" s="321"/>
      <c r="N1631" s="318" t="s">
        <v>240</v>
      </c>
      <c r="O1631" s="623">
        <v>3.09</v>
      </c>
      <c r="P1631" s="318" t="s">
        <v>3841</v>
      </c>
      <c r="Q1631" s="320"/>
      <c r="R1631">
        <v>-5</v>
      </c>
      <c r="S1631" s="184" t="s">
        <v>4405</v>
      </c>
      <c r="T1631" s="138">
        <f t="shared" si="119"/>
        <v>3</v>
      </c>
      <c r="U1631" s="33"/>
      <c r="V1631" s="139"/>
      <c r="W1631" s="138"/>
      <c r="X1631" s="138"/>
      <c r="Y1631" s="138"/>
      <c r="Z1631" s="141"/>
      <c r="AA1631" s="226"/>
      <c r="AB1631" s="179"/>
      <c r="AC1631" s="179"/>
      <c r="AD1631" s="179"/>
      <c r="AE1631" s="179"/>
      <c r="AF1631" s="179"/>
      <c r="AG1631" s="179"/>
      <c r="AH1631" s="179"/>
      <c r="AI1631" s="179"/>
      <c r="AJ1631" s="179"/>
      <c r="AK1631" s="179"/>
    </row>
    <row r="1632" spans="1:37" customFormat="1" x14ac:dyDescent="0.3">
      <c r="A1632" s="3">
        <v>41703</v>
      </c>
      <c r="B1632" s="946" t="s">
        <v>4347</v>
      </c>
      <c r="C1632" s="704" t="s">
        <v>4342</v>
      </c>
      <c r="D1632" s="7">
        <v>1100</v>
      </c>
      <c r="E1632" t="s">
        <v>66</v>
      </c>
      <c r="F1632" s="370">
        <v>45366</v>
      </c>
      <c r="G1632" t="s">
        <v>511</v>
      </c>
      <c r="H1632" s="318" t="s">
        <v>225</v>
      </c>
      <c r="I1632" s="319" t="s">
        <v>653</v>
      </c>
      <c r="J1632" s="320" t="s">
        <v>370</v>
      </c>
      <c r="K1632" s="321">
        <v>-20</v>
      </c>
      <c r="L1632" s="320"/>
      <c r="M1632" s="321"/>
      <c r="N1632" s="318" t="s">
        <v>499</v>
      </c>
      <c r="O1632" s="623">
        <v>3.91</v>
      </c>
      <c r="P1632" s="318" t="s">
        <v>3841</v>
      </c>
      <c r="Q1632" s="320"/>
      <c r="R1632">
        <v>-5</v>
      </c>
      <c r="S1632" s="184" t="s">
        <v>4404</v>
      </c>
      <c r="T1632" s="138">
        <f t="shared" si="119"/>
        <v>3</v>
      </c>
      <c r="U1632" s="33"/>
      <c r="V1632" s="139"/>
      <c r="W1632" s="138"/>
      <c r="X1632" s="138"/>
      <c r="Y1632" s="138"/>
      <c r="Z1632" s="141"/>
      <c r="AA1632" s="226"/>
      <c r="AB1632" s="179"/>
      <c r="AC1632" s="179"/>
      <c r="AD1632" s="179"/>
      <c r="AE1632" s="179"/>
      <c r="AF1632" s="179"/>
      <c r="AG1632" s="179"/>
      <c r="AH1632" s="179"/>
      <c r="AI1632" s="179"/>
      <c r="AJ1632" s="179"/>
      <c r="AK1632" s="179"/>
    </row>
    <row r="1633" spans="1:37" customFormat="1" x14ac:dyDescent="0.3">
      <c r="A1633" s="3">
        <v>41703</v>
      </c>
      <c r="B1633" s="946" t="s">
        <v>4348</v>
      </c>
      <c r="C1633" s="704" t="s">
        <v>4342</v>
      </c>
      <c r="D1633" s="7">
        <v>800</v>
      </c>
      <c r="E1633" t="s">
        <v>117</v>
      </c>
      <c r="F1633" s="370">
        <v>52671</v>
      </c>
      <c r="G1633" t="s">
        <v>511</v>
      </c>
      <c r="H1633" s="318" t="s">
        <v>123</v>
      </c>
      <c r="I1633" s="319" t="s">
        <v>628</v>
      </c>
      <c r="J1633" s="320" t="s">
        <v>447</v>
      </c>
      <c r="K1633" s="321">
        <v>-25</v>
      </c>
      <c r="L1633" s="320"/>
      <c r="M1633" s="321"/>
      <c r="N1633" s="318" t="s">
        <v>499</v>
      </c>
      <c r="O1633" s="623">
        <v>5.375</v>
      </c>
      <c r="P1633" s="318" t="s">
        <v>4349</v>
      </c>
      <c r="Q1633" s="320"/>
      <c r="R1633">
        <v>-9</v>
      </c>
      <c r="S1633" s="184" t="s">
        <v>4403</v>
      </c>
      <c r="T1633" s="138">
        <f t="shared" si="119"/>
        <v>3</v>
      </c>
      <c r="U1633" s="33"/>
      <c r="V1633" s="139"/>
      <c r="W1633" s="138"/>
      <c r="X1633" s="138"/>
      <c r="Y1633" s="138"/>
      <c r="Z1633" s="141"/>
      <c r="AA1633" s="226"/>
      <c r="AB1633" s="179"/>
      <c r="AC1633" s="179"/>
      <c r="AD1633" s="179"/>
      <c r="AE1633" s="179"/>
      <c r="AF1633" s="179"/>
      <c r="AG1633" s="179"/>
      <c r="AH1633" s="179"/>
      <c r="AI1633" s="179"/>
      <c r="AJ1633" s="179"/>
      <c r="AK1633" s="179"/>
    </row>
    <row r="1634" spans="1:37" customFormat="1" x14ac:dyDescent="0.3">
      <c r="A1634" s="3">
        <v>41703</v>
      </c>
      <c r="B1634" s="946" t="s">
        <v>4350</v>
      </c>
      <c r="C1634" s="704" t="s">
        <v>100</v>
      </c>
      <c r="D1634" s="7">
        <v>250</v>
      </c>
      <c r="E1634" t="s">
        <v>12</v>
      </c>
      <c r="F1634" s="370">
        <v>42806</v>
      </c>
      <c r="G1634" t="s">
        <v>4351</v>
      </c>
      <c r="H1634" s="318" t="s">
        <v>135</v>
      </c>
      <c r="I1634" s="319" t="s">
        <v>3818</v>
      </c>
      <c r="J1634" s="320" t="s">
        <v>3819</v>
      </c>
      <c r="K1634" s="321">
        <v>-10</v>
      </c>
      <c r="L1634" s="320"/>
      <c r="M1634" s="321"/>
      <c r="N1634" s="318" t="s">
        <v>423</v>
      </c>
      <c r="O1634" s="623">
        <v>4</v>
      </c>
      <c r="P1634" s="318" t="s">
        <v>3841</v>
      </c>
      <c r="Q1634" s="320"/>
      <c r="R1634">
        <v>-5</v>
      </c>
      <c r="S1634" s="184" t="s">
        <v>4402</v>
      </c>
      <c r="T1634" s="138">
        <f t="shared" si="119"/>
        <v>3</v>
      </c>
      <c r="U1634" s="33"/>
      <c r="V1634" s="139"/>
      <c r="W1634" s="138"/>
      <c r="X1634" s="138"/>
      <c r="Y1634" s="138"/>
      <c r="Z1634" s="141"/>
      <c r="AA1634" s="226"/>
      <c r="AB1634" s="179"/>
      <c r="AC1634" s="179"/>
      <c r="AD1634" s="179"/>
      <c r="AE1634" s="179"/>
      <c r="AF1634" s="179"/>
      <c r="AG1634" s="179"/>
      <c r="AH1634" s="179"/>
      <c r="AI1634" s="179"/>
      <c r="AJ1634" s="179"/>
      <c r="AK1634" s="179"/>
    </row>
    <row r="1635" spans="1:37" customFormat="1" x14ac:dyDescent="0.3">
      <c r="A1635" s="3">
        <v>41703</v>
      </c>
      <c r="B1635" s="946" t="s">
        <v>4352</v>
      </c>
      <c r="C1635" s="704" t="s">
        <v>100</v>
      </c>
      <c r="D1635" s="7">
        <v>250</v>
      </c>
      <c r="E1635" t="s">
        <v>224</v>
      </c>
      <c r="F1635" s="370">
        <v>44267</v>
      </c>
      <c r="G1635" t="s">
        <v>4351</v>
      </c>
      <c r="H1635" s="318" t="s">
        <v>189</v>
      </c>
      <c r="I1635" s="319" t="s">
        <v>3832</v>
      </c>
      <c r="J1635" s="320" t="s">
        <v>131</v>
      </c>
      <c r="K1635" s="321">
        <v>-10</v>
      </c>
      <c r="L1635" s="320"/>
      <c r="M1635" s="321"/>
      <c r="N1635" s="318" t="s">
        <v>192</v>
      </c>
      <c r="O1635" s="623">
        <v>6.4</v>
      </c>
      <c r="P1635" s="318" t="s">
        <v>3841</v>
      </c>
      <c r="Q1635" s="320"/>
      <c r="R1635">
        <v>-5</v>
      </c>
      <c r="S1635" s="184" t="s">
        <v>4401</v>
      </c>
      <c r="T1635" s="138">
        <f t="shared" si="119"/>
        <v>3</v>
      </c>
      <c r="U1635" s="33"/>
      <c r="V1635" s="139"/>
      <c r="W1635" s="138"/>
      <c r="X1635" s="138"/>
      <c r="Y1635" s="138"/>
      <c r="Z1635" s="141"/>
      <c r="AA1635" s="226"/>
      <c r="AB1635" s="179"/>
      <c r="AC1635" s="179"/>
      <c r="AD1635" s="179"/>
      <c r="AE1635" s="179"/>
      <c r="AF1635" s="179"/>
      <c r="AG1635" s="179"/>
      <c r="AH1635" s="179"/>
      <c r="AI1635" s="179"/>
      <c r="AJ1635" s="179"/>
      <c r="AK1635" s="179"/>
    </row>
    <row r="1636" spans="1:37" customFormat="1" x14ac:dyDescent="0.3">
      <c r="A1636" s="3">
        <v>41703</v>
      </c>
      <c r="B1636" s="946" t="s">
        <v>4353</v>
      </c>
      <c r="C1636" s="704" t="s">
        <v>36</v>
      </c>
      <c r="D1636" s="7">
        <v>650</v>
      </c>
      <c r="E1636" t="s">
        <v>37</v>
      </c>
      <c r="F1636" s="370">
        <v>43536</v>
      </c>
      <c r="G1636" t="s">
        <v>4354</v>
      </c>
      <c r="H1636" s="318" t="s">
        <v>2299</v>
      </c>
      <c r="I1636" s="319" t="s">
        <v>2299</v>
      </c>
      <c r="J1636" s="320" t="s">
        <v>4355</v>
      </c>
      <c r="K1636" s="321">
        <v>-10</v>
      </c>
      <c r="L1636" s="320"/>
      <c r="M1636" s="321"/>
      <c r="N1636" s="318" t="s">
        <v>423</v>
      </c>
      <c r="O1636" s="623">
        <v>1.54</v>
      </c>
      <c r="P1636" s="318" t="s">
        <v>2958</v>
      </c>
      <c r="Q1636" s="320"/>
      <c r="R1636">
        <v>1</v>
      </c>
      <c r="S1636" s="184" t="s">
        <v>4399</v>
      </c>
      <c r="T1636" s="138">
        <f t="shared" si="119"/>
        <v>3</v>
      </c>
      <c r="U1636" s="33"/>
      <c r="V1636" s="139"/>
      <c r="W1636" s="138"/>
      <c r="X1636" s="138"/>
      <c r="Y1636" s="138"/>
      <c r="Z1636" s="141"/>
      <c r="AA1636" s="226"/>
      <c r="AB1636" s="179"/>
      <c r="AC1636" s="179"/>
      <c r="AD1636" s="179"/>
      <c r="AE1636" s="179"/>
      <c r="AF1636" s="179"/>
      <c r="AG1636" s="179"/>
      <c r="AH1636" s="179"/>
      <c r="AI1636" s="179"/>
      <c r="AJ1636" s="179"/>
      <c r="AK1636" s="179"/>
    </row>
    <row r="1637" spans="1:37" customFormat="1" x14ac:dyDescent="0.3">
      <c r="A1637" s="3">
        <v>41703</v>
      </c>
      <c r="B1637" s="946" t="s">
        <v>4356</v>
      </c>
      <c r="C1637" s="704" t="s">
        <v>36</v>
      </c>
      <c r="D1637" s="7">
        <v>1100</v>
      </c>
      <c r="E1637" t="s">
        <v>37</v>
      </c>
      <c r="F1637" s="370">
        <v>43536</v>
      </c>
      <c r="G1637" t="s">
        <v>4354</v>
      </c>
      <c r="H1637" s="318" t="s">
        <v>713</v>
      </c>
      <c r="I1637" s="319" t="s">
        <v>3898</v>
      </c>
      <c r="J1637" s="320" t="s">
        <v>442</v>
      </c>
      <c r="K1637" s="321">
        <v>-10</v>
      </c>
      <c r="L1637" s="320"/>
      <c r="M1637" s="321"/>
      <c r="N1637" s="318" t="s">
        <v>274</v>
      </c>
      <c r="O1637" s="623">
        <v>2.0499999999999998</v>
      </c>
      <c r="P1637" s="318" t="s">
        <v>2958</v>
      </c>
      <c r="Q1637" s="320"/>
      <c r="R1637">
        <v>1</v>
      </c>
      <c r="S1637" s="184" t="s">
        <v>4400</v>
      </c>
      <c r="T1637" s="138">
        <f t="shared" si="119"/>
        <v>3</v>
      </c>
      <c r="U1637" s="33"/>
      <c r="V1637" s="139"/>
      <c r="W1637" s="138"/>
      <c r="X1637" s="138"/>
      <c r="Y1637" s="138"/>
      <c r="Z1637" s="141"/>
      <c r="AA1637" s="226"/>
      <c r="AB1637" s="179"/>
      <c r="AC1637" s="179"/>
      <c r="AD1637" s="179"/>
      <c r="AE1637" s="179"/>
      <c r="AF1637" s="179"/>
      <c r="AG1637" s="179"/>
      <c r="AH1637" s="179"/>
      <c r="AI1637" s="179"/>
      <c r="AJ1637" s="179"/>
      <c r="AK1637" s="179"/>
    </row>
    <row r="1638" spans="1:37" customFormat="1" x14ac:dyDescent="0.3">
      <c r="A1638" s="3">
        <v>41703</v>
      </c>
      <c r="B1638" s="946" t="s">
        <v>4357</v>
      </c>
      <c r="C1638" s="704" t="s">
        <v>235</v>
      </c>
      <c r="D1638" s="7">
        <v>350</v>
      </c>
      <c r="E1638" t="s">
        <v>66</v>
      </c>
      <c r="F1638" s="370">
        <v>45366</v>
      </c>
      <c r="G1638" t="s">
        <v>4358</v>
      </c>
      <c r="H1638" s="318" t="s">
        <v>1632</v>
      </c>
      <c r="I1638" s="319" t="s">
        <v>4359</v>
      </c>
      <c r="J1638" s="320" t="s">
        <v>249</v>
      </c>
      <c r="K1638" s="321">
        <v>-12.5</v>
      </c>
      <c r="L1638" s="320"/>
      <c r="M1638" s="321"/>
      <c r="N1638" s="318" t="s">
        <v>259</v>
      </c>
      <c r="O1638" s="623">
        <v>5</v>
      </c>
      <c r="P1638" s="318" t="s">
        <v>2288</v>
      </c>
      <c r="Q1638" s="320"/>
      <c r="R1638">
        <v>-2</v>
      </c>
      <c r="S1638" s="184" t="s">
        <v>4398</v>
      </c>
      <c r="T1638" s="138">
        <f t="shared" si="119"/>
        <v>3</v>
      </c>
      <c r="U1638" s="33"/>
      <c r="V1638" s="139"/>
      <c r="W1638" s="138"/>
      <c r="X1638" s="138"/>
      <c r="Y1638" s="138"/>
      <c r="Z1638" s="141"/>
      <c r="AA1638" s="226"/>
      <c r="AB1638" s="179"/>
      <c r="AC1638" s="179"/>
      <c r="AD1638" s="179"/>
      <c r="AE1638" s="179"/>
      <c r="AF1638" s="179"/>
      <c r="AG1638" s="179"/>
      <c r="AH1638" s="179"/>
      <c r="AI1638" s="179"/>
      <c r="AJ1638" s="179"/>
      <c r="AK1638" s="179"/>
    </row>
    <row r="1639" spans="1:37" customFormat="1" x14ac:dyDescent="0.3">
      <c r="A1639" s="3">
        <v>41703</v>
      </c>
      <c r="B1639" s="946" t="s">
        <v>10</v>
      </c>
      <c r="C1639" s="704" t="s">
        <v>11</v>
      </c>
      <c r="D1639" s="7">
        <v>400</v>
      </c>
      <c r="E1639" t="s">
        <v>37</v>
      </c>
      <c r="F1639" s="370">
        <v>43535</v>
      </c>
      <c r="G1639" t="s">
        <v>219</v>
      </c>
      <c r="H1639" s="318" t="s">
        <v>2299</v>
      </c>
      <c r="I1639" s="319" t="s">
        <v>2299</v>
      </c>
      <c r="J1639" s="320" t="s">
        <v>789</v>
      </c>
      <c r="K1639" s="321">
        <v>-10</v>
      </c>
      <c r="L1639" s="320"/>
      <c r="M1639" s="321"/>
      <c r="N1639" s="318" t="s">
        <v>105</v>
      </c>
      <c r="O1639" s="623">
        <v>2</v>
      </c>
      <c r="P1639" s="318" t="s">
        <v>2274</v>
      </c>
      <c r="Q1639" s="320"/>
      <c r="R1639">
        <v>4</v>
      </c>
      <c r="S1639" s="184" t="s">
        <v>4395</v>
      </c>
      <c r="T1639" s="138">
        <f t="shared" si="119"/>
        <v>3</v>
      </c>
      <c r="U1639" s="33"/>
      <c r="V1639" s="139"/>
      <c r="W1639" s="138"/>
      <c r="X1639" s="138"/>
      <c r="Y1639" s="138"/>
      <c r="Z1639" s="141"/>
      <c r="AA1639" s="226"/>
      <c r="AB1639" s="179"/>
      <c r="AC1639" s="179"/>
      <c r="AD1639" s="179"/>
      <c r="AE1639" s="179"/>
      <c r="AF1639" s="179"/>
      <c r="AG1639" s="179"/>
      <c r="AH1639" s="179"/>
      <c r="AI1639" s="179"/>
      <c r="AJ1639" s="179"/>
      <c r="AK1639" s="179"/>
    </row>
    <row r="1640" spans="1:37" customFormat="1" x14ac:dyDescent="0.3">
      <c r="A1640" s="3">
        <v>41703</v>
      </c>
      <c r="B1640" s="946" t="s">
        <v>4360</v>
      </c>
      <c r="C1640" s="704" t="s">
        <v>11</v>
      </c>
      <c r="D1640" s="7">
        <v>1100</v>
      </c>
      <c r="E1640" t="s">
        <v>4361</v>
      </c>
      <c r="F1640" s="370">
        <v>43535</v>
      </c>
      <c r="G1640" t="s">
        <v>219</v>
      </c>
      <c r="H1640" s="318" t="s">
        <v>1253</v>
      </c>
      <c r="I1640" s="319" t="s">
        <v>4362</v>
      </c>
      <c r="J1640" s="320" t="s">
        <v>258</v>
      </c>
      <c r="K1640" s="321">
        <v>-10</v>
      </c>
      <c r="L1640" s="320"/>
      <c r="M1640" s="321"/>
      <c r="N1640" s="318" t="s">
        <v>254</v>
      </c>
      <c r="O1640" s="623">
        <v>2.4500000000000002</v>
      </c>
      <c r="P1640" s="318" t="s">
        <v>2274</v>
      </c>
      <c r="Q1640" s="320"/>
      <c r="R1640">
        <v>4</v>
      </c>
      <c r="S1640" s="184" t="s">
        <v>4397</v>
      </c>
      <c r="T1640" s="138">
        <f t="shared" si="119"/>
        <v>3</v>
      </c>
      <c r="U1640" s="33"/>
      <c r="V1640" s="139"/>
      <c r="W1640" s="138"/>
      <c r="X1640" s="138"/>
      <c r="Y1640" s="138"/>
      <c r="Z1640" s="141"/>
      <c r="AA1640" s="226"/>
      <c r="AB1640" s="179"/>
      <c r="AC1640" s="179"/>
      <c r="AD1640" s="179"/>
      <c r="AE1640" s="179"/>
      <c r="AF1640" s="179"/>
      <c r="AG1640" s="179"/>
      <c r="AH1640" s="179"/>
      <c r="AI1640" s="179"/>
      <c r="AJ1640" s="179"/>
      <c r="AK1640" s="179"/>
    </row>
    <row r="1641" spans="1:37" customFormat="1" x14ac:dyDescent="0.3">
      <c r="A1641" s="3">
        <v>41703</v>
      </c>
      <c r="B1641" s="946" t="s">
        <v>4363</v>
      </c>
      <c r="C1641" s="704" t="s">
        <v>11</v>
      </c>
      <c r="D1641" s="7">
        <v>1000</v>
      </c>
      <c r="E1641" t="s">
        <v>66</v>
      </c>
      <c r="F1641" s="370">
        <v>45362</v>
      </c>
      <c r="G1641" t="s">
        <v>219</v>
      </c>
      <c r="H1641" s="318" t="s">
        <v>1480</v>
      </c>
      <c r="I1641" s="319" t="s">
        <v>446</v>
      </c>
      <c r="J1641" s="320" t="s">
        <v>447</v>
      </c>
      <c r="K1641" s="321">
        <v>-12.5</v>
      </c>
      <c r="L1641" s="320"/>
      <c r="M1641" s="321"/>
      <c r="N1641" s="318" t="s">
        <v>3661</v>
      </c>
      <c r="O1641" s="623">
        <v>3</v>
      </c>
      <c r="P1641" s="318" t="s">
        <v>1890</v>
      </c>
      <c r="Q1641" s="320"/>
      <c r="R1641">
        <v>5</v>
      </c>
      <c r="S1641" s="184" t="s">
        <v>4396</v>
      </c>
      <c r="T1641" s="138">
        <f t="shared" si="119"/>
        <v>3</v>
      </c>
      <c r="U1641" s="33"/>
      <c r="V1641" s="139"/>
      <c r="W1641" s="138"/>
      <c r="X1641" s="138"/>
      <c r="Y1641" s="138"/>
      <c r="Z1641" s="141"/>
      <c r="AA1641" s="226"/>
      <c r="AB1641" s="179"/>
      <c r="AC1641" s="179"/>
      <c r="AD1641" s="179"/>
      <c r="AE1641" s="179"/>
      <c r="AF1641" s="179"/>
      <c r="AG1641" s="179"/>
      <c r="AH1641" s="179"/>
      <c r="AI1641" s="179"/>
      <c r="AJ1641" s="179"/>
      <c r="AK1641" s="179"/>
    </row>
    <row r="1642" spans="1:37" customFormat="1" x14ac:dyDescent="0.3">
      <c r="A1642" s="3">
        <v>41703</v>
      </c>
      <c r="B1642" s="946" t="s">
        <v>4364</v>
      </c>
      <c r="C1642" s="704" t="s">
        <v>11</v>
      </c>
      <c r="D1642" s="7">
        <v>500</v>
      </c>
      <c r="E1642" t="s">
        <v>37</v>
      </c>
      <c r="F1642" s="370">
        <v>43539</v>
      </c>
      <c r="G1642" t="s">
        <v>251</v>
      </c>
      <c r="H1642" s="318" t="s">
        <v>631</v>
      </c>
      <c r="I1642" s="319" t="s">
        <v>952</v>
      </c>
      <c r="J1642" s="320" t="s">
        <v>131</v>
      </c>
      <c r="K1642" s="321">
        <v>-20</v>
      </c>
      <c r="L1642" s="320"/>
      <c r="M1642" s="321"/>
      <c r="N1642" s="318"/>
      <c r="O1642" s="623"/>
      <c r="P1642" s="318" t="s">
        <v>3631</v>
      </c>
      <c r="Q1642" s="320"/>
      <c r="S1642" s="184" t="s">
        <v>4394</v>
      </c>
      <c r="T1642" s="138">
        <f t="shared" si="119"/>
        <v>3</v>
      </c>
      <c r="U1642" s="33"/>
      <c r="V1642" s="139"/>
      <c r="W1642" s="138"/>
      <c r="X1642" s="138"/>
      <c r="Y1642" s="138"/>
      <c r="Z1642" s="141"/>
      <c r="AA1642" s="226"/>
      <c r="AB1642" s="179"/>
      <c r="AC1642" s="179"/>
      <c r="AD1642" s="179"/>
      <c r="AE1642" s="179"/>
      <c r="AF1642" s="179"/>
      <c r="AG1642" s="179"/>
      <c r="AH1642" s="179"/>
      <c r="AI1642" s="179"/>
      <c r="AJ1642" s="179"/>
      <c r="AK1642" s="179"/>
    </row>
    <row r="1643" spans="1:37" customFormat="1" x14ac:dyDescent="0.3">
      <c r="A1643" s="3">
        <v>41703</v>
      </c>
      <c r="B1643" s="946" t="s">
        <v>4365</v>
      </c>
      <c r="C1643" s="704" t="s">
        <v>11</v>
      </c>
      <c r="D1643" s="7">
        <v>500</v>
      </c>
      <c r="E1643" t="s">
        <v>224</v>
      </c>
      <c r="F1643" s="370">
        <v>44270</v>
      </c>
      <c r="G1643" t="s">
        <v>251</v>
      </c>
      <c r="H1643" s="318" t="s">
        <v>1951</v>
      </c>
      <c r="I1643" s="319" t="s">
        <v>673</v>
      </c>
      <c r="J1643" s="320" t="s">
        <v>293</v>
      </c>
      <c r="K1643" s="321">
        <v>-17.5</v>
      </c>
      <c r="L1643" s="320"/>
      <c r="M1643" s="321"/>
      <c r="N1643" s="318"/>
      <c r="O1643" s="623"/>
      <c r="P1643" s="318" t="s">
        <v>3631</v>
      </c>
      <c r="Q1643" s="320"/>
      <c r="S1643" s="184" t="s">
        <v>4393</v>
      </c>
      <c r="T1643" s="138">
        <f t="shared" si="119"/>
        <v>3</v>
      </c>
      <c r="U1643" s="33"/>
      <c r="V1643" s="139"/>
      <c r="W1643" s="138"/>
      <c r="X1643" s="138"/>
      <c r="Y1643" s="138"/>
      <c r="Z1643" s="141"/>
      <c r="AA1643" s="226"/>
      <c r="AB1643" s="179"/>
      <c r="AC1643" s="179"/>
      <c r="AD1643" s="179"/>
      <c r="AE1643" s="179"/>
      <c r="AF1643" s="179"/>
      <c r="AG1643" s="179"/>
      <c r="AH1643" s="179"/>
      <c r="AI1643" s="179"/>
      <c r="AJ1643" s="179"/>
      <c r="AK1643" s="179"/>
    </row>
    <row r="1644" spans="1:37" customFormat="1" x14ac:dyDescent="0.3">
      <c r="A1644" s="3">
        <v>41703</v>
      </c>
      <c r="B1644" s="946" t="s">
        <v>4366</v>
      </c>
      <c r="C1644" s="704" t="s">
        <v>36</v>
      </c>
      <c r="D1644" s="7">
        <v>350</v>
      </c>
      <c r="E1644" t="s">
        <v>66</v>
      </c>
      <c r="F1644" s="370">
        <v>45366</v>
      </c>
      <c r="G1644" t="s">
        <v>4367</v>
      </c>
      <c r="H1644" s="318" t="s">
        <v>123</v>
      </c>
      <c r="I1644" s="319" t="s">
        <v>4368</v>
      </c>
      <c r="J1644" s="320" t="s">
        <v>661</v>
      </c>
      <c r="K1644" s="321">
        <v>-20</v>
      </c>
      <c r="L1644" s="320"/>
      <c r="M1644" s="321"/>
      <c r="N1644" s="318" t="s">
        <v>1196</v>
      </c>
      <c r="O1644" s="623">
        <v>6.86</v>
      </c>
      <c r="P1644" s="318" t="s">
        <v>2020</v>
      </c>
      <c r="Q1644" s="320"/>
      <c r="R1644">
        <v>-7</v>
      </c>
      <c r="S1644" s="184" t="s">
        <v>4392</v>
      </c>
      <c r="T1644" s="138">
        <f t="shared" si="119"/>
        <v>3</v>
      </c>
      <c r="U1644" s="33"/>
      <c r="V1644" s="139"/>
      <c r="W1644" s="138"/>
      <c r="X1644" s="138"/>
      <c r="Y1644" s="138"/>
      <c r="Z1644" s="141"/>
      <c r="AA1644" s="226"/>
      <c r="AB1644" s="179"/>
      <c r="AC1644" s="179"/>
      <c r="AD1644" s="179"/>
      <c r="AE1644" s="179"/>
      <c r="AF1644" s="179"/>
      <c r="AG1644" s="179"/>
      <c r="AH1644" s="179"/>
      <c r="AI1644" s="179"/>
      <c r="AJ1644" s="179"/>
      <c r="AK1644" s="179"/>
    </row>
    <row r="1645" spans="1:37" customFormat="1" x14ac:dyDescent="0.3">
      <c r="A1645" s="3">
        <v>41703</v>
      </c>
      <c r="B1645" s="946" t="s">
        <v>4369</v>
      </c>
      <c r="C1645" s="704" t="s">
        <v>36</v>
      </c>
      <c r="D1645" s="7">
        <v>400</v>
      </c>
      <c r="E1645" t="s">
        <v>117</v>
      </c>
      <c r="F1645" s="370">
        <v>52671</v>
      </c>
      <c r="G1645" t="s">
        <v>4367</v>
      </c>
      <c r="H1645" s="318" t="s">
        <v>330</v>
      </c>
      <c r="I1645" s="319" t="s">
        <v>4370</v>
      </c>
      <c r="J1645" s="320" t="s">
        <v>4371</v>
      </c>
      <c r="K1645" s="321">
        <v>-17</v>
      </c>
      <c r="L1645" s="320"/>
      <c r="M1645" s="321"/>
      <c r="N1645" s="318" t="s">
        <v>3748</v>
      </c>
      <c r="O1645" s="623">
        <v>4</v>
      </c>
      <c r="P1645" s="318" t="s">
        <v>2092</v>
      </c>
      <c r="Q1645" s="320"/>
      <c r="R1645">
        <v>3</v>
      </c>
      <c r="S1645" s="184" t="s">
        <v>4391</v>
      </c>
      <c r="T1645" s="138">
        <f t="shared" si="119"/>
        <v>3</v>
      </c>
      <c r="U1645" s="33"/>
      <c r="V1645" s="139"/>
      <c r="W1645" s="138"/>
      <c r="X1645" s="138"/>
      <c r="Y1645" s="138"/>
      <c r="Z1645" s="141"/>
      <c r="AA1645" s="226"/>
      <c r="AB1645" s="179"/>
      <c r="AC1645" s="179"/>
      <c r="AD1645" s="179"/>
      <c r="AE1645" s="179"/>
      <c r="AF1645" s="179"/>
      <c r="AG1645" s="179"/>
      <c r="AH1645" s="179"/>
      <c r="AI1645" s="179"/>
      <c r="AJ1645" s="179"/>
      <c r="AK1645" s="179"/>
    </row>
    <row r="1646" spans="1:37" customFormat="1" x14ac:dyDescent="0.3">
      <c r="A1646" s="3">
        <v>41703</v>
      </c>
      <c r="B1646" s="946" t="s">
        <v>4372</v>
      </c>
      <c r="C1646" s="704" t="s">
        <v>182</v>
      </c>
      <c r="D1646" s="7">
        <v>150</v>
      </c>
      <c r="E1646" t="s">
        <v>117</v>
      </c>
      <c r="F1646" s="370">
        <v>52671</v>
      </c>
      <c r="G1646" t="s">
        <v>557</v>
      </c>
      <c r="H1646" s="318" t="s">
        <v>225</v>
      </c>
      <c r="I1646" s="319" t="s">
        <v>4373</v>
      </c>
      <c r="J1646" s="320" t="s">
        <v>283</v>
      </c>
      <c r="K1646" s="321">
        <v>10</v>
      </c>
      <c r="L1646" s="320"/>
      <c r="M1646" s="321"/>
      <c r="N1646" s="318" t="s">
        <v>4374</v>
      </c>
      <c r="O1646" s="623"/>
      <c r="P1646" s="318" t="s">
        <v>93</v>
      </c>
      <c r="Q1646" s="320"/>
      <c r="S1646" s="184" t="s">
        <v>4390</v>
      </c>
      <c r="T1646" s="138">
        <f t="shared" si="119"/>
        <v>3</v>
      </c>
      <c r="U1646" s="33"/>
      <c r="V1646" s="139"/>
      <c r="W1646" s="138"/>
      <c r="X1646" s="138"/>
      <c r="Y1646" s="138"/>
      <c r="Z1646" s="141"/>
      <c r="AA1646" s="226"/>
      <c r="AB1646" s="179"/>
      <c r="AC1646" s="179"/>
      <c r="AD1646" s="179"/>
      <c r="AE1646" s="179"/>
      <c r="AF1646" s="179"/>
      <c r="AG1646" s="179"/>
      <c r="AH1646" s="179"/>
      <c r="AI1646" s="179"/>
      <c r="AJ1646" s="179"/>
      <c r="AK1646" s="179"/>
    </row>
    <row r="1647" spans="1:37" customFormat="1" x14ac:dyDescent="0.3">
      <c r="A1647" s="3">
        <v>41703</v>
      </c>
      <c r="B1647" s="946" t="s">
        <v>904</v>
      </c>
      <c r="C1647" s="704" t="s">
        <v>905</v>
      </c>
      <c r="D1647" s="7">
        <v>200</v>
      </c>
      <c r="E1647" t="s">
        <v>4375</v>
      </c>
      <c r="F1647" s="370">
        <v>52320</v>
      </c>
      <c r="G1647" t="s">
        <v>3743</v>
      </c>
      <c r="H1647" s="318" t="s">
        <v>4376</v>
      </c>
      <c r="I1647" s="319" t="s">
        <v>4332</v>
      </c>
      <c r="J1647" s="320" t="s">
        <v>4333</v>
      </c>
      <c r="K1647" s="321">
        <v>-17.5</v>
      </c>
      <c r="L1647" s="320"/>
      <c r="M1647" s="321"/>
      <c r="N1647" s="318" t="s">
        <v>4377</v>
      </c>
      <c r="O1647" s="623">
        <v>4</v>
      </c>
      <c r="P1647" s="318" t="s">
        <v>1890</v>
      </c>
      <c r="Q1647" s="320"/>
      <c r="R1647">
        <v>5</v>
      </c>
      <c r="S1647" s="184" t="s">
        <v>4389</v>
      </c>
      <c r="T1647" s="138">
        <f t="shared" si="119"/>
        <v>3</v>
      </c>
      <c r="U1647" s="33"/>
      <c r="V1647" s="139"/>
      <c r="W1647" s="138"/>
      <c r="X1647" s="138"/>
      <c r="Y1647" s="138"/>
      <c r="Z1647" s="141"/>
      <c r="AA1647" s="226"/>
      <c r="AB1647" s="179"/>
      <c r="AC1647" s="179"/>
      <c r="AD1647" s="179"/>
      <c r="AE1647" s="179"/>
      <c r="AF1647" s="179"/>
      <c r="AG1647" s="179"/>
      <c r="AH1647" s="179"/>
      <c r="AI1647" s="179"/>
      <c r="AJ1647" s="179"/>
      <c r="AK1647" s="179"/>
    </row>
    <row r="1648" spans="1:37" customFormat="1" x14ac:dyDescent="0.3">
      <c r="A1648" s="3">
        <v>41703</v>
      </c>
      <c r="B1648" s="946" t="s">
        <v>4378</v>
      </c>
      <c r="C1648" s="704" t="s">
        <v>1854</v>
      </c>
      <c r="D1648" s="7">
        <v>1000</v>
      </c>
      <c r="E1648" t="s">
        <v>4327</v>
      </c>
      <c r="F1648" s="179" t="s">
        <v>3787</v>
      </c>
      <c r="G1648" t="s">
        <v>251</v>
      </c>
      <c r="H1648" s="318" t="s">
        <v>4379</v>
      </c>
      <c r="I1648" s="319"/>
      <c r="J1648" s="320" t="s">
        <v>4380</v>
      </c>
      <c r="K1648" s="321">
        <v>-6.25</v>
      </c>
      <c r="L1648" s="320"/>
      <c r="M1648" s="321"/>
      <c r="N1648" s="318" t="s">
        <v>2069</v>
      </c>
      <c r="O1648" s="623"/>
      <c r="P1648" s="318" t="s">
        <v>4381</v>
      </c>
      <c r="Q1648" s="320"/>
      <c r="R1648">
        <v>17.5</v>
      </c>
      <c r="S1648" s="184" t="s">
        <v>4388</v>
      </c>
      <c r="T1648" s="138">
        <f t="shared" ref="T1648:T1679" si="120">MONTH(A1648)</f>
        <v>3</v>
      </c>
      <c r="U1648" s="33"/>
      <c r="V1648" s="139"/>
      <c r="W1648" s="138"/>
      <c r="X1648" s="138"/>
      <c r="Y1648" s="138"/>
      <c r="Z1648" s="141"/>
      <c r="AA1648" s="226"/>
      <c r="AB1648" s="179"/>
      <c r="AC1648" s="179"/>
      <c r="AD1648" s="179"/>
      <c r="AE1648" s="179"/>
      <c r="AF1648" s="179"/>
      <c r="AG1648" s="179"/>
      <c r="AH1648" s="179"/>
      <c r="AI1648" s="179"/>
      <c r="AJ1648" s="179"/>
      <c r="AK1648" s="179"/>
    </row>
    <row r="1649" spans="1:37" s="384" customFormat="1" x14ac:dyDescent="0.3">
      <c r="A1649" s="383">
        <v>41703</v>
      </c>
      <c r="B1649" s="954" t="s">
        <v>4382</v>
      </c>
      <c r="C1649" s="955" t="s">
        <v>4383</v>
      </c>
      <c r="D1649" s="662">
        <v>500</v>
      </c>
      <c r="E1649" s="384" t="s">
        <v>37</v>
      </c>
      <c r="F1649" s="386">
        <v>43524</v>
      </c>
      <c r="G1649" s="384" t="s">
        <v>4384</v>
      </c>
      <c r="H1649" s="387" t="s">
        <v>4385</v>
      </c>
      <c r="I1649" s="388" t="s">
        <v>4386</v>
      </c>
      <c r="J1649" s="389" t="s">
        <v>4387</v>
      </c>
      <c r="K1649" s="382">
        <v>0</v>
      </c>
      <c r="L1649" s="389"/>
      <c r="M1649" s="382"/>
      <c r="N1649" s="387" t="s">
        <v>71</v>
      </c>
      <c r="O1649" s="627">
        <v>4</v>
      </c>
      <c r="P1649" s="387" t="s">
        <v>93</v>
      </c>
      <c r="Q1649" s="389"/>
      <c r="S1649" s="391" t="s">
        <v>4413</v>
      </c>
      <c r="T1649" s="390">
        <f t="shared" si="120"/>
        <v>3</v>
      </c>
      <c r="V1649" s="392"/>
      <c r="W1649" s="390"/>
      <c r="X1649" s="390"/>
      <c r="Y1649" s="390"/>
      <c r="Z1649" s="390"/>
      <c r="AA1649" s="393"/>
      <c r="AB1649" s="394"/>
      <c r="AC1649" s="394"/>
      <c r="AD1649" s="394"/>
      <c r="AE1649" s="394"/>
      <c r="AF1649" s="394"/>
      <c r="AG1649" s="394"/>
      <c r="AH1649" s="394"/>
      <c r="AI1649" s="394"/>
      <c r="AJ1649" s="394"/>
      <c r="AK1649" s="394"/>
    </row>
    <row r="1650" spans="1:37" customFormat="1" x14ac:dyDescent="0.3">
      <c r="A1650" s="3">
        <v>41702</v>
      </c>
      <c r="B1650" s="946" t="s">
        <v>4242</v>
      </c>
      <c r="C1650" s="704" t="s">
        <v>288</v>
      </c>
      <c r="D1650" s="7">
        <v>850</v>
      </c>
      <c r="E1650" t="s">
        <v>12</v>
      </c>
      <c r="F1650" s="370">
        <v>42804</v>
      </c>
      <c r="G1650" t="s">
        <v>4243</v>
      </c>
      <c r="H1650" s="318" t="s">
        <v>2299</v>
      </c>
      <c r="I1650" s="319" t="s">
        <v>3656</v>
      </c>
      <c r="J1650" s="320" t="s">
        <v>4244</v>
      </c>
      <c r="K1650" s="321">
        <v>-17.5</v>
      </c>
      <c r="L1650" s="320"/>
      <c r="M1650" s="321"/>
      <c r="N1650" s="318" t="s">
        <v>463</v>
      </c>
      <c r="O1650" s="623">
        <v>3.53</v>
      </c>
      <c r="P1650" s="318" t="s">
        <v>3841</v>
      </c>
      <c r="Q1650" s="320"/>
      <c r="R1650">
        <v>-5</v>
      </c>
      <c r="S1650" s="184" t="s">
        <v>4321</v>
      </c>
      <c r="T1650" s="138">
        <f t="shared" si="120"/>
        <v>3</v>
      </c>
      <c r="U1650" s="33"/>
      <c r="V1650" s="139"/>
      <c r="W1650" s="138"/>
      <c r="X1650" s="138"/>
      <c r="Y1650" s="138"/>
      <c r="Z1650" s="141"/>
      <c r="AA1650" s="226"/>
      <c r="AB1650" s="179"/>
      <c r="AC1650" s="179"/>
      <c r="AD1650" s="179"/>
      <c r="AE1650" s="179"/>
      <c r="AF1650" s="179"/>
      <c r="AG1650" s="179"/>
    </row>
    <row r="1651" spans="1:37" customFormat="1" x14ac:dyDescent="0.3">
      <c r="A1651" s="3">
        <v>41702</v>
      </c>
      <c r="B1651" s="946" t="s">
        <v>4245</v>
      </c>
      <c r="C1651" s="704" t="s">
        <v>288</v>
      </c>
      <c r="D1651" s="7">
        <v>1000</v>
      </c>
      <c r="E1651" t="s">
        <v>12</v>
      </c>
      <c r="F1651" s="370">
        <v>42804</v>
      </c>
      <c r="G1651" t="s">
        <v>4243</v>
      </c>
      <c r="H1651" s="318" t="s">
        <v>1135</v>
      </c>
      <c r="I1651" s="319" t="s">
        <v>3838</v>
      </c>
      <c r="J1651" s="320" t="s">
        <v>20</v>
      </c>
      <c r="K1651" s="321">
        <v>-17.5</v>
      </c>
      <c r="L1651" s="320"/>
      <c r="M1651" s="321"/>
      <c r="N1651" s="318" t="s">
        <v>92</v>
      </c>
      <c r="O1651" s="623">
        <v>3.5</v>
      </c>
      <c r="P1651" s="318" t="s">
        <v>3841</v>
      </c>
      <c r="Q1651" s="320"/>
      <c r="R1651">
        <v>-5</v>
      </c>
      <c r="S1651" s="184" t="s">
        <v>4322</v>
      </c>
      <c r="T1651" s="138">
        <f t="shared" si="120"/>
        <v>3</v>
      </c>
      <c r="U1651" s="33"/>
      <c r="V1651" s="139"/>
      <c r="W1651" s="138"/>
      <c r="X1651" s="138"/>
      <c r="Y1651" s="138"/>
      <c r="Z1651" s="141"/>
      <c r="AA1651" s="226"/>
      <c r="AB1651" s="179"/>
      <c r="AC1651" s="179"/>
      <c r="AD1651" s="179"/>
      <c r="AE1651" s="179"/>
      <c r="AF1651" s="179"/>
      <c r="AG1651" s="179"/>
    </row>
    <row r="1652" spans="1:37" customFormat="1" x14ac:dyDescent="0.3">
      <c r="A1652" s="3">
        <v>41702</v>
      </c>
      <c r="B1652" s="946" t="s">
        <v>4246</v>
      </c>
      <c r="C1652" s="704" t="s">
        <v>288</v>
      </c>
      <c r="D1652" s="7">
        <v>1000</v>
      </c>
      <c r="E1652" t="s">
        <v>37</v>
      </c>
      <c r="F1652" s="370">
        <v>43534</v>
      </c>
      <c r="G1652" t="s">
        <v>4243</v>
      </c>
      <c r="H1652" s="318" t="s">
        <v>220</v>
      </c>
      <c r="I1652" s="319" t="s">
        <v>3849</v>
      </c>
      <c r="J1652" s="320" t="s">
        <v>4247</v>
      </c>
      <c r="K1652" s="321">
        <v>-15</v>
      </c>
      <c r="L1652" s="320"/>
      <c r="M1652" s="321"/>
      <c r="N1652" s="318" t="s">
        <v>116</v>
      </c>
      <c r="O1652" s="623">
        <v>5</v>
      </c>
      <c r="P1652" s="318" t="s">
        <v>3841</v>
      </c>
      <c r="Q1652" s="320"/>
      <c r="R1652">
        <v>-5</v>
      </c>
      <c r="S1652" s="184" t="s">
        <v>4323</v>
      </c>
      <c r="T1652" s="138">
        <f t="shared" si="120"/>
        <v>3</v>
      </c>
      <c r="U1652" s="33"/>
      <c r="V1652" s="139"/>
      <c r="W1652" s="138"/>
      <c r="X1652" s="138"/>
      <c r="Y1652" s="138"/>
      <c r="Z1652" s="141"/>
      <c r="AA1652" s="226"/>
      <c r="AB1652" s="179"/>
      <c r="AC1652" s="179"/>
      <c r="AD1652" s="179"/>
      <c r="AE1652" s="179"/>
      <c r="AF1652" s="179"/>
      <c r="AG1652" s="179"/>
    </row>
    <row r="1653" spans="1:37" customFormat="1" x14ac:dyDescent="0.3">
      <c r="A1653" s="3">
        <v>41702</v>
      </c>
      <c r="B1653" s="946" t="s">
        <v>4248</v>
      </c>
      <c r="C1653" s="704" t="s">
        <v>288</v>
      </c>
      <c r="D1653" s="7">
        <v>750</v>
      </c>
      <c r="E1653" t="s">
        <v>66</v>
      </c>
      <c r="F1653" s="370">
        <v>45361</v>
      </c>
      <c r="G1653" t="s">
        <v>4243</v>
      </c>
      <c r="H1653" s="318" t="s">
        <v>652</v>
      </c>
      <c r="I1653" s="319" t="s">
        <v>3977</v>
      </c>
      <c r="J1653" s="320" t="s">
        <v>4249</v>
      </c>
      <c r="K1653" s="321">
        <v>-12</v>
      </c>
      <c r="L1653" s="320"/>
      <c r="M1653" s="321"/>
      <c r="N1653" s="318" t="s">
        <v>1777</v>
      </c>
      <c r="O1653" s="623">
        <v>5.67</v>
      </c>
      <c r="P1653" s="318" t="s">
        <v>1937</v>
      </c>
      <c r="Q1653" s="320"/>
      <c r="R1653">
        <v>0</v>
      </c>
      <c r="S1653" s="184" t="s">
        <v>4324</v>
      </c>
      <c r="T1653" s="138">
        <f t="shared" si="120"/>
        <v>3</v>
      </c>
      <c r="U1653" s="33"/>
      <c r="V1653" s="139"/>
      <c r="W1653" s="138"/>
      <c r="X1653" s="138"/>
      <c r="Y1653" s="138"/>
      <c r="Z1653" s="141"/>
      <c r="AA1653" s="226"/>
      <c r="AB1653" s="179"/>
      <c r="AC1653" s="179"/>
      <c r="AD1653" s="179"/>
      <c r="AE1653" s="179"/>
      <c r="AF1653" s="179"/>
      <c r="AG1653" s="179"/>
    </row>
    <row r="1654" spans="1:37" customFormat="1" x14ac:dyDescent="0.3">
      <c r="A1654" s="3">
        <v>41702</v>
      </c>
      <c r="B1654" s="946" t="s">
        <v>4250</v>
      </c>
      <c r="C1654" s="704" t="s">
        <v>288</v>
      </c>
      <c r="D1654" s="7">
        <v>400</v>
      </c>
      <c r="E1654" t="s">
        <v>117</v>
      </c>
      <c r="F1654" s="370">
        <v>52666</v>
      </c>
      <c r="G1654" t="s">
        <v>4243</v>
      </c>
      <c r="H1654" s="318" t="s">
        <v>4251</v>
      </c>
      <c r="I1654" s="319" t="s">
        <v>3977</v>
      </c>
      <c r="J1654" s="320" t="s">
        <v>4249</v>
      </c>
      <c r="K1654" s="321">
        <v>-12</v>
      </c>
      <c r="L1654" s="320"/>
      <c r="M1654" s="321"/>
      <c r="N1654" s="318" t="s">
        <v>382</v>
      </c>
      <c r="O1654" s="623">
        <v>3.75</v>
      </c>
      <c r="P1654" s="318" t="s">
        <v>1937</v>
      </c>
      <c r="Q1654" s="320"/>
      <c r="R1654">
        <v>0</v>
      </c>
      <c r="S1654" s="184" t="s">
        <v>4325</v>
      </c>
      <c r="T1654" s="138">
        <f t="shared" si="120"/>
        <v>3</v>
      </c>
      <c r="U1654" s="33"/>
      <c r="V1654" s="139"/>
      <c r="W1654" s="138"/>
      <c r="X1654" s="138"/>
      <c r="Y1654" s="138"/>
      <c r="Z1654" s="141"/>
      <c r="AA1654" s="226"/>
      <c r="AB1654" s="179"/>
      <c r="AC1654" s="179"/>
      <c r="AD1654" s="179"/>
      <c r="AE1654" s="179"/>
      <c r="AF1654" s="179"/>
      <c r="AG1654" s="179"/>
    </row>
    <row r="1655" spans="1:37" customFormat="1" x14ac:dyDescent="0.3">
      <c r="A1655" s="3">
        <v>41702</v>
      </c>
      <c r="B1655" s="946" t="s">
        <v>4252</v>
      </c>
      <c r="C1655" s="704" t="s">
        <v>22</v>
      </c>
      <c r="D1655" s="7">
        <v>500</v>
      </c>
      <c r="E1655" t="s">
        <v>37</v>
      </c>
      <c r="F1655" s="370">
        <v>43535</v>
      </c>
      <c r="G1655" t="s">
        <v>4253</v>
      </c>
      <c r="H1655" s="318" t="s">
        <v>804</v>
      </c>
      <c r="I1655" s="319" t="s">
        <v>3849</v>
      </c>
      <c r="J1655" s="320" t="s">
        <v>4247</v>
      </c>
      <c r="K1655" s="321">
        <v>-22.5</v>
      </c>
      <c r="L1655" s="320"/>
      <c r="M1655" s="321"/>
      <c r="N1655" s="318" t="s">
        <v>4254</v>
      </c>
      <c r="O1655" s="623">
        <v>11</v>
      </c>
      <c r="P1655" s="318" t="s">
        <v>4255</v>
      </c>
      <c r="Q1655" s="320"/>
      <c r="R1655">
        <v>-27</v>
      </c>
      <c r="S1655" s="184" t="s">
        <v>4319</v>
      </c>
      <c r="T1655" s="138">
        <f t="shared" si="120"/>
        <v>3</v>
      </c>
      <c r="U1655" s="33"/>
      <c r="V1655" s="139"/>
      <c r="W1655" s="138"/>
      <c r="X1655" s="138"/>
      <c r="Y1655" s="138"/>
      <c r="Z1655" s="141"/>
      <c r="AA1655" s="226"/>
      <c r="AB1655" s="179"/>
      <c r="AC1655" s="179"/>
      <c r="AD1655" s="179"/>
      <c r="AE1655" s="179"/>
      <c r="AF1655" s="179"/>
      <c r="AG1655" s="179"/>
    </row>
    <row r="1656" spans="1:37" customFormat="1" x14ac:dyDescent="0.3">
      <c r="A1656" s="3">
        <v>41702</v>
      </c>
      <c r="B1656" s="946" t="s">
        <v>4256</v>
      </c>
      <c r="C1656" s="704" t="s">
        <v>22</v>
      </c>
      <c r="D1656" s="7">
        <v>500</v>
      </c>
      <c r="E1656" t="s">
        <v>117</v>
      </c>
      <c r="F1656" s="370">
        <v>52667</v>
      </c>
      <c r="G1656" t="s">
        <v>4253</v>
      </c>
      <c r="H1656" s="318" t="s">
        <v>95</v>
      </c>
      <c r="I1656" s="319" t="s">
        <v>4257</v>
      </c>
      <c r="J1656" s="320" t="s">
        <v>602</v>
      </c>
      <c r="K1656" s="321">
        <v>-25</v>
      </c>
      <c r="L1656" s="320"/>
      <c r="M1656" s="321"/>
      <c r="N1656" s="318" t="s">
        <v>4254</v>
      </c>
      <c r="O1656" s="623">
        <v>11</v>
      </c>
      <c r="P1656" s="318" t="s">
        <v>4258</v>
      </c>
      <c r="Q1656" s="320"/>
      <c r="R1656">
        <v>-26</v>
      </c>
      <c r="S1656" s="184" t="s">
        <v>4320</v>
      </c>
      <c r="T1656" s="138">
        <f t="shared" si="120"/>
        <v>3</v>
      </c>
      <c r="U1656" s="33"/>
      <c r="V1656" s="139"/>
      <c r="W1656" s="138"/>
      <c r="X1656" s="138"/>
      <c r="Y1656" s="138"/>
      <c r="Z1656" s="141"/>
      <c r="AA1656" s="226"/>
      <c r="AB1656" s="179"/>
      <c r="AC1656" s="179"/>
      <c r="AD1656" s="179"/>
      <c r="AE1656" s="179"/>
      <c r="AF1656" s="179"/>
      <c r="AG1656" s="179"/>
    </row>
    <row r="1657" spans="1:37" customFormat="1" x14ac:dyDescent="0.3">
      <c r="A1657" s="3">
        <v>41702</v>
      </c>
      <c r="B1657" s="946" t="s">
        <v>916</v>
      </c>
      <c r="C1657" s="704" t="s">
        <v>121</v>
      </c>
      <c r="D1657" s="7">
        <v>1000</v>
      </c>
      <c r="E1657" t="s">
        <v>12</v>
      </c>
      <c r="F1657" s="370">
        <v>42804</v>
      </c>
      <c r="G1657" t="s">
        <v>4259</v>
      </c>
      <c r="H1657" s="318" t="s">
        <v>2299</v>
      </c>
      <c r="I1657" s="319" t="s">
        <v>3656</v>
      </c>
      <c r="J1657" s="320" t="s">
        <v>3656</v>
      </c>
      <c r="K1657" s="321">
        <v>-10</v>
      </c>
      <c r="L1657" s="320"/>
      <c r="M1657" s="321"/>
      <c r="N1657" s="318" t="s">
        <v>382</v>
      </c>
      <c r="O1657" s="623">
        <v>1.5</v>
      </c>
      <c r="P1657" s="318" t="s">
        <v>3804</v>
      </c>
      <c r="Q1657" s="320"/>
      <c r="R1657">
        <v>0</v>
      </c>
      <c r="S1657" s="184" t="s">
        <v>4318</v>
      </c>
      <c r="T1657" s="138">
        <f t="shared" si="120"/>
        <v>3</v>
      </c>
      <c r="U1657" s="33"/>
      <c r="V1657" s="139"/>
      <c r="W1657" s="138"/>
      <c r="X1657" s="138"/>
      <c r="Y1657" s="138"/>
      <c r="Z1657" s="141"/>
      <c r="AA1657" s="226"/>
      <c r="AB1657" s="179"/>
      <c r="AC1657" s="179"/>
      <c r="AD1657" s="179"/>
      <c r="AE1657" s="179"/>
      <c r="AF1657" s="179"/>
      <c r="AG1657" s="179"/>
    </row>
    <row r="1658" spans="1:37" customFormat="1" x14ac:dyDescent="0.3">
      <c r="A1658" s="3">
        <v>41702</v>
      </c>
      <c r="B1658" s="946" t="s">
        <v>4260</v>
      </c>
      <c r="C1658" s="704" t="s">
        <v>121</v>
      </c>
      <c r="D1658" s="7">
        <v>1000</v>
      </c>
      <c r="E1658" t="s">
        <v>12</v>
      </c>
      <c r="F1658" s="370">
        <v>42804</v>
      </c>
      <c r="G1658" t="s">
        <v>4259</v>
      </c>
      <c r="H1658" s="318" t="s">
        <v>139</v>
      </c>
      <c r="I1658" s="319" t="s">
        <v>4088</v>
      </c>
      <c r="J1658" s="320" t="s">
        <v>4261</v>
      </c>
      <c r="K1658" s="321">
        <v>-10</v>
      </c>
      <c r="L1658" s="320"/>
      <c r="M1658" s="321"/>
      <c r="N1658" s="318" t="s">
        <v>3748</v>
      </c>
      <c r="O1658" s="623">
        <v>1.6</v>
      </c>
      <c r="P1658" s="318" t="s">
        <v>3804</v>
      </c>
      <c r="Q1658" s="320"/>
      <c r="R1658">
        <v>0</v>
      </c>
      <c r="S1658" s="184" t="s">
        <v>4317</v>
      </c>
      <c r="T1658" s="138">
        <f t="shared" si="120"/>
        <v>3</v>
      </c>
      <c r="U1658" s="33"/>
      <c r="V1658" s="139"/>
      <c r="W1658" s="138"/>
      <c r="X1658" s="138"/>
      <c r="Y1658" s="138"/>
      <c r="Z1658" s="141"/>
      <c r="AA1658" s="226"/>
      <c r="AB1658" s="179"/>
      <c r="AC1658" s="179"/>
      <c r="AD1658" s="179"/>
      <c r="AE1658" s="179"/>
      <c r="AF1658" s="179"/>
      <c r="AG1658" s="179"/>
    </row>
    <row r="1659" spans="1:37" customFormat="1" x14ac:dyDescent="0.3">
      <c r="A1659" s="3">
        <v>41702</v>
      </c>
      <c r="B1659" s="946" t="s">
        <v>4262</v>
      </c>
      <c r="C1659" s="704" t="s">
        <v>11</v>
      </c>
      <c r="D1659" s="7">
        <v>750</v>
      </c>
      <c r="E1659" t="s">
        <v>66</v>
      </c>
      <c r="F1659" s="370">
        <v>45366</v>
      </c>
      <c r="G1659" t="s">
        <v>4263</v>
      </c>
      <c r="H1659" s="318" t="s">
        <v>975</v>
      </c>
      <c r="I1659" s="319" t="s">
        <v>1177</v>
      </c>
      <c r="J1659" s="320" t="s">
        <v>202</v>
      </c>
      <c r="K1659" s="321">
        <v>-20</v>
      </c>
      <c r="L1659" s="320"/>
      <c r="M1659" s="321"/>
      <c r="N1659" s="318" t="s">
        <v>885</v>
      </c>
      <c r="O1659" s="623">
        <v>4.33</v>
      </c>
      <c r="P1659" s="318" t="s">
        <v>4264</v>
      </c>
      <c r="Q1659" s="320"/>
      <c r="R1659">
        <v>-8</v>
      </c>
      <c r="S1659" s="184" t="s">
        <v>4316</v>
      </c>
      <c r="T1659" s="138">
        <f t="shared" si="120"/>
        <v>3</v>
      </c>
      <c r="U1659" s="33"/>
      <c r="V1659" s="139"/>
      <c r="W1659" s="138"/>
      <c r="X1659" s="138"/>
      <c r="Y1659" s="138"/>
      <c r="Z1659" s="141"/>
      <c r="AA1659" s="226"/>
      <c r="AB1659" s="179"/>
      <c r="AC1659" s="179"/>
      <c r="AD1659" s="179"/>
      <c r="AE1659" s="179"/>
      <c r="AF1659" s="179"/>
      <c r="AG1659" s="179"/>
    </row>
    <row r="1660" spans="1:37" customFormat="1" x14ac:dyDescent="0.3">
      <c r="A1660" s="3">
        <v>41702</v>
      </c>
      <c r="B1660" s="946" t="s">
        <v>581</v>
      </c>
      <c r="C1660" s="704" t="s">
        <v>73</v>
      </c>
      <c r="D1660" s="7">
        <v>650</v>
      </c>
      <c r="E1660" t="s">
        <v>37</v>
      </c>
      <c r="F1660" s="370">
        <v>43539</v>
      </c>
      <c r="G1660" t="s">
        <v>4265</v>
      </c>
      <c r="H1660" s="318" t="s">
        <v>2299</v>
      </c>
      <c r="I1660" s="319" t="s">
        <v>3656</v>
      </c>
      <c r="J1660" s="320" t="s">
        <v>4266</v>
      </c>
      <c r="K1660" s="321">
        <v>-5.75</v>
      </c>
      <c r="L1660" s="320"/>
      <c r="M1660" s="321"/>
      <c r="N1660" s="318" t="s">
        <v>105</v>
      </c>
      <c r="O1660" s="623">
        <v>1.23</v>
      </c>
      <c r="P1660" s="318" t="s">
        <v>2958</v>
      </c>
      <c r="Q1660" s="320" t="s">
        <v>1994</v>
      </c>
      <c r="R1660">
        <v>1.5</v>
      </c>
      <c r="S1660" s="184" t="s">
        <v>4314</v>
      </c>
      <c r="T1660" s="138">
        <f t="shared" si="120"/>
        <v>3</v>
      </c>
      <c r="U1660" s="33"/>
      <c r="V1660" s="139"/>
      <c r="W1660" s="138"/>
      <c r="X1660" s="138"/>
      <c r="Y1660" s="138"/>
      <c r="Z1660" s="141"/>
      <c r="AA1660" s="226"/>
      <c r="AB1660" s="179"/>
      <c r="AC1660" s="179"/>
      <c r="AD1660" s="179"/>
      <c r="AE1660" s="179"/>
      <c r="AF1660" s="179"/>
      <c r="AG1660" s="179"/>
    </row>
    <row r="1661" spans="1:37" customFormat="1" x14ac:dyDescent="0.3">
      <c r="A1661" s="3">
        <v>41702</v>
      </c>
      <c r="B1661" s="946" t="s">
        <v>4267</v>
      </c>
      <c r="C1661" s="704" t="s">
        <v>73</v>
      </c>
      <c r="D1661" s="7">
        <v>1000</v>
      </c>
      <c r="E1661" t="s">
        <v>37</v>
      </c>
      <c r="F1661" s="370">
        <v>43539</v>
      </c>
      <c r="G1661" t="s">
        <v>4265</v>
      </c>
      <c r="H1661" s="318" t="s">
        <v>2271</v>
      </c>
      <c r="I1661" s="319" t="s">
        <v>4268</v>
      </c>
      <c r="J1661" s="320" t="s">
        <v>831</v>
      </c>
      <c r="K1661" s="321">
        <v>-5.75</v>
      </c>
      <c r="L1661" s="320"/>
      <c r="M1661" s="321"/>
      <c r="N1661" s="318" t="s">
        <v>3792</v>
      </c>
      <c r="O1661" s="623">
        <v>1.8</v>
      </c>
      <c r="P1661" s="318" t="s">
        <v>2958</v>
      </c>
      <c r="Q1661" s="320" t="s">
        <v>1994</v>
      </c>
      <c r="R1661">
        <v>1.5</v>
      </c>
      <c r="S1661" s="184" t="s">
        <v>4315</v>
      </c>
      <c r="T1661" s="138">
        <f t="shared" si="120"/>
        <v>3</v>
      </c>
      <c r="U1661" s="33"/>
      <c r="V1661" s="139"/>
      <c r="W1661" s="138"/>
      <c r="X1661" s="138"/>
      <c r="Y1661" s="138"/>
      <c r="Z1661" s="141"/>
      <c r="AA1661" s="226"/>
      <c r="AB1661" s="179"/>
      <c r="AC1661" s="179"/>
      <c r="AD1661" s="179"/>
      <c r="AE1661" s="179"/>
      <c r="AF1661" s="179"/>
      <c r="AG1661" s="179"/>
    </row>
    <row r="1662" spans="1:37" customFormat="1" x14ac:dyDescent="0.3">
      <c r="A1662" s="3">
        <v>41702</v>
      </c>
      <c r="B1662" s="946" t="s">
        <v>4269</v>
      </c>
      <c r="C1662" s="704" t="s">
        <v>3813</v>
      </c>
      <c r="D1662" s="7">
        <v>300</v>
      </c>
      <c r="E1662" t="s">
        <v>117</v>
      </c>
      <c r="F1662" s="370">
        <v>52657</v>
      </c>
      <c r="G1662" t="s">
        <v>4270</v>
      </c>
      <c r="H1662" s="318" t="s">
        <v>220</v>
      </c>
      <c r="I1662" s="319" t="s">
        <v>632</v>
      </c>
      <c r="J1662" s="320" t="s">
        <v>431</v>
      </c>
      <c r="K1662" s="321">
        <v>-12</v>
      </c>
      <c r="L1662" s="320"/>
      <c r="M1662" s="321"/>
      <c r="N1662" s="318" t="s">
        <v>4271</v>
      </c>
      <c r="O1662" s="623">
        <v>4.5</v>
      </c>
      <c r="P1662" s="318" t="s">
        <v>3804</v>
      </c>
      <c r="Q1662" s="320"/>
      <c r="R1662">
        <v>0</v>
      </c>
      <c r="S1662" s="184" t="s">
        <v>4313</v>
      </c>
      <c r="T1662" s="138">
        <f t="shared" si="120"/>
        <v>3</v>
      </c>
      <c r="U1662" s="33"/>
      <c r="V1662" s="139"/>
      <c r="W1662" s="138"/>
      <c r="X1662" s="138"/>
      <c r="Y1662" s="138"/>
      <c r="Z1662" s="141"/>
      <c r="AA1662" s="226"/>
      <c r="AB1662" s="179"/>
      <c r="AC1662" s="179"/>
      <c r="AD1662" s="179"/>
      <c r="AE1662" s="179"/>
      <c r="AF1662" s="179"/>
      <c r="AG1662" s="179"/>
    </row>
    <row r="1663" spans="1:37" customFormat="1" x14ac:dyDescent="0.3">
      <c r="A1663" s="3">
        <v>41702</v>
      </c>
      <c r="B1663" s="946" t="s">
        <v>4272</v>
      </c>
      <c r="C1663" s="704" t="s">
        <v>218</v>
      </c>
      <c r="D1663" s="7">
        <v>500</v>
      </c>
      <c r="E1663" t="s">
        <v>66</v>
      </c>
      <c r="F1663" s="370">
        <v>45366</v>
      </c>
      <c r="G1663" t="s">
        <v>1825</v>
      </c>
      <c r="H1663" s="318" t="s">
        <v>68</v>
      </c>
      <c r="I1663" s="319" t="s">
        <v>3778</v>
      </c>
      <c r="J1663" s="320" t="s">
        <v>3779</v>
      </c>
      <c r="K1663" s="321">
        <v>-26</v>
      </c>
      <c r="L1663" s="320"/>
      <c r="M1663" s="321"/>
      <c r="N1663" s="318" t="s">
        <v>865</v>
      </c>
      <c r="O1663" s="623">
        <v>4.5999999999999996</v>
      </c>
      <c r="P1663" s="318" t="s">
        <v>2867</v>
      </c>
      <c r="Q1663" s="320"/>
      <c r="R1663">
        <v>-15</v>
      </c>
      <c r="S1663" s="184" t="s">
        <v>4312</v>
      </c>
      <c r="T1663" s="138">
        <f t="shared" si="120"/>
        <v>3</v>
      </c>
      <c r="U1663" s="33"/>
      <c r="V1663" s="139"/>
      <c r="W1663" s="138"/>
      <c r="X1663" s="138"/>
      <c r="Y1663" s="138"/>
      <c r="Z1663" s="141"/>
      <c r="AA1663" s="226"/>
      <c r="AB1663" s="179"/>
      <c r="AC1663" s="179"/>
      <c r="AD1663" s="179"/>
      <c r="AE1663" s="179"/>
      <c r="AF1663" s="179"/>
      <c r="AG1663" s="179"/>
    </row>
    <row r="1664" spans="1:37" customFormat="1" x14ac:dyDescent="0.3">
      <c r="A1664" s="3">
        <v>41702</v>
      </c>
      <c r="B1664" s="946" t="s">
        <v>4273</v>
      </c>
      <c r="C1664" s="704" t="s">
        <v>403</v>
      </c>
      <c r="D1664" s="7">
        <v>500</v>
      </c>
      <c r="E1664" t="s">
        <v>66</v>
      </c>
      <c r="F1664" s="370">
        <v>45383</v>
      </c>
      <c r="G1664" t="s">
        <v>575</v>
      </c>
      <c r="H1664" s="318" t="s">
        <v>975</v>
      </c>
      <c r="I1664" s="319"/>
      <c r="J1664" s="320" t="s">
        <v>370</v>
      </c>
      <c r="K1664" s="321">
        <v>-15</v>
      </c>
      <c r="L1664" s="320"/>
      <c r="M1664" s="321"/>
      <c r="N1664" s="318" t="s">
        <v>1942</v>
      </c>
      <c r="O1664" s="623">
        <v>7.2</v>
      </c>
      <c r="P1664" s="318" t="s">
        <v>1937</v>
      </c>
      <c r="Q1664" s="320"/>
      <c r="R1664">
        <v>0</v>
      </c>
      <c r="S1664" s="184" t="s">
        <v>4310</v>
      </c>
      <c r="T1664" s="138">
        <f t="shared" si="120"/>
        <v>3</v>
      </c>
      <c r="U1664" s="33"/>
      <c r="V1664" s="139"/>
      <c r="W1664" s="138"/>
      <c r="X1664" s="138"/>
      <c r="Y1664" s="138"/>
      <c r="Z1664" s="141"/>
      <c r="AA1664" s="226"/>
      <c r="AB1664" s="179"/>
      <c r="AC1664" s="179"/>
      <c r="AD1664" s="179"/>
      <c r="AE1664" s="179"/>
      <c r="AF1664" s="179"/>
      <c r="AG1664" s="179"/>
    </row>
    <row r="1665" spans="1:33" customFormat="1" x14ac:dyDescent="0.3">
      <c r="A1665" s="3">
        <v>41702</v>
      </c>
      <c r="B1665" s="946" t="s">
        <v>4274</v>
      </c>
      <c r="C1665" s="704" t="s">
        <v>403</v>
      </c>
      <c r="D1665" s="7">
        <v>1000</v>
      </c>
      <c r="E1665" t="s">
        <v>117</v>
      </c>
      <c r="F1665" s="370">
        <v>52688</v>
      </c>
      <c r="G1665" t="s">
        <v>575</v>
      </c>
      <c r="H1665" s="318" t="s">
        <v>579</v>
      </c>
      <c r="I1665" s="319"/>
      <c r="J1665" s="320" t="s">
        <v>4275</v>
      </c>
      <c r="K1665" s="321">
        <v>-7</v>
      </c>
      <c r="L1665" s="320"/>
      <c r="M1665" s="321"/>
      <c r="N1665" s="318" t="s">
        <v>3821</v>
      </c>
      <c r="O1665" s="623">
        <v>2.7</v>
      </c>
      <c r="P1665" s="318" t="s">
        <v>4276</v>
      </c>
      <c r="Q1665" s="320"/>
      <c r="R1665">
        <v>18</v>
      </c>
      <c r="S1665" s="184" t="s">
        <v>4311</v>
      </c>
      <c r="T1665" s="138">
        <f t="shared" si="120"/>
        <v>3</v>
      </c>
      <c r="U1665" s="33"/>
      <c r="V1665" s="139"/>
      <c r="W1665" s="138"/>
      <c r="X1665" s="138"/>
      <c r="Y1665" s="138"/>
      <c r="Z1665" s="141"/>
      <c r="AA1665" s="226"/>
      <c r="AB1665" s="179"/>
      <c r="AC1665" s="179"/>
      <c r="AD1665" s="179"/>
      <c r="AE1665" s="179"/>
      <c r="AF1665" s="179"/>
      <c r="AG1665" s="179"/>
    </row>
    <row r="1666" spans="1:33" customFormat="1" x14ac:dyDescent="0.3">
      <c r="A1666" s="3">
        <v>41702</v>
      </c>
      <c r="B1666" s="946" t="s">
        <v>4277</v>
      </c>
      <c r="C1666" s="704" t="s">
        <v>121</v>
      </c>
      <c r="D1666" s="7">
        <v>375</v>
      </c>
      <c r="E1666" t="s">
        <v>37</v>
      </c>
      <c r="F1666" s="370">
        <v>43539</v>
      </c>
      <c r="G1666" t="s">
        <v>4278</v>
      </c>
      <c r="H1666" s="318" t="s">
        <v>569</v>
      </c>
      <c r="I1666" s="319"/>
      <c r="J1666" s="320" t="s">
        <v>131</v>
      </c>
      <c r="K1666" s="321">
        <v>-5</v>
      </c>
      <c r="L1666" s="320"/>
      <c r="M1666" s="321"/>
      <c r="N1666" s="318" t="s">
        <v>382</v>
      </c>
      <c r="O1666" s="623">
        <v>4</v>
      </c>
      <c r="P1666" s="318" t="s">
        <v>1937</v>
      </c>
      <c r="Q1666" s="320"/>
      <c r="R1666">
        <v>0</v>
      </c>
      <c r="S1666" s="184" t="s">
        <v>4309</v>
      </c>
      <c r="T1666" s="138">
        <f t="shared" si="120"/>
        <v>3</v>
      </c>
      <c r="U1666" s="33"/>
      <c r="V1666" s="139"/>
      <c r="W1666" s="138"/>
      <c r="X1666" s="138"/>
      <c r="Y1666" s="138"/>
      <c r="Z1666" s="141"/>
      <c r="AA1666" s="226"/>
      <c r="AB1666" s="179"/>
      <c r="AC1666" s="179"/>
      <c r="AD1666" s="179"/>
      <c r="AE1666" s="179"/>
      <c r="AF1666" s="179"/>
      <c r="AG1666" s="179"/>
    </row>
    <row r="1667" spans="1:33" customFormat="1" x14ac:dyDescent="0.3">
      <c r="A1667" s="3">
        <v>41702</v>
      </c>
      <c r="B1667" s="946" t="s">
        <v>4279</v>
      </c>
      <c r="C1667" s="704" t="s">
        <v>121</v>
      </c>
      <c r="D1667" s="7">
        <v>375</v>
      </c>
      <c r="E1667" t="s">
        <v>117</v>
      </c>
      <c r="F1667" s="370">
        <v>52671</v>
      </c>
      <c r="G1667" t="s">
        <v>4278</v>
      </c>
      <c r="H1667" s="318" t="s">
        <v>652</v>
      </c>
      <c r="I1667" s="319"/>
      <c r="J1667" s="320" t="s">
        <v>119</v>
      </c>
      <c r="K1667" s="321">
        <v>-5</v>
      </c>
      <c r="L1667" s="320"/>
      <c r="M1667" s="321"/>
      <c r="N1667" s="318" t="s">
        <v>71</v>
      </c>
      <c r="O1667" s="623">
        <v>5.33</v>
      </c>
      <c r="P1667" s="318" t="s">
        <v>2509</v>
      </c>
      <c r="Q1667" s="320"/>
      <c r="R1667">
        <v>17</v>
      </c>
      <c r="S1667" s="184" t="s">
        <v>4308</v>
      </c>
      <c r="T1667" s="138">
        <f t="shared" si="120"/>
        <v>3</v>
      </c>
      <c r="U1667" s="33"/>
      <c r="V1667" s="139"/>
      <c r="W1667" s="138"/>
      <c r="X1667" s="138"/>
      <c r="Y1667" s="138"/>
      <c r="Z1667" s="141"/>
      <c r="AA1667" s="226"/>
      <c r="AB1667" s="179"/>
      <c r="AC1667" s="179"/>
      <c r="AD1667" s="179"/>
      <c r="AE1667" s="179"/>
      <c r="AF1667" s="179"/>
      <c r="AG1667" s="179"/>
    </row>
    <row r="1668" spans="1:33" customFormat="1" x14ac:dyDescent="0.3">
      <c r="A1668" s="3">
        <v>41702</v>
      </c>
      <c r="B1668" s="946" t="s">
        <v>4280</v>
      </c>
      <c r="C1668" s="704" t="s">
        <v>218</v>
      </c>
      <c r="D1668" s="7">
        <v>400</v>
      </c>
      <c r="E1668" t="s">
        <v>37</v>
      </c>
      <c r="F1668" s="370">
        <v>43556</v>
      </c>
      <c r="G1668" t="s">
        <v>209</v>
      </c>
      <c r="H1668" s="318" t="s">
        <v>695</v>
      </c>
      <c r="I1668" s="319" t="s">
        <v>1135</v>
      </c>
      <c r="J1668" s="320" t="s">
        <v>361</v>
      </c>
      <c r="K1668" s="321">
        <v>-15.5</v>
      </c>
      <c r="L1668" s="320"/>
      <c r="M1668" s="321"/>
      <c r="N1668" s="318" t="s">
        <v>551</v>
      </c>
      <c r="O1668" s="623">
        <v>6.25</v>
      </c>
      <c r="P1668" s="318" t="s">
        <v>1937</v>
      </c>
      <c r="Q1668" s="320"/>
      <c r="R1668">
        <v>0</v>
      </c>
      <c r="S1668" s="184" t="s">
        <v>4307</v>
      </c>
      <c r="T1668" s="138">
        <f t="shared" si="120"/>
        <v>3</v>
      </c>
      <c r="U1668" s="33"/>
      <c r="V1668" s="139"/>
      <c r="W1668" s="138"/>
      <c r="X1668" s="138"/>
      <c r="Y1668" s="138"/>
      <c r="Z1668" s="141"/>
      <c r="AA1668" s="226"/>
      <c r="AB1668" s="179"/>
      <c r="AC1668" s="179"/>
      <c r="AD1668" s="179"/>
      <c r="AE1668" s="179"/>
      <c r="AF1668" s="179"/>
      <c r="AG1668" s="179"/>
    </row>
    <row r="1669" spans="1:33" customFormat="1" x14ac:dyDescent="0.3">
      <c r="A1669" s="3">
        <v>41702</v>
      </c>
      <c r="B1669" s="946" t="s">
        <v>4281</v>
      </c>
      <c r="C1669" s="704" t="s">
        <v>218</v>
      </c>
      <c r="D1669" s="7">
        <v>550</v>
      </c>
      <c r="E1669" t="s">
        <v>66</v>
      </c>
      <c r="F1669" s="370">
        <v>45383</v>
      </c>
      <c r="G1669" t="s">
        <v>209</v>
      </c>
      <c r="H1669" s="318" t="s">
        <v>367</v>
      </c>
      <c r="I1669" s="319" t="s">
        <v>205</v>
      </c>
      <c r="J1669" s="320" t="s">
        <v>4282</v>
      </c>
      <c r="K1669" s="321">
        <v>-20.5</v>
      </c>
      <c r="L1669" s="320"/>
      <c r="M1669" s="321"/>
      <c r="N1669" s="318" t="s">
        <v>4283</v>
      </c>
      <c r="O1669" s="623">
        <v>7.64</v>
      </c>
      <c r="P1669" s="318" t="s">
        <v>2058</v>
      </c>
      <c r="Q1669" s="320"/>
      <c r="R1669">
        <v>-3</v>
      </c>
      <c r="S1669" s="184" t="s">
        <v>4306</v>
      </c>
      <c r="T1669" s="138">
        <f t="shared" si="120"/>
        <v>3</v>
      </c>
      <c r="U1669" s="33"/>
      <c r="V1669" s="139"/>
      <c r="W1669" s="138"/>
      <c r="X1669" s="138"/>
      <c r="Y1669" s="138"/>
      <c r="Z1669" s="141"/>
      <c r="AA1669" s="226"/>
      <c r="AB1669" s="179"/>
      <c r="AC1669" s="179"/>
      <c r="AD1669" s="179"/>
      <c r="AE1669" s="179"/>
      <c r="AF1669" s="179"/>
      <c r="AG1669" s="179"/>
    </row>
    <row r="1670" spans="1:33" customFormat="1" x14ac:dyDescent="0.3">
      <c r="A1670" s="3">
        <v>41702</v>
      </c>
      <c r="B1670" s="946" t="s">
        <v>4284</v>
      </c>
      <c r="C1670" s="704" t="s">
        <v>218</v>
      </c>
      <c r="D1670" s="7">
        <v>550</v>
      </c>
      <c r="E1670" t="s">
        <v>117</v>
      </c>
      <c r="F1670" s="370">
        <v>52688</v>
      </c>
      <c r="G1670" t="s">
        <v>209</v>
      </c>
      <c r="H1670" s="318" t="s">
        <v>2769</v>
      </c>
      <c r="I1670" s="319" t="s">
        <v>774</v>
      </c>
      <c r="J1670" s="320" t="s">
        <v>4285</v>
      </c>
      <c r="K1670" s="321">
        <v>-15.5</v>
      </c>
      <c r="L1670" s="320"/>
      <c r="M1670" s="321"/>
      <c r="N1670" s="318" t="s">
        <v>4116</v>
      </c>
      <c r="O1670" s="623">
        <v>7.27</v>
      </c>
      <c r="P1670" s="318" t="s">
        <v>4286</v>
      </c>
      <c r="Q1670" s="320"/>
      <c r="R1670">
        <v>-2</v>
      </c>
      <c r="S1670" s="184" t="s">
        <v>4305</v>
      </c>
      <c r="T1670" s="138">
        <f t="shared" si="120"/>
        <v>3</v>
      </c>
      <c r="U1670" s="33"/>
      <c r="V1670" s="139"/>
      <c r="W1670" s="138"/>
      <c r="X1670" s="138"/>
      <c r="Y1670" s="138"/>
      <c r="Z1670" s="141"/>
      <c r="AA1670" s="226"/>
      <c r="AB1670" s="179"/>
      <c r="AC1670" s="179"/>
      <c r="AD1670" s="179"/>
      <c r="AE1670" s="179"/>
      <c r="AF1670" s="179"/>
      <c r="AG1670" s="179"/>
    </row>
    <row r="1671" spans="1:33" customFormat="1" x14ac:dyDescent="0.3">
      <c r="A1671" s="3">
        <v>41702</v>
      </c>
      <c r="B1671" s="946" t="s">
        <v>350</v>
      </c>
      <c r="C1671" s="704" t="s">
        <v>73</v>
      </c>
      <c r="D1671" s="7">
        <v>1000</v>
      </c>
      <c r="E1671" t="s">
        <v>434</v>
      </c>
      <c r="F1671" s="370"/>
      <c r="G1671" t="s">
        <v>3743</v>
      </c>
      <c r="H1671" s="318" t="s">
        <v>4287</v>
      </c>
      <c r="I1671" s="319" t="s">
        <v>4288</v>
      </c>
      <c r="J1671" s="320" t="s">
        <v>4289</v>
      </c>
      <c r="K1671" s="321">
        <v>-4</v>
      </c>
      <c r="L1671" s="320"/>
      <c r="M1671" s="321"/>
      <c r="N1671" s="318" t="s">
        <v>3761</v>
      </c>
      <c r="O1671" s="623">
        <v>2.1</v>
      </c>
      <c r="P1671" s="318" t="s">
        <v>4290</v>
      </c>
      <c r="Q1671" s="320"/>
      <c r="R1671">
        <v>-1.7</v>
      </c>
      <c r="S1671" s="184" t="s">
        <v>4304</v>
      </c>
      <c r="T1671" s="138">
        <f t="shared" si="120"/>
        <v>3</v>
      </c>
      <c r="U1671" s="33"/>
      <c r="V1671" s="139"/>
      <c r="W1671" s="138"/>
      <c r="X1671" s="138"/>
      <c r="Y1671" s="138"/>
      <c r="Z1671" s="141"/>
      <c r="AA1671" s="226"/>
      <c r="AB1671" s="179"/>
      <c r="AC1671" s="179"/>
      <c r="AD1671" s="179"/>
      <c r="AE1671" s="179"/>
      <c r="AF1671" s="179"/>
      <c r="AG1671" s="179"/>
    </row>
    <row r="1672" spans="1:33" customFormat="1" x14ac:dyDescent="0.3">
      <c r="A1672" s="3">
        <v>41702</v>
      </c>
      <c r="B1672" s="946" t="s">
        <v>4291</v>
      </c>
      <c r="C1672" s="704" t="s">
        <v>276</v>
      </c>
      <c r="D1672" s="7">
        <v>500</v>
      </c>
      <c r="E1672" t="s">
        <v>37</v>
      </c>
      <c r="F1672" s="370">
        <v>43556</v>
      </c>
      <c r="G1672" t="s">
        <v>171</v>
      </c>
      <c r="H1672" s="318" t="s">
        <v>570</v>
      </c>
      <c r="I1672" s="319" t="s">
        <v>3838</v>
      </c>
      <c r="J1672" s="320" t="s">
        <v>1173</v>
      </c>
      <c r="K1672" s="321">
        <v>-15</v>
      </c>
      <c r="L1672" s="320"/>
      <c r="M1672" s="321"/>
      <c r="N1672" s="318" t="s">
        <v>1138</v>
      </c>
      <c r="O1672" s="623">
        <v>4.5999999999999996</v>
      </c>
      <c r="P1672" s="318" t="s">
        <v>2058</v>
      </c>
      <c r="Q1672" s="320"/>
      <c r="R1672">
        <v>-3</v>
      </c>
      <c r="S1672" s="184" t="s">
        <v>4301</v>
      </c>
      <c r="T1672" s="138">
        <f t="shared" si="120"/>
        <v>3</v>
      </c>
      <c r="U1672" s="33"/>
      <c r="V1672" s="139"/>
      <c r="W1672" s="138"/>
      <c r="X1672" s="138"/>
      <c r="Y1672" s="138"/>
      <c r="Z1672" s="141"/>
      <c r="AA1672" s="226"/>
      <c r="AB1672" s="179"/>
      <c r="AC1672" s="179"/>
      <c r="AD1672" s="179"/>
      <c r="AE1672" s="179"/>
      <c r="AF1672" s="179"/>
      <c r="AG1672" s="179"/>
    </row>
    <row r="1673" spans="1:33" customFormat="1" x14ac:dyDescent="0.3">
      <c r="A1673" s="3">
        <v>41702</v>
      </c>
      <c r="B1673" s="946" t="s">
        <v>4292</v>
      </c>
      <c r="C1673" s="704" t="s">
        <v>276</v>
      </c>
      <c r="D1673" s="7">
        <v>1750</v>
      </c>
      <c r="E1673" t="s">
        <v>66</v>
      </c>
      <c r="F1673" s="370">
        <v>45383</v>
      </c>
      <c r="G1673" t="s">
        <v>171</v>
      </c>
      <c r="H1673" s="318" t="s">
        <v>145</v>
      </c>
      <c r="I1673" s="319" t="s">
        <v>4293</v>
      </c>
      <c r="J1673" s="320" t="s">
        <v>937</v>
      </c>
      <c r="K1673" s="321">
        <v>-8</v>
      </c>
      <c r="L1673" s="320"/>
      <c r="M1673" s="321"/>
      <c r="N1673" s="318" t="s">
        <v>1344</v>
      </c>
      <c r="O1673" s="623">
        <v>2.57</v>
      </c>
      <c r="P1673" s="318" t="s">
        <v>2274</v>
      </c>
      <c r="Q1673" s="320"/>
      <c r="R1673">
        <v>4</v>
      </c>
      <c r="S1673" s="184" t="s">
        <v>4302</v>
      </c>
      <c r="T1673" s="138">
        <f t="shared" si="120"/>
        <v>3</v>
      </c>
      <c r="U1673" s="33"/>
      <c r="V1673" s="139"/>
      <c r="W1673" s="138"/>
      <c r="X1673" s="138"/>
      <c r="Y1673" s="138"/>
      <c r="Z1673" s="141"/>
      <c r="AA1673" s="226"/>
      <c r="AB1673" s="179"/>
      <c r="AC1673" s="179"/>
      <c r="AD1673" s="179"/>
      <c r="AE1673" s="179"/>
      <c r="AF1673" s="179"/>
      <c r="AG1673" s="179"/>
    </row>
    <row r="1674" spans="1:33" customFormat="1" x14ac:dyDescent="0.3">
      <c r="A1674" s="3">
        <v>41702</v>
      </c>
      <c r="B1674" s="946" t="s">
        <v>4294</v>
      </c>
      <c r="C1674" s="704" t="s">
        <v>276</v>
      </c>
      <c r="D1674" s="7">
        <v>1750</v>
      </c>
      <c r="E1674" t="s">
        <v>117</v>
      </c>
      <c r="F1674" s="370">
        <v>52688</v>
      </c>
      <c r="G1674" t="s">
        <v>171</v>
      </c>
      <c r="H1674" s="318" t="s">
        <v>975</v>
      </c>
      <c r="I1674" s="319" t="s">
        <v>4295</v>
      </c>
      <c r="J1674" s="320" t="s">
        <v>4296</v>
      </c>
      <c r="K1674" s="321">
        <v>-8</v>
      </c>
      <c r="L1674" s="320"/>
      <c r="M1674" s="321"/>
      <c r="N1674" s="318" t="s">
        <v>4297</v>
      </c>
      <c r="O1674" s="623">
        <v>2.4300000000000002</v>
      </c>
      <c r="P1674" s="318" t="s">
        <v>2107</v>
      </c>
      <c r="Q1674" s="320"/>
      <c r="R1674">
        <v>15</v>
      </c>
      <c r="S1674" s="184" t="s">
        <v>4303</v>
      </c>
      <c r="T1674" s="138">
        <f t="shared" si="120"/>
        <v>3</v>
      </c>
      <c r="U1674" s="33"/>
      <c r="V1674" s="139"/>
      <c r="W1674" s="138"/>
      <c r="X1674" s="138"/>
      <c r="Y1674" s="138"/>
      <c r="Z1674" s="141"/>
      <c r="AA1674" s="226"/>
      <c r="AB1674" s="179"/>
      <c r="AC1674" s="179"/>
      <c r="AD1674" s="179"/>
      <c r="AE1674" s="179"/>
      <c r="AF1674" s="179"/>
      <c r="AG1674" s="179"/>
    </row>
    <row r="1675" spans="1:33" customFormat="1" x14ac:dyDescent="0.3">
      <c r="A1675" s="3">
        <v>41702</v>
      </c>
      <c r="B1675" s="946" t="s">
        <v>4298</v>
      </c>
      <c r="C1675" s="704" t="s">
        <v>228</v>
      </c>
      <c r="D1675" s="7">
        <v>500</v>
      </c>
      <c r="E1675" t="s">
        <v>224</v>
      </c>
      <c r="F1675" s="370">
        <v>44287</v>
      </c>
      <c r="G1675" t="s">
        <v>4299</v>
      </c>
      <c r="H1675" s="318" t="s">
        <v>338</v>
      </c>
      <c r="I1675" s="319" t="s">
        <v>880</v>
      </c>
      <c r="J1675" s="320" t="s">
        <v>245</v>
      </c>
      <c r="K1675" s="321">
        <v>-25</v>
      </c>
      <c r="L1675" s="320"/>
      <c r="M1675" s="321"/>
      <c r="N1675" s="318" t="s">
        <v>3691</v>
      </c>
      <c r="O1675" s="623">
        <v>4.8</v>
      </c>
      <c r="P1675" s="318" t="s">
        <v>3776</v>
      </c>
      <c r="Q1675" s="320"/>
      <c r="R1675">
        <v>-10</v>
      </c>
      <c r="S1675" s="184" t="s">
        <v>4300</v>
      </c>
      <c r="T1675" s="138">
        <f t="shared" si="120"/>
        <v>3</v>
      </c>
      <c r="U1675" s="33"/>
      <c r="V1675" s="139"/>
      <c r="W1675" s="138"/>
      <c r="X1675" s="138"/>
      <c r="Y1675" s="138"/>
      <c r="Z1675" s="141"/>
      <c r="AA1675" s="226"/>
      <c r="AB1675" s="179"/>
      <c r="AC1675" s="179"/>
      <c r="AD1675" s="179"/>
      <c r="AE1675" s="179"/>
      <c r="AF1675" s="179"/>
      <c r="AG1675" s="179"/>
    </row>
    <row r="1676" spans="1:33" customFormat="1" x14ac:dyDescent="0.3">
      <c r="A1676" s="3">
        <v>41701</v>
      </c>
      <c r="B1676" s="946" t="s">
        <v>4205</v>
      </c>
      <c r="C1676" s="704" t="s">
        <v>949</v>
      </c>
      <c r="D1676" s="7">
        <v>850</v>
      </c>
      <c r="E1676" t="s">
        <v>117</v>
      </c>
      <c r="F1676" s="370">
        <v>52671</v>
      </c>
      <c r="G1676" t="s">
        <v>4206</v>
      </c>
      <c r="H1676" s="318" t="s">
        <v>429</v>
      </c>
      <c r="I1676" s="319" t="s">
        <v>4207</v>
      </c>
      <c r="J1676" s="320" t="s">
        <v>4115</v>
      </c>
      <c r="K1676" s="321">
        <v>-5</v>
      </c>
      <c r="L1676" s="320"/>
      <c r="M1676" s="321"/>
      <c r="N1676" s="318" t="s">
        <v>382</v>
      </c>
      <c r="O1676" s="623">
        <v>1.76</v>
      </c>
      <c r="P1676" s="318" t="s">
        <v>1903</v>
      </c>
      <c r="Q1676" s="320"/>
      <c r="R1676">
        <v>12</v>
      </c>
      <c r="S1676" s="184" t="s">
        <v>4239</v>
      </c>
      <c r="T1676" s="138">
        <f t="shared" si="120"/>
        <v>3</v>
      </c>
      <c r="U1676" s="33"/>
      <c r="V1676" s="139"/>
      <c r="W1676" s="138"/>
      <c r="X1676" s="138"/>
      <c r="Y1676" s="138"/>
      <c r="Z1676" s="141"/>
      <c r="AA1676" s="226"/>
      <c r="AB1676" s="179"/>
      <c r="AC1676" s="179"/>
      <c r="AD1676" s="179"/>
      <c r="AE1676" s="179"/>
      <c r="AF1676" s="179"/>
      <c r="AG1676" s="179"/>
    </row>
    <row r="1677" spans="1:33" customFormat="1" x14ac:dyDescent="0.3">
      <c r="A1677" s="3">
        <v>41701</v>
      </c>
      <c r="B1677" s="946" t="s">
        <v>4208</v>
      </c>
      <c r="C1677" s="704" t="s">
        <v>208</v>
      </c>
      <c r="D1677" s="7">
        <v>750</v>
      </c>
      <c r="E1677" t="s">
        <v>117</v>
      </c>
      <c r="F1677" s="370">
        <v>52671</v>
      </c>
      <c r="G1677" t="s">
        <v>4209</v>
      </c>
      <c r="H1677" s="318" t="s">
        <v>4210</v>
      </c>
      <c r="I1677" s="319" t="s">
        <v>26</v>
      </c>
      <c r="J1677" s="320" t="s">
        <v>27</v>
      </c>
      <c r="K1677" s="321">
        <v>-17.5</v>
      </c>
      <c r="L1677" s="320"/>
      <c r="M1677" s="321"/>
      <c r="N1677" s="318" t="s">
        <v>4211</v>
      </c>
      <c r="O1677" s="623">
        <v>3.47</v>
      </c>
      <c r="P1677" s="318" t="s">
        <v>1937</v>
      </c>
      <c r="Q1677" s="320"/>
      <c r="R1677">
        <v>0</v>
      </c>
      <c r="S1677" s="184" t="s">
        <v>4240</v>
      </c>
      <c r="T1677" s="138">
        <f t="shared" si="120"/>
        <v>3</v>
      </c>
      <c r="U1677" s="33"/>
      <c r="V1677" s="139"/>
      <c r="W1677" s="138"/>
      <c r="X1677" s="138"/>
      <c r="Y1677" s="138"/>
      <c r="Z1677" s="141"/>
      <c r="AA1677" s="226"/>
      <c r="AB1677" s="179"/>
      <c r="AC1677" s="179"/>
      <c r="AD1677" s="179"/>
      <c r="AE1677" s="179"/>
      <c r="AF1677" s="179"/>
      <c r="AG1677" s="179"/>
    </row>
    <row r="1678" spans="1:33" customFormat="1" x14ac:dyDescent="0.3">
      <c r="A1678" s="3">
        <v>41701</v>
      </c>
      <c r="B1678" s="946" t="s">
        <v>4212</v>
      </c>
      <c r="C1678" s="704" t="s">
        <v>65</v>
      </c>
      <c r="D1678" s="7">
        <v>300</v>
      </c>
      <c r="E1678" t="s">
        <v>117</v>
      </c>
      <c r="F1678" s="370">
        <v>52671</v>
      </c>
      <c r="G1678" t="s">
        <v>4213</v>
      </c>
      <c r="H1678" s="318" t="s">
        <v>631</v>
      </c>
      <c r="I1678" s="319" t="s">
        <v>4006</v>
      </c>
      <c r="J1678" s="320" t="s">
        <v>4214</v>
      </c>
      <c r="K1678" s="321">
        <v>-13</v>
      </c>
      <c r="L1678" s="320"/>
      <c r="M1678" s="321"/>
      <c r="N1678" s="318" t="s">
        <v>85</v>
      </c>
      <c r="O1678" s="623">
        <v>6</v>
      </c>
      <c r="P1678" s="318" t="s">
        <v>1890</v>
      </c>
      <c r="Q1678" s="320"/>
      <c r="R1678">
        <v>5</v>
      </c>
      <c r="S1678" s="184" t="s">
        <v>4241</v>
      </c>
      <c r="T1678" s="138">
        <f t="shared" si="120"/>
        <v>3</v>
      </c>
      <c r="U1678" s="33"/>
      <c r="V1678" s="139"/>
      <c r="W1678" s="138"/>
      <c r="X1678" s="138"/>
      <c r="Y1678" s="138"/>
      <c r="Z1678" s="141"/>
      <c r="AA1678" s="226"/>
      <c r="AB1678" s="179"/>
      <c r="AC1678" s="179"/>
      <c r="AD1678" s="179"/>
      <c r="AE1678" s="179"/>
      <c r="AF1678" s="179"/>
      <c r="AG1678" s="179"/>
    </row>
    <row r="1679" spans="1:33" customFormat="1" x14ac:dyDescent="0.3">
      <c r="A1679" s="3">
        <v>41701</v>
      </c>
      <c r="B1679" s="946" t="s">
        <v>4215</v>
      </c>
      <c r="C1679" s="704" t="s">
        <v>4216</v>
      </c>
      <c r="D1679" s="7">
        <v>250</v>
      </c>
      <c r="E1679" t="s">
        <v>12</v>
      </c>
      <c r="F1679" s="370">
        <v>42800</v>
      </c>
      <c r="G1679" t="s">
        <v>4217</v>
      </c>
      <c r="H1679" s="318" t="s">
        <v>4218</v>
      </c>
      <c r="I1679" s="319" t="s">
        <v>4219</v>
      </c>
      <c r="J1679" s="320" t="s">
        <v>634</v>
      </c>
      <c r="K1679" s="321">
        <v>-7.5</v>
      </c>
      <c r="L1679" s="320"/>
      <c r="M1679" s="321"/>
      <c r="N1679" s="318" t="s">
        <v>423</v>
      </c>
      <c r="O1679" s="623">
        <v>4</v>
      </c>
      <c r="P1679" s="318" t="s">
        <v>1937</v>
      </c>
      <c r="Q1679" s="320"/>
      <c r="R1679">
        <v>0</v>
      </c>
      <c r="S1679" s="184" t="s">
        <v>4237</v>
      </c>
      <c r="T1679" s="138">
        <f t="shared" si="120"/>
        <v>3</v>
      </c>
      <c r="U1679" s="33"/>
      <c r="V1679" s="139"/>
      <c r="W1679" s="138"/>
      <c r="X1679" s="138"/>
      <c r="Y1679" s="138"/>
      <c r="Z1679" s="141"/>
      <c r="AA1679" s="226"/>
      <c r="AB1679" s="179"/>
      <c r="AC1679" s="179"/>
      <c r="AD1679" s="179"/>
      <c r="AE1679" s="179"/>
      <c r="AF1679" s="179"/>
      <c r="AG1679" s="179"/>
    </row>
    <row r="1680" spans="1:33" customFormat="1" x14ac:dyDescent="0.3">
      <c r="A1680" s="3">
        <v>41701</v>
      </c>
      <c r="B1680" s="946" t="s">
        <v>4220</v>
      </c>
      <c r="C1680" s="704" t="s">
        <v>4216</v>
      </c>
      <c r="D1680" s="7">
        <v>400</v>
      </c>
      <c r="E1680" t="s">
        <v>117</v>
      </c>
      <c r="F1680" s="370">
        <v>52686</v>
      </c>
      <c r="G1680" t="s">
        <v>4217</v>
      </c>
      <c r="H1680" s="318" t="s">
        <v>631</v>
      </c>
      <c r="I1680" s="319" t="s">
        <v>4066</v>
      </c>
      <c r="J1680" s="320" t="s">
        <v>157</v>
      </c>
      <c r="K1680" s="321">
        <v>-8</v>
      </c>
      <c r="L1680" s="320"/>
      <c r="M1680" s="321"/>
      <c r="N1680" s="318" t="s">
        <v>57</v>
      </c>
      <c r="O1680" s="623">
        <v>4.375</v>
      </c>
      <c r="P1680" s="318" t="s">
        <v>4221</v>
      </c>
      <c r="Q1680" s="320"/>
      <c r="R1680">
        <v>8</v>
      </c>
      <c r="S1680" s="184" t="s">
        <v>4236</v>
      </c>
      <c r="T1680" s="138">
        <f t="shared" ref="T1680:T1711" si="121">MONTH(A1680)</f>
        <v>3</v>
      </c>
      <c r="U1680" s="33"/>
      <c r="V1680" s="139"/>
      <c r="W1680" s="138"/>
      <c r="X1680" s="138"/>
      <c r="Y1680" s="138"/>
      <c r="Z1680" s="141"/>
      <c r="AA1680" s="226"/>
      <c r="AB1680" s="179"/>
      <c r="AC1680" s="179"/>
      <c r="AD1680" s="179"/>
      <c r="AE1680" s="179"/>
      <c r="AF1680" s="179"/>
      <c r="AG1680" s="179"/>
    </row>
    <row r="1681" spans="1:33" customFormat="1" x14ac:dyDescent="0.3">
      <c r="A1681" s="3">
        <v>41701</v>
      </c>
      <c r="B1681" s="946" t="s">
        <v>4222</v>
      </c>
      <c r="C1681" s="704" t="s">
        <v>11</v>
      </c>
      <c r="D1681" s="7">
        <v>700</v>
      </c>
      <c r="E1681" t="s">
        <v>404</v>
      </c>
      <c r="F1681" s="370">
        <v>42804</v>
      </c>
      <c r="G1681" t="s">
        <v>4223</v>
      </c>
      <c r="H1681" s="318" t="s">
        <v>2299</v>
      </c>
      <c r="I1681" s="319" t="s">
        <v>2299</v>
      </c>
      <c r="J1681" s="320" t="s">
        <v>4224</v>
      </c>
      <c r="K1681" s="321">
        <v>-15</v>
      </c>
      <c r="L1681" s="320"/>
      <c r="M1681" s="321"/>
      <c r="N1681" s="318" t="s">
        <v>508</v>
      </c>
      <c r="O1681" s="623">
        <v>1.93</v>
      </c>
      <c r="P1681" s="318" t="s">
        <v>2161</v>
      </c>
      <c r="Q1681" s="320"/>
      <c r="R1681">
        <v>2.5</v>
      </c>
      <c r="S1681" s="184" t="s">
        <v>4238</v>
      </c>
      <c r="T1681" s="138">
        <f t="shared" si="121"/>
        <v>3</v>
      </c>
      <c r="U1681" s="33"/>
      <c r="V1681" s="139"/>
      <c r="W1681" s="138"/>
      <c r="X1681" s="138"/>
      <c r="Y1681" s="138"/>
      <c r="Z1681" s="141"/>
      <c r="AA1681" s="226"/>
      <c r="AB1681" s="179"/>
      <c r="AC1681" s="179"/>
      <c r="AD1681" s="179"/>
      <c r="AE1681" s="179"/>
      <c r="AF1681" s="179"/>
      <c r="AG1681" s="179"/>
    </row>
    <row r="1682" spans="1:33" customFormat="1" x14ac:dyDescent="0.3">
      <c r="A1682" s="3">
        <v>41701</v>
      </c>
      <c r="B1682" s="946" t="s">
        <v>4225</v>
      </c>
      <c r="C1682" s="704" t="s">
        <v>11</v>
      </c>
      <c r="D1682" s="7">
        <v>800</v>
      </c>
      <c r="E1682" t="s">
        <v>12</v>
      </c>
      <c r="F1682" s="370">
        <v>42804</v>
      </c>
      <c r="G1682" t="s">
        <v>4223</v>
      </c>
      <c r="H1682" s="318" t="s">
        <v>1432</v>
      </c>
      <c r="I1682" s="319" t="s">
        <v>1601</v>
      </c>
      <c r="J1682" s="320" t="s">
        <v>3241</v>
      </c>
      <c r="K1682" s="321">
        <v>-15</v>
      </c>
      <c r="L1682" s="320"/>
      <c r="M1682" s="321"/>
      <c r="N1682" s="318" t="s">
        <v>692</v>
      </c>
      <c r="O1682" s="623">
        <v>2.125</v>
      </c>
      <c r="P1682" s="318" t="s">
        <v>2161</v>
      </c>
      <c r="Q1682" s="320"/>
      <c r="R1682">
        <v>2.5</v>
      </c>
      <c r="S1682" s="184" t="s">
        <v>4234</v>
      </c>
      <c r="T1682" s="138">
        <f t="shared" si="121"/>
        <v>3</v>
      </c>
      <c r="U1682" s="33"/>
      <c r="V1682" s="139"/>
      <c r="W1682" s="138"/>
      <c r="X1682" s="138"/>
      <c r="Y1682" s="138"/>
      <c r="Z1682" s="141"/>
      <c r="AA1682" s="226"/>
      <c r="AB1682" s="179"/>
      <c r="AC1682" s="179"/>
      <c r="AD1682" s="179"/>
      <c r="AE1682" s="179"/>
      <c r="AF1682" s="179"/>
      <c r="AG1682" s="179"/>
    </row>
    <row r="1683" spans="1:33" customFormat="1" x14ac:dyDescent="0.3">
      <c r="A1683" s="3">
        <v>41701</v>
      </c>
      <c r="B1683" s="946" t="s">
        <v>4226</v>
      </c>
      <c r="C1683" s="704" t="s">
        <v>11</v>
      </c>
      <c r="D1683" s="7">
        <v>650</v>
      </c>
      <c r="E1683" t="s">
        <v>224</v>
      </c>
      <c r="F1683" s="370">
        <v>44265</v>
      </c>
      <c r="G1683" t="s">
        <v>4223</v>
      </c>
      <c r="H1683" s="318" t="s">
        <v>4227</v>
      </c>
      <c r="I1683" s="319" t="s">
        <v>632</v>
      </c>
      <c r="J1683" s="320" t="s">
        <v>431</v>
      </c>
      <c r="K1683" s="321">
        <v>-10</v>
      </c>
      <c r="L1683" s="320"/>
      <c r="M1683" s="321"/>
      <c r="N1683" s="318" t="s">
        <v>508</v>
      </c>
      <c r="O1683" s="623">
        <v>2.08</v>
      </c>
      <c r="P1683" s="318" t="s">
        <v>4228</v>
      </c>
      <c r="Q1683" s="320"/>
      <c r="R1683">
        <v>1.5</v>
      </c>
      <c r="S1683" s="184" t="s">
        <v>4235</v>
      </c>
      <c r="T1683" s="138">
        <f t="shared" si="121"/>
        <v>3</v>
      </c>
      <c r="U1683" s="33"/>
      <c r="V1683" s="139"/>
      <c r="W1683" s="138"/>
      <c r="X1683" s="138"/>
      <c r="Y1683" s="138"/>
      <c r="Z1683" s="141"/>
      <c r="AA1683" s="226"/>
      <c r="AB1683" s="179"/>
      <c r="AC1683" s="179"/>
      <c r="AD1683" s="179"/>
      <c r="AE1683" s="179"/>
      <c r="AF1683" s="179"/>
      <c r="AG1683" s="179"/>
    </row>
    <row r="1684" spans="1:33" customFormat="1" x14ac:dyDescent="0.3">
      <c r="A1684" s="3">
        <v>41701</v>
      </c>
      <c r="B1684" s="946" t="s">
        <v>4229</v>
      </c>
      <c r="C1684" s="704" t="s">
        <v>208</v>
      </c>
      <c r="D1684" s="7">
        <v>250</v>
      </c>
      <c r="E1684" t="s">
        <v>37</v>
      </c>
      <c r="F1684" s="370">
        <v>43539</v>
      </c>
      <c r="G1684" t="s">
        <v>4230</v>
      </c>
      <c r="H1684" s="318" t="s">
        <v>226</v>
      </c>
      <c r="I1684" s="319" t="s">
        <v>151</v>
      </c>
      <c r="J1684" s="320" t="s">
        <v>293</v>
      </c>
      <c r="K1684" s="321">
        <v>-20</v>
      </c>
      <c r="L1684" s="320"/>
      <c r="M1684" s="321"/>
      <c r="N1684" s="318" t="s">
        <v>274</v>
      </c>
      <c r="O1684" s="623">
        <v>9</v>
      </c>
      <c r="P1684" s="318"/>
      <c r="Q1684" s="320" t="s">
        <v>2058</v>
      </c>
      <c r="R1684">
        <v>-3</v>
      </c>
      <c r="S1684" s="184" t="s">
        <v>4232</v>
      </c>
      <c r="T1684" s="138">
        <f t="shared" si="121"/>
        <v>3</v>
      </c>
      <c r="U1684" s="33"/>
      <c r="V1684" s="139"/>
      <c r="W1684" s="138"/>
      <c r="X1684" s="138"/>
      <c r="Y1684" s="138"/>
      <c r="Z1684" s="141"/>
      <c r="AA1684" s="226"/>
      <c r="AB1684" s="179"/>
      <c r="AC1684" s="179"/>
      <c r="AD1684" s="179"/>
      <c r="AE1684" s="179"/>
      <c r="AF1684" s="179"/>
      <c r="AG1684" s="179"/>
    </row>
    <row r="1685" spans="1:33" s="372" customFormat="1" ht="15" thickBot="1" x14ac:dyDescent="0.35">
      <c r="A1685" s="371">
        <v>41701</v>
      </c>
      <c r="B1685" s="949" t="s">
        <v>4231</v>
      </c>
      <c r="C1685" s="419" t="s">
        <v>208</v>
      </c>
      <c r="D1685" s="650">
        <v>250</v>
      </c>
      <c r="E1685" s="372" t="s">
        <v>201</v>
      </c>
      <c r="F1685" s="374">
        <v>45337</v>
      </c>
      <c r="G1685" s="375" t="s">
        <v>4230</v>
      </c>
      <c r="H1685" s="375" t="s">
        <v>124</v>
      </c>
      <c r="I1685" s="376" t="s">
        <v>225</v>
      </c>
      <c r="J1685" s="377" t="s">
        <v>447</v>
      </c>
      <c r="K1685" s="375">
        <v>-20</v>
      </c>
      <c r="L1685" s="377"/>
      <c r="M1685" s="375"/>
      <c r="N1685" s="372" t="s">
        <v>3856</v>
      </c>
      <c r="O1685" s="614">
        <v>9.4</v>
      </c>
      <c r="Q1685" s="377" t="s">
        <v>2058</v>
      </c>
      <c r="R1685" s="372">
        <v>-3</v>
      </c>
      <c r="S1685" s="378" t="s">
        <v>4233</v>
      </c>
      <c r="T1685" s="244">
        <f t="shared" si="121"/>
        <v>3</v>
      </c>
      <c r="V1685" s="245"/>
      <c r="W1685" s="244"/>
      <c r="X1685" s="244"/>
      <c r="Y1685" s="244"/>
      <c r="Z1685" s="244"/>
      <c r="AA1685" s="379"/>
      <c r="AB1685" s="380"/>
      <c r="AC1685" s="380"/>
      <c r="AD1685" s="380"/>
      <c r="AE1685" s="380"/>
      <c r="AF1685" s="380"/>
      <c r="AG1685" s="380"/>
    </row>
    <row r="1686" spans="1:33" customFormat="1" x14ac:dyDescent="0.3">
      <c r="A1686" s="3">
        <v>41697</v>
      </c>
      <c r="B1686" s="946" t="s">
        <v>4162</v>
      </c>
      <c r="C1686" s="704" t="s">
        <v>218</v>
      </c>
      <c r="D1686" s="7">
        <v>300</v>
      </c>
      <c r="E1686" t="s">
        <v>12</v>
      </c>
      <c r="F1686" s="370">
        <v>42798</v>
      </c>
      <c r="G1686" t="s">
        <v>4163</v>
      </c>
      <c r="H1686" s="318" t="s">
        <v>189</v>
      </c>
      <c r="I1686" s="319" t="s">
        <v>802</v>
      </c>
      <c r="J1686" s="320" t="s">
        <v>301</v>
      </c>
      <c r="K1686" s="321">
        <v>-20</v>
      </c>
      <c r="L1686" s="320"/>
      <c r="M1686" s="321"/>
      <c r="N1686" s="318" t="s">
        <v>4164</v>
      </c>
      <c r="O1686" s="623">
        <v>6.25</v>
      </c>
      <c r="P1686" s="318" t="s">
        <v>4165</v>
      </c>
      <c r="Q1686" s="320"/>
      <c r="R1686">
        <v>-12</v>
      </c>
      <c r="S1686" s="184" t="s">
        <v>4202</v>
      </c>
      <c r="T1686" s="138">
        <f t="shared" si="121"/>
        <v>2</v>
      </c>
      <c r="U1686" s="33"/>
      <c r="V1686" s="139"/>
      <c r="W1686" s="138"/>
      <c r="X1686" s="138"/>
      <c r="Y1686" s="138"/>
      <c r="Z1686" s="141"/>
      <c r="AA1686" s="226"/>
      <c r="AB1686" s="179"/>
      <c r="AC1686" s="179"/>
      <c r="AD1686" s="179"/>
      <c r="AE1686" s="179"/>
      <c r="AF1686" s="179"/>
      <c r="AG1686" s="179"/>
    </row>
    <row r="1687" spans="1:33" customFormat="1" x14ac:dyDescent="0.3">
      <c r="A1687" s="3">
        <v>41697</v>
      </c>
      <c r="B1687" s="946" t="s">
        <v>4166</v>
      </c>
      <c r="C1687" s="704" t="s">
        <v>218</v>
      </c>
      <c r="D1687" s="7">
        <v>250</v>
      </c>
      <c r="E1687" t="s">
        <v>746</v>
      </c>
      <c r="F1687" s="370">
        <v>43676</v>
      </c>
      <c r="G1687" t="s">
        <v>4163</v>
      </c>
      <c r="H1687" s="318" t="s">
        <v>144</v>
      </c>
      <c r="I1687" s="319" t="s">
        <v>871</v>
      </c>
      <c r="J1687" s="320" t="s">
        <v>202</v>
      </c>
      <c r="K1687" s="321">
        <v>-20</v>
      </c>
      <c r="L1687" s="320"/>
      <c r="M1687" s="321"/>
      <c r="N1687" s="318" t="s">
        <v>85</v>
      </c>
      <c r="O1687" s="623">
        <v>7.2</v>
      </c>
      <c r="P1687" s="318" t="s">
        <v>4167</v>
      </c>
      <c r="Q1687" s="320"/>
      <c r="R1687">
        <v>-7.5</v>
      </c>
      <c r="S1687" s="184" t="s">
        <v>4203</v>
      </c>
      <c r="T1687" s="138">
        <f t="shared" si="121"/>
        <v>2</v>
      </c>
      <c r="U1687" s="33"/>
      <c r="V1687" s="139"/>
      <c r="W1687" s="138"/>
      <c r="X1687" s="138"/>
      <c r="Y1687" s="138"/>
      <c r="Z1687" s="141"/>
      <c r="AA1687" s="226"/>
      <c r="AB1687" s="179"/>
      <c r="AC1687" s="179"/>
      <c r="AD1687" s="179"/>
      <c r="AE1687" s="179"/>
      <c r="AF1687" s="179"/>
      <c r="AG1687" s="179"/>
    </row>
    <row r="1688" spans="1:33" customFormat="1" x14ac:dyDescent="0.3">
      <c r="A1688" s="3">
        <v>41697</v>
      </c>
      <c r="B1688" s="946" t="s">
        <v>4168</v>
      </c>
      <c r="C1688" s="704" t="s">
        <v>218</v>
      </c>
      <c r="D1688" s="7">
        <v>300</v>
      </c>
      <c r="E1688" t="s">
        <v>117</v>
      </c>
      <c r="F1688" s="370">
        <v>52671</v>
      </c>
      <c r="G1688" t="s">
        <v>4163</v>
      </c>
      <c r="H1688" s="318" t="s">
        <v>2240</v>
      </c>
      <c r="I1688" s="319" t="s">
        <v>4169</v>
      </c>
      <c r="J1688" s="320" t="s">
        <v>4170</v>
      </c>
      <c r="K1688" s="321">
        <v>-27.5</v>
      </c>
      <c r="L1688" s="320"/>
      <c r="M1688" s="321"/>
      <c r="N1688" s="318" t="s">
        <v>3691</v>
      </c>
      <c r="O1688" s="623">
        <v>8</v>
      </c>
      <c r="P1688" s="318" t="s">
        <v>4171</v>
      </c>
      <c r="Q1688" s="320"/>
      <c r="R1688">
        <v>-2.5</v>
      </c>
      <c r="S1688" s="184" t="s">
        <v>4204</v>
      </c>
      <c r="T1688" s="138">
        <f t="shared" si="121"/>
        <v>2</v>
      </c>
      <c r="U1688" s="33"/>
      <c r="V1688" s="139"/>
      <c r="W1688" s="138"/>
      <c r="X1688" s="138"/>
      <c r="Y1688" s="138"/>
      <c r="Z1688" s="141"/>
      <c r="AA1688" s="226"/>
      <c r="AB1688" s="179"/>
      <c r="AC1688" s="179"/>
      <c r="AD1688" s="179"/>
      <c r="AE1688" s="179"/>
      <c r="AF1688" s="179"/>
      <c r="AG1688" s="179"/>
    </row>
    <row r="1689" spans="1:33" customFormat="1" x14ac:dyDescent="0.3">
      <c r="A1689" s="3">
        <v>41697</v>
      </c>
      <c r="B1689" s="946" t="s">
        <v>4172</v>
      </c>
      <c r="C1689" s="704" t="s">
        <v>36</v>
      </c>
      <c r="D1689" s="7">
        <v>500</v>
      </c>
      <c r="E1689" t="s">
        <v>66</v>
      </c>
      <c r="F1689" s="370">
        <v>45366</v>
      </c>
      <c r="G1689" t="s">
        <v>4173</v>
      </c>
      <c r="H1689" s="318" t="s">
        <v>2538</v>
      </c>
      <c r="I1689" s="319" t="s">
        <v>4174</v>
      </c>
      <c r="J1689" s="320" t="s">
        <v>4175</v>
      </c>
      <c r="K1689" s="321">
        <v>-15</v>
      </c>
      <c r="L1689" s="320"/>
      <c r="M1689" s="321"/>
      <c r="N1689" s="318" t="s">
        <v>3691</v>
      </c>
      <c r="O1689" s="623">
        <v>4.8</v>
      </c>
      <c r="P1689" s="318" t="s">
        <v>2107</v>
      </c>
      <c r="Q1689" s="320"/>
      <c r="R1689">
        <v>15</v>
      </c>
      <c r="S1689" s="184" t="s">
        <v>4201</v>
      </c>
      <c r="T1689" s="138">
        <f t="shared" si="121"/>
        <v>2</v>
      </c>
      <c r="U1689" s="33"/>
      <c r="V1689" s="139"/>
      <c r="W1689" s="138"/>
      <c r="X1689" s="138"/>
      <c r="Y1689" s="138"/>
      <c r="Z1689" s="141"/>
      <c r="AA1689" s="226"/>
      <c r="AB1689" s="179"/>
      <c r="AC1689" s="179"/>
      <c r="AD1689" s="179"/>
      <c r="AE1689" s="179"/>
      <c r="AF1689" s="179"/>
      <c r="AG1689" s="179"/>
    </row>
    <row r="1690" spans="1:33" customFormat="1" x14ac:dyDescent="0.3">
      <c r="A1690" s="3">
        <v>41697</v>
      </c>
      <c r="B1690" s="946" t="s">
        <v>4176</v>
      </c>
      <c r="C1690" s="704" t="s">
        <v>218</v>
      </c>
      <c r="D1690" s="7">
        <v>1000</v>
      </c>
      <c r="E1690" t="s">
        <v>66</v>
      </c>
      <c r="F1690" s="370">
        <v>45355</v>
      </c>
      <c r="G1690" t="s">
        <v>4177</v>
      </c>
      <c r="H1690" s="318" t="s">
        <v>2769</v>
      </c>
      <c r="I1690" s="319" t="s">
        <v>4178</v>
      </c>
      <c r="J1690" s="320" t="s">
        <v>4179</v>
      </c>
      <c r="K1690" s="321">
        <v>-10</v>
      </c>
      <c r="L1690" s="320"/>
      <c r="M1690" s="321"/>
      <c r="N1690" s="318" t="s">
        <v>934</v>
      </c>
      <c r="O1690" s="623">
        <v>3.3</v>
      </c>
      <c r="P1690" s="318" t="s">
        <v>4180</v>
      </c>
      <c r="Q1690" s="320"/>
      <c r="R1690">
        <v>-1</v>
      </c>
      <c r="S1690" s="184" t="s">
        <v>4199</v>
      </c>
      <c r="T1690" s="138">
        <f t="shared" si="121"/>
        <v>2</v>
      </c>
      <c r="U1690" s="33"/>
      <c r="V1690" s="139"/>
      <c r="W1690" s="138"/>
      <c r="X1690" s="138"/>
      <c r="Y1690" s="138"/>
      <c r="Z1690" s="141"/>
      <c r="AA1690" s="226"/>
      <c r="AB1690" s="179"/>
      <c r="AC1690" s="179"/>
      <c r="AD1690" s="179"/>
      <c r="AE1690" s="179"/>
      <c r="AF1690" s="179"/>
      <c r="AG1690" s="179"/>
    </row>
    <row r="1691" spans="1:33" customFormat="1" x14ac:dyDescent="0.3">
      <c r="A1691" s="3">
        <v>41697</v>
      </c>
      <c r="B1691" s="946" t="s">
        <v>4181</v>
      </c>
      <c r="C1691" s="704" t="s">
        <v>218</v>
      </c>
      <c r="D1691" s="7">
        <v>500</v>
      </c>
      <c r="E1691" t="s">
        <v>117</v>
      </c>
      <c r="F1691" s="370">
        <v>52660</v>
      </c>
      <c r="G1691" t="s">
        <v>4177</v>
      </c>
      <c r="H1691" s="318" t="s">
        <v>4182</v>
      </c>
      <c r="I1691" s="319" t="s">
        <v>4183</v>
      </c>
      <c r="J1691" s="320" t="s">
        <v>545</v>
      </c>
      <c r="K1691" s="321">
        <v>-20</v>
      </c>
      <c r="L1691" s="320"/>
      <c r="M1691" s="321"/>
      <c r="N1691" s="318" t="s">
        <v>1196</v>
      </c>
      <c r="O1691" s="623">
        <v>4.8</v>
      </c>
      <c r="P1691" s="318" t="s">
        <v>3947</v>
      </c>
      <c r="Q1691" s="320"/>
      <c r="R1691">
        <v>0</v>
      </c>
      <c r="S1691" s="184" t="s">
        <v>4200</v>
      </c>
      <c r="T1691" s="138">
        <f t="shared" si="121"/>
        <v>2</v>
      </c>
      <c r="U1691" s="33"/>
      <c r="V1691" s="139"/>
      <c r="W1691" s="138"/>
      <c r="X1691" s="138"/>
      <c r="Y1691" s="138"/>
      <c r="Z1691" s="141"/>
      <c r="AA1691" s="226"/>
      <c r="AB1691" s="179"/>
      <c r="AC1691" s="179"/>
      <c r="AD1691" s="179"/>
      <c r="AE1691" s="179"/>
      <c r="AF1691" s="179"/>
      <c r="AG1691" s="179"/>
    </row>
    <row r="1692" spans="1:33" customFormat="1" x14ac:dyDescent="0.3">
      <c r="A1692" s="3">
        <v>41697</v>
      </c>
      <c r="B1692" s="946" t="s">
        <v>4184</v>
      </c>
      <c r="C1692" s="704" t="s">
        <v>218</v>
      </c>
      <c r="D1692" s="7">
        <v>350</v>
      </c>
      <c r="E1692" t="s">
        <v>66</v>
      </c>
      <c r="F1692" s="370">
        <v>45366</v>
      </c>
      <c r="G1692" t="s">
        <v>4185</v>
      </c>
      <c r="H1692" s="318" t="s">
        <v>2075</v>
      </c>
      <c r="I1692" s="319" t="s">
        <v>4186</v>
      </c>
      <c r="J1692" s="320" t="s">
        <v>340</v>
      </c>
      <c r="K1692" s="321">
        <v>-25</v>
      </c>
      <c r="L1692" s="320"/>
      <c r="M1692" s="321"/>
      <c r="N1692" s="318" t="s">
        <v>1033</v>
      </c>
      <c r="O1692" s="623">
        <v>7.86</v>
      </c>
      <c r="P1692" s="318" t="s">
        <v>4187</v>
      </c>
      <c r="Q1692" s="320"/>
      <c r="R1692">
        <v>-27.5</v>
      </c>
      <c r="S1692" s="184" t="s">
        <v>4196</v>
      </c>
      <c r="T1692" s="138">
        <f t="shared" si="121"/>
        <v>2</v>
      </c>
      <c r="U1692" s="33"/>
      <c r="V1692" s="139"/>
      <c r="W1692" s="138"/>
      <c r="X1692" s="138"/>
      <c r="Y1692" s="138"/>
      <c r="Z1692" s="141"/>
      <c r="AA1692" s="226"/>
      <c r="AB1692" s="179"/>
      <c r="AC1692" s="179"/>
      <c r="AD1692" s="179"/>
      <c r="AE1692" s="179"/>
      <c r="AF1692" s="179"/>
      <c r="AG1692" s="179"/>
    </row>
    <row r="1693" spans="1:33" customFormat="1" x14ac:dyDescent="0.3">
      <c r="A1693" s="3">
        <v>41697</v>
      </c>
      <c r="B1693" s="946" t="s">
        <v>4188</v>
      </c>
      <c r="C1693" s="704" t="s">
        <v>65</v>
      </c>
      <c r="D1693" s="7">
        <v>600</v>
      </c>
      <c r="E1693" t="s">
        <v>12</v>
      </c>
      <c r="F1693" s="370">
        <v>42828</v>
      </c>
      <c r="G1693" t="s">
        <v>4189</v>
      </c>
      <c r="H1693" s="318" t="s">
        <v>1439</v>
      </c>
      <c r="I1693" s="319" t="s">
        <v>4190</v>
      </c>
      <c r="J1693" s="320" t="s">
        <v>4191</v>
      </c>
      <c r="K1693" s="321">
        <v>-10</v>
      </c>
      <c r="L1693" s="320"/>
      <c r="M1693" s="321"/>
      <c r="N1693" s="318" t="s">
        <v>331</v>
      </c>
      <c r="O1693" s="623">
        <v>2</v>
      </c>
      <c r="P1693" s="318" t="s">
        <v>1994</v>
      </c>
      <c r="Q1693" s="320"/>
      <c r="R1693">
        <v>2</v>
      </c>
      <c r="S1693" s="184" t="s">
        <v>4197</v>
      </c>
      <c r="T1693" s="138">
        <f t="shared" si="121"/>
        <v>2</v>
      </c>
      <c r="U1693" s="33"/>
      <c r="V1693" s="139"/>
      <c r="W1693" s="138"/>
      <c r="X1693" s="138"/>
      <c r="Y1693" s="138"/>
      <c r="Z1693" s="141"/>
      <c r="AA1693" s="226"/>
      <c r="AB1693" s="179"/>
      <c r="AC1693" s="179"/>
      <c r="AD1693" s="179"/>
      <c r="AE1693" s="179"/>
      <c r="AF1693" s="179"/>
      <c r="AG1693" s="179"/>
    </row>
    <row r="1694" spans="1:33" customFormat="1" x14ac:dyDescent="0.3">
      <c r="A1694" s="3">
        <v>41697</v>
      </c>
      <c r="B1694" s="946" t="s">
        <v>4192</v>
      </c>
      <c r="C1694" s="704" t="s">
        <v>65</v>
      </c>
      <c r="D1694" s="7">
        <v>700</v>
      </c>
      <c r="E1694" t="s">
        <v>224</v>
      </c>
      <c r="F1694" s="370">
        <v>44287</v>
      </c>
      <c r="G1694" t="s">
        <v>4189</v>
      </c>
      <c r="H1694" s="318" t="s">
        <v>4193</v>
      </c>
      <c r="I1694" s="319" t="s">
        <v>3810</v>
      </c>
      <c r="J1694" s="320" t="s">
        <v>3811</v>
      </c>
      <c r="K1694" s="321">
        <v>-11</v>
      </c>
      <c r="L1694" s="320"/>
      <c r="M1694" s="321"/>
      <c r="N1694" s="318" t="s">
        <v>4194</v>
      </c>
      <c r="O1694" s="623">
        <v>1.86</v>
      </c>
      <c r="P1694" s="318" t="s">
        <v>4195</v>
      </c>
      <c r="Q1694" s="320"/>
      <c r="R1694">
        <v>-2.5</v>
      </c>
      <c r="S1694" s="184" t="s">
        <v>4198</v>
      </c>
      <c r="T1694" s="138">
        <f t="shared" si="121"/>
        <v>2</v>
      </c>
      <c r="U1694" s="33"/>
      <c r="V1694" s="139"/>
      <c r="W1694" s="138"/>
      <c r="X1694" s="138"/>
      <c r="Y1694" s="138"/>
      <c r="Z1694" s="141"/>
      <c r="AA1694" s="226"/>
      <c r="AB1694" s="179"/>
      <c r="AC1694" s="179"/>
      <c r="AD1694" s="179"/>
      <c r="AE1694" s="179"/>
      <c r="AF1694" s="179"/>
      <c r="AG1694" s="179"/>
    </row>
    <row r="1695" spans="1:33" customFormat="1" x14ac:dyDescent="0.3">
      <c r="A1695" s="3">
        <v>41696</v>
      </c>
      <c r="B1695" s="946" t="s">
        <v>4047</v>
      </c>
      <c r="C1695" s="704" t="s">
        <v>276</v>
      </c>
      <c r="D1695" s="7">
        <v>3000</v>
      </c>
      <c r="E1695" t="s">
        <v>66</v>
      </c>
      <c r="F1695" s="370">
        <v>45354</v>
      </c>
      <c r="G1695" t="s">
        <v>1154</v>
      </c>
      <c r="H1695" s="318" t="s">
        <v>124</v>
      </c>
      <c r="I1695" s="319" t="s">
        <v>3630</v>
      </c>
      <c r="J1695" s="320" t="s">
        <v>981</v>
      </c>
      <c r="K1695" s="321">
        <v>-7.5</v>
      </c>
      <c r="L1695" s="320"/>
      <c r="M1695" s="321"/>
      <c r="N1695" s="318" t="s">
        <v>4048</v>
      </c>
      <c r="O1695" s="623">
        <v>2.67</v>
      </c>
      <c r="P1695" s="318" t="s">
        <v>3658</v>
      </c>
      <c r="Q1695" s="320"/>
      <c r="R1695">
        <v>7.5</v>
      </c>
      <c r="S1695" s="184" t="s">
        <v>4161</v>
      </c>
      <c r="T1695" s="138">
        <f t="shared" si="121"/>
        <v>2</v>
      </c>
      <c r="U1695" s="33"/>
      <c r="V1695" s="139"/>
      <c r="W1695" s="138"/>
      <c r="X1695" s="138"/>
      <c r="Y1695" s="138"/>
      <c r="Z1695" s="141"/>
      <c r="AA1695" s="226"/>
      <c r="AB1695" s="179"/>
      <c r="AC1695" s="179"/>
      <c r="AD1695" s="179"/>
      <c r="AE1695" s="179"/>
      <c r="AF1695" s="179"/>
      <c r="AG1695" s="179"/>
    </row>
    <row r="1696" spans="1:33" customFormat="1" x14ac:dyDescent="0.3">
      <c r="A1696" s="3">
        <v>41696</v>
      </c>
      <c r="B1696" s="946" t="s">
        <v>4049</v>
      </c>
      <c r="C1696" s="704" t="s">
        <v>403</v>
      </c>
      <c r="D1696" s="7">
        <v>500</v>
      </c>
      <c r="E1696" t="s">
        <v>37</v>
      </c>
      <c r="F1696" s="370">
        <v>43556</v>
      </c>
      <c r="G1696" t="s">
        <v>4050</v>
      </c>
      <c r="H1696" s="318" t="s">
        <v>2258</v>
      </c>
      <c r="I1696" s="319" t="s">
        <v>952</v>
      </c>
      <c r="J1696" s="320" t="s">
        <v>4051</v>
      </c>
      <c r="K1696" s="321">
        <v>-10</v>
      </c>
      <c r="L1696" s="320"/>
      <c r="M1696" s="321"/>
      <c r="N1696" s="318" t="s">
        <v>799</v>
      </c>
      <c r="O1696" s="623">
        <v>2.5</v>
      </c>
      <c r="P1696" s="318" t="s">
        <v>1994</v>
      </c>
      <c r="Q1696" s="320" t="s">
        <v>4052</v>
      </c>
      <c r="R1696">
        <v>0</v>
      </c>
      <c r="S1696" s="184" t="s">
        <v>4160</v>
      </c>
      <c r="T1696" s="138">
        <f t="shared" si="121"/>
        <v>2</v>
      </c>
      <c r="U1696" s="33"/>
      <c r="V1696" s="139"/>
      <c r="W1696" s="138"/>
      <c r="X1696" s="138"/>
      <c r="Y1696" s="138"/>
      <c r="Z1696" s="141"/>
      <c r="AA1696" s="226"/>
      <c r="AB1696" s="179"/>
      <c r="AC1696" s="179"/>
      <c r="AD1696" s="179"/>
      <c r="AE1696" s="179"/>
      <c r="AF1696" s="179"/>
      <c r="AG1696" s="179"/>
    </row>
    <row r="1697" spans="1:33" customFormat="1" x14ac:dyDescent="0.3">
      <c r="A1697" s="3">
        <v>41696</v>
      </c>
      <c r="B1697" s="946" t="s">
        <v>4053</v>
      </c>
      <c r="C1697" s="704" t="s">
        <v>73</v>
      </c>
      <c r="D1697" s="7">
        <v>500</v>
      </c>
      <c r="E1697" t="s">
        <v>37</v>
      </c>
      <c r="F1697" s="370">
        <v>43539</v>
      </c>
      <c r="G1697" t="s">
        <v>4054</v>
      </c>
      <c r="H1697" s="318" t="s">
        <v>2128</v>
      </c>
      <c r="I1697" s="319" t="s">
        <v>4055</v>
      </c>
      <c r="J1697" s="320" t="s">
        <v>940</v>
      </c>
      <c r="K1697" s="321">
        <v>-12.5</v>
      </c>
      <c r="L1697" s="320"/>
      <c r="M1697" s="321"/>
      <c r="N1697" s="318" t="s">
        <v>382</v>
      </c>
      <c r="O1697" s="623">
        <v>3</v>
      </c>
      <c r="P1697" s="318" t="s">
        <v>2274</v>
      </c>
      <c r="Q1697" s="320"/>
      <c r="R1697">
        <v>4</v>
      </c>
      <c r="S1697" s="184" t="s">
        <v>4159</v>
      </c>
      <c r="T1697" s="138">
        <f t="shared" si="121"/>
        <v>2</v>
      </c>
      <c r="U1697" s="33"/>
      <c r="V1697" s="139"/>
      <c r="W1697" s="138"/>
      <c r="X1697" s="138"/>
      <c r="Y1697" s="138"/>
      <c r="Z1697" s="141"/>
      <c r="AA1697" s="226"/>
      <c r="AB1697" s="179"/>
      <c r="AC1697" s="179"/>
      <c r="AD1697" s="179"/>
      <c r="AE1697" s="179"/>
      <c r="AF1697" s="179"/>
      <c r="AG1697" s="179"/>
    </row>
    <row r="1698" spans="1:33" customFormat="1" x14ac:dyDescent="0.3">
      <c r="A1698" s="3">
        <v>41696</v>
      </c>
      <c r="B1698" s="946" t="s">
        <v>4056</v>
      </c>
      <c r="C1698" s="704" t="s">
        <v>73</v>
      </c>
      <c r="D1698" s="7">
        <v>500</v>
      </c>
      <c r="E1698" t="s">
        <v>66</v>
      </c>
      <c r="F1698" s="370">
        <v>45366</v>
      </c>
      <c r="G1698" t="s">
        <v>4054</v>
      </c>
      <c r="H1698" s="318" t="s">
        <v>1752</v>
      </c>
      <c r="I1698" s="319" t="s">
        <v>669</v>
      </c>
      <c r="J1698" s="320" t="s">
        <v>3740</v>
      </c>
      <c r="K1698" s="321">
        <v>-12.5</v>
      </c>
      <c r="L1698" s="320"/>
      <c r="M1698" s="321"/>
      <c r="N1698" s="318" t="s">
        <v>4057</v>
      </c>
      <c r="O1698" s="623">
        <v>2.6</v>
      </c>
      <c r="P1698" s="318" t="s">
        <v>4058</v>
      </c>
      <c r="Q1698" s="320"/>
      <c r="R1698">
        <v>-8.5</v>
      </c>
      <c r="S1698" s="184" t="s">
        <v>4158</v>
      </c>
      <c r="T1698" s="138">
        <f t="shared" si="121"/>
        <v>2</v>
      </c>
      <c r="U1698" s="33"/>
      <c r="V1698" s="139"/>
      <c r="W1698" s="138"/>
      <c r="X1698" s="138"/>
      <c r="Y1698" s="138"/>
      <c r="Z1698" s="141"/>
      <c r="AA1698" s="226"/>
      <c r="AB1698" s="179"/>
      <c r="AC1698" s="179"/>
      <c r="AD1698" s="179"/>
      <c r="AE1698" s="179"/>
      <c r="AF1698" s="179"/>
      <c r="AG1698" s="179"/>
    </row>
    <row r="1699" spans="1:33" customFormat="1" x14ac:dyDescent="0.3">
      <c r="A1699" s="3">
        <v>41696</v>
      </c>
      <c r="B1699" s="946" t="s">
        <v>417</v>
      </c>
      <c r="C1699" s="704" t="s">
        <v>127</v>
      </c>
      <c r="D1699" s="7">
        <v>300</v>
      </c>
      <c r="E1699" t="s">
        <v>12</v>
      </c>
      <c r="F1699" s="370">
        <v>42797</v>
      </c>
      <c r="G1699" t="s">
        <v>4059</v>
      </c>
      <c r="H1699" s="318" t="s">
        <v>2299</v>
      </c>
      <c r="I1699" s="319" t="s">
        <v>2299</v>
      </c>
      <c r="J1699" s="320" t="s">
        <v>212</v>
      </c>
      <c r="K1699" s="321">
        <v>-10</v>
      </c>
      <c r="L1699" s="320"/>
      <c r="M1699" s="321"/>
      <c r="N1699" s="318" t="s">
        <v>504</v>
      </c>
      <c r="O1699" s="623">
        <v>2.33</v>
      </c>
      <c r="P1699" s="318" t="s">
        <v>2958</v>
      </c>
      <c r="Q1699" s="320"/>
      <c r="R1699">
        <v>1</v>
      </c>
      <c r="S1699" s="184" t="s">
        <v>4157</v>
      </c>
      <c r="T1699" s="138">
        <f t="shared" si="121"/>
        <v>2</v>
      </c>
      <c r="U1699" s="33"/>
      <c r="V1699" s="139"/>
      <c r="W1699" s="138"/>
      <c r="X1699" s="138"/>
      <c r="Y1699" s="138"/>
      <c r="Z1699" s="141"/>
      <c r="AA1699" s="226"/>
      <c r="AB1699" s="179"/>
      <c r="AC1699" s="179"/>
      <c r="AD1699" s="179"/>
      <c r="AE1699" s="179"/>
      <c r="AF1699" s="179"/>
      <c r="AG1699" s="179"/>
    </row>
    <row r="1700" spans="1:33" customFormat="1" x14ac:dyDescent="0.3">
      <c r="A1700" s="3">
        <v>41696</v>
      </c>
      <c r="B1700" s="946" t="s">
        <v>4060</v>
      </c>
      <c r="C1700" s="704" t="s">
        <v>127</v>
      </c>
      <c r="D1700" s="7">
        <v>800</v>
      </c>
      <c r="E1700" t="s">
        <v>12</v>
      </c>
      <c r="F1700" s="370">
        <v>42797</v>
      </c>
      <c r="G1700" t="s">
        <v>4059</v>
      </c>
      <c r="H1700" s="318" t="s">
        <v>454</v>
      </c>
      <c r="I1700" s="319" t="s">
        <v>3863</v>
      </c>
      <c r="J1700" s="320" t="s">
        <v>136</v>
      </c>
      <c r="K1700" s="321">
        <v>-10</v>
      </c>
      <c r="L1700" s="320"/>
      <c r="M1700" s="321"/>
      <c r="N1700" s="318" t="s">
        <v>692</v>
      </c>
      <c r="O1700" s="623">
        <v>2.125</v>
      </c>
      <c r="P1700" s="318" t="s">
        <v>2958</v>
      </c>
      <c r="Q1700" s="320"/>
      <c r="R1700">
        <v>1</v>
      </c>
      <c r="S1700" s="184" t="s">
        <v>4156</v>
      </c>
      <c r="T1700" s="138">
        <f t="shared" si="121"/>
        <v>2</v>
      </c>
      <c r="U1700" s="33"/>
      <c r="V1700" s="139"/>
      <c r="W1700" s="138"/>
      <c r="X1700" s="138"/>
      <c r="Y1700" s="138"/>
      <c r="Z1700" s="141"/>
      <c r="AA1700" s="226"/>
      <c r="AB1700" s="179"/>
      <c r="AC1700" s="179"/>
      <c r="AD1700" s="179"/>
      <c r="AE1700" s="179"/>
      <c r="AF1700" s="179"/>
      <c r="AG1700" s="179"/>
    </row>
    <row r="1701" spans="1:33" customFormat="1" x14ac:dyDescent="0.3">
      <c r="A1701" s="3">
        <v>41696</v>
      </c>
      <c r="B1701" s="946" t="s">
        <v>4061</v>
      </c>
      <c r="C1701" s="704" t="s">
        <v>127</v>
      </c>
      <c r="D1701" s="7">
        <v>250</v>
      </c>
      <c r="E1701" t="s">
        <v>4062</v>
      </c>
      <c r="F1701" s="370">
        <v>45254</v>
      </c>
      <c r="G1701" t="s">
        <v>4059</v>
      </c>
      <c r="H1701" s="318" t="s">
        <v>631</v>
      </c>
      <c r="I1701" s="319" t="s">
        <v>475</v>
      </c>
      <c r="J1701" s="320" t="s">
        <v>3812</v>
      </c>
      <c r="K1701" s="321">
        <v>-2</v>
      </c>
      <c r="L1701" s="320"/>
      <c r="M1701" s="321"/>
      <c r="N1701" s="318" t="s">
        <v>618</v>
      </c>
      <c r="O1701" s="623">
        <v>3</v>
      </c>
      <c r="P1701" s="318" t="s">
        <v>2092</v>
      </c>
      <c r="Q1701" s="320"/>
      <c r="R1701">
        <v>3</v>
      </c>
      <c r="S1701" s="184" t="s">
        <v>4155</v>
      </c>
      <c r="T1701" s="138">
        <f t="shared" si="121"/>
        <v>2</v>
      </c>
      <c r="U1701" s="33"/>
      <c r="V1701" s="139"/>
      <c r="W1701" s="138"/>
      <c r="X1701" s="138"/>
      <c r="Y1701" s="138"/>
      <c r="Z1701" s="141"/>
      <c r="AA1701" s="226"/>
      <c r="AB1701" s="179"/>
      <c r="AC1701" s="179"/>
      <c r="AD1701" s="179"/>
      <c r="AE1701" s="179"/>
      <c r="AF1701" s="179"/>
      <c r="AG1701" s="179"/>
    </row>
    <row r="1702" spans="1:33" customFormat="1" x14ac:dyDescent="0.3">
      <c r="A1702" s="3">
        <v>40964</v>
      </c>
      <c r="B1702" s="946" t="s">
        <v>4063</v>
      </c>
      <c r="C1702" s="704" t="s">
        <v>3854</v>
      </c>
      <c r="D1702" s="7">
        <v>500</v>
      </c>
      <c r="E1702" t="s">
        <v>4064</v>
      </c>
      <c r="F1702" s="370">
        <v>43525</v>
      </c>
      <c r="G1702" t="s">
        <v>4065</v>
      </c>
      <c r="H1702" s="318" t="s">
        <v>155</v>
      </c>
      <c r="I1702" s="319" t="s">
        <v>4066</v>
      </c>
      <c r="J1702" s="320" t="s">
        <v>157</v>
      </c>
      <c r="K1702" s="321">
        <v>-10</v>
      </c>
      <c r="L1702" s="320"/>
      <c r="M1702" s="321"/>
      <c r="N1702" s="318" t="s">
        <v>4067</v>
      </c>
      <c r="O1702" s="623">
        <v>2.2000000000000002</v>
      </c>
      <c r="P1702" s="318" t="s">
        <v>4068</v>
      </c>
      <c r="Q1702" s="320" t="s">
        <v>2092</v>
      </c>
      <c r="R1702">
        <v>0</v>
      </c>
      <c r="S1702" s="184" t="s">
        <v>4154</v>
      </c>
      <c r="T1702" s="138">
        <f t="shared" si="121"/>
        <v>2</v>
      </c>
      <c r="U1702" s="33"/>
      <c r="V1702" s="139"/>
      <c r="W1702" s="138"/>
      <c r="X1702" s="138"/>
      <c r="Y1702" s="138"/>
      <c r="Z1702" s="141"/>
      <c r="AA1702" s="226"/>
      <c r="AB1702" s="179"/>
      <c r="AC1702" s="179"/>
      <c r="AD1702" s="179"/>
      <c r="AE1702" s="179"/>
      <c r="AF1702" s="179"/>
      <c r="AG1702" s="179"/>
    </row>
    <row r="1703" spans="1:33" customFormat="1" x14ac:dyDescent="0.3">
      <c r="A1703" s="3">
        <v>40964</v>
      </c>
      <c r="B1703" s="946" t="s">
        <v>4069</v>
      </c>
      <c r="C1703" s="704" t="s">
        <v>11</v>
      </c>
      <c r="D1703" s="7">
        <v>1250</v>
      </c>
      <c r="E1703" t="s">
        <v>2331</v>
      </c>
      <c r="F1703" s="370">
        <v>49004</v>
      </c>
      <c r="G1703" t="s">
        <v>1452</v>
      </c>
      <c r="H1703" s="318" t="s">
        <v>4070</v>
      </c>
      <c r="I1703" s="319" t="s">
        <v>805</v>
      </c>
      <c r="J1703" s="320" t="s">
        <v>3742</v>
      </c>
      <c r="K1703" s="321">
        <v>-25</v>
      </c>
      <c r="L1703" s="320"/>
      <c r="M1703" s="321"/>
      <c r="N1703" s="318" t="s">
        <v>4071</v>
      </c>
      <c r="O1703" s="623">
        <v>2.8</v>
      </c>
      <c r="P1703" s="318" t="s">
        <v>1946</v>
      </c>
      <c r="Q1703" s="320"/>
      <c r="R1703">
        <v>2.5</v>
      </c>
      <c r="S1703" s="184" t="s">
        <v>4153</v>
      </c>
      <c r="T1703" s="138">
        <f t="shared" si="121"/>
        <v>2</v>
      </c>
      <c r="U1703" s="33"/>
      <c r="V1703" s="139"/>
      <c r="W1703" s="138"/>
      <c r="X1703" s="138"/>
      <c r="Y1703" s="138"/>
      <c r="Z1703" s="141"/>
      <c r="AA1703" s="226"/>
      <c r="AB1703" s="179"/>
      <c r="AC1703" s="179"/>
      <c r="AD1703" s="179"/>
      <c r="AE1703" s="179"/>
      <c r="AF1703" s="179"/>
      <c r="AG1703" s="179"/>
    </row>
    <row r="1704" spans="1:33" customFormat="1" x14ac:dyDescent="0.3">
      <c r="A1704" s="3">
        <v>40964</v>
      </c>
      <c r="B1704" s="946" t="s">
        <v>4072</v>
      </c>
      <c r="C1704" s="704" t="s">
        <v>4073</v>
      </c>
      <c r="D1704" s="7">
        <v>1000</v>
      </c>
      <c r="E1704" t="s">
        <v>117</v>
      </c>
      <c r="F1704" s="370">
        <v>52305</v>
      </c>
      <c r="G1704" t="s">
        <v>4074</v>
      </c>
      <c r="H1704" s="318" t="s">
        <v>282</v>
      </c>
      <c r="I1704" s="319" t="s">
        <v>676</v>
      </c>
      <c r="J1704" s="320" t="s">
        <v>206</v>
      </c>
      <c r="K1704" s="321">
        <v>-12.5</v>
      </c>
      <c r="L1704" s="320"/>
      <c r="M1704" s="321"/>
      <c r="N1704" s="318" t="s">
        <v>4075</v>
      </c>
      <c r="O1704" s="623">
        <v>3.65</v>
      </c>
      <c r="P1704" s="318" t="s">
        <v>2092</v>
      </c>
      <c r="Q1704" s="320"/>
      <c r="R1704">
        <v>3</v>
      </c>
      <c r="S1704" s="184" t="s">
        <v>4152</v>
      </c>
      <c r="T1704" s="138">
        <f t="shared" si="121"/>
        <v>2</v>
      </c>
      <c r="U1704" s="33"/>
      <c r="V1704" s="139"/>
      <c r="W1704" s="138"/>
      <c r="X1704" s="138"/>
      <c r="Y1704" s="138"/>
      <c r="Z1704" s="141"/>
      <c r="AA1704" s="226"/>
      <c r="AB1704" s="179"/>
      <c r="AC1704" s="179"/>
      <c r="AD1704" s="179"/>
      <c r="AE1704" s="179"/>
      <c r="AF1704" s="179"/>
      <c r="AG1704" s="179"/>
    </row>
    <row r="1705" spans="1:33" customFormat="1" x14ac:dyDescent="0.3">
      <c r="A1705" s="3">
        <v>40964</v>
      </c>
      <c r="B1705" s="946" t="s">
        <v>4076</v>
      </c>
      <c r="C1705" s="704" t="s">
        <v>73</v>
      </c>
      <c r="D1705" s="7">
        <v>750</v>
      </c>
      <c r="E1705" t="s">
        <v>4077</v>
      </c>
      <c r="F1705" s="370">
        <v>43528</v>
      </c>
      <c r="G1705" t="s">
        <v>4078</v>
      </c>
      <c r="H1705" s="318" t="s">
        <v>4079</v>
      </c>
      <c r="I1705" s="319" t="s">
        <v>791</v>
      </c>
      <c r="J1705" s="320" t="s">
        <v>3803</v>
      </c>
      <c r="K1705" s="321">
        <v>-12.5</v>
      </c>
      <c r="L1705" s="320"/>
      <c r="M1705" s="321"/>
      <c r="N1705" s="318" t="s">
        <v>85</v>
      </c>
      <c r="O1705" s="623">
        <v>2.4</v>
      </c>
      <c r="P1705" s="318" t="s">
        <v>2161</v>
      </c>
      <c r="Q1705" s="320"/>
      <c r="R1705">
        <v>2.5</v>
      </c>
      <c r="S1705" s="184" t="s">
        <v>4151</v>
      </c>
      <c r="T1705" s="138">
        <f t="shared" si="121"/>
        <v>2</v>
      </c>
      <c r="U1705" s="33"/>
      <c r="V1705" s="139"/>
      <c r="W1705" s="138"/>
      <c r="X1705" s="138"/>
      <c r="Y1705" s="138"/>
      <c r="Z1705" s="141"/>
      <c r="AA1705" s="226"/>
      <c r="AB1705" s="179"/>
      <c r="AC1705" s="179"/>
      <c r="AD1705" s="179"/>
      <c r="AE1705" s="179"/>
      <c r="AF1705" s="179"/>
      <c r="AG1705" s="179"/>
    </row>
    <row r="1706" spans="1:33" customFormat="1" x14ac:dyDescent="0.3">
      <c r="A1706" s="3">
        <v>40964</v>
      </c>
      <c r="B1706" s="946" t="s">
        <v>4080</v>
      </c>
      <c r="C1706" s="704" t="s">
        <v>3854</v>
      </c>
      <c r="D1706" s="7">
        <v>250</v>
      </c>
      <c r="E1706" t="s">
        <v>4081</v>
      </c>
      <c r="F1706" s="370">
        <v>52336</v>
      </c>
      <c r="G1706" t="s">
        <v>4082</v>
      </c>
      <c r="H1706" s="318" t="s">
        <v>4083</v>
      </c>
      <c r="I1706" s="319" t="s">
        <v>676</v>
      </c>
      <c r="J1706" s="320" t="s">
        <v>206</v>
      </c>
      <c r="K1706" s="321">
        <v>-5</v>
      </c>
      <c r="L1706" s="320"/>
      <c r="M1706" s="321"/>
      <c r="N1706" s="318" t="s">
        <v>411</v>
      </c>
      <c r="O1706" s="623">
        <v>2.4</v>
      </c>
      <c r="P1706" s="318" t="s">
        <v>2092</v>
      </c>
      <c r="Q1706" s="320"/>
      <c r="R1706">
        <v>3</v>
      </c>
      <c r="S1706" s="184" t="s">
        <v>4150</v>
      </c>
      <c r="T1706" s="138">
        <f t="shared" si="121"/>
        <v>2</v>
      </c>
      <c r="U1706" s="33"/>
      <c r="V1706" s="139"/>
      <c r="W1706" s="138"/>
      <c r="X1706" s="138"/>
      <c r="Y1706" s="138"/>
      <c r="Z1706" s="141"/>
      <c r="AA1706" s="226"/>
      <c r="AB1706" s="179"/>
      <c r="AC1706" s="179"/>
      <c r="AD1706" s="179"/>
      <c r="AE1706" s="179"/>
      <c r="AF1706" s="179"/>
      <c r="AG1706" s="179"/>
    </row>
    <row r="1707" spans="1:33" customFormat="1" x14ac:dyDescent="0.3">
      <c r="A1707" s="3">
        <v>40964</v>
      </c>
      <c r="B1707" s="946" t="s">
        <v>546</v>
      </c>
      <c r="C1707" s="704" t="s">
        <v>127</v>
      </c>
      <c r="D1707" s="7">
        <v>550</v>
      </c>
      <c r="E1707" t="s">
        <v>164</v>
      </c>
      <c r="F1707" s="370">
        <v>42425</v>
      </c>
      <c r="G1707" t="s">
        <v>3624</v>
      </c>
      <c r="H1707" s="318" t="s">
        <v>2412</v>
      </c>
      <c r="I1707" s="319" t="s">
        <v>4084</v>
      </c>
      <c r="J1707" s="320" t="s">
        <v>4085</v>
      </c>
      <c r="K1707" s="321">
        <v>-5</v>
      </c>
      <c r="L1707" s="320"/>
      <c r="M1707" s="321"/>
      <c r="N1707" s="318" t="s">
        <v>105</v>
      </c>
      <c r="O1707" s="623">
        <v>1.45</v>
      </c>
      <c r="P1707" s="318" t="s">
        <v>3783</v>
      </c>
      <c r="Q1707" s="320"/>
      <c r="R1707">
        <v>-1</v>
      </c>
      <c r="S1707" s="184" t="s">
        <v>4147</v>
      </c>
      <c r="T1707" s="138">
        <f t="shared" si="121"/>
        <v>2</v>
      </c>
      <c r="U1707" s="33"/>
      <c r="V1707" s="139"/>
      <c r="W1707" s="138"/>
      <c r="X1707" s="138"/>
      <c r="Y1707" s="138"/>
      <c r="Z1707" s="141"/>
      <c r="AA1707" s="226"/>
      <c r="AB1707" s="179"/>
      <c r="AC1707" s="179"/>
      <c r="AD1707" s="179"/>
      <c r="AE1707" s="179"/>
      <c r="AF1707" s="179"/>
      <c r="AG1707" s="179"/>
    </row>
    <row r="1708" spans="1:33" customFormat="1" x14ac:dyDescent="0.3">
      <c r="A1708" s="3">
        <v>40964</v>
      </c>
      <c r="B1708" s="946" t="s">
        <v>4086</v>
      </c>
      <c r="C1708" s="704" t="s">
        <v>127</v>
      </c>
      <c r="D1708" s="7">
        <v>400</v>
      </c>
      <c r="E1708" t="s">
        <v>37</v>
      </c>
      <c r="F1708" s="370">
        <v>43528</v>
      </c>
      <c r="G1708" t="s">
        <v>3624</v>
      </c>
      <c r="H1708" s="318" t="s">
        <v>3179</v>
      </c>
      <c r="I1708" s="319" t="s">
        <v>3791</v>
      </c>
      <c r="J1708" s="320" t="s">
        <v>3399</v>
      </c>
      <c r="K1708" s="321">
        <v>-10</v>
      </c>
      <c r="L1708" s="320"/>
      <c r="M1708" s="321"/>
      <c r="N1708" s="318" t="s">
        <v>169</v>
      </c>
      <c r="O1708" s="623">
        <v>2.75</v>
      </c>
      <c r="P1708" s="318" t="s">
        <v>2042</v>
      </c>
      <c r="Q1708" s="320"/>
      <c r="R1708">
        <v>6</v>
      </c>
      <c r="S1708" s="184" t="s">
        <v>4148</v>
      </c>
      <c r="T1708" s="138">
        <f t="shared" si="121"/>
        <v>2</v>
      </c>
      <c r="U1708" s="33"/>
      <c r="V1708" s="139"/>
      <c r="W1708" s="138"/>
      <c r="X1708" s="138"/>
      <c r="Y1708" s="138"/>
      <c r="Z1708" s="141"/>
      <c r="AA1708" s="226"/>
      <c r="AB1708" s="179"/>
      <c r="AC1708" s="179"/>
      <c r="AD1708" s="179"/>
      <c r="AE1708" s="179"/>
      <c r="AF1708" s="179"/>
      <c r="AG1708" s="179"/>
    </row>
    <row r="1709" spans="1:33" customFormat="1" x14ac:dyDescent="0.3">
      <c r="A1709" s="3">
        <v>40964</v>
      </c>
      <c r="B1709" s="946" t="s">
        <v>4087</v>
      </c>
      <c r="C1709" s="704" t="s">
        <v>127</v>
      </c>
      <c r="D1709" s="7">
        <v>500</v>
      </c>
      <c r="E1709" t="s">
        <v>224</v>
      </c>
      <c r="F1709" s="370">
        <v>44259</v>
      </c>
      <c r="G1709" t="s">
        <v>3624</v>
      </c>
      <c r="H1709" s="318" t="s">
        <v>1752</v>
      </c>
      <c r="I1709" s="319" t="s">
        <v>4088</v>
      </c>
      <c r="J1709" s="320" t="s">
        <v>4089</v>
      </c>
      <c r="K1709" s="321">
        <v>-10</v>
      </c>
      <c r="L1709" s="320"/>
      <c r="M1709" s="321"/>
      <c r="N1709" s="318" t="s">
        <v>1437</v>
      </c>
      <c r="O1709" s="623">
        <v>2.8</v>
      </c>
      <c r="P1709" s="318" t="s">
        <v>3783</v>
      </c>
      <c r="Q1709" s="320"/>
      <c r="R1709">
        <v>-1</v>
      </c>
      <c r="S1709" s="184" t="s">
        <v>4149</v>
      </c>
      <c r="T1709" s="138">
        <f t="shared" si="121"/>
        <v>2</v>
      </c>
      <c r="U1709" s="33"/>
      <c r="V1709" s="139"/>
      <c r="W1709" s="138"/>
      <c r="X1709" s="138"/>
      <c r="Y1709" s="138"/>
      <c r="Z1709" s="141"/>
      <c r="AA1709" s="226"/>
      <c r="AB1709" s="179"/>
      <c r="AC1709" s="179"/>
      <c r="AD1709" s="179"/>
      <c r="AE1709" s="179"/>
      <c r="AF1709" s="179"/>
      <c r="AG1709" s="179"/>
    </row>
    <row r="1710" spans="1:33" customFormat="1" x14ac:dyDescent="0.3">
      <c r="A1710" s="3">
        <v>40964</v>
      </c>
      <c r="B1710" s="946" t="s">
        <v>4090</v>
      </c>
      <c r="C1710" s="704" t="s">
        <v>65</v>
      </c>
      <c r="D1710" s="7">
        <v>750</v>
      </c>
      <c r="E1710" t="s">
        <v>12</v>
      </c>
      <c r="F1710" s="370">
        <v>42788</v>
      </c>
      <c r="G1710" t="s">
        <v>4091</v>
      </c>
      <c r="H1710" s="318" t="s">
        <v>2128</v>
      </c>
      <c r="I1710" s="319" t="s">
        <v>4055</v>
      </c>
      <c r="J1710" s="320" t="s">
        <v>940</v>
      </c>
      <c r="K1710" s="321">
        <v>-12.5</v>
      </c>
      <c r="L1710" s="320"/>
      <c r="M1710" s="321"/>
      <c r="N1710" s="318" t="s">
        <v>71</v>
      </c>
      <c r="O1710" s="623">
        <v>2.67</v>
      </c>
      <c r="P1710" s="318" t="s">
        <v>4092</v>
      </c>
      <c r="Q1710" s="320"/>
      <c r="R1710">
        <v>-8</v>
      </c>
      <c r="S1710" s="184" t="s">
        <v>4145</v>
      </c>
      <c r="T1710" s="138">
        <f t="shared" si="121"/>
        <v>2</v>
      </c>
      <c r="U1710" s="33"/>
      <c r="V1710" s="139"/>
      <c r="W1710" s="138"/>
      <c r="X1710" s="138"/>
      <c r="Y1710" s="138"/>
      <c r="Z1710" s="141"/>
      <c r="AA1710" s="226"/>
      <c r="AB1710" s="179"/>
      <c r="AC1710" s="179"/>
      <c r="AD1710" s="179"/>
      <c r="AE1710" s="179"/>
      <c r="AF1710" s="179"/>
      <c r="AG1710" s="179"/>
    </row>
    <row r="1711" spans="1:33" customFormat="1" x14ac:dyDescent="0.3">
      <c r="A1711" s="3">
        <v>40964</v>
      </c>
      <c r="B1711" s="946" t="s">
        <v>4093</v>
      </c>
      <c r="C1711" s="704" t="s">
        <v>65</v>
      </c>
      <c r="D1711" s="7">
        <v>1250</v>
      </c>
      <c r="E1711" t="s">
        <v>66</v>
      </c>
      <c r="F1711" s="370">
        <v>45352</v>
      </c>
      <c r="G1711" t="s">
        <v>4091</v>
      </c>
      <c r="H1711" s="318" t="s">
        <v>573</v>
      </c>
      <c r="I1711" s="319" t="s">
        <v>2115</v>
      </c>
      <c r="J1711" s="320" t="s">
        <v>4094</v>
      </c>
      <c r="K1711" s="321">
        <v>-13</v>
      </c>
      <c r="L1711" s="320"/>
      <c r="M1711" s="321"/>
      <c r="N1711" s="318" t="s">
        <v>4095</v>
      </c>
      <c r="O1711" s="623">
        <v>2.6</v>
      </c>
      <c r="P1711" s="318" t="s">
        <v>2058</v>
      </c>
      <c r="Q1711" s="320"/>
      <c r="R1711">
        <v>-3</v>
      </c>
      <c r="S1711" s="184" t="s">
        <v>4146</v>
      </c>
      <c r="T1711" s="138">
        <f t="shared" si="121"/>
        <v>2</v>
      </c>
      <c r="U1711" s="33"/>
      <c r="V1711" s="139"/>
      <c r="W1711" s="138"/>
      <c r="X1711" s="138"/>
      <c r="Y1711" s="138"/>
      <c r="Z1711" s="141"/>
      <c r="AA1711" s="226"/>
      <c r="AB1711" s="179"/>
      <c r="AC1711" s="179"/>
      <c r="AD1711" s="179"/>
      <c r="AE1711" s="179"/>
      <c r="AF1711" s="179"/>
      <c r="AG1711" s="179"/>
    </row>
    <row r="1712" spans="1:33" customFormat="1" x14ac:dyDescent="0.3">
      <c r="A1712" s="3">
        <v>40964</v>
      </c>
      <c r="B1712" s="946" t="s">
        <v>4096</v>
      </c>
      <c r="C1712" s="704" t="s">
        <v>218</v>
      </c>
      <c r="D1712" s="7">
        <v>400</v>
      </c>
      <c r="E1712" t="s">
        <v>66</v>
      </c>
      <c r="F1712" s="370">
        <v>45366</v>
      </c>
      <c r="G1712" t="s">
        <v>561</v>
      </c>
      <c r="H1712" s="318" t="s">
        <v>338</v>
      </c>
      <c r="I1712" s="319" t="s">
        <v>4097</v>
      </c>
      <c r="J1712" s="320" t="s">
        <v>286</v>
      </c>
      <c r="K1712" s="321">
        <v>-22</v>
      </c>
      <c r="L1712" s="320"/>
      <c r="M1712" s="321"/>
      <c r="N1712" s="318" t="s">
        <v>868</v>
      </c>
      <c r="O1712" s="623">
        <v>3.5</v>
      </c>
      <c r="P1712" s="318" t="s">
        <v>2217</v>
      </c>
      <c r="Q1712" s="320"/>
      <c r="R1712">
        <v>-4</v>
      </c>
      <c r="S1712" s="184" t="s">
        <v>4144</v>
      </c>
      <c r="T1712" s="138">
        <f t="shared" ref="T1712:T1743" si="122">MONTH(A1712)</f>
        <v>2</v>
      </c>
      <c r="U1712" s="33"/>
      <c r="V1712" s="139"/>
      <c r="W1712" s="138"/>
      <c r="X1712" s="138"/>
      <c r="Y1712" s="138"/>
      <c r="Z1712" s="141"/>
      <c r="AA1712" s="226"/>
      <c r="AB1712" s="179"/>
      <c r="AC1712" s="179"/>
      <c r="AD1712" s="179"/>
      <c r="AE1712" s="179"/>
      <c r="AF1712" s="179"/>
      <c r="AG1712" s="179"/>
    </row>
    <row r="1713" spans="1:33" customFormat="1" x14ac:dyDescent="0.3">
      <c r="A1713" s="3">
        <v>40964</v>
      </c>
      <c r="B1713" s="946" t="s">
        <v>4098</v>
      </c>
      <c r="C1713" s="704" t="s">
        <v>403</v>
      </c>
      <c r="D1713" s="7">
        <v>500</v>
      </c>
      <c r="E1713" t="s">
        <v>12</v>
      </c>
      <c r="F1713" s="370">
        <v>42797</v>
      </c>
      <c r="G1713" t="s">
        <v>4099</v>
      </c>
      <c r="H1713" s="318" t="s">
        <v>4100</v>
      </c>
      <c r="I1713" s="319" t="s">
        <v>3838</v>
      </c>
      <c r="J1713" s="320" t="s">
        <v>4101</v>
      </c>
      <c r="K1713" s="321">
        <v>-10</v>
      </c>
      <c r="L1713" s="320"/>
      <c r="M1713" s="321"/>
      <c r="N1713" s="318" t="s">
        <v>1609</v>
      </c>
      <c r="O1713" s="623">
        <v>4.4000000000000004</v>
      </c>
      <c r="P1713" s="318" t="s">
        <v>4102</v>
      </c>
      <c r="Q1713" s="320"/>
      <c r="R1713">
        <v>-14</v>
      </c>
      <c r="S1713" s="184" t="s">
        <v>4143</v>
      </c>
      <c r="T1713" s="138">
        <f t="shared" si="122"/>
        <v>2</v>
      </c>
      <c r="U1713" s="33"/>
      <c r="V1713" s="139"/>
      <c r="W1713" s="138"/>
      <c r="X1713" s="138"/>
      <c r="Y1713" s="138"/>
      <c r="Z1713" s="141"/>
      <c r="AA1713" s="226"/>
      <c r="AB1713" s="179"/>
      <c r="AC1713" s="179"/>
      <c r="AD1713" s="179"/>
      <c r="AE1713" s="179"/>
      <c r="AF1713" s="179"/>
      <c r="AG1713" s="179"/>
    </row>
    <row r="1714" spans="1:33" customFormat="1" x14ac:dyDescent="0.3">
      <c r="A1714" s="3">
        <v>40964</v>
      </c>
      <c r="B1714" s="946" t="s">
        <v>2189</v>
      </c>
      <c r="C1714" s="704" t="s">
        <v>403</v>
      </c>
      <c r="D1714" s="7">
        <v>500</v>
      </c>
      <c r="E1714" t="s">
        <v>81</v>
      </c>
      <c r="F1714" s="370">
        <v>43528</v>
      </c>
      <c r="G1714" t="s">
        <v>3629</v>
      </c>
      <c r="H1714" s="318" t="s">
        <v>151</v>
      </c>
      <c r="I1714" s="319" t="s">
        <v>791</v>
      </c>
      <c r="J1714" s="320" t="s">
        <v>3803</v>
      </c>
      <c r="K1714" s="321">
        <v>-15</v>
      </c>
      <c r="L1714" s="320"/>
      <c r="M1714" s="321"/>
      <c r="N1714" s="318" t="s">
        <v>4057</v>
      </c>
      <c r="O1714" s="623">
        <v>2.6</v>
      </c>
      <c r="P1714" s="318" t="s">
        <v>1995</v>
      </c>
      <c r="Q1714" s="320"/>
      <c r="R1714">
        <v>-6</v>
      </c>
      <c r="S1714" s="184" t="s">
        <v>4142</v>
      </c>
      <c r="T1714" s="138">
        <f t="shared" si="122"/>
        <v>2</v>
      </c>
      <c r="U1714" s="33"/>
      <c r="V1714" s="139"/>
      <c r="W1714" s="138"/>
      <c r="X1714" s="138"/>
      <c r="Y1714" s="138"/>
      <c r="Z1714" s="141"/>
      <c r="AA1714" s="226"/>
      <c r="AB1714" s="179"/>
      <c r="AC1714" s="179"/>
      <c r="AD1714" s="179"/>
      <c r="AE1714" s="179"/>
      <c r="AF1714" s="179"/>
      <c r="AG1714" s="179"/>
    </row>
    <row r="1715" spans="1:33" customFormat="1" x14ac:dyDescent="0.3">
      <c r="A1715" s="3">
        <v>41694</v>
      </c>
      <c r="B1715" s="946" t="s">
        <v>4103</v>
      </c>
      <c r="C1715" s="704" t="s">
        <v>959</v>
      </c>
      <c r="D1715" s="7">
        <v>850</v>
      </c>
      <c r="E1715" t="s">
        <v>434</v>
      </c>
      <c r="F1715" s="370">
        <v>42250</v>
      </c>
      <c r="G1715" t="s">
        <v>960</v>
      </c>
      <c r="H1715" s="318" t="s">
        <v>4104</v>
      </c>
      <c r="I1715" s="319" t="s">
        <v>4104</v>
      </c>
      <c r="J1715" s="320" t="s">
        <v>3011</v>
      </c>
      <c r="K1715" s="321">
        <v>0</v>
      </c>
      <c r="L1715" s="320"/>
      <c r="M1715" s="321"/>
      <c r="N1715" s="318" t="s">
        <v>423</v>
      </c>
      <c r="O1715" s="623">
        <v>1.18</v>
      </c>
      <c r="P1715" s="318" t="s">
        <v>2150</v>
      </c>
      <c r="Q1715" s="320"/>
      <c r="R1715">
        <v>8</v>
      </c>
      <c r="S1715" s="184" t="s">
        <v>4141</v>
      </c>
      <c r="T1715" s="138">
        <f t="shared" si="122"/>
        <v>2</v>
      </c>
      <c r="U1715" s="33"/>
      <c r="V1715" s="139"/>
      <c r="W1715" s="138"/>
      <c r="X1715" s="138"/>
      <c r="Y1715" s="138"/>
      <c r="Z1715" s="141"/>
      <c r="AA1715" s="226"/>
      <c r="AB1715" s="179"/>
      <c r="AC1715" s="179"/>
      <c r="AD1715" s="179"/>
      <c r="AE1715" s="179"/>
      <c r="AF1715" s="179"/>
      <c r="AG1715" s="179"/>
    </row>
    <row r="1716" spans="1:33" customFormat="1" x14ac:dyDescent="0.3">
      <c r="A1716" s="3">
        <v>41694</v>
      </c>
      <c r="B1716" s="946" t="s">
        <v>4103</v>
      </c>
      <c r="C1716" s="704" t="s">
        <v>959</v>
      </c>
      <c r="D1716" s="7">
        <v>1000</v>
      </c>
      <c r="E1716" t="s">
        <v>404</v>
      </c>
      <c r="F1716" s="370">
        <v>42797</v>
      </c>
      <c r="G1716" t="s">
        <v>960</v>
      </c>
      <c r="H1716" s="318" t="s">
        <v>2299</v>
      </c>
      <c r="I1716" s="319" t="s">
        <v>2299</v>
      </c>
      <c r="J1716" s="320" t="s">
        <v>1871</v>
      </c>
      <c r="K1716" s="321">
        <v>-5</v>
      </c>
      <c r="L1716" s="320"/>
      <c r="M1716" s="321"/>
      <c r="N1716" s="318" t="s">
        <v>1437</v>
      </c>
      <c r="O1716" s="623">
        <v>1.4</v>
      </c>
      <c r="P1716" s="318" t="s">
        <v>2150</v>
      </c>
      <c r="Q1716" s="320"/>
      <c r="R1716">
        <v>8</v>
      </c>
      <c r="S1716" s="184" t="s">
        <v>4140</v>
      </c>
      <c r="T1716" s="138">
        <f t="shared" si="122"/>
        <v>2</v>
      </c>
      <c r="U1716" s="33"/>
      <c r="V1716" s="139"/>
      <c r="W1716" s="138"/>
      <c r="X1716" s="138"/>
      <c r="Y1716" s="138"/>
      <c r="Z1716" s="141"/>
      <c r="AA1716" s="226"/>
      <c r="AB1716" s="179"/>
      <c r="AC1716" s="179"/>
      <c r="AD1716" s="179"/>
      <c r="AE1716" s="179"/>
      <c r="AF1716" s="179"/>
      <c r="AG1716" s="179"/>
    </row>
    <row r="1717" spans="1:33" customFormat="1" x14ac:dyDescent="0.3">
      <c r="A1717" s="3">
        <v>41694</v>
      </c>
      <c r="B1717" s="946" t="s">
        <v>4105</v>
      </c>
      <c r="C1717" s="704" t="s">
        <v>959</v>
      </c>
      <c r="D1717" s="7">
        <v>2400</v>
      </c>
      <c r="E1717" t="s">
        <v>404</v>
      </c>
      <c r="F1717" s="370">
        <v>42797</v>
      </c>
      <c r="G1717" t="s">
        <v>960</v>
      </c>
      <c r="H1717" s="318" t="s">
        <v>1168</v>
      </c>
      <c r="I1717" s="319" t="s">
        <v>4106</v>
      </c>
      <c r="J1717" s="320" t="s">
        <v>4107</v>
      </c>
      <c r="K1717" s="321">
        <v>-5</v>
      </c>
      <c r="L1717" s="320"/>
      <c r="M1717" s="321"/>
      <c r="N1717" s="318" t="s">
        <v>1230</v>
      </c>
      <c r="O1717" s="623">
        <v>2.04</v>
      </c>
      <c r="P1717" s="318" t="s">
        <v>2150</v>
      </c>
      <c r="Q1717" s="320"/>
      <c r="R1717">
        <v>8</v>
      </c>
      <c r="S1717" s="184" t="s">
        <v>4138</v>
      </c>
      <c r="T1717" s="138">
        <f t="shared" si="122"/>
        <v>2</v>
      </c>
      <c r="U1717" s="33"/>
      <c r="V1717" s="139"/>
      <c r="W1717" s="138"/>
      <c r="X1717" s="138"/>
      <c r="Y1717" s="138"/>
      <c r="Z1717" s="141"/>
      <c r="AA1717" s="226"/>
      <c r="AB1717" s="179"/>
      <c r="AC1717" s="179"/>
      <c r="AD1717" s="179"/>
      <c r="AE1717" s="179"/>
      <c r="AF1717" s="179"/>
      <c r="AG1717" s="179"/>
    </row>
    <row r="1718" spans="1:33" customFormat="1" x14ac:dyDescent="0.3">
      <c r="A1718" s="3">
        <v>41694</v>
      </c>
      <c r="B1718" s="946" t="s">
        <v>4108</v>
      </c>
      <c r="C1718" s="704" t="s">
        <v>959</v>
      </c>
      <c r="D1718" s="7">
        <v>500</v>
      </c>
      <c r="E1718" t="s">
        <v>37</v>
      </c>
      <c r="F1718" s="370">
        <v>43525</v>
      </c>
      <c r="G1718" t="s">
        <v>960</v>
      </c>
      <c r="H1718" s="318" t="s">
        <v>2299</v>
      </c>
      <c r="I1718" s="319" t="s">
        <v>2299</v>
      </c>
      <c r="J1718" s="320" t="s">
        <v>786</v>
      </c>
      <c r="K1718" s="321">
        <v>-10</v>
      </c>
      <c r="L1718" s="320"/>
      <c r="M1718" s="321"/>
      <c r="N1718" s="318" t="s">
        <v>105</v>
      </c>
      <c r="O1718" s="623">
        <v>1.6</v>
      </c>
      <c r="P1718" s="318" t="s">
        <v>1933</v>
      </c>
      <c r="Q1718" s="320"/>
      <c r="R1718">
        <v>7</v>
      </c>
      <c r="S1718" s="184" t="s">
        <v>4139</v>
      </c>
      <c r="T1718" s="138">
        <f t="shared" si="122"/>
        <v>2</v>
      </c>
      <c r="U1718" s="33"/>
      <c r="V1718" s="139"/>
      <c r="W1718" s="138"/>
      <c r="X1718" s="138"/>
      <c r="Y1718" s="138"/>
      <c r="Z1718" s="141"/>
      <c r="AA1718" s="226"/>
      <c r="AB1718" s="179"/>
      <c r="AC1718" s="179"/>
      <c r="AD1718" s="179"/>
      <c r="AE1718" s="179"/>
      <c r="AF1718" s="179"/>
      <c r="AG1718" s="179"/>
    </row>
    <row r="1719" spans="1:33" customFormat="1" x14ac:dyDescent="0.3">
      <c r="A1719" s="3">
        <v>41694</v>
      </c>
      <c r="B1719" s="946" t="s">
        <v>4109</v>
      </c>
      <c r="C1719" s="704" t="s">
        <v>959</v>
      </c>
      <c r="D1719" s="7">
        <v>1750</v>
      </c>
      <c r="E1719" t="s">
        <v>37</v>
      </c>
      <c r="F1719" s="370">
        <v>43525</v>
      </c>
      <c r="G1719" t="s">
        <v>960</v>
      </c>
      <c r="H1719" s="318" t="s">
        <v>4110</v>
      </c>
      <c r="I1719" s="319" t="s">
        <v>620</v>
      </c>
      <c r="J1719" s="320" t="s">
        <v>301</v>
      </c>
      <c r="K1719" s="321">
        <v>-10</v>
      </c>
      <c r="L1719" s="320"/>
      <c r="M1719" s="321"/>
      <c r="N1719" s="318" t="s">
        <v>2368</v>
      </c>
      <c r="O1719" s="623">
        <v>3.09</v>
      </c>
      <c r="P1719" s="318" t="s">
        <v>1933</v>
      </c>
      <c r="Q1719" s="320"/>
      <c r="R1719">
        <v>7</v>
      </c>
      <c r="S1719" s="184" t="s">
        <v>4137</v>
      </c>
      <c r="T1719" s="138">
        <f t="shared" si="122"/>
        <v>2</v>
      </c>
      <c r="U1719" s="33"/>
      <c r="V1719" s="139"/>
      <c r="W1719" s="138"/>
      <c r="X1719" s="138"/>
      <c r="Y1719" s="138"/>
      <c r="Z1719" s="141"/>
      <c r="AA1719" s="226"/>
      <c r="AB1719" s="179"/>
      <c r="AC1719" s="179"/>
      <c r="AD1719" s="179"/>
      <c r="AE1719" s="179"/>
      <c r="AF1719" s="179"/>
      <c r="AG1719" s="179"/>
    </row>
    <row r="1720" spans="1:33" customFormat="1" x14ac:dyDescent="0.3">
      <c r="A1720" s="3">
        <v>41694</v>
      </c>
      <c r="B1720" s="946" t="s">
        <v>4111</v>
      </c>
      <c r="C1720" s="704" t="s">
        <v>959</v>
      </c>
      <c r="D1720" s="7">
        <v>500</v>
      </c>
      <c r="E1720" t="s">
        <v>224</v>
      </c>
      <c r="F1720" s="370">
        <v>44259</v>
      </c>
      <c r="G1720" t="s">
        <v>960</v>
      </c>
      <c r="H1720" s="318" t="s">
        <v>4112</v>
      </c>
      <c r="I1720" s="319" t="s">
        <v>3684</v>
      </c>
      <c r="J1720" s="320" t="s">
        <v>191</v>
      </c>
      <c r="K1720" s="321">
        <v>-20</v>
      </c>
      <c r="L1720" s="320"/>
      <c r="M1720" s="321"/>
      <c r="N1720" s="318" t="s">
        <v>686</v>
      </c>
      <c r="O1720" s="623">
        <v>9.4</v>
      </c>
      <c r="P1720" s="318" t="s">
        <v>1993</v>
      </c>
      <c r="Q1720" s="320"/>
      <c r="R1720">
        <v>-5</v>
      </c>
      <c r="S1720" s="184" t="s">
        <v>4136</v>
      </c>
      <c r="T1720" s="138">
        <f t="shared" si="122"/>
        <v>2</v>
      </c>
      <c r="U1720" s="33"/>
      <c r="V1720" s="139"/>
      <c r="W1720" s="138"/>
      <c r="X1720" s="138"/>
      <c r="Y1720" s="138"/>
      <c r="Z1720" s="141"/>
      <c r="AA1720" s="226"/>
      <c r="AB1720" s="179"/>
      <c r="AC1720" s="179"/>
      <c r="AD1720" s="179"/>
      <c r="AE1720" s="179"/>
      <c r="AF1720" s="179"/>
      <c r="AG1720" s="179"/>
    </row>
    <row r="1721" spans="1:33" customFormat="1" x14ac:dyDescent="0.3">
      <c r="A1721" s="3">
        <v>41694</v>
      </c>
      <c r="B1721" s="946" t="s">
        <v>4113</v>
      </c>
      <c r="C1721" s="704" t="s">
        <v>959</v>
      </c>
      <c r="D1721" s="7">
        <v>1000</v>
      </c>
      <c r="E1721" t="s">
        <v>66</v>
      </c>
      <c r="F1721" s="370">
        <v>45355</v>
      </c>
      <c r="G1721" t="s">
        <v>960</v>
      </c>
      <c r="H1721" s="318" t="s">
        <v>1174</v>
      </c>
      <c r="I1721" s="319" t="s">
        <v>4114</v>
      </c>
      <c r="J1721" s="320" t="s">
        <v>4115</v>
      </c>
      <c r="K1721" s="321">
        <v>-15</v>
      </c>
      <c r="L1721" s="320"/>
      <c r="M1721" s="321"/>
      <c r="N1721" s="318" t="s">
        <v>4116</v>
      </c>
      <c r="O1721" s="623">
        <v>4</v>
      </c>
      <c r="P1721" s="318" t="s">
        <v>4117</v>
      </c>
      <c r="Q1721" s="320"/>
      <c r="R1721">
        <v>-5</v>
      </c>
      <c r="S1721" s="184" t="s">
        <v>4135</v>
      </c>
      <c r="T1721" s="138">
        <f t="shared" si="122"/>
        <v>2</v>
      </c>
      <c r="U1721" s="33"/>
      <c r="V1721" s="139"/>
      <c r="W1721" s="138"/>
      <c r="X1721" s="138"/>
      <c r="Y1721" s="138"/>
      <c r="Z1721" s="141"/>
      <c r="AA1721" s="226"/>
      <c r="AB1721" s="179"/>
      <c r="AC1721" s="179"/>
      <c r="AD1721" s="179"/>
      <c r="AE1721" s="179"/>
      <c r="AF1721" s="179"/>
      <c r="AG1721" s="179"/>
    </row>
    <row r="1722" spans="1:33" customFormat="1" x14ac:dyDescent="0.3">
      <c r="A1722" s="3">
        <v>41694</v>
      </c>
      <c r="B1722" s="946" t="s">
        <v>4118</v>
      </c>
      <c r="C1722" s="704" t="s">
        <v>4119</v>
      </c>
      <c r="D1722" s="7">
        <v>250</v>
      </c>
      <c r="E1722" t="s">
        <v>66</v>
      </c>
      <c r="F1722" s="370">
        <v>45352</v>
      </c>
      <c r="G1722" t="s">
        <v>450</v>
      </c>
      <c r="H1722" s="318" t="s">
        <v>579</v>
      </c>
      <c r="I1722" s="319" t="s">
        <v>3857</v>
      </c>
      <c r="J1722" s="320" t="s">
        <v>364</v>
      </c>
      <c r="K1722" s="321">
        <v>-22</v>
      </c>
      <c r="L1722" s="320"/>
      <c r="M1722" s="321"/>
      <c r="N1722" s="318" t="s">
        <v>1196</v>
      </c>
      <c r="O1722" s="623">
        <v>9.6</v>
      </c>
      <c r="P1722" s="318" t="s">
        <v>4120</v>
      </c>
      <c r="Q1722" s="320"/>
      <c r="R1722">
        <v>-12</v>
      </c>
      <c r="S1722" s="184" t="s">
        <v>4134</v>
      </c>
      <c r="T1722" s="138">
        <f t="shared" si="122"/>
        <v>2</v>
      </c>
      <c r="U1722" s="33"/>
      <c r="V1722" s="139"/>
      <c r="W1722" s="138"/>
      <c r="X1722" s="138"/>
      <c r="Y1722" s="138"/>
      <c r="Z1722" s="141"/>
      <c r="AA1722" s="226"/>
      <c r="AB1722" s="179"/>
      <c r="AC1722" s="179"/>
      <c r="AD1722" s="179"/>
      <c r="AE1722" s="179"/>
      <c r="AF1722" s="179"/>
      <c r="AG1722" s="179"/>
    </row>
    <row r="1723" spans="1:33" customFormat="1" x14ac:dyDescent="0.3">
      <c r="A1723" s="3">
        <v>41694</v>
      </c>
      <c r="B1723" s="946" t="s">
        <v>4121</v>
      </c>
      <c r="C1723" s="704" t="s">
        <v>4119</v>
      </c>
      <c r="D1723" s="7">
        <v>300</v>
      </c>
      <c r="E1723" t="s">
        <v>117</v>
      </c>
      <c r="F1723" s="370">
        <v>52657</v>
      </c>
      <c r="G1723" t="s">
        <v>450</v>
      </c>
      <c r="H1723" s="318" t="s">
        <v>282</v>
      </c>
      <c r="I1723" s="319" t="s">
        <v>4122</v>
      </c>
      <c r="J1723" s="320" t="s">
        <v>947</v>
      </c>
      <c r="K1723" s="321">
        <v>-24.5</v>
      </c>
      <c r="L1723" s="320"/>
      <c r="M1723" s="321"/>
      <c r="N1723" s="318" t="s">
        <v>565</v>
      </c>
      <c r="O1723" s="623">
        <v>7.3</v>
      </c>
      <c r="P1723" s="318" t="s">
        <v>1937</v>
      </c>
      <c r="Q1723" s="320"/>
      <c r="R1723">
        <v>0</v>
      </c>
      <c r="S1723" s="184" t="s">
        <v>4133</v>
      </c>
      <c r="T1723" s="138">
        <f t="shared" si="122"/>
        <v>2</v>
      </c>
      <c r="U1723" s="33"/>
      <c r="V1723" s="139"/>
      <c r="W1723" s="138"/>
      <c r="X1723" s="138"/>
      <c r="Y1723" s="138"/>
      <c r="Z1723" s="141"/>
      <c r="AA1723" s="226"/>
      <c r="AB1723" s="179"/>
      <c r="AC1723" s="179"/>
      <c r="AD1723" s="179"/>
      <c r="AE1723" s="179"/>
      <c r="AF1723" s="179"/>
      <c r="AG1723" s="179"/>
    </row>
    <row r="1724" spans="1:33" customFormat="1" x14ac:dyDescent="0.3">
      <c r="A1724" s="3">
        <v>41694</v>
      </c>
      <c r="B1724" s="946" t="s">
        <v>4123</v>
      </c>
      <c r="C1724" s="704" t="s">
        <v>4119</v>
      </c>
      <c r="D1724" s="7">
        <v>550</v>
      </c>
      <c r="E1724" t="s">
        <v>66</v>
      </c>
      <c r="F1724" s="370">
        <v>45427</v>
      </c>
      <c r="G1724" t="s">
        <v>4124</v>
      </c>
      <c r="H1724" s="318" t="s">
        <v>578</v>
      </c>
      <c r="I1724" s="319" t="s">
        <v>794</v>
      </c>
      <c r="J1724" s="320" t="s">
        <v>3784</v>
      </c>
      <c r="K1724" s="321">
        <v>-20</v>
      </c>
      <c r="L1724" s="320"/>
      <c r="M1724" s="321"/>
      <c r="N1724" s="318" t="s">
        <v>463</v>
      </c>
      <c r="O1724" s="623">
        <v>5.45</v>
      </c>
      <c r="P1724" s="318" t="s">
        <v>1937</v>
      </c>
      <c r="Q1724" s="320"/>
      <c r="R1724">
        <v>0</v>
      </c>
      <c r="S1724" s="184" t="s">
        <v>4132</v>
      </c>
      <c r="T1724" s="138">
        <f t="shared" si="122"/>
        <v>2</v>
      </c>
      <c r="U1724" s="33"/>
      <c r="V1724" s="139"/>
      <c r="W1724" s="138"/>
      <c r="X1724" s="138"/>
      <c r="Y1724" s="138"/>
      <c r="Z1724" s="141"/>
      <c r="AA1724" s="226"/>
      <c r="AB1724" s="179"/>
      <c r="AC1724" s="179"/>
      <c r="AD1724" s="179"/>
      <c r="AE1724" s="179"/>
      <c r="AF1724" s="179"/>
      <c r="AG1724" s="179"/>
    </row>
    <row r="1725" spans="1:33" customFormat="1" x14ac:dyDescent="0.3">
      <c r="A1725" s="3">
        <v>41694</v>
      </c>
      <c r="B1725" s="946" t="s">
        <v>4125</v>
      </c>
      <c r="C1725" s="704" t="s">
        <v>1892</v>
      </c>
      <c r="D1725" s="7">
        <v>350</v>
      </c>
      <c r="E1725" t="s">
        <v>81</v>
      </c>
      <c r="F1725" s="370">
        <v>43525</v>
      </c>
      <c r="G1725" t="s">
        <v>4126</v>
      </c>
      <c r="H1725" s="318" t="s">
        <v>4127</v>
      </c>
      <c r="I1725" s="319" t="s">
        <v>3810</v>
      </c>
      <c r="J1725" s="320" t="s">
        <v>3812</v>
      </c>
      <c r="K1725" s="321">
        <v>-22</v>
      </c>
      <c r="L1725" s="320"/>
      <c r="M1725" s="321"/>
      <c r="N1725" s="318" t="s">
        <v>71</v>
      </c>
      <c r="O1725" s="623">
        <v>5.71</v>
      </c>
      <c r="P1725" s="318" t="s">
        <v>2133</v>
      </c>
      <c r="Q1725" s="320"/>
      <c r="R1725">
        <v>-9</v>
      </c>
      <c r="S1725" s="184" t="s">
        <v>4131</v>
      </c>
      <c r="T1725" s="138">
        <f t="shared" si="122"/>
        <v>2</v>
      </c>
      <c r="U1725" s="33"/>
      <c r="V1725" s="139"/>
      <c r="W1725" s="138"/>
      <c r="X1725" s="138"/>
      <c r="Y1725" s="138"/>
      <c r="Z1725" s="141"/>
      <c r="AA1725" s="226"/>
      <c r="AB1725" s="179"/>
      <c r="AC1725" s="179"/>
      <c r="AD1725" s="179"/>
      <c r="AE1725" s="179"/>
      <c r="AF1725" s="179"/>
      <c r="AG1725" s="179"/>
    </row>
    <row r="1726" spans="1:33" s="372" customFormat="1" ht="15" thickBot="1" x14ac:dyDescent="0.35">
      <c r="A1726" s="371">
        <v>41694</v>
      </c>
      <c r="B1726" s="949" t="s">
        <v>4128</v>
      </c>
      <c r="C1726" s="419" t="s">
        <v>36</v>
      </c>
      <c r="D1726" s="650">
        <v>700</v>
      </c>
      <c r="E1726" s="372" t="s">
        <v>66</v>
      </c>
      <c r="F1726" s="374">
        <v>45366</v>
      </c>
      <c r="G1726" s="375" t="s">
        <v>319</v>
      </c>
      <c r="H1726" s="375" t="s">
        <v>333</v>
      </c>
      <c r="I1726" s="376" t="s">
        <v>3653</v>
      </c>
      <c r="J1726" s="377" t="s">
        <v>368</v>
      </c>
      <c r="K1726" s="375">
        <v>-30</v>
      </c>
      <c r="L1726" s="377"/>
      <c r="M1726" s="375"/>
      <c r="N1726" s="372" t="s">
        <v>1180</v>
      </c>
      <c r="O1726" s="614">
        <v>5.36</v>
      </c>
      <c r="P1726" s="372" t="s">
        <v>4129</v>
      </c>
      <c r="Q1726" s="377"/>
      <c r="R1726" s="372" t="s">
        <v>4129</v>
      </c>
      <c r="S1726" s="378" t="s">
        <v>4130</v>
      </c>
      <c r="T1726" s="244">
        <f t="shared" si="122"/>
        <v>2</v>
      </c>
      <c r="V1726" s="245"/>
      <c r="W1726" s="244"/>
      <c r="X1726" s="244"/>
      <c r="Y1726" s="244"/>
      <c r="Z1726" s="244"/>
      <c r="AA1726" s="379"/>
      <c r="AB1726" s="380"/>
      <c r="AC1726" s="380"/>
      <c r="AD1726" s="380"/>
      <c r="AE1726" s="380"/>
      <c r="AF1726" s="380"/>
      <c r="AG1726" s="380"/>
    </row>
    <row r="1727" spans="1:33" customFormat="1" x14ac:dyDescent="0.3">
      <c r="A1727" s="3">
        <v>41690</v>
      </c>
      <c r="B1727" s="704" t="s">
        <v>3918</v>
      </c>
      <c r="C1727" s="704" t="s">
        <v>218</v>
      </c>
      <c r="D1727" s="7">
        <v>250</v>
      </c>
      <c r="E1727" t="s">
        <v>12</v>
      </c>
      <c r="F1727" s="5">
        <v>42795</v>
      </c>
      <c r="G1727" t="s">
        <v>3919</v>
      </c>
      <c r="H1727" s="318" t="s">
        <v>155</v>
      </c>
      <c r="I1727" s="319" t="s">
        <v>669</v>
      </c>
      <c r="J1727" s="320" t="s">
        <v>670</v>
      </c>
      <c r="K1727" s="321">
        <v>-27.5</v>
      </c>
      <c r="L1727" s="320" t="s">
        <v>3920</v>
      </c>
      <c r="M1727" s="321">
        <v>-4</v>
      </c>
      <c r="N1727" s="318" t="s">
        <v>734</v>
      </c>
      <c r="O1727" s="623">
        <v>11.4</v>
      </c>
      <c r="P1727" s="318" t="s">
        <v>2020</v>
      </c>
      <c r="Q1727" s="320"/>
      <c r="R1727">
        <v>-7</v>
      </c>
      <c r="S1727" s="184" t="s">
        <v>4046</v>
      </c>
      <c r="T1727" s="138">
        <f t="shared" si="122"/>
        <v>2</v>
      </c>
      <c r="U1727" s="33"/>
      <c r="V1727" s="139"/>
      <c r="W1727" s="138"/>
      <c r="X1727" s="138"/>
      <c r="Y1727" s="138"/>
      <c r="Z1727" s="141"/>
      <c r="AA1727" s="226"/>
      <c r="AB1727" s="179"/>
      <c r="AC1727" s="179"/>
      <c r="AD1727" s="179"/>
      <c r="AE1727" s="179"/>
      <c r="AF1727" s="179"/>
      <c r="AG1727" s="179"/>
    </row>
    <row r="1728" spans="1:33" customFormat="1" x14ac:dyDescent="0.3">
      <c r="A1728" s="3">
        <v>41690</v>
      </c>
      <c r="B1728" s="704" t="s">
        <v>3921</v>
      </c>
      <c r="C1728" s="704" t="s">
        <v>218</v>
      </c>
      <c r="D1728" s="7">
        <v>250</v>
      </c>
      <c r="E1728" t="s">
        <v>81</v>
      </c>
      <c r="F1728" s="5">
        <v>43525</v>
      </c>
      <c r="G1728" t="s">
        <v>3919</v>
      </c>
      <c r="H1728" s="318" t="s">
        <v>1951</v>
      </c>
      <c r="I1728" s="319" t="s">
        <v>626</v>
      </c>
      <c r="J1728" s="320" t="s">
        <v>642</v>
      </c>
      <c r="K1728" s="321">
        <v>-22.5</v>
      </c>
      <c r="L1728" s="320" t="s">
        <v>3922</v>
      </c>
      <c r="M1728" s="321">
        <v>-2</v>
      </c>
      <c r="N1728" s="318" t="s">
        <v>1609</v>
      </c>
      <c r="O1728" s="623">
        <v>8.8000000000000007</v>
      </c>
      <c r="P1728" s="318" t="s">
        <v>2020</v>
      </c>
      <c r="Q1728" s="320"/>
      <c r="R1728">
        <v>-7</v>
      </c>
      <c r="S1728" s="184" t="s">
        <v>4045</v>
      </c>
      <c r="T1728" s="138">
        <f t="shared" si="122"/>
        <v>2</v>
      </c>
      <c r="U1728" s="33"/>
      <c r="V1728" s="139"/>
      <c r="W1728" s="138"/>
      <c r="X1728" s="138"/>
      <c r="Y1728" s="138"/>
      <c r="Z1728" s="141"/>
      <c r="AA1728" s="226"/>
      <c r="AB1728" s="179"/>
      <c r="AC1728" s="179"/>
      <c r="AD1728" s="179"/>
      <c r="AE1728" s="179"/>
      <c r="AF1728" s="179"/>
      <c r="AG1728" s="179"/>
    </row>
    <row r="1729" spans="1:33" customFormat="1" x14ac:dyDescent="0.3">
      <c r="A1729" s="3">
        <v>41690</v>
      </c>
      <c r="B1729" s="704" t="s">
        <v>3923</v>
      </c>
      <c r="C1729" s="704" t="s">
        <v>218</v>
      </c>
      <c r="D1729" s="7">
        <v>300</v>
      </c>
      <c r="E1729" t="s">
        <v>66</v>
      </c>
      <c r="F1729" s="5">
        <v>45352</v>
      </c>
      <c r="G1729" t="s">
        <v>3919</v>
      </c>
      <c r="H1729" s="318" t="s">
        <v>2697</v>
      </c>
      <c r="I1729" s="319" t="s">
        <v>628</v>
      </c>
      <c r="J1729" s="320" t="s">
        <v>3924</v>
      </c>
      <c r="K1729" s="321">
        <v>-17.5</v>
      </c>
      <c r="L1729" s="320" t="s">
        <v>3925</v>
      </c>
      <c r="M1729" s="321">
        <v>-3</v>
      </c>
      <c r="N1729" s="318" t="s">
        <v>868</v>
      </c>
      <c r="O1729" s="623">
        <v>4.67</v>
      </c>
      <c r="P1729" s="318" t="s">
        <v>2020</v>
      </c>
      <c r="Q1729" s="320"/>
      <c r="R1729">
        <v>-7</v>
      </c>
      <c r="S1729" s="184" t="s">
        <v>4044</v>
      </c>
      <c r="T1729" s="138">
        <f t="shared" si="122"/>
        <v>2</v>
      </c>
      <c r="U1729" s="33"/>
      <c r="V1729" s="139"/>
      <c r="W1729" s="138"/>
      <c r="X1729" s="138"/>
      <c r="Y1729" s="138"/>
      <c r="Z1729" s="141"/>
      <c r="AA1729" s="226"/>
      <c r="AB1729" s="179"/>
      <c r="AC1729" s="179"/>
      <c r="AD1729" s="179"/>
      <c r="AE1729" s="179"/>
      <c r="AF1729" s="179"/>
      <c r="AG1729" s="179"/>
    </row>
    <row r="1730" spans="1:33" customFormat="1" x14ac:dyDescent="0.3">
      <c r="A1730" s="3">
        <v>41690</v>
      </c>
      <c r="B1730" s="704" t="s">
        <v>3926</v>
      </c>
      <c r="C1730" s="704" t="s">
        <v>3927</v>
      </c>
      <c r="D1730" s="7">
        <v>250</v>
      </c>
      <c r="E1730" t="s">
        <v>12</v>
      </c>
      <c r="F1730" s="5">
        <v>42793</v>
      </c>
      <c r="G1730" t="s">
        <v>801</v>
      </c>
      <c r="H1730" s="318" t="s">
        <v>2299</v>
      </c>
      <c r="I1730" s="319" t="s">
        <v>2299</v>
      </c>
      <c r="J1730" s="320" t="s">
        <v>3928</v>
      </c>
      <c r="K1730" s="321">
        <v>-15</v>
      </c>
      <c r="L1730" s="320" t="s">
        <v>3929</v>
      </c>
      <c r="M1730" s="321">
        <v>-1</v>
      </c>
      <c r="N1730" s="318" t="s">
        <v>926</v>
      </c>
      <c r="O1730" s="623">
        <v>1.8</v>
      </c>
      <c r="P1730" s="318" t="s">
        <v>1993</v>
      </c>
      <c r="Q1730" s="320"/>
      <c r="R1730">
        <v>-5</v>
      </c>
      <c r="S1730" s="184" t="s">
        <v>4043</v>
      </c>
      <c r="T1730" s="138">
        <f t="shared" si="122"/>
        <v>2</v>
      </c>
      <c r="U1730" s="33"/>
      <c r="V1730" s="139"/>
      <c r="W1730" s="138"/>
      <c r="X1730" s="138"/>
      <c r="Y1730" s="138"/>
      <c r="Z1730" s="141"/>
      <c r="AA1730" s="226"/>
      <c r="AB1730" s="179"/>
      <c r="AC1730" s="179"/>
      <c r="AD1730" s="179"/>
      <c r="AE1730" s="179"/>
      <c r="AF1730" s="179"/>
      <c r="AG1730" s="179"/>
    </row>
    <row r="1731" spans="1:33" customFormat="1" x14ac:dyDescent="0.3">
      <c r="A1731" s="3">
        <v>41690</v>
      </c>
      <c r="B1731" s="704" t="s">
        <v>3930</v>
      </c>
      <c r="C1731" s="704" t="s">
        <v>3927</v>
      </c>
      <c r="D1731" s="7">
        <v>250</v>
      </c>
      <c r="E1731" t="s">
        <v>12</v>
      </c>
      <c r="F1731" s="5">
        <v>42793</v>
      </c>
      <c r="G1731" t="s">
        <v>801</v>
      </c>
      <c r="H1731" s="318" t="s">
        <v>135</v>
      </c>
      <c r="I1731" s="319" t="s">
        <v>3759</v>
      </c>
      <c r="J1731" s="320" t="s">
        <v>3931</v>
      </c>
      <c r="K1731" s="321">
        <v>-15</v>
      </c>
      <c r="L1731" s="320" t="s">
        <v>3932</v>
      </c>
      <c r="M1731" s="321">
        <v>-1</v>
      </c>
      <c r="N1731" s="318" t="s">
        <v>3933</v>
      </c>
      <c r="O1731" s="623">
        <v>3.1</v>
      </c>
      <c r="P1731" s="318" t="s">
        <v>1993</v>
      </c>
      <c r="Q1731" s="320"/>
      <c r="R1731">
        <v>-5</v>
      </c>
      <c r="S1731" s="184" t="s">
        <v>4042</v>
      </c>
      <c r="T1731" s="138">
        <f t="shared" si="122"/>
        <v>2</v>
      </c>
      <c r="U1731" s="33"/>
      <c r="V1731" s="139"/>
      <c r="W1731" s="138"/>
      <c r="X1731" s="138"/>
      <c r="Y1731" s="138"/>
      <c r="Z1731" s="141"/>
      <c r="AA1731" s="226"/>
      <c r="AB1731" s="179"/>
      <c r="AC1731" s="179"/>
      <c r="AD1731" s="179"/>
      <c r="AE1731" s="179"/>
      <c r="AF1731" s="179"/>
      <c r="AG1731" s="179"/>
    </row>
    <row r="1732" spans="1:33" customFormat="1" x14ac:dyDescent="0.3">
      <c r="A1732" s="3">
        <v>41690</v>
      </c>
      <c r="B1732" s="704" t="s">
        <v>3934</v>
      </c>
      <c r="C1732" s="704" t="s">
        <v>3927</v>
      </c>
      <c r="D1732" s="7">
        <v>850</v>
      </c>
      <c r="E1732" t="s">
        <v>66</v>
      </c>
      <c r="F1732" s="5">
        <v>45366</v>
      </c>
      <c r="G1732" t="s">
        <v>801</v>
      </c>
      <c r="H1732" s="318" t="s">
        <v>151</v>
      </c>
      <c r="I1732" s="319" t="s">
        <v>626</v>
      </c>
      <c r="J1732" s="320" t="s">
        <v>642</v>
      </c>
      <c r="K1732" s="321">
        <v>-10</v>
      </c>
      <c r="L1732" s="320" t="s">
        <v>3935</v>
      </c>
      <c r="M1732" s="321">
        <v>-7</v>
      </c>
      <c r="N1732" s="318" t="s">
        <v>1972</v>
      </c>
      <c r="O1732" s="623">
        <v>4.3499999999999996</v>
      </c>
      <c r="P1732" s="318" t="s">
        <v>2288</v>
      </c>
      <c r="Q1732" s="320"/>
      <c r="R1732">
        <v>-2</v>
      </c>
      <c r="S1732" s="184" t="s">
        <v>4041</v>
      </c>
      <c r="T1732" s="138">
        <f t="shared" si="122"/>
        <v>2</v>
      </c>
      <c r="U1732" s="33"/>
      <c r="V1732" s="139"/>
      <c r="W1732" s="138"/>
      <c r="X1732" s="138"/>
      <c r="Y1732" s="138"/>
      <c r="Z1732" s="141"/>
      <c r="AA1732" s="226"/>
      <c r="AB1732" s="179"/>
      <c r="AC1732" s="179"/>
      <c r="AD1732" s="179"/>
      <c r="AE1732" s="179"/>
      <c r="AF1732" s="179"/>
      <c r="AG1732" s="179"/>
    </row>
    <row r="1733" spans="1:33" customFormat="1" x14ac:dyDescent="0.3">
      <c r="A1733" s="3">
        <v>41690</v>
      </c>
      <c r="B1733" s="704" t="s">
        <v>3936</v>
      </c>
      <c r="C1733" s="704" t="s">
        <v>3927</v>
      </c>
      <c r="D1733" s="7">
        <v>650</v>
      </c>
      <c r="E1733" t="s">
        <v>836</v>
      </c>
      <c r="F1733" s="5">
        <v>52681</v>
      </c>
      <c r="G1733" t="s">
        <v>801</v>
      </c>
      <c r="H1733" s="318" t="s">
        <v>573</v>
      </c>
      <c r="I1733" s="319" t="s">
        <v>673</v>
      </c>
      <c r="J1733" s="320" t="s">
        <v>293</v>
      </c>
      <c r="K1733" s="321">
        <v>-10</v>
      </c>
      <c r="L1733" s="320" t="s">
        <v>3937</v>
      </c>
      <c r="M1733" s="321">
        <v>-4</v>
      </c>
      <c r="N1733" s="318" t="s">
        <v>3938</v>
      </c>
      <c r="O1733" s="623">
        <v>3.46</v>
      </c>
      <c r="P1733" s="318" t="s">
        <v>2097</v>
      </c>
      <c r="Q1733" s="320"/>
      <c r="R1733">
        <v>9</v>
      </c>
      <c r="S1733" s="184" t="s">
        <v>4040</v>
      </c>
      <c r="T1733" s="138">
        <f t="shared" si="122"/>
        <v>2</v>
      </c>
      <c r="U1733" s="33"/>
      <c r="V1733" s="139"/>
      <c r="W1733" s="138"/>
      <c r="X1733" s="138"/>
      <c r="Y1733" s="138"/>
      <c r="Z1733" s="141"/>
      <c r="AA1733" s="226"/>
      <c r="AB1733" s="179"/>
      <c r="AC1733" s="179"/>
      <c r="AD1733" s="179"/>
      <c r="AE1733" s="179"/>
      <c r="AF1733" s="179"/>
      <c r="AG1733" s="179"/>
    </row>
    <row r="1734" spans="1:33" customFormat="1" x14ac:dyDescent="0.3">
      <c r="A1734" s="3">
        <v>41690</v>
      </c>
      <c r="B1734" s="704" t="s">
        <v>3939</v>
      </c>
      <c r="C1734" s="704" t="s">
        <v>148</v>
      </c>
      <c r="D1734" s="7">
        <v>1000</v>
      </c>
      <c r="E1734" t="s">
        <v>66</v>
      </c>
      <c r="F1734" s="5">
        <v>45347</v>
      </c>
      <c r="G1734" t="s">
        <v>1393</v>
      </c>
      <c r="H1734" s="318" t="s">
        <v>569</v>
      </c>
      <c r="I1734" s="319" t="s">
        <v>3796</v>
      </c>
      <c r="J1734" s="320" t="s">
        <v>1395</v>
      </c>
      <c r="K1734" s="321">
        <v>-12.5</v>
      </c>
      <c r="L1734" s="320" t="s">
        <v>3940</v>
      </c>
      <c r="M1734" s="321">
        <v>-3</v>
      </c>
      <c r="N1734" s="318" t="s">
        <v>3941</v>
      </c>
      <c r="O1734" s="623">
        <v>4.8</v>
      </c>
      <c r="P1734" s="318" t="s">
        <v>1946</v>
      </c>
      <c r="Q1734" s="320"/>
      <c r="R1734">
        <v>2.5</v>
      </c>
      <c r="S1734" s="184" t="s">
        <v>4039</v>
      </c>
      <c r="T1734" s="138">
        <f t="shared" si="122"/>
        <v>2</v>
      </c>
      <c r="U1734" s="33"/>
      <c r="V1734" s="139"/>
      <c r="W1734" s="138"/>
      <c r="X1734" s="138"/>
      <c r="Y1734" s="138"/>
      <c r="Z1734" s="141"/>
      <c r="AA1734" s="226"/>
      <c r="AB1734" s="179"/>
      <c r="AC1734" s="179"/>
      <c r="AD1734" s="179"/>
      <c r="AE1734" s="179"/>
      <c r="AF1734" s="179"/>
      <c r="AG1734" s="179"/>
    </row>
    <row r="1735" spans="1:33" customFormat="1" x14ac:dyDescent="0.3">
      <c r="A1735" s="3">
        <v>41690</v>
      </c>
      <c r="B1735" s="704" t="s">
        <v>3942</v>
      </c>
      <c r="C1735" s="704" t="s">
        <v>3927</v>
      </c>
      <c r="D1735" s="7">
        <v>600</v>
      </c>
      <c r="E1735" t="s">
        <v>37</v>
      </c>
      <c r="F1735" s="5">
        <v>43539</v>
      </c>
      <c r="G1735" t="s">
        <v>3624</v>
      </c>
      <c r="H1735" s="318" t="s">
        <v>409</v>
      </c>
      <c r="I1735" s="319" t="s">
        <v>3820</v>
      </c>
      <c r="J1735" s="320" t="s">
        <v>34</v>
      </c>
      <c r="K1735" s="321">
        <v>-10</v>
      </c>
      <c r="L1735" s="320" t="s">
        <v>3943</v>
      </c>
      <c r="M1735" s="321">
        <v>-2</v>
      </c>
      <c r="N1735" s="318" t="s">
        <v>1609</v>
      </c>
      <c r="O1735" s="623">
        <v>3.67</v>
      </c>
      <c r="P1735" s="318" t="s">
        <v>1937</v>
      </c>
      <c r="Q1735" s="320"/>
      <c r="R1735">
        <v>0</v>
      </c>
      <c r="S1735" s="184" t="s">
        <v>4038</v>
      </c>
      <c r="T1735" s="138">
        <f t="shared" si="122"/>
        <v>2</v>
      </c>
      <c r="U1735" s="33"/>
      <c r="V1735" s="139"/>
      <c r="W1735" s="138"/>
      <c r="X1735" s="138"/>
      <c r="Y1735" s="138"/>
      <c r="Z1735" s="141"/>
      <c r="AA1735" s="226"/>
      <c r="AB1735" s="179"/>
      <c r="AC1735" s="179"/>
      <c r="AD1735" s="179"/>
      <c r="AE1735" s="179"/>
      <c r="AF1735" s="179"/>
      <c r="AG1735" s="179"/>
    </row>
    <row r="1736" spans="1:33" customFormat="1" x14ac:dyDescent="0.3">
      <c r="A1736" s="3">
        <v>41690</v>
      </c>
      <c r="B1736" s="704" t="s">
        <v>3944</v>
      </c>
      <c r="C1736" s="704" t="s">
        <v>3927</v>
      </c>
      <c r="D1736" s="7">
        <v>400</v>
      </c>
      <c r="E1736" t="s">
        <v>836</v>
      </c>
      <c r="F1736" s="5">
        <v>52763</v>
      </c>
      <c r="G1736" t="s">
        <v>3624</v>
      </c>
      <c r="H1736" s="318" t="s">
        <v>429</v>
      </c>
      <c r="I1736" s="319" t="s">
        <v>3945</v>
      </c>
      <c r="J1736" s="320" t="s">
        <v>293</v>
      </c>
      <c r="K1736" s="321">
        <v>0</v>
      </c>
      <c r="L1736" s="320" t="s">
        <v>3946</v>
      </c>
      <c r="M1736" s="321">
        <v>-1</v>
      </c>
      <c r="N1736" s="318" t="s">
        <v>868</v>
      </c>
      <c r="O1736" s="623">
        <v>3.5</v>
      </c>
      <c r="P1736" s="318" t="s">
        <v>3947</v>
      </c>
      <c r="Q1736" s="320"/>
      <c r="R1736">
        <v>0</v>
      </c>
      <c r="S1736" s="184" t="s">
        <v>4037</v>
      </c>
      <c r="T1736" s="138">
        <f t="shared" si="122"/>
        <v>2</v>
      </c>
      <c r="U1736" s="33"/>
      <c r="V1736" s="139"/>
      <c r="W1736" s="138"/>
      <c r="X1736" s="138"/>
      <c r="Y1736" s="138"/>
      <c r="Z1736" s="141"/>
      <c r="AA1736" s="226"/>
      <c r="AB1736" s="179"/>
      <c r="AC1736" s="179"/>
      <c r="AD1736" s="179"/>
      <c r="AE1736" s="179"/>
      <c r="AF1736" s="179"/>
      <c r="AG1736" s="179"/>
    </row>
    <row r="1737" spans="1:33" customFormat="1" x14ac:dyDescent="0.3">
      <c r="A1737" s="3">
        <v>41690</v>
      </c>
      <c r="B1737" s="704" t="s">
        <v>3948</v>
      </c>
      <c r="C1737" s="704" t="s">
        <v>100</v>
      </c>
      <c r="D1737" s="7">
        <v>1000</v>
      </c>
      <c r="E1737" t="s">
        <v>37</v>
      </c>
      <c r="F1737" s="5">
        <v>43523</v>
      </c>
      <c r="G1737" t="s">
        <v>3949</v>
      </c>
      <c r="H1737" s="318" t="s">
        <v>429</v>
      </c>
      <c r="I1737" s="319" t="s">
        <v>791</v>
      </c>
      <c r="J1737" s="320" t="s">
        <v>760</v>
      </c>
      <c r="K1737" s="321">
        <v>-8</v>
      </c>
      <c r="L1737" s="320" t="s">
        <v>3950</v>
      </c>
      <c r="M1737" s="321">
        <v>-5</v>
      </c>
      <c r="N1737" s="318" t="s">
        <v>71</v>
      </c>
      <c r="O1737" s="623">
        <v>2</v>
      </c>
      <c r="P1737" s="318" t="s">
        <v>1994</v>
      </c>
      <c r="Q1737" s="320"/>
      <c r="R1737">
        <v>2</v>
      </c>
      <c r="S1737" s="184" t="s">
        <v>4036</v>
      </c>
      <c r="T1737" s="138">
        <f t="shared" si="122"/>
        <v>2</v>
      </c>
      <c r="U1737" s="33"/>
      <c r="V1737" s="139"/>
      <c r="W1737" s="138"/>
      <c r="X1737" s="138"/>
      <c r="Y1737" s="138"/>
      <c r="Z1737" s="141"/>
      <c r="AA1737" s="226"/>
      <c r="AB1737" s="179"/>
      <c r="AC1737" s="179"/>
      <c r="AD1737" s="179"/>
      <c r="AE1737" s="179"/>
      <c r="AF1737" s="179"/>
      <c r="AG1737" s="179"/>
    </row>
    <row r="1738" spans="1:33" customFormat="1" x14ac:dyDescent="0.3">
      <c r="A1738" s="3">
        <v>41690</v>
      </c>
      <c r="B1738" s="704" t="s">
        <v>3951</v>
      </c>
      <c r="C1738" s="704" t="s">
        <v>87</v>
      </c>
      <c r="D1738" s="7">
        <v>580</v>
      </c>
      <c r="E1738" t="s">
        <v>532</v>
      </c>
      <c r="F1738" s="5">
        <v>44835</v>
      </c>
      <c r="G1738" t="s">
        <v>3952</v>
      </c>
      <c r="H1738" s="318" t="s">
        <v>3953</v>
      </c>
      <c r="I1738" s="319"/>
      <c r="J1738" s="320" t="s">
        <v>3954</v>
      </c>
      <c r="K1738" s="321">
        <v>-25</v>
      </c>
      <c r="L1738" s="320" t="s">
        <v>3955</v>
      </c>
      <c r="M1738" s="321">
        <v>-24</v>
      </c>
      <c r="N1738" s="318" t="s">
        <v>3858</v>
      </c>
      <c r="O1738" s="623">
        <v>8.9</v>
      </c>
      <c r="P1738" s="318" t="s">
        <v>1967</v>
      </c>
      <c r="Q1738" s="320"/>
      <c r="R1738">
        <v>19</v>
      </c>
      <c r="S1738" s="184" t="s">
        <v>4035</v>
      </c>
      <c r="T1738" s="138">
        <f t="shared" si="122"/>
        <v>2</v>
      </c>
      <c r="U1738" s="33"/>
      <c r="V1738" s="139"/>
      <c r="W1738" s="138"/>
      <c r="X1738" s="138"/>
      <c r="Y1738" s="138"/>
      <c r="Z1738" s="141"/>
      <c r="AA1738" s="226"/>
      <c r="AB1738" s="179"/>
      <c r="AC1738" s="179"/>
      <c r="AD1738" s="179"/>
      <c r="AE1738" s="179"/>
      <c r="AF1738" s="179"/>
      <c r="AG1738" s="179"/>
    </row>
    <row r="1739" spans="1:33" customFormat="1" x14ac:dyDescent="0.3">
      <c r="A1739" s="3">
        <v>41690</v>
      </c>
      <c r="B1739" s="704" t="s">
        <v>3846</v>
      </c>
      <c r="C1739" s="704" t="s">
        <v>73</v>
      </c>
      <c r="D1739" s="7">
        <v>250</v>
      </c>
      <c r="E1739" t="s">
        <v>3956</v>
      </c>
      <c r="F1739" s="5">
        <v>42852</v>
      </c>
      <c r="G1739" t="s">
        <v>3957</v>
      </c>
      <c r="H1739" s="318" t="s">
        <v>3958</v>
      </c>
      <c r="I1739" s="319" t="s">
        <v>2299</v>
      </c>
      <c r="J1739" s="320" t="s">
        <v>3959</v>
      </c>
      <c r="K1739" s="321">
        <v>-5</v>
      </c>
      <c r="L1739" s="320" t="s">
        <v>3960</v>
      </c>
      <c r="M1739" s="321">
        <v>-2</v>
      </c>
      <c r="N1739" s="318" t="s">
        <v>504</v>
      </c>
      <c r="O1739" s="623">
        <v>2.8</v>
      </c>
      <c r="P1739" s="318" t="s">
        <v>3961</v>
      </c>
      <c r="Q1739" s="320"/>
      <c r="R1739">
        <v>-4.5</v>
      </c>
      <c r="S1739" s="184" t="s">
        <v>4034</v>
      </c>
      <c r="T1739" s="138">
        <f t="shared" si="122"/>
        <v>2</v>
      </c>
      <c r="U1739" s="33"/>
      <c r="V1739" s="139"/>
      <c r="W1739" s="138"/>
      <c r="X1739" s="138"/>
      <c r="Y1739" s="138"/>
      <c r="Z1739" s="141"/>
      <c r="AA1739" s="226"/>
      <c r="AB1739" s="179"/>
      <c r="AC1739" s="179"/>
      <c r="AD1739" s="179"/>
      <c r="AE1739" s="179"/>
      <c r="AF1739" s="179"/>
      <c r="AG1739" s="179"/>
    </row>
    <row r="1740" spans="1:33" customFormat="1" x14ac:dyDescent="0.3">
      <c r="A1740" s="3">
        <v>41690</v>
      </c>
      <c r="B1740" s="704" t="s">
        <v>3962</v>
      </c>
      <c r="C1740" s="704" t="s">
        <v>73</v>
      </c>
      <c r="D1740" s="7">
        <v>500</v>
      </c>
      <c r="E1740" t="s">
        <v>3956</v>
      </c>
      <c r="F1740" s="5">
        <v>42852</v>
      </c>
      <c r="G1740" t="s">
        <v>3957</v>
      </c>
      <c r="H1740" s="318" t="s">
        <v>139</v>
      </c>
      <c r="I1740" s="319" t="s">
        <v>3963</v>
      </c>
      <c r="J1740" s="320" t="s">
        <v>3833</v>
      </c>
      <c r="K1740" s="321">
        <v>-7.5</v>
      </c>
      <c r="L1740" s="320" t="s">
        <v>3964</v>
      </c>
      <c r="M1740" s="321">
        <v>-7</v>
      </c>
      <c r="N1740" s="318" t="s">
        <v>132</v>
      </c>
      <c r="O1740" s="623">
        <v>2.6</v>
      </c>
      <c r="P1740" s="318" t="s">
        <v>3961</v>
      </c>
      <c r="Q1740" s="320"/>
      <c r="R1740">
        <v>-4.5</v>
      </c>
      <c r="S1740" s="184" t="s">
        <v>4033</v>
      </c>
      <c r="T1740" s="138">
        <f t="shared" si="122"/>
        <v>2</v>
      </c>
      <c r="U1740" s="33"/>
      <c r="V1740" s="139"/>
      <c r="W1740" s="138"/>
      <c r="X1740" s="138"/>
      <c r="Y1740" s="138"/>
      <c r="Z1740" s="141"/>
      <c r="AA1740" s="226"/>
      <c r="AB1740" s="179"/>
      <c r="AC1740" s="179"/>
      <c r="AD1740" s="179"/>
      <c r="AE1740" s="179"/>
      <c r="AF1740" s="179"/>
      <c r="AG1740" s="179"/>
    </row>
    <row r="1741" spans="1:33" customFormat="1" x14ac:dyDescent="0.3">
      <c r="A1741" s="3">
        <v>41689</v>
      </c>
      <c r="B1741" s="704" t="s">
        <v>260</v>
      </c>
      <c r="C1741" s="704" t="s">
        <v>218</v>
      </c>
      <c r="D1741" s="7">
        <v>750</v>
      </c>
      <c r="E1741" t="s">
        <v>224</v>
      </c>
      <c r="F1741" s="5">
        <v>44256</v>
      </c>
      <c r="G1741" t="s">
        <v>3965</v>
      </c>
      <c r="H1741" s="318" t="s">
        <v>466</v>
      </c>
      <c r="I1741" s="319" t="s">
        <v>3966</v>
      </c>
      <c r="J1741" s="320" t="s">
        <v>3967</v>
      </c>
      <c r="K1741" s="321">
        <v>-7</v>
      </c>
      <c r="L1741" s="320" t="s">
        <v>3968</v>
      </c>
      <c r="M1741" s="321">
        <v>-10</v>
      </c>
      <c r="N1741" s="318" t="s">
        <v>92</v>
      </c>
      <c r="O1741" s="623">
        <v>4.67</v>
      </c>
      <c r="P1741" s="318" t="s">
        <v>2058</v>
      </c>
      <c r="Q1741" s="320"/>
      <c r="R1741">
        <v>-3</v>
      </c>
      <c r="S1741" s="184" t="s">
        <v>4032</v>
      </c>
      <c r="T1741" s="138">
        <f t="shared" si="122"/>
        <v>2</v>
      </c>
      <c r="U1741" s="33"/>
      <c r="V1741" s="139"/>
      <c r="W1741" s="138"/>
      <c r="X1741" s="138"/>
      <c r="Y1741" s="138"/>
      <c r="Z1741" s="141"/>
      <c r="AA1741" s="226"/>
      <c r="AB1741" s="179"/>
      <c r="AC1741" s="179"/>
      <c r="AD1741" s="179"/>
      <c r="AE1741" s="179"/>
      <c r="AF1741" s="179"/>
      <c r="AG1741" s="179"/>
    </row>
    <row r="1742" spans="1:33" customFormat="1" x14ac:dyDescent="0.3">
      <c r="A1742" s="3">
        <v>41689</v>
      </c>
      <c r="B1742" s="704" t="s">
        <v>3969</v>
      </c>
      <c r="C1742" s="704" t="s">
        <v>218</v>
      </c>
      <c r="D1742" s="7">
        <v>750</v>
      </c>
      <c r="E1742" t="s">
        <v>117</v>
      </c>
      <c r="F1742" s="5">
        <v>52657</v>
      </c>
      <c r="G1742" t="s">
        <v>3965</v>
      </c>
      <c r="H1742" s="318" t="s">
        <v>3970</v>
      </c>
      <c r="I1742" s="319" t="s">
        <v>269</v>
      </c>
      <c r="J1742" s="320" t="s">
        <v>270</v>
      </c>
      <c r="K1742" s="321">
        <v>-7.5</v>
      </c>
      <c r="L1742" s="320" t="s">
        <v>3971</v>
      </c>
      <c r="M1742" s="321">
        <v>-5</v>
      </c>
      <c r="N1742" s="318" t="s">
        <v>1420</v>
      </c>
      <c r="O1742" s="623">
        <v>2.8</v>
      </c>
      <c r="P1742" s="318" t="s">
        <v>1890</v>
      </c>
      <c r="Q1742" s="320"/>
      <c r="R1742">
        <v>5</v>
      </c>
      <c r="S1742" s="184" t="s">
        <v>4031</v>
      </c>
      <c r="T1742" s="138">
        <f t="shared" si="122"/>
        <v>2</v>
      </c>
      <c r="U1742" s="33"/>
      <c r="V1742" s="139"/>
      <c r="W1742" s="138"/>
      <c r="X1742" s="138"/>
      <c r="Y1742" s="138"/>
      <c r="Z1742" s="141"/>
      <c r="AA1742" s="226"/>
      <c r="AB1742" s="179"/>
      <c r="AC1742" s="179"/>
      <c r="AD1742" s="179"/>
      <c r="AE1742" s="179"/>
      <c r="AF1742" s="179"/>
      <c r="AG1742" s="179"/>
    </row>
    <row r="1743" spans="1:33" customFormat="1" x14ac:dyDescent="0.3">
      <c r="A1743" s="3">
        <v>41689</v>
      </c>
      <c r="B1743" s="704" t="s">
        <v>3972</v>
      </c>
      <c r="C1743" s="704" t="s">
        <v>11</v>
      </c>
      <c r="D1743" s="7">
        <v>1200</v>
      </c>
      <c r="E1743" t="s">
        <v>66</v>
      </c>
      <c r="F1743" s="5">
        <v>45352</v>
      </c>
      <c r="G1743" t="s">
        <v>3973</v>
      </c>
      <c r="H1743" s="318" t="s">
        <v>145</v>
      </c>
      <c r="I1743" s="319" t="s">
        <v>3898</v>
      </c>
      <c r="J1743" s="320" t="s">
        <v>442</v>
      </c>
      <c r="K1743" s="321">
        <v>-17</v>
      </c>
      <c r="L1743" s="320" t="s">
        <v>3974</v>
      </c>
      <c r="M1743" s="321">
        <v>-3</v>
      </c>
      <c r="N1743" s="318" t="s">
        <v>3975</v>
      </c>
      <c r="O1743" s="623">
        <v>5.42</v>
      </c>
      <c r="P1743" s="318" t="s">
        <v>2288</v>
      </c>
      <c r="Q1743" s="320"/>
      <c r="R1743">
        <v>-2</v>
      </c>
      <c r="S1743" s="184" t="s">
        <v>4030</v>
      </c>
      <c r="T1743" s="138">
        <f t="shared" si="122"/>
        <v>2</v>
      </c>
      <c r="U1743" s="33"/>
      <c r="V1743" s="139"/>
      <c r="W1743" s="138"/>
      <c r="X1743" s="138"/>
      <c r="Y1743" s="138"/>
      <c r="Z1743" s="141"/>
      <c r="AA1743" s="226"/>
      <c r="AB1743" s="179"/>
      <c r="AC1743" s="179"/>
      <c r="AD1743" s="179"/>
      <c r="AE1743" s="179"/>
      <c r="AF1743" s="179"/>
      <c r="AG1743" s="179"/>
    </row>
    <row r="1744" spans="1:33" customFormat="1" x14ac:dyDescent="0.3">
      <c r="A1744" s="3">
        <v>41689</v>
      </c>
      <c r="B1744" s="704" t="s">
        <v>3976</v>
      </c>
      <c r="C1744" s="704" t="s">
        <v>11</v>
      </c>
      <c r="D1744" s="7">
        <v>1000</v>
      </c>
      <c r="E1744" t="s">
        <v>117</v>
      </c>
      <c r="F1744" s="5">
        <v>52657</v>
      </c>
      <c r="G1744" t="s">
        <v>3973</v>
      </c>
      <c r="H1744" s="318" t="s">
        <v>975</v>
      </c>
      <c r="I1744" s="319" t="s">
        <v>3977</v>
      </c>
      <c r="J1744" s="320" t="s">
        <v>370</v>
      </c>
      <c r="K1744" s="321">
        <v>-15</v>
      </c>
      <c r="L1744" s="320" t="s">
        <v>3978</v>
      </c>
      <c r="M1744" s="321">
        <v>-1</v>
      </c>
      <c r="N1744" s="318" t="s">
        <v>3979</v>
      </c>
      <c r="O1744" s="623">
        <v>4.5</v>
      </c>
      <c r="P1744" s="318" t="s">
        <v>1994</v>
      </c>
      <c r="Q1744" s="320"/>
      <c r="R1744">
        <v>2</v>
      </c>
      <c r="S1744" s="184" t="s">
        <v>4029</v>
      </c>
      <c r="T1744" s="138">
        <f t="shared" ref="T1744:T1775" si="123">MONTH(A1744)</f>
        <v>2</v>
      </c>
      <c r="U1744" s="33"/>
      <c r="V1744" s="139"/>
      <c r="W1744" s="138"/>
      <c r="X1744" s="138"/>
      <c r="Y1744" s="138"/>
      <c r="Z1744" s="141"/>
      <c r="AA1744" s="226"/>
      <c r="AB1744" s="179"/>
      <c r="AC1744" s="179"/>
      <c r="AD1744" s="179"/>
      <c r="AE1744" s="179"/>
      <c r="AF1744" s="179"/>
      <c r="AG1744" s="179"/>
    </row>
    <row r="1745" spans="1:33" customFormat="1" x14ac:dyDescent="0.3">
      <c r="A1745" s="3">
        <v>41689</v>
      </c>
      <c r="B1745" s="704" t="s">
        <v>3980</v>
      </c>
      <c r="C1745" s="704" t="s">
        <v>100</v>
      </c>
      <c r="D1745" s="7">
        <v>250</v>
      </c>
      <c r="E1745" t="s">
        <v>30</v>
      </c>
      <c r="F1745" s="5">
        <v>42790</v>
      </c>
      <c r="G1745" t="s">
        <v>3981</v>
      </c>
      <c r="H1745" s="318" t="s">
        <v>3179</v>
      </c>
      <c r="I1745" s="319" t="s">
        <v>3791</v>
      </c>
      <c r="J1745" s="320" t="s">
        <v>3399</v>
      </c>
      <c r="K1745" s="321">
        <v>-9.5</v>
      </c>
      <c r="L1745" s="320" t="s">
        <v>3839</v>
      </c>
      <c r="M1745" s="321">
        <v>0</v>
      </c>
      <c r="N1745" s="318" t="s">
        <v>1291</v>
      </c>
      <c r="O1745" s="623">
        <v>1.4</v>
      </c>
      <c r="P1745" s="318" t="s">
        <v>2217</v>
      </c>
      <c r="Q1745" s="320" t="s">
        <v>1937</v>
      </c>
      <c r="R1745">
        <v>-2</v>
      </c>
      <c r="S1745" s="184" t="s">
        <v>4028</v>
      </c>
      <c r="T1745" s="138">
        <f t="shared" si="123"/>
        <v>2</v>
      </c>
      <c r="U1745" s="33"/>
      <c r="V1745" s="139"/>
      <c r="W1745" s="138"/>
      <c r="X1745" s="138"/>
      <c r="Y1745" s="138"/>
      <c r="Z1745" s="141"/>
      <c r="AA1745" s="226"/>
      <c r="AB1745" s="179"/>
      <c r="AC1745" s="179"/>
      <c r="AD1745" s="179"/>
      <c r="AE1745" s="179"/>
      <c r="AF1745" s="179"/>
      <c r="AG1745" s="179"/>
    </row>
    <row r="1746" spans="1:33" customFormat="1" x14ac:dyDescent="0.3">
      <c r="A1746" s="3">
        <v>41323</v>
      </c>
      <c r="B1746" s="704" t="s">
        <v>3982</v>
      </c>
      <c r="C1746" s="704" t="s">
        <v>3983</v>
      </c>
      <c r="D1746" s="7">
        <v>1000</v>
      </c>
      <c r="E1746" t="s">
        <v>3984</v>
      </c>
      <c r="F1746" s="5">
        <v>45348</v>
      </c>
      <c r="G1746" t="s">
        <v>3985</v>
      </c>
      <c r="H1746" s="318" t="s">
        <v>1069</v>
      </c>
      <c r="I1746" s="319"/>
      <c r="J1746" s="320" t="s">
        <v>3986</v>
      </c>
      <c r="K1746" s="321">
        <v>-12.5</v>
      </c>
      <c r="L1746" s="320" t="s">
        <v>3987</v>
      </c>
      <c r="M1746" s="321">
        <v>14</v>
      </c>
      <c r="N1746" s="318" t="s">
        <v>565</v>
      </c>
      <c r="O1746" s="623">
        <v>2.2000000000000002</v>
      </c>
      <c r="P1746" s="318" t="s">
        <v>3809</v>
      </c>
      <c r="Q1746" s="320"/>
      <c r="R1746" t="s">
        <v>93</v>
      </c>
      <c r="S1746" s="184" t="s">
        <v>4027</v>
      </c>
      <c r="T1746" s="138">
        <f t="shared" si="123"/>
        <v>2</v>
      </c>
      <c r="U1746" s="33"/>
      <c r="V1746" s="139"/>
      <c r="W1746" s="138"/>
      <c r="X1746" s="138"/>
      <c r="Y1746" s="138"/>
      <c r="Z1746" s="141"/>
      <c r="AA1746" s="226"/>
      <c r="AB1746" s="179"/>
      <c r="AC1746" s="179"/>
      <c r="AD1746" s="179"/>
      <c r="AE1746" s="179"/>
      <c r="AF1746" s="179"/>
      <c r="AG1746" s="179"/>
    </row>
    <row r="1747" spans="1:33" customFormat="1" x14ac:dyDescent="0.3">
      <c r="A1747" s="3">
        <v>41323</v>
      </c>
      <c r="B1747" s="704" t="s">
        <v>3988</v>
      </c>
      <c r="C1747" s="704" t="s">
        <v>1723</v>
      </c>
      <c r="D1747" s="7">
        <v>500</v>
      </c>
      <c r="E1747" t="s">
        <v>3802</v>
      </c>
      <c r="F1747" s="5">
        <v>43306</v>
      </c>
      <c r="G1747" t="s">
        <v>1835</v>
      </c>
      <c r="H1747" s="318" t="s">
        <v>3989</v>
      </c>
      <c r="I1747" s="319" t="s">
        <v>3990</v>
      </c>
      <c r="J1747" s="320" t="s">
        <v>3991</v>
      </c>
      <c r="K1747" s="321">
        <v>-10</v>
      </c>
      <c r="L1747" s="320" t="s">
        <v>3992</v>
      </c>
      <c r="M1747" s="321">
        <v>-8</v>
      </c>
      <c r="N1747" s="318" t="s">
        <v>169</v>
      </c>
      <c r="O1747" s="623">
        <v>2.2000000000000002</v>
      </c>
      <c r="P1747" s="318" t="s">
        <v>3993</v>
      </c>
      <c r="Q1747" s="320"/>
      <c r="R1747">
        <v>13.6</v>
      </c>
      <c r="S1747" s="184" t="s">
        <v>4026</v>
      </c>
      <c r="T1747" s="138">
        <f t="shared" si="123"/>
        <v>2</v>
      </c>
      <c r="U1747" s="33"/>
      <c r="V1747" s="139"/>
      <c r="W1747" s="138"/>
      <c r="X1747" s="138"/>
      <c r="Y1747" s="138"/>
      <c r="Z1747" s="141"/>
      <c r="AA1747" s="226"/>
      <c r="AB1747" s="179"/>
      <c r="AC1747" s="179"/>
      <c r="AD1747" s="179"/>
      <c r="AE1747" s="179"/>
      <c r="AF1747" s="179"/>
      <c r="AG1747" s="179"/>
    </row>
    <row r="1748" spans="1:33" customFormat="1" x14ac:dyDescent="0.3">
      <c r="A1748" s="3">
        <v>41323</v>
      </c>
      <c r="B1748" s="704" t="s">
        <v>3994</v>
      </c>
      <c r="C1748" s="704" t="s">
        <v>369</v>
      </c>
      <c r="D1748" s="7">
        <v>650</v>
      </c>
      <c r="E1748" t="s">
        <v>12</v>
      </c>
      <c r="F1748" s="5">
        <v>42795</v>
      </c>
      <c r="G1748" t="s">
        <v>3995</v>
      </c>
      <c r="H1748" s="318" t="s">
        <v>135</v>
      </c>
      <c r="I1748" s="319" t="s">
        <v>3996</v>
      </c>
      <c r="J1748" s="320" t="s">
        <v>3997</v>
      </c>
      <c r="K1748" s="321">
        <v>-7</v>
      </c>
      <c r="L1748" s="320" t="s">
        <v>3998</v>
      </c>
      <c r="M1748" s="321">
        <v>-1</v>
      </c>
      <c r="N1748" s="318" t="s">
        <v>3999</v>
      </c>
      <c r="O1748" s="623">
        <v>2.38</v>
      </c>
      <c r="P1748" s="318" t="s">
        <v>4000</v>
      </c>
      <c r="Q1748" s="320"/>
      <c r="R1748">
        <v>-2.5</v>
      </c>
      <c r="S1748" s="184" t="s">
        <v>4025</v>
      </c>
      <c r="T1748" s="138">
        <f t="shared" si="123"/>
        <v>2</v>
      </c>
      <c r="U1748" s="33"/>
      <c r="V1748" s="139"/>
      <c r="W1748" s="138"/>
      <c r="X1748" s="138"/>
      <c r="Y1748" s="138"/>
      <c r="Z1748" s="141"/>
      <c r="AA1748" s="226"/>
      <c r="AB1748" s="179"/>
      <c r="AC1748" s="179"/>
      <c r="AD1748" s="179"/>
      <c r="AE1748" s="179"/>
      <c r="AF1748" s="179"/>
      <c r="AG1748" s="179"/>
    </row>
    <row r="1749" spans="1:33" customFormat="1" x14ac:dyDescent="0.3">
      <c r="A1749" s="3">
        <v>41323</v>
      </c>
      <c r="B1749" s="704" t="s">
        <v>4001</v>
      </c>
      <c r="C1749" s="704" t="s">
        <v>369</v>
      </c>
      <c r="D1749" s="7">
        <v>650</v>
      </c>
      <c r="E1749" t="s">
        <v>37</v>
      </c>
      <c r="F1749" s="5">
        <v>43525</v>
      </c>
      <c r="G1749" t="s">
        <v>3995</v>
      </c>
      <c r="H1749" s="318" t="s">
        <v>55</v>
      </c>
      <c r="I1749" s="319" t="s">
        <v>3747</v>
      </c>
      <c r="J1749" s="320" t="s">
        <v>3241</v>
      </c>
      <c r="K1749" s="321">
        <v>-10</v>
      </c>
      <c r="L1749" s="320" t="s">
        <v>4002</v>
      </c>
      <c r="M1749" s="321">
        <v>-2</v>
      </c>
      <c r="N1749" s="318" t="s">
        <v>2531</v>
      </c>
      <c r="O1749" s="623">
        <v>2.85</v>
      </c>
      <c r="P1749" s="318" t="s">
        <v>4000</v>
      </c>
      <c r="Q1749" s="320"/>
      <c r="R1749">
        <v>-2.5</v>
      </c>
      <c r="S1749" s="184" t="s">
        <v>4024</v>
      </c>
      <c r="T1749" s="138">
        <f t="shared" si="123"/>
        <v>2</v>
      </c>
      <c r="U1749" s="33"/>
      <c r="V1749" s="139"/>
      <c r="W1749" s="138"/>
      <c r="X1749" s="138"/>
      <c r="Y1749" s="138"/>
      <c r="Z1749" s="141"/>
      <c r="AA1749" s="226"/>
      <c r="AB1749" s="179"/>
      <c r="AC1749" s="179"/>
      <c r="AD1749" s="179"/>
      <c r="AE1749" s="179"/>
      <c r="AF1749" s="179"/>
      <c r="AG1749" s="179"/>
    </row>
    <row r="1750" spans="1:33" customFormat="1" x14ac:dyDescent="0.3">
      <c r="A1750" s="3">
        <v>41323</v>
      </c>
      <c r="B1750" s="704" t="s">
        <v>4003</v>
      </c>
      <c r="C1750" s="704" t="s">
        <v>369</v>
      </c>
      <c r="D1750" s="7">
        <v>700</v>
      </c>
      <c r="E1750" t="s">
        <v>66</v>
      </c>
      <c r="F1750" s="5">
        <v>45352</v>
      </c>
      <c r="G1750" t="s">
        <v>3995</v>
      </c>
      <c r="H1750" s="318" t="s">
        <v>155</v>
      </c>
      <c r="I1750" s="319" t="s">
        <v>632</v>
      </c>
      <c r="J1750" s="320" t="s">
        <v>431</v>
      </c>
      <c r="K1750" s="321">
        <v>-10</v>
      </c>
      <c r="L1750" s="320" t="s">
        <v>4004</v>
      </c>
      <c r="M1750" s="321">
        <v>1</v>
      </c>
      <c r="N1750" s="318" t="s">
        <v>71</v>
      </c>
      <c r="O1750" s="623">
        <v>2.86</v>
      </c>
      <c r="P1750" s="318" t="s">
        <v>4000</v>
      </c>
      <c r="Q1750" s="320"/>
      <c r="R1750">
        <v>-2.5</v>
      </c>
      <c r="S1750" s="184" t="s">
        <v>4023</v>
      </c>
      <c r="T1750" s="138">
        <f t="shared" si="123"/>
        <v>2</v>
      </c>
      <c r="U1750" s="33"/>
      <c r="V1750" s="139"/>
      <c r="W1750" s="138"/>
      <c r="X1750" s="138"/>
      <c r="Y1750" s="138"/>
      <c r="Z1750" s="141"/>
      <c r="AA1750" s="226"/>
      <c r="AB1750" s="179"/>
      <c r="AC1750" s="179"/>
      <c r="AD1750" s="179"/>
      <c r="AE1750" s="179"/>
      <c r="AF1750" s="179"/>
      <c r="AG1750" s="179"/>
    </row>
    <row r="1751" spans="1:33" customFormat="1" x14ac:dyDescent="0.3">
      <c r="A1751" s="3">
        <v>41323</v>
      </c>
      <c r="B1751" s="704" t="s">
        <v>4005</v>
      </c>
      <c r="C1751" s="704" t="s">
        <v>73</v>
      </c>
      <c r="D1751" s="7">
        <v>2150</v>
      </c>
      <c r="E1751" t="s">
        <v>66</v>
      </c>
      <c r="F1751" s="5">
        <v>45418</v>
      </c>
      <c r="G1751" t="s">
        <v>511</v>
      </c>
      <c r="H1751" s="318" t="s">
        <v>631</v>
      </c>
      <c r="I1751" s="319" t="s">
        <v>4006</v>
      </c>
      <c r="J1751" s="320" t="s">
        <v>258</v>
      </c>
      <c r="K1751" s="321">
        <v>-13</v>
      </c>
      <c r="L1751" s="320" t="s">
        <v>3824</v>
      </c>
      <c r="M1751" s="321">
        <v>-3</v>
      </c>
      <c r="N1751" s="318" t="s">
        <v>499</v>
      </c>
      <c r="O1751" s="623">
        <v>2</v>
      </c>
      <c r="P1751" s="318" t="s">
        <v>2958</v>
      </c>
      <c r="Q1751" s="320"/>
      <c r="R1751">
        <v>1</v>
      </c>
      <c r="S1751" s="184" t="s">
        <v>4022</v>
      </c>
      <c r="T1751" s="138">
        <f t="shared" si="123"/>
        <v>2</v>
      </c>
      <c r="U1751" s="33"/>
      <c r="V1751" s="139"/>
      <c r="W1751" s="138"/>
      <c r="X1751" s="138"/>
      <c r="Y1751" s="138"/>
      <c r="Z1751" s="141"/>
      <c r="AA1751" s="226"/>
      <c r="AB1751" s="179"/>
      <c r="AC1751" s="179"/>
      <c r="AD1751" s="179"/>
      <c r="AE1751" s="179"/>
      <c r="AF1751" s="179"/>
      <c r="AG1751" s="179"/>
    </row>
    <row r="1752" spans="1:33" customFormat="1" x14ac:dyDescent="0.3">
      <c r="A1752" s="3">
        <v>41323</v>
      </c>
      <c r="B1752" s="704" t="s">
        <v>4007</v>
      </c>
      <c r="C1752" s="704" t="s">
        <v>73</v>
      </c>
      <c r="D1752" s="7">
        <v>1850</v>
      </c>
      <c r="E1752" t="s">
        <v>117</v>
      </c>
      <c r="F1752" s="5">
        <v>52723</v>
      </c>
      <c r="G1752" t="s">
        <v>511</v>
      </c>
      <c r="H1752" s="318" t="s">
        <v>220</v>
      </c>
      <c r="I1752" s="319" t="s">
        <v>4006</v>
      </c>
      <c r="J1752" s="320" t="s">
        <v>258</v>
      </c>
      <c r="K1752" s="321">
        <v>-13</v>
      </c>
      <c r="L1752" s="320" t="s">
        <v>4008</v>
      </c>
      <c r="M1752" s="321">
        <v>2</v>
      </c>
      <c r="N1752" s="318" t="s">
        <v>1942</v>
      </c>
      <c r="O1752" s="623">
        <v>1.95</v>
      </c>
      <c r="P1752" s="318" t="s">
        <v>2958</v>
      </c>
      <c r="Q1752" s="320"/>
      <c r="R1752">
        <v>1</v>
      </c>
      <c r="S1752" s="184" t="s">
        <v>4021</v>
      </c>
      <c r="T1752" s="138">
        <f t="shared" si="123"/>
        <v>2</v>
      </c>
      <c r="U1752" s="33"/>
      <c r="V1752" s="139"/>
      <c r="W1752" s="138"/>
      <c r="X1752" s="138"/>
      <c r="Y1752" s="138"/>
      <c r="Z1752" s="141"/>
      <c r="AA1752" s="226"/>
      <c r="AB1752" s="179"/>
      <c r="AC1752" s="179"/>
      <c r="AD1752" s="179"/>
      <c r="AE1752" s="179"/>
      <c r="AF1752" s="179"/>
      <c r="AG1752" s="179"/>
    </row>
    <row r="1753" spans="1:33" customFormat="1" x14ac:dyDescent="0.3">
      <c r="A1753" s="3">
        <v>41323</v>
      </c>
      <c r="B1753" s="704" t="s">
        <v>4009</v>
      </c>
      <c r="C1753" s="704" t="s">
        <v>182</v>
      </c>
      <c r="D1753" s="7">
        <v>350</v>
      </c>
      <c r="E1753" t="s">
        <v>1824</v>
      </c>
      <c r="F1753" s="5">
        <v>43617</v>
      </c>
      <c r="G1753" t="s">
        <v>4010</v>
      </c>
      <c r="H1753" s="318" t="s">
        <v>446</v>
      </c>
      <c r="I1753" s="319" t="s">
        <v>4011</v>
      </c>
      <c r="J1753" s="320" t="s">
        <v>370</v>
      </c>
      <c r="K1753" s="321">
        <v>-17.5</v>
      </c>
      <c r="L1753" s="320" t="s">
        <v>4012</v>
      </c>
      <c r="M1753" s="321">
        <v>-4</v>
      </c>
      <c r="N1753" s="318" t="s">
        <v>1138</v>
      </c>
      <c r="O1753" s="623">
        <v>6.5</v>
      </c>
      <c r="P1753" s="318" t="s">
        <v>1937</v>
      </c>
      <c r="Q1753" s="320"/>
      <c r="R1753">
        <v>0</v>
      </c>
      <c r="S1753" s="184" t="s">
        <v>4020</v>
      </c>
      <c r="T1753" s="138">
        <f t="shared" si="123"/>
        <v>2</v>
      </c>
      <c r="U1753" s="33"/>
      <c r="V1753" s="139"/>
      <c r="W1753" s="138"/>
      <c r="X1753" s="138"/>
      <c r="Y1753" s="138"/>
      <c r="Z1753" s="141"/>
      <c r="AA1753" s="226"/>
      <c r="AB1753" s="179"/>
      <c r="AC1753" s="179"/>
      <c r="AD1753" s="179"/>
      <c r="AE1753" s="179"/>
      <c r="AF1753" s="179"/>
      <c r="AG1753" s="179"/>
    </row>
    <row r="1754" spans="1:33" customFormat="1" x14ac:dyDescent="0.3">
      <c r="A1754" s="3">
        <v>41323</v>
      </c>
      <c r="B1754" s="704" t="s">
        <v>4013</v>
      </c>
      <c r="C1754" s="704" t="s">
        <v>2842</v>
      </c>
      <c r="D1754" s="7">
        <v>450</v>
      </c>
      <c r="E1754" t="s">
        <v>66</v>
      </c>
      <c r="F1754" s="5">
        <v>45337</v>
      </c>
      <c r="G1754" t="s">
        <v>4014</v>
      </c>
      <c r="H1754" s="318" t="s">
        <v>652</v>
      </c>
      <c r="I1754" s="319" t="s">
        <v>871</v>
      </c>
      <c r="J1754" s="320" t="s">
        <v>202</v>
      </c>
      <c r="K1754" s="321">
        <v>-15</v>
      </c>
      <c r="L1754" s="320" t="s">
        <v>3829</v>
      </c>
      <c r="M1754" s="321">
        <v>-2</v>
      </c>
      <c r="N1754" s="318" t="s">
        <v>3853</v>
      </c>
      <c r="O1754" s="623">
        <v>4.4400000000000004</v>
      </c>
      <c r="P1754" s="318" t="s">
        <v>2020</v>
      </c>
      <c r="Q1754" s="320"/>
      <c r="R1754">
        <v>-7</v>
      </c>
      <c r="S1754" s="184" t="s">
        <v>4018</v>
      </c>
      <c r="T1754" s="138">
        <f t="shared" si="123"/>
        <v>2</v>
      </c>
      <c r="U1754" s="33"/>
      <c r="V1754" s="139"/>
      <c r="W1754" s="138"/>
      <c r="X1754" s="138"/>
      <c r="Y1754" s="138"/>
      <c r="Z1754" s="141"/>
      <c r="AA1754" s="226"/>
      <c r="AB1754" s="179"/>
      <c r="AC1754" s="179"/>
      <c r="AD1754" s="179"/>
      <c r="AE1754" s="179"/>
      <c r="AF1754" s="179"/>
      <c r="AG1754" s="179"/>
    </row>
    <row r="1755" spans="1:33" customFormat="1" x14ac:dyDescent="0.3">
      <c r="A1755" s="3">
        <v>41323</v>
      </c>
      <c r="B1755" s="704" t="s">
        <v>4015</v>
      </c>
      <c r="C1755" s="704" t="s">
        <v>2842</v>
      </c>
      <c r="D1755" s="7">
        <v>450</v>
      </c>
      <c r="E1755" t="s">
        <v>117</v>
      </c>
      <c r="F1755" s="5">
        <v>52642</v>
      </c>
      <c r="G1755" t="s">
        <v>4014</v>
      </c>
      <c r="H1755" s="318" t="s">
        <v>446</v>
      </c>
      <c r="I1755" s="319" t="s">
        <v>4016</v>
      </c>
      <c r="J1755" s="320" t="s">
        <v>146</v>
      </c>
      <c r="K1755" s="321">
        <v>-17.5</v>
      </c>
      <c r="L1755" s="320" t="s">
        <v>4017</v>
      </c>
      <c r="M1755" s="321">
        <v>0</v>
      </c>
      <c r="N1755" s="318" t="s">
        <v>3853</v>
      </c>
      <c r="O1755" s="623">
        <v>4.4400000000000004</v>
      </c>
      <c r="P1755" s="318" t="s">
        <v>2092</v>
      </c>
      <c r="Q1755" s="320"/>
      <c r="R1755">
        <v>3</v>
      </c>
      <c r="S1755" s="184" t="s">
        <v>4019</v>
      </c>
      <c r="T1755" s="138">
        <f t="shared" si="123"/>
        <v>2</v>
      </c>
      <c r="U1755" s="33"/>
      <c r="V1755" s="139"/>
      <c r="W1755" s="138"/>
      <c r="X1755" s="138"/>
      <c r="Y1755" s="138"/>
      <c r="Z1755" s="141"/>
      <c r="AA1755" s="226"/>
      <c r="AB1755" s="179"/>
      <c r="AC1755" s="179"/>
      <c r="AD1755" s="179"/>
      <c r="AE1755" s="179"/>
      <c r="AF1755" s="179"/>
      <c r="AG1755" s="179"/>
    </row>
    <row r="1756" spans="1:33" customFormat="1" x14ac:dyDescent="0.3">
      <c r="A1756" s="3">
        <v>41684</v>
      </c>
      <c r="B1756" s="704" t="s">
        <v>3913</v>
      </c>
      <c r="C1756" s="704" t="s">
        <v>566</v>
      </c>
      <c r="D1756" s="7">
        <v>250</v>
      </c>
      <c r="E1756" t="s">
        <v>37</v>
      </c>
      <c r="F1756" s="5">
        <v>43525</v>
      </c>
      <c r="G1756" t="s">
        <v>3914</v>
      </c>
      <c r="H1756" s="318" t="s">
        <v>3915</v>
      </c>
      <c r="I1756" s="319"/>
      <c r="J1756" s="320" t="s">
        <v>2619</v>
      </c>
      <c r="K1756" s="321">
        <v>-12.5</v>
      </c>
      <c r="L1756" s="320"/>
      <c r="M1756" s="321"/>
      <c r="N1756" s="318" t="s">
        <v>1291</v>
      </c>
      <c r="O1756" s="623">
        <v>1.4</v>
      </c>
      <c r="P1756" s="318" t="s">
        <v>3637</v>
      </c>
      <c r="Q1756" s="320"/>
      <c r="R1756" t="s">
        <v>3637</v>
      </c>
      <c r="S1756" s="184" t="s">
        <v>3916</v>
      </c>
      <c r="T1756" s="138">
        <f t="shared" si="123"/>
        <v>2</v>
      </c>
      <c r="U1756" s="33"/>
      <c r="V1756" s="139"/>
      <c r="W1756" s="138"/>
      <c r="X1756" s="138"/>
      <c r="Y1756" s="138"/>
      <c r="Z1756" s="141"/>
      <c r="AA1756" s="226"/>
      <c r="AB1756" s="179"/>
      <c r="AC1756" s="179"/>
      <c r="AD1756" s="179"/>
      <c r="AE1756" s="179"/>
      <c r="AF1756" s="179"/>
      <c r="AG1756" s="179"/>
    </row>
    <row r="1757" spans="1:33" s="347" customFormat="1" x14ac:dyDescent="0.3">
      <c r="A1757" s="349">
        <v>41682</v>
      </c>
      <c r="B1757" s="933" t="s">
        <v>3893</v>
      </c>
      <c r="C1757" s="933" t="s">
        <v>127</v>
      </c>
      <c r="D1757" s="652">
        <v>750</v>
      </c>
      <c r="E1757" s="347" t="s">
        <v>12</v>
      </c>
      <c r="F1757" s="351">
        <v>42783</v>
      </c>
      <c r="G1757" s="347" t="s">
        <v>487</v>
      </c>
      <c r="H1757" s="352"/>
      <c r="I1757" s="353" t="s">
        <v>3894</v>
      </c>
      <c r="J1757" s="354" t="s">
        <v>3895</v>
      </c>
      <c r="K1757" s="355">
        <v>-17</v>
      </c>
      <c r="L1757" s="354"/>
      <c r="M1757" s="355"/>
      <c r="N1757" s="352" t="s">
        <v>432</v>
      </c>
      <c r="O1757" s="628">
        <v>2</v>
      </c>
      <c r="P1757" s="352" t="s">
        <v>2111</v>
      </c>
      <c r="Q1757" s="354" t="s">
        <v>2217</v>
      </c>
      <c r="R1757" s="347">
        <v>2.5</v>
      </c>
      <c r="S1757" s="184" t="s">
        <v>3911</v>
      </c>
      <c r="T1757" s="138">
        <f t="shared" si="123"/>
        <v>2</v>
      </c>
      <c r="V1757" s="139"/>
      <c r="W1757" s="138"/>
      <c r="X1757" s="138"/>
      <c r="Y1757" s="138"/>
      <c r="Z1757" s="141"/>
      <c r="AA1757" s="226"/>
      <c r="AB1757" s="179"/>
      <c r="AC1757" s="179"/>
      <c r="AD1757" s="179"/>
      <c r="AE1757" s="179"/>
      <c r="AF1757" s="179"/>
      <c r="AG1757" s="179"/>
    </row>
    <row r="1758" spans="1:33" s="347" customFormat="1" x14ac:dyDescent="0.3">
      <c r="A1758" s="349">
        <v>41682</v>
      </c>
      <c r="B1758" s="933" t="s">
        <v>3896</v>
      </c>
      <c r="C1758" s="933" t="s">
        <v>127</v>
      </c>
      <c r="D1758" s="652">
        <v>2000</v>
      </c>
      <c r="E1758" s="347" t="s">
        <v>37</v>
      </c>
      <c r="F1758" s="351">
        <v>43516</v>
      </c>
      <c r="G1758" s="347" t="s">
        <v>487</v>
      </c>
      <c r="H1758" s="352" t="s">
        <v>3897</v>
      </c>
      <c r="I1758" s="353" t="s">
        <v>3898</v>
      </c>
      <c r="J1758" s="354" t="s">
        <v>442</v>
      </c>
      <c r="K1758" s="355">
        <v>-17</v>
      </c>
      <c r="L1758" s="354"/>
      <c r="M1758" s="355"/>
      <c r="N1758" s="352" t="s">
        <v>3899</v>
      </c>
      <c r="O1758" s="628">
        <v>3.125</v>
      </c>
      <c r="P1758" s="352" t="s">
        <v>3753</v>
      </c>
      <c r="Q1758" s="354" t="s">
        <v>2217</v>
      </c>
      <c r="R1758" s="347">
        <v>2.5</v>
      </c>
      <c r="S1758" s="184" t="s">
        <v>3910</v>
      </c>
      <c r="T1758" s="138">
        <f t="shared" si="123"/>
        <v>2</v>
      </c>
      <c r="V1758" s="139"/>
      <c r="W1758" s="138"/>
      <c r="X1758" s="138"/>
      <c r="Y1758" s="138"/>
      <c r="Z1758" s="141"/>
      <c r="AA1758" s="226"/>
      <c r="AB1758" s="179"/>
      <c r="AC1758" s="179"/>
      <c r="AD1758" s="179"/>
      <c r="AE1758" s="179"/>
      <c r="AF1758" s="179"/>
      <c r="AG1758" s="179"/>
    </row>
    <row r="1759" spans="1:33" s="347" customFormat="1" x14ac:dyDescent="0.3">
      <c r="A1759" s="349">
        <v>41682</v>
      </c>
      <c r="B1759" s="933" t="s">
        <v>3900</v>
      </c>
      <c r="C1759" s="933" t="s">
        <v>208</v>
      </c>
      <c r="D1759" s="652">
        <v>350</v>
      </c>
      <c r="E1759" s="347" t="s">
        <v>66</v>
      </c>
      <c r="F1759" s="351">
        <v>45352</v>
      </c>
      <c r="G1759" s="347" t="s">
        <v>3901</v>
      </c>
      <c r="H1759" s="352" t="s">
        <v>385</v>
      </c>
      <c r="I1759" s="353" t="s">
        <v>3902</v>
      </c>
      <c r="J1759" s="354" t="s">
        <v>3903</v>
      </c>
      <c r="K1759" s="355">
        <v>-14.5</v>
      </c>
      <c r="L1759" s="354"/>
      <c r="M1759" s="355"/>
      <c r="N1759" s="352" t="s">
        <v>266</v>
      </c>
      <c r="O1759" s="628">
        <v>5.43</v>
      </c>
      <c r="P1759" s="352" t="s">
        <v>1994</v>
      </c>
      <c r="Q1759" s="354"/>
      <c r="R1759" s="347">
        <v>2</v>
      </c>
      <c r="S1759" s="184" t="s">
        <v>3912</v>
      </c>
      <c r="T1759" s="138">
        <f t="shared" si="123"/>
        <v>2</v>
      </c>
      <c r="V1759" s="139"/>
      <c r="W1759" s="138"/>
      <c r="X1759" s="138"/>
      <c r="Y1759" s="138"/>
      <c r="Z1759" s="141"/>
      <c r="AA1759" s="226"/>
      <c r="AB1759" s="179"/>
      <c r="AC1759" s="179"/>
      <c r="AD1759" s="179"/>
      <c r="AE1759" s="179"/>
      <c r="AF1759" s="179"/>
      <c r="AG1759" s="179"/>
    </row>
    <row r="1760" spans="1:33" s="347" customFormat="1" x14ac:dyDescent="0.3">
      <c r="A1760" s="349">
        <v>41682</v>
      </c>
      <c r="B1760" s="933" t="s">
        <v>250</v>
      </c>
      <c r="C1760" s="933" t="s">
        <v>22</v>
      </c>
      <c r="D1760" s="652">
        <v>1750</v>
      </c>
      <c r="E1760" s="347" t="s">
        <v>12</v>
      </c>
      <c r="F1760" s="351">
        <v>42781</v>
      </c>
      <c r="G1760" s="347" t="s">
        <v>251</v>
      </c>
      <c r="H1760" s="352" t="s">
        <v>2299</v>
      </c>
      <c r="I1760" s="353" t="s">
        <v>3904</v>
      </c>
      <c r="J1760" s="354" t="s">
        <v>3905</v>
      </c>
      <c r="K1760" s="355">
        <v>-5</v>
      </c>
      <c r="L1760" s="354"/>
      <c r="M1760" s="355"/>
      <c r="N1760" s="352" t="s">
        <v>71</v>
      </c>
      <c r="O1760" s="628">
        <v>1.1399999999999999</v>
      </c>
      <c r="P1760" s="352" t="s">
        <v>2161</v>
      </c>
      <c r="Q1760" s="354"/>
      <c r="R1760" s="347">
        <v>2.5</v>
      </c>
      <c r="S1760" s="184" t="s">
        <v>3909</v>
      </c>
      <c r="T1760" s="138">
        <f t="shared" si="123"/>
        <v>2</v>
      </c>
      <c r="V1760" s="139"/>
      <c r="W1760" s="138"/>
      <c r="X1760" s="138"/>
      <c r="Y1760" s="138"/>
      <c r="Z1760" s="141"/>
      <c r="AA1760" s="226"/>
      <c r="AB1760" s="179"/>
      <c r="AC1760" s="179"/>
      <c r="AD1760" s="179"/>
      <c r="AE1760" s="179"/>
      <c r="AF1760" s="179"/>
      <c r="AG1760" s="179"/>
    </row>
    <row r="1761" spans="1:33" s="347" customFormat="1" x14ac:dyDescent="0.3">
      <c r="A1761" s="349">
        <v>41682</v>
      </c>
      <c r="B1761" s="933" t="s">
        <v>3906</v>
      </c>
      <c r="C1761" s="933" t="s">
        <v>22</v>
      </c>
      <c r="D1761" s="652">
        <v>2500</v>
      </c>
      <c r="E1761" s="347" t="s">
        <v>12</v>
      </c>
      <c r="F1761" s="351">
        <v>42781</v>
      </c>
      <c r="G1761" s="347" t="s">
        <v>251</v>
      </c>
      <c r="H1761" s="352" t="s">
        <v>570</v>
      </c>
      <c r="I1761" s="353" t="s">
        <v>3907</v>
      </c>
      <c r="J1761" s="354" t="s">
        <v>3740</v>
      </c>
      <c r="K1761" s="355">
        <v>-5</v>
      </c>
      <c r="L1761" s="354"/>
      <c r="M1761" s="355"/>
      <c r="N1761" s="352" t="s">
        <v>463</v>
      </c>
      <c r="O1761" s="628">
        <v>1.2</v>
      </c>
      <c r="P1761" s="352" t="s">
        <v>2161</v>
      </c>
      <c r="Q1761" s="354"/>
      <c r="R1761" s="347">
        <v>2.5</v>
      </c>
      <c r="S1761" s="184" t="s">
        <v>3908</v>
      </c>
      <c r="T1761" s="138">
        <f t="shared" si="123"/>
        <v>2</v>
      </c>
      <c r="V1761" s="139"/>
      <c r="W1761" s="138"/>
      <c r="X1761" s="138"/>
      <c r="Y1761" s="138"/>
      <c r="Z1761" s="141"/>
      <c r="AA1761" s="226"/>
      <c r="AB1761" s="179"/>
      <c r="AC1761" s="179"/>
      <c r="AD1761" s="179"/>
      <c r="AE1761" s="179"/>
      <c r="AF1761" s="179"/>
      <c r="AG1761" s="179"/>
    </row>
    <row r="1762" spans="1:33" s="347" customFormat="1" x14ac:dyDescent="0.3">
      <c r="A1762" s="349">
        <v>41681</v>
      </c>
      <c r="B1762" s="933" t="s">
        <v>1734</v>
      </c>
      <c r="C1762" s="933" t="s">
        <v>218</v>
      </c>
      <c r="D1762" s="652">
        <v>500</v>
      </c>
      <c r="E1762" s="347" t="s">
        <v>12</v>
      </c>
      <c r="F1762" s="351">
        <v>42780</v>
      </c>
      <c r="G1762" s="347" t="s">
        <v>3884</v>
      </c>
      <c r="H1762" s="352" t="s">
        <v>189</v>
      </c>
      <c r="I1762" s="353" t="s">
        <v>3885</v>
      </c>
      <c r="J1762" s="354" t="s">
        <v>301</v>
      </c>
      <c r="K1762" s="356"/>
      <c r="L1762" s="356"/>
      <c r="M1762" s="356"/>
      <c r="N1762" s="355" t="s">
        <v>934</v>
      </c>
      <c r="O1762" s="628">
        <v>6.6</v>
      </c>
      <c r="P1762" s="355" t="s">
        <v>3814</v>
      </c>
      <c r="Q1762" s="352"/>
      <c r="R1762" s="355" t="s">
        <v>3814</v>
      </c>
      <c r="S1762" s="184" t="s">
        <v>3892</v>
      </c>
      <c r="T1762" s="138">
        <f t="shared" si="123"/>
        <v>2</v>
      </c>
      <c r="V1762" s="139"/>
      <c r="W1762" s="138"/>
      <c r="X1762" s="138"/>
      <c r="Y1762" s="138"/>
      <c r="Z1762" s="141"/>
      <c r="AA1762" s="226"/>
      <c r="AB1762" s="179"/>
      <c r="AC1762" s="179"/>
      <c r="AD1762" s="179"/>
      <c r="AE1762" s="179"/>
      <c r="AF1762" s="179"/>
      <c r="AG1762" s="179"/>
    </row>
    <row r="1763" spans="1:33" s="347" customFormat="1" x14ac:dyDescent="0.3">
      <c r="A1763" s="349">
        <v>41681</v>
      </c>
      <c r="B1763" s="933" t="s">
        <v>1734</v>
      </c>
      <c r="C1763" s="933" t="s">
        <v>218</v>
      </c>
      <c r="D1763" s="652">
        <v>800</v>
      </c>
      <c r="E1763" s="347" t="s">
        <v>37</v>
      </c>
      <c r="F1763" s="351">
        <v>43510</v>
      </c>
      <c r="G1763" s="347" t="s">
        <v>3884</v>
      </c>
      <c r="H1763" s="352" t="s">
        <v>151</v>
      </c>
      <c r="I1763" s="353" t="s">
        <v>1991</v>
      </c>
      <c r="J1763" s="354" t="s">
        <v>221</v>
      </c>
      <c r="K1763" s="356"/>
      <c r="L1763" s="356"/>
      <c r="M1763" s="356"/>
      <c r="N1763" s="355" t="s">
        <v>1942</v>
      </c>
      <c r="O1763" s="628">
        <v>4.5</v>
      </c>
      <c r="P1763" s="355" t="s">
        <v>1994</v>
      </c>
      <c r="Q1763" s="352"/>
      <c r="R1763" s="355" t="s">
        <v>1994</v>
      </c>
      <c r="S1763" s="184" t="s">
        <v>3891</v>
      </c>
      <c r="T1763" s="138">
        <f t="shared" si="123"/>
        <v>2</v>
      </c>
      <c r="V1763" s="139"/>
      <c r="W1763" s="138"/>
      <c r="X1763" s="138"/>
      <c r="Y1763" s="138"/>
      <c r="Z1763" s="141"/>
      <c r="AA1763" s="226"/>
      <c r="AB1763" s="179"/>
      <c r="AC1763" s="179"/>
      <c r="AD1763" s="179"/>
      <c r="AE1763" s="179"/>
      <c r="AF1763" s="179"/>
      <c r="AG1763" s="179"/>
    </row>
    <row r="1764" spans="1:33" s="347" customFormat="1" x14ac:dyDescent="0.3">
      <c r="A1764" s="349">
        <v>41681</v>
      </c>
      <c r="B1764" s="933" t="s">
        <v>1826</v>
      </c>
      <c r="C1764" s="933" t="s">
        <v>127</v>
      </c>
      <c r="D1764" s="652">
        <v>500</v>
      </c>
      <c r="E1764" s="347" t="s">
        <v>12</v>
      </c>
      <c r="F1764" s="351">
        <v>42780</v>
      </c>
      <c r="G1764" s="347" t="s">
        <v>567</v>
      </c>
      <c r="H1764" s="352" t="s">
        <v>14</v>
      </c>
      <c r="I1764" s="353" t="s">
        <v>3886</v>
      </c>
      <c r="J1764" s="354" t="s">
        <v>3887</v>
      </c>
      <c r="K1764" s="356"/>
      <c r="L1764" s="356"/>
      <c r="M1764" s="356"/>
      <c r="N1764" s="355" t="s">
        <v>2576</v>
      </c>
      <c r="O1764" s="628">
        <v>1.7</v>
      </c>
      <c r="P1764" s="355" t="s">
        <v>93</v>
      </c>
      <c r="Q1764" s="352"/>
      <c r="R1764" s="355" t="s">
        <v>93</v>
      </c>
      <c r="S1764" s="184" t="s">
        <v>3889</v>
      </c>
      <c r="T1764" s="138">
        <f t="shared" si="123"/>
        <v>2</v>
      </c>
      <c r="V1764" s="139"/>
      <c r="W1764" s="138"/>
      <c r="X1764" s="138"/>
      <c r="Y1764" s="138"/>
      <c r="Z1764" s="141"/>
      <c r="AA1764" s="226"/>
      <c r="AB1764" s="179"/>
      <c r="AC1764" s="179"/>
      <c r="AD1764" s="179"/>
      <c r="AE1764" s="179"/>
      <c r="AF1764" s="179"/>
      <c r="AG1764" s="179"/>
    </row>
    <row r="1765" spans="1:33" s="347" customFormat="1" x14ac:dyDescent="0.3">
      <c r="A1765" s="349">
        <v>41681</v>
      </c>
      <c r="B1765" s="933" t="s">
        <v>1826</v>
      </c>
      <c r="C1765" s="933" t="s">
        <v>127</v>
      </c>
      <c r="D1765" s="652">
        <v>1250</v>
      </c>
      <c r="E1765" s="347" t="s">
        <v>12</v>
      </c>
      <c r="F1765" s="351">
        <v>42780</v>
      </c>
      <c r="G1765" s="347" t="s">
        <v>567</v>
      </c>
      <c r="H1765" s="352" t="s">
        <v>425</v>
      </c>
      <c r="I1765" s="353" t="s">
        <v>3888</v>
      </c>
      <c r="J1765" s="354" t="s">
        <v>301</v>
      </c>
      <c r="K1765" s="356"/>
      <c r="L1765" s="356"/>
      <c r="M1765" s="356"/>
      <c r="N1765" s="355" t="s">
        <v>266</v>
      </c>
      <c r="O1765" s="628">
        <v>1.52</v>
      </c>
      <c r="P1765" s="355" t="s">
        <v>3783</v>
      </c>
      <c r="Q1765" s="352"/>
      <c r="R1765" s="355" t="s">
        <v>3783</v>
      </c>
      <c r="S1765" s="184" t="s">
        <v>3890</v>
      </c>
      <c r="T1765" s="138">
        <f t="shared" si="123"/>
        <v>2</v>
      </c>
      <c r="V1765" s="139"/>
      <c r="W1765" s="138"/>
      <c r="X1765" s="138"/>
      <c r="Y1765" s="138"/>
      <c r="Z1765" s="141"/>
      <c r="AA1765" s="226"/>
      <c r="AB1765" s="179"/>
      <c r="AC1765" s="179"/>
      <c r="AD1765" s="179"/>
      <c r="AE1765" s="179"/>
      <c r="AF1765" s="179"/>
      <c r="AG1765" s="179"/>
    </row>
    <row r="1766" spans="1:33" s="347" customFormat="1" x14ac:dyDescent="0.3">
      <c r="A1766" s="349">
        <v>41680</v>
      </c>
      <c r="B1766" s="933" t="s">
        <v>3866</v>
      </c>
      <c r="C1766" s="933" t="s">
        <v>403</v>
      </c>
      <c r="D1766" s="652">
        <v>750</v>
      </c>
      <c r="E1766" s="347" t="s">
        <v>12</v>
      </c>
      <c r="F1766" s="351">
        <v>42779</v>
      </c>
      <c r="G1766" s="347" t="s">
        <v>3867</v>
      </c>
      <c r="H1766" s="352" t="s">
        <v>570</v>
      </c>
      <c r="I1766" s="353" t="s">
        <v>426</v>
      </c>
      <c r="J1766" s="354" t="s">
        <v>427</v>
      </c>
      <c r="K1766" s="355">
        <v>-12</v>
      </c>
      <c r="L1766" s="354"/>
      <c r="M1766" s="355"/>
      <c r="N1766" s="352" t="s">
        <v>1420</v>
      </c>
      <c r="O1766" s="628">
        <v>2.8</v>
      </c>
      <c r="P1766" s="352" t="s">
        <v>2150</v>
      </c>
      <c r="Q1766" s="354"/>
      <c r="R1766" s="347">
        <v>8</v>
      </c>
      <c r="S1766" s="184" t="s">
        <v>3873</v>
      </c>
      <c r="T1766" s="138">
        <f t="shared" si="123"/>
        <v>2</v>
      </c>
      <c r="V1766" s="139"/>
      <c r="W1766" s="138"/>
      <c r="X1766" s="138"/>
      <c r="Y1766" s="138"/>
      <c r="Z1766" s="141"/>
      <c r="AA1766" s="226"/>
      <c r="AB1766" s="179"/>
      <c r="AC1766" s="179"/>
      <c r="AD1766" s="179"/>
      <c r="AE1766" s="179"/>
      <c r="AF1766" s="179"/>
      <c r="AG1766" s="179"/>
    </row>
    <row r="1767" spans="1:33" s="347" customFormat="1" x14ac:dyDescent="0.3">
      <c r="A1767" s="349">
        <v>41680</v>
      </c>
      <c r="B1767" s="933" t="s">
        <v>3868</v>
      </c>
      <c r="C1767" s="933" t="s">
        <v>403</v>
      </c>
      <c r="D1767" s="652">
        <v>1000</v>
      </c>
      <c r="E1767" s="347" t="s">
        <v>37</v>
      </c>
      <c r="F1767" s="351">
        <v>43509</v>
      </c>
      <c r="G1767" s="347" t="s">
        <v>3867</v>
      </c>
      <c r="H1767" s="352" t="s">
        <v>631</v>
      </c>
      <c r="I1767" s="353" t="s">
        <v>3810</v>
      </c>
      <c r="J1767" s="354" t="s">
        <v>3869</v>
      </c>
      <c r="K1767" s="355">
        <v>-12</v>
      </c>
      <c r="L1767" s="354"/>
      <c r="M1767" s="355"/>
      <c r="N1767" s="352" t="s">
        <v>49</v>
      </c>
      <c r="O1767" s="628">
        <v>2.6</v>
      </c>
      <c r="P1767" s="352" t="s">
        <v>2150</v>
      </c>
      <c r="Q1767" s="354"/>
      <c r="R1767" s="347">
        <v>8</v>
      </c>
      <c r="S1767" s="184" t="s">
        <v>3872</v>
      </c>
      <c r="T1767" s="138">
        <f t="shared" si="123"/>
        <v>2</v>
      </c>
      <c r="V1767" s="139"/>
      <c r="W1767" s="138"/>
      <c r="X1767" s="138"/>
      <c r="Y1767" s="138"/>
      <c r="Z1767" s="141"/>
      <c r="AA1767" s="226"/>
      <c r="AB1767" s="179"/>
      <c r="AC1767" s="179"/>
      <c r="AD1767" s="179"/>
      <c r="AE1767" s="179"/>
      <c r="AF1767" s="179"/>
      <c r="AG1767" s="179"/>
    </row>
    <row r="1768" spans="1:33" s="358" customFormat="1" x14ac:dyDescent="0.3">
      <c r="A1768" s="357">
        <v>41680</v>
      </c>
      <c r="B1768" s="974" t="s">
        <v>824</v>
      </c>
      <c r="C1768" s="974" t="s">
        <v>403</v>
      </c>
      <c r="D1768" s="658">
        <v>250</v>
      </c>
      <c r="E1768" s="358" t="s">
        <v>3870</v>
      </c>
      <c r="F1768" s="359">
        <v>42779</v>
      </c>
      <c r="G1768" s="358" t="s">
        <v>3867</v>
      </c>
      <c r="H1768" s="360"/>
      <c r="I1768" s="361"/>
      <c r="J1768" s="362" t="s">
        <v>786</v>
      </c>
      <c r="K1768" s="363" t="s">
        <v>93</v>
      </c>
      <c r="L1768" s="362"/>
      <c r="M1768" s="363"/>
      <c r="N1768" s="360" t="s">
        <v>407</v>
      </c>
      <c r="O1768" s="629">
        <v>1.2</v>
      </c>
      <c r="P1768" s="360" t="s">
        <v>93</v>
      </c>
      <c r="Q1768" s="362"/>
      <c r="S1768" s="365" t="s">
        <v>3871</v>
      </c>
      <c r="T1768" s="364">
        <f t="shared" si="123"/>
        <v>2</v>
      </c>
      <c r="V1768" s="366"/>
      <c r="W1768" s="364"/>
      <c r="X1768" s="364"/>
      <c r="Y1768" s="364"/>
      <c r="Z1768" s="367"/>
      <c r="AA1768" s="368"/>
      <c r="AB1768" s="369"/>
      <c r="AC1768" s="369"/>
      <c r="AD1768" s="369"/>
      <c r="AE1768" s="369"/>
      <c r="AF1768" s="369"/>
      <c r="AG1768" s="369"/>
    </row>
    <row r="1769" spans="1:33" customFormat="1" x14ac:dyDescent="0.3">
      <c r="A1769" s="311">
        <v>41676</v>
      </c>
      <c r="B1769" s="704" t="s">
        <v>3674</v>
      </c>
      <c r="C1769" s="704" t="s">
        <v>100</v>
      </c>
      <c r="D1769" s="7">
        <v>500</v>
      </c>
      <c r="E1769" t="s">
        <v>66</v>
      </c>
      <c r="F1769" s="5">
        <v>45334</v>
      </c>
      <c r="G1769" t="s">
        <v>3675</v>
      </c>
      <c r="H1769" s="318" t="s">
        <v>124</v>
      </c>
      <c r="I1769" s="319" t="s">
        <v>3676</v>
      </c>
      <c r="J1769" s="320" t="s">
        <v>447</v>
      </c>
      <c r="K1769" s="321">
        <v>-20</v>
      </c>
      <c r="L1769" s="320" t="s">
        <v>3677</v>
      </c>
      <c r="M1769" s="321">
        <v>-3</v>
      </c>
      <c r="N1769" s="318" t="s">
        <v>42</v>
      </c>
      <c r="O1769" s="630">
        <v>9.75</v>
      </c>
      <c r="P1769" s="318"/>
      <c r="Q1769" s="320" t="s">
        <v>2092</v>
      </c>
      <c r="R1769">
        <v>3</v>
      </c>
      <c r="S1769" s="184" t="s">
        <v>3731</v>
      </c>
      <c r="T1769" s="138">
        <f t="shared" si="123"/>
        <v>2</v>
      </c>
      <c r="U1769" s="33"/>
      <c r="V1769" s="139"/>
      <c r="W1769" s="138"/>
      <c r="X1769" s="138"/>
      <c r="Y1769" s="138"/>
      <c r="Z1769" s="141"/>
      <c r="AA1769" s="226"/>
      <c r="AB1769" s="179"/>
      <c r="AC1769" s="179"/>
      <c r="AD1769" s="179"/>
      <c r="AE1769" s="179"/>
    </row>
    <row r="1770" spans="1:33" customFormat="1" x14ac:dyDescent="0.3">
      <c r="A1770" s="311">
        <v>41676</v>
      </c>
      <c r="B1770" s="704" t="s">
        <v>3678</v>
      </c>
      <c r="C1770" s="704" t="s">
        <v>127</v>
      </c>
      <c r="D1770" s="7">
        <v>1000</v>
      </c>
      <c r="E1770" t="s">
        <v>12</v>
      </c>
      <c r="F1770" s="5">
        <v>42779</v>
      </c>
      <c r="G1770" t="s">
        <v>1571</v>
      </c>
      <c r="H1770" s="318" t="s">
        <v>2299</v>
      </c>
      <c r="I1770" s="319" t="s">
        <v>3679</v>
      </c>
      <c r="J1770" s="320" t="s">
        <v>3680</v>
      </c>
      <c r="K1770" s="321">
        <v>-10</v>
      </c>
      <c r="L1770" s="320" t="s">
        <v>3681</v>
      </c>
      <c r="M1770" s="321">
        <v>-2</v>
      </c>
      <c r="N1770" s="318" t="s">
        <v>382</v>
      </c>
      <c r="O1770" s="630">
        <v>1.5</v>
      </c>
      <c r="P1770" s="318" t="s">
        <v>3682</v>
      </c>
      <c r="Q1770" s="320"/>
      <c r="R1770">
        <v>5.5</v>
      </c>
      <c r="S1770" s="184" t="s">
        <v>3729</v>
      </c>
      <c r="T1770" s="138">
        <f t="shared" si="123"/>
        <v>2</v>
      </c>
      <c r="U1770" s="33"/>
      <c r="V1770" s="139"/>
      <c r="W1770" s="138"/>
      <c r="X1770" s="138"/>
      <c r="Y1770" s="138"/>
      <c r="Z1770" s="141"/>
      <c r="AA1770" s="226"/>
      <c r="AB1770" s="179"/>
      <c r="AC1770" s="179"/>
      <c r="AD1770" s="179"/>
      <c r="AE1770" s="179"/>
    </row>
    <row r="1771" spans="1:33" customFormat="1" x14ac:dyDescent="0.3">
      <c r="A1771" s="311">
        <v>41676</v>
      </c>
      <c r="B1771" s="704" t="s">
        <v>3683</v>
      </c>
      <c r="C1771" s="704" t="s">
        <v>127</v>
      </c>
      <c r="D1771" s="7">
        <v>1500</v>
      </c>
      <c r="E1771" t="s">
        <v>12</v>
      </c>
      <c r="F1771" s="5">
        <v>42779</v>
      </c>
      <c r="G1771" t="s">
        <v>1571</v>
      </c>
      <c r="H1771" s="318" t="s">
        <v>2258</v>
      </c>
      <c r="I1771" s="319" t="s">
        <v>3684</v>
      </c>
      <c r="J1771" s="320" t="s">
        <v>191</v>
      </c>
      <c r="K1771" s="321">
        <v>-10</v>
      </c>
      <c r="L1771" s="320" t="s">
        <v>3685</v>
      </c>
      <c r="M1771" s="321">
        <v>-4</v>
      </c>
      <c r="N1771" s="318" t="s">
        <v>551</v>
      </c>
      <c r="O1771" s="623">
        <v>1.67</v>
      </c>
      <c r="P1771" s="318" t="s">
        <v>3686</v>
      </c>
      <c r="Q1771" s="320" t="s">
        <v>2069</v>
      </c>
      <c r="R1771">
        <v>5.5</v>
      </c>
      <c r="S1771" s="184" t="s">
        <v>3730</v>
      </c>
      <c r="T1771" s="138">
        <f t="shared" si="123"/>
        <v>2</v>
      </c>
      <c r="U1771" s="33"/>
      <c r="V1771" s="139"/>
      <c r="W1771" s="138"/>
      <c r="X1771" s="138"/>
      <c r="Y1771" s="138"/>
      <c r="Z1771" s="141"/>
      <c r="AA1771" s="226"/>
      <c r="AB1771" s="179"/>
      <c r="AC1771" s="179"/>
      <c r="AD1771" s="179"/>
      <c r="AE1771" s="179"/>
    </row>
    <row r="1772" spans="1:33" customFormat="1" x14ac:dyDescent="0.3">
      <c r="A1772" s="311">
        <v>41676</v>
      </c>
      <c r="B1772" s="704" t="s">
        <v>3687</v>
      </c>
      <c r="C1772" s="704" t="s">
        <v>127</v>
      </c>
      <c r="D1772" s="7">
        <v>1000</v>
      </c>
      <c r="E1772" t="s">
        <v>37</v>
      </c>
      <c r="F1772" s="5">
        <v>42779</v>
      </c>
      <c r="G1772" t="s">
        <v>3688</v>
      </c>
      <c r="H1772" s="318" t="s">
        <v>160</v>
      </c>
      <c r="I1772" s="319" t="s">
        <v>3689</v>
      </c>
      <c r="J1772" s="320" t="s">
        <v>152</v>
      </c>
      <c r="K1772" s="321">
        <v>-12.5</v>
      </c>
      <c r="L1772" s="320" t="s">
        <v>3690</v>
      </c>
      <c r="M1772" s="321">
        <v>-5</v>
      </c>
      <c r="N1772" s="318" t="s">
        <v>3691</v>
      </c>
      <c r="O1772" s="623">
        <v>2.4</v>
      </c>
      <c r="P1772" s="318" t="s">
        <v>3686</v>
      </c>
      <c r="Q1772" s="320"/>
      <c r="R1772">
        <v>5.5</v>
      </c>
      <c r="S1772" s="184" t="s">
        <v>3728</v>
      </c>
      <c r="T1772" s="138">
        <f t="shared" si="123"/>
        <v>2</v>
      </c>
      <c r="U1772" s="33"/>
      <c r="V1772" s="139"/>
      <c r="W1772" s="138"/>
      <c r="X1772" s="138"/>
      <c r="Y1772" s="138"/>
      <c r="Z1772" s="141"/>
      <c r="AA1772" s="226"/>
      <c r="AB1772" s="179"/>
      <c r="AC1772" s="179"/>
      <c r="AD1772" s="179"/>
      <c r="AE1772" s="179"/>
    </row>
    <row r="1773" spans="1:33" customFormat="1" x14ac:dyDescent="0.3">
      <c r="A1773" s="311">
        <v>41676</v>
      </c>
      <c r="B1773" s="704" t="s">
        <v>72</v>
      </c>
      <c r="C1773" s="704" t="s">
        <v>73</v>
      </c>
      <c r="D1773" s="7">
        <v>1000</v>
      </c>
      <c r="E1773" t="s">
        <v>164</v>
      </c>
      <c r="F1773" s="5">
        <v>42405</v>
      </c>
      <c r="G1773" t="s">
        <v>3692</v>
      </c>
      <c r="H1773" s="318" t="s">
        <v>3693</v>
      </c>
      <c r="I1773" s="319" t="s">
        <v>3694</v>
      </c>
      <c r="J1773" s="320" t="s">
        <v>3695</v>
      </c>
      <c r="K1773" s="321">
        <v>-3</v>
      </c>
      <c r="L1773" s="320" t="s">
        <v>3696</v>
      </c>
      <c r="M1773" s="321">
        <v>-1</v>
      </c>
      <c r="N1773" s="318" t="s">
        <v>79</v>
      </c>
      <c r="O1773" s="623">
        <v>1.25</v>
      </c>
      <c r="P1773" s="318" t="s">
        <v>3697</v>
      </c>
      <c r="Q1773" s="320"/>
      <c r="R1773">
        <v>-0.5</v>
      </c>
      <c r="S1773" s="184" t="s">
        <v>3725</v>
      </c>
      <c r="T1773" s="138">
        <f t="shared" si="123"/>
        <v>2</v>
      </c>
      <c r="U1773" s="33"/>
      <c r="V1773" s="139"/>
      <c r="W1773" s="138"/>
      <c r="X1773" s="138"/>
      <c r="Y1773" s="138"/>
      <c r="Z1773" s="141"/>
      <c r="AA1773" s="226"/>
      <c r="AB1773" s="179"/>
      <c r="AC1773" s="179"/>
      <c r="AD1773" s="179"/>
      <c r="AE1773" s="179"/>
    </row>
    <row r="1774" spans="1:33" customFormat="1" x14ac:dyDescent="0.3">
      <c r="A1774" s="311">
        <v>41676</v>
      </c>
      <c r="B1774" s="704" t="s">
        <v>3698</v>
      </c>
      <c r="C1774" s="704" t="s">
        <v>73</v>
      </c>
      <c r="D1774" s="7">
        <v>750</v>
      </c>
      <c r="E1774" t="s">
        <v>37</v>
      </c>
      <c r="F1774" s="5">
        <v>43508</v>
      </c>
      <c r="G1774" t="s">
        <v>3692</v>
      </c>
      <c r="H1774" s="318" t="s">
        <v>2299</v>
      </c>
      <c r="I1774" s="319" t="s">
        <v>2299</v>
      </c>
      <c r="J1774" s="320" t="s">
        <v>583</v>
      </c>
      <c r="K1774" s="321">
        <v>-8</v>
      </c>
      <c r="L1774" s="320" t="s">
        <v>3699</v>
      </c>
      <c r="M1774" s="321">
        <v>-3</v>
      </c>
      <c r="N1774" s="318" t="s">
        <v>3700</v>
      </c>
      <c r="O1774" s="623">
        <v>1.47</v>
      </c>
      <c r="P1774" s="318" t="s">
        <v>2150</v>
      </c>
      <c r="Q1774" s="320"/>
      <c r="R1774">
        <v>8</v>
      </c>
      <c r="S1774" s="184" t="s">
        <v>3726</v>
      </c>
      <c r="T1774" s="138">
        <f t="shared" si="123"/>
        <v>2</v>
      </c>
      <c r="U1774" s="33"/>
      <c r="V1774" s="139"/>
      <c r="W1774" s="138"/>
      <c r="X1774" s="138"/>
      <c r="Y1774" s="138"/>
      <c r="Z1774" s="141"/>
      <c r="AA1774" s="226"/>
      <c r="AB1774" s="179"/>
      <c r="AC1774" s="179"/>
      <c r="AD1774" s="179"/>
      <c r="AE1774" s="179"/>
    </row>
    <row r="1775" spans="1:33" customFormat="1" x14ac:dyDescent="0.3">
      <c r="A1775" s="311">
        <v>41676</v>
      </c>
      <c r="B1775" s="704" t="s">
        <v>3701</v>
      </c>
      <c r="C1775" s="704" t="s">
        <v>73</v>
      </c>
      <c r="D1775" s="7">
        <v>750</v>
      </c>
      <c r="E1775" t="s">
        <v>37</v>
      </c>
      <c r="F1775" s="5">
        <v>43508</v>
      </c>
      <c r="G1775" t="s">
        <v>3692</v>
      </c>
      <c r="H1775" s="318" t="s">
        <v>409</v>
      </c>
      <c r="I1775" s="319" t="s">
        <v>3702</v>
      </c>
      <c r="J1775" s="320" t="s">
        <v>3399</v>
      </c>
      <c r="K1775" s="321">
        <v>-8</v>
      </c>
      <c r="L1775" s="320" t="s">
        <v>3703</v>
      </c>
      <c r="M1775" s="321">
        <v>-3</v>
      </c>
      <c r="N1775" s="318" t="s">
        <v>274</v>
      </c>
      <c r="O1775" s="623">
        <v>3</v>
      </c>
      <c r="P1775" s="318" t="s">
        <v>2150</v>
      </c>
      <c r="Q1775" s="320"/>
      <c r="R1775">
        <v>8</v>
      </c>
      <c r="S1775" s="184" t="s">
        <v>3727</v>
      </c>
      <c r="T1775" s="138">
        <f t="shared" si="123"/>
        <v>2</v>
      </c>
      <c r="U1775" s="33"/>
      <c r="V1775" s="139"/>
      <c r="W1775" s="138"/>
      <c r="X1775" s="138"/>
      <c r="Y1775" s="138"/>
      <c r="Z1775" s="141"/>
      <c r="AA1775" s="226"/>
      <c r="AB1775" s="179"/>
      <c r="AC1775" s="179"/>
      <c r="AD1775" s="179"/>
      <c r="AE1775" s="179"/>
    </row>
    <row r="1776" spans="1:33" customFormat="1" x14ac:dyDescent="0.3">
      <c r="A1776" s="311">
        <v>41676</v>
      </c>
      <c r="B1776" s="704" t="s">
        <v>3704</v>
      </c>
      <c r="C1776" s="704" t="s">
        <v>73</v>
      </c>
      <c r="D1776" s="7">
        <v>2000</v>
      </c>
      <c r="E1776" t="s">
        <v>66</v>
      </c>
      <c r="F1776" s="5">
        <v>45334</v>
      </c>
      <c r="G1776" t="s">
        <v>3692</v>
      </c>
      <c r="H1776" s="318" t="s">
        <v>573</v>
      </c>
      <c r="I1776" s="319" t="s">
        <v>3705</v>
      </c>
      <c r="J1776" s="320" t="s">
        <v>293</v>
      </c>
      <c r="K1776" s="321">
        <v>-10</v>
      </c>
      <c r="L1776" s="320" t="s">
        <v>3706</v>
      </c>
      <c r="M1776" s="321">
        <v>-4</v>
      </c>
      <c r="N1776" s="318" t="s">
        <v>3707</v>
      </c>
      <c r="O1776" s="623">
        <v>2.5</v>
      </c>
      <c r="P1776" s="318" t="s">
        <v>2150</v>
      </c>
      <c r="Q1776" s="320"/>
      <c r="R1776">
        <v>8</v>
      </c>
      <c r="S1776" s="184" t="s">
        <v>3724</v>
      </c>
      <c r="T1776" s="138">
        <f t="shared" ref="T1776:T1793" si="124">MONTH(A1776)</f>
        <v>2</v>
      </c>
      <c r="U1776" s="33"/>
      <c r="V1776" s="139"/>
      <c r="W1776" s="138"/>
      <c r="X1776" s="138"/>
      <c r="Y1776" s="138"/>
      <c r="Z1776" s="141"/>
      <c r="AA1776" s="226"/>
      <c r="AB1776" s="179"/>
      <c r="AC1776" s="179"/>
      <c r="AD1776" s="179"/>
      <c r="AE1776" s="179"/>
    </row>
    <row r="1777" spans="1:31" customFormat="1" x14ac:dyDescent="0.3">
      <c r="A1777" s="311">
        <v>41676</v>
      </c>
      <c r="B1777" s="704" t="s">
        <v>3708</v>
      </c>
      <c r="C1777" s="704" t="s">
        <v>3709</v>
      </c>
      <c r="D1777" s="7">
        <v>400</v>
      </c>
      <c r="E1777" t="s">
        <v>66</v>
      </c>
      <c r="F1777" s="5">
        <v>45337</v>
      </c>
      <c r="G1777" t="s">
        <v>3710</v>
      </c>
      <c r="H1777" s="318" t="s">
        <v>2240</v>
      </c>
      <c r="I1777" s="319" t="s">
        <v>678</v>
      </c>
      <c r="J1777" s="320" t="s">
        <v>321</v>
      </c>
      <c r="K1777" s="321">
        <v>-22.5</v>
      </c>
      <c r="L1777" s="320" t="s">
        <v>3711</v>
      </c>
      <c r="M1777" s="321">
        <v>-5</v>
      </c>
      <c r="N1777" s="318" t="s">
        <v>1420</v>
      </c>
      <c r="O1777" s="623">
        <v>5.25</v>
      </c>
      <c r="P1777" s="318" t="s">
        <v>3631</v>
      </c>
      <c r="Q1777" s="320"/>
      <c r="R1777" t="s">
        <v>3631</v>
      </c>
      <c r="S1777" s="184" t="s">
        <v>3723</v>
      </c>
      <c r="T1777" s="138">
        <f t="shared" si="124"/>
        <v>2</v>
      </c>
      <c r="U1777" s="33"/>
      <c r="V1777" s="139"/>
      <c r="W1777" s="138"/>
      <c r="X1777" s="138"/>
      <c r="Y1777" s="138"/>
      <c r="Z1777" s="141"/>
      <c r="AA1777" s="226"/>
      <c r="AB1777" s="179"/>
      <c r="AC1777" s="179"/>
      <c r="AD1777" s="179"/>
      <c r="AE1777" s="179"/>
    </row>
    <row r="1778" spans="1:31" customFormat="1" x14ac:dyDescent="0.3">
      <c r="A1778" s="311">
        <v>41676</v>
      </c>
      <c r="B1778" s="704" t="s">
        <v>3712</v>
      </c>
      <c r="C1778" s="704" t="s">
        <v>87</v>
      </c>
      <c r="D1778" s="7">
        <v>350</v>
      </c>
      <c r="E1778" t="s">
        <v>3713</v>
      </c>
      <c r="F1778" s="5"/>
      <c r="G1778" t="s">
        <v>3714</v>
      </c>
      <c r="H1778" s="318" t="s">
        <v>3715</v>
      </c>
      <c r="I1778" s="319" t="s">
        <v>3716</v>
      </c>
      <c r="J1778" s="320" t="s">
        <v>3717</v>
      </c>
      <c r="K1778" s="321">
        <v>-5</v>
      </c>
      <c r="L1778" s="320" t="s">
        <v>3718</v>
      </c>
      <c r="M1778" s="321">
        <v>-4</v>
      </c>
      <c r="N1778" s="318" t="s">
        <v>105</v>
      </c>
      <c r="O1778" s="623">
        <v>2</v>
      </c>
      <c r="P1778" s="318" t="s">
        <v>93</v>
      </c>
      <c r="Q1778" s="320"/>
      <c r="R1778" t="s">
        <v>93</v>
      </c>
      <c r="S1778" s="184" t="s">
        <v>3722</v>
      </c>
      <c r="T1778" s="138">
        <f t="shared" si="124"/>
        <v>2</v>
      </c>
      <c r="U1778" s="33"/>
      <c r="V1778" s="139"/>
      <c r="W1778" s="138"/>
      <c r="X1778" s="138"/>
      <c r="Y1778" s="138"/>
      <c r="Z1778" s="141"/>
      <c r="AA1778" s="226"/>
      <c r="AB1778" s="179"/>
      <c r="AC1778" s="179"/>
      <c r="AD1778" s="179"/>
      <c r="AE1778" s="179"/>
    </row>
    <row r="1779" spans="1:31" customFormat="1" x14ac:dyDescent="0.3">
      <c r="A1779" t="s">
        <v>3667</v>
      </c>
      <c r="B1779" s="704" t="s">
        <v>3646</v>
      </c>
      <c r="C1779" s="704" t="s">
        <v>208</v>
      </c>
      <c r="D1779" s="7">
        <v>850</v>
      </c>
      <c r="E1779" t="s">
        <v>66</v>
      </c>
      <c r="F1779" s="5">
        <v>45337</v>
      </c>
      <c r="G1779" t="s">
        <v>3647</v>
      </c>
      <c r="H1779" t="s">
        <v>3648</v>
      </c>
      <c r="I1779" s="1" t="s">
        <v>628</v>
      </c>
      <c r="J1779" s="2" t="s">
        <v>447</v>
      </c>
      <c r="K1779" s="309">
        <v>-12.5</v>
      </c>
      <c r="L1779" s="2"/>
      <c r="M1779" s="309"/>
      <c r="N1779" t="s">
        <v>3649</v>
      </c>
      <c r="O1779" s="631">
        <v>3.76</v>
      </c>
      <c r="P1779" t="s">
        <v>3650</v>
      </c>
      <c r="Q1779" s="2"/>
      <c r="R1779">
        <v>7.5</v>
      </c>
      <c r="S1779" s="139" t="e">
        <f ca="1">_xll.BDP(Y1779,"ISSUER")</f>
        <v>#NAME?</v>
      </c>
      <c r="T1779" s="138">
        <f t="shared" si="124"/>
        <v>2</v>
      </c>
      <c r="U1779" s="33"/>
      <c r="V1779" s="138"/>
      <c r="W1779" s="138"/>
      <c r="X1779" s="184"/>
      <c r="Y1779" s="138"/>
      <c r="Z1779" s="141"/>
      <c r="AA1779" s="226"/>
      <c r="AB1779" s="179"/>
      <c r="AC1779" s="179"/>
      <c r="AD1779" s="179"/>
      <c r="AE1779" s="179"/>
    </row>
    <row r="1780" spans="1:31" customFormat="1" x14ac:dyDescent="0.3">
      <c r="A1780" t="s">
        <v>3667</v>
      </c>
      <c r="B1780" s="704" t="s">
        <v>3651</v>
      </c>
      <c r="C1780" s="704" t="s">
        <v>208</v>
      </c>
      <c r="D1780" s="7">
        <v>1150</v>
      </c>
      <c r="E1780" t="s">
        <v>664</v>
      </c>
      <c r="F1780" s="5">
        <v>53008</v>
      </c>
      <c r="G1780" t="s">
        <v>3647</v>
      </c>
      <c r="H1780" t="s">
        <v>3652</v>
      </c>
      <c r="I1780" s="1" t="s">
        <v>3653</v>
      </c>
      <c r="J1780" s="2" t="s">
        <v>462</v>
      </c>
      <c r="K1780" s="309">
        <v>-12.5</v>
      </c>
      <c r="L1780" s="2"/>
      <c r="M1780" s="309"/>
      <c r="N1780" t="s">
        <v>1942</v>
      </c>
      <c r="O1780" s="631">
        <v>3.13</v>
      </c>
      <c r="P1780" t="s">
        <v>1900</v>
      </c>
      <c r="Q1780" s="2"/>
      <c r="R1780">
        <v>10</v>
      </c>
      <c r="S1780" s="139" t="e">
        <f ca="1">_xll.BDP(Y1780,"ISSUER")</f>
        <v>#NAME?</v>
      </c>
      <c r="T1780" s="138">
        <f t="shared" si="124"/>
        <v>2</v>
      </c>
      <c r="U1780" s="33"/>
      <c r="V1780" s="138"/>
      <c r="W1780" s="138"/>
      <c r="X1780" s="184"/>
      <c r="Y1780" s="138"/>
      <c r="Z1780" s="141"/>
      <c r="AA1780" s="226"/>
      <c r="AB1780" s="179"/>
      <c r="AC1780" s="179"/>
      <c r="AD1780" s="179"/>
      <c r="AE1780" s="179"/>
    </row>
    <row r="1781" spans="1:31" customFormat="1" x14ac:dyDescent="0.3">
      <c r="A1781" t="s">
        <v>3667</v>
      </c>
      <c r="B1781" s="704" t="s">
        <v>3654</v>
      </c>
      <c r="C1781" s="704" t="s">
        <v>127</v>
      </c>
      <c r="D1781" s="7">
        <v>250</v>
      </c>
      <c r="E1781" t="s">
        <v>1824</v>
      </c>
      <c r="F1781" s="5">
        <v>43595</v>
      </c>
      <c r="G1781" t="s">
        <v>3655</v>
      </c>
      <c r="H1781" t="s">
        <v>2299</v>
      </c>
      <c r="I1781" s="1" t="s">
        <v>3656</v>
      </c>
      <c r="J1781" s="2" t="s">
        <v>3657</v>
      </c>
      <c r="K1781" s="309">
        <v>-10</v>
      </c>
      <c r="L1781" s="2"/>
      <c r="M1781" s="309"/>
      <c r="N1781" t="s">
        <v>618</v>
      </c>
      <c r="O1781" s="631">
        <v>3</v>
      </c>
      <c r="P1781" t="s">
        <v>3658</v>
      </c>
      <c r="Q1781" s="2"/>
      <c r="R1781">
        <v>7.5</v>
      </c>
      <c r="S1781" s="139" t="e">
        <f ca="1">_xll.BDP(Y1781,"ISSUER")</f>
        <v>#NAME?</v>
      </c>
      <c r="T1781" s="138">
        <f t="shared" si="124"/>
        <v>2</v>
      </c>
      <c r="U1781" s="33"/>
      <c r="V1781" s="138"/>
      <c r="W1781" s="138"/>
      <c r="X1781" s="184"/>
      <c r="Y1781" s="138"/>
      <c r="Z1781" s="141"/>
      <c r="AA1781" s="226"/>
      <c r="AB1781" s="179"/>
      <c r="AC1781" s="179"/>
      <c r="AD1781" s="179"/>
      <c r="AE1781" s="179"/>
    </row>
    <row r="1782" spans="1:31" customFormat="1" x14ac:dyDescent="0.3">
      <c r="A1782" t="s">
        <v>3667</v>
      </c>
      <c r="B1782" s="704" t="s">
        <v>3659</v>
      </c>
      <c r="C1782" s="704" t="s">
        <v>127</v>
      </c>
      <c r="D1782" s="7">
        <v>1000</v>
      </c>
      <c r="E1782" t="s">
        <v>1824</v>
      </c>
      <c r="F1782" s="5">
        <v>43595</v>
      </c>
      <c r="G1782" t="s">
        <v>3655</v>
      </c>
      <c r="H1782" t="s">
        <v>668</v>
      </c>
      <c r="I1782" s="1" t="s">
        <v>1210</v>
      </c>
      <c r="J1782" s="2" t="s">
        <v>191</v>
      </c>
      <c r="K1782" s="309">
        <v>-10</v>
      </c>
      <c r="L1782" s="2"/>
      <c r="M1782" s="309"/>
      <c r="N1782" t="s">
        <v>1609</v>
      </c>
      <c r="O1782" s="631">
        <v>2.2000000000000002</v>
      </c>
      <c r="P1782" t="s">
        <v>3658</v>
      </c>
      <c r="Q1782" s="2"/>
      <c r="R1782">
        <v>7.5</v>
      </c>
      <c r="S1782" s="139" t="e">
        <f ca="1">_xll.BDP(Y1782,"ISSUER")</f>
        <v>#NAME?</v>
      </c>
      <c r="T1782" s="138">
        <f t="shared" si="124"/>
        <v>2</v>
      </c>
      <c r="U1782" s="33"/>
      <c r="V1782" s="138"/>
      <c r="W1782" s="138"/>
      <c r="X1782" s="184"/>
      <c r="Y1782" s="138"/>
      <c r="Z1782" s="141"/>
      <c r="AA1782" s="226"/>
      <c r="AB1782" s="179"/>
      <c r="AC1782" s="179"/>
      <c r="AD1782" s="179"/>
      <c r="AE1782" s="179"/>
    </row>
    <row r="1783" spans="1:31" customFormat="1" x14ac:dyDescent="0.3">
      <c r="A1783" t="s">
        <v>3667</v>
      </c>
      <c r="B1783" s="704" t="s">
        <v>3660</v>
      </c>
      <c r="C1783" s="704" t="s">
        <v>127</v>
      </c>
      <c r="D1783" s="7">
        <v>1250</v>
      </c>
      <c r="E1783" t="s">
        <v>66</v>
      </c>
      <c r="F1783" s="5">
        <v>45332</v>
      </c>
      <c r="G1783" t="s">
        <v>3655</v>
      </c>
      <c r="H1783" t="s">
        <v>144</v>
      </c>
      <c r="I1783" s="1" t="s">
        <v>226</v>
      </c>
      <c r="J1783" s="2" t="s">
        <v>3627</v>
      </c>
      <c r="K1783" s="309">
        <v>-10</v>
      </c>
      <c r="L1783" s="2"/>
      <c r="M1783" s="309"/>
      <c r="N1783" t="s">
        <v>3661</v>
      </c>
      <c r="O1783" s="631">
        <v>2.5</v>
      </c>
      <c r="P1783" t="s">
        <v>3662</v>
      </c>
      <c r="Q1783" s="2"/>
      <c r="R1783">
        <v>3.75</v>
      </c>
      <c r="S1783" s="139" t="e">
        <f ca="1">_xll.BDP(Y1783,"ISSUER")</f>
        <v>#NAME?</v>
      </c>
      <c r="T1783" s="138">
        <f t="shared" si="124"/>
        <v>2</v>
      </c>
      <c r="U1783" s="33"/>
      <c r="V1783" s="138"/>
      <c r="W1783" s="138"/>
      <c r="X1783" s="184"/>
      <c r="Y1783" s="138"/>
      <c r="Z1783" s="141"/>
      <c r="AA1783" s="226"/>
      <c r="AB1783" s="179"/>
      <c r="AC1783" s="179"/>
      <c r="AD1783" s="179"/>
      <c r="AE1783" s="179"/>
    </row>
    <row r="1784" spans="1:31" customFormat="1" x14ac:dyDescent="0.3">
      <c r="A1784" t="s">
        <v>3667</v>
      </c>
      <c r="B1784" s="704" t="s">
        <v>3663</v>
      </c>
      <c r="C1784" s="704" t="s">
        <v>127</v>
      </c>
      <c r="D1784" s="7">
        <v>400</v>
      </c>
      <c r="E1784" t="s">
        <v>12</v>
      </c>
      <c r="F1784" s="5">
        <v>42776</v>
      </c>
      <c r="G1784" t="s">
        <v>3664</v>
      </c>
      <c r="H1784" t="s">
        <v>2299</v>
      </c>
      <c r="I1784" s="1"/>
      <c r="J1784" s="2" t="s">
        <v>3665</v>
      </c>
      <c r="K1784" s="309">
        <v>-15</v>
      </c>
      <c r="L1784" s="2"/>
      <c r="M1784" s="309"/>
      <c r="N1784" t="s">
        <v>169</v>
      </c>
      <c r="O1784" s="631">
        <v>2.75</v>
      </c>
      <c r="P1784" t="s">
        <v>2223</v>
      </c>
      <c r="Q1784" s="2"/>
      <c r="R1784">
        <v>12.5</v>
      </c>
      <c r="S1784" s="139" t="e">
        <f ca="1">_xll.BDP(Y1784,"ISSUER")</f>
        <v>#NAME?</v>
      </c>
      <c r="T1784" s="138">
        <f t="shared" si="124"/>
        <v>2</v>
      </c>
      <c r="U1784" s="33"/>
      <c r="V1784" s="138"/>
      <c r="W1784" s="138"/>
      <c r="X1784" s="184"/>
      <c r="Y1784" s="138"/>
      <c r="Z1784" s="141"/>
      <c r="AA1784" s="226"/>
      <c r="AB1784" s="179"/>
      <c r="AC1784" s="179"/>
      <c r="AD1784" s="179"/>
      <c r="AE1784" s="179"/>
    </row>
    <row r="1785" spans="1:31" customFormat="1" x14ac:dyDescent="0.3">
      <c r="A1785" t="s">
        <v>3667</v>
      </c>
      <c r="B1785" s="704" t="s">
        <v>3666</v>
      </c>
      <c r="C1785" s="704" t="s">
        <v>127</v>
      </c>
      <c r="D1785" s="7">
        <v>750</v>
      </c>
      <c r="E1785" t="s">
        <v>12</v>
      </c>
      <c r="F1785" s="5">
        <v>42776</v>
      </c>
      <c r="G1785" t="s">
        <v>3664</v>
      </c>
      <c r="H1785" t="s">
        <v>226</v>
      </c>
      <c r="I1785" s="1"/>
      <c r="J1785" s="2" t="s">
        <v>152</v>
      </c>
      <c r="K1785" s="309">
        <v>-15</v>
      </c>
      <c r="L1785" s="2"/>
      <c r="M1785" s="309"/>
      <c r="N1785" t="s">
        <v>432</v>
      </c>
      <c r="O1785" s="631">
        <v>2</v>
      </c>
      <c r="P1785" t="s">
        <v>2223</v>
      </c>
      <c r="Q1785" s="2"/>
      <c r="R1785">
        <v>12.5</v>
      </c>
      <c r="S1785" s="139" t="e">
        <f ca="1">_xll.BDP(Y1785,"ISSUER")</f>
        <v>#NAME?</v>
      </c>
      <c r="T1785" s="138">
        <f t="shared" si="124"/>
        <v>2</v>
      </c>
      <c r="U1785" s="33"/>
      <c r="V1785" s="138"/>
      <c r="W1785" s="138"/>
      <c r="X1785" s="184"/>
      <c r="Y1785" s="138"/>
      <c r="Z1785" s="141"/>
      <c r="AA1785" s="226"/>
      <c r="AB1785" s="179"/>
      <c r="AC1785" s="179"/>
      <c r="AD1785" s="179"/>
      <c r="AE1785" s="179"/>
    </row>
    <row r="1786" spans="1:31" customFormat="1" x14ac:dyDescent="0.3">
      <c r="A1786" t="s">
        <v>3668</v>
      </c>
      <c r="B1786" s="704" t="s">
        <v>3628</v>
      </c>
      <c r="C1786" s="704" t="s">
        <v>36</v>
      </c>
      <c r="D1786" s="7">
        <v>1300</v>
      </c>
      <c r="E1786" t="s">
        <v>12</v>
      </c>
      <c r="F1786" s="5">
        <v>42772</v>
      </c>
      <c r="G1786" t="s">
        <v>3629</v>
      </c>
      <c r="H1786" t="s">
        <v>123</v>
      </c>
      <c r="I1786" s="1" t="s">
        <v>3630</v>
      </c>
      <c r="J1786" s="2" t="s">
        <v>981</v>
      </c>
      <c r="K1786" s="309">
        <v>-12.5</v>
      </c>
      <c r="L1786" s="2"/>
      <c r="M1786" s="309"/>
      <c r="N1786" t="s">
        <v>85</v>
      </c>
      <c r="O1786" s="631">
        <v>1.38</v>
      </c>
      <c r="P1786" t="s">
        <v>3631</v>
      </c>
      <c r="Q1786" s="2"/>
      <c r="R1786" t="s">
        <v>3631</v>
      </c>
      <c r="S1786" s="139" t="e">
        <f ca="1">_xll.BDP(Y1786,"ISSUER")</f>
        <v>#NAME?</v>
      </c>
      <c r="T1786" s="138">
        <f t="shared" si="124"/>
        <v>2</v>
      </c>
      <c r="U1786" s="33"/>
      <c r="V1786" s="138"/>
      <c r="W1786" s="138"/>
      <c r="X1786" s="184"/>
      <c r="Y1786" s="138"/>
      <c r="Z1786" s="141"/>
      <c r="AA1786" s="226"/>
      <c r="AB1786" s="179"/>
      <c r="AC1786" s="179"/>
      <c r="AD1786" s="179"/>
      <c r="AE1786" s="179"/>
    </row>
    <row r="1787" spans="1:31" customFormat="1" x14ac:dyDescent="0.3">
      <c r="A1787" t="s">
        <v>3668</v>
      </c>
      <c r="B1787" s="704" t="s">
        <v>3632</v>
      </c>
      <c r="C1787" s="704" t="s">
        <v>36</v>
      </c>
      <c r="D1787" s="7">
        <v>750</v>
      </c>
      <c r="E1787" t="s">
        <v>37</v>
      </c>
      <c r="F1787" s="5">
        <v>43502</v>
      </c>
      <c r="G1787" t="s">
        <v>3629</v>
      </c>
      <c r="H1787" t="s">
        <v>333</v>
      </c>
      <c r="I1787" s="1" t="s">
        <v>3633</v>
      </c>
      <c r="J1787" s="2" t="s">
        <v>335</v>
      </c>
      <c r="K1787" s="309">
        <v>-12.5</v>
      </c>
      <c r="L1787" s="2"/>
      <c r="M1787" s="309"/>
      <c r="N1787" t="s">
        <v>1437</v>
      </c>
      <c r="O1787" s="631">
        <v>1.87</v>
      </c>
      <c r="P1787" t="s">
        <v>3631</v>
      </c>
      <c r="Q1787" s="2"/>
      <c r="R1787" t="s">
        <v>3631</v>
      </c>
      <c r="S1787" s="139" t="e">
        <f ca="1">_xll.BDP(Y1787,"ISSUER")</f>
        <v>#NAME?</v>
      </c>
      <c r="T1787" s="138">
        <f t="shared" si="124"/>
        <v>2</v>
      </c>
      <c r="U1787" s="33"/>
      <c r="V1787" s="138"/>
      <c r="W1787" s="138"/>
      <c r="X1787" s="184"/>
      <c r="Y1787" s="138"/>
      <c r="Z1787" s="141"/>
      <c r="AA1787" s="226"/>
      <c r="AB1787" s="179"/>
      <c r="AC1787" s="179"/>
      <c r="AD1787" s="179"/>
      <c r="AE1787" s="179"/>
    </row>
    <row r="1788" spans="1:31" customFormat="1" x14ac:dyDescent="0.3">
      <c r="A1788" t="s">
        <v>3668</v>
      </c>
      <c r="B1788" s="704" t="s">
        <v>3634</v>
      </c>
      <c r="C1788" s="704" t="s">
        <v>36</v>
      </c>
      <c r="D1788" s="7">
        <v>500</v>
      </c>
      <c r="E1788" t="s">
        <v>66</v>
      </c>
      <c r="F1788" s="5">
        <v>45328</v>
      </c>
      <c r="G1788" t="s">
        <v>3629</v>
      </c>
      <c r="H1788" t="s">
        <v>1632</v>
      </c>
      <c r="I1788" s="1" t="s">
        <v>3635</v>
      </c>
      <c r="J1788" s="2" t="s">
        <v>249</v>
      </c>
      <c r="K1788" s="309">
        <v>-12.5</v>
      </c>
      <c r="L1788" s="2"/>
      <c r="M1788" s="309"/>
      <c r="N1788" t="s">
        <v>3636</v>
      </c>
      <c r="O1788" s="631">
        <v>2.4</v>
      </c>
      <c r="P1788" t="s">
        <v>3637</v>
      </c>
      <c r="Q1788" s="2"/>
      <c r="R1788" t="s">
        <v>3631</v>
      </c>
      <c r="S1788" s="139" t="e">
        <f ca="1">_xll.BDP(Y1788,"ISSUER")</f>
        <v>#NAME?</v>
      </c>
      <c r="T1788" s="138">
        <f t="shared" si="124"/>
        <v>2</v>
      </c>
      <c r="U1788" s="33"/>
      <c r="V1788" s="138"/>
      <c r="W1788" s="138"/>
      <c r="X1788" s="184"/>
      <c r="Y1788" s="138"/>
      <c r="Z1788" s="141"/>
      <c r="AA1788" s="226"/>
      <c r="AB1788" s="179"/>
      <c r="AC1788" s="179"/>
      <c r="AD1788" s="179"/>
      <c r="AE1788" s="179"/>
    </row>
    <row r="1789" spans="1:31" customFormat="1" x14ac:dyDescent="0.3">
      <c r="A1789" t="s">
        <v>3668</v>
      </c>
      <c r="B1789" s="704" t="s">
        <v>3638</v>
      </c>
      <c r="C1789" s="704" t="s">
        <v>949</v>
      </c>
      <c r="D1789" s="7">
        <v>350</v>
      </c>
      <c r="E1789" t="s">
        <v>66</v>
      </c>
      <c r="F1789" s="5">
        <v>45337</v>
      </c>
      <c r="G1789" t="s">
        <v>3639</v>
      </c>
      <c r="H1789" t="s">
        <v>292</v>
      </c>
      <c r="I1789" s="1" t="s">
        <v>791</v>
      </c>
      <c r="J1789" s="2" t="s">
        <v>221</v>
      </c>
      <c r="K1789" s="309">
        <v>-12.5</v>
      </c>
      <c r="L1789" s="2"/>
      <c r="M1789" s="309"/>
      <c r="N1789" t="s">
        <v>3640</v>
      </c>
      <c r="O1789" s="631">
        <v>5.43</v>
      </c>
      <c r="P1789" t="s">
        <v>2092</v>
      </c>
      <c r="Q1789" s="2"/>
      <c r="R1789">
        <v>3</v>
      </c>
      <c r="S1789" s="139" t="e">
        <f ca="1">_xll.BDP(Y1789,"ISSUER")</f>
        <v>#NAME?</v>
      </c>
      <c r="T1789" s="138">
        <f t="shared" si="124"/>
        <v>2</v>
      </c>
      <c r="U1789" s="33"/>
      <c r="V1789" s="138"/>
      <c r="W1789" s="138"/>
      <c r="X1789" s="184"/>
      <c r="Y1789" s="138"/>
      <c r="Z1789" s="141"/>
      <c r="AA1789" s="226"/>
      <c r="AB1789" s="179"/>
      <c r="AC1789" s="179"/>
      <c r="AD1789" s="179"/>
      <c r="AE1789" s="179"/>
    </row>
    <row r="1790" spans="1:31" customFormat="1" x14ac:dyDescent="0.3">
      <c r="A1790" t="s">
        <v>3668</v>
      </c>
      <c r="B1790" s="704" t="s">
        <v>3641</v>
      </c>
      <c r="C1790" s="704" t="s">
        <v>949</v>
      </c>
      <c r="D1790" s="7">
        <v>400</v>
      </c>
      <c r="E1790" t="s">
        <v>117</v>
      </c>
      <c r="F1790" s="5">
        <v>52642</v>
      </c>
      <c r="G1790" t="s">
        <v>3639</v>
      </c>
      <c r="H1790" t="s">
        <v>804</v>
      </c>
      <c r="I1790" s="1" t="s">
        <v>626</v>
      </c>
      <c r="J1790" s="2" t="s">
        <v>642</v>
      </c>
      <c r="K1790" s="309">
        <v>-12.5</v>
      </c>
      <c r="L1790" s="2"/>
      <c r="M1790" s="309"/>
      <c r="N1790" t="s">
        <v>3640</v>
      </c>
      <c r="O1790" s="631">
        <v>4.75</v>
      </c>
      <c r="P1790" t="s">
        <v>1994</v>
      </c>
      <c r="Q1790" s="2"/>
      <c r="R1790">
        <v>2</v>
      </c>
      <c r="S1790" s="139" t="e">
        <f ca="1">_xll.BDP(Y1790,"ISSUER")</f>
        <v>#NAME?</v>
      </c>
      <c r="T1790" s="138">
        <f t="shared" si="124"/>
        <v>2</v>
      </c>
      <c r="U1790" s="33"/>
      <c r="V1790" s="138"/>
      <c r="W1790" s="138"/>
      <c r="X1790" s="184"/>
      <c r="Y1790" s="138"/>
      <c r="Z1790" s="141"/>
      <c r="AA1790" s="226"/>
      <c r="AB1790" s="179"/>
      <c r="AC1790" s="179"/>
      <c r="AD1790" s="179"/>
      <c r="AE1790" s="179"/>
    </row>
    <row r="1791" spans="1:31" customFormat="1" x14ac:dyDescent="0.3">
      <c r="A1791" t="s">
        <v>3668</v>
      </c>
      <c r="B1791" s="704" t="s">
        <v>3642</v>
      </c>
      <c r="C1791" s="704" t="s">
        <v>1892</v>
      </c>
      <c r="D1791" s="7">
        <v>150</v>
      </c>
      <c r="E1791" t="s">
        <v>66</v>
      </c>
      <c r="F1791" s="5">
        <v>45337</v>
      </c>
      <c r="G1791" t="s">
        <v>3643</v>
      </c>
      <c r="H1791" t="s">
        <v>338</v>
      </c>
      <c r="I1791" s="1" t="s">
        <v>3644</v>
      </c>
      <c r="J1791" s="2" t="s">
        <v>270</v>
      </c>
      <c r="K1791" s="309">
        <v>-15</v>
      </c>
      <c r="L1791" s="2"/>
      <c r="M1791" s="309"/>
      <c r="N1791" t="s">
        <v>3645</v>
      </c>
      <c r="O1791" s="631">
        <v>3.33</v>
      </c>
      <c r="Q1791" s="2" t="s">
        <v>2058</v>
      </c>
      <c r="R1791">
        <v>-3</v>
      </c>
      <c r="S1791" s="139" t="e">
        <f ca="1">_xll.BDP(Y1791,"ISSUER")</f>
        <v>#NAME?</v>
      </c>
      <c r="T1791" s="138">
        <f t="shared" si="124"/>
        <v>2</v>
      </c>
      <c r="U1791" s="33"/>
      <c r="V1791" s="138"/>
      <c r="W1791" s="138"/>
      <c r="X1791" s="184"/>
      <c r="Y1791" s="138"/>
      <c r="Z1791" s="141"/>
      <c r="AA1791" s="226"/>
      <c r="AB1791" s="179"/>
      <c r="AC1791" s="179"/>
      <c r="AD1791" s="179"/>
      <c r="AE1791" s="179"/>
    </row>
    <row r="1792" spans="1:31" customFormat="1" x14ac:dyDescent="0.3">
      <c r="A1792" t="s">
        <v>3669</v>
      </c>
      <c r="B1792" s="704" t="s">
        <v>3615</v>
      </c>
      <c r="C1792" s="704" t="s">
        <v>208</v>
      </c>
      <c r="D1792" s="7">
        <v>900</v>
      </c>
      <c r="E1792" t="s">
        <v>12</v>
      </c>
      <c r="F1792" s="5">
        <v>42772</v>
      </c>
      <c r="G1792" t="s">
        <v>3624</v>
      </c>
      <c r="H1792" t="s">
        <v>804</v>
      </c>
      <c r="I1792" s="1" t="s">
        <v>791</v>
      </c>
      <c r="J1792" s="2" t="s">
        <v>221</v>
      </c>
      <c r="K1792" s="309">
        <v>-17.5</v>
      </c>
      <c r="L1792" s="2"/>
      <c r="M1792" s="309"/>
      <c r="N1792" t="s">
        <v>71</v>
      </c>
      <c r="O1792" s="631">
        <v>2.2200000000000002</v>
      </c>
      <c r="P1792" t="s">
        <v>3625</v>
      </c>
      <c r="Q1792" s="2"/>
      <c r="R1792">
        <v>0</v>
      </c>
      <c r="S1792" s="139" t="e">
        <f ca="1">_xll.BDP(Y1792,"ISSUER")</f>
        <v>#NAME?</v>
      </c>
      <c r="T1792" s="138">
        <f t="shared" si="124"/>
        <v>2</v>
      </c>
      <c r="U1792" s="33"/>
      <c r="V1792" s="138"/>
      <c r="W1792" s="138"/>
      <c r="X1792" s="184"/>
      <c r="Y1792" s="138"/>
      <c r="Z1792" s="141"/>
      <c r="AA1792" s="226"/>
      <c r="AB1792" s="179"/>
      <c r="AC1792" s="179"/>
      <c r="AD1792" s="179"/>
      <c r="AE1792" s="179"/>
    </row>
    <row r="1793" spans="1:31" customFormat="1" x14ac:dyDescent="0.3">
      <c r="A1793" t="s">
        <v>3669</v>
      </c>
      <c r="B1793" s="704" t="s">
        <v>3615</v>
      </c>
      <c r="C1793" s="704" t="s">
        <v>208</v>
      </c>
      <c r="D1793" s="7">
        <v>600</v>
      </c>
      <c r="E1793" t="s">
        <v>37</v>
      </c>
      <c r="F1793" s="5">
        <v>43502</v>
      </c>
      <c r="G1793" t="s">
        <v>3624</v>
      </c>
      <c r="H1793" t="s">
        <v>3626</v>
      </c>
      <c r="I1793" s="1" t="s">
        <v>946</v>
      </c>
      <c r="J1793" s="2" t="s">
        <v>3627</v>
      </c>
      <c r="K1793" s="309">
        <v>-15</v>
      </c>
      <c r="L1793" s="2"/>
      <c r="M1793" s="309"/>
      <c r="N1793" t="s">
        <v>1437</v>
      </c>
      <c r="O1793" s="631">
        <v>2.33</v>
      </c>
      <c r="P1793" t="s">
        <v>2958</v>
      </c>
      <c r="Q1793" s="2"/>
      <c r="R1793">
        <v>1</v>
      </c>
      <c r="S1793" s="139" t="e">
        <f ca="1">_xll.BDP(Y1793,"ISSUER")</f>
        <v>#NAME?</v>
      </c>
      <c r="T1793" s="138">
        <f t="shared" si="124"/>
        <v>2</v>
      </c>
      <c r="U1793" s="33"/>
      <c r="V1793" s="138"/>
      <c r="W1793" s="138"/>
      <c r="X1793" s="184"/>
      <c r="Y1793" s="138"/>
      <c r="Z1793" s="141"/>
      <c r="AA1793" s="226"/>
      <c r="AB1793" s="179"/>
      <c r="AC1793" s="179"/>
      <c r="AD1793" s="179"/>
      <c r="AE1793" s="179"/>
    </row>
    <row r="1794" spans="1:31" customFormat="1" x14ac:dyDescent="0.3">
      <c r="B1794" s="704"/>
      <c r="C1794" s="704"/>
      <c r="D1794" s="7"/>
      <c r="L1794" s="53"/>
      <c r="M1794" s="20"/>
      <c r="O1794" s="632"/>
      <c r="R1794" s="5"/>
    </row>
    <row r="1795" spans="1:31" s="28" customFormat="1" ht="31.5" customHeight="1" x14ac:dyDescent="0.3">
      <c r="A1795" s="41" t="s">
        <v>921</v>
      </c>
      <c r="B1795" s="975" t="s">
        <v>0</v>
      </c>
      <c r="C1795" s="975" t="s">
        <v>1</v>
      </c>
      <c r="D1795" s="663" t="s">
        <v>2</v>
      </c>
      <c r="E1795" s="41" t="s">
        <v>3</v>
      </c>
      <c r="F1795" s="41" t="s">
        <v>4</v>
      </c>
      <c r="G1795" s="41" t="s">
        <v>5</v>
      </c>
      <c r="H1795" s="41" t="s">
        <v>6</v>
      </c>
      <c r="I1795" s="42" t="s">
        <v>7</v>
      </c>
      <c r="J1795" s="43" t="s">
        <v>8</v>
      </c>
      <c r="K1795" s="43" t="s">
        <v>3327</v>
      </c>
      <c r="L1795" s="54" t="s">
        <v>9</v>
      </c>
      <c r="M1795" s="30" t="s">
        <v>1739</v>
      </c>
      <c r="N1795" s="44" t="s">
        <v>2155</v>
      </c>
      <c r="O1795" s="633" t="s">
        <v>2154</v>
      </c>
      <c r="P1795" s="60" t="s">
        <v>2200</v>
      </c>
      <c r="Q1795" s="60" t="s">
        <v>2210</v>
      </c>
      <c r="R1795" s="60" t="s">
        <v>2211</v>
      </c>
      <c r="S1795" s="60" t="s">
        <v>2212</v>
      </c>
      <c r="T1795" s="60"/>
      <c r="U1795" s="60"/>
      <c r="V1795" s="60"/>
    </row>
    <row r="1796" spans="1:31" s="28" customFormat="1" ht="31.5" hidden="1" customHeight="1" x14ac:dyDescent="0.3">
      <c r="A1796" s="41"/>
      <c r="B1796" s="975"/>
      <c r="C1796" s="975"/>
      <c r="D1796" s="663"/>
      <c r="E1796" s="41"/>
      <c r="F1796" s="41"/>
      <c r="G1796" s="41"/>
      <c r="H1796" s="41"/>
      <c r="I1796" s="42"/>
      <c r="J1796" s="43"/>
      <c r="K1796" s="43"/>
      <c r="L1796" s="54"/>
      <c r="M1796" s="30"/>
      <c r="N1796" s="44"/>
      <c r="O1796" s="633"/>
      <c r="P1796" s="60"/>
      <c r="T1796" s="60"/>
      <c r="U1796" s="60"/>
      <c r="V1796" s="60"/>
    </row>
    <row r="1797" spans="1:31" s="141" customFormat="1" ht="14.25" customHeight="1" x14ac:dyDescent="0.3">
      <c r="A1797" s="131">
        <v>41670</v>
      </c>
      <c r="B1797" s="957" t="s">
        <v>3609</v>
      </c>
      <c r="C1797" s="957" t="s">
        <v>1005</v>
      </c>
      <c r="D1797" s="664">
        <v>450</v>
      </c>
      <c r="E1797" s="132" t="s">
        <v>66</v>
      </c>
      <c r="F1797" s="134">
        <v>45329</v>
      </c>
      <c r="G1797" s="132" t="s">
        <v>3610</v>
      </c>
      <c r="H1797" s="132" t="s">
        <v>3611</v>
      </c>
      <c r="I1797" s="135" t="s">
        <v>3612</v>
      </c>
      <c r="J1797" s="188" t="s">
        <v>1986</v>
      </c>
      <c r="K1797" s="137" t="s">
        <v>3613</v>
      </c>
      <c r="L1797" s="227">
        <v>2400</v>
      </c>
      <c r="M1797" s="212">
        <v>0</v>
      </c>
      <c r="N1797" s="138">
        <f>MONTH(A1797)</f>
        <v>1</v>
      </c>
      <c r="O1797" s="634">
        <f t="shared" ref="O1797:O1805" si="125">L1797/D1797</f>
        <v>5.333333333333333</v>
      </c>
      <c r="Q1797" s="139" t="e">
        <f ca="1">_xll.BDP(X1797,"ISSUER")</f>
        <v>#NAME?</v>
      </c>
      <c r="R1797" s="138" t="e">
        <f ca="1">_xll.BDP(X1797,"INDUSTRY_SECTOR")</f>
        <v>#NAME?</v>
      </c>
      <c r="S1797" s="138" t="e">
        <f ca="1">_xll.BDP(X1797,"CPN_TYP")</f>
        <v>#NAME?</v>
      </c>
      <c r="T1797" s="184" t="s">
        <v>3614</v>
      </c>
      <c r="U1797" s="184"/>
      <c r="V1797" s="140"/>
      <c r="W1797" s="138"/>
      <c r="X1797" s="138"/>
      <c r="Z1797" s="226"/>
      <c r="AA1797" s="179"/>
    </row>
    <row r="1798" spans="1:31" s="141" customFormat="1" ht="14.25" customHeight="1" x14ac:dyDescent="0.3">
      <c r="A1798" s="131">
        <v>41669</v>
      </c>
      <c r="B1798" s="957" t="s">
        <v>3602</v>
      </c>
      <c r="C1798" s="957" t="s">
        <v>208</v>
      </c>
      <c r="D1798" s="664">
        <v>750</v>
      </c>
      <c r="E1798" s="132" t="s">
        <v>37</v>
      </c>
      <c r="F1798" s="134">
        <v>43502</v>
      </c>
      <c r="G1798" s="132" t="s">
        <v>3603</v>
      </c>
      <c r="H1798" s="132" t="s">
        <v>226</v>
      </c>
      <c r="I1798" s="135" t="s">
        <v>2868</v>
      </c>
      <c r="J1798" s="188" t="s">
        <v>1044</v>
      </c>
      <c r="K1798" s="137" t="s">
        <v>3604</v>
      </c>
      <c r="L1798" s="227">
        <v>2000</v>
      </c>
      <c r="M1798" s="211" t="s">
        <v>2374</v>
      </c>
      <c r="N1798" s="138">
        <f>MONTH(A1798)</f>
        <v>1</v>
      </c>
      <c r="O1798" s="634">
        <f t="shared" si="125"/>
        <v>2.6666666666666665</v>
      </c>
      <c r="Q1798" s="139" t="e">
        <f ca="1">_xll.BDP(X1798,"ISSUER")</f>
        <v>#NAME?</v>
      </c>
      <c r="R1798" s="138" t="e">
        <f ca="1">_xll.BDP(X1798,"INDUSTRY_SECTOR")</f>
        <v>#NAME?</v>
      </c>
      <c r="S1798" s="138" t="e">
        <f ca="1">_xll.BDP(X1798,"CPN_TYP")</f>
        <v>#NAME?</v>
      </c>
      <c r="T1798" s="184" t="s">
        <v>3607</v>
      </c>
      <c r="U1798" s="184"/>
      <c r="V1798" s="140"/>
      <c r="W1798" s="138"/>
      <c r="X1798" s="138"/>
      <c r="Z1798" s="226"/>
      <c r="AA1798" s="179"/>
    </row>
    <row r="1799" spans="1:31" s="141" customFormat="1" ht="14.25" customHeight="1" x14ac:dyDescent="0.3">
      <c r="A1799" s="131">
        <v>41669</v>
      </c>
      <c r="B1799" s="957" t="s">
        <v>3602</v>
      </c>
      <c r="C1799" s="957" t="s">
        <v>208</v>
      </c>
      <c r="D1799" s="664">
        <v>850</v>
      </c>
      <c r="E1799" s="132" t="s">
        <v>117</v>
      </c>
      <c r="F1799" s="134">
        <v>52633</v>
      </c>
      <c r="G1799" s="132" t="s">
        <v>3603</v>
      </c>
      <c r="H1799" s="132" t="s">
        <v>333</v>
      </c>
      <c r="I1799" s="135" t="s">
        <v>339</v>
      </c>
      <c r="J1799" s="188" t="s">
        <v>1024</v>
      </c>
      <c r="K1799" s="137" t="s">
        <v>3605</v>
      </c>
      <c r="L1799" s="227">
        <v>2500</v>
      </c>
      <c r="M1799" s="211" t="s">
        <v>3608</v>
      </c>
      <c r="N1799" s="138">
        <f>MONTH(A1799)</f>
        <v>1</v>
      </c>
      <c r="O1799" s="634">
        <f t="shared" si="125"/>
        <v>2.9411764705882355</v>
      </c>
      <c r="Q1799" s="139" t="e">
        <f ca="1">_xll.BDP(X1799,"ISSUER")</f>
        <v>#NAME?</v>
      </c>
      <c r="R1799" s="138" t="e">
        <f ca="1">_xll.BDP(X1799,"INDUSTRY_SECTOR")</f>
        <v>#NAME?</v>
      </c>
      <c r="S1799" s="138" t="e">
        <f ca="1">_xll.BDP(X1799,"CPN_TYP")</f>
        <v>#NAME?</v>
      </c>
      <c r="T1799" s="184" t="s">
        <v>3606</v>
      </c>
      <c r="U1799" s="184"/>
      <c r="V1799" s="140"/>
      <c r="W1799" s="138"/>
      <c r="X1799" s="138"/>
      <c r="Z1799" s="226"/>
      <c r="AA1799" s="179"/>
    </row>
    <row r="1800" spans="1:31" s="141" customFormat="1" ht="14.25" customHeight="1" x14ac:dyDescent="0.3">
      <c r="A1800" s="131">
        <v>41667</v>
      </c>
      <c r="B1800" s="957" t="s">
        <v>2282</v>
      </c>
      <c r="C1800" s="957" t="s">
        <v>1388</v>
      </c>
      <c r="D1800" s="664">
        <v>650</v>
      </c>
      <c r="E1800" s="132" t="s">
        <v>37</v>
      </c>
      <c r="F1800" s="134">
        <v>43497</v>
      </c>
      <c r="G1800" s="132" t="s">
        <v>3573</v>
      </c>
      <c r="H1800" s="132" t="s">
        <v>2258</v>
      </c>
      <c r="I1800" s="135" t="s">
        <v>2259</v>
      </c>
      <c r="J1800" s="188" t="s">
        <v>1902</v>
      </c>
      <c r="K1800" s="137" t="s">
        <v>3250</v>
      </c>
      <c r="L1800" s="227">
        <v>750</v>
      </c>
      <c r="M1800" s="211" t="s">
        <v>3599</v>
      </c>
      <c r="N1800" s="138">
        <f t="shared" ref="N1800:N1811" si="126">MONTH(A1800)</f>
        <v>1</v>
      </c>
      <c r="O1800" s="634">
        <f t="shared" si="125"/>
        <v>1.1538461538461537</v>
      </c>
      <c r="Q1800" s="139" t="e">
        <f ca="1">_xll.BDP(X1800,"ISSUER")</f>
        <v>#NAME?</v>
      </c>
      <c r="R1800" s="138" t="e">
        <f ca="1">_xll.BDP(X1800,"INDUSTRY_SECTOR")</f>
        <v>#NAME?</v>
      </c>
      <c r="S1800" s="138" t="e">
        <f ca="1">_xll.BDP(X1800,"CPN_TYP")</f>
        <v>#NAME?</v>
      </c>
      <c r="T1800" s="184" t="s">
        <v>3598</v>
      </c>
      <c r="U1800" s="184"/>
      <c r="V1800" s="140"/>
      <c r="W1800" s="138"/>
      <c r="X1800" s="138"/>
      <c r="Z1800" s="226"/>
      <c r="AA1800" s="179"/>
    </row>
    <row r="1801" spans="1:31" s="141" customFormat="1" ht="14.25" customHeight="1" x14ac:dyDescent="0.3">
      <c r="A1801" s="131">
        <v>41667</v>
      </c>
      <c r="B1801" s="957" t="s">
        <v>3574</v>
      </c>
      <c r="C1801" s="957" t="s">
        <v>1388</v>
      </c>
      <c r="D1801" s="664">
        <v>450</v>
      </c>
      <c r="E1801" s="132" t="s">
        <v>37</v>
      </c>
      <c r="F1801" s="134">
        <v>43497</v>
      </c>
      <c r="G1801" s="132" t="s">
        <v>3573</v>
      </c>
      <c r="H1801" s="132" t="s">
        <v>2299</v>
      </c>
      <c r="I1801" s="135" t="s">
        <v>2299</v>
      </c>
      <c r="J1801" s="188" t="s">
        <v>3575</v>
      </c>
      <c r="K1801" s="137" t="s">
        <v>3575</v>
      </c>
      <c r="L1801" s="227">
        <v>500</v>
      </c>
      <c r="M1801" s="211"/>
      <c r="N1801" s="138">
        <f t="shared" si="126"/>
        <v>1</v>
      </c>
      <c r="O1801" s="634">
        <f t="shared" si="125"/>
        <v>1.1111111111111112</v>
      </c>
      <c r="Q1801" s="139" t="e">
        <f ca="1">_xll.BDP(X1801,"ISSUER")</f>
        <v>#NAME?</v>
      </c>
      <c r="R1801" s="138" t="e">
        <f ca="1">_xll.BDP(X1801,"INDUSTRY_SECTOR")</f>
        <v>#NAME?</v>
      </c>
      <c r="S1801" s="138" t="e">
        <f ca="1">_xll.BDP(X1801,"CPN_TYP")</f>
        <v>#NAME?</v>
      </c>
      <c r="T1801" s="184" t="s">
        <v>3593</v>
      </c>
      <c r="U1801" s="184"/>
      <c r="V1801" s="140"/>
      <c r="W1801" s="138"/>
      <c r="X1801" s="138"/>
      <c r="Z1801" s="226"/>
      <c r="AA1801" s="179"/>
    </row>
    <row r="1802" spans="1:31" s="141" customFormat="1" ht="14.25" customHeight="1" x14ac:dyDescent="0.3">
      <c r="A1802" s="131">
        <v>41667</v>
      </c>
      <c r="B1802" s="957" t="s">
        <v>1154</v>
      </c>
      <c r="C1802" s="957" t="s">
        <v>1221</v>
      </c>
      <c r="D1802" s="664">
        <v>2500</v>
      </c>
      <c r="E1802" s="132" t="s">
        <v>37</v>
      </c>
      <c r="F1802" s="134">
        <v>43496</v>
      </c>
      <c r="G1802" s="132" t="s">
        <v>1154</v>
      </c>
      <c r="H1802" s="132" t="s">
        <v>652</v>
      </c>
      <c r="I1802" s="135" t="s">
        <v>3576</v>
      </c>
      <c r="J1802" s="188" t="s">
        <v>1124</v>
      </c>
      <c r="K1802" s="137" t="s">
        <v>3577</v>
      </c>
      <c r="L1802" s="227">
        <v>5250</v>
      </c>
      <c r="M1802" s="211" t="s">
        <v>2548</v>
      </c>
      <c r="N1802" s="138">
        <f t="shared" si="126"/>
        <v>1</v>
      </c>
      <c r="O1802" s="634">
        <f t="shared" si="125"/>
        <v>2.1</v>
      </c>
      <c r="Q1802" s="139" t="e">
        <f ca="1">_xll.BDP(X1802,"ISSUER")</f>
        <v>#NAME?</v>
      </c>
      <c r="R1802" s="138" t="e">
        <f ca="1">_xll.BDP(X1802,"INDUSTRY_SECTOR")</f>
        <v>#NAME?</v>
      </c>
      <c r="S1802" s="138" t="e">
        <f ca="1">_xll.BDP(X1802,"CPN_TYP")</f>
        <v>#NAME?</v>
      </c>
      <c r="T1802" s="184" t="s">
        <v>3597</v>
      </c>
      <c r="U1802" s="184"/>
      <c r="V1802" s="140"/>
      <c r="W1802" s="138"/>
      <c r="X1802" s="138"/>
      <c r="Z1802" s="226"/>
      <c r="AA1802" s="179"/>
    </row>
    <row r="1803" spans="1:31" s="141" customFormat="1" ht="14.25" customHeight="1" x14ac:dyDescent="0.3">
      <c r="A1803" s="131">
        <v>41667</v>
      </c>
      <c r="B1803" s="957" t="s">
        <v>3578</v>
      </c>
      <c r="C1803" s="957" t="s">
        <v>1221</v>
      </c>
      <c r="D1803" s="664">
        <v>700</v>
      </c>
      <c r="E1803" s="132" t="s">
        <v>37</v>
      </c>
      <c r="F1803" s="134">
        <v>43419</v>
      </c>
      <c r="G1803" s="132" t="s">
        <v>1154</v>
      </c>
      <c r="H1803" s="132" t="s">
        <v>2299</v>
      </c>
      <c r="I1803" s="135" t="s">
        <v>2299</v>
      </c>
      <c r="J1803" s="188" t="s">
        <v>2207</v>
      </c>
      <c r="K1803" s="137" t="s">
        <v>2207</v>
      </c>
      <c r="L1803" s="227">
        <v>1000</v>
      </c>
      <c r="M1803" s="211"/>
      <c r="N1803" s="138">
        <f t="shared" si="126"/>
        <v>1</v>
      </c>
      <c r="O1803" s="634">
        <f t="shared" si="125"/>
        <v>1.4285714285714286</v>
      </c>
      <c r="Q1803" s="139" t="e">
        <f ca="1">_xll.BDP(X1803,"ISSUER")</f>
        <v>#NAME?</v>
      </c>
      <c r="R1803" s="138" t="e">
        <f ca="1">_xll.BDP(X1803,"INDUSTRY_SECTOR")</f>
        <v>#NAME?</v>
      </c>
      <c r="S1803" s="138" t="e">
        <f ca="1">_xll.BDP(X1803,"CPN_TYP")</f>
        <v>#NAME?</v>
      </c>
      <c r="T1803" s="184" t="s">
        <v>3596</v>
      </c>
      <c r="U1803" s="184"/>
      <c r="V1803" s="140"/>
      <c r="W1803" s="138"/>
      <c r="X1803" s="138"/>
      <c r="Z1803" s="226"/>
      <c r="AA1803" s="179"/>
    </row>
    <row r="1804" spans="1:31" s="141" customFormat="1" ht="14.25" customHeight="1" x14ac:dyDescent="0.3">
      <c r="A1804" s="131">
        <v>41667</v>
      </c>
      <c r="B1804" s="957" t="s">
        <v>1931</v>
      </c>
      <c r="C1804" s="957" t="s">
        <v>1110</v>
      </c>
      <c r="D1804" s="664">
        <v>500</v>
      </c>
      <c r="E1804" s="132" t="s">
        <v>37</v>
      </c>
      <c r="F1804" s="134">
        <v>43528</v>
      </c>
      <c r="G1804" s="132" t="s">
        <v>3579</v>
      </c>
      <c r="H1804" s="132" t="s">
        <v>570</v>
      </c>
      <c r="I1804" s="135" t="s">
        <v>1239</v>
      </c>
      <c r="J1804" s="188" t="s">
        <v>1240</v>
      </c>
      <c r="K1804" s="137" t="s">
        <v>3366</v>
      </c>
      <c r="L1804" s="227">
        <v>1300</v>
      </c>
      <c r="M1804" s="211" t="s">
        <v>2544</v>
      </c>
      <c r="N1804" s="138">
        <f t="shared" si="126"/>
        <v>1</v>
      </c>
      <c r="O1804" s="634">
        <f t="shared" si="125"/>
        <v>2.6</v>
      </c>
      <c r="Q1804" s="139" t="e">
        <f ca="1">_xll.BDP(X1804,"ISSUER")</f>
        <v>#NAME?</v>
      </c>
      <c r="R1804" s="138" t="e">
        <f ca="1">_xll.BDP(X1804,"INDUSTRY_SECTOR")</f>
        <v>#NAME?</v>
      </c>
      <c r="S1804" s="138" t="e">
        <f ca="1">_xll.BDP(X1804,"CPN_TYP")</f>
        <v>#NAME?</v>
      </c>
      <c r="T1804" s="184" t="s">
        <v>3595</v>
      </c>
      <c r="U1804" s="184"/>
      <c r="V1804" s="140"/>
      <c r="W1804" s="138"/>
      <c r="X1804" s="138"/>
      <c r="Z1804" s="226"/>
      <c r="AA1804" s="179"/>
    </row>
    <row r="1805" spans="1:31" s="141" customFormat="1" ht="14.25" customHeight="1" x14ac:dyDescent="0.3">
      <c r="A1805" s="131">
        <v>41667</v>
      </c>
      <c r="B1805" s="957" t="s">
        <v>1931</v>
      </c>
      <c r="C1805" s="957" t="s">
        <v>1110</v>
      </c>
      <c r="D1805" s="664">
        <v>750</v>
      </c>
      <c r="E1805" s="132" t="s">
        <v>66</v>
      </c>
      <c r="F1805" s="134">
        <v>45326</v>
      </c>
      <c r="G1805" s="132" t="s">
        <v>3579</v>
      </c>
      <c r="H1805" s="132" t="s">
        <v>145</v>
      </c>
      <c r="I1805" s="135" t="s">
        <v>1175</v>
      </c>
      <c r="J1805" s="188" t="s">
        <v>990</v>
      </c>
      <c r="K1805" s="137" t="s">
        <v>3542</v>
      </c>
      <c r="L1805" s="227">
        <v>2800</v>
      </c>
      <c r="M1805" s="211" t="s">
        <v>2374</v>
      </c>
      <c r="N1805" s="138">
        <f t="shared" si="126"/>
        <v>1</v>
      </c>
      <c r="O1805" s="634">
        <f t="shared" si="125"/>
        <v>3.7333333333333334</v>
      </c>
      <c r="Q1805" s="139" t="e">
        <f ca="1">_xll.BDP(X1805,"ISSUER")</f>
        <v>#NAME?</v>
      </c>
      <c r="R1805" s="138" t="e">
        <f ca="1">_xll.BDP(X1805,"INDUSTRY_SECTOR")</f>
        <v>#NAME?</v>
      </c>
      <c r="S1805" s="138" t="e">
        <f ca="1">_xll.BDP(X1805,"CPN_TYP")</f>
        <v>#NAME?</v>
      </c>
      <c r="T1805" s="184" t="s">
        <v>3594</v>
      </c>
      <c r="U1805" s="184"/>
      <c r="V1805" s="140"/>
      <c r="W1805" s="138"/>
      <c r="X1805" s="138"/>
      <c r="Z1805" s="226"/>
      <c r="AA1805" s="179"/>
    </row>
    <row r="1806" spans="1:31" s="159" customFormat="1" ht="14.25" customHeight="1" x14ac:dyDescent="0.3">
      <c r="A1806" s="153">
        <v>41666</v>
      </c>
      <c r="B1806" s="976" t="s">
        <v>2901</v>
      </c>
      <c r="C1806" s="976" t="s">
        <v>1110</v>
      </c>
      <c r="D1806" s="300">
        <v>750</v>
      </c>
      <c r="E1806" s="154" t="s">
        <v>66</v>
      </c>
      <c r="F1806" s="155">
        <v>45321</v>
      </c>
      <c r="G1806" s="154" t="s">
        <v>3580</v>
      </c>
      <c r="H1806" s="154" t="s">
        <v>2626</v>
      </c>
      <c r="I1806" s="156" t="s">
        <v>1390</v>
      </c>
      <c r="J1806" s="193" t="s">
        <v>990</v>
      </c>
      <c r="K1806" s="158" t="s">
        <v>3554</v>
      </c>
      <c r="L1806" s="298">
        <v>4000</v>
      </c>
      <c r="M1806" s="162" t="s">
        <v>3600</v>
      </c>
      <c r="N1806" s="159">
        <f t="shared" si="126"/>
        <v>1</v>
      </c>
      <c r="O1806" s="635">
        <f>P1807</f>
        <v>1.4545454545454546</v>
      </c>
      <c r="P1806" s="52">
        <f>SUM(D1806:D1808)</f>
        <v>2750</v>
      </c>
      <c r="Q1806" s="154" t="e">
        <f ca="1">_xll.BDP(X1806,"ISSUER")</f>
        <v>#NAME?</v>
      </c>
      <c r="R1806" s="159" t="e">
        <f ca="1">_xll.BDP(X1806,"INDUSTRY_SECTOR")</f>
        <v>#NAME?</v>
      </c>
      <c r="S1806" s="159" t="e">
        <f ca="1">_xll.BDP(X1806,"CPN_TYP")</f>
        <v>#NAME?</v>
      </c>
      <c r="T1806" s="213" t="s">
        <v>3587</v>
      </c>
      <c r="U1806" s="213"/>
      <c r="V1806" s="300"/>
      <c r="Z1806" s="301"/>
      <c r="AA1806" s="302"/>
    </row>
    <row r="1807" spans="1:31" s="159" customFormat="1" ht="14.25" customHeight="1" x14ac:dyDescent="0.3">
      <c r="A1807" s="153">
        <v>41666</v>
      </c>
      <c r="B1807" s="976" t="s">
        <v>3581</v>
      </c>
      <c r="C1807" s="976" t="s">
        <v>987</v>
      </c>
      <c r="D1807" s="300">
        <v>1300</v>
      </c>
      <c r="E1807" s="154" t="s">
        <v>12</v>
      </c>
      <c r="F1807" s="155">
        <v>42765</v>
      </c>
      <c r="G1807" s="154" t="s">
        <v>3580</v>
      </c>
      <c r="H1807" s="154" t="s">
        <v>2628</v>
      </c>
      <c r="I1807" s="156" t="s">
        <v>1169</v>
      </c>
      <c r="J1807" s="193" t="s">
        <v>1170</v>
      </c>
      <c r="K1807" s="158" t="s">
        <v>3582</v>
      </c>
      <c r="L1807" s="298">
        <v>4000</v>
      </c>
      <c r="M1807" s="162" t="s">
        <v>2604</v>
      </c>
      <c r="N1807" s="159">
        <f t="shared" si="126"/>
        <v>1</v>
      </c>
      <c r="O1807" s="635">
        <f>P1807</f>
        <v>1.4545454545454546</v>
      </c>
      <c r="P1807" s="52">
        <f>L1806/P1806</f>
        <v>1.4545454545454546</v>
      </c>
      <c r="Q1807" s="154" t="e">
        <f ca="1">_xll.BDP(X1807,"ISSUER")</f>
        <v>#NAME?</v>
      </c>
      <c r="R1807" s="159" t="e">
        <f ca="1">_xll.BDP(X1807,"INDUSTRY_SECTOR")</f>
        <v>#NAME?</v>
      </c>
      <c r="S1807" s="159" t="e">
        <f ca="1">_xll.BDP(X1807,"CPN_TYP")</f>
        <v>#NAME?</v>
      </c>
      <c r="T1807" s="213" t="s">
        <v>3588</v>
      </c>
      <c r="U1807" s="213"/>
      <c r="V1807" s="300"/>
      <c r="Z1807" s="301"/>
      <c r="AA1807" s="302"/>
    </row>
    <row r="1808" spans="1:31" s="159" customFormat="1" ht="14.25" customHeight="1" x14ac:dyDescent="0.3">
      <c r="A1808" s="153">
        <v>41666</v>
      </c>
      <c r="B1808" s="976" t="s">
        <v>3583</v>
      </c>
      <c r="C1808" s="976" t="s">
        <v>987</v>
      </c>
      <c r="D1808" s="300">
        <v>700</v>
      </c>
      <c r="E1808" s="154" t="s">
        <v>12</v>
      </c>
      <c r="F1808" s="155">
        <v>42765</v>
      </c>
      <c r="G1808" s="154" t="s">
        <v>3580</v>
      </c>
      <c r="H1808" s="154" t="s">
        <v>2299</v>
      </c>
      <c r="I1808" s="156" t="s">
        <v>1745</v>
      </c>
      <c r="J1808" s="193" t="s">
        <v>2908</v>
      </c>
      <c r="K1808" s="158" t="s">
        <v>2908</v>
      </c>
      <c r="L1808" s="298">
        <v>4000</v>
      </c>
      <c r="M1808" s="162"/>
      <c r="N1808" s="159">
        <f t="shared" si="126"/>
        <v>1</v>
      </c>
      <c r="O1808" s="635">
        <f>P1807</f>
        <v>1.4545454545454546</v>
      </c>
      <c r="P1808" s="52"/>
      <c r="Q1808" s="154" t="e">
        <f ca="1">_xll.BDP(X1808,"ISSUER")</f>
        <v>#NAME?</v>
      </c>
      <c r="R1808" s="159" t="e">
        <f ca="1">_xll.BDP(X1808,"INDUSTRY_SECTOR")</f>
        <v>#NAME?</v>
      </c>
      <c r="S1808" s="159" t="e">
        <f ca="1">_xll.BDP(X1808,"CPN_TYP")</f>
        <v>#NAME?</v>
      </c>
      <c r="T1808" s="213" t="s">
        <v>3589</v>
      </c>
      <c r="U1808" s="213"/>
      <c r="V1808" s="300"/>
      <c r="Z1808" s="301"/>
      <c r="AA1808" s="302"/>
    </row>
    <row r="1809" spans="1:27" s="141" customFormat="1" ht="14.25" customHeight="1" x14ac:dyDescent="0.3">
      <c r="A1809" s="131">
        <v>41666</v>
      </c>
      <c r="B1809" s="957" t="s">
        <v>2191</v>
      </c>
      <c r="C1809" s="957" t="s">
        <v>1627</v>
      </c>
      <c r="D1809" s="664">
        <v>500</v>
      </c>
      <c r="E1809" s="132" t="s">
        <v>12</v>
      </c>
      <c r="F1809" s="134">
        <v>42765</v>
      </c>
      <c r="G1809" s="132" t="s">
        <v>3584</v>
      </c>
      <c r="H1809" s="132" t="s">
        <v>1252</v>
      </c>
      <c r="I1809" s="135" t="s">
        <v>1287</v>
      </c>
      <c r="J1809" s="188" t="s">
        <v>1288</v>
      </c>
      <c r="K1809" s="137" t="s">
        <v>3585</v>
      </c>
      <c r="L1809" s="227">
        <v>1000</v>
      </c>
      <c r="M1809" s="211" t="s">
        <v>3601</v>
      </c>
      <c r="N1809" s="138">
        <f t="shared" si="126"/>
        <v>1</v>
      </c>
      <c r="O1809" s="634">
        <f>L1809/D1809</f>
        <v>2</v>
      </c>
      <c r="Q1809" s="139" t="e">
        <f ca="1">_xll.BDP(X1809,"ISSUER")</f>
        <v>#NAME?</v>
      </c>
      <c r="R1809" s="138" t="e">
        <f ca="1">_xll.BDP(X1809,"INDUSTRY_SECTOR")</f>
        <v>#NAME?</v>
      </c>
      <c r="S1809" s="138" t="e">
        <f ca="1">_xll.BDP(X1809,"CPN_TYP")</f>
        <v>#NAME?</v>
      </c>
      <c r="T1809" s="184" t="s">
        <v>3592</v>
      </c>
      <c r="U1809" s="184"/>
      <c r="V1809" s="140"/>
      <c r="W1809" s="138"/>
      <c r="X1809" s="138"/>
      <c r="Z1809" s="226"/>
      <c r="AA1809" s="179"/>
    </row>
    <row r="1810" spans="1:27" s="141" customFormat="1" ht="14.25" customHeight="1" x14ac:dyDescent="0.3">
      <c r="A1810" s="131">
        <v>41666</v>
      </c>
      <c r="B1810" s="957" t="s">
        <v>3586</v>
      </c>
      <c r="C1810" s="957" t="s">
        <v>1627</v>
      </c>
      <c r="D1810" s="664">
        <v>250</v>
      </c>
      <c r="E1810" s="132" t="s">
        <v>12</v>
      </c>
      <c r="F1810" s="134">
        <v>42765</v>
      </c>
      <c r="G1810" s="132" t="s">
        <v>3584</v>
      </c>
      <c r="H1810" s="132" t="s">
        <v>2299</v>
      </c>
      <c r="I1810" s="135" t="s">
        <v>2299</v>
      </c>
      <c r="J1810" s="188" t="s">
        <v>1562</v>
      </c>
      <c r="K1810" s="137" t="s">
        <v>1562</v>
      </c>
      <c r="L1810" s="227">
        <v>300</v>
      </c>
      <c r="M1810" s="211"/>
      <c r="N1810" s="138">
        <f t="shared" si="126"/>
        <v>1</v>
      </c>
      <c r="O1810" s="634">
        <f>L1810/D1810</f>
        <v>1.2</v>
      </c>
      <c r="Q1810" s="139" t="e">
        <f ca="1">_xll.BDP(X1810,"ISSUER")</f>
        <v>#NAME?</v>
      </c>
      <c r="R1810" s="138" t="e">
        <f ca="1">_xll.BDP(X1810,"INDUSTRY_SECTOR")</f>
        <v>#NAME?</v>
      </c>
      <c r="S1810" s="138" t="e">
        <f ca="1">_xll.BDP(X1810,"CPN_TYP")</f>
        <v>#NAME?</v>
      </c>
      <c r="T1810" s="184" t="s">
        <v>3590</v>
      </c>
      <c r="U1810" s="184"/>
      <c r="V1810" s="140"/>
      <c r="W1810" s="138"/>
      <c r="X1810" s="138"/>
      <c r="Z1810" s="226"/>
      <c r="AA1810" s="179"/>
    </row>
    <row r="1811" spans="1:27" s="295" customFormat="1" ht="14.25" customHeight="1" x14ac:dyDescent="0.3">
      <c r="A1811" s="282">
        <v>41666</v>
      </c>
      <c r="B1811" s="958" t="s">
        <v>2191</v>
      </c>
      <c r="C1811" s="958" t="s">
        <v>1627</v>
      </c>
      <c r="D1811" s="665">
        <v>750</v>
      </c>
      <c r="E1811" s="283" t="s">
        <v>37</v>
      </c>
      <c r="F1811" s="285">
        <v>43495</v>
      </c>
      <c r="G1811" s="283" t="s">
        <v>3584</v>
      </c>
      <c r="H1811" s="283" t="s">
        <v>3249</v>
      </c>
      <c r="I1811" s="286" t="s">
        <v>1276</v>
      </c>
      <c r="J1811" s="287" t="s">
        <v>989</v>
      </c>
      <c r="K1811" s="288" t="s">
        <v>3283</v>
      </c>
      <c r="L1811" s="289">
        <v>1200</v>
      </c>
      <c r="M1811" s="290" t="s">
        <v>3601</v>
      </c>
      <c r="N1811" s="291">
        <f t="shared" si="126"/>
        <v>1</v>
      </c>
      <c r="O1811" s="634">
        <f>L1811/D1811</f>
        <v>1.6</v>
      </c>
      <c r="Q1811" s="292" t="e">
        <f ca="1">_xll.BDP(X1811,"ISSUER")</f>
        <v>#NAME?</v>
      </c>
      <c r="R1811" s="291" t="e">
        <f ca="1">_xll.BDP(X1811,"INDUSTRY_SECTOR")</f>
        <v>#NAME?</v>
      </c>
      <c r="S1811" s="291" t="e">
        <f ca="1">_xll.BDP(X1811,"CPN_TYP")</f>
        <v>#NAME?</v>
      </c>
      <c r="T1811" s="293" t="s">
        <v>3591</v>
      </c>
      <c r="U1811" s="293"/>
      <c r="V1811" s="294"/>
      <c r="W1811" s="291"/>
      <c r="X1811" s="291"/>
      <c r="Z1811" s="296"/>
      <c r="AA1811" s="297"/>
    </row>
    <row r="1812" spans="1:27" s="259" customFormat="1" ht="14.25" customHeight="1" x14ac:dyDescent="0.3">
      <c r="A1812" s="251">
        <v>41662</v>
      </c>
      <c r="B1812" s="977" t="s">
        <v>1244</v>
      </c>
      <c r="C1812" s="977" t="s">
        <v>127</v>
      </c>
      <c r="D1812" s="261">
        <v>1000</v>
      </c>
      <c r="E1812" s="252" t="s">
        <v>12</v>
      </c>
      <c r="F1812" s="253">
        <v>42762</v>
      </c>
      <c r="G1812" s="252" t="s">
        <v>3528</v>
      </c>
      <c r="H1812" s="252" t="s">
        <v>3529</v>
      </c>
      <c r="I1812" s="254" t="s">
        <v>1440</v>
      </c>
      <c r="J1812" s="255" t="s">
        <v>1441</v>
      </c>
      <c r="K1812" s="256" t="s">
        <v>3449</v>
      </c>
      <c r="L1812" s="250">
        <v>3750</v>
      </c>
      <c r="M1812" s="258" t="s">
        <v>2374</v>
      </c>
      <c r="N1812" s="259">
        <f t="shared" ref="N1812:N1826" si="127">MONTH(A1812)</f>
        <v>1</v>
      </c>
      <c r="O1812" s="636">
        <f>P1813</f>
        <v>2.1428571428571428</v>
      </c>
      <c r="P1812" s="260">
        <f>SUM(D1812:D1813)</f>
        <v>1750</v>
      </c>
      <c r="Q1812" s="252" t="e">
        <f ca="1">_xll.BDP(X1812,"ISSUER")</f>
        <v>#NAME?</v>
      </c>
      <c r="R1812" s="259" t="e">
        <f ca="1">_xll.BDP(X1812,"INDUSTRY_SECTOR")</f>
        <v>#NAME?</v>
      </c>
      <c r="S1812" s="259" t="e">
        <f ca="1">_xll.BDP(X1812,"CPN_TYP")</f>
        <v>#NAME?</v>
      </c>
      <c r="T1812" s="281" t="s">
        <v>3561</v>
      </c>
      <c r="U1812" s="281"/>
      <c r="V1812" s="261"/>
      <c r="Z1812" s="262"/>
      <c r="AA1812" s="263"/>
    </row>
    <row r="1813" spans="1:27" s="259" customFormat="1" ht="14.25" customHeight="1" x14ac:dyDescent="0.3">
      <c r="A1813" s="251">
        <v>41662</v>
      </c>
      <c r="B1813" s="977" t="s">
        <v>1244</v>
      </c>
      <c r="C1813" s="977" t="s">
        <v>127</v>
      </c>
      <c r="D1813" s="261">
        <v>750</v>
      </c>
      <c r="E1813" s="252" t="s">
        <v>37</v>
      </c>
      <c r="F1813" s="253">
        <v>43493</v>
      </c>
      <c r="G1813" s="252" t="s">
        <v>3528</v>
      </c>
      <c r="H1813" s="252" t="s">
        <v>1752</v>
      </c>
      <c r="I1813" s="254" t="s">
        <v>2590</v>
      </c>
      <c r="J1813" s="255" t="s">
        <v>1712</v>
      </c>
      <c r="K1813" s="256" t="s">
        <v>3366</v>
      </c>
      <c r="L1813" s="250">
        <v>3750</v>
      </c>
      <c r="M1813" s="258"/>
      <c r="N1813" s="259">
        <f t="shared" si="127"/>
        <v>1</v>
      </c>
      <c r="O1813" s="636">
        <f>P1813</f>
        <v>2.1428571428571428</v>
      </c>
      <c r="P1813" s="260">
        <f>L1812/P1812</f>
        <v>2.1428571428571428</v>
      </c>
      <c r="Q1813" s="252" t="e">
        <f ca="1">_xll.BDP(X1813,"ISSUER")</f>
        <v>#NAME?</v>
      </c>
      <c r="R1813" s="259" t="e">
        <f ca="1">_xll.BDP(X1813,"INDUSTRY_SECTOR")</f>
        <v>#NAME?</v>
      </c>
      <c r="S1813" s="259" t="e">
        <f ca="1">_xll.BDP(X1813,"CPN_TYP")</f>
        <v>#NAME?</v>
      </c>
      <c r="T1813" s="281" t="s">
        <v>3562</v>
      </c>
      <c r="U1813" s="281"/>
      <c r="V1813" s="261"/>
      <c r="Z1813" s="262"/>
      <c r="AA1813" s="263"/>
    </row>
    <row r="1814" spans="1:27" s="141" customFormat="1" ht="14.25" customHeight="1" x14ac:dyDescent="0.3">
      <c r="A1814" s="131">
        <v>41662</v>
      </c>
      <c r="B1814" s="957" t="s">
        <v>3530</v>
      </c>
      <c r="C1814" s="957" t="s">
        <v>218</v>
      </c>
      <c r="D1814" s="664">
        <v>750</v>
      </c>
      <c r="E1814" s="132" t="s">
        <v>37</v>
      </c>
      <c r="F1814" s="134">
        <v>43495</v>
      </c>
      <c r="G1814" s="132" t="s">
        <v>3531</v>
      </c>
      <c r="H1814" s="132" t="s">
        <v>804</v>
      </c>
      <c r="I1814" s="135" t="s">
        <v>1053</v>
      </c>
      <c r="J1814" s="188" t="s">
        <v>1054</v>
      </c>
      <c r="K1814" s="137" t="s">
        <v>3532</v>
      </c>
      <c r="L1814" s="227">
        <v>2000</v>
      </c>
      <c r="M1814" s="211" t="s">
        <v>3570</v>
      </c>
      <c r="N1814" s="138">
        <f t="shared" si="127"/>
        <v>1</v>
      </c>
      <c r="O1814" s="634">
        <f>L1814/D1814</f>
        <v>2.6666666666666665</v>
      </c>
      <c r="Q1814" s="139" t="e">
        <f ca="1">_xll.BDP(X1814,"ISSUER")</f>
        <v>#NAME?</v>
      </c>
      <c r="R1814" s="138" t="e">
        <f ca="1">_xll.BDP(X1814,"INDUSTRY_SECTOR")</f>
        <v>#NAME?</v>
      </c>
      <c r="S1814" s="138" t="e">
        <f ca="1">_xll.BDP(X1814,"CPN_TYP")</f>
        <v>#NAME?</v>
      </c>
      <c r="T1814" s="184" t="s">
        <v>3563</v>
      </c>
      <c r="U1814" s="184"/>
      <c r="V1814" s="140"/>
      <c r="W1814" s="138"/>
      <c r="X1814" s="138"/>
      <c r="Z1814" s="226"/>
      <c r="AA1814" s="179"/>
    </row>
    <row r="1815" spans="1:27" s="141" customFormat="1" ht="14.25" customHeight="1" x14ac:dyDescent="0.3">
      <c r="A1815" s="131">
        <v>41662</v>
      </c>
      <c r="B1815" s="957" t="s">
        <v>1830</v>
      </c>
      <c r="C1815" s="957" t="s">
        <v>998</v>
      </c>
      <c r="D1815" s="664">
        <v>500</v>
      </c>
      <c r="E1815" s="132" t="s">
        <v>66</v>
      </c>
      <c r="F1815" s="134">
        <v>45323</v>
      </c>
      <c r="G1815" s="132" t="s">
        <v>3533</v>
      </c>
      <c r="H1815" s="132" t="s">
        <v>225</v>
      </c>
      <c r="I1815" s="135"/>
      <c r="J1815" s="188" t="s">
        <v>1044</v>
      </c>
      <c r="K1815" s="137" t="s">
        <v>3232</v>
      </c>
      <c r="L1815" s="227">
        <v>1300</v>
      </c>
      <c r="M1815" s="211" t="s">
        <v>2941</v>
      </c>
      <c r="N1815" s="138">
        <f t="shared" si="127"/>
        <v>1</v>
      </c>
      <c r="O1815" s="634">
        <f>L1815/D1815</f>
        <v>2.6</v>
      </c>
      <c r="Q1815" s="139" t="e">
        <f ca="1">_xll.BDP(X1815,"ISSUER")</f>
        <v>#NAME?</v>
      </c>
      <c r="R1815" s="138" t="e">
        <f ca="1">_xll.BDP(X1815,"INDUSTRY_SECTOR")</f>
        <v>#NAME?</v>
      </c>
      <c r="S1815" s="138" t="e">
        <f ca="1">_xll.BDP(X1815,"CPN_TYP")</f>
        <v>#NAME?</v>
      </c>
      <c r="T1815" s="184" t="s">
        <v>3564</v>
      </c>
      <c r="U1815" s="184"/>
      <c r="V1815" s="140"/>
      <c r="W1815" s="138"/>
      <c r="X1815" s="138"/>
      <c r="Z1815" s="226"/>
      <c r="AA1815" s="179"/>
    </row>
    <row r="1816" spans="1:27" s="141" customFormat="1" ht="14.25" customHeight="1" x14ac:dyDescent="0.3">
      <c r="A1816" s="131">
        <v>41662</v>
      </c>
      <c r="B1816" s="957" t="s">
        <v>3534</v>
      </c>
      <c r="C1816" s="957" t="s">
        <v>3535</v>
      </c>
      <c r="D1816" s="664">
        <v>150</v>
      </c>
      <c r="E1816" s="132" t="s">
        <v>37</v>
      </c>
      <c r="F1816" s="134">
        <v>43434</v>
      </c>
      <c r="G1816" s="132" t="s">
        <v>3536</v>
      </c>
      <c r="H1816" s="132" t="s">
        <v>1202</v>
      </c>
      <c r="I1816" s="135" t="s">
        <v>3537</v>
      </c>
      <c r="J1816" s="188" t="s">
        <v>3538</v>
      </c>
      <c r="K1816" s="137" t="s">
        <v>1003</v>
      </c>
      <c r="L1816" s="227">
        <v>300</v>
      </c>
      <c r="M1816" s="211"/>
      <c r="N1816" s="138">
        <f t="shared" si="127"/>
        <v>1</v>
      </c>
      <c r="O1816" s="634">
        <f>L1816/D1816</f>
        <v>2</v>
      </c>
      <c r="Q1816" s="139" t="e">
        <f ca="1">_xll.BDP(X1816,"ISSUER")</f>
        <v>#NAME?</v>
      </c>
      <c r="R1816" s="138" t="e">
        <f ca="1">_xll.BDP(X1816,"INDUSTRY_SECTOR")</f>
        <v>#NAME?</v>
      </c>
      <c r="S1816" s="138" t="e">
        <f ca="1">_xll.BDP(X1816,"CPN_TYP")</f>
        <v>#NAME?</v>
      </c>
      <c r="T1816" s="184" t="s">
        <v>3565</v>
      </c>
      <c r="U1816" s="184"/>
      <c r="V1816" s="140"/>
      <c r="W1816" s="138"/>
      <c r="X1816" s="138"/>
      <c r="Z1816" s="226"/>
      <c r="AA1816" s="179"/>
    </row>
    <row r="1817" spans="1:27" s="141" customFormat="1" ht="14.25" customHeight="1" x14ac:dyDescent="0.3">
      <c r="A1817" s="131">
        <v>41662</v>
      </c>
      <c r="B1817" s="957" t="s">
        <v>3539</v>
      </c>
      <c r="C1817" s="957" t="s">
        <v>1005</v>
      </c>
      <c r="D1817" s="664">
        <v>250</v>
      </c>
      <c r="E1817" s="132" t="s">
        <v>224</v>
      </c>
      <c r="F1817" s="134">
        <v>44256</v>
      </c>
      <c r="G1817" s="132" t="s">
        <v>3540</v>
      </c>
      <c r="H1817" s="132" t="s">
        <v>2240</v>
      </c>
      <c r="I1817" s="135" t="s">
        <v>3541</v>
      </c>
      <c r="J1817" s="188" t="s">
        <v>657</v>
      </c>
      <c r="K1817" s="137" t="s">
        <v>3542</v>
      </c>
      <c r="L1817" s="227">
        <v>3000</v>
      </c>
      <c r="M1817" s="211" t="s">
        <v>2374</v>
      </c>
      <c r="N1817" s="138">
        <f t="shared" si="127"/>
        <v>1</v>
      </c>
      <c r="O1817" s="634">
        <f>L1817/D1817</f>
        <v>12</v>
      </c>
      <c r="Q1817" s="139" t="e">
        <f ca="1">_xll.BDP(X1817,"ISSUER")</f>
        <v>#NAME?</v>
      </c>
      <c r="R1817" s="138" t="e">
        <f ca="1">_xll.BDP(X1817,"INDUSTRY_SECTOR")</f>
        <v>#NAME?</v>
      </c>
      <c r="S1817" s="138" t="e">
        <f ca="1">_xll.BDP(X1817,"CPN_TYP")</f>
        <v>#NAME?</v>
      </c>
      <c r="T1817" s="184" t="s">
        <v>3566</v>
      </c>
      <c r="U1817" s="184"/>
      <c r="V1817" s="140"/>
      <c r="W1817" s="138"/>
      <c r="X1817" s="138"/>
      <c r="Z1817" s="226"/>
      <c r="AA1817" s="179"/>
    </row>
    <row r="1818" spans="1:27" s="141" customFormat="1" ht="14.25" customHeight="1" x14ac:dyDescent="0.3">
      <c r="A1818" s="131">
        <v>41662</v>
      </c>
      <c r="B1818" s="957" t="s">
        <v>3539</v>
      </c>
      <c r="C1818" s="957" t="s">
        <v>1005</v>
      </c>
      <c r="D1818" s="664">
        <v>350</v>
      </c>
      <c r="E1818" s="132" t="s">
        <v>66</v>
      </c>
      <c r="F1818" s="134">
        <v>45352</v>
      </c>
      <c r="G1818" s="132" t="s">
        <v>3540</v>
      </c>
      <c r="H1818" s="132" t="s">
        <v>3543</v>
      </c>
      <c r="I1818" s="135" t="s">
        <v>3544</v>
      </c>
      <c r="J1818" s="188" t="s">
        <v>996</v>
      </c>
      <c r="K1818" s="137" t="s">
        <v>2004</v>
      </c>
      <c r="L1818" s="227">
        <v>3000</v>
      </c>
      <c r="M1818" s="211" t="s">
        <v>2374</v>
      </c>
      <c r="N1818" s="138">
        <f t="shared" si="127"/>
        <v>1</v>
      </c>
      <c r="O1818" s="634">
        <f>L1818/D1818</f>
        <v>8.5714285714285712</v>
      </c>
      <c r="Q1818" s="139" t="e">
        <f ca="1">_xll.BDP(X1818,"ISSUER")</f>
        <v>#NAME?</v>
      </c>
      <c r="R1818" s="138" t="e">
        <f ca="1">_xll.BDP(X1818,"INDUSTRY_SECTOR")</f>
        <v>#NAME?</v>
      </c>
      <c r="S1818" s="138" t="e">
        <f ca="1">_xll.BDP(X1818,"CPN_TYP")</f>
        <v>#NAME?</v>
      </c>
      <c r="T1818" s="184" t="s">
        <v>3567</v>
      </c>
      <c r="U1818" s="184"/>
      <c r="V1818" s="140"/>
      <c r="W1818" s="138"/>
      <c r="X1818" s="138"/>
      <c r="Z1818" s="226"/>
      <c r="AA1818" s="179"/>
    </row>
    <row r="1819" spans="1:27" s="259" customFormat="1" ht="14.25" customHeight="1" x14ac:dyDescent="0.3">
      <c r="A1819" s="251">
        <v>41662</v>
      </c>
      <c r="B1819" s="977" t="s">
        <v>3545</v>
      </c>
      <c r="C1819" s="977" t="s">
        <v>218</v>
      </c>
      <c r="D1819" s="261">
        <v>600</v>
      </c>
      <c r="E1819" s="252" t="s">
        <v>66</v>
      </c>
      <c r="F1819" s="253">
        <v>45641</v>
      </c>
      <c r="G1819" s="252" t="s">
        <v>3546</v>
      </c>
      <c r="H1819" s="252" t="s">
        <v>178</v>
      </c>
      <c r="I1819" s="254" t="s">
        <v>3280</v>
      </c>
      <c r="J1819" s="255" t="s">
        <v>1098</v>
      </c>
      <c r="K1819" s="256" t="s">
        <v>1458</v>
      </c>
      <c r="L1819" s="250">
        <v>4250</v>
      </c>
      <c r="M1819" s="258"/>
      <c r="N1819" s="259">
        <f t="shared" si="127"/>
        <v>1</v>
      </c>
      <c r="O1819" s="636">
        <f>P1820</f>
        <v>4.25</v>
      </c>
      <c r="P1819" s="260">
        <f>SUM(D1819:D1820)</f>
        <v>1000</v>
      </c>
      <c r="Q1819" s="252" t="e">
        <f ca="1">_xll.BDP(X1819,"ISSUER")</f>
        <v>#NAME?</v>
      </c>
      <c r="R1819" s="259" t="e">
        <f ca="1">_xll.BDP(X1819,"INDUSTRY_SECTOR")</f>
        <v>#NAME?</v>
      </c>
      <c r="S1819" s="259" t="e">
        <f ca="1">_xll.BDP(X1819,"CPN_TYP")</f>
        <v>#NAME?</v>
      </c>
      <c r="T1819" s="281" t="s">
        <v>3568</v>
      </c>
      <c r="U1819" s="281"/>
      <c r="V1819" s="261"/>
      <c r="Z1819" s="262"/>
      <c r="AA1819" s="263"/>
    </row>
    <row r="1820" spans="1:27" s="259" customFormat="1" ht="14.25" customHeight="1" x14ac:dyDescent="0.3">
      <c r="A1820" s="251">
        <v>41662</v>
      </c>
      <c r="B1820" s="977" t="s">
        <v>3545</v>
      </c>
      <c r="C1820" s="977" t="s">
        <v>218</v>
      </c>
      <c r="D1820" s="261">
        <v>400</v>
      </c>
      <c r="E1820" s="252" t="s">
        <v>117</v>
      </c>
      <c r="F1820" s="253">
        <v>52626</v>
      </c>
      <c r="G1820" s="252" t="s">
        <v>3546</v>
      </c>
      <c r="H1820" s="252" t="s">
        <v>178</v>
      </c>
      <c r="I1820" s="254" t="s">
        <v>3547</v>
      </c>
      <c r="J1820" s="255" t="s">
        <v>2469</v>
      </c>
      <c r="K1820" s="256" t="s">
        <v>3548</v>
      </c>
      <c r="L1820" s="250">
        <v>4250</v>
      </c>
      <c r="M1820" s="258"/>
      <c r="N1820" s="259">
        <f t="shared" si="127"/>
        <v>1</v>
      </c>
      <c r="O1820" s="636">
        <f>P1820</f>
        <v>4.25</v>
      </c>
      <c r="P1820" s="260">
        <f>L1819/P1819</f>
        <v>4.25</v>
      </c>
      <c r="Q1820" s="252" t="e">
        <f ca="1">_xll.BDP(X1820,"ISSUER")</f>
        <v>#NAME?</v>
      </c>
      <c r="R1820" s="259" t="e">
        <f ca="1">_xll.BDP(X1820,"INDUSTRY_SECTOR")</f>
        <v>#NAME?</v>
      </c>
      <c r="S1820" s="259" t="e">
        <f ca="1">_xll.BDP(X1820,"CPN_TYP")</f>
        <v>#NAME?</v>
      </c>
      <c r="T1820" s="281" t="s">
        <v>3569</v>
      </c>
      <c r="U1820" s="281"/>
      <c r="V1820" s="261"/>
      <c r="Z1820" s="262"/>
      <c r="AA1820" s="263"/>
    </row>
    <row r="1821" spans="1:27" s="259" customFormat="1" ht="14.25" customHeight="1" x14ac:dyDescent="0.3">
      <c r="A1821" s="251">
        <v>41661</v>
      </c>
      <c r="B1821" s="977" t="s">
        <v>3549</v>
      </c>
      <c r="C1821" s="977" t="s">
        <v>640</v>
      </c>
      <c r="D1821" s="261">
        <v>1200</v>
      </c>
      <c r="E1821" s="252" t="s">
        <v>12</v>
      </c>
      <c r="F1821" s="253">
        <v>42762</v>
      </c>
      <c r="G1821" s="252" t="s">
        <v>3550</v>
      </c>
      <c r="H1821" s="252" t="s">
        <v>3551</v>
      </c>
      <c r="I1821" s="254" t="s">
        <v>3237</v>
      </c>
      <c r="J1821" s="255" t="s">
        <v>3552</v>
      </c>
      <c r="K1821" s="256" t="s">
        <v>3449</v>
      </c>
      <c r="L1821" s="250">
        <v>12000</v>
      </c>
      <c r="M1821" s="258" t="s">
        <v>2549</v>
      </c>
      <c r="N1821" s="259">
        <f t="shared" si="127"/>
        <v>1</v>
      </c>
      <c r="O1821" s="636">
        <f>P1822</f>
        <v>2.2857142857142856</v>
      </c>
      <c r="P1821" s="260">
        <f>SUM(D1821:D1826)</f>
        <v>5250</v>
      </c>
      <c r="Q1821" s="252" t="e">
        <f ca="1">_xll.BDP(X1821,"ISSUER")</f>
        <v>#NAME?</v>
      </c>
      <c r="R1821" s="259" t="e">
        <f ca="1">_xll.BDP(X1821,"INDUSTRY_SECTOR")</f>
        <v>#NAME?</v>
      </c>
      <c r="S1821" s="259" t="e">
        <f ca="1">_xll.BDP(X1821,"CPN_TYP")</f>
        <v>#NAME?</v>
      </c>
      <c r="T1821" s="281" t="s">
        <v>3557</v>
      </c>
      <c r="U1821" s="281"/>
      <c r="V1821" s="261"/>
      <c r="Z1821" s="262"/>
      <c r="AA1821" s="263"/>
    </row>
    <row r="1822" spans="1:27" s="259" customFormat="1" ht="14.25" customHeight="1" x14ac:dyDescent="0.3">
      <c r="A1822" s="251">
        <v>41661</v>
      </c>
      <c r="B1822" s="977" t="s">
        <v>3553</v>
      </c>
      <c r="C1822" s="977" t="s">
        <v>640</v>
      </c>
      <c r="D1822" s="261">
        <v>300</v>
      </c>
      <c r="E1822" s="252" t="s">
        <v>12</v>
      </c>
      <c r="F1822" s="253">
        <v>42762</v>
      </c>
      <c r="G1822" s="252" t="s">
        <v>3550</v>
      </c>
      <c r="H1822" s="252" t="s">
        <v>2299</v>
      </c>
      <c r="I1822" s="254" t="s">
        <v>2299</v>
      </c>
      <c r="J1822" s="255" t="s">
        <v>1490</v>
      </c>
      <c r="K1822" s="256" t="s">
        <v>1490</v>
      </c>
      <c r="L1822" s="250">
        <v>12000</v>
      </c>
      <c r="M1822" s="258"/>
      <c r="N1822" s="259">
        <f t="shared" si="127"/>
        <v>1</v>
      </c>
      <c r="O1822" s="636">
        <f>P1822</f>
        <v>2.2857142857142856</v>
      </c>
      <c r="P1822" s="260">
        <f>L1821/P1821</f>
        <v>2.2857142857142856</v>
      </c>
      <c r="Q1822" s="252" t="e">
        <f ca="1">_xll.BDP(X1822,"ISSUER")</f>
        <v>#NAME?</v>
      </c>
      <c r="R1822" s="259" t="e">
        <f ca="1">_xll.BDP(X1822,"INDUSTRY_SECTOR")</f>
        <v>#NAME?</v>
      </c>
      <c r="S1822" s="259" t="e">
        <f ca="1">_xll.BDP(X1822,"CPN_TYP")</f>
        <v>#NAME?</v>
      </c>
      <c r="T1822" s="281" t="s">
        <v>3556</v>
      </c>
      <c r="U1822" s="281"/>
      <c r="V1822" s="261"/>
      <c r="Z1822" s="262"/>
      <c r="AA1822" s="263"/>
    </row>
    <row r="1823" spans="1:27" s="259" customFormat="1" ht="14.25" customHeight="1" x14ac:dyDescent="0.3">
      <c r="A1823" s="251">
        <v>41661</v>
      </c>
      <c r="B1823" s="977" t="s">
        <v>3549</v>
      </c>
      <c r="C1823" s="977" t="s">
        <v>640</v>
      </c>
      <c r="D1823" s="261">
        <v>1250</v>
      </c>
      <c r="E1823" s="252" t="s">
        <v>37</v>
      </c>
      <c r="F1823" s="253">
        <v>43497</v>
      </c>
      <c r="G1823" s="252" t="s">
        <v>3550</v>
      </c>
      <c r="H1823" s="252" t="s">
        <v>19</v>
      </c>
      <c r="I1823" s="254" t="s">
        <v>1287</v>
      </c>
      <c r="J1823" s="255" t="s">
        <v>1288</v>
      </c>
      <c r="K1823" s="256" t="s">
        <v>3229</v>
      </c>
      <c r="L1823" s="250">
        <v>12000</v>
      </c>
      <c r="M1823" s="258" t="s">
        <v>3571</v>
      </c>
      <c r="N1823" s="259">
        <f t="shared" si="127"/>
        <v>1</v>
      </c>
      <c r="O1823" s="636">
        <f>P1822</f>
        <v>2.2857142857142856</v>
      </c>
      <c r="P1823" s="260"/>
      <c r="Q1823" s="252" t="e">
        <f ca="1">_xll.BDP(X1823,"ISSUER")</f>
        <v>#NAME?</v>
      </c>
      <c r="R1823" s="259" t="e">
        <f ca="1">_xll.BDP(X1823,"INDUSTRY_SECTOR")</f>
        <v>#NAME?</v>
      </c>
      <c r="S1823" s="259" t="e">
        <f ca="1">_xll.BDP(X1823,"CPN_TYP")</f>
        <v>#NAME?</v>
      </c>
      <c r="T1823" s="281" t="s">
        <v>3558</v>
      </c>
      <c r="U1823" s="281"/>
      <c r="V1823" s="261"/>
      <c r="Z1823" s="262"/>
      <c r="AA1823" s="263"/>
    </row>
    <row r="1824" spans="1:27" s="259" customFormat="1" ht="14.25" customHeight="1" x14ac:dyDescent="0.3">
      <c r="A1824" s="251">
        <v>41661</v>
      </c>
      <c r="B1824" s="977" t="s">
        <v>3553</v>
      </c>
      <c r="C1824" s="977" t="s">
        <v>640</v>
      </c>
      <c r="D1824" s="261">
        <v>250</v>
      </c>
      <c r="E1824" s="252" t="s">
        <v>37</v>
      </c>
      <c r="F1824" s="253">
        <v>43497</v>
      </c>
      <c r="G1824" s="252" t="s">
        <v>3550</v>
      </c>
      <c r="H1824" s="252" t="s">
        <v>2299</v>
      </c>
      <c r="I1824" s="254" t="s">
        <v>2299</v>
      </c>
      <c r="J1824" s="255" t="s">
        <v>2130</v>
      </c>
      <c r="K1824" s="256" t="s">
        <v>2130</v>
      </c>
      <c r="L1824" s="250">
        <v>12000</v>
      </c>
      <c r="M1824" s="258"/>
      <c r="N1824" s="259">
        <f t="shared" si="127"/>
        <v>1</v>
      </c>
      <c r="O1824" s="636">
        <f>P1822</f>
        <v>2.2857142857142856</v>
      </c>
      <c r="P1824" s="277"/>
      <c r="Q1824" s="252" t="e">
        <f ca="1">_xll.BDP(X1824,"ISSUER")</f>
        <v>#NAME?</v>
      </c>
      <c r="R1824" s="259" t="e">
        <f ca="1">_xll.BDP(X1824,"INDUSTRY_SECTOR")</f>
        <v>#NAME?</v>
      </c>
      <c r="S1824" s="259" t="e">
        <f ca="1">_xll.BDP(X1824,"CPN_TYP")</f>
        <v>#NAME?</v>
      </c>
      <c r="T1824" s="281" t="s">
        <v>3555</v>
      </c>
      <c r="U1824" s="281"/>
      <c r="V1824" s="261"/>
      <c r="Z1824" s="262"/>
      <c r="AA1824" s="263"/>
    </row>
    <row r="1825" spans="1:27" s="259" customFormat="1" ht="14.25" customHeight="1" x14ac:dyDescent="0.3">
      <c r="A1825" s="251">
        <v>41661</v>
      </c>
      <c r="B1825" s="977" t="s">
        <v>3549</v>
      </c>
      <c r="C1825" s="977" t="s">
        <v>640</v>
      </c>
      <c r="D1825" s="261">
        <v>1400</v>
      </c>
      <c r="E1825" s="252" t="s">
        <v>66</v>
      </c>
      <c r="F1825" s="253">
        <v>45323</v>
      </c>
      <c r="G1825" s="252" t="s">
        <v>3550</v>
      </c>
      <c r="H1825" s="252" t="s">
        <v>951</v>
      </c>
      <c r="I1825" s="254" t="s">
        <v>1991</v>
      </c>
      <c r="J1825" s="255" t="s">
        <v>1254</v>
      </c>
      <c r="K1825" s="256" t="s">
        <v>3554</v>
      </c>
      <c r="L1825" s="250">
        <v>12000</v>
      </c>
      <c r="M1825" s="258" t="s">
        <v>2550</v>
      </c>
      <c r="N1825" s="259">
        <f t="shared" si="127"/>
        <v>1</v>
      </c>
      <c r="O1825" s="636">
        <f>P1822</f>
        <v>2.2857142857142856</v>
      </c>
      <c r="Q1825" s="252" t="e">
        <f ca="1">_xll.BDP(X1825,"ISSUER")</f>
        <v>#NAME?</v>
      </c>
      <c r="R1825" s="259" t="e">
        <f ca="1">_xll.BDP(X1825,"INDUSTRY_SECTOR")</f>
        <v>#NAME?</v>
      </c>
      <c r="S1825" s="259" t="e">
        <f ca="1">_xll.BDP(X1825,"CPN_TYP")</f>
        <v>#NAME?</v>
      </c>
      <c r="T1825" s="281" t="s">
        <v>3559</v>
      </c>
      <c r="U1825" s="281"/>
      <c r="V1825" s="261"/>
      <c r="Z1825" s="262"/>
      <c r="AA1825" s="263"/>
    </row>
    <row r="1826" spans="1:27" s="259" customFormat="1" ht="14.25" customHeight="1" x14ac:dyDescent="0.3">
      <c r="A1826" s="251">
        <v>41661</v>
      </c>
      <c r="B1826" s="977" t="s">
        <v>3549</v>
      </c>
      <c r="C1826" s="977" t="s">
        <v>640</v>
      </c>
      <c r="D1826" s="261">
        <v>850</v>
      </c>
      <c r="E1826" s="252" t="s">
        <v>117</v>
      </c>
      <c r="F1826" s="253">
        <v>52628</v>
      </c>
      <c r="G1826" s="252" t="s">
        <v>3550</v>
      </c>
      <c r="H1826" s="252" t="s">
        <v>151</v>
      </c>
      <c r="I1826" s="254" t="s">
        <v>1390</v>
      </c>
      <c r="J1826" s="255" t="s">
        <v>1140</v>
      </c>
      <c r="K1826" s="256" t="s">
        <v>1454</v>
      </c>
      <c r="L1826" s="250">
        <v>12000</v>
      </c>
      <c r="M1826" s="258" t="s">
        <v>3572</v>
      </c>
      <c r="N1826" s="259">
        <f t="shared" si="127"/>
        <v>1</v>
      </c>
      <c r="O1826" s="636">
        <f>P1822</f>
        <v>2.2857142857142856</v>
      </c>
      <c r="Q1826" s="252" t="e">
        <f ca="1">_xll.BDP(X1826,"ISSUER")</f>
        <v>#NAME?</v>
      </c>
      <c r="R1826" s="259" t="e">
        <f ca="1">_xll.BDP(X1826,"INDUSTRY_SECTOR")</f>
        <v>#NAME?</v>
      </c>
      <c r="S1826" s="259" t="e">
        <f ca="1">_xll.BDP(X1826,"CPN_TYP")</f>
        <v>#NAME?</v>
      </c>
      <c r="T1826" s="281" t="s">
        <v>3560</v>
      </c>
      <c r="U1826" s="281"/>
      <c r="V1826" s="261"/>
      <c r="Z1826" s="262"/>
      <c r="AA1826" s="263"/>
    </row>
    <row r="1827" spans="1:27" s="259" customFormat="1" ht="14.25" customHeight="1" x14ac:dyDescent="0.3">
      <c r="A1827" s="251">
        <v>41660</v>
      </c>
      <c r="B1827" s="977" t="s">
        <v>656</v>
      </c>
      <c r="C1827" s="977" t="s">
        <v>2126</v>
      </c>
      <c r="D1827" s="261">
        <v>500</v>
      </c>
      <c r="E1827" s="252" t="s">
        <v>12</v>
      </c>
      <c r="F1827" s="253">
        <v>42767</v>
      </c>
      <c r="G1827" s="252" t="s">
        <v>656</v>
      </c>
      <c r="H1827" s="252"/>
      <c r="I1827" s="254"/>
      <c r="J1827" s="255" t="s">
        <v>1288</v>
      </c>
      <c r="K1827" s="256" t="s">
        <v>3242</v>
      </c>
      <c r="L1827" s="250">
        <v>8000</v>
      </c>
      <c r="M1827" s="258"/>
      <c r="N1827" s="259">
        <f t="shared" ref="N1827:N1840" si="128">MONTH(A1827)</f>
        <v>1</v>
      </c>
      <c r="O1827" s="636">
        <f>P1828</f>
        <v>1.5238095238095237</v>
      </c>
      <c r="P1827" s="260">
        <f>SUM(D1827:D1831)</f>
        <v>5250</v>
      </c>
      <c r="Q1827" s="252" t="e">
        <f ca="1">_xll.BDP(X1827,"ISSUER")</f>
        <v>#NAME?</v>
      </c>
      <c r="R1827" s="259" t="e">
        <f ca="1">_xll.BDP(X1827,"INDUSTRY_SECTOR")</f>
        <v>#NAME?</v>
      </c>
      <c r="S1827" s="259" t="e">
        <f ca="1">_xll.BDP(X1827,"CPN_TYP")</f>
        <v>#NAME?</v>
      </c>
      <c r="T1827" s="281" t="s">
        <v>3512</v>
      </c>
      <c r="U1827" s="281"/>
      <c r="V1827" s="261"/>
      <c r="Z1827" s="262"/>
      <c r="AA1827" s="263"/>
    </row>
    <row r="1828" spans="1:27" s="259" customFormat="1" ht="14.25" customHeight="1" x14ac:dyDescent="0.3">
      <c r="A1828" s="251">
        <v>41660</v>
      </c>
      <c r="B1828" s="977" t="s">
        <v>656</v>
      </c>
      <c r="C1828" s="977" t="s">
        <v>2126</v>
      </c>
      <c r="D1828" s="261">
        <v>1500</v>
      </c>
      <c r="E1828" s="252" t="s">
        <v>37</v>
      </c>
      <c r="F1828" s="253">
        <v>43493</v>
      </c>
      <c r="G1828" s="252" t="s">
        <v>656</v>
      </c>
      <c r="H1828" s="252" t="s">
        <v>569</v>
      </c>
      <c r="I1828" s="254" t="s">
        <v>2015</v>
      </c>
      <c r="J1828" s="255" t="s">
        <v>2016</v>
      </c>
      <c r="K1828" s="256" t="s">
        <v>3491</v>
      </c>
      <c r="L1828" s="250">
        <v>8000</v>
      </c>
      <c r="M1828" s="258" t="s">
        <v>2676</v>
      </c>
      <c r="N1828" s="259">
        <f t="shared" si="128"/>
        <v>1</v>
      </c>
      <c r="O1828" s="636">
        <f>P1828</f>
        <v>1.5238095238095237</v>
      </c>
      <c r="P1828" s="260">
        <f>L1827/P1827</f>
        <v>1.5238095238095237</v>
      </c>
      <c r="Q1828" s="252" t="e">
        <f ca="1">_xll.BDP(X1828,"ISSUER")</f>
        <v>#NAME?</v>
      </c>
      <c r="R1828" s="259" t="e">
        <f ca="1">_xll.BDP(X1828,"INDUSTRY_SECTOR")</f>
        <v>#NAME?</v>
      </c>
      <c r="S1828" s="259" t="e">
        <f ca="1">_xll.BDP(X1828,"CPN_TYP")</f>
        <v>#NAME?</v>
      </c>
      <c r="T1828" s="281" t="s">
        <v>3514</v>
      </c>
      <c r="U1828" s="281"/>
      <c r="V1828" s="261"/>
      <c r="Z1828" s="262"/>
      <c r="AA1828" s="263"/>
    </row>
    <row r="1829" spans="1:27" s="259" customFormat="1" ht="14.25" customHeight="1" x14ac:dyDescent="0.3">
      <c r="A1829" s="251">
        <v>41660</v>
      </c>
      <c r="B1829" s="977" t="s">
        <v>3492</v>
      </c>
      <c r="C1829" s="977" t="s">
        <v>2126</v>
      </c>
      <c r="D1829" s="261">
        <v>750</v>
      </c>
      <c r="E1829" s="252" t="s">
        <v>37</v>
      </c>
      <c r="F1829" s="253">
        <v>43493</v>
      </c>
      <c r="G1829" s="252" t="s">
        <v>656</v>
      </c>
      <c r="H1829" s="252" t="s">
        <v>2299</v>
      </c>
      <c r="I1829" s="254" t="s">
        <v>2299</v>
      </c>
      <c r="J1829" s="255" t="s">
        <v>1115</v>
      </c>
      <c r="K1829" s="256" t="s">
        <v>1115</v>
      </c>
      <c r="L1829" s="250">
        <v>8000</v>
      </c>
      <c r="M1829" s="258"/>
      <c r="N1829" s="259">
        <f t="shared" si="128"/>
        <v>1</v>
      </c>
      <c r="O1829" s="636">
        <f>P1828</f>
        <v>1.5238095238095237</v>
      </c>
      <c r="P1829" s="260"/>
      <c r="Q1829" s="252" t="e">
        <f ca="1">_xll.BDP(X1829,"ISSUER")</f>
        <v>#NAME?</v>
      </c>
      <c r="R1829" s="259" t="e">
        <f ca="1">_xll.BDP(X1829,"INDUSTRY_SECTOR")</f>
        <v>#NAME?</v>
      </c>
      <c r="S1829" s="259" t="e">
        <f ca="1">_xll.BDP(X1829,"CPN_TYP")</f>
        <v>#NAME?</v>
      </c>
      <c r="T1829" s="281" t="s">
        <v>3513</v>
      </c>
      <c r="U1829" s="281"/>
      <c r="V1829" s="261"/>
      <c r="Z1829" s="262"/>
      <c r="AA1829" s="263"/>
    </row>
    <row r="1830" spans="1:27" s="259" customFormat="1" ht="14.25" customHeight="1" x14ac:dyDescent="0.3">
      <c r="A1830" s="251">
        <v>41660</v>
      </c>
      <c r="B1830" s="977" t="s">
        <v>656</v>
      </c>
      <c r="C1830" s="977" t="s">
        <v>2126</v>
      </c>
      <c r="D1830" s="261">
        <v>1500</v>
      </c>
      <c r="E1830" s="252" t="s">
        <v>66</v>
      </c>
      <c r="F1830" s="253">
        <v>45323</v>
      </c>
      <c r="G1830" s="252" t="s">
        <v>656</v>
      </c>
      <c r="H1830" s="252" t="s">
        <v>226</v>
      </c>
      <c r="I1830" s="254" t="s">
        <v>1123</v>
      </c>
      <c r="J1830" s="255" t="s">
        <v>1124</v>
      </c>
      <c r="K1830" s="256" t="s">
        <v>2543</v>
      </c>
      <c r="L1830" s="250">
        <v>8000</v>
      </c>
      <c r="M1830" s="258"/>
      <c r="N1830" s="259">
        <f t="shared" si="128"/>
        <v>1</v>
      </c>
      <c r="O1830" s="636">
        <f>P1828</f>
        <v>1.5238095238095237</v>
      </c>
      <c r="P1830" s="277"/>
      <c r="Q1830" s="252" t="e">
        <f ca="1">_xll.BDP(X1830,"ISSUER")</f>
        <v>#NAME?</v>
      </c>
      <c r="R1830" s="259" t="e">
        <f ca="1">_xll.BDP(X1830,"INDUSTRY_SECTOR")</f>
        <v>#NAME?</v>
      </c>
      <c r="S1830" s="259" t="e">
        <f ca="1">_xll.BDP(X1830,"CPN_TYP")</f>
        <v>#NAME?</v>
      </c>
      <c r="T1830" s="281" t="s">
        <v>3515</v>
      </c>
      <c r="U1830" s="281"/>
      <c r="V1830" s="261"/>
      <c r="Z1830" s="262"/>
      <c r="AA1830" s="263"/>
    </row>
    <row r="1831" spans="1:27" s="259" customFormat="1" ht="14.25" customHeight="1" x14ac:dyDescent="0.3">
      <c r="A1831" s="251">
        <v>41660</v>
      </c>
      <c r="B1831" s="977" t="s">
        <v>656</v>
      </c>
      <c r="C1831" s="977" t="s">
        <v>2126</v>
      </c>
      <c r="D1831" s="261">
        <v>1000</v>
      </c>
      <c r="E1831" s="252" t="s">
        <v>117</v>
      </c>
      <c r="F1831" s="253">
        <v>52628</v>
      </c>
      <c r="G1831" s="252" t="s">
        <v>656</v>
      </c>
      <c r="H1831" s="252" t="s">
        <v>226</v>
      </c>
      <c r="I1831" s="254" t="s">
        <v>1123</v>
      </c>
      <c r="J1831" s="255" t="s">
        <v>1124</v>
      </c>
      <c r="K1831" s="256" t="s">
        <v>1249</v>
      </c>
      <c r="L1831" s="250">
        <v>8000</v>
      </c>
      <c r="M1831" s="258"/>
      <c r="N1831" s="259">
        <f t="shared" si="128"/>
        <v>1</v>
      </c>
      <c r="O1831" s="636">
        <f>P1828</f>
        <v>1.5238095238095237</v>
      </c>
      <c r="Q1831" s="252" t="e">
        <f ca="1">_xll.BDP(X1831,"ISSUER")</f>
        <v>#NAME?</v>
      </c>
      <c r="R1831" s="259" t="e">
        <f ca="1">_xll.BDP(X1831,"INDUSTRY_SECTOR")</f>
        <v>#NAME?</v>
      </c>
      <c r="S1831" s="259" t="e">
        <f ca="1">_xll.BDP(X1831,"CPN_TYP")</f>
        <v>#NAME?</v>
      </c>
      <c r="T1831" s="281" t="s">
        <v>3516</v>
      </c>
      <c r="U1831" s="281"/>
      <c r="V1831" s="261"/>
      <c r="Z1831" s="262"/>
      <c r="AA1831" s="263"/>
    </row>
    <row r="1832" spans="1:27" s="259" customFormat="1" ht="14.25" customHeight="1" x14ac:dyDescent="0.3">
      <c r="A1832" s="251">
        <v>41660</v>
      </c>
      <c r="B1832" s="977" t="s">
        <v>988</v>
      </c>
      <c r="C1832" s="977" t="s">
        <v>1184</v>
      </c>
      <c r="D1832" s="261">
        <v>2000</v>
      </c>
      <c r="E1832" s="252" t="s">
        <v>37</v>
      </c>
      <c r="F1832" s="253">
        <v>43489</v>
      </c>
      <c r="G1832" s="252" t="s">
        <v>988</v>
      </c>
      <c r="H1832" s="252" t="s">
        <v>151</v>
      </c>
      <c r="I1832" s="254"/>
      <c r="J1832" s="255" t="s">
        <v>990</v>
      </c>
      <c r="K1832" s="256" t="s">
        <v>3493</v>
      </c>
      <c r="L1832" s="250">
        <v>6000</v>
      </c>
      <c r="M1832" s="258" t="s">
        <v>2548</v>
      </c>
      <c r="N1832" s="259">
        <f t="shared" si="128"/>
        <v>1</v>
      </c>
      <c r="O1832" s="636">
        <f>P1833</f>
        <v>2.1818181818181817</v>
      </c>
      <c r="P1832" s="260">
        <f>SUM(D1832:D1833)</f>
        <v>2750</v>
      </c>
      <c r="Q1832" s="252" t="e">
        <f ca="1">_xll.BDP(X1832,"ISSUER")</f>
        <v>#NAME?</v>
      </c>
      <c r="R1832" s="259" t="e">
        <f ca="1">_xll.BDP(X1832,"INDUSTRY_SECTOR")</f>
        <v>#NAME?</v>
      </c>
      <c r="S1832" s="259" t="e">
        <f ca="1">_xll.BDP(X1832,"CPN_TYP")</f>
        <v>#NAME?</v>
      </c>
      <c r="T1832" s="281" t="s">
        <v>3518</v>
      </c>
      <c r="U1832" s="281"/>
      <c r="V1832" s="261"/>
      <c r="Z1832" s="262"/>
      <c r="AA1832" s="263"/>
    </row>
    <row r="1833" spans="1:27" s="259" customFormat="1" ht="14.25" customHeight="1" x14ac:dyDescent="0.3">
      <c r="A1833" s="251">
        <v>41660</v>
      </c>
      <c r="B1833" s="977" t="s">
        <v>3494</v>
      </c>
      <c r="C1833" s="977" t="s">
        <v>1184</v>
      </c>
      <c r="D1833" s="261">
        <v>750</v>
      </c>
      <c r="E1833" s="252" t="s">
        <v>37</v>
      </c>
      <c r="F1833" s="253">
        <v>43489</v>
      </c>
      <c r="G1833" s="252" t="s">
        <v>988</v>
      </c>
      <c r="H1833" s="252" t="s">
        <v>2299</v>
      </c>
      <c r="I1833" s="254"/>
      <c r="J1833" s="255" t="s">
        <v>2529</v>
      </c>
      <c r="K1833" s="256" t="s">
        <v>2529</v>
      </c>
      <c r="L1833" s="250">
        <v>6000</v>
      </c>
      <c r="M1833" s="258"/>
      <c r="N1833" s="259">
        <f t="shared" si="128"/>
        <v>1</v>
      </c>
      <c r="O1833" s="636">
        <f>P1833</f>
        <v>2.1818181818181817</v>
      </c>
      <c r="P1833" s="260">
        <f>L1832/P1832</f>
        <v>2.1818181818181817</v>
      </c>
      <c r="Q1833" s="252" t="e">
        <f ca="1">_xll.BDP(X1833,"ISSUER")</f>
        <v>#NAME?</v>
      </c>
      <c r="R1833" s="259" t="e">
        <f ca="1">_xll.BDP(X1833,"INDUSTRY_SECTOR")</f>
        <v>#NAME?</v>
      </c>
      <c r="S1833" s="259" t="e">
        <f ca="1">_xll.BDP(X1833,"CPN_TYP")</f>
        <v>#NAME?</v>
      </c>
      <c r="T1833" s="281" t="s">
        <v>3517</v>
      </c>
      <c r="U1833" s="281"/>
      <c r="V1833" s="261"/>
      <c r="Z1833" s="262"/>
      <c r="AA1833" s="263"/>
    </row>
    <row r="1834" spans="1:27" s="141" customFormat="1" ht="14.25" customHeight="1" x14ac:dyDescent="0.3">
      <c r="A1834" s="131">
        <v>41660</v>
      </c>
      <c r="B1834" s="957" t="s">
        <v>3495</v>
      </c>
      <c r="C1834" s="957" t="s">
        <v>2215</v>
      </c>
      <c r="D1834" s="664">
        <v>500</v>
      </c>
      <c r="E1834" s="132" t="s">
        <v>12</v>
      </c>
      <c r="F1834" s="134">
        <v>42762</v>
      </c>
      <c r="G1834" s="132" t="s">
        <v>3496</v>
      </c>
      <c r="H1834" s="132" t="s">
        <v>573</v>
      </c>
      <c r="I1834" s="135" t="s">
        <v>3497</v>
      </c>
      <c r="J1834" s="188" t="s">
        <v>3498</v>
      </c>
      <c r="K1834" s="137" t="s">
        <v>3499</v>
      </c>
      <c r="L1834" s="227">
        <v>3300</v>
      </c>
      <c r="M1834" s="211"/>
      <c r="N1834" s="138">
        <f t="shared" si="128"/>
        <v>1</v>
      </c>
      <c r="O1834" s="634">
        <f t="shared" ref="O1834:O1840" si="129">L1834/D1834</f>
        <v>6.6</v>
      </c>
      <c r="Q1834" s="139" t="e">
        <f ca="1">_xll.BDP(X1834,"ISSUER")</f>
        <v>#NAME?</v>
      </c>
      <c r="R1834" s="138" t="e">
        <f ca="1">_xll.BDP(X1834,"INDUSTRY_SECTOR")</f>
        <v>#NAME?</v>
      </c>
      <c r="S1834" s="138" t="e">
        <f ca="1">_xll.BDP(X1834,"CPN_TYP")</f>
        <v>#NAME?</v>
      </c>
      <c r="T1834" s="184" t="s">
        <v>3519</v>
      </c>
      <c r="U1834" s="184"/>
      <c r="V1834" s="140"/>
      <c r="W1834" s="138"/>
      <c r="X1834" s="138"/>
      <c r="Z1834" s="226"/>
      <c r="AA1834" s="179"/>
    </row>
    <row r="1835" spans="1:27" s="141" customFormat="1" ht="14.25" customHeight="1" x14ac:dyDescent="0.3">
      <c r="A1835" s="131">
        <v>41660</v>
      </c>
      <c r="B1835" s="957" t="s">
        <v>2712</v>
      </c>
      <c r="C1835" s="957" t="s">
        <v>1120</v>
      </c>
      <c r="D1835" s="664">
        <v>600</v>
      </c>
      <c r="E1835" s="132" t="s">
        <v>12</v>
      </c>
      <c r="F1835" s="134">
        <v>42781</v>
      </c>
      <c r="G1835" s="132" t="s">
        <v>3500</v>
      </c>
      <c r="H1835" s="132" t="s">
        <v>1252</v>
      </c>
      <c r="I1835" s="135" t="s">
        <v>3501</v>
      </c>
      <c r="J1835" s="188" t="s">
        <v>1173</v>
      </c>
      <c r="K1835" s="137" t="s">
        <v>3502</v>
      </c>
      <c r="L1835" s="227">
        <v>900</v>
      </c>
      <c r="M1835" s="211" t="s">
        <v>3526</v>
      </c>
      <c r="N1835" s="138">
        <f t="shared" si="128"/>
        <v>1</v>
      </c>
      <c r="O1835" s="634">
        <f t="shared" si="129"/>
        <v>1.5</v>
      </c>
      <c r="Q1835" s="139" t="e">
        <f ca="1">_xll.BDP(X1835,"ISSUER")</f>
        <v>#NAME?</v>
      </c>
      <c r="R1835" s="138" t="e">
        <f ca="1">_xll.BDP(X1835,"INDUSTRY_SECTOR")</f>
        <v>#NAME?</v>
      </c>
      <c r="S1835" s="138" t="e">
        <f ca="1">_xll.BDP(X1835,"CPN_TYP")</f>
        <v>#NAME?</v>
      </c>
      <c r="T1835" s="184" t="s">
        <v>3521</v>
      </c>
      <c r="U1835" s="184"/>
      <c r="V1835" s="140"/>
      <c r="W1835" s="138"/>
      <c r="X1835" s="138"/>
      <c r="Z1835" s="226"/>
      <c r="AA1835" s="179"/>
    </row>
    <row r="1836" spans="1:27" s="141" customFormat="1" ht="14.25" customHeight="1" x14ac:dyDescent="0.3">
      <c r="A1836" s="131">
        <v>41660</v>
      </c>
      <c r="B1836" s="957" t="s">
        <v>3503</v>
      </c>
      <c r="C1836" s="957" t="s">
        <v>1120</v>
      </c>
      <c r="D1836" s="664">
        <v>250</v>
      </c>
      <c r="E1836" s="132" t="s">
        <v>12</v>
      </c>
      <c r="F1836" s="134">
        <v>42781</v>
      </c>
      <c r="G1836" s="132" t="s">
        <v>3500</v>
      </c>
      <c r="H1836" s="132" t="s">
        <v>2299</v>
      </c>
      <c r="I1836" s="135" t="s">
        <v>1745</v>
      </c>
      <c r="J1836" s="188" t="s">
        <v>2956</v>
      </c>
      <c r="K1836" s="137" t="s">
        <v>2956</v>
      </c>
      <c r="L1836" s="227">
        <v>400</v>
      </c>
      <c r="M1836" s="211"/>
      <c r="N1836" s="138">
        <f t="shared" si="128"/>
        <v>1</v>
      </c>
      <c r="O1836" s="634">
        <f t="shared" si="129"/>
        <v>1.6</v>
      </c>
      <c r="Q1836" s="139" t="e">
        <f ca="1">_xll.BDP(X1836,"ISSUER")</f>
        <v>#NAME?</v>
      </c>
      <c r="R1836" s="138" t="e">
        <f ca="1">_xll.BDP(X1836,"INDUSTRY_SECTOR")</f>
        <v>#NAME?</v>
      </c>
      <c r="S1836" s="138" t="e">
        <f ca="1">_xll.BDP(X1836,"CPN_TYP")</f>
        <v>#NAME?</v>
      </c>
      <c r="T1836" s="184" t="s">
        <v>3520</v>
      </c>
      <c r="U1836" s="184"/>
      <c r="V1836" s="140"/>
      <c r="W1836" s="138"/>
      <c r="X1836" s="138"/>
      <c r="Z1836" s="226"/>
      <c r="AA1836" s="179"/>
    </row>
    <row r="1837" spans="1:27" s="141" customFormat="1" ht="14.25" customHeight="1" x14ac:dyDescent="0.3">
      <c r="A1837" s="131">
        <v>41660</v>
      </c>
      <c r="B1837" s="957" t="s">
        <v>3504</v>
      </c>
      <c r="C1837" s="957" t="s">
        <v>1120</v>
      </c>
      <c r="D1837" s="664">
        <v>250</v>
      </c>
      <c r="E1837" s="132" t="s">
        <v>164</v>
      </c>
      <c r="F1837" s="134">
        <v>42397</v>
      </c>
      <c r="G1837" s="132" t="s">
        <v>1521</v>
      </c>
      <c r="H1837" s="132" t="s">
        <v>2296</v>
      </c>
      <c r="I1837" s="135" t="s">
        <v>3505</v>
      </c>
      <c r="J1837" s="188" t="s">
        <v>1338</v>
      </c>
      <c r="K1837" s="137" t="s">
        <v>1338</v>
      </c>
      <c r="L1837" s="227">
        <v>2100</v>
      </c>
      <c r="M1837" s="211"/>
      <c r="N1837" s="138">
        <f t="shared" si="128"/>
        <v>1</v>
      </c>
      <c r="O1837" s="634">
        <f t="shared" si="129"/>
        <v>8.4</v>
      </c>
      <c r="Q1837" s="139" t="e">
        <f ca="1">_xll.BDP(X1837,"ISSUER")</f>
        <v>#NAME?</v>
      </c>
      <c r="R1837" s="138" t="e">
        <f ca="1">_xll.BDP(X1837,"INDUSTRY_SECTOR")</f>
        <v>#NAME?</v>
      </c>
      <c r="S1837" s="138" t="e">
        <f ca="1">_xll.BDP(X1837,"CPN_TYP")</f>
        <v>#NAME?</v>
      </c>
      <c r="T1837" s="184" t="s">
        <v>3522</v>
      </c>
      <c r="U1837" s="184"/>
      <c r="V1837" s="140"/>
      <c r="W1837" s="138"/>
      <c r="X1837" s="138"/>
      <c r="Z1837" s="226"/>
      <c r="AA1837" s="179"/>
    </row>
    <row r="1838" spans="1:27" s="141" customFormat="1" ht="14.25" customHeight="1" x14ac:dyDescent="0.3">
      <c r="A1838" s="131">
        <v>41660</v>
      </c>
      <c r="B1838" s="957" t="s">
        <v>3506</v>
      </c>
      <c r="C1838" s="957" t="s">
        <v>1120</v>
      </c>
      <c r="D1838" s="664">
        <v>500</v>
      </c>
      <c r="E1838" s="132" t="s">
        <v>66</v>
      </c>
      <c r="F1838" s="134">
        <v>45337</v>
      </c>
      <c r="G1838" s="132" t="s">
        <v>1521</v>
      </c>
      <c r="H1838" s="132" t="s">
        <v>151</v>
      </c>
      <c r="I1838" s="135" t="s">
        <v>1991</v>
      </c>
      <c r="J1838" s="188" t="s">
        <v>1254</v>
      </c>
      <c r="K1838" s="137" t="s">
        <v>3507</v>
      </c>
      <c r="L1838" s="227">
        <v>900</v>
      </c>
      <c r="M1838" s="211" t="s">
        <v>3527</v>
      </c>
      <c r="N1838" s="138">
        <f t="shared" si="128"/>
        <v>1</v>
      </c>
      <c r="O1838" s="634">
        <f t="shared" si="129"/>
        <v>1.8</v>
      </c>
      <c r="Q1838" s="139" t="e">
        <f ca="1">_xll.BDP(X1838,"ISSUER")</f>
        <v>#NAME?</v>
      </c>
      <c r="R1838" s="138" t="e">
        <f ca="1">_xll.BDP(X1838,"INDUSTRY_SECTOR")</f>
        <v>#NAME?</v>
      </c>
      <c r="S1838" s="138" t="e">
        <f ca="1">_xll.BDP(X1838,"CPN_TYP")</f>
        <v>#NAME?</v>
      </c>
      <c r="T1838" s="184" t="s">
        <v>3523</v>
      </c>
      <c r="U1838" s="184"/>
      <c r="V1838" s="140"/>
      <c r="W1838" s="138"/>
      <c r="X1838" s="138"/>
      <c r="Z1838" s="226"/>
      <c r="AA1838" s="179"/>
    </row>
    <row r="1839" spans="1:27" s="141" customFormat="1" ht="14.25" customHeight="1" x14ac:dyDescent="0.3">
      <c r="A1839" s="131">
        <v>41660</v>
      </c>
      <c r="B1839" s="957" t="s">
        <v>1565</v>
      </c>
      <c r="C1839" s="957" t="s">
        <v>100</v>
      </c>
      <c r="D1839" s="664">
        <v>300</v>
      </c>
      <c r="E1839" s="132" t="s">
        <v>12</v>
      </c>
      <c r="F1839" s="134">
        <v>42762</v>
      </c>
      <c r="G1839" s="132" t="s">
        <v>3508</v>
      </c>
      <c r="H1839" s="132" t="s">
        <v>724</v>
      </c>
      <c r="I1839" s="135" t="s">
        <v>3509</v>
      </c>
      <c r="J1839" s="188" t="s">
        <v>3510</v>
      </c>
      <c r="K1839" s="137" t="s">
        <v>3511</v>
      </c>
      <c r="L1839" s="227">
        <v>750</v>
      </c>
      <c r="M1839" s="211" t="s">
        <v>2577</v>
      </c>
      <c r="N1839" s="138">
        <f t="shared" si="128"/>
        <v>1</v>
      </c>
      <c r="O1839" s="634">
        <f t="shared" si="129"/>
        <v>2.5</v>
      </c>
      <c r="Q1839" s="139" t="e">
        <f ca="1">_xll.BDP(X1839,"ISSUER")</f>
        <v>#NAME?</v>
      </c>
      <c r="R1839" s="138" t="e">
        <f ca="1">_xll.BDP(X1839,"INDUSTRY_SECTOR")</f>
        <v>#NAME?</v>
      </c>
      <c r="S1839" s="138" t="e">
        <f ca="1">_xll.BDP(X1839,"CPN_TYP")</f>
        <v>#NAME?</v>
      </c>
      <c r="T1839" s="184" t="s">
        <v>3524</v>
      </c>
      <c r="U1839" s="184"/>
      <c r="V1839" s="140"/>
      <c r="W1839" s="138"/>
      <c r="X1839" s="138"/>
      <c r="Z1839" s="226"/>
      <c r="AA1839" s="179"/>
    </row>
    <row r="1840" spans="1:27" s="247" customFormat="1" ht="14.25" customHeight="1" thickBot="1" x14ac:dyDescent="0.35">
      <c r="A1840" s="235">
        <v>41660</v>
      </c>
      <c r="B1840" s="959" t="s">
        <v>1565</v>
      </c>
      <c r="C1840" s="959" t="s">
        <v>100</v>
      </c>
      <c r="D1840" s="666">
        <v>300</v>
      </c>
      <c r="E1840" s="236" t="s">
        <v>37</v>
      </c>
      <c r="F1840" s="238">
        <v>43497</v>
      </c>
      <c r="G1840" s="236" t="s">
        <v>3508</v>
      </c>
      <c r="H1840" s="236" t="s">
        <v>55</v>
      </c>
      <c r="I1840" s="239" t="s">
        <v>2897</v>
      </c>
      <c r="J1840" s="240" t="s">
        <v>2898</v>
      </c>
      <c r="K1840" s="241" t="s">
        <v>3229</v>
      </c>
      <c r="L1840" s="242">
        <v>750</v>
      </c>
      <c r="M1840" s="243" t="s">
        <v>2577</v>
      </c>
      <c r="N1840" s="244">
        <f t="shared" si="128"/>
        <v>1</v>
      </c>
      <c r="O1840" s="637">
        <f t="shared" si="129"/>
        <v>2.5</v>
      </c>
      <c r="Q1840" s="245" t="e">
        <f ca="1">_xll.BDP(X1840,"ISSUER")</f>
        <v>#NAME?</v>
      </c>
      <c r="R1840" s="244" t="e">
        <f ca="1">_xll.BDP(X1840,"INDUSTRY_SECTOR")</f>
        <v>#NAME?</v>
      </c>
      <c r="S1840" s="244" t="e">
        <f ca="1">_xll.BDP(X1840,"CPN_TYP")</f>
        <v>#NAME?</v>
      </c>
      <c r="T1840" s="279" t="s">
        <v>3525</v>
      </c>
      <c r="U1840" s="279"/>
      <c r="V1840" s="246"/>
      <c r="W1840" s="244"/>
      <c r="X1840" s="244"/>
      <c r="Z1840" s="248"/>
      <c r="AA1840" s="249"/>
    </row>
    <row r="1841" spans="1:27" s="141" customFormat="1" ht="14.25" customHeight="1" x14ac:dyDescent="0.3">
      <c r="A1841" s="131">
        <v>41655</v>
      </c>
      <c r="B1841" s="957" t="s">
        <v>24</v>
      </c>
      <c r="C1841" s="957" t="s">
        <v>1113</v>
      </c>
      <c r="D1841" s="664">
        <v>1500</v>
      </c>
      <c r="E1841" s="132" t="s">
        <v>224</v>
      </c>
      <c r="F1841" s="134">
        <v>44218</v>
      </c>
      <c r="G1841" s="132" t="s">
        <v>24</v>
      </c>
      <c r="H1841" s="132" t="s">
        <v>189</v>
      </c>
      <c r="I1841" s="135" t="s">
        <v>1210</v>
      </c>
      <c r="J1841" s="188" t="s">
        <v>989</v>
      </c>
      <c r="K1841" s="137" t="s">
        <v>3438</v>
      </c>
      <c r="L1841" s="227">
        <v>2800</v>
      </c>
      <c r="M1841" s="211" t="s">
        <v>2545</v>
      </c>
      <c r="N1841" s="138">
        <f t="shared" ref="N1841:N1877" si="130">MONTH(A1841)</f>
        <v>1</v>
      </c>
      <c r="O1841" s="634">
        <f t="shared" ref="O1841:O1877" si="131">L1841/D1841</f>
        <v>1.8666666666666667</v>
      </c>
      <c r="Q1841" s="139" t="e">
        <f ca="1">_xll.BDP(X1841,"ISSUER")</f>
        <v>#NAME?</v>
      </c>
      <c r="R1841" s="138" t="e">
        <f ca="1">_xll.BDP(X1841,"INDUSTRY_SECTOR")</f>
        <v>#NAME?</v>
      </c>
      <c r="S1841" s="138" t="e">
        <f ca="1">_xll.BDP(X1841,"CPN_TYP")</f>
        <v>#NAME?</v>
      </c>
      <c r="T1841" s="132" t="s">
        <v>3450</v>
      </c>
      <c r="U1841" s="132"/>
      <c r="V1841" s="140"/>
      <c r="W1841" s="138"/>
      <c r="X1841" s="138"/>
      <c r="Z1841" s="226"/>
      <c r="AA1841" s="179"/>
    </row>
    <row r="1842" spans="1:27" s="141" customFormat="1" ht="14.25" customHeight="1" x14ac:dyDescent="0.3">
      <c r="A1842" s="131">
        <v>41655</v>
      </c>
      <c r="B1842" s="957" t="s">
        <v>3439</v>
      </c>
      <c r="C1842" s="957" t="s">
        <v>182</v>
      </c>
      <c r="D1842" s="664">
        <v>400</v>
      </c>
      <c r="E1842" s="132" t="s">
        <v>117</v>
      </c>
      <c r="F1842" s="134">
        <v>52611</v>
      </c>
      <c r="G1842" s="132" t="s">
        <v>2592</v>
      </c>
      <c r="H1842" s="132" t="s">
        <v>173</v>
      </c>
      <c r="I1842" s="135" t="s">
        <v>1365</v>
      </c>
      <c r="J1842" s="188" t="s">
        <v>2166</v>
      </c>
      <c r="K1842" s="137" t="s">
        <v>1070</v>
      </c>
      <c r="L1842" s="227">
        <v>2300</v>
      </c>
      <c r="M1842" s="211" t="s">
        <v>3440</v>
      </c>
      <c r="N1842" s="138">
        <f t="shared" si="130"/>
        <v>1</v>
      </c>
      <c r="O1842" s="634">
        <f t="shared" si="131"/>
        <v>5.75</v>
      </c>
      <c r="Q1842" s="139" t="e">
        <f ca="1">_xll.BDP(X1842,"ISSUER")</f>
        <v>#NAME?</v>
      </c>
      <c r="R1842" s="138" t="e">
        <f ca="1">_xll.BDP(X1842,"INDUSTRY_SECTOR")</f>
        <v>#NAME?</v>
      </c>
      <c r="S1842" s="138" t="e">
        <f ca="1">_xll.BDP(X1842,"CPN_TYP")</f>
        <v>#NAME?</v>
      </c>
      <c r="T1842" s="132" t="s">
        <v>3451</v>
      </c>
      <c r="U1842" s="132"/>
      <c r="V1842" s="140"/>
      <c r="W1842" s="138"/>
      <c r="X1842" s="138"/>
      <c r="Z1842" s="226"/>
      <c r="AA1842" s="179"/>
    </row>
    <row r="1843" spans="1:27" s="141" customFormat="1" ht="14.25" customHeight="1" x14ac:dyDescent="0.3">
      <c r="A1843" s="131">
        <v>41655</v>
      </c>
      <c r="B1843" s="957" t="s">
        <v>3441</v>
      </c>
      <c r="C1843" s="957" t="s">
        <v>1005</v>
      </c>
      <c r="D1843" s="664">
        <v>500</v>
      </c>
      <c r="E1843" s="132" t="s">
        <v>66</v>
      </c>
      <c r="F1843" s="134">
        <v>45325</v>
      </c>
      <c r="G1843" s="132" t="s">
        <v>3442</v>
      </c>
      <c r="H1843" s="132" t="s">
        <v>3443</v>
      </c>
      <c r="I1843" s="135" t="s">
        <v>3444</v>
      </c>
      <c r="J1843" s="188" t="s">
        <v>3445</v>
      </c>
      <c r="K1843" s="188" t="s">
        <v>3445</v>
      </c>
      <c r="L1843" s="227">
        <v>2000</v>
      </c>
      <c r="M1843" s="211"/>
      <c r="N1843" s="138">
        <f t="shared" si="130"/>
        <v>1</v>
      </c>
      <c r="O1843" s="634">
        <f t="shared" si="131"/>
        <v>4</v>
      </c>
      <c r="Q1843" s="139" t="e">
        <f ca="1">_xll.BDP(X1843,"ISSUER")</f>
        <v>#NAME?</v>
      </c>
      <c r="R1843" s="138" t="e">
        <f ca="1">_xll.BDP(X1843,"INDUSTRY_SECTOR")</f>
        <v>#NAME?</v>
      </c>
      <c r="S1843" s="138" t="e">
        <f ca="1">_xll.BDP(X1843,"CPN_TYP")</f>
        <v>#NAME?</v>
      </c>
      <c r="T1843" s="132" t="s">
        <v>3453</v>
      </c>
      <c r="U1843" s="132"/>
      <c r="V1843" s="140"/>
      <c r="W1843" s="138"/>
      <c r="X1843" s="138"/>
      <c r="Z1843" s="226"/>
      <c r="AA1843" s="179"/>
    </row>
    <row r="1844" spans="1:27" s="141" customFormat="1" ht="14.25" customHeight="1" x14ac:dyDescent="0.3">
      <c r="A1844" s="131">
        <v>41655</v>
      </c>
      <c r="B1844" s="957" t="s">
        <v>2199</v>
      </c>
      <c r="C1844" s="957" t="s">
        <v>3446</v>
      </c>
      <c r="D1844" s="664">
        <v>600</v>
      </c>
      <c r="E1844" s="132" t="s">
        <v>12</v>
      </c>
      <c r="F1844" s="134">
        <v>42795</v>
      </c>
      <c r="G1844" s="132" t="s">
        <v>3447</v>
      </c>
      <c r="H1844" s="132" t="s">
        <v>1600</v>
      </c>
      <c r="I1844" s="135" t="s">
        <v>3448</v>
      </c>
      <c r="J1844" s="188" t="s">
        <v>1274</v>
      </c>
      <c r="K1844" s="137" t="s">
        <v>3449</v>
      </c>
      <c r="L1844" s="227">
        <v>1250</v>
      </c>
      <c r="M1844" s="211" t="s">
        <v>1937</v>
      </c>
      <c r="N1844" s="138">
        <f t="shared" si="130"/>
        <v>1</v>
      </c>
      <c r="O1844" s="634">
        <f t="shared" si="131"/>
        <v>2.0833333333333335</v>
      </c>
      <c r="Q1844" s="139" t="e">
        <f ca="1">_xll.BDP(X1844,"ISSUER")</f>
        <v>#NAME?</v>
      </c>
      <c r="R1844" s="138" t="e">
        <f ca="1">_xll.BDP(X1844,"INDUSTRY_SECTOR")</f>
        <v>#NAME?</v>
      </c>
      <c r="S1844" s="138" t="e">
        <f ca="1">_xll.BDP(X1844,"CPN_TYP")</f>
        <v>#NAME?</v>
      </c>
      <c r="T1844" s="132" t="s">
        <v>3452</v>
      </c>
      <c r="U1844" s="132"/>
      <c r="V1844" s="140"/>
      <c r="W1844" s="138"/>
      <c r="X1844" s="138"/>
      <c r="Z1844" s="226"/>
      <c r="AA1844" s="179"/>
    </row>
    <row r="1845" spans="1:27" s="259" customFormat="1" ht="14.25" customHeight="1" x14ac:dyDescent="0.3">
      <c r="A1845" s="251">
        <v>41654</v>
      </c>
      <c r="B1845" s="977" t="s">
        <v>3414</v>
      </c>
      <c r="C1845" s="977" t="s">
        <v>1110</v>
      </c>
      <c r="D1845" s="261">
        <v>500</v>
      </c>
      <c r="E1845" s="252" t="s">
        <v>37</v>
      </c>
      <c r="F1845" s="253">
        <v>43488</v>
      </c>
      <c r="G1845" s="252" t="s">
        <v>3415</v>
      </c>
      <c r="H1845" s="252" t="s">
        <v>579</v>
      </c>
      <c r="I1845" s="254" t="s">
        <v>3416</v>
      </c>
      <c r="J1845" s="255" t="s">
        <v>3417</v>
      </c>
      <c r="K1845" s="256" t="s">
        <v>3346</v>
      </c>
      <c r="L1845" s="250">
        <v>5000</v>
      </c>
      <c r="M1845" s="258"/>
      <c r="N1845" s="259">
        <f t="shared" si="130"/>
        <v>1</v>
      </c>
      <c r="O1845" s="636">
        <f>P1846</f>
        <v>5</v>
      </c>
      <c r="P1845" s="260">
        <f>SUM(D1845:D1846)</f>
        <v>1000</v>
      </c>
      <c r="Q1845" s="252" t="e">
        <f ca="1">_xll.BDP(X1845,"ISSUER")</f>
        <v>#NAME?</v>
      </c>
      <c r="R1845" s="259" t="e">
        <f ca="1">_xll.BDP(X1845,"INDUSTRY_SECTOR")</f>
        <v>#NAME?</v>
      </c>
      <c r="S1845" s="259" t="e">
        <f ca="1">_xll.BDP(X1845,"CPN_TYP")</f>
        <v>#NAME?</v>
      </c>
      <c r="T1845" s="252" t="s">
        <v>3454</v>
      </c>
      <c r="U1845" s="252"/>
      <c r="V1845" s="261"/>
      <c r="Z1845" s="262"/>
      <c r="AA1845" s="263"/>
    </row>
    <row r="1846" spans="1:27" s="259" customFormat="1" ht="14.25" customHeight="1" x14ac:dyDescent="0.3">
      <c r="A1846" s="251">
        <v>41654</v>
      </c>
      <c r="B1846" s="977" t="s">
        <v>3414</v>
      </c>
      <c r="C1846" s="977" t="s">
        <v>1110</v>
      </c>
      <c r="D1846" s="261">
        <v>500</v>
      </c>
      <c r="E1846" s="252" t="s">
        <v>66</v>
      </c>
      <c r="F1846" s="253">
        <v>45314</v>
      </c>
      <c r="G1846" s="252" t="s">
        <v>3415</v>
      </c>
      <c r="H1846" s="252" t="s">
        <v>578</v>
      </c>
      <c r="I1846" s="254" t="s">
        <v>3416</v>
      </c>
      <c r="J1846" s="255" t="s">
        <v>3417</v>
      </c>
      <c r="K1846" s="255">
        <v>0.04</v>
      </c>
      <c r="L1846" s="250">
        <v>5000</v>
      </c>
      <c r="M1846" s="258"/>
      <c r="N1846" s="259">
        <f t="shared" si="130"/>
        <v>1</v>
      </c>
      <c r="O1846" s="636">
        <f>P1846</f>
        <v>5</v>
      </c>
      <c r="P1846" s="260">
        <f>L1845/P1845</f>
        <v>5</v>
      </c>
      <c r="Q1846" s="252" t="e">
        <f ca="1">_xll.BDP(X1846,"ISSUER")</f>
        <v>#NAME?</v>
      </c>
      <c r="R1846" s="259" t="e">
        <f ca="1">_xll.BDP(X1846,"INDUSTRY_SECTOR")</f>
        <v>#NAME?</v>
      </c>
      <c r="S1846" s="259" t="e">
        <f ca="1">_xll.BDP(X1846,"CPN_TYP")</f>
        <v>#NAME?</v>
      </c>
      <c r="T1846" s="252" t="s">
        <v>3455</v>
      </c>
      <c r="U1846" s="252"/>
      <c r="V1846" s="261"/>
      <c r="Z1846" s="262"/>
      <c r="AA1846" s="263"/>
    </row>
    <row r="1847" spans="1:27" s="141" customFormat="1" ht="14.25" customHeight="1" x14ac:dyDescent="0.3">
      <c r="A1847" s="131">
        <v>41654</v>
      </c>
      <c r="B1847" s="957" t="s">
        <v>3418</v>
      </c>
      <c r="C1847" s="957" t="s">
        <v>1005</v>
      </c>
      <c r="D1847" s="664">
        <v>750</v>
      </c>
      <c r="E1847" s="132" t="s">
        <v>746</v>
      </c>
      <c r="F1847" s="134">
        <v>43669</v>
      </c>
      <c r="G1847" s="132" t="s">
        <v>3419</v>
      </c>
      <c r="H1847" s="132" t="s">
        <v>2360</v>
      </c>
      <c r="I1847" s="135" t="s">
        <v>3420</v>
      </c>
      <c r="J1847" s="188" t="s">
        <v>2066</v>
      </c>
      <c r="K1847" s="137" t="s">
        <v>1003</v>
      </c>
      <c r="L1847" s="227">
        <v>3750</v>
      </c>
      <c r="M1847" s="211"/>
      <c r="N1847" s="138">
        <f t="shared" si="130"/>
        <v>1</v>
      </c>
      <c r="O1847" s="634">
        <f t="shared" si="131"/>
        <v>5</v>
      </c>
      <c r="Q1847" s="139" t="e">
        <f ca="1">_xll.BDP(X1847,"ISSUER")</f>
        <v>#NAME?</v>
      </c>
      <c r="R1847" s="138" t="e">
        <f ca="1">_xll.BDP(X1847,"INDUSTRY_SECTOR")</f>
        <v>#NAME?</v>
      </c>
      <c r="S1847" s="138" t="e">
        <f ca="1">_xll.BDP(X1847,"CPN_TYP")</f>
        <v>#NAME?</v>
      </c>
      <c r="T1847" s="134" t="s">
        <v>3456</v>
      </c>
      <c r="U1847" s="134"/>
      <c r="V1847" s="140"/>
      <c r="W1847" s="138"/>
      <c r="X1847" s="138"/>
      <c r="Z1847" s="226"/>
      <c r="AA1847" s="179"/>
    </row>
    <row r="1848" spans="1:27" s="141" customFormat="1" ht="14.25" customHeight="1" x14ac:dyDescent="0.3">
      <c r="A1848" s="131">
        <v>41654</v>
      </c>
      <c r="B1848" s="957" t="s">
        <v>3421</v>
      </c>
      <c r="C1848" s="957" t="s">
        <v>3422</v>
      </c>
      <c r="D1848" s="664">
        <v>1750</v>
      </c>
      <c r="E1848" s="132" t="s">
        <v>3423</v>
      </c>
      <c r="F1848" s="134" t="s">
        <v>3458</v>
      </c>
      <c r="G1848" s="132" t="s">
        <v>3424</v>
      </c>
      <c r="H1848" s="132" t="s">
        <v>3425</v>
      </c>
      <c r="I1848" s="135" t="s">
        <v>3426</v>
      </c>
      <c r="J1848" s="188" t="s">
        <v>3138</v>
      </c>
      <c r="K1848" s="137" t="s">
        <v>3138</v>
      </c>
      <c r="L1848" s="227">
        <v>25000</v>
      </c>
      <c r="M1848" s="211">
        <v>12.5</v>
      </c>
      <c r="N1848" s="138">
        <f t="shared" si="130"/>
        <v>1</v>
      </c>
      <c r="O1848" s="634">
        <f t="shared" si="131"/>
        <v>14.285714285714286</v>
      </c>
      <c r="Q1848" s="139" t="e">
        <f ca="1">_xll.BDP(X1848,"ISSUER")</f>
        <v>#NAME?</v>
      </c>
      <c r="R1848" s="138" t="e">
        <f ca="1">_xll.BDP(X1848,"INDUSTRY_SECTOR")</f>
        <v>#NAME?</v>
      </c>
      <c r="S1848" s="138" t="e">
        <f ca="1">_xll.BDP(X1848,"CPN_TYP")</f>
        <v>#NAME?</v>
      </c>
      <c r="T1848" s="132" t="s">
        <v>3457</v>
      </c>
      <c r="U1848" s="132"/>
      <c r="V1848" s="140"/>
      <c r="W1848" s="138"/>
      <c r="X1848" s="138"/>
      <c r="Z1848" s="226"/>
      <c r="AA1848" s="179"/>
    </row>
    <row r="1849" spans="1:27" s="259" customFormat="1" ht="14.25" customHeight="1" x14ac:dyDescent="0.3">
      <c r="A1849" s="251">
        <v>41654</v>
      </c>
      <c r="B1849" s="977" t="s">
        <v>1742</v>
      </c>
      <c r="C1849" s="977" t="s">
        <v>1514</v>
      </c>
      <c r="D1849" s="261">
        <v>500</v>
      </c>
      <c r="E1849" s="252" t="s">
        <v>37</v>
      </c>
      <c r="F1849" s="253">
        <v>43488</v>
      </c>
      <c r="G1849" s="252" t="s">
        <v>3427</v>
      </c>
      <c r="H1849" s="252" t="s">
        <v>333</v>
      </c>
      <c r="I1849" s="254" t="s">
        <v>1111</v>
      </c>
      <c r="J1849" s="255" t="s">
        <v>657</v>
      </c>
      <c r="K1849" s="256" t="s">
        <v>3428</v>
      </c>
      <c r="L1849" s="250">
        <v>28000</v>
      </c>
      <c r="M1849" s="258"/>
      <c r="N1849" s="259">
        <f t="shared" si="130"/>
        <v>1</v>
      </c>
      <c r="O1849" s="636">
        <f>P1850</f>
        <v>7</v>
      </c>
      <c r="P1849" s="260">
        <f>SUM(D1849:D1851)</f>
        <v>4000</v>
      </c>
      <c r="Q1849" s="252" t="e">
        <f ca="1">_xll.BDP(X1849,"ISSUER")</f>
        <v>#NAME?</v>
      </c>
      <c r="R1849" s="259" t="e">
        <f ca="1">_xll.BDP(X1849,"INDUSTRY_SECTOR")</f>
        <v>#NAME?</v>
      </c>
      <c r="S1849" s="259" t="e">
        <f ca="1">_xll.BDP(X1849,"CPN_TYP")</f>
        <v>#NAME?</v>
      </c>
      <c r="T1849" s="252" t="s">
        <v>3459</v>
      </c>
      <c r="U1849" s="252"/>
      <c r="V1849" s="261"/>
      <c r="Z1849" s="262"/>
      <c r="AA1849" s="263"/>
    </row>
    <row r="1850" spans="1:27" s="259" customFormat="1" ht="14.25" customHeight="1" x14ac:dyDescent="0.3">
      <c r="A1850" s="251">
        <v>41654</v>
      </c>
      <c r="B1850" s="977" t="s">
        <v>1742</v>
      </c>
      <c r="C1850" s="977" t="s">
        <v>1514</v>
      </c>
      <c r="D1850" s="261">
        <v>500</v>
      </c>
      <c r="E1850" s="252" t="s">
        <v>66</v>
      </c>
      <c r="F1850" s="253">
        <v>45309</v>
      </c>
      <c r="G1850" s="252" t="s">
        <v>3427</v>
      </c>
      <c r="H1850" s="252" t="s">
        <v>646</v>
      </c>
      <c r="I1850" s="254" t="s">
        <v>1633</v>
      </c>
      <c r="J1850" s="255" t="s">
        <v>1634</v>
      </c>
      <c r="K1850" s="256" t="s">
        <v>1003</v>
      </c>
      <c r="L1850" s="250">
        <v>28000</v>
      </c>
      <c r="M1850" s="258"/>
      <c r="N1850" s="259">
        <f t="shared" si="130"/>
        <v>1</v>
      </c>
      <c r="O1850" s="636">
        <f>P1850</f>
        <v>7</v>
      </c>
      <c r="P1850" s="260">
        <f>L1849/P1849</f>
        <v>7</v>
      </c>
      <c r="Q1850" s="252" t="e">
        <f ca="1">_xll.BDP(X1850,"ISSUER")</f>
        <v>#NAME?</v>
      </c>
      <c r="R1850" s="259" t="e">
        <f ca="1">_xll.BDP(X1850,"INDUSTRY_SECTOR")</f>
        <v>#NAME?</v>
      </c>
      <c r="S1850" s="259" t="e">
        <f ca="1">_xll.BDP(X1850,"CPN_TYP")</f>
        <v>#NAME?</v>
      </c>
      <c r="T1850" s="252" t="s">
        <v>3460</v>
      </c>
      <c r="U1850" s="252"/>
      <c r="V1850" s="261"/>
      <c r="Z1850" s="262"/>
      <c r="AA1850" s="263"/>
    </row>
    <row r="1851" spans="1:27" s="259" customFormat="1" ht="14.25" customHeight="1" x14ac:dyDescent="0.3">
      <c r="A1851" s="251">
        <v>41654</v>
      </c>
      <c r="B1851" s="977" t="s">
        <v>1742</v>
      </c>
      <c r="C1851" s="977" t="s">
        <v>1514</v>
      </c>
      <c r="D1851" s="261">
        <v>3000</v>
      </c>
      <c r="E1851" s="252" t="s">
        <v>117</v>
      </c>
      <c r="F1851" s="253">
        <v>52985</v>
      </c>
      <c r="G1851" s="252" t="s">
        <v>3427</v>
      </c>
      <c r="H1851" s="252" t="s">
        <v>178</v>
      </c>
      <c r="I1851" s="254" t="s">
        <v>1544</v>
      </c>
      <c r="J1851" s="255" t="s">
        <v>1545</v>
      </c>
      <c r="K1851" s="256" t="s">
        <v>3429</v>
      </c>
      <c r="L1851" s="250">
        <v>28000</v>
      </c>
      <c r="M1851" s="258"/>
      <c r="N1851" s="259">
        <f t="shared" si="130"/>
        <v>1</v>
      </c>
      <c r="O1851" s="636">
        <f>P1850</f>
        <v>7</v>
      </c>
      <c r="P1851" s="260"/>
      <c r="Q1851" s="252" t="e">
        <f ca="1">_xll.BDP(X1851,"ISSUER")</f>
        <v>#NAME?</v>
      </c>
      <c r="R1851" s="259" t="e">
        <f ca="1">_xll.BDP(X1851,"INDUSTRY_SECTOR")</f>
        <v>#NAME?</v>
      </c>
      <c r="S1851" s="259" t="e">
        <f ca="1">_xll.BDP(X1851,"CPN_TYP")</f>
        <v>#NAME?</v>
      </c>
      <c r="T1851" s="252" t="s">
        <v>3461</v>
      </c>
      <c r="U1851" s="252"/>
      <c r="V1851" s="261"/>
      <c r="Z1851" s="262"/>
      <c r="AA1851" s="263"/>
    </row>
    <row r="1852" spans="1:27" s="259" customFormat="1" ht="14.25" customHeight="1" x14ac:dyDescent="0.3">
      <c r="A1852" s="251">
        <v>41654</v>
      </c>
      <c r="B1852" s="977" t="s">
        <v>1290</v>
      </c>
      <c r="C1852" s="977" t="s">
        <v>73</v>
      </c>
      <c r="D1852" s="261">
        <v>1500</v>
      </c>
      <c r="E1852" s="252" t="s">
        <v>12</v>
      </c>
      <c r="F1852" s="253">
        <v>42758</v>
      </c>
      <c r="G1852" s="252" t="s">
        <v>3430</v>
      </c>
      <c r="H1852" s="252" t="s">
        <v>3431</v>
      </c>
      <c r="I1852" s="254" t="s">
        <v>1440</v>
      </c>
      <c r="J1852" s="255" t="s">
        <v>1441</v>
      </c>
      <c r="K1852" s="256" t="s">
        <v>3432</v>
      </c>
      <c r="L1852" s="250">
        <v>3700</v>
      </c>
      <c r="M1852" s="258" t="s">
        <v>3433</v>
      </c>
      <c r="N1852" s="259">
        <f t="shared" si="130"/>
        <v>1</v>
      </c>
      <c r="O1852" s="636">
        <f>P1853</f>
        <v>1.48</v>
      </c>
      <c r="P1852" s="260">
        <f>SUM(D1852:D1853)</f>
        <v>2500</v>
      </c>
      <c r="Q1852" s="252" t="e">
        <f ca="1">_xll.BDP(X1852,"ISSUER")</f>
        <v>#NAME?</v>
      </c>
      <c r="R1852" s="259" t="e">
        <f ca="1">_xll.BDP(X1852,"INDUSTRY_SECTOR")</f>
        <v>#NAME?</v>
      </c>
      <c r="S1852" s="259" t="e">
        <f ca="1">_xll.BDP(X1852,"CPN_TYP")</f>
        <v>#NAME?</v>
      </c>
      <c r="T1852" s="252" t="s">
        <v>3462</v>
      </c>
      <c r="U1852" s="252"/>
      <c r="V1852" s="261"/>
      <c r="Z1852" s="262"/>
      <c r="AA1852" s="263"/>
    </row>
    <row r="1853" spans="1:27" s="259" customFormat="1" ht="14.25" customHeight="1" x14ac:dyDescent="0.3">
      <c r="A1853" s="251">
        <v>41654</v>
      </c>
      <c r="B1853" s="977" t="s">
        <v>3434</v>
      </c>
      <c r="C1853" s="977" t="s">
        <v>73</v>
      </c>
      <c r="D1853" s="261">
        <v>1000</v>
      </c>
      <c r="E1853" s="252" t="s">
        <v>12</v>
      </c>
      <c r="F1853" s="253">
        <v>42758</v>
      </c>
      <c r="G1853" s="252" t="s">
        <v>3430</v>
      </c>
      <c r="H1853" s="252" t="s">
        <v>1745</v>
      </c>
      <c r="I1853" s="254" t="s">
        <v>1745</v>
      </c>
      <c r="J1853" s="255" t="s">
        <v>2691</v>
      </c>
      <c r="K1853" s="256" t="s">
        <v>2691</v>
      </c>
      <c r="L1853" s="250">
        <v>3700</v>
      </c>
      <c r="M1853" s="258"/>
      <c r="N1853" s="259">
        <f t="shared" si="130"/>
        <v>1</v>
      </c>
      <c r="O1853" s="636">
        <f>P1853</f>
        <v>1.48</v>
      </c>
      <c r="P1853" s="260">
        <f>L1852/P1852</f>
        <v>1.48</v>
      </c>
      <c r="Q1853" s="252" t="e">
        <f ca="1">_xll.BDP(X1853,"ISSUER")</f>
        <v>#NAME?</v>
      </c>
      <c r="R1853" s="259" t="e">
        <f ca="1">_xll.BDP(X1853,"INDUSTRY_SECTOR")</f>
        <v>#NAME?</v>
      </c>
      <c r="S1853" s="259" t="e">
        <f ca="1">_xll.BDP(X1853,"CPN_TYP")</f>
        <v>#NAME?</v>
      </c>
      <c r="T1853" s="252" t="s">
        <v>3463</v>
      </c>
      <c r="U1853" s="252"/>
      <c r="V1853" s="261"/>
      <c r="Z1853" s="262"/>
      <c r="AA1853" s="263"/>
    </row>
    <row r="1854" spans="1:27" s="259" customFormat="1" ht="14.25" customHeight="1" x14ac:dyDescent="0.3">
      <c r="A1854" s="251">
        <v>41654</v>
      </c>
      <c r="B1854" s="977" t="s">
        <v>567</v>
      </c>
      <c r="C1854" s="977" t="s">
        <v>1184</v>
      </c>
      <c r="D1854" s="261">
        <v>1250</v>
      </c>
      <c r="E1854" s="252" t="s">
        <v>37</v>
      </c>
      <c r="F1854" s="253">
        <v>43480</v>
      </c>
      <c r="G1854" s="252" t="s">
        <v>567</v>
      </c>
      <c r="H1854" s="252" t="s">
        <v>220</v>
      </c>
      <c r="I1854" s="254" t="s">
        <v>1495</v>
      </c>
      <c r="J1854" s="255" t="s">
        <v>1496</v>
      </c>
      <c r="K1854" s="256" t="s">
        <v>3435</v>
      </c>
      <c r="L1854" s="250">
        <v>15000</v>
      </c>
      <c r="M1854" s="258">
        <v>5</v>
      </c>
      <c r="N1854" s="259">
        <f t="shared" si="130"/>
        <v>1</v>
      </c>
      <c r="O1854" s="636">
        <f>P1855</f>
        <v>2.4390243902439024</v>
      </c>
      <c r="P1854" s="260">
        <f>SUM(D1854:D1857)</f>
        <v>6150</v>
      </c>
      <c r="Q1854" s="252" t="e">
        <f ca="1">_xll.BDP(X1854,"ISSUER")</f>
        <v>#NAME?</v>
      </c>
      <c r="R1854" s="259" t="e">
        <f ca="1">_xll.BDP(X1854,"INDUSTRY_SECTOR")</f>
        <v>#NAME?</v>
      </c>
      <c r="S1854" s="259" t="e">
        <f ca="1">_xll.BDP(X1854,"CPN_TYP")</f>
        <v>#NAME?</v>
      </c>
      <c r="T1854" s="252" t="s">
        <v>3464</v>
      </c>
      <c r="U1854" s="252"/>
      <c r="V1854" s="261"/>
      <c r="Z1854" s="262"/>
      <c r="AA1854" s="263"/>
    </row>
    <row r="1855" spans="1:27" s="259" customFormat="1" ht="14.25" customHeight="1" x14ac:dyDescent="0.3">
      <c r="A1855" s="251">
        <v>41654</v>
      </c>
      <c r="B1855" s="977" t="s">
        <v>3436</v>
      </c>
      <c r="C1855" s="977" t="s">
        <v>1184</v>
      </c>
      <c r="D1855" s="261">
        <v>400</v>
      </c>
      <c r="E1855" s="252" t="s">
        <v>37</v>
      </c>
      <c r="F1855" s="253">
        <v>43480</v>
      </c>
      <c r="G1855" s="252" t="s">
        <v>567</v>
      </c>
      <c r="H1855" s="252" t="s">
        <v>2299</v>
      </c>
      <c r="I1855" s="254" t="s">
        <v>2299</v>
      </c>
      <c r="J1855" s="255" t="s">
        <v>2132</v>
      </c>
      <c r="K1855" s="256" t="s">
        <v>2132</v>
      </c>
      <c r="L1855" s="250">
        <v>15000</v>
      </c>
      <c r="M1855" s="258"/>
      <c r="N1855" s="259">
        <f t="shared" si="130"/>
        <v>1</v>
      </c>
      <c r="O1855" s="636">
        <f>P1855</f>
        <v>2.4390243902439024</v>
      </c>
      <c r="P1855" s="260">
        <f>L1854/P1854</f>
        <v>2.4390243902439024</v>
      </c>
      <c r="Q1855" s="252" t="e">
        <f ca="1">_xll.BDP(X1855,"ISSUER")</f>
        <v>#NAME?</v>
      </c>
      <c r="R1855" s="259" t="e">
        <f ca="1">_xll.BDP(X1855,"INDUSTRY_SECTOR")</f>
        <v>#NAME?</v>
      </c>
      <c r="S1855" s="259" t="e">
        <f ca="1">_xll.BDP(X1855,"CPN_TYP")</f>
        <v>#NAME?</v>
      </c>
      <c r="T1855" s="252" t="s">
        <v>3465</v>
      </c>
      <c r="U1855" s="252"/>
      <c r="V1855" s="261"/>
      <c r="Z1855" s="262"/>
      <c r="AA1855" s="263"/>
    </row>
    <row r="1856" spans="1:27" s="259" customFormat="1" ht="14.25" customHeight="1" x14ac:dyDescent="0.3">
      <c r="A1856" s="251">
        <v>41654</v>
      </c>
      <c r="B1856" s="977" t="s">
        <v>567</v>
      </c>
      <c r="C1856" s="977" t="s">
        <v>1184</v>
      </c>
      <c r="D1856" s="261">
        <v>2500</v>
      </c>
      <c r="E1856" s="252" t="s">
        <v>66</v>
      </c>
      <c r="F1856" s="253">
        <v>45313</v>
      </c>
      <c r="G1856" s="252" t="s">
        <v>567</v>
      </c>
      <c r="H1856" s="252" t="s">
        <v>578</v>
      </c>
      <c r="I1856" s="254" t="s">
        <v>1517</v>
      </c>
      <c r="J1856" s="255" t="s">
        <v>1044</v>
      </c>
      <c r="K1856" s="256" t="s">
        <v>3437</v>
      </c>
      <c r="L1856" s="250">
        <v>15000</v>
      </c>
      <c r="M1856" s="258">
        <v>6</v>
      </c>
      <c r="N1856" s="259">
        <f t="shared" si="130"/>
        <v>1</v>
      </c>
      <c r="O1856" s="636">
        <f>P1855</f>
        <v>2.4390243902439024</v>
      </c>
      <c r="P1856" s="260"/>
      <c r="Q1856" s="252" t="e">
        <f ca="1">_xll.BDP(X1856,"ISSUER")</f>
        <v>#NAME?</v>
      </c>
      <c r="R1856" s="259" t="e">
        <f ca="1">_xll.BDP(X1856,"INDUSTRY_SECTOR")</f>
        <v>#NAME?</v>
      </c>
      <c r="S1856" s="259" t="e">
        <f ca="1">_xll.BDP(X1856,"CPN_TYP")</f>
        <v>#NAME?</v>
      </c>
      <c r="T1856" s="252" t="s">
        <v>3466</v>
      </c>
      <c r="U1856" s="252"/>
      <c r="V1856" s="261"/>
      <c r="Z1856" s="262"/>
      <c r="AA1856" s="263"/>
    </row>
    <row r="1857" spans="1:27" s="259" customFormat="1" ht="14.25" customHeight="1" x14ac:dyDescent="0.3">
      <c r="A1857" s="251">
        <v>41654</v>
      </c>
      <c r="B1857" s="977" t="s">
        <v>567</v>
      </c>
      <c r="C1857" s="977" t="s">
        <v>1184</v>
      </c>
      <c r="D1857" s="261">
        <v>2000</v>
      </c>
      <c r="E1857" s="252" t="s">
        <v>117</v>
      </c>
      <c r="F1857" s="253">
        <v>52617</v>
      </c>
      <c r="G1857" s="252" t="s">
        <v>567</v>
      </c>
      <c r="H1857" s="252" t="s">
        <v>225</v>
      </c>
      <c r="I1857" s="254" t="s">
        <v>1051</v>
      </c>
      <c r="J1857" s="255" t="s">
        <v>1052</v>
      </c>
      <c r="K1857" s="256" t="s">
        <v>2619</v>
      </c>
      <c r="L1857" s="250">
        <v>15000</v>
      </c>
      <c r="M1857" s="258">
        <v>10</v>
      </c>
      <c r="N1857" s="259">
        <f t="shared" si="130"/>
        <v>1</v>
      </c>
      <c r="O1857" s="636">
        <f>P1855</f>
        <v>2.4390243902439024</v>
      </c>
      <c r="P1857" s="277"/>
      <c r="Q1857" s="252" t="e">
        <f ca="1">_xll.BDP(X1857,"ISSUER")</f>
        <v>#NAME?</v>
      </c>
      <c r="R1857" s="259" t="e">
        <f ca="1">_xll.BDP(X1857,"INDUSTRY_SECTOR")</f>
        <v>#NAME?</v>
      </c>
      <c r="S1857" s="259" t="e">
        <f ca="1">_xll.BDP(X1857,"CPN_TYP")</f>
        <v>#NAME?</v>
      </c>
      <c r="T1857" s="252" t="s">
        <v>3467</v>
      </c>
      <c r="U1857" s="252"/>
      <c r="V1857" s="261"/>
      <c r="Z1857" s="262"/>
      <c r="AA1857" s="263"/>
    </row>
    <row r="1858" spans="1:27" s="141" customFormat="1" ht="14.25" customHeight="1" x14ac:dyDescent="0.3">
      <c r="A1858" s="131">
        <v>41653</v>
      </c>
      <c r="B1858" s="957" t="s">
        <v>3385</v>
      </c>
      <c r="C1858" s="957" t="s">
        <v>2961</v>
      </c>
      <c r="D1858" s="664">
        <v>1500</v>
      </c>
      <c r="E1858" s="132" t="s">
        <v>3386</v>
      </c>
      <c r="F1858" s="134" t="s">
        <v>3387</v>
      </c>
      <c r="G1858" s="132" t="s">
        <v>3388</v>
      </c>
      <c r="H1858" s="132" t="s">
        <v>3389</v>
      </c>
      <c r="I1858" s="135" t="s">
        <v>3390</v>
      </c>
      <c r="J1858" s="188" t="s">
        <v>3390</v>
      </c>
      <c r="K1858" s="188">
        <v>5.6250000000000001E-2</v>
      </c>
      <c r="L1858" s="227">
        <v>6100</v>
      </c>
      <c r="M1858" s="211" t="s">
        <v>2336</v>
      </c>
      <c r="N1858" s="138">
        <f t="shared" si="130"/>
        <v>1</v>
      </c>
      <c r="O1858" s="634">
        <f t="shared" si="131"/>
        <v>4.0666666666666664</v>
      </c>
      <c r="Q1858" s="139" t="e">
        <f ca="1">_xll.BDP(X1858,"ISSUER")</f>
        <v>#NAME?</v>
      </c>
      <c r="R1858" s="138" t="e">
        <f ca="1">_xll.BDP(X1858,"INDUSTRY_SECTOR")</f>
        <v>#NAME?</v>
      </c>
      <c r="S1858" s="138" t="e">
        <f ca="1">_xll.BDP(X1858,"CPN_TYP")</f>
        <v>#NAME?</v>
      </c>
      <c r="T1858" s="132" t="s">
        <v>3477</v>
      </c>
      <c r="U1858" s="132"/>
      <c r="V1858" s="140"/>
      <c r="W1858" s="138"/>
      <c r="X1858" s="138"/>
      <c r="Z1858" s="226"/>
      <c r="AA1858" s="179"/>
    </row>
    <row r="1859" spans="1:27" s="141" customFormat="1" ht="14.25" customHeight="1" x14ac:dyDescent="0.3">
      <c r="A1859" s="131">
        <v>41653</v>
      </c>
      <c r="B1859" s="957" t="s">
        <v>2707</v>
      </c>
      <c r="C1859" s="957" t="s">
        <v>1577</v>
      </c>
      <c r="D1859" s="664">
        <v>500</v>
      </c>
      <c r="E1859" s="132" t="s">
        <v>721</v>
      </c>
      <c r="F1859" s="134">
        <v>42755</v>
      </c>
      <c r="G1859" s="132" t="s">
        <v>3391</v>
      </c>
      <c r="H1859" s="132" t="s">
        <v>951</v>
      </c>
      <c r="I1859" s="135" t="s">
        <v>3392</v>
      </c>
      <c r="J1859" s="188" t="s">
        <v>3392</v>
      </c>
      <c r="K1859" s="188">
        <v>1.7000000000000001E-2</v>
      </c>
      <c r="L1859" s="227">
        <v>650</v>
      </c>
      <c r="M1859" s="211" t="s">
        <v>1890</v>
      </c>
      <c r="N1859" s="138">
        <f t="shared" si="130"/>
        <v>1</v>
      </c>
      <c r="O1859" s="634">
        <f t="shared" si="131"/>
        <v>1.3</v>
      </c>
      <c r="Q1859" s="139" t="e">
        <f ca="1">_xll.BDP(X1859,"ISSUER")</f>
        <v>#NAME?</v>
      </c>
      <c r="R1859" s="138" t="e">
        <f ca="1">_xll.BDP(X1859,"INDUSTRY_SECTOR")</f>
        <v>#NAME?</v>
      </c>
      <c r="S1859" s="138" t="e">
        <f ca="1">_xll.BDP(X1859,"CPN_TYP")</f>
        <v>#NAME?</v>
      </c>
      <c r="T1859" s="132" t="s">
        <v>3475</v>
      </c>
      <c r="U1859" s="132"/>
      <c r="V1859" s="140"/>
      <c r="W1859" s="138"/>
      <c r="X1859" s="138"/>
      <c r="Z1859" s="226"/>
      <c r="AA1859" s="179"/>
    </row>
    <row r="1860" spans="1:27" s="141" customFormat="1" ht="14.25" customHeight="1" x14ac:dyDescent="0.3">
      <c r="A1860" s="131">
        <v>41653</v>
      </c>
      <c r="B1860" s="957" t="s">
        <v>2707</v>
      </c>
      <c r="C1860" s="957" t="s">
        <v>1577</v>
      </c>
      <c r="D1860" s="664">
        <v>600</v>
      </c>
      <c r="E1860" s="132" t="s">
        <v>1222</v>
      </c>
      <c r="F1860" s="134">
        <v>42755</v>
      </c>
      <c r="G1860" s="132" t="s">
        <v>3391</v>
      </c>
      <c r="H1860" s="132" t="s">
        <v>3393</v>
      </c>
      <c r="I1860" s="135"/>
      <c r="J1860" s="188" t="s">
        <v>3394</v>
      </c>
      <c r="K1860" s="137" t="s">
        <v>2529</v>
      </c>
      <c r="L1860" s="227">
        <v>600</v>
      </c>
      <c r="M1860" s="211"/>
      <c r="N1860" s="138">
        <f t="shared" si="130"/>
        <v>1</v>
      </c>
      <c r="O1860" s="634">
        <f t="shared" si="131"/>
        <v>1</v>
      </c>
      <c r="Q1860" s="139" t="e">
        <f ca="1">_xll.BDP(X1860,"ISSUER")</f>
        <v>#NAME?</v>
      </c>
      <c r="R1860" s="138" t="e">
        <f ca="1">_xll.BDP(X1860,"INDUSTRY_SECTOR")</f>
        <v>#NAME?</v>
      </c>
      <c r="S1860" s="138" t="e">
        <f ca="1">_xll.BDP(X1860,"CPN_TYP")</f>
        <v>#NAME?</v>
      </c>
      <c r="T1860" s="132" t="s">
        <v>3474</v>
      </c>
      <c r="U1860" s="132"/>
      <c r="V1860" s="140"/>
      <c r="W1860" s="138"/>
      <c r="X1860" s="138"/>
      <c r="Z1860" s="226"/>
      <c r="AA1860" s="179"/>
    </row>
    <row r="1861" spans="1:27" s="141" customFormat="1" ht="14.25" customHeight="1" x14ac:dyDescent="0.3">
      <c r="A1861" s="131">
        <v>41653</v>
      </c>
      <c r="B1861" s="957" t="s">
        <v>2707</v>
      </c>
      <c r="C1861" s="957" t="s">
        <v>1577</v>
      </c>
      <c r="D1861" s="664">
        <v>400</v>
      </c>
      <c r="E1861" s="132" t="s">
        <v>1229</v>
      </c>
      <c r="F1861" s="134">
        <v>43487</v>
      </c>
      <c r="G1861" s="132" t="s">
        <v>3391</v>
      </c>
      <c r="H1861" s="132" t="s">
        <v>1050</v>
      </c>
      <c r="I1861" s="135" t="s">
        <v>3395</v>
      </c>
      <c r="J1861" s="188" t="s">
        <v>3395</v>
      </c>
      <c r="K1861" s="188">
        <v>2.75E-2</v>
      </c>
      <c r="L1861" s="227">
        <v>500</v>
      </c>
      <c r="M1861" s="211" t="s">
        <v>1890</v>
      </c>
      <c r="N1861" s="138">
        <f t="shared" si="130"/>
        <v>1</v>
      </c>
      <c r="O1861" s="634">
        <f t="shared" si="131"/>
        <v>1.25</v>
      </c>
      <c r="Q1861" s="139" t="e">
        <f ca="1">_xll.BDP(X1861,"ISSUER")</f>
        <v>#NAME?</v>
      </c>
      <c r="R1861" s="138" t="e">
        <f ca="1">_xll.BDP(X1861,"INDUSTRY_SECTOR")</f>
        <v>#NAME?</v>
      </c>
      <c r="S1861" s="138" t="e">
        <f ca="1">_xll.BDP(X1861,"CPN_TYP")</f>
        <v>#NAME?</v>
      </c>
      <c r="T1861" s="132" t="s">
        <v>3476</v>
      </c>
      <c r="U1861" s="132"/>
      <c r="V1861" s="140"/>
      <c r="W1861" s="138"/>
      <c r="X1861" s="138"/>
      <c r="Z1861" s="226"/>
      <c r="AA1861" s="179"/>
    </row>
    <row r="1862" spans="1:27" s="259" customFormat="1" ht="14.25" customHeight="1" x14ac:dyDescent="0.3">
      <c r="A1862" s="251">
        <v>41653</v>
      </c>
      <c r="B1862" s="977" t="s">
        <v>3396</v>
      </c>
      <c r="C1862" s="977" t="s">
        <v>3397</v>
      </c>
      <c r="D1862" s="261">
        <v>1000</v>
      </c>
      <c r="E1862" s="252" t="s">
        <v>1229</v>
      </c>
      <c r="F1862" s="253" t="s">
        <v>3398</v>
      </c>
      <c r="G1862" s="252" t="s">
        <v>3116</v>
      </c>
      <c r="H1862" s="252" t="s">
        <v>586</v>
      </c>
      <c r="I1862" s="254" t="s">
        <v>3241</v>
      </c>
      <c r="J1862" s="255" t="s">
        <v>3399</v>
      </c>
      <c r="K1862" s="255">
        <v>2.1000000000000001E-2</v>
      </c>
      <c r="L1862" s="250">
        <v>2400</v>
      </c>
      <c r="M1862" s="258" t="s">
        <v>3377</v>
      </c>
      <c r="N1862" s="259">
        <f t="shared" si="130"/>
        <v>1</v>
      </c>
      <c r="O1862" s="636">
        <f>P1863</f>
        <v>1.92</v>
      </c>
      <c r="P1862" s="260">
        <f>SUM(D1862:D1863)</f>
        <v>1250</v>
      </c>
      <c r="Q1862" s="252" t="e">
        <f ca="1">_xll.BDP(X1862,"ISSUER")</f>
        <v>#NAME?</v>
      </c>
      <c r="R1862" s="259" t="e">
        <f ca="1">_xll.BDP(X1862,"INDUSTRY_SECTOR")</f>
        <v>#NAME?</v>
      </c>
      <c r="S1862" s="259" t="e">
        <f ca="1">_xll.BDP(X1862,"CPN_TYP")</f>
        <v>#NAME?</v>
      </c>
      <c r="T1862" s="252" t="s">
        <v>3471</v>
      </c>
      <c r="U1862" s="252"/>
      <c r="V1862" s="261"/>
      <c r="Z1862" s="262"/>
      <c r="AA1862" s="263"/>
    </row>
    <row r="1863" spans="1:27" s="259" customFormat="1" ht="14.25" customHeight="1" x14ac:dyDescent="0.3">
      <c r="A1863" s="251">
        <v>41653</v>
      </c>
      <c r="B1863" s="977" t="s">
        <v>1522</v>
      </c>
      <c r="C1863" s="977" t="s">
        <v>3397</v>
      </c>
      <c r="D1863" s="261">
        <v>250</v>
      </c>
      <c r="E1863" s="252" t="s">
        <v>3400</v>
      </c>
      <c r="F1863" s="253">
        <v>43482</v>
      </c>
      <c r="G1863" s="252" t="s">
        <v>3116</v>
      </c>
      <c r="H1863" s="252"/>
      <c r="I1863" s="254"/>
      <c r="J1863" s="255" t="s">
        <v>3401</v>
      </c>
      <c r="K1863" s="256" t="s">
        <v>3473</v>
      </c>
      <c r="L1863" s="250">
        <v>2400</v>
      </c>
      <c r="M1863" s="258" t="s">
        <v>3377</v>
      </c>
      <c r="N1863" s="259">
        <f t="shared" si="130"/>
        <v>1</v>
      </c>
      <c r="O1863" s="636">
        <f>P1863</f>
        <v>1.92</v>
      </c>
      <c r="P1863" s="260">
        <f>L1862/P1862</f>
        <v>1.92</v>
      </c>
      <c r="Q1863" s="252" t="e">
        <f ca="1">_xll.BDP(X1863,"ISSUER")</f>
        <v>#NAME?</v>
      </c>
      <c r="R1863" s="259" t="e">
        <f ca="1">_xll.BDP(X1863,"INDUSTRY_SECTOR")</f>
        <v>#NAME?</v>
      </c>
      <c r="S1863" s="259" t="e">
        <f ca="1">_xll.BDP(X1863,"CPN_TYP")</f>
        <v>#NAME?</v>
      </c>
      <c r="T1863" s="252" t="s">
        <v>3472</v>
      </c>
      <c r="U1863" s="252"/>
      <c r="V1863" s="261"/>
      <c r="Z1863" s="262"/>
      <c r="AA1863" s="263"/>
    </row>
    <row r="1864" spans="1:27" s="141" customFormat="1" ht="14.25" customHeight="1" x14ac:dyDescent="0.3">
      <c r="A1864" s="131">
        <v>41653</v>
      </c>
      <c r="B1864" s="957" t="s">
        <v>3402</v>
      </c>
      <c r="C1864" s="957" t="s">
        <v>127</v>
      </c>
      <c r="D1864" s="664">
        <v>500</v>
      </c>
      <c r="E1864" s="132" t="s">
        <v>1859</v>
      </c>
      <c r="F1864" s="134">
        <v>42718</v>
      </c>
      <c r="G1864" s="132" t="s">
        <v>3403</v>
      </c>
      <c r="H1864" s="132" t="s">
        <v>2128</v>
      </c>
      <c r="I1864" s="135" t="s">
        <v>3404</v>
      </c>
      <c r="J1864" s="188" t="s">
        <v>3405</v>
      </c>
      <c r="K1864" s="188">
        <v>1.0500000000000001E-2</v>
      </c>
      <c r="L1864" s="227">
        <v>2000</v>
      </c>
      <c r="M1864" s="211" t="s">
        <v>1208</v>
      </c>
      <c r="N1864" s="138">
        <f t="shared" si="130"/>
        <v>1</v>
      </c>
      <c r="O1864" s="634">
        <f t="shared" si="131"/>
        <v>4</v>
      </c>
      <c r="Q1864" s="139" t="e">
        <f ca="1">_xll.BDP(X1864,"ISSUER")</f>
        <v>#NAME?</v>
      </c>
      <c r="R1864" s="138" t="e">
        <f ca="1">_xll.BDP(X1864,"INDUSTRY_SECTOR")</f>
        <v>#NAME?</v>
      </c>
      <c r="S1864" s="138" t="e">
        <f ca="1">_xll.BDP(X1864,"CPN_TYP")</f>
        <v>#NAME?</v>
      </c>
      <c r="T1864" s="132" t="s">
        <v>3470</v>
      </c>
      <c r="U1864" s="132"/>
      <c r="V1864" s="140"/>
      <c r="W1864" s="138"/>
      <c r="X1864" s="138"/>
      <c r="Z1864" s="226"/>
      <c r="AA1864" s="179"/>
    </row>
    <row r="1865" spans="1:27" s="141" customFormat="1" ht="14.25" customHeight="1" x14ac:dyDescent="0.3">
      <c r="A1865" s="131">
        <v>41653</v>
      </c>
      <c r="B1865" s="957" t="s">
        <v>3406</v>
      </c>
      <c r="C1865" s="957" t="s">
        <v>3407</v>
      </c>
      <c r="D1865" s="664">
        <v>1000</v>
      </c>
      <c r="E1865" s="132" t="s">
        <v>3408</v>
      </c>
      <c r="F1865" s="134">
        <v>45313</v>
      </c>
      <c r="G1865" s="132" t="s">
        <v>3409</v>
      </c>
      <c r="H1865" s="132" t="s">
        <v>1895</v>
      </c>
      <c r="I1865" s="135" t="s">
        <v>3410</v>
      </c>
      <c r="J1865" s="188" t="s">
        <v>1896</v>
      </c>
      <c r="K1865" s="188">
        <v>0.05</v>
      </c>
      <c r="L1865" s="227">
        <v>2800</v>
      </c>
      <c r="M1865" s="211" t="s">
        <v>3411</v>
      </c>
      <c r="N1865" s="138">
        <f t="shared" si="130"/>
        <v>1</v>
      </c>
      <c r="O1865" s="634">
        <f t="shared" si="131"/>
        <v>2.8</v>
      </c>
      <c r="Q1865" s="139" t="e">
        <f ca="1">_xll.BDP(X1865,"ISSUER")</f>
        <v>#NAME?</v>
      </c>
      <c r="R1865" s="138" t="e">
        <f ca="1">_xll.BDP(X1865,"INDUSTRY_SECTOR")</f>
        <v>#NAME?</v>
      </c>
      <c r="S1865" s="138" t="e">
        <f ca="1">_xll.BDP(X1865,"CPN_TYP")</f>
        <v>#NAME?</v>
      </c>
      <c r="T1865" s="132" t="s">
        <v>3469</v>
      </c>
      <c r="U1865" s="132"/>
      <c r="V1865" s="140"/>
      <c r="W1865" s="138"/>
      <c r="X1865" s="138"/>
      <c r="Z1865" s="226"/>
      <c r="AA1865" s="179"/>
    </row>
    <row r="1866" spans="1:27" s="141" customFormat="1" ht="14.25" customHeight="1" x14ac:dyDescent="0.3">
      <c r="A1866" s="131">
        <v>41653</v>
      </c>
      <c r="B1866" s="957" t="s">
        <v>656</v>
      </c>
      <c r="C1866" s="957" t="s">
        <v>1733</v>
      </c>
      <c r="D1866" s="664">
        <v>2000</v>
      </c>
      <c r="E1866" s="132" t="s">
        <v>3386</v>
      </c>
      <c r="F1866" s="134" t="s">
        <v>3458</v>
      </c>
      <c r="G1866" s="132" t="s">
        <v>656</v>
      </c>
      <c r="H1866" s="132" t="s">
        <v>3412</v>
      </c>
      <c r="I1866" s="135"/>
      <c r="J1866" s="188" t="s">
        <v>3413</v>
      </c>
      <c r="K1866" s="188">
        <v>6.7500000000000004E-2</v>
      </c>
      <c r="L1866" s="227">
        <v>3000</v>
      </c>
      <c r="M1866" s="211" t="s">
        <v>2336</v>
      </c>
      <c r="N1866" s="138">
        <f t="shared" si="130"/>
        <v>1</v>
      </c>
      <c r="O1866" s="634">
        <f t="shared" si="131"/>
        <v>1.5</v>
      </c>
      <c r="Q1866" s="139" t="e">
        <f ca="1">_xll.BDP(X1866,"ISSUER")</f>
        <v>#NAME?</v>
      </c>
      <c r="R1866" s="138" t="e">
        <f ca="1">_xll.BDP(X1866,"INDUSTRY_SECTOR")</f>
        <v>#NAME?</v>
      </c>
      <c r="S1866" s="138" t="e">
        <f ca="1">_xll.BDP(X1866,"CPN_TYP")</f>
        <v>#NAME?</v>
      </c>
      <c r="T1866" s="132" t="s">
        <v>3468</v>
      </c>
      <c r="U1866" s="132"/>
      <c r="V1866" s="140"/>
      <c r="W1866" s="138"/>
      <c r="X1866" s="138"/>
      <c r="Z1866" s="226"/>
      <c r="AA1866" s="179"/>
    </row>
    <row r="1867" spans="1:27" s="141" customFormat="1" ht="14.25" customHeight="1" x14ac:dyDescent="0.3">
      <c r="A1867" s="131">
        <v>41652</v>
      </c>
      <c r="B1867" s="957" t="s">
        <v>3356</v>
      </c>
      <c r="C1867" s="957" t="s">
        <v>949</v>
      </c>
      <c r="D1867" s="664">
        <v>300</v>
      </c>
      <c r="E1867" s="132" t="s">
        <v>37</v>
      </c>
      <c r="F1867" s="134">
        <v>43497</v>
      </c>
      <c r="G1867" s="132" t="s">
        <v>372</v>
      </c>
      <c r="H1867" s="132" t="s">
        <v>55</v>
      </c>
      <c r="I1867" s="135" t="s">
        <v>3357</v>
      </c>
      <c r="J1867" s="188" t="s">
        <v>3358</v>
      </c>
      <c r="K1867" s="137" t="s">
        <v>3359</v>
      </c>
      <c r="L1867" s="227">
        <v>1400</v>
      </c>
      <c r="M1867" s="211" t="s">
        <v>3360</v>
      </c>
      <c r="N1867" s="138">
        <f t="shared" si="130"/>
        <v>1</v>
      </c>
      <c r="O1867" s="634">
        <f t="shared" si="131"/>
        <v>4.666666666666667</v>
      </c>
      <c r="Q1867" s="139" t="e">
        <f ca="1">_xll.BDP(X1867,"ISSUER")</f>
        <v>#NAME?</v>
      </c>
      <c r="R1867" s="138" t="e">
        <f ca="1">_xll.BDP(X1867,"INDUSTRY_SECTOR")</f>
        <v>#NAME?</v>
      </c>
      <c r="S1867" s="138" t="e">
        <f ca="1">_xll.BDP(X1867,"CPN_TYP")</f>
        <v>#NAME?</v>
      </c>
      <c r="T1867" s="132" t="s">
        <v>3480</v>
      </c>
      <c r="U1867" s="132"/>
      <c r="V1867" s="140"/>
      <c r="W1867" s="138"/>
      <c r="X1867" s="138"/>
      <c r="Z1867" s="226"/>
      <c r="AA1867" s="179"/>
    </row>
    <row r="1868" spans="1:27" s="141" customFormat="1" ht="14.25" customHeight="1" x14ac:dyDescent="0.3">
      <c r="A1868" s="131">
        <v>41652</v>
      </c>
      <c r="B1868" s="957" t="s">
        <v>3356</v>
      </c>
      <c r="C1868" s="957" t="s">
        <v>949</v>
      </c>
      <c r="D1868" s="664">
        <v>300</v>
      </c>
      <c r="E1868" s="132" t="s">
        <v>66</v>
      </c>
      <c r="F1868" s="134">
        <v>45323</v>
      </c>
      <c r="G1868" s="132" t="s">
        <v>372</v>
      </c>
      <c r="H1868" s="132" t="s">
        <v>631</v>
      </c>
      <c r="I1868" s="135" t="s">
        <v>2259</v>
      </c>
      <c r="J1868" s="188" t="s">
        <v>1902</v>
      </c>
      <c r="K1868" s="137" t="s">
        <v>3361</v>
      </c>
      <c r="L1868" s="227">
        <v>1650</v>
      </c>
      <c r="M1868" s="211" t="s">
        <v>3362</v>
      </c>
      <c r="N1868" s="138">
        <f t="shared" si="130"/>
        <v>1</v>
      </c>
      <c r="O1868" s="634">
        <f t="shared" si="131"/>
        <v>5.5</v>
      </c>
      <c r="Q1868" s="139" t="e">
        <f ca="1">_xll.BDP(X1868,"ISSUER")</f>
        <v>#NAME?</v>
      </c>
      <c r="R1868" s="138" t="e">
        <f ca="1">_xll.BDP(X1868,"INDUSTRY_SECTOR")</f>
        <v>#NAME?</v>
      </c>
      <c r="S1868" s="138" t="e">
        <f ca="1">_xll.BDP(X1868,"CPN_TYP")</f>
        <v>#NAME?</v>
      </c>
      <c r="T1868" s="132" t="s">
        <v>3479</v>
      </c>
      <c r="U1868" s="132"/>
      <c r="V1868" s="140"/>
      <c r="W1868" s="138"/>
      <c r="X1868" s="138"/>
      <c r="Z1868" s="226"/>
      <c r="AA1868" s="179"/>
    </row>
    <row r="1869" spans="1:27" s="141" customFormat="1" ht="14.25" customHeight="1" x14ac:dyDescent="0.3">
      <c r="A1869" s="131">
        <v>41652</v>
      </c>
      <c r="B1869" s="957" t="s">
        <v>3356</v>
      </c>
      <c r="C1869" s="957" t="s">
        <v>949</v>
      </c>
      <c r="D1869" s="664">
        <v>600</v>
      </c>
      <c r="E1869" s="132" t="s">
        <v>117</v>
      </c>
      <c r="F1869" s="134">
        <v>52628</v>
      </c>
      <c r="G1869" s="132" t="s">
        <v>372</v>
      </c>
      <c r="H1869" s="132" t="s">
        <v>573</v>
      </c>
      <c r="I1869" s="135" t="s">
        <v>1315</v>
      </c>
      <c r="J1869" s="188" t="s">
        <v>1316</v>
      </c>
      <c r="K1869" s="137" t="s">
        <v>3363</v>
      </c>
      <c r="L1869" s="227">
        <v>2500</v>
      </c>
      <c r="M1869" s="211" t="s">
        <v>3362</v>
      </c>
      <c r="N1869" s="138">
        <f t="shared" si="130"/>
        <v>1</v>
      </c>
      <c r="O1869" s="634">
        <f t="shared" si="131"/>
        <v>4.166666666666667</v>
      </c>
      <c r="Q1869" s="139" t="e">
        <f ca="1">_xll.BDP(X1869,"ISSUER")</f>
        <v>#NAME?</v>
      </c>
      <c r="R1869" s="138" t="e">
        <f ca="1">_xll.BDP(X1869,"INDUSTRY_SECTOR")</f>
        <v>#NAME?</v>
      </c>
      <c r="S1869" s="138" t="e">
        <f ca="1">_xll.BDP(X1869,"CPN_TYP")</f>
        <v>#NAME?</v>
      </c>
      <c r="T1869" s="132" t="s">
        <v>3478</v>
      </c>
      <c r="U1869" s="132"/>
      <c r="V1869" s="140"/>
      <c r="W1869" s="138"/>
      <c r="X1869" s="138"/>
      <c r="Z1869" s="226"/>
      <c r="AA1869" s="179"/>
    </row>
    <row r="1870" spans="1:27" s="141" customFormat="1" ht="14.25" customHeight="1" x14ac:dyDescent="0.3">
      <c r="A1870" s="131">
        <v>41652</v>
      </c>
      <c r="B1870" s="957" t="s">
        <v>3364</v>
      </c>
      <c r="C1870" s="957" t="s">
        <v>127</v>
      </c>
      <c r="D1870" s="664">
        <v>600</v>
      </c>
      <c r="E1870" s="132" t="s">
        <v>37</v>
      </c>
      <c r="F1870" s="134">
        <v>43497</v>
      </c>
      <c r="G1870" s="132" t="s">
        <v>3365</v>
      </c>
      <c r="H1870" s="132" t="s">
        <v>189</v>
      </c>
      <c r="I1870" s="135" t="s">
        <v>2590</v>
      </c>
      <c r="J1870" s="188" t="s">
        <v>1712</v>
      </c>
      <c r="K1870" s="137" t="s">
        <v>3366</v>
      </c>
      <c r="L1870" s="227">
        <v>2000</v>
      </c>
      <c r="M1870" s="211" t="s">
        <v>1890</v>
      </c>
      <c r="N1870" s="138">
        <f t="shared" si="130"/>
        <v>1</v>
      </c>
      <c r="O1870" s="634">
        <f t="shared" si="131"/>
        <v>3.3333333333333335</v>
      </c>
      <c r="Q1870" s="139" t="e">
        <f ca="1">_xll.BDP(X1870,"ISSUER")</f>
        <v>#NAME?</v>
      </c>
      <c r="R1870" s="138" t="e">
        <f ca="1">_xll.BDP(X1870,"INDUSTRY_SECTOR")</f>
        <v>#NAME?</v>
      </c>
      <c r="S1870" s="138" t="e">
        <f ca="1">_xll.BDP(X1870,"CPN_TYP")</f>
        <v>#NAME?</v>
      </c>
      <c r="T1870" s="132" t="s">
        <v>3481</v>
      </c>
      <c r="U1870" s="132"/>
      <c r="V1870" s="140"/>
      <c r="W1870" s="138"/>
      <c r="X1870" s="138"/>
      <c r="Z1870" s="226"/>
      <c r="AA1870" s="179"/>
    </row>
    <row r="1871" spans="1:27" s="141" customFormat="1" ht="14.25" customHeight="1" x14ac:dyDescent="0.3">
      <c r="A1871" s="131">
        <v>41652</v>
      </c>
      <c r="B1871" s="957" t="s">
        <v>3364</v>
      </c>
      <c r="C1871" s="957" t="s">
        <v>127</v>
      </c>
      <c r="D1871" s="664">
        <v>600</v>
      </c>
      <c r="E1871" s="132" t="s">
        <v>66</v>
      </c>
      <c r="F1871" s="134">
        <v>45323</v>
      </c>
      <c r="G1871" s="132" t="s">
        <v>3365</v>
      </c>
      <c r="H1871" s="132" t="s">
        <v>444</v>
      </c>
      <c r="I1871" s="135" t="s">
        <v>1053</v>
      </c>
      <c r="J1871" s="188" t="s">
        <v>1054</v>
      </c>
      <c r="K1871" s="137" t="s">
        <v>2808</v>
      </c>
      <c r="L1871" s="227">
        <v>1000</v>
      </c>
      <c r="M1871" s="211" t="s">
        <v>1993</v>
      </c>
      <c r="N1871" s="138">
        <f t="shared" si="130"/>
        <v>1</v>
      </c>
      <c r="O1871" s="634">
        <f t="shared" si="131"/>
        <v>1.6666666666666667</v>
      </c>
      <c r="Q1871" s="139" t="e">
        <f ca="1">_xll.BDP(X1871,"ISSUER")</f>
        <v>#NAME?</v>
      </c>
      <c r="R1871" s="138" t="e">
        <f ca="1">_xll.BDP(X1871,"INDUSTRY_SECTOR")</f>
        <v>#NAME?</v>
      </c>
      <c r="S1871" s="138" t="e">
        <f ca="1">_xll.BDP(X1871,"CPN_TYP")</f>
        <v>#NAME?</v>
      </c>
      <c r="T1871" s="132" t="s">
        <v>3482</v>
      </c>
      <c r="U1871" s="132"/>
      <c r="V1871" s="140"/>
      <c r="W1871" s="138"/>
      <c r="X1871" s="138"/>
      <c r="Z1871" s="226"/>
      <c r="AA1871" s="179"/>
    </row>
    <row r="1872" spans="1:27" s="141" customFormat="1" ht="14.25" customHeight="1" x14ac:dyDescent="0.3">
      <c r="A1872" s="131">
        <v>41652</v>
      </c>
      <c r="B1872" s="957" t="s">
        <v>3367</v>
      </c>
      <c r="C1872" s="957" t="s">
        <v>3368</v>
      </c>
      <c r="D1872" s="664">
        <v>750</v>
      </c>
      <c r="E1872" s="132" t="s">
        <v>12</v>
      </c>
      <c r="F1872" s="134">
        <v>42755</v>
      </c>
      <c r="G1872" s="132" t="s">
        <v>3369</v>
      </c>
      <c r="H1872" s="132" t="s">
        <v>1745</v>
      </c>
      <c r="I1872" s="135" t="s">
        <v>1745</v>
      </c>
      <c r="J1872" s="188" t="s">
        <v>1433</v>
      </c>
      <c r="K1872" s="137" t="s">
        <v>1433</v>
      </c>
      <c r="L1872" s="250">
        <v>11500</v>
      </c>
      <c r="M1872" s="211" t="s">
        <v>2069</v>
      </c>
      <c r="N1872" s="138">
        <f t="shared" si="130"/>
        <v>1</v>
      </c>
      <c r="O1872" s="634">
        <f t="shared" si="131"/>
        <v>15.333333333333334</v>
      </c>
      <c r="Q1872" s="139" t="e">
        <f ca="1">_xll.BDP(X1872,"ISSUER")</f>
        <v>#NAME?</v>
      </c>
      <c r="R1872" s="138" t="e">
        <f ca="1">_xll.BDP(X1872,"INDUSTRY_SECTOR")</f>
        <v>#NAME?</v>
      </c>
      <c r="S1872" s="138" t="e">
        <f ca="1">_xll.BDP(X1872,"CPN_TYP")</f>
        <v>#NAME?</v>
      </c>
      <c r="T1872" s="132" t="s">
        <v>3483</v>
      </c>
      <c r="U1872" s="132"/>
      <c r="V1872" s="140"/>
      <c r="W1872" s="138"/>
      <c r="X1872" s="138"/>
      <c r="Z1872" s="226"/>
      <c r="AA1872" s="179"/>
    </row>
    <row r="1873" spans="1:27" s="141" customFormat="1" ht="14.25" customHeight="1" x14ac:dyDescent="0.3">
      <c r="A1873" s="131">
        <v>41652</v>
      </c>
      <c r="B1873" s="957" t="s">
        <v>3371</v>
      </c>
      <c r="C1873" s="957" t="s">
        <v>73</v>
      </c>
      <c r="D1873" s="664">
        <v>750</v>
      </c>
      <c r="E1873" s="132" t="s">
        <v>12</v>
      </c>
      <c r="F1873" s="134">
        <v>42748</v>
      </c>
      <c r="G1873" s="132" t="s">
        <v>3372</v>
      </c>
      <c r="H1873" s="132" t="s">
        <v>2326</v>
      </c>
      <c r="I1873" s="135" t="s">
        <v>3373</v>
      </c>
      <c r="J1873" s="188" t="s">
        <v>3374</v>
      </c>
      <c r="K1873" s="137" t="s">
        <v>3374</v>
      </c>
      <c r="L1873" s="250">
        <v>6000</v>
      </c>
      <c r="M1873" s="211" t="s">
        <v>2069</v>
      </c>
      <c r="N1873" s="138">
        <f t="shared" si="130"/>
        <v>1</v>
      </c>
      <c r="O1873" s="634">
        <f t="shared" si="131"/>
        <v>8</v>
      </c>
      <c r="Q1873" s="139" t="e">
        <f ca="1">_xll.BDP(X1873,"ISSUER")</f>
        <v>#NAME?</v>
      </c>
      <c r="R1873" s="138" t="e">
        <f ca="1">_xll.BDP(X1873,"INDUSTRY_SECTOR")</f>
        <v>#NAME?</v>
      </c>
      <c r="S1873" s="138" t="e">
        <f ca="1">_xll.BDP(X1873,"CPN_TYP")</f>
        <v>#NAME?</v>
      </c>
      <c r="T1873" s="132" t="s">
        <v>3484</v>
      </c>
      <c r="U1873" s="132"/>
      <c r="V1873" s="140"/>
      <c r="W1873" s="138"/>
      <c r="X1873" s="138"/>
      <c r="Z1873" s="226"/>
      <c r="AA1873" s="179"/>
    </row>
    <row r="1874" spans="1:27" s="141" customFormat="1" ht="14.25" customHeight="1" x14ac:dyDescent="0.3">
      <c r="A1874" s="131">
        <v>41652</v>
      </c>
      <c r="B1874" s="957" t="s">
        <v>3375</v>
      </c>
      <c r="C1874" s="957" t="s">
        <v>1013</v>
      </c>
      <c r="D1874" s="664">
        <v>750</v>
      </c>
      <c r="E1874" s="132" t="s">
        <v>37</v>
      </c>
      <c r="F1874" s="134">
        <v>43393</v>
      </c>
      <c r="G1874" s="132" t="s">
        <v>2720</v>
      </c>
      <c r="H1874" s="132" t="s">
        <v>631</v>
      </c>
      <c r="I1874" s="135" t="s">
        <v>972</v>
      </c>
      <c r="J1874" s="188" t="s">
        <v>1254</v>
      </c>
      <c r="K1874" s="137" t="s">
        <v>3376</v>
      </c>
      <c r="L1874" s="227">
        <v>1200</v>
      </c>
      <c r="M1874" s="211" t="s">
        <v>3377</v>
      </c>
      <c r="N1874" s="138">
        <f t="shared" si="130"/>
        <v>1</v>
      </c>
      <c r="O1874" s="634">
        <f t="shared" si="131"/>
        <v>1.6</v>
      </c>
      <c r="Q1874" s="139" t="e">
        <f ca="1">_xll.BDP(X1874,"ISSUER")</f>
        <v>#NAME?</v>
      </c>
      <c r="R1874" s="138" t="e">
        <f ca="1">_xll.BDP(X1874,"INDUSTRY_SECTOR")</f>
        <v>#NAME?</v>
      </c>
      <c r="S1874" s="138" t="e">
        <f ca="1">_xll.BDP(X1874,"CPN_TYP")</f>
        <v>#NAME?</v>
      </c>
      <c r="T1874" s="132" t="s">
        <v>3485</v>
      </c>
      <c r="U1874" s="132"/>
      <c r="V1874" s="140"/>
      <c r="W1874" s="138"/>
      <c r="X1874" s="138"/>
      <c r="Z1874" s="226"/>
      <c r="AA1874" s="179"/>
    </row>
    <row r="1875" spans="1:27" s="141" customFormat="1" ht="14.25" customHeight="1" x14ac:dyDescent="0.3">
      <c r="A1875" s="131">
        <v>41652</v>
      </c>
      <c r="B1875" s="957" t="s">
        <v>2556</v>
      </c>
      <c r="C1875" s="957" t="s">
        <v>1572</v>
      </c>
      <c r="D1875" s="664">
        <v>1500</v>
      </c>
      <c r="E1875" s="132" t="s">
        <v>66</v>
      </c>
      <c r="F1875" s="134">
        <v>45494</v>
      </c>
      <c r="G1875" s="132" t="s">
        <v>3378</v>
      </c>
      <c r="H1875" s="132" t="s">
        <v>346</v>
      </c>
      <c r="I1875" s="135" t="s">
        <v>1748</v>
      </c>
      <c r="J1875" s="188" t="s">
        <v>1749</v>
      </c>
      <c r="K1875" s="137" t="s">
        <v>1109</v>
      </c>
      <c r="L1875" s="227">
        <v>6000</v>
      </c>
      <c r="M1875" s="211" t="s">
        <v>1890</v>
      </c>
      <c r="N1875" s="138">
        <f t="shared" si="130"/>
        <v>1</v>
      </c>
      <c r="O1875" s="634">
        <f t="shared" si="131"/>
        <v>4</v>
      </c>
      <c r="Q1875" s="139" t="e">
        <f ca="1">_xll.BDP(X1875,"ISSUER")</f>
        <v>#NAME?</v>
      </c>
      <c r="R1875" s="138" t="e">
        <f ca="1">_xll.BDP(X1875,"INDUSTRY_SECTOR")</f>
        <v>#NAME?</v>
      </c>
      <c r="S1875" s="138" t="e">
        <f ca="1">_xll.BDP(X1875,"CPN_TYP")</f>
        <v>#NAME?</v>
      </c>
      <c r="T1875" s="132" t="s">
        <v>3486</v>
      </c>
      <c r="U1875" s="132"/>
      <c r="V1875" s="140"/>
      <c r="W1875" s="138"/>
      <c r="X1875" s="138"/>
      <c r="Z1875" s="226"/>
      <c r="AA1875" s="179"/>
    </row>
    <row r="1876" spans="1:27" s="141" customFormat="1" ht="14.25" customHeight="1" x14ac:dyDescent="0.3">
      <c r="A1876" s="131">
        <v>41652</v>
      </c>
      <c r="B1876" s="957" t="s">
        <v>3379</v>
      </c>
      <c r="C1876" s="957" t="s">
        <v>705</v>
      </c>
      <c r="D1876" s="664">
        <v>250</v>
      </c>
      <c r="E1876" s="132" t="s">
        <v>37</v>
      </c>
      <c r="F1876" s="134">
        <v>43482</v>
      </c>
      <c r="G1876" s="132" t="s">
        <v>2136</v>
      </c>
      <c r="H1876" s="132" t="s">
        <v>2069</v>
      </c>
      <c r="I1876" s="135" t="s">
        <v>1745</v>
      </c>
      <c r="J1876" s="188" t="s">
        <v>3380</v>
      </c>
      <c r="K1876" s="137" t="s">
        <v>2245</v>
      </c>
      <c r="L1876" s="250">
        <v>3000</v>
      </c>
      <c r="M1876" s="211"/>
      <c r="N1876" s="138">
        <f t="shared" si="130"/>
        <v>1</v>
      </c>
      <c r="O1876" s="634">
        <f t="shared" si="131"/>
        <v>12</v>
      </c>
      <c r="Q1876" s="139" t="e">
        <f ca="1">_xll.BDP(X1876,"ISSUER")</f>
        <v>#NAME?</v>
      </c>
      <c r="R1876" s="138" t="e">
        <f ca="1">_xll.BDP(X1876,"INDUSTRY_SECTOR")</f>
        <v>#NAME?</v>
      </c>
      <c r="S1876" s="138" t="e">
        <f ca="1">_xll.BDP(X1876,"CPN_TYP")</f>
        <v>#NAME?</v>
      </c>
      <c r="T1876" s="132" t="s">
        <v>3487</v>
      </c>
      <c r="U1876" s="132"/>
      <c r="V1876" s="140"/>
      <c r="W1876" s="138"/>
      <c r="X1876" s="138"/>
      <c r="Z1876" s="226"/>
      <c r="AA1876" s="179"/>
    </row>
    <row r="1877" spans="1:27" s="141" customFormat="1" ht="14.25" customHeight="1" x14ac:dyDescent="0.3">
      <c r="A1877" s="131">
        <v>41652</v>
      </c>
      <c r="B1877" s="957" t="s">
        <v>3383</v>
      </c>
      <c r="C1877" s="957" t="s">
        <v>2290</v>
      </c>
      <c r="D1877" s="664">
        <v>150</v>
      </c>
      <c r="E1877" s="132" t="s">
        <v>66</v>
      </c>
      <c r="F1877" s="134">
        <v>45256</v>
      </c>
      <c r="G1877" s="132" t="s">
        <v>2363</v>
      </c>
      <c r="H1877" s="132" t="s">
        <v>145</v>
      </c>
      <c r="I1877" s="135" t="s">
        <v>1356</v>
      </c>
      <c r="J1877" s="188" t="s">
        <v>1357</v>
      </c>
      <c r="K1877" s="137" t="s">
        <v>2543</v>
      </c>
      <c r="L1877" s="250">
        <v>600</v>
      </c>
      <c r="M1877" s="211" t="s">
        <v>1890</v>
      </c>
      <c r="N1877" s="138">
        <f t="shared" si="130"/>
        <v>1</v>
      </c>
      <c r="O1877" s="634">
        <f t="shared" si="131"/>
        <v>4</v>
      </c>
      <c r="Q1877" s="139" t="e">
        <f ca="1">_xll.BDP(X1877,"ISSUER")</f>
        <v>#NAME?</v>
      </c>
      <c r="R1877" s="138" t="e">
        <f ca="1">_xll.BDP(X1877,"INDUSTRY_SECTOR")</f>
        <v>#NAME?</v>
      </c>
      <c r="S1877" s="138" t="e">
        <f ca="1">_xll.BDP(X1877,"CPN_TYP")</f>
        <v>#NAME?</v>
      </c>
      <c r="T1877" s="132" t="s">
        <v>3489</v>
      </c>
      <c r="U1877" s="132"/>
      <c r="V1877" s="140"/>
      <c r="W1877" s="138"/>
      <c r="X1877" s="138"/>
      <c r="Z1877" s="226"/>
      <c r="AA1877" s="179"/>
    </row>
    <row r="1878" spans="1:27" s="141" customFormat="1" ht="14.25" customHeight="1" x14ac:dyDescent="0.3">
      <c r="A1878" s="131">
        <v>41648</v>
      </c>
      <c r="B1878" s="957" t="s">
        <v>3342</v>
      </c>
      <c r="C1878" s="957" t="s">
        <v>2340</v>
      </c>
      <c r="D1878" s="664">
        <v>850</v>
      </c>
      <c r="E1878" s="132" t="s">
        <v>37</v>
      </c>
      <c r="F1878" s="134">
        <v>43497</v>
      </c>
      <c r="G1878" s="132" t="s">
        <v>3343</v>
      </c>
      <c r="H1878" s="132" t="s">
        <v>569</v>
      </c>
      <c r="I1878" s="135" t="s">
        <v>2774</v>
      </c>
      <c r="J1878" s="188" t="s">
        <v>1323</v>
      </c>
      <c r="K1878" s="137" t="s">
        <v>3250</v>
      </c>
      <c r="L1878" s="227">
        <v>2250</v>
      </c>
      <c r="M1878" s="211" t="s">
        <v>2604</v>
      </c>
      <c r="N1878" s="138">
        <f>MONTH(A1878)</f>
        <v>1</v>
      </c>
      <c r="O1878" s="634">
        <f>L1878/D1878</f>
        <v>2.6470588235294117</v>
      </c>
      <c r="Q1878" s="139" t="e">
        <f ca="1">_xll.BDP(X1878,"ISSUER")</f>
        <v>#NAME?</v>
      </c>
      <c r="R1878" s="138" t="e">
        <f ca="1">_xll.BDP(X1878,"INDUSTRY_SECTOR")</f>
        <v>#NAME?</v>
      </c>
      <c r="S1878" s="138" t="e">
        <f ca="1">_xll.BDP(X1878,"CPN_TYP")</f>
        <v>#NAME?</v>
      </c>
      <c r="T1878" s="132" t="s">
        <v>3352</v>
      </c>
      <c r="U1878" s="132"/>
      <c r="V1878" s="140"/>
      <c r="W1878" s="138"/>
      <c r="X1878" s="138"/>
      <c r="Z1878" s="226"/>
      <c r="AA1878" s="179"/>
    </row>
    <row r="1879" spans="1:27" s="141" customFormat="1" ht="14.25" customHeight="1" x14ac:dyDescent="0.3">
      <c r="A1879" s="131">
        <v>41648</v>
      </c>
      <c r="B1879" s="957" t="s">
        <v>3344</v>
      </c>
      <c r="C1879" s="957" t="s">
        <v>2340</v>
      </c>
      <c r="D1879" s="664">
        <v>400</v>
      </c>
      <c r="E1879" s="132" t="s">
        <v>37</v>
      </c>
      <c r="F1879" s="134">
        <v>43497</v>
      </c>
      <c r="G1879" s="132" t="s">
        <v>3343</v>
      </c>
      <c r="H1879" s="132" t="s">
        <v>2299</v>
      </c>
      <c r="I1879" s="135" t="s">
        <v>2299</v>
      </c>
      <c r="J1879" s="188" t="s">
        <v>1754</v>
      </c>
      <c r="K1879" s="137" t="s">
        <v>1754</v>
      </c>
      <c r="L1879" s="227">
        <v>600</v>
      </c>
      <c r="M1879" s="211"/>
      <c r="N1879" s="138">
        <f>MONTH(A1879)</f>
        <v>1</v>
      </c>
      <c r="O1879" s="634">
        <f>L1879/D1879</f>
        <v>1.5</v>
      </c>
      <c r="Q1879" s="139" t="e">
        <f ca="1">_xll.BDP(X1879,"ISSUER")</f>
        <v>#NAME?</v>
      </c>
      <c r="R1879" s="138" t="e">
        <f ca="1">_xll.BDP(X1879,"INDUSTRY_SECTOR")</f>
        <v>#NAME?</v>
      </c>
      <c r="S1879" s="138" t="e">
        <f ca="1">_xll.BDP(X1879,"CPN_TYP")</f>
        <v>#NAME?</v>
      </c>
      <c r="T1879" s="132" t="s">
        <v>3351</v>
      </c>
      <c r="U1879" s="132"/>
      <c r="V1879" s="140"/>
      <c r="W1879" s="138"/>
      <c r="X1879" s="138"/>
      <c r="Z1879" s="226"/>
      <c r="AA1879" s="179"/>
    </row>
    <row r="1880" spans="1:27" s="141" customFormat="1" ht="14.25" customHeight="1" x14ac:dyDescent="0.3">
      <c r="A1880" s="131">
        <v>41648</v>
      </c>
      <c r="B1880" s="957" t="s">
        <v>3342</v>
      </c>
      <c r="C1880" s="957" t="s">
        <v>2340</v>
      </c>
      <c r="D1880" s="664">
        <v>1750</v>
      </c>
      <c r="E1880" s="132" t="s">
        <v>66</v>
      </c>
      <c r="F1880" s="134">
        <v>45323</v>
      </c>
      <c r="G1880" s="132" t="s">
        <v>3343</v>
      </c>
      <c r="H1880" s="132" t="s">
        <v>226</v>
      </c>
      <c r="I1880" s="135" t="s">
        <v>444</v>
      </c>
      <c r="J1880" s="188" t="s">
        <v>1112</v>
      </c>
      <c r="K1880" s="137" t="s">
        <v>3232</v>
      </c>
      <c r="L1880" s="227">
        <v>3500</v>
      </c>
      <c r="M1880" s="211" t="s">
        <v>2374</v>
      </c>
      <c r="N1880" s="138">
        <f>MONTH(A1880)</f>
        <v>1</v>
      </c>
      <c r="O1880" s="634">
        <f>L1880/D1880</f>
        <v>2</v>
      </c>
      <c r="Q1880" s="139" t="e">
        <f ca="1">_xll.BDP(X1880,"ISSUER")</f>
        <v>#NAME?</v>
      </c>
      <c r="R1880" s="138" t="e">
        <f ca="1">_xll.BDP(X1880,"INDUSTRY_SECTOR")</f>
        <v>#NAME?</v>
      </c>
      <c r="S1880" s="138" t="e">
        <f ca="1">_xll.BDP(X1880,"CPN_TYP")</f>
        <v>#NAME?</v>
      </c>
      <c r="T1880" s="132" t="s">
        <v>3350</v>
      </c>
      <c r="U1880" s="132"/>
      <c r="V1880" s="140"/>
      <c r="W1880" s="138"/>
      <c r="X1880" s="138"/>
      <c r="Z1880" s="226"/>
      <c r="AA1880" s="179"/>
    </row>
    <row r="1881" spans="1:27" s="141" customFormat="1" ht="14.25" customHeight="1" x14ac:dyDescent="0.3">
      <c r="A1881" s="131">
        <v>41648</v>
      </c>
      <c r="B1881" s="957" t="s">
        <v>3345</v>
      </c>
      <c r="C1881" s="957" t="s">
        <v>1635</v>
      </c>
      <c r="D1881" s="664">
        <v>1250</v>
      </c>
      <c r="E1881" s="132" t="s">
        <v>37</v>
      </c>
      <c r="F1881" s="134">
        <v>43479</v>
      </c>
      <c r="G1881" s="132" t="s">
        <v>1237</v>
      </c>
      <c r="H1881" s="132" t="s">
        <v>1050</v>
      </c>
      <c r="I1881" s="135" t="s">
        <v>936</v>
      </c>
      <c r="J1881" s="188" t="s">
        <v>1498</v>
      </c>
      <c r="K1881" s="137" t="s">
        <v>3346</v>
      </c>
      <c r="L1881" s="227">
        <v>4000</v>
      </c>
      <c r="M1881" s="211" t="s">
        <v>2374</v>
      </c>
      <c r="N1881" s="138">
        <f>MONTH(A1881)</f>
        <v>1</v>
      </c>
      <c r="O1881" s="634">
        <f>L1881/D1881</f>
        <v>3.2</v>
      </c>
      <c r="Q1881" s="139" t="e">
        <f ca="1">_xll.BDP(X1881,"ISSUER")</f>
        <v>#NAME?</v>
      </c>
      <c r="R1881" s="138" t="e">
        <f ca="1">_xll.BDP(X1881,"INDUSTRY_SECTOR")</f>
        <v>#NAME?</v>
      </c>
      <c r="S1881" s="138" t="e">
        <f ca="1">_xll.BDP(X1881,"CPN_TYP")</f>
        <v>#NAME?</v>
      </c>
      <c r="T1881" s="132" t="s">
        <v>3353</v>
      </c>
      <c r="U1881" s="132"/>
      <c r="V1881" s="140"/>
      <c r="W1881" s="138"/>
      <c r="X1881" s="138"/>
      <c r="Z1881" s="226"/>
      <c r="AA1881" s="179"/>
    </row>
    <row r="1882" spans="1:27" s="141" customFormat="1" ht="14.25" customHeight="1" x14ac:dyDescent="0.3">
      <c r="A1882" s="131">
        <v>41648</v>
      </c>
      <c r="B1882" s="957" t="s">
        <v>3347</v>
      </c>
      <c r="C1882" s="957" t="s">
        <v>1635</v>
      </c>
      <c r="D1882" s="664">
        <v>750</v>
      </c>
      <c r="E1882" s="132" t="s">
        <v>37</v>
      </c>
      <c r="F1882" s="134">
        <v>43479</v>
      </c>
      <c r="G1882" s="132" t="s">
        <v>1237</v>
      </c>
      <c r="H1882" s="132" t="s">
        <v>2299</v>
      </c>
      <c r="I1882" s="135" t="s">
        <v>3348</v>
      </c>
      <c r="J1882" s="188" t="s">
        <v>3349</v>
      </c>
      <c r="K1882" s="137" t="s">
        <v>3349</v>
      </c>
      <c r="L1882" s="227">
        <v>1250</v>
      </c>
      <c r="M1882" s="211"/>
      <c r="N1882" s="138">
        <f>MONTH(A1882)</f>
        <v>1</v>
      </c>
      <c r="O1882" s="634">
        <f>L1882/D1882</f>
        <v>1.6666666666666667</v>
      </c>
      <c r="Q1882" s="139" t="e">
        <f ca="1">_xll.BDP(X1882,"ISSUER")</f>
        <v>#NAME?</v>
      </c>
      <c r="R1882" s="138" t="e">
        <f ca="1">_xll.BDP(X1882,"INDUSTRY_SECTOR")</f>
        <v>#NAME?</v>
      </c>
      <c r="S1882" s="138" t="e">
        <f ca="1">_xll.BDP(X1882,"CPN_TYP")</f>
        <v>#NAME?</v>
      </c>
      <c r="T1882" s="132" t="s">
        <v>3354</v>
      </c>
      <c r="U1882" s="132"/>
      <c r="V1882" s="140"/>
      <c r="W1882" s="138"/>
      <c r="X1882" s="138"/>
      <c r="Z1882" s="233"/>
      <c r="AA1882" s="179"/>
    </row>
    <row r="1883" spans="1:27" s="141" customFormat="1" ht="14.25" customHeight="1" x14ac:dyDescent="0.3">
      <c r="A1883" s="131">
        <v>41647</v>
      </c>
      <c r="B1883" s="957" t="s">
        <v>3281</v>
      </c>
      <c r="C1883" s="957" t="s">
        <v>889</v>
      </c>
      <c r="D1883" s="664">
        <v>1500</v>
      </c>
      <c r="E1883" s="132" t="s">
        <v>164</v>
      </c>
      <c r="F1883" s="134">
        <v>42383</v>
      </c>
      <c r="G1883" s="132" t="s">
        <v>3282</v>
      </c>
      <c r="H1883" s="132" t="s">
        <v>1602</v>
      </c>
      <c r="I1883" s="135" t="s">
        <v>2907</v>
      </c>
      <c r="J1883" s="188" t="s">
        <v>2908</v>
      </c>
      <c r="K1883" s="137" t="s">
        <v>2908</v>
      </c>
      <c r="L1883" s="227">
        <v>2600</v>
      </c>
      <c r="M1883" s="211"/>
      <c r="N1883" s="138">
        <f t="shared" ref="N1883:N1920" si="132">MONTH(A1883)</f>
        <v>1</v>
      </c>
      <c r="O1883" s="634">
        <f t="shared" ref="O1883:O1916" si="133">L1883/D1883</f>
        <v>1.7333333333333334</v>
      </c>
      <c r="Q1883" s="139" t="e">
        <f ca="1">_xll.BDP(X1883,"ISSUER")</f>
        <v>#NAME?</v>
      </c>
      <c r="R1883" s="138" t="e">
        <f ca="1">_xll.BDP(X1883,"INDUSTRY_SECTOR")</f>
        <v>#NAME?</v>
      </c>
      <c r="S1883" s="138" t="e">
        <f ca="1">_xll.BDP(X1883,"CPN_TYP")</f>
        <v>#NAME?</v>
      </c>
      <c r="T1883" s="132" t="s">
        <v>3328</v>
      </c>
      <c r="U1883" s="132"/>
      <c r="V1883" s="140"/>
      <c r="W1883" s="138"/>
      <c r="X1883" s="138"/>
      <c r="Z1883" s="226"/>
      <c r="AA1883" s="179"/>
    </row>
    <row r="1884" spans="1:27" s="141" customFormat="1" ht="14.25" customHeight="1" x14ac:dyDescent="0.3">
      <c r="A1884" s="131">
        <v>41647</v>
      </c>
      <c r="B1884" s="957" t="s">
        <v>1772</v>
      </c>
      <c r="C1884" s="957" t="s">
        <v>889</v>
      </c>
      <c r="D1884" s="664">
        <v>1000</v>
      </c>
      <c r="E1884" s="132" t="s">
        <v>37</v>
      </c>
      <c r="F1884" s="134">
        <v>43479</v>
      </c>
      <c r="G1884" s="132" t="s">
        <v>3282</v>
      </c>
      <c r="H1884" s="132" t="s">
        <v>2080</v>
      </c>
      <c r="I1884" s="135" t="s">
        <v>1361</v>
      </c>
      <c r="J1884" s="188" t="s">
        <v>1362</v>
      </c>
      <c r="K1884" s="137" t="s">
        <v>3283</v>
      </c>
      <c r="L1884" s="227">
        <v>2250</v>
      </c>
      <c r="M1884" s="211" t="s">
        <v>2545</v>
      </c>
      <c r="N1884" s="138">
        <f t="shared" si="132"/>
        <v>1</v>
      </c>
      <c r="O1884" s="634">
        <f t="shared" si="133"/>
        <v>2.25</v>
      </c>
      <c r="Q1884" s="139" t="e">
        <f ca="1">_xll.BDP(X1884,"ISSUER")</f>
        <v>#NAME?</v>
      </c>
      <c r="R1884" s="138" t="e">
        <f ca="1">_xll.BDP(X1884,"INDUSTRY_SECTOR")</f>
        <v>#NAME?</v>
      </c>
      <c r="S1884" s="138" t="e">
        <f ca="1">_xll.BDP(X1884,"CPN_TYP")</f>
        <v>#NAME?</v>
      </c>
      <c r="T1884" s="132" t="s">
        <v>3331</v>
      </c>
      <c r="U1884" s="132"/>
      <c r="V1884" s="140"/>
      <c r="W1884" s="138"/>
      <c r="X1884" s="138"/>
      <c r="Z1884" s="226"/>
      <c r="AA1884" s="179"/>
    </row>
    <row r="1885" spans="1:27" s="141" customFormat="1" ht="14.25" customHeight="1" x14ac:dyDescent="0.3">
      <c r="A1885" s="131">
        <v>41647</v>
      </c>
      <c r="B1885" s="957" t="s">
        <v>3281</v>
      </c>
      <c r="C1885" s="957" t="s">
        <v>889</v>
      </c>
      <c r="D1885" s="664">
        <v>500</v>
      </c>
      <c r="E1885" s="132" t="s">
        <v>37</v>
      </c>
      <c r="F1885" s="134">
        <v>43479</v>
      </c>
      <c r="G1885" s="132" t="s">
        <v>3282</v>
      </c>
      <c r="H1885" s="132" t="s">
        <v>1745</v>
      </c>
      <c r="I1885" s="135" t="s">
        <v>2299</v>
      </c>
      <c r="J1885" s="188" t="s">
        <v>1410</v>
      </c>
      <c r="K1885" s="137" t="s">
        <v>1410</v>
      </c>
      <c r="L1885" s="227">
        <v>800</v>
      </c>
      <c r="M1885" s="211"/>
      <c r="N1885" s="138">
        <f t="shared" si="132"/>
        <v>1</v>
      </c>
      <c r="O1885" s="634">
        <f t="shared" si="133"/>
        <v>1.6</v>
      </c>
      <c r="Q1885" s="139" t="e">
        <f ca="1">_xll.BDP(X1885,"ISSUER")</f>
        <v>#NAME?</v>
      </c>
      <c r="R1885" s="138" t="e">
        <f ca="1">_xll.BDP(X1885,"INDUSTRY_SECTOR")</f>
        <v>#NAME?</v>
      </c>
      <c r="S1885" s="138" t="e">
        <f ca="1">_xll.BDP(X1885,"CPN_TYP")</f>
        <v>#NAME?</v>
      </c>
      <c r="T1885" s="132" t="s">
        <v>3330</v>
      </c>
      <c r="U1885" s="132"/>
      <c r="V1885" s="140"/>
      <c r="W1885" s="138"/>
      <c r="X1885" s="138"/>
      <c r="Z1885" s="226"/>
      <c r="AA1885" s="179"/>
    </row>
    <row r="1886" spans="1:27" s="259" customFormat="1" ht="14.25" customHeight="1" x14ac:dyDescent="0.3">
      <c r="A1886" s="251">
        <v>41647</v>
      </c>
      <c r="B1886" s="977" t="s">
        <v>3284</v>
      </c>
      <c r="C1886" s="977" t="s">
        <v>3285</v>
      </c>
      <c r="D1886" s="261">
        <v>500</v>
      </c>
      <c r="E1886" s="252" t="s">
        <v>12</v>
      </c>
      <c r="F1886" s="253">
        <v>42745</v>
      </c>
      <c r="G1886" s="252" t="s">
        <v>3286</v>
      </c>
      <c r="H1886" s="252" t="s">
        <v>1372</v>
      </c>
      <c r="I1886" s="254" t="s">
        <v>3287</v>
      </c>
      <c r="J1886" s="255" t="s">
        <v>1153</v>
      </c>
      <c r="K1886" s="256" t="s">
        <v>3288</v>
      </c>
      <c r="L1886" s="257">
        <v>5500</v>
      </c>
      <c r="M1886" s="258" t="s">
        <v>2604</v>
      </c>
      <c r="N1886" s="259">
        <f t="shared" si="132"/>
        <v>1</v>
      </c>
      <c r="O1886" s="636">
        <f>P1887</f>
        <v>2.2000000000000002</v>
      </c>
      <c r="P1886" s="260">
        <f>SUM(D1886:D1888)</f>
        <v>2500</v>
      </c>
      <c r="Q1886" s="252" t="e">
        <f ca="1">_xll.BDP(X1886,"ISSUER")</f>
        <v>#NAME?</v>
      </c>
      <c r="R1886" s="259" t="e">
        <f ca="1">_xll.BDP(X1886,"INDUSTRY_SECTOR")</f>
        <v>#NAME?</v>
      </c>
      <c r="S1886" s="259" t="e">
        <f ca="1">_xll.BDP(X1886,"CPN_TYP")</f>
        <v>#NAME?</v>
      </c>
      <c r="T1886" s="252" t="s">
        <v>3332</v>
      </c>
      <c r="U1886" s="252"/>
      <c r="V1886" s="261"/>
      <c r="Z1886" s="262"/>
      <c r="AA1886" s="263"/>
    </row>
    <row r="1887" spans="1:27" s="259" customFormat="1" ht="14.25" customHeight="1" x14ac:dyDescent="0.3">
      <c r="A1887" s="251">
        <v>41647</v>
      </c>
      <c r="B1887" s="977" t="s">
        <v>3284</v>
      </c>
      <c r="C1887" s="977" t="s">
        <v>3285</v>
      </c>
      <c r="D1887" s="261">
        <v>750</v>
      </c>
      <c r="E1887" s="252" t="s">
        <v>37</v>
      </c>
      <c r="F1887" s="253">
        <v>43475</v>
      </c>
      <c r="G1887" s="252" t="s">
        <v>3286</v>
      </c>
      <c r="H1887" s="252" t="s">
        <v>55</v>
      </c>
      <c r="I1887" s="254" t="s">
        <v>3039</v>
      </c>
      <c r="J1887" s="255" t="s">
        <v>1373</v>
      </c>
      <c r="K1887" s="256" t="s">
        <v>3289</v>
      </c>
      <c r="L1887" s="257">
        <v>5500</v>
      </c>
      <c r="M1887" s="258" t="s">
        <v>2604</v>
      </c>
      <c r="N1887" s="259">
        <f t="shared" si="132"/>
        <v>1</v>
      </c>
      <c r="O1887" s="636">
        <f>P1887</f>
        <v>2.2000000000000002</v>
      </c>
      <c r="P1887" s="260">
        <f>L1886/P1886</f>
        <v>2.2000000000000002</v>
      </c>
      <c r="Q1887" s="252" t="e">
        <f ca="1">_xll.BDP(X1887,"ISSUER")</f>
        <v>#NAME?</v>
      </c>
      <c r="R1887" s="259" t="e">
        <f ca="1">_xll.BDP(X1887,"INDUSTRY_SECTOR")</f>
        <v>#NAME?</v>
      </c>
      <c r="S1887" s="259" t="e">
        <f ca="1">_xll.BDP(X1887,"CPN_TYP")</f>
        <v>#NAME?</v>
      </c>
      <c r="T1887" s="252" t="s">
        <v>3334</v>
      </c>
      <c r="U1887" s="252"/>
      <c r="V1887" s="261"/>
      <c r="Z1887" s="262"/>
      <c r="AA1887" s="263"/>
    </row>
    <row r="1888" spans="1:27" s="259" customFormat="1" ht="14.25" customHeight="1" x14ac:dyDescent="0.3">
      <c r="A1888" s="251">
        <v>41647</v>
      </c>
      <c r="B1888" s="977" t="s">
        <v>3284</v>
      </c>
      <c r="C1888" s="977" t="s">
        <v>3285</v>
      </c>
      <c r="D1888" s="261">
        <v>1250</v>
      </c>
      <c r="E1888" s="252" t="s">
        <v>66</v>
      </c>
      <c r="F1888" s="253">
        <v>45392</v>
      </c>
      <c r="G1888" s="252" t="s">
        <v>3286</v>
      </c>
      <c r="H1888" s="252" t="s">
        <v>151</v>
      </c>
      <c r="I1888" s="254" t="s">
        <v>1991</v>
      </c>
      <c r="J1888" s="255" t="s">
        <v>1254</v>
      </c>
      <c r="K1888" s="256" t="s">
        <v>2808</v>
      </c>
      <c r="L1888" s="257">
        <v>5500</v>
      </c>
      <c r="M1888" s="258" t="s">
        <v>2604</v>
      </c>
      <c r="N1888" s="259">
        <f t="shared" si="132"/>
        <v>1</v>
      </c>
      <c r="O1888" s="636">
        <f>P1887</f>
        <v>2.2000000000000002</v>
      </c>
      <c r="P1888" s="260"/>
      <c r="Q1888" s="252" t="e">
        <f ca="1">_xll.BDP(X1888,"ISSUER")</f>
        <v>#NAME?</v>
      </c>
      <c r="R1888" s="259" t="e">
        <f ca="1">_xll.BDP(X1888,"INDUSTRY_SECTOR")</f>
        <v>#NAME?</v>
      </c>
      <c r="S1888" s="259" t="e">
        <f ca="1">_xll.BDP(X1888,"CPN_TYP")</f>
        <v>#NAME?</v>
      </c>
      <c r="T1888" s="252" t="s">
        <v>3333</v>
      </c>
      <c r="U1888" s="252"/>
      <c r="V1888" s="261"/>
      <c r="Z1888" s="262"/>
      <c r="AA1888" s="263"/>
    </row>
    <row r="1889" spans="1:27" s="259" customFormat="1" ht="14.25" customHeight="1" x14ac:dyDescent="0.3">
      <c r="A1889" s="251">
        <v>41647</v>
      </c>
      <c r="B1889" s="977" t="s">
        <v>3290</v>
      </c>
      <c r="C1889" s="977" t="s">
        <v>525</v>
      </c>
      <c r="D1889" s="261">
        <v>1175</v>
      </c>
      <c r="E1889" s="252" t="s">
        <v>12</v>
      </c>
      <c r="F1889" s="253">
        <v>42809</v>
      </c>
      <c r="G1889" s="252" t="s">
        <v>3291</v>
      </c>
      <c r="H1889" s="252" t="s">
        <v>3292</v>
      </c>
      <c r="I1889" s="254" t="s">
        <v>3293</v>
      </c>
      <c r="J1889" s="255" t="s">
        <v>3294</v>
      </c>
      <c r="K1889" s="256" t="s">
        <v>3294</v>
      </c>
      <c r="L1889" s="257">
        <v>10000</v>
      </c>
      <c r="M1889" s="258"/>
      <c r="N1889" s="259">
        <f t="shared" si="132"/>
        <v>1</v>
      </c>
      <c r="O1889" s="636">
        <f>P1890</f>
        <v>2.7397260273972601</v>
      </c>
      <c r="P1889" s="260">
        <f>SUM(D1889:D1891)</f>
        <v>3650</v>
      </c>
      <c r="Q1889" s="252" t="e">
        <f ca="1">_xll.BDP(X1889,"ISSUER")</f>
        <v>#NAME?</v>
      </c>
      <c r="R1889" s="259" t="e">
        <f ca="1">_xll.BDP(X1889,"INDUSTRY_SECTOR")</f>
        <v>#NAME?</v>
      </c>
      <c r="S1889" s="259" t="e">
        <f ca="1">_xll.BDP(X1889,"CPN_TYP")</f>
        <v>#NAME?</v>
      </c>
      <c r="T1889" s="252" t="s">
        <v>3335</v>
      </c>
      <c r="U1889" s="252"/>
      <c r="V1889" s="261"/>
      <c r="Z1889" s="262"/>
      <c r="AA1889" s="263"/>
    </row>
    <row r="1890" spans="1:27" s="259" customFormat="1" ht="14.25" customHeight="1" x14ac:dyDescent="0.3">
      <c r="A1890" s="251">
        <v>41647</v>
      </c>
      <c r="B1890" s="977" t="s">
        <v>3290</v>
      </c>
      <c r="C1890" s="977" t="s">
        <v>525</v>
      </c>
      <c r="D1890" s="261">
        <v>1275</v>
      </c>
      <c r="E1890" s="252" t="s">
        <v>3295</v>
      </c>
      <c r="F1890" s="253">
        <v>43539</v>
      </c>
      <c r="G1890" s="252" t="s">
        <v>3291</v>
      </c>
      <c r="H1890" s="252" t="s">
        <v>1062</v>
      </c>
      <c r="I1890" s="254" t="s">
        <v>2990</v>
      </c>
      <c r="J1890" s="255" t="s">
        <v>1003</v>
      </c>
      <c r="K1890" s="256" t="s">
        <v>1003</v>
      </c>
      <c r="L1890" s="257">
        <v>10000</v>
      </c>
      <c r="M1890" s="258"/>
      <c r="N1890" s="259">
        <f t="shared" si="132"/>
        <v>1</v>
      </c>
      <c r="O1890" s="636">
        <f>P1890</f>
        <v>2.7397260273972601</v>
      </c>
      <c r="P1890" s="260">
        <f>L1889/P1889</f>
        <v>2.7397260273972601</v>
      </c>
      <c r="Q1890" s="252" t="e">
        <f ca="1">_xll.BDP(X1890,"ISSUER")</f>
        <v>#NAME?</v>
      </c>
      <c r="R1890" s="259" t="e">
        <f ca="1">_xll.BDP(X1890,"INDUSTRY_SECTOR")</f>
        <v>#NAME?</v>
      </c>
      <c r="S1890" s="259" t="e">
        <f ca="1">_xll.BDP(X1890,"CPN_TYP")</f>
        <v>#NAME?</v>
      </c>
      <c r="T1890" s="252" t="s">
        <v>3336</v>
      </c>
      <c r="U1890" s="252"/>
      <c r="V1890" s="261"/>
      <c r="Z1890" s="262"/>
      <c r="AA1890" s="263"/>
    </row>
    <row r="1891" spans="1:27" s="259" customFormat="1" ht="14.25" customHeight="1" x14ac:dyDescent="0.3">
      <c r="A1891" s="251">
        <v>41647</v>
      </c>
      <c r="B1891" s="977" t="s">
        <v>3290</v>
      </c>
      <c r="C1891" s="977" t="s">
        <v>525</v>
      </c>
      <c r="D1891" s="261">
        <v>1200</v>
      </c>
      <c r="E1891" s="252" t="s">
        <v>3296</v>
      </c>
      <c r="F1891" s="253">
        <v>44044</v>
      </c>
      <c r="G1891" s="252" t="s">
        <v>3291</v>
      </c>
      <c r="H1891" s="252" t="s">
        <v>3297</v>
      </c>
      <c r="I1891" s="254" t="s">
        <v>3298</v>
      </c>
      <c r="J1891" s="255" t="s">
        <v>1741</v>
      </c>
      <c r="K1891" s="256" t="s">
        <v>1741</v>
      </c>
      <c r="L1891" s="257">
        <v>10000</v>
      </c>
      <c r="M1891" s="258"/>
      <c r="N1891" s="259">
        <f t="shared" si="132"/>
        <v>1</v>
      </c>
      <c r="O1891" s="636">
        <f>P1890</f>
        <v>2.7397260273972601</v>
      </c>
      <c r="P1891" s="260"/>
      <c r="Q1891" s="252" t="e">
        <f ca="1">_xll.BDP(X1891,"ISSUER")</f>
        <v>#NAME?</v>
      </c>
      <c r="R1891" s="259" t="e">
        <f ca="1">_xll.BDP(X1891,"INDUSTRY_SECTOR")</f>
        <v>#NAME?</v>
      </c>
      <c r="S1891" s="259" t="e">
        <f ca="1">_xll.BDP(X1891,"CPN_TYP")</f>
        <v>#NAME?</v>
      </c>
      <c r="T1891" s="252" t="s">
        <v>3337</v>
      </c>
      <c r="U1891" s="252"/>
      <c r="V1891" s="261"/>
      <c r="Z1891" s="262"/>
      <c r="AA1891" s="263"/>
    </row>
    <row r="1892" spans="1:27" s="141" customFormat="1" ht="14.25" customHeight="1" x14ac:dyDescent="0.3">
      <c r="A1892" s="131">
        <v>41646</v>
      </c>
      <c r="B1892" s="957" t="s">
        <v>2186</v>
      </c>
      <c r="C1892" s="957" t="s">
        <v>705</v>
      </c>
      <c r="D1892" s="664">
        <v>1750</v>
      </c>
      <c r="E1892" s="132" t="s">
        <v>37</v>
      </c>
      <c r="F1892" s="134">
        <v>43479</v>
      </c>
      <c r="G1892" s="132" t="s">
        <v>3248</v>
      </c>
      <c r="H1892" s="132" t="s">
        <v>3249</v>
      </c>
      <c r="I1892" s="135" t="s">
        <v>1711</v>
      </c>
      <c r="J1892" s="188" t="s">
        <v>1137</v>
      </c>
      <c r="K1892" s="137" t="s">
        <v>3250</v>
      </c>
      <c r="L1892" s="227">
        <v>4000</v>
      </c>
      <c r="M1892" s="211" t="s">
        <v>2932</v>
      </c>
      <c r="N1892" s="138">
        <f t="shared" si="132"/>
        <v>1</v>
      </c>
      <c r="O1892" s="634">
        <f t="shared" si="133"/>
        <v>2.2857142857142856</v>
      </c>
      <c r="Q1892" s="139" t="e">
        <f ca="1">_xll.BDP(X1892,"ISSUER")</f>
        <v>#NAME?</v>
      </c>
      <c r="R1892" s="138" t="e">
        <f ca="1">_xll.BDP(X1892,"INDUSTRY_SECTOR")</f>
        <v>#NAME?</v>
      </c>
      <c r="S1892" s="138" t="e">
        <f ca="1">_xll.BDP(X1892,"CPN_TYP")</f>
        <v>#NAME?</v>
      </c>
      <c r="T1892" s="132" t="s">
        <v>3309</v>
      </c>
      <c r="U1892" s="132"/>
      <c r="V1892" s="140"/>
      <c r="W1892" s="138"/>
      <c r="X1892" s="138"/>
      <c r="Z1892" s="226"/>
      <c r="AA1892" s="179"/>
    </row>
    <row r="1893" spans="1:27" s="141" customFormat="1" ht="14.25" customHeight="1" x14ac:dyDescent="0.3">
      <c r="A1893" s="131">
        <v>41646</v>
      </c>
      <c r="B1893" s="957" t="s">
        <v>3251</v>
      </c>
      <c r="C1893" s="957" t="s">
        <v>1526</v>
      </c>
      <c r="D1893" s="664">
        <v>250</v>
      </c>
      <c r="E1893" s="132" t="s">
        <v>66</v>
      </c>
      <c r="F1893" s="134">
        <v>45306</v>
      </c>
      <c r="G1893" s="132" t="s">
        <v>3252</v>
      </c>
      <c r="H1893" s="132" t="s">
        <v>3253</v>
      </c>
      <c r="I1893" s="135" t="s">
        <v>3254</v>
      </c>
      <c r="J1893" s="188" t="s">
        <v>2365</v>
      </c>
      <c r="K1893" s="137" t="s">
        <v>2365</v>
      </c>
      <c r="L1893" s="227">
        <v>700</v>
      </c>
      <c r="M1893" s="211"/>
      <c r="N1893" s="138">
        <f t="shared" si="132"/>
        <v>1</v>
      </c>
      <c r="O1893" s="634">
        <f t="shared" si="133"/>
        <v>2.8</v>
      </c>
      <c r="Q1893" s="139" t="e">
        <f ca="1">_xll.BDP(X1893,"ISSUER")</f>
        <v>#NAME?</v>
      </c>
      <c r="R1893" s="138" t="e">
        <f ca="1">_xll.BDP(X1893,"INDUSTRY_SECTOR")</f>
        <v>#NAME?</v>
      </c>
      <c r="S1893" s="138" t="e">
        <f ca="1">_xll.BDP(X1893,"CPN_TYP")</f>
        <v>#NAME?</v>
      </c>
      <c r="T1893" s="132" t="s">
        <v>3310</v>
      </c>
      <c r="U1893" s="132"/>
      <c r="V1893" s="140"/>
      <c r="W1893" s="138"/>
      <c r="X1893" s="138"/>
      <c r="Z1893" s="226"/>
      <c r="AA1893" s="179"/>
    </row>
    <row r="1894" spans="1:27" s="141" customFormat="1" ht="14.25" customHeight="1" x14ac:dyDescent="0.3">
      <c r="A1894" s="131">
        <v>41646</v>
      </c>
      <c r="B1894" s="957" t="s">
        <v>3255</v>
      </c>
      <c r="C1894" s="957" t="s">
        <v>969</v>
      </c>
      <c r="D1894" s="664">
        <v>750</v>
      </c>
      <c r="E1894" s="132" t="s">
        <v>224</v>
      </c>
      <c r="F1894" s="134">
        <v>44210</v>
      </c>
      <c r="G1894" s="132" t="s">
        <v>3256</v>
      </c>
      <c r="H1894" s="132" t="s">
        <v>2420</v>
      </c>
      <c r="I1894" s="135" t="s">
        <v>3257</v>
      </c>
      <c r="J1894" s="188" t="s">
        <v>2407</v>
      </c>
      <c r="K1894" s="137" t="s">
        <v>3258</v>
      </c>
      <c r="L1894" s="227">
        <v>5000</v>
      </c>
      <c r="M1894" s="211" t="s">
        <v>2763</v>
      </c>
      <c r="N1894" s="138">
        <f t="shared" si="132"/>
        <v>1</v>
      </c>
      <c r="O1894" s="634">
        <f t="shared" si="133"/>
        <v>6.666666666666667</v>
      </c>
      <c r="Q1894" s="139" t="e">
        <f ca="1">_xll.BDP(X1894,"ISSUER")</f>
        <v>#NAME?</v>
      </c>
      <c r="R1894" s="138" t="e">
        <f ca="1">_xll.BDP(X1894,"INDUSTRY_SECTOR")</f>
        <v>#NAME?</v>
      </c>
      <c r="S1894" s="138" t="e">
        <f ca="1">_xll.BDP(X1894,"CPN_TYP")</f>
        <v>#NAME?</v>
      </c>
      <c r="T1894" s="132" t="s">
        <v>3311</v>
      </c>
      <c r="U1894" s="132"/>
      <c r="V1894" s="140"/>
      <c r="W1894" s="138"/>
      <c r="X1894" s="138"/>
      <c r="Z1894" s="226"/>
      <c r="AA1894" s="179"/>
    </row>
    <row r="1895" spans="1:27" s="141" customFormat="1" ht="14.25" customHeight="1" x14ac:dyDescent="0.3">
      <c r="A1895" s="131">
        <v>41646</v>
      </c>
      <c r="B1895" s="957" t="s">
        <v>2181</v>
      </c>
      <c r="C1895" s="957" t="s">
        <v>1463</v>
      </c>
      <c r="D1895" s="664">
        <v>250</v>
      </c>
      <c r="E1895" s="132" t="s">
        <v>117</v>
      </c>
      <c r="F1895" s="134">
        <v>52611</v>
      </c>
      <c r="G1895" s="132" t="s">
        <v>3259</v>
      </c>
      <c r="H1895" s="132" t="s">
        <v>220</v>
      </c>
      <c r="I1895" s="135" t="s">
        <v>1302</v>
      </c>
      <c r="J1895" s="188" t="s">
        <v>1303</v>
      </c>
      <c r="K1895" s="137" t="s">
        <v>3260</v>
      </c>
      <c r="L1895" s="227">
        <v>800</v>
      </c>
      <c r="M1895" s="211" t="s">
        <v>2374</v>
      </c>
      <c r="N1895" s="138">
        <f t="shared" si="132"/>
        <v>1</v>
      </c>
      <c r="O1895" s="634">
        <f t="shared" si="133"/>
        <v>3.2</v>
      </c>
      <c r="Q1895" s="139" t="e">
        <f ca="1">_xll.BDP(X1895,"ISSUER")</f>
        <v>#NAME?</v>
      </c>
      <c r="R1895" s="138" t="e">
        <f ca="1">_xll.BDP(X1895,"INDUSTRY_SECTOR")</f>
        <v>#NAME?</v>
      </c>
      <c r="S1895" s="138" t="e">
        <f ca="1">_xll.BDP(X1895,"CPN_TYP")</f>
        <v>#NAME?</v>
      </c>
      <c r="T1895" s="132" t="s">
        <v>3312</v>
      </c>
      <c r="U1895" s="132"/>
      <c r="V1895" s="140"/>
      <c r="W1895" s="138"/>
      <c r="X1895" s="138"/>
      <c r="Z1895" s="226"/>
      <c r="AA1895" s="179"/>
    </row>
    <row r="1896" spans="1:27" s="141" customFormat="1" ht="14.25" customHeight="1" x14ac:dyDescent="0.3">
      <c r="A1896" s="131">
        <v>41646</v>
      </c>
      <c r="B1896" s="957" t="s">
        <v>1091</v>
      </c>
      <c r="C1896" s="957" t="s">
        <v>1334</v>
      </c>
      <c r="D1896" s="664">
        <v>400</v>
      </c>
      <c r="E1896" s="132" t="s">
        <v>12</v>
      </c>
      <c r="F1896" s="134">
        <v>42748</v>
      </c>
      <c r="G1896" s="132" t="s">
        <v>3261</v>
      </c>
      <c r="H1896" s="132" t="s">
        <v>189</v>
      </c>
      <c r="I1896" s="135" t="s">
        <v>1172</v>
      </c>
      <c r="J1896" s="188" t="s">
        <v>1173</v>
      </c>
      <c r="K1896" s="137" t="s">
        <v>3262</v>
      </c>
      <c r="L1896" s="227">
        <v>1800</v>
      </c>
      <c r="M1896" s="211" t="s">
        <v>2809</v>
      </c>
      <c r="N1896" s="138">
        <f t="shared" si="132"/>
        <v>1</v>
      </c>
      <c r="O1896" s="634">
        <f t="shared" si="133"/>
        <v>4.5</v>
      </c>
      <c r="Q1896" s="139" t="e">
        <f ca="1">_xll.BDP(X1896,"ISSUER")</f>
        <v>#NAME?</v>
      </c>
      <c r="R1896" s="138" t="e">
        <f ca="1">_xll.BDP(X1896,"INDUSTRY_SECTOR")</f>
        <v>#NAME?</v>
      </c>
      <c r="S1896" s="138" t="e">
        <f ca="1">_xll.BDP(X1896,"CPN_TYP")</f>
        <v>#NAME?</v>
      </c>
      <c r="T1896" s="132" t="s">
        <v>3313</v>
      </c>
      <c r="U1896" s="132"/>
      <c r="V1896" s="140"/>
      <c r="W1896" s="138"/>
      <c r="X1896" s="138"/>
      <c r="Z1896" s="226"/>
      <c r="AA1896" s="179"/>
    </row>
    <row r="1897" spans="1:27" s="259" customFormat="1" ht="14.25" customHeight="1" x14ac:dyDescent="0.3">
      <c r="A1897" s="251">
        <v>41646</v>
      </c>
      <c r="B1897" s="977" t="s">
        <v>3263</v>
      </c>
      <c r="C1897" s="977" t="s">
        <v>1159</v>
      </c>
      <c r="D1897" s="261">
        <v>250</v>
      </c>
      <c r="E1897" s="252" t="s">
        <v>37</v>
      </c>
      <c r="F1897" s="253">
        <v>43511</v>
      </c>
      <c r="G1897" s="252" t="s">
        <v>3264</v>
      </c>
      <c r="H1897" s="252" t="s">
        <v>144</v>
      </c>
      <c r="I1897" s="254" t="s">
        <v>1419</v>
      </c>
      <c r="J1897" s="255" t="s">
        <v>991</v>
      </c>
      <c r="K1897" s="256" t="s">
        <v>3265</v>
      </c>
      <c r="L1897" s="257">
        <v>2600</v>
      </c>
      <c r="M1897" s="258"/>
      <c r="N1897" s="259">
        <f t="shared" si="132"/>
        <v>1</v>
      </c>
      <c r="O1897" s="636">
        <f>P1898</f>
        <v>3.4666666666666668</v>
      </c>
      <c r="P1897" s="260">
        <f>SUM(D1897:D1898)</f>
        <v>750</v>
      </c>
      <c r="Q1897" s="252" t="e">
        <f ca="1">_xll.BDP(X1897,"ISSUER")</f>
        <v>#NAME?</v>
      </c>
      <c r="R1897" s="259" t="e">
        <f ca="1">_xll.BDP(X1897,"INDUSTRY_SECTOR")</f>
        <v>#NAME?</v>
      </c>
      <c r="S1897" s="259" t="e">
        <f ca="1">_xll.BDP(X1897,"CPN_TYP")</f>
        <v>#NAME?</v>
      </c>
      <c r="T1897" s="252" t="s">
        <v>3314</v>
      </c>
      <c r="U1897" s="252"/>
      <c r="V1897" s="261"/>
      <c r="Z1897" s="262"/>
      <c r="AA1897" s="263"/>
    </row>
    <row r="1898" spans="1:27" s="259" customFormat="1" ht="14.25" customHeight="1" x14ac:dyDescent="0.3">
      <c r="A1898" s="251">
        <v>41646</v>
      </c>
      <c r="B1898" s="977" t="s">
        <v>3263</v>
      </c>
      <c r="C1898" s="977" t="s">
        <v>1159</v>
      </c>
      <c r="D1898" s="261">
        <v>500</v>
      </c>
      <c r="E1898" s="252" t="s">
        <v>66</v>
      </c>
      <c r="F1898" s="253">
        <v>45337</v>
      </c>
      <c r="G1898" s="252" t="s">
        <v>3264</v>
      </c>
      <c r="H1898" s="252" t="s">
        <v>1444</v>
      </c>
      <c r="I1898" s="254" t="s">
        <v>1195</v>
      </c>
      <c r="J1898" s="255" t="s">
        <v>1189</v>
      </c>
      <c r="K1898" s="256" t="s">
        <v>2619</v>
      </c>
      <c r="L1898" s="257">
        <v>2600</v>
      </c>
      <c r="M1898" s="258"/>
      <c r="N1898" s="259">
        <f t="shared" si="132"/>
        <v>1</v>
      </c>
      <c r="O1898" s="636">
        <f>P1898</f>
        <v>3.4666666666666668</v>
      </c>
      <c r="P1898" s="260">
        <f>L1897/P1897</f>
        <v>3.4666666666666668</v>
      </c>
      <c r="Q1898" s="252" t="e">
        <f ca="1">_xll.BDP(X1898,"ISSUER")</f>
        <v>#NAME?</v>
      </c>
      <c r="R1898" s="259" t="e">
        <f ca="1">_xll.BDP(X1898,"INDUSTRY_SECTOR")</f>
        <v>#NAME?</v>
      </c>
      <c r="S1898" s="259" t="e">
        <f ca="1">_xll.BDP(X1898,"CPN_TYP")</f>
        <v>#NAME?</v>
      </c>
      <c r="T1898" s="252" t="s">
        <v>3315</v>
      </c>
      <c r="U1898" s="252"/>
      <c r="V1898" s="261"/>
      <c r="Z1898" s="262"/>
      <c r="AA1898" s="263"/>
    </row>
    <row r="1899" spans="1:27" s="141" customFormat="1" ht="14.25" customHeight="1" x14ac:dyDescent="0.3">
      <c r="A1899" s="131">
        <v>41646</v>
      </c>
      <c r="B1899" s="957" t="s">
        <v>2185</v>
      </c>
      <c r="C1899" s="957" t="s">
        <v>771</v>
      </c>
      <c r="D1899" s="664">
        <v>300</v>
      </c>
      <c r="E1899" s="132" t="s">
        <v>37</v>
      </c>
      <c r="F1899" s="134">
        <v>43511</v>
      </c>
      <c r="G1899" s="132" t="s">
        <v>3191</v>
      </c>
      <c r="H1899" s="132" t="s">
        <v>1210</v>
      </c>
      <c r="I1899" s="135" t="s">
        <v>2774</v>
      </c>
      <c r="J1899" s="188" t="s">
        <v>1323</v>
      </c>
      <c r="K1899" s="137" t="s">
        <v>3250</v>
      </c>
      <c r="L1899" s="227">
        <v>2500</v>
      </c>
      <c r="M1899" s="211" t="s">
        <v>2764</v>
      </c>
      <c r="N1899" s="138">
        <f t="shared" si="132"/>
        <v>1</v>
      </c>
      <c r="O1899" s="634">
        <f t="shared" si="133"/>
        <v>8.3333333333333339</v>
      </c>
      <c r="Q1899" s="139" t="e">
        <f ca="1">_xll.BDP(X1899,"ISSUER")</f>
        <v>#NAME?</v>
      </c>
      <c r="R1899" s="138" t="e">
        <f ca="1">_xll.BDP(X1899,"INDUSTRY_SECTOR")</f>
        <v>#NAME?</v>
      </c>
      <c r="S1899" s="138" t="e">
        <f ca="1">_xll.BDP(X1899,"CPN_TYP")</f>
        <v>#NAME?</v>
      </c>
      <c r="T1899" s="132" t="s">
        <v>3316</v>
      </c>
      <c r="U1899" s="132"/>
      <c r="V1899" s="140"/>
      <c r="W1899" s="138"/>
      <c r="X1899" s="138"/>
      <c r="Z1899" s="226"/>
      <c r="AA1899" s="179"/>
    </row>
    <row r="1900" spans="1:27" s="141" customFormat="1" ht="14.25" customHeight="1" x14ac:dyDescent="0.3">
      <c r="A1900" s="131">
        <v>41646</v>
      </c>
      <c r="B1900" s="957" t="s">
        <v>2185</v>
      </c>
      <c r="C1900" s="957" t="s">
        <v>771</v>
      </c>
      <c r="D1900" s="664">
        <v>400</v>
      </c>
      <c r="E1900" s="132" t="s">
        <v>66</v>
      </c>
      <c r="F1900" s="134">
        <v>45366</v>
      </c>
      <c r="G1900" s="132" t="s">
        <v>3191</v>
      </c>
      <c r="H1900" s="132" t="s">
        <v>573</v>
      </c>
      <c r="I1900" s="135" t="s">
        <v>1390</v>
      </c>
      <c r="J1900" s="188" t="s">
        <v>1140</v>
      </c>
      <c r="K1900" s="137" t="s">
        <v>3266</v>
      </c>
      <c r="L1900" s="227">
        <v>1900</v>
      </c>
      <c r="M1900" s="211"/>
      <c r="N1900" s="138">
        <f t="shared" si="132"/>
        <v>1</v>
      </c>
      <c r="O1900" s="634">
        <f t="shared" si="133"/>
        <v>4.75</v>
      </c>
      <c r="Q1900" s="139" t="e">
        <f ca="1">_xll.BDP(X1900,"ISSUER")</f>
        <v>#NAME?</v>
      </c>
      <c r="R1900" s="138" t="e">
        <f ca="1">_xll.BDP(X1900,"INDUSTRY_SECTOR")</f>
        <v>#NAME?</v>
      </c>
      <c r="S1900" s="138" t="e">
        <f ca="1">_xll.BDP(X1900,"CPN_TYP")</f>
        <v>#NAME?</v>
      </c>
      <c r="T1900" s="132" t="s">
        <v>3317</v>
      </c>
      <c r="U1900" s="132"/>
      <c r="V1900" s="140"/>
      <c r="W1900" s="138"/>
      <c r="X1900" s="138"/>
      <c r="Z1900" s="226"/>
      <c r="AA1900" s="179"/>
    </row>
    <row r="1901" spans="1:27" s="141" customFormat="1" ht="14.25" customHeight="1" x14ac:dyDescent="0.3">
      <c r="A1901" s="131">
        <v>41646</v>
      </c>
      <c r="B1901" s="957" t="s">
        <v>2185</v>
      </c>
      <c r="C1901" s="957" t="s">
        <v>771</v>
      </c>
      <c r="D1901" s="664">
        <v>300</v>
      </c>
      <c r="E1901" s="132" t="s">
        <v>117</v>
      </c>
      <c r="F1901" s="134">
        <v>52763</v>
      </c>
      <c r="G1901" s="132" t="s">
        <v>3191</v>
      </c>
      <c r="H1901" s="132" t="s">
        <v>597</v>
      </c>
      <c r="I1901" s="135" t="s">
        <v>1053</v>
      </c>
      <c r="J1901" s="188" t="s">
        <v>1054</v>
      </c>
      <c r="K1901" s="137" t="s">
        <v>3267</v>
      </c>
      <c r="L1901" s="227">
        <v>1600</v>
      </c>
      <c r="M1901" s="211" t="s">
        <v>2545</v>
      </c>
      <c r="N1901" s="138">
        <f t="shared" si="132"/>
        <v>1</v>
      </c>
      <c r="O1901" s="634">
        <f t="shared" si="133"/>
        <v>5.333333333333333</v>
      </c>
      <c r="Q1901" s="139" t="e">
        <f ca="1">_xll.BDP(X1901,"ISSUER")</f>
        <v>#NAME?</v>
      </c>
      <c r="R1901" s="138" t="e">
        <f ca="1">_xll.BDP(X1901,"INDUSTRY_SECTOR")</f>
        <v>#NAME?</v>
      </c>
      <c r="S1901" s="138" t="e">
        <f ca="1">_xll.BDP(X1901,"CPN_TYP")</f>
        <v>#NAME?</v>
      </c>
      <c r="T1901" s="132" t="s">
        <v>3318</v>
      </c>
      <c r="U1901" s="132"/>
      <c r="V1901" s="140"/>
      <c r="W1901" s="138"/>
      <c r="X1901" s="138"/>
      <c r="Z1901" s="226"/>
      <c r="AA1901" s="179"/>
    </row>
    <row r="1902" spans="1:27" s="259" customFormat="1" ht="14.25" customHeight="1" x14ac:dyDescent="0.3">
      <c r="A1902" s="251">
        <v>41646</v>
      </c>
      <c r="B1902" s="977" t="s">
        <v>3268</v>
      </c>
      <c r="C1902" s="977" t="s">
        <v>923</v>
      </c>
      <c r="D1902" s="261">
        <v>750</v>
      </c>
      <c r="E1902" s="252" t="s">
        <v>12</v>
      </c>
      <c r="F1902" s="253">
        <v>42749</v>
      </c>
      <c r="G1902" s="252" t="s">
        <v>3269</v>
      </c>
      <c r="H1902" s="252" t="s">
        <v>2326</v>
      </c>
      <c r="I1902" s="254" t="s">
        <v>3270</v>
      </c>
      <c r="J1902" s="255" t="s">
        <v>2385</v>
      </c>
      <c r="K1902" s="256" t="s">
        <v>2385</v>
      </c>
      <c r="L1902" s="257">
        <v>6500</v>
      </c>
      <c r="M1902" s="258"/>
      <c r="N1902" s="259">
        <f t="shared" si="132"/>
        <v>1</v>
      </c>
      <c r="O1902" s="636">
        <f>P1903</f>
        <v>4.333333333333333</v>
      </c>
      <c r="P1902" s="260">
        <f>SUM(D1902:D1903)</f>
        <v>1500</v>
      </c>
      <c r="Q1902" s="252" t="e">
        <f ca="1">_xll.BDP(X1902,"ISSUER")</f>
        <v>#NAME?</v>
      </c>
      <c r="R1902" s="259" t="e">
        <f ca="1">_xll.BDP(X1902,"INDUSTRY_SECTOR")</f>
        <v>#NAME?</v>
      </c>
      <c r="S1902" s="259" t="e">
        <f ca="1">_xll.BDP(X1902,"CPN_TYP")</f>
        <v>#NAME?</v>
      </c>
      <c r="T1902" s="252" t="s">
        <v>3319</v>
      </c>
      <c r="U1902" s="252"/>
      <c r="V1902" s="261"/>
      <c r="Z1902" s="262"/>
      <c r="AA1902" s="263"/>
    </row>
    <row r="1903" spans="1:27" s="259" customFormat="1" ht="14.25" customHeight="1" x14ac:dyDescent="0.3">
      <c r="A1903" s="251">
        <v>41646</v>
      </c>
      <c r="B1903" s="977" t="s">
        <v>3271</v>
      </c>
      <c r="C1903" s="977" t="s">
        <v>923</v>
      </c>
      <c r="D1903" s="261">
        <v>750</v>
      </c>
      <c r="E1903" s="252" t="s">
        <v>66</v>
      </c>
      <c r="F1903" s="253">
        <v>45305</v>
      </c>
      <c r="G1903" s="252" t="s">
        <v>3269</v>
      </c>
      <c r="H1903" s="252" t="s">
        <v>652</v>
      </c>
      <c r="I1903" s="254" t="s">
        <v>1123</v>
      </c>
      <c r="J1903" s="255" t="s">
        <v>1124</v>
      </c>
      <c r="K1903" s="256" t="s">
        <v>3272</v>
      </c>
      <c r="L1903" s="257">
        <v>6500</v>
      </c>
      <c r="M1903" s="258"/>
      <c r="N1903" s="259">
        <f t="shared" si="132"/>
        <v>1</v>
      </c>
      <c r="O1903" s="636">
        <f>P1903</f>
        <v>4.333333333333333</v>
      </c>
      <c r="P1903" s="260">
        <f>L1902/P1902</f>
        <v>4.333333333333333</v>
      </c>
      <c r="Q1903" s="252" t="e">
        <f ca="1">_xll.BDP(X1903,"ISSUER")</f>
        <v>#NAME?</v>
      </c>
      <c r="R1903" s="259" t="e">
        <f ca="1">_xll.BDP(X1903,"INDUSTRY_SECTOR")</f>
        <v>#NAME?</v>
      </c>
      <c r="S1903" s="259" t="e">
        <f ca="1">_xll.BDP(X1903,"CPN_TYP")</f>
        <v>#NAME?</v>
      </c>
      <c r="T1903" s="252" t="s">
        <v>3320</v>
      </c>
      <c r="U1903" s="252"/>
      <c r="V1903" s="261"/>
      <c r="Z1903" s="262"/>
      <c r="AA1903" s="263"/>
    </row>
    <row r="1904" spans="1:27" s="141" customFormat="1" ht="14.25" customHeight="1" x14ac:dyDescent="0.3">
      <c r="A1904" s="131">
        <v>41646</v>
      </c>
      <c r="B1904" s="957" t="s">
        <v>3273</v>
      </c>
      <c r="C1904" s="957" t="s">
        <v>288</v>
      </c>
      <c r="D1904" s="664">
        <v>750</v>
      </c>
      <c r="E1904" s="132" t="s">
        <v>12</v>
      </c>
      <c r="F1904" s="134">
        <v>42745</v>
      </c>
      <c r="G1904" s="132" t="s">
        <v>3274</v>
      </c>
      <c r="H1904" s="132" t="s">
        <v>570</v>
      </c>
      <c r="I1904" s="135" t="s">
        <v>19</v>
      </c>
      <c r="J1904" s="188" t="s">
        <v>1173</v>
      </c>
      <c r="K1904" s="137">
        <v>1.3</v>
      </c>
      <c r="L1904" s="227">
        <v>2600</v>
      </c>
      <c r="M1904" s="211" t="s">
        <v>2660</v>
      </c>
      <c r="N1904" s="138">
        <f t="shared" si="132"/>
        <v>1</v>
      </c>
      <c r="O1904" s="634">
        <f t="shared" si="133"/>
        <v>3.4666666666666668</v>
      </c>
      <c r="Q1904" s="139" t="e">
        <f ca="1">_xll.BDP(X1904,"ISSUER")</f>
        <v>#NAME?</v>
      </c>
      <c r="R1904" s="138" t="e">
        <f ca="1">_xll.BDP(X1904,"INDUSTRY_SECTOR")</f>
        <v>#NAME?</v>
      </c>
      <c r="S1904" s="138" t="e">
        <f ca="1">_xll.BDP(X1904,"CPN_TYP")</f>
        <v>#NAME?</v>
      </c>
      <c r="T1904" s="132" t="s">
        <v>3321</v>
      </c>
      <c r="U1904" s="132"/>
      <c r="V1904" s="140"/>
      <c r="W1904" s="138"/>
      <c r="X1904" s="138"/>
      <c r="Z1904" s="226"/>
      <c r="AA1904" s="179"/>
    </row>
    <row r="1905" spans="1:27" s="141" customFormat="1" ht="14.25" customHeight="1" x14ac:dyDescent="0.3">
      <c r="A1905" s="131">
        <v>41646</v>
      </c>
      <c r="B1905" s="957" t="s">
        <v>3275</v>
      </c>
      <c r="C1905" s="957" t="s">
        <v>288</v>
      </c>
      <c r="D1905" s="664">
        <v>750</v>
      </c>
      <c r="E1905" s="132" t="s">
        <v>12</v>
      </c>
      <c r="F1905" s="134">
        <v>42745</v>
      </c>
      <c r="G1905" s="132" t="s">
        <v>3274</v>
      </c>
      <c r="H1905" s="132" t="s">
        <v>1745</v>
      </c>
      <c r="I1905" s="135" t="s">
        <v>1745</v>
      </c>
      <c r="J1905" s="188" t="s">
        <v>3002</v>
      </c>
      <c r="K1905" s="137" t="s">
        <v>3002</v>
      </c>
      <c r="L1905" s="227">
        <v>2400</v>
      </c>
      <c r="M1905" s="211"/>
      <c r="N1905" s="138">
        <f t="shared" si="132"/>
        <v>1</v>
      </c>
      <c r="O1905" s="634">
        <f t="shared" si="133"/>
        <v>3.2</v>
      </c>
      <c r="Q1905" s="139" t="e">
        <f ca="1">_xll.BDP(X1905,"ISSUER")</f>
        <v>#NAME?</v>
      </c>
      <c r="R1905" s="138" t="e">
        <f ca="1">_xll.BDP(X1905,"INDUSTRY_SECTOR")</f>
        <v>#NAME?</v>
      </c>
      <c r="S1905" s="138" t="e">
        <f ca="1">_xll.BDP(X1905,"CPN_TYP")</f>
        <v>#NAME?</v>
      </c>
      <c r="T1905" s="132" t="s">
        <v>3324</v>
      </c>
      <c r="U1905" s="132"/>
      <c r="V1905" s="140"/>
      <c r="W1905" s="138"/>
      <c r="X1905" s="138"/>
      <c r="Z1905" s="226"/>
      <c r="AA1905" s="179"/>
    </row>
    <row r="1906" spans="1:27" s="141" customFormat="1" ht="14.25" customHeight="1" x14ac:dyDescent="0.3">
      <c r="A1906" s="131">
        <v>41646</v>
      </c>
      <c r="B1906" s="957" t="s">
        <v>3273</v>
      </c>
      <c r="C1906" s="957" t="s">
        <v>288</v>
      </c>
      <c r="D1906" s="664">
        <v>1000</v>
      </c>
      <c r="E1906" s="132" t="s">
        <v>37</v>
      </c>
      <c r="F1906" s="134">
        <v>43475</v>
      </c>
      <c r="G1906" s="132" t="s">
        <v>3274</v>
      </c>
      <c r="H1906" s="132" t="s">
        <v>220</v>
      </c>
      <c r="I1906" s="135" t="s">
        <v>695</v>
      </c>
      <c r="J1906" s="188" t="s">
        <v>1380</v>
      </c>
      <c r="K1906" s="137" t="s">
        <v>3276</v>
      </c>
      <c r="L1906" s="227">
        <v>5300</v>
      </c>
      <c r="M1906" s="211" t="s">
        <v>2660</v>
      </c>
      <c r="N1906" s="138">
        <f t="shared" si="132"/>
        <v>1</v>
      </c>
      <c r="O1906" s="634">
        <f t="shared" si="133"/>
        <v>5.3</v>
      </c>
      <c r="Q1906" s="139" t="e">
        <f ca="1">_xll.BDP(X1906,"ISSUER")</f>
        <v>#NAME?</v>
      </c>
      <c r="R1906" s="138" t="e">
        <f ca="1">_xll.BDP(X1906,"INDUSTRY_SECTOR")</f>
        <v>#NAME?</v>
      </c>
      <c r="S1906" s="138" t="e">
        <f ca="1">_xll.BDP(X1906,"CPN_TYP")</f>
        <v>#NAME?</v>
      </c>
      <c r="T1906" s="132" t="s">
        <v>3322</v>
      </c>
      <c r="U1906" s="132"/>
      <c r="V1906" s="140"/>
      <c r="W1906" s="138"/>
      <c r="X1906" s="138"/>
      <c r="Z1906" s="226"/>
      <c r="AA1906" s="179"/>
    </row>
    <row r="1907" spans="1:27" s="141" customFormat="1" ht="14.25" customHeight="1" x14ac:dyDescent="0.3">
      <c r="A1907" s="131">
        <v>41646</v>
      </c>
      <c r="B1907" s="957" t="s">
        <v>3273</v>
      </c>
      <c r="C1907" s="957" t="s">
        <v>288</v>
      </c>
      <c r="D1907" s="664">
        <v>500</v>
      </c>
      <c r="E1907" s="132" t="s">
        <v>66</v>
      </c>
      <c r="F1907" s="134">
        <v>45301</v>
      </c>
      <c r="G1907" s="132" t="s">
        <v>3274</v>
      </c>
      <c r="H1907" s="132" t="s">
        <v>652</v>
      </c>
      <c r="I1907" s="135" t="s">
        <v>444</v>
      </c>
      <c r="J1907" s="188" t="s">
        <v>1112</v>
      </c>
      <c r="K1907" s="137" t="s">
        <v>1019</v>
      </c>
      <c r="L1907" s="227">
        <v>2600</v>
      </c>
      <c r="M1907" s="211" t="s">
        <v>2660</v>
      </c>
      <c r="N1907" s="138">
        <f t="shared" si="132"/>
        <v>1</v>
      </c>
      <c r="O1907" s="634">
        <f t="shared" si="133"/>
        <v>5.2</v>
      </c>
      <c r="Q1907" s="139" t="e">
        <f ca="1">_xll.BDP(X1907,"ISSUER")</f>
        <v>#NAME?</v>
      </c>
      <c r="R1907" s="138" t="e">
        <f ca="1">_xll.BDP(X1907,"INDUSTRY_SECTOR")</f>
        <v>#NAME?</v>
      </c>
      <c r="S1907" s="138" t="e">
        <f ca="1">_xll.BDP(X1907,"CPN_TYP")</f>
        <v>#NAME?</v>
      </c>
      <c r="T1907" s="132" t="s">
        <v>3323</v>
      </c>
      <c r="U1907" s="132"/>
      <c r="V1907" s="140"/>
      <c r="W1907" s="138"/>
      <c r="X1907" s="138"/>
      <c r="Z1907" s="226"/>
      <c r="AA1907" s="179"/>
    </row>
    <row r="1908" spans="1:27" s="141" customFormat="1" ht="14.25" customHeight="1" x14ac:dyDescent="0.3">
      <c r="A1908" s="131">
        <v>41646</v>
      </c>
      <c r="B1908" s="957" t="s">
        <v>3277</v>
      </c>
      <c r="C1908" s="957" t="s">
        <v>1035</v>
      </c>
      <c r="D1908" s="664">
        <v>1500</v>
      </c>
      <c r="E1908" s="132" t="s">
        <v>12</v>
      </c>
      <c r="F1908" s="134">
        <v>42748</v>
      </c>
      <c r="G1908" s="132" t="s">
        <v>3278</v>
      </c>
      <c r="H1908" s="132" t="s">
        <v>185</v>
      </c>
      <c r="I1908" s="135" t="s">
        <v>1195</v>
      </c>
      <c r="J1908" s="188" t="s">
        <v>1189</v>
      </c>
      <c r="K1908" s="137" t="s">
        <v>3279</v>
      </c>
      <c r="L1908" s="227">
        <v>6000</v>
      </c>
      <c r="M1908" s="211"/>
      <c r="N1908" s="138">
        <f t="shared" si="132"/>
        <v>1</v>
      </c>
      <c r="O1908" s="634">
        <f t="shared" si="133"/>
        <v>4</v>
      </c>
      <c r="Q1908" s="139" t="e">
        <f ca="1">_xll.BDP(X1908,"ISSUER")</f>
        <v>#NAME?</v>
      </c>
      <c r="R1908" s="138" t="e">
        <f ca="1">_xll.BDP(X1908,"INDUSTRY_SECTOR")</f>
        <v>#NAME?</v>
      </c>
      <c r="S1908" s="138" t="e">
        <f ca="1">_xll.BDP(X1908,"CPN_TYP")</f>
        <v>#NAME?</v>
      </c>
      <c r="T1908" s="132" t="s">
        <v>3325</v>
      </c>
      <c r="U1908" s="132"/>
      <c r="V1908" s="140"/>
      <c r="W1908" s="138"/>
      <c r="X1908" s="138"/>
      <c r="Z1908" s="226"/>
      <c r="AA1908" s="179"/>
    </row>
    <row r="1909" spans="1:27" s="141" customFormat="1" ht="14.25" customHeight="1" x14ac:dyDescent="0.3">
      <c r="A1909" s="131">
        <v>41646</v>
      </c>
      <c r="B1909" s="957" t="s">
        <v>3277</v>
      </c>
      <c r="C1909" s="957" t="s">
        <v>1035</v>
      </c>
      <c r="D1909" s="664">
        <v>1000</v>
      </c>
      <c r="E1909" s="132" t="s">
        <v>66</v>
      </c>
      <c r="F1909" s="134">
        <v>45303</v>
      </c>
      <c r="G1909" s="132" t="s">
        <v>3278</v>
      </c>
      <c r="H1909" s="132" t="s">
        <v>3280</v>
      </c>
      <c r="I1909" s="135" t="s">
        <v>1591</v>
      </c>
      <c r="J1909" s="188" t="s">
        <v>1592</v>
      </c>
      <c r="K1909" s="137" t="s">
        <v>1458</v>
      </c>
      <c r="L1909" s="227">
        <v>6000</v>
      </c>
      <c r="M1909" s="211" t="s">
        <v>3340</v>
      </c>
      <c r="N1909" s="138">
        <f t="shared" si="132"/>
        <v>1</v>
      </c>
      <c r="O1909" s="634">
        <f t="shared" si="133"/>
        <v>6</v>
      </c>
      <c r="Q1909" s="139" t="e">
        <f ca="1">_xll.BDP(X1909,"ISSUER")</f>
        <v>#NAME?</v>
      </c>
      <c r="R1909" s="138" t="e">
        <f ca="1">_xll.BDP(X1909,"INDUSTRY_SECTOR")</f>
        <v>#NAME?</v>
      </c>
      <c r="S1909" s="138" t="e">
        <f ca="1">_xll.BDP(X1909,"CPN_TYP")</f>
        <v>#NAME?</v>
      </c>
      <c r="T1909" s="132" t="s">
        <v>3326</v>
      </c>
      <c r="U1909" s="132"/>
      <c r="V1909" s="140"/>
      <c r="W1909" s="138"/>
      <c r="X1909" s="138"/>
      <c r="Z1909" s="226"/>
      <c r="AA1909" s="179"/>
    </row>
    <row r="1910" spans="1:27" s="259" customFormat="1" ht="14.25" customHeight="1" x14ac:dyDescent="0.3">
      <c r="A1910" s="251">
        <v>41645</v>
      </c>
      <c r="B1910" s="977" t="s">
        <v>1671</v>
      </c>
      <c r="C1910" s="977" t="s">
        <v>2112</v>
      </c>
      <c r="D1910" s="261">
        <v>300</v>
      </c>
      <c r="E1910" s="252" t="s">
        <v>37</v>
      </c>
      <c r="F1910" s="253">
        <v>43480</v>
      </c>
      <c r="G1910" s="252" t="s">
        <v>3228</v>
      </c>
      <c r="H1910" s="252" t="s">
        <v>553</v>
      </c>
      <c r="I1910" s="254" t="s">
        <v>1287</v>
      </c>
      <c r="J1910" s="255" t="s">
        <v>1288</v>
      </c>
      <c r="K1910" s="256" t="s">
        <v>3229</v>
      </c>
      <c r="L1910" s="257">
        <v>3100</v>
      </c>
      <c r="M1910" s="258"/>
      <c r="N1910" s="259">
        <f t="shared" si="132"/>
        <v>1</v>
      </c>
      <c r="O1910" s="636">
        <f>P1911</f>
        <v>4.7692307692307692</v>
      </c>
      <c r="P1910" s="260">
        <f>SUM(D1910:D1911)</f>
        <v>650</v>
      </c>
      <c r="Q1910" s="252" t="e">
        <f ca="1">_xll.BDP(X1910,"ISSUER")</f>
        <v>#NAME?</v>
      </c>
      <c r="R1910" s="259" t="e">
        <f ca="1">_xll.BDP(X1910,"INDUSTRY_SECTOR")</f>
        <v>#NAME?</v>
      </c>
      <c r="S1910" s="259" t="e">
        <f ca="1">_xll.BDP(X1910,"CPN_TYP")</f>
        <v>#NAME?</v>
      </c>
      <c r="T1910" s="252" t="s">
        <v>3299</v>
      </c>
      <c r="U1910" s="252"/>
      <c r="V1910" s="261"/>
      <c r="Z1910" s="262"/>
      <c r="AA1910" s="263"/>
    </row>
    <row r="1911" spans="1:27" s="259" customFormat="1" ht="14.25" customHeight="1" x14ac:dyDescent="0.3">
      <c r="A1911" s="251">
        <v>41645</v>
      </c>
      <c r="B1911" s="977" t="s">
        <v>1671</v>
      </c>
      <c r="C1911" s="977" t="s">
        <v>2112</v>
      </c>
      <c r="D1911" s="261">
        <v>350</v>
      </c>
      <c r="E1911" s="252" t="s">
        <v>117</v>
      </c>
      <c r="F1911" s="253">
        <v>52611</v>
      </c>
      <c r="G1911" s="252" t="s">
        <v>3228</v>
      </c>
      <c r="H1911" s="252" t="s">
        <v>151</v>
      </c>
      <c r="I1911" s="254" t="s">
        <v>1607</v>
      </c>
      <c r="J1911" s="255" t="s">
        <v>1380</v>
      </c>
      <c r="K1911" s="256" t="s">
        <v>3230</v>
      </c>
      <c r="L1911" s="257">
        <v>3100</v>
      </c>
      <c r="M1911" s="258" t="s">
        <v>2374</v>
      </c>
      <c r="N1911" s="259">
        <f t="shared" si="132"/>
        <v>1</v>
      </c>
      <c r="O1911" s="636">
        <f>P1911</f>
        <v>4.7692307692307692</v>
      </c>
      <c r="P1911" s="260">
        <f>L1910/P1910</f>
        <v>4.7692307692307692</v>
      </c>
      <c r="Q1911" s="252" t="e">
        <f ca="1">_xll.BDP(X1911,"ISSUER")</f>
        <v>#NAME?</v>
      </c>
      <c r="R1911" s="259" t="e">
        <f ca="1">_xll.BDP(X1911,"INDUSTRY_SECTOR")</f>
        <v>#NAME?</v>
      </c>
      <c r="S1911" s="259" t="e">
        <f ca="1">_xll.BDP(X1911,"CPN_TYP")</f>
        <v>#NAME?</v>
      </c>
      <c r="T1911" s="252" t="s">
        <v>3300</v>
      </c>
      <c r="U1911" s="252"/>
      <c r="V1911" s="261"/>
      <c r="Z1911" s="262"/>
      <c r="AA1911" s="263"/>
    </row>
    <row r="1912" spans="1:27" s="259" customFormat="1" ht="14.25" customHeight="1" x14ac:dyDescent="0.3">
      <c r="A1912" s="251">
        <v>41645</v>
      </c>
      <c r="B1912" s="977" t="s">
        <v>1048</v>
      </c>
      <c r="C1912" s="977" t="s">
        <v>182</v>
      </c>
      <c r="D1912" s="261">
        <v>750</v>
      </c>
      <c r="E1912" s="252" t="s">
        <v>66</v>
      </c>
      <c r="F1912" s="253">
        <v>45306</v>
      </c>
      <c r="G1912" s="252" t="s">
        <v>3231</v>
      </c>
      <c r="H1912" s="252" t="s">
        <v>144</v>
      </c>
      <c r="I1912" s="254" t="s">
        <v>1177</v>
      </c>
      <c r="J1912" s="255" t="s">
        <v>1112</v>
      </c>
      <c r="K1912" s="256" t="s">
        <v>3232</v>
      </c>
      <c r="L1912" s="257">
        <v>9250</v>
      </c>
      <c r="M1912" s="258" t="s">
        <v>3341</v>
      </c>
      <c r="N1912" s="259">
        <f t="shared" si="132"/>
        <v>1</v>
      </c>
      <c r="O1912" s="636">
        <f>P1913</f>
        <v>4.625</v>
      </c>
      <c r="P1912" s="260">
        <f>SUM(D1912:D1914)</f>
        <v>2000</v>
      </c>
      <c r="Q1912" s="252" t="e">
        <f ca="1">_xll.BDP(X1912,"ISSUER")</f>
        <v>#NAME?</v>
      </c>
      <c r="R1912" s="259" t="e">
        <f ca="1">_xll.BDP(X1912,"INDUSTRY_SECTOR")</f>
        <v>#NAME?</v>
      </c>
      <c r="S1912" s="259" t="e">
        <f ca="1">_xll.BDP(X1912,"CPN_TYP")</f>
        <v>#NAME?</v>
      </c>
      <c r="T1912" s="252" t="s">
        <v>3303</v>
      </c>
      <c r="U1912" s="252"/>
      <c r="V1912" s="261"/>
      <c r="Z1912" s="262"/>
      <c r="AA1912" s="263"/>
    </row>
    <row r="1913" spans="1:27" s="259" customFormat="1" ht="14.25" customHeight="1" x14ac:dyDescent="0.3">
      <c r="A1913" s="251">
        <v>41645</v>
      </c>
      <c r="B1913" s="977" t="s">
        <v>1048</v>
      </c>
      <c r="C1913" s="977" t="s">
        <v>182</v>
      </c>
      <c r="D1913" s="261">
        <v>500</v>
      </c>
      <c r="E1913" s="252" t="s">
        <v>2331</v>
      </c>
      <c r="F1913" s="253">
        <v>48959</v>
      </c>
      <c r="G1913" s="252" t="s">
        <v>3231</v>
      </c>
      <c r="H1913" s="252" t="s">
        <v>226</v>
      </c>
      <c r="I1913" s="254" t="s">
        <v>713</v>
      </c>
      <c r="J1913" s="255" t="s">
        <v>1054</v>
      </c>
      <c r="K1913" s="256" t="s">
        <v>3233</v>
      </c>
      <c r="L1913" s="257">
        <v>9250</v>
      </c>
      <c r="M1913" s="258"/>
      <c r="N1913" s="259">
        <f t="shared" si="132"/>
        <v>1</v>
      </c>
      <c r="O1913" s="636">
        <f>P1913</f>
        <v>4.625</v>
      </c>
      <c r="P1913" s="260">
        <f>L1912/P1912</f>
        <v>4.625</v>
      </c>
      <c r="Q1913" s="252" t="e">
        <f ca="1">_xll.BDP(X1913,"ISSUER")</f>
        <v>#NAME?</v>
      </c>
      <c r="R1913" s="259" t="e">
        <f ca="1">_xll.BDP(X1913,"INDUSTRY_SECTOR")</f>
        <v>#NAME?</v>
      </c>
      <c r="S1913" s="259" t="e">
        <f ca="1">_xll.BDP(X1913,"CPN_TYP")</f>
        <v>#NAME?</v>
      </c>
      <c r="T1913" s="252" t="s">
        <v>3301</v>
      </c>
      <c r="U1913" s="252"/>
      <c r="V1913" s="261"/>
      <c r="Z1913" s="262"/>
      <c r="AA1913" s="263"/>
    </row>
    <row r="1914" spans="1:27" s="259" customFormat="1" ht="14.25" customHeight="1" x14ac:dyDescent="0.3">
      <c r="A1914" s="251">
        <v>41645</v>
      </c>
      <c r="B1914" s="977" t="s">
        <v>1048</v>
      </c>
      <c r="C1914" s="977" t="s">
        <v>182</v>
      </c>
      <c r="D1914" s="261">
        <v>750</v>
      </c>
      <c r="E1914" s="252" t="s">
        <v>117</v>
      </c>
      <c r="F1914" s="253">
        <v>52611</v>
      </c>
      <c r="G1914" s="252" t="s">
        <v>3231</v>
      </c>
      <c r="H1914" s="252" t="s">
        <v>225</v>
      </c>
      <c r="I1914" s="254" t="s">
        <v>90</v>
      </c>
      <c r="J1914" s="255" t="s">
        <v>1052</v>
      </c>
      <c r="K1914" s="256" t="s">
        <v>1838</v>
      </c>
      <c r="L1914" s="257">
        <v>9250</v>
      </c>
      <c r="M1914" s="258" t="s">
        <v>2545</v>
      </c>
      <c r="N1914" s="259">
        <f t="shared" si="132"/>
        <v>1</v>
      </c>
      <c r="O1914" s="636">
        <f>P1913</f>
        <v>4.625</v>
      </c>
      <c r="P1914" s="260"/>
      <c r="Q1914" s="252" t="e">
        <f ca="1">_xll.BDP(X1914,"ISSUER")</f>
        <v>#NAME?</v>
      </c>
      <c r="R1914" s="259" t="e">
        <f ca="1">_xll.BDP(X1914,"INDUSTRY_SECTOR")</f>
        <v>#NAME?</v>
      </c>
      <c r="S1914" s="259" t="e">
        <f ca="1">_xll.BDP(X1914,"CPN_TYP")</f>
        <v>#NAME?</v>
      </c>
      <c r="T1914" s="252" t="s">
        <v>3302</v>
      </c>
      <c r="U1914" s="252"/>
      <c r="V1914" s="261"/>
      <c r="Z1914" s="262"/>
      <c r="AA1914" s="263"/>
    </row>
    <row r="1915" spans="1:27" s="141" customFormat="1" ht="14.25" customHeight="1" x14ac:dyDescent="0.3">
      <c r="A1915" s="131">
        <v>41645</v>
      </c>
      <c r="B1915" s="957" t="s">
        <v>3234</v>
      </c>
      <c r="C1915" s="957" t="s">
        <v>148</v>
      </c>
      <c r="D1915" s="664">
        <v>650</v>
      </c>
      <c r="E1915" s="132" t="s">
        <v>12</v>
      </c>
      <c r="F1915" s="134">
        <v>42745</v>
      </c>
      <c r="G1915" s="132" t="s">
        <v>219</v>
      </c>
      <c r="H1915" s="132" t="s">
        <v>3235</v>
      </c>
      <c r="I1915" s="135" t="s">
        <v>3236</v>
      </c>
      <c r="J1915" s="188" t="s">
        <v>2413</v>
      </c>
      <c r="K1915" s="137" t="s">
        <v>2413</v>
      </c>
      <c r="L1915" s="227">
        <v>1250</v>
      </c>
      <c r="M1915" s="211" t="s">
        <v>2932</v>
      </c>
      <c r="N1915" s="138">
        <f t="shared" si="132"/>
        <v>1</v>
      </c>
      <c r="O1915" s="634">
        <f t="shared" si="133"/>
        <v>1.9230769230769231</v>
      </c>
      <c r="Q1915" s="139" t="e">
        <f ca="1">_xll.BDP(X1915,"ISSUER")</f>
        <v>#NAME?</v>
      </c>
      <c r="R1915" s="138" t="e">
        <f ca="1">_xll.BDP(X1915,"INDUSTRY_SECTOR")</f>
        <v>#NAME?</v>
      </c>
      <c r="S1915" s="138" t="e">
        <f ca="1">_xll.BDP(X1915,"CPN_TYP")</f>
        <v>#NAME?</v>
      </c>
      <c r="T1915" s="132" t="s">
        <v>3304</v>
      </c>
      <c r="U1915" s="132"/>
      <c r="V1915" s="140"/>
      <c r="W1915" s="138"/>
      <c r="X1915" s="138"/>
      <c r="Z1915" s="226"/>
      <c r="AA1915" s="179"/>
    </row>
    <row r="1916" spans="1:27" s="141" customFormat="1" ht="14.25" customHeight="1" x14ac:dyDescent="0.3">
      <c r="A1916" s="131">
        <v>41645</v>
      </c>
      <c r="B1916" s="957" t="s">
        <v>1358</v>
      </c>
      <c r="C1916" s="957" t="s">
        <v>148</v>
      </c>
      <c r="D1916" s="664">
        <v>100</v>
      </c>
      <c r="E1916" s="132" t="s">
        <v>400</v>
      </c>
      <c r="F1916" s="134">
        <v>43327</v>
      </c>
      <c r="G1916" s="132" t="s">
        <v>219</v>
      </c>
      <c r="H1916" s="132" t="s">
        <v>3237</v>
      </c>
      <c r="I1916" s="135" t="s">
        <v>2296</v>
      </c>
      <c r="J1916" s="188" t="s">
        <v>1153</v>
      </c>
      <c r="K1916" s="137" t="s">
        <v>3238</v>
      </c>
      <c r="L1916" s="227">
        <v>400</v>
      </c>
      <c r="M1916" s="211" t="s">
        <v>2374</v>
      </c>
      <c r="N1916" s="138">
        <f t="shared" si="132"/>
        <v>1</v>
      </c>
      <c r="O1916" s="634">
        <f t="shared" si="133"/>
        <v>4</v>
      </c>
      <c r="Q1916" s="139" t="e">
        <f ca="1">_xll.BDP(X1916,"ISSUER")</f>
        <v>#NAME?</v>
      </c>
      <c r="R1916" s="138" t="e">
        <f ca="1">_xll.BDP(X1916,"INDUSTRY_SECTOR")</f>
        <v>#NAME?</v>
      </c>
      <c r="S1916" s="138" t="e">
        <f ca="1">_xll.BDP(X1916,"CPN_TYP")</f>
        <v>#NAME?</v>
      </c>
      <c r="T1916" s="132" t="s">
        <v>3305</v>
      </c>
      <c r="U1916" s="132"/>
      <c r="V1916" s="140"/>
      <c r="W1916" s="138"/>
      <c r="X1916" s="138"/>
      <c r="Z1916" s="226"/>
      <c r="AA1916" s="179"/>
    </row>
    <row r="1917" spans="1:27" s="259" customFormat="1" ht="14.25" customHeight="1" x14ac:dyDescent="0.3">
      <c r="A1917" s="251">
        <v>41645</v>
      </c>
      <c r="B1917" s="977" t="s">
        <v>1337</v>
      </c>
      <c r="C1917" s="977" t="s">
        <v>705</v>
      </c>
      <c r="D1917" s="261">
        <v>1000</v>
      </c>
      <c r="E1917" s="252" t="s">
        <v>12</v>
      </c>
      <c r="F1917" s="253">
        <v>42745</v>
      </c>
      <c r="G1917" s="252" t="s">
        <v>3239</v>
      </c>
      <c r="H1917" s="252" t="s">
        <v>409</v>
      </c>
      <c r="I1917" s="254" t="s">
        <v>3240</v>
      </c>
      <c r="J1917" s="255" t="s">
        <v>3241</v>
      </c>
      <c r="K1917" s="256" t="s">
        <v>3242</v>
      </c>
      <c r="L1917" s="257">
        <v>2600</v>
      </c>
      <c r="M1917" s="258"/>
      <c r="N1917" s="259">
        <f t="shared" si="132"/>
        <v>1</v>
      </c>
      <c r="O1917" s="636">
        <f>P1918</f>
        <v>1.4444444444444444</v>
      </c>
      <c r="P1917" s="260">
        <f>SUM(D1917:D1918)</f>
        <v>1800</v>
      </c>
      <c r="Q1917" s="252" t="e">
        <f ca="1">_xll.BDP(X1917,"ISSUER")</f>
        <v>#NAME?</v>
      </c>
      <c r="R1917" s="259" t="e">
        <f ca="1">_xll.BDP(X1917,"INDUSTRY_SECTOR")</f>
        <v>#NAME?</v>
      </c>
      <c r="S1917" s="259" t="e">
        <f ca="1">_xll.BDP(X1917,"CPN_TYP")</f>
        <v>#NAME?</v>
      </c>
      <c r="T1917" s="252" t="s">
        <v>3306</v>
      </c>
      <c r="U1917" s="252"/>
      <c r="V1917" s="261"/>
      <c r="Z1917" s="262"/>
      <c r="AA1917" s="263"/>
    </row>
    <row r="1918" spans="1:27" s="259" customFormat="1" ht="14.25" customHeight="1" x14ac:dyDescent="0.3">
      <c r="A1918" s="251">
        <v>41645</v>
      </c>
      <c r="B1918" s="977" t="s">
        <v>3243</v>
      </c>
      <c r="C1918" s="977" t="s">
        <v>705</v>
      </c>
      <c r="D1918" s="261">
        <v>800</v>
      </c>
      <c r="E1918" s="252" t="s">
        <v>12</v>
      </c>
      <c r="F1918" s="253">
        <v>42745</v>
      </c>
      <c r="G1918" s="252" t="s">
        <v>3239</v>
      </c>
      <c r="H1918" s="252" t="s">
        <v>2299</v>
      </c>
      <c r="I1918" s="254" t="s">
        <v>2299</v>
      </c>
      <c r="J1918" s="255" t="s">
        <v>3244</v>
      </c>
      <c r="K1918" s="256" t="s">
        <v>1776</v>
      </c>
      <c r="L1918" s="257">
        <v>2600</v>
      </c>
      <c r="M1918" s="258"/>
      <c r="N1918" s="259">
        <f t="shared" si="132"/>
        <v>1</v>
      </c>
      <c r="O1918" s="636">
        <f>P1918</f>
        <v>1.4444444444444444</v>
      </c>
      <c r="P1918" s="260">
        <f>L1917/P1917</f>
        <v>1.4444444444444444</v>
      </c>
      <c r="Q1918" s="252" t="e">
        <f ca="1">_xll.BDP(X1918,"ISSUER")</f>
        <v>#NAME?</v>
      </c>
      <c r="R1918" s="259" t="e">
        <f ca="1">_xll.BDP(X1918,"INDUSTRY_SECTOR")</f>
        <v>#NAME?</v>
      </c>
      <c r="S1918" s="259" t="e">
        <f ca="1">_xll.BDP(X1918,"CPN_TYP")</f>
        <v>#NAME?</v>
      </c>
      <c r="T1918" s="252" t="s">
        <v>3306</v>
      </c>
      <c r="U1918" s="252"/>
      <c r="V1918" s="261"/>
      <c r="Z1918" s="262"/>
      <c r="AA1918" s="263"/>
    </row>
    <row r="1919" spans="1:27" s="259" customFormat="1" ht="14.25" customHeight="1" x14ac:dyDescent="0.3">
      <c r="A1919" s="251">
        <v>41645</v>
      </c>
      <c r="B1919" s="977" t="s">
        <v>3245</v>
      </c>
      <c r="C1919" s="977" t="s">
        <v>36</v>
      </c>
      <c r="D1919" s="261">
        <v>400</v>
      </c>
      <c r="E1919" s="252" t="s">
        <v>66</v>
      </c>
      <c r="F1919" s="253">
        <v>45306</v>
      </c>
      <c r="G1919" s="252" t="s">
        <v>3246</v>
      </c>
      <c r="H1919" s="252" t="s">
        <v>2240</v>
      </c>
      <c r="I1919" s="254" t="s">
        <v>1477</v>
      </c>
      <c r="J1919" s="255" t="s">
        <v>1011</v>
      </c>
      <c r="K1919" s="256" t="s">
        <v>1083</v>
      </c>
      <c r="L1919" s="257">
        <v>4000</v>
      </c>
      <c r="M1919" s="258" t="s">
        <v>2374</v>
      </c>
      <c r="N1919" s="259">
        <f t="shared" si="132"/>
        <v>1</v>
      </c>
      <c r="O1919" s="636">
        <f>P1920</f>
        <v>5</v>
      </c>
      <c r="P1919" s="260">
        <f>SUM(D1919:D1920)</f>
        <v>800</v>
      </c>
      <c r="Q1919" s="252" t="e">
        <f ca="1">_xll.BDP(X1919,"ISSUER")</f>
        <v>#NAME?</v>
      </c>
      <c r="R1919" s="259" t="e">
        <f ca="1">_xll.BDP(X1919,"INDUSTRY_SECTOR")</f>
        <v>#NAME?</v>
      </c>
      <c r="S1919" s="259" t="e">
        <f ca="1">_xll.BDP(X1919,"CPN_TYP")</f>
        <v>#NAME?</v>
      </c>
      <c r="T1919" s="252" t="s">
        <v>3307</v>
      </c>
      <c r="U1919" s="252"/>
      <c r="V1919" s="261"/>
      <c r="Z1919" s="262"/>
      <c r="AA1919" s="263"/>
    </row>
    <row r="1920" spans="1:27" s="272" customFormat="1" ht="14.25" customHeight="1" thickBot="1" x14ac:dyDescent="0.35">
      <c r="A1920" s="264">
        <v>41645</v>
      </c>
      <c r="B1920" s="978" t="s">
        <v>3245</v>
      </c>
      <c r="C1920" s="978" t="s">
        <v>36</v>
      </c>
      <c r="D1920" s="274">
        <v>400</v>
      </c>
      <c r="E1920" s="265" t="s">
        <v>117</v>
      </c>
      <c r="F1920" s="266">
        <v>52611</v>
      </c>
      <c r="G1920" s="265" t="s">
        <v>3246</v>
      </c>
      <c r="H1920" s="265" t="s">
        <v>3247</v>
      </c>
      <c r="I1920" s="267" t="s">
        <v>1365</v>
      </c>
      <c r="J1920" s="268" t="s">
        <v>2166</v>
      </c>
      <c r="K1920" s="269" t="s">
        <v>1459</v>
      </c>
      <c r="L1920" s="270">
        <v>4000</v>
      </c>
      <c r="M1920" s="271" t="s">
        <v>2763</v>
      </c>
      <c r="N1920" s="272">
        <f t="shared" si="132"/>
        <v>1</v>
      </c>
      <c r="O1920" s="638">
        <f>P1920</f>
        <v>5</v>
      </c>
      <c r="P1920" s="273">
        <f>L1919/P1919</f>
        <v>5</v>
      </c>
      <c r="Q1920" s="265" t="e">
        <f ca="1">_xll.BDP(X1920,"ISSUER")</f>
        <v>#NAME?</v>
      </c>
      <c r="R1920" s="272" t="e">
        <f ca="1">_xll.BDP(X1920,"INDUSTRY_SECTOR")</f>
        <v>#NAME?</v>
      </c>
      <c r="S1920" s="272" t="e">
        <f ca="1">_xll.BDP(X1920,"CPN_TYP")</f>
        <v>#NAME?</v>
      </c>
      <c r="T1920" s="265" t="s">
        <v>3308</v>
      </c>
      <c r="U1920" s="265"/>
      <c r="V1920" s="274"/>
      <c r="Z1920" s="275"/>
      <c r="AA1920" s="276"/>
    </row>
    <row r="1921" spans="1:21" s="141" customFormat="1" ht="14.25" customHeight="1" thickTop="1" x14ac:dyDescent="0.3">
      <c r="A1921" s="131">
        <v>41624</v>
      </c>
      <c r="B1921" s="957" t="s">
        <v>3218</v>
      </c>
      <c r="C1921" s="957" t="s">
        <v>3219</v>
      </c>
      <c r="D1921" s="664">
        <v>2000</v>
      </c>
      <c r="E1921" s="132" t="s">
        <v>66</v>
      </c>
      <c r="F1921" s="134">
        <v>45279</v>
      </c>
      <c r="G1921" s="132" t="s">
        <v>3220</v>
      </c>
      <c r="H1921" s="132" t="s">
        <v>3221</v>
      </c>
      <c r="I1921" s="135" t="s">
        <v>3222</v>
      </c>
      <c r="J1921" s="188" t="s">
        <v>2066</v>
      </c>
      <c r="K1921" s="188"/>
      <c r="L1921" s="195">
        <v>7500</v>
      </c>
      <c r="M1921" s="161" t="s">
        <v>2548</v>
      </c>
      <c r="N1921" s="138">
        <f t="shared" ref="N1921:N1926" si="134">MONTH(A1921)</f>
        <v>12</v>
      </c>
      <c r="O1921" s="634">
        <f t="shared" ref="O1921:O1928" si="135">L1921/D1921</f>
        <v>3.75</v>
      </c>
      <c r="Q1921" s="139" t="e">
        <f ca="1">_xll.BDP(T1921,"NAME")</f>
        <v>#NAME?</v>
      </c>
      <c r="R1921" s="138" t="e">
        <f ca="1">_xll.BDP(T1921,"INDUSTRY_SECTOR")</f>
        <v>#NAME?</v>
      </c>
      <c r="S1921" s="132" t="s">
        <v>3226</v>
      </c>
      <c r="T1921" s="138" t="str">
        <f t="shared" ref="T1921:T1926" si="136">CONCATENATE(S1921," EQUITY")</f>
        <v>RBS LN EQUITY</v>
      </c>
      <c r="U1921" s="138"/>
    </row>
    <row r="1922" spans="1:21" s="141" customFormat="1" ht="14.25" customHeight="1" x14ac:dyDescent="0.3">
      <c r="A1922" s="131">
        <v>41624</v>
      </c>
      <c r="B1922" s="957" t="s">
        <v>1830</v>
      </c>
      <c r="C1922" s="957" t="s">
        <v>998</v>
      </c>
      <c r="D1922" s="664">
        <v>300</v>
      </c>
      <c r="E1922" s="132" t="s">
        <v>12</v>
      </c>
      <c r="F1922" s="134">
        <v>42658</v>
      </c>
      <c r="G1922" s="132" t="s">
        <v>3223</v>
      </c>
      <c r="H1922" s="132" t="s">
        <v>569</v>
      </c>
      <c r="I1922" s="135" t="s">
        <v>1172</v>
      </c>
      <c r="J1922" s="188" t="s">
        <v>1173</v>
      </c>
      <c r="K1922" s="188"/>
      <c r="L1922" s="195">
        <v>2400</v>
      </c>
      <c r="M1922" s="161"/>
      <c r="N1922" s="138">
        <f t="shared" si="134"/>
        <v>12</v>
      </c>
      <c r="O1922" s="634">
        <f t="shared" si="135"/>
        <v>8</v>
      </c>
      <c r="Q1922" s="139" t="e">
        <f ca="1">_xll.BDP(T1922,"NAME")</f>
        <v>#NAME?</v>
      </c>
      <c r="R1922" s="138" t="e">
        <f ca="1">_xll.BDP(T1922,"INDUSTRY_SECTOR")</f>
        <v>#NAME?</v>
      </c>
      <c r="S1922" s="132" t="s">
        <v>1830</v>
      </c>
      <c r="T1922" s="138" t="str">
        <f t="shared" si="136"/>
        <v>KR EQUITY</v>
      </c>
      <c r="U1922" s="138"/>
    </row>
    <row r="1923" spans="1:21" s="141" customFormat="1" ht="14.25" customHeight="1" x14ac:dyDescent="0.3">
      <c r="A1923" s="131">
        <v>41624</v>
      </c>
      <c r="B1923" s="957" t="s">
        <v>3224</v>
      </c>
      <c r="C1923" s="957" t="s">
        <v>998</v>
      </c>
      <c r="D1923" s="664">
        <v>500</v>
      </c>
      <c r="E1923" s="132" t="s">
        <v>12</v>
      </c>
      <c r="F1923" s="134">
        <v>42658</v>
      </c>
      <c r="G1923" s="132" t="s">
        <v>3223</v>
      </c>
      <c r="H1923" s="132" t="s">
        <v>195</v>
      </c>
      <c r="I1923" s="135" t="s">
        <v>1114</v>
      </c>
      <c r="J1923" s="188" t="s">
        <v>3225</v>
      </c>
      <c r="K1923" s="188"/>
      <c r="L1923" s="195">
        <v>1100</v>
      </c>
      <c r="M1923" s="161"/>
      <c r="N1923" s="138">
        <f t="shared" si="134"/>
        <v>12</v>
      </c>
      <c r="O1923" s="634">
        <f t="shared" si="135"/>
        <v>2.2000000000000002</v>
      </c>
      <c r="Q1923" s="139" t="e">
        <f ca="1">_xll.BDP(T1923,"NAME")</f>
        <v>#NAME?</v>
      </c>
      <c r="R1923" s="138" t="e">
        <f ca="1">_xll.BDP(T1923,"INDUSTRY_SECTOR")</f>
        <v>#NAME?</v>
      </c>
      <c r="S1923" s="132" t="s">
        <v>1830</v>
      </c>
      <c r="T1923" s="138" t="str">
        <f t="shared" si="136"/>
        <v>KR EQUITY</v>
      </c>
      <c r="U1923" s="138"/>
    </row>
    <row r="1924" spans="1:21" s="141" customFormat="1" ht="14.25" customHeight="1" x14ac:dyDescent="0.3">
      <c r="A1924" s="131">
        <v>41624</v>
      </c>
      <c r="B1924" s="957" t="s">
        <v>1830</v>
      </c>
      <c r="C1924" s="957" t="s">
        <v>998</v>
      </c>
      <c r="D1924" s="664">
        <v>500</v>
      </c>
      <c r="E1924" s="132" t="s">
        <v>37</v>
      </c>
      <c r="F1924" s="134">
        <v>43480</v>
      </c>
      <c r="G1924" s="132" t="s">
        <v>3223</v>
      </c>
      <c r="H1924" s="132" t="s">
        <v>151</v>
      </c>
      <c r="I1924" s="135" t="s">
        <v>1607</v>
      </c>
      <c r="J1924" s="188" t="s">
        <v>1380</v>
      </c>
      <c r="K1924" s="188"/>
      <c r="L1924" s="195">
        <v>2400</v>
      </c>
      <c r="M1924" s="161" t="s">
        <v>3227</v>
      </c>
      <c r="N1924" s="138">
        <f t="shared" si="134"/>
        <v>12</v>
      </c>
      <c r="O1924" s="634">
        <f t="shared" si="135"/>
        <v>4.8</v>
      </c>
      <c r="Q1924" s="139" t="e">
        <f ca="1">_xll.BDP(T1924,"NAME")</f>
        <v>#NAME?</v>
      </c>
      <c r="R1924" s="138" t="e">
        <f ca="1">_xll.BDP(T1924,"INDUSTRY_SECTOR")</f>
        <v>#NAME?</v>
      </c>
      <c r="S1924" s="132" t="s">
        <v>1830</v>
      </c>
      <c r="T1924" s="138" t="str">
        <f t="shared" si="136"/>
        <v>KR EQUITY</v>
      </c>
      <c r="U1924" s="138"/>
    </row>
    <row r="1925" spans="1:21" s="141" customFormat="1" ht="14.25" customHeight="1" x14ac:dyDescent="0.3">
      <c r="A1925" s="131">
        <v>41624</v>
      </c>
      <c r="B1925" s="957" t="s">
        <v>1830</v>
      </c>
      <c r="C1925" s="957" t="s">
        <v>998</v>
      </c>
      <c r="D1925" s="664">
        <v>700</v>
      </c>
      <c r="E1925" s="132" t="s">
        <v>66</v>
      </c>
      <c r="F1925" s="134">
        <v>44211</v>
      </c>
      <c r="G1925" s="132" t="s">
        <v>3223</v>
      </c>
      <c r="H1925" s="132" t="s">
        <v>144</v>
      </c>
      <c r="I1925" s="135" t="s">
        <v>1419</v>
      </c>
      <c r="J1925" s="188" t="s">
        <v>991</v>
      </c>
      <c r="K1925" s="188"/>
      <c r="L1925" s="195">
        <v>2100</v>
      </c>
      <c r="M1925" s="161" t="s">
        <v>3108</v>
      </c>
      <c r="N1925" s="138">
        <f t="shared" si="134"/>
        <v>12</v>
      </c>
      <c r="O1925" s="634">
        <f t="shared" si="135"/>
        <v>3</v>
      </c>
      <c r="Q1925" s="139" t="e">
        <f ca="1">_xll.BDP(T1925,"NAME")</f>
        <v>#NAME?</v>
      </c>
      <c r="R1925" s="138" t="e">
        <f ca="1">_xll.BDP(T1925,"INDUSTRY_SECTOR")</f>
        <v>#NAME?</v>
      </c>
      <c r="S1925" s="132" t="s">
        <v>1830</v>
      </c>
      <c r="T1925" s="138" t="str">
        <f t="shared" si="136"/>
        <v>KR EQUITY</v>
      </c>
      <c r="U1925" s="138"/>
    </row>
    <row r="1926" spans="1:21" s="141" customFormat="1" ht="14.25" customHeight="1" x14ac:dyDescent="0.3">
      <c r="A1926" s="131">
        <v>41620</v>
      </c>
      <c r="B1926" s="957" t="s">
        <v>1943</v>
      </c>
      <c r="C1926" s="957" t="s">
        <v>1944</v>
      </c>
      <c r="D1926" s="664">
        <v>250</v>
      </c>
      <c r="E1926" s="132" t="s">
        <v>164</v>
      </c>
      <c r="F1926" s="134">
        <v>42349</v>
      </c>
      <c r="G1926" s="132" t="s">
        <v>2651</v>
      </c>
      <c r="H1926" s="132" t="s">
        <v>3215</v>
      </c>
      <c r="I1926" s="135" t="s">
        <v>3216</v>
      </c>
      <c r="J1926" s="188" t="s">
        <v>3038</v>
      </c>
      <c r="K1926" s="188"/>
      <c r="L1926" s="195">
        <v>425</v>
      </c>
      <c r="M1926" s="161" t="s">
        <v>2374</v>
      </c>
      <c r="N1926" s="138">
        <f t="shared" si="134"/>
        <v>12</v>
      </c>
      <c r="O1926" s="634">
        <f t="shared" si="135"/>
        <v>1.7</v>
      </c>
      <c r="Q1926" s="139" t="e">
        <f ca="1">_xll.BDP(T1926,"NAME")</f>
        <v>#NAME?</v>
      </c>
      <c r="R1926" s="138" t="e">
        <f ca="1">_xll.BDP(T1926,"INDUSTRY_SECTOR")</f>
        <v>#NAME?</v>
      </c>
      <c r="S1926" s="132" t="s">
        <v>3217</v>
      </c>
      <c r="T1926" s="138" t="str">
        <f t="shared" si="136"/>
        <v>68690z EQUITY</v>
      </c>
      <c r="U1926" s="138"/>
    </row>
    <row r="1927" spans="1:21" s="141" customFormat="1" x14ac:dyDescent="0.3">
      <c r="A1927" s="131">
        <v>41619</v>
      </c>
      <c r="B1927" s="957" t="s">
        <v>3197</v>
      </c>
      <c r="C1927" s="957" t="s">
        <v>1035</v>
      </c>
      <c r="D1927" s="664">
        <v>500</v>
      </c>
      <c r="E1927" s="132" t="s">
        <v>66</v>
      </c>
      <c r="F1927" s="134">
        <v>45275</v>
      </c>
      <c r="G1927" s="132" t="s">
        <v>3198</v>
      </c>
      <c r="H1927" s="132" t="s">
        <v>579</v>
      </c>
      <c r="I1927" s="135" t="s">
        <v>446</v>
      </c>
      <c r="J1927" s="188" t="s">
        <v>1044</v>
      </c>
      <c r="K1927" s="188"/>
      <c r="L1927" s="195">
        <v>2100</v>
      </c>
      <c r="M1927" s="161" t="s">
        <v>2676</v>
      </c>
      <c r="N1927" s="138">
        <f t="shared" ref="N1927:N1938" si="137">MONTH(A1927)</f>
        <v>12</v>
      </c>
      <c r="O1927" s="634">
        <f t="shared" si="135"/>
        <v>4.2</v>
      </c>
      <c r="Q1927" s="139" t="e">
        <f ca="1">_xll.BDP(T1927,"NAME")</f>
        <v>#NAME?</v>
      </c>
      <c r="R1927" s="138" t="e">
        <f ca="1">_xll.BDP(T1927,"INDUSTRY_SECTOR")</f>
        <v>#NAME?</v>
      </c>
      <c r="S1927" s="132" t="s">
        <v>3197</v>
      </c>
      <c r="T1927" s="138" t="str">
        <f t="shared" ref="T1927:T1938" si="138">CONCATENATE(S1927," EQUITY")</f>
        <v>TWX EQUITY</v>
      </c>
      <c r="U1927" s="138"/>
    </row>
    <row r="1928" spans="1:21" s="141" customFormat="1" x14ac:dyDescent="0.3">
      <c r="A1928" s="131">
        <v>41619</v>
      </c>
      <c r="B1928" s="957" t="s">
        <v>3197</v>
      </c>
      <c r="C1928" s="957" t="s">
        <v>1035</v>
      </c>
      <c r="D1928" s="664">
        <v>500</v>
      </c>
      <c r="E1928" s="132" t="s">
        <v>117</v>
      </c>
      <c r="F1928" s="134">
        <v>16055</v>
      </c>
      <c r="G1928" s="132" t="s">
        <v>3198</v>
      </c>
      <c r="H1928" s="132" t="s">
        <v>95</v>
      </c>
      <c r="I1928" s="135" t="s">
        <v>2281</v>
      </c>
      <c r="J1928" s="188" t="s">
        <v>1017</v>
      </c>
      <c r="K1928" s="188"/>
      <c r="L1928" s="195">
        <v>2200</v>
      </c>
      <c r="M1928" s="161" t="s">
        <v>2549</v>
      </c>
      <c r="N1928" s="138">
        <f t="shared" si="137"/>
        <v>12</v>
      </c>
      <c r="O1928" s="634">
        <f t="shared" si="135"/>
        <v>4.4000000000000004</v>
      </c>
      <c r="Q1928" s="139" t="e">
        <f ca="1">_xll.BDP(T1928,"NAME")</f>
        <v>#NAME?</v>
      </c>
      <c r="R1928" s="138" t="e">
        <f ca="1">_xll.BDP(T1928,"INDUSTRY_SECTOR")</f>
        <v>#NAME?</v>
      </c>
      <c r="S1928" s="132" t="s">
        <v>3197</v>
      </c>
      <c r="T1928" s="138" t="str">
        <f t="shared" si="138"/>
        <v>TWX EQUITY</v>
      </c>
      <c r="U1928" s="138"/>
    </row>
    <row r="1929" spans="1:21" s="159" customFormat="1" x14ac:dyDescent="0.3">
      <c r="A1929" s="153">
        <v>41619</v>
      </c>
      <c r="B1929" s="976" t="s">
        <v>3199</v>
      </c>
      <c r="C1929" s="976" t="s">
        <v>3200</v>
      </c>
      <c r="D1929" s="300">
        <v>500</v>
      </c>
      <c r="E1929" s="154" t="s">
        <v>164</v>
      </c>
      <c r="F1929" s="155">
        <v>42353</v>
      </c>
      <c r="G1929" s="154" t="s">
        <v>1809</v>
      </c>
      <c r="H1929" s="154" t="s">
        <v>356</v>
      </c>
      <c r="I1929" s="156" t="s">
        <v>3201</v>
      </c>
      <c r="J1929" s="193" t="s">
        <v>296</v>
      </c>
      <c r="K1929" s="193"/>
      <c r="L1929" s="196">
        <v>5750</v>
      </c>
      <c r="M1929" s="162"/>
      <c r="N1929" s="159">
        <f t="shared" si="137"/>
        <v>12</v>
      </c>
      <c r="O1929" s="635">
        <f>P1930</f>
        <v>2.5555555555555554</v>
      </c>
      <c r="P1929" s="52">
        <f>SUM(D1929:D1932)</f>
        <v>2250</v>
      </c>
      <c r="Q1929" s="154" t="e">
        <f ca="1">_xll.BDP(T1929,"NAME")</f>
        <v>#NAME?</v>
      </c>
      <c r="R1929" s="159" t="e">
        <f ca="1">_xll.BDP(T1929,"INDUSTRY_SECTOR")</f>
        <v>#NAME?</v>
      </c>
      <c r="S1929" s="154" t="s">
        <v>3202</v>
      </c>
      <c r="T1929" s="159" t="str">
        <f t="shared" si="138"/>
        <v>DVN EQUITY</v>
      </c>
    </row>
    <row r="1930" spans="1:21" s="159" customFormat="1" x14ac:dyDescent="0.3">
      <c r="A1930" s="153">
        <v>41619</v>
      </c>
      <c r="B1930" s="976" t="s">
        <v>3202</v>
      </c>
      <c r="C1930" s="976" t="s">
        <v>3200</v>
      </c>
      <c r="D1930" s="300">
        <v>650</v>
      </c>
      <c r="E1930" s="154" t="s">
        <v>12</v>
      </c>
      <c r="F1930" s="155">
        <v>42719</v>
      </c>
      <c r="G1930" s="154" t="s">
        <v>1809</v>
      </c>
      <c r="H1930" s="154" t="s">
        <v>570</v>
      </c>
      <c r="I1930" s="156" t="s">
        <v>2219</v>
      </c>
      <c r="J1930" s="193" t="s">
        <v>2220</v>
      </c>
      <c r="K1930" s="193"/>
      <c r="L1930" s="196">
        <v>5750</v>
      </c>
      <c r="M1930" s="162" t="s">
        <v>2622</v>
      </c>
      <c r="N1930" s="159">
        <f t="shared" si="137"/>
        <v>12</v>
      </c>
      <c r="O1930" s="635">
        <f>P1930</f>
        <v>2.5555555555555554</v>
      </c>
      <c r="P1930" s="52">
        <f>L1929/P1929</f>
        <v>2.5555555555555554</v>
      </c>
      <c r="Q1930" s="154" t="e">
        <f ca="1">_xll.BDP(T1930,"NAME")</f>
        <v>#NAME?</v>
      </c>
      <c r="R1930" s="159" t="e">
        <f ca="1">_xll.BDP(T1930,"INDUSTRY_SECTOR")</f>
        <v>#NAME?</v>
      </c>
      <c r="S1930" s="154" t="s">
        <v>3202</v>
      </c>
      <c r="T1930" s="159" t="str">
        <f t="shared" si="138"/>
        <v>DVN EQUITY</v>
      </c>
    </row>
    <row r="1931" spans="1:21" s="159" customFormat="1" x14ac:dyDescent="0.3">
      <c r="A1931" s="153">
        <v>41619</v>
      </c>
      <c r="B1931" s="976" t="s">
        <v>3199</v>
      </c>
      <c r="C1931" s="976" t="s">
        <v>3200</v>
      </c>
      <c r="D1931" s="300">
        <v>350</v>
      </c>
      <c r="E1931" s="154" t="s">
        <v>12</v>
      </c>
      <c r="F1931" s="155">
        <v>42719</v>
      </c>
      <c r="G1931" s="154" t="s">
        <v>1809</v>
      </c>
      <c r="H1931" s="154" t="s">
        <v>2080</v>
      </c>
      <c r="I1931" s="156" t="s">
        <v>1745</v>
      </c>
      <c r="J1931" s="193" t="s">
        <v>3203</v>
      </c>
      <c r="K1931" s="193"/>
      <c r="L1931" s="196">
        <v>5750</v>
      </c>
      <c r="M1931" s="162"/>
      <c r="N1931" s="159">
        <f t="shared" si="137"/>
        <v>12</v>
      </c>
      <c r="O1931" s="635">
        <f>P1930</f>
        <v>2.5555555555555554</v>
      </c>
      <c r="P1931" s="52"/>
      <c r="Q1931" s="154" t="e">
        <f ca="1">_xll.BDP(T1931,"NAME")</f>
        <v>#NAME?</v>
      </c>
      <c r="R1931" s="159" t="e">
        <f ca="1">_xll.BDP(T1931,"INDUSTRY_SECTOR")</f>
        <v>#NAME?</v>
      </c>
      <c r="S1931" s="154" t="s">
        <v>3202</v>
      </c>
      <c r="T1931" s="159" t="str">
        <f t="shared" si="138"/>
        <v>DVN EQUITY</v>
      </c>
    </row>
    <row r="1932" spans="1:21" s="159" customFormat="1" x14ac:dyDescent="0.3">
      <c r="A1932" s="153">
        <v>41619</v>
      </c>
      <c r="B1932" s="976" t="s">
        <v>3202</v>
      </c>
      <c r="C1932" s="976" t="s">
        <v>3200</v>
      </c>
      <c r="D1932" s="300">
        <v>750</v>
      </c>
      <c r="E1932" s="154" t="s">
        <v>37</v>
      </c>
      <c r="F1932" s="155">
        <v>43449</v>
      </c>
      <c r="G1932" s="154" t="s">
        <v>1809</v>
      </c>
      <c r="H1932" s="154" t="s">
        <v>220</v>
      </c>
      <c r="I1932" s="156" t="s">
        <v>1575</v>
      </c>
      <c r="J1932" s="193" t="s">
        <v>1380</v>
      </c>
      <c r="K1932" s="193"/>
      <c r="L1932" s="196">
        <v>5750</v>
      </c>
      <c r="M1932" s="162" t="s">
        <v>3209</v>
      </c>
      <c r="N1932" s="159">
        <f t="shared" si="137"/>
        <v>12</v>
      </c>
      <c r="O1932" s="635">
        <f>P1930</f>
        <v>2.5555555555555554</v>
      </c>
      <c r="P1932" s="51"/>
      <c r="Q1932" s="154" t="e">
        <f ca="1">_xll.BDP(T1932,"NAME")</f>
        <v>#NAME?</v>
      </c>
      <c r="R1932" s="159" t="e">
        <f ca="1">_xll.BDP(T1932,"INDUSTRY_SECTOR")</f>
        <v>#NAME?</v>
      </c>
      <c r="S1932" s="154" t="s">
        <v>3202</v>
      </c>
      <c r="T1932" s="159" t="str">
        <f t="shared" si="138"/>
        <v>DVN EQUITY</v>
      </c>
    </row>
    <row r="1933" spans="1:21" s="141" customFormat="1" x14ac:dyDescent="0.3">
      <c r="A1933" s="131">
        <v>41619</v>
      </c>
      <c r="B1933" s="957" t="s">
        <v>3204</v>
      </c>
      <c r="C1933" s="957" t="s">
        <v>208</v>
      </c>
      <c r="D1933" s="664">
        <v>250</v>
      </c>
      <c r="E1933" s="132" t="s">
        <v>12</v>
      </c>
      <c r="F1933" s="134">
        <v>42719</v>
      </c>
      <c r="G1933" s="132" t="s">
        <v>3205</v>
      </c>
      <c r="H1933" s="132" t="s">
        <v>1210</v>
      </c>
      <c r="I1933" s="135" t="s">
        <v>1172</v>
      </c>
      <c r="J1933" s="188" t="s">
        <v>1173</v>
      </c>
      <c r="K1933" s="188"/>
      <c r="L1933" s="195">
        <v>2200</v>
      </c>
      <c r="M1933" s="161"/>
      <c r="N1933" s="138">
        <f t="shared" si="137"/>
        <v>12</v>
      </c>
      <c r="O1933" s="634">
        <f>L1933/D1933</f>
        <v>8.8000000000000007</v>
      </c>
      <c r="Q1933" s="139" t="e">
        <f ca="1">_xll.BDP(T1933,"NAME")</f>
        <v>#NAME?</v>
      </c>
      <c r="R1933" s="138" t="e">
        <f ca="1">_xll.BDP(T1933,"INDUSTRY_SECTOR")</f>
        <v>#NAME?</v>
      </c>
      <c r="S1933" s="132" t="s">
        <v>3204</v>
      </c>
      <c r="T1933" s="138" t="str">
        <f t="shared" si="138"/>
        <v>CAM EQUITY</v>
      </c>
      <c r="U1933" s="138"/>
    </row>
    <row r="1934" spans="1:21" s="141" customFormat="1" x14ac:dyDescent="0.3">
      <c r="A1934" s="131">
        <v>41619</v>
      </c>
      <c r="B1934" s="957" t="s">
        <v>3204</v>
      </c>
      <c r="C1934" s="957" t="s">
        <v>208</v>
      </c>
      <c r="D1934" s="664">
        <v>250</v>
      </c>
      <c r="E1934" s="132" t="s">
        <v>66</v>
      </c>
      <c r="F1934" s="134">
        <v>45275</v>
      </c>
      <c r="G1934" s="132" t="s">
        <v>3205</v>
      </c>
      <c r="H1934" s="132" t="s">
        <v>578</v>
      </c>
      <c r="I1934" s="135" t="s">
        <v>1051</v>
      </c>
      <c r="J1934" s="188" t="s">
        <v>1052</v>
      </c>
      <c r="K1934" s="188"/>
      <c r="L1934" s="195">
        <v>1800</v>
      </c>
      <c r="M1934" s="161" t="s">
        <v>3209</v>
      </c>
      <c r="N1934" s="138">
        <f t="shared" si="137"/>
        <v>12</v>
      </c>
      <c r="O1934" s="634">
        <f>L1934/D1934</f>
        <v>7.2</v>
      </c>
      <c r="Q1934" s="139" t="e">
        <f ca="1">_xll.BDP(T1934,"NAME")</f>
        <v>#NAME?</v>
      </c>
      <c r="R1934" s="138" t="e">
        <f ca="1">_xll.BDP(T1934,"INDUSTRY_SECTOR")</f>
        <v>#NAME?</v>
      </c>
      <c r="S1934" s="132" t="s">
        <v>3204</v>
      </c>
      <c r="T1934" s="138" t="str">
        <f t="shared" si="138"/>
        <v>CAM EQUITY</v>
      </c>
      <c r="U1934" s="138"/>
    </row>
    <row r="1935" spans="1:21" s="141" customFormat="1" x14ac:dyDescent="0.3">
      <c r="A1935" s="131">
        <v>41619</v>
      </c>
      <c r="B1935" s="957" t="s">
        <v>3204</v>
      </c>
      <c r="C1935" s="957" t="s">
        <v>208</v>
      </c>
      <c r="D1935" s="664">
        <v>250</v>
      </c>
      <c r="E1935" s="132" t="s">
        <v>117</v>
      </c>
      <c r="F1935" s="134">
        <v>16055</v>
      </c>
      <c r="G1935" s="132" t="s">
        <v>3205</v>
      </c>
      <c r="H1935" s="132" t="s">
        <v>123</v>
      </c>
      <c r="I1935" s="135" t="s">
        <v>1331</v>
      </c>
      <c r="J1935" s="188" t="s">
        <v>1016</v>
      </c>
      <c r="K1935" s="188"/>
      <c r="L1935" s="195">
        <v>1750</v>
      </c>
      <c r="M1935" s="161" t="s">
        <v>2763</v>
      </c>
      <c r="N1935" s="138">
        <f t="shared" si="137"/>
        <v>12</v>
      </c>
      <c r="O1935" s="634">
        <f>L1935/D1935</f>
        <v>7</v>
      </c>
      <c r="Q1935" s="139" t="e">
        <f ca="1">_xll.BDP(T1935,"NAME")</f>
        <v>#NAME?</v>
      </c>
      <c r="R1935" s="138" t="e">
        <f ca="1">_xll.BDP(T1935,"INDUSTRY_SECTOR")</f>
        <v>#NAME?</v>
      </c>
      <c r="S1935" s="132" t="s">
        <v>3204</v>
      </c>
      <c r="T1935" s="138" t="str">
        <f t="shared" si="138"/>
        <v>CAM EQUITY</v>
      </c>
      <c r="U1935" s="138"/>
    </row>
    <row r="1936" spans="1:21" s="159" customFormat="1" x14ac:dyDescent="0.3">
      <c r="A1936" s="153">
        <v>41619</v>
      </c>
      <c r="B1936" s="976" t="s">
        <v>3206</v>
      </c>
      <c r="C1936" s="976" t="s">
        <v>640</v>
      </c>
      <c r="D1936" s="300">
        <v>300</v>
      </c>
      <c r="E1936" s="154" t="s">
        <v>12</v>
      </c>
      <c r="F1936" s="155">
        <v>42719</v>
      </c>
      <c r="G1936" s="154" t="s">
        <v>1301</v>
      </c>
      <c r="H1936" s="154" t="s">
        <v>3207</v>
      </c>
      <c r="I1936" s="156" t="s">
        <v>1270</v>
      </c>
      <c r="J1936" s="193" t="s">
        <v>1794</v>
      </c>
      <c r="K1936" s="193"/>
      <c r="L1936" s="196">
        <v>5500</v>
      </c>
      <c r="M1936" s="162"/>
      <c r="N1936" s="159">
        <f t="shared" si="137"/>
        <v>12</v>
      </c>
      <c r="O1936" s="635">
        <f>P1937</f>
        <v>5</v>
      </c>
      <c r="P1936" s="52">
        <f>SUM(D1936:D1938)</f>
        <v>1100</v>
      </c>
      <c r="Q1936" s="154" t="e">
        <f ca="1">_xll.BDP(T1936,"NAME")</f>
        <v>#NAME?</v>
      </c>
      <c r="R1936" s="159" t="e">
        <f ca="1">_xll.BDP(T1936,"INDUSTRY_SECTOR")</f>
        <v>#NAME?</v>
      </c>
      <c r="S1936" s="154" t="s">
        <v>3208</v>
      </c>
      <c r="T1936" s="159" t="str">
        <f t="shared" si="138"/>
        <v>COL EQUITY</v>
      </c>
    </row>
    <row r="1937" spans="1:21" s="159" customFormat="1" x14ac:dyDescent="0.3">
      <c r="A1937" s="153">
        <v>41619</v>
      </c>
      <c r="B1937" s="976" t="s">
        <v>3208</v>
      </c>
      <c r="C1937" s="976" t="s">
        <v>640</v>
      </c>
      <c r="D1937" s="300">
        <v>400</v>
      </c>
      <c r="E1937" s="154" t="s">
        <v>66</v>
      </c>
      <c r="F1937" s="155">
        <v>45275</v>
      </c>
      <c r="G1937" s="154" t="s">
        <v>1301</v>
      </c>
      <c r="H1937" s="154" t="s">
        <v>444</v>
      </c>
      <c r="I1937" s="156" t="s">
        <v>1390</v>
      </c>
      <c r="J1937" s="193" t="s">
        <v>1140</v>
      </c>
      <c r="K1937" s="193"/>
      <c r="L1937" s="196">
        <v>5500</v>
      </c>
      <c r="M1937" s="162" t="s">
        <v>2728</v>
      </c>
      <c r="N1937" s="159">
        <f t="shared" si="137"/>
        <v>12</v>
      </c>
      <c r="O1937" s="635">
        <f>P1937</f>
        <v>5</v>
      </c>
      <c r="P1937" s="52">
        <f>L1936/P1936</f>
        <v>5</v>
      </c>
      <c r="Q1937" s="154" t="e">
        <f ca="1">_xll.BDP(T1937,"NAME")</f>
        <v>#NAME?</v>
      </c>
      <c r="R1937" s="159" t="e">
        <f ca="1">_xll.BDP(T1937,"INDUSTRY_SECTOR")</f>
        <v>#NAME?</v>
      </c>
      <c r="S1937" s="154" t="s">
        <v>3208</v>
      </c>
      <c r="T1937" s="159" t="str">
        <f t="shared" si="138"/>
        <v>COL EQUITY</v>
      </c>
    </row>
    <row r="1938" spans="1:21" s="159" customFormat="1" x14ac:dyDescent="0.3">
      <c r="A1938" s="153">
        <v>41619</v>
      </c>
      <c r="B1938" s="976" t="s">
        <v>3208</v>
      </c>
      <c r="C1938" s="976" t="s">
        <v>640</v>
      </c>
      <c r="D1938" s="300">
        <v>400</v>
      </c>
      <c r="E1938" s="154" t="s">
        <v>117</v>
      </c>
      <c r="F1938" s="155">
        <v>16055</v>
      </c>
      <c r="G1938" s="154" t="s">
        <v>1301</v>
      </c>
      <c r="H1938" s="154" t="s">
        <v>90</v>
      </c>
      <c r="I1938" s="156" t="s">
        <v>1175</v>
      </c>
      <c r="J1938" s="193" t="s">
        <v>990</v>
      </c>
      <c r="K1938" s="193"/>
      <c r="L1938" s="196">
        <v>5500</v>
      </c>
      <c r="M1938" s="162" t="s">
        <v>3209</v>
      </c>
      <c r="N1938" s="159">
        <f t="shared" si="137"/>
        <v>12</v>
      </c>
      <c r="O1938" s="635">
        <f>P1937</f>
        <v>5</v>
      </c>
      <c r="P1938" s="52"/>
      <c r="Q1938" s="154" t="e">
        <f ca="1">_xll.BDP(T1938,"NAME")</f>
        <v>#NAME?</v>
      </c>
      <c r="R1938" s="159" t="e">
        <f ca="1">_xll.BDP(T1938,"INDUSTRY_SECTOR")</f>
        <v>#NAME?</v>
      </c>
      <c r="S1938" s="154" t="s">
        <v>3208</v>
      </c>
      <c r="T1938" s="159" t="str">
        <f t="shared" si="138"/>
        <v>COL EQUITY</v>
      </c>
    </row>
    <row r="1939" spans="1:21" s="141" customFormat="1" x14ac:dyDescent="0.3">
      <c r="A1939" s="131">
        <v>41618</v>
      </c>
      <c r="B1939" s="957" t="s">
        <v>1094</v>
      </c>
      <c r="C1939" s="957" t="s">
        <v>1095</v>
      </c>
      <c r="D1939" s="664">
        <v>1000</v>
      </c>
      <c r="E1939" s="132" t="s">
        <v>12</v>
      </c>
      <c r="F1939" s="134">
        <v>42717</v>
      </c>
      <c r="G1939" s="132" t="s">
        <v>3178</v>
      </c>
      <c r="H1939" s="132" t="s">
        <v>3179</v>
      </c>
      <c r="I1939" s="135" t="s">
        <v>1491</v>
      </c>
      <c r="J1939" s="188" t="s">
        <v>1492</v>
      </c>
      <c r="K1939" s="188"/>
      <c r="L1939" s="195">
        <v>1100</v>
      </c>
      <c r="M1939" s="161" t="s">
        <v>2549</v>
      </c>
      <c r="N1939" s="138">
        <f t="shared" ref="N1939:N1947" si="139">MONTH(A1939)</f>
        <v>12</v>
      </c>
      <c r="O1939" s="634">
        <f>L1939/D1939</f>
        <v>1.1000000000000001</v>
      </c>
      <c r="Q1939" s="139" t="e">
        <f ca="1">_xll.BDP(T1939,"NAME")</f>
        <v>#NAME?</v>
      </c>
      <c r="R1939" s="138" t="e">
        <f ca="1">_xll.BDP(T1939,"INDUSTRY_SECTOR")</f>
        <v>#NAME?</v>
      </c>
      <c r="S1939" s="132" t="s">
        <v>3196</v>
      </c>
      <c r="T1939" s="138" t="str">
        <f t="shared" ref="T1939:T1947" si="140">CONCATENATE(S1939," EQUITY")</f>
        <v>BNS cn EQUITY</v>
      </c>
      <c r="U1939" s="138"/>
    </row>
    <row r="1940" spans="1:21" s="141" customFormat="1" x14ac:dyDescent="0.3">
      <c r="A1940" s="131">
        <v>41618</v>
      </c>
      <c r="B1940" s="957" t="s">
        <v>3180</v>
      </c>
      <c r="C1940" s="957" t="s">
        <v>1095</v>
      </c>
      <c r="D1940" s="664">
        <v>750</v>
      </c>
      <c r="E1940" s="132" t="s">
        <v>12</v>
      </c>
      <c r="F1940" s="134">
        <v>42717</v>
      </c>
      <c r="G1940" s="132" t="s">
        <v>3178</v>
      </c>
      <c r="H1940" s="132" t="s">
        <v>1745</v>
      </c>
      <c r="I1940" s="135" t="s">
        <v>3181</v>
      </c>
      <c r="J1940" s="188" t="s">
        <v>2911</v>
      </c>
      <c r="K1940" s="188"/>
      <c r="L1940" s="195">
        <v>1500</v>
      </c>
      <c r="M1940" s="161"/>
      <c r="N1940" s="138">
        <f t="shared" si="139"/>
        <v>12</v>
      </c>
      <c r="O1940" s="634">
        <f>L1940/D1940</f>
        <v>2</v>
      </c>
      <c r="Q1940" s="139" t="e">
        <f ca="1">_xll.BDP(T1940,"NAME")</f>
        <v>#NAME?</v>
      </c>
      <c r="R1940" s="138" t="e">
        <f ca="1">_xll.BDP(T1940,"INDUSTRY_SECTOR")</f>
        <v>#NAME?</v>
      </c>
      <c r="S1940" s="132" t="s">
        <v>3196</v>
      </c>
      <c r="T1940" s="138" t="str">
        <f t="shared" si="140"/>
        <v>BNS cn EQUITY</v>
      </c>
      <c r="U1940" s="138"/>
    </row>
    <row r="1941" spans="1:21" s="159" customFormat="1" x14ac:dyDescent="0.3">
      <c r="A1941" s="153">
        <v>41618</v>
      </c>
      <c r="B1941" s="976" t="s">
        <v>3182</v>
      </c>
      <c r="C1941" s="976" t="s">
        <v>218</v>
      </c>
      <c r="D1941" s="300">
        <v>250</v>
      </c>
      <c r="E1941" s="154" t="s">
        <v>37</v>
      </c>
      <c r="F1941" s="155">
        <v>43449</v>
      </c>
      <c r="G1941" s="154" t="s">
        <v>557</v>
      </c>
      <c r="H1941" s="154" t="s">
        <v>329</v>
      </c>
      <c r="I1941" s="156" t="s">
        <v>2086</v>
      </c>
      <c r="J1941" s="193" t="s">
        <v>1016</v>
      </c>
      <c r="K1941" s="193"/>
      <c r="L1941" s="196">
        <v>6000</v>
      </c>
      <c r="M1941" s="162"/>
      <c r="N1941" s="159">
        <f t="shared" si="139"/>
        <v>12</v>
      </c>
      <c r="O1941" s="635">
        <f>P1942</f>
        <v>10.909090909090908</v>
      </c>
      <c r="P1941" s="52">
        <f>SUM(D1941:D1942)</f>
        <v>550</v>
      </c>
      <c r="Q1941" s="154" t="e">
        <f ca="1">_xll.BDP(T1941,"NAME")</f>
        <v>#NAME?</v>
      </c>
      <c r="R1941" s="159" t="e">
        <f ca="1">_xll.BDP(T1941,"INDUSTRY_SECTOR")</f>
        <v>#NAME?</v>
      </c>
      <c r="S1941" s="154" t="s">
        <v>3182</v>
      </c>
      <c r="T1941" s="159" t="str">
        <f t="shared" si="140"/>
        <v>CR EQUITY</v>
      </c>
    </row>
    <row r="1942" spans="1:21" s="159" customFormat="1" x14ac:dyDescent="0.3">
      <c r="A1942" s="153">
        <v>41618</v>
      </c>
      <c r="B1942" s="976" t="s">
        <v>3182</v>
      </c>
      <c r="C1942" s="976" t="s">
        <v>218</v>
      </c>
      <c r="D1942" s="300">
        <v>300</v>
      </c>
      <c r="E1942" s="154" t="s">
        <v>66</v>
      </c>
      <c r="F1942" s="155">
        <v>45275</v>
      </c>
      <c r="G1942" s="154" t="s">
        <v>557</v>
      </c>
      <c r="H1942" s="154" t="s">
        <v>338</v>
      </c>
      <c r="I1942" s="156" t="s">
        <v>3183</v>
      </c>
      <c r="J1942" s="193" t="s">
        <v>1037</v>
      </c>
      <c r="K1942" s="193"/>
      <c r="L1942" s="196">
        <v>6000</v>
      </c>
      <c r="M1942" s="162"/>
      <c r="N1942" s="159">
        <f t="shared" si="139"/>
        <v>12</v>
      </c>
      <c r="O1942" s="635">
        <f>P1942</f>
        <v>10.909090909090908</v>
      </c>
      <c r="P1942" s="52">
        <f>L1941/P1941</f>
        <v>10.909090909090908</v>
      </c>
      <c r="Q1942" s="154" t="e">
        <f ca="1">_xll.BDP(T1942,"NAME")</f>
        <v>#NAME?</v>
      </c>
      <c r="R1942" s="159" t="e">
        <f ca="1">_xll.BDP(T1942,"INDUSTRY_SECTOR")</f>
        <v>#NAME?</v>
      </c>
      <c r="S1942" s="154" t="s">
        <v>3182</v>
      </c>
      <c r="T1942" s="159" t="str">
        <f t="shared" si="140"/>
        <v>CR EQUITY</v>
      </c>
    </row>
    <row r="1943" spans="1:21" s="141" customFormat="1" x14ac:dyDescent="0.3">
      <c r="A1943" s="131">
        <v>41618</v>
      </c>
      <c r="B1943" s="957" t="s">
        <v>3184</v>
      </c>
      <c r="C1943" s="957" t="s">
        <v>127</v>
      </c>
      <c r="D1943" s="664">
        <v>500</v>
      </c>
      <c r="E1943" s="132" t="s">
        <v>164</v>
      </c>
      <c r="F1943" s="134">
        <v>42348</v>
      </c>
      <c r="G1943" s="132" t="s">
        <v>3185</v>
      </c>
      <c r="H1943" s="132" t="s">
        <v>3186</v>
      </c>
      <c r="I1943" s="135" t="s">
        <v>3187</v>
      </c>
      <c r="J1943" s="188" t="s">
        <v>3038</v>
      </c>
      <c r="K1943" s="188"/>
      <c r="L1943" s="195">
        <v>650</v>
      </c>
      <c r="M1943" s="161" t="s">
        <v>2545</v>
      </c>
      <c r="N1943" s="138">
        <f t="shared" si="139"/>
        <v>12</v>
      </c>
      <c r="O1943" s="634">
        <f t="shared" ref="O1943:O1955" si="141">L1943/D1943</f>
        <v>1.3</v>
      </c>
      <c r="Q1943" s="139" t="e">
        <f ca="1">_xll.BDP(T1943,"NAME")</f>
        <v>#NAME?</v>
      </c>
      <c r="R1943" s="138" t="e">
        <f ca="1">_xll.BDP(T1943,"INDUSTRY_SECTOR")</f>
        <v>#NAME?</v>
      </c>
      <c r="S1943" s="132" t="s">
        <v>3195</v>
      </c>
      <c r="T1943" s="138" t="str">
        <f t="shared" si="140"/>
        <v>DE1 EQUITY</v>
      </c>
      <c r="U1943" s="138"/>
    </row>
    <row r="1944" spans="1:21" s="141" customFormat="1" x14ac:dyDescent="0.3">
      <c r="A1944" s="131">
        <v>41618</v>
      </c>
      <c r="B1944" s="957" t="s">
        <v>1885</v>
      </c>
      <c r="C1944" s="957" t="s">
        <v>127</v>
      </c>
      <c r="D1944" s="664">
        <v>750</v>
      </c>
      <c r="E1944" s="132" t="s">
        <v>37</v>
      </c>
      <c r="F1944" s="134">
        <v>43447</v>
      </c>
      <c r="G1944" s="132" t="s">
        <v>3185</v>
      </c>
      <c r="H1944" s="132" t="s">
        <v>2080</v>
      </c>
      <c r="I1944" s="135" t="s">
        <v>19</v>
      </c>
      <c r="J1944" s="188" t="s">
        <v>1173</v>
      </c>
      <c r="K1944" s="188"/>
      <c r="L1944" s="195">
        <v>1300</v>
      </c>
      <c r="M1944" s="161"/>
      <c r="N1944" s="138">
        <f t="shared" si="139"/>
        <v>12</v>
      </c>
      <c r="O1944" s="634">
        <f t="shared" si="141"/>
        <v>1.7333333333333334</v>
      </c>
      <c r="Q1944" s="139" t="e">
        <f ca="1">_xll.BDP(T1944,"NAME")</f>
        <v>#NAME?</v>
      </c>
      <c r="R1944" s="138" t="e">
        <f ca="1">_xll.BDP(T1944,"INDUSTRY_SECTOR")</f>
        <v>#NAME?</v>
      </c>
      <c r="S1944" s="132" t="s">
        <v>3195</v>
      </c>
      <c r="T1944" s="138" t="str">
        <f t="shared" si="140"/>
        <v>DE1 EQUITY</v>
      </c>
      <c r="U1944" s="138"/>
    </row>
    <row r="1945" spans="1:21" s="141" customFormat="1" x14ac:dyDescent="0.3">
      <c r="A1945" s="131">
        <v>41618</v>
      </c>
      <c r="B1945" s="957" t="s">
        <v>3188</v>
      </c>
      <c r="C1945" s="957" t="s">
        <v>1155</v>
      </c>
      <c r="D1945" s="664">
        <v>500</v>
      </c>
      <c r="E1945" s="132" t="s">
        <v>117</v>
      </c>
      <c r="F1945" s="134">
        <v>16011</v>
      </c>
      <c r="G1945" s="132" t="s">
        <v>950</v>
      </c>
      <c r="H1945" s="132" t="s">
        <v>466</v>
      </c>
      <c r="I1945" s="135" t="s">
        <v>1331</v>
      </c>
      <c r="J1945" s="188" t="s">
        <v>1016</v>
      </c>
      <c r="K1945" s="188"/>
      <c r="L1945" s="195">
        <v>1900</v>
      </c>
      <c r="M1945" s="161" t="s">
        <v>2374</v>
      </c>
      <c r="N1945" s="138">
        <f t="shared" si="139"/>
        <v>12</v>
      </c>
      <c r="O1945" s="634">
        <f t="shared" si="141"/>
        <v>3.8</v>
      </c>
      <c r="Q1945" s="139" t="e">
        <f ca="1">_xll.BDP(T1945,"NAME")</f>
        <v>#NAME?</v>
      </c>
      <c r="R1945" s="138" t="e">
        <f ca="1">_xll.BDP(T1945,"INDUSTRY_SECTOR")</f>
        <v>#NAME?</v>
      </c>
      <c r="S1945" s="132" t="s">
        <v>3194</v>
      </c>
      <c r="T1945" s="138" t="str">
        <f t="shared" si="140"/>
        <v>0156304d EQUITY</v>
      </c>
      <c r="U1945" s="138"/>
    </row>
    <row r="1946" spans="1:21" s="141" customFormat="1" x14ac:dyDescent="0.3">
      <c r="A1946" s="131">
        <v>41618</v>
      </c>
      <c r="B1946" s="957" t="s">
        <v>3189</v>
      </c>
      <c r="C1946" s="957" t="s">
        <v>36</v>
      </c>
      <c r="D1946" s="664">
        <v>250</v>
      </c>
      <c r="E1946" s="132" t="s">
        <v>66</v>
      </c>
      <c r="F1946" s="134">
        <v>45275</v>
      </c>
      <c r="G1946" s="132" t="s">
        <v>3190</v>
      </c>
      <c r="H1946" s="132" t="s">
        <v>324</v>
      </c>
      <c r="I1946" s="135" t="s">
        <v>1613</v>
      </c>
      <c r="J1946" s="188" t="s">
        <v>1558</v>
      </c>
      <c r="K1946" s="188"/>
      <c r="L1946" s="195">
        <v>1100</v>
      </c>
      <c r="M1946" s="161" t="s">
        <v>3068</v>
      </c>
      <c r="N1946" s="138">
        <f t="shared" si="139"/>
        <v>12</v>
      </c>
      <c r="O1946" s="634">
        <f t="shared" si="141"/>
        <v>4.4000000000000004</v>
      </c>
      <c r="Q1946" s="139" t="e">
        <f ca="1">_xll.BDP(T1946,"NAME")</f>
        <v>#NAME?</v>
      </c>
      <c r="R1946" s="138" t="e">
        <f ca="1">_xll.BDP(T1946,"INDUSTRY_SECTOR")</f>
        <v>#NAME?</v>
      </c>
      <c r="S1946" s="132" t="s">
        <v>3193</v>
      </c>
      <c r="T1946" s="138" t="str">
        <f t="shared" si="140"/>
        <v>0515467d us EQUITY</v>
      </c>
      <c r="U1946" s="138"/>
    </row>
    <row r="1947" spans="1:21" s="141" customFormat="1" x14ac:dyDescent="0.3">
      <c r="A1947" s="131">
        <v>41617</v>
      </c>
      <c r="B1947" s="957" t="s">
        <v>2197</v>
      </c>
      <c r="C1947" s="957" t="s">
        <v>1117</v>
      </c>
      <c r="D1947" s="664">
        <v>500</v>
      </c>
      <c r="E1947" s="132" t="s">
        <v>66</v>
      </c>
      <c r="F1947" s="134">
        <v>45146</v>
      </c>
      <c r="G1947" s="132" t="s">
        <v>3191</v>
      </c>
      <c r="H1947" s="132" t="s">
        <v>330</v>
      </c>
      <c r="I1947" s="135" t="s">
        <v>1111</v>
      </c>
      <c r="J1947" s="188" t="s">
        <v>657</v>
      </c>
      <c r="K1947" s="188"/>
      <c r="L1947" s="195">
        <v>1100</v>
      </c>
      <c r="M1947" s="161" t="s">
        <v>2549</v>
      </c>
      <c r="N1947" s="138">
        <f t="shared" si="139"/>
        <v>12</v>
      </c>
      <c r="O1947" s="634">
        <f t="shared" si="141"/>
        <v>2.2000000000000002</v>
      </c>
      <c r="Q1947" s="139" t="e">
        <f ca="1">_xll.BDP(T1947,"NAME")</f>
        <v>#NAME?</v>
      </c>
      <c r="R1947" s="138" t="e">
        <f ca="1">_xll.BDP(T1947,"INDUSTRY_SECTOR")</f>
        <v>#NAME?</v>
      </c>
      <c r="S1947" s="132" t="s">
        <v>3192</v>
      </c>
      <c r="T1947" s="138" t="str">
        <f t="shared" si="140"/>
        <v>gwod us EQUITY</v>
      </c>
      <c r="U1947" s="138"/>
    </row>
    <row r="1948" spans="1:21" s="141" customFormat="1" x14ac:dyDescent="0.3">
      <c r="A1948" s="131">
        <v>41613</v>
      </c>
      <c r="B1948" s="957" t="s">
        <v>3111</v>
      </c>
      <c r="C1948" s="957" t="s">
        <v>3112</v>
      </c>
      <c r="D1948" s="664">
        <v>280</v>
      </c>
      <c r="E1948" s="132" t="s">
        <v>117</v>
      </c>
      <c r="F1948" s="134">
        <v>16055</v>
      </c>
      <c r="G1948" s="132" t="s">
        <v>3113</v>
      </c>
      <c r="H1948" s="132" t="s">
        <v>804</v>
      </c>
      <c r="I1948" s="135" t="s">
        <v>220</v>
      </c>
      <c r="J1948" s="188" t="s">
        <v>1916</v>
      </c>
      <c r="K1948" s="188"/>
      <c r="L1948" s="195">
        <v>900</v>
      </c>
      <c r="M1948" s="161" t="s">
        <v>2936</v>
      </c>
      <c r="N1948" s="138">
        <f t="shared" ref="N1948:N1981" si="142">MONTH(A1948)</f>
        <v>12</v>
      </c>
      <c r="O1948" s="634">
        <f t="shared" si="141"/>
        <v>3.2142857142857144</v>
      </c>
      <c r="Q1948" s="139" t="e">
        <f ca="1">_xll.BDP(T1948,"NAME")</f>
        <v>#NAME?</v>
      </c>
      <c r="R1948" s="138" t="e">
        <f ca="1">_xll.BDP(T1948,"INDUSTRY_SECTOR")</f>
        <v>#NAME?</v>
      </c>
      <c r="S1948" s="132" t="s">
        <v>3172</v>
      </c>
      <c r="T1948" s="138" t="str">
        <f t="shared" ref="T1948:T1981" si="143">CONCATENATE(S1948," EQUITY")</f>
        <v>80129MF EQUITY</v>
      </c>
      <c r="U1948" s="138"/>
    </row>
    <row r="1949" spans="1:21" s="141" customFormat="1" x14ac:dyDescent="0.3">
      <c r="A1949" s="131">
        <v>41613</v>
      </c>
      <c r="B1949" s="957" t="s">
        <v>2237</v>
      </c>
      <c r="C1949" s="957" t="s">
        <v>3114</v>
      </c>
      <c r="D1949" s="664">
        <v>400</v>
      </c>
      <c r="E1949" s="132" t="s">
        <v>66</v>
      </c>
      <c r="F1949" s="134">
        <v>45337</v>
      </c>
      <c r="G1949" s="132" t="s">
        <v>3115</v>
      </c>
      <c r="H1949" s="132" t="s">
        <v>2322</v>
      </c>
      <c r="I1949" s="135" t="s">
        <v>338</v>
      </c>
      <c r="J1949" s="188" t="s">
        <v>2166</v>
      </c>
      <c r="K1949" s="188"/>
      <c r="L1949" s="195">
        <v>1800</v>
      </c>
      <c r="M1949" s="161" t="s">
        <v>2374</v>
      </c>
      <c r="N1949" s="138">
        <f t="shared" si="142"/>
        <v>12</v>
      </c>
      <c r="O1949" s="634">
        <f t="shared" si="141"/>
        <v>4.5</v>
      </c>
      <c r="Q1949" s="139" t="e">
        <f ca="1">_xll.BDP(T1949,"NAME")</f>
        <v>#NAME?</v>
      </c>
      <c r="R1949" s="138" t="e">
        <f ca="1">_xll.BDP(T1949,"INDUSTRY_SECTOR")</f>
        <v>#NAME?</v>
      </c>
      <c r="S1949" s="132" t="s">
        <v>3171</v>
      </c>
      <c r="T1949" s="138" t="str">
        <f t="shared" si="143"/>
        <v>0860323D EQUITY</v>
      </c>
      <c r="U1949" s="138"/>
    </row>
    <row r="1950" spans="1:21" s="141" customFormat="1" x14ac:dyDescent="0.3">
      <c r="A1950" s="131">
        <v>41613</v>
      </c>
      <c r="B1950" s="957" t="s">
        <v>1802</v>
      </c>
      <c r="C1950" s="957" t="s">
        <v>1803</v>
      </c>
      <c r="D1950" s="664">
        <v>750</v>
      </c>
      <c r="E1950" s="132" t="s">
        <v>37</v>
      </c>
      <c r="F1950" s="134">
        <v>43467</v>
      </c>
      <c r="G1950" s="132" t="s">
        <v>3116</v>
      </c>
      <c r="H1950" s="132" t="s">
        <v>512</v>
      </c>
      <c r="I1950" s="135" t="s">
        <v>2043</v>
      </c>
      <c r="J1950" s="188" t="s">
        <v>1712</v>
      </c>
      <c r="K1950" s="188"/>
      <c r="L1950" s="195">
        <v>1500</v>
      </c>
      <c r="M1950" s="161" t="s">
        <v>3173</v>
      </c>
      <c r="N1950" s="138">
        <f t="shared" si="142"/>
        <v>12</v>
      </c>
      <c r="O1950" s="634">
        <f t="shared" si="141"/>
        <v>2</v>
      </c>
      <c r="Q1950" s="139" t="e">
        <f ca="1">_xll.BDP(T1950,"NAME")</f>
        <v>#NAME?</v>
      </c>
      <c r="R1950" s="138" t="e">
        <f ca="1">_xll.BDP(T1950,"INDUSTRY_SECTOR")</f>
        <v>#NAME?</v>
      </c>
      <c r="S1950" s="132" t="s">
        <v>3170</v>
      </c>
      <c r="T1950" s="138" t="str">
        <f t="shared" si="143"/>
        <v>244710Z EQUITY</v>
      </c>
      <c r="U1950" s="138"/>
    </row>
    <row r="1951" spans="1:21" s="141" customFormat="1" x14ac:dyDescent="0.3">
      <c r="A1951" s="131">
        <v>41613</v>
      </c>
      <c r="B1951" s="957" t="s">
        <v>2428</v>
      </c>
      <c r="C1951" s="957" t="s">
        <v>208</v>
      </c>
      <c r="D1951" s="664">
        <v>350</v>
      </c>
      <c r="E1951" s="132" t="s">
        <v>66</v>
      </c>
      <c r="F1951" s="134">
        <v>45641</v>
      </c>
      <c r="G1951" s="132" t="s">
        <v>2118</v>
      </c>
      <c r="H1951" s="132" t="s">
        <v>579</v>
      </c>
      <c r="I1951" s="135" t="s">
        <v>579</v>
      </c>
      <c r="J1951" s="188" t="s">
        <v>1008</v>
      </c>
      <c r="K1951" s="188"/>
      <c r="L1951" s="195">
        <v>550</v>
      </c>
      <c r="M1951" s="161" t="s">
        <v>2932</v>
      </c>
      <c r="N1951" s="138">
        <f t="shared" si="142"/>
        <v>12</v>
      </c>
      <c r="O1951" s="634">
        <f t="shared" si="141"/>
        <v>1.5714285714285714</v>
      </c>
      <c r="Q1951" s="139" t="e">
        <f ca="1">_xll.BDP(T1951,"NAME")</f>
        <v>#NAME?</v>
      </c>
      <c r="R1951" s="138" t="e">
        <f ca="1">_xll.BDP(T1951,"INDUSTRY_SECTOR")</f>
        <v>#NAME?</v>
      </c>
      <c r="S1951" s="132" t="s">
        <v>2428</v>
      </c>
      <c r="T1951" s="138" t="str">
        <f t="shared" si="143"/>
        <v>AVB EQUITY</v>
      </c>
      <c r="U1951" s="138"/>
    </row>
    <row r="1952" spans="1:21" s="141" customFormat="1" x14ac:dyDescent="0.3">
      <c r="A1952" s="131">
        <v>41613</v>
      </c>
      <c r="B1952" s="957" t="s">
        <v>2147</v>
      </c>
      <c r="C1952" s="957" t="s">
        <v>1242</v>
      </c>
      <c r="D1952" s="664">
        <v>650</v>
      </c>
      <c r="E1952" s="132" t="s">
        <v>12</v>
      </c>
      <c r="F1952" s="134">
        <v>42716</v>
      </c>
      <c r="G1952" s="132" t="s">
        <v>2147</v>
      </c>
      <c r="H1952" s="132" t="s">
        <v>569</v>
      </c>
      <c r="I1952" s="135" t="s">
        <v>3117</v>
      </c>
      <c r="J1952" s="188" t="s">
        <v>1137</v>
      </c>
      <c r="K1952" s="188"/>
      <c r="L1952" s="195">
        <v>1000</v>
      </c>
      <c r="M1952" s="161" t="s">
        <v>2545</v>
      </c>
      <c r="N1952" s="138">
        <f t="shared" si="142"/>
        <v>12</v>
      </c>
      <c r="O1952" s="634">
        <f t="shared" si="141"/>
        <v>1.5384615384615385</v>
      </c>
      <c r="Q1952" s="139" t="e">
        <f ca="1">_xll.BDP(T1952,"NAME")</f>
        <v>#NAME?</v>
      </c>
      <c r="R1952" s="138" t="e">
        <f ca="1">_xll.BDP(T1952,"INDUSTRY_SECTOR")</f>
        <v>#NAME?</v>
      </c>
      <c r="S1952" s="132" t="s">
        <v>2147</v>
      </c>
      <c r="T1952" s="138" t="str">
        <f t="shared" si="143"/>
        <v>BNPP EQUITY</v>
      </c>
      <c r="U1952" s="138"/>
    </row>
    <row r="1953" spans="1:21" s="141" customFormat="1" x14ac:dyDescent="0.3">
      <c r="A1953" s="131">
        <v>41613</v>
      </c>
      <c r="B1953" s="957" t="s">
        <v>3118</v>
      </c>
      <c r="C1953" s="957" t="s">
        <v>1242</v>
      </c>
      <c r="D1953" s="664">
        <v>350</v>
      </c>
      <c r="E1953" s="132" t="s">
        <v>12</v>
      </c>
      <c r="F1953" s="134">
        <v>42716</v>
      </c>
      <c r="G1953" s="132" t="s">
        <v>2147</v>
      </c>
      <c r="H1953" s="132" t="s">
        <v>1745</v>
      </c>
      <c r="I1953" s="135" t="s">
        <v>1745</v>
      </c>
      <c r="J1953" s="188" t="s">
        <v>1504</v>
      </c>
      <c r="K1953" s="188"/>
      <c r="L1953" s="195">
        <v>500</v>
      </c>
      <c r="M1953" s="161"/>
      <c r="N1953" s="138">
        <f t="shared" si="142"/>
        <v>12</v>
      </c>
      <c r="O1953" s="634">
        <f t="shared" si="141"/>
        <v>1.4285714285714286</v>
      </c>
      <c r="Q1953" s="139" t="e">
        <f ca="1">_xll.BDP(T1953,"NAME")</f>
        <v>#NAME?</v>
      </c>
      <c r="R1953" s="138" t="e">
        <f ca="1">_xll.BDP(T1953,"INDUSTRY_SECTOR")</f>
        <v>#NAME?</v>
      </c>
      <c r="S1953" s="132" t="s">
        <v>3169</v>
      </c>
      <c r="T1953" s="138" t="str">
        <f t="shared" si="143"/>
        <v>BNPP  EQUITY</v>
      </c>
      <c r="U1953" s="138"/>
    </row>
    <row r="1954" spans="1:21" s="141" customFormat="1" x14ac:dyDescent="0.3">
      <c r="A1954" s="131">
        <v>41613</v>
      </c>
      <c r="B1954" s="957" t="s">
        <v>2147</v>
      </c>
      <c r="C1954" s="957" t="s">
        <v>1242</v>
      </c>
      <c r="D1954" s="664">
        <v>1500</v>
      </c>
      <c r="E1954" s="132" t="s">
        <v>37</v>
      </c>
      <c r="F1954" s="134">
        <v>43446</v>
      </c>
      <c r="G1954" s="132" t="s">
        <v>2147</v>
      </c>
      <c r="H1954" s="132" t="s">
        <v>573</v>
      </c>
      <c r="I1954" s="135" t="s">
        <v>2152</v>
      </c>
      <c r="J1954" s="188" t="s">
        <v>1032</v>
      </c>
      <c r="K1954" s="188"/>
      <c r="L1954" s="195">
        <v>2300</v>
      </c>
      <c r="M1954" s="161" t="s">
        <v>2941</v>
      </c>
      <c r="N1954" s="138">
        <f t="shared" si="142"/>
        <v>12</v>
      </c>
      <c r="O1954" s="634">
        <f t="shared" si="141"/>
        <v>1.5333333333333334</v>
      </c>
      <c r="Q1954" s="139" t="e">
        <f ca="1">_xll.BDP(T1954,"NAME")</f>
        <v>#NAME?</v>
      </c>
      <c r="R1954" s="138" t="e">
        <f ca="1">_xll.BDP(T1954,"INDUSTRY_SECTOR")</f>
        <v>#NAME?</v>
      </c>
      <c r="S1954" s="132" t="s">
        <v>2147</v>
      </c>
      <c r="T1954" s="138" t="str">
        <f t="shared" si="143"/>
        <v>BNPP EQUITY</v>
      </c>
      <c r="U1954" s="138"/>
    </row>
    <row r="1955" spans="1:21" s="141" customFormat="1" x14ac:dyDescent="0.3">
      <c r="A1955" s="131">
        <v>41612</v>
      </c>
      <c r="B1955" s="957" t="s">
        <v>3119</v>
      </c>
      <c r="C1955" s="957" t="s">
        <v>2401</v>
      </c>
      <c r="D1955" s="664">
        <v>250</v>
      </c>
      <c r="E1955" s="132" t="s">
        <v>66</v>
      </c>
      <c r="F1955" s="134">
        <v>45306</v>
      </c>
      <c r="G1955" s="132" t="s">
        <v>557</v>
      </c>
      <c r="H1955" s="132" t="s">
        <v>123</v>
      </c>
      <c r="I1955" s="135" t="s">
        <v>1480</v>
      </c>
      <c r="J1955" s="188" t="s">
        <v>1008</v>
      </c>
      <c r="K1955" s="188"/>
      <c r="L1955" s="195">
        <v>900</v>
      </c>
      <c r="M1955" s="161" t="s">
        <v>2374</v>
      </c>
      <c r="N1955" s="138">
        <f t="shared" si="142"/>
        <v>12</v>
      </c>
      <c r="O1955" s="634">
        <f t="shared" si="141"/>
        <v>3.6</v>
      </c>
      <c r="Q1955" s="139" t="e">
        <f ca="1">_xll.BDP(T1955,"NAME")</f>
        <v>#NAME?</v>
      </c>
      <c r="R1955" s="138" t="e">
        <f ca="1">_xll.BDP(T1955,"INDUSTRY_SECTOR")</f>
        <v>#NAME?</v>
      </c>
      <c r="S1955" s="132" t="s">
        <v>3168</v>
      </c>
      <c r="T1955" s="138" t="str">
        <f t="shared" si="143"/>
        <v>2700A EQUITY</v>
      </c>
      <c r="U1955" s="138"/>
    </row>
    <row r="1956" spans="1:21" s="159" customFormat="1" x14ac:dyDescent="0.3">
      <c r="A1956" s="153">
        <v>41612</v>
      </c>
      <c r="B1956" s="976" t="s">
        <v>3120</v>
      </c>
      <c r="C1956" s="976" t="s">
        <v>1117</v>
      </c>
      <c r="D1956" s="300">
        <v>900</v>
      </c>
      <c r="E1956" s="154" t="s">
        <v>12</v>
      </c>
      <c r="F1956" s="155">
        <v>42767</v>
      </c>
      <c r="G1956" s="154" t="s">
        <v>2328</v>
      </c>
      <c r="H1956" s="154" t="s">
        <v>292</v>
      </c>
      <c r="I1956" s="156" t="s">
        <v>1210</v>
      </c>
      <c r="J1956" s="193" t="s">
        <v>989</v>
      </c>
      <c r="K1956" s="193"/>
      <c r="L1956" s="196">
        <v>21500</v>
      </c>
      <c r="M1956" s="162" t="s">
        <v>2728</v>
      </c>
      <c r="N1956" s="159">
        <f t="shared" si="142"/>
        <v>12</v>
      </c>
      <c r="O1956" s="635">
        <f>P1957</f>
        <v>6.71875</v>
      </c>
      <c r="P1956" s="52">
        <f>SUM(D1956:D1959)</f>
        <v>3200</v>
      </c>
      <c r="Q1956" s="154" t="e">
        <f ca="1">_xll.BDP(T1956,"NAME")</f>
        <v>#NAME?</v>
      </c>
      <c r="R1956" s="159" t="e">
        <f ca="1">_xll.BDP(T1956,"INDUSTRY_SECTOR")</f>
        <v>#NAME?</v>
      </c>
      <c r="S1956" s="154" t="s">
        <v>3120</v>
      </c>
      <c r="T1956" s="159" t="str">
        <f t="shared" si="143"/>
        <v>TMO EQUITY</v>
      </c>
    </row>
    <row r="1957" spans="1:21" s="159" customFormat="1" x14ac:dyDescent="0.3">
      <c r="A1957" s="153">
        <v>41612</v>
      </c>
      <c r="B1957" s="976" t="s">
        <v>3120</v>
      </c>
      <c r="C1957" s="976" t="s">
        <v>1117</v>
      </c>
      <c r="D1957" s="300">
        <v>900</v>
      </c>
      <c r="E1957" s="154" t="s">
        <v>37</v>
      </c>
      <c r="F1957" s="155">
        <v>43497</v>
      </c>
      <c r="G1957" s="154" t="s">
        <v>2328</v>
      </c>
      <c r="H1957" s="154" t="s">
        <v>446</v>
      </c>
      <c r="I1957" s="156" t="s">
        <v>713</v>
      </c>
      <c r="J1957" s="193" t="s">
        <v>1054</v>
      </c>
      <c r="K1957" s="193"/>
      <c r="L1957" s="196">
        <v>21500</v>
      </c>
      <c r="M1957" s="162" t="s">
        <v>3068</v>
      </c>
      <c r="N1957" s="159">
        <f t="shared" si="142"/>
        <v>12</v>
      </c>
      <c r="O1957" s="635">
        <f>P1957</f>
        <v>6.71875</v>
      </c>
      <c r="P1957" s="52">
        <f>L1956/P1956</f>
        <v>6.71875</v>
      </c>
      <c r="Q1957" s="154" t="e">
        <f ca="1">_xll.BDP(T1957,"NAME")</f>
        <v>#NAME?</v>
      </c>
      <c r="R1957" s="159" t="e">
        <f ca="1">_xll.BDP(T1957,"INDUSTRY_SECTOR")</f>
        <v>#NAME?</v>
      </c>
      <c r="S1957" s="154" t="s">
        <v>3120</v>
      </c>
      <c r="T1957" s="159" t="str">
        <f t="shared" si="143"/>
        <v>TMO EQUITY</v>
      </c>
    </row>
    <row r="1958" spans="1:21" s="159" customFormat="1" x14ac:dyDescent="0.3">
      <c r="A1958" s="153">
        <v>41612</v>
      </c>
      <c r="B1958" s="976" t="s">
        <v>3120</v>
      </c>
      <c r="C1958" s="976" t="s">
        <v>1117</v>
      </c>
      <c r="D1958" s="300">
        <v>1000</v>
      </c>
      <c r="E1958" s="154" t="s">
        <v>66</v>
      </c>
      <c r="F1958" s="155">
        <v>45323</v>
      </c>
      <c r="G1958" s="154" t="s">
        <v>2328</v>
      </c>
      <c r="H1958" s="154" t="s">
        <v>25</v>
      </c>
      <c r="I1958" s="156" t="s">
        <v>1480</v>
      </c>
      <c r="J1958" s="193" t="s">
        <v>1008</v>
      </c>
      <c r="K1958" s="193"/>
      <c r="L1958" s="196">
        <v>21500</v>
      </c>
      <c r="M1958" s="162" t="s">
        <v>3068</v>
      </c>
      <c r="N1958" s="159">
        <f t="shared" si="142"/>
        <v>12</v>
      </c>
      <c r="O1958" s="635">
        <f>P1957</f>
        <v>6.71875</v>
      </c>
      <c r="P1958" s="52"/>
      <c r="Q1958" s="154" t="e">
        <f ca="1">_xll.BDP(T1958,"NAME")</f>
        <v>#NAME?</v>
      </c>
      <c r="R1958" s="159" t="e">
        <f ca="1">_xll.BDP(T1958,"INDUSTRY_SECTOR")</f>
        <v>#NAME?</v>
      </c>
      <c r="S1958" s="154" t="s">
        <v>3120</v>
      </c>
      <c r="T1958" s="159" t="str">
        <f t="shared" si="143"/>
        <v>TMO EQUITY</v>
      </c>
    </row>
    <row r="1959" spans="1:21" s="159" customFormat="1" x14ac:dyDescent="0.3">
      <c r="A1959" s="153">
        <v>41612</v>
      </c>
      <c r="B1959" s="976" t="s">
        <v>3120</v>
      </c>
      <c r="C1959" s="976" t="s">
        <v>1117</v>
      </c>
      <c r="D1959" s="300">
        <v>400</v>
      </c>
      <c r="E1959" s="154" t="s">
        <v>117</v>
      </c>
      <c r="F1959" s="155">
        <v>16103</v>
      </c>
      <c r="G1959" s="154" t="s">
        <v>2328</v>
      </c>
      <c r="H1959" s="154" t="s">
        <v>1118</v>
      </c>
      <c r="I1959" s="156" t="s">
        <v>282</v>
      </c>
      <c r="J1959" s="193" t="s">
        <v>1087</v>
      </c>
      <c r="K1959" s="193"/>
      <c r="L1959" s="196">
        <v>21500</v>
      </c>
      <c r="M1959" s="162" t="s">
        <v>3174</v>
      </c>
      <c r="N1959" s="159">
        <f t="shared" si="142"/>
        <v>12</v>
      </c>
      <c r="O1959" s="635">
        <f>P1957</f>
        <v>6.71875</v>
      </c>
      <c r="P1959" s="51"/>
      <c r="Q1959" s="154" t="e">
        <f ca="1">_xll.BDP(T1959,"NAME")</f>
        <v>#NAME?</v>
      </c>
      <c r="R1959" s="159" t="e">
        <f ca="1">_xll.BDP(T1959,"INDUSTRY_SECTOR")</f>
        <v>#NAME?</v>
      </c>
      <c r="S1959" s="154" t="s">
        <v>3120</v>
      </c>
      <c r="T1959" s="159" t="str">
        <f t="shared" si="143"/>
        <v>TMO EQUITY</v>
      </c>
    </row>
    <row r="1960" spans="1:21" s="141" customFormat="1" x14ac:dyDescent="0.3">
      <c r="A1960" s="131">
        <v>41612</v>
      </c>
      <c r="B1960" s="957" t="s">
        <v>1446</v>
      </c>
      <c r="C1960" s="957" t="s">
        <v>1155</v>
      </c>
      <c r="D1960" s="664">
        <v>300</v>
      </c>
      <c r="E1960" s="132" t="s">
        <v>66</v>
      </c>
      <c r="F1960" s="134">
        <v>45306</v>
      </c>
      <c r="G1960" s="132" t="s">
        <v>3121</v>
      </c>
      <c r="H1960" s="132" t="s">
        <v>579</v>
      </c>
      <c r="I1960" s="135" t="s">
        <v>2034</v>
      </c>
      <c r="J1960" s="188" t="s">
        <v>2035</v>
      </c>
      <c r="K1960" s="188"/>
      <c r="L1960" s="195">
        <v>650</v>
      </c>
      <c r="M1960" s="161" t="s">
        <v>3175</v>
      </c>
      <c r="N1960" s="138">
        <f t="shared" si="142"/>
        <v>12</v>
      </c>
      <c r="O1960" s="634">
        <f t="shared" ref="O1960:O1969" si="144">L1960/D1960</f>
        <v>2.1666666666666665</v>
      </c>
      <c r="Q1960" s="139" t="e">
        <f ca="1">_xll.BDP(T1960,"NAME")</f>
        <v>#NAME?</v>
      </c>
      <c r="R1960" s="138" t="e">
        <f ca="1">_xll.BDP(T1960,"INDUSTRY_SECTOR")</f>
        <v>#NAME?</v>
      </c>
      <c r="S1960" s="132" t="s">
        <v>1446</v>
      </c>
      <c r="T1960" s="138" t="str">
        <f t="shared" si="143"/>
        <v>FRT EQUITY</v>
      </c>
      <c r="U1960" s="138"/>
    </row>
    <row r="1961" spans="1:21" s="141" customFormat="1" x14ac:dyDescent="0.3">
      <c r="A1961" s="131">
        <v>41612</v>
      </c>
      <c r="B1961" s="957" t="s">
        <v>3122</v>
      </c>
      <c r="C1961" s="957" t="s">
        <v>235</v>
      </c>
      <c r="D1961" s="664">
        <v>250</v>
      </c>
      <c r="E1961" s="132" t="s">
        <v>66</v>
      </c>
      <c r="F1961" s="134">
        <v>45275</v>
      </c>
      <c r="G1961" s="132" t="s">
        <v>3123</v>
      </c>
      <c r="H1961" s="132" t="s">
        <v>3124</v>
      </c>
      <c r="I1961" s="135" t="s">
        <v>3125</v>
      </c>
      <c r="J1961" s="188" t="s">
        <v>1574</v>
      </c>
      <c r="K1961" s="188"/>
      <c r="L1961" s="195">
        <v>1400</v>
      </c>
      <c r="M1961" s="161"/>
      <c r="N1961" s="138">
        <f t="shared" si="142"/>
        <v>12</v>
      </c>
      <c r="O1961" s="634">
        <f t="shared" si="144"/>
        <v>5.6</v>
      </c>
      <c r="Q1961" s="139" t="e">
        <f ca="1">_xll.BDP(T1961,"NAME")</f>
        <v>#NAME?</v>
      </c>
      <c r="R1961" s="138" t="e">
        <f ca="1">_xll.BDP(T1961,"INDUSTRY_SECTOR")</f>
        <v>#NAME?</v>
      </c>
      <c r="S1961" s="132" t="s">
        <v>3122</v>
      </c>
      <c r="T1961" s="138" t="str">
        <f t="shared" si="143"/>
        <v>ROIC EQUITY</v>
      </c>
      <c r="U1961" s="138"/>
    </row>
    <row r="1962" spans="1:21" s="141" customFormat="1" x14ac:dyDescent="0.3">
      <c r="A1962" s="131">
        <v>41611</v>
      </c>
      <c r="B1962" s="957" t="s">
        <v>1129</v>
      </c>
      <c r="C1962" s="957" t="s">
        <v>1808</v>
      </c>
      <c r="D1962" s="664">
        <v>1250</v>
      </c>
      <c r="E1962" s="132" t="s">
        <v>37</v>
      </c>
      <c r="F1962" s="134">
        <v>43440</v>
      </c>
      <c r="G1962" s="132" t="s">
        <v>3126</v>
      </c>
      <c r="H1962" s="132" t="s">
        <v>1949</v>
      </c>
      <c r="I1962" s="135" t="s">
        <v>1169</v>
      </c>
      <c r="J1962" s="188" t="s">
        <v>1170</v>
      </c>
      <c r="K1962" s="188"/>
      <c r="L1962" s="195">
        <v>3000</v>
      </c>
      <c r="M1962" s="161" t="s">
        <v>2545</v>
      </c>
      <c r="N1962" s="138">
        <f t="shared" si="142"/>
        <v>12</v>
      </c>
      <c r="O1962" s="634">
        <f t="shared" si="144"/>
        <v>2.4</v>
      </c>
      <c r="Q1962" s="139" t="e">
        <f ca="1">_xll.BDP(T1962,"NAME")</f>
        <v>#NAME?</v>
      </c>
      <c r="R1962" s="138" t="e">
        <f ca="1">_xll.BDP(T1962,"INDUSTRY_SECTOR")</f>
        <v>#NAME?</v>
      </c>
      <c r="S1962" s="132" t="s">
        <v>1129</v>
      </c>
      <c r="T1962" s="138" t="str">
        <f t="shared" si="143"/>
        <v>MSFT EQUITY</v>
      </c>
      <c r="U1962" s="138"/>
    </row>
    <row r="1963" spans="1:21" s="141" customFormat="1" x14ac:dyDescent="0.3">
      <c r="A1963" s="131">
        <v>41611</v>
      </c>
      <c r="B1963" s="957" t="s">
        <v>1129</v>
      </c>
      <c r="C1963" s="957" t="s">
        <v>1808</v>
      </c>
      <c r="D1963" s="664">
        <v>1500</v>
      </c>
      <c r="E1963" s="132" t="s">
        <v>66</v>
      </c>
      <c r="F1963" s="134">
        <v>45275</v>
      </c>
      <c r="G1963" s="132" t="s">
        <v>3126</v>
      </c>
      <c r="H1963" s="132" t="s">
        <v>151</v>
      </c>
      <c r="I1963" s="135" t="s">
        <v>1390</v>
      </c>
      <c r="J1963" s="188" t="s">
        <v>1140</v>
      </c>
      <c r="K1963" s="188"/>
      <c r="L1963" s="195">
        <v>4000</v>
      </c>
      <c r="M1963" s="161" t="s">
        <v>2374</v>
      </c>
      <c r="N1963" s="138">
        <f t="shared" si="142"/>
        <v>12</v>
      </c>
      <c r="O1963" s="634">
        <f t="shared" si="144"/>
        <v>2.6666666666666665</v>
      </c>
      <c r="Q1963" s="139" t="e">
        <f ca="1">_xll.BDP(T1963,"NAME")</f>
        <v>#NAME?</v>
      </c>
      <c r="R1963" s="138" t="e">
        <f ca="1">_xll.BDP(T1963,"INDUSTRY_SECTOR")</f>
        <v>#NAME?</v>
      </c>
      <c r="S1963" s="132" t="s">
        <v>1129</v>
      </c>
      <c r="T1963" s="138" t="str">
        <f t="shared" si="143"/>
        <v>MSFT EQUITY</v>
      </c>
      <c r="U1963" s="138"/>
    </row>
    <row r="1964" spans="1:21" s="141" customFormat="1" x14ac:dyDescent="0.3">
      <c r="A1964" s="131">
        <v>41611</v>
      </c>
      <c r="B1964" s="957" t="s">
        <v>1129</v>
      </c>
      <c r="C1964" s="957" t="s">
        <v>1808</v>
      </c>
      <c r="D1964" s="664">
        <v>500</v>
      </c>
      <c r="E1964" s="132" t="s">
        <v>117</v>
      </c>
      <c r="F1964" s="134">
        <v>16055</v>
      </c>
      <c r="G1964" s="132" t="s">
        <v>3126</v>
      </c>
      <c r="H1964" s="132" t="s">
        <v>145</v>
      </c>
      <c r="I1964" s="135" t="s">
        <v>1177</v>
      </c>
      <c r="J1964" s="188" t="s">
        <v>1112</v>
      </c>
      <c r="K1964" s="188"/>
      <c r="L1964" s="195">
        <v>2000</v>
      </c>
      <c r="M1964" s="161" t="s">
        <v>1890</v>
      </c>
      <c r="N1964" s="138">
        <f t="shared" si="142"/>
        <v>12</v>
      </c>
      <c r="O1964" s="634">
        <f t="shared" si="144"/>
        <v>4</v>
      </c>
      <c r="Q1964" s="139" t="e">
        <f ca="1">_xll.BDP(T1964,"NAME")</f>
        <v>#NAME?</v>
      </c>
      <c r="R1964" s="138" t="e">
        <f ca="1">_xll.BDP(T1964,"INDUSTRY_SECTOR")</f>
        <v>#NAME?</v>
      </c>
      <c r="S1964" s="132" t="s">
        <v>1129</v>
      </c>
      <c r="T1964" s="138" t="str">
        <f t="shared" si="143"/>
        <v>MSFT EQUITY</v>
      </c>
      <c r="U1964" s="138"/>
    </row>
    <row r="1965" spans="1:21" s="141" customFormat="1" x14ac:dyDescent="0.3">
      <c r="A1965" s="131">
        <v>41611</v>
      </c>
      <c r="B1965" s="957" t="s">
        <v>3127</v>
      </c>
      <c r="C1965" s="957" t="s">
        <v>998</v>
      </c>
      <c r="D1965" s="664">
        <v>500</v>
      </c>
      <c r="E1965" s="132" t="s">
        <v>37</v>
      </c>
      <c r="F1965" s="134">
        <v>43539</v>
      </c>
      <c r="G1965" s="132" t="s">
        <v>3128</v>
      </c>
      <c r="H1965" s="132" t="s">
        <v>95</v>
      </c>
      <c r="I1965" s="135" t="s">
        <v>2403</v>
      </c>
      <c r="J1965" s="188" t="s">
        <v>564</v>
      </c>
      <c r="K1965" s="188"/>
      <c r="L1965" s="195">
        <v>2000</v>
      </c>
      <c r="M1965" s="161" t="s">
        <v>3041</v>
      </c>
      <c r="N1965" s="138">
        <f t="shared" si="142"/>
        <v>12</v>
      </c>
      <c r="O1965" s="634">
        <f t="shared" si="144"/>
        <v>4</v>
      </c>
      <c r="Q1965" s="139" t="e">
        <f ca="1">_xll.BDP(T1965,"NAME")</f>
        <v>#NAME?</v>
      </c>
      <c r="R1965" s="138" t="e">
        <f ca="1">_xll.BDP(T1965,"INDUSTRY_SECTOR")</f>
        <v>#NAME?</v>
      </c>
      <c r="S1965" s="132" t="s">
        <v>3127</v>
      </c>
      <c r="T1965" s="138" t="str">
        <f t="shared" si="143"/>
        <v>XRX EQUITY</v>
      </c>
      <c r="U1965" s="138"/>
    </row>
    <row r="1966" spans="1:21" s="141" customFormat="1" x14ac:dyDescent="0.3">
      <c r="A1966" s="131">
        <v>41611</v>
      </c>
      <c r="B1966" s="957" t="s">
        <v>1691</v>
      </c>
      <c r="C1966" s="957" t="s">
        <v>1013</v>
      </c>
      <c r="D1966" s="664">
        <v>300</v>
      </c>
      <c r="E1966" s="132" t="s">
        <v>66</v>
      </c>
      <c r="F1966" s="134">
        <v>45261</v>
      </c>
      <c r="G1966" s="132" t="s">
        <v>3129</v>
      </c>
      <c r="H1966" s="132" t="s">
        <v>220</v>
      </c>
      <c r="I1966" s="135" t="s">
        <v>933</v>
      </c>
      <c r="J1966" s="188" t="s">
        <v>2302</v>
      </c>
      <c r="K1966" s="188"/>
      <c r="L1966" s="195">
        <v>1000</v>
      </c>
      <c r="M1966" s="161" t="s">
        <v>2764</v>
      </c>
      <c r="N1966" s="138">
        <f t="shared" si="142"/>
        <v>12</v>
      </c>
      <c r="O1966" s="634">
        <f t="shared" si="144"/>
        <v>3.3333333333333335</v>
      </c>
      <c r="Q1966" s="139" t="e">
        <f ca="1">_xll.BDP(T1966,"NAME")</f>
        <v>#NAME?</v>
      </c>
      <c r="R1966" s="138" t="e">
        <f ca="1">_xll.BDP(T1966,"INDUSTRY_SECTOR")</f>
        <v>#NAME?</v>
      </c>
      <c r="S1966" s="132" t="s">
        <v>3167</v>
      </c>
      <c r="T1966" s="138" t="str">
        <f t="shared" si="143"/>
        <v>SO1 EQUITY</v>
      </c>
      <c r="U1966" s="138"/>
    </row>
    <row r="1967" spans="1:21" s="141" customFormat="1" x14ac:dyDescent="0.3">
      <c r="A1967" s="131">
        <v>41611</v>
      </c>
      <c r="B1967" s="957" t="s">
        <v>3130</v>
      </c>
      <c r="C1967" s="957" t="s">
        <v>1463</v>
      </c>
      <c r="D1967" s="664">
        <v>400</v>
      </c>
      <c r="E1967" s="132" t="s">
        <v>117</v>
      </c>
      <c r="F1967" s="134">
        <v>16086</v>
      </c>
      <c r="G1967" s="132" t="s">
        <v>3131</v>
      </c>
      <c r="H1967" s="132" t="s">
        <v>578</v>
      </c>
      <c r="I1967" s="135" t="s">
        <v>1051</v>
      </c>
      <c r="J1967" s="188" t="s">
        <v>1052</v>
      </c>
      <c r="K1967" s="188"/>
      <c r="L1967" s="195">
        <v>1500</v>
      </c>
      <c r="M1967" s="161" t="s">
        <v>2374</v>
      </c>
      <c r="N1967" s="138">
        <f t="shared" si="142"/>
        <v>12</v>
      </c>
      <c r="O1967" s="634">
        <f t="shared" si="144"/>
        <v>3.75</v>
      </c>
      <c r="Q1967" s="139" t="e">
        <f ca="1">_xll.BDP(T1967,"NAME")</f>
        <v>#NAME?</v>
      </c>
      <c r="R1967" s="138" t="e">
        <f ca="1">_xll.BDP(T1967,"INDUSTRY_SECTOR")</f>
        <v>#NAME?</v>
      </c>
      <c r="S1967" s="132" t="s">
        <v>3130</v>
      </c>
      <c r="T1967" s="138" t="str">
        <f t="shared" si="143"/>
        <v>JWN EQUITY</v>
      </c>
      <c r="U1967" s="138"/>
    </row>
    <row r="1968" spans="1:21" s="141" customFormat="1" x14ac:dyDescent="0.3">
      <c r="A1968" s="131">
        <v>41611</v>
      </c>
      <c r="B1968" s="957" t="s">
        <v>3132</v>
      </c>
      <c r="C1968" s="957" t="s">
        <v>100</v>
      </c>
      <c r="D1968" s="664">
        <v>250</v>
      </c>
      <c r="E1968" s="132" t="s">
        <v>37</v>
      </c>
      <c r="F1968" s="134">
        <v>43440</v>
      </c>
      <c r="G1968" s="132" t="s">
        <v>3133</v>
      </c>
      <c r="H1968" s="132" t="s">
        <v>3134</v>
      </c>
      <c r="I1968" s="135" t="s">
        <v>3135</v>
      </c>
      <c r="J1968" s="188" t="s">
        <v>3136</v>
      </c>
      <c r="K1968" s="188"/>
      <c r="L1968" s="195">
        <v>700</v>
      </c>
      <c r="M1968" s="161"/>
      <c r="N1968" s="138">
        <f t="shared" si="142"/>
        <v>12</v>
      </c>
      <c r="O1968" s="634">
        <f t="shared" si="144"/>
        <v>2.8</v>
      </c>
      <c r="Q1968" s="139" t="e">
        <f ca="1">_xll.BDP(T1968,"NAME")</f>
        <v>#NAME?</v>
      </c>
      <c r="R1968" s="138" t="e">
        <f ca="1">_xll.BDP(T1968,"INDUSTRY_SECTOR")</f>
        <v>#NAME?</v>
      </c>
      <c r="S1968" s="132" t="s">
        <v>3166</v>
      </c>
      <c r="T1968" s="138" t="str">
        <f t="shared" si="143"/>
        <v>PCAR1 EQUITY</v>
      </c>
      <c r="U1968" s="138"/>
    </row>
    <row r="1969" spans="1:21" s="141" customFormat="1" x14ac:dyDescent="0.3">
      <c r="A1969" s="131">
        <v>41611</v>
      </c>
      <c r="B1969" s="957" t="s">
        <v>1084</v>
      </c>
      <c r="C1969" s="957" t="s">
        <v>1281</v>
      </c>
      <c r="D1969" s="664">
        <v>1250</v>
      </c>
      <c r="E1969" s="132" t="s">
        <v>37</v>
      </c>
      <c r="F1969" s="134">
        <v>43444</v>
      </c>
      <c r="G1969" s="132" t="s">
        <v>3137</v>
      </c>
      <c r="H1969" s="132" t="s">
        <v>144</v>
      </c>
      <c r="I1969" s="135" t="s">
        <v>1050</v>
      </c>
      <c r="J1969" s="188" t="s">
        <v>1042</v>
      </c>
      <c r="K1969" s="188"/>
      <c r="L1969" s="195">
        <v>2300</v>
      </c>
      <c r="M1969" s="161" t="s">
        <v>2545</v>
      </c>
      <c r="N1969" s="138">
        <f t="shared" si="142"/>
        <v>12</v>
      </c>
      <c r="O1969" s="634">
        <f t="shared" si="144"/>
        <v>1.84</v>
      </c>
      <c r="Q1969" s="139" t="e">
        <f ca="1">_xll.BDP(T1969,"NAME")</f>
        <v>#NAME?</v>
      </c>
      <c r="R1969" s="138" t="e">
        <f ca="1">_xll.BDP(T1969,"INDUSTRY_SECTOR")</f>
        <v>#NAME?</v>
      </c>
      <c r="S1969" s="132" t="s">
        <v>3165</v>
      </c>
      <c r="T1969" s="138" t="str">
        <f t="shared" si="143"/>
        <v>3358410Z EQUITY</v>
      </c>
      <c r="U1969" s="138"/>
    </row>
    <row r="1970" spans="1:21" s="159" customFormat="1" x14ac:dyDescent="0.3">
      <c r="A1970" s="153">
        <v>41610</v>
      </c>
      <c r="B1970" s="976" t="s">
        <v>3139</v>
      </c>
      <c r="C1970" s="976" t="s">
        <v>208</v>
      </c>
      <c r="D1970" s="300">
        <v>750</v>
      </c>
      <c r="E1970" s="154" t="s">
        <v>1859</v>
      </c>
      <c r="F1970" s="155">
        <v>42709</v>
      </c>
      <c r="G1970" s="154" t="s">
        <v>3140</v>
      </c>
      <c r="H1970" s="154" t="s">
        <v>695</v>
      </c>
      <c r="I1970" s="156" t="s">
        <v>2043</v>
      </c>
      <c r="J1970" s="193" t="s">
        <v>1712</v>
      </c>
      <c r="K1970" s="193"/>
      <c r="L1970" s="196">
        <v>19000</v>
      </c>
      <c r="M1970" s="162"/>
      <c r="N1970" s="159">
        <f t="shared" si="142"/>
        <v>12</v>
      </c>
      <c r="O1970" s="635">
        <f>P1971</f>
        <v>4.75</v>
      </c>
      <c r="P1970" s="52">
        <f>SUM(D1970:D1973)</f>
        <v>4000</v>
      </c>
      <c r="Q1970" s="154" t="e">
        <f ca="1">_xll.BDP(T1970,"NAME")</f>
        <v>#NAME?</v>
      </c>
      <c r="R1970" s="159" t="e">
        <f ca="1">_xll.BDP(T1970,"INDUSTRY_SECTOR")</f>
        <v>#NAME?</v>
      </c>
      <c r="S1970" s="154" t="s">
        <v>3164</v>
      </c>
      <c r="T1970" s="159" t="str">
        <f t="shared" si="143"/>
        <v>CVS EQUITY</v>
      </c>
    </row>
    <row r="1971" spans="1:21" s="159" customFormat="1" x14ac:dyDescent="0.3">
      <c r="A1971" s="153">
        <v>41610</v>
      </c>
      <c r="B1971" s="976" t="s">
        <v>3139</v>
      </c>
      <c r="C1971" s="976" t="s">
        <v>208</v>
      </c>
      <c r="D1971" s="300">
        <v>1250</v>
      </c>
      <c r="E1971" s="154" t="s">
        <v>1841</v>
      </c>
      <c r="F1971" s="155">
        <v>43439</v>
      </c>
      <c r="G1971" s="154" t="s">
        <v>3140</v>
      </c>
      <c r="H1971" s="154" t="s">
        <v>444</v>
      </c>
      <c r="I1971" s="156" t="s">
        <v>1253</v>
      </c>
      <c r="J1971" s="193" t="s">
        <v>1254</v>
      </c>
      <c r="K1971" s="193"/>
      <c r="L1971" s="196">
        <v>19000</v>
      </c>
      <c r="M1971" s="162" t="s">
        <v>2547</v>
      </c>
      <c r="N1971" s="159">
        <f t="shared" si="142"/>
        <v>12</v>
      </c>
      <c r="O1971" s="635">
        <f>P1971</f>
        <v>4.75</v>
      </c>
      <c r="P1971" s="52">
        <f>L1970/P1970</f>
        <v>4.75</v>
      </c>
      <c r="Q1971" s="154" t="e">
        <f ca="1">_xll.BDP(T1971,"NAME")</f>
        <v>#NAME?</v>
      </c>
      <c r="R1971" s="159" t="e">
        <f ca="1">_xll.BDP(T1971,"INDUSTRY_SECTOR")</f>
        <v>#NAME?</v>
      </c>
      <c r="S1971" s="154" t="s">
        <v>3164</v>
      </c>
      <c r="T1971" s="159" t="str">
        <f t="shared" si="143"/>
        <v>CVS EQUITY</v>
      </c>
    </row>
    <row r="1972" spans="1:21" s="159" customFormat="1" x14ac:dyDescent="0.3">
      <c r="A1972" s="153">
        <v>41610</v>
      </c>
      <c r="B1972" s="976" t="s">
        <v>3139</v>
      </c>
      <c r="C1972" s="976" t="s">
        <v>208</v>
      </c>
      <c r="D1972" s="300">
        <v>1250</v>
      </c>
      <c r="E1972" s="154" t="s">
        <v>1848</v>
      </c>
      <c r="F1972" s="155">
        <v>45265</v>
      </c>
      <c r="G1972" s="154" t="s">
        <v>3140</v>
      </c>
      <c r="H1972" s="154" t="s">
        <v>1480</v>
      </c>
      <c r="I1972" s="156" t="s">
        <v>446</v>
      </c>
      <c r="J1972" s="193" t="s">
        <v>1044</v>
      </c>
      <c r="K1972" s="193"/>
      <c r="L1972" s="196">
        <v>19000</v>
      </c>
      <c r="M1972" s="162" t="s">
        <v>2578</v>
      </c>
      <c r="N1972" s="159">
        <f t="shared" si="142"/>
        <v>12</v>
      </c>
      <c r="O1972" s="635">
        <f>P1971</f>
        <v>4.75</v>
      </c>
      <c r="P1972" s="52"/>
      <c r="Q1972" s="154" t="e">
        <f ca="1">_xll.BDP(T1972,"NAME")</f>
        <v>#NAME?</v>
      </c>
      <c r="R1972" s="159" t="e">
        <f ca="1">_xll.BDP(T1972,"INDUSTRY_SECTOR")</f>
        <v>#NAME?</v>
      </c>
      <c r="S1972" s="154" t="s">
        <v>3164</v>
      </c>
      <c r="T1972" s="159" t="str">
        <f t="shared" si="143"/>
        <v>CVS EQUITY</v>
      </c>
    </row>
    <row r="1973" spans="1:21" s="159" customFormat="1" x14ac:dyDescent="0.3">
      <c r="A1973" s="153">
        <v>41610</v>
      </c>
      <c r="B1973" s="976" t="s">
        <v>3139</v>
      </c>
      <c r="C1973" s="976" t="s">
        <v>208</v>
      </c>
      <c r="D1973" s="300">
        <v>750</v>
      </c>
      <c r="E1973" s="154" t="s">
        <v>3086</v>
      </c>
      <c r="F1973" s="155">
        <v>52570</v>
      </c>
      <c r="G1973" s="154" t="s">
        <v>3140</v>
      </c>
      <c r="H1973" s="154" t="s">
        <v>25</v>
      </c>
      <c r="I1973" s="156" t="s">
        <v>367</v>
      </c>
      <c r="J1973" s="193" t="s">
        <v>657</v>
      </c>
      <c r="K1973" s="193"/>
      <c r="L1973" s="196">
        <v>19000</v>
      </c>
      <c r="M1973" s="162" t="s">
        <v>3109</v>
      </c>
      <c r="N1973" s="159">
        <f t="shared" si="142"/>
        <v>12</v>
      </c>
      <c r="O1973" s="635">
        <f>P1971</f>
        <v>4.75</v>
      </c>
      <c r="P1973" s="51"/>
      <c r="Q1973" s="154" t="e">
        <f ca="1">_xll.BDP(T1973,"NAME")</f>
        <v>#NAME?</v>
      </c>
      <c r="R1973" s="159" t="e">
        <f ca="1">_xll.BDP(T1973,"INDUSTRY_SECTOR")</f>
        <v>#NAME?</v>
      </c>
      <c r="S1973" s="154" t="s">
        <v>3164</v>
      </c>
      <c r="T1973" s="159" t="str">
        <f t="shared" si="143"/>
        <v>CVS EQUITY</v>
      </c>
    </row>
    <row r="1974" spans="1:21" s="159" customFormat="1" x14ac:dyDescent="0.3">
      <c r="A1974" s="153">
        <v>41610</v>
      </c>
      <c r="B1974" s="976" t="s">
        <v>3141</v>
      </c>
      <c r="C1974" s="976" t="s">
        <v>1808</v>
      </c>
      <c r="D1974" s="300">
        <v>400</v>
      </c>
      <c r="E1974" s="154" t="s">
        <v>3142</v>
      </c>
      <c r="F1974" s="155">
        <v>42702</v>
      </c>
      <c r="G1974" s="154" t="s">
        <v>3143</v>
      </c>
      <c r="H1974" s="154" t="s">
        <v>3144</v>
      </c>
      <c r="I1974" s="156" t="s">
        <v>3145</v>
      </c>
      <c r="J1974" s="193" t="s">
        <v>3146</v>
      </c>
      <c r="K1974" s="193"/>
      <c r="L1974" s="196">
        <v>8500</v>
      </c>
      <c r="M1974" s="162" t="s">
        <v>3176</v>
      </c>
      <c r="N1974" s="159">
        <f t="shared" si="142"/>
        <v>12</v>
      </c>
      <c r="O1974" s="635">
        <f>P1975</f>
        <v>3.6170212765957448</v>
      </c>
      <c r="P1974" s="52">
        <f>SUM(D1974:D1977)</f>
        <v>2350</v>
      </c>
      <c r="Q1974" s="154" t="e">
        <f ca="1">_xll.BDP(T1974,"NAME")</f>
        <v>#NAME?</v>
      </c>
      <c r="R1974" s="159" t="e">
        <f ca="1">_xll.BDP(T1974,"INDUSTRY_SECTOR")</f>
        <v>#NAME?</v>
      </c>
      <c r="S1974" s="154" t="s">
        <v>3163</v>
      </c>
      <c r="T1974" s="159" t="str">
        <f t="shared" si="143"/>
        <v>JNJ EQUITY</v>
      </c>
    </row>
    <row r="1975" spans="1:21" s="159" customFormat="1" x14ac:dyDescent="0.3">
      <c r="A1975" s="153">
        <v>41610</v>
      </c>
      <c r="B1975" s="976" t="s">
        <v>3141</v>
      </c>
      <c r="C1975" s="976" t="s">
        <v>1808</v>
      </c>
      <c r="D1975" s="300">
        <v>800</v>
      </c>
      <c r="E1975" s="154" t="s">
        <v>3147</v>
      </c>
      <c r="F1975" s="155">
        <v>42702</v>
      </c>
      <c r="G1975" s="154" t="s">
        <v>3143</v>
      </c>
      <c r="H1975" s="154" t="s">
        <v>2299</v>
      </c>
      <c r="I1975" s="156" t="s">
        <v>1114</v>
      </c>
      <c r="J1975" s="193" t="s">
        <v>550</v>
      </c>
      <c r="K1975" s="193"/>
      <c r="L1975" s="196">
        <v>8500</v>
      </c>
      <c r="M1975" s="162"/>
      <c r="N1975" s="159">
        <f t="shared" si="142"/>
        <v>12</v>
      </c>
      <c r="O1975" s="635">
        <f>P1975</f>
        <v>3.6170212765957448</v>
      </c>
      <c r="P1975" s="52">
        <f>L1974/P1974</f>
        <v>3.6170212765957448</v>
      </c>
      <c r="Q1975" s="154" t="e">
        <f ca="1">_xll.BDP(T1975,"NAME")</f>
        <v>#NAME?</v>
      </c>
      <c r="R1975" s="159" t="e">
        <f ca="1">_xll.BDP(T1975,"INDUSTRY_SECTOR")</f>
        <v>#NAME?</v>
      </c>
      <c r="S1975" s="154" t="s">
        <v>3163</v>
      </c>
      <c r="T1975" s="159" t="str">
        <f t="shared" si="143"/>
        <v>JNJ EQUITY</v>
      </c>
    </row>
    <row r="1976" spans="1:21" s="159" customFormat="1" x14ac:dyDescent="0.3">
      <c r="A1976" s="153">
        <v>41610</v>
      </c>
      <c r="B1976" s="976" t="s">
        <v>3141</v>
      </c>
      <c r="C1976" s="976" t="s">
        <v>1808</v>
      </c>
      <c r="D1976" s="300">
        <v>600</v>
      </c>
      <c r="E1976" s="154" t="s">
        <v>3148</v>
      </c>
      <c r="F1976" s="155">
        <v>43439</v>
      </c>
      <c r="G1976" s="154" t="s">
        <v>3143</v>
      </c>
      <c r="H1976" s="154" t="s">
        <v>3149</v>
      </c>
      <c r="I1976" s="156" t="s">
        <v>3150</v>
      </c>
      <c r="J1976" s="193" t="s">
        <v>3151</v>
      </c>
      <c r="K1976" s="193"/>
      <c r="L1976" s="196">
        <v>8500</v>
      </c>
      <c r="M1976" s="162" t="s">
        <v>3177</v>
      </c>
      <c r="N1976" s="159">
        <f t="shared" si="142"/>
        <v>12</v>
      </c>
      <c r="O1976" s="635">
        <f>P1975</f>
        <v>3.6170212765957448</v>
      </c>
      <c r="P1976" s="52"/>
      <c r="Q1976" s="154" t="e">
        <f ca="1">_xll.BDP(T1976,"NAME")</f>
        <v>#NAME?</v>
      </c>
      <c r="R1976" s="159" t="e">
        <f ca="1">_xll.BDP(T1976,"INDUSTRY_SECTOR")</f>
        <v>#NAME?</v>
      </c>
      <c r="S1976" s="154" t="s">
        <v>3163</v>
      </c>
      <c r="T1976" s="159" t="str">
        <f t="shared" si="143"/>
        <v>JNJ EQUITY</v>
      </c>
    </row>
    <row r="1977" spans="1:21" s="159" customFormat="1" x14ac:dyDescent="0.3">
      <c r="A1977" s="153">
        <v>41610</v>
      </c>
      <c r="B1977" s="976" t="s">
        <v>3141</v>
      </c>
      <c r="C1977" s="976" t="s">
        <v>1808</v>
      </c>
      <c r="D1977" s="300">
        <v>550</v>
      </c>
      <c r="E1977" s="154" t="s">
        <v>1848</v>
      </c>
      <c r="F1977" s="155">
        <v>45265</v>
      </c>
      <c r="G1977" s="154" t="s">
        <v>3143</v>
      </c>
      <c r="H1977" s="154" t="s">
        <v>3152</v>
      </c>
      <c r="I1977" s="156" t="s">
        <v>3153</v>
      </c>
      <c r="J1977" s="193" t="s">
        <v>1207</v>
      </c>
      <c r="K1977" s="193"/>
      <c r="L1977" s="196">
        <v>8500</v>
      </c>
      <c r="M1977" s="162" t="s">
        <v>3175</v>
      </c>
      <c r="N1977" s="159">
        <f t="shared" si="142"/>
        <v>12</v>
      </c>
      <c r="O1977" s="635">
        <f>P1975</f>
        <v>3.6170212765957448</v>
      </c>
      <c r="P1977" s="51"/>
      <c r="Q1977" s="154" t="e">
        <f ca="1">_xll.BDP(T1977,"NAME")</f>
        <v>#NAME?</v>
      </c>
      <c r="R1977" s="159" t="e">
        <f ca="1">_xll.BDP(T1977,"INDUSTRY_SECTOR")</f>
        <v>#NAME?</v>
      </c>
      <c r="S1977" s="154" t="s">
        <v>3163</v>
      </c>
      <c r="T1977" s="159" t="str">
        <f t="shared" si="143"/>
        <v>JNJ EQUITY</v>
      </c>
    </row>
    <row r="1978" spans="1:21" s="159" customFormat="1" x14ac:dyDescent="0.3">
      <c r="A1978" s="153">
        <v>41610</v>
      </c>
      <c r="B1978" s="976" t="s">
        <v>3141</v>
      </c>
      <c r="C1978" s="976" t="s">
        <v>1808</v>
      </c>
      <c r="D1978" s="300">
        <v>650</v>
      </c>
      <c r="E1978" s="154" t="s">
        <v>3154</v>
      </c>
      <c r="F1978" s="155">
        <v>48918</v>
      </c>
      <c r="G1978" s="154" t="s">
        <v>3143</v>
      </c>
      <c r="H1978" s="154" t="s">
        <v>3152</v>
      </c>
      <c r="I1978" s="156" t="s">
        <v>3155</v>
      </c>
      <c r="J1978" s="193" t="s">
        <v>1173</v>
      </c>
      <c r="K1978" s="193"/>
      <c r="L1978" s="196">
        <v>8500</v>
      </c>
      <c r="M1978" s="162"/>
      <c r="N1978" s="159">
        <f t="shared" si="142"/>
        <v>12</v>
      </c>
      <c r="O1978" s="635">
        <f>P1975</f>
        <v>3.6170212765957448</v>
      </c>
      <c r="Q1978" s="154" t="e">
        <f ca="1">_xll.BDP(T1978,"NAME")</f>
        <v>#NAME?</v>
      </c>
      <c r="R1978" s="159" t="e">
        <f ca="1">_xll.BDP(T1978,"INDUSTRY_SECTOR")</f>
        <v>#NAME?</v>
      </c>
      <c r="S1978" s="154" t="s">
        <v>3163</v>
      </c>
      <c r="T1978" s="159" t="str">
        <f t="shared" si="143"/>
        <v>JNJ EQUITY</v>
      </c>
    </row>
    <row r="1979" spans="1:21" s="159" customFormat="1" x14ac:dyDescent="0.3">
      <c r="A1979" s="153">
        <v>41610</v>
      </c>
      <c r="B1979" s="976" t="s">
        <v>3141</v>
      </c>
      <c r="C1979" s="976" t="s">
        <v>1808</v>
      </c>
      <c r="D1979" s="300">
        <v>500</v>
      </c>
      <c r="E1979" s="154" t="s">
        <v>3086</v>
      </c>
      <c r="F1979" s="155">
        <v>16045</v>
      </c>
      <c r="G1979" s="154" t="s">
        <v>3143</v>
      </c>
      <c r="H1979" s="154" t="s">
        <v>3156</v>
      </c>
      <c r="I1979" s="156" t="s">
        <v>3157</v>
      </c>
      <c r="J1979" s="193" t="s">
        <v>1712</v>
      </c>
      <c r="K1979" s="193"/>
      <c r="L1979" s="196">
        <v>8500</v>
      </c>
      <c r="M1979" s="162" t="s">
        <v>2764</v>
      </c>
      <c r="N1979" s="159">
        <f t="shared" si="142"/>
        <v>12</v>
      </c>
      <c r="O1979" s="635">
        <f>P1975</f>
        <v>3.6170212765957448</v>
      </c>
      <c r="Q1979" s="154" t="e">
        <f ca="1">_xll.BDP(T1979,"NAME")</f>
        <v>#NAME?</v>
      </c>
      <c r="R1979" s="159" t="e">
        <f ca="1">_xll.BDP(T1979,"INDUSTRY_SECTOR")</f>
        <v>#NAME?</v>
      </c>
      <c r="S1979" s="154" t="s">
        <v>3163</v>
      </c>
      <c r="T1979" s="159" t="str">
        <f t="shared" si="143"/>
        <v>JNJ EQUITY</v>
      </c>
    </row>
    <row r="1980" spans="1:21" s="141" customFormat="1" x14ac:dyDescent="0.3">
      <c r="A1980" s="131">
        <v>41610</v>
      </c>
      <c r="B1980" s="957" t="s">
        <v>3158</v>
      </c>
      <c r="C1980" s="957" t="s">
        <v>276</v>
      </c>
      <c r="D1980" s="664">
        <v>400</v>
      </c>
      <c r="E1980" s="132" t="s">
        <v>1859</v>
      </c>
      <c r="F1980" s="134">
        <v>42709</v>
      </c>
      <c r="G1980" s="132" t="s">
        <v>3159</v>
      </c>
      <c r="H1980" s="132" t="s">
        <v>356</v>
      </c>
      <c r="I1980" s="135" t="s">
        <v>3160</v>
      </c>
      <c r="J1980" s="188" t="s">
        <v>3161</v>
      </c>
      <c r="K1980" s="188"/>
      <c r="L1980" s="195">
        <v>2250</v>
      </c>
      <c r="M1980" s="161"/>
      <c r="N1980" s="138">
        <f t="shared" si="142"/>
        <v>12</v>
      </c>
      <c r="O1980" s="634">
        <f>L1980/D1980</f>
        <v>5.625</v>
      </c>
      <c r="Q1980" s="139" t="e">
        <f ca="1">_xll.BDP(T1980,"NAME")</f>
        <v>#NAME?</v>
      </c>
      <c r="R1980" s="138" t="e">
        <f ca="1">_xll.BDP(T1980,"INDUSTRY_SECTOR")</f>
        <v>#NAME?</v>
      </c>
      <c r="S1980" s="132" t="s">
        <v>2254</v>
      </c>
      <c r="T1980" s="138" t="str">
        <f t="shared" si="143"/>
        <v>SBUX EQUITY</v>
      </c>
      <c r="U1980" s="138"/>
    </row>
    <row r="1981" spans="1:21" s="169" customFormat="1" x14ac:dyDescent="0.3">
      <c r="A1981" s="163">
        <v>41610</v>
      </c>
      <c r="B1981" s="961" t="s">
        <v>3158</v>
      </c>
      <c r="C1981" s="961" t="s">
        <v>276</v>
      </c>
      <c r="D1981" s="667">
        <v>350</v>
      </c>
      <c r="E1981" s="164" t="s">
        <v>1841</v>
      </c>
      <c r="F1981" s="165">
        <v>43439</v>
      </c>
      <c r="G1981" s="164" t="s">
        <v>3159</v>
      </c>
      <c r="H1981" s="164" t="s">
        <v>1210</v>
      </c>
      <c r="I1981" s="166" t="s">
        <v>3162</v>
      </c>
      <c r="J1981" s="190" t="s">
        <v>1425</v>
      </c>
      <c r="K1981" s="190"/>
      <c r="L1981" s="197">
        <v>2250</v>
      </c>
      <c r="M1981" s="191" t="s">
        <v>3175</v>
      </c>
      <c r="N1981" s="170">
        <f t="shared" si="142"/>
        <v>12</v>
      </c>
      <c r="O1981" s="639">
        <f>L1981/D1981</f>
        <v>6.4285714285714288</v>
      </c>
      <c r="Q1981" s="171" t="e">
        <f ca="1">_xll.BDP(T1981,"NAME")</f>
        <v>#NAME?</v>
      </c>
      <c r="R1981" s="170" t="e">
        <f ca="1">_xll.BDP(T1981,"INDUSTRY_SECTOR")</f>
        <v>#NAME?</v>
      </c>
      <c r="S1981" s="164" t="s">
        <v>2254</v>
      </c>
      <c r="T1981" s="170" t="str">
        <f t="shared" si="143"/>
        <v>SBUX EQUITY</v>
      </c>
      <c r="U1981" s="170"/>
    </row>
    <row r="1982" spans="1:21" s="141" customFormat="1" x14ac:dyDescent="0.3">
      <c r="A1982" s="131">
        <v>41603</v>
      </c>
      <c r="B1982" s="957" t="s">
        <v>3076</v>
      </c>
      <c r="C1982" s="957" t="s">
        <v>36</v>
      </c>
      <c r="D1982" s="664">
        <v>450</v>
      </c>
      <c r="E1982" s="132" t="s">
        <v>1848</v>
      </c>
      <c r="F1982" s="134">
        <v>45261</v>
      </c>
      <c r="G1982" s="132" t="s">
        <v>3077</v>
      </c>
      <c r="H1982" s="132" t="s">
        <v>2075</v>
      </c>
      <c r="I1982" s="135" t="s">
        <v>3078</v>
      </c>
      <c r="J1982" s="188" t="s">
        <v>1011</v>
      </c>
      <c r="K1982" s="188"/>
      <c r="L1982" s="195">
        <v>3000</v>
      </c>
      <c r="M1982" s="161" t="s">
        <v>3108</v>
      </c>
      <c r="N1982" s="138">
        <f t="shared" ref="N1982:N1989" si="145">MONTH(A1982)</f>
        <v>11</v>
      </c>
      <c r="O1982" s="634">
        <f>L1982/D1982</f>
        <v>6.666666666666667</v>
      </c>
      <c r="Q1982" s="139" t="e">
        <f ca="1">_xll.BDP(T1982,"NAME")</f>
        <v>#NAME?</v>
      </c>
      <c r="R1982" s="138" t="e">
        <f ca="1">_xll.BDP(T1982,"INDUSTRY_SECTOR")</f>
        <v>#NAME?</v>
      </c>
      <c r="S1982" s="132" t="s">
        <v>3103</v>
      </c>
      <c r="T1982" s="138" t="str">
        <f t="shared" ref="T1982:T2002" si="146">CONCATENATE(S1982," EQUITY")</f>
        <v>AAP EQUITY</v>
      </c>
      <c r="U1982" s="138"/>
    </row>
    <row r="1983" spans="1:21" s="141" customFormat="1" x14ac:dyDescent="0.3">
      <c r="A1983" s="131">
        <v>41603</v>
      </c>
      <c r="B1983" s="957" t="s">
        <v>3079</v>
      </c>
      <c r="C1983" s="957" t="s">
        <v>36</v>
      </c>
      <c r="D1983" s="664">
        <v>250</v>
      </c>
      <c r="E1983" s="132" t="s">
        <v>3080</v>
      </c>
      <c r="F1983" s="134">
        <v>44242</v>
      </c>
      <c r="G1983" s="132" t="s">
        <v>3081</v>
      </c>
      <c r="H1983" s="132" t="s">
        <v>1444</v>
      </c>
      <c r="I1983" s="135" t="s">
        <v>1307</v>
      </c>
      <c r="J1983" s="188" t="s">
        <v>1235</v>
      </c>
      <c r="K1983" s="188"/>
      <c r="L1983" s="195">
        <v>500</v>
      </c>
      <c r="M1983" s="161" t="s">
        <v>2676</v>
      </c>
      <c r="N1983" s="138">
        <f t="shared" si="145"/>
        <v>11</v>
      </c>
      <c r="O1983" s="634">
        <f>L1983/D1983</f>
        <v>2</v>
      </c>
      <c r="Q1983" s="139" t="e">
        <f ca="1">_xll.BDP(T1983,"NAME")</f>
        <v>#NAME?</v>
      </c>
      <c r="R1983" s="138" t="e">
        <f ca="1">_xll.BDP(T1983,"INDUSTRY_SECTOR")</f>
        <v>#NAME?</v>
      </c>
      <c r="S1983" s="132" t="s">
        <v>3104</v>
      </c>
      <c r="T1983" s="138" t="str">
        <f t="shared" si="146"/>
        <v>30854Z EQUITY</v>
      </c>
      <c r="U1983" s="138"/>
    </row>
    <row r="1984" spans="1:21" s="141" customFormat="1" x14ac:dyDescent="0.3">
      <c r="A1984" s="131">
        <v>41603</v>
      </c>
      <c r="B1984" s="957" t="s">
        <v>3082</v>
      </c>
      <c r="C1984" s="957" t="s">
        <v>11</v>
      </c>
      <c r="D1984" s="664">
        <v>1000</v>
      </c>
      <c r="E1984" s="132" t="s">
        <v>1841</v>
      </c>
      <c r="F1984" s="134">
        <v>43437</v>
      </c>
      <c r="G1984" s="132" t="s">
        <v>3083</v>
      </c>
      <c r="H1984" s="132" t="s">
        <v>244</v>
      </c>
      <c r="I1984" s="135" t="s">
        <v>1195</v>
      </c>
      <c r="J1984" s="188" t="s">
        <v>1189</v>
      </c>
      <c r="K1984" s="188"/>
      <c r="L1984" s="195">
        <v>2000</v>
      </c>
      <c r="M1984" s="161" t="s">
        <v>3110</v>
      </c>
      <c r="N1984" s="138">
        <f t="shared" si="145"/>
        <v>11</v>
      </c>
      <c r="O1984" s="634">
        <f>L1984/D1984</f>
        <v>2</v>
      </c>
      <c r="Q1984" s="139" t="e">
        <f ca="1">_xll.BDP(T1984,"NAME")</f>
        <v>#NAME?</v>
      </c>
      <c r="R1984" s="138" t="e">
        <f ca="1">_xll.BDP(T1984,"INDUSTRY_SECTOR")</f>
        <v>#NAME?</v>
      </c>
      <c r="S1984" s="132" t="s">
        <v>3105</v>
      </c>
      <c r="T1984" s="138" t="str">
        <f t="shared" si="146"/>
        <v>MQG AU EQUITY</v>
      </c>
      <c r="U1984" s="138"/>
    </row>
    <row r="1985" spans="1:21" s="159" customFormat="1" x14ac:dyDescent="0.3">
      <c r="A1985" s="153">
        <v>41603</v>
      </c>
      <c r="B1985" s="976" t="s">
        <v>3084</v>
      </c>
      <c r="C1985" s="976" t="s">
        <v>127</v>
      </c>
      <c r="D1985" s="300">
        <v>1750</v>
      </c>
      <c r="E1985" s="154" t="s">
        <v>1848</v>
      </c>
      <c r="F1985" s="155">
        <v>45261</v>
      </c>
      <c r="G1985" s="154" t="s">
        <v>3085</v>
      </c>
      <c r="H1985" s="154" t="s">
        <v>2165</v>
      </c>
      <c r="I1985" s="156" t="s">
        <v>2325</v>
      </c>
      <c r="J1985" s="193" t="s">
        <v>1260</v>
      </c>
      <c r="K1985" s="193"/>
      <c r="L1985" s="196">
        <v>10000</v>
      </c>
      <c r="M1985" s="162" t="s">
        <v>3109</v>
      </c>
      <c r="N1985" s="159">
        <f t="shared" si="145"/>
        <v>11</v>
      </c>
      <c r="O1985" s="635">
        <f>P1986</f>
        <v>3.3333333333333335</v>
      </c>
      <c r="P1985" s="52">
        <f>SUM(D1985:D1986)</f>
        <v>3000</v>
      </c>
      <c r="Q1985" s="154" t="e">
        <f ca="1">_xll.BDP(T1985,"NAME")</f>
        <v>#NAME?</v>
      </c>
      <c r="R1985" s="159" t="e">
        <f ca="1">_xll.BDP(T1985,"INDUSTRY_SECTOR")</f>
        <v>#NAME?</v>
      </c>
      <c r="S1985" s="154" t="s">
        <v>3101</v>
      </c>
      <c r="T1985" s="159" t="str">
        <f t="shared" si="146"/>
        <v>RABO NA EQUITY</v>
      </c>
    </row>
    <row r="1986" spans="1:21" s="159" customFormat="1" x14ac:dyDescent="0.3">
      <c r="A1986" s="153">
        <v>41603</v>
      </c>
      <c r="B1986" s="976" t="s">
        <v>3084</v>
      </c>
      <c r="C1986" s="976" t="s">
        <v>127</v>
      </c>
      <c r="D1986" s="300">
        <v>1250</v>
      </c>
      <c r="E1986" s="154" t="s">
        <v>3086</v>
      </c>
      <c r="F1986" s="155">
        <v>52566</v>
      </c>
      <c r="G1986" s="154" t="s">
        <v>3085</v>
      </c>
      <c r="H1986" s="154" t="s">
        <v>646</v>
      </c>
      <c r="I1986" s="156" t="s">
        <v>1633</v>
      </c>
      <c r="J1986" s="193" t="s">
        <v>1634</v>
      </c>
      <c r="K1986" s="193"/>
      <c r="L1986" s="196">
        <v>10000</v>
      </c>
      <c r="M1986" s="162"/>
      <c r="N1986" s="159">
        <f t="shared" si="145"/>
        <v>11</v>
      </c>
      <c r="O1986" s="635">
        <f>P1986</f>
        <v>3.3333333333333335</v>
      </c>
      <c r="P1986" s="52">
        <f>L1985/P1985</f>
        <v>3.3333333333333335</v>
      </c>
      <c r="Q1986" s="154" t="e">
        <f ca="1">_xll.BDP(T1986,"NAME")</f>
        <v>#NAME?</v>
      </c>
      <c r="R1986" s="159" t="e">
        <f ca="1">_xll.BDP(T1986,"INDUSTRY_SECTOR")</f>
        <v>#NAME?</v>
      </c>
      <c r="S1986" s="154" t="s">
        <v>3101</v>
      </c>
      <c r="T1986" s="159" t="str">
        <f t="shared" si="146"/>
        <v>RABO NA EQUITY</v>
      </c>
    </row>
    <row r="1987" spans="1:21" s="141" customFormat="1" x14ac:dyDescent="0.3">
      <c r="A1987" s="131">
        <v>41603</v>
      </c>
      <c r="B1987" s="957" t="s">
        <v>3087</v>
      </c>
      <c r="C1987" s="957" t="s">
        <v>959</v>
      </c>
      <c r="D1987" s="664">
        <v>1500</v>
      </c>
      <c r="E1987" s="132" t="s">
        <v>1848</v>
      </c>
      <c r="F1987" s="134">
        <v>45261</v>
      </c>
      <c r="G1987" s="132" t="s">
        <v>2836</v>
      </c>
      <c r="H1987" s="132" t="s">
        <v>444</v>
      </c>
      <c r="I1987" s="135" t="s">
        <v>1175</v>
      </c>
      <c r="J1987" s="188" t="s">
        <v>990</v>
      </c>
      <c r="K1987" s="188"/>
      <c r="L1987" s="195">
        <v>4100</v>
      </c>
      <c r="M1987" s="161" t="s">
        <v>2374</v>
      </c>
      <c r="N1987" s="138">
        <f t="shared" si="145"/>
        <v>11</v>
      </c>
      <c r="O1987" s="634">
        <f t="shared" ref="O1987:O2008" si="147">L1987/D1987</f>
        <v>2.7333333333333334</v>
      </c>
      <c r="Q1987" s="139" t="e">
        <f ca="1">_xll.BDP(T1987,"NAME")</f>
        <v>#NAME?</v>
      </c>
      <c r="R1987" s="138" t="e">
        <f ca="1">_xll.BDP(T1987,"INDUSTRY_SECTOR")</f>
        <v>#NAME?</v>
      </c>
      <c r="S1987" s="132" t="s">
        <v>3106</v>
      </c>
      <c r="T1987" s="138" t="str">
        <f t="shared" si="146"/>
        <v>0533849D LX EQUITY</v>
      </c>
      <c r="U1987" s="138"/>
    </row>
    <row r="1988" spans="1:21" s="141" customFormat="1" x14ac:dyDescent="0.3">
      <c r="A1988" s="131">
        <v>41603</v>
      </c>
      <c r="B1988" s="957" t="s">
        <v>3088</v>
      </c>
      <c r="C1988" s="957" t="s">
        <v>600</v>
      </c>
      <c r="D1988" s="664">
        <v>400</v>
      </c>
      <c r="E1988" s="132" t="s">
        <v>3089</v>
      </c>
      <c r="F1988" s="134">
        <v>56233</v>
      </c>
      <c r="G1988" s="132" t="s">
        <v>3090</v>
      </c>
      <c r="H1988" s="132" t="s">
        <v>3091</v>
      </c>
      <c r="I1988" s="135" t="s">
        <v>3092</v>
      </c>
      <c r="J1988" s="188">
        <v>5.7500000000000002E-2</v>
      </c>
      <c r="K1988" s="188"/>
      <c r="L1988" s="195">
        <v>1700</v>
      </c>
      <c r="M1988" s="161"/>
      <c r="N1988" s="138">
        <f t="shared" si="145"/>
        <v>11</v>
      </c>
      <c r="O1988" s="634">
        <f t="shared" si="147"/>
        <v>4.25</v>
      </c>
      <c r="Q1988" s="139" t="e">
        <f ca="1">_xll.BDP(T1988,"NAME")</f>
        <v>#NAME?</v>
      </c>
      <c r="R1988" s="138" t="e">
        <f ca="1">_xll.BDP(T1988,"INDUSTRY_SECTOR")</f>
        <v>#NAME?</v>
      </c>
      <c r="S1988" s="132" t="s">
        <v>3102</v>
      </c>
      <c r="T1988" s="138" t="str">
        <f t="shared" si="146"/>
        <v>SWK US EQUITY</v>
      </c>
      <c r="U1988" s="138"/>
    </row>
    <row r="1989" spans="1:21" s="141" customFormat="1" x14ac:dyDescent="0.3">
      <c r="A1989" s="131">
        <v>41603</v>
      </c>
      <c r="B1989" s="957" t="s">
        <v>3093</v>
      </c>
      <c r="C1989" s="957" t="s">
        <v>276</v>
      </c>
      <c r="D1989" s="664">
        <v>1000</v>
      </c>
      <c r="E1989" s="132" t="s">
        <v>1848</v>
      </c>
      <c r="F1989" s="134">
        <v>45259</v>
      </c>
      <c r="G1989" s="132" t="s">
        <v>3094</v>
      </c>
      <c r="H1989" s="132" t="s">
        <v>329</v>
      </c>
      <c r="I1989" s="135" t="s">
        <v>1505</v>
      </c>
      <c r="J1989" s="188" t="s">
        <v>3095</v>
      </c>
      <c r="K1989" s="188"/>
      <c r="L1989" s="195">
        <v>1900</v>
      </c>
      <c r="M1989" s="161" t="s">
        <v>2544</v>
      </c>
      <c r="N1989" s="138">
        <f t="shared" si="145"/>
        <v>11</v>
      </c>
      <c r="O1989" s="634">
        <f t="shared" si="147"/>
        <v>1.9</v>
      </c>
      <c r="Q1989" s="139" t="e">
        <f ca="1">_xll.BDP(T1989,"NAME")</f>
        <v>#NAME?</v>
      </c>
      <c r="R1989" s="138" t="e">
        <f ca="1">_xll.BDP(T1989,"INDUSTRY_SECTOR")</f>
        <v>#NAME?</v>
      </c>
      <c r="S1989" s="132" t="s">
        <v>1154</v>
      </c>
      <c r="T1989" s="138" t="str">
        <f t="shared" si="146"/>
        <v>GS EQUITY</v>
      </c>
      <c r="U1989" s="138"/>
    </row>
    <row r="1990" spans="1:21" s="141" customFormat="1" x14ac:dyDescent="0.3">
      <c r="A1990" s="131">
        <v>41599</v>
      </c>
      <c r="B1990" s="957" t="s">
        <v>3042</v>
      </c>
      <c r="C1990" s="957" t="s">
        <v>100</v>
      </c>
      <c r="D1990" s="664">
        <v>500</v>
      </c>
      <c r="E1990" s="132" t="s">
        <v>37</v>
      </c>
      <c r="F1990" s="134">
        <v>43431</v>
      </c>
      <c r="G1990" s="132" t="s">
        <v>3043</v>
      </c>
      <c r="H1990" s="132" t="s">
        <v>330</v>
      </c>
      <c r="I1990" s="135" t="s">
        <v>1077</v>
      </c>
      <c r="J1990" s="188" t="s">
        <v>1087</v>
      </c>
      <c r="K1990" s="188"/>
      <c r="L1990" s="195">
        <v>1750</v>
      </c>
      <c r="M1990" s="161" t="s">
        <v>2622</v>
      </c>
      <c r="N1990" s="138">
        <f t="shared" ref="N1990:N2002" si="148">MONTH(A1990)</f>
        <v>11</v>
      </c>
      <c r="O1990" s="634">
        <f t="shared" si="147"/>
        <v>3.5</v>
      </c>
      <c r="Q1990" s="139" t="e">
        <f ca="1">_xll.BDP(T1990,"NAME")</f>
        <v>#NAME?</v>
      </c>
      <c r="R1990" s="138" t="e">
        <f ca="1">_xll.BDP(T1990,"INDUSTRY_SECTOR")</f>
        <v>#NAME?</v>
      </c>
      <c r="S1990" s="132" t="s">
        <v>3075</v>
      </c>
      <c r="T1990" s="138" t="str">
        <f t="shared" si="146"/>
        <v>kewspo ks EQUITY</v>
      </c>
      <c r="U1990" s="138"/>
    </row>
    <row r="1991" spans="1:21" s="141" customFormat="1" x14ac:dyDescent="0.3">
      <c r="A1991" s="131">
        <v>41599</v>
      </c>
      <c r="B1991" s="957" t="s">
        <v>3044</v>
      </c>
      <c r="C1991" s="957" t="s">
        <v>1155</v>
      </c>
      <c r="D1991" s="664">
        <v>350</v>
      </c>
      <c r="E1991" s="132" t="s">
        <v>12</v>
      </c>
      <c r="F1991" s="134">
        <v>42699</v>
      </c>
      <c r="G1991" s="132" t="s">
        <v>3045</v>
      </c>
      <c r="H1991" s="132" t="s">
        <v>2299</v>
      </c>
      <c r="I1991" s="135" t="s">
        <v>3046</v>
      </c>
      <c r="J1991" s="188" t="s">
        <v>2903</v>
      </c>
      <c r="K1991" s="188"/>
      <c r="L1991" s="195">
        <v>700</v>
      </c>
      <c r="M1991" s="161"/>
      <c r="N1991" s="138">
        <f t="shared" si="148"/>
        <v>11</v>
      </c>
      <c r="O1991" s="634">
        <f t="shared" si="147"/>
        <v>2</v>
      </c>
      <c r="Q1991" s="139" t="e">
        <f ca="1">_xll.BDP(T1991,"NAME")</f>
        <v>#NAME?</v>
      </c>
      <c r="R1991" s="138" t="e">
        <f ca="1">_xll.BDP(T1991,"INDUSTRY_SECTOR")</f>
        <v>#NAME?</v>
      </c>
      <c r="S1991" s="184" t="s">
        <v>3074</v>
      </c>
      <c r="T1991" s="138" t="str">
        <f t="shared" si="146"/>
        <v>7986z EQUITY</v>
      </c>
      <c r="U1991" s="138"/>
    </row>
    <row r="1992" spans="1:21" s="141" customFormat="1" x14ac:dyDescent="0.3">
      <c r="A1992" s="131">
        <v>41599</v>
      </c>
      <c r="B1992" s="957" t="s">
        <v>2858</v>
      </c>
      <c r="C1992" s="957" t="s">
        <v>1155</v>
      </c>
      <c r="D1992" s="664">
        <v>400</v>
      </c>
      <c r="E1992" s="132" t="s">
        <v>12</v>
      </c>
      <c r="F1992" s="134">
        <v>42699</v>
      </c>
      <c r="G1992" s="132" t="s">
        <v>3045</v>
      </c>
      <c r="H1992" s="132" t="s">
        <v>2271</v>
      </c>
      <c r="I1992" s="135" t="s">
        <v>1206</v>
      </c>
      <c r="J1992" s="188" t="s">
        <v>1207</v>
      </c>
      <c r="K1992" s="188"/>
      <c r="L1992" s="195">
        <v>1500</v>
      </c>
      <c r="M1992" s="161" t="s">
        <v>2374</v>
      </c>
      <c r="N1992" s="138">
        <f t="shared" si="148"/>
        <v>11</v>
      </c>
      <c r="O1992" s="634">
        <f t="shared" si="147"/>
        <v>3.75</v>
      </c>
      <c r="Q1992" s="139" t="e">
        <f ca="1">_xll.BDP(T1992,"NAME")</f>
        <v>#NAME?</v>
      </c>
      <c r="R1992" s="138" t="e">
        <f ca="1">_xll.BDP(T1992,"INDUSTRY_SECTOR")</f>
        <v>#NAME?</v>
      </c>
      <c r="S1992" s="184" t="s">
        <v>3074</v>
      </c>
      <c r="T1992" s="138" t="str">
        <f t="shared" si="146"/>
        <v>7986z EQUITY</v>
      </c>
      <c r="U1992" s="138"/>
    </row>
    <row r="1993" spans="1:21" s="141" customFormat="1" x14ac:dyDescent="0.3">
      <c r="A1993" s="131">
        <v>41599</v>
      </c>
      <c r="B1993" s="957" t="s">
        <v>1568</v>
      </c>
      <c r="C1993" s="957" t="s">
        <v>1969</v>
      </c>
      <c r="D1993" s="664">
        <v>350</v>
      </c>
      <c r="E1993" s="132" t="s">
        <v>66</v>
      </c>
      <c r="F1993" s="134">
        <v>45257</v>
      </c>
      <c r="G1993" s="132" t="s">
        <v>1705</v>
      </c>
      <c r="H1993" s="132" t="s">
        <v>124</v>
      </c>
      <c r="I1993" s="135" t="s">
        <v>1517</v>
      </c>
      <c r="J1993" s="188" t="s">
        <v>1044</v>
      </c>
      <c r="K1993" s="188"/>
      <c r="L1993" s="195">
        <v>1250</v>
      </c>
      <c r="M1993" s="161" t="s">
        <v>3067</v>
      </c>
      <c r="N1993" s="138">
        <f t="shared" si="148"/>
        <v>11</v>
      </c>
      <c r="O1993" s="634">
        <f t="shared" si="147"/>
        <v>3.5714285714285716</v>
      </c>
      <c r="Q1993" s="139" t="e">
        <f ca="1">_xll.BDP(T1993,"NAME")</f>
        <v>#NAME?</v>
      </c>
      <c r="R1993" s="138" t="e">
        <f ca="1">_xll.BDP(T1993,"INDUSTRY_SECTOR")</f>
        <v>#NAME?</v>
      </c>
      <c r="S1993" s="184" t="s">
        <v>1568</v>
      </c>
      <c r="T1993" s="138" t="str">
        <f t="shared" si="146"/>
        <v>AON EQUITY</v>
      </c>
      <c r="U1993" s="138"/>
    </row>
    <row r="1994" spans="1:21" s="141" customFormat="1" x14ac:dyDescent="0.3">
      <c r="A1994" s="131">
        <v>41599</v>
      </c>
      <c r="B1994" s="957" t="s">
        <v>1466</v>
      </c>
      <c r="C1994" s="957" t="s">
        <v>235</v>
      </c>
      <c r="D1994" s="664">
        <v>300</v>
      </c>
      <c r="E1994" s="132" t="s">
        <v>224</v>
      </c>
      <c r="F1994" s="134">
        <v>44211</v>
      </c>
      <c r="G1994" s="132" t="s">
        <v>3047</v>
      </c>
      <c r="H1994" s="132" t="s">
        <v>333</v>
      </c>
      <c r="I1994" s="135" t="s">
        <v>1075</v>
      </c>
      <c r="J1994" s="188" t="s">
        <v>1076</v>
      </c>
      <c r="K1994" s="188"/>
      <c r="L1994" s="195">
        <v>1000</v>
      </c>
      <c r="M1994" s="161" t="s">
        <v>3068</v>
      </c>
      <c r="N1994" s="138">
        <f t="shared" si="148"/>
        <v>11</v>
      </c>
      <c r="O1994" s="634">
        <f t="shared" si="147"/>
        <v>3.3333333333333335</v>
      </c>
      <c r="Q1994" s="139" t="e">
        <f ca="1">_xll.BDP(T1994,"NAME")</f>
        <v>#NAME?</v>
      </c>
      <c r="R1994" s="138" t="e">
        <f ca="1">_xll.BDP(T1994,"INDUSTRY_SECTOR")</f>
        <v>#NAME?</v>
      </c>
      <c r="S1994" s="184" t="s">
        <v>1466</v>
      </c>
      <c r="T1994" s="138" t="str">
        <f t="shared" si="146"/>
        <v>DDR EQUITY</v>
      </c>
      <c r="U1994" s="138"/>
    </row>
    <row r="1995" spans="1:21" s="141" customFormat="1" x14ac:dyDescent="0.3">
      <c r="A1995" s="131">
        <v>41599</v>
      </c>
      <c r="B1995" s="957" t="s">
        <v>3048</v>
      </c>
      <c r="C1995" s="957" t="s">
        <v>36</v>
      </c>
      <c r="D1995" s="664">
        <v>450</v>
      </c>
      <c r="E1995" s="132" t="s">
        <v>66</v>
      </c>
      <c r="F1995" s="134">
        <v>45261</v>
      </c>
      <c r="G1995" s="132" t="s">
        <v>3049</v>
      </c>
      <c r="H1995" s="132" t="s">
        <v>178</v>
      </c>
      <c r="I1995" s="135" t="s">
        <v>1544</v>
      </c>
      <c r="J1995" s="188" t="s">
        <v>1545</v>
      </c>
      <c r="K1995" s="188"/>
      <c r="L1995" s="195">
        <v>1100</v>
      </c>
      <c r="M1995" s="161"/>
      <c r="N1995" s="138">
        <f t="shared" si="148"/>
        <v>11</v>
      </c>
      <c r="O1995" s="634">
        <f t="shared" si="147"/>
        <v>2.4444444444444446</v>
      </c>
      <c r="Q1995" s="139" t="e">
        <f ca="1">_xll.BDP(T1995,"NAME")</f>
        <v>#NAME?</v>
      </c>
      <c r="R1995" s="138" t="e">
        <f ca="1">_xll.BDP(T1995,"INDUSTRY_SECTOR")</f>
        <v>#NAME?</v>
      </c>
      <c r="S1995" s="184" t="s">
        <v>3073</v>
      </c>
      <c r="T1995" s="138" t="str">
        <f t="shared" si="146"/>
        <v>0798424d us EQUITY</v>
      </c>
      <c r="U1995" s="138"/>
    </row>
    <row r="1996" spans="1:21" s="141" customFormat="1" x14ac:dyDescent="0.3">
      <c r="A1996" s="131">
        <v>41598</v>
      </c>
      <c r="B1996" s="957" t="s">
        <v>3050</v>
      </c>
      <c r="C1996" s="957" t="s">
        <v>1281</v>
      </c>
      <c r="D1996" s="664">
        <v>1000</v>
      </c>
      <c r="E1996" s="132" t="s">
        <v>37</v>
      </c>
      <c r="F1996" s="134">
        <v>43431</v>
      </c>
      <c r="G1996" s="132" t="s">
        <v>3051</v>
      </c>
      <c r="H1996" s="132" t="s">
        <v>226</v>
      </c>
      <c r="I1996" s="135" t="s">
        <v>713</v>
      </c>
      <c r="J1996" s="188" t="s">
        <v>1054</v>
      </c>
      <c r="K1996" s="188"/>
      <c r="L1996" s="195">
        <v>5200</v>
      </c>
      <c r="M1996" s="161" t="s">
        <v>2991</v>
      </c>
      <c r="N1996" s="138">
        <f t="shared" si="148"/>
        <v>11</v>
      </c>
      <c r="O1996" s="634">
        <f t="shared" si="147"/>
        <v>5.2</v>
      </c>
      <c r="Q1996" s="139" t="e">
        <f ca="1">_xll.BDP(T1996,"NAME")</f>
        <v>#NAME?</v>
      </c>
      <c r="R1996" s="138" t="e">
        <f ca="1">_xll.BDP(T1996,"INDUSTRY_SECTOR")</f>
        <v>#NAME?</v>
      </c>
      <c r="S1996" s="184" t="s">
        <v>3072</v>
      </c>
      <c r="T1996" s="138" t="str">
        <f t="shared" si="146"/>
        <v>1004q ln EQUITY</v>
      </c>
      <c r="U1996" s="138"/>
    </row>
    <row r="1997" spans="1:21" s="141" customFormat="1" x14ac:dyDescent="0.3">
      <c r="A1997" s="131">
        <v>41598</v>
      </c>
      <c r="B1997" s="957" t="s">
        <v>3052</v>
      </c>
      <c r="C1997" s="957" t="s">
        <v>1159</v>
      </c>
      <c r="D1997" s="664">
        <v>1500</v>
      </c>
      <c r="E1997" s="132" t="s">
        <v>66</v>
      </c>
      <c r="F1997" s="134">
        <v>45257</v>
      </c>
      <c r="G1997" s="132" t="s">
        <v>3053</v>
      </c>
      <c r="H1997" s="132">
        <v>6.1249999999999999E-2</v>
      </c>
      <c r="I1997" s="135" t="s">
        <v>3054</v>
      </c>
      <c r="J1997" s="188" t="s">
        <v>1741</v>
      </c>
      <c r="K1997" s="188"/>
      <c r="L1997" s="195">
        <v>2500</v>
      </c>
      <c r="M1997" s="161"/>
      <c r="N1997" s="138">
        <f t="shared" si="148"/>
        <v>11</v>
      </c>
      <c r="O1997" s="634">
        <f t="shared" si="147"/>
        <v>1.6666666666666667</v>
      </c>
      <c r="Q1997" s="139" t="e">
        <f ca="1">_xll.BDP(T1997,"NAME")</f>
        <v>#NAME?</v>
      </c>
      <c r="R1997" s="138" t="e">
        <f ca="1">_xll.BDP(T1997,"INDUSTRY_SECTOR")</f>
        <v>#NAME?</v>
      </c>
      <c r="S1997" s="184" t="s">
        <v>3071</v>
      </c>
      <c r="T1997" s="138" t="str">
        <f t="shared" si="146"/>
        <v>0795358d lx EQUITY</v>
      </c>
      <c r="U1997" s="138"/>
    </row>
    <row r="1998" spans="1:21" s="141" customFormat="1" x14ac:dyDescent="0.3">
      <c r="A1998" s="131">
        <v>41598</v>
      </c>
      <c r="B1998" s="957" t="s">
        <v>3055</v>
      </c>
      <c r="C1998" s="957" t="s">
        <v>36</v>
      </c>
      <c r="D1998" s="664">
        <v>250</v>
      </c>
      <c r="E1998" s="132" t="s">
        <v>117</v>
      </c>
      <c r="F1998" s="134">
        <v>52642</v>
      </c>
      <c r="G1998" s="132" t="s">
        <v>3056</v>
      </c>
      <c r="H1998" s="132" t="s">
        <v>177</v>
      </c>
      <c r="I1998" s="135" t="s">
        <v>1099</v>
      </c>
      <c r="J1998" s="188" t="s">
        <v>3057</v>
      </c>
      <c r="K1998" s="188"/>
      <c r="L1998" s="195">
        <v>800</v>
      </c>
      <c r="M1998" s="161" t="s">
        <v>3069</v>
      </c>
      <c r="N1998" s="138">
        <f t="shared" si="148"/>
        <v>11</v>
      </c>
      <c r="O1998" s="634">
        <f t="shared" si="147"/>
        <v>3.2</v>
      </c>
      <c r="Q1998" s="139" t="e">
        <f ca="1">_xll.BDP(T1998,"NAME")</f>
        <v>#NAME?</v>
      </c>
      <c r="R1998" s="138" t="e">
        <f ca="1">_xll.BDP(T1998,"INDUSTRY_SECTOR")</f>
        <v>#NAME?</v>
      </c>
      <c r="S1998" s="184" t="s">
        <v>3055</v>
      </c>
      <c r="T1998" s="138" t="str">
        <f t="shared" si="146"/>
        <v>UFS EQUITY</v>
      </c>
      <c r="U1998" s="138"/>
    </row>
    <row r="1999" spans="1:21" s="141" customFormat="1" x14ac:dyDescent="0.3">
      <c r="A1999" s="131">
        <v>41598</v>
      </c>
      <c r="B1999" s="957" t="s">
        <v>3058</v>
      </c>
      <c r="C1999" s="957" t="s">
        <v>1814</v>
      </c>
      <c r="D1999" s="664">
        <v>1600</v>
      </c>
      <c r="E1999" s="132" t="s">
        <v>37</v>
      </c>
      <c r="F1999" s="134">
        <v>43431</v>
      </c>
      <c r="G1999" s="132" t="s">
        <v>3059</v>
      </c>
      <c r="H1999" s="132" t="s">
        <v>1050</v>
      </c>
      <c r="I1999" s="135" t="s">
        <v>1053</v>
      </c>
      <c r="J1999" s="188" t="s">
        <v>1054</v>
      </c>
      <c r="K1999" s="188"/>
      <c r="L1999" s="195">
        <v>4000</v>
      </c>
      <c r="M1999" s="161" t="s">
        <v>2932</v>
      </c>
      <c r="N1999" s="138">
        <f t="shared" si="148"/>
        <v>11</v>
      </c>
      <c r="O1999" s="634">
        <f t="shared" si="147"/>
        <v>2.5</v>
      </c>
      <c r="Q1999" s="139" t="e">
        <f ca="1">_xll.BDP(T1999,"NAME")</f>
        <v>#NAME?</v>
      </c>
      <c r="R1999" s="138" t="e">
        <f ca="1">_xll.BDP(T1999,"INDUSTRY_SECTOR")</f>
        <v>#NAME?</v>
      </c>
      <c r="S1999" s="184" t="s">
        <v>2198</v>
      </c>
      <c r="T1999" s="138" t="str">
        <f t="shared" si="146"/>
        <v>T EQUITY</v>
      </c>
      <c r="U1999" s="138"/>
    </row>
    <row r="2000" spans="1:21" s="141" customFormat="1" x14ac:dyDescent="0.3">
      <c r="A2000" s="131">
        <v>41598</v>
      </c>
      <c r="B2000" s="957" t="s">
        <v>3060</v>
      </c>
      <c r="C2000" s="957" t="s">
        <v>1814</v>
      </c>
      <c r="D2000" s="664">
        <v>400</v>
      </c>
      <c r="E2000" s="132" t="s">
        <v>37</v>
      </c>
      <c r="F2000" s="134">
        <v>43431</v>
      </c>
      <c r="G2000" s="132" t="s">
        <v>3059</v>
      </c>
      <c r="H2000" s="132" t="s">
        <v>2299</v>
      </c>
      <c r="I2000" s="135" t="s">
        <v>3061</v>
      </c>
      <c r="J2000" s="188" t="s">
        <v>3062</v>
      </c>
      <c r="K2000" s="188"/>
      <c r="L2000" s="195">
        <v>700</v>
      </c>
      <c r="M2000" s="161"/>
      <c r="N2000" s="138">
        <f t="shared" si="148"/>
        <v>11</v>
      </c>
      <c r="O2000" s="634">
        <f t="shared" si="147"/>
        <v>1.75</v>
      </c>
      <c r="Q2000" s="139" t="e">
        <f ca="1">_xll.BDP(T2000,"NAME")</f>
        <v>#NAME?</v>
      </c>
      <c r="R2000" s="138" t="e">
        <f ca="1">_xll.BDP(T2000,"INDUSTRY_SECTOR")</f>
        <v>#NAME?</v>
      </c>
      <c r="S2000" s="184" t="s">
        <v>2198</v>
      </c>
      <c r="T2000" s="138" t="str">
        <f t="shared" si="146"/>
        <v>T EQUITY</v>
      </c>
      <c r="U2000" s="138"/>
    </row>
    <row r="2001" spans="1:21" s="141" customFormat="1" x14ac:dyDescent="0.3">
      <c r="A2001" s="131">
        <v>41598</v>
      </c>
      <c r="B2001" s="957" t="s">
        <v>3063</v>
      </c>
      <c r="C2001" s="957" t="s">
        <v>1514</v>
      </c>
      <c r="D2001" s="664">
        <v>250</v>
      </c>
      <c r="E2001" s="132" t="s">
        <v>66</v>
      </c>
      <c r="F2001" s="134">
        <v>45306</v>
      </c>
      <c r="G2001" s="132" t="s">
        <v>3064</v>
      </c>
      <c r="H2001" s="132" t="s">
        <v>95</v>
      </c>
      <c r="I2001" s="135"/>
      <c r="J2001" s="188" t="s">
        <v>1076</v>
      </c>
      <c r="K2001" s="188"/>
      <c r="L2001" s="195">
        <v>750</v>
      </c>
      <c r="M2001" s="161" t="s">
        <v>2728</v>
      </c>
      <c r="N2001" s="138">
        <f t="shared" si="148"/>
        <v>11</v>
      </c>
      <c r="O2001" s="634">
        <f t="shared" si="147"/>
        <v>3</v>
      </c>
      <c r="Q2001" s="139" t="e">
        <f ca="1">_xll.BDP(T2001,"NAME")</f>
        <v>#NAME?</v>
      </c>
      <c r="R2001" s="138" t="e">
        <f ca="1">_xll.BDP(T2001,"INDUSTRY_SECTOR")</f>
        <v>#NAME?</v>
      </c>
      <c r="S2001" s="184" t="s">
        <v>3063</v>
      </c>
      <c r="T2001" s="138" t="str">
        <f t="shared" si="146"/>
        <v>CPT EQUITY</v>
      </c>
      <c r="U2001" s="138"/>
    </row>
    <row r="2002" spans="1:21" s="141" customFormat="1" x14ac:dyDescent="0.3">
      <c r="A2002" s="131">
        <v>41598</v>
      </c>
      <c r="B2002" s="957" t="s">
        <v>3065</v>
      </c>
      <c r="C2002" s="957" t="s">
        <v>1354</v>
      </c>
      <c r="D2002" s="664">
        <v>325</v>
      </c>
      <c r="E2002" s="132" t="s">
        <v>37</v>
      </c>
      <c r="F2002" s="134">
        <v>43451</v>
      </c>
      <c r="G2002" s="132" t="s">
        <v>3066</v>
      </c>
      <c r="H2002" s="132" t="s">
        <v>1480</v>
      </c>
      <c r="I2002" s="135" t="s">
        <v>1050</v>
      </c>
      <c r="J2002" s="188" t="s">
        <v>1042</v>
      </c>
      <c r="K2002" s="188"/>
      <c r="L2002" s="195">
        <v>2000</v>
      </c>
      <c r="M2002" s="161" t="s">
        <v>3068</v>
      </c>
      <c r="N2002" s="138">
        <f t="shared" si="148"/>
        <v>11</v>
      </c>
      <c r="O2002" s="634">
        <f t="shared" si="147"/>
        <v>6.1538461538461542</v>
      </c>
      <c r="Q2002" s="139" t="e">
        <f ca="1">_xll.BDP(T2002,"NAME")</f>
        <v>#NAME?</v>
      </c>
      <c r="R2002" s="138" t="e">
        <f ca="1">_xll.BDP(T2002,"INDUSTRY_SECTOR")</f>
        <v>#NAME?</v>
      </c>
      <c r="S2002" s="184" t="s">
        <v>3070</v>
      </c>
      <c r="T2002" s="138" t="str">
        <f t="shared" si="146"/>
        <v>0141918d lx EQUITY</v>
      </c>
      <c r="U2002" s="138"/>
    </row>
    <row r="2003" spans="1:21" s="141" customFormat="1" x14ac:dyDescent="0.3">
      <c r="A2003" s="131">
        <v>41597</v>
      </c>
      <c r="B2003" s="957" t="s">
        <v>988</v>
      </c>
      <c r="C2003" s="957" t="s">
        <v>1411</v>
      </c>
      <c r="D2003" s="664">
        <v>2000</v>
      </c>
      <c r="E2003" s="132" t="s">
        <v>1102</v>
      </c>
      <c r="F2003" s="134">
        <v>45985</v>
      </c>
      <c r="G2003" s="132" t="s">
        <v>3025</v>
      </c>
      <c r="H2003" s="132" t="s">
        <v>1747</v>
      </c>
      <c r="I2003" s="135" t="s">
        <v>2168</v>
      </c>
      <c r="J2003" s="188" t="s">
        <v>1749</v>
      </c>
      <c r="K2003" s="188"/>
      <c r="L2003" s="195">
        <v>5000</v>
      </c>
      <c r="M2003" s="161" t="s">
        <v>2547</v>
      </c>
      <c r="N2003" s="138">
        <f t="shared" ref="N2003:N2020" si="149">MONTH(A2003)</f>
        <v>11</v>
      </c>
      <c r="O2003" s="634">
        <f t="shared" si="147"/>
        <v>2.5</v>
      </c>
      <c r="Q2003" s="139" t="e">
        <f ca="1">_xll.BDP(T2003,"NAME")</f>
        <v>#NAME?</v>
      </c>
      <c r="R2003" s="138" t="e">
        <f ca="1">_xll.BDP(T2003,"INDUSTRY_SECTOR")</f>
        <v>#NAME?</v>
      </c>
      <c r="S2003" s="184" t="s">
        <v>988</v>
      </c>
      <c r="T2003" s="138" t="str">
        <f t="shared" ref="T2003:T2020" si="150">CONCATENATE(S2003," EQUITY")</f>
        <v>MS EQUITY</v>
      </c>
      <c r="U2003" s="138"/>
    </row>
    <row r="2004" spans="1:21" s="141" customFormat="1" x14ac:dyDescent="0.3">
      <c r="A2004" s="131">
        <v>41597</v>
      </c>
      <c r="B2004" s="957" t="s">
        <v>1655</v>
      </c>
      <c r="C2004" s="957" t="s">
        <v>1422</v>
      </c>
      <c r="D2004" s="664">
        <v>500</v>
      </c>
      <c r="E2004" s="132" t="s">
        <v>12</v>
      </c>
      <c r="F2004" s="134">
        <v>42705</v>
      </c>
      <c r="G2004" s="132" t="s">
        <v>3026</v>
      </c>
      <c r="H2004" s="132" t="s">
        <v>3027</v>
      </c>
      <c r="I2004" s="135" t="s">
        <v>1491</v>
      </c>
      <c r="J2004" s="188" t="s">
        <v>1492</v>
      </c>
      <c r="K2004" s="188"/>
      <c r="L2004" s="195">
        <v>675</v>
      </c>
      <c r="M2004" s="161" t="s">
        <v>2548</v>
      </c>
      <c r="N2004" s="138">
        <f t="shared" si="149"/>
        <v>11</v>
      </c>
      <c r="O2004" s="634">
        <f t="shared" si="147"/>
        <v>1.35</v>
      </c>
      <c r="Q2004" s="139" t="e">
        <f ca="1">_xll.BDP(T2004,"NAME")</f>
        <v>#NAME?</v>
      </c>
      <c r="R2004" s="138" t="e">
        <f ca="1">_xll.BDP(T2004,"INDUSTRY_SECTOR")</f>
        <v>#NAME?</v>
      </c>
      <c r="S2004" s="184" t="s">
        <v>2703</v>
      </c>
      <c r="T2004" s="138" t="str">
        <f t="shared" si="150"/>
        <v>419752Z US EQUITY</v>
      </c>
      <c r="U2004" s="138"/>
    </row>
    <row r="2005" spans="1:21" s="141" customFormat="1" x14ac:dyDescent="0.3">
      <c r="A2005" s="131">
        <v>41597</v>
      </c>
      <c r="B2005" s="957" t="s">
        <v>3028</v>
      </c>
      <c r="C2005" s="957" t="s">
        <v>1422</v>
      </c>
      <c r="D2005" s="664">
        <v>375</v>
      </c>
      <c r="E2005" s="132" t="s">
        <v>12</v>
      </c>
      <c r="F2005" s="134">
        <v>42705</v>
      </c>
      <c r="G2005" s="132" t="s">
        <v>3026</v>
      </c>
      <c r="H2005" s="132" t="s">
        <v>2299</v>
      </c>
      <c r="I2005" s="135" t="s">
        <v>1745</v>
      </c>
      <c r="J2005" s="188" t="s">
        <v>3002</v>
      </c>
      <c r="K2005" s="188"/>
      <c r="L2005" s="195">
        <v>425</v>
      </c>
      <c r="M2005" s="161"/>
      <c r="N2005" s="138">
        <f t="shared" si="149"/>
        <v>11</v>
      </c>
      <c r="O2005" s="634">
        <f t="shared" si="147"/>
        <v>1.1333333333333333</v>
      </c>
      <c r="Q2005" s="139" t="e">
        <f ca="1">_xll.BDP(T2005,"NAME")</f>
        <v>#NAME?</v>
      </c>
      <c r="R2005" s="138" t="e">
        <f ca="1">_xll.BDP(T2005,"INDUSTRY_SECTOR")</f>
        <v>#NAME?</v>
      </c>
      <c r="S2005" s="184" t="s">
        <v>2703</v>
      </c>
      <c r="T2005" s="138" t="str">
        <f t="shared" si="150"/>
        <v>419752Z US EQUITY</v>
      </c>
      <c r="U2005" s="138"/>
    </row>
    <row r="2006" spans="1:21" s="141" customFormat="1" x14ac:dyDescent="0.3">
      <c r="A2006" s="131">
        <v>41597</v>
      </c>
      <c r="B2006" s="957" t="s">
        <v>3029</v>
      </c>
      <c r="C2006" s="957" t="s">
        <v>2290</v>
      </c>
      <c r="D2006" s="664">
        <v>1000</v>
      </c>
      <c r="E2006" s="132" t="s">
        <v>37</v>
      </c>
      <c r="F2006" s="134">
        <v>43430</v>
      </c>
      <c r="G2006" s="132" t="s">
        <v>3030</v>
      </c>
      <c r="H2006" s="132" t="s">
        <v>144</v>
      </c>
      <c r="I2006" s="135" t="s">
        <v>145</v>
      </c>
      <c r="J2006" s="188" t="s">
        <v>1112</v>
      </c>
      <c r="K2006" s="188"/>
      <c r="L2006" s="195">
        <v>2700</v>
      </c>
      <c r="M2006" s="161"/>
      <c r="N2006" s="138">
        <f t="shared" si="149"/>
        <v>11</v>
      </c>
      <c r="O2006" s="634">
        <f t="shared" si="147"/>
        <v>2.7</v>
      </c>
      <c r="Q2006" s="139" t="e">
        <f ca="1">_xll.BDP(T2006,"NAME")</f>
        <v>#NAME?</v>
      </c>
      <c r="R2006" s="138" t="e">
        <f ca="1">_xll.BDP(T2006,"INDUSTRY_SECTOR")</f>
        <v>#NAME?</v>
      </c>
      <c r="S2006" s="184" t="s">
        <v>3029</v>
      </c>
      <c r="T2006" s="138" t="str">
        <f t="shared" si="150"/>
        <v>KOF EQUITY</v>
      </c>
      <c r="U2006" s="138"/>
    </row>
    <row r="2007" spans="1:21" s="141" customFormat="1" x14ac:dyDescent="0.3">
      <c r="A2007" s="131">
        <v>41597</v>
      </c>
      <c r="B2007" s="957" t="s">
        <v>3029</v>
      </c>
      <c r="C2007" s="957" t="s">
        <v>2290</v>
      </c>
      <c r="D2007" s="664">
        <v>750</v>
      </c>
      <c r="E2007" s="132" t="s">
        <v>66</v>
      </c>
      <c r="F2007" s="134">
        <v>45256</v>
      </c>
      <c r="G2007" s="132" t="s">
        <v>3030</v>
      </c>
      <c r="H2007" s="132" t="s">
        <v>123</v>
      </c>
      <c r="I2007" s="135" t="s">
        <v>578</v>
      </c>
      <c r="J2007" s="188" t="s">
        <v>1008</v>
      </c>
      <c r="K2007" s="188"/>
      <c r="L2007" s="195">
        <v>2100</v>
      </c>
      <c r="M2007" s="161"/>
      <c r="N2007" s="138">
        <f t="shared" si="149"/>
        <v>11</v>
      </c>
      <c r="O2007" s="634">
        <f t="shared" si="147"/>
        <v>2.8</v>
      </c>
      <c r="Q2007" s="139" t="e">
        <f ca="1">_xll.BDP(T2007,"NAME")</f>
        <v>#NAME?</v>
      </c>
      <c r="R2007" s="138" t="e">
        <f ca="1">_xll.BDP(T2007,"INDUSTRY_SECTOR")</f>
        <v>#NAME?</v>
      </c>
      <c r="S2007" s="184" t="s">
        <v>3029</v>
      </c>
      <c r="T2007" s="138" t="str">
        <f t="shared" si="150"/>
        <v>KOF EQUITY</v>
      </c>
      <c r="U2007" s="138"/>
    </row>
    <row r="2008" spans="1:21" s="141" customFormat="1" x14ac:dyDescent="0.3">
      <c r="A2008" s="131">
        <v>41597</v>
      </c>
      <c r="B2008" s="957" t="s">
        <v>3029</v>
      </c>
      <c r="C2008" s="957" t="s">
        <v>2290</v>
      </c>
      <c r="D2008" s="664">
        <v>400</v>
      </c>
      <c r="E2008" s="132" t="s">
        <v>117</v>
      </c>
      <c r="F2008" s="134">
        <v>16036</v>
      </c>
      <c r="G2008" s="132" t="s">
        <v>3030</v>
      </c>
      <c r="H2008" s="132"/>
      <c r="I2008" s="135"/>
      <c r="J2008" s="188" t="s">
        <v>996</v>
      </c>
      <c r="K2008" s="188"/>
      <c r="L2008" s="195">
        <v>700</v>
      </c>
      <c r="M2008" s="161"/>
      <c r="N2008" s="138">
        <f t="shared" si="149"/>
        <v>11</v>
      </c>
      <c r="O2008" s="634">
        <f t="shared" si="147"/>
        <v>1.75</v>
      </c>
      <c r="Q2008" s="139" t="e">
        <f ca="1">_xll.BDP(T2008,"NAME")</f>
        <v>#NAME?</v>
      </c>
      <c r="R2008" s="138" t="e">
        <f ca="1">_xll.BDP(T2008,"INDUSTRY_SECTOR")</f>
        <v>#NAME?</v>
      </c>
      <c r="S2008" s="184" t="s">
        <v>3029</v>
      </c>
      <c r="T2008" s="138" t="str">
        <f t="shared" si="150"/>
        <v>KOF EQUITY</v>
      </c>
      <c r="U2008" s="138"/>
    </row>
    <row r="2009" spans="1:21" s="159" customFormat="1" x14ac:dyDescent="0.3">
      <c r="A2009" s="153">
        <v>41597</v>
      </c>
      <c r="B2009" s="976" t="s">
        <v>2169</v>
      </c>
      <c r="C2009" s="976" t="s">
        <v>208</v>
      </c>
      <c r="D2009" s="300">
        <v>400</v>
      </c>
      <c r="E2009" s="154" t="s">
        <v>261</v>
      </c>
      <c r="F2009" s="155">
        <v>45397</v>
      </c>
      <c r="G2009" s="154" t="s">
        <v>3031</v>
      </c>
      <c r="H2009" s="154" t="s">
        <v>3032</v>
      </c>
      <c r="I2009" s="156" t="s">
        <v>1077</v>
      </c>
      <c r="J2009" s="193" t="s">
        <v>1087</v>
      </c>
      <c r="K2009" s="193"/>
      <c r="L2009" s="196">
        <v>3000</v>
      </c>
      <c r="M2009" s="162"/>
      <c r="N2009" s="159">
        <f t="shared" si="149"/>
        <v>11</v>
      </c>
      <c r="O2009" s="635">
        <f>P2010</f>
        <v>3</v>
      </c>
      <c r="P2009" s="52">
        <f>SUM(D2009:D2010)</f>
        <v>1000</v>
      </c>
      <c r="Q2009" s="154" t="e">
        <f ca="1">_xll.BDP(T2009,"NAME")</f>
        <v>#NAME?</v>
      </c>
      <c r="R2009" s="159" t="e">
        <f ca="1">_xll.BDP(T2009,"INDUSTRY_SECTOR")</f>
        <v>#NAME?</v>
      </c>
      <c r="S2009" s="213" t="s">
        <v>3040</v>
      </c>
      <c r="T2009" s="159" t="str">
        <f t="shared" si="150"/>
        <v>AYP1 US EQUITY</v>
      </c>
    </row>
    <row r="2010" spans="1:21" s="159" customFormat="1" x14ac:dyDescent="0.3">
      <c r="A2010" s="153">
        <v>41597</v>
      </c>
      <c r="B2010" s="976" t="s">
        <v>2169</v>
      </c>
      <c r="C2010" s="976" t="s">
        <v>208</v>
      </c>
      <c r="D2010" s="300">
        <v>600</v>
      </c>
      <c r="E2010" s="154" t="s">
        <v>117</v>
      </c>
      <c r="F2010" s="155">
        <v>52580</v>
      </c>
      <c r="G2010" s="154" t="s">
        <v>3031</v>
      </c>
      <c r="H2010" s="154" t="s">
        <v>2046</v>
      </c>
      <c r="I2010" s="156" t="s">
        <v>1332</v>
      </c>
      <c r="J2010" s="193" t="s">
        <v>1182</v>
      </c>
      <c r="K2010" s="193"/>
      <c r="L2010" s="196">
        <v>3000</v>
      </c>
      <c r="M2010" s="162"/>
      <c r="N2010" s="159">
        <f t="shared" si="149"/>
        <v>11</v>
      </c>
      <c r="O2010" s="635">
        <f>P2010</f>
        <v>3</v>
      </c>
      <c r="P2010" s="52">
        <f>L2009/P2009</f>
        <v>3</v>
      </c>
      <c r="Q2010" s="154" t="e">
        <f ca="1">_xll.BDP(T2010,"NAME")</f>
        <v>#NAME?</v>
      </c>
      <c r="R2010" s="159" t="e">
        <f ca="1">_xll.BDP(T2010,"INDUSTRY_SECTOR")</f>
        <v>#NAME?</v>
      </c>
      <c r="S2010" s="213" t="s">
        <v>3040</v>
      </c>
      <c r="T2010" s="159" t="str">
        <f t="shared" si="150"/>
        <v>AYP1 US EQUITY</v>
      </c>
    </row>
    <row r="2011" spans="1:21" s="141" customFormat="1" x14ac:dyDescent="0.3">
      <c r="A2011" s="131">
        <v>41597</v>
      </c>
      <c r="B2011" s="957" t="s">
        <v>1696</v>
      </c>
      <c r="C2011" s="957" t="s">
        <v>36</v>
      </c>
      <c r="D2011" s="664">
        <v>500</v>
      </c>
      <c r="E2011" s="132" t="s">
        <v>12</v>
      </c>
      <c r="F2011" s="134">
        <v>42703</v>
      </c>
      <c r="G2011" s="132" t="s">
        <v>561</v>
      </c>
      <c r="H2011" s="132" t="s">
        <v>713</v>
      </c>
      <c r="I2011" s="135" t="s">
        <v>668</v>
      </c>
      <c r="J2011" s="188" t="s">
        <v>1380</v>
      </c>
      <c r="K2011" s="188"/>
      <c r="L2011" s="195">
        <v>3000</v>
      </c>
      <c r="M2011" s="161" t="s">
        <v>2728</v>
      </c>
      <c r="N2011" s="138">
        <f t="shared" si="149"/>
        <v>11</v>
      </c>
      <c r="O2011" s="634">
        <f t="shared" ref="O2011:O2023" si="151">L2011/D2011</f>
        <v>6</v>
      </c>
      <c r="Q2011" s="139" t="e">
        <f ca="1">_xll.BDP(T2011,"NAME")</f>
        <v>#NAME?</v>
      </c>
      <c r="R2011" s="138" t="e">
        <f ca="1">_xll.BDP(T2011,"INDUSTRY_SECTOR")</f>
        <v>#NAME?</v>
      </c>
      <c r="S2011" s="184" t="s">
        <v>1696</v>
      </c>
      <c r="T2011" s="138" t="str">
        <f t="shared" si="150"/>
        <v>MYL EQUITY</v>
      </c>
      <c r="U2011" s="138"/>
    </row>
    <row r="2012" spans="1:21" s="141" customFormat="1" x14ac:dyDescent="0.3">
      <c r="A2012" s="131">
        <v>41597</v>
      </c>
      <c r="B2012" s="957" t="s">
        <v>1696</v>
      </c>
      <c r="C2012" s="957" t="s">
        <v>36</v>
      </c>
      <c r="D2012" s="664">
        <v>500</v>
      </c>
      <c r="E2012" s="132" t="s">
        <v>37</v>
      </c>
      <c r="F2012" s="134">
        <v>43552</v>
      </c>
      <c r="G2012" s="132" t="s">
        <v>561</v>
      </c>
      <c r="H2012" s="132" t="s">
        <v>123</v>
      </c>
      <c r="I2012" s="135" t="s">
        <v>225</v>
      </c>
      <c r="J2012" s="188" t="s">
        <v>1044</v>
      </c>
      <c r="K2012" s="188"/>
      <c r="L2012" s="195">
        <v>4000</v>
      </c>
      <c r="M2012" s="161" t="s">
        <v>3041</v>
      </c>
      <c r="N2012" s="138">
        <f t="shared" si="149"/>
        <v>11</v>
      </c>
      <c r="O2012" s="634">
        <f t="shared" si="151"/>
        <v>8</v>
      </c>
      <c r="Q2012" s="139" t="e">
        <f ca="1">_xll.BDP(T2012,"NAME")</f>
        <v>#NAME?</v>
      </c>
      <c r="R2012" s="138" t="e">
        <f ca="1">_xll.BDP(T2012,"INDUSTRY_SECTOR")</f>
        <v>#NAME?</v>
      </c>
      <c r="S2012" s="184" t="s">
        <v>1696</v>
      </c>
      <c r="T2012" s="138" t="str">
        <f t="shared" si="150"/>
        <v>MYL EQUITY</v>
      </c>
      <c r="U2012" s="138"/>
    </row>
    <row r="2013" spans="1:21" s="141" customFormat="1" x14ac:dyDescent="0.3">
      <c r="A2013" s="131">
        <v>41597</v>
      </c>
      <c r="B2013" s="957" t="s">
        <v>1696</v>
      </c>
      <c r="C2013" s="957" t="s">
        <v>36</v>
      </c>
      <c r="D2013" s="664">
        <v>500</v>
      </c>
      <c r="E2013" s="132" t="s">
        <v>66</v>
      </c>
      <c r="F2013" s="134">
        <v>45259</v>
      </c>
      <c r="G2013" s="132" t="s">
        <v>561</v>
      </c>
      <c r="H2013" s="132" t="s">
        <v>333</v>
      </c>
      <c r="I2013" s="135" t="s">
        <v>95</v>
      </c>
      <c r="J2013" s="188" t="s">
        <v>996</v>
      </c>
      <c r="K2013" s="188"/>
      <c r="L2013" s="195">
        <v>3000</v>
      </c>
      <c r="M2013" s="161" t="s">
        <v>2728</v>
      </c>
      <c r="N2013" s="138">
        <f t="shared" si="149"/>
        <v>11</v>
      </c>
      <c r="O2013" s="634">
        <f t="shared" si="151"/>
        <v>6</v>
      </c>
      <c r="Q2013" s="139" t="e">
        <f ca="1">_xll.BDP(T2013,"NAME")</f>
        <v>#NAME?</v>
      </c>
      <c r="R2013" s="138" t="e">
        <f ca="1">_xll.BDP(T2013,"INDUSTRY_SECTOR")</f>
        <v>#NAME?</v>
      </c>
      <c r="S2013" s="184" t="s">
        <v>1696</v>
      </c>
      <c r="T2013" s="138" t="str">
        <f t="shared" si="150"/>
        <v>MYL EQUITY</v>
      </c>
      <c r="U2013" s="138"/>
    </row>
    <row r="2014" spans="1:21" s="141" customFormat="1" x14ac:dyDescent="0.3">
      <c r="A2014" s="131">
        <v>41597</v>
      </c>
      <c r="B2014" s="957" t="s">
        <v>1696</v>
      </c>
      <c r="C2014" s="957" t="s">
        <v>36</v>
      </c>
      <c r="D2014" s="664">
        <v>500</v>
      </c>
      <c r="E2014" s="132" t="s">
        <v>117</v>
      </c>
      <c r="F2014" s="134">
        <v>16039</v>
      </c>
      <c r="G2014" s="132" t="s">
        <v>561</v>
      </c>
      <c r="H2014" s="132" t="s">
        <v>324</v>
      </c>
      <c r="I2014" s="135" t="s">
        <v>333</v>
      </c>
      <c r="J2014" s="188" t="s">
        <v>1037</v>
      </c>
      <c r="K2014" s="188"/>
      <c r="L2014" s="195">
        <v>4000</v>
      </c>
      <c r="M2014" s="161" t="s">
        <v>2544</v>
      </c>
      <c r="N2014" s="138">
        <f t="shared" si="149"/>
        <v>11</v>
      </c>
      <c r="O2014" s="634">
        <f t="shared" si="151"/>
        <v>8</v>
      </c>
      <c r="Q2014" s="139" t="e">
        <f ca="1">_xll.BDP(T2014,"NAME")</f>
        <v>#NAME?</v>
      </c>
      <c r="R2014" s="138" t="e">
        <f ca="1">_xll.BDP(T2014,"INDUSTRY_SECTOR")</f>
        <v>#NAME?</v>
      </c>
      <c r="S2014" s="184" t="s">
        <v>1696</v>
      </c>
      <c r="T2014" s="138" t="str">
        <f t="shared" si="150"/>
        <v>MYL EQUITY</v>
      </c>
      <c r="U2014" s="138"/>
    </row>
    <row r="2015" spans="1:21" s="141" customFormat="1" x14ac:dyDescent="0.3">
      <c r="A2015" s="131">
        <v>41597</v>
      </c>
      <c r="B2015" s="957" t="s">
        <v>2205</v>
      </c>
      <c r="C2015" s="957" t="s">
        <v>600</v>
      </c>
      <c r="D2015" s="664">
        <v>250</v>
      </c>
      <c r="E2015" s="132" t="s">
        <v>746</v>
      </c>
      <c r="F2015" s="134">
        <v>43607</v>
      </c>
      <c r="G2015" s="132" t="s">
        <v>1327</v>
      </c>
      <c r="H2015" s="132" t="s">
        <v>3033</v>
      </c>
      <c r="I2015" s="135" t="s">
        <v>343</v>
      </c>
      <c r="J2015" s="188" t="s">
        <v>1260</v>
      </c>
      <c r="K2015" s="188"/>
      <c r="L2015" s="195">
        <v>600</v>
      </c>
      <c r="M2015" s="161"/>
      <c r="N2015" s="138">
        <f t="shared" si="149"/>
        <v>11</v>
      </c>
      <c r="O2015" s="634">
        <f t="shared" si="151"/>
        <v>2.4</v>
      </c>
      <c r="Q2015" s="139" t="e">
        <f ca="1">_xll.BDP(T2015,"NAME")</f>
        <v>#NAME?</v>
      </c>
      <c r="R2015" s="138" t="e">
        <f ca="1">_xll.BDP(T2015,"INDUSTRY_SECTOR")</f>
        <v>#NAME?</v>
      </c>
      <c r="S2015" s="184" t="s">
        <v>2205</v>
      </c>
      <c r="T2015" s="138" t="str">
        <f t="shared" si="150"/>
        <v>WU EQUITY</v>
      </c>
      <c r="U2015" s="138"/>
    </row>
    <row r="2016" spans="1:21" s="141" customFormat="1" x14ac:dyDescent="0.3">
      <c r="A2016" s="131">
        <v>41597</v>
      </c>
      <c r="B2016" s="957" t="s">
        <v>1569</v>
      </c>
      <c r="C2016" s="957" t="s">
        <v>2224</v>
      </c>
      <c r="D2016" s="664">
        <v>350</v>
      </c>
      <c r="E2016" s="132" t="s">
        <v>12</v>
      </c>
      <c r="F2016" s="134">
        <v>42699</v>
      </c>
      <c r="G2016" s="132" t="s">
        <v>1263</v>
      </c>
      <c r="H2016" s="132" t="s">
        <v>2271</v>
      </c>
      <c r="I2016" s="135" t="s">
        <v>3006</v>
      </c>
      <c r="J2016" s="188" t="s">
        <v>1323</v>
      </c>
      <c r="K2016" s="188"/>
      <c r="L2016" s="195">
        <v>700</v>
      </c>
      <c r="M2016" s="161" t="s">
        <v>2763</v>
      </c>
      <c r="N2016" s="138">
        <f t="shared" si="149"/>
        <v>11</v>
      </c>
      <c r="O2016" s="634">
        <f t="shared" si="151"/>
        <v>2</v>
      </c>
      <c r="Q2016" s="139" t="e">
        <f ca="1">_xll.BDP(T2016,"NAME")</f>
        <v>#NAME?</v>
      </c>
      <c r="R2016" s="138" t="e">
        <f ca="1">_xll.BDP(T2016,"INDUSTRY_SECTOR")</f>
        <v>#NAME?</v>
      </c>
      <c r="S2016" s="184" t="s">
        <v>1569</v>
      </c>
      <c r="T2016" s="138" t="str">
        <f t="shared" si="150"/>
        <v>PRU EQUITY</v>
      </c>
      <c r="U2016" s="138"/>
    </row>
    <row r="2017" spans="1:21" s="141" customFormat="1" x14ac:dyDescent="0.3">
      <c r="A2017" s="131">
        <v>41597</v>
      </c>
      <c r="B2017" s="957" t="s">
        <v>2272</v>
      </c>
      <c r="C2017" s="957" t="s">
        <v>1514</v>
      </c>
      <c r="D2017" s="664">
        <v>500</v>
      </c>
      <c r="E2017" s="132" t="s">
        <v>66</v>
      </c>
      <c r="F2017" s="134">
        <v>45261</v>
      </c>
      <c r="G2017" s="132" t="s">
        <v>3034</v>
      </c>
      <c r="H2017" s="132" t="s">
        <v>124</v>
      </c>
      <c r="I2017" s="135" t="s">
        <v>2403</v>
      </c>
      <c r="J2017" s="188" t="s">
        <v>564</v>
      </c>
      <c r="K2017" s="188"/>
      <c r="L2017" s="195">
        <v>1300</v>
      </c>
      <c r="M2017" s="161" t="s">
        <v>2545</v>
      </c>
      <c r="N2017" s="138">
        <f t="shared" si="149"/>
        <v>11</v>
      </c>
      <c r="O2017" s="634">
        <f t="shared" si="151"/>
        <v>2.6</v>
      </c>
      <c r="Q2017" s="139" t="e">
        <f ca="1">_xll.BDP(T2017,"NAME")</f>
        <v>#NAME?</v>
      </c>
      <c r="R2017" s="138" t="e">
        <f ca="1">_xll.BDP(T2017,"INDUSTRY_SECTOR")</f>
        <v>#NAME?</v>
      </c>
      <c r="S2017" s="184" t="s">
        <v>2272</v>
      </c>
      <c r="T2017" s="138" t="str">
        <f t="shared" si="150"/>
        <v>SRE EQUITY</v>
      </c>
      <c r="U2017" s="138"/>
    </row>
    <row r="2018" spans="1:21" s="141" customFormat="1" x14ac:dyDescent="0.3">
      <c r="A2018" s="131">
        <v>41597</v>
      </c>
      <c r="B2018" s="957" t="s">
        <v>3035</v>
      </c>
      <c r="C2018" s="957" t="s">
        <v>127</v>
      </c>
      <c r="D2018" s="664">
        <v>250</v>
      </c>
      <c r="E2018" s="132" t="s">
        <v>164</v>
      </c>
      <c r="F2018" s="134">
        <v>42333</v>
      </c>
      <c r="G2018" s="132" t="s">
        <v>2136</v>
      </c>
      <c r="H2018" s="132" t="s">
        <v>3036</v>
      </c>
      <c r="I2018" s="135" t="s">
        <v>3037</v>
      </c>
      <c r="J2018" s="188" t="s">
        <v>3038</v>
      </c>
      <c r="K2018" s="188"/>
      <c r="L2018" s="195">
        <v>600</v>
      </c>
      <c r="M2018" s="161"/>
      <c r="N2018" s="138">
        <f t="shared" si="149"/>
        <v>11</v>
      </c>
      <c r="O2018" s="634">
        <f t="shared" si="151"/>
        <v>2.4</v>
      </c>
      <c r="Q2018" s="139" t="e">
        <f ca="1">_xll.BDP(T2018,"NAME")</f>
        <v>#NAME?</v>
      </c>
      <c r="R2018" s="138" t="e">
        <f ca="1">_xll.BDP(T2018,"INDUSTRY_SECTOR")</f>
        <v>#NAME?</v>
      </c>
      <c r="S2018" s="184" t="s">
        <v>1676</v>
      </c>
      <c r="T2018" s="138" t="str">
        <f t="shared" si="150"/>
        <v>CAT EQUITY</v>
      </c>
      <c r="U2018" s="138"/>
    </row>
    <row r="2019" spans="1:21" s="141" customFormat="1" x14ac:dyDescent="0.3">
      <c r="A2019" s="131">
        <v>41597</v>
      </c>
      <c r="B2019" s="957" t="s">
        <v>1676</v>
      </c>
      <c r="C2019" s="957" t="s">
        <v>127</v>
      </c>
      <c r="D2019" s="664">
        <v>500</v>
      </c>
      <c r="E2019" s="132" t="s">
        <v>12</v>
      </c>
      <c r="F2019" s="134">
        <v>42699</v>
      </c>
      <c r="G2019" s="132" t="s">
        <v>2136</v>
      </c>
      <c r="H2019" s="132" t="s">
        <v>1439</v>
      </c>
      <c r="I2019" s="135" t="s">
        <v>3039</v>
      </c>
      <c r="J2019" s="188" t="s">
        <v>1373</v>
      </c>
      <c r="K2019" s="188"/>
      <c r="L2019" s="195">
        <v>1500</v>
      </c>
      <c r="M2019" s="161" t="s">
        <v>2546</v>
      </c>
      <c r="N2019" s="138">
        <f t="shared" si="149"/>
        <v>11</v>
      </c>
      <c r="O2019" s="634">
        <f t="shared" si="151"/>
        <v>3</v>
      </c>
      <c r="Q2019" s="139" t="e">
        <f ca="1">_xll.BDP(T2019,"NAME")</f>
        <v>#NAME?</v>
      </c>
      <c r="R2019" s="138" t="e">
        <f ca="1">_xll.BDP(T2019,"INDUSTRY_SECTOR")</f>
        <v>#NAME?</v>
      </c>
      <c r="S2019" s="184" t="s">
        <v>1676</v>
      </c>
      <c r="T2019" s="138" t="str">
        <f t="shared" si="150"/>
        <v>CAT EQUITY</v>
      </c>
      <c r="U2019" s="138"/>
    </row>
    <row r="2020" spans="1:21" s="141" customFormat="1" x14ac:dyDescent="0.3">
      <c r="A2020" s="131">
        <v>41597</v>
      </c>
      <c r="B2020" s="957" t="s">
        <v>1676</v>
      </c>
      <c r="C2020" s="957" t="s">
        <v>127</v>
      </c>
      <c r="D2020" s="664">
        <v>250</v>
      </c>
      <c r="E2020" s="132" t="s">
        <v>66</v>
      </c>
      <c r="F2020" s="134">
        <v>45245</v>
      </c>
      <c r="G2020" s="132" t="s">
        <v>2136</v>
      </c>
      <c r="H2020" s="132" t="s">
        <v>652</v>
      </c>
      <c r="I2020" s="135" t="s">
        <v>1177</v>
      </c>
      <c r="J2020" s="188" t="s">
        <v>1112</v>
      </c>
      <c r="K2020" s="188"/>
      <c r="L2020" s="195">
        <v>1500</v>
      </c>
      <c r="M2020" s="161" t="s">
        <v>2763</v>
      </c>
      <c r="N2020" s="138">
        <f t="shared" si="149"/>
        <v>11</v>
      </c>
      <c r="O2020" s="634">
        <f t="shared" si="151"/>
        <v>6</v>
      </c>
      <c r="Q2020" s="139" t="e">
        <f ca="1">_xll.BDP(T2020,"NAME")</f>
        <v>#NAME?</v>
      </c>
      <c r="R2020" s="138" t="e">
        <f ca="1">_xll.BDP(T2020,"INDUSTRY_SECTOR")</f>
        <v>#NAME?</v>
      </c>
      <c r="S2020" s="184" t="s">
        <v>1676</v>
      </c>
      <c r="T2020" s="138" t="str">
        <f t="shared" si="150"/>
        <v>CAT EQUITY</v>
      </c>
      <c r="U2020" s="138"/>
    </row>
    <row r="2021" spans="1:21" s="141" customFormat="1" x14ac:dyDescent="0.3">
      <c r="A2021" s="131">
        <v>41596</v>
      </c>
      <c r="B2021" s="957" t="s">
        <v>2999</v>
      </c>
      <c r="C2021" s="957" t="s">
        <v>705</v>
      </c>
      <c r="D2021" s="664">
        <v>1250</v>
      </c>
      <c r="E2021" s="132" t="s">
        <v>12</v>
      </c>
      <c r="F2021" s="134">
        <v>42699</v>
      </c>
      <c r="G2021" s="132" t="s">
        <v>1668</v>
      </c>
      <c r="H2021" s="132" t="s">
        <v>3000</v>
      </c>
      <c r="I2021" s="135" t="s">
        <v>1770</v>
      </c>
      <c r="J2021" s="188" t="s">
        <v>1492</v>
      </c>
      <c r="K2021" s="188"/>
      <c r="L2021" s="195">
        <v>800</v>
      </c>
      <c r="M2021" s="161" t="s">
        <v>2545</v>
      </c>
      <c r="N2021" s="138">
        <f t="shared" ref="N2021:N2034" si="152">MONTH(A2021)</f>
        <v>11</v>
      </c>
      <c r="O2021" s="634">
        <f t="shared" si="151"/>
        <v>0.64</v>
      </c>
      <c r="Q2021" s="139" t="e">
        <f ca="1">_xll.BDP(T2021,"NAME")</f>
        <v>#NAME?</v>
      </c>
      <c r="R2021" s="138" t="e">
        <f ca="1">_xll.BDP(T2021,"INDUSTRY_SECTOR")</f>
        <v>#NAME?</v>
      </c>
      <c r="S2021" s="184" t="s">
        <v>3020</v>
      </c>
      <c r="T2021" s="138" t="str">
        <f t="shared" ref="T2021:T2035" si="153">CONCATENATE(S2021," EQUITY")</f>
        <v>WBC AU EQUITY</v>
      </c>
      <c r="U2021" s="138"/>
    </row>
    <row r="2022" spans="1:21" s="141" customFormat="1" x14ac:dyDescent="0.3">
      <c r="A2022" s="131">
        <v>41596</v>
      </c>
      <c r="B2022" s="957" t="s">
        <v>3001</v>
      </c>
      <c r="C2022" s="957" t="s">
        <v>705</v>
      </c>
      <c r="D2022" s="664">
        <v>500</v>
      </c>
      <c r="E2022" s="132" t="s">
        <v>12</v>
      </c>
      <c r="F2022" s="134">
        <v>42699</v>
      </c>
      <c r="G2022" s="132" t="s">
        <v>1668</v>
      </c>
      <c r="H2022" s="132" t="s">
        <v>2299</v>
      </c>
      <c r="I2022" s="135" t="s">
        <v>2299</v>
      </c>
      <c r="J2022" s="188" t="s">
        <v>3002</v>
      </c>
      <c r="K2022" s="188"/>
      <c r="L2022" s="195">
        <v>1500</v>
      </c>
      <c r="M2022" s="161" t="s">
        <v>2546</v>
      </c>
      <c r="N2022" s="138">
        <f t="shared" si="152"/>
        <v>11</v>
      </c>
      <c r="O2022" s="634">
        <f t="shared" si="151"/>
        <v>3</v>
      </c>
      <c r="Q2022" s="139" t="e">
        <f ca="1">_xll.BDP(T2022,"NAME")</f>
        <v>#NAME?</v>
      </c>
      <c r="R2022" s="138" t="e">
        <f ca="1">_xll.BDP(T2022,"INDUSTRY_SECTOR")</f>
        <v>#NAME?</v>
      </c>
      <c r="S2022" s="184" t="s">
        <v>3020</v>
      </c>
      <c r="T2022" s="138" t="str">
        <f t="shared" si="153"/>
        <v>WBC AU EQUITY</v>
      </c>
      <c r="U2022" s="138"/>
    </row>
    <row r="2023" spans="1:21" s="141" customFormat="1" x14ac:dyDescent="0.3">
      <c r="A2023" s="131">
        <v>41596</v>
      </c>
      <c r="B2023" s="957" t="s">
        <v>1569</v>
      </c>
      <c r="C2023" s="957" t="s">
        <v>771</v>
      </c>
      <c r="D2023" s="664">
        <v>1500</v>
      </c>
      <c r="E2023" s="132" t="s">
        <v>66</v>
      </c>
      <c r="F2023" s="134">
        <v>45245</v>
      </c>
      <c r="G2023" s="132" t="s">
        <v>3003</v>
      </c>
      <c r="H2023" s="132" t="s">
        <v>338</v>
      </c>
      <c r="I2023" s="135" t="s">
        <v>3004</v>
      </c>
      <c r="J2023" s="188" t="s">
        <v>1189</v>
      </c>
      <c r="K2023" s="188"/>
      <c r="L2023" s="195">
        <v>4500</v>
      </c>
      <c r="M2023" s="161"/>
      <c r="N2023" s="138">
        <f t="shared" si="152"/>
        <v>11</v>
      </c>
      <c r="O2023" s="634">
        <f t="shared" si="151"/>
        <v>3</v>
      </c>
      <c r="Q2023" s="139" t="e">
        <f ca="1">_xll.BDP(T2023,"NAME")</f>
        <v>#NAME?</v>
      </c>
      <c r="R2023" s="138" t="e">
        <f ca="1">_xll.BDP(T2023,"INDUSTRY_SECTOR")</f>
        <v>#NAME?</v>
      </c>
      <c r="S2023" s="184" t="s">
        <v>3023</v>
      </c>
      <c r="T2023" s="138" t="str">
        <f t="shared" si="153"/>
        <v>0900241D US EQUITY</v>
      </c>
      <c r="U2023" s="138"/>
    </row>
    <row r="2024" spans="1:21" s="159" customFormat="1" x14ac:dyDescent="0.3">
      <c r="A2024" s="153">
        <v>41596</v>
      </c>
      <c r="B2024" s="976" t="s">
        <v>2178</v>
      </c>
      <c r="C2024" s="976" t="s">
        <v>2961</v>
      </c>
      <c r="D2024" s="300">
        <v>400</v>
      </c>
      <c r="E2024" s="154" t="s">
        <v>12</v>
      </c>
      <c r="F2024" s="155">
        <v>42695</v>
      </c>
      <c r="G2024" s="154" t="s">
        <v>3005</v>
      </c>
      <c r="H2024" s="154" t="s">
        <v>569</v>
      </c>
      <c r="I2024" s="156" t="s">
        <v>3006</v>
      </c>
      <c r="J2024" s="193" t="s">
        <v>1323</v>
      </c>
      <c r="K2024" s="193"/>
      <c r="L2024" s="196">
        <v>4500</v>
      </c>
      <c r="M2024" s="162"/>
      <c r="N2024" s="159">
        <f t="shared" si="152"/>
        <v>11</v>
      </c>
      <c r="O2024" s="635">
        <f>P2025</f>
        <v>4.5</v>
      </c>
      <c r="P2024" s="52">
        <f>SUM(D2024:D2025)</f>
        <v>1000</v>
      </c>
      <c r="Q2024" s="154" t="e">
        <f ca="1">_xll.BDP(T2024,"NAME")</f>
        <v>#NAME?</v>
      </c>
      <c r="R2024" s="159" t="e">
        <f ca="1">_xll.BDP(T2024,"INDUSTRY_SECTOR")</f>
        <v>#NAME?</v>
      </c>
      <c r="S2024" s="213" t="s">
        <v>2178</v>
      </c>
      <c r="T2024" s="159" t="str">
        <f t="shared" si="153"/>
        <v>COF EQUITY</v>
      </c>
    </row>
    <row r="2025" spans="1:21" s="159" customFormat="1" x14ac:dyDescent="0.3">
      <c r="A2025" s="153">
        <v>41596</v>
      </c>
      <c r="B2025" s="976" t="s">
        <v>2178</v>
      </c>
      <c r="C2025" s="976" t="s">
        <v>2961</v>
      </c>
      <c r="D2025" s="300">
        <v>600</v>
      </c>
      <c r="E2025" s="154" t="s">
        <v>37</v>
      </c>
      <c r="F2025" s="155">
        <v>43425</v>
      </c>
      <c r="G2025" s="154" t="s">
        <v>3005</v>
      </c>
      <c r="H2025" s="154" t="s">
        <v>151</v>
      </c>
      <c r="I2025" s="156" t="s">
        <v>3007</v>
      </c>
      <c r="J2025" s="193" t="s">
        <v>1254</v>
      </c>
      <c r="K2025" s="193"/>
      <c r="L2025" s="196">
        <v>4500</v>
      </c>
      <c r="M2025" s="162" t="s">
        <v>2764</v>
      </c>
      <c r="N2025" s="159">
        <f t="shared" si="152"/>
        <v>11</v>
      </c>
      <c r="O2025" s="635">
        <f>P2025</f>
        <v>4.5</v>
      </c>
      <c r="P2025" s="52">
        <f>L2024/P2024</f>
        <v>4.5</v>
      </c>
      <c r="Q2025" s="154" t="e">
        <f ca="1">_xll.BDP(T2025,"NAME")</f>
        <v>#NAME?</v>
      </c>
      <c r="R2025" s="159" t="e">
        <f ca="1">_xll.BDP(T2025,"INDUSTRY_SECTOR")</f>
        <v>#NAME?</v>
      </c>
      <c r="S2025" s="213" t="s">
        <v>2178</v>
      </c>
      <c r="T2025" s="159" t="str">
        <f t="shared" si="153"/>
        <v>COF EQUITY</v>
      </c>
    </row>
    <row r="2026" spans="1:21" s="138" customFormat="1" x14ac:dyDescent="0.3">
      <c r="A2026" s="131">
        <v>41596</v>
      </c>
      <c r="B2026" s="962" t="s">
        <v>3008</v>
      </c>
      <c r="C2026" s="962" t="s">
        <v>1281</v>
      </c>
      <c r="D2026" s="140">
        <v>700</v>
      </c>
      <c r="E2026" s="139" t="s">
        <v>164</v>
      </c>
      <c r="F2026" s="207">
        <v>42325</v>
      </c>
      <c r="G2026" s="139" t="s">
        <v>3009</v>
      </c>
      <c r="H2026" s="139" t="s">
        <v>2522</v>
      </c>
      <c r="I2026" s="208" t="s">
        <v>3010</v>
      </c>
      <c r="J2026" s="209" t="s">
        <v>3011</v>
      </c>
      <c r="K2026" s="209"/>
      <c r="L2026" s="210">
        <v>1000</v>
      </c>
      <c r="M2026" s="211"/>
      <c r="N2026" s="138">
        <f t="shared" si="152"/>
        <v>11</v>
      </c>
      <c r="O2026" s="634">
        <f>L2026/D2026</f>
        <v>1.4285714285714286</v>
      </c>
      <c r="P2026" s="34"/>
      <c r="Q2026" s="139" t="e">
        <f ca="1">_xll.BDP(T2026,"NAME")</f>
        <v>#NAME?</v>
      </c>
      <c r="R2026" s="138" t="e">
        <f ca="1">_xll.BDP(T2026,"INDUSTRY_SECTOR")</f>
        <v>#NAME?</v>
      </c>
      <c r="S2026" s="214" t="s">
        <v>3021</v>
      </c>
      <c r="T2026" s="138" t="str">
        <f t="shared" si="153"/>
        <v>HON US EQUITY</v>
      </c>
    </row>
    <row r="2027" spans="1:21" s="138" customFormat="1" x14ac:dyDescent="0.3">
      <c r="A2027" s="131">
        <v>41596</v>
      </c>
      <c r="B2027" s="962" t="s">
        <v>3012</v>
      </c>
      <c r="C2027" s="962" t="s">
        <v>1281</v>
      </c>
      <c r="D2027" s="140">
        <v>300</v>
      </c>
      <c r="E2027" s="139" t="s">
        <v>66</v>
      </c>
      <c r="F2027" s="207">
        <v>45261</v>
      </c>
      <c r="G2027" s="139" t="s">
        <v>3009</v>
      </c>
      <c r="H2027" s="139" t="s">
        <v>189</v>
      </c>
      <c r="I2027" s="208" t="s">
        <v>1210</v>
      </c>
      <c r="J2027" s="209" t="s">
        <v>989</v>
      </c>
      <c r="K2027" s="209"/>
      <c r="L2027" s="210">
        <v>1000</v>
      </c>
      <c r="M2027" s="211" t="s">
        <v>2374</v>
      </c>
      <c r="N2027" s="138">
        <f t="shared" si="152"/>
        <v>11</v>
      </c>
      <c r="O2027" s="634">
        <f>L2027/D2027</f>
        <v>3.3333333333333335</v>
      </c>
      <c r="P2027" s="34"/>
      <c r="Q2027" s="139" t="e">
        <f ca="1">_xll.BDP(T2027,"NAME")</f>
        <v>#NAME?</v>
      </c>
      <c r="R2027" s="138" t="e">
        <f ca="1">_xll.BDP(T2027,"INDUSTRY_SECTOR")</f>
        <v>#NAME?</v>
      </c>
      <c r="S2027" s="214" t="s">
        <v>3021</v>
      </c>
      <c r="T2027" s="138" t="str">
        <f t="shared" si="153"/>
        <v>HON US EQUITY</v>
      </c>
    </row>
    <row r="2028" spans="1:21" s="138" customFormat="1" x14ac:dyDescent="0.3">
      <c r="A2028" s="131">
        <v>41596</v>
      </c>
      <c r="B2028" s="962" t="s">
        <v>2235</v>
      </c>
      <c r="C2028" s="962" t="s">
        <v>208</v>
      </c>
      <c r="D2028" s="140">
        <v>400</v>
      </c>
      <c r="E2028" s="139" t="s">
        <v>66</v>
      </c>
      <c r="F2028" s="207">
        <v>45306</v>
      </c>
      <c r="G2028" s="139" t="s">
        <v>3013</v>
      </c>
      <c r="H2028" s="139" t="s">
        <v>225</v>
      </c>
      <c r="I2028" s="208" t="s">
        <v>1398</v>
      </c>
      <c r="J2028" s="209" t="s">
        <v>1225</v>
      </c>
      <c r="K2028" s="209"/>
      <c r="L2028" s="210">
        <v>1500</v>
      </c>
      <c r="M2028" s="211" t="s">
        <v>2932</v>
      </c>
      <c r="N2028" s="138">
        <f t="shared" si="152"/>
        <v>11</v>
      </c>
      <c r="O2028" s="634">
        <f>L2028/D2028</f>
        <v>3.75</v>
      </c>
      <c r="Q2028" s="139" t="e">
        <f ca="1">_xll.BDP(T2028,"NAME")</f>
        <v>#NAME?</v>
      </c>
      <c r="R2028" s="138" t="e">
        <f ca="1">_xll.BDP(T2028,"INDUSTRY_SECTOR")</f>
        <v>#NAME?</v>
      </c>
      <c r="S2028" s="214" t="s">
        <v>2235</v>
      </c>
      <c r="T2028" s="138" t="str">
        <f t="shared" si="153"/>
        <v>NSC EQUITY</v>
      </c>
    </row>
    <row r="2029" spans="1:21" s="159" customFormat="1" x14ac:dyDescent="0.3">
      <c r="A2029" s="153">
        <v>41596</v>
      </c>
      <c r="B2029" s="976" t="s">
        <v>3014</v>
      </c>
      <c r="C2029" s="976" t="s">
        <v>1704</v>
      </c>
      <c r="D2029" s="300">
        <v>300</v>
      </c>
      <c r="E2029" s="154" t="s">
        <v>37</v>
      </c>
      <c r="F2029" s="155">
        <v>43449</v>
      </c>
      <c r="G2029" s="154" t="s">
        <v>3015</v>
      </c>
      <c r="H2029" s="154" t="s">
        <v>652</v>
      </c>
      <c r="I2029" s="156" t="s">
        <v>1177</v>
      </c>
      <c r="J2029" s="193" t="s">
        <v>1112</v>
      </c>
      <c r="K2029" s="193"/>
      <c r="L2029" s="196">
        <v>2000</v>
      </c>
      <c r="M2029" s="162" t="s">
        <v>3019</v>
      </c>
      <c r="N2029" s="159">
        <f t="shared" si="152"/>
        <v>11</v>
      </c>
      <c r="O2029" s="635">
        <f>P2030</f>
        <v>3.3333333333333335</v>
      </c>
      <c r="P2029" s="52">
        <f>SUM(D2029:D2030)</f>
        <v>600</v>
      </c>
      <c r="Q2029" s="154" t="e">
        <f ca="1">_xll.BDP(T2029,"NAME")</f>
        <v>#NAME?</v>
      </c>
      <c r="R2029" s="159" t="e">
        <f ca="1">_xll.BDP(T2029,"INDUSTRY_SECTOR")</f>
        <v>#NAME?</v>
      </c>
      <c r="S2029" s="213" t="s">
        <v>3024</v>
      </c>
      <c r="T2029" s="159" t="str">
        <f t="shared" si="153"/>
        <v>0238205Z KY EQUITY</v>
      </c>
    </row>
    <row r="2030" spans="1:21" s="159" customFormat="1" x14ac:dyDescent="0.3">
      <c r="A2030" s="153">
        <v>41596</v>
      </c>
      <c r="B2030" s="976" t="s">
        <v>3014</v>
      </c>
      <c r="C2030" s="976" t="s">
        <v>1704</v>
      </c>
      <c r="D2030" s="300">
        <v>300</v>
      </c>
      <c r="E2030" s="154" t="s">
        <v>117</v>
      </c>
      <c r="F2030" s="155">
        <v>16055</v>
      </c>
      <c r="G2030" s="154" t="s">
        <v>3015</v>
      </c>
      <c r="H2030" s="154" t="s">
        <v>320</v>
      </c>
      <c r="I2030" s="156" t="s">
        <v>1075</v>
      </c>
      <c r="J2030" s="193" t="s">
        <v>1076</v>
      </c>
      <c r="K2030" s="193"/>
      <c r="L2030" s="196">
        <v>2000</v>
      </c>
      <c r="M2030" s="162" t="s">
        <v>2728</v>
      </c>
      <c r="N2030" s="159">
        <f t="shared" si="152"/>
        <v>11</v>
      </c>
      <c r="O2030" s="635">
        <f>P2030</f>
        <v>3.3333333333333335</v>
      </c>
      <c r="P2030" s="52">
        <f>L2029/P2029</f>
        <v>3.3333333333333335</v>
      </c>
      <c r="Q2030" s="154" t="e">
        <f ca="1">_xll.BDP(T2030,"NAME")</f>
        <v>#NAME?</v>
      </c>
      <c r="R2030" s="159" t="e">
        <f ca="1">_xll.BDP(T2030,"INDUSTRY_SECTOR")</f>
        <v>#NAME?</v>
      </c>
      <c r="S2030" s="213" t="s">
        <v>3024</v>
      </c>
      <c r="T2030" s="159" t="str">
        <f t="shared" si="153"/>
        <v>0238205Z KY EQUITY</v>
      </c>
    </row>
    <row r="2031" spans="1:21" s="141" customFormat="1" x14ac:dyDescent="0.3">
      <c r="A2031" s="131">
        <v>41596</v>
      </c>
      <c r="B2031" s="957" t="s">
        <v>3016</v>
      </c>
      <c r="C2031" s="957" t="s">
        <v>11</v>
      </c>
      <c r="D2031" s="664">
        <v>750</v>
      </c>
      <c r="E2031" s="132" t="s">
        <v>12</v>
      </c>
      <c r="F2031" s="134">
        <v>42692</v>
      </c>
      <c r="G2031" s="132" t="s">
        <v>3017</v>
      </c>
      <c r="H2031" s="132" t="s">
        <v>2299</v>
      </c>
      <c r="I2031" s="135" t="s">
        <v>1745</v>
      </c>
      <c r="J2031" s="188" t="s">
        <v>1410</v>
      </c>
      <c r="K2031" s="188"/>
      <c r="L2031" s="195">
        <v>1000</v>
      </c>
      <c r="M2031" s="161"/>
      <c r="N2031" s="138">
        <f t="shared" si="152"/>
        <v>11</v>
      </c>
      <c r="O2031" s="634">
        <f>L2031/D2031</f>
        <v>1.3333333333333333</v>
      </c>
      <c r="Q2031" s="139" t="e">
        <f ca="1">_xll.BDP(T2031,"NAME")</f>
        <v>#NAME?</v>
      </c>
      <c r="R2031" s="138" t="e">
        <f ca="1">_xll.BDP(T2031,"INDUSTRY_SECTOR")</f>
        <v>#NAME?</v>
      </c>
      <c r="S2031" s="184" t="s">
        <v>2194</v>
      </c>
      <c r="T2031" s="138" t="str">
        <f t="shared" si="153"/>
        <v>FITB EQUITY</v>
      </c>
      <c r="U2031" s="138"/>
    </row>
    <row r="2032" spans="1:21" s="141" customFormat="1" x14ac:dyDescent="0.3">
      <c r="A2032" s="131">
        <v>41596</v>
      </c>
      <c r="B2032" s="957" t="s">
        <v>2194</v>
      </c>
      <c r="C2032" s="957" t="s">
        <v>11</v>
      </c>
      <c r="D2032" s="664">
        <v>1000</v>
      </c>
      <c r="E2032" s="132" t="s">
        <v>12</v>
      </c>
      <c r="F2032" s="134">
        <v>42692</v>
      </c>
      <c r="G2032" s="132" t="s">
        <v>3017</v>
      </c>
      <c r="H2032" s="132" t="s">
        <v>1135</v>
      </c>
      <c r="I2032" s="135" t="s">
        <v>1322</v>
      </c>
      <c r="J2032" s="188" t="s">
        <v>1323</v>
      </c>
      <c r="K2032" s="188"/>
      <c r="L2032" s="195">
        <v>2000</v>
      </c>
      <c r="M2032" s="161"/>
      <c r="N2032" s="138">
        <f t="shared" si="152"/>
        <v>11</v>
      </c>
      <c r="O2032" s="634">
        <f>L2032/D2032</f>
        <v>2</v>
      </c>
      <c r="Q2032" s="139" t="e">
        <f ca="1">_xll.BDP(T2032,"NAME")</f>
        <v>#NAME?</v>
      </c>
      <c r="R2032" s="138" t="e">
        <f ca="1">_xll.BDP(T2032,"INDUSTRY_SECTOR")</f>
        <v>#NAME?</v>
      </c>
      <c r="S2032" s="184" t="s">
        <v>2194</v>
      </c>
      <c r="T2032" s="138" t="str">
        <f t="shared" si="153"/>
        <v>FITB EQUITY</v>
      </c>
      <c r="U2032" s="138"/>
    </row>
    <row r="2033" spans="1:21" s="141" customFormat="1" x14ac:dyDescent="0.3">
      <c r="A2033" s="131">
        <v>41596</v>
      </c>
      <c r="B2033" s="957" t="s">
        <v>3018</v>
      </c>
      <c r="C2033" s="957" t="s">
        <v>235</v>
      </c>
      <c r="D2033" s="664">
        <v>750</v>
      </c>
      <c r="E2033" s="132" t="s">
        <v>66</v>
      </c>
      <c r="F2033" s="134">
        <v>45307</v>
      </c>
      <c r="G2033" s="132" t="s">
        <v>3017</v>
      </c>
      <c r="H2033" s="132" t="s">
        <v>2240</v>
      </c>
      <c r="I2033" s="135" t="s">
        <v>1257</v>
      </c>
      <c r="J2033" s="188" t="s">
        <v>1037</v>
      </c>
      <c r="K2033" s="188"/>
      <c r="L2033" s="195">
        <v>3000</v>
      </c>
      <c r="M2033" s="161"/>
      <c r="N2033" s="138">
        <f t="shared" si="152"/>
        <v>11</v>
      </c>
      <c r="O2033" s="634">
        <f>L2033/D2033</f>
        <v>4</v>
      </c>
      <c r="Q2033" s="139" t="e">
        <f ca="1">_xll.BDP(T2033,"NAME")</f>
        <v>#NAME?</v>
      </c>
      <c r="R2033" s="138" t="e">
        <f ca="1">_xll.BDP(T2033,"INDUSTRY_SECTOR")</f>
        <v>#NAME?</v>
      </c>
      <c r="S2033" s="184" t="s">
        <v>2194</v>
      </c>
      <c r="T2033" s="138" t="str">
        <f t="shared" si="153"/>
        <v>FITB EQUITY</v>
      </c>
      <c r="U2033" s="138"/>
    </row>
    <row r="2034" spans="1:21" s="169" customFormat="1" x14ac:dyDescent="0.3">
      <c r="A2034" s="163">
        <v>41596</v>
      </c>
      <c r="B2034" s="961" t="s">
        <v>567</v>
      </c>
      <c r="C2034" s="961" t="s">
        <v>1184</v>
      </c>
      <c r="D2034" s="667">
        <v>500</v>
      </c>
      <c r="E2034" s="164" t="s">
        <v>12</v>
      </c>
      <c r="F2034" s="165">
        <v>42695</v>
      </c>
      <c r="G2034" s="164" t="s">
        <v>567</v>
      </c>
      <c r="H2034" s="164" t="s">
        <v>631</v>
      </c>
      <c r="I2034" s="166" t="s">
        <v>1607</v>
      </c>
      <c r="J2034" s="190" t="s">
        <v>1380</v>
      </c>
      <c r="K2034" s="190"/>
      <c r="L2034" s="197">
        <v>1350</v>
      </c>
      <c r="M2034" s="191" t="s">
        <v>2374</v>
      </c>
      <c r="N2034" s="170">
        <f t="shared" si="152"/>
        <v>11</v>
      </c>
      <c r="O2034" s="639">
        <f>L2034/D2034</f>
        <v>2.7</v>
      </c>
      <c r="Q2034" s="171" t="e">
        <f ca="1">_xll.BDP(T2034,"NAME")</f>
        <v>#NAME?</v>
      </c>
      <c r="R2034" s="170" t="e">
        <f ca="1">_xll.BDP(T2034,"INDUSTRY_SECTOR")</f>
        <v>#NAME?</v>
      </c>
      <c r="S2034" s="185" t="s">
        <v>1826</v>
      </c>
      <c r="T2034" s="170" t="str">
        <f t="shared" si="153"/>
        <v>BAC EQUITY</v>
      </c>
      <c r="U2034" s="170"/>
    </row>
    <row r="2035" spans="1:21" s="141" customFormat="1" x14ac:dyDescent="0.3">
      <c r="A2035" s="131">
        <v>41593</v>
      </c>
      <c r="B2035" s="957" t="s">
        <v>2175</v>
      </c>
      <c r="C2035" s="957" t="s">
        <v>2961</v>
      </c>
      <c r="D2035" s="664">
        <v>500</v>
      </c>
      <c r="E2035" s="132" t="s">
        <v>12</v>
      </c>
      <c r="F2035" s="134">
        <v>42694</v>
      </c>
      <c r="G2035" s="132" t="s">
        <v>2992</v>
      </c>
      <c r="H2035" s="132" t="s">
        <v>668</v>
      </c>
      <c r="I2035" s="135"/>
      <c r="J2035" s="188" t="s">
        <v>989</v>
      </c>
      <c r="K2035" s="188"/>
      <c r="L2035" s="195">
        <v>1500</v>
      </c>
      <c r="M2035" s="161" t="s">
        <v>2932</v>
      </c>
      <c r="N2035" s="138">
        <f>MONTH(A2035)</f>
        <v>11</v>
      </c>
      <c r="O2035" s="634">
        <f>L2035/D2035</f>
        <v>3</v>
      </c>
      <c r="Q2035" s="139" t="e">
        <f ca="1">_xll.BDP(T2035,"NAME")</f>
        <v>#NAME?</v>
      </c>
      <c r="R2035" s="138" t="e">
        <f ca="1">_xll.BDP(T2035,"INDUSTRY_SECTOR")</f>
        <v>#NAME?</v>
      </c>
      <c r="S2035" s="132" t="s">
        <v>2993</v>
      </c>
      <c r="T2035" s="138" t="str">
        <f t="shared" si="153"/>
        <v>3837z EQUITY</v>
      </c>
      <c r="U2035" s="138"/>
    </row>
    <row r="2036" spans="1:21" s="159" customFormat="1" x14ac:dyDescent="0.3">
      <c r="A2036" s="153">
        <v>41592</v>
      </c>
      <c r="B2036" s="976" t="s">
        <v>2934</v>
      </c>
      <c r="C2036" s="976" t="s">
        <v>1354</v>
      </c>
      <c r="D2036" s="300">
        <v>550</v>
      </c>
      <c r="E2036" s="154" t="s">
        <v>2935</v>
      </c>
      <c r="F2036" s="155">
        <v>42789</v>
      </c>
      <c r="G2036" s="154"/>
      <c r="H2036" s="154" t="s">
        <v>652</v>
      </c>
      <c r="I2036" s="156" t="s">
        <v>951</v>
      </c>
      <c r="J2036" s="193" t="s">
        <v>1140</v>
      </c>
      <c r="K2036" s="193"/>
      <c r="L2036" s="196">
        <v>8000</v>
      </c>
      <c r="M2036" s="162" t="s">
        <v>2550</v>
      </c>
      <c r="N2036" s="159">
        <f t="shared" ref="N2036:N2061" si="154">MONTH(A2036)</f>
        <v>11</v>
      </c>
      <c r="O2036" s="635">
        <f>P2037</f>
        <v>5.333333333333333</v>
      </c>
      <c r="P2036" s="52">
        <f>SUM(D2036:D2038)</f>
        <v>1500</v>
      </c>
      <c r="Q2036" s="154" t="e">
        <f ca="1">_xll.BDP(T2036,"NAME")</f>
        <v>#NAME?</v>
      </c>
      <c r="R2036" s="159" t="e">
        <f ca="1">_xll.BDP(T2036,"INDUSTRY_SECTOR")</f>
        <v>#NAME?</v>
      </c>
      <c r="S2036" s="154" t="s">
        <v>2982</v>
      </c>
      <c r="T2036" s="159" t="str">
        <f t="shared" ref="T2036:T2061" si="155">CONCATENATE(S2036," EQUITY")</f>
        <v>TRI CN EQUITY</v>
      </c>
    </row>
    <row r="2037" spans="1:21" s="159" customFormat="1" x14ac:dyDescent="0.3">
      <c r="A2037" s="153">
        <v>41592</v>
      </c>
      <c r="B2037" s="976" t="s">
        <v>2934</v>
      </c>
      <c r="C2037" s="976" t="s">
        <v>1354</v>
      </c>
      <c r="D2037" s="300">
        <v>600</v>
      </c>
      <c r="E2037" s="154" t="s">
        <v>66</v>
      </c>
      <c r="F2037" s="155">
        <v>45253</v>
      </c>
      <c r="G2037" s="154"/>
      <c r="H2037" s="154" t="s">
        <v>244</v>
      </c>
      <c r="I2037" s="156" t="s">
        <v>333</v>
      </c>
      <c r="J2037" s="193" t="s">
        <v>1558</v>
      </c>
      <c r="K2037" s="193"/>
      <c r="L2037" s="196">
        <v>8000</v>
      </c>
      <c r="M2037" s="162" t="s">
        <v>2676</v>
      </c>
      <c r="N2037" s="159">
        <f t="shared" si="154"/>
        <v>11</v>
      </c>
      <c r="O2037" s="635">
        <f>P2037</f>
        <v>5.333333333333333</v>
      </c>
      <c r="P2037" s="52">
        <f>L2036/P2036</f>
        <v>5.333333333333333</v>
      </c>
      <c r="Q2037" s="154" t="e">
        <f ca="1">_xll.BDP(T2037,"NAME")</f>
        <v>#NAME?</v>
      </c>
      <c r="R2037" s="159" t="e">
        <f ca="1">_xll.BDP(T2037,"INDUSTRY_SECTOR")</f>
        <v>#NAME?</v>
      </c>
      <c r="S2037" s="154" t="s">
        <v>2982</v>
      </c>
      <c r="T2037" s="159" t="str">
        <f t="shared" si="155"/>
        <v>TRI CN EQUITY</v>
      </c>
    </row>
    <row r="2038" spans="1:21" s="159" customFormat="1" x14ac:dyDescent="0.3">
      <c r="A2038" s="153">
        <v>41592</v>
      </c>
      <c r="B2038" s="976" t="s">
        <v>2934</v>
      </c>
      <c r="C2038" s="976" t="s">
        <v>1354</v>
      </c>
      <c r="D2038" s="300">
        <v>350</v>
      </c>
      <c r="E2038" s="154" t="s">
        <v>117</v>
      </c>
      <c r="F2038" s="155">
        <v>52558</v>
      </c>
      <c r="G2038" s="154"/>
      <c r="H2038" s="154" t="s">
        <v>248</v>
      </c>
      <c r="I2038" s="156" t="s">
        <v>338</v>
      </c>
      <c r="J2038" s="193" t="s">
        <v>2166</v>
      </c>
      <c r="K2038" s="193"/>
      <c r="L2038" s="196">
        <v>8000</v>
      </c>
      <c r="M2038" s="162" t="s">
        <v>2936</v>
      </c>
      <c r="N2038" s="159">
        <f t="shared" si="154"/>
        <v>11</v>
      </c>
      <c r="O2038" s="635">
        <f>P2037</f>
        <v>5.333333333333333</v>
      </c>
      <c r="P2038" s="52"/>
      <c r="Q2038" s="154" t="e">
        <f ca="1">_xll.BDP(T2038,"NAME")</f>
        <v>#NAME?</v>
      </c>
      <c r="R2038" s="159" t="e">
        <f ca="1">_xll.BDP(T2038,"INDUSTRY_SECTOR")</f>
        <v>#NAME?</v>
      </c>
      <c r="S2038" s="154" t="s">
        <v>2982</v>
      </c>
      <c r="T2038" s="159" t="str">
        <f t="shared" si="155"/>
        <v>TRI CN EQUITY</v>
      </c>
    </row>
    <row r="2039" spans="1:21" s="141" customFormat="1" x14ac:dyDescent="0.3">
      <c r="A2039" s="131">
        <v>41592</v>
      </c>
      <c r="B2039" s="957" t="s">
        <v>2937</v>
      </c>
      <c r="C2039" s="957" t="s">
        <v>218</v>
      </c>
      <c r="D2039" s="664">
        <v>300</v>
      </c>
      <c r="E2039" s="132" t="s">
        <v>37</v>
      </c>
      <c r="F2039" s="134">
        <v>43539</v>
      </c>
      <c r="G2039" s="132"/>
      <c r="H2039" s="132" t="s">
        <v>2938</v>
      </c>
      <c r="I2039" s="135" t="s">
        <v>628</v>
      </c>
      <c r="J2039" s="188" t="s">
        <v>1044</v>
      </c>
      <c r="K2039" s="188"/>
      <c r="L2039" s="195">
        <v>1500</v>
      </c>
      <c r="M2039" s="161" t="s">
        <v>2763</v>
      </c>
      <c r="N2039" s="138">
        <f t="shared" si="154"/>
        <v>11</v>
      </c>
      <c r="O2039" s="634">
        <f t="shared" ref="O2039:O2044" si="156">L2039/D2039</f>
        <v>5</v>
      </c>
      <c r="Q2039" s="139" t="e">
        <f ca="1">_xll.BDP(T2039,"NAME")</f>
        <v>#NAME?</v>
      </c>
      <c r="R2039" s="138" t="e">
        <f ca="1">_xll.BDP(T2039,"INDUSTRY_SECTOR")</f>
        <v>#NAME?</v>
      </c>
      <c r="S2039" s="132" t="s">
        <v>2183</v>
      </c>
      <c r="T2039" s="138" t="str">
        <f t="shared" si="155"/>
        <v>GMT EQUITY</v>
      </c>
      <c r="U2039" s="138"/>
    </row>
    <row r="2040" spans="1:21" s="141" customFormat="1" x14ac:dyDescent="0.3">
      <c r="A2040" s="131">
        <v>41592</v>
      </c>
      <c r="B2040" s="957" t="s">
        <v>2939</v>
      </c>
      <c r="C2040" s="957" t="s">
        <v>2940</v>
      </c>
      <c r="D2040" s="664">
        <v>450</v>
      </c>
      <c r="E2040" s="132" t="s">
        <v>664</v>
      </c>
      <c r="F2040" s="134">
        <v>52902</v>
      </c>
      <c r="G2040" s="132"/>
      <c r="H2040" s="132" t="s">
        <v>1253</v>
      </c>
      <c r="I2040" s="135" t="s">
        <v>1991</v>
      </c>
      <c r="J2040" s="188" t="s">
        <v>1140</v>
      </c>
      <c r="K2040" s="188"/>
      <c r="L2040" s="195">
        <v>600</v>
      </c>
      <c r="M2040" s="161" t="s">
        <v>2941</v>
      </c>
      <c r="N2040" s="138">
        <f t="shared" si="154"/>
        <v>11</v>
      </c>
      <c r="O2040" s="634">
        <f t="shared" si="156"/>
        <v>1.3333333333333333</v>
      </c>
      <c r="Q2040" s="139" t="e">
        <f ca="1">_xll.BDP(T2040,"NAME")</f>
        <v>#NAME?</v>
      </c>
      <c r="R2040" s="138" t="e">
        <f ca="1">_xll.BDP(T2040,"INDUSTRY_SECTOR")</f>
        <v>#NAME?</v>
      </c>
      <c r="S2040" s="132" t="s">
        <v>2983</v>
      </c>
      <c r="T2040" s="138" t="str">
        <f t="shared" si="155"/>
        <v>7848Z US EQUITY</v>
      </c>
      <c r="U2040" s="138"/>
    </row>
    <row r="2041" spans="1:21" s="141" customFormat="1" x14ac:dyDescent="0.3">
      <c r="A2041" s="131">
        <v>41592</v>
      </c>
      <c r="B2041" s="957" t="s">
        <v>2945</v>
      </c>
      <c r="C2041" s="957" t="s">
        <v>998</v>
      </c>
      <c r="D2041" s="664">
        <v>525</v>
      </c>
      <c r="E2041" s="132" t="s">
        <v>66</v>
      </c>
      <c r="F2041" s="134">
        <v>45260</v>
      </c>
      <c r="G2041" s="132"/>
      <c r="H2041" s="132" t="s">
        <v>2630</v>
      </c>
      <c r="I2041" s="135" t="s">
        <v>1332</v>
      </c>
      <c r="J2041" s="188" t="s">
        <v>1182</v>
      </c>
      <c r="K2041" s="188"/>
      <c r="L2041" s="195">
        <v>2500</v>
      </c>
      <c r="M2041" s="161"/>
      <c r="N2041" s="138">
        <f t="shared" si="154"/>
        <v>11</v>
      </c>
      <c r="O2041" s="634">
        <f t="shared" si="156"/>
        <v>4.7619047619047619</v>
      </c>
      <c r="Q2041" s="139" t="e">
        <f ca="1">_xll.BDP(T2041,"NAME")</f>
        <v>#NAME?</v>
      </c>
      <c r="R2041" s="138" t="e">
        <f ca="1">_xll.BDP(T2041,"INDUSTRY_SECTOR")</f>
        <v>#NAME?</v>
      </c>
      <c r="S2041" s="132" t="s">
        <v>2985</v>
      </c>
      <c r="T2041" s="138" t="str">
        <f t="shared" si="155"/>
        <v>BKH EQUITY</v>
      </c>
      <c r="U2041" s="138"/>
    </row>
    <row r="2042" spans="1:21" s="141" customFormat="1" x14ac:dyDescent="0.3">
      <c r="A2042" s="131">
        <v>41592</v>
      </c>
      <c r="B2042" s="957" t="s">
        <v>2946</v>
      </c>
      <c r="C2042" s="957" t="s">
        <v>208</v>
      </c>
      <c r="D2042" s="664">
        <v>500</v>
      </c>
      <c r="E2042" s="132" t="s">
        <v>37</v>
      </c>
      <c r="F2042" s="134">
        <v>43419</v>
      </c>
      <c r="G2042" s="132"/>
      <c r="H2042" s="132" t="s">
        <v>2947</v>
      </c>
      <c r="I2042" s="135" t="s">
        <v>225</v>
      </c>
      <c r="J2042" s="188" t="s">
        <v>1044</v>
      </c>
      <c r="K2042" s="188"/>
      <c r="L2042" s="195">
        <v>1500</v>
      </c>
      <c r="M2042" s="161" t="s">
        <v>2931</v>
      </c>
      <c r="N2042" s="138">
        <f t="shared" si="154"/>
        <v>11</v>
      </c>
      <c r="O2042" s="634">
        <f t="shared" si="156"/>
        <v>3</v>
      </c>
      <c r="Q2042" s="139" t="e">
        <f ca="1">_xll.BDP(T2042,"NAME")</f>
        <v>#NAME?</v>
      </c>
      <c r="R2042" s="138" t="e">
        <f ca="1">_xll.BDP(T2042,"INDUSTRY_SECTOR")</f>
        <v>#NAME?</v>
      </c>
      <c r="S2042" s="132" t="s">
        <v>2188</v>
      </c>
      <c r="T2042" s="138" t="str">
        <f t="shared" si="155"/>
        <v>MXIM EQUITY</v>
      </c>
      <c r="U2042" s="138"/>
    </row>
    <row r="2043" spans="1:21" s="141" customFormat="1" x14ac:dyDescent="0.3">
      <c r="A2043" s="131">
        <v>41592</v>
      </c>
      <c r="B2043" s="957" t="s">
        <v>2948</v>
      </c>
      <c r="C2043" s="957" t="s">
        <v>1392</v>
      </c>
      <c r="D2043" s="664">
        <v>1000</v>
      </c>
      <c r="E2043" s="132" t="s">
        <v>66</v>
      </c>
      <c r="F2043" s="134">
        <v>45250</v>
      </c>
      <c r="G2043" s="132"/>
      <c r="H2043" s="132" t="s">
        <v>145</v>
      </c>
      <c r="I2043" s="135" t="s">
        <v>145</v>
      </c>
      <c r="J2043" s="188" t="s">
        <v>1112</v>
      </c>
      <c r="K2043" s="188"/>
      <c r="L2043" s="195">
        <v>2200</v>
      </c>
      <c r="M2043" s="161" t="s">
        <v>2545</v>
      </c>
      <c r="N2043" s="138">
        <f t="shared" si="154"/>
        <v>11</v>
      </c>
      <c r="O2043" s="634">
        <f t="shared" si="156"/>
        <v>2.2000000000000002</v>
      </c>
      <c r="Q2043" s="139" t="e">
        <f ca="1">_xll.BDP(T2043,"NAME")</f>
        <v>#NAME?</v>
      </c>
      <c r="R2043" s="138" t="e">
        <f ca="1">_xll.BDP(T2043,"INDUSTRY_SECTOR")</f>
        <v>#NAME?</v>
      </c>
      <c r="S2043" s="132" t="s">
        <v>1391</v>
      </c>
      <c r="T2043" s="138" t="str">
        <f t="shared" si="155"/>
        <v>STT EQUITY</v>
      </c>
      <c r="U2043" s="138"/>
    </row>
    <row r="2044" spans="1:21" s="141" customFormat="1" x14ac:dyDescent="0.3">
      <c r="A2044" s="131">
        <v>41592</v>
      </c>
      <c r="B2044" s="957" t="s">
        <v>2949</v>
      </c>
      <c r="C2044" s="957" t="s">
        <v>2569</v>
      </c>
      <c r="D2044" s="664">
        <v>600</v>
      </c>
      <c r="E2044" s="132" t="s">
        <v>37</v>
      </c>
      <c r="F2044" s="134">
        <v>43434</v>
      </c>
      <c r="G2044" s="132"/>
      <c r="H2044" s="132">
        <v>0.05</v>
      </c>
      <c r="I2044" s="135" t="s">
        <v>2950</v>
      </c>
      <c r="J2044" s="188" t="s">
        <v>1003</v>
      </c>
      <c r="K2044" s="188"/>
      <c r="L2044" s="195">
        <v>1250</v>
      </c>
      <c r="M2044" s="161" t="s">
        <v>2951</v>
      </c>
      <c r="N2044" s="138">
        <f t="shared" si="154"/>
        <v>11</v>
      </c>
      <c r="O2044" s="634">
        <f t="shared" si="156"/>
        <v>2.0833333333333335</v>
      </c>
      <c r="Q2044" s="139" t="e">
        <f ca="1">_xll.BDP(T2044,"NAME")</f>
        <v>#NAME?</v>
      </c>
      <c r="R2044" s="138" t="e">
        <f ca="1">_xll.BDP(T2044,"INDUSTRY_SECTOR")</f>
        <v>#NAME?</v>
      </c>
      <c r="S2044" s="132" t="s">
        <v>2986</v>
      </c>
      <c r="T2044" s="138" t="str">
        <f t="shared" si="155"/>
        <v>ARCC EQUITY</v>
      </c>
      <c r="U2044" s="138"/>
    </row>
    <row r="2045" spans="1:21" s="159" customFormat="1" x14ac:dyDescent="0.3">
      <c r="A2045" s="153">
        <v>41591</v>
      </c>
      <c r="B2045" s="976" t="s">
        <v>2952</v>
      </c>
      <c r="C2045" s="976" t="s">
        <v>11</v>
      </c>
      <c r="D2045" s="300">
        <v>400</v>
      </c>
      <c r="E2045" s="154" t="s">
        <v>164</v>
      </c>
      <c r="F2045" s="155">
        <v>42326</v>
      </c>
      <c r="G2045" s="154" t="s">
        <v>2953</v>
      </c>
      <c r="H2045" s="154"/>
      <c r="I2045" s="156" t="s">
        <v>2909</v>
      </c>
      <c r="J2045" s="193" t="s">
        <v>2691</v>
      </c>
      <c r="K2045" s="193"/>
      <c r="L2045" s="196">
        <v>5000</v>
      </c>
      <c r="M2045" s="162"/>
      <c r="N2045" s="159">
        <f t="shared" si="154"/>
        <v>11</v>
      </c>
      <c r="O2045" s="635">
        <f>P2046</f>
        <v>2.3255813953488373</v>
      </c>
      <c r="P2045" s="52">
        <f>SUM(D2045:D2048)</f>
        <v>2150</v>
      </c>
      <c r="Q2045" s="154" t="e">
        <f ca="1">_xll.BDP(T2045,"NAME")</f>
        <v>#NAME?</v>
      </c>
      <c r="R2045" s="159" t="e">
        <f ca="1">_xll.BDP(T2045,"INDUSTRY_SECTOR")</f>
        <v>#NAME?</v>
      </c>
      <c r="S2045" s="154" t="s">
        <v>2987</v>
      </c>
      <c r="T2045" s="159" t="str">
        <f t="shared" si="155"/>
        <v>1401Z NA EQUITY</v>
      </c>
    </row>
    <row r="2046" spans="1:21" s="159" customFormat="1" x14ac:dyDescent="0.3">
      <c r="A2046" s="153">
        <v>41591</v>
      </c>
      <c r="B2046" s="976" t="s">
        <v>2954</v>
      </c>
      <c r="C2046" s="976" t="s">
        <v>11</v>
      </c>
      <c r="D2046" s="300">
        <v>750</v>
      </c>
      <c r="E2046" s="154" t="s">
        <v>12</v>
      </c>
      <c r="F2046" s="155">
        <v>42692</v>
      </c>
      <c r="G2046" s="154" t="s">
        <v>2953</v>
      </c>
      <c r="H2046" s="154" t="s">
        <v>1432</v>
      </c>
      <c r="I2046" s="156" t="s">
        <v>19</v>
      </c>
      <c r="J2046" s="193" t="s">
        <v>1173</v>
      </c>
      <c r="K2046" s="193"/>
      <c r="L2046" s="196">
        <v>5000</v>
      </c>
      <c r="M2046" s="162" t="s">
        <v>2058</v>
      </c>
      <c r="N2046" s="159">
        <f t="shared" si="154"/>
        <v>11</v>
      </c>
      <c r="O2046" s="635">
        <f>P2046</f>
        <v>2.3255813953488373</v>
      </c>
      <c r="P2046" s="52">
        <f>L2045/P2045</f>
        <v>2.3255813953488373</v>
      </c>
      <c r="Q2046" s="154" t="e">
        <f ca="1">_xll.BDP(T2046,"NAME")</f>
        <v>#NAME?</v>
      </c>
      <c r="R2046" s="159" t="e">
        <f ca="1">_xll.BDP(T2046,"INDUSTRY_SECTOR")</f>
        <v>#NAME?</v>
      </c>
      <c r="S2046" s="154" t="s">
        <v>2987</v>
      </c>
      <c r="T2046" s="159" t="str">
        <f t="shared" si="155"/>
        <v>1401Z NA EQUITY</v>
      </c>
    </row>
    <row r="2047" spans="1:21" s="159" customFormat="1" x14ac:dyDescent="0.3">
      <c r="A2047" s="153">
        <v>41591</v>
      </c>
      <c r="B2047" s="976" t="s">
        <v>2952</v>
      </c>
      <c r="C2047" s="976" t="s">
        <v>11</v>
      </c>
      <c r="D2047" s="300">
        <v>500</v>
      </c>
      <c r="E2047" s="154" t="s">
        <v>12</v>
      </c>
      <c r="F2047" s="155">
        <v>42692</v>
      </c>
      <c r="G2047" s="154" t="s">
        <v>2953</v>
      </c>
      <c r="H2047" s="154" t="s">
        <v>2299</v>
      </c>
      <c r="I2047" s="156" t="s">
        <v>2955</v>
      </c>
      <c r="J2047" s="193" t="s">
        <v>2956</v>
      </c>
      <c r="K2047" s="193"/>
      <c r="L2047" s="196">
        <v>5000</v>
      </c>
      <c r="M2047" s="162"/>
      <c r="N2047" s="159">
        <f t="shared" si="154"/>
        <v>11</v>
      </c>
      <c r="O2047" s="635">
        <f>P2046</f>
        <v>2.3255813953488373</v>
      </c>
      <c r="P2047" s="52"/>
      <c r="Q2047" s="154" t="e">
        <f ca="1">_xll.BDP(T2047,"NAME")</f>
        <v>#NAME?</v>
      </c>
      <c r="R2047" s="159" t="e">
        <f ca="1">_xll.BDP(T2047,"INDUSTRY_SECTOR")</f>
        <v>#NAME?</v>
      </c>
      <c r="S2047" s="154" t="s">
        <v>2987</v>
      </c>
      <c r="T2047" s="159" t="str">
        <f t="shared" si="155"/>
        <v>1401Z NA EQUITY</v>
      </c>
    </row>
    <row r="2048" spans="1:21" s="159" customFormat="1" x14ac:dyDescent="0.3">
      <c r="A2048" s="153">
        <v>41591</v>
      </c>
      <c r="B2048" s="976" t="s">
        <v>2954</v>
      </c>
      <c r="C2048" s="976" t="s">
        <v>11</v>
      </c>
      <c r="D2048" s="300">
        <v>500</v>
      </c>
      <c r="E2048" s="154" t="s">
        <v>37</v>
      </c>
      <c r="F2048" s="155">
        <v>43422</v>
      </c>
      <c r="G2048" s="154" t="s">
        <v>2953</v>
      </c>
      <c r="H2048" s="154" t="s">
        <v>1253</v>
      </c>
      <c r="I2048" s="156" t="s">
        <v>1210</v>
      </c>
      <c r="J2048" s="193" t="s">
        <v>989</v>
      </c>
      <c r="K2048" s="193"/>
      <c r="L2048" s="196">
        <v>5000</v>
      </c>
      <c r="M2048" s="162" t="s">
        <v>1937</v>
      </c>
      <c r="N2048" s="159">
        <f t="shared" si="154"/>
        <v>11</v>
      </c>
      <c r="O2048" s="635">
        <f>P2046</f>
        <v>2.3255813953488373</v>
      </c>
      <c r="P2048" s="51"/>
      <c r="Q2048" s="154" t="e">
        <f ca="1">_xll.BDP(T2048,"NAME")</f>
        <v>#NAME?</v>
      </c>
      <c r="R2048" s="159" t="e">
        <f ca="1">_xll.BDP(T2048,"INDUSTRY_SECTOR")</f>
        <v>#NAME?</v>
      </c>
      <c r="S2048" s="154" t="s">
        <v>2987</v>
      </c>
      <c r="T2048" s="159" t="str">
        <f t="shared" si="155"/>
        <v>1401Z NA EQUITY</v>
      </c>
    </row>
    <row r="2049" spans="1:21" s="159" customFormat="1" x14ac:dyDescent="0.3">
      <c r="A2049" s="153">
        <v>41591</v>
      </c>
      <c r="B2049" s="976" t="s">
        <v>1931</v>
      </c>
      <c r="C2049" s="976" t="s">
        <v>923</v>
      </c>
      <c r="D2049" s="300">
        <v>800</v>
      </c>
      <c r="E2049" s="154" t="s">
        <v>37</v>
      </c>
      <c r="F2049" s="155">
        <v>43480</v>
      </c>
      <c r="G2049" s="154" t="s">
        <v>2957</v>
      </c>
      <c r="H2049" s="154" t="s">
        <v>189</v>
      </c>
      <c r="I2049" s="156" t="s">
        <v>2015</v>
      </c>
      <c r="J2049" s="193" t="s">
        <v>2016</v>
      </c>
      <c r="K2049" s="193"/>
      <c r="L2049" s="196">
        <v>2500</v>
      </c>
      <c r="M2049" s="162" t="s">
        <v>2958</v>
      </c>
      <c r="N2049" s="159">
        <f t="shared" si="154"/>
        <v>11</v>
      </c>
      <c r="O2049" s="635">
        <f>P2050</f>
        <v>2.0833333333333335</v>
      </c>
      <c r="P2049" s="52">
        <f>SUM(D2049:D2050)</f>
        <v>1200</v>
      </c>
      <c r="Q2049" s="154" t="e">
        <f ca="1">_xll.BDP(T2049,"NAME")</f>
        <v>#NAME?</v>
      </c>
      <c r="R2049" s="159" t="e">
        <f ca="1">_xll.BDP(T2049,"INDUSTRY_SECTOR")</f>
        <v>#NAME?</v>
      </c>
      <c r="S2049" s="154" t="s">
        <v>1931</v>
      </c>
      <c r="T2049" s="159" t="str">
        <f t="shared" si="155"/>
        <v>BK EQUITY</v>
      </c>
    </row>
    <row r="2050" spans="1:21" s="159" customFormat="1" x14ac:dyDescent="0.3">
      <c r="A2050" s="153">
        <v>41591</v>
      </c>
      <c r="B2050" s="976" t="s">
        <v>1931</v>
      </c>
      <c r="C2050" s="976" t="s">
        <v>923</v>
      </c>
      <c r="D2050" s="300">
        <v>400</v>
      </c>
      <c r="E2050" s="154" t="s">
        <v>1102</v>
      </c>
      <c r="F2050" s="155">
        <v>45979</v>
      </c>
      <c r="G2050" s="154" t="s">
        <v>2957</v>
      </c>
      <c r="H2050" s="154" t="s">
        <v>225</v>
      </c>
      <c r="I2050" s="156" t="s">
        <v>2959</v>
      </c>
      <c r="J2050" s="193" t="s">
        <v>1044</v>
      </c>
      <c r="K2050" s="193"/>
      <c r="L2050" s="196">
        <v>2500</v>
      </c>
      <c r="M2050" s="162" t="s">
        <v>1933</v>
      </c>
      <c r="N2050" s="159">
        <f t="shared" si="154"/>
        <v>11</v>
      </c>
      <c r="O2050" s="635">
        <f>P2050</f>
        <v>2.0833333333333335</v>
      </c>
      <c r="P2050" s="52">
        <f>L2049/P2049</f>
        <v>2.0833333333333335</v>
      </c>
      <c r="Q2050" s="154" t="e">
        <f ca="1">_xll.BDP(T2050,"NAME")</f>
        <v>#NAME?</v>
      </c>
      <c r="R2050" s="159" t="e">
        <f ca="1">_xll.BDP(T2050,"INDUSTRY_SECTOR")</f>
        <v>#NAME?</v>
      </c>
      <c r="S2050" s="154" t="s">
        <v>1931</v>
      </c>
      <c r="T2050" s="159" t="str">
        <f t="shared" si="155"/>
        <v>BK EQUITY</v>
      </c>
    </row>
    <row r="2051" spans="1:21" s="141" customFormat="1" x14ac:dyDescent="0.3">
      <c r="A2051" s="131">
        <v>41591</v>
      </c>
      <c r="B2051" s="957" t="s">
        <v>2960</v>
      </c>
      <c r="C2051" s="957" t="s">
        <v>2961</v>
      </c>
      <c r="D2051" s="664">
        <v>250</v>
      </c>
      <c r="E2051" s="132" t="s">
        <v>66</v>
      </c>
      <c r="F2051" s="134">
        <v>45245</v>
      </c>
      <c r="G2051" s="132" t="s">
        <v>908</v>
      </c>
      <c r="H2051" s="132" t="s">
        <v>226</v>
      </c>
      <c r="I2051" s="135" t="s">
        <v>1053</v>
      </c>
      <c r="J2051" s="188" t="s">
        <v>1054</v>
      </c>
      <c r="K2051" s="188"/>
      <c r="L2051" s="195">
        <v>1000</v>
      </c>
      <c r="M2051" s="161" t="s">
        <v>2962</v>
      </c>
      <c r="N2051" s="138">
        <f t="shared" si="154"/>
        <v>11</v>
      </c>
      <c r="O2051" s="634">
        <f>L2051/D2051</f>
        <v>4</v>
      </c>
      <c r="Q2051" s="139" t="e">
        <f ca="1">_xll.BDP(T2051,"NAME")</f>
        <v>#NAME?</v>
      </c>
      <c r="R2051" s="138" t="e">
        <f ca="1">_xll.BDP(T2051,"INDUSTRY_SECTOR")</f>
        <v>#NAME?</v>
      </c>
      <c r="S2051" s="132" t="s">
        <v>2960</v>
      </c>
      <c r="T2051" s="138" t="str">
        <f t="shared" si="155"/>
        <v>GLW EQUITY</v>
      </c>
      <c r="U2051" s="138"/>
    </row>
    <row r="2052" spans="1:21" s="141" customFormat="1" x14ac:dyDescent="0.3">
      <c r="A2052" s="131">
        <v>41591</v>
      </c>
      <c r="B2052" s="957" t="s">
        <v>2184</v>
      </c>
      <c r="C2052" s="957" t="s">
        <v>1392</v>
      </c>
      <c r="D2052" s="664">
        <v>1000</v>
      </c>
      <c r="E2052" s="132" t="s">
        <v>37</v>
      </c>
      <c r="F2052" s="134">
        <v>43424</v>
      </c>
      <c r="G2052" s="132" t="s">
        <v>2963</v>
      </c>
      <c r="H2052" s="132" t="s">
        <v>573</v>
      </c>
      <c r="I2052" s="135" t="s">
        <v>2964</v>
      </c>
      <c r="J2052" s="188" t="s">
        <v>1054</v>
      </c>
      <c r="K2052" s="188"/>
      <c r="L2052" s="195">
        <v>1800</v>
      </c>
      <c r="M2052" s="161" t="s">
        <v>2274</v>
      </c>
      <c r="N2052" s="138">
        <f t="shared" si="154"/>
        <v>11</v>
      </c>
      <c r="O2052" s="634">
        <f>L2052/D2052</f>
        <v>1.8</v>
      </c>
      <c r="Q2052" s="139" t="e">
        <f ca="1">_xll.BDP(T2052,"NAME")</f>
        <v>#NAME?</v>
      </c>
      <c r="R2052" s="138" t="e">
        <f ca="1">_xll.BDP(T2052,"INDUSTRY_SECTOR")</f>
        <v>#NAME?</v>
      </c>
      <c r="S2052" s="132" t="s">
        <v>2988</v>
      </c>
      <c r="T2052" s="138" t="str">
        <f t="shared" si="155"/>
        <v>SEBA SS EQUITY</v>
      </c>
      <c r="U2052" s="138"/>
    </row>
    <row r="2053" spans="1:21" s="141" customFormat="1" x14ac:dyDescent="0.3">
      <c r="A2053" s="131">
        <v>41590</v>
      </c>
      <c r="B2053" s="957" t="s">
        <v>2965</v>
      </c>
      <c r="C2053" s="957" t="s">
        <v>2966</v>
      </c>
      <c r="D2053" s="664">
        <v>700</v>
      </c>
      <c r="E2053" s="132" t="s">
        <v>37</v>
      </c>
      <c r="F2053" s="134">
        <v>43480</v>
      </c>
      <c r="G2053" s="132" t="s">
        <v>2967</v>
      </c>
      <c r="H2053" s="132" t="s">
        <v>373</v>
      </c>
      <c r="I2053" s="135" t="s">
        <v>1365</v>
      </c>
      <c r="J2053" s="188" t="s">
        <v>2166</v>
      </c>
      <c r="K2053" s="188"/>
      <c r="L2053" s="195">
        <v>2600</v>
      </c>
      <c r="M2053" s="161" t="s">
        <v>2968</v>
      </c>
      <c r="N2053" s="138">
        <f t="shared" si="154"/>
        <v>11</v>
      </c>
      <c r="O2053" s="634">
        <f>L2053/D2053</f>
        <v>3.7142857142857144</v>
      </c>
      <c r="Q2053" s="139" t="e">
        <f ca="1">_xll.BDP(T2053,"NAME")</f>
        <v>#NAME?</v>
      </c>
      <c r="R2053" s="138" t="e">
        <f ca="1">_xll.BDP(T2053,"INDUSTRY_SECTOR")</f>
        <v>#NAME?</v>
      </c>
      <c r="S2053" s="132" t="s">
        <v>2965</v>
      </c>
      <c r="T2053" s="138" t="str">
        <f t="shared" si="155"/>
        <v>AL EQUITY</v>
      </c>
      <c r="U2053" s="138"/>
    </row>
    <row r="2054" spans="1:21" s="159" customFormat="1" x14ac:dyDescent="0.3">
      <c r="A2054" s="153">
        <v>41590</v>
      </c>
      <c r="B2054" s="976" t="s">
        <v>2969</v>
      </c>
      <c r="C2054" s="976" t="s">
        <v>998</v>
      </c>
      <c r="D2054" s="300">
        <v>600</v>
      </c>
      <c r="E2054" s="154" t="s">
        <v>66</v>
      </c>
      <c r="F2054" s="155">
        <v>45245</v>
      </c>
      <c r="G2054" s="154" t="s">
        <v>2970</v>
      </c>
      <c r="H2054" s="154" t="s">
        <v>2971</v>
      </c>
      <c r="I2054" s="156" t="s">
        <v>1477</v>
      </c>
      <c r="J2054" s="193" t="s">
        <v>1011</v>
      </c>
      <c r="K2054" s="193"/>
      <c r="L2054" s="196">
        <v>1200</v>
      </c>
      <c r="M2054" s="162" t="s">
        <v>1993</v>
      </c>
      <c r="N2054" s="159">
        <f t="shared" si="154"/>
        <v>11</v>
      </c>
      <c r="O2054" s="635">
        <f>P2055</f>
        <v>1.2</v>
      </c>
      <c r="P2054" s="52">
        <f>SUM(D2054:D2055)</f>
        <v>1000</v>
      </c>
      <c r="Q2054" s="154" t="e">
        <f ca="1">_xll.BDP(T2054,"NAME")</f>
        <v>#NAME?</v>
      </c>
      <c r="R2054" s="159" t="e">
        <f ca="1">_xll.BDP(T2054,"INDUSTRY_SECTOR")</f>
        <v>#NAME?</v>
      </c>
      <c r="S2054" s="154" t="s">
        <v>2969</v>
      </c>
      <c r="T2054" s="159" t="str">
        <f t="shared" si="155"/>
        <v>WPZ EQUITY</v>
      </c>
    </row>
    <row r="2055" spans="1:21" s="159" customFormat="1" x14ac:dyDescent="0.3">
      <c r="A2055" s="153">
        <v>41590</v>
      </c>
      <c r="B2055" s="976" t="s">
        <v>2969</v>
      </c>
      <c r="C2055" s="976" t="s">
        <v>998</v>
      </c>
      <c r="D2055" s="300">
        <v>400</v>
      </c>
      <c r="E2055" s="154" t="s">
        <v>117</v>
      </c>
      <c r="F2055" s="155">
        <v>52550</v>
      </c>
      <c r="G2055" s="154" t="s">
        <v>2970</v>
      </c>
      <c r="H2055" s="154" t="s">
        <v>1632</v>
      </c>
      <c r="I2055" s="156" t="s">
        <v>1365</v>
      </c>
      <c r="J2055" s="193" t="s">
        <v>2166</v>
      </c>
      <c r="K2055" s="193"/>
      <c r="L2055" s="196">
        <v>1200</v>
      </c>
      <c r="M2055" s="162" t="s">
        <v>2288</v>
      </c>
      <c r="N2055" s="159">
        <f t="shared" si="154"/>
        <v>11</v>
      </c>
      <c r="O2055" s="635">
        <f>P2055</f>
        <v>1.2</v>
      </c>
      <c r="P2055" s="52">
        <f>L2054/P2054</f>
        <v>1.2</v>
      </c>
      <c r="Q2055" s="154" t="e">
        <f ca="1">_xll.BDP(T2055,"NAME")</f>
        <v>#NAME?</v>
      </c>
      <c r="R2055" s="159" t="e">
        <f ca="1">_xll.BDP(T2055,"INDUSTRY_SECTOR")</f>
        <v>#NAME?</v>
      </c>
      <c r="S2055" s="154" t="s">
        <v>2969</v>
      </c>
      <c r="T2055" s="159" t="str">
        <f t="shared" si="155"/>
        <v>WPZ EQUITY</v>
      </c>
    </row>
    <row r="2056" spans="1:21" s="141" customFormat="1" x14ac:dyDescent="0.3">
      <c r="A2056" s="131">
        <v>41590</v>
      </c>
      <c r="B2056" s="957" t="s">
        <v>2972</v>
      </c>
      <c r="C2056" s="957" t="s">
        <v>276</v>
      </c>
      <c r="D2056" s="664">
        <v>400</v>
      </c>
      <c r="E2056" s="132" t="s">
        <v>66</v>
      </c>
      <c r="F2056" s="134">
        <v>45323</v>
      </c>
      <c r="G2056" s="132" t="s">
        <v>2612</v>
      </c>
      <c r="H2056" s="132" t="s">
        <v>986</v>
      </c>
      <c r="I2056" s="135" t="s">
        <v>1243</v>
      </c>
      <c r="J2056" s="188" t="s">
        <v>1008</v>
      </c>
      <c r="K2056" s="188"/>
      <c r="L2056" s="195">
        <v>2000</v>
      </c>
      <c r="M2056" s="161" t="s">
        <v>1937</v>
      </c>
      <c r="N2056" s="138">
        <f t="shared" si="154"/>
        <v>11</v>
      </c>
      <c r="O2056" s="634">
        <f>L2056/D2056</f>
        <v>5</v>
      </c>
      <c r="Q2056" s="139" t="e">
        <f ca="1">_xll.BDP(T2056,"NAME")</f>
        <v>#NAME?</v>
      </c>
      <c r="R2056" s="138" t="e">
        <f ca="1">_xll.BDP(T2056,"INDUSTRY_SECTOR")</f>
        <v>#NAME?</v>
      </c>
      <c r="S2056" s="132" t="s">
        <v>2972</v>
      </c>
      <c r="T2056" s="138" t="str">
        <f t="shared" si="155"/>
        <v>FMC EQUITY</v>
      </c>
      <c r="U2056" s="138"/>
    </row>
    <row r="2057" spans="1:21" s="159" customFormat="1" x14ac:dyDescent="0.3">
      <c r="A2057" s="153">
        <v>41590</v>
      </c>
      <c r="B2057" s="976" t="s">
        <v>2973</v>
      </c>
      <c r="C2057" s="976" t="s">
        <v>2974</v>
      </c>
      <c r="D2057" s="300">
        <v>750</v>
      </c>
      <c r="E2057" s="154" t="s">
        <v>164</v>
      </c>
      <c r="F2057" s="155">
        <v>42321</v>
      </c>
      <c r="G2057" s="154" t="s">
        <v>150</v>
      </c>
      <c r="H2057" s="154" t="s">
        <v>2522</v>
      </c>
      <c r="I2057" s="156" t="s">
        <v>2975</v>
      </c>
      <c r="J2057" s="193" t="s">
        <v>2976</v>
      </c>
      <c r="K2057" s="193"/>
      <c r="L2057" s="196">
        <v>7000</v>
      </c>
      <c r="M2057" s="162"/>
      <c r="N2057" s="159">
        <f t="shared" si="154"/>
        <v>11</v>
      </c>
      <c r="O2057" s="635">
        <f>P2058</f>
        <v>1.75</v>
      </c>
      <c r="P2057" s="52">
        <f>SUM(D2057:D2060)</f>
        <v>4000</v>
      </c>
      <c r="Q2057" s="154" t="e">
        <f ca="1">_xll.BDP(T2057,"NAME")</f>
        <v>#NAME?</v>
      </c>
      <c r="R2057" s="159" t="e">
        <f ca="1">_xll.BDP(T2057,"INDUSTRY_SECTOR")</f>
        <v>#NAME?</v>
      </c>
      <c r="S2057" s="154" t="s">
        <v>2989</v>
      </c>
      <c r="T2057" s="159" t="str">
        <f t="shared" si="155"/>
        <v>599327Z NA EQUITY</v>
      </c>
    </row>
    <row r="2058" spans="1:21" s="159" customFormat="1" x14ac:dyDescent="0.3">
      <c r="A2058" s="153">
        <v>41590</v>
      </c>
      <c r="B2058" s="976" t="s">
        <v>2977</v>
      </c>
      <c r="C2058" s="976" t="s">
        <v>2974</v>
      </c>
      <c r="D2058" s="300">
        <v>1000</v>
      </c>
      <c r="E2058" s="154" t="s">
        <v>12</v>
      </c>
      <c r="F2058" s="155">
        <v>42689</v>
      </c>
      <c r="G2058" s="154" t="s">
        <v>150</v>
      </c>
      <c r="H2058" s="154" t="s">
        <v>2128</v>
      </c>
      <c r="I2058" s="156" t="s">
        <v>1133</v>
      </c>
      <c r="J2058" s="193" t="s">
        <v>1134</v>
      </c>
      <c r="K2058" s="193"/>
      <c r="L2058" s="196">
        <v>7000</v>
      </c>
      <c r="M2058" s="162" t="s">
        <v>2097</v>
      </c>
      <c r="N2058" s="159">
        <f t="shared" si="154"/>
        <v>11</v>
      </c>
      <c r="O2058" s="635">
        <f>P2058</f>
        <v>1.75</v>
      </c>
      <c r="P2058" s="52">
        <f>L2057/P2057</f>
        <v>1.75</v>
      </c>
      <c r="Q2058" s="154" t="e">
        <f ca="1">_xll.BDP(T2058,"NAME")</f>
        <v>#NAME?</v>
      </c>
      <c r="R2058" s="159" t="e">
        <f ca="1">_xll.BDP(T2058,"INDUSTRY_SECTOR")</f>
        <v>#NAME?</v>
      </c>
      <c r="S2058" s="154" t="s">
        <v>2989</v>
      </c>
      <c r="T2058" s="159" t="str">
        <f t="shared" si="155"/>
        <v>599327Z NA EQUITY</v>
      </c>
    </row>
    <row r="2059" spans="1:21" s="159" customFormat="1" x14ac:dyDescent="0.3">
      <c r="A2059" s="153">
        <v>41590</v>
      </c>
      <c r="B2059" s="976" t="s">
        <v>2973</v>
      </c>
      <c r="C2059" s="976" t="s">
        <v>2974</v>
      </c>
      <c r="D2059" s="300">
        <v>1000</v>
      </c>
      <c r="E2059" s="154" t="s">
        <v>12</v>
      </c>
      <c r="F2059" s="155">
        <v>42689</v>
      </c>
      <c r="G2059" s="154" t="s">
        <v>150</v>
      </c>
      <c r="H2059" s="154" t="s">
        <v>2299</v>
      </c>
      <c r="I2059" s="156" t="s">
        <v>2299</v>
      </c>
      <c r="J2059" s="193" t="s">
        <v>2978</v>
      </c>
      <c r="K2059" s="193"/>
      <c r="L2059" s="196">
        <v>7000</v>
      </c>
      <c r="M2059" s="162"/>
      <c r="N2059" s="159">
        <f t="shared" si="154"/>
        <v>11</v>
      </c>
      <c r="O2059" s="635">
        <f>P2058</f>
        <v>1.75</v>
      </c>
      <c r="P2059" s="52"/>
      <c r="Q2059" s="154" t="e">
        <f ca="1">_xll.BDP(T2059,"NAME")</f>
        <v>#NAME?</v>
      </c>
      <c r="R2059" s="159" t="e">
        <f ca="1">_xll.BDP(T2059,"INDUSTRY_SECTOR")</f>
        <v>#NAME?</v>
      </c>
      <c r="S2059" s="154" t="s">
        <v>2989</v>
      </c>
      <c r="T2059" s="159" t="str">
        <f t="shared" si="155"/>
        <v>599327Z NA EQUITY</v>
      </c>
    </row>
    <row r="2060" spans="1:21" s="159" customFormat="1" x14ac:dyDescent="0.3">
      <c r="A2060" s="153">
        <v>41590</v>
      </c>
      <c r="B2060" s="976" t="s">
        <v>2977</v>
      </c>
      <c r="C2060" s="976" t="s">
        <v>2974</v>
      </c>
      <c r="D2060" s="300">
        <v>1250</v>
      </c>
      <c r="E2060" s="154" t="s">
        <v>37</v>
      </c>
      <c r="F2060" s="155">
        <v>43419</v>
      </c>
      <c r="G2060" s="154" t="s">
        <v>150</v>
      </c>
      <c r="H2060" s="154" t="s">
        <v>553</v>
      </c>
      <c r="I2060" s="156" t="s">
        <v>2979</v>
      </c>
      <c r="J2060" s="193" t="s">
        <v>1173</v>
      </c>
      <c r="K2060" s="193"/>
      <c r="L2060" s="196">
        <v>7000</v>
      </c>
      <c r="M2060" s="162" t="s">
        <v>2097</v>
      </c>
      <c r="N2060" s="159">
        <f t="shared" si="154"/>
        <v>11</v>
      </c>
      <c r="O2060" s="635">
        <f>P2058</f>
        <v>1.75</v>
      </c>
      <c r="P2060" s="51"/>
      <c r="Q2060" s="154" t="e">
        <f ca="1">_xll.BDP(T2060,"NAME")</f>
        <v>#NAME?</v>
      </c>
      <c r="R2060" s="159" t="e">
        <f ca="1">_xll.BDP(T2060,"INDUSTRY_SECTOR")</f>
        <v>#NAME?</v>
      </c>
      <c r="S2060" s="154" t="s">
        <v>2989</v>
      </c>
      <c r="T2060" s="159" t="str">
        <f t="shared" si="155"/>
        <v>599327Z NA EQUITY</v>
      </c>
    </row>
    <row r="2061" spans="1:21" s="141" customFormat="1" x14ac:dyDescent="0.3">
      <c r="A2061" s="131">
        <v>41590</v>
      </c>
      <c r="B2061" s="957" t="s">
        <v>2980</v>
      </c>
      <c r="C2061" s="957" t="s">
        <v>1155</v>
      </c>
      <c r="D2061" s="664">
        <v>1000</v>
      </c>
      <c r="E2061" s="132" t="s">
        <v>37</v>
      </c>
      <c r="F2061" s="134">
        <v>43419</v>
      </c>
      <c r="G2061" s="132" t="s">
        <v>1154</v>
      </c>
      <c r="H2061" s="132" t="s">
        <v>226</v>
      </c>
      <c r="I2061" s="135"/>
      <c r="J2061" s="188" t="s">
        <v>2981</v>
      </c>
      <c r="K2061" s="188"/>
      <c r="L2061" s="195">
        <v>1400</v>
      </c>
      <c r="M2061" s="161" t="s">
        <v>1937</v>
      </c>
      <c r="N2061" s="138">
        <f t="shared" si="154"/>
        <v>11</v>
      </c>
      <c r="O2061" s="634">
        <f t="shared" ref="O2061:O2071" si="157">L2061/D2061</f>
        <v>1.4</v>
      </c>
      <c r="Q2061" s="139" t="e">
        <f ca="1">_xll.BDP(T2061,"NAME")</f>
        <v>#NAME?</v>
      </c>
      <c r="R2061" s="138" t="e">
        <f ca="1">_xll.BDP(T2061,"INDUSTRY_SECTOR")</f>
        <v>#NAME?</v>
      </c>
      <c r="S2061" s="132" t="s">
        <v>1154</v>
      </c>
      <c r="T2061" s="138" t="str">
        <f t="shared" si="155"/>
        <v>GS EQUITY</v>
      </c>
      <c r="U2061" s="138"/>
    </row>
    <row r="2062" spans="1:21" s="141" customFormat="1" x14ac:dyDescent="0.3">
      <c r="A2062" s="131">
        <v>41586</v>
      </c>
      <c r="B2062" s="957" t="s">
        <v>2820</v>
      </c>
      <c r="C2062" s="957" t="s">
        <v>276</v>
      </c>
      <c r="D2062" s="664">
        <v>400</v>
      </c>
      <c r="E2062" s="132" t="s">
        <v>66</v>
      </c>
      <c r="F2062" s="134">
        <v>45352</v>
      </c>
      <c r="G2062" s="132" t="s">
        <v>2821</v>
      </c>
      <c r="H2062" s="132" t="s">
        <v>226</v>
      </c>
      <c r="I2062" s="135" t="s">
        <v>597</v>
      </c>
      <c r="J2062" s="188" t="s">
        <v>1042</v>
      </c>
      <c r="K2062" s="188"/>
      <c r="L2062" s="195">
        <v>675</v>
      </c>
      <c r="M2062" s="161" t="s">
        <v>1900</v>
      </c>
      <c r="N2062" s="138">
        <f t="shared" ref="N2062:N2117" si="158">MONTH(A2062)</f>
        <v>11</v>
      </c>
      <c r="O2062" s="634">
        <f t="shared" si="157"/>
        <v>1.6875</v>
      </c>
      <c r="Q2062" s="139" t="e">
        <f ca="1">_xll.BDP(T2062,"NAME")</f>
        <v>#NAME?</v>
      </c>
      <c r="R2062" s="138" t="e">
        <f ca="1">_xll.BDP(T2062,"INDUSTRY_SECTOR")</f>
        <v>#NAME?</v>
      </c>
      <c r="S2062" s="132" t="s">
        <v>2927</v>
      </c>
      <c r="T2062" s="138" t="str">
        <f t="shared" ref="T2062:T2093" si="159">CONCATENATE(S2062," EQUITY")</f>
        <v>19901Z EQUITY</v>
      </c>
      <c r="U2062" s="138"/>
    </row>
    <row r="2063" spans="1:21" s="141" customFormat="1" x14ac:dyDescent="0.3">
      <c r="A2063" s="131">
        <v>41585</v>
      </c>
      <c r="B2063" s="957" t="s">
        <v>1706</v>
      </c>
      <c r="C2063" s="957" t="s">
        <v>11</v>
      </c>
      <c r="D2063" s="664">
        <v>1000</v>
      </c>
      <c r="E2063" s="132" t="s">
        <v>117</v>
      </c>
      <c r="F2063" s="134">
        <v>52548</v>
      </c>
      <c r="G2063" s="132" t="s">
        <v>2822</v>
      </c>
      <c r="H2063" s="132" t="s">
        <v>205</v>
      </c>
      <c r="I2063" s="135" t="s">
        <v>1608</v>
      </c>
      <c r="J2063" s="188" t="s">
        <v>1042</v>
      </c>
      <c r="K2063" s="188"/>
      <c r="L2063" s="195">
        <v>3250</v>
      </c>
      <c r="M2063" s="161" t="s">
        <v>1900</v>
      </c>
      <c r="N2063" s="138">
        <f t="shared" si="158"/>
        <v>11</v>
      </c>
      <c r="O2063" s="634">
        <f t="shared" si="157"/>
        <v>3.25</v>
      </c>
      <c r="Q2063" s="139" t="e">
        <f ca="1">_xll.BDP(T2063,"NAME")</f>
        <v>#NAME?</v>
      </c>
      <c r="R2063" s="138" t="e">
        <f ca="1">_xll.BDP(T2063,"INDUSTRY_SECTOR")</f>
        <v>#NAME?</v>
      </c>
      <c r="S2063" s="132" t="s">
        <v>1706</v>
      </c>
      <c r="T2063" s="138" t="str">
        <f t="shared" si="159"/>
        <v>MET EQUITY</v>
      </c>
      <c r="U2063" s="138"/>
    </row>
    <row r="2064" spans="1:21" s="141" customFormat="1" x14ac:dyDescent="0.3">
      <c r="A2064" s="131">
        <v>41585</v>
      </c>
      <c r="B2064" s="957" t="s">
        <v>2363</v>
      </c>
      <c r="C2064" s="957" t="s">
        <v>1184</v>
      </c>
      <c r="D2064" s="664">
        <v>800</v>
      </c>
      <c r="E2064" s="132" t="s">
        <v>12</v>
      </c>
      <c r="F2064" s="134">
        <v>42689</v>
      </c>
      <c r="G2064" s="132" t="s">
        <v>2363</v>
      </c>
      <c r="H2064" s="132" t="s">
        <v>2823</v>
      </c>
      <c r="I2064" s="135"/>
      <c r="J2064" s="188" t="s">
        <v>1380</v>
      </c>
      <c r="K2064" s="188"/>
      <c r="L2064" s="195">
        <v>2300</v>
      </c>
      <c r="M2064" s="161" t="s">
        <v>2092</v>
      </c>
      <c r="N2064" s="138">
        <f t="shared" si="158"/>
        <v>11</v>
      </c>
      <c r="O2064" s="634">
        <f t="shared" si="157"/>
        <v>2.875</v>
      </c>
      <c r="Q2064" s="139" t="e">
        <f ca="1">_xll.BDP(T2064,"NAME")</f>
        <v>#NAME?</v>
      </c>
      <c r="R2064" s="138" t="e">
        <f ca="1">_xll.BDP(T2064,"INDUSTRY_SECTOR")</f>
        <v>#NAME?</v>
      </c>
      <c r="S2064" s="132" t="s">
        <v>1183</v>
      </c>
      <c r="T2064" s="138" t="str">
        <f t="shared" si="159"/>
        <v>C EQUITY</v>
      </c>
      <c r="U2064" s="138"/>
    </row>
    <row r="2065" spans="1:21" s="141" customFormat="1" x14ac:dyDescent="0.3">
      <c r="A2065" s="131">
        <v>41585</v>
      </c>
      <c r="B2065" s="957" t="s">
        <v>2824</v>
      </c>
      <c r="C2065" s="957" t="s">
        <v>1184</v>
      </c>
      <c r="D2065" s="664">
        <v>500</v>
      </c>
      <c r="E2065" s="132" t="s">
        <v>12</v>
      </c>
      <c r="F2065" s="134">
        <v>42689</v>
      </c>
      <c r="G2065" s="132" t="s">
        <v>2825</v>
      </c>
      <c r="H2065" s="132" t="s">
        <v>2299</v>
      </c>
      <c r="I2065" s="135"/>
      <c r="J2065" s="188" t="s">
        <v>1745</v>
      </c>
      <c r="K2065" s="188"/>
      <c r="L2065" s="195">
        <v>1700</v>
      </c>
      <c r="M2065" s="161"/>
      <c r="N2065" s="138">
        <f t="shared" si="158"/>
        <v>11</v>
      </c>
      <c r="O2065" s="634">
        <f t="shared" si="157"/>
        <v>3.4</v>
      </c>
      <c r="Q2065" s="139" t="e">
        <f ca="1">_xll.BDP(T2065,"NAME")</f>
        <v>#NAME?</v>
      </c>
      <c r="R2065" s="138" t="e">
        <f ca="1">_xll.BDP(T2065,"INDUSTRY_SECTOR")</f>
        <v>#NAME?</v>
      </c>
      <c r="S2065" s="132" t="s">
        <v>1183</v>
      </c>
      <c r="T2065" s="138" t="str">
        <f t="shared" si="159"/>
        <v>C EQUITY</v>
      </c>
      <c r="U2065" s="138"/>
    </row>
    <row r="2066" spans="1:21" s="141" customFormat="1" x14ac:dyDescent="0.3">
      <c r="A2066" s="131">
        <v>41585</v>
      </c>
      <c r="B2066" s="957" t="s">
        <v>2252</v>
      </c>
      <c r="C2066" s="957" t="s">
        <v>22</v>
      </c>
      <c r="D2066" s="664">
        <v>150</v>
      </c>
      <c r="E2066" s="132" t="s">
        <v>66</v>
      </c>
      <c r="F2066" s="134">
        <v>45214</v>
      </c>
      <c r="G2066" s="132" t="s">
        <v>2826</v>
      </c>
      <c r="H2066" s="132" t="s">
        <v>652</v>
      </c>
      <c r="I2066" s="135" t="s">
        <v>1608</v>
      </c>
      <c r="J2066" s="188" t="s">
        <v>1042</v>
      </c>
      <c r="K2066" s="188"/>
      <c r="L2066" s="195">
        <v>500</v>
      </c>
      <c r="M2066" s="161" t="s">
        <v>1937</v>
      </c>
      <c r="N2066" s="138">
        <f t="shared" si="158"/>
        <v>11</v>
      </c>
      <c r="O2066" s="634">
        <f t="shared" si="157"/>
        <v>3.3333333333333335</v>
      </c>
      <c r="Q2066" s="139" t="e">
        <f ca="1">_xll.BDP(T2066,"NAME")</f>
        <v>#NAME?</v>
      </c>
      <c r="R2066" s="138" t="e">
        <f ca="1">_xll.BDP(T2066,"INDUSTRY_SECTOR")</f>
        <v>#NAME?</v>
      </c>
      <c r="S2066" s="132" t="s">
        <v>2252</v>
      </c>
      <c r="T2066" s="138" t="str">
        <f t="shared" si="159"/>
        <v>AMP EQUITY</v>
      </c>
      <c r="U2066" s="138"/>
    </row>
    <row r="2067" spans="1:21" s="141" customFormat="1" x14ac:dyDescent="0.3">
      <c r="A2067" s="131">
        <v>41585</v>
      </c>
      <c r="B2067" s="957" t="s">
        <v>2827</v>
      </c>
      <c r="C2067" s="957" t="s">
        <v>1334</v>
      </c>
      <c r="D2067" s="664">
        <v>900</v>
      </c>
      <c r="E2067" s="132" t="s">
        <v>66</v>
      </c>
      <c r="F2067" s="134">
        <v>45245</v>
      </c>
      <c r="G2067" s="132" t="s">
        <v>2828</v>
      </c>
      <c r="H2067" s="132" t="s">
        <v>2046</v>
      </c>
      <c r="I2067" s="135" t="s">
        <v>320</v>
      </c>
      <c r="J2067" s="188" t="s">
        <v>2829</v>
      </c>
      <c r="K2067" s="188"/>
      <c r="L2067" s="195">
        <v>4300</v>
      </c>
      <c r="M2067" s="161" t="s">
        <v>2830</v>
      </c>
      <c r="N2067" s="138">
        <f t="shared" si="158"/>
        <v>11</v>
      </c>
      <c r="O2067" s="634">
        <f t="shared" si="157"/>
        <v>4.7777777777777777</v>
      </c>
      <c r="Q2067" s="139" t="e">
        <f ca="1">_xll.BDP(T2067,"NAME")</f>
        <v>#NAME?</v>
      </c>
      <c r="R2067" s="138" t="e">
        <f ca="1">_xll.BDP(T2067,"INDUSTRY_SECTOR")</f>
        <v>#NAME?</v>
      </c>
      <c r="S2067" s="132" t="s">
        <v>2827</v>
      </c>
      <c r="T2067" s="138" t="str">
        <f t="shared" si="159"/>
        <v>MOS EQUITY</v>
      </c>
      <c r="U2067" s="138"/>
    </row>
    <row r="2068" spans="1:21" s="141" customFormat="1" x14ac:dyDescent="0.3">
      <c r="A2068" s="131">
        <v>41585</v>
      </c>
      <c r="B2068" s="957" t="s">
        <v>2827</v>
      </c>
      <c r="C2068" s="957" t="s">
        <v>1334</v>
      </c>
      <c r="D2068" s="664">
        <v>500</v>
      </c>
      <c r="E2068" s="132" t="s">
        <v>2331</v>
      </c>
      <c r="F2068" s="134">
        <v>48898</v>
      </c>
      <c r="G2068" s="132" t="s">
        <v>2828</v>
      </c>
      <c r="H2068" s="132" t="s">
        <v>2831</v>
      </c>
      <c r="I2068" s="135" t="s">
        <v>333</v>
      </c>
      <c r="J2068" s="188" t="s">
        <v>2832</v>
      </c>
      <c r="K2068" s="188"/>
      <c r="L2068" s="195">
        <v>3000</v>
      </c>
      <c r="M2068" s="161" t="s">
        <v>2830</v>
      </c>
      <c r="N2068" s="138">
        <f t="shared" si="158"/>
        <v>11</v>
      </c>
      <c r="O2068" s="634">
        <f t="shared" si="157"/>
        <v>6</v>
      </c>
      <c r="Q2068" s="139" t="e">
        <f ca="1">_xll.BDP(T2068,"NAME")</f>
        <v>#NAME?</v>
      </c>
      <c r="R2068" s="138" t="e">
        <f ca="1">_xll.BDP(T2068,"INDUSTRY_SECTOR")</f>
        <v>#NAME?</v>
      </c>
      <c r="S2068" s="132" t="s">
        <v>2827</v>
      </c>
      <c r="T2068" s="138" t="str">
        <f t="shared" si="159"/>
        <v>MOS EQUITY</v>
      </c>
      <c r="U2068" s="138"/>
    </row>
    <row r="2069" spans="1:21" s="141" customFormat="1" x14ac:dyDescent="0.3">
      <c r="A2069" s="131">
        <v>41585</v>
      </c>
      <c r="B2069" s="957" t="s">
        <v>2827</v>
      </c>
      <c r="C2069" s="957" t="s">
        <v>1334</v>
      </c>
      <c r="D2069" s="664">
        <v>600</v>
      </c>
      <c r="E2069" s="132" t="s">
        <v>117</v>
      </c>
      <c r="F2069" s="134">
        <v>52550</v>
      </c>
      <c r="G2069" s="132" t="s">
        <v>2828</v>
      </c>
      <c r="H2069" s="132" t="s">
        <v>2833</v>
      </c>
      <c r="I2069" s="135" t="s">
        <v>1444</v>
      </c>
      <c r="J2069" s="188" t="s">
        <v>2834</v>
      </c>
      <c r="K2069" s="188"/>
      <c r="L2069" s="195">
        <v>3700</v>
      </c>
      <c r="M2069" s="161" t="s">
        <v>2830</v>
      </c>
      <c r="N2069" s="138">
        <f t="shared" si="158"/>
        <v>11</v>
      </c>
      <c r="O2069" s="634">
        <f t="shared" si="157"/>
        <v>6.166666666666667</v>
      </c>
      <c r="Q2069" s="139" t="e">
        <f ca="1">_xll.BDP(T2069,"NAME")</f>
        <v>#NAME?</v>
      </c>
      <c r="R2069" s="138" t="e">
        <f ca="1">_xll.BDP(T2069,"INDUSTRY_SECTOR")</f>
        <v>#NAME?</v>
      </c>
      <c r="S2069" s="132" t="s">
        <v>2827</v>
      </c>
      <c r="T2069" s="138" t="str">
        <f t="shared" si="159"/>
        <v>MOS EQUITY</v>
      </c>
      <c r="U2069" s="138"/>
    </row>
    <row r="2070" spans="1:21" s="141" customFormat="1" x14ac:dyDescent="0.3">
      <c r="A2070" s="131">
        <v>41585</v>
      </c>
      <c r="B2070" s="957" t="s">
        <v>2835</v>
      </c>
      <c r="C2070" s="957" t="s">
        <v>218</v>
      </c>
      <c r="D2070" s="664">
        <v>800</v>
      </c>
      <c r="E2070" s="132" t="s">
        <v>66</v>
      </c>
      <c r="F2070" s="134">
        <v>45243</v>
      </c>
      <c r="G2070" s="132" t="s">
        <v>2836</v>
      </c>
      <c r="H2070" s="132" t="s">
        <v>2356</v>
      </c>
      <c r="I2070" s="135" t="s">
        <v>2837</v>
      </c>
      <c r="J2070" s="188" t="s">
        <v>2407</v>
      </c>
      <c r="K2070" s="188"/>
      <c r="L2070" s="195">
        <v>3900</v>
      </c>
      <c r="M2070" s="161" t="s">
        <v>1937</v>
      </c>
      <c r="N2070" s="138">
        <f t="shared" si="158"/>
        <v>11</v>
      </c>
      <c r="O2070" s="634">
        <f t="shared" si="157"/>
        <v>4.875</v>
      </c>
      <c r="Q2070" s="139" t="e">
        <f ca="1">_xll.BDP(T2070,"NAME")</f>
        <v>#NAME?</v>
      </c>
      <c r="R2070" s="138" t="e">
        <f ca="1">_xll.BDP(T2070,"INDUSTRY_SECTOR")</f>
        <v>#NAME?</v>
      </c>
      <c r="S2070" s="132" t="s">
        <v>2928</v>
      </c>
      <c r="T2070" s="138" t="str">
        <f t="shared" si="159"/>
        <v>FRES LN EQUITY</v>
      </c>
      <c r="U2070" s="138"/>
    </row>
    <row r="2071" spans="1:21" s="141" customFormat="1" x14ac:dyDescent="0.3">
      <c r="A2071" s="131">
        <v>41585</v>
      </c>
      <c r="B2071" s="957" t="s">
        <v>2187</v>
      </c>
      <c r="C2071" s="957" t="s">
        <v>640</v>
      </c>
      <c r="D2071" s="664">
        <v>300</v>
      </c>
      <c r="E2071" s="132" t="s">
        <v>66</v>
      </c>
      <c r="F2071" s="134">
        <v>45245</v>
      </c>
      <c r="G2071" s="132" t="s">
        <v>2838</v>
      </c>
      <c r="H2071" s="132" t="s">
        <v>429</v>
      </c>
      <c r="I2071" s="135" t="s">
        <v>951</v>
      </c>
      <c r="J2071" s="188" t="s">
        <v>1140</v>
      </c>
      <c r="K2071" s="188"/>
      <c r="L2071" s="195">
        <v>700</v>
      </c>
      <c r="M2071" s="161" t="s">
        <v>1890</v>
      </c>
      <c r="N2071" s="138">
        <f t="shared" si="158"/>
        <v>11</v>
      </c>
      <c r="O2071" s="634">
        <f t="shared" si="157"/>
        <v>2.3333333333333335</v>
      </c>
      <c r="Q2071" s="139" t="e">
        <f ca="1">_xll.BDP(T2071,"NAME")</f>
        <v>#NAME?</v>
      </c>
      <c r="R2071" s="138" t="e">
        <f ca="1">_xll.BDP(T2071,"INDUSTRY_SECTOR")</f>
        <v>#NAME?</v>
      </c>
      <c r="S2071" s="132" t="s">
        <v>2929</v>
      </c>
      <c r="T2071" s="138" t="str">
        <f t="shared" si="159"/>
        <v>735417Q EQUITY</v>
      </c>
      <c r="U2071" s="138"/>
    </row>
    <row r="2072" spans="1:21" s="159" customFormat="1" x14ac:dyDescent="0.3">
      <c r="A2072" s="153">
        <v>41584</v>
      </c>
      <c r="B2072" s="976" t="s">
        <v>1826</v>
      </c>
      <c r="C2072" s="976" t="s">
        <v>640</v>
      </c>
      <c r="D2072" s="300">
        <v>1500</v>
      </c>
      <c r="E2072" s="154" t="s">
        <v>12</v>
      </c>
      <c r="F2072" s="155">
        <v>42688</v>
      </c>
      <c r="G2072" s="154" t="s">
        <v>567</v>
      </c>
      <c r="H2072" s="154" t="s">
        <v>570</v>
      </c>
      <c r="I2072" s="156" t="s">
        <v>1361</v>
      </c>
      <c r="J2072" s="193" t="s">
        <v>1323</v>
      </c>
      <c r="K2072" s="193"/>
      <c r="L2072" s="196">
        <v>5000</v>
      </c>
      <c r="M2072" s="162" t="s">
        <v>2839</v>
      </c>
      <c r="N2072" s="159">
        <f t="shared" si="158"/>
        <v>11</v>
      </c>
      <c r="O2072" s="635">
        <f>P2073</f>
        <v>2</v>
      </c>
      <c r="P2072" s="52">
        <f>SUM(D2072:D2073)</f>
        <v>2500</v>
      </c>
      <c r="Q2072" s="154" t="e">
        <f ca="1">_xll.BDP(T2072,"NAME")</f>
        <v>#NAME?</v>
      </c>
      <c r="R2072" s="159" t="e">
        <f ca="1">_xll.BDP(T2072,"INDUSTRY_SECTOR")</f>
        <v>#NAME?</v>
      </c>
      <c r="S2072" s="154" t="s">
        <v>1826</v>
      </c>
      <c r="T2072" s="159" t="str">
        <f t="shared" si="159"/>
        <v>BAC EQUITY</v>
      </c>
    </row>
    <row r="2073" spans="1:21" s="159" customFormat="1" x14ac:dyDescent="0.3">
      <c r="A2073" s="153">
        <v>41584</v>
      </c>
      <c r="B2073" s="976" t="s">
        <v>1826</v>
      </c>
      <c r="C2073" s="976" t="s">
        <v>640</v>
      </c>
      <c r="D2073" s="300">
        <v>1000</v>
      </c>
      <c r="E2073" s="154" t="s">
        <v>12</v>
      </c>
      <c r="F2073" s="155">
        <v>42688</v>
      </c>
      <c r="G2073" s="154" t="s">
        <v>567</v>
      </c>
      <c r="H2073" s="154" t="s">
        <v>2299</v>
      </c>
      <c r="I2073" s="156" t="s">
        <v>1745</v>
      </c>
      <c r="J2073" s="193" t="s">
        <v>2840</v>
      </c>
      <c r="K2073" s="193"/>
      <c r="L2073" s="196">
        <v>5000</v>
      </c>
      <c r="M2073" s="162"/>
      <c r="N2073" s="159">
        <f t="shared" si="158"/>
        <v>11</v>
      </c>
      <c r="O2073" s="635">
        <f>P2073</f>
        <v>2</v>
      </c>
      <c r="P2073" s="52">
        <f>L2072/P2072</f>
        <v>2</v>
      </c>
      <c r="Q2073" s="154" t="e">
        <f ca="1">_xll.BDP(T2073,"NAME")</f>
        <v>#NAME?</v>
      </c>
      <c r="R2073" s="159" t="e">
        <f ca="1">_xll.BDP(T2073,"INDUSTRY_SECTOR")</f>
        <v>#NAME?</v>
      </c>
      <c r="S2073" s="154" t="s">
        <v>1826</v>
      </c>
      <c r="T2073" s="159" t="str">
        <f t="shared" si="159"/>
        <v>BAC EQUITY</v>
      </c>
    </row>
    <row r="2074" spans="1:21" s="141" customFormat="1" x14ac:dyDescent="0.3">
      <c r="A2074" s="131">
        <v>41584</v>
      </c>
      <c r="B2074" s="957" t="s">
        <v>1563</v>
      </c>
      <c r="C2074" s="957" t="s">
        <v>1388</v>
      </c>
      <c r="D2074" s="664">
        <v>250</v>
      </c>
      <c r="E2074" s="132" t="s">
        <v>117</v>
      </c>
      <c r="F2074" s="134">
        <v>52550</v>
      </c>
      <c r="G2074" s="132" t="s">
        <v>2841</v>
      </c>
      <c r="H2074" s="132" t="s">
        <v>713</v>
      </c>
      <c r="I2074" s="135" t="s">
        <v>951</v>
      </c>
      <c r="J2074" s="188" t="s">
        <v>1140</v>
      </c>
      <c r="K2074" s="188"/>
      <c r="L2074" s="195">
        <v>800</v>
      </c>
      <c r="M2074" s="161" t="s">
        <v>2274</v>
      </c>
      <c r="N2074" s="138">
        <f t="shared" si="158"/>
        <v>11</v>
      </c>
      <c r="O2074" s="634">
        <f>L2074/D2074</f>
        <v>3.2</v>
      </c>
      <c r="Q2074" s="139" t="e">
        <f ca="1">_xll.BDP(T2074,"NAME")</f>
        <v>#NAME?</v>
      </c>
      <c r="R2074" s="138" t="e">
        <f ca="1">_xll.BDP(T2074,"INDUSTRY_SECTOR")</f>
        <v>#NAME?</v>
      </c>
      <c r="S2074" s="132" t="s">
        <v>2921</v>
      </c>
      <c r="T2074" s="138" t="str">
        <f t="shared" si="159"/>
        <v>LGE1 EQUITY</v>
      </c>
      <c r="U2074" s="138"/>
    </row>
    <row r="2075" spans="1:21" s="141" customFormat="1" x14ac:dyDescent="0.3">
      <c r="A2075" s="131">
        <v>41584</v>
      </c>
      <c r="B2075" s="957" t="s">
        <v>1673</v>
      </c>
      <c r="C2075" s="957" t="s">
        <v>2842</v>
      </c>
      <c r="D2075" s="664">
        <v>300</v>
      </c>
      <c r="E2075" s="132" t="s">
        <v>66</v>
      </c>
      <c r="F2075" s="134">
        <v>45245</v>
      </c>
      <c r="G2075" s="132" t="s">
        <v>2843</v>
      </c>
      <c r="H2075" s="132" t="s">
        <v>205</v>
      </c>
      <c r="I2075" s="135" t="s">
        <v>2034</v>
      </c>
      <c r="J2075" s="188" t="s">
        <v>2035</v>
      </c>
      <c r="K2075" s="188"/>
      <c r="L2075" s="195">
        <v>1000</v>
      </c>
      <c r="M2075" s="161" t="s">
        <v>1890</v>
      </c>
      <c r="N2075" s="138">
        <f t="shared" si="158"/>
        <v>11</v>
      </c>
      <c r="O2075" s="634">
        <f>L2075/D2075</f>
        <v>3.3333333333333335</v>
      </c>
      <c r="Q2075" s="139" t="e">
        <f ca="1">_xll.BDP(T2075,"NAME")</f>
        <v>#NAME?</v>
      </c>
      <c r="R2075" s="138" t="e">
        <f ca="1">_xll.BDP(T2075,"INDUSTRY_SECTOR")</f>
        <v>#NAME?</v>
      </c>
      <c r="S2075" s="132" t="s">
        <v>2920</v>
      </c>
      <c r="T2075" s="138" t="str">
        <f t="shared" si="159"/>
        <v>26385Z EQUITY</v>
      </c>
      <c r="U2075" s="138"/>
    </row>
    <row r="2076" spans="1:21" s="141" customFormat="1" x14ac:dyDescent="0.3">
      <c r="A2076" s="131">
        <v>41584</v>
      </c>
      <c r="B2076" s="957" t="s">
        <v>1673</v>
      </c>
      <c r="C2076" s="957" t="s">
        <v>2842</v>
      </c>
      <c r="D2076" s="664">
        <v>500</v>
      </c>
      <c r="E2076" s="132" t="s">
        <v>117</v>
      </c>
      <c r="F2076" s="134">
        <v>52550</v>
      </c>
      <c r="G2076" s="132" t="s">
        <v>2843</v>
      </c>
      <c r="H2076" s="132" t="s">
        <v>282</v>
      </c>
      <c r="I2076" s="135" t="s">
        <v>2844</v>
      </c>
      <c r="J2076" s="188" t="s">
        <v>2845</v>
      </c>
      <c r="K2076" s="188"/>
      <c r="L2076" s="195">
        <v>1500</v>
      </c>
      <c r="M2076" s="161" t="s">
        <v>1900</v>
      </c>
      <c r="N2076" s="138">
        <f t="shared" si="158"/>
        <v>11</v>
      </c>
      <c r="O2076" s="634">
        <f>L2076/D2076</f>
        <v>3</v>
      </c>
      <c r="Q2076" s="139" t="e">
        <f ca="1">_xll.BDP(T2076,"NAME")</f>
        <v>#NAME?</v>
      </c>
      <c r="R2076" s="138" t="e">
        <f ca="1">_xll.BDP(T2076,"INDUSTRY_SECTOR")</f>
        <v>#NAME?</v>
      </c>
      <c r="S2076" s="132" t="s">
        <v>2920</v>
      </c>
      <c r="T2076" s="138" t="str">
        <f t="shared" si="159"/>
        <v>26385Z EQUITY</v>
      </c>
      <c r="U2076" s="138"/>
    </row>
    <row r="2077" spans="1:21" s="159" customFormat="1" x14ac:dyDescent="0.3">
      <c r="A2077" s="153">
        <v>41584</v>
      </c>
      <c r="B2077" s="976" t="s">
        <v>1996</v>
      </c>
      <c r="C2077" s="976" t="s">
        <v>1005</v>
      </c>
      <c r="D2077" s="300">
        <v>750</v>
      </c>
      <c r="E2077" s="154" t="s">
        <v>12</v>
      </c>
      <c r="F2077" s="155">
        <v>42752</v>
      </c>
      <c r="G2077" s="154" t="s">
        <v>2846</v>
      </c>
      <c r="H2077" s="154" t="s">
        <v>145</v>
      </c>
      <c r="I2077" s="156" t="s">
        <v>2152</v>
      </c>
      <c r="J2077" s="193" t="s">
        <v>1032</v>
      </c>
      <c r="K2077" s="193"/>
      <c r="L2077" s="196">
        <v>4500</v>
      </c>
      <c r="M2077" s="162" t="s">
        <v>2274</v>
      </c>
      <c r="N2077" s="159">
        <f t="shared" si="158"/>
        <v>11</v>
      </c>
      <c r="O2077" s="635">
        <f>P2078</f>
        <v>3.6</v>
      </c>
      <c r="P2077" s="52">
        <f>SUM(D2077:D2078)</f>
        <v>1250</v>
      </c>
      <c r="Q2077" s="154" t="e">
        <f ca="1">_xll.BDP(T2077,"NAME")</f>
        <v>#NAME?</v>
      </c>
      <c r="R2077" s="159" t="e">
        <f ca="1">_xll.BDP(T2077,"INDUSTRY_SECTOR")</f>
        <v>#NAME?</v>
      </c>
      <c r="S2077" s="154" t="s">
        <v>2930</v>
      </c>
      <c r="T2077" s="159" t="str">
        <f t="shared" si="159"/>
        <v>F1 EQUITY</v>
      </c>
    </row>
    <row r="2078" spans="1:21" s="159" customFormat="1" x14ac:dyDescent="0.3">
      <c r="A2078" s="153">
        <v>41584</v>
      </c>
      <c r="B2078" s="976" t="s">
        <v>2847</v>
      </c>
      <c r="C2078" s="976" t="s">
        <v>1005</v>
      </c>
      <c r="D2078" s="300">
        <v>500</v>
      </c>
      <c r="E2078" s="154" t="s">
        <v>12</v>
      </c>
      <c r="F2078" s="155">
        <v>42752</v>
      </c>
      <c r="G2078" s="154" t="s">
        <v>2846</v>
      </c>
      <c r="H2078" s="154" t="s">
        <v>2299</v>
      </c>
      <c r="I2078" s="156" t="s">
        <v>1745</v>
      </c>
      <c r="J2078" s="193" t="s">
        <v>2848</v>
      </c>
      <c r="K2078" s="193"/>
      <c r="L2078" s="196">
        <v>4500</v>
      </c>
      <c r="M2078" s="162"/>
      <c r="N2078" s="159">
        <f t="shared" si="158"/>
        <v>11</v>
      </c>
      <c r="O2078" s="635">
        <f>P2078</f>
        <v>3.6</v>
      </c>
      <c r="P2078" s="52">
        <f>L2077/P2077</f>
        <v>3.6</v>
      </c>
      <c r="Q2078" s="154" t="e">
        <f ca="1">_xll.BDP(T2078,"NAME")</f>
        <v>#NAME?</v>
      </c>
      <c r="R2078" s="159" t="e">
        <f ca="1">_xll.BDP(T2078,"INDUSTRY_SECTOR")</f>
        <v>#NAME?</v>
      </c>
      <c r="S2078" s="154" t="s">
        <v>2930</v>
      </c>
      <c r="T2078" s="159" t="str">
        <f t="shared" si="159"/>
        <v>F1 EQUITY</v>
      </c>
    </row>
    <row r="2079" spans="1:21" s="141" customFormat="1" x14ac:dyDescent="0.3">
      <c r="A2079" s="131">
        <v>41584</v>
      </c>
      <c r="B2079" s="957" t="s">
        <v>1353</v>
      </c>
      <c r="C2079" s="957" t="s">
        <v>640</v>
      </c>
      <c r="D2079" s="664">
        <v>250</v>
      </c>
      <c r="E2079" s="132" t="s">
        <v>66</v>
      </c>
      <c r="F2079" s="134">
        <v>45231</v>
      </c>
      <c r="G2079" s="132" t="s">
        <v>2849</v>
      </c>
      <c r="H2079" s="132" t="s">
        <v>804</v>
      </c>
      <c r="I2079" s="135" t="s">
        <v>951</v>
      </c>
      <c r="J2079" s="188" t="s">
        <v>1140</v>
      </c>
      <c r="K2079" s="188"/>
      <c r="L2079" s="195">
        <v>1100</v>
      </c>
      <c r="M2079" s="161" t="s">
        <v>2042</v>
      </c>
      <c r="N2079" s="138">
        <f t="shared" si="158"/>
        <v>11</v>
      </c>
      <c r="O2079" s="634">
        <f t="shared" ref="O2079:O2101" si="160">L2079/D2079</f>
        <v>4.4000000000000004</v>
      </c>
      <c r="Q2079" s="139" t="e">
        <f ca="1">_xll.BDP(T2079,"NAME")</f>
        <v>#NAME?</v>
      </c>
      <c r="R2079" s="138" t="e">
        <f ca="1">_xll.BDP(T2079,"INDUSTRY_SECTOR")</f>
        <v>#NAME?</v>
      </c>
      <c r="S2079" s="132" t="s">
        <v>2923</v>
      </c>
      <c r="T2079" s="138" t="str">
        <f t="shared" si="159"/>
        <v>PCNHQ EQUITY</v>
      </c>
      <c r="U2079" s="138"/>
    </row>
    <row r="2080" spans="1:21" s="141" customFormat="1" x14ac:dyDescent="0.3">
      <c r="A2080" s="131">
        <v>41584</v>
      </c>
      <c r="B2080" s="957" t="s">
        <v>2850</v>
      </c>
      <c r="C2080" s="957" t="s">
        <v>2700</v>
      </c>
      <c r="D2080" s="664">
        <v>500</v>
      </c>
      <c r="E2080" s="132" t="s">
        <v>224</v>
      </c>
      <c r="F2080" s="134">
        <v>44149</v>
      </c>
      <c r="G2080" s="132" t="s">
        <v>2851</v>
      </c>
      <c r="H2080" s="132" t="s">
        <v>177</v>
      </c>
      <c r="I2080" s="135"/>
      <c r="J2080" s="188" t="s">
        <v>1540</v>
      </c>
      <c r="K2080" s="188"/>
      <c r="L2080" s="195">
        <v>3000</v>
      </c>
      <c r="M2080" s="161" t="s">
        <v>2355</v>
      </c>
      <c r="N2080" s="138">
        <f t="shared" si="158"/>
        <v>11</v>
      </c>
      <c r="O2080" s="634">
        <f t="shared" si="160"/>
        <v>6</v>
      </c>
      <c r="Q2080" s="139" t="e">
        <f ca="1">_xll.BDP(T2080,"NAME")</f>
        <v>#NAME?</v>
      </c>
      <c r="R2080" s="138" t="e">
        <f ca="1">_xll.BDP(T2080,"INDUSTRY_SECTOR")</f>
        <v>#NAME?</v>
      </c>
      <c r="S2080" s="132" t="s">
        <v>2926</v>
      </c>
      <c r="T2080" s="138" t="str">
        <f t="shared" si="159"/>
        <v>0534200D EQUITY</v>
      </c>
      <c r="U2080" s="138"/>
    </row>
    <row r="2081" spans="1:21" s="141" customFormat="1" x14ac:dyDescent="0.3">
      <c r="A2081" s="131">
        <v>41584</v>
      </c>
      <c r="B2081" s="957" t="s">
        <v>1630</v>
      </c>
      <c r="C2081" s="957" t="s">
        <v>36</v>
      </c>
      <c r="D2081" s="664">
        <v>400</v>
      </c>
      <c r="E2081" s="132" t="s">
        <v>37</v>
      </c>
      <c r="F2081" s="134">
        <v>43419</v>
      </c>
      <c r="G2081" s="132" t="s">
        <v>1631</v>
      </c>
      <c r="H2081" s="132" t="s">
        <v>466</v>
      </c>
      <c r="I2081" s="135" t="s">
        <v>1243</v>
      </c>
      <c r="J2081" s="188" t="s">
        <v>1008</v>
      </c>
      <c r="K2081" s="188"/>
      <c r="L2081" s="195">
        <v>1600</v>
      </c>
      <c r="M2081" s="161" t="s">
        <v>1890</v>
      </c>
      <c r="N2081" s="138">
        <f t="shared" si="158"/>
        <v>11</v>
      </c>
      <c r="O2081" s="634">
        <f t="shared" si="160"/>
        <v>4</v>
      </c>
      <c r="Q2081" s="139" t="e">
        <f ca="1">_xll.BDP(T2081,"NAME")</f>
        <v>#NAME?</v>
      </c>
      <c r="R2081" s="138" t="e">
        <f ca="1">_xll.BDP(T2081,"INDUSTRY_SECTOR")</f>
        <v>#NAME?</v>
      </c>
      <c r="S2081" s="132" t="s">
        <v>1630</v>
      </c>
      <c r="T2081" s="138" t="str">
        <f t="shared" si="159"/>
        <v>BPL EQUITY</v>
      </c>
      <c r="U2081" s="138"/>
    </row>
    <row r="2082" spans="1:21" s="141" customFormat="1" x14ac:dyDescent="0.3">
      <c r="A2082" s="131">
        <v>41584</v>
      </c>
      <c r="B2082" s="957" t="s">
        <v>1630</v>
      </c>
      <c r="C2082" s="957" t="s">
        <v>36</v>
      </c>
      <c r="D2082" s="664">
        <v>400</v>
      </c>
      <c r="E2082" s="132" t="s">
        <v>117</v>
      </c>
      <c r="F2082" s="134">
        <v>52550</v>
      </c>
      <c r="G2082" s="132" t="s">
        <v>1631</v>
      </c>
      <c r="H2082" s="132" t="s">
        <v>1632</v>
      </c>
      <c r="I2082" s="135" t="s">
        <v>1718</v>
      </c>
      <c r="J2082" s="188" t="s">
        <v>1146</v>
      </c>
      <c r="K2082" s="188"/>
      <c r="L2082" s="195">
        <v>700</v>
      </c>
      <c r="M2082" s="161" t="s">
        <v>2852</v>
      </c>
      <c r="N2082" s="138">
        <f t="shared" si="158"/>
        <v>11</v>
      </c>
      <c r="O2082" s="634">
        <f t="shared" si="160"/>
        <v>1.75</v>
      </c>
      <c r="Q2082" s="139" t="e">
        <f ca="1">_xll.BDP(T2082,"NAME")</f>
        <v>#NAME?</v>
      </c>
      <c r="R2082" s="138" t="e">
        <f ca="1">_xll.BDP(T2082,"INDUSTRY_SECTOR")</f>
        <v>#NAME?</v>
      </c>
      <c r="S2082" s="132" t="s">
        <v>1630</v>
      </c>
      <c r="T2082" s="138" t="str">
        <f t="shared" si="159"/>
        <v>BPL EQUITY</v>
      </c>
      <c r="U2082" s="138"/>
    </row>
    <row r="2083" spans="1:21" s="141" customFormat="1" x14ac:dyDescent="0.3">
      <c r="A2083" s="131">
        <v>41584</v>
      </c>
      <c r="B2083" s="957" t="s">
        <v>1563</v>
      </c>
      <c r="C2083" s="957" t="s">
        <v>1388</v>
      </c>
      <c r="D2083" s="664">
        <v>250</v>
      </c>
      <c r="E2083" s="132" t="s">
        <v>117</v>
      </c>
      <c r="F2083" s="134">
        <v>52550</v>
      </c>
      <c r="G2083" s="132" t="s">
        <v>2853</v>
      </c>
      <c r="H2083" s="132" t="s">
        <v>713</v>
      </c>
      <c r="I2083" s="135" t="s">
        <v>951</v>
      </c>
      <c r="J2083" s="188" t="s">
        <v>1140</v>
      </c>
      <c r="K2083" s="188"/>
      <c r="L2083" s="195">
        <v>800</v>
      </c>
      <c r="M2083" s="161" t="s">
        <v>2274</v>
      </c>
      <c r="N2083" s="138">
        <f t="shared" si="158"/>
        <v>11</v>
      </c>
      <c r="O2083" s="634">
        <f t="shared" si="160"/>
        <v>3.2</v>
      </c>
      <c r="Q2083" s="139" t="e">
        <f ca="1">_xll.BDP(T2083,"NAME")</f>
        <v>#NAME?</v>
      </c>
      <c r="R2083" s="138" t="e">
        <f ca="1">_xll.BDP(T2083,"INDUSTRY_SECTOR")</f>
        <v>#NAME?</v>
      </c>
      <c r="S2083" s="132" t="s">
        <v>2922</v>
      </c>
      <c r="T2083" s="138" t="str">
        <f t="shared" si="159"/>
        <v>KU1 EQUITY</v>
      </c>
      <c r="U2083" s="138"/>
    </row>
    <row r="2084" spans="1:21" s="141" customFormat="1" x14ac:dyDescent="0.3">
      <c r="A2084" s="131">
        <v>41584</v>
      </c>
      <c r="B2084" s="957" t="s">
        <v>2854</v>
      </c>
      <c r="C2084" s="957" t="s">
        <v>1155</v>
      </c>
      <c r="D2084" s="664">
        <v>600</v>
      </c>
      <c r="E2084" s="132" t="s">
        <v>66</v>
      </c>
      <c r="F2084" s="134">
        <v>45321</v>
      </c>
      <c r="G2084" s="132" t="s">
        <v>1662</v>
      </c>
      <c r="H2084" s="132" t="s">
        <v>2855</v>
      </c>
      <c r="I2084" s="135" t="s">
        <v>1111</v>
      </c>
      <c r="J2084" s="188" t="s">
        <v>657</v>
      </c>
      <c r="K2084" s="188"/>
      <c r="L2084" s="195">
        <v>1800</v>
      </c>
      <c r="M2084" s="161" t="s">
        <v>1937</v>
      </c>
      <c r="N2084" s="138">
        <f t="shared" si="158"/>
        <v>11</v>
      </c>
      <c r="O2084" s="634">
        <f t="shared" si="160"/>
        <v>3</v>
      </c>
      <c r="Q2084" s="139" t="e">
        <f ca="1">_xll.BDP(T2084,"NAME")</f>
        <v>#NAME?</v>
      </c>
      <c r="R2084" s="138" t="e">
        <f ca="1">_xll.BDP(T2084,"INDUSTRY_SECTOR")</f>
        <v>#NAME?</v>
      </c>
      <c r="S2084" s="132" t="s">
        <v>2924</v>
      </c>
      <c r="T2084" s="138" t="str">
        <f t="shared" si="159"/>
        <v>0625216D LN EQUITY</v>
      </c>
      <c r="U2084" s="138"/>
    </row>
    <row r="2085" spans="1:21" s="141" customFormat="1" x14ac:dyDescent="0.3">
      <c r="A2085" s="131">
        <v>41584</v>
      </c>
      <c r="B2085" s="957" t="s">
        <v>2854</v>
      </c>
      <c r="C2085" s="957" t="s">
        <v>1155</v>
      </c>
      <c r="D2085" s="664">
        <v>400</v>
      </c>
      <c r="E2085" s="132" t="s">
        <v>117</v>
      </c>
      <c r="F2085" s="134">
        <v>52565</v>
      </c>
      <c r="G2085" s="132" t="s">
        <v>1662</v>
      </c>
      <c r="H2085" s="132" t="s">
        <v>1118</v>
      </c>
      <c r="I2085" s="135" t="s">
        <v>1118</v>
      </c>
      <c r="J2085" s="188" t="s">
        <v>1558</v>
      </c>
      <c r="K2085" s="188"/>
      <c r="L2085" s="195">
        <v>1200</v>
      </c>
      <c r="M2085" s="161" t="s">
        <v>1890</v>
      </c>
      <c r="N2085" s="138">
        <f t="shared" si="158"/>
        <v>11</v>
      </c>
      <c r="O2085" s="634">
        <f t="shared" si="160"/>
        <v>3</v>
      </c>
      <c r="Q2085" s="139" t="e">
        <f ca="1">_xll.BDP(T2085,"NAME")</f>
        <v>#NAME?</v>
      </c>
      <c r="R2085" s="138" t="e">
        <f ca="1">_xll.BDP(T2085,"INDUSTRY_SECTOR")</f>
        <v>#NAME?</v>
      </c>
      <c r="S2085" s="132" t="s">
        <v>2924</v>
      </c>
      <c r="T2085" s="138" t="str">
        <f t="shared" si="159"/>
        <v>0625216D LN EQUITY</v>
      </c>
      <c r="U2085" s="138"/>
    </row>
    <row r="2086" spans="1:21" s="141" customFormat="1" x14ac:dyDescent="0.3">
      <c r="A2086" s="131">
        <v>41584</v>
      </c>
      <c r="B2086" s="957" t="s">
        <v>2856</v>
      </c>
      <c r="C2086" s="957" t="s">
        <v>1035</v>
      </c>
      <c r="D2086" s="664">
        <v>500</v>
      </c>
      <c r="E2086" s="132" t="s">
        <v>117</v>
      </c>
      <c r="F2086" s="134">
        <v>52550</v>
      </c>
      <c r="G2086" s="132" t="s">
        <v>2857</v>
      </c>
      <c r="H2086" s="132" t="s">
        <v>2165</v>
      </c>
      <c r="I2086" s="135" t="s">
        <v>2325</v>
      </c>
      <c r="J2086" s="188" t="s">
        <v>1260</v>
      </c>
      <c r="K2086" s="188"/>
      <c r="L2086" s="195">
        <v>1700</v>
      </c>
      <c r="M2086" s="161" t="s">
        <v>1890</v>
      </c>
      <c r="N2086" s="138">
        <f t="shared" si="158"/>
        <v>11</v>
      </c>
      <c r="O2086" s="634">
        <f t="shared" si="160"/>
        <v>3.4</v>
      </c>
      <c r="Q2086" s="139" t="e">
        <f ca="1">_xll.BDP(T2086,"NAME")</f>
        <v>#NAME?</v>
      </c>
      <c r="R2086" s="138" t="e">
        <f ca="1">_xll.BDP(T2086,"INDUSTRY_SECTOR")</f>
        <v>#NAME?</v>
      </c>
      <c r="S2086" s="132" t="s">
        <v>2925</v>
      </c>
      <c r="T2086" s="138" t="str">
        <f t="shared" si="159"/>
        <v>0533810D EQUITY</v>
      </c>
      <c r="U2086" s="138"/>
    </row>
    <row r="2087" spans="1:21" s="141" customFormat="1" x14ac:dyDescent="0.3">
      <c r="A2087" s="131">
        <v>41583</v>
      </c>
      <c r="B2087" s="957" t="s">
        <v>2858</v>
      </c>
      <c r="C2087" s="957" t="s">
        <v>208</v>
      </c>
      <c r="D2087" s="664">
        <v>750</v>
      </c>
      <c r="E2087" s="132" t="s">
        <v>37</v>
      </c>
      <c r="F2087" s="134">
        <v>44175</v>
      </c>
      <c r="G2087" s="132" t="s">
        <v>2859</v>
      </c>
      <c r="H2087" s="132" t="s">
        <v>151</v>
      </c>
      <c r="I2087" s="135" t="s">
        <v>1915</v>
      </c>
      <c r="J2087" s="188" t="s">
        <v>1916</v>
      </c>
      <c r="K2087" s="188"/>
      <c r="L2087" s="195">
        <v>2000</v>
      </c>
      <c r="M2087" s="161" t="s">
        <v>2058</v>
      </c>
      <c r="N2087" s="138">
        <f t="shared" si="158"/>
        <v>11</v>
      </c>
      <c r="O2087" s="634">
        <f t="shared" si="160"/>
        <v>2.6666666666666665</v>
      </c>
      <c r="Q2087" s="139" t="e">
        <f ca="1">_xll.BDP(T2087,"NAME")</f>
        <v>#NAME?</v>
      </c>
      <c r="R2087" s="138" t="e">
        <f ca="1">_xll.BDP(T2087,"INDUSTRY_SECTOR")</f>
        <v>#NAME?</v>
      </c>
      <c r="S2087" s="132" t="s">
        <v>2858</v>
      </c>
      <c r="T2087" s="138" t="str">
        <f t="shared" si="159"/>
        <v>KEY EQUITY</v>
      </c>
      <c r="U2087" s="138"/>
    </row>
    <row r="2088" spans="1:21" s="141" customFormat="1" x14ac:dyDescent="0.3">
      <c r="A2088" s="131">
        <v>41583</v>
      </c>
      <c r="B2088" s="957" t="s">
        <v>1626</v>
      </c>
      <c r="C2088" s="957" t="s">
        <v>208</v>
      </c>
      <c r="D2088" s="664">
        <v>400</v>
      </c>
      <c r="E2088" s="132" t="s">
        <v>537</v>
      </c>
      <c r="F2088" s="134">
        <v>42870</v>
      </c>
      <c r="G2088" s="132" t="s">
        <v>2860</v>
      </c>
      <c r="H2088" s="132" t="s">
        <v>189</v>
      </c>
      <c r="I2088" s="135" t="s">
        <v>19</v>
      </c>
      <c r="J2088" s="188" t="s">
        <v>1173</v>
      </c>
      <c r="K2088" s="188"/>
      <c r="L2088" s="195">
        <v>1000</v>
      </c>
      <c r="M2088" s="161"/>
      <c r="N2088" s="138">
        <f t="shared" si="158"/>
        <v>11</v>
      </c>
      <c r="O2088" s="634">
        <f t="shared" si="160"/>
        <v>2.5</v>
      </c>
      <c r="Q2088" s="139" t="e">
        <f ca="1">_xll.BDP(T2088,"NAME")</f>
        <v>#NAME?</v>
      </c>
      <c r="R2088" s="138" t="e">
        <f ca="1">_xll.BDP(T2088,"INDUSTRY_SECTOR")</f>
        <v>#NAME?</v>
      </c>
      <c r="S2088" s="132" t="s">
        <v>2914</v>
      </c>
      <c r="T2088" s="138" t="str">
        <f t="shared" si="159"/>
        <v>329802Q EQUITY</v>
      </c>
      <c r="U2088" s="138"/>
    </row>
    <row r="2089" spans="1:21" s="141" customFormat="1" x14ac:dyDescent="0.3">
      <c r="A2089" s="131">
        <v>41583</v>
      </c>
      <c r="B2089" s="957" t="s">
        <v>1626</v>
      </c>
      <c r="C2089" s="957" t="s">
        <v>208</v>
      </c>
      <c r="D2089" s="664">
        <v>350</v>
      </c>
      <c r="E2089" s="132" t="s">
        <v>37</v>
      </c>
      <c r="F2089" s="134">
        <v>43419</v>
      </c>
      <c r="G2089" s="132" t="s">
        <v>2860</v>
      </c>
      <c r="H2089" s="132" t="s">
        <v>631</v>
      </c>
      <c r="I2089" s="135" t="s">
        <v>2043</v>
      </c>
      <c r="J2089" s="188" t="s">
        <v>1712</v>
      </c>
      <c r="K2089" s="188"/>
      <c r="L2089" s="195">
        <v>1100</v>
      </c>
      <c r="M2089" s="161" t="s">
        <v>1937</v>
      </c>
      <c r="N2089" s="138">
        <f t="shared" si="158"/>
        <v>11</v>
      </c>
      <c r="O2089" s="634">
        <f t="shared" si="160"/>
        <v>3.1428571428571428</v>
      </c>
      <c r="Q2089" s="139" t="e">
        <f ca="1">_xll.BDP(T2089,"NAME")</f>
        <v>#NAME?</v>
      </c>
      <c r="R2089" s="138" t="e">
        <f ca="1">_xll.BDP(T2089,"INDUSTRY_SECTOR")</f>
        <v>#NAME?</v>
      </c>
      <c r="S2089" s="132" t="s">
        <v>2914</v>
      </c>
      <c r="T2089" s="138" t="str">
        <f t="shared" si="159"/>
        <v>329802Q EQUITY</v>
      </c>
      <c r="U2089" s="138"/>
    </row>
    <row r="2090" spans="1:21" s="141" customFormat="1" x14ac:dyDescent="0.3">
      <c r="A2090" s="131">
        <v>41583</v>
      </c>
      <c r="B2090" s="957" t="s">
        <v>1626</v>
      </c>
      <c r="C2090" s="957" t="s">
        <v>208</v>
      </c>
      <c r="D2090" s="664">
        <v>500</v>
      </c>
      <c r="E2090" s="132" t="s">
        <v>66</v>
      </c>
      <c r="F2090" s="134">
        <v>45245</v>
      </c>
      <c r="G2090" s="132" t="s">
        <v>2860</v>
      </c>
      <c r="H2090" s="132" t="s">
        <v>225</v>
      </c>
      <c r="I2090" s="135" t="s">
        <v>597</v>
      </c>
      <c r="J2090" s="188" t="s">
        <v>991</v>
      </c>
      <c r="K2090" s="188"/>
      <c r="L2090" s="195">
        <v>1000</v>
      </c>
      <c r="M2090" s="161"/>
      <c r="N2090" s="138">
        <f t="shared" si="158"/>
        <v>11</v>
      </c>
      <c r="O2090" s="634">
        <f t="shared" si="160"/>
        <v>2</v>
      </c>
      <c r="Q2090" s="139" t="e">
        <f ca="1">_xll.BDP(T2090,"NAME")</f>
        <v>#NAME?</v>
      </c>
      <c r="R2090" s="138" t="e">
        <f ca="1">_xll.BDP(T2090,"INDUSTRY_SECTOR")</f>
        <v>#NAME?</v>
      </c>
      <c r="S2090" s="132" t="s">
        <v>2914</v>
      </c>
      <c r="T2090" s="138" t="str">
        <f t="shared" si="159"/>
        <v>329802Q EQUITY</v>
      </c>
      <c r="U2090" s="138"/>
    </row>
    <row r="2091" spans="1:21" s="141" customFormat="1" x14ac:dyDescent="0.3">
      <c r="A2091" s="131">
        <v>41583</v>
      </c>
      <c r="B2091" s="957" t="s">
        <v>1626</v>
      </c>
      <c r="C2091" s="957" t="s">
        <v>208</v>
      </c>
      <c r="D2091" s="664">
        <v>750</v>
      </c>
      <c r="E2091" s="132" t="s">
        <v>117</v>
      </c>
      <c r="F2091" s="134">
        <v>52550</v>
      </c>
      <c r="G2091" s="132" t="s">
        <v>2860</v>
      </c>
      <c r="H2091" s="132" t="s">
        <v>2052</v>
      </c>
      <c r="I2091" s="135" t="s">
        <v>1480</v>
      </c>
      <c r="J2091" s="188" t="s">
        <v>1087</v>
      </c>
      <c r="K2091" s="188"/>
      <c r="L2091" s="195">
        <v>1500</v>
      </c>
      <c r="M2091" s="161" t="s">
        <v>1937</v>
      </c>
      <c r="N2091" s="138">
        <f t="shared" si="158"/>
        <v>11</v>
      </c>
      <c r="O2091" s="634">
        <f t="shared" si="160"/>
        <v>2</v>
      </c>
      <c r="Q2091" s="139" t="e">
        <f ca="1">_xll.BDP(T2091,"NAME")</f>
        <v>#NAME?</v>
      </c>
      <c r="R2091" s="138" t="e">
        <f ca="1">_xll.BDP(T2091,"INDUSTRY_SECTOR")</f>
        <v>#NAME?</v>
      </c>
      <c r="S2091" s="132" t="s">
        <v>2914</v>
      </c>
      <c r="T2091" s="138" t="str">
        <f t="shared" si="159"/>
        <v>329802Q EQUITY</v>
      </c>
      <c r="U2091" s="138"/>
    </row>
    <row r="2092" spans="1:21" s="141" customFormat="1" x14ac:dyDescent="0.3">
      <c r="A2092" s="131">
        <v>41583</v>
      </c>
      <c r="B2092" s="957" t="s">
        <v>2861</v>
      </c>
      <c r="C2092" s="957" t="s">
        <v>208</v>
      </c>
      <c r="D2092" s="664">
        <v>800</v>
      </c>
      <c r="E2092" s="132" t="s">
        <v>66</v>
      </c>
      <c r="F2092" s="134">
        <v>45245</v>
      </c>
      <c r="G2092" s="132" t="s">
        <v>2862</v>
      </c>
      <c r="H2092" s="132" t="s">
        <v>1469</v>
      </c>
      <c r="I2092" s="135" t="s">
        <v>1257</v>
      </c>
      <c r="J2092" s="188" t="s">
        <v>1037</v>
      </c>
      <c r="K2092" s="188"/>
      <c r="L2092" s="195">
        <v>185</v>
      </c>
      <c r="M2092" s="161" t="s">
        <v>1890</v>
      </c>
      <c r="N2092" s="138">
        <f t="shared" si="158"/>
        <v>11</v>
      </c>
      <c r="O2092" s="634">
        <f t="shared" si="160"/>
        <v>0.23125000000000001</v>
      </c>
      <c r="Q2092" s="139" t="e">
        <f ca="1">_xll.BDP(T2092,"NAME")</f>
        <v>#NAME?</v>
      </c>
      <c r="R2092" s="138" t="e">
        <f ca="1">_xll.BDP(T2092,"INDUSTRY_SECTOR")</f>
        <v>#NAME?</v>
      </c>
      <c r="S2092" s="132" t="s">
        <v>2861</v>
      </c>
      <c r="T2092" s="138" t="str">
        <f t="shared" si="159"/>
        <v>HCP EQUITY</v>
      </c>
      <c r="U2092" s="138"/>
    </row>
    <row r="2093" spans="1:21" s="141" customFormat="1" x14ac:dyDescent="0.3">
      <c r="A2093" s="131">
        <v>41583</v>
      </c>
      <c r="B2093" s="957" t="s">
        <v>1370</v>
      </c>
      <c r="C2093" s="957" t="s">
        <v>705</v>
      </c>
      <c r="D2093" s="664">
        <v>750</v>
      </c>
      <c r="E2093" s="132" t="s">
        <v>37</v>
      </c>
      <c r="F2093" s="134">
        <v>43412</v>
      </c>
      <c r="G2093" s="132" t="s">
        <v>2863</v>
      </c>
      <c r="H2093" s="132" t="s">
        <v>570</v>
      </c>
      <c r="I2093" s="135" t="s">
        <v>2774</v>
      </c>
      <c r="J2093" s="188" t="s">
        <v>1323</v>
      </c>
      <c r="K2093" s="188"/>
      <c r="L2093" s="195">
        <v>3100</v>
      </c>
      <c r="M2093" s="161" t="s">
        <v>1890</v>
      </c>
      <c r="N2093" s="138">
        <f t="shared" si="158"/>
        <v>11</v>
      </c>
      <c r="O2093" s="634">
        <f t="shared" si="160"/>
        <v>4.1333333333333337</v>
      </c>
      <c r="Q2093" s="139" t="e">
        <f ca="1">_xll.BDP(T2093,"NAME")</f>
        <v>#NAME?</v>
      </c>
      <c r="R2093" s="138" t="e">
        <f ca="1">_xll.BDP(T2093,"INDUSTRY_SECTOR")</f>
        <v>#NAME?</v>
      </c>
      <c r="S2093" s="132" t="s">
        <v>2918</v>
      </c>
      <c r="T2093" s="138" t="str">
        <f t="shared" si="159"/>
        <v>STL NO EQUITY</v>
      </c>
      <c r="U2093" s="138"/>
    </row>
    <row r="2094" spans="1:21" s="141" customFormat="1" x14ac:dyDescent="0.3">
      <c r="A2094" s="131">
        <v>41583</v>
      </c>
      <c r="B2094" s="957" t="s">
        <v>2864</v>
      </c>
      <c r="C2094" s="957" t="s">
        <v>705</v>
      </c>
      <c r="D2094" s="664">
        <v>750</v>
      </c>
      <c r="E2094" s="132" t="s">
        <v>81</v>
      </c>
      <c r="F2094" s="134">
        <v>43412</v>
      </c>
      <c r="G2094" s="132" t="s">
        <v>2863</v>
      </c>
      <c r="H2094" s="132" t="s">
        <v>2299</v>
      </c>
      <c r="I2094" s="135" t="s">
        <v>1745</v>
      </c>
      <c r="J2094" s="188" t="s">
        <v>1433</v>
      </c>
      <c r="K2094" s="188"/>
      <c r="L2094" s="195">
        <v>2000</v>
      </c>
      <c r="M2094" s="161" t="s">
        <v>1890</v>
      </c>
      <c r="N2094" s="138">
        <f t="shared" si="158"/>
        <v>11</v>
      </c>
      <c r="O2094" s="634">
        <f t="shared" si="160"/>
        <v>2.6666666666666665</v>
      </c>
      <c r="Q2094" s="139" t="e">
        <f ca="1">_xll.BDP(T2094,"NAME")</f>
        <v>#NAME?</v>
      </c>
      <c r="R2094" s="138" t="e">
        <f ca="1">_xll.BDP(T2094,"INDUSTRY_SECTOR")</f>
        <v>#NAME?</v>
      </c>
      <c r="S2094" s="132" t="s">
        <v>2918</v>
      </c>
      <c r="T2094" s="138" t="str">
        <f t="shared" ref="T2094:T2117" si="161">CONCATENATE(S2094," EQUITY")</f>
        <v>STL NO EQUITY</v>
      </c>
      <c r="U2094" s="138"/>
    </row>
    <row r="2095" spans="1:21" s="141" customFormat="1" x14ac:dyDescent="0.3">
      <c r="A2095" s="131">
        <v>41583</v>
      </c>
      <c r="B2095" s="957" t="s">
        <v>1370</v>
      </c>
      <c r="C2095" s="957" t="s">
        <v>705</v>
      </c>
      <c r="D2095" s="664">
        <v>750</v>
      </c>
      <c r="E2095" s="132" t="s">
        <v>224</v>
      </c>
      <c r="F2095" s="134">
        <v>44143</v>
      </c>
      <c r="G2095" s="132" t="s">
        <v>2863</v>
      </c>
      <c r="H2095" s="132" t="s">
        <v>220</v>
      </c>
      <c r="I2095" s="135" t="s">
        <v>1991</v>
      </c>
      <c r="J2095" s="188" t="s">
        <v>1254</v>
      </c>
      <c r="K2095" s="188"/>
      <c r="L2095" s="195">
        <v>2750</v>
      </c>
      <c r="M2095" s="161" t="s">
        <v>1890</v>
      </c>
      <c r="N2095" s="138">
        <f t="shared" si="158"/>
        <v>11</v>
      </c>
      <c r="O2095" s="634">
        <f t="shared" si="160"/>
        <v>3.6666666666666665</v>
      </c>
      <c r="Q2095" s="139" t="e">
        <f ca="1">_xll.BDP(T2095,"NAME")</f>
        <v>#NAME?</v>
      </c>
      <c r="R2095" s="138" t="e">
        <f ca="1">_xll.BDP(T2095,"INDUSTRY_SECTOR")</f>
        <v>#NAME?</v>
      </c>
      <c r="S2095" s="132" t="s">
        <v>2918</v>
      </c>
      <c r="T2095" s="138" t="str">
        <f t="shared" si="161"/>
        <v>STL NO EQUITY</v>
      </c>
      <c r="U2095" s="138"/>
    </row>
    <row r="2096" spans="1:21" s="141" customFormat="1" x14ac:dyDescent="0.3">
      <c r="A2096" s="131">
        <v>41583</v>
      </c>
      <c r="B2096" s="957" t="s">
        <v>1370</v>
      </c>
      <c r="C2096" s="957" t="s">
        <v>705</v>
      </c>
      <c r="D2096" s="664">
        <v>1000</v>
      </c>
      <c r="E2096" s="132" t="s">
        <v>66</v>
      </c>
      <c r="F2096" s="134">
        <v>45352</v>
      </c>
      <c r="G2096" s="132" t="s">
        <v>2863</v>
      </c>
      <c r="H2096" s="132" t="s">
        <v>226</v>
      </c>
      <c r="I2096" s="135" t="s">
        <v>1177</v>
      </c>
      <c r="J2096" s="188" t="s">
        <v>1112</v>
      </c>
      <c r="K2096" s="188"/>
      <c r="L2096" s="195">
        <v>3150</v>
      </c>
      <c r="M2096" s="161" t="s">
        <v>1890</v>
      </c>
      <c r="N2096" s="138">
        <f t="shared" si="158"/>
        <v>11</v>
      </c>
      <c r="O2096" s="634">
        <f t="shared" si="160"/>
        <v>3.15</v>
      </c>
      <c r="Q2096" s="139" t="e">
        <f ca="1">_xll.BDP(T2096,"NAME")</f>
        <v>#NAME?</v>
      </c>
      <c r="R2096" s="138" t="e">
        <f ca="1">_xll.BDP(T2096,"INDUSTRY_SECTOR")</f>
        <v>#NAME?</v>
      </c>
      <c r="S2096" s="132" t="s">
        <v>2918</v>
      </c>
      <c r="T2096" s="138" t="str">
        <f t="shared" si="161"/>
        <v>STL NO EQUITY</v>
      </c>
      <c r="U2096" s="138"/>
    </row>
    <row r="2097" spans="1:21" s="141" customFormat="1" x14ac:dyDescent="0.3">
      <c r="A2097" s="131">
        <v>41583</v>
      </c>
      <c r="B2097" s="957" t="s">
        <v>1370</v>
      </c>
      <c r="C2097" s="957" t="s">
        <v>705</v>
      </c>
      <c r="D2097" s="664">
        <v>750</v>
      </c>
      <c r="E2097" s="132" t="s">
        <v>117</v>
      </c>
      <c r="F2097" s="134">
        <v>52543</v>
      </c>
      <c r="G2097" s="132" t="s">
        <v>2863</v>
      </c>
      <c r="H2097" s="132" t="s">
        <v>652</v>
      </c>
      <c r="I2097" s="135" t="s">
        <v>1177</v>
      </c>
      <c r="J2097" s="188" t="s">
        <v>1112</v>
      </c>
      <c r="K2097" s="188"/>
      <c r="L2097" s="195">
        <v>3150</v>
      </c>
      <c r="M2097" s="161" t="s">
        <v>1890</v>
      </c>
      <c r="N2097" s="138">
        <f t="shared" si="158"/>
        <v>11</v>
      </c>
      <c r="O2097" s="634">
        <f t="shared" si="160"/>
        <v>4.2</v>
      </c>
      <c r="Q2097" s="139" t="e">
        <f ca="1">_xll.BDP(T2097,"NAME")</f>
        <v>#NAME?</v>
      </c>
      <c r="R2097" s="138" t="e">
        <f ca="1">_xll.BDP(T2097,"INDUSTRY_SECTOR")</f>
        <v>#NAME?</v>
      </c>
      <c r="S2097" s="132" t="s">
        <v>2918</v>
      </c>
      <c r="T2097" s="138" t="str">
        <f t="shared" si="161"/>
        <v>STL NO EQUITY</v>
      </c>
      <c r="U2097" s="138"/>
    </row>
    <row r="2098" spans="1:21" s="141" customFormat="1" x14ac:dyDescent="0.3">
      <c r="A2098" s="131">
        <v>41583</v>
      </c>
      <c r="B2098" s="957" t="s">
        <v>1341</v>
      </c>
      <c r="C2098" s="957" t="s">
        <v>87</v>
      </c>
      <c r="D2098" s="664">
        <v>500</v>
      </c>
      <c r="E2098" s="132" t="s">
        <v>12</v>
      </c>
      <c r="F2098" s="134">
        <v>42682</v>
      </c>
      <c r="G2098" s="132" t="s">
        <v>2865</v>
      </c>
      <c r="H2098" s="132" t="s">
        <v>2866</v>
      </c>
      <c r="I2098" s="135" t="s">
        <v>1276</v>
      </c>
      <c r="J2098" s="188" t="s">
        <v>989</v>
      </c>
      <c r="K2098" s="188"/>
      <c r="L2098" s="195">
        <v>3500</v>
      </c>
      <c r="M2098" s="161" t="s">
        <v>2867</v>
      </c>
      <c r="N2098" s="138">
        <f t="shared" si="158"/>
        <v>11</v>
      </c>
      <c r="O2098" s="634">
        <f t="shared" si="160"/>
        <v>7</v>
      </c>
      <c r="Q2098" s="139" t="e">
        <f ca="1">_xll.BDP(T2098,"NAME")</f>
        <v>#NAME?</v>
      </c>
      <c r="R2098" s="138" t="e">
        <f ca="1">_xll.BDP(T2098,"INDUSTRY_SECTOR")</f>
        <v>#NAME?</v>
      </c>
      <c r="S2098" s="132" t="s">
        <v>2919</v>
      </c>
      <c r="T2098" s="138" t="str">
        <f t="shared" si="161"/>
        <v>0851108D EQUITY</v>
      </c>
      <c r="U2098" s="138"/>
    </row>
    <row r="2099" spans="1:21" s="141" customFormat="1" x14ac:dyDescent="0.3">
      <c r="A2099" s="131">
        <v>41583</v>
      </c>
      <c r="B2099" s="957" t="s">
        <v>1341</v>
      </c>
      <c r="C2099" s="957" t="s">
        <v>87</v>
      </c>
      <c r="D2099" s="664">
        <v>600</v>
      </c>
      <c r="E2099" s="132" t="s">
        <v>37</v>
      </c>
      <c r="F2099" s="134">
        <v>43412</v>
      </c>
      <c r="G2099" s="132" t="s">
        <v>2865</v>
      </c>
      <c r="H2099" s="132" t="s">
        <v>2868</v>
      </c>
      <c r="I2099" s="135" t="s">
        <v>1175</v>
      </c>
      <c r="J2099" s="188" t="s">
        <v>990</v>
      </c>
      <c r="K2099" s="188"/>
      <c r="L2099" s="195">
        <v>4300</v>
      </c>
      <c r="M2099" s="161" t="s">
        <v>2867</v>
      </c>
      <c r="N2099" s="138">
        <f t="shared" si="158"/>
        <v>11</v>
      </c>
      <c r="O2099" s="634">
        <f t="shared" si="160"/>
        <v>7.166666666666667</v>
      </c>
      <c r="Q2099" s="139" t="e">
        <f ca="1">_xll.BDP(T2099,"NAME")</f>
        <v>#NAME?</v>
      </c>
      <c r="R2099" s="138" t="e">
        <f ca="1">_xll.BDP(T2099,"INDUSTRY_SECTOR")</f>
        <v>#NAME?</v>
      </c>
      <c r="S2099" s="132" t="s">
        <v>2919</v>
      </c>
      <c r="T2099" s="138" t="str">
        <f t="shared" si="161"/>
        <v>0851108D EQUITY</v>
      </c>
      <c r="U2099" s="138"/>
    </row>
    <row r="2100" spans="1:21" s="141" customFormat="1" x14ac:dyDescent="0.3">
      <c r="A2100" s="131">
        <v>41583</v>
      </c>
      <c r="B2100" s="957" t="s">
        <v>1341</v>
      </c>
      <c r="C2100" s="957" t="s">
        <v>87</v>
      </c>
      <c r="D2100" s="664">
        <v>800</v>
      </c>
      <c r="E2100" s="132" t="s">
        <v>66</v>
      </c>
      <c r="F2100" s="134">
        <v>45245</v>
      </c>
      <c r="G2100" s="132" t="s">
        <v>2865</v>
      </c>
      <c r="H2100" s="132" t="s">
        <v>334</v>
      </c>
      <c r="I2100" s="135" t="s">
        <v>1077</v>
      </c>
      <c r="J2100" s="188" t="s">
        <v>1087</v>
      </c>
      <c r="K2100" s="188"/>
      <c r="L2100" s="195">
        <v>4500</v>
      </c>
      <c r="M2100" s="161" t="s">
        <v>2867</v>
      </c>
      <c r="N2100" s="138">
        <f t="shared" si="158"/>
        <v>11</v>
      </c>
      <c r="O2100" s="634">
        <f t="shared" si="160"/>
        <v>5.625</v>
      </c>
      <c r="Q2100" s="139" t="e">
        <f ca="1">_xll.BDP(T2100,"NAME")</f>
        <v>#NAME?</v>
      </c>
      <c r="R2100" s="138" t="e">
        <f ca="1">_xll.BDP(T2100,"INDUSTRY_SECTOR")</f>
        <v>#NAME?</v>
      </c>
      <c r="S2100" s="132" t="s">
        <v>2919</v>
      </c>
      <c r="T2100" s="138" t="str">
        <f t="shared" si="161"/>
        <v>0851108D EQUITY</v>
      </c>
      <c r="U2100" s="138"/>
    </row>
    <row r="2101" spans="1:21" s="141" customFormat="1" x14ac:dyDescent="0.3">
      <c r="A2101" s="131">
        <v>41583</v>
      </c>
      <c r="B2101" s="957" t="s">
        <v>1341</v>
      </c>
      <c r="C2101" s="957" t="s">
        <v>87</v>
      </c>
      <c r="D2101" s="664">
        <v>400</v>
      </c>
      <c r="E2101" s="132" t="s">
        <v>117</v>
      </c>
      <c r="F2101" s="134">
        <v>52550</v>
      </c>
      <c r="G2101" s="132" t="s">
        <v>2865</v>
      </c>
      <c r="H2101" s="132" t="s">
        <v>2869</v>
      </c>
      <c r="I2101" s="135" t="s">
        <v>1505</v>
      </c>
      <c r="J2101" s="188" t="s">
        <v>996</v>
      </c>
      <c r="K2101" s="188"/>
      <c r="L2101" s="195">
        <v>3300</v>
      </c>
      <c r="M2101" s="161" t="s">
        <v>2867</v>
      </c>
      <c r="N2101" s="138">
        <f t="shared" si="158"/>
        <v>11</v>
      </c>
      <c r="O2101" s="634">
        <f t="shared" si="160"/>
        <v>8.25</v>
      </c>
      <c r="Q2101" s="139" t="e">
        <f ca="1">_xll.BDP(T2101,"NAME")</f>
        <v>#NAME?</v>
      </c>
      <c r="R2101" s="138" t="e">
        <f ca="1">_xll.BDP(T2101,"INDUSTRY_SECTOR")</f>
        <v>#NAME?</v>
      </c>
      <c r="S2101" s="132" t="s">
        <v>2919</v>
      </c>
      <c r="T2101" s="138" t="str">
        <f t="shared" si="161"/>
        <v>0851108D EQUITY</v>
      </c>
      <c r="U2101" s="138"/>
    </row>
    <row r="2102" spans="1:21" s="159" customFormat="1" x14ac:dyDescent="0.3">
      <c r="A2102" s="153">
        <v>41583</v>
      </c>
      <c r="B2102" s="976" t="s">
        <v>1421</v>
      </c>
      <c r="C2102" s="976" t="s">
        <v>208</v>
      </c>
      <c r="D2102" s="300">
        <v>250</v>
      </c>
      <c r="E2102" s="154" t="s">
        <v>37</v>
      </c>
      <c r="F2102" s="155">
        <v>43419</v>
      </c>
      <c r="G2102" s="154" t="s">
        <v>2870</v>
      </c>
      <c r="H2102" s="154" t="s">
        <v>123</v>
      </c>
      <c r="I2102" s="156" t="s">
        <v>1419</v>
      </c>
      <c r="J2102" s="193" t="s">
        <v>991</v>
      </c>
      <c r="K2102" s="193"/>
      <c r="L2102" s="196">
        <v>3750</v>
      </c>
      <c r="M2102" s="162" t="s">
        <v>2871</v>
      </c>
      <c r="N2102" s="159">
        <f t="shared" si="158"/>
        <v>11</v>
      </c>
      <c r="O2102" s="635">
        <f>P2103</f>
        <v>7.5</v>
      </c>
      <c r="P2102" s="52">
        <f>SUM(D2102:D2103)</f>
        <v>500</v>
      </c>
      <c r="Q2102" s="154" t="e">
        <f ca="1">_xll.BDP(T2102,"NAME")</f>
        <v>#NAME?</v>
      </c>
      <c r="R2102" s="159" t="e">
        <f ca="1">_xll.BDP(T2102,"INDUSTRY_SECTOR")</f>
        <v>#NAME?</v>
      </c>
      <c r="S2102" s="154" t="s">
        <v>2916</v>
      </c>
      <c r="T2102" s="159" t="str">
        <f t="shared" si="161"/>
        <v>28302Z EQUITY</v>
      </c>
    </row>
    <row r="2103" spans="1:21" s="159" customFormat="1" x14ac:dyDescent="0.3">
      <c r="A2103" s="153">
        <v>41583</v>
      </c>
      <c r="B2103" s="976" t="s">
        <v>1421</v>
      </c>
      <c r="C2103" s="976" t="s">
        <v>208</v>
      </c>
      <c r="D2103" s="300">
        <v>250</v>
      </c>
      <c r="E2103" s="154" t="s">
        <v>66</v>
      </c>
      <c r="F2103" s="155">
        <v>45245</v>
      </c>
      <c r="G2103" s="154" t="s">
        <v>2870</v>
      </c>
      <c r="H2103" s="154" t="s">
        <v>2046</v>
      </c>
      <c r="I2103" s="156" t="s">
        <v>1257</v>
      </c>
      <c r="J2103" s="193" t="s">
        <v>1037</v>
      </c>
      <c r="K2103" s="193"/>
      <c r="L2103" s="196">
        <v>3750</v>
      </c>
      <c r="M2103" s="162" t="s">
        <v>2871</v>
      </c>
      <c r="N2103" s="159">
        <f t="shared" si="158"/>
        <v>11</v>
      </c>
      <c r="O2103" s="635">
        <f>P2103</f>
        <v>7.5</v>
      </c>
      <c r="P2103" s="52">
        <f>L2102/P2102</f>
        <v>7.5</v>
      </c>
      <c r="Q2103" s="154" t="e">
        <f ca="1">_xll.BDP(T2103,"NAME")</f>
        <v>#NAME?</v>
      </c>
      <c r="R2103" s="159" t="e">
        <f ca="1">_xll.BDP(T2103,"INDUSTRY_SECTOR")</f>
        <v>#NAME?</v>
      </c>
      <c r="S2103" s="154" t="s">
        <v>2916</v>
      </c>
      <c r="T2103" s="159" t="str">
        <f t="shared" si="161"/>
        <v>28302Z EQUITY</v>
      </c>
    </row>
    <row r="2104" spans="1:21" s="141" customFormat="1" x14ac:dyDescent="0.3">
      <c r="A2104" s="131">
        <v>41583</v>
      </c>
      <c r="B2104" s="957" t="s">
        <v>1561</v>
      </c>
      <c r="C2104" s="957" t="s">
        <v>288</v>
      </c>
      <c r="D2104" s="664">
        <v>225</v>
      </c>
      <c r="E2104" s="132" t="s">
        <v>37</v>
      </c>
      <c r="F2104" s="134">
        <v>43388</v>
      </c>
      <c r="G2104" s="132" t="s">
        <v>2872</v>
      </c>
      <c r="H2104" s="132" t="s">
        <v>189</v>
      </c>
      <c r="I2104" s="135" t="s">
        <v>2751</v>
      </c>
      <c r="J2104" s="188" t="s">
        <v>2752</v>
      </c>
      <c r="K2104" s="188"/>
      <c r="L2104" s="195">
        <v>300</v>
      </c>
      <c r="M2104" s="161" t="s">
        <v>1890</v>
      </c>
      <c r="N2104" s="138">
        <f t="shared" si="158"/>
        <v>11</v>
      </c>
      <c r="O2104" s="634">
        <f t="shared" ref="O2104:O2117" si="162">L2104/D2104</f>
        <v>1.3333333333333333</v>
      </c>
      <c r="Q2104" s="139" t="e">
        <f ca="1">_xll.BDP(T2104,"NAME")</f>
        <v>#NAME?</v>
      </c>
      <c r="R2104" s="138" t="e">
        <f ca="1">_xll.BDP(T2104,"INDUSTRY_SECTOR")</f>
        <v>#NAME?</v>
      </c>
      <c r="S2104" s="132" t="s">
        <v>2917</v>
      </c>
      <c r="T2104" s="138" t="str">
        <f t="shared" si="161"/>
        <v>0561318D EQUITY</v>
      </c>
      <c r="U2104" s="138"/>
    </row>
    <row r="2105" spans="1:21" s="141" customFormat="1" x14ac:dyDescent="0.3">
      <c r="A2105" s="131">
        <v>41583</v>
      </c>
      <c r="B2105" s="957" t="s">
        <v>2873</v>
      </c>
      <c r="C2105" s="957" t="s">
        <v>218</v>
      </c>
      <c r="D2105" s="664">
        <v>1000</v>
      </c>
      <c r="E2105" s="132" t="s">
        <v>117</v>
      </c>
      <c r="F2105" s="134">
        <v>52550</v>
      </c>
      <c r="G2105" s="132" t="s">
        <v>2874</v>
      </c>
      <c r="H2105" s="132" t="s">
        <v>96</v>
      </c>
      <c r="I2105" s="135" t="s">
        <v>1111</v>
      </c>
      <c r="J2105" s="188" t="s">
        <v>1076</v>
      </c>
      <c r="K2105" s="188"/>
      <c r="L2105" s="195">
        <v>2000</v>
      </c>
      <c r="M2105" s="161" t="s">
        <v>2107</v>
      </c>
      <c r="N2105" s="138">
        <f t="shared" si="158"/>
        <v>11</v>
      </c>
      <c r="O2105" s="634">
        <f t="shared" si="162"/>
        <v>2</v>
      </c>
      <c r="Q2105" s="139" t="e">
        <f ca="1">_xll.BDP(T2105,"NAME")</f>
        <v>#NAME?</v>
      </c>
      <c r="R2105" s="138" t="e">
        <f ca="1">_xll.BDP(T2105,"INDUSTRY_SECTOR")</f>
        <v>#NAME?</v>
      </c>
      <c r="S2105" s="132" t="s">
        <v>2873</v>
      </c>
      <c r="T2105" s="138" t="str">
        <f t="shared" si="161"/>
        <v>NBL EQUITY</v>
      </c>
      <c r="U2105" s="138"/>
    </row>
    <row r="2106" spans="1:21" s="141" customFormat="1" x14ac:dyDescent="0.3">
      <c r="A2106" s="131">
        <v>41583</v>
      </c>
      <c r="B2106" s="957" t="s">
        <v>2875</v>
      </c>
      <c r="C2106" s="957" t="s">
        <v>2025</v>
      </c>
      <c r="D2106" s="664">
        <v>1500</v>
      </c>
      <c r="E2106" s="132" t="s">
        <v>74</v>
      </c>
      <c r="F2106" s="134">
        <v>42314</v>
      </c>
      <c r="G2106" s="132" t="s">
        <v>2876</v>
      </c>
      <c r="H2106" s="132" t="s">
        <v>2877</v>
      </c>
      <c r="I2106" s="135" t="s">
        <v>2878</v>
      </c>
      <c r="J2106" s="188" t="s">
        <v>1338</v>
      </c>
      <c r="K2106" s="188"/>
      <c r="L2106" s="195">
        <v>2000</v>
      </c>
      <c r="M2106" s="161" t="s">
        <v>1937</v>
      </c>
      <c r="N2106" s="138">
        <f t="shared" si="158"/>
        <v>11</v>
      </c>
      <c r="O2106" s="634">
        <f t="shared" si="162"/>
        <v>1.3333333333333333</v>
      </c>
      <c r="Q2106" s="139" t="e">
        <f ca="1">_xll.BDP(T2106,"NAME")</f>
        <v>#NAME?</v>
      </c>
      <c r="R2106" s="138" t="e">
        <f ca="1">_xll.BDP(T2106,"INDUSTRY_SECTOR")</f>
        <v>#NAME?</v>
      </c>
      <c r="S2106" s="132" t="s">
        <v>2915</v>
      </c>
      <c r="T2106" s="138" t="str">
        <f t="shared" si="161"/>
        <v>TD CN EQUITY</v>
      </c>
      <c r="U2106" s="138"/>
    </row>
    <row r="2107" spans="1:21" s="141" customFormat="1" x14ac:dyDescent="0.3">
      <c r="A2107" s="131">
        <v>41583</v>
      </c>
      <c r="B2107" s="957" t="s">
        <v>2879</v>
      </c>
      <c r="C2107" s="957" t="s">
        <v>600</v>
      </c>
      <c r="D2107" s="664">
        <v>300</v>
      </c>
      <c r="E2107" s="132" t="s">
        <v>66</v>
      </c>
      <c r="F2107" s="134">
        <v>45245</v>
      </c>
      <c r="G2107" s="132" t="s">
        <v>2880</v>
      </c>
      <c r="H2107" s="132" t="s">
        <v>2075</v>
      </c>
      <c r="I2107" s="135" t="s">
        <v>2881</v>
      </c>
      <c r="J2107" s="188" t="s">
        <v>1260</v>
      </c>
      <c r="K2107" s="188"/>
      <c r="L2107" s="195">
        <v>700</v>
      </c>
      <c r="M2107" s="161" t="s">
        <v>2882</v>
      </c>
      <c r="N2107" s="138">
        <f t="shared" si="158"/>
        <v>11</v>
      </c>
      <c r="O2107" s="634">
        <f t="shared" si="162"/>
        <v>2.3333333333333335</v>
      </c>
      <c r="Q2107" s="139" t="e">
        <f ca="1">_xll.BDP(T2107,"NAME")</f>
        <v>#NAME?</v>
      </c>
      <c r="R2107" s="138" t="e">
        <f ca="1">_xll.BDP(T2107,"INDUSTRY_SECTOR")</f>
        <v>#NAME?</v>
      </c>
      <c r="S2107" s="132" t="s">
        <v>2879</v>
      </c>
      <c r="T2107" s="138" t="str">
        <f t="shared" si="161"/>
        <v>AHL EQUITY</v>
      </c>
      <c r="U2107" s="138"/>
    </row>
    <row r="2108" spans="1:21" s="205" customFormat="1" x14ac:dyDescent="0.3">
      <c r="A2108" s="198">
        <v>41582</v>
      </c>
      <c r="B2108" s="979" t="s">
        <v>2883</v>
      </c>
      <c r="C2108" s="979" t="s">
        <v>2884</v>
      </c>
      <c r="D2108" s="668">
        <v>450</v>
      </c>
      <c r="E2108" s="199" t="s">
        <v>224</v>
      </c>
      <c r="F2108" s="200">
        <v>44175</v>
      </c>
      <c r="G2108" s="199" t="s">
        <v>1105</v>
      </c>
      <c r="H2108" s="199" t="s">
        <v>2885</v>
      </c>
      <c r="I2108" s="201" t="s">
        <v>2886</v>
      </c>
      <c r="J2108" s="202" t="s">
        <v>1741</v>
      </c>
      <c r="K2108" s="202"/>
      <c r="L2108" s="203">
        <v>3000</v>
      </c>
      <c r="M2108" s="204"/>
      <c r="N2108" s="205">
        <f t="shared" si="158"/>
        <v>11</v>
      </c>
      <c r="O2108" s="634">
        <f t="shared" si="162"/>
        <v>6.666666666666667</v>
      </c>
      <c r="Q2108" s="199" t="s">
        <v>2883</v>
      </c>
      <c r="S2108" s="199"/>
      <c r="T2108" s="205" t="str">
        <f t="shared" si="161"/>
        <v xml:space="preserve"> EQUITY</v>
      </c>
    </row>
    <row r="2109" spans="1:21" s="141" customFormat="1" x14ac:dyDescent="0.3">
      <c r="A2109" s="131">
        <v>41582</v>
      </c>
      <c r="B2109" s="957" t="s">
        <v>2887</v>
      </c>
      <c r="C2109" s="957" t="s">
        <v>65</v>
      </c>
      <c r="D2109" s="664">
        <v>300</v>
      </c>
      <c r="E2109" s="132" t="s">
        <v>12</v>
      </c>
      <c r="F2109" s="134"/>
      <c r="G2109" s="132" t="s">
        <v>2888</v>
      </c>
      <c r="H2109" s="132" t="s">
        <v>2889</v>
      </c>
      <c r="I2109" s="135" t="s">
        <v>2890</v>
      </c>
      <c r="J2109" s="188" t="s">
        <v>2891</v>
      </c>
      <c r="K2109" s="188"/>
      <c r="L2109" s="195">
        <v>2600</v>
      </c>
      <c r="M2109" s="161" t="s">
        <v>2892</v>
      </c>
      <c r="N2109" s="138">
        <f t="shared" si="158"/>
        <v>11</v>
      </c>
      <c r="O2109" s="634">
        <f t="shared" si="162"/>
        <v>8.6666666666666661</v>
      </c>
      <c r="Q2109" s="139" t="e">
        <f ca="1">_xll.BDP(T2109,"NAME")</f>
        <v>#NAME?</v>
      </c>
      <c r="R2109" s="138" t="e">
        <f ca="1">_xll.BDP(T2109,"INDUSTRY_SECTOR")</f>
        <v>#NAME?</v>
      </c>
      <c r="S2109" s="132" t="s">
        <v>2913</v>
      </c>
      <c r="T2109" s="138" t="str">
        <f t="shared" si="161"/>
        <v>002860 KS EQUITY</v>
      </c>
      <c r="U2109" s="138"/>
    </row>
    <row r="2110" spans="1:21" s="141" customFormat="1" x14ac:dyDescent="0.3">
      <c r="A2110" s="131">
        <v>41582</v>
      </c>
      <c r="B2110" s="957" t="s">
        <v>2893</v>
      </c>
      <c r="C2110" s="957" t="s">
        <v>1392</v>
      </c>
      <c r="D2110" s="664">
        <v>400</v>
      </c>
      <c r="E2110" s="132" t="s">
        <v>12</v>
      </c>
      <c r="F2110" s="134">
        <v>42681</v>
      </c>
      <c r="G2110" s="132" t="s">
        <v>2894</v>
      </c>
      <c r="H2110" s="132" t="s">
        <v>2506</v>
      </c>
      <c r="I2110" s="135" t="s">
        <v>2895</v>
      </c>
      <c r="J2110" s="188" t="s">
        <v>1338</v>
      </c>
      <c r="K2110" s="188"/>
      <c r="L2110" s="195">
        <v>1500</v>
      </c>
      <c r="M2110" s="161"/>
      <c r="N2110" s="138">
        <f t="shared" si="158"/>
        <v>11</v>
      </c>
      <c r="O2110" s="634">
        <f t="shared" si="162"/>
        <v>3.75</v>
      </c>
      <c r="Q2110" s="139" t="e">
        <f ca="1">_xll.BDP(T2110,"NAME")</f>
        <v>#NAME?</v>
      </c>
      <c r="R2110" s="138" t="e">
        <f ca="1">_xll.BDP(T2110,"INDUSTRY_SECTOR")</f>
        <v>#NAME?</v>
      </c>
      <c r="S2110" s="132" t="s">
        <v>2896</v>
      </c>
      <c r="T2110" s="138" t="str">
        <f t="shared" si="161"/>
        <v>MON EQUITY</v>
      </c>
      <c r="U2110" s="138"/>
    </row>
    <row r="2111" spans="1:21" s="141" customFormat="1" x14ac:dyDescent="0.3">
      <c r="A2111" s="131">
        <v>41582</v>
      </c>
      <c r="B2111" s="957" t="s">
        <v>2896</v>
      </c>
      <c r="C2111" s="957" t="s">
        <v>1392</v>
      </c>
      <c r="D2111" s="664">
        <v>300</v>
      </c>
      <c r="E2111" s="132" t="s">
        <v>37</v>
      </c>
      <c r="F2111" s="134">
        <v>43419</v>
      </c>
      <c r="G2111" s="132" t="s">
        <v>2894</v>
      </c>
      <c r="H2111" s="132" t="s">
        <v>55</v>
      </c>
      <c r="I2111" s="135" t="s">
        <v>2897</v>
      </c>
      <c r="J2111" s="188" t="s">
        <v>2898</v>
      </c>
      <c r="K2111" s="188"/>
      <c r="L2111" s="195">
        <v>1100</v>
      </c>
      <c r="M2111" s="161"/>
      <c r="N2111" s="138">
        <f t="shared" si="158"/>
        <v>11</v>
      </c>
      <c r="O2111" s="634">
        <f t="shared" si="162"/>
        <v>3.6666666666666665</v>
      </c>
      <c r="Q2111" s="139" t="e">
        <f ca="1">_xll.BDP(T2111,"NAME")</f>
        <v>#NAME?</v>
      </c>
      <c r="R2111" s="138" t="e">
        <f ca="1">_xll.BDP(T2111,"INDUSTRY_SECTOR")</f>
        <v>#NAME?</v>
      </c>
      <c r="S2111" s="132" t="s">
        <v>2896</v>
      </c>
      <c r="T2111" s="138" t="str">
        <f t="shared" si="161"/>
        <v>MON EQUITY</v>
      </c>
      <c r="U2111" s="138"/>
    </row>
    <row r="2112" spans="1:21" s="141" customFormat="1" x14ac:dyDescent="0.3">
      <c r="A2112" s="131">
        <v>41582</v>
      </c>
      <c r="B2112" s="957" t="s">
        <v>2896</v>
      </c>
      <c r="C2112" s="957" t="s">
        <v>1392</v>
      </c>
      <c r="D2112" s="664">
        <v>300</v>
      </c>
      <c r="E2112" s="132" t="s">
        <v>117</v>
      </c>
      <c r="F2112" s="134">
        <v>52550</v>
      </c>
      <c r="G2112" s="132" t="s">
        <v>2894</v>
      </c>
      <c r="H2112" s="132" t="s">
        <v>220</v>
      </c>
      <c r="I2112" s="135" t="s">
        <v>1915</v>
      </c>
      <c r="J2112" s="188" t="s">
        <v>1916</v>
      </c>
      <c r="K2112" s="188"/>
      <c r="L2112" s="195">
        <v>900</v>
      </c>
      <c r="M2112" s="161"/>
      <c r="N2112" s="138">
        <f t="shared" si="158"/>
        <v>11</v>
      </c>
      <c r="O2112" s="634">
        <f t="shared" si="162"/>
        <v>3</v>
      </c>
      <c r="Q2112" s="139" t="e">
        <f ca="1">_xll.BDP(T2112,"NAME")</f>
        <v>#NAME?</v>
      </c>
      <c r="R2112" s="138" t="e">
        <f ca="1">_xll.BDP(T2112,"INDUSTRY_SECTOR")</f>
        <v>#NAME?</v>
      </c>
      <c r="S2112" s="132" t="s">
        <v>2896</v>
      </c>
      <c r="T2112" s="138" t="str">
        <f t="shared" si="161"/>
        <v>MON EQUITY</v>
      </c>
      <c r="U2112" s="138"/>
    </row>
    <row r="2113" spans="1:21" s="141" customFormat="1" x14ac:dyDescent="0.3">
      <c r="A2113" s="131">
        <v>41582</v>
      </c>
      <c r="B2113" s="957" t="s">
        <v>2196</v>
      </c>
      <c r="C2113" s="957" t="s">
        <v>2899</v>
      </c>
      <c r="D2113" s="664">
        <v>300</v>
      </c>
      <c r="E2113" s="132" t="s">
        <v>37</v>
      </c>
      <c r="F2113" s="134">
        <v>43419</v>
      </c>
      <c r="G2113" s="132" t="s">
        <v>2900</v>
      </c>
      <c r="H2113" s="132" t="s">
        <v>1516</v>
      </c>
      <c r="I2113" s="135" t="s">
        <v>1608</v>
      </c>
      <c r="J2113" s="188" t="s">
        <v>1042</v>
      </c>
      <c r="K2113" s="188"/>
      <c r="L2113" s="195">
        <v>1750</v>
      </c>
      <c r="M2113" s="161"/>
      <c r="N2113" s="138">
        <f t="shared" si="158"/>
        <v>11</v>
      </c>
      <c r="O2113" s="634">
        <f t="shared" si="162"/>
        <v>5.833333333333333</v>
      </c>
      <c r="Q2113" s="139" t="e">
        <f ca="1">_xll.BDP(T2113,"NAME")</f>
        <v>#NAME?</v>
      </c>
      <c r="R2113" s="138" t="e">
        <f ca="1">_xll.BDP(T2113,"INDUSTRY_SECTOR")</f>
        <v>#NAME?</v>
      </c>
      <c r="S2113" s="132" t="s">
        <v>2196</v>
      </c>
      <c r="T2113" s="138" t="str">
        <f t="shared" si="161"/>
        <v>R EQUITY</v>
      </c>
      <c r="U2113" s="138"/>
    </row>
    <row r="2114" spans="1:21" s="141" customFormat="1" x14ac:dyDescent="0.3">
      <c r="A2114" s="131">
        <v>41582</v>
      </c>
      <c r="B2114" s="957" t="s">
        <v>2901</v>
      </c>
      <c r="C2114" s="957" t="s">
        <v>1110</v>
      </c>
      <c r="D2114" s="664">
        <v>1000</v>
      </c>
      <c r="E2114" s="132" t="s">
        <v>37</v>
      </c>
      <c r="F2114" s="134">
        <v>43419</v>
      </c>
      <c r="G2114" s="132" t="s">
        <v>2902</v>
      </c>
      <c r="H2114" s="132" t="s">
        <v>1339</v>
      </c>
      <c r="I2114" s="135" t="s">
        <v>830</v>
      </c>
      <c r="J2114" s="188" t="s">
        <v>1395</v>
      </c>
      <c r="K2114" s="188"/>
      <c r="L2114" s="195">
        <v>3000</v>
      </c>
      <c r="M2114" s="161" t="s">
        <v>2892</v>
      </c>
      <c r="N2114" s="138">
        <f t="shared" si="158"/>
        <v>11</v>
      </c>
      <c r="O2114" s="634">
        <f t="shared" si="162"/>
        <v>3</v>
      </c>
      <c r="Q2114" s="139" t="e">
        <f ca="1">_xll.BDP(T2114,"NAME")</f>
        <v>#NAME?</v>
      </c>
      <c r="R2114" s="138" t="e">
        <f ca="1">_xll.BDP(T2114,"INDUSTRY_SECTOR")</f>
        <v>#NAME?</v>
      </c>
      <c r="S2114" s="132" t="s">
        <v>2901</v>
      </c>
      <c r="T2114" s="138" t="str">
        <f t="shared" si="161"/>
        <v>USB EQUITY</v>
      </c>
      <c r="U2114" s="138"/>
    </row>
    <row r="2115" spans="1:21" s="141" customFormat="1" x14ac:dyDescent="0.3">
      <c r="A2115" s="131">
        <v>41582</v>
      </c>
      <c r="B2115" s="957" t="s">
        <v>2904</v>
      </c>
      <c r="C2115" s="957" t="s">
        <v>127</v>
      </c>
      <c r="D2115" s="664">
        <v>350</v>
      </c>
      <c r="E2115" s="132" t="s">
        <v>698</v>
      </c>
      <c r="F2115" s="134">
        <v>42131</v>
      </c>
      <c r="G2115" s="132" t="s">
        <v>2905</v>
      </c>
      <c r="H2115" s="132" t="s">
        <v>2906</v>
      </c>
      <c r="I2115" s="135" t="s">
        <v>2907</v>
      </c>
      <c r="J2115" s="188" t="s">
        <v>2908</v>
      </c>
      <c r="K2115" s="188"/>
      <c r="L2115" s="195">
        <v>400</v>
      </c>
      <c r="M2115" s="161" t="s">
        <v>2161</v>
      </c>
      <c r="N2115" s="138">
        <f t="shared" si="158"/>
        <v>11</v>
      </c>
      <c r="O2115" s="634">
        <f t="shared" si="162"/>
        <v>1.1428571428571428</v>
      </c>
      <c r="Q2115" s="139" t="e">
        <f ca="1">_xll.BDP(T2115,"NAME")</f>
        <v>#NAME?</v>
      </c>
      <c r="R2115" s="138" t="e">
        <f ca="1">_xll.BDP(T2115,"INDUSTRY_SECTOR")</f>
        <v>#NAME?</v>
      </c>
      <c r="S2115" s="132" t="s">
        <v>2912</v>
      </c>
      <c r="T2115" s="138" t="str">
        <f t="shared" si="161"/>
        <v>182718Z LN EQUITY</v>
      </c>
      <c r="U2115" s="138"/>
    </row>
    <row r="2116" spans="1:21" s="141" customFormat="1" x14ac:dyDescent="0.3">
      <c r="A2116" s="131">
        <v>41582</v>
      </c>
      <c r="B2116" s="957" t="s">
        <v>2904</v>
      </c>
      <c r="C2116" s="957" t="s">
        <v>127</v>
      </c>
      <c r="D2116" s="664">
        <v>500</v>
      </c>
      <c r="E2116" s="132" t="s">
        <v>164</v>
      </c>
      <c r="F2116" s="134">
        <v>42314</v>
      </c>
      <c r="G2116" s="132" t="s">
        <v>2905</v>
      </c>
      <c r="H2116" s="132" t="s">
        <v>1489</v>
      </c>
      <c r="I2116" s="135" t="s">
        <v>2909</v>
      </c>
      <c r="J2116" s="188" t="s">
        <v>2691</v>
      </c>
      <c r="K2116" s="188"/>
      <c r="L2116" s="195">
        <v>1250</v>
      </c>
      <c r="M2116" s="161" t="s">
        <v>2161</v>
      </c>
      <c r="N2116" s="138">
        <f t="shared" si="158"/>
        <v>11</v>
      </c>
      <c r="O2116" s="634">
        <f t="shared" si="162"/>
        <v>2.5</v>
      </c>
      <c r="Q2116" s="139" t="e">
        <f ca="1">_xll.BDP(T2116,"NAME")</f>
        <v>#NAME?</v>
      </c>
      <c r="R2116" s="138" t="e">
        <f ca="1">_xll.BDP(T2116,"INDUSTRY_SECTOR")</f>
        <v>#NAME?</v>
      </c>
      <c r="S2116" s="132" t="s">
        <v>2912</v>
      </c>
      <c r="T2116" s="138" t="str">
        <f t="shared" si="161"/>
        <v>182718Z LN EQUITY</v>
      </c>
      <c r="U2116" s="138"/>
    </row>
    <row r="2117" spans="1:21" s="169" customFormat="1" x14ac:dyDescent="0.3">
      <c r="A2117" s="163">
        <v>41582</v>
      </c>
      <c r="B2117" s="961" t="s">
        <v>2904</v>
      </c>
      <c r="C2117" s="961" t="s">
        <v>127</v>
      </c>
      <c r="D2117" s="667">
        <v>650</v>
      </c>
      <c r="E2117" s="164" t="s">
        <v>12</v>
      </c>
      <c r="F2117" s="165">
        <v>42681</v>
      </c>
      <c r="G2117" s="164" t="s">
        <v>2905</v>
      </c>
      <c r="H2117" s="164" t="s">
        <v>409</v>
      </c>
      <c r="I2117" s="166" t="s">
        <v>2910</v>
      </c>
      <c r="J2117" s="190" t="s">
        <v>2911</v>
      </c>
      <c r="K2117" s="190"/>
      <c r="L2117" s="197">
        <v>1600</v>
      </c>
      <c r="M2117" s="191" t="s">
        <v>2161</v>
      </c>
      <c r="N2117" s="170">
        <f t="shared" si="158"/>
        <v>11</v>
      </c>
      <c r="O2117" s="639">
        <f t="shared" si="162"/>
        <v>2.4615384615384617</v>
      </c>
      <c r="Q2117" s="171" t="e">
        <f ca="1">_xll.BDP(T2117,"NAME")</f>
        <v>#NAME?</v>
      </c>
      <c r="R2117" s="170" t="e">
        <f ca="1">_xll.BDP(T2117,"INDUSTRY_SECTOR")</f>
        <v>#NAME?</v>
      </c>
      <c r="S2117" s="164" t="s">
        <v>2912</v>
      </c>
      <c r="T2117" s="170" t="str">
        <f t="shared" si="161"/>
        <v>182718Z LN EQUITY</v>
      </c>
      <c r="U2117" s="170"/>
    </row>
    <row r="2118" spans="1:21" s="159" customFormat="1" x14ac:dyDescent="0.3">
      <c r="A2118" s="153">
        <v>41578</v>
      </c>
      <c r="B2118" s="976" t="s">
        <v>2801</v>
      </c>
      <c r="C2118" s="976" t="s">
        <v>11</v>
      </c>
      <c r="D2118" s="300">
        <v>250</v>
      </c>
      <c r="E2118" s="154" t="s">
        <v>66</v>
      </c>
      <c r="F2118" s="155">
        <v>45231</v>
      </c>
      <c r="G2118" s="154" t="s">
        <v>2802</v>
      </c>
      <c r="H2118" s="154" t="s">
        <v>444</v>
      </c>
      <c r="I2118" s="156" t="s">
        <v>1175</v>
      </c>
      <c r="J2118" s="193" t="s">
        <v>990</v>
      </c>
      <c r="K2118" s="193"/>
      <c r="L2118" s="196">
        <v>3400</v>
      </c>
      <c r="M2118" s="162" t="s">
        <v>2809</v>
      </c>
      <c r="N2118" s="159">
        <f t="shared" ref="N2118:N2143" si="163">MONTH(A2118)</f>
        <v>10</v>
      </c>
      <c r="O2118" s="635">
        <f>P2119</f>
        <v>3.4</v>
      </c>
      <c r="P2118" s="52">
        <f>SUM(D2118:D2119)</f>
        <v>1000</v>
      </c>
      <c r="Q2118" s="154" t="e">
        <f ca="1">_xll.BDP(T2118,"NAME")</f>
        <v>#NAME?</v>
      </c>
      <c r="R2118" s="159" t="e">
        <f ca="1">_xll.BDP(T2118,"INDUSTRY_SECTOR")</f>
        <v>#NAME?</v>
      </c>
      <c r="S2118" s="154" t="s">
        <v>2801</v>
      </c>
      <c r="T2118" s="159" t="str">
        <f t="shared" ref="T2118:T2143" si="164">CONCATENATE(S2118," EQUITY")</f>
        <v>DO EQUITY</v>
      </c>
    </row>
    <row r="2119" spans="1:21" s="159" customFormat="1" x14ac:dyDescent="0.3">
      <c r="A2119" s="153">
        <v>41578</v>
      </c>
      <c r="B2119" s="976" t="s">
        <v>2801</v>
      </c>
      <c r="C2119" s="976" t="s">
        <v>11</v>
      </c>
      <c r="D2119" s="300">
        <v>750</v>
      </c>
      <c r="E2119" s="154" t="s">
        <v>117</v>
      </c>
      <c r="F2119" s="155">
        <v>52536</v>
      </c>
      <c r="G2119" s="154" t="s">
        <v>2802</v>
      </c>
      <c r="H2119" s="154" t="s">
        <v>144</v>
      </c>
      <c r="I2119" s="156" t="s">
        <v>1051</v>
      </c>
      <c r="J2119" s="193" t="s">
        <v>1052</v>
      </c>
      <c r="K2119" s="193"/>
      <c r="L2119" s="196">
        <v>3400</v>
      </c>
      <c r="M2119" s="162" t="s">
        <v>2544</v>
      </c>
      <c r="N2119" s="159">
        <f t="shared" si="163"/>
        <v>10</v>
      </c>
      <c r="O2119" s="635">
        <f>P2119</f>
        <v>3.4</v>
      </c>
      <c r="P2119" s="52">
        <f>L2118/P2118</f>
        <v>3.4</v>
      </c>
      <c r="Q2119" s="154" t="e">
        <f ca="1">_xll.BDP(T2119,"NAME")</f>
        <v>#NAME?</v>
      </c>
      <c r="R2119" s="159" t="e">
        <f ca="1">_xll.BDP(T2119,"INDUSTRY_SECTOR")</f>
        <v>#NAME?</v>
      </c>
      <c r="S2119" s="154" t="s">
        <v>2801</v>
      </c>
      <c r="T2119" s="159" t="str">
        <f t="shared" si="164"/>
        <v>DO EQUITY</v>
      </c>
    </row>
    <row r="2120" spans="1:21" s="141" customFormat="1" x14ac:dyDescent="0.3">
      <c r="A2120" s="131">
        <v>41578</v>
      </c>
      <c r="B2120" s="957" t="s">
        <v>1663</v>
      </c>
      <c r="C2120" s="957" t="s">
        <v>235</v>
      </c>
      <c r="D2120" s="664">
        <v>400</v>
      </c>
      <c r="E2120" s="132" t="s">
        <v>66</v>
      </c>
      <c r="F2120" s="134">
        <v>45092</v>
      </c>
      <c r="G2120" s="132" t="s">
        <v>2803</v>
      </c>
      <c r="H2120" s="132" t="s">
        <v>1444</v>
      </c>
      <c r="I2120" s="135" t="s">
        <v>1613</v>
      </c>
      <c r="J2120" s="188" t="s">
        <v>1558</v>
      </c>
      <c r="K2120" s="188"/>
      <c r="L2120" s="195">
        <v>2500</v>
      </c>
      <c r="M2120" s="161" t="s">
        <v>2810</v>
      </c>
      <c r="N2120" s="138">
        <f t="shared" si="163"/>
        <v>10</v>
      </c>
      <c r="O2120" s="634">
        <f>L2120/D2120</f>
        <v>6.25</v>
      </c>
      <c r="Q2120" s="139" t="e">
        <f ca="1">_xll.BDP(T2120,"NAME")</f>
        <v>#NAME?</v>
      </c>
      <c r="R2120" s="138" t="e">
        <f ca="1">_xll.BDP(T2120,"INDUSTRY_SECTOR")</f>
        <v>#NAME?</v>
      </c>
      <c r="S2120" s="132" t="s">
        <v>2812</v>
      </c>
      <c r="T2120" s="138" t="str">
        <f t="shared" si="164"/>
        <v>13410z us EQUITY</v>
      </c>
      <c r="U2120" s="138"/>
    </row>
    <row r="2121" spans="1:21" s="141" customFormat="1" x14ac:dyDescent="0.3">
      <c r="A2121" s="131">
        <v>41578</v>
      </c>
      <c r="B2121" s="957" t="s">
        <v>1183</v>
      </c>
      <c r="C2121" s="957" t="s">
        <v>1184</v>
      </c>
      <c r="D2121" s="664">
        <v>500</v>
      </c>
      <c r="E2121" s="132" t="s">
        <v>117</v>
      </c>
      <c r="F2121" s="134">
        <v>52542</v>
      </c>
      <c r="G2121" s="132" t="s">
        <v>2363</v>
      </c>
      <c r="H2121" s="132" t="s">
        <v>2804</v>
      </c>
      <c r="I2121" s="135" t="s">
        <v>2805</v>
      </c>
      <c r="J2121" s="188" t="s">
        <v>1016</v>
      </c>
      <c r="K2121" s="188"/>
      <c r="L2121" s="195">
        <v>850</v>
      </c>
      <c r="M2121" s="161" t="s">
        <v>2545</v>
      </c>
      <c r="N2121" s="138">
        <f t="shared" si="163"/>
        <v>10</v>
      </c>
      <c r="O2121" s="634">
        <f>L2121/D2121</f>
        <v>1.7</v>
      </c>
      <c r="Q2121" s="139" t="e">
        <f ca="1">_xll.BDP(T2121,"NAME")</f>
        <v>#NAME?</v>
      </c>
      <c r="R2121" s="138" t="e">
        <f ca="1">_xll.BDP(T2121,"INDUSTRY_SECTOR")</f>
        <v>#NAME?</v>
      </c>
      <c r="S2121" s="132" t="s">
        <v>1183</v>
      </c>
      <c r="T2121" s="138" t="str">
        <f t="shared" si="164"/>
        <v>C EQUITY</v>
      </c>
      <c r="U2121" s="138"/>
    </row>
    <row r="2122" spans="1:21" s="141" customFormat="1" x14ac:dyDescent="0.3">
      <c r="A2122" s="131">
        <v>41578</v>
      </c>
      <c r="B2122" s="957" t="s">
        <v>2806</v>
      </c>
      <c r="C2122" s="957" t="s">
        <v>1126</v>
      </c>
      <c r="D2122" s="664">
        <v>800</v>
      </c>
      <c r="E2122" s="132" t="s">
        <v>37</v>
      </c>
      <c r="F2122" s="134">
        <v>43419</v>
      </c>
      <c r="G2122" s="132" t="s">
        <v>988</v>
      </c>
      <c r="H2122" s="132"/>
      <c r="I2122" s="135" t="s">
        <v>2807</v>
      </c>
      <c r="J2122" s="188" t="s">
        <v>2808</v>
      </c>
      <c r="K2122" s="188"/>
      <c r="L2122" s="195">
        <v>9000</v>
      </c>
      <c r="M2122" s="161" t="s">
        <v>2811</v>
      </c>
      <c r="N2122" s="138">
        <f t="shared" si="163"/>
        <v>10</v>
      </c>
      <c r="O2122" s="634">
        <f>L2122/D2122</f>
        <v>11.25</v>
      </c>
      <c r="Q2122" s="139" t="e">
        <f ca="1">_xll.BDP(T2122,"NAME")</f>
        <v>#NAME?</v>
      </c>
      <c r="R2122" s="138" t="e">
        <f ca="1">_xll.BDP(T2122,"INDUSTRY_SECTOR")</f>
        <v>#NAME?</v>
      </c>
      <c r="S2122" s="132" t="s">
        <v>2806</v>
      </c>
      <c r="T2122" s="138" t="str">
        <f t="shared" si="164"/>
        <v>STX EQUITY</v>
      </c>
      <c r="U2122" s="138"/>
    </row>
    <row r="2123" spans="1:21" s="159" customFormat="1" x14ac:dyDescent="0.3">
      <c r="A2123" s="153">
        <v>41577</v>
      </c>
      <c r="B2123" s="976" t="s">
        <v>2236</v>
      </c>
      <c r="C2123" s="976" t="s">
        <v>73</v>
      </c>
      <c r="D2123" s="300">
        <v>500</v>
      </c>
      <c r="E2123" s="154" t="s">
        <v>12</v>
      </c>
      <c r="F2123" s="155">
        <v>42678</v>
      </c>
      <c r="G2123" s="154" t="s">
        <v>2790</v>
      </c>
      <c r="H2123" s="154" t="s">
        <v>1745</v>
      </c>
      <c r="I2123" s="156" t="s">
        <v>1745</v>
      </c>
      <c r="J2123" s="193" t="s">
        <v>2791</v>
      </c>
      <c r="K2123" s="193"/>
      <c r="L2123" s="196">
        <v>3500</v>
      </c>
      <c r="M2123" s="162"/>
      <c r="N2123" s="159">
        <f t="shared" si="163"/>
        <v>10</v>
      </c>
      <c r="O2123" s="635">
        <f>P2124</f>
        <v>1.75</v>
      </c>
      <c r="P2123" s="52">
        <f>SUM(D2123:D2125)</f>
        <v>2000</v>
      </c>
      <c r="Q2123" s="154" t="e">
        <f ca="1">_xll.BDP(T2123,"NAME")</f>
        <v>#NAME?</v>
      </c>
      <c r="R2123" s="159" t="e">
        <f ca="1">_xll.BDP(T2123,"INDUSTRY_SECTOR")</f>
        <v>#NAME?</v>
      </c>
      <c r="S2123" s="154" t="s">
        <v>2236</v>
      </c>
      <c r="T2123" s="159" t="str">
        <f t="shared" si="164"/>
        <v>PG EQUITY</v>
      </c>
    </row>
    <row r="2124" spans="1:21" s="159" customFormat="1" x14ac:dyDescent="0.3">
      <c r="A2124" s="153">
        <v>41577</v>
      </c>
      <c r="B2124" s="976" t="s">
        <v>2236</v>
      </c>
      <c r="C2124" s="976" t="s">
        <v>73</v>
      </c>
      <c r="D2124" s="300">
        <v>500</v>
      </c>
      <c r="E2124" s="154" t="s">
        <v>1222</v>
      </c>
      <c r="F2124" s="155">
        <v>42678</v>
      </c>
      <c r="G2124" s="154" t="s">
        <v>2790</v>
      </c>
      <c r="H2124" s="154" t="s">
        <v>2506</v>
      </c>
      <c r="I2124" s="156" t="s">
        <v>2792</v>
      </c>
      <c r="J2124" s="193" t="s">
        <v>1269</v>
      </c>
      <c r="K2124" s="193"/>
      <c r="L2124" s="196">
        <v>3500</v>
      </c>
      <c r="M2124" s="162" t="s">
        <v>2561</v>
      </c>
      <c r="N2124" s="159">
        <f t="shared" si="163"/>
        <v>10</v>
      </c>
      <c r="O2124" s="635">
        <f>P2124</f>
        <v>1.75</v>
      </c>
      <c r="P2124" s="52">
        <f>L2123/P2123</f>
        <v>1.75</v>
      </c>
      <c r="Q2124" s="154" t="e">
        <f ca="1">_xll.BDP(T2124,"NAME")</f>
        <v>#NAME?</v>
      </c>
      <c r="R2124" s="159" t="e">
        <f ca="1">_xll.BDP(T2124,"INDUSTRY_SECTOR")</f>
        <v>#NAME?</v>
      </c>
      <c r="S2124" s="154" t="s">
        <v>2236</v>
      </c>
      <c r="T2124" s="159" t="str">
        <f t="shared" si="164"/>
        <v>PG EQUITY</v>
      </c>
    </row>
    <row r="2125" spans="1:21" s="159" customFormat="1" x14ac:dyDescent="0.3">
      <c r="A2125" s="153">
        <v>41577</v>
      </c>
      <c r="B2125" s="976" t="s">
        <v>2236</v>
      </c>
      <c r="C2125" s="976" t="s">
        <v>73</v>
      </c>
      <c r="D2125" s="300">
        <v>1000</v>
      </c>
      <c r="E2125" s="154" t="s">
        <v>37</v>
      </c>
      <c r="F2125" s="155">
        <v>43419</v>
      </c>
      <c r="G2125" s="154" t="s">
        <v>2790</v>
      </c>
      <c r="H2125" s="154" t="s">
        <v>2624</v>
      </c>
      <c r="I2125" s="156" t="s">
        <v>2793</v>
      </c>
      <c r="J2125" s="193" t="s">
        <v>1274</v>
      </c>
      <c r="K2125" s="193"/>
      <c r="L2125" s="196">
        <v>3500</v>
      </c>
      <c r="M2125" s="162" t="s">
        <v>2676</v>
      </c>
      <c r="N2125" s="159">
        <f t="shared" si="163"/>
        <v>10</v>
      </c>
      <c r="O2125" s="635">
        <f>P2124</f>
        <v>1.75</v>
      </c>
      <c r="P2125" s="52"/>
      <c r="Q2125" s="154" t="e">
        <f ca="1">_xll.BDP(T2125,"NAME")</f>
        <v>#NAME?</v>
      </c>
      <c r="R2125" s="159" t="e">
        <f ca="1">_xll.BDP(T2125,"INDUSTRY_SECTOR")</f>
        <v>#NAME?</v>
      </c>
      <c r="S2125" s="154" t="s">
        <v>2236</v>
      </c>
      <c r="T2125" s="159" t="str">
        <f t="shared" si="164"/>
        <v>PG EQUITY</v>
      </c>
    </row>
    <row r="2126" spans="1:21" s="141" customFormat="1" x14ac:dyDescent="0.3">
      <c r="A2126" s="131">
        <v>41576</v>
      </c>
      <c r="B2126" s="957" t="s">
        <v>2766</v>
      </c>
      <c r="C2126" s="957" t="s">
        <v>208</v>
      </c>
      <c r="D2126" s="664">
        <v>600</v>
      </c>
      <c r="E2126" s="132" t="s">
        <v>37</v>
      </c>
      <c r="F2126" s="134">
        <v>43419</v>
      </c>
      <c r="G2126" s="132" t="s">
        <v>2767</v>
      </c>
      <c r="H2126" s="184" t="s">
        <v>2768</v>
      </c>
      <c r="I2126" s="135" t="s">
        <v>1480</v>
      </c>
      <c r="J2126" s="188" t="s">
        <v>1008</v>
      </c>
      <c r="K2126" s="188"/>
      <c r="L2126" s="137">
        <v>2000</v>
      </c>
      <c r="M2126" s="161" t="s">
        <v>2544</v>
      </c>
      <c r="N2126" s="138">
        <f t="shared" si="163"/>
        <v>10</v>
      </c>
      <c r="O2126" s="634">
        <f>L2126/D2126</f>
        <v>3.3333333333333335</v>
      </c>
      <c r="Q2126" s="139" t="e">
        <f ca="1">_xll.BDP(T2126,"NAME")</f>
        <v>#NAME?</v>
      </c>
      <c r="R2126" s="138" t="e">
        <f ca="1">_xll.BDP(T2126,"INDUSTRY_SECTOR")</f>
        <v>#NAME?</v>
      </c>
      <c r="S2126" s="132" t="s">
        <v>2813</v>
      </c>
      <c r="T2126" s="138" t="str">
        <f t="shared" si="164"/>
        <v>ALTr us EQUITY</v>
      </c>
      <c r="U2126" s="138"/>
    </row>
    <row r="2127" spans="1:21" s="141" customFormat="1" x14ac:dyDescent="0.3">
      <c r="A2127" s="131">
        <v>41576</v>
      </c>
      <c r="B2127" s="957" t="s">
        <v>2766</v>
      </c>
      <c r="C2127" s="957" t="s">
        <v>208</v>
      </c>
      <c r="D2127" s="664">
        <v>400</v>
      </c>
      <c r="E2127" s="132" t="s">
        <v>66</v>
      </c>
      <c r="F2127" s="134">
        <v>45245</v>
      </c>
      <c r="G2127" s="132" t="s">
        <v>2767</v>
      </c>
      <c r="H2127" s="132" t="s">
        <v>2629</v>
      </c>
      <c r="I2127" s="135" t="s">
        <v>2769</v>
      </c>
      <c r="J2127" s="188" t="s">
        <v>1189</v>
      </c>
      <c r="K2127" s="188"/>
      <c r="L2127" s="137">
        <v>1500</v>
      </c>
      <c r="M2127" s="161" t="s">
        <v>2544</v>
      </c>
      <c r="N2127" s="138">
        <f t="shared" si="163"/>
        <v>10</v>
      </c>
      <c r="O2127" s="634">
        <f>L2127/D2127</f>
        <v>3.75</v>
      </c>
      <c r="Q2127" s="139" t="e">
        <f ca="1">_xll.BDP(T2127,"NAME")</f>
        <v>#NAME?</v>
      </c>
      <c r="R2127" s="138" t="e">
        <f ca="1">_xll.BDP(T2127,"INDUSTRY_SECTOR")</f>
        <v>#NAME?</v>
      </c>
      <c r="S2127" s="132" t="s">
        <v>2813</v>
      </c>
      <c r="T2127" s="138" t="str">
        <f t="shared" si="164"/>
        <v>ALTr us EQUITY</v>
      </c>
      <c r="U2127" s="138"/>
    </row>
    <row r="2128" spans="1:21" s="141" customFormat="1" x14ac:dyDescent="0.3">
      <c r="A2128" s="131">
        <v>41576</v>
      </c>
      <c r="B2128" s="957" t="s">
        <v>1565</v>
      </c>
      <c r="C2128" s="957" t="s">
        <v>100</v>
      </c>
      <c r="D2128" s="664">
        <v>400</v>
      </c>
      <c r="E2128" s="132" t="s">
        <v>66</v>
      </c>
      <c r="F2128" s="134">
        <v>45245</v>
      </c>
      <c r="G2128" s="132" t="s">
        <v>2770</v>
      </c>
      <c r="H2128" s="132" t="s">
        <v>145</v>
      </c>
      <c r="I2128" s="135" t="s">
        <v>1390</v>
      </c>
      <c r="J2128" s="188" t="s">
        <v>1140</v>
      </c>
      <c r="K2128" s="188"/>
      <c r="L2128" s="137">
        <v>1100</v>
      </c>
      <c r="M2128" s="161" t="s">
        <v>2374</v>
      </c>
      <c r="N2128" s="138">
        <f t="shared" si="163"/>
        <v>10</v>
      </c>
      <c r="O2128" s="634">
        <f>L2128/D2128</f>
        <v>2.75</v>
      </c>
      <c r="Q2128" s="139" t="e">
        <f ca="1">_xll.BDP(T2128,"NAME")</f>
        <v>#NAME?</v>
      </c>
      <c r="R2128" s="138" t="e">
        <f ca="1">_xll.BDP(T2128,"INDUSTRY_SECTOR")</f>
        <v>#NAME?</v>
      </c>
      <c r="S2128" s="132" t="s">
        <v>2814</v>
      </c>
      <c r="T2128" s="138" t="str">
        <f t="shared" si="164"/>
        <v>2381a us EQUITY</v>
      </c>
      <c r="U2128" s="138"/>
    </row>
    <row r="2129" spans="1:21" s="159" customFormat="1" x14ac:dyDescent="0.3">
      <c r="A2129" s="153">
        <v>41576</v>
      </c>
      <c r="B2129" s="976" t="s">
        <v>2192</v>
      </c>
      <c r="C2129" s="976" t="s">
        <v>1039</v>
      </c>
      <c r="D2129" s="300">
        <v>500</v>
      </c>
      <c r="E2129" s="154" t="s">
        <v>12</v>
      </c>
      <c r="F2129" s="155">
        <v>42675</v>
      </c>
      <c r="G2129" s="154" t="s">
        <v>2771</v>
      </c>
      <c r="H2129" s="154" t="s">
        <v>135</v>
      </c>
      <c r="I2129" s="156" t="s">
        <v>2772</v>
      </c>
      <c r="J2129" s="193" t="s">
        <v>2773</v>
      </c>
      <c r="K2129" s="193"/>
      <c r="L2129" s="196">
        <v>13000</v>
      </c>
      <c r="M2129" s="162" t="s">
        <v>2796</v>
      </c>
      <c r="N2129" s="159">
        <f t="shared" si="163"/>
        <v>10</v>
      </c>
      <c r="O2129" s="635">
        <f>P2130</f>
        <v>2.6</v>
      </c>
      <c r="P2129" s="52">
        <f>SUM(D2129:D2133)</f>
        <v>5000</v>
      </c>
      <c r="Q2129" s="154" t="e">
        <f ca="1">_xll.BDP(T2129,"NAME")</f>
        <v>#NAME?</v>
      </c>
      <c r="R2129" s="159" t="e">
        <f ca="1">_xll.BDP(T2129,"INDUSTRY_SECTOR")</f>
        <v>#NAME?</v>
      </c>
      <c r="S2129" s="154" t="s">
        <v>2192</v>
      </c>
      <c r="T2129" s="159" t="str">
        <f t="shared" si="164"/>
        <v>KO EQUITY</v>
      </c>
    </row>
    <row r="2130" spans="1:21" s="159" customFormat="1" x14ac:dyDescent="0.3">
      <c r="A2130" s="153">
        <v>41576</v>
      </c>
      <c r="B2130" s="976" t="s">
        <v>2192</v>
      </c>
      <c r="C2130" s="976" t="s">
        <v>1039</v>
      </c>
      <c r="D2130" s="300">
        <v>500</v>
      </c>
      <c r="E2130" s="154" t="s">
        <v>1222</v>
      </c>
      <c r="F2130" s="155">
        <v>42675</v>
      </c>
      <c r="G2130" s="154" t="s">
        <v>2771</v>
      </c>
      <c r="H2130" s="154" t="s">
        <v>1745</v>
      </c>
      <c r="I2130" s="156" t="s">
        <v>1745</v>
      </c>
      <c r="J2130" s="193" t="s">
        <v>1677</v>
      </c>
      <c r="K2130" s="193"/>
      <c r="L2130" s="196">
        <v>13000</v>
      </c>
      <c r="M2130" s="162"/>
      <c r="N2130" s="159">
        <f t="shared" si="163"/>
        <v>10</v>
      </c>
      <c r="O2130" s="635">
        <f>P2130</f>
        <v>2.6</v>
      </c>
      <c r="P2130" s="52">
        <f>L2129/P2129</f>
        <v>2.6</v>
      </c>
      <c r="Q2130" s="154" t="e">
        <f ca="1">_xll.BDP(T2130,"NAME")</f>
        <v>#NAME?</v>
      </c>
      <c r="R2130" s="159" t="e">
        <f ca="1">_xll.BDP(T2130,"INDUSTRY_SECTOR")</f>
        <v>#NAME?</v>
      </c>
      <c r="S2130" s="154" t="s">
        <v>2192</v>
      </c>
      <c r="T2130" s="159" t="str">
        <f t="shared" si="164"/>
        <v>KO EQUITY</v>
      </c>
    </row>
    <row r="2131" spans="1:21" s="159" customFormat="1" x14ac:dyDescent="0.3">
      <c r="A2131" s="153">
        <v>41576</v>
      </c>
      <c r="B2131" s="976" t="s">
        <v>2192</v>
      </c>
      <c r="C2131" s="976" t="s">
        <v>1039</v>
      </c>
      <c r="D2131" s="300">
        <v>1250</v>
      </c>
      <c r="E2131" s="154" t="s">
        <v>37</v>
      </c>
      <c r="F2131" s="155">
        <v>43405</v>
      </c>
      <c r="G2131" s="154" t="s">
        <v>2771</v>
      </c>
      <c r="H2131" s="154" t="s">
        <v>1601</v>
      </c>
      <c r="I2131" s="156" t="s">
        <v>1440</v>
      </c>
      <c r="J2131" s="193" t="s">
        <v>1441</v>
      </c>
      <c r="K2131" s="193"/>
      <c r="L2131" s="196">
        <v>13000</v>
      </c>
      <c r="M2131" s="162" t="s">
        <v>2374</v>
      </c>
      <c r="N2131" s="159">
        <f t="shared" si="163"/>
        <v>10</v>
      </c>
      <c r="O2131" s="635">
        <f>P2130</f>
        <v>2.6</v>
      </c>
      <c r="P2131" s="52"/>
      <c r="Q2131" s="154" t="e">
        <f ca="1">_xll.BDP(T2131,"NAME")</f>
        <v>#NAME?</v>
      </c>
      <c r="R2131" s="159" t="e">
        <f ca="1">_xll.BDP(T2131,"INDUSTRY_SECTOR")</f>
        <v>#NAME?</v>
      </c>
      <c r="S2131" s="154" t="s">
        <v>2192</v>
      </c>
      <c r="T2131" s="159" t="str">
        <f t="shared" si="164"/>
        <v>KO EQUITY</v>
      </c>
    </row>
    <row r="2132" spans="1:21" s="159" customFormat="1" x14ac:dyDescent="0.3">
      <c r="A2132" s="153">
        <v>41576</v>
      </c>
      <c r="B2132" s="976" t="s">
        <v>2192</v>
      </c>
      <c r="C2132" s="976" t="s">
        <v>1039</v>
      </c>
      <c r="D2132" s="300">
        <v>1250</v>
      </c>
      <c r="E2132" s="154" t="s">
        <v>224</v>
      </c>
      <c r="F2132" s="155">
        <v>44136</v>
      </c>
      <c r="G2132" s="154" t="s">
        <v>2771</v>
      </c>
      <c r="H2132" s="154" t="s">
        <v>570</v>
      </c>
      <c r="I2132" s="156" t="s">
        <v>2774</v>
      </c>
      <c r="J2132" s="193" t="s">
        <v>1323</v>
      </c>
      <c r="K2132" s="193"/>
      <c r="L2132" s="196">
        <v>13000</v>
      </c>
      <c r="M2132" s="162"/>
      <c r="N2132" s="159">
        <f t="shared" si="163"/>
        <v>10</v>
      </c>
      <c r="O2132" s="635">
        <f>P2130</f>
        <v>2.6</v>
      </c>
      <c r="P2132" s="52"/>
      <c r="Q2132" s="154" t="e">
        <f ca="1">_xll.BDP(T2132,"NAME")</f>
        <v>#NAME?</v>
      </c>
      <c r="R2132" s="159" t="e">
        <f ca="1">_xll.BDP(T2132,"INDUSTRY_SECTOR")</f>
        <v>#NAME?</v>
      </c>
      <c r="S2132" s="154" t="s">
        <v>2192</v>
      </c>
      <c r="T2132" s="159" t="str">
        <f t="shared" si="164"/>
        <v>KO EQUITY</v>
      </c>
    </row>
    <row r="2133" spans="1:21" s="159" customFormat="1" x14ac:dyDescent="0.3">
      <c r="A2133" s="153">
        <v>41576</v>
      </c>
      <c r="B2133" s="976" t="s">
        <v>2192</v>
      </c>
      <c r="C2133" s="976" t="s">
        <v>1039</v>
      </c>
      <c r="D2133" s="300">
        <v>1500</v>
      </c>
      <c r="E2133" s="154" t="s">
        <v>66</v>
      </c>
      <c r="F2133" s="155">
        <v>45231</v>
      </c>
      <c r="G2133" s="154" t="s">
        <v>2771</v>
      </c>
      <c r="H2133" s="154" t="s">
        <v>189</v>
      </c>
      <c r="I2133" s="156" t="s">
        <v>1711</v>
      </c>
      <c r="J2133" s="193" t="s">
        <v>1137</v>
      </c>
      <c r="K2133" s="193"/>
      <c r="L2133" s="196">
        <v>13000</v>
      </c>
      <c r="M2133" s="162" t="s">
        <v>2797</v>
      </c>
      <c r="N2133" s="159">
        <f t="shared" si="163"/>
        <v>10</v>
      </c>
      <c r="O2133" s="635">
        <f>P2130</f>
        <v>2.6</v>
      </c>
      <c r="P2133" s="52"/>
      <c r="Q2133" s="154" t="e">
        <f ca="1">_xll.BDP(T2133,"NAME")</f>
        <v>#NAME?</v>
      </c>
      <c r="R2133" s="159" t="e">
        <f ca="1">_xll.BDP(T2133,"INDUSTRY_SECTOR")</f>
        <v>#NAME?</v>
      </c>
      <c r="S2133" s="154" t="s">
        <v>2192</v>
      </c>
      <c r="T2133" s="159" t="str">
        <f t="shared" si="164"/>
        <v>KO EQUITY</v>
      </c>
    </row>
    <row r="2134" spans="1:21" s="141" customFormat="1" x14ac:dyDescent="0.3">
      <c r="A2134" s="131">
        <v>41576</v>
      </c>
      <c r="B2134" s="957" t="s">
        <v>1215</v>
      </c>
      <c r="C2134" s="957" t="s">
        <v>1216</v>
      </c>
      <c r="D2134" s="664">
        <v>850</v>
      </c>
      <c r="E2134" s="132" t="s">
        <v>37</v>
      </c>
      <c r="F2134" s="134">
        <v>43361</v>
      </c>
      <c r="G2134" s="132" t="s">
        <v>2775</v>
      </c>
      <c r="H2134" s="132" t="s">
        <v>570</v>
      </c>
      <c r="I2134" s="135" t="s">
        <v>2687</v>
      </c>
      <c r="J2134" s="188" t="s">
        <v>1407</v>
      </c>
      <c r="K2134" s="188"/>
      <c r="L2134" s="137">
        <v>1600</v>
      </c>
      <c r="M2134" s="161" t="s">
        <v>2798</v>
      </c>
      <c r="N2134" s="138">
        <f t="shared" si="163"/>
        <v>10</v>
      </c>
      <c r="O2134" s="634">
        <f>L2134/D2134</f>
        <v>1.8823529411764706</v>
      </c>
      <c r="Q2134" s="139" t="e">
        <f ca="1">_xll.BDP(T2134,"NAME")</f>
        <v>#NAME?</v>
      </c>
      <c r="R2134" s="138" t="e">
        <f ca="1">_xll.BDP(T2134,"INDUSTRY_SECTOR")</f>
        <v>#NAME?</v>
      </c>
      <c r="S2134" s="132" t="s">
        <v>1215</v>
      </c>
      <c r="T2134" s="138" t="str">
        <f t="shared" si="164"/>
        <v>TD EQUITY</v>
      </c>
      <c r="U2134" s="138"/>
    </row>
    <row r="2135" spans="1:21" s="159" customFormat="1" x14ac:dyDescent="0.3">
      <c r="A2135" s="153">
        <v>41576</v>
      </c>
      <c r="B2135" s="976" t="s">
        <v>2776</v>
      </c>
      <c r="C2135" s="976" t="s">
        <v>11</v>
      </c>
      <c r="D2135" s="300">
        <v>350</v>
      </c>
      <c r="E2135" s="154" t="s">
        <v>1292</v>
      </c>
      <c r="F2135" s="155">
        <v>42314</v>
      </c>
      <c r="G2135" s="154" t="s">
        <v>1327</v>
      </c>
      <c r="H2135" s="154" t="s">
        <v>1271</v>
      </c>
      <c r="I2135" s="156" t="s">
        <v>2777</v>
      </c>
      <c r="J2135" s="193" t="s">
        <v>1338</v>
      </c>
      <c r="K2135" s="193"/>
      <c r="L2135" s="158">
        <v>2500</v>
      </c>
      <c r="M2135" s="162"/>
      <c r="N2135" s="159">
        <f t="shared" si="163"/>
        <v>10</v>
      </c>
      <c r="O2135" s="635">
        <f>P2136</f>
        <v>4.166666666666667</v>
      </c>
      <c r="P2135" s="52">
        <f>SUM(D2135:D2136)</f>
        <v>600</v>
      </c>
      <c r="Q2135" s="154" t="e">
        <f ca="1">_xll.BDP(T2135,"NAME")</f>
        <v>#NAME?</v>
      </c>
      <c r="R2135" s="159" t="e">
        <f ca="1">_xll.BDP(T2135,"INDUSTRY_SECTOR")</f>
        <v>#NAME?</v>
      </c>
      <c r="S2135" s="154" t="s">
        <v>2815</v>
      </c>
      <c r="T2135" s="159" t="str">
        <f t="shared" si="164"/>
        <v>cnr cn EQUITY</v>
      </c>
    </row>
    <row r="2136" spans="1:21" s="159" customFormat="1" x14ac:dyDescent="0.3">
      <c r="A2136" s="153">
        <v>41576</v>
      </c>
      <c r="B2136" s="976" t="s">
        <v>2776</v>
      </c>
      <c r="C2136" s="976" t="s">
        <v>11</v>
      </c>
      <c r="D2136" s="300">
        <v>250</v>
      </c>
      <c r="E2136" s="154" t="s">
        <v>117</v>
      </c>
      <c r="F2136" s="155">
        <v>52542</v>
      </c>
      <c r="G2136" s="154" t="s">
        <v>1327</v>
      </c>
      <c r="H2136" s="154" t="s">
        <v>573</v>
      </c>
      <c r="I2136" s="156" t="s">
        <v>292</v>
      </c>
      <c r="J2136" s="193" t="s">
        <v>990</v>
      </c>
      <c r="K2136" s="193"/>
      <c r="L2136" s="158">
        <v>2500</v>
      </c>
      <c r="M2136" s="162"/>
      <c r="N2136" s="159">
        <f t="shared" si="163"/>
        <v>10</v>
      </c>
      <c r="O2136" s="635">
        <f>P2136</f>
        <v>4.166666666666667</v>
      </c>
      <c r="P2136" s="52">
        <f>L2135/P2135</f>
        <v>4.166666666666667</v>
      </c>
      <c r="Q2136" s="154" t="e">
        <f ca="1">_xll.BDP(T2136,"NAME")</f>
        <v>#NAME?</v>
      </c>
      <c r="R2136" s="159" t="e">
        <f ca="1">_xll.BDP(T2136,"INDUSTRY_SECTOR")</f>
        <v>#NAME?</v>
      </c>
      <c r="S2136" s="154" t="s">
        <v>2815</v>
      </c>
      <c r="T2136" s="159" t="str">
        <f t="shared" si="164"/>
        <v>cnr cn EQUITY</v>
      </c>
    </row>
    <row r="2137" spans="1:21" s="141" customFormat="1" x14ac:dyDescent="0.3">
      <c r="A2137" s="131">
        <v>41576</v>
      </c>
      <c r="B2137" s="957" t="s">
        <v>2780</v>
      </c>
      <c r="C2137" s="957" t="s">
        <v>121</v>
      </c>
      <c r="D2137" s="664">
        <v>335</v>
      </c>
      <c r="E2137" s="132" t="s">
        <v>149</v>
      </c>
      <c r="F2137" s="134"/>
      <c r="G2137" s="132" t="s">
        <v>2781</v>
      </c>
      <c r="H2137" s="132" t="s">
        <v>2794</v>
      </c>
      <c r="I2137" s="135"/>
      <c r="J2137" s="188" t="s">
        <v>1098</v>
      </c>
      <c r="K2137" s="188"/>
      <c r="L2137" s="137">
        <v>1450</v>
      </c>
      <c r="M2137" s="161" t="s">
        <v>2604</v>
      </c>
      <c r="N2137" s="138">
        <f t="shared" si="163"/>
        <v>10</v>
      </c>
      <c r="O2137" s="634">
        <f>L2137/D2137</f>
        <v>4.3283582089552235</v>
      </c>
      <c r="Q2137" s="139" t="e">
        <f ca="1">_xll.BDP(T2137,"NAME")</f>
        <v>#NAME?</v>
      </c>
      <c r="R2137" s="138" t="e">
        <f ca="1">_xll.BDP(T2137,"INDUSTRY_SECTOR")</f>
        <v>#NAME?</v>
      </c>
      <c r="S2137" s="132" t="s">
        <v>2817</v>
      </c>
      <c r="T2137" s="138" t="str">
        <f t="shared" si="164"/>
        <v>0890520d us EQUITY</v>
      </c>
      <c r="U2137" s="138"/>
    </row>
    <row r="2138" spans="1:21" s="141" customFormat="1" x14ac:dyDescent="0.3">
      <c r="A2138" s="131">
        <v>41575</v>
      </c>
      <c r="B2138" s="957" t="s">
        <v>1318</v>
      </c>
      <c r="C2138" s="957" t="s">
        <v>987</v>
      </c>
      <c r="D2138" s="664">
        <v>300</v>
      </c>
      <c r="E2138" s="132" t="s">
        <v>37</v>
      </c>
      <c r="F2138" s="134">
        <v>43405</v>
      </c>
      <c r="G2138" s="132" t="s">
        <v>2782</v>
      </c>
      <c r="H2138" s="132" t="s">
        <v>2623</v>
      </c>
      <c r="I2138" s="135" t="s">
        <v>2783</v>
      </c>
      <c r="J2138" s="188" t="s">
        <v>1170</v>
      </c>
      <c r="K2138" s="188"/>
      <c r="L2138" s="137">
        <v>900</v>
      </c>
      <c r="M2138" s="161" t="s">
        <v>2545</v>
      </c>
      <c r="N2138" s="138">
        <f t="shared" si="163"/>
        <v>10</v>
      </c>
      <c r="O2138" s="634">
        <f>L2138/D2138</f>
        <v>3</v>
      </c>
      <c r="Q2138" s="139" t="e">
        <f ca="1">_xll.BDP(T2138,"NAME")</f>
        <v>#NAME?</v>
      </c>
      <c r="R2138" s="138" t="e">
        <f ca="1">_xll.BDP(T2138,"INDUSTRY_SECTOR")</f>
        <v>#NAME?</v>
      </c>
      <c r="S2138" s="132" t="s">
        <v>2818</v>
      </c>
      <c r="T2138" s="138" t="str">
        <f t="shared" si="164"/>
        <v>CL us EQUITY</v>
      </c>
      <c r="U2138" s="138"/>
    </row>
    <row r="2139" spans="1:21" s="141" customFormat="1" x14ac:dyDescent="0.3">
      <c r="A2139" s="131">
        <v>41575</v>
      </c>
      <c r="B2139" s="957" t="s">
        <v>2784</v>
      </c>
      <c r="C2139" s="957" t="s">
        <v>1035</v>
      </c>
      <c r="D2139" s="664">
        <v>1250</v>
      </c>
      <c r="E2139" s="132" t="s">
        <v>37</v>
      </c>
      <c r="F2139" s="134">
        <v>43480</v>
      </c>
      <c r="G2139" s="132" t="s">
        <v>2785</v>
      </c>
      <c r="H2139" s="132" t="s">
        <v>956</v>
      </c>
      <c r="I2139" s="135" t="s">
        <v>2786</v>
      </c>
      <c r="J2139" s="188" t="s">
        <v>1545</v>
      </c>
      <c r="K2139" s="188"/>
      <c r="L2139" s="137">
        <v>4000</v>
      </c>
      <c r="M2139" s="161" t="s">
        <v>2545</v>
      </c>
      <c r="N2139" s="138">
        <f t="shared" si="163"/>
        <v>10</v>
      </c>
      <c r="O2139" s="634">
        <f>L2139/D2139</f>
        <v>3.2</v>
      </c>
      <c r="Q2139" s="139" t="e">
        <f ca="1">_xll.BDP(T2139,"NAME")</f>
        <v>#NAME?</v>
      </c>
      <c r="R2139" s="138" t="e">
        <f ca="1">_xll.BDP(T2139,"INDUSTRY_SECTOR")</f>
        <v>#NAME?</v>
      </c>
      <c r="S2139" s="132" t="s">
        <v>2819</v>
      </c>
      <c r="T2139" s="138" t="str">
        <f t="shared" si="164"/>
        <v>isp im EQUITY</v>
      </c>
      <c r="U2139" s="138"/>
    </row>
    <row r="2140" spans="1:21" s="159" customFormat="1" x14ac:dyDescent="0.3">
      <c r="A2140" s="153">
        <v>41575</v>
      </c>
      <c r="B2140" s="976" t="s">
        <v>1328</v>
      </c>
      <c r="C2140" s="976" t="s">
        <v>1329</v>
      </c>
      <c r="D2140" s="300">
        <v>1400</v>
      </c>
      <c r="E2140" s="154" t="s">
        <v>66</v>
      </c>
      <c r="F2140" s="155">
        <v>45322</v>
      </c>
      <c r="G2140" s="154" t="s">
        <v>2787</v>
      </c>
      <c r="H2140" s="154" t="s">
        <v>2627</v>
      </c>
      <c r="I2140" s="156" t="s">
        <v>264</v>
      </c>
      <c r="J2140" s="193" t="s">
        <v>996</v>
      </c>
      <c r="K2140" s="193"/>
      <c r="L2140" s="158">
        <v>6000</v>
      </c>
      <c r="M2140" s="162" t="s">
        <v>2547</v>
      </c>
      <c r="N2140" s="159">
        <f t="shared" si="163"/>
        <v>10</v>
      </c>
      <c r="O2140" s="635">
        <f>P2141</f>
        <v>1.875</v>
      </c>
      <c r="P2140" s="52">
        <f>SUM(D2140:D2141)</f>
        <v>3200</v>
      </c>
      <c r="Q2140" s="154" t="e">
        <f ca="1">_xll.BDP(T2140,"NAME")</f>
        <v>#NAME?</v>
      </c>
      <c r="R2140" s="159" t="e">
        <f ca="1">_xll.BDP(T2140,"INDUSTRY_SECTOR")</f>
        <v>#NAME?</v>
      </c>
      <c r="S2140" s="154" t="s">
        <v>1328</v>
      </c>
      <c r="T2140" s="159" t="str">
        <f t="shared" si="164"/>
        <v>MO EQUITY</v>
      </c>
    </row>
    <row r="2141" spans="1:21" s="159" customFormat="1" x14ac:dyDescent="0.3">
      <c r="A2141" s="153">
        <v>41575</v>
      </c>
      <c r="B2141" s="976" t="s">
        <v>1328</v>
      </c>
      <c r="C2141" s="976" t="s">
        <v>1329</v>
      </c>
      <c r="D2141" s="300">
        <v>1800</v>
      </c>
      <c r="E2141" s="154" t="s">
        <v>117</v>
      </c>
      <c r="F2141" s="155">
        <v>52627</v>
      </c>
      <c r="G2141" s="154" t="s">
        <v>2787</v>
      </c>
      <c r="H2141" s="154" t="s">
        <v>2795</v>
      </c>
      <c r="I2141" s="156" t="s">
        <v>2769</v>
      </c>
      <c r="J2141" s="193" t="s">
        <v>1189</v>
      </c>
      <c r="K2141" s="193"/>
      <c r="L2141" s="158">
        <v>6000</v>
      </c>
      <c r="M2141" s="162" t="s">
        <v>2545</v>
      </c>
      <c r="N2141" s="159">
        <f t="shared" si="163"/>
        <v>10</v>
      </c>
      <c r="O2141" s="635">
        <f>P2141</f>
        <v>1.875</v>
      </c>
      <c r="P2141" s="52">
        <f>L2140/P2140</f>
        <v>1.875</v>
      </c>
      <c r="Q2141" s="154" t="e">
        <f ca="1">_xll.BDP(T2141,"NAME")</f>
        <v>#NAME?</v>
      </c>
      <c r="R2141" s="159" t="e">
        <f ca="1">_xll.BDP(T2141,"INDUSTRY_SECTOR")</f>
        <v>#NAME?</v>
      </c>
      <c r="S2141" s="154" t="s">
        <v>1328</v>
      </c>
      <c r="T2141" s="159" t="str">
        <f t="shared" si="164"/>
        <v>MO EQUITY</v>
      </c>
    </row>
    <row r="2142" spans="1:21" s="141" customFormat="1" x14ac:dyDescent="0.3">
      <c r="A2142" s="131">
        <v>41575</v>
      </c>
      <c r="B2142" s="957" t="s">
        <v>2788</v>
      </c>
      <c r="C2142" s="957" t="s">
        <v>1474</v>
      </c>
      <c r="D2142" s="664">
        <v>300</v>
      </c>
      <c r="E2142" s="132" t="s">
        <v>66</v>
      </c>
      <c r="F2142" s="134">
        <v>45245</v>
      </c>
      <c r="G2142" s="132" t="s">
        <v>950</v>
      </c>
      <c r="H2142" s="132" t="s">
        <v>244</v>
      </c>
      <c r="I2142" s="135" t="s">
        <v>1505</v>
      </c>
      <c r="J2142" s="188" t="s">
        <v>996</v>
      </c>
      <c r="K2142" s="188"/>
      <c r="L2142" s="137">
        <v>2500</v>
      </c>
      <c r="M2142" s="161" t="s">
        <v>2799</v>
      </c>
      <c r="N2142" s="138">
        <f t="shared" si="163"/>
        <v>10</v>
      </c>
      <c r="O2142" s="634">
        <f>L2142/D2142</f>
        <v>8.3333333333333339</v>
      </c>
      <c r="Q2142" s="139" t="e">
        <f ca="1">_xll.BDP(T2142,"NAME")</f>
        <v>#NAME?</v>
      </c>
      <c r="R2142" s="138" t="e">
        <f ca="1">_xll.BDP(T2142,"INDUSTRY_SECTOR")</f>
        <v>#NAME?</v>
      </c>
      <c r="S2142" s="132" t="s">
        <v>2788</v>
      </c>
      <c r="T2142" s="138" t="str">
        <f t="shared" si="164"/>
        <v>FLS EQUITY</v>
      </c>
      <c r="U2142" s="138"/>
    </row>
    <row r="2143" spans="1:21" s="169" customFormat="1" x14ac:dyDescent="0.3">
      <c r="A2143" s="163">
        <v>41575</v>
      </c>
      <c r="B2143" s="961" t="s">
        <v>2789</v>
      </c>
      <c r="C2143" s="961" t="s">
        <v>127</v>
      </c>
      <c r="D2143" s="667">
        <v>750</v>
      </c>
      <c r="E2143" s="164" t="s">
        <v>1102</v>
      </c>
      <c r="F2143" s="165">
        <v>45960</v>
      </c>
      <c r="G2143" s="164" t="s">
        <v>511</v>
      </c>
      <c r="H2143" s="164" t="s">
        <v>774</v>
      </c>
      <c r="I2143" s="166" t="s">
        <v>1111</v>
      </c>
      <c r="J2143" s="190" t="s">
        <v>657</v>
      </c>
      <c r="K2143" s="190"/>
      <c r="L2143" s="168">
        <v>2300</v>
      </c>
      <c r="M2143" s="191" t="s">
        <v>2800</v>
      </c>
      <c r="N2143" s="170">
        <f t="shared" si="163"/>
        <v>10</v>
      </c>
      <c r="O2143" s="639">
        <f>L2143/D2143</f>
        <v>3.0666666666666669</v>
      </c>
      <c r="Q2143" s="171" t="e">
        <f ca="1">_xll.BDP(T2143,"NAME")</f>
        <v>#NAME?</v>
      </c>
      <c r="R2143" s="170" t="e">
        <f ca="1">_xll.BDP(T2143,"INDUSTRY_SECTOR")</f>
        <v>#NAME?</v>
      </c>
      <c r="S2143" s="164" t="s">
        <v>2789</v>
      </c>
      <c r="T2143" s="170" t="str">
        <f t="shared" si="164"/>
        <v>NTRS EQUITY</v>
      </c>
      <c r="U2143" s="170"/>
    </row>
    <row r="2144" spans="1:21" s="159" customFormat="1" x14ac:dyDescent="0.3">
      <c r="A2144" s="153">
        <v>41571</v>
      </c>
      <c r="B2144" s="976" t="s">
        <v>2744</v>
      </c>
      <c r="C2144" s="976" t="s">
        <v>2745</v>
      </c>
      <c r="D2144" s="300">
        <v>500</v>
      </c>
      <c r="E2144" s="154" t="s">
        <v>746</v>
      </c>
      <c r="F2144" s="155">
        <v>43525</v>
      </c>
      <c r="G2144" s="154" t="s">
        <v>2746</v>
      </c>
      <c r="H2144" s="154" t="s">
        <v>570</v>
      </c>
      <c r="I2144" s="156" t="s">
        <v>2747</v>
      </c>
      <c r="J2144" s="193" t="s">
        <v>1173</v>
      </c>
      <c r="K2144" s="193"/>
      <c r="L2144" s="158">
        <v>8500</v>
      </c>
      <c r="M2144" s="162" t="s">
        <v>2763</v>
      </c>
      <c r="N2144" s="159">
        <f t="shared" ref="N2144:N2149" si="165">MONTH(A2144)</f>
        <v>10</v>
      </c>
      <c r="O2144" s="635">
        <f>P2145</f>
        <v>5.666666666666667</v>
      </c>
      <c r="P2144" s="52">
        <f>SUM(D2144:D2146)</f>
        <v>1500</v>
      </c>
      <c r="Q2144" s="154" t="e">
        <f ca="1">_xll.BDP(T2144,"NAME")</f>
        <v>#NAME?</v>
      </c>
      <c r="R2144" s="159" t="e">
        <f ca="1">_xll.BDP(T2144,"INDUSTRY_SECTOR")</f>
        <v>#NAME?</v>
      </c>
      <c r="S2144" s="194" t="s">
        <v>2744</v>
      </c>
      <c r="T2144" s="159" t="str">
        <f t="shared" ref="T2144:T2149" si="166">CONCATENATE(S2144," EQUITY")</f>
        <v>BMY EQUITY</v>
      </c>
    </row>
    <row r="2145" spans="1:21" s="159" customFormat="1" x14ac:dyDescent="0.3">
      <c r="A2145" s="153">
        <v>41571</v>
      </c>
      <c r="B2145" s="976" t="s">
        <v>2744</v>
      </c>
      <c r="C2145" s="976" t="s">
        <v>2745</v>
      </c>
      <c r="D2145" s="300">
        <v>500</v>
      </c>
      <c r="E2145" s="154" t="s">
        <v>66</v>
      </c>
      <c r="F2145" s="155">
        <v>45231</v>
      </c>
      <c r="G2145" s="154" t="s">
        <v>2748</v>
      </c>
      <c r="H2145" s="154" t="s">
        <v>151</v>
      </c>
      <c r="I2145" s="156" t="s">
        <v>1495</v>
      </c>
      <c r="J2145" s="193" t="s">
        <v>1496</v>
      </c>
      <c r="K2145" s="193"/>
      <c r="L2145" s="158">
        <v>8500</v>
      </c>
      <c r="M2145" s="162" t="s">
        <v>2764</v>
      </c>
      <c r="N2145" s="159">
        <f t="shared" si="165"/>
        <v>10</v>
      </c>
      <c r="O2145" s="635">
        <f>P2145</f>
        <v>5.666666666666667</v>
      </c>
      <c r="P2145" s="52">
        <f>L2144/P2144</f>
        <v>5.666666666666667</v>
      </c>
      <c r="Q2145" s="154" t="e">
        <f ca="1">_xll.BDP(T2145,"NAME")</f>
        <v>#NAME?</v>
      </c>
      <c r="R2145" s="159" t="e">
        <f ca="1">_xll.BDP(T2145,"INDUSTRY_SECTOR")</f>
        <v>#NAME?</v>
      </c>
      <c r="S2145" s="194" t="s">
        <v>2744</v>
      </c>
      <c r="T2145" s="159" t="str">
        <f t="shared" si="166"/>
        <v>BMY EQUITY</v>
      </c>
    </row>
    <row r="2146" spans="1:21" s="159" customFormat="1" x14ac:dyDescent="0.3">
      <c r="A2146" s="153">
        <v>41571</v>
      </c>
      <c r="B2146" s="976" t="s">
        <v>2744</v>
      </c>
      <c r="C2146" s="976" t="s">
        <v>2745</v>
      </c>
      <c r="D2146" s="300">
        <v>500</v>
      </c>
      <c r="E2146" s="154" t="s">
        <v>2749</v>
      </c>
      <c r="F2146" s="155">
        <v>52657</v>
      </c>
      <c r="G2146" s="154" t="s">
        <v>2750</v>
      </c>
      <c r="H2146" s="154" t="s">
        <v>444</v>
      </c>
      <c r="I2146" s="156" t="s">
        <v>2115</v>
      </c>
      <c r="J2146" s="193" t="s">
        <v>1368</v>
      </c>
      <c r="K2146" s="193"/>
      <c r="L2146" s="158">
        <v>8500</v>
      </c>
      <c r="M2146" s="162" t="s">
        <v>2374</v>
      </c>
      <c r="N2146" s="159">
        <f t="shared" si="165"/>
        <v>10</v>
      </c>
      <c r="O2146" s="635">
        <f>P2145</f>
        <v>5.666666666666667</v>
      </c>
      <c r="P2146" s="52"/>
      <c r="Q2146" s="154" t="e">
        <f ca="1">_xll.BDP(T2146,"NAME")</f>
        <v>#NAME?</v>
      </c>
      <c r="R2146" s="159" t="e">
        <f ca="1">_xll.BDP(T2146,"INDUSTRY_SECTOR")</f>
        <v>#NAME?</v>
      </c>
      <c r="S2146" s="194" t="s">
        <v>2744</v>
      </c>
      <c r="T2146" s="159" t="str">
        <f t="shared" si="166"/>
        <v>BMY EQUITY</v>
      </c>
    </row>
    <row r="2147" spans="1:21" s="141" customFormat="1" x14ac:dyDescent="0.3">
      <c r="A2147" s="131">
        <v>41571</v>
      </c>
      <c r="B2147" s="957" t="s">
        <v>1094</v>
      </c>
      <c r="C2147" s="957" t="s">
        <v>478</v>
      </c>
      <c r="D2147" s="664">
        <v>1500</v>
      </c>
      <c r="E2147" s="132" t="s">
        <v>37</v>
      </c>
      <c r="F2147" s="134">
        <v>43403</v>
      </c>
      <c r="G2147" s="132" t="s">
        <v>1769</v>
      </c>
      <c r="H2147" s="132" t="s">
        <v>821</v>
      </c>
      <c r="I2147" s="135" t="s">
        <v>2751</v>
      </c>
      <c r="J2147" s="188" t="s">
        <v>2752</v>
      </c>
      <c r="K2147" s="188"/>
      <c r="L2147" s="137">
        <v>2600</v>
      </c>
      <c r="M2147" s="161" t="s">
        <v>2550</v>
      </c>
      <c r="N2147" s="138">
        <f t="shared" si="165"/>
        <v>10</v>
      </c>
      <c r="O2147" s="634">
        <f t="shared" ref="O2147:O2168" si="167">L2147/D2147</f>
        <v>1.7333333333333334</v>
      </c>
      <c r="Q2147" s="139" t="e">
        <f ca="1">_xll.BDP(T2147,"NAME")</f>
        <v>#NAME?</v>
      </c>
      <c r="R2147" s="138" t="e">
        <f ca="1">_xll.BDP(T2147,"INDUSTRY_SECTOR")</f>
        <v>#NAME?</v>
      </c>
      <c r="S2147" s="143" t="s">
        <v>1094</v>
      </c>
      <c r="T2147" s="138" t="str">
        <f t="shared" si="166"/>
        <v>BNS EQUITY</v>
      </c>
      <c r="U2147" s="138"/>
    </row>
    <row r="2148" spans="1:21" s="141" customFormat="1" x14ac:dyDescent="0.3">
      <c r="A2148" s="131">
        <v>41571</v>
      </c>
      <c r="B2148" s="957" t="s">
        <v>2753</v>
      </c>
      <c r="C2148" s="957" t="s">
        <v>478</v>
      </c>
      <c r="D2148" s="664">
        <v>500</v>
      </c>
      <c r="E2148" s="132" t="s">
        <v>1292</v>
      </c>
      <c r="F2148" s="134">
        <v>42306</v>
      </c>
      <c r="G2148" s="132" t="s">
        <v>2754</v>
      </c>
      <c r="H2148" s="132" t="s">
        <v>2755</v>
      </c>
      <c r="I2148" s="135" t="s">
        <v>2756</v>
      </c>
      <c r="J2148" s="188" t="s">
        <v>2757</v>
      </c>
      <c r="K2148" s="188"/>
      <c r="L2148" s="137">
        <v>850</v>
      </c>
      <c r="M2148" s="161"/>
      <c r="N2148" s="138">
        <f t="shared" si="165"/>
        <v>10</v>
      </c>
      <c r="O2148" s="634">
        <f t="shared" si="167"/>
        <v>1.7</v>
      </c>
      <c r="Q2148" s="139" t="e">
        <f ca="1">_xll.BDP(T2148,"NAME")</f>
        <v>#NAME?</v>
      </c>
      <c r="R2148" s="138" t="e">
        <f ca="1">_xll.BDP(T2148,"INDUSTRY_SECTOR")</f>
        <v>#NAME?</v>
      </c>
      <c r="S2148" s="143" t="s">
        <v>2762</v>
      </c>
      <c r="T2148" s="138" t="str">
        <f t="shared" si="166"/>
        <v>2733413z cn EQUITY</v>
      </c>
      <c r="U2148" s="138"/>
    </row>
    <row r="2149" spans="1:21" s="141" customFormat="1" x14ac:dyDescent="0.3">
      <c r="A2149" s="131">
        <v>41571</v>
      </c>
      <c r="B2149" s="957" t="s">
        <v>2758</v>
      </c>
      <c r="C2149" s="957" t="s">
        <v>600</v>
      </c>
      <c r="D2149" s="664">
        <v>1000</v>
      </c>
      <c r="E2149" s="132" t="s">
        <v>66</v>
      </c>
      <c r="F2149" s="134">
        <v>45595</v>
      </c>
      <c r="G2149" s="132" t="s">
        <v>2759</v>
      </c>
      <c r="H2149" s="132" t="s">
        <v>2760</v>
      </c>
      <c r="I2149" s="135" t="s">
        <v>1308</v>
      </c>
      <c r="J2149" s="188" t="s">
        <v>1080</v>
      </c>
      <c r="K2149" s="188"/>
      <c r="L2149" s="137">
        <v>4000</v>
      </c>
      <c r="M2149" s="161"/>
      <c r="N2149" s="138">
        <f t="shared" si="165"/>
        <v>10</v>
      </c>
      <c r="O2149" s="634">
        <f t="shared" si="167"/>
        <v>4</v>
      </c>
      <c r="Q2149" s="139" t="e">
        <f ca="1">_xll.BDP(T2149,"NAME")</f>
        <v>#NAME?</v>
      </c>
      <c r="R2149" s="138" t="e">
        <f ca="1">_xll.BDP(T2149,"INDUSTRY_SECTOR")</f>
        <v>#NAME?</v>
      </c>
      <c r="S2149" s="143" t="s">
        <v>2761</v>
      </c>
      <c r="T2149" s="138" t="str">
        <f t="shared" si="166"/>
        <v>ENTEL ci EQUITY</v>
      </c>
      <c r="U2149" s="138"/>
    </row>
    <row r="2150" spans="1:21" s="141" customFormat="1" x14ac:dyDescent="0.3">
      <c r="A2150" s="131">
        <v>41570</v>
      </c>
      <c r="B2150" s="957" t="s">
        <v>2719</v>
      </c>
      <c r="C2150" s="957" t="s">
        <v>1013</v>
      </c>
      <c r="D2150" s="664">
        <v>1500</v>
      </c>
      <c r="E2150" s="132" t="s">
        <v>12</v>
      </c>
      <c r="F2150" s="134">
        <v>42671</v>
      </c>
      <c r="G2150" s="132" t="s">
        <v>2720</v>
      </c>
      <c r="H2150" s="132" t="s">
        <v>1652</v>
      </c>
      <c r="I2150" s="135" t="s">
        <v>2721</v>
      </c>
      <c r="J2150" s="188" t="s">
        <v>2722</v>
      </c>
      <c r="K2150" s="188"/>
      <c r="L2150" s="137">
        <v>2100</v>
      </c>
      <c r="M2150" s="161" t="s">
        <v>2726</v>
      </c>
      <c r="N2150" s="138">
        <v>10</v>
      </c>
      <c r="O2150" s="634">
        <f t="shared" si="167"/>
        <v>1.4</v>
      </c>
      <c r="Q2150" s="139" t="s">
        <v>2731</v>
      </c>
      <c r="R2150" s="138" t="s">
        <v>1839</v>
      </c>
      <c r="S2150" s="132" t="s">
        <v>2725</v>
      </c>
      <c r="T2150" s="138" t="s">
        <v>2732</v>
      </c>
      <c r="U2150" s="138"/>
    </row>
    <row r="2151" spans="1:21" s="141" customFormat="1" x14ac:dyDescent="0.3">
      <c r="A2151" s="131">
        <v>41570</v>
      </c>
      <c r="B2151" s="957" t="s">
        <v>2719</v>
      </c>
      <c r="C2151" s="957" t="s">
        <v>1013</v>
      </c>
      <c r="D2151" s="664">
        <v>1000</v>
      </c>
      <c r="E2151" s="132" t="s">
        <v>37</v>
      </c>
      <c r="F2151" s="134">
        <v>43403</v>
      </c>
      <c r="G2151" s="132" t="s">
        <v>2720</v>
      </c>
      <c r="H2151" s="132" t="s">
        <v>579</v>
      </c>
      <c r="I2151" s="135" t="s">
        <v>2148</v>
      </c>
      <c r="J2151" s="188" t="s">
        <v>2149</v>
      </c>
      <c r="K2151" s="188"/>
      <c r="L2151" s="137">
        <v>1800</v>
      </c>
      <c r="M2151" s="161" t="s">
        <v>2374</v>
      </c>
      <c r="N2151" s="138">
        <v>10</v>
      </c>
      <c r="O2151" s="634">
        <f t="shared" si="167"/>
        <v>1.8</v>
      </c>
      <c r="Q2151" s="139" t="s">
        <v>2731</v>
      </c>
      <c r="R2151" s="138" t="s">
        <v>1839</v>
      </c>
      <c r="S2151" s="132" t="s">
        <v>2725</v>
      </c>
      <c r="T2151" s="138" t="s">
        <v>2732</v>
      </c>
      <c r="U2151" s="138"/>
    </row>
    <row r="2152" spans="1:21" s="141" customFormat="1" x14ac:dyDescent="0.3">
      <c r="A2152" s="131">
        <v>41569</v>
      </c>
      <c r="B2152" s="957" t="s">
        <v>2707</v>
      </c>
      <c r="C2152" s="957" t="s">
        <v>1577</v>
      </c>
      <c r="D2152" s="664">
        <v>750</v>
      </c>
      <c r="E2152" s="132" t="s">
        <v>1222</v>
      </c>
      <c r="F2152" s="134">
        <v>42671</v>
      </c>
      <c r="G2152" s="132" t="s">
        <v>2708</v>
      </c>
      <c r="H2152" s="132" t="s">
        <v>1652</v>
      </c>
      <c r="I2152" s="135" t="s">
        <v>2709</v>
      </c>
      <c r="J2152" s="188" t="s">
        <v>2529</v>
      </c>
      <c r="K2152" s="188"/>
      <c r="L2152" s="137">
        <v>1250</v>
      </c>
      <c r="M2152" s="161"/>
      <c r="N2152" s="138">
        <v>10</v>
      </c>
      <c r="O2152" s="634">
        <f t="shared" si="167"/>
        <v>1.6666666666666667</v>
      </c>
      <c r="Q2152" s="139" t="s">
        <v>2733</v>
      </c>
      <c r="R2152" s="138" t="s">
        <v>1839</v>
      </c>
      <c r="S2152" s="132" t="s">
        <v>2724</v>
      </c>
      <c r="T2152" s="138" t="s">
        <v>2734</v>
      </c>
      <c r="U2152" s="138"/>
    </row>
    <row r="2153" spans="1:21" s="141" customFormat="1" x14ac:dyDescent="0.3">
      <c r="A2153" s="131">
        <v>41569</v>
      </c>
      <c r="B2153" s="957" t="s">
        <v>2707</v>
      </c>
      <c r="C2153" s="957" t="s">
        <v>1577</v>
      </c>
      <c r="D2153" s="664">
        <v>1000</v>
      </c>
      <c r="E2153" s="132" t="s">
        <v>37</v>
      </c>
      <c r="F2153" s="134">
        <v>43402</v>
      </c>
      <c r="G2153" s="132" t="s">
        <v>2708</v>
      </c>
      <c r="H2153" s="132" t="s">
        <v>579</v>
      </c>
      <c r="I2153" s="135" t="s">
        <v>205</v>
      </c>
      <c r="J2153" s="188" t="s">
        <v>1016</v>
      </c>
      <c r="K2153" s="188"/>
      <c r="L2153" s="137">
        <v>2000</v>
      </c>
      <c r="M2153" s="161" t="s">
        <v>2727</v>
      </c>
      <c r="N2153" s="138">
        <v>10</v>
      </c>
      <c r="O2153" s="634">
        <f t="shared" si="167"/>
        <v>2</v>
      </c>
      <c r="Q2153" s="139" t="s">
        <v>2733</v>
      </c>
      <c r="R2153" s="138" t="s">
        <v>1839</v>
      </c>
      <c r="S2153" s="132" t="s">
        <v>2724</v>
      </c>
      <c r="T2153" s="138" t="s">
        <v>2734</v>
      </c>
      <c r="U2153" s="138"/>
    </row>
    <row r="2154" spans="1:21" s="141" customFormat="1" x14ac:dyDescent="0.3">
      <c r="A2154" s="131">
        <v>41569</v>
      </c>
      <c r="B2154" s="957" t="s">
        <v>2710</v>
      </c>
      <c r="C2154" s="957" t="s">
        <v>87</v>
      </c>
      <c r="D2154" s="664">
        <v>325</v>
      </c>
      <c r="E2154" s="132" t="s">
        <v>66</v>
      </c>
      <c r="F2154" s="134">
        <v>45231</v>
      </c>
      <c r="G2154" s="132" t="s">
        <v>2711</v>
      </c>
      <c r="H2154" s="132" t="s">
        <v>95</v>
      </c>
      <c r="I2154" s="135" t="s">
        <v>1077</v>
      </c>
      <c r="J2154" s="188" t="s">
        <v>1087</v>
      </c>
      <c r="K2154" s="188"/>
      <c r="L2154" s="137">
        <v>2200</v>
      </c>
      <c r="M2154" s="161" t="s">
        <v>2728</v>
      </c>
      <c r="N2154" s="138">
        <v>10</v>
      </c>
      <c r="O2154" s="634">
        <f t="shared" si="167"/>
        <v>6.7692307692307692</v>
      </c>
      <c r="Q2154" s="139" t="s">
        <v>2735</v>
      </c>
      <c r="R2154" s="138" t="s">
        <v>2736</v>
      </c>
      <c r="S2154" s="132" t="s">
        <v>2710</v>
      </c>
      <c r="T2154" s="138" t="s">
        <v>2737</v>
      </c>
      <c r="U2154" s="138"/>
    </row>
    <row r="2155" spans="1:21" s="141" customFormat="1" x14ac:dyDescent="0.3">
      <c r="A2155" s="131">
        <v>41569</v>
      </c>
      <c r="B2155" s="957" t="s">
        <v>2710</v>
      </c>
      <c r="C2155" s="957" t="s">
        <v>87</v>
      </c>
      <c r="D2155" s="664">
        <v>275</v>
      </c>
      <c r="E2155" s="132" t="s">
        <v>117</v>
      </c>
      <c r="F2155" s="134">
        <v>52536</v>
      </c>
      <c r="G2155" s="132" t="s">
        <v>2711</v>
      </c>
      <c r="H2155" s="132" t="s">
        <v>1444</v>
      </c>
      <c r="I2155" s="135" t="s">
        <v>1613</v>
      </c>
      <c r="J2155" s="188" t="s">
        <v>1558</v>
      </c>
      <c r="K2155" s="188"/>
      <c r="L2155" s="137">
        <v>1800</v>
      </c>
      <c r="M2155" s="161" t="s">
        <v>2729</v>
      </c>
      <c r="N2155" s="138">
        <v>10</v>
      </c>
      <c r="O2155" s="634">
        <f t="shared" si="167"/>
        <v>6.5454545454545459</v>
      </c>
      <c r="Q2155" s="139" t="s">
        <v>2735</v>
      </c>
      <c r="R2155" s="138" t="s">
        <v>2736</v>
      </c>
      <c r="S2155" s="132" t="s">
        <v>2710</v>
      </c>
      <c r="T2155" s="138" t="s">
        <v>2737</v>
      </c>
      <c r="U2155" s="138"/>
    </row>
    <row r="2156" spans="1:21" s="141" customFormat="1" x14ac:dyDescent="0.3">
      <c r="A2156" s="131">
        <v>41569</v>
      </c>
      <c r="B2156" s="957" t="s">
        <v>2712</v>
      </c>
      <c r="C2156" s="957" t="s">
        <v>1329</v>
      </c>
      <c r="D2156" s="664">
        <v>750</v>
      </c>
      <c r="E2156" s="132" t="s">
        <v>37</v>
      </c>
      <c r="F2156" s="134">
        <v>43405</v>
      </c>
      <c r="G2156" s="132" t="s">
        <v>2713</v>
      </c>
      <c r="H2156" s="132" t="s">
        <v>90</v>
      </c>
      <c r="I2156" s="135" t="s">
        <v>1186</v>
      </c>
      <c r="J2156" s="188" t="s">
        <v>1187</v>
      </c>
      <c r="K2156" s="188"/>
      <c r="L2156" s="137">
        <v>2800</v>
      </c>
      <c r="M2156" s="161" t="s">
        <v>2549</v>
      </c>
      <c r="N2156" s="138">
        <v>10</v>
      </c>
      <c r="O2156" s="634">
        <f t="shared" si="167"/>
        <v>3.7333333333333334</v>
      </c>
      <c r="Q2156" s="139" t="s">
        <v>2738</v>
      </c>
      <c r="R2156" s="138" t="s">
        <v>1839</v>
      </c>
      <c r="S2156" s="132" t="s">
        <v>2712</v>
      </c>
      <c r="T2156" s="138" t="s">
        <v>2739</v>
      </c>
      <c r="U2156" s="138"/>
    </row>
    <row r="2157" spans="1:21" s="141" customFormat="1" x14ac:dyDescent="0.3">
      <c r="A2157" s="131">
        <v>41569</v>
      </c>
      <c r="B2157" s="957" t="s">
        <v>2185</v>
      </c>
      <c r="C2157" s="957" t="s">
        <v>276</v>
      </c>
      <c r="D2157" s="664">
        <v>500</v>
      </c>
      <c r="E2157" s="132" t="s">
        <v>117</v>
      </c>
      <c r="F2157" s="134">
        <v>52580</v>
      </c>
      <c r="G2157" s="132" t="s">
        <v>561</v>
      </c>
      <c r="H2157" s="132" t="s">
        <v>1050</v>
      </c>
      <c r="I2157" s="135" t="s">
        <v>597</v>
      </c>
      <c r="J2157" s="188" t="s">
        <v>991</v>
      </c>
      <c r="K2157" s="188"/>
      <c r="L2157" s="137">
        <v>1500</v>
      </c>
      <c r="M2157" s="161" t="s">
        <v>2730</v>
      </c>
      <c r="N2157" s="138">
        <v>10</v>
      </c>
      <c r="O2157" s="634">
        <f t="shared" si="167"/>
        <v>3</v>
      </c>
      <c r="Q2157" s="139" t="s">
        <v>2740</v>
      </c>
      <c r="R2157" s="138" t="s">
        <v>2636</v>
      </c>
      <c r="S2157" s="132" t="s">
        <v>2185</v>
      </c>
      <c r="T2157" s="138" t="s">
        <v>2741</v>
      </c>
      <c r="U2157" s="138"/>
    </row>
    <row r="2158" spans="1:21" s="141" customFormat="1" x14ac:dyDescent="0.3">
      <c r="A2158" s="131">
        <v>41569</v>
      </c>
      <c r="B2158" s="957" t="s">
        <v>2714</v>
      </c>
      <c r="C2158" s="957" t="s">
        <v>2715</v>
      </c>
      <c r="D2158" s="664">
        <v>200</v>
      </c>
      <c r="E2158" s="132" t="s">
        <v>117</v>
      </c>
      <c r="F2158" s="134">
        <v>52519</v>
      </c>
      <c r="G2158" s="132" t="s">
        <v>2716</v>
      </c>
      <c r="H2158" s="132" t="s">
        <v>2717</v>
      </c>
      <c r="I2158" s="135"/>
      <c r="J2158" s="188" t="s">
        <v>2718</v>
      </c>
      <c r="K2158" s="188"/>
      <c r="L2158" s="137">
        <v>200</v>
      </c>
      <c r="M2158" s="161"/>
      <c r="N2158" s="138">
        <v>10</v>
      </c>
      <c r="O2158" s="634">
        <f t="shared" si="167"/>
        <v>1</v>
      </c>
      <c r="Q2158" s="139" t="s">
        <v>2742</v>
      </c>
      <c r="R2158" s="138" t="s">
        <v>1839</v>
      </c>
      <c r="S2158" s="132" t="s">
        <v>2723</v>
      </c>
      <c r="T2158" s="138" t="s">
        <v>2743</v>
      </c>
      <c r="U2158" s="138"/>
    </row>
    <row r="2159" spans="1:21" s="141" customFormat="1" x14ac:dyDescent="0.3">
      <c r="A2159" s="131">
        <v>41568</v>
      </c>
      <c r="B2159" s="957" t="s">
        <v>2684</v>
      </c>
      <c r="C2159" s="957" t="s">
        <v>73</v>
      </c>
      <c r="D2159" s="664">
        <v>1500</v>
      </c>
      <c r="E2159" s="132" t="s">
        <v>37</v>
      </c>
      <c r="F2159" s="134">
        <v>43397</v>
      </c>
      <c r="G2159" s="132" t="s">
        <v>2685</v>
      </c>
      <c r="H2159" s="132" t="s">
        <v>2686</v>
      </c>
      <c r="I2159" s="135" t="s">
        <v>2687</v>
      </c>
      <c r="J2159" s="188" t="s">
        <v>1712</v>
      </c>
      <c r="K2159" s="188"/>
      <c r="L2159" s="137">
        <v>3250</v>
      </c>
      <c r="M2159" s="161" t="s">
        <v>2548</v>
      </c>
      <c r="N2159" s="138">
        <f t="shared" ref="N2159:N2164" si="168">MONTH(A2159)</f>
        <v>10</v>
      </c>
      <c r="O2159" s="634">
        <f t="shared" si="167"/>
        <v>2.1666666666666665</v>
      </c>
      <c r="Q2159" s="139" t="e">
        <f ca="1">_xll.BDP(T2159,"NAME")</f>
        <v>#NAME?</v>
      </c>
      <c r="R2159" s="138" t="e">
        <f ca="1">_xll.BDP(T2159,"INDUSTRY_SECTOR")</f>
        <v>#NAME?</v>
      </c>
      <c r="S2159" s="132" t="s">
        <v>2702</v>
      </c>
      <c r="T2159" s="138" t="str">
        <f t="shared" ref="T2159:T2166" si="169">CONCATENATE(S2159," EQUITY")</f>
        <v>5672A US EQUITY</v>
      </c>
      <c r="U2159" s="138"/>
    </row>
    <row r="2160" spans="1:21" s="141" customFormat="1" x14ac:dyDescent="0.3">
      <c r="A2160" s="131">
        <v>41568</v>
      </c>
      <c r="B2160" s="957" t="s">
        <v>2688</v>
      </c>
      <c r="C2160" s="957" t="s">
        <v>1422</v>
      </c>
      <c r="D2160" s="664">
        <v>650</v>
      </c>
      <c r="E2160" s="132" t="s">
        <v>1292</v>
      </c>
      <c r="F2160" s="134">
        <v>42305</v>
      </c>
      <c r="G2160" s="132" t="s">
        <v>2651</v>
      </c>
      <c r="H2160" s="132" t="s">
        <v>2689</v>
      </c>
      <c r="I2160" s="135" t="s">
        <v>2690</v>
      </c>
      <c r="J2160" s="188" t="s">
        <v>2691</v>
      </c>
      <c r="K2160" s="188"/>
      <c r="L2160" s="137">
        <v>750</v>
      </c>
      <c r="M2160" s="161" t="s">
        <v>2705</v>
      </c>
      <c r="N2160" s="138">
        <f t="shared" si="168"/>
        <v>10</v>
      </c>
      <c r="O2160" s="634">
        <f t="shared" si="167"/>
        <v>1.1538461538461537</v>
      </c>
      <c r="Q2160" s="139" t="e">
        <f ca="1">_xll.BDP(T2160,"NAME")</f>
        <v>#NAME?</v>
      </c>
      <c r="R2160" s="138" t="e">
        <f ca="1">_xll.BDP(T2160,"INDUSTRY_SECTOR")</f>
        <v>#NAME?</v>
      </c>
      <c r="S2160" s="132" t="s">
        <v>2703</v>
      </c>
      <c r="T2160" s="138" t="str">
        <f t="shared" si="169"/>
        <v>419752Z US EQUITY</v>
      </c>
      <c r="U2160" s="138"/>
    </row>
    <row r="2161" spans="1:21" s="141" customFormat="1" x14ac:dyDescent="0.3">
      <c r="A2161" s="131">
        <v>41568</v>
      </c>
      <c r="B2161" s="957" t="s">
        <v>2692</v>
      </c>
      <c r="C2161" s="957" t="s">
        <v>2693</v>
      </c>
      <c r="D2161" s="664">
        <v>700</v>
      </c>
      <c r="E2161" s="132" t="s">
        <v>66</v>
      </c>
      <c r="F2161" s="134"/>
      <c r="G2161" s="132" t="s">
        <v>134</v>
      </c>
      <c r="H2161" s="132" t="s">
        <v>2694</v>
      </c>
      <c r="I2161" s="135" t="s">
        <v>2695</v>
      </c>
      <c r="J2161" s="188" t="s">
        <v>2696</v>
      </c>
      <c r="K2161" s="188"/>
      <c r="L2161" s="137">
        <v>5000</v>
      </c>
      <c r="M2161" s="161"/>
      <c r="N2161" s="138">
        <f t="shared" si="168"/>
        <v>10</v>
      </c>
      <c r="O2161" s="634">
        <f t="shared" si="167"/>
        <v>7.1428571428571432</v>
      </c>
      <c r="Q2161" s="139" t="e">
        <f ca="1">_xll.BDP(T2161,"NAME")</f>
        <v>#NAME?</v>
      </c>
      <c r="R2161" s="138" t="e">
        <f ca="1">_xll.BDP(T2161,"INDUSTRY_SECTOR")</f>
        <v>#NAME?</v>
      </c>
      <c r="S2161" s="132" t="s">
        <v>2704</v>
      </c>
      <c r="T2161" s="138" t="str">
        <f t="shared" si="169"/>
        <v>1019z bz EQUITY</v>
      </c>
      <c r="U2161" s="138"/>
    </row>
    <row r="2162" spans="1:21" s="141" customFormat="1" x14ac:dyDescent="0.3">
      <c r="A2162" s="131">
        <v>41568</v>
      </c>
      <c r="B2162" s="957" t="s">
        <v>2363</v>
      </c>
      <c r="C2162" s="957" t="s">
        <v>1184</v>
      </c>
      <c r="D2162" s="664">
        <v>2000</v>
      </c>
      <c r="E2162" s="132" t="s">
        <v>66</v>
      </c>
      <c r="F2162" s="134">
        <v>45224</v>
      </c>
      <c r="G2162" s="132" t="s">
        <v>2363</v>
      </c>
      <c r="H2162" s="132" t="s">
        <v>2697</v>
      </c>
      <c r="I2162" s="135" t="s">
        <v>1331</v>
      </c>
      <c r="J2162" s="188" t="s">
        <v>1016</v>
      </c>
      <c r="K2162" s="188"/>
      <c r="L2162" s="137">
        <v>5100</v>
      </c>
      <c r="M2162" s="161" t="s">
        <v>2546</v>
      </c>
      <c r="N2162" s="138">
        <f t="shared" si="168"/>
        <v>10</v>
      </c>
      <c r="O2162" s="634">
        <f t="shared" si="167"/>
        <v>2.5499999999999998</v>
      </c>
      <c r="Q2162" s="139" t="e">
        <f ca="1">_xll.BDP(T2162,"NAME")</f>
        <v>#NAME?</v>
      </c>
      <c r="R2162" s="138" t="e">
        <f ca="1">_xll.BDP(T2162,"INDUSTRY_SECTOR")</f>
        <v>#NAME?</v>
      </c>
      <c r="S2162" s="132" t="s">
        <v>1183</v>
      </c>
      <c r="T2162" s="138" t="str">
        <f t="shared" si="169"/>
        <v>C EQUITY</v>
      </c>
      <c r="U2162" s="138"/>
    </row>
    <row r="2163" spans="1:21" s="141" customFormat="1" x14ac:dyDescent="0.3">
      <c r="A2163" s="131">
        <v>41568</v>
      </c>
      <c r="B2163" s="957" t="s">
        <v>2698</v>
      </c>
      <c r="C2163" s="957" t="s">
        <v>1013</v>
      </c>
      <c r="D2163" s="664">
        <v>750</v>
      </c>
      <c r="E2163" s="132" t="s">
        <v>12</v>
      </c>
      <c r="F2163" s="134">
        <v>42675</v>
      </c>
      <c r="G2163" s="132" t="s">
        <v>2218</v>
      </c>
      <c r="H2163" s="132" t="s">
        <v>512</v>
      </c>
      <c r="I2163" s="135" t="s">
        <v>1206</v>
      </c>
      <c r="J2163" s="188" t="s">
        <v>1207</v>
      </c>
      <c r="K2163" s="188"/>
      <c r="L2163" s="137">
        <v>3000</v>
      </c>
      <c r="M2163" s="161" t="s">
        <v>2545</v>
      </c>
      <c r="N2163" s="138">
        <f t="shared" si="168"/>
        <v>10</v>
      </c>
      <c r="O2163" s="634">
        <f t="shared" si="167"/>
        <v>4</v>
      </c>
      <c r="Q2163" s="139" t="e">
        <f ca="1">_xll.BDP(T2163,"NAME")</f>
        <v>#NAME?</v>
      </c>
      <c r="R2163" s="138" t="e">
        <f ca="1">_xll.BDP(T2163,"INDUSTRY_SECTOR")</f>
        <v>#NAME?</v>
      </c>
      <c r="S2163" s="132" t="s">
        <v>2701</v>
      </c>
      <c r="T2163" s="138" t="str">
        <f t="shared" si="169"/>
        <v>7688Z US EQUITY</v>
      </c>
      <c r="U2163" s="138"/>
    </row>
    <row r="2164" spans="1:21" s="169" customFormat="1" x14ac:dyDescent="0.3">
      <c r="A2164" s="163">
        <v>41568</v>
      </c>
      <c r="B2164" s="961" t="s">
        <v>2699</v>
      </c>
      <c r="C2164" s="961" t="s">
        <v>1814</v>
      </c>
      <c r="D2164" s="667">
        <v>500</v>
      </c>
      <c r="E2164" s="164" t="s">
        <v>1102</v>
      </c>
      <c r="F2164" s="165">
        <v>45962</v>
      </c>
      <c r="G2164" s="164" t="s">
        <v>2218</v>
      </c>
      <c r="H2164" s="164" t="s">
        <v>244</v>
      </c>
      <c r="I2164" s="166" t="s">
        <v>1332</v>
      </c>
      <c r="J2164" s="190" t="s">
        <v>1182</v>
      </c>
      <c r="K2164" s="190"/>
      <c r="L2164" s="168">
        <v>4000</v>
      </c>
      <c r="M2164" s="191" t="s">
        <v>2706</v>
      </c>
      <c r="N2164" s="170">
        <f t="shared" si="168"/>
        <v>10</v>
      </c>
      <c r="O2164" s="639">
        <f t="shared" si="167"/>
        <v>8</v>
      </c>
      <c r="Q2164" s="171" t="e">
        <f ca="1">_xll.BDP(T2164,"NAME")</f>
        <v>#NAME?</v>
      </c>
      <c r="R2164" s="170" t="e">
        <f ca="1">_xll.BDP(T2164,"INDUSTRY_SECTOR")</f>
        <v>#NAME?</v>
      </c>
      <c r="S2164" s="164" t="s">
        <v>2701</v>
      </c>
      <c r="T2164" s="170" t="str">
        <f t="shared" si="169"/>
        <v>7688Z US EQUITY</v>
      </c>
      <c r="U2164" s="170"/>
    </row>
    <row r="2165" spans="1:21" s="141" customFormat="1" x14ac:dyDescent="0.3">
      <c r="A2165" s="131">
        <v>41568</v>
      </c>
      <c r="B2165" s="957" t="s">
        <v>2654</v>
      </c>
      <c r="C2165" s="957" t="s">
        <v>2700</v>
      </c>
      <c r="D2165" s="664">
        <v>250</v>
      </c>
      <c r="E2165" s="132" t="s">
        <v>117</v>
      </c>
      <c r="F2165" s="134">
        <v>52366</v>
      </c>
      <c r="G2165" s="132" t="s">
        <v>2656</v>
      </c>
      <c r="H2165" s="132"/>
      <c r="I2165" s="135" t="s">
        <v>2657</v>
      </c>
      <c r="J2165" s="136" t="s">
        <v>2407</v>
      </c>
      <c r="K2165" s="136"/>
      <c r="L2165" s="137">
        <v>800</v>
      </c>
      <c r="M2165" s="161"/>
      <c r="N2165" s="138">
        <f>MONTH(A2165)</f>
        <v>10</v>
      </c>
      <c r="O2165" s="634">
        <f t="shared" si="167"/>
        <v>3.2</v>
      </c>
      <c r="Q2165" s="39" t="e">
        <f ca="1">_xll.BDP(T2165,"NAME")</f>
        <v>#NAME?</v>
      </c>
      <c r="R2165" s="141" t="e">
        <f ca="1">_xll.BDP(T2165,"INDUSTRY_SECTOR")</f>
        <v>#NAME?</v>
      </c>
      <c r="S2165" s="139" t="s">
        <v>2765</v>
      </c>
      <c r="T2165" s="138" t="str">
        <f>CONCATENATE(S2165," EQUITY")</f>
        <v>luk us EQUITY</v>
      </c>
      <c r="U2165" s="138"/>
    </row>
    <row r="2166" spans="1:21" s="141" customFormat="1" x14ac:dyDescent="0.3">
      <c r="A2166" s="131">
        <v>41565</v>
      </c>
      <c r="B2166" s="957" t="s">
        <v>2677</v>
      </c>
      <c r="C2166" s="957" t="s">
        <v>2678</v>
      </c>
      <c r="D2166" s="664">
        <v>1000</v>
      </c>
      <c r="E2166" s="132" t="s">
        <v>224</v>
      </c>
      <c r="F2166" s="134">
        <v>44132</v>
      </c>
      <c r="G2166" s="132" t="s">
        <v>2679</v>
      </c>
      <c r="H2166" s="132" t="s">
        <v>2680</v>
      </c>
      <c r="I2166" s="135" t="s">
        <v>2681</v>
      </c>
      <c r="J2166" s="136" t="s">
        <v>2682</v>
      </c>
      <c r="K2166" s="136"/>
      <c r="L2166" s="137">
        <v>6250</v>
      </c>
      <c r="M2166" s="161"/>
      <c r="N2166" s="138">
        <f>MONTH(A2166)</f>
        <v>10</v>
      </c>
      <c r="O2166" s="634">
        <f t="shared" si="167"/>
        <v>6.25</v>
      </c>
      <c r="Q2166" s="139" t="e">
        <f ca="1">_xll.BDP(T2166,"NAME")</f>
        <v>#NAME?</v>
      </c>
      <c r="R2166" s="138" t="e">
        <f ca="1">_xll.BDP(T2166,"INDUSTRY_SECTOR")</f>
        <v>#NAME?</v>
      </c>
      <c r="S2166" s="186" t="s">
        <v>2683</v>
      </c>
      <c r="T2166" s="138" t="str">
        <f t="shared" si="169"/>
        <v>0768587d ln EQUITY</v>
      </c>
      <c r="U2166" s="138"/>
    </row>
    <row r="2167" spans="1:21" s="141" customFormat="1" x14ac:dyDescent="0.3">
      <c r="A2167" s="131">
        <v>41564</v>
      </c>
      <c r="B2167" s="957" t="s">
        <v>567</v>
      </c>
      <c r="C2167" s="957" t="s">
        <v>1184</v>
      </c>
      <c r="D2167" s="664">
        <v>500</v>
      </c>
      <c r="E2167" s="132" t="s">
        <v>1219</v>
      </c>
      <c r="F2167" s="134">
        <v>43480</v>
      </c>
      <c r="G2167" s="132" t="s">
        <v>567</v>
      </c>
      <c r="H2167" s="132" t="s">
        <v>2299</v>
      </c>
      <c r="I2167" s="135" t="s">
        <v>2299</v>
      </c>
      <c r="J2167" s="136" t="s">
        <v>2665</v>
      </c>
      <c r="K2167" s="136"/>
      <c r="L2167" s="137">
        <v>1500</v>
      </c>
      <c r="M2167" s="161"/>
      <c r="N2167" s="138">
        <f t="shared" ref="N2167:N2173" si="170">MONTH(A2167)</f>
        <v>10</v>
      </c>
      <c r="O2167" s="634">
        <f t="shared" si="167"/>
        <v>3</v>
      </c>
      <c r="Q2167" s="139" t="e">
        <f ca="1">_xll.BDP(T2167,"NAME")</f>
        <v>#NAME?</v>
      </c>
      <c r="R2167" s="138" t="e">
        <f ca="1">_xll.BDP(T2167,"INDUSTRY_SECTOR")</f>
        <v>#NAME?</v>
      </c>
      <c r="S2167" s="186" t="s">
        <v>1826</v>
      </c>
      <c r="T2167" s="138" t="str">
        <f t="shared" ref="T2167:T2173" si="171">CONCATENATE(S2167," EQUITY")</f>
        <v>BAC EQUITY</v>
      </c>
      <c r="U2167" s="138"/>
    </row>
    <row r="2168" spans="1:21" s="141" customFormat="1" x14ac:dyDescent="0.3">
      <c r="A2168" s="131">
        <v>41564</v>
      </c>
      <c r="B2168" s="957" t="s">
        <v>567</v>
      </c>
      <c r="C2168" s="957" t="s">
        <v>1184</v>
      </c>
      <c r="D2168" s="664">
        <v>2500</v>
      </c>
      <c r="E2168" s="132" t="s">
        <v>37</v>
      </c>
      <c r="F2168" s="134">
        <v>43480</v>
      </c>
      <c r="G2168" s="132" t="s">
        <v>567</v>
      </c>
      <c r="H2168" s="132" t="s">
        <v>578</v>
      </c>
      <c r="I2168" s="135" t="s">
        <v>1682</v>
      </c>
      <c r="J2168" s="136" t="s">
        <v>1228</v>
      </c>
      <c r="K2168" s="136"/>
      <c r="L2168" s="137">
        <v>7500</v>
      </c>
      <c r="M2168" s="161" t="s">
        <v>2676</v>
      </c>
      <c r="N2168" s="138">
        <f t="shared" si="170"/>
        <v>10</v>
      </c>
      <c r="O2168" s="634">
        <f t="shared" si="167"/>
        <v>3</v>
      </c>
      <c r="Q2168" s="139" t="e">
        <f ca="1">_xll.BDP(T2168,"NAME")</f>
        <v>#NAME?</v>
      </c>
      <c r="R2168" s="138" t="e">
        <f ca="1">_xll.BDP(T2168,"INDUSTRY_SECTOR")</f>
        <v>#NAME?</v>
      </c>
      <c r="S2168" s="186" t="s">
        <v>1826</v>
      </c>
      <c r="T2168" s="138" t="str">
        <f t="shared" si="171"/>
        <v>BAC EQUITY</v>
      </c>
      <c r="U2168" s="138"/>
    </row>
    <row r="2169" spans="1:21" s="159" customFormat="1" x14ac:dyDescent="0.3">
      <c r="A2169" s="153">
        <v>41564</v>
      </c>
      <c r="B2169" s="976" t="s">
        <v>2105</v>
      </c>
      <c r="C2169" s="976" t="s">
        <v>2112</v>
      </c>
      <c r="D2169" s="300">
        <v>400</v>
      </c>
      <c r="E2169" s="154" t="s">
        <v>12</v>
      </c>
      <c r="F2169" s="155"/>
      <c r="G2169" s="154" t="s">
        <v>2666</v>
      </c>
      <c r="H2169" s="154" t="s">
        <v>1770</v>
      </c>
      <c r="I2169" s="156" t="s">
        <v>1372</v>
      </c>
      <c r="J2169" s="157" t="s">
        <v>1373</v>
      </c>
      <c r="K2169" s="157"/>
      <c r="L2169" s="158">
        <v>7000</v>
      </c>
      <c r="M2169" s="162"/>
      <c r="N2169" s="159">
        <f t="shared" si="170"/>
        <v>10</v>
      </c>
      <c r="O2169" s="635">
        <f>P2170</f>
        <v>5.833333333333333</v>
      </c>
      <c r="P2169" s="52">
        <f>SUM(D2169:D2171)</f>
        <v>1200</v>
      </c>
      <c r="Q2169" s="154" t="e">
        <f ca="1">_xll.BDP(T2169,"NAME")</f>
        <v>#NAME?</v>
      </c>
      <c r="R2169" s="159" t="e">
        <f ca="1">_xll.BDP(T2169,"INDUSTRY_SECTOR")</f>
        <v>#NAME?</v>
      </c>
      <c r="S2169" s="187" t="s">
        <v>2675</v>
      </c>
      <c r="T2169" s="159" t="str">
        <f t="shared" si="171"/>
        <v>0882620D EQUITY</v>
      </c>
    </row>
    <row r="2170" spans="1:21" s="159" customFormat="1" x14ac:dyDescent="0.3">
      <c r="A2170" s="153">
        <v>41564</v>
      </c>
      <c r="B2170" s="976" t="s">
        <v>2105</v>
      </c>
      <c r="C2170" s="976" t="s">
        <v>2112</v>
      </c>
      <c r="D2170" s="300">
        <v>400</v>
      </c>
      <c r="E2170" s="154" t="s">
        <v>66</v>
      </c>
      <c r="F2170" s="155"/>
      <c r="G2170" s="154" t="s">
        <v>2666</v>
      </c>
      <c r="H2170" s="154" t="s">
        <v>1951</v>
      </c>
      <c r="I2170" s="156" t="s">
        <v>2396</v>
      </c>
      <c r="J2170" s="157" t="s">
        <v>2397</v>
      </c>
      <c r="K2170" s="157"/>
      <c r="L2170" s="158">
        <v>7000</v>
      </c>
      <c r="M2170" s="162"/>
      <c r="N2170" s="159">
        <f t="shared" si="170"/>
        <v>10</v>
      </c>
      <c r="O2170" s="635">
        <f>P2170</f>
        <v>5.833333333333333</v>
      </c>
      <c r="P2170" s="52">
        <f>L2169/P2169</f>
        <v>5.833333333333333</v>
      </c>
      <c r="Q2170" s="154" t="e">
        <f ca="1">_xll.BDP(T2170,"NAME")</f>
        <v>#NAME?</v>
      </c>
      <c r="R2170" s="159" t="e">
        <f ca="1">_xll.BDP(T2170,"INDUSTRY_SECTOR")</f>
        <v>#NAME?</v>
      </c>
      <c r="S2170" s="187" t="s">
        <v>2675</v>
      </c>
      <c r="T2170" s="159" t="str">
        <f t="shared" si="171"/>
        <v>0882620D EQUITY</v>
      </c>
    </row>
    <row r="2171" spans="1:21" s="159" customFormat="1" x14ac:dyDescent="0.3">
      <c r="A2171" s="153">
        <v>41564</v>
      </c>
      <c r="B2171" s="976" t="s">
        <v>2105</v>
      </c>
      <c r="C2171" s="976" t="s">
        <v>2112</v>
      </c>
      <c r="D2171" s="300">
        <v>400</v>
      </c>
      <c r="E2171" s="154" t="s">
        <v>117</v>
      </c>
      <c r="F2171" s="155"/>
      <c r="G2171" s="154" t="s">
        <v>2666</v>
      </c>
      <c r="H2171" s="154" t="s">
        <v>225</v>
      </c>
      <c r="I2171" s="156" t="s">
        <v>1447</v>
      </c>
      <c r="J2171" s="157" t="s">
        <v>1448</v>
      </c>
      <c r="K2171" s="157"/>
      <c r="L2171" s="158">
        <v>7000</v>
      </c>
      <c r="M2171" s="162"/>
      <c r="N2171" s="159">
        <f t="shared" si="170"/>
        <v>10</v>
      </c>
      <c r="O2171" s="635">
        <f>P2170</f>
        <v>5.833333333333333</v>
      </c>
      <c r="P2171" s="52"/>
      <c r="Q2171" s="154" t="e">
        <f ca="1">_xll.BDP(T2171,"NAME")</f>
        <v>#NAME?</v>
      </c>
      <c r="R2171" s="159" t="e">
        <f ca="1">_xll.BDP(T2171,"INDUSTRY_SECTOR")</f>
        <v>#NAME?</v>
      </c>
      <c r="S2171" s="187" t="s">
        <v>2675</v>
      </c>
      <c r="T2171" s="159" t="str">
        <f t="shared" si="171"/>
        <v>0882620D EQUITY</v>
      </c>
    </row>
    <row r="2172" spans="1:21" s="141" customFormat="1" x14ac:dyDescent="0.3">
      <c r="A2172" s="131">
        <v>41564</v>
      </c>
      <c r="B2172" s="957" t="s">
        <v>2667</v>
      </c>
      <c r="C2172" s="957" t="s">
        <v>218</v>
      </c>
      <c r="D2172" s="664">
        <v>500</v>
      </c>
      <c r="E2172" s="132" t="s">
        <v>66</v>
      </c>
      <c r="F2172" s="134">
        <v>45231</v>
      </c>
      <c r="G2172" s="132" t="s">
        <v>2668</v>
      </c>
      <c r="H2172" s="132" t="s">
        <v>2669</v>
      </c>
      <c r="I2172" s="135" t="s">
        <v>363</v>
      </c>
      <c r="J2172" s="136" t="s">
        <v>2670</v>
      </c>
      <c r="K2172" s="136"/>
      <c r="L2172" s="137">
        <v>2300</v>
      </c>
      <c r="M2172" s="161" t="s">
        <v>2374</v>
      </c>
      <c r="N2172" s="138">
        <f t="shared" si="170"/>
        <v>10</v>
      </c>
      <c r="O2172" s="634">
        <f>L2172/D2172</f>
        <v>4.5999999999999996</v>
      </c>
      <c r="Q2172" s="139" t="e">
        <f ca="1">_xll.BDP(T2172,"NAME")</f>
        <v>#NAME?</v>
      </c>
      <c r="R2172" s="138" t="e">
        <f ca="1">_xll.BDP(T2172,"INDUSTRY_SECTOR")</f>
        <v>#NAME?</v>
      </c>
      <c r="S2172" s="186" t="s">
        <v>2667</v>
      </c>
      <c r="T2172" s="138" t="str">
        <f t="shared" si="171"/>
        <v>CSX EQUITY</v>
      </c>
      <c r="U2172" s="138"/>
    </row>
    <row r="2173" spans="1:21" s="141" customFormat="1" x14ac:dyDescent="0.3">
      <c r="A2173" s="131">
        <v>41564</v>
      </c>
      <c r="B2173" s="957" t="s">
        <v>2671</v>
      </c>
      <c r="C2173" s="957" t="s">
        <v>1329</v>
      </c>
      <c r="D2173" s="664">
        <v>1250</v>
      </c>
      <c r="E2173" s="132" t="s">
        <v>66</v>
      </c>
      <c r="F2173" s="134"/>
      <c r="G2173" s="132" t="s">
        <v>2672</v>
      </c>
      <c r="H2173" s="132" t="s">
        <v>2673</v>
      </c>
      <c r="I2173" s="135" t="s">
        <v>1748</v>
      </c>
      <c r="J2173" s="136" t="s">
        <v>1749</v>
      </c>
      <c r="K2173" s="136"/>
      <c r="L2173" s="137">
        <v>8000</v>
      </c>
      <c r="M2173" s="161" t="s">
        <v>2578</v>
      </c>
      <c r="N2173" s="138">
        <f t="shared" si="170"/>
        <v>10</v>
      </c>
      <c r="O2173" s="634">
        <f>L2173/D2173</f>
        <v>6.4</v>
      </c>
      <c r="Q2173" s="139" t="e">
        <f ca="1">_xll.BDP(T2173,"NAME")</f>
        <v>#NAME?</v>
      </c>
      <c r="R2173" s="138" t="e">
        <f ca="1">_xll.BDP(T2173,"INDUSTRY_SECTOR")</f>
        <v>#NAME?</v>
      </c>
      <c r="S2173" s="186" t="s">
        <v>2674</v>
      </c>
      <c r="T2173" s="138" t="str">
        <f t="shared" si="171"/>
        <v>1016Z MM EQUITY</v>
      </c>
      <c r="U2173" s="138"/>
    </row>
    <row r="2174" spans="1:21" s="159" customFormat="1" x14ac:dyDescent="0.3">
      <c r="A2174" s="153">
        <v>41563</v>
      </c>
      <c r="B2174" s="976" t="s">
        <v>2664</v>
      </c>
      <c r="C2174" s="976" t="s">
        <v>218</v>
      </c>
      <c r="D2174" s="300">
        <v>400</v>
      </c>
      <c r="E2174" s="154" t="s">
        <v>12</v>
      </c>
      <c r="F2174" s="155">
        <v>42664</v>
      </c>
      <c r="G2174" s="154" t="s">
        <v>1327</v>
      </c>
      <c r="H2174" s="154" t="s">
        <v>573</v>
      </c>
      <c r="I2174" s="156" t="s">
        <v>1607</v>
      </c>
      <c r="J2174" s="157" t="s">
        <v>1380</v>
      </c>
      <c r="K2174" s="157"/>
      <c r="L2174" s="158">
        <v>22500</v>
      </c>
      <c r="M2174" s="162"/>
      <c r="N2174" s="159">
        <f t="shared" ref="N2174:N2189" si="172">MONTH(A2174)</f>
        <v>10</v>
      </c>
      <c r="O2174" s="635">
        <f>P2175</f>
        <v>7.5</v>
      </c>
      <c r="P2174" s="52">
        <f>SUM(D2174:D2178)</f>
        <v>3000</v>
      </c>
      <c r="Q2174" s="154" t="e">
        <f ca="1">_xll.BDP(T2174,"NAME")</f>
        <v>#NAME?</v>
      </c>
      <c r="R2174" s="159" t="e">
        <f ca="1">_xll.BDP(T2174,"INDUSTRY_SECTOR")</f>
        <v>#NAME?</v>
      </c>
      <c r="S2174" s="187" t="s">
        <v>2664</v>
      </c>
      <c r="T2174" s="159" t="str">
        <f t="shared" ref="T2174:T2181" si="173">CONCATENATE(S2174," EQUITY")</f>
        <v>WWY EQUITY</v>
      </c>
    </row>
    <row r="2175" spans="1:21" s="159" customFormat="1" x14ac:dyDescent="0.3">
      <c r="A2175" s="153">
        <v>41563</v>
      </c>
      <c r="B2175" s="976" t="s">
        <v>2664</v>
      </c>
      <c r="C2175" s="976" t="s">
        <v>218</v>
      </c>
      <c r="D2175" s="300">
        <v>400</v>
      </c>
      <c r="E2175" s="154" t="s">
        <v>400</v>
      </c>
      <c r="F2175" s="155">
        <v>43028</v>
      </c>
      <c r="G2175" s="154" t="s">
        <v>1327</v>
      </c>
      <c r="H2175" s="154" t="s">
        <v>631</v>
      </c>
      <c r="I2175" s="156" t="s">
        <v>2590</v>
      </c>
      <c r="J2175" s="157" t="s">
        <v>1712</v>
      </c>
      <c r="K2175" s="157"/>
      <c r="L2175" s="158">
        <v>22500</v>
      </c>
      <c r="M2175" s="162"/>
      <c r="N2175" s="159">
        <f t="shared" si="172"/>
        <v>10</v>
      </c>
      <c r="O2175" s="635">
        <f>P2175</f>
        <v>7.5</v>
      </c>
      <c r="P2175" s="52">
        <f>L2174/P2174</f>
        <v>7.5</v>
      </c>
      <c r="Q2175" s="154" t="e">
        <f ca="1">_xll.BDP(T2175,"NAME")</f>
        <v>#NAME?</v>
      </c>
      <c r="R2175" s="159" t="e">
        <f ca="1">_xll.BDP(T2175,"INDUSTRY_SECTOR")</f>
        <v>#NAME?</v>
      </c>
      <c r="S2175" s="187" t="s">
        <v>2664</v>
      </c>
      <c r="T2175" s="159" t="str">
        <f t="shared" si="173"/>
        <v>WWY EQUITY</v>
      </c>
    </row>
    <row r="2176" spans="1:21" s="159" customFormat="1" x14ac:dyDescent="0.3">
      <c r="A2176" s="153">
        <v>41563</v>
      </c>
      <c r="B2176" s="976" t="s">
        <v>2664</v>
      </c>
      <c r="C2176" s="976" t="s">
        <v>218</v>
      </c>
      <c r="D2176" s="300">
        <v>550</v>
      </c>
      <c r="E2176" s="154" t="s">
        <v>37</v>
      </c>
      <c r="F2176" s="155">
        <v>43394</v>
      </c>
      <c r="G2176" s="154" t="s">
        <v>1327</v>
      </c>
      <c r="H2176" s="154" t="s">
        <v>225</v>
      </c>
      <c r="I2176" s="156" t="s">
        <v>1177</v>
      </c>
      <c r="J2176" s="157" t="s">
        <v>1112</v>
      </c>
      <c r="K2176" s="157"/>
      <c r="L2176" s="158">
        <v>22500</v>
      </c>
      <c r="M2176" s="162"/>
      <c r="N2176" s="159">
        <f t="shared" si="172"/>
        <v>10</v>
      </c>
      <c r="O2176" s="635">
        <f>P2175</f>
        <v>7.5</v>
      </c>
      <c r="P2176" s="52"/>
      <c r="Q2176" s="154" t="e">
        <f ca="1">_xll.BDP(T2176,"NAME")</f>
        <v>#NAME?</v>
      </c>
      <c r="R2176" s="159" t="e">
        <f ca="1">_xll.BDP(T2176,"INDUSTRY_SECTOR")</f>
        <v>#NAME?</v>
      </c>
      <c r="S2176" s="187" t="s">
        <v>2664</v>
      </c>
      <c r="T2176" s="159" t="str">
        <f t="shared" si="173"/>
        <v>WWY EQUITY</v>
      </c>
    </row>
    <row r="2177" spans="1:21" s="159" customFormat="1" x14ac:dyDescent="0.3">
      <c r="A2177" s="153">
        <v>41563</v>
      </c>
      <c r="B2177" s="976" t="s">
        <v>2664</v>
      </c>
      <c r="C2177" s="976" t="s">
        <v>218</v>
      </c>
      <c r="D2177" s="300">
        <v>750</v>
      </c>
      <c r="E2177" s="154" t="s">
        <v>440</v>
      </c>
      <c r="F2177" s="155">
        <v>43759</v>
      </c>
      <c r="G2177" s="154" t="s">
        <v>1327</v>
      </c>
      <c r="H2177" s="154" t="s">
        <v>244</v>
      </c>
      <c r="I2177" s="156" t="s">
        <v>1505</v>
      </c>
      <c r="J2177" s="157" t="s">
        <v>996</v>
      </c>
      <c r="K2177" s="157"/>
      <c r="L2177" s="158">
        <v>22500</v>
      </c>
      <c r="M2177" s="162"/>
      <c r="N2177" s="159">
        <f t="shared" si="172"/>
        <v>10</v>
      </c>
      <c r="O2177" s="635">
        <f>P2175</f>
        <v>7.5</v>
      </c>
      <c r="P2177" s="52"/>
      <c r="Q2177" s="154" t="e">
        <f ca="1">_xll.BDP(T2177,"NAME")</f>
        <v>#NAME?</v>
      </c>
      <c r="R2177" s="159" t="e">
        <f ca="1">_xll.BDP(T2177,"INDUSTRY_SECTOR")</f>
        <v>#NAME?</v>
      </c>
      <c r="S2177" s="187" t="s">
        <v>2664</v>
      </c>
      <c r="T2177" s="159" t="str">
        <f t="shared" si="173"/>
        <v>WWY EQUITY</v>
      </c>
    </row>
    <row r="2178" spans="1:21" s="159" customFormat="1" x14ac:dyDescent="0.3">
      <c r="A2178" s="153">
        <v>41563</v>
      </c>
      <c r="B2178" s="976" t="s">
        <v>2664</v>
      </c>
      <c r="C2178" s="976" t="s">
        <v>218</v>
      </c>
      <c r="D2178" s="300">
        <v>900</v>
      </c>
      <c r="E2178" s="154" t="s">
        <v>224</v>
      </c>
      <c r="F2178" s="155">
        <v>44125</v>
      </c>
      <c r="G2178" s="154" t="s">
        <v>1327</v>
      </c>
      <c r="H2178" s="154" t="s">
        <v>95</v>
      </c>
      <c r="I2178" s="156" t="s">
        <v>1243</v>
      </c>
      <c r="J2178" s="157" t="s">
        <v>1008</v>
      </c>
      <c r="K2178" s="157"/>
      <c r="L2178" s="158">
        <v>22500</v>
      </c>
      <c r="M2178" s="162"/>
      <c r="N2178" s="159">
        <f t="shared" si="172"/>
        <v>10</v>
      </c>
      <c r="O2178" s="635">
        <f>P2175</f>
        <v>7.5</v>
      </c>
      <c r="P2178" s="52"/>
      <c r="Q2178" s="154" t="e">
        <f ca="1">_xll.BDP(T2178,"NAME")</f>
        <v>#NAME?</v>
      </c>
      <c r="R2178" s="159" t="e">
        <f ca="1">_xll.BDP(T2178,"INDUSTRY_SECTOR")</f>
        <v>#NAME?</v>
      </c>
      <c r="S2178" s="187" t="s">
        <v>2664</v>
      </c>
      <c r="T2178" s="159" t="str">
        <f t="shared" si="173"/>
        <v>WWY EQUITY</v>
      </c>
    </row>
    <row r="2179" spans="1:21" s="141" customFormat="1" x14ac:dyDescent="0.3">
      <c r="A2179" s="131">
        <v>41562</v>
      </c>
      <c r="B2179" s="957" t="s">
        <v>2650</v>
      </c>
      <c r="C2179" s="957" t="s">
        <v>87</v>
      </c>
      <c r="D2179" s="664">
        <v>700</v>
      </c>
      <c r="E2179" s="132" t="s">
        <v>66</v>
      </c>
      <c r="F2179" s="134">
        <v>45231</v>
      </c>
      <c r="G2179" s="132" t="s">
        <v>2651</v>
      </c>
      <c r="H2179" s="132" t="s">
        <v>2606</v>
      </c>
      <c r="I2179" s="135" t="s">
        <v>1477</v>
      </c>
      <c r="J2179" s="136" t="s">
        <v>1011</v>
      </c>
      <c r="K2179" s="136"/>
      <c r="L2179" s="137">
        <v>6500</v>
      </c>
      <c r="M2179" s="161" t="s">
        <v>2660</v>
      </c>
      <c r="N2179" s="138">
        <f t="shared" si="172"/>
        <v>10</v>
      </c>
      <c r="O2179" s="634">
        <f t="shared" ref="O2179:O2185" si="174">L2179/D2179</f>
        <v>9.2857142857142865</v>
      </c>
      <c r="Q2179" s="139" t="e">
        <f ca="1">_xll.BDP(T2179,"NAME")</f>
        <v>#NAME?</v>
      </c>
      <c r="R2179" s="138" t="e">
        <f ca="1">_xll.BDP(T2179,"INDUSTRY_SECTOR")</f>
        <v>#NAME?</v>
      </c>
      <c r="S2179" s="186" t="s">
        <v>2650</v>
      </c>
      <c r="T2179" s="138" t="str">
        <f t="shared" si="173"/>
        <v>PKG EQUITY</v>
      </c>
      <c r="U2179" s="138"/>
    </row>
    <row r="2180" spans="1:21" s="141" customFormat="1" x14ac:dyDescent="0.3">
      <c r="A2180" s="131">
        <v>41562</v>
      </c>
      <c r="B2180" s="957" t="s">
        <v>1084</v>
      </c>
      <c r="C2180" s="957" t="s">
        <v>1572</v>
      </c>
      <c r="D2180" s="664">
        <v>1500</v>
      </c>
      <c r="E2180" s="132" t="s">
        <v>66</v>
      </c>
      <c r="F2180" s="134">
        <v>45221</v>
      </c>
      <c r="G2180" s="132" t="s">
        <v>2652</v>
      </c>
      <c r="H2180" s="132" t="s">
        <v>2653</v>
      </c>
      <c r="I2180" s="135" t="s">
        <v>2421</v>
      </c>
      <c r="J2180" s="136" t="s">
        <v>2407</v>
      </c>
      <c r="K2180" s="136"/>
      <c r="L2180" s="137">
        <v>6500</v>
      </c>
      <c r="M2180" s="161" t="s">
        <v>2605</v>
      </c>
      <c r="N2180" s="138">
        <f t="shared" si="172"/>
        <v>10</v>
      </c>
      <c r="O2180" s="634">
        <f t="shared" si="174"/>
        <v>4.333333333333333</v>
      </c>
      <c r="Q2180" s="139" t="e">
        <f ca="1">_xll.BDP(T2180,"NAME")</f>
        <v>#NAME?</v>
      </c>
      <c r="R2180" s="138" t="e">
        <f ca="1">_xll.BDP(T2180,"INDUSTRY_SECTOR")</f>
        <v>#NAME?</v>
      </c>
      <c r="S2180" s="186" t="s">
        <v>2659</v>
      </c>
      <c r="T2180" s="138" t="str">
        <f t="shared" si="173"/>
        <v>3358410z fp EQUITY</v>
      </c>
      <c r="U2180" s="138"/>
    </row>
    <row r="2181" spans="1:21" s="141" customFormat="1" x14ac:dyDescent="0.3">
      <c r="A2181" s="131">
        <v>41562</v>
      </c>
      <c r="B2181" s="957" t="s">
        <v>2654</v>
      </c>
      <c r="C2181" s="957" t="s">
        <v>2655</v>
      </c>
      <c r="D2181" s="664">
        <v>750</v>
      </c>
      <c r="E2181" s="132" t="s">
        <v>66</v>
      </c>
      <c r="F2181" s="134">
        <v>45217</v>
      </c>
      <c r="G2181" s="132" t="s">
        <v>2656</v>
      </c>
      <c r="H2181" s="132" t="s">
        <v>2661</v>
      </c>
      <c r="I2181" s="135" t="s">
        <v>2657</v>
      </c>
      <c r="J2181" s="136" t="s">
        <v>2658</v>
      </c>
      <c r="K2181" s="136"/>
      <c r="L2181" s="137">
        <v>2200</v>
      </c>
      <c r="M2181" s="161"/>
      <c r="N2181" s="138">
        <f t="shared" si="172"/>
        <v>10</v>
      </c>
      <c r="O2181" s="634">
        <f t="shared" si="174"/>
        <v>2.9333333333333331</v>
      </c>
      <c r="Q2181" s="139" t="e">
        <f ca="1">_xll.BDP(T2181,"NAME")</f>
        <v>#NAME?</v>
      </c>
      <c r="R2181" s="138" t="e">
        <f ca="1">_xll.BDP(T2181,"INDUSTRY_SECTOR")</f>
        <v>#NAME?</v>
      </c>
      <c r="S2181" s="186" t="s">
        <v>2654</v>
      </c>
      <c r="T2181" s="138" t="str">
        <f t="shared" si="173"/>
        <v>LUK EQUITY</v>
      </c>
      <c r="U2181" s="138"/>
    </row>
    <row r="2182" spans="1:21" s="141" customFormat="1" x14ac:dyDescent="0.3">
      <c r="A2182" s="131">
        <v>41557</v>
      </c>
      <c r="B2182" s="957" t="s">
        <v>2637</v>
      </c>
      <c r="C2182" s="957" t="s">
        <v>218</v>
      </c>
      <c r="D2182" s="664">
        <v>500</v>
      </c>
      <c r="E2182" s="132" t="s">
        <v>746</v>
      </c>
      <c r="F2182" s="134">
        <v>43576</v>
      </c>
      <c r="G2182" s="132" t="s">
        <v>2638</v>
      </c>
      <c r="H2182" s="132" t="s">
        <v>2639</v>
      </c>
      <c r="I2182" s="135" t="s">
        <v>2640</v>
      </c>
      <c r="J2182" s="136" t="s">
        <v>2641</v>
      </c>
      <c r="K2182" s="136"/>
      <c r="L2182" s="137">
        <v>3200</v>
      </c>
      <c r="M2182" s="161"/>
      <c r="N2182" s="138">
        <f t="shared" si="172"/>
        <v>10</v>
      </c>
      <c r="O2182" s="634">
        <f t="shared" si="174"/>
        <v>6.4</v>
      </c>
      <c r="Q2182" s="139" t="e">
        <f ca="1">_xll.BDP(T2182,"NAME")</f>
        <v>#NAME?</v>
      </c>
      <c r="R2182" s="138" t="e">
        <f ca="1">_xll.BDP(T2182,"INDUSTRY_SECTOR")</f>
        <v>#NAME?</v>
      </c>
      <c r="S2182" s="186" t="s">
        <v>2648</v>
      </c>
      <c r="T2182" s="138" t="str">
        <f t="shared" ref="T2182:T2189" si="175">CONCATENATE(S2182," EQUITY")</f>
        <v>ISCTR TI EQUITY</v>
      </c>
      <c r="U2182" s="138"/>
    </row>
    <row r="2183" spans="1:21" s="141" customFormat="1" x14ac:dyDescent="0.3">
      <c r="A2183" s="131">
        <v>41557</v>
      </c>
      <c r="B2183" s="957" t="s">
        <v>2642</v>
      </c>
      <c r="C2183" s="957" t="s">
        <v>959</v>
      </c>
      <c r="D2183" s="664">
        <v>950</v>
      </c>
      <c r="E2183" s="132" t="s">
        <v>117</v>
      </c>
      <c r="F2183" s="134">
        <v>52522</v>
      </c>
      <c r="G2183" s="132" t="s">
        <v>2643</v>
      </c>
      <c r="H2183" s="132" t="s">
        <v>1632</v>
      </c>
      <c r="I2183" s="135" t="s">
        <v>2325</v>
      </c>
      <c r="J2183" s="136" t="s">
        <v>1260</v>
      </c>
      <c r="K2183" s="136"/>
      <c r="L2183" s="137">
        <v>3000</v>
      </c>
      <c r="M2183" s="161" t="s">
        <v>2649</v>
      </c>
      <c r="N2183" s="138">
        <f t="shared" si="172"/>
        <v>10</v>
      </c>
      <c r="O2183" s="634">
        <f t="shared" si="174"/>
        <v>3.1578947368421053</v>
      </c>
      <c r="Q2183" s="139" t="e">
        <f ca="1">_xll.BDP(T2183,"NAME")</f>
        <v>#NAME?</v>
      </c>
      <c r="R2183" s="138" t="e">
        <f ca="1">_xll.BDP(T2183,"INDUSTRY_SECTOR")</f>
        <v>#NAME?</v>
      </c>
      <c r="S2183" s="186" t="s">
        <v>2646</v>
      </c>
      <c r="T2183" s="138" t="str">
        <f t="shared" si="175"/>
        <v>1006Z CI EQUITY</v>
      </c>
      <c r="U2183" s="138"/>
    </row>
    <row r="2184" spans="1:21" s="141" customFormat="1" x14ac:dyDescent="0.3">
      <c r="A2184" s="131">
        <v>41557</v>
      </c>
      <c r="B2184" s="957" t="s">
        <v>2644</v>
      </c>
      <c r="C2184" s="957" t="s">
        <v>11</v>
      </c>
      <c r="D2184" s="664">
        <v>750</v>
      </c>
      <c r="E2184" s="132" t="s">
        <v>66</v>
      </c>
      <c r="F2184" s="134">
        <v>45215</v>
      </c>
      <c r="G2184" s="132" t="s">
        <v>2645</v>
      </c>
      <c r="H2184" s="132" t="s">
        <v>385</v>
      </c>
      <c r="I2184" s="135" t="s">
        <v>1077</v>
      </c>
      <c r="J2184" s="136" t="s">
        <v>1087</v>
      </c>
      <c r="K2184" s="136"/>
      <c r="L2184" s="137">
        <v>3250</v>
      </c>
      <c r="M2184" s="161"/>
      <c r="N2184" s="138">
        <f t="shared" si="172"/>
        <v>10</v>
      </c>
      <c r="O2184" s="634">
        <f t="shared" si="174"/>
        <v>4.333333333333333</v>
      </c>
      <c r="Q2184" s="139" t="e">
        <f ca="1">_xll.BDP(T2184,"NAME")</f>
        <v>#NAME?</v>
      </c>
      <c r="R2184" s="138" t="e">
        <f ca="1">_xll.BDP(T2184,"INDUSTRY_SECTOR")</f>
        <v>#NAME?</v>
      </c>
      <c r="S2184" s="186" t="s">
        <v>2647</v>
      </c>
      <c r="T2184" s="138" t="str">
        <f t="shared" si="175"/>
        <v>CNA LN EQUITY</v>
      </c>
      <c r="U2184" s="138"/>
    </row>
    <row r="2185" spans="1:21" s="141" customFormat="1" x14ac:dyDescent="0.3">
      <c r="A2185" s="131">
        <v>41557</v>
      </c>
      <c r="B2185" s="957" t="s">
        <v>2644</v>
      </c>
      <c r="C2185" s="957" t="s">
        <v>11</v>
      </c>
      <c r="D2185" s="664">
        <v>600</v>
      </c>
      <c r="E2185" s="132" t="s">
        <v>117</v>
      </c>
      <c r="F2185" s="134">
        <v>52520</v>
      </c>
      <c r="G2185" s="132" t="s">
        <v>2645</v>
      </c>
      <c r="H2185" s="132" t="s">
        <v>2046</v>
      </c>
      <c r="I2185" s="135" t="s">
        <v>1257</v>
      </c>
      <c r="J2185" s="136" t="s">
        <v>1037</v>
      </c>
      <c r="K2185" s="136"/>
      <c r="L2185" s="137">
        <v>3200</v>
      </c>
      <c r="M2185" s="161"/>
      <c r="N2185" s="138">
        <f t="shared" si="172"/>
        <v>10</v>
      </c>
      <c r="O2185" s="634">
        <f t="shared" si="174"/>
        <v>5.333333333333333</v>
      </c>
      <c r="Q2185" s="139" t="e">
        <f ca="1">_xll.BDP(T2185,"NAME")</f>
        <v>#NAME?</v>
      </c>
      <c r="R2185" s="138" t="e">
        <f ca="1">_xll.BDP(T2185,"INDUSTRY_SECTOR")</f>
        <v>#NAME?</v>
      </c>
      <c r="S2185" s="186" t="s">
        <v>2647</v>
      </c>
      <c r="T2185" s="138" t="str">
        <f t="shared" si="175"/>
        <v>CNA LN EQUITY</v>
      </c>
      <c r="U2185" s="138"/>
    </row>
    <row r="2186" spans="1:21" s="159" customFormat="1" x14ac:dyDescent="0.3">
      <c r="A2186" s="153">
        <v>41556</v>
      </c>
      <c r="B2186" s="976" t="s">
        <v>1071</v>
      </c>
      <c r="C2186" s="976" t="s">
        <v>288</v>
      </c>
      <c r="D2186" s="300">
        <v>750</v>
      </c>
      <c r="E2186" s="154" t="s">
        <v>37</v>
      </c>
      <c r="F2186" s="155">
        <v>43390</v>
      </c>
      <c r="G2186" s="154" t="s">
        <v>2631</v>
      </c>
      <c r="H2186" s="154" t="s">
        <v>123</v>
      </c>
      <c r="I2186" s="156" t="s">
        <v>1051</v>
      </c>
      <c r="J2186" s="157" t="s">
        <v>1052</v>
      </c>
      <c r="K2186" s="157"/>
      <c r="L2186" s="158">
        <v>16500</v>
      </c>
      <c r="M2186" s="162"/>
      <c r="N2186" s="159">
        <f t="shared" si="172"/>
        <v>10</v>
      </c>
      <c r="O2186" s="635">
        <f>P2187</f>
        <v>6</v>
      </c>
      <c r="P2186" s="52">
        <f>SUM(D2186:D2188)</f>
        <v>2750</v>
      </c>
      <c r="Q2186" s="154" t="e">
        <f ca="1">_xll.BDP(T2186,"NAME")</f>
        <v>#NAME?</v>
      </c>
      <c r="R2186" s="159" t="e">
        <f ca="1">_xll.BDP(T2186,"INDUSTRY_SECTOR")</f>
        <v>#NAME?</v>
      </c>
      <c r="S2186" s="187" t="s">
        <v>2634</v>
      </c>
      <c r="T2186" s="159" t="str">
        <f t="shared" si="175"/>
        <v>0881075d vi EQUITY</v>
      </c>
    </row>
    <row r="2187" spans="1:21" s="159" customFormat="1" x14ac:dyDescent="0.3">
      <c r="A2187" s="153">
        <v>41556</v>
      </c>
      <c r="B2187" s="976" t="s">
        <v>1071</v>
      </c>
      <c r="C2187" s="976" t="s">
        <v>288</v>
      </c>
      <c r="D2187" s="300">
        <v>1500</v>
      </c>
      <c r="E2187" s="154" t="s">
        <v>66</v>
      </c>
      <c r="F2187" s="155">
        <v>45216</v>
      </c>
      <c r="G2187" s="154" t="s">
        <v>2631</v>
      </c>
      <c r="H2187" s="154" t="s">
        <v>248</v>
      </c>
      <c r="I2187" s="156" t="s">
        <v>1477</v>
      </c>
      <c r="J2187" s="157" t="s">
        <v>1011</v>
      </c>
      <c r="K2187" s="157"/>
      <c r="L2187" s="158">
        <v>16500</v>
      </c>
      <c r="M2187" s="162"/>
      <c r="N2187" s="159">
        <f t="shared" si="172"/>
        <v>10</v>
      </c>
      <c r="O2187" s="635">
        <f>P2187</f>
        <v>6</v>
      </c>
      <c r="P2187" s="52">
        <f>L2186/P2186</f>
        <v>6</v>
      </c>
      <c r="Q2187" s="154" t="e">
        <f ca="1">_xll.BDP(T2187,"NAME")</f>
        <v>#NAME?</v>
      </c>
      <c r="R2187" s="159" t="e">
        <f ca="1">_xll.BDP(T2187,"INDUSTRY_SECTOR")</f>
        <v>#NAME?</v>
      </c>
      <c r="S2187" s="187" t="s">
        <v>2634</v>
      </c>
      <c r="T2187" s="159" t="str">
        <f t="shared" si="175"/>
        <v>0881075d vi EQUITY</v>
      </c>
    </row>
    <row r="2188" spans="1:21" s="159" customFormat="1" x14ac:dyDescent="0.3">
      <c r="A2188" s="153">
        <v>41556</v>
      </c>
      <c r="B2188" s="976" t="s">
        <v>1071</v>
      </c>
      <c r="C2188" s="976" t="s">
        <v>288</v>
      </c>
      <c r="D2188" s="300">
        <v>500</v>
      </c>
      <c r="E2188" s="154" t="s">
        <v>117</v>
      </c>
      <c r="F2188" s="155">
        <v>52521</v>
      </c>
      <c r="G2188" s="154" t="s">
        <v>2631</v>
      </c>
      <c r="H2188" s="154" t="s">
        <v>338</v>
      </c>
      <c r="I2188" s="156" t="s">
        <v>1257</v>
      </c>
      <c r="J2188" s="157" t="s">
        <v>1037</v>
      </c>
      <c r="K2188" s="157"/>
      <c r="L2188" s="158">
        <v>16500</v>
      </c>
      <c r="M2188" s="162"/>
      <c r="N2188" s="159">
        <f t="shared" si="172"/>
        <v>10</v>
      </c>
      <c r="O2188" s="635">
        <f>P2187</f>
        <v>6</v>
      </c>
      <c r="P2188" s="52"/>
      <c r="Q2188" s="154" t="e">
        <f ca="1">_xll.BDP(T2188,"NAME")</f>
        <v>#NAME?</v>
      </c>
      <c r="R2188" s="159" t="e">
        <f ca="1">_xll.BDP(T2188,"INDUSTRY_SECTOR")</f>
        <v>#NAME?</v>
      </c>
      <c r="S2188" s="187" t="s">
        <v>2634</v>
      </c>
      <c r="T2188" s="159" t="str">
        <f t="shared" si="175"/>
        <v>0881075d vi EQUITY</v>
      </c>
    </row>
    <row r="2189" spans="1:21" s="141" customFormat="1" x14ac:dyDescent="0.3">
      <c r="A2189" s="131">
        <v>41556</v>
      </c>
      <c r="B2189" s="957" t="s">
        <v>2632</v>
      </c>
      <c r="C2189" s="957" t="s">
        <v>208</v>
      </c>
      <c r="D2189" s="669">
        <v>700</v>
      </c>
      <c r="E2189" s="132" t="s">
        <v>224</v>
      </c>
      <c r="F2189" s="134">
        <v>44119</v>
      </c>
      <c r="G2189" s="132" t="s">
        <v>2633</v>
      </c>
      <c r="H2189" s="132" t="s">
        <v>333</v>
      </c>
      <c r="I2189" s="135" t="s">
        <v>1365</v>
      </c>
      <c r="J2189" s="136" t="s">
        <v>2166</v>
      </c>
      <c r="K2189" s="136"/>
      <c r="L2189" s="137">
        <v>1600</v>
      </c>
      <c r="M2189" s="161" t="s">
        <v>2635</v>
      </c>
      <c r="N2189" s="138">
        <f t="shared" si="172"/>
        <v>10</v>
      </c>
      <c r="O2189" s="634">
        <f>L2189/D2189</f>
        <v>2.2857142857142856</v>
      </c>
      <c r="Q2189" s="139" t="e">
        <f ca="1">_xll.BDP(T2189,"NAME")</f>
        <v>#NAME?</v>
      </c>
      <c r="R2189" s="138" t="e">
        <f ca="1">_xll.BDP(T2189,"INDUSTRY_SECTOR")</f>
        <v>#NAME?</v>
      </c>
      <c r="S2189" s="186" t="s">
        <v>2632</v>
      </c>
      <c r="T2189" s="138" t="str">
        <f t="shared" si="175"/>
        <v>CCL EQUITY</v>
      </c>
      <c r="U2189" s="138"/>
    </row>
    <row r="2190" spans="1:21" s="141" customFormat="1" x14ac:dyDescent="0.3">
      <c r="A2190" s="131">
        <v>41555</v>
      </c>
      <c r="B2190" s="957" t="s">
        <v>1678</v>
      </c>
      <c r="C2190" s="957" t="s">
        <v>1329</v>
      </c>
      <c r="D2190" s="664">
        <v>400</v>
      </c>
      <c r="E2190" s="132" t="s">
        <v>66</v>
      </c>
      <c r="F2190" s="134">
        <v>45214</v>
      </c>
      <c r="G2190" s="132" t="s">
        <v>675</v>
      </c>
      <c r="H2190" s="132" t="s">
        <v>330</v>
      </c>
      <c r="I2190" s="135" t="s">
        <v>1243</v>
      </c>
      <c r="J2190" s="136" t="s">
        <v>1008</v>
      </c>
      <c r="K2190" s="136"/>
      <c r="L2190" s="137">
        <v>2900</v>
      </c>
      <c r="M2190" s="161" t="s">
        <v>2622</v>
      </c>
      <c r="N2190" s="138">
        <f t="shared" ref="N2190:N2196" si="176">MONTH(A2190)</f>
        <v>10</v>
      </c>
      <c r="O2190" s="634">
        <f>L2190/D2190</f>
        <v>7.25</v>
      </c>
      <c r="Q2190" s="139" t="e">
        <f ca="1">_xll.BDP(T2190,"NAME")</f>
        <v>#NAME?</v>
      </c>
      <c r="R2190" s="138" t="e">
        <f ca="1">_xll.BDP(T2190,"INDUSTRY_SECTOR")</f>
        <v>#NAME?</v>
      </c>
      <c r="S2190" s="186" t="s">
        <v>1678</v>
      </c>
      <c r="T2190" s="138" t="str">
        <f t="shared" ref="T2190:T2196" si="177">CONCATENATE(S2190," EQUITY")</f>
        <v>DUK EQUITY</v>
      </c>
      <c r="U2190" s="138"/>
    </row>
    <row r="2191" spans="1:21" s="159" customFormat="1" x14ac:dyDescent="0.3">
      <c r="A2191" s="153">
        <v>41555</v>
      </c>
      <c r="B2191" s="976" t="s">
        <v>1358</v>
      </c>
      <c r="C2191" s="976" t="s">
        <v>148</v>
      </c>
      <c r="D2191" s="300">
        <v>400</v>
      </c>
      <c r="E2191" s="154" t="s">
        <v>12</v>
      </c>
      <c r="F2191" s="155">
        <v>42597</v>
      </c>
      <c r="G2191" s="154" t="s">
        <v>2610</v>
      </c>
      <c r="H2191" s="154" t="s">
        <v>1949</v>
      </c>
      <c r="I2191" s="156" t="s">
        <v>2611</v>
      </c>
      <c r="J2191" s="157" t="s">
        <v>1170</v>
      </c>
      <c r="K2191" s="157"/>
      <c r="L2191" s="158">
        <v>3400</v>
      </c>
      <c r="M2191" s="162"/>
      <c r="N2191" s="159">
        <f t="shared" si="176"/>
        <v>10</v>
      </c>
      <c r="O2191" s="635">
        <f>P2192</f>
        <v>3.5789473684210527</v>
      </c>
      <c r="P2191" s="52">
        <f>SUM(D2191:D2192)</f>
        <v>950</v>
      </c>
      <c r="Q2191" s="154" t="e">
        <f ca="1">_xll.BDP(T2191,"NAME")</f>
        <v>#NAME?</v>
      </c>
      <c r="R2191" s="159" t="e">
        <f ca="1">_xll.BDP(T2191,"INDUSTRY_SECTOR")</f>
        <v>#NAME?</v>
      </c>
      <c r="S2191" s="187" t="s">
        <v>1358</v>
      </c>
      <c r="T2191" s="159" t="str">
        <f t="shared" si="177"/>
        <v>BRK EQUITY</v>
      </c>
    </row>
    <row r="2192" spans="1:21" s="159" customFormat="1" x14ac:dyDescent="0.3">
      <c r="A2192" s="153">
        <v>41555</v>
      </c>
      <c r="B2192" s="976" t="s">
        <v>1358</v>
      </c>
      <c r="C2192" s="976" t="s">
        <v>148</v>
      </c>
      <c r="D2192" s="300">
        <v>550</v>
      </c>
      <c r="E2192" s="154" t="s">
        <v>224</v>
      </c>
      <c r="F2192" s="155">
        <v>44119</v>
      </c>
      <c r="G2192" s="154" t="s">
        <v>2610</v>
      </c>
      <c r="H2192" s="154" t="s">
        <v>151</v>
      </c>
      <c r="I2192" s="156" t="s">
        <v>1139</v>
      </c>
      <c r="J2192" s="157" t="s">
        <v>1140</v>
      </c>
      <c r="K2192" s="157"/>
      <c r="L2192" s="158">
        <v>3400</v>
      </c>
      <c r="M2192" s="162" t="s">
        <v>2548</v>
      </c>
      <c r="N2192" s="159">
        <f t="shared" si="176"/>
        <v>10</v>
      </c>
      <c r="O2192" s="635">
        <f>P2192</f>
        <v>3.5789473684210527</v>
      </c>
      <c r="P2192" s="52">
        <f>L2191/P2191</f>
        <v>3.5789473684210527</v>
      </c>
      <c r="Q2192" s="154" t="e">
        <f ca="1">_xll.BDP(T2192,"NAME")</f>
        <v>#NAME?</v>
      </c>
      <c r="R2192" s="159" t="e">
        <f ca="1">_xll.BDP(T2192,"INDUSTRY_SECTOR")</f>
        <v>#NAME?</v>
      </c>
      <c r="S2192" s="187" t="s">
        <v>1358</v>
      </c>
      <c r="T2192" s="159" t="str">
        <f t="shared" si="177"/>
        <v>BRK EQUITY</v>
      </c>
    </row>
    <row r="2193" spans="1:21" s="141" customFormat="1" x14ac:dyDescent="0.3">
      <c r="A2193" s="131">
        <v>41555</v>
      </c>
      <c r="B2193" s="957" t="s">
        <v>1885</v>
      </c>
      <c r="C2193" s="957" t="s">
        <v>127</v>
      </c>
      <c r="D2193" s="664">
        <v>250</v>
      </c>
      <c r="E2193" s="132" t="s">
        <v>1222</v>
      </c>
      <c r="F2193" s="134">
        <v>42654</v>
      </c>
      <c r="G2193" s="132" t="s">
        <v>2612</v>
      </c>
      <c r="H2193" s="132" t="s">
        <v>2607</v>
      </c>
      <c r="I2193" s="135" t="s">
        <v>2613</v>
      </c>
      <c r="J2193" s="136" t="s">
        <v>1377</v>
      </c>
      <c r="K2193" s="136"/>
      <c r="L2193" s="137">
        <v>750</v>
      </c>
      <c r="M2193" s="161"/>
      <c r="N2193" s="138">
        <f t="shared" si="176"/>
        <v>10</v>
      </c>
      <c r="O2193" s="634">
        <f>L2193/D2193</f>
        <v>3</v>
      </c>
      <c r="Q2193" s="139" t="e">
        <f ca="1">_xll.BDP(T2193,"NAME")</f>
        <v>#NAME?</v>
      </c>
      <c r="R2193" s="138" t="e">
        <f ca="1">_xll.BDP(T2193,"INDUSTRY_SECTOR")</f>
        <v>#NAME?</v>
      </c>
      <c r="S2193" s="186" t="s">
        <v>1885</v>
      </c>
      <c r="T2193" s="138" t="str">
        <f t="shared" si="177"/>
        <v>DE EQUITY</v>
      </c>
      <c r="U2193" s="138"/>
    </row>
    <row r="2194" spans="1:21" s="141" customFormat="1" x14ac:dyDescent="0.3">
      <c r="A2194" s="131">
        <v>41555</v>
      </c>
      <c r="B2194" s="957" t="s">
        <v>1885</v>
      </c>
      <c r="C2194" s="957" t="s">
        <v>127</v>
      </c>
      <c r="D2194" s="664">
        <v>500</v>
      </c>
      <c r="E2194" s="132" t="s">
        <v>12</v>
      </c>
      <c r="F2194" s="134">
        <v>42654</v>
      </c>
      <c r="G2194" s="132" t="s">
        <v>2612</v>
      </c>
      <c r="H2194" s="132" t="s">
        <v>2625</v>
      </c>
      <c r="I2194" s="135" t="s">
        <v>1440</v>
      </c>
      <c r="J2194" s="136" t="s">
        <v>1441</v>
      </c>
      <c r="K2194" s="136"/>
      <c r="L2194" s="137">
        <v>1500</v>
      </c>
      <c r="M2194" s="161" t="s">
        <v>2546</v>
      </c>
      <c r="N2194" s="138">
        <f t="shared" si="176"/>
        <v>10</v>
      </c>
      <c r="O2194" s="634">
        <f>L2194/D2194</f>
        <v>3</v>
      </c>
      <c r="Q2194" s="139" t="e">
        <f ca="1">_xll.BDP(T2194,"NAME")</f>
        <v>#NAME?</v>
      </c>
      <c r="R2194" s="138" t="e">
        <f ca="1">_xll.BDP(T2194,"INDUSTRY_SECTOR")</f>
        <v>#NAME?</v>
      </c>
      <c r="S2194" s="186" t="s">
        <v>1885</v>
      </c>
      <c r="T2194" s="138" t="str">
        <f t="shared" si="177"/>
        <v>DE EQUITY</v>
      </c>
      <c r="U2194" s="138"/>
    </row>
    <row r="2195" spans="1:21" s="141" customFormat="1" x14ac:dyDescent="0.3">
      <c r="A2195" s="131">
        <v>41554</v>
      </c>
      <c r="B2195" s="957" t="s">
        <v>2614</v>
      </c>
      <c r="C2195" s="957" t="s">
        <v>2215</v>
      </c>
      <c r="D2195" s="664">
        <v>500</v>
      </c>
      <c r="E2195" s="132" t="s">
        <v>12</v>
      </c>
      <c r="F2195" s="134">
        <v>42654</v>
      </c>
      <c r="G2195" s="132" t="s">
        <v>2615</v>
      </c>
      <c r="H2195" s="132" t="s">
        <v>578</v>
      </c>
      <c r="I2195" s="135" t="s">
        <v>446</v>
      </c>
      <c r="J2195" s="136" t="s">
        <v>1090</v>
      </c>
      <c r="K2195" s="136"/>
      <c r="L2195" s="137">
        <v>3000</v>
      </c>
      <c r="M2195" s="161"/>
      <c r="N2195" s="138">
        <f t="shared" si="176"/>
        <v>10</v>
      </c>
      <c r="O2195" s="634">
        <f>L2195/D2195</f>
        <v>6</v>
      </c>
      <c r="Q2195" s="139" t="e">
        <f ca="1">_xll.BDP(T2195,"NAME")</f>
        <v>#NAME?</v>
      </c>
      <c r="R2195" s="138" t="e">
        <f ca="1">_xll.BDP(T2195,"INDUSTRY_SECTOR")</f>
        <v>#NAME?</v>
      </c>
      <c r="S2195" s="186" t="s">
        <v>2621</v>
      </c>
      <c r="T2195" s="138" t="str">
        <f t="shared" si="177"/>
        <v>060000 ks EQUITY</v>
      </c>
      <c r="U2195" s="138"/>
    </row>
    <row r="2196" spans="1:21" s="141" customFormat="1" x14ac:dyDescent="0.3">
      <c r="A2196" s="131">
        <v>41554</v>
      </c>
      <c r="B2196" s="957" t="s">
        <v>2616</v>
      </c>
      <c r="C2196" s="957" t="s">
        <v>1701</v>
      </c>
      <c r="D2196" s="664">
        <v>474.04899999999998</v>
      </c>
      <c r="E2196" s="132" t="s">
        <v>66</v>
      </c>
      <c r="F2196" s="134">
        <v>45222</v>
      </c>
      <c r="G2196" s="132" t="s">
        <v>2617</v>
      </c>
      <c r="H2196" s="132"/>
      <c r="I2196" s="135" t="s">
        <v>2618</v>
      </c>
      <c r="J2196" s="136" t="s">
        <v>2619</v>
      </c>
      <c r="K2196" s="136"/>
      <c r="L2196" s="137">
        <v>2750</v>
      </c>
      <c r="M2196" s="161"/>
      <c r="N2196" s="138">
        <f t="shared" si="176"/>
        <v>10</v>
      </c>
      <c r="O2196" s="634">
        <f>L2196/D2196</f>
        <v>5.8010880731738705</v>
      </c>
      <c r="Q2196" s="139" t="e">
        <f ca="1">_xll.BDP(T2196,"NAME")</f>
        <v>#NAME?</v>
      </c>
      <c r="R2196" s="138" t="e">
        <f ca="1">_xll.BDP(T2196,"INDUSTRY_SECTOR")</f>
        <v>#NAME?</v>
      </c>
      <c r="S2196" s="186" t="s">
        <v>2620</v>
      </c>
      <c r="T2196" s="138" t="str">
        <f t="shared" si="177"/>
        <v>0878491d au EQUITY</v>
      </c>
      <c r="U2196" s="138"/>
    </row>
    <row r="2197" spans="1:21" s="159" customFormat="1" x14ac:dyDescent="0.3">
      <c r="A2197" s="153">
        <v>41550</v>
      </c>
      <c r="B2197" s="976" t="s">
        <v>2588</v>
      </c>
      <c r="C2197" s="976" t="s">
        <v>100</v>
      </c>
      <c r="D2197" s="300">
        <v>750</v>
      </c>
      <c r="E2197" s="154" t="s">
        <v>2560</v>
      </c>
      <c r="F2197" s="155">
        <v>42650</v>
      </c>
      <c r="G2197" s="154" t="s">
        <v>2589</v>
      </c>
      <c r="H2197" s="154" t="s">
        <v>2299</v>
      </c>
      <c r="I2197" s="156" t="s">
        <v>2299</v>
      </c>
      <c r="J2197" s="157" t="s">
        <v>2418</v>
      </c>
      <c r="K2197" s="157"/>
      <c r="L2197" s="158">
        <v>9000</v>
      </c>
      <c r="M2197" s="162"/>
      <c r="N2197" s="159">
        <f t="shared" ref="N2197:N2204" si="178">MONTH(A2197)</f>
        <v>10</v>
      </c>
      <c r="O2197" s="635">
        <f>P2198</f>
        <v>3.2727272727272729</v>
      </c>
      <c r="P2197" s="52">
        <f>SUM(D2197:D2199)</f>
        <v>2750</v>
      </c>
      <c r="Q2197" s="154" t="e">
        <f ca="1">_xll.BDP(T2197,"NAME")</f>
        <v>#NAME?</v>
      </c>
      <c r="R2197" s="159" t="e">
        <f ca="1">_xll.BDP(T2197,"INDUSTRY_SECTOR")</f>
        <v>#NAME?</v>
      </c>
      <c r="S2197" s="154" t="s">
        <v>2602</v>
      </c>
      <c r="T2197" s="159" t="str">
        <f t="shared" ref="T2197:T2204" si="179">CONCATENATE(S2197," EQUITY")</f>
        <v>2377z EQUITY</v>
      </c>
    </row>
    <row r="2198" spans="1:21" s="159" customFormat="1" x14ac:dyDescent="0.3">
      <c r="A2198" s="153">
        <v>41550</v>
      </c>
      <c r="B2198" s="976" t="s">
        <v>2588</v>
      </c>
      <c r="C2198" s="976" t="s">
        <v>100</v>
      </c>
      <c r="D2198" s="300">
        <v>1000</v>
      </c>
      <c r="E2198" s="154" t="s">
        <v>12</v>
      </c>
      <c r="F2198" s="155">
        <v>42650</v>
      </c>
      <c r="G2198" s="154" t="s">
        <v>2589</v>
      </c>
      <c r="H2198" s="154" t="s">
        <v>1752</v>
      </c>
      <c r="I2198" s="156" t="s">
        <v>2590</v>
      </c>
      <c r="J2198" s="157" t="s">
        <v>1712</v>
      </c>
      <c r="K2198" s="157"/>
      <c r="L2198" s="158">
        <v>9000</v>
      </c>
      <c r="M2198" s="162" t="s">
        <v>2604</v>
      </c>
      <c r="N2198" s="159">
        <f t="shared" si="178"/>
        <v>10</v>
      </c>
      <c r="O2198" s="635">
        <f>P2198</f>
        <v>3.2727272727272729</v>
      </c>
      <c r="P2198" s="52">
        <f>L2197/P2197</f>
        <v>3.2727272727272729</v>
      </c>
      <c r="Q2198" s="154" t="e">
        <f ca="1">_xll.BDP(T2198,"NAME")</f>
        <v>#NAME?</v>
      </c>
      <c r="R2198" s="159" t="e">
        <f ca="1">_xll.BDP(T2198,"INDUSTRY_SECTOR")</f>
        <v>#NAME?</v>
      </c>
      <c r="S2198" s="154" t="s">
        <v>2602</v>
      </c>
      <c r="T2198" s="159" t="str">
        <f t="shared" si="179"/>
        <v>2377z EQUITY</v>
      </c>
    </row>
    <row r="2199" spans="1:21" s="159" customFormat="1" x14ac:dyDescent="0.3">
      <c r="A2199" s="153">
        <v>41550</v>
      </c>
      <c r="B2199" s="976" t="s">
        <v>2588</v>
      </c>
      <c r="C2199" s="976" t="s">
        <v>100</v>
      </c>
      <c r="D2199" s="300">
        <v>1000</v>
      </c>
      <c r="E2199" s="154" t="s">
        <v>37</v>
      </c>
      <c r="F2199" s="155">
        <v>43383</v>
      </c>
      <c r="G2199" s="154" t="s">
        <v>2589</v>
      </c>
      <c r="H2199" s="154" t="s">
        <v>393</v>
      </c>
      <c r="I2199" s="156" t="s">
        <v>1991</v>
      </c>
      <c r="J2199" s="157" t="s">
        <v>1254</v>
      </c>
      <c r="K2199" s="157"/>
      <c r="L2199" s="158">
        <v>9000</v>
      </c>
      <c r="M2199" s="162" t="s">
        <v>2604</v>
      </c>
      <c r="N2199" s="159">
        <f t="shared" si="178"/>
        <v>10</v>
      </c>
      <c r="O2199" s="635">
        <f>P2198</f>
        <v>3.2727272727272729</v>
      </c>
      <c r="P2199" s="52"/>
      <c r="Q2199" s="154" t="e">
        <f ca="1">_xll.BDP(T2199,"NAME")</f>
        <v>#NAME?</v>
      </c>
      <c r="R2199" s="159" t="e">
        <f ca="1">_xll.BDP(T2199,"INDUSTRY_SECTOR")</f>
        <v>#NAME?</v>
      </c>
      <c r="S2199" s="154" t="s">
        <v>2602</v>
      </c>
      <c r="T2199" s="159" t="str">
        <f t="shared" si="179"/>
        <v>2377z EQUITY</v>
      </c>
    </row>
    <row r="2200" spans="1:21" s="141" customFormat="1" x14ac:dyDescent="0.3">
      <c r="A2200" s="131">
        <v>41550</v>
      </c>
      <c r="B2200" s="957" t="s">
        <v>2591</v>
      </c>
      <c r="C2200" s="957" t="s">
        <v>600</v>
      </c>
      <c r="D2200" s="664">
        <v>300</v>
      </c>
      <c r="E2200" s="132" t="s">
        <v>117</v>
      </c>
      <c r="F2200" s="134">
        <v>52519</v>
      </c>
      <c r="G2200" s="132" t="s">
        <v>2592</v>
      </c>
      <c r="H2200" s="132" t="s">
        <v>95</v>
      </c>
      <c r="I2200" s="135" t="s">
        <v>1111</v>
      </c>
      <c r="J2200" s="136" t="s">
        <v>657</v>
      </c>
      <c r="K2200" s="136"/>
      <c r="L2200" s="137">
        <v>1600</v>
      </c>
      <c r="M2200" s="161" t="s">
        <v>2544</v>
      </c>
      <c r="N2200" s="138">
        <f t="shared" si="178"/>
        <v>10</v>
      </c>
      <c r="O2200" s="634">
        <f t="shared" ref="O2200:O2205" si="180">L2200/D2200</f>
        <v>5.333333333333333</v>
      </c>
      <c r="Q2200" s="139" t="e">
        <f ca="1">_xll.BDP(T2200,"NAME")</f>
        <v>#NAME?</v>
      </c>
      <c r="R2200" s="138" t="e">
        <f ca="1">_xll.BDP(T2200,"INDUSTRY_SECTOR")</f>
        <v>#NAME?</v>
      </c>
      <c r="S2200" s="132" t="s">
        <v>2591</v>
      </c>
      <c r="T2200" s="138" t="str">
        <f t="shared" si="179"/>
        <v>MMP EQUITY</v>
      </c>
      <c r="U2200" s="138"/>
    </row>
    <row r="2201" spans="1:21" s="141" customFormat="1" x14ac:dyDescent="0.3">
      <c r="A2201" s="131">
        <v>41550</v>
      </c>
      <c r="B2201" s="957" t="s">
        <v>2593</v>
      </c>
      <c r="C2201" s="957" t="s">
        <v>11</v>
      </c>
      <c r="D2201" s="664">
        <v>250</v>
      </c>
      <c r="E2201" s="132" t="s">
        <v>117</v>
      </c>
      <c r="F2201" s="134">
        <v>52519</v>
      </c>
      <c r="G2201" s="132" t="s">
        <v>2594</v>
      </c>
      <c r="H2201" s="132" t="s">
        <v>226</v>
      </c>
      <c r="I2201" s="135" t="s">
        <v>1053</v>
      </c>
      <c r="J2201" s="136" t="s">
        <v>1054</v>
      </c>
      <c r="K2201" s="136"/>
      <c r="L2201" s="137">
        <v>1000</v>
      </c>
      <c r="M2201" s="161" t="s">
        <v>2604</v>
      </c>
      <c r="N2201" s="138">
        <f t="shared" si="178"/>
        <v>10</v>
      </c>
      <c r="O2201" s="634">
        <f t="shared" si="180"/>
        <v>4</v>
      </c>
      <c r="Q2201" s="139" t="e">
        <f ca="1">_xll.BDP(T2201,"NAME")</f>
        <v>#NAME?</v>
      </c>
      <c r="R2201" s="138" t="e">
        <f ca="1">_xll.BDP(T2201,"INDUSTRY_SECTOR")</f>
        <v>#NAME?</v>
      </c>
      <c r="S2201" s="132" t="s">
        <v>2600</v>
      </c>
      <c r="T2201" s="138" t="str">
        <f t="shared" si="179"/>
        <v>ies2 EQUITY</v>
      </c>
      <c r="U2201" s="138"/>
    </row>
    <row r="2202" spans="1:21" s="141" customFormat="1" x14ac:dyDescent="0.3">
      <c r="A2202" s="131">
        <v>41550</v>
      </c>
      <c r="B2202" s="957" t="s">
        <v>1021</v>
      </c>
      <c r="C2202" s="957" t="s">
        <v>1005</v>
      </c>
      <c r="D2202" s="664">
        <v>500</v>
      </c>
      <c r="E2202" s="132" t="s">
        <v>664</v>
      </c>
      <c r="F2202" s="134">
        <v>52994</v>
      </c>
      <c r="G2202" s="132" t="s">
        <v>2595</v>
      </c>
      <c r="H2202" s="132" t="s">
        <v>591</v>
      </c>
      <c r="I2202" s="135" t="s">
        <v>1365</v>
      </c>
      <c r="J2202" s="136" t="s">
        <v>2166</v>
      </c>
      <c r="K2202" s="136"/>
      <c r="L2202" s="137">
        <v>1500</v>
      </c>
      <c r="M2202" s="161" t="s">
        <v>2547</v>
      </c>
      <c r="N2202" s="138">
        <f t="shared" si="178"/>
        <v>10</v>
      </c>
      <c r="O2202" s="634">
        <f t="shared" si="180"/>
        <v>3</v>
      </c>
      <c r="Q2202" s="139" t="e">
        <f ca="1">_xll.BDP(T2202,"NAME")</f>
        <v>#NAME?</v>
      </c>
      <c r="R2202" s="138" t="e">
        <f ca="1">_xll.BDP(T2202,"INDUSTRY_SECTOR")</f>
        <v>#NAME?</v>
      </c>
      <c r="S2202" s="132" t="s">
        <v>2601</v>
      </c>
      <c r="T2202" s="138" t="str">
        <f t="shared" si="179"/>
        <v>23006z EQUITY</v>
      </c>
      <c r="U2202" s="138"/>
    </row>
    <row r="2203" spans="1:21" s="141" customFormat="1" x14ac:dyDescent="0.3">
      <c r="A2203" s="131">
        <v>41550</v>
      </c>
      <c r="B2203" s="957" t="s">
        <v>2596</v>
      </c>
      <c r="C2203" s="957" t="s">
        <v>208</v>
      </c>
      <c r="D2203" s="664">
        <v>750</v>
      </c>
      <c r="E2203" s="132" t="s">
        <v>37</v>
      </c>
      <c r="F2203" s="134">
        <v>43383</v>
      </c>
      <c r="G2203" s="132" t="s">
        <v>2597</v>
      </c>
      <c r="H2203" s="132" t="s">
        <v>1632</v>
      </c>
      <c r="I2203" s="135" t="s">
        <v>2598</v>
      </c>
      <c r="J2203" s="136" t="s">
        <v>1367</v>
      </c>
      <c r="K2203" s="136"/>
      <c r="L2203" s="137">
        <v>2000</v>
      </c>
      <c r="M2203" s="161"/>
      <c r="N2203" s="138">
        <f t="shared" si="178"/>
        <v>10</v>
      </c>
      <c r="O2203" s="634">
        <f t="shared" si="180"/>
        <v>2.6666666666666665</v>
      </c>
      <c r="Q2203" s="139" t="e">
        <f ca="1">_xll.BDP(T2203,"NAME")</f>
        <v>#NAME?</v>
      </c>
      <c r="R2203" s="138" t="e">
        <f ca="1">_xll.BDP(T2203,"INDUSTRY_SECTOR")</f>
        <v>#NAME?</v>
      </c>
      <c r="S2203" s="132" t="s">
        <v>2603</v>
      </c>
      <c r="T2203" s="138" t="str">
        <f t="shared" si="179"/>
        <v>PFC ln EQUITY</v>
      </c>
      <c r="U2203" s="138"/>
    </row>
    <row r="2204" spans="1:21" s="141" customFormat="1" x14ac:dyDescent="0.3">
      <c r="A2204" s="131">
        <v>41550</v>
      </c>
      <c r="B2204" s="957" t="s">
        <v>2180</v>
      </c>
      <c r="C2204" s="957" t="s">
        <v>218</v>
      </c>
      <c r="D2204" s="664">
        <v>250</v>
      </c>
      <c r="E2204" s="132" t="s">
        <v>66</v>
      </c>
      <c r="F2204" s="134">
        <v>45306</v>
      </c>
      <c r="G2204" s="132" t="s">
        <v>2599</v>
      </c>
      <c r="H2204" s="132" t="s">
        <v>248</v>
      </c>
      <c r="I2204" s="135" t="s">
        <v>1506</v>
      </c>
      <c r="J2204" s="136" t="s">
        <v>1507</v>
      </c>
      <c r="K2204" s="136"/>
      <c r="L2204" s="137">
        <v>1200</v>
      </c>
      <c r="M2204" s="161" t="s">
        <v>2545</v>
      </c>
      <c r="N2204" s="138">
        <f t="shared" si="178"/>
        <v>10</v>
      </c>
      <c r="O2204" s="634">
        <f t="shared" si="180"/>
        <v>4.8</v>
      </c>
      <c r="Q2204" s="139" t="e">
        <f ca="1">_xll.BDP(T2204,"NAME")</f>
        <v>#NAME?</v>
      </c>
      <c r="R2204" s="138" t="e">
        <f ca="1">_xll.BDP(T2204,"INDUSTRY_SECTOR")</f>
        <v>#NAME?</v>
      </c>
      <c r="S2204" s="132" t="s">
        <v>2180</v>
      </c>
      <c r="T2204" s="138" t="str">
        <f t="shared" si="179"/>
        <v>WRI EQUITY</v>
      </c>
      <c r="U2204" s="138"/>
    </row>
    <row r="2205" spans="1:21" s="120" customFormat="1" x14ac:dyDescent="0.3">
      <c r="A2205" s="110">
        <v>41549</v>
      </c>
      <c r="B2205" s="964" t="s">
        <v>2563</v>
      </c>
      <c r="C2205" s="964" t="s">
        <v>100</v>
      </c>
      <c r="D2205" s="670">
        <v>500</v>
      </c>
      <c r="E2205" s="111" t="s">
        <v>37</v>
      </c>
      <c r="F2205" s="113">
        <v>43383</v>
      </c>
      <c r="G2205" s="111" t="s">
        <v>2564</v>
      </c>
      <c r="H2205" s="111" t="s">
        <v>185</v>
      </c>
      <c r="I2205" s="114" t="s">
        <v>1257</v>
      </c>
      <c r="J2205" s="115" t="s">
        <v>1037</v>
      </c>
      <c r="K2205" s="115"/>
      <c r="L2205" s="116">
        <v>2100</v>
      </c>
      <c r="M2205" s="173" t="s">
        <v>2545</v>
      </c>
      <c r="N2205" s="117">
        <f t="shared" ref="N2205:N2211" si="181">MONTH(A2205)</f>
        <v>10</v>
      </c>
      <c r="O2205" s="634">
        <f t="shared" si="180"/>
        <v>4.2</v>
      </c>
      <c r="Q2205" s="118" t="e">
        <f ca="1">_xll.BDP(T2205,"NAME")</f>
        <v>#NAME?</v>
      </c>
      <c r="R2205" s="117" t="e">
        <f ca="1">_xll.BDP(T2205,"INDUSTRY_SECTOR")</f>
        <v>#NAME?</v>
      </c>
      <c r="S2205" s="111" t="s">
        <v>2563</v>
      </c>
      <c r="T2205" s="117" t="str">
        <f t="shared" ref="T2205:T2215" si="182">CONCATENATE(S2205," EQUITY")</f>
        <v>KOWEPO EQUITY</v>
      </c>
      <c r="U2205" s="117"/>
    </row>
    <row r="2206" spans="1:21" s="127" customFormat="1" x14ac:dyDescent="0.3">
      <c r="A2206" s="121">
        <v>41549</v>
      </c>
      <c r="B2206" s="980" t="s">
        <v>2565</v>
      </c>
      <c r="C2206" s="980" t="s">
        <v>11</v>
      </c>
      <c r="D2206" s="671">
        <v>625</v>
      </c>
      <c r="E2206" s="122" t="s">
        <v>66</v>
      </c>
      <c r="F2206" s="123">
        <v>45215</v>
      </c>
      <c r="G2206" s="122" t="s">
        <v>908</v>
      </c>
      <c r="H2206" s="122" t="s">
        <v>578</v>
      </c>
      <c r="I2206" s="124" t="s">
        <v>1051</v>
      </c>
      <c r="J2206" s="125" t="s">
        <v>1052</v>
      </c>
      <c r="K2206" s="125"/>
      <c r="L2206" s="126">
        <v>5000</v>
      </c>
      <c r="M2206" s="175" t="s">
        <v>2577</v>
      </c>
      <c r="N2206" s="127">
        <f t="shared" si="181"/>
        <v>10</v>
      </c>
      <c r="O2206" s="635">
        <f>P2207</f>
        <v>4</v>
      </c>
      <c r="P2206" s="52">
        <f>SUM(D2206:D2207)</f>
        <v>1250</v>
      </c>
      <c r="Q2206" s="122" t="e">
        <f ca="1">_xll.BDP(T2206,"NAME")</f>
        <v>#NAME?</v>
      </c>
      <c r="R2206" s="127" t="e">
        <f ca="1">_xll.BDP(T2206,"INDUSTRY_SECTOR")</f>
        <v>#NAME?</v>
      </c>
      <c r="S2206" s="122" t="s">
        <v>2580</v>
      </c>
      <c r="T2206" s="127" t="str">
        <f t="shared" si="182"/>
        <v>559242z cn EQUITY</v>
      </c>
    </row>
    <row r="2207" spans="1:21" s="127" customFormat="1" x14ac:dyDescent="0.3">
      <c r="A2207" s="121">
        <v>41549</v>
      </c>
      <c r="B2207" s="980" t="s">
        <v>2565</v>
      </c>
      <c r="C2207" s="980" t="s">
        <v>11</v>
      </c>
      <c r="D2207" s="671">
        <v>625</v>
      </c>
      <c r="E2207" s="122" t="s">
        <v>117</v>
      </c>
      <c r="F2207" s="123">
        <v>52520</v>
      </c>
      <c r="G2207" s="122" t="s">
        <v>908</v>
      </c>
      <c r="H2207" s="122" t="s">
        <v>330</v>
      </c>
      <c r="I2207" s="124" t="s">
        <v>1331</v>
      </c>
      <c r="J2207" s="125" t="s">
        <v>1016</v>
      </c>
      <c r="K2207" s="125"/>
      <c r="L2207" s="126">
        <v>5000</v>
      </c>
      <c r="M2207" s="175" t="s">
        <v>2374</v>
      </c>
      <c r="N2207" s="127">
        <f t="shared" si="181"/>
        <v>10</v>
      </c>
      <c r="O2207" s="635">
        <f>P2207</f>
        <v>4</v>
      </c>
      <c r="P2207" s="52">
        <f>L2206/P2206</f>
        <v>4</v>
      </c>
      <c r="Q2207" s="122" t="e">
        <f ca="1">_xll.BDP(T2207,"NAME")</f>
        <v>#NAME?</v>
      </c>
      <c r="R2207" s="127" t="e">
        <f ca="1">_xll.BDP(T2207,"INDUSTRY_SECTOR")</f>
        <v>#NAME?</v>
      </c>
      <c r="S2207" s="122" t="s">
        <v>2580</v>
      </c>
      <c r="T2207" s="127" t="str">
        <f t="shared" si="182"/>
        <v>559242z cn EQUITY</v>
      </c>
    </row>
    <row r="2208" spans="1:21" s="120" customFormat="1" x14ac:dyDescent="0.3">
      <c r="A2208" s="110">
        <v>41549</v>
      </c>
      <c r="B2208" s="964" t="s">
        <v>2566</v>
      </c>
      <c r="C2208" s="964" t="s">
        <v>218</v>
      </c>
      <c r="D2208" s="670">
        <v>400</v>
      </c>
      <c r="E2208" s="111" t="s">
        <v>66</v>
      </c>
      <c r="F2208" s="113">
        <v>45306</v>
      </c>
      <c r="G2208" s="111" t="s">
        <v>2567</v>
      </c>
      <c r="H2208" s="111" t="s">
        <v>591</v>
      </c>
      <c r="I2208" s="114" t="s">
        <v>2325</v>
      </c>
      <c r="J2208" s="115" t="s">
        <v>1260</v>
      </c>
      <c r="K2208" s="115"/>
      <c r="L2208" s="116">
        <v>1250</v>
      </c>
      <c r="M2208" s="173" t="s">
        <v>2578</v>
      </c>
      <c r="N2208" s="117">
        <f t="shared" si="181"/>
        <v>10</v>
      </c>
      <c r="O2208" s="634">
        <f>L2208/D2208</f>
        <v>3.125</v>
      </c>
      <c r="Q2208" s="118" t="e">
        <f ca="1">_xll.BDP(T2208,"NAME")</f>
        <v>#NAME?</v>
      </c>
      <c r="R2208" s="117" t="e">
        <f ca="1">_xll.BDP(T2208,"INDUSTRY_SECTOR")</f>
        <v>#NAME?</v>
      </c>
      <c r="S2208" s="111" t="s">
        <v>2566</v>
      </c>
      <c r="T2208" s="117" t="str">
        <f t="shared" si="182"/>
        <v>HCN EQUITY</v>
      </c>
      <c r="U2208" s="117"/>
    </row>
    <row r="2209" spans="1:21" s="120" customFormat="1" x14ac:dyDescent="0.3">
      <c r="A2209" s="110">
        <v>41549</v>
      </c>
      <c r="B2209" s="964" t="s">
        <v>2568</v>
      </c>
      <c r="C2209" s="964" t="s">
        <v>2569</v>
      </c>
      <c r="D2209" s="670">
        <v>265</v>
      </c>
      <c r="E2209" s="111" t="s">
        <v>66</v>
      </c>
      <c r="F2209" s="113">
        <v>45214</v>
      </c>
      <c r="G2209" s="111" t="s">
        <v>2570</v>
      </c>
      <c r="H2209" s="111">
        <v>5.7500000000000002E-2</v>
      </c>
      <c r="I2209" s="114"/>
      <c r="J2209" s="115" t="s">
        <v>2010</v>
      </c>
      <c r="K2209" s="115"/>
      <c r="L2209" s="116">
        <v>400</v>
      </c>
      <c r="M2209" s="173"/>
      <c r="N2209" s="117">
        <f t="shared" si="181"/>
        <v>10</v>
      </c>
      <c r="O2209" s="634">
        <f>L2209/D2209</f>
        <v>1.5094339622641511</v>
      </c>
      <c r="Q2209" s="118" t="e">
        <f ca="1">_xll.BDP(T2209,"NAME")</f>
        <v>#NAME?</v>
      </c>
      <c r="R2209" s="117" t="e">
        <f ca="1">_xll.BDP(T2209,"INDUSTRY_SECTOR")</f>
        <v>#NAME?</v>
      </c>
      <c r="S2209" s="111" t="s">
        <v>2568</v>
      </c>
      <c r="T2209" s="117" t="str">
        <f t="shared" si="182"/>
        <v>NAVG EQUITY</v>
      </c>
      <c r="U2209" s="117"/>
    </row>
    <row r="2210" spans="1:21" s="120" customFormat="1" x14ac:dyDescent="0.3">
      <c r="A2210" s="110">
        <v>41549</v>
      </c>
      <c r="B2210" s="964" t="s">
        <v>2571</v>
      </c>
      <c r="C2210" s="964" t="s">
        <v>218</v>
      </c>
      <c r="D2210" s="670">
        <v>800</v>
      </c>
      <c r="E2210" s="111" t="s">
        <v>37</v>
      </c>
      <c r="F2210" s="113">
        <v>43382</v>
      </c>
      <c r="G2210" s="111" t="s">
        <v>2572</v>
      </c>
      <c r="H2210" s="111" t="s">
        <v>68</v>
      </c>
      <c r="I2210" s="114" t="s">
        <v>1666</v>
      </c>
      <c r="J2210" s="115" t="s">
        <v>1146</v>
      </c>
      <c r="K2210" s="115"/>
      <c r="L2210" s="116">
        <v>2250</v>
      </c>
      <c r="M2210" s="173" t="s">
        <v>2579</v>
      </c>
      <c r="N2210" s="117">
        <f t="shared" si="181"/>
        <v>10</v>
      </c>
      <c r="O2210" s="634">
        <f>L2210/D2210</f>
        <v>2.8125</v>
      </c>
      <c r="Q2210" s="118" t="e">
        <f ca="1">_xll.BDP(T2210,"NAME")</f>
        <v>#NAME?</v>
      </c>
      <c r="R2210" s="117" t="e">
        <f ca="1">_xll.BDP(T2210,"INDUSTRY_SECTOR")</f>
        <v>#NAME?</v>
      </c>
      <c r="S2210" s="111" t="s">
        <v>2581</v>
      </c>
      <c r="T2210" s="117" t="str">
        <f t="shared" si="182"/>
        <v>0005950d au EQUITY</v>
      </c>
      <c r="U2210" s="117"/>
    </row>
    <row r="2211" spans="1:21" s="120" customFormat="1" x14ac:dyDescent="0.3">
      <c r="A2211" s="110">
        <v>41549</v>
      </c>
      <c r="B2211" s="964" t="s">
        <v>2573</v>
      </c>
      <c r="C2211" s="964" t="s">
        <v>235</v>
      </c>
      <c r="D2211" s="670">
        <v>275</v>
      </c>
      <c r="E2211" s="111" t="s">
        <v>66</v>
      </c>
      <c r="F2211" s="113">
        <v>45214</v>
      </c>
      <c r="G2211" s="111" t="s">
        <v>2574</v>
      </c>
      <c r="H2211" s="111" t="s">
        <v>2575</v>
      </c>
      <c r="I2211" s="114" t="s">
        <v>2325</v>
      </c>
      <c r="J2211" s="115" t="s">
        <v>1260</v>
      </c>
      <c r="K2211" s="115"/>
      <c r="L2211" s="116">
        <v>850</v>
      </c>
      <c r="M2211" s="173" t="s">
        <v>2549</v>
      </c>
      <c r="N2211" s="117">
        <f t="shared" si="181"/>
        <v>10</v>
      </c>
      <c r="O2211" s="634">
        <f>L2211/D2211</f>
        <v>3.0909090909090908</v>
      </c>
      <c r="Q2211" s="118" t="e">
        <f ca="1">_xll.BDP(T2211,"NAME")</f>
        <v>#NAME?</v>
      </c>
      <c r="R2211" s="117" t="e">
        <f ca="1">_xll.BDP(T2211,"INDUSTRY_SECTOR")</f>
        <v>#NAME?</v>
      </c>
      <c r="S2211" s="111" t="s">
        <v>2582</v>
      </c>
      <c r="T2211" s="117" t="str">
        <f t="shared" si="182"/>
        <v>0809523d EQUITY</v>
      </c>
      <c r="U2211" s="117"/>
    </row>
    <row r="2212" spans="1:21" s="159" customFormat="1" x14ac:dyDescent="0.3">
      <c r="A2212" s="153">
        <v>41548</v>
      </c>
      <c r="B2212" s="976" t="s">
        <v>2551</v>
      </c>
      <c r="C2212" s="976" t="s">
        <v>2552</v>
      </c>
      <c r="D2212" s="672">
        <v>600</v>
      </c>
      <c r="E2212" s="154" t="s">
        <v>37</v>
      </c>
      <c r="F2212" s="155">
        <v>43388</v>
      </c>
      <c r="G2212" s="154" t="s">
        <v>2553</v>
      </c>
      <c r="H2212" s="154" t="s">
        <v>1516</v>
      </c>
      <c r="I2212" s="156" t="s">
        <v>1419</v>
      </c>
      <c r="J2212" s="157" t="s">
        <v>991</v>
      </c>
      <c r="K2212" s="157"/>
      <c r="L2212" s="158">
        <v>7000</v>
      </c>
      <c r="M2212" s="162" t="s">
        <v>2561</v>
      </c>
      <c r="N2212" s="159">
        <f>MONTH(A2212)</f>
        <v>10</v>
      </c>
      <c r="O2212" s="635">
        <f>P2213</f>
        <v>5</v>
      </c>
      <c r="P2212" s="52">
        <f>SUM(D2212:D2213)</f>
        <v>1400</v>
      </c>
      <c r="Q2212" s="154" t="e">
        <f ca="1">_xll.BDP(T2212,"NAME")</f>
        <v>#NAME?</v>
      </c>
      <c r="R2212" s="159" t="e">
        <f ca="1">_xll.BDP(T2212,"INDUSTRY_SECTOR")</f>
        <v>#NAME?</v>
      </c>
      <c r="S2212" s="154" t="s">
        <v>2551</v>
      </c>
      <c r="T2212" s="159" t="str">
        <f t="shared" si="182"/>
        <v>ICE EQUITY</v>
      </c>
    </row>
    <row r="2213" spans="1:21" s="159" customFormat="1" x14ac:dyDescent="0.3">
      <c r="A2213" s="153">
        <v>41548</v>
      </c>
      <c r="B2213" s="976" t="s">
        <v>2551</v>
      </c>
      <c r="C2213" s="976" t="s">
        <v>2552</v>
      </c>
      <c r="D2213" s="672">
        <v>800</v>
      </c>
      <c r="E2213" s="154" t="s">
        <v>66</v>
      </c>
      <c r="F2213" s="155">
        <v>45214</v>
      </c>
      <c r="G2213" s="154" t="s">
        <v>2553</v>
      </c>
      <c r="H2213" s="154" t="s">
        <v>385</v>
      </c>
      <c r="I2213" s="156" t="s">
        <v>1111</v>
      </c>
      <c r="J2213" s="157" t="s">
        <v>657</v>
      </c>
      <c r="K2213" s="157"/>
      <c r="L2213" s="158">
        <v>7000</v>
      </c>
      <c r="M2213" s="159" t="s">
        <v>2550</v>
      </c>
      <c r="N2213" s="159">
        <f>MONTH(A2213)</f>
        <v>10</v>
      </c>
      <c r="O2213" s="635">
        <f>P2213</f>
        <v>5</v>
      </c>
      <c r="P2213" s="52">
        <f>L2212/P2212</f>
        <v>5</v>
      </c>
      <c r="Q2213" s="154" t="e">
        <f ca="1">_xll.BDP(T2213,"NAME")</f>
        <v>#NAME?</v>
      </c>
      <c r="R2213" s="159" t="e">
        <f ca="1">_xll.BDP(T2213,"INDUSTRY_SECTOR")</f>
        <v>#NAME?</v>
      </c>
      <c r="S2213" s="154" t="s">
        <v>2551</v>
      </c>
      <c r="T2213" s="159" t="str">
        <f t="shared" si="182"/>
        <v>ICE EQUITY</v>
      </c>
    </row>
    <row r="2214" spans="1:21" s="141" customFormat="1" x14ac:dyDescent="0.3">
      <c r="A2214" s="131">
        <v>41548</v>
      </c>
      <c r="B2214" s="957" t="s">
        <v>2554</v>
      </c>
      <c r="C2214" s="957" t="s">
        <v>1221</v>
      </c>
      <c r="D2214" s="673">
        <v>250</v>
      </c>
      <c r="E2214" s="132" t="s">
        <v>117</v>
      </c>
      <c r="F2214" s="134">
        <v>52505</v>
      </c>
      <c r="G2214" s="132" t="s">
        <v>2555</v>
      </c>
      <c r="H2214" s="132" t="s">
        <v>225</v>
      </c>
      <c r="I2214" s="135" t="s">
        <v>363</v>
      </c>
      <c r="J2214" s="136" t="s">
        <v>1124</v>
      </c>
      <c r="K2214" s="136"/>
      <c r="L2214" s="137">
        <v>850</v>
      </c>
      <c r="N2214" s="138">
        <f>MONTH(A2214)</f>
        <v>10</v>
      </c>
      <c r="O2214" s="634">
        <f t="shared" ref="O2214:O2223" si="183">L2214/D2214</f>
        <v>3.4</v>
      </c>
      <c r="Q2214" s="139" t="e">
        <f ca="1">_xll.BDP(T2214,"NAME")</f>
        <v>#NAME?</v>
      </c>
      <c r="R2214" s="138" t="e">
        <f ca="1">_xll.BDP(T2214,"INDUSTRY_SECTOR")</f>
        <v>#NAME?</v>
      </c>
      <c r="S2214" s="132" t="s">
        <v>2554</v>
      </c>
      <c r="T2214" s="138" t="str">
        <f t="shared" si="182"/>
        <v>SWX EQUITY</v>
      </c>
      <c r="U2214" s="138"/>
    </row>
    <row r="2215" spans="1:21" s="141" customFormat="1" x14ac:dyDescent="0.3">
      <c r="A2215" s="163">
        <v>41548</v>
      </c>
      <c r="B2215" s="961" t="s">
        <v>2556</v>
      </c>
      <c r="C2215" s="961" t="s">
        <v>1281</v>
      </c>
      <c r="D2215" s="674">
        <v>400</v>
      </c>
      <c r="E2215" s="164" t="s">
        <v>2560</v>
      </c>
      <c r="F2215" s="165">
        <v>42485</v>
      </c>
      <c r="G2215" s="164" t="s">
        <v>2557</v>
      </c>
      <c r="H2215" s="164" t="s">
        <v>1745</v>
      </c>
      <c r="I2215" s="166" t="s">
        <v>2558</v>
      </c>
      <c r="J2215" s="167" t="s">
        <v>2559</v>
      </c>
      <c r="K2215" s="167"/>
      <c r="L2215" s="168">
        <v>600</v>
      </c>
      <c r="M2215" s="169" t="s">
        <v>2547</v>
      </c>
      <c r="N2215" s="170">
        <f>MONTH(A2215)</f>
        <v>10</v>
      </c>
      <c r="O2215" s="639">
        <f t="shared" si="183"/>
        <v>1.5</v>
      </c>
      <c r="P2215" s="169"/>
      <c r="Q2215" s="171" t="e">
        <f ca="1">_xll.BDP(T2215,"NAME")</f>
        <v>#NAME?</v>
      </c>
      <c r="R2215" s="170" t="e">
        <f ca="1">_xll.BDP(T2215,"INDUSTRY_SECTOR")</f>
        <v>#NAME?</v>
      </c>
      <c r="S2215" s="164" t="s">
        <v>2562</v>
      </c>
      <c r="T2215" s="138" t="str">
        <f t="shared" si="182"/>
        <v>3358410z EQUITY</v>
      </c>
      <c r="U2215" s="138"/>
    </row>
    <row r="2216" spans="1:21" s="141" customFormat="1" x14ac:dyDescent="0.3">
      <c r="A2216" s="131">
        <v>41543</v>
      </c>
      <c r="B2216" s="957" t="s">
        <v>1434</v>
      </c>
      <c r="C2216" s="957" t="s">
        <v>1005</v>
      </c>
      <c r="D2216" s="664">
        <v>1000</v>
      </c>
      <c r="E2216" s="132" t="s">
        <v>37</v>
      </c>
      <c r="F2216" s="134">
        <v>43374</v>
      </c>
      <c r="G2216" s="132" t="s">
        <v>2521</v>
      </c>
      <c r="H2216" s="132" t="s">
        <v>124</v>
      </c>
      <c r="I2216" s="135"/>
      <c r="J2216" s="136" t="s">
        <v>657</v>
      </c>
      <c r="K2216" s="136"/>
      <c r="L2216" s="137">
        <v>1750</v>
      </c>
      <c r="M2216" s="132" t="s">
        <v>2522</v>
      </c>
      <c r="N2216" s="138">
        <f t="shared" ref="N2216:N2221" si="184">MONTH(A2216)</f>
        <v>9</v>
      </c>
      <c r="O2216" s="634">
        <f t="shared" si="183"/>
        <v>1.75</v>
      </c>
      <c r="Q2216" s="139" t="e">
        <f ca="1">_xll.BDP(T2216,"NAME")</f>
        <v>#NAME?</v>
      </c>
      <c r="R2216" s="138" t="e">
        <f ca="1">_xll.BDP(T2216,"INDUSTRY_SECTOR")</f>
        <v>#NAME?</v>
      </c>
      <c r="S2216" s="132" t="s">
        <v>1434</v>
      </c>
      <c r="T2216" s="138" t="str">
        <f t="shared" ref="T2216:T2256" si="185">CONCATENATE(S2216," EQUITY")</f>
        <v>F EQUITY</v>
      </c>
      <c r="U2216" s="138"/>
    </row>
    <row r="2217" spans="1:21" s="141" customFormat="1" x14ac:dyDescent="0.3">
      <c r="A2217" s="131">
        <v>41543</v>
      </c>
      <c r="B2217" s="957" t="s">
        <v>2523</v>
      </c>
      <c r="C2217" s="957" t="s">
        <v>2524</v>
      </c>
      <c r="D2217" s="664">
        <v>575</v>
      </c>
      <c r="E2217" s="132" t="s">
        <v>66</v>
      </c>
      <c r="F2217" s="134">
        <v>45200</v>
      </c>
      <c r="G2217" s="132" t="s">
        <v>2525</v>
      </c>
      <c r="H2217" s="132" t="s">
        <v>272</v>
      </c>
      <c r="I2217" s="135" t="s">
        <v>2526</v>
      </c>
      <c r="J2217" s="136" t="s">
        <v>1574</v>
      </c>
      <c r="K2217" s="136"/>
      <c r="L2217" s="137">
        <v>2600</v>
      </c>
      <c r="M2217" s="132"/>
      <c r="N2217" s="138">
        <f t="shared" si="184"/>
        <v>9</v>
      </c>
      <c r="O2217" s="634">
        <f t="shared" si="183"/>
        <v>4.5217391304347823</v>
      </c>
      <c r="Q2217" s="139" t="e">
        <f ca="1">_xll.BDP(T2217,"NAME")</f>
        <v>#NAME?</v>
      </c>
      <c r="R2217" s="138" t="e">
        <f ca="1">_xll.BDP(T2217,"INDUSTRY_SECTOR")</f>
        <v>#NAME?</v>
      </c>
      <c r="S2217" s="132" t="s">
        <v>2523</v>
      </c>
      <c r="T2217" s="138" t="str">
        <f t="shared" si="185"/>
        <v>ANDINA EQUITY</v>
      </c>
      <c r="U2217" s="138"/>
    </row>
    <row r="2218" spans="1:21" s="141" customFormat="1" x14ac:dyDescent="0.3">
      <c r="A2218" s="131">
        <v>41543</v>
      </c>
      <c r="B2218" s="957" t="s">
        <v>1012</v>
      </c>
      <c r="C2218" s="957" t="s">
        <v>1281</v>
      </c>
      <c r="D2218" s="664">
        <v>500</v>
      </c>
      <c r="E2218" s="132" t="s">
        <v>1222</v>
      </c>
      <c r="F2218" s="134">
        <v>42646</v>
      </c>
      <c r="G2218" s="132" t="s">
        <v>2527</v>
      </c>
      <c r="H2218" s="132" t="s">
        <v>2528</v>
      </c>
      <c r="I2218" s="135" t="s">
        <v>2529</v>
      </c>
      <c r="J2218" s="136" t="s">
        <v>2529</v>
      </c>
      <c r="K2218" s="136"/>
      <c r="L2218" s="137">
        <v>1250</v>
      </c>
      <c r="M2218" s="132" t="s">
        <v>2107</v>
      </c>
      <c r="N2218" s="138">
        <f t="shared" si="184"/>
        <v>9</v>
      </c>
      <c r="O2218" s="634">
        <f t="shared" si="183"/>
        <v>2.5</v>
      </c>
      <c r="Q2218" s="139" t="e">
        <f ca="1">_xll.BDP(T2218,"NAME")</f>
        <v>#NAME?</v>
      </c>
      <c r="R2218" s="138" t="e">
        <f ca="1">_xll.BDP(T2218,"INDUSTRY_SECTOR")</f>
        <v>#NAME?</v>
      </c>
      <c r="S2218" s="132" t="s">
        <v>2540</v>
      </c>
      <c r="T2218" s="138" t="str">
        <f t="shared" si="185"/>
        <v>ACA EQUITY</v>
      </c>
      <c r="U2218" s="138"/>
    </row>
    <row r="2219" spans="1:21" s="141" customFormat="1" x14ac:dyDescent="0.3">
      <c r="A2219" s="131">
        <v>41543</v>
      </c>
      <c r="B2219" s="957" t="s">
        <v>1012</v>
      </c>
      <c r="C2219" s="957" t="s">
        <v>1281</v>
      </c>
      <c r="D2219" s="664">
        <v>500</v>
      </c>
      <c r="E2219" s="132" t="s">
        <v>37</v>
      </c>
      <c r="F2219" s="134">
        <v>43376</v>
      </c>
      <c r="G2219" s="132" t="s">
        <v>2527</v>
      </c>
      <c r="H2219" s="132" t="s">
        <v>579</v>
      </c>
      <c r="I2219" s="135" t="s">
        <v>2530</v>
      </c>
      <c r="J2219" s="136" t="s">
        <v>1016</v>
      </c>
      <c r="K2219" s="136"/>
      <c r="L2219" s="137">
        <v>1850</v>
      </c>
      <c r="M2219" s="132" t="s">
        <v>2532</v>
      </c>
      <c r="N2219" s="138">
        <f t="shared" si="184"/>
        <v>9</v>
      </c>
      <c r="O2219" s="634">
        <f t="shared" si="183"/>
        <v>3.7</v>
      </c>
      <c r="Q2219" s="139" t="e">
        <f ca="1">_xll.BDP(T2219,"NAME")</f>
        <v>#NAME?</v>
      </c>
      <c r="R2219" s="138" t="e">
        <f ca="1">_xll.BDP(T2219,"INDUSTRY_SECTOR")</f>
        <v>#NAME?</v>
      </c>
      <c r="S2219" s="132" t="s">
        <v>2540</v>
      </c>
      <c r="T2219" s="138" t="str">
        <f t="shared" si="185"/>
        <v>ACA EQUITY</v>
      </c>
      <c r="U2219" s="138"/>
    </row>
    <row r="2220" spans="1:21" s="141" customFormat="1" x14ac:dyDescent="0.3">
      <c r="A2220" s="131">
        <v>41543</v>
      </c>
      <c r="B2220" s="957" t="s">
        <v>2533</v>
      </c>
      <c r="C2220" s="957" t="s">
        <v>73</v>
      </c>
      <c r="D2220" s="664">
        <v>1300</v>
      </c>
      <c r="E2220" s="132" t="s">
        <v>66</v>
      </c>
      <c r="F2220" s="134"/>
      <c r="G2220" s="132" t="s">
        <v>2534</v>
      </c>
      <c r="H2220" s="132" t="s">
        <v>591</v>
      </c>
      <c r="I2220" s="135" t="s">
        <v>591</v>
      </c>
      <c r="J2220" s="136" t="s">
        <v>1235</v>
      </c>
      <c r="K2220" s="136"/>
      <c r="L2220" s="137">
        <v>8000</v>
      </c>
      <c r="M2220" s="132" t="s">
        <v>1917</v>
      </c>
      <c r="N2220" s="138">
        <f t="shared" si="184"/>
        <v>9</v>
      </c>
      <c r="O2220" s="634">
        <f t="shared" si="183"/>
        <v>6.1538461538461542</v>
      </c>
      <c r="Q2220" s="139" t="e">
        <f ca="1">_xll.BDP(T2220,"NAME")</f>
        <v>#NAME?</v>
      </c>
      <c r="R2220" s="138" t="e">
        <f ca="1">_xll.BDP(T2220,"INDUSTRY_SECTOR")</f>
        <v>#NAME?</v>
      </c>
      <c r="S2220" s="132" t="s">
        <v>2542</v>
      </c>
      <c r="T2220" s="138" t="str">
        <f t="shared" si="185"/>
        <v>0865309d ch EQUITY</v>
      </c>
      <c r="U2220" s="138"/>
    </row>
    <row r="2221" spans="1:21" s="141" customFormat="1" x14ac:dyDescent="0.3">
      <c r="A2221" s="131">
        <v>41543</v>
      </c>
      <c r="B2221" s="957" t="s">
        <v>2536</v>
      </c>
      <c r="C2221" s="957" t="s">
        <v>218</v>
      </c>
      <c r="D2221" s="664">
        <v>1250</v>
      </c>
      <c r="E2221" s="132" t="s">
        <v>37</v>
      </c>
      <c r="F2221" s="134">
        <v>43376</v>
      </c>
      <c r="G2221" s="132" t="s">
        <v>2537</v>
      </c>
      <c r="H2221" s="132" t="s">
        <v>2538</v>
      </c>
      <c r="I2221" s="135" t="s">
        <v>2539</v>
      </c>
      <c r="J2221" s="136" t="s">
        <v>2066</v>
      </c>
      <c r="K2221" s="136"/>
      <c r="L2221" s="137">
        <v>5600</v>
      </c>
      <c r="M2221" s="132"/>
      <c r="N2221" s="138">
        <f t="shared" si="184"/>
        <v>9</v>
      </c>
      <c r="O2221" s="634">
        <f t="shared" si="183"/>
        <v>4.4800000000000004</v>
      </c>
      <c r="Q2221" s="139" t="e">
        <f ca="1">_xll.BDP(T2221,"NAME")</f>
        <v>#NAME?</v>
      </c>
      <c r="R2221" s="138" t="e">
        <f ca="1">_xll.BDP(T2221,"INDUSTRY_SECTOR")</f>
        <v>#NAME?</v>
      </c>
      <c r="S2221" s="132" t="s">
        <v>2541</v>
      </c>
      <c r="T2221" s="138" t="str">
        <f t="shared" si="185"/>
        <v>CEFN3 EQUITY</v>
      </c>
      <c r="U2221" s="138"/>
    </row>
    <row r="2222" spans="1:21" s="141" customFormat="1" x14ac:dyDescent="0.3">
      <c r="A2222" s="131">
        <v>41542</v>
      </c>
      <c r="B2222" s="957" t="s">
        <v>2486</v>
      </c>
      <c r="C2222" s="957" t="s">
        <v>1110</v>
      </c>
      <c r="D2222" s="664">
        <v>500</v>
      </c>
      <c r="E2222" s="132" t="s">
        <v>37</v>
      </c>
      <c r="F2222" s="134">
        <v>43375</v>
      </c>
      <c r="G2222" s="132" t="s">
        <v>2487</v>
      </c>
      <c r="H2222" s="132" t="s">
        <v>320</v>
      </c>
      <c r="I2222" s="135" t="s">
        <v>25</v>
      </c>
      <c r="J2222" s="136" t="s">
        <v>1182</v>
      </c>
      <c r="K2222" s="136"/>
      <c r="L2222" s="137">
        <v>1600</v>
      </c>
      <c r="M2222" s="132" t="s">
        <v>1900</v>
      </c>
      <c r="N2222" s="138">
        <f t="shared" ref="N2222:N2240" si="186">MONTH(A2222)</f>
        <v>9</v>
      </c>
      <c r="O2222" s="634">
        <f t="shared" si="183"/>
        <v>3.2</v>
      </c>
      <c r="Q2222" s="139" t="e">
        <f ca="1">_xll.BDP(T2222,"NAME")</f>
        <v>#NAME?</v>
      </c>
      <c r="R2222" s="138" t="e">
        <f ca="1">_xll.BDP(T2222,"INDUSTRY_SECTOR")</f>
        <v>#NAME?</v>
      </c>
      <c r="S2222" s="132" t="s">
        <v>2517</v>
      </c>
      <c r="T2222" s="138" t="str">
        <f t="shared" si="185"/>
        <v>119089Z EQUITY</v>
      </c>
      <c r="U2222" s="138"/>
    </row>
    <row r="2223" spans="1:21" s="141" customFormat="1" x14ac:dyDescent="0.3">
      <c r="A2223" s="131">
        <v>41542</v>
      </c>
      <c r="B2223" s="957" t="s">
        <v>2036</v>
      </c>
      <c r="C2223" s="957" t="s">
        <v>2488</v>
      </c>
      <c r="D2223" s="664">
        <v>1000</v>
      </c>
      <c r="E2223" s="132" t="s">
        <v>66</v>
      </c>
      <c r="F2223" s="134">
        <v>45337</v>
      </c>
      <c r="G2223" s="132" t="s">
        <v>2489</v>
      </c>
      <c r="H2223" s="132" t="s">
        <v>329</v>
      </c>
      <c r="I2223" s="135" t="s">
        <v>330</v>
      </c>
      <c r="J2223" s="136" t="s">
        <v>1076</v>
      </c>
      <c r="K2223" s="136"/>
      <c r="L2223" s="137">
        <v>5000</v>
      </c>
      <c r="M2223" s="132" t="s">
        <v>1994</v>
      </c>
      <c r="N2223" s="138">
        <f t="shared" si="186"/>
        <v>9</v>
      </c>
      <c r="O2223" s="634">
        <f t="shared" si="183"/>
        <v>5</v>
      </c>
      <c r="Q2223" s="139" t="e">
        <f ca="1">_xll.BDP(T2223,"NAME")</f>
        <v>#NAME?</v>
      </c>
      <c r="R2223" s="138" t="e">
        <f ca="1">_xll.BDP(T2223,"INDUSTRY_SECTOR")</f>
        <v>#NAME?</v>
      </c>
      <c r="S2223" s="132" t="s">
        <v>2036</v>
      </c>
      <c r="T2223" s="138" t="str">
        <f t="shared" si="185"/>
        <v>AIG EQUITY</v>
      </c>
      <c r="U2223" s="138"/>
    </row>
    <row r="2224" spans="1:21" s="159" customFormat="1" x14ac:dyDescent="0.3">
      <c r="A2224" s="153">
        <v>41542</v>
      </c>
      <c r="B2224" s="976" t="s">
        <v>2490</v>
      </c>
      <c r="C2224" s="976" t="s">
        <v>930</v>
      </c>
      <c r="D2224" s="300">
        <v>1000</v>
      </c>
      <c r="E2224" s="154" t="s">
        <v>37</v>
      </c>
      <c r="F2224" s="155">
        <v>43449</v>
      </c>
      <c r="G2224" s="154" t="s">
        <v>2491</v>
      </c>
      <c r="H2224" s="154" t="s">
        <v>1465</v>
      </c>
      <c r="I2224" s="156" t="s">
        <v>1465</v>
      </c>
      <c r="J2224" s="157" t="s">
        <v>1323</v>
      </c>
      <c r="K2224" s="157"/>
      <c r="L2224" s="158">
        <v>3000</v>
      </c>
      <c r="M2224" s="154" t="s">
        <v>2492</v>
      </c>
      <c r="N2224" s="159">
        <f t="shared" si="186"/>
        <v>9</v>
      </c>
      <c r="O2224" s="635">
        <f>P2225</f>
        <v>1.7142857142857142</v>
      </c>
      <c r="P2224" s="52">
        <f>SUM(D2224:D2225)</f>
        <v>1750</v>
      </c>
      <c r="Q2224" s="154" t="e">
        <f ca="1">_xll.BDP(T2224,"NAME")</f>
        <v>#NAME?</v>
      </c>
      <c r="R2224" s="159" t="e">
        <f ca="1">_xll.BDP(T2224,"INDUSTRY_SECTOR")</f>
        <v>#NAME?</v>
      </c>
      <c r="S2224" s="154" t="s">
        <v>2490</v>
      </c>
      <c r="T2224" s="159" t="str">
        <f t="shared" si="185"/>
        <v>WMT EQUITY</v>
      </c>
    </row>
    <row r="2225" spans="1:21" s="159" customFormat="1" x14ac:dyDescent="0.3">
      <c r="A2225" s="153">
        <v>41542</v>
      </c>
      <c r="B2225" s="976" t="s">
        <v>2490</v>
      </c>
      <c r="C2225" s="976" t="s">
        <v>930</v>
      </c>
      <c r="D2225" s="300">
        <v>750</v>
      </c>
      <c r="E2225" s="154" t="s">
        <v>117</v>
      </c>
      <c r="F2225" s="155">
        <v>52506</v>
      </c>
      <c r="G2225" s="154" t="s">
        <v>2491</v>
      </c>
      <c r="H2225" s="154" t="s">
        <v>573</v>
      </c>
      <c r="I2225" s="156" t="s">
        <v>1356</v>
      </c>
      <c r="J2225" s="157" t="s">
        <v>991</v>
      </c>
      <c r="K2225" s="157"/>
      <c r="L2225" s="158">
        <v>3000</v>
      </c>
      <c r="M2225" s="154" t="s">
        <v>2493</v>
      </c>
      <c r="N2225" s="159">
        <f t="shared" si="186"/>
        <v>9</v>
      </c>
      <c r="O2225" s="635">
        <f>P2225</f>
        <v>1.7142857142857142</v>
      </c>
      <c r="P2225" s="52">
        <f>L2224/P2224</f>
        <v>1.7142857142857142</v>
      </c>
      <c r="Q2225" s="154" t="e">
        <f ca="1">_xll.BDP(T2225,"NAME")</f>
        <v>#NAME?</v>
      </c>
      <c r="R2225" s="159" t="e">
        <f ca="1">_xll.BDP(T2225,"INDUSTRY_SECTOR")</f>
        <v>#NAME?</v>
      </c>
      <c r="S2225" s="154" t="s">
        <v>2490</v>
      </c>
      <c r="T2225" s="159" t="str">
        <f t="shared" si="185"/>
        <v>WMT EQUITY</v>
      </c>
    </row>
    <row r="2226" spans="1:21" s="141" customFormat="1" x14ac:dyDescent="0.3">
      <c r="A2226" s="131">
        <v>41542</v>
      </c>
      <c r="B2226" s="957" t="s">
        <v>2494</v>
      </c>
      <c r="C2226" s="957" t="s">
        <v>276</v>
      </c>
      <c r="D2226" s="664">
        <v>350</v>
      </c>
      <c r="E2226" s="132" t="s">
        <v>1222</v>
      </c>
      <c r="F2226" s="134">
        <v>42644</v>
      </c>
      <c r="G2226" s="132" t="s">
        <v>2495</v>
      </c>
      <c r="H2226" s="132" t="s">
        <v>2496</v>
      </c>
      <c r="I2226" s="135" t="s">
        <v>2497</v>
      </c>
      <c r="J2226" s="136" t="s">
        <v>1778</v>
      </c>
      <c r="K2226" s="136"/>
      <c r="L2226" s="137">
        <v>950</v>
      </c>
      <c r="M2226" s="132"/>
      <c r="N2226" s="138">
        <f t="shared" si="186"/>
        <v>9</v>
      </c>
      <c r="O2226" s="634">
        <f>L2226/D2226</f>
        <v>2.7142857142857144</v>
      </c>
      <c r="Q2226" s="139" t="e">
        <f ca="1">_xll.BDP(T2226,"NAME")</f>
        <v>#NAME?</v>
      </c>
      <c r="R2226" s="138" t="e">
        <f ca="1">_xll.BDP(T2226,"INDUSTRY_SECTOR")</f>
        <v>#NAME?</v>
      </c>
      <c r="S2226" s="132" t="s">
        <v>2515</v>
      </c>
      <c r="T2226" s="138" t="str">
        <f t="shared" si="185"/>
        <v>ENB EQUITY</v>
      </c>
      <c r="U2226" s="138"/>
    </row>
    <row r="2227" spans="1:21" s="141" customFormat="1" x14ac:dyDescent="0.3">
      <c r="A2227" s="131">
        <v>41542</v>
      </c>
      <c r="B2227" s="957" t="s">
        <v>2494</v>
      </c>
      <c r="C2227" s="957" t="s">
        <v>276</v>
      </c>
      <c r="D2227" s="664">
        <v>800</v>
      </c>
      <c r="E2227" s="132" t="s">
        <v>66</v>
      </c>
      <c r="F2227" s="134">
        <v>45200</v>
      </c>
      <c r="G2227" s="132" t="s">
        <v>2498</v>
      </c>
      <c r="H2227" s="132" t="s">
        <v>2499</v>
      </c>
      <c r="I2227" s="135" t="s">
        <v>2500</v>
      </c>
      <c r="J2227" s="136" t="s">
        <v>1076</v>
      </c>
      <c r="K2227" s="136"/>
      <c r="L2227" s="137">
        <v>1500</v>
      </c>
      <c r="M2227" s="132" t="s">
        <v>2107</v>
      </c>
      <c r="N2227" s="138">
        <f t="shared" si="186"/>
        <v>9</v>
      </c>
      <c r="O2227" s="634">
        <f>L2227/D2227</f>
        <v>1.875</v>
      </c>
      <c r="Q2227" s="139" t="e">
        <f ca="1">_xll.BDP(T2227,"NAME")</f>
        <v>#NAME?</v>
      </c>
      <c r="R2227" s="138" t="e">
        <f ca="1">_xll.BDP(T2227,"INDUSTRY_SECTOR")</f>
        <v>#NAME?</v>
      </c>
      <c r="S2227" s="132" t="s">
        <v>2515</v>
      </c>
      <c r="T2227" s="138" t="str">
        <f t="shared" si="185"/>
        <v>ENB EQUITY</v>
      </c>
      <c r="U2227" s="138"/>
    </row>
    <row r="2228" spans="1:21" s="159" customFormat="1" x14ac:dyDescent="0.3">
      <c r="A2228" s="153">
        <v>41542</v>
      </c>
      <c r="B2228" s="976" t="s">
        <v>2501</v>
      </c>
      <c r="C2228" s="976" t="s">
        <v>100</v>
      </c>
      <c r="D2228" s="300">
        <v>500</v>
      </c>
      <c r="E2228" s="154" t="s">
        <v>1222</v>
      </c>
      <c r="F2228" s="155">
        <v>42643</v>
      </c>
      <c r="G2228" s="154" t="s">
        <v>2502</v>
      </c>
      <c r="H2228" s="154" t="s">
        <v>2378</v>
      </c>
      <c r="I2228" s="156" t="s">
        <v>1271</v>
      </c>
      <c r="J2228" s="157" t="s">
        <v>1567</v>
      </c>
      <c r="K2228" s="157"/>
      <c r="L2228" s="158">
        <v>18000</v>
      </c>
      <c r="M2228" s="154"/>
      <c r="N2228" s="159">
        <f t="shared" si="186"/>
        <v>9</v>
      </c>
      <c r="O2228" s="635">
        <f>P2229</f>
        <v>3.6</v>
      </c>
      <c r="P2228" s="52">
        <f>SUM(D2228:D2231)</f>
        <v>5000</v>
      </c>
      <c r="Q2228" s="154" t="e">
        <f ca="1">_xll.BDP(T2228,"NAME")</f>
        <v>#NAME?</v>
      </c>
      <c r="R2228" s="159" t="e">
        <f ca="1">_xll.BDP(T2228,"INDUSTRY_SECTOR")</f>
        <v>#NAME?</v>
      </c>
      <c r="S2228" s="154" t="s">
        <v>2514</v>
      </c>
      <c r="T2228" s="159" t="str">
        <f t="shared" si="185"/>
        <v>BHPLF EQUITY</v>
      </c>
    </row>
    <row r="2229" spans="1:21" s="159" customFormat="1" x14ac:dyDescent="0.3">
      <c r="A2229" s="153">
        <v>41542</v>
      </c>
      <c r="B2229" s="976" t="s">
        <v>2501</v>
      </c>
      <c r="C2229" s="976" t="s">
        <v>100</v>
      </c>
      <c r="D2229" s="300">
        <v>500</v>
      </c>
      <c r="E2229" s="154" t="s">
        <v>37</v>
      </c>
      <c r="F2229" s="155">
        <v>43373</v>
      </c>
      <c r="G2229" s="154" t="s">
        <v>2502</v>
      </c>
      <c r="H2229" s="154" t="s">
        <v>220</v>
      </c>
      <c r="I2229" s="156" t="s">
        <v>1711</v>
      </c>
      <c r="J2229" s="157" t="s">
        <v>1137</v>
      </c>
      <c r="K2229" s="157"/>
      <c r="L2229" s="158">
        <v>18000</v>
      </c>
      <c r="M2229" s="154" t="s">
        <v>1890</v>
      </c>
      <c r="N2229" s="159">
        <f t="shared" si="186"/>
        <v>9</v>
      </c>
      <c r="O2229" s="635">
        <f>P2229</f>
        <v>3.6</v>
      </c>
      <c r="P2229" s="52">
        <f>L2228/P2228</f>
        <v>3.6</v>
      </c>
      <c r="Q2229" s="154" t="e">
        <f ca="1">_xll.BDP(T2229,"NAME")</f>
        <v>#NAME?</v>
      </c>
      <c r="R2229" s="159" t="e">
        <f ca="1">_xll.BDP(T2229,"INDUSTRY_SECTOR")</f>
        <v>#NAME?</v>
      </c>
      <c r="S2229" s="154" t="s">
        <v>2514</v>
      </c>
      <c r="T2229" s="159" t="str">
        <f t="shared" si="185"/>
        <v>BHPLF EQUITY</v>
      </c>
    </row>
    <row r="2230" spans="1:21" s="159" customFormat="1" x14ac:dyDescent="0.3">
      <c r="A2230" s="153">
        <v>41542</v>
      </c>
      <c r="B2230" s="976" t="s">
        <v>2501</v>
      </c>
      <c r="C2230" s="976" t="s">
        <v>100</v>
      </c>
      <c r="D2230" s="300">
        <v>1500</v>
      </c>
      <c r="E2230" s="154" t="s">
        <v>66</v>
      </c>
      <c r="F2230" s="155">
        <v>45199</v>
      </c>
      <c r="G2230" s="154" t="s">
        <v>2502</v>
      </c>
      <c r="H2230" s="154" t="s">
        <v>579</v>
      </c>
      <c r="I2230" s="156" t="s">
        <v>1517</v>
      </c>
      <c r="J2230" s="157" t="s">
        <v>1044</v>
      </c>
      <c r="K2230" s="157"/>
      <c r="L2230" s="158">
        <v>18000</v>
      </c>
      <c r="M2230" s="154" t="s">
        <v>2274</v>
      </c>
      <c r="N2230" s="159">
        <f t="shared" si="186"/>
        <v>9</v>
      </c>
      <c r="O2230" s="635">
        <f>P2229</f>
        <v>3.6</v>
      </c>
      <c r="P2230" s="52"/>
      <c r="Q2230" s="154" t="e">
        <f ca="1">_xll.BDP(T2230,"NAME")</f>
        <v>#NAME?</v>
      </c>
      <c r="R2230" s="159" t="e">
        <f ca="1">_xll.BDP(T2230,"INDUSTRY_SECTOR")</f>
        <v>#NAME?</v>
      </c>
      <c r="S2230" s="154" t="s">
        <v>2514</v>
      </c>
      <c r="T2230" s="159" t="str">
        <f t="shared" si="185"/>
        <v>BHPLF EQUITY</v>
      </c>
    </row>
    <row r="2231" spans="1:21" s="159" customFormat="1" x14ac:dyDescent="0.3">
      <c r="A2231" s="153">
        <v>41542</v>
      </c>
      <c r="B2231" s="976" t="s">
        <v>2501</v>
      </c>
      <c r="C2231" s="976" t="s">
        <v>100</v>
      </c>
      <c r="D2231" s="300">
        <v>2500</v>
      </c>
      <c r="E2231" s="154" t="s">
        <v>117</v>
      </c>
      <c r="F2231" s="155">
        <v>52504</v>
      </c>
      <c r="G2231" s="154" t="s">
        <v>2502</v>
      </c>
      <c r="H2231" s="154" t="s">
        <v>123</v>
      </c>
      <c r="I2231" s="156" t="s">
        <v>1331</v>
      </c>
      <c r="J2231" s="157" t="s">
        <v>1016</v>
      </c>
      <c r="K2231" s="157"/>
      <c r="L2231" s="158">
        <v>18000</v>
      </c>
      <c r="M2231" s="154" t="s">
        <v>2504</v>
      </c>
      <c r="N2231" s="159">
        <f t="shared" si="186"/>
        <v>9</v>
      </c>
      <c r="O2231" s="635">
        <f>P2229</f>
        <v>3.6</v>
      </c>
      <c r="P2231" s="51"/>
      <c r="Q2231" s="154" t="e">
        <f ca="1">_xll.BDP(T2231,"NAME")</f>
        <v>#NAME?</v>
      </c>
      <c r="R2231" s="159" t="e">
        <f ca="1">_xll.BDP(T2231,"INDUSTRY_SECTOR")</f>
        <v>#NAME?</v>
      </c>
      <c r="S2231" s="154" t="s">
        <v>2514</v>
      </c>
      <c r="T2231" s="159" t="str">
        <f t="shared" si="185"/>
        <v>BHPLF EQUITY</v>
      </c>
    </row>
    <row r="2232" spans="1:21" s="141" customFormat="1" x14ac:dyDescent="0.3">
      <c r="A2232" s="131">
        <v>41542</v>
      </c>
      <c r="B2232" s="957" t="s">
        <v>922</v>
      </c>
      <c r="C2232" s="957" t="s">
        <v>923</v>
      </c>
      <c r="D2232" s="664">
        <v>1500</v>
      </c>
      <c r="E2232" s="132" t="s">
        <v>1292</v>
      </c>
      <c r="F2232" s="134">
        <v>42277</v>
      </c>
      <c r="G2232" s="132" t="s">
        <v>2505</v>
      </c>
      <c r="H2232" s="132" t="s">
        <v>2506</v>
      </c>
      <c r="I2232" s="135" t="s">
        <v>2507</v>
      </c>
      <c r="J2232" s="136" t="s">
        <v>1567</v>
      </c>
      <c r="K2232" s="136"/>
      <c r="L2232" s="137">
        <v>2700</v>
      </c>
      <c r="M2232" s="132"/>
      <c r="N2232" s="138">
        <f t="shared" si="186"/>
        <v>9</v>
      </c>
      <c r="O2232" s="634">
        <f t="shared" ref="O2232:O2237" si="187">L2232/D2232</f>
        <v>1.8</v>
      </c>
      <c r="Q2232" s="139" t="e">
        <f ca="1">_xll.BDP(T2232,"NAME")</f>
        <v>#NAME?</v>
      </c>
      <c r="R2232" s="138" t="e">
        <f ca="1">_xll.BDP(T2232,"INDUSTRY_SECTOR")</f>
        <v>#NAME?</v>
      </c>
      <c r="S2232" s="132" t="s">
        <v>922</v>
      </c>
      <c r="T2232" s="138" t="str">
        <f t="shared" si="185"/>
        <v>BMO EQUITY</v>
      </c>
      <c r="U2232" s="138"/>
    </row>
    <row r="2233" spans="1:21" s="141" customFormat="1" x14ac:dyDescent="0.3">
      <c r="A2233" s="131">
        <v>41542</v>
      </c>
      <c r="B2233" s="957" t="s">
        <v>922</v>
      </c>
      <c r="C2233" s="957" t="s">
        <v>923</v>
      </c>
      <c r="D2233" s="664">
        <v>1000</v>
      </c>
      <c r="E2233" s="132" t="s">
        <v>37</v>
      </c>
      <c r="F2233" s="134">
        <v>43490</v>
      </c>
      <c r="G2233" s="132" t="s">
        <v>2505</v>
      </c>
      <c r="H2233" s="132" t="s">
        <v>573</v>
      </c>
      <c r="I2233" s="135" t="s">
        <v>713</v>
      </c>
      <c r="J2233" s="136" t="s">
        <v>1054</v>
      </c>
      <c r="K2233" s="136"/>
      <c r="L2233" s="137">
        <v>2600</v>
      </c>
      <c r="M2233" s="132" t="s">
        <v>1903</v>
      </c>
      <c r="N2233" s="138">
        <f t="shared" si="186"/>
        <v>9</v>
      </c>
      <c r="O2233" s="634">
        <f t="shared" si="187"/>
        <v>2.6</v>
      </c>
      <c r="Q2233" s="139" t="e">
        <f ca="1">_xll.BDP(T2233,"NAME")</f>
        <v>#NAME?</v>
      </c>
      <c r="R2233" s="138" t="e">
        <f ca="1">_xll.BDP(T2233,"INDUSTRY_SECTOR")</f>
        <v>#NAME?</v>
      </c>
      <c r="S2233" s="132" t="s">
        <v>922</v>
      </c>
      <c r="T2233" s="138" t="str">
        <f t="shared" si="185"/>
        <v>BMO EQUITY</v>
      </c>
      <c r="U2233" s="138"/>
    </row>
    <row r="2234" spans="1:21" s="141" customFormat="1" x14ac:dyDescent="0.3">
      <c r="A2234" s="131">
        <v>41542</v>
      </c>
      <c r="B2234" s="957" t="s">
        <v>2190</v>
      </c>
      <c r="C2234" s="957" t="s">
        <v>1422</v>
      </c>
      <c r="D2234" s="664">
        <v>600</v>
      </c>
      <c r="E2234" s="132" t="s">
        <v>66</v>
      </c>
      <c r="F2234" s="134">
        <v>45200</v>
      </c>
      <c r="G2234" s="132" t="s">
        <v>2508</v>
      </c>
      <c r="H2234" s="132" t="s">
        <v>2114</v>
      </c>
      <c r="I2234" s="135"/>
      <c r="J2234" s="136" t="s">
        <v>1140</v>
      </c>
      <c r="K2234" s="136"/>
      <c r="L2234" s="137">
        <v>1400</v>
      </c>
      <c r="M2234" s="132"/>
      <c r="N2234" s="138">
        <f t="shared" si="186"/>
        <v>9</v>
      </c>
      <c r="O2234" s="634">
        <f t="shared" si="187"/>
        <v>2.3333333333333335</v>
      </c>
      <c r="Q2234" s="139" t="e">
        <f ca="1">_xll.BDP(T2234,"NAME")</f>
        <v>#NAME?</v>
      </c>
      <c r="R2234" s="138" t="e">
        <f ca="1">_xll.BDP(T2234,"INDUSTRY_SECTOR")</f>
        <v>#NAME?</v>
      </c>
      <c r="S2234" s="132" t="s">
        <v>2518</v>
      </c>
      <c r="T2234" s="138" t="str">
        <f t="shared" si="185"/>
        <v>SCE1 EQUITY</v>
      </c>
      <c r="U2234" s="138"/>
    </row>
    <row r="2235" spans="1:21" s="141" customFormat="1" x14ac:dyDescent="0.3">
      <c r="A2235" s="131">
        <v>41542</v>
      </c>
      <c r="B2235" s="957" t="s">
        <v>2190</v>
      </c>
      <c r="C2235" s="957" t="s">
        <v>1422</v>
      </c>
      <c r="D2235" s="664">
        <v>800</v>
      </c>
      <c r="E2235" s="132" t="s">
        <v>117</v>
      </c>
      <c r="F2235" s="134">
        <v>52505</v>
      </c>
      <c r="G2235" s="132" t="s">
        <v>2508</v>
      </c>
      <c r="H2235" s="132" t="s">
        <v>145</v>
      </c>
      <c r="I2235" s="135"/>
      <c r="J2235" s="136" t="s">
        <v>1054</v>
      </c>
      <c r="K2235" s="136"/>
      <c r="L2235" s="137">
        <v>1900</v>
      </c>
      <c r="M2235" s="132" t="s">
        <v>2223</v>
      </c>
      <c r="N2235" s="138">
        <f t="shared" si="186"/>
        <v>9</v>
      </c>
      <c r="O2235" s="634">
        <f t="shared" si="187"/>
        <v>2.375</v>
      </c>
      <c r="Q2235" s="139" t="e">
        <f ca="1">_xll.BDP(T2235,"NAME")</f>
        <v>#NAME?</v>
      </c>
      <c r="R2235" s="138" t="e">
        <f ca="1">_xll.BDP(T2235,"INDUSTRY_SECTOR")</f>
        <v>#NAME?</v>
      </c>
      <c r="S2235" s="132" t="s">
        <v>2518</v>
      </c>
      <c r="T2235" s="138" t="str">
        <f t="shared" si="185"/>
        <v>SCE1 EQUITY</v>
      </c>
      <c r="U2235" s="138"/>
    </row>
    <row r="2236" spans="1:21" s="141" customFormat="1" x14ac:dyDescent="0.3">
      <c r="A2236" s="131">
        <v>41542</v>
      </c>
      <c r="B2236" s="957" t="s">
        <v>2193</v>
      </c>
      <c r="C2236" s="957" t="s">
        <v>1514</v>
      </c>
      <c r="D2236" s="664">
        <v>850</v>
      </c>
      <c r="E2236" s="132" t="s">
        <v>66</v>
      </c>
      <c r="F2236" s="134">
        <v>45200</v>
      </c>
      <c r="G2236" s="132" t="s">
        <v>1327</v>
      </c>
      <c r="H2236" s="132" t="s">
        <v>330</v>
      </c>
      <c r="I2236" s="135" t="s">
        <v>1075</v>
      </c>
      <c r="J2236" s="136" t="s">
        <v>1076</v>
      </c>
      <c r="K2236" s="136"/>
      <c r="L2236" s="137">
        <v>2000</v>
      </c>
      <c r="M2236" s="132" t="s">
        <v>1912</v>
      </c>
      <c r="N2236" s="138">
        <f t="shared" si="186"/>
        <v>9</v>
      </c>
      <c r="O2236" s="634">
        <f t="shared" si="187"/>
        <v>2.3529411764705883</v>
      </c>
      <c r="Q2236" s="139" t="e">
        <f ca="1">_xll.BDP(T2236,"NAME")</f>
        <v>#NAME?</v>
      </c>
      <c r="R2236" s="138" t="e">
        <f ca="1">_xll.BDP(T2236,"INDUSTRY_SECTOR")</f>
        <v>#NAME?</v>
      </c>
      <c r="S2236" s="132" t="s">
        <v>2516</v>
      </c>
      <c r="T2236" s="138" t="str">
        <f t="shared" si="185"/>
        <v>RCI EQUITY</v>
      </c>
      <c r="U2236" s="138"/>
    </row>
    <row r="2237" spans="1:21" s="141" customFormat="1" x14ac:dyDescent="0.3">
      <c r="A2237" s="131">
        <v>41542</v>
      </c>
      <c r="B2237" s="957" t="s">
        <v>2193</v>
      </c>
      <c r="C2237" s="957" t="s">
        <v>1514</v>
      </c>
      <c r="D2237" s="664">
        <v>650</v>
      </c>
      <c r="E2237" s="132" t="s">
        <v>117</v>
      </c>
      <c r="F2237" s="134">
        <v>52505</v>
      </c>
      <c r="G2237" s="132" t="s">
        <v>1327</v>
      </c>
      <c r="H2237" s="132" t="s">
        <v>244</v>
      </c>
      <c r="I2237" s="135" t="s">
        <v>1195</v>
      </c>
      <c r="J2237" s="136" t="s">
        <v>1011</v>
      </c>
      <c r="K2237" s="136"/>
      <c r="L2237" s="137">
        <v>1800</v>
      </c>
      <c r="M2237" s="132" t="s">
        <v>2509</v>
      </c>
      <c r="N2237" s="138">
        <f t="shared" si="186"/>
        <v>9</v>
      </c>
      <c r="O2237" s="634">
        <f t="shared" si="187"/>
        <v>2.7692307692307692</v>
      </c>
      <c r="Q2237" s="139" t="e">
        <f ca="1">_xll.BDP(T2237,"NAME")</f>
        <v>#NAME?</v>
      </c>
      <c r="R2237" s="138" t="e">
        <f ca="1">_xll.BDP(T2237,"INDUSTRY_SECTOR")</f>
        <v>#NAME?</v>
      </c>
      <c r="S2237" s="132" t="s">
        <v>2516</v>
      </c>
      <c r="T2237" s="138" t="str">
        <f t="shared" si="185"/>
        <v>RCI EQUITY</v>
      </c>
      <c r="U2237" s="138"/>
    </row>
    <row r="2238" spans="1:21" s="159" customFormat="1" x14ac:dyDescent="0.3">
      <c r="A2238" s="153">
        <v>41542</v>
      </c>
      <c r="B2238" s="976" t="s">
        <v>2510</v>
      </c>
      <c r="C2238" s="976" t="s">
        <v>486</v>
      </c>
      <c r="D2238" s="300">
        <v>750</v>
      </c>
      <c r="E2238" s="154" t="s">
        <v>400</v>
      </c>
      <c r="F2238" s="155">
        <v>43010</v>
      </c>
      <c r="G2238" s="154" t="s">
        <v>780</v>
      </c>
      <c r="H2238" s="154"/>
      <c r="I2238" s="156"/>
      <c r="J2238" s="157" t="s">
        <v>1011</v>
      </c>
      <c r="K2238" s="157"/>
      <c r="L2238" s="158">
        <v>1800</v>
      </c>
      <c r="M2238" s="154"/>
      <c r="N2238" s="159">
        <f t="shared" si="186"/>
        <v>9</v>
      </c>
      <c r="O2238" s="635">
        <f>P2239</f>
        <v>1.8</v>
      </c>
      <c r="P2238" s="52">
        <f>SUM(D2238:D2239)</f>
        <v>1000</v>
      </c>
      <c r="Q2238" s="154" t="e">
        <f ca="1">_xll.BDP(T2238,"NAME")</f>
        <v>#NAME?</v>
      </c>
      <c r="R2238" s="159" t="e">
        <f ca="1">_xll.BDP(T2238,"INDUSTRY_SECTOR")</f>
        <v>#NAME?</v>
      </c>
      <c r="S2238" s="154" t="s">
        <v>2520</v>
      </c>
      <c r="T2238" s="159" t="str">
        <f t="shared" si="185"/>
        <v>0849643D EQUITY</v>
      </c>
    </row>
    <row r="2239" spans="1:21" s="159" customFormat="1" x14ac:dyDescent="0.3">
      <c r="A2239" s="153">
        <v>41542</v>
      </c>
      <c r="B2239" s="976" t="s">
        <v>2510</v>
      </c>
      <c r="C2239" s="976" t="s">
        <v>486</v>
      </c>
      <c r="D2239" s="300">
        <v>250</v>
      </c>
      <c r="E2239" s="154" t="s">
        <v>66</v>
      </c>
      <c r="F2239" s="155">
        <v>45201</v>
      </c>
      <c r="G2239" s="154" t="s">
        <v>780</v>
      </c>
      <c r="H2239" s="154"/>
      <c r="I2239" s="156"/>
      <c r="J2239" s="157" t="s">
        <v>1098</v>
      </c>
      <c r="K2239" s="157"/>
      <c r="L2239" s="158">
        <v>1800</v>
      </c>
      <c r="M2239" s="154"/>
      <c r="N2239" s="159">
        <f t="shared" si="186"/>
        <v>9</v>
      </c>
      <c r="O2239" s="635">
        <f>P2239</f>
        <v>1.8</v>
      </c>
      <c r="P2239" s="52">
        <f>L2238/P2238</f>
        <v>1.8</v>
      </c>
      <c r="Q2239" s="154" t="e">
        <f ca="1">_xll.BDP(T2239,"NAME")</f>
        <v>#NAME?</v>
      </c>
      <c r="R2239" s="159" t="e">
        <f ca="1">_xll.BDP(T2239,"INDUSTRY_SECTOR")</f>
        <v>#NAME?</v>
      </c>
      <c r="S2239" s="154" t="s">
        <v>2520</v>
      </c>
      <c r="T2239" s="159" t="str">
        <f t="shared" si="185"/>
        <v>0849643D EQUITY</v>
      </c>
    </row>
    <row r="2240" spans="1:21" s="152" customFormat="1" x14ac:dyDescent="0.3">
      <c r="A2240" s="142">
        <v>41542</v>
      </c>
      <c r="B2240" s="963" t="s">
        <v>2511</v>
      </c>
      <c r="C2240" s="963" t="s">
        <v>2512</v>
      </c>
      <c r="D2240" s="669">
        <v>350</v>
      </c>
      <c r="E2240" s="143" t="s">
        <v>1292</v>
      </c>
      <c r="F2240" s="145">
        <v>42658</v>
      </c>
      <c r="G2240" s="143" t="s">
        <v>2513</v>
      </c>
      <c r="H2240" s="143" t="s">
        <v>429</v>
      </c>
      <c r="I2240" s="146"/>
      <c r="J2240" s="147" t="s">
        <v>1794</v>
      </c>
      <c r="K2240" s="147"/>
      <c r="L2240" s="148">
        <v>400</v>
      </c>
      <c r="M2240" s="143" t="s">
        <v>1937</v>
      </c>
      <c r="N2240" s="149">
        <f t="shared" si="186"/>
        <v>9</v>
      </c>
      <c r="O2240" s="634">
        <f>L2240/D2240</f>
        <v>1.1428571428571428</v>
      </c>
      <c r="Q2240" s="150" t="e">
        <f ca="1">_xll.BDP(T2240,"NAME")</f>
        <v>#NAME?</v>
      </c>
      <c r="R2240" s="149" t="e">
        <f ca="1">_xll.BDP(T2240,"INDUSTRY_SECTOR")</f>
        <v>#NAME?</v>
      </c>
      <c r="S2240" s="143" t="s">
        <v>2519</v>
      </c>
      <c r="T2240" s="149" t="str">
        <f t="shared" si="185"/>
        <v>87478Z EQUITY</v>
      </c>
      <c r="U2240" s="149"/>
    </row>
    <row r="2241" spans="1:21" s="120" customFormat="1" x14ac:dyDescent="0.3">
      <c r="A2241" s="110">
        <v>41541</v>
      </c>
      <c r="B2241" s="964" t="s">
        <v>2466</v>
      </c>
      <c r="C2241" s="964" t="s">
        <v>2467</v>
      </c>
      <c r="D2241" s="670">
        <v>500</v>
      </c>
      <c r="E2241" s="111" t="s">
        <v>37</v>
      </c>
      <c r="F2241" s="113">
        <v>43375</v>
      </c>
      <c r="G2241" s="111" t="s">
        <v>2468</v>
      </c>
      <c r="H2241" s="111" t="s">
        <v>333</v>
      </c>
      <c r="I2241" s="114" t="s">
        <v>1332</v>
      </c>
      <c r="J2241" s="115" t="s">
        <v>1182</v>
      </c>
      <c r="K2241" s="115"/>
      <c r="L2241" s="116">
        <v>2000</v>
      </c>
      <c r="M2241" s="111"/>
      <c r="N2241" s="117">
        <f t="shared" ref="N2241:N2248" si="188">MONTH(A2241)</f>
        <v>9</v>
      </c>
      <c r="O2241" s="634">
        <f>L2241/D2241</f>
        <v>4</v>
      </c>
      <c r="Q2241" s="118" t="e">
        <f ca="1">_xll.BDP(T2241,"NAME")</f>
        <v>#NAME?</v>
      </c>
      <c r="R2241" s="117" t="e">
        <f ca="1">_xll.BDP(T2241,"INDUSTRY_SECTOR")</f>
        <v>#NAME?</v>
      </c>
      <c r="S2241" s="111" t="s">
        <v>2484</v>
      </c>
      <c r="T2241" s="117" t="str">
        <f t="shared" si="185"/>
        <v>HNVTF EQUITY</v>
      </c>
      <c r="U2241" s="117"/>
    </row>
    <row r="2242" spans="1:21" s="120" customFormat="1" x14ac:dyDescent="0.3">
      <c r="A2242" s="110">
        <v>41541</v>
      </c>
      <c r="B2242" s="964" t="s">
        <v>2470</v>
      </c>
      <c r="C2242" s="964" t="s">
        <v>998</v>
      </c>
      <c r="D2242" s="670">
        <v>350</v>
      </c>
      <c r="E2242" s="111" t="s">
        <v>224</v>
      </c>
      <c r="F2242" s="113">
        <v>44119</v>
      </c>
      <c r="G2242" s="111" t="s">
        <v>1263</v>
      </c>
      <c r="H2242" s="111" t="s">
        <v>2471</v>
      </c>
      <c r="I2242" s="114" t="s">
        <v>1111</v>
      </c>
      <c r="J2242" s="115" t="s">
        <v>657</v>
      </c>
      <c r="K2242" s="115"/>
      <c r="L2242" s="116">
        <v>1000</v>
      </c>
      <c r="M2242" s="111" t="s">
        <v>1937</v>
      </c>
      <c r="N2242" s="117">
        <f t="shared" si="188"/>
        <v>9</v>
      </c>
      <c r="O2242" s="634">
        <f>L2242/D2242</f>
        <v>2.8571428571428572</v>
      </c>
      <c r="Q2242" s="118" t="e">
        <f ca="1">_xll.BDP(T2242,"NAME")</f>
        <v>#NAME?</v>
      </c>
      <c r="R2242" s="117" t="e">
        <f ca="1">_xll.BDP(T2242,"INDUSTRY_SECTOR")</f>
        <v>#NAME?</v>
      </c>
      <c r="S2242" s="111" t="s">
        <v>2470</v>
      </c>
      <c r="T2242" s="117" t="str">
        <f t="shared" si="185"/>
        <v>MAR EQUITY</v>
      </c>
      <c r="U2242" s="117"/>
    </row>
    <row r="2243" spans="1:21" s="127" customFormat="1" x14ac:dyDescent="0.3">
      <c r="A2243" s="121">
        <v>41541</v>
      </c>
      <c r="B2243" s="980" t="s">
        <v>2472</v>
      </c>
      <c r="C2243" s="980" t="s">
        <v>1035</v>
      </c>
      <c r="D2243" s="671">
        <v>250</v>
      </c>
      <c r="E2243" s="122" t="s">
        <v>37</v>
      </c>
      <c r="F2243" s="123">
        <v>43388</v>
      </c>
      <c r="G2243" s="122" t="s">
        <v>2473</v>
      </c>
      <c r="H2243" s="122" t="s">
        <v>225</v>
      </c>
      <c r="I2243" s="124" t="s">
        <v>652</v>
      </c>
      <c r="J2243" s="125" t="s">
        <v>1042</v>
      </c>
      <c r="K2243" s="125"/>
      <c r="L2243" s="126">
        <v>2300</v>
      </c>
      <c r="M2243" s="122" t="s">
        <v>1993</v>
      </c>
      <c r="N2243" s="127">
        <f t="shared" si="188"/>
        <v>9</v>
      </c>
      <c r="O2243" s="635">
        <f>P2244</f>
        <v>4.5999999999999996</v>
      </c>
      <c r="P2243" s="52">
        <f>SUM(D2243:D2244)</f>
        <v>500</v>
      </c>
      <c r="Q2243" s="122" t="e">
        <f ca="1">_xll.BDP(T2243,"NAME")</f>
        <v>#NAME?</v>
      </c>
      <c r="R2243" s="127" t="e">
        <f ca="1">_xll.BDP(T2243,"INDUSTRY_SECTOR")</f>
        <v>#NAME?</v>
      </c>
      <c r="S2243" s="122" t="s">
        <v>2472</v>
      </c>
      <c r="T2243" s="127" t="str">
        <f t="shared" si="185"/>
        <v>MMC EQUITY</v>
      </c>
    </row>
    <row r="2244" spans="1:21" s="127" customFormat="1" x14ac:dyDescent="0.3">
      <c r="A2244" s="121">
        <v>41541</v>
      </c>
      <c r="B2244" s="980" t="s">
        <v>2472</v>
      </c>
      <c r="C2244" s="980" t="s">
        <v>1035</v>
      </c>
      <c r="D2244" s="671">
        <v>250</v>
      </c>
      <c r="E2244" s="122" t="s">
        <v>66</v>
      </c>
      <c r="F2244" s="123">
        <v>45214</v>
      </c>
      <c r="G2244" s="122" t="s">
        <v>2473</v>
      </c>
      <c r="H2244" s="122" t="s">
        <v>2475</v>
      </c>
      <c r="I2244" s="124" t="s">
        <v>123</v>
      </c>
      <c r="J2244" s="125" t="s">
        <v>657</v>
      </c>
      <c r="K2244" s="125"/>
      <c r="L2244" s="126">
        <v>2300</v>
      </c>
      <c r="M2244" s="122" t="s">
        <v>2476</v>
      </c>
      <c r="N2244" s="127">
        <f t="shared" si="188"/>
        <v>9</v>
      </c>
      <c r="O2244" s="635">
        <f>P2244</f>
        <v>4.5999999999999996</v>
      </c>
      <c r="P2244" s="52">
        <f>L2243/P2243</f>
        <v>4.5999999999999996</v>
      </c>
      <c r="Q2244" s="122" t="e">
        <f ca="1">_xll.BDP(T2244,"NAME")</f>
        <v>#NAME?</v>
      </c>
      <c r="R2244" s="127" t="e">
        <f ca="1">_xll.BDP(T2244,"INDUSTRY_SECTOR")</f>
        <v>#NAME?</v>
      </c>
      <c r="S2244" s="122" t="s">
        <v>2472</v>
      </c>
      <c r="T2244" s="127" t="str">
        <f t="shared" si="185"/>
        <v>MMC EQUITY</v>
      </c>
    </row>
    <row r="2245" spans="1:21" s="120" customFormat="1" x14ac:dyDescent="0.3">
      <c r="A2245" s="110">
        <v>41541</v>
      </c>
      <c r="B2245" s="964" t="s">
        <v>2477</v>
      </c>
      <c r="C2245" s="964" t="s">
        <v>36</v>
      </c>
      <c r="D2245" s="670">
        <v>600</v>
      </c>
      <c r="E2245" s="111" t="s">
        <v>37</v>
      </c>
      <c r="F2245" s="113">
        <v>43388</v>
      </c>
      <c r="G2245" s="111" t="s">
        <v>511</v>
      </c>
      <c r="H2245" s="111" t="s">
        <v>333</v>
      </c>
      <c r="I2245" s="114" t="s">
        <v>1828</v>
      </c>
      <c r="J2245" s="115" t="s">
        <v>1829</v>
      </c>
      <c r="K2245" s="115"/>
      <c r="L2245" s="116">
        <v>2500</v>
      </c>
      <c r="M2245" s="111" t="s">
        <v>2336</v>
      </c>
      <c r="N2245" s="117">
        <f t="shared" si="188"/>
        <v>9</v>
      </c>
      <c r="O2245" s="634">
        <f>L2245/D2245</f>
        <v>4.166666666666667</v>
      </c>
      <c r="Q2245" s="118" t="e">
        <f ca="1">_xll.BDP(T2245,"NAME")</f>
        <v>#NAME?</v>
      </c>
      <c r="R2245" s="117" t="e">
        <f ca="1">_xll.BDP(T2245,"INDUSTRY_SECTOR")</f>
        <v>#NAME?</v>
      </c>
      <c r="S2245" s="111" t="s">
        <v>2477</v>
      </c>
      <c r="T2245" s="117" t="str">
        <f t="shared" si="185"/>
        <v>EW EQUITY</v>
      </c>
      <c r="U2245" s="117"/>
    </row>
    <row r="2246" spans="1:21" s="127" customFormat="1" x14ac:dyDescent="0.3">
      <c r="A2246" s="121">
        <v>41541</v>
      </c>
      <c r="B2246" s="980" t="s">
        <v>2478</v>
      </c>
      <c r="C2246" s="980" t="s">
        <v>1281</v>
      </c>
      <c r="D2246" s="671">
        <v>750</v>
      </c>
      <c r="E2246" s="122" t="s">
        <v>37</v>
      </c>
      <c r="F2246" s="123">
        <v>43374</v>
      </c>
      <c r="G2246" s="122" t="s">
        <v>2479</v>
      </c>
      <c r="H2246" s="122" t="s">
        <v>579</v>
      </c>
      <c r="I2246" s="124" t="s">
        <v>446</v>
      </c>
      <c r="J2246" s="125" t="s">
        <v>1044</v>
      </c>
      <c r="K2246" s="125"/>
      <c r="L2246" s="126">
        <v>2600</v>
      </c>
      <c r="M2246" s="122" t="s">
        <v>2295</v>
      </c>
      <c r="N2246" s="127">
        <f t="shared" si="188"/>
        <v>9</v>
      </c>
      <c r="O2246" s="635">
        <f>P2247</f>
        <v>2.6</v>
      </c>
      <c r="P2246" s="52">
        <f>SUM(D2246:D2247)</f>
        <v>1000</v>
      </c>
      <c r="Q2246" s="122" t="e">
        <f ca="1">_xll.BDP(T2246,"NAME")</f>
        <v>#NAME?</v>
      </c>
      <c r="R2246" s="127" t="e">
        <f ca="1">_xll.BDP(T2246,"INDUSTRY_SECTOR")</f>
        <v>#NAME?</v>
      </c>
      <c r="S2246" s="122" t="s">
        <v>2483</v>
      </c>
      <c r="T2246" s="127" t="str">
        <f t="shared" si="185"/>
        <v>SCGLY EQUITY</v>
      </c>
    </row>
    <row r="2247" spans="1:21" s="127" customFormat="1" x14ac:dyDescent="0.3">
      <c r="A2247" s="121">
        <v>41541</v>
      </c>
      <c r="B2247" s="980" t="s">
        <v>2478</v>
      </c>
      <c r="C2247" s="980" t="s">
        <v>1281</v>
      </c>
      <c r="D2247" s="671">
        <v>250</v>
      </c>
      <c r="E2247" s="122" t="s">
        <v>1219</v>
      </c>
      <c r="F2247" s="123">
        <v>43374</v>
      </c>
      <c r="G2247" s="122" t="s">
        <v>2479</v>
      </c>
      <c r="H2247" s="122" t="s">
        <v>2299</v>
      </c>
      <c r="I2247" s="124" t="s">
        <v>2299</v>
      </c>
      <c r="J2247" s="125" t="s">
        <v>2480</v>
      </c>
      <c r="K2247" s="125"/>
      <c r="L2247" s="126">
        <v>2600</v>
      </c>
      <c r="M2247" s="122"/>
      <c r="N2247" s="127">
        <f t="shared" si="188"/>
        <v>9</v>
      </c>
      <c r="O2247" s="635">
        <f>P2247</f>
        <v>2.6</v>
      </c>
      <c r="P2247" s="52">
        <f>L2246/P2246</f>
        <v>2.6</v>
      </c>
      <c r="Q2247" s="122" t="e">
        <f ca="1">_xll.BDP(T2247,"NAME")</f>
        <v>#NAME?</v>
      </c>
      <c r="R2247" s="127" t="e">
        <f ca="1">_xll.BDP(T2247,"INDUSTRY_SECTOR")</f>
        <v>#NAME?</v>
      </c>
      <c r="S2247" s="122" t="s">
        <v>2483</v>
      </c>
      <c r="T2247" s="127" t="str">
        <f t="shared" si="185"/>
        <v>SCGLY EQUITY</v>
      </c>
    </row>
    <row r="2248" spans="1:21" s="120" customFormat="1" x14ac:dyDescent="0.3">
      <c r="A2248" s="110">
        <v>41541</v>
      </c>
      <c r="B2248" s="964" t="s">
        <v>2481</v>
      </c>
      <c r="C2248" s="964" t="s">
        <v>182</v>
      </c>
      <c r="D2248" s="670">
        <v>450</v>
      </c>
      <c r="E2248" s="111" t="s">
        <v>66</v>
      </c>
      <c r="F2248" s="113">
        <v>45337</v>
      </c>
      <c r="G2248" s="111" t="s">
        <v>2482</v>
      </c>
      <c r="H2248" s="111" t="s">
        <v>269</v>
      </c>
      <c r="I2248" s="114" t="s">
        <v>1412</v>
      </c>
      <c r="J2248" s="115" t="s">
        <v>1413</v>
      </c>
      <c r="K2248" s="115"/>
      <c r="L2248" s="116">
        <v>800</v>
      </c>
      <c r="M2248" s="111"/>
      <c r="N2248" s="117">
        <f t="shared" si="188"/>
        <v>9</v>
      </c>
      <c r="O2248" s="634">
        <f>L2248/D2248</f>
        <v>1.7777777777777777</v>
      </c>
      <c r="Q2248" s="118" t="e">
        <f ca="1">_xll.BDP(T2248,"NAME")</f>
        <v>#NAME?</v>
      </c>
      <c r="R2248" s="117" t="e">
        <f ca="1">_xll.BDP(T2248,"INDUSTRY_SECTOR")</f>
        <v>#NAME?</v>
      </c>
      <c r="S2248" s="111" t="s">
        <v>2485</v>
      </c>
      <c r="T2248" s="117" t="str">
        <f t="shared" si="185"/>
        <v>9314Z EQUITY</v>
      </c>
      <c r="U2248" s="117"/>
    </row>
    <row r="2249" spans="1:21" s="120" customFormat="1" x14ac:dyDescent="0.3">
      <c r="A2249" s="110">
        <v>41540</v>
      </c>
      <c r="B2249" s="964" t="s">
        <v>2449</v>
      </c>
      <c r="C2249" s="964" t="s">
        <v>2450</v>
      </c>
      <c r="D2249" s="670">
        <v>1000</v>
      </c>
      <c r="E2249" s="111" t="s">
        <v>66</v>
      </c>
      <c r="F2249" s="113">
        <v>45317</v>
      </c>
      <c r="G2249" s="111" t="s">
        <v>2451</v>
      </c>
      <c r="H2249" s="111" t="s">
        <v>608</v>
      </c>
      <c r="I2249" s="114" t="s">
        <v>2452</v>
      </c>
      <c r="J2249" s="115" t="s">
        <v>1098</v>
      </c>
      <c r="K2249" s="115"/>
      <c r="L2249" s="116">
        <v>2500</v>
      </c>
      <c r="M2249" s="111" t="s">
        <v>2150</v>
      </c>
      <c r="N2249" s="117">
        <f t="shared" ref="N2249:N2256" si="189">MONTH(A2249)</f>
        <v>9</v>
      </c>
      <c r="O2249" s="634">
        <f>L2249/D2249</f>
        <v>2.5</v>
      </c>
      <c r="Q2249" s="118" t="e">
        <f ca="1">_xll.BDP(T2249,"NAME")</f>
        <v>#NAME?</v>
      </c>
      <c r="R2249" s="117" t="e">
        <f ca="1">_xll.BDP(T2249,"INDUSTRY_SECTOR")</f>
        <v>#NAME?</v>
      </c>
      <c r="S2249" s="107" t="s">
        <v>2464</v>
      </c>
      <c r="T2249" s="117" t="str">
        <f t="shared" si="185"/>
        <v>STAN LN EQUITY</v>
      </c>
      <c r="U2249" s="117"/>
    </row>
    <row r="2250" spans="1:21" s="127" customFormat="1" x14ac:dyDescent="0.3">
      <c r="A2250" s="121">
        <v>41540</v>
      </c>
      <c r="B2250" s="980" t="s">
        <v>2453</v>
      </c>
      <c r="C2250" s="980" t="s">
        <v>127</v>
      </c>
      <c r="D2250" s="671">
        <v>900</v>
      </c>
      <c r="E2250" s="122" t="s">
        <v>37</v>
      </c>
      <c r="F2250" s="123">
        <v>43369</v>
      </c>
      <c r="G2250" s="122" t="s">
        <v>2454</v>
      </c>
      <c r="H2250" s="122" t="s">
        <v>631</v>
      </c>
      <c r="I2250" s="124" t="s">
        <v>1607</v>
      </c>
      <c r="J2250" s="125" t="s">
        <v>1380</v>
      </c>
      <c r="K2250" s="125"/>
      <c r="L2250" s="126">
        <v>6300</v>
      </c>
      <c r="M2250" s="122" t="s">
        <v>2150</v>
      </c>
      <c r="N2250" s="127">
        <f t="shared" si="189"/>
        <v>9</v>
      </c>
      <c r="O2250" s="635">
        <f>P2251</f>
        <v>2.625</v>
      </c>
      <c r="P2250" s="52">
        <f>SUM(D2250:D2252)</f>
        <v>2400</v>
      </c>
      <c r="Q2250" s="122" t="e">
        <f ca="1">_xll.BDP(T2250,"NAME")</f>
        <v>#NAME?</v>
      </c>
      <c r="R2250" s="127" t="e">
        <f ca="1">_xll.BDP(T2250,"INDUSTRY_SECTOR")</f>
        <v>#NAME?</v>
      </c>
      <c r="S2250" s="128" t="s">
        <v>2463</v>
      </c>
      <c r="T2250" s="127" t="str">
        <f t="shared" si="185"/>
        <v>182718z EQUITY</v>
      </c>
    </row>
    <row r="2251" spans="1:21" s="127" customFormat="1" x14ac:dyDescent="0.3">
      <c r="A2251" s="121">
        <v>41540</v>
      </c>
      <c r="B2251" s="980" t="s">
        <v>2453</v>
      </c>
      <c r="C2251" s="980" t="s">
        <v>127</v>
      </c>
      <c r="D2251" s="671">
        <v>750</v>
      </c>
      <c r="E2251" s="122" t="s">
        <v>1219</v>
      </c>
      <c r="F2251" s="123">
        <v>43369</v>
      </c>
      <c r="G2251" s="122" t="s">
        <v>2454</v>
      </c>
      <c r="H2251" s="122" t="s">
        <v>2299</v>
      </c>
      <c r="I2251" s="124" t="s">
        <v>2299</v>
      </c>
      <c r="J2251" s="125" t="s">
        <v>1115</v>
      </c>
      <c r="K2251" s="125"/>
      <c r="L2251" s="126">
        <v>6300</v>
      </c>
      <c r="M2251" s="122"/>
      <c r="N2251" s="127">
        <f t="shared" si="189"/>
        <v>9</v>
      </c>
      <c r="O2251" s="635">
        <f>P2251</f>
        <v>2.625</v>
      </c>
      <c r="P2251" s="52">
        <f>L2250/P2250</f>
        <v>2.625</v>
      </c>
      <c r="Q2251" s="122" t="e">
        <f ca="1">_xll.BDP(T2251,"NAME")</f>
        <v>#NAME?</v>
      </c>
      <c r="R2251" s="127" t="e">
        <f ca="1">_xll.BDP(T2251,"INDUSTRY_SECTOR")</f>
        <v>#NAME?</v>
      </c>
      <c r="S2251" s="128" t="s">
        <v>2463</v>
      </c>
      <c r="T2251" s="127" t="str">
        <f t="shared" si="185"/>
        <v>182718z EQUITY</v>
      </c>
    </row>
    <row r="2252" spans="1:21" s="127" customFormat="1" x14ac:dyDescent="0.3">
      <c r="A2252" s="121">
        <v>41540</v>
      </c>
      <c r="B2252" s="980" t="s">
        <v>2453</v>
      </c>
      <c r="C2252" s="980" t="s">
        <v>127</v>
      </c>
      <c r="D2252" s="671">
        <v>750</v>
      </c>
      <c r="E2252" s="122" t="s">
        <v>66</v>
      </c>
      <c r="F2252" s="123">
        <v>45195</v>
      </c>
      <c r="G2252" s="122" t="s">
        <v>2454</v>
      </c>
      <c r="H2252" s="122" t="s">
        <v>578</v>
      </c>
      <c r="I2252" s="124" t="s">
        <v>1331</v>
      </c>
      <c r="J2252" s="125" t="s">
        <v>1016</v>
      </c>
      <c r="K2252" s="125"/>
      <c r="L2252" s="126">
        <v>6300</v>
      </c>
      <c r="M2252" s="122" t="s">
        <v>1900</v>
      </c>
      <c r="N2252" s="127">
        <f t="shared" si="189"/>
        <v>9</v>
      </c>
      <c r="O2252" s="635">
        <f>P2251</f>
        <v>2.625</v>
      </c>
      <c r="P2252" s="52"/>
      <c r="Q2252" s="122" t="e">
        <f ca="1">_xll.BDP(T2252,"NAME")</f>
        <v>#NAME?</v>
      </c>
      <c r="R2252" s="127" t="e">
        <f ca="1">_xll.BDP(T2252,"INDUSTRY_SECTOR")</f>
        <v>#NAME?</v>
      </c>
      <c r="S2252" s="128" t="s">
        <v>2463</v>
      </c>
      <c r="T2252" s="127" t="str">
        <f t="shared" si="185"/>
        <v>182718z EQUITY</v>
      </c>
    </row>
    <row r="2253" spans="1:21" s="120" customFormat="1" x14ac:dyDescent="0.3">
      <c r="A2253" s="110">
        <v>41540</v>
      </c>
      <c r="B2253" s="964" t="s">
        <v>2456</v>
      </c>
      <c r="C2253" s="964" t="s">
        <v>22</v>
      </c>
      <c r="D2253" s="670">
        <v>300</v>
      </c>
      <c r="E2253" s="111" t="s">
        <v>37</v>
      </c>
      <c r="F2253" s="113">
        <v>43369</v>
      </c>
      <c r="G2253" s="111" t="s">
        <v>171</v>
      </c>
      <c r="H2253" s="111" t="s">
        <v>1752</v>
      </c>
      <c r="I2253" s="114" t="s">
        <v>1552</v>
      </c>
      <c r="J2253" s="115" t="s">
        <v>1407</v>
      </c>
      <c r="K2253" s="115"/>
      <c r="L2253" s="116">
        <v>1300</v>
      </c>
      <c r="M2253" s="111"/>
      <c r="N2253" s="117">
        <f t="shared" si="189"/>
        <v>9</v>
      </c>
      <c r="O2253" s="634">
        <f t="shared" ref="O2253:O2260" si="190">L2253/D2253</f>
        <v>4.333333333333333</v>
      </c>
      <c r="Q2253" s="118" t="e">
        <f ca="1">_xll.BDP(T2253,"NAME")</f>
        <v>#NAME?</v>
      </c>
      <c r="R2253" s="117" t="e">
        <f ca="1">_xll.BDP(T2253,"INDUSTRY_SECTOR")</f>
        <v>#NAME?</v>
      </c>
      <c r="S2253" s="111" t="s">
        <v>2456</v>
      </c>
      <c r="T2253" s="117" t="str">
        <f t="shared" si="185"/>
        <v>RL EQUITY</v>
      </c>
      <c r="U2253" s="117"/>
    </row>
    <row r="2254" spans="1:21" s="120" customFormat="1" x14ac:dyDescent="0.3">
      <c r="A2254" s="110">
        <v>41540</v>
      </c>
      <c r="B2254" s="981" t="s">
        <v>2182</v>
      </c>
      <c r="C2254" s="964" t="s">
        <v>1329</v>
      </c>
      <c r="D2254" s="670">
        <v>550</v>
      </c>
      <c r="E2254" s="111" t="s">
        <v>12</v>
      </c>
      <c r="F2254" s="113">
        <v>42639</v>
      </c>
      <c r="G2254" s="111" t="s">
        <v>2457</v>
      </c>
      <c r="H2254" s="111" t="s">
        <v>1050</v>
      </c>
      <c r="I2254" s="114" t="s">
        <v>1390</v>
      </c>
      <c r="J2254" s="115" t="s">
        <v>1140</v>
      </c>
      <c r="K2254" s="115"/>
      <c r="L2254" s="116">
        <v>3250</v>
      </c>
      <c r="M2254" s="111"/>
      <c r="N2254" s="117">
        <f t="shared" si="189"/>
        <v>9</v>
      </c>
      <c r="O2254" s="634">
        <f t="shared" si="190"/>
        <v>5.9090909090909092</v>
      </c>
      <c r="Q2254" s="118" t="e">
        <f ca="1">_xll.BDP(T2254,"NAME")</f>
        <v>#NAME?</v>
      </c>
      <c r="R2254" s="117" t="e">
        <f ca="1">_xll.BDP(T2254,"INDUSTRY_SECTOR")</f>
        <v>#NAME?</v>
      </c>
      <c r="S2254" s="130" t="s">
        <v>2462</v>
      </c>
      <c r="T2254" s="117" t="str">
        <f t="shared" si="185"/>
        <v>84867z EQUITY</v>
      </c>
      <c r="U2254" s="117"/>
    </row>
    <row r="2255" spans="1:21" s="120" customFormat="1" x14ac:dyDescent="0.3">
      <c r="A2255" s="110">
        <v>41540</v>
      </c>
      <c r="B2255" s="981" t="s">
        <v>2182</v>
      </c>
      <c r="C2255" s="964" t="s">
        <v>1329</v>
      </c>
      <c r="D2255" s="670">
        <v>300</v>
      </c>
      <c r="E2255" s="111" t="s">
        <v>117</v>
      </c>
      <c r="F2255" s="113">
        <v>52494</v>
      </c>
      <c r="G2255" s="111" t="s">
        <v>2457</v>
      </c>
      <c r="H2255" s="111" t="s">
        <v>591</v>
      </c>
      <c r="I2255" s="114" t="s">
        <v>1365</v>
      </c>
      <c r="J2255" s="115" t="s">
        <v>2166</v>
      </c>
      <c r="K2255" s="115"/>
      <c r="L2255" s="116">
        <v>1500</v>
      </c>
      <c r="M2255" s="111" t="s">
        <v>2458</v>
      </c>
      <c r="N2255" s="117">
        <f t="shared" si="189"/>
        <v>9</v>
      </c>
      <c r="O2255" s="634">
        <f t="shared" si="190"/>
        <v>5</v>
      </c>
      <c r="Q2255" s="118" t="e">
        <f ca="1">_xll.BDP(T2255,"NAME")</f>
        <v>#NAME?</v>
      </c>
      <c r="R2255" s="117" t="e">
        <f ca="1">_xll.BDP(T2255,"INDUSTRY_SECTOR")</f>
        <v>#NAME?</v>
      </c>
      <c r="S2255" s="130" t="s">
        <v>2462</v>
      </c>
      <c r="T2255" s="117" t="str">
        <f t="shared" si="185"/>
        <v>84867z EQUITY</v>
      </c>
      <c r="U2255" s="117"/>
    </row>
    <row r="2256" spans="1:21" s="120" customFormat="1" x14ac:dyDescent="0.3">
      <c r="A2256" s="110">
        <v>41540</v>
      </c>
      <c r="B2256" s="964" t="s">
        <v>1561</v>
      </c>
      <c r="C2256" s="964" t="s">
        <v>2459</v>
      </c>
      <c r="D2256" s="670">
        <v>350</v>
      </c>
      <c r="E2256" s="111" t="s">
        <v>37</v>
      </c>
      <c r="F2256" s="113">
        <v>43388</v>
      </c>
      <c r="G2256" s="111" t="s">
        <v>2460</v>
      </c>
      <c r="H2256" s="111" t="s">
        <v>1957</v>
      </c>
      <c r="I2256" s="114" t="s">
        <v>1302</v>
      </c>
      <c r="J2256" s="115" t="s">
        <v>1303</v>
      </c>
      <c r="K2256" s="115"/>
      <c r="L2256" s="116">
        <v>500</v>
      </c>
      <c r="M2256" s="111" t="s">
        <v>2461</v>
      </c>
      <c r="N2256" s="117">
        <f t="shared" si="189"/>
        <v>9</v>
      </c>
      <c r="O2256" s="634">
        <f t="shared" si="190"/>
        <v>1.4285714285714286</v>
      </c>
      <c r="Q2256" s="118" t="e">
        <f ca="1">_xll.BDP(T2256,"NAME")</f>
        <v>#NAME?</v>
      </c>
      <c r="R2256" s="117" t="e">
        <f ca="1">_xll.BDP(T2256,"INDUSTRY_SECTOR")</f>
        <v>#NAME?</v>
      </c>
      <c r="S2256" s="107" t="s">
        <v>2465</v>
      </c>
      <c r="T2256" s="117" t="str">
        <f t="shared" si="185"/>
        <v>27381Z US EQUITY</v>
      </c>
      <c r="U2256" s="117"/>
    </row>
    <row r="2257" spans="1:21" s="120" customFormat="1" x14ac:dyDescent="0.3">
      <c r="A2257" s="110">
        <v>41536</v>
      </c>
      <c r="B2257" s="964" t="s">
        <v>1183</v>
      </c>
      <c r="C2257" s="964" t="s">
        <v>1184</v>
      </c>
      <c r="D2257" s="670">
        <v>1750</v>
      </c>
      <c r="E2257" s="111" t="s">
        <v>37</v>
      </c>
      <c r="F2257" s="113">
        <v>43369</v>
      </c>
      <c r="G2257" s="111" t="s">
        <v>2363</v>
      </c>
      <c r="H2257" s="111" t="s">
        <v>2375</v>
      </c>
      <c r="I2257" s="114" t="s">
        <v>1447</v>
      </c>
      <c r="J2257" s="115" t="s">
        <v>1448</v>
      </c>
      <c r="K2257" s="115"/>
      <c r="L2257" s="116">
        <v>4000</v>
      </c>
      <c r="M2257" s="111" t="s">
        <v>1937</v>
      </c>
      <c r="N2257" s="117">
        <f t="shared" ref="N2257:N2284" si="191">MONTH(A2257)</f>
        <v>9</v>
      </c>
      <c r="O2257" s="634">
        <f t="shared" si="190"/>
        <v>2.2857142857142856</v>
      </c>
      <c r="Q2257" s="118" t="e">
        <f ca="1">_xll.BDP(T2257,"NAME")</f>
        <v>#NAME?</v>
      </c>
      <c r="R2257" s="117" t="e">
        <f ca="1">_xll.BDP(T2257,"INDUSTRY_SECTOR")</f>
        <v>#NAME?</v>
      </c>
      <c r="S2257" s="111" t="s">
        <v>1183</v>
      </c>
      <c r="T2257" s="117" t="str">
        <f t="shared" ref="T2257:T2284" si="192">CONCATENATE(S2257," EQUITY")</f>
        <v>C EQUITY</v>
      </c>
      <c r="U2257" s="117"/>
    </row>
    <row r="2258" spans="1:21" s="120" customFormat="1" x14ac:dyDescent="0.3">
      <c r="A2258" s="110">
        <v>41536</v>
      </c>
      <c r="B2258" s="964" t="s">
        <v>754</v>
      </c>
      <c r="C2258" s="964" t="s">
        <v>987</v>
      </c>
      <c r="D2258" s="670">
        <v>1000</v>
      </c>
      <c r="E2258" s="111" t="s">
        <v>1222</v>
      </c>
      <c r="F2258" s="113">
        <v>42636</v>
      </c>
      <c r="G2258" s="111" t="s">
        <v>2376</v>
      </c>
      <c r="H2258" s="111" t="s">
        <v>2377</v>
      </c>
      <c r="I2258" s="114" t="s">
        <v>2378</v>
      </c>
      <c r="J2258" s="115" t="s">
        <v>2379</v>
      </c>
      <c r="K2258" s="115"/>
      <c r="L2258" s="116">
        <v>1700</v>
      </c>
      <c r="M2258" s="111" t="s">
        <v>1890</v>
      </c>
      <c r="N2258" s="117">
        <f t="shared" si="191"/>
        <v>9</v>
      </c>
      <c r="O2258" s="634">
        <f t="shared" si="190"/>
        <v>1.7</v>
      </c>
      <c r="Q2258" s="118" t="e">
        <f ca="1">_xll.BDP(T2258,"NAME")</f>
        <v>#NAME?</v>
      </c>
      <c r="R2258" s="117" t="e">
        <f ca="1">_xll.BDP(T2258,"INDUSTRY_SECTOR")</f>
        <v>#NAME?</v>
      </c>
      <c r="S2258" s="111" t="s">
        <v>2441</v>
      </c>
      <c r="T2258" s="117" t="str">
        <f t="shared" si="192"/>
        <v>SHBA ss EQUITY</v>
      </c>
      <c r="U2258" s="117"/>
    </row>
    <row r="2259" spans="1:21" s="120" customFormat="1" x14ac:dyDescent="0.3">
      <c r="A2259" s="110">
        <v>41536</v>
      </c>
      <c r="B2259" s="964" t="s">
        <v>754</v>
      </c>
      <c r="C2259" s="964" t="s">
        <v>987</v>
      </c>
      <c r="D2259" s="670">
        <v>1500</v>
      </c>
      <c r="E2259" s="111" t="s">
        <v>37</v>
      </c>
      <c r="F2259" s="113">
        <v>43490</v>
      </c>
      <c r="G2259" s="111" t="s">
        <v>2376</v>
      </c>
      <c r="H2259" s="111" t="s">
        <v>1952</v>
      </c>
      <c r="I2259" s="114" t="s">
        <v>2380</v>
      </c>
      <c r="J2259" s="115" t="s">
        <v>1112</v>
      </c>
      <c r="K2259" s="115"/>
      <c r="L2259" s="116">
        <v>2750</v>
      </c>
      <c r="M2259" s="111" t="s">
        <v>2381</v>
      </c>
      <c r="N2259" s="117">
        <f t="shared" si="191"/>
        <v>9</v>
      </c>
      <c r="O2259" s="634">
        <f t="shared" si="190"/>
        <v>1.8333333333333333</v>
      </c>
      <c r="Q2259" s="118" t="e">
        <f ca="1">_xll.BDP(T2259,"NAME")</f>
        <v>#NAME?</v>
      </c>
      <c r="R2259" s="117" t="e">
        <f ca="1">_xll.BDP(T2259,"INDUSTRY_SECTOR")</f>
        <v>#NAME?</v>
      </c>
      <c r="S2259" s="111" t="s">
        <v>2441</v>
      </c>
      <c r="T2259" s="117" t="str">
        <f t="shared" si="192"/>
        <v>SHBA ss EQUITY</v>
      </c>
      <c r="U2259" s="117"/>
    </row>
    <row r="2260" spans="1:21" s="120" customFormat="1" x14ac:dyDescent="0.3">
      <c r="A2260" s="110">
        <v>41536</v>
      </c>
      <c r="B2260" s="964" t="s">
        <v>2282</v>
      </c>
      <c r="C2260" s="964" t="s">
        <v>1422</v>
      </c>
      <c r="D2260" s="670">
        <v>750</v>
      </c>
      <c r="E2260" s="111" t="s">
        <v>37</v>
      </c>
      <c r="F2260" s="113">
        <v>43388</v>
      </c>
      <c r="G2260" s="111" t="s">
        <v>2283</v>
      </c>
      <c r="H2260" s="111" t="s">
        <v>2258</v>
      </c>
      <c r="I2260" s="114" t="s">
        <v>2382</v>
      </c>
      <c r="J2260" s="115" t="s">
        <v>1303</v>
      </c>
      <c r="K2260" s="115"/>
      <c r="L2260" s="116">
        <v>1100</v>
      </c>
      <c r="M2260" s="111" t="s">
        <v>1933</v>
      </c>
      <c r="N2260" s="117">
        <f t="shared" si="191"/>
        <v>9</v>
      </c>
      <c r="O2260" s="634">
        <f t="shared" si="190"/>
        <v>1.4666666666666666</v>
      </c>
      <c r="Q2260" s="118" t="e">
        <f ca="1">_xll.BDP(T2260,"NAME")</f>
        <v>#NAME?</v>
      </c>
      <c r="R2260" s="117" t="e">
        <f ca="1">_xll.BDP(T2260,"INDUSTRY_SECTOR")</f>
        <v>#NAME?</v>
      </c>
      <c r="S2260" s="111" t="s">
        <v>2282</v>
      </c>
      <c r="T2260" s="117" t="str">
        <f t="shared" si="192"/>
        <v>BBT EQUITY</v>
      </c>
      <c r="U2260" s="117"/>
    </row>
    <row r="2261" spans="1:21" s="127" customFormat="1" x14ac:dyDescent="0.3">
      <c r="A2261" s="121">
        <v>41536</v>
      </c>
      <c r="B2261" s="980" t="s">
        <v>2383</v>
      </c>
      <c r="C2261" s="980" t="s">
        <v>2384</v>
      </c>
      <c r="D2261" s="671">
        <v>500</v>
      </c>
      <c r="E2261" s="122" t="s">
        <v>12</v>
      </c>
      <c r="F2261" s="123"/>
      <c r="G2261" s="122" t="s">
        <v>1193</v>
      </c>
      <c r="H2261" s="122" t="s">
        <v>151</v>
      </c>
      <c r="I2261" s="124" t="s">
        <v>220</v>
      </c>
      <c r="J2261" s="125" t="s">
        <v>1140</v>
      </c>
      <c r="K2261" s="125"/>
      <c r="L2261" s="126">
        <v>7250</v>
      </c>
      <c r="M2261" s="122"/>
      <c r="N2261" s="127">
        <f t="shared" si="191"/>
        <v>9</v>
      </c>
      <c r="O2261" s="635">
        <f>P2262</f>
        <v>3.625</v>
      </c>
      <c r="P2261" s="52">
        <f>SUM(D2261:D2263)</f>
        <v>2000</v>
      </c>
      <c r="Q2261" s="122" t="e">
        <f ca="1">_xll.BDP(T2261,"NAME")</f>
        <v>#NAME?</v>
      </c>
      <c r="R2261" s="127" t="e">
        <f ca="1">_xll.BDP(T2261,"INDUSTRY_SECTOR")</f>
        <v>#NAME?</v>
      </c>
      <c r="S2261" s="122" t="s">
        <v>2444</v>
      </c>
      <c r="T2261" s="127" t="str">
        <f t="shared" si="192"/>
        <v>13717z EQUITY</v>
      </c>
    </row>
    <row r="2262" spans="1:21" s="127" customFormat="1" x14ac:dyDescent="0.3">
      <c r="A2262" s="121">
        <v>41536</v>
      </c>
      <c r="B2262" s="980" t="s">
        <v>2383</v>
      </c>
      <c r="C2262" s="980" t="s">
        <v>2384</v>
      </c>
      <c r="D2262" s="671">
        <v>500</v>
      </c>
      <c r="E2262" s="122" t="s">
        <v>1222</v>
      </c>
      <c r="F2262" s="123"/>
      <c r="G2262" s="122" t="s">
        <v>1193</v>
      </c>
      <c r="H2262" s="122" t="s">
        <v>2299</v>
      </c>
      <c r="I2262" s="124" t="s">
        <v>1409</v>
      </c>
      <c r="J2262" s="125" t="s">
        <v>2385</v>
      </c>
      <c r="K2262" s="125"/>
      <c r="L2262" s="126">
        <v>7250</v>
      </c>
      <c r="M2262" s="122"/>
      <c r="N2262" s="127">
        <f t="shared" si="191"/>
        <v>9</v>
      </c>
      <c r="O2262" s="635">
        <f>P2262</f>
        <v>3.625</v>
      </c>
      <c r="P2262" s="52">
        <f>L2261/P2261</f>
        <v>3.625</v>
      </c>
      <c r="Q2262" s="122" t="e">
        <f ca="1">_xll.BDP(T2262,"NAME")</f>
        <v>#NAME?</v>
      </c>
      <c r="R2262" s="127" t="e">
        <f ca="1">_xll.BDP(T2262,"INDUSTRY_SECTOR")</f>
        <v>#NAME?</v>
      </c>
      <c r="S2262" s="122" t="s">
        <v>2444</v>
      </c>
      <c r="T2262" s="127" t="str">
        <f t="shared" si="192"/>
        <v>13717z EQUITY</v>
      </c>
    </row>
    <row r="2263" spans="1:21" s="127" customFormat="1" x14ac:dyDescent="0.3">
      <c r="A2263" s="121">
        <v>41536</v>
      </c>
      <c r="B2263" s="980" t="s">
        <v>2383</v>
      </c>
      <c r="C2263" s="980" t="s">
        <v>2384</v>
      </c>
      <c r="D2263" s="671">
        <v>1000</v>
      </c>
      <c r="E2263" s="122" t="s">
        <v>37</v>
      </c>
      <c r="F2263" s="123"/>
      <c r="G2263" s="122" t="s">
        <v>1193</v>
      </c>
      <c r="H2263" s="122" t="s">
        <v>144</v>
      </c>
      <c r="I2263" s="124" t="s">
        <v>652</v>
      </c>
      <c r="J2263" s="125" t="s">
        <v>1042</v>
      </c>
      <c r="K2263" s="125"/>
      <c r="L2263" s="126">
        <v>7250</v>
      </c>
      <c r="M2263" s="122" t="s">
        <v>2150</v>
      </c>
      <c r="N2263" s="127">
        <f t="shared" si="191"/>
        <v>9</v>
      </c>
      <c r="O2263" s="635">
        <f>P2262</f>
        <v>3.625</v>
      </c>
      <c r="P2263" s="52"/>
      <c r="Q2263" s="122" t="e">
        <f ca="1">_xll.BDP(T2263,"NAME")</f>
        <v>#NAME?</v>
      </c>
      <c r="R2263" s="127" t="e">
        <f ca="1">_xll.BDP(T2263,"INDUSTRY_SECTOR")</f>
        <v>#NAME?</v>
      </c>
      <c r="S2263" s="122" t="s">
        <v>2444</v>
      </c>
      <c r="T2263" s="127" t="str">
        <f t="shared" si="192"/>
        <v>13717z EQUITY</v>
      </c>
    </row>
    <row r="2264" spans="1:21" s="120" customFormat="1" x14ac:dyDescent="0.3">
      <c r="A2264" s="110">
        <v>41536</v>
      </c>
      <c r="B2264" s="964" t="s">
        <v>2189</v>
      </c>
      <c r="C2264" s="964" t="s">
        <v>403</v>
      </c>
      <c r="D2264" s="670">
        <v>700</v>
      </c>
      <c r="E2264" s="111" t="s">
        <v>1222</v>
      </c>
      <c r="F2264" s="113">
        <v>42639</v>
      </c>
      <c r="G2264" s="111" t="s">
        <v>2386</v>
      </c>
      <c r="H2264" s="111" t="s">
        <v>809</v>
      </c>
      <c r="I2264" s="114" t="s">
        <v>2387</v>
      </c>
      <c r="J2264" s="115" t="s">
        <v>2388</v>
      </c>
      <c r="K2264" s="115"/>
      <c r="L2264" s="116">
        <v>1200</v>
      </c>
      <c r="M2264" s="111"/>
      <c r="N2264" s="117">
        <f t="shared" si="191"/>
        <v>9</v>
      </c>
      <c r="O2264" s="634">
        <f>L2264/D2264</f>
        <v>1.7142857142857142</v>
      </c>
      <c r="Q2264" s="118" t="e">
        <f ca="1">_xll.BDP(T2264,"NAME")</f>
        <v>#NAME?</v>
      </c>
      <c r="R2264" s="117" t="e">
        <f ca="1">_xll.BDP(T2264,"INDUSTRY_SECTOR")</f>
        <v>#NAME?</v>
      </c>
      <c r="S2264" s="111" t="s">
        <v>2189</v>
      </c>
      <c r="T2264" s="117" t="str">
        <f t="shared" si="192"/>
        <v>NSANY EQUITY</v>
      </c>
      <c r="U2264" s="117"/>
    </row>
    <row r="2265" spans="1:21" s="120" customFormat="1" x14ac:dyDescent="0.3">
      <c r="A2265" s="110">
        <v>41536</v>
      </c>
      <c r="B2265" s="964" t="s">
        <v>2189</v>
      </c>
      <c r="C2265" s="964" t="s">
        <v>403</v>
      </c>
      <c r="D2265" s="670">
        <v>300</v>
      </c>
      <c r="E2265" s="111" t="s">
        <v>37</v>
      </c>
      <c r="F2265" s="113">
        <v>43369</v>
      </c>
      <c r="G2265" s="111" t="s">
        <v>2386</v>
      </c>
      <c r="H2265" s="111" t="s">
        <v>144</v>
      </c>
      <c r="I2265" s="114" t="s">
        <v>90</v>
      </c>
      <c r="J2265" s="115" t="s">
        <v>1052</v>
      </c>
      <c r="K2265" s="115"/>
      <c r="L2265" s="116">
        <v>600</v>
      </c>
      <c r="M2265" s="111" t="s">
        <v>1900</v>
      </c>
      <c r="N2265" s="117">
        <f t="shared" si="191"/>
        <v>9</v>
      </c>
      <c r="O2265" s="634">
        <f>L2265/D2265</f>
        <v>2</v>
      </c>
      <c r="Q2265" s="118" t="e">
        <f ca="1">_xll.BDP(T2265,"NAME")</f>
        <v>#NAME?</v>
      </c>
      <c r="R2265" s="117" t="e">
        <f ca="1">_xll.BDP(T2265,"INDUSTRY_SECTOR")</f>
        <v>#NAME?</v>
      </c>
      <c r="S2265" s="111" t="s">
        <v>2189</v>
      </c>
      <c r="T2265" s="117" t="str">
        <f t="shared" si="192"/>
        <v>NSANY EQUITY</v>
      </c>
      <c r="U2265" s="117"/>
    </row>
    <row r="2266" spans="1:21" s="120" customFormat="1" x14ac:dyDescent="0.3">
      <c r="A2266" s="110">
        <v>41536</v>
      </c>
      <c r="B2266" s="964" t="s">
        <v>2392</v>
      </c>
      <c r="C2266" s="964" t="s">
        <v>87</v>
      </c>
      <c r="D2266" s="670">
        <v>300</v>
      </c>
      <c r="E2266" s="111" t="s">
        <v>224</v>
      </c>
      <c r="F2266" s="113">
        <v>44105</v>
      </c>
      <c r="G2266" s="111" t="s">
        <v>780</v>
      </c>
      <c r="H2266" s="111" t="s">
        <v>333</v>
      </c>
      <c r="I2266" s="114" t="s">
        <v>329</v>
      </c>
      <c r="J2266" s="115" t="s">
        <v>1182</v>
      </c>
      <c r="K2266" s="115"/>
      <c r="L2266" s="116">
        <v>1300</v>
      </c>
      <c r="M2266" s="111" t="s">
        <v>2393</v>
      </c>
      <c r="N2266" s="117">
        <f t="shared" si="191"/>
        <v>9</v>
      </c>
      <c r="O2266" s="634">
        <f>L2266/D2266</f>
        <v>4.333333333333333</v>
      </c>
      <c r="Q2266" s="118" t="e">
        <f ca="1">_xll.BDP(T2266,"NAME")</f>
        <v>#NAME?</v>
      </c>
      <c r="R2266" s="117" t="e">
        <f ca="1">_xll.BDP(T2266,"INDUSTRY_SECTOR")</f>
        <v>#NAME?</v>
      </c>
      <c r="S2266" s="111" t="s">
        <v>2392</v>
      </c>
      <c r="T2266" s="117" t="str">
        <f t="shared" si="192"/>
        <v>UDR EQUITY</v>
      </c>
      <c r="U2266" s="117"/>
    </row>
    <row r="2267" spans="1:21" s="127" customFormat="1" x14ac:dyDescent="0.3">
      <c r="A2267" s="121">
        <v>41536</v>
      </c>
      <c r="B2267" s="980" t="s">
        <v>2394</v>
      </c>
      <c r="C2267" s="980" t="s">
        <v>640</v>
      </c>
      <c r="D2267" s="671">
        <v>500</v>
      </c>
      <c r="E2267" s="122" t="s">
        <v>66</v>
      </c>
      <c r="F2267" s="123">
        <v>45200</v>
      </c>
      <c r="G2267" s="122" t="s">
        <v>2395</v>
      </c>
      <c r="H2267" s="122" t="s">
        <v>144</v>
      </c>
      <c r="I2267" s="124" t="s">
        <v>2396</v>
      </c>
      <c r="J2267" s="125" t="s">
        <v>2397</v>
      </c>
      <c r="K2267" s="125"/>
      <c r="L2267" s="126">
        <v>8500</v>
      </c>
      <c r="M2267" s="122" t="s">
        <v>2398</v>
      </c>
      <c r="N2267" s="127">
        <f t="shared" si="191"/>
        <v>9</v>
      </c>
      <c r="O2267" s="635">
        <f>P2268</f>
        <v>8.5</v>
      </c>
      <c r="P2267" s="52">
        <f>SUM(D2267:D2268)</f>
        <v>1000</v>
      </c>
      <c r="Q2267" s="122" t="e">
        <f ca="1">_xll.BDP(T2267,"NAME")</f>
        <v>#NAME?</v>
      </c>
      <c r="R2267" s="127" t="e">
        <f ca="1">_xll.BDP(T2267,"INDUSTRY_SECTOR")</f>
        <v>#NAME?</v>
      </c>
      <c r="S2267" s="122" t="s">
        <v>2394</v>
      </c>
      <c r="T2267" s="127" t="str">
        <f t="shared" si="192"/>
        <v>CMI EQUITY</v>
      </c>
    </row>
    <row r="2268" spans="1:21" s="127" customFormat="1" x14ac:dyDescent="0.3">
      <c r="A2268" s="121">
        <v>41536</v>
      </c>
      <c r="B2268" s="980" t="s">
        <v>2394</v>
      </c>
      <c r="C2268" s="980" t="s">
        <v>640</v>
      </c>
      <c r="D2268" s="671">
        <v>500</v>
      </c>
      <c r="E2268" s="122" t="s">
        <v>117</v>
      </c>
      <c r="F2268" s="123">
        <v>52505</v>
      </c>
      <c r="G2268" s="122" t="s">
        <v>2395</v>
      </c>
      <c r="H2268" s="122" t="s">
        <v>124</v>
      </c>
      <c r="I2268" s="124" t="s">
        <v>2399</v>
      </c>
      <c r="J2268" s="125" t="s">
        <v>1233</v>
      </c>
      <c r="K2268" s="125"/>
      <c r="L2268" s="126">
        <v>8500</v>
      </c>
      <c r="M2268" s="122" t="s">
        <v>2398</v>
      </c>
      <c r="N2268" s="127">
        <f t="shared" si="191"/>
        <v>9</v>
      </c>
      <c r="O2268" s="635">
        <f>P2268</f>
        <v>8.5</v>
      </c>
      <c r="P2268" s="52">
        <f>L2267/P2267</f>
        <v>8.5</v>
      </c>
      <c r="Q2268" s="122" t="e">
        <f ca="1">_xll.BDP(T2268,"NAME")</f>
        <v>#NAME?</v>
      </c>
      <c r="R2268" s="127" t="e">
        <f ca="1">_xll.BDP(T2268,"INDUSTRY_SECTOR")</f>
        <v>#NAME?</v>
      </c>
      <c r="S2268" s="122" t="s">
        <v>2394</v>
      </c>
      <c r="T2268" s="127" t="str">
        <f t="shared" si="192"/>
        <v>CMI EQUITY</v>
      </c>
    </row>
    <row r="2269" spans="1:21" s="120" customFormat="1" x14ac:dyDescent="0.3">
      <c r="A2269" s="110">
        <v>41536</v>
      </c>
      <c r="B2269" s="964" t="s">
        <v>2400</v>
      </c>
      <c r="C2269" s="964" t="s">
        <v>2401</v>
      </c>
      <c r="D2269" s="670">
        <v>250</v>
      </c>
      <c r="E2269" s="111" t="s">
        <v>66</v>
      </c>
      <c r="F2269" s="113">
        <v>45200</v>
      </c>
      <c r="G2269" s="111" t="s">
        <v>2402</v>
      </c>
      <c r="H2269" s="111" t="s">
        <v>123</v>
      </c>
      <c r="I2269" s="114" t="s">
        <v>2403</v>
      </c>
      <c r="J2269" s="115" t="s">
        <v>564</v>
      </c>
      <c r="K2269" s="115"/>
      <c r="L2269" s="116">
        <v>700</v>
      </c>
      <c r="M2269" s="111" t="s">
        <v>1933</v>
      </c>
      <c r="N2269" s="117">
        <f t="shared" si="191"/>
        <v>9</v>
      </c>
      <c r="O2269" s="634">
        <f>L2269/D2269</f>
        <v>2.8</v>
      </c>
      <c r="Q2269" s="118" t="e">
        <f ca="1">_xll.BDP(T2269,"NAME")</f>
        <v>#NAME?</v>
      </c>
      <c r="R2269" s="117" t="e">
        <f ca="1">_xll.BDP(T2269,"INDUSTRY_SECTOR")</f>
        <v>#NAME?</v>
      </c>
      <c r="S2269" s="111" t="s">
        <v>2443</v>
      </c>
      <c r="T2269" s="117" t="str">
        <f t="shared" si="192"/>
        <v>2700a EQUITY</v>
      </c>
      <c r="U2269" s="117"/>
    </row>
    <row r="2270" spans="1:21" s="127" customFormat="1" x14ac:dyDescent="0.3">
      <c r="A2270" s="121">
        <v>41536</v>
      </c>
      <c r="B2270" s="980" t="s">
        <v>2404</v>
      </c>
      <c r="C2270" s="980" t="s">
        <v>218</v>
      </c>
      <c r="D2270" s="671">
        <v>1250</v>
      </c>
      <c r="E2270" s="122" t="s">
        <v>12</v>
      </c>
      <c r="F2270" s="123"/>
      <c r="G2270" s="122" t="s">
        <v>2405</v>
      </c>
      <c r="H2270" s="122" t="s">
        <v>2357</v>
      </c>
      <c r="I2270" s="124" t="s">
        <v>1099</v>
      </c>
      <c r="J2270" s="125" t="s">
        <v>1512</v>
      </c>
      <c r="K2270" s="125"/>
      <c r="L2270" s="126">
        <v>12500</v>
      </c>
      <c r="M2270" s="122"/>
      <c r="N2270" s="127">
        <f t="shared" si="191"/>
        <v>9</v>
      </c>
      <c r="O2270" s="635">
        <f>P2271</f>
        <v>5</v>
      </c>
      <c r="P2270" s="52">
        <f>SUM(D2270:D2271)</f>
        <v>2500</v>
      </c>
      <c r="Q2270" s="122" t="s">
        <v>2442</v>
      </c>
      <c r="R2270" s="127" t="s">
        <v>1839</v>
      </c>
      <c r="S2270" s="122" t="s">
        <v>2404</v>
      </c>
      <c r="T2270" s="127" t="str">
        <f t="shared" si="192"/>
        <v>BNDES EQUITY</v>
      </c>
    </row>
    <row r="2271" spans="1:21" s="127" customFormat="1" x14ac:dyDescent="0.3">
      <c r="A2271" s="121">
        <v>41536</v>
      </c>
      <c r="B2271" s="980" t="s">
        <v>2404</v>
      </c>
      <c r="C2271" s="980" t="s">
        <v>218</v>
      </c>
      <c r="D2271" s="671">
        <v>1250</v>
      </c>
      <c r="E2271" s="122" t="s">
        <v>66</v>
      </c>
      <c r="F2271" s="123"/>
      <c r="G2271" s="122" t="s">
        <v>2405</v>
      </c>
      <c r="H2271" s="122" t="s">
        <v>2406</v>
      </c>
      <c r="I2271" s="124" t="s">
        <v>1669</v>
      </c>
      <c r="J2271" s="125" t="s">
        <v>2407</v>
      </c>
      <c r="K2271" s="125"/>
      <c r="L2271" s="126">
        <v>12500</v>
      </c>
      <c r="M2271" s="122"/>
      <c r="N2271" s="127">
        <f t="shared" si="191"/>
        <v>9</v>
      </c>
      <c r="O2271" s="635">
        <f>P2271</f>
        <v>5</v>
      </c>
      <c r="P2271" s="52">
        <f>L2270/P2270</f>
        <v>5</v>
      </c>
      <c r="Q2271" s="122" t="s">
        <v>2442</v>
      </c>
      <c r="R2271" s="127" t="s">
        <v>1839</v>
      </c>
      <c r="S2271" s="122" t="s">
        <v>2404</v>
      </c>
      <c r="T2271" s="127" t="str">
        <f t="shared" si="192"/>
        <v>BNDES EQUITY</v>
      </c>
    </row>
    <row r="2272" spans="1:21" s="127" customFormat="1" x14ac:dyDescent="0.3">
      <c r="A2272" s="121">
        <v>41534</v>
      </c>
      <c r="B2272" s="980" t="s">
        <v>1378</v>
      </c>
      <c r="C2272" s="980" t="s">
        <v>1113</v>
      </c>
      <c r="D2272" s="671">
        <v>250</v>
      </c>
      <c r="E2272" s="122" t="s">
        <v>1219</v>
      </c>
      <c r="F2272" s="123">
        <v>43367</v>
      </c>
      <c r="G2272" s="122" t="s">
        <v>1378</v>
      </c>
      <c r="H2272" s="122"/>
      <c r="I2272" s="124" t="s">
        <v>2408</v>
      </c>
      <c r="J2272" s="125" t="s">
        <v>2409</v>
      </c>
      <c r="K2272" s="125"/>
      <c r="L2272" s="126">
        <v>3500</v>
      </c>
      <c r="M2272" s="122"/>
      <c r="N2272" s="127">
        <f t="shared" si="191"/>
        <v>9</v>
      </c>
      <c r="O2272" s="635">
        <f>P2273</f>
        <v>3.5</v>
      </c>
      <c r="P2272" s="52">
        <f>SUM(D2272:D2273)</f>
        <v>1000</v>
      </c>
      <c r="Q2272" s="122" t="e">
        <f ca="1">_xll.BDP(T2272,"NAME")</f>
        <v>#NAME?</v>
      </c>
      <c r="R2272" s="127" t="e">
        <f ca="1">_xll.BDP(T2272,"INDUSTRY_SECTOR")</f>
        <v>#NAME?</v>
      </c>
      <c r="S2272" s="122" t="s">
        <v>2440</v>
      </c>
      <c r="T2272" s="127" t="str">
        <f t="shared" si="192"/>
        <v>RNB EQUITY</v>
      </c>
    </row>
    <row r="2273" spans="1:21" s="127" customFormat="1" x14ac:dyDescent="0.3">
      <c r="A2273" s="121">
        <v>41534</v>
      </c>
      <c r="B2273" s="980" t="s">
        <v>1378</v>
      </c>
      <c r="C2273" s="980" t="s">
        <v>1113</v>
      </c>
      <c r="D2273" s="671">
        <v>750</v>
      </c>
      <c r="E2273" s="122" t="s">
        <v>37</v>
      </c>
      <c r="F2273" s="123">
        <v>43367</v>
      </c>
      <c r="G2273" s="122" t="s">
        <v>1378</v>
      </c>
      <c r="H2273" s="122" t="s">
        <v>652</v>
      </c>
      <c r="I2273" s="124" t="s">
        <v>145</v>
      </c>
      <c r="J2273" s="125" t="s">
        <v>1112</v>
      </c>
      <c r="K2273" s="125"/>
      <c r="L2273" s="126">
        <v>3500</v>
      </c>
      <c r="M2273" s="122" t="s">
        <v>1937</v>
      </c>
      <c r="N2273" s="127">
        <f t="shared" si="191"/>
        <v>9</v>
      </c>
      <c r="O2273" s="635">
        <f>P2273</f>
        <v>3.5</v>
      </c>
      <c r="P2273" s="52">
        <f>L2272/P2272</f>
        <v>3.5</v>
      </c>
      <c r="Q2273" s="122" t="e">
        <f ca="1">_xll.BDP(T2273,"NAME")</f>
        <v>#NAME?</v>
      </c>
      <c r="R2273" s="127" t="e">
        <f ca="1">_xll.BDP(T2273,"INDUSTRY_SECTOR")</f>
        <v>#NAME?</v>
      </c>
      <c r="S2273" s="122" t="s">
        <v>2440</v>
      </c>
      <c r="T2273" s="127" t="str">
        <f t="shared" si="192"/>
        <v>RNB EQUITY</v>
      </c>
    </row>
    <row r="2274" spans="1:21" s="120" customFormat="1" x14ac:dyDescent="0.3">
      <c r="A2274" s="110">
        <v>41534</v>
      </c>
      <c r="B2274" s="964" t="s">
        <v>1522</v>
      </c>
      <c r="C2274" s="964" t="s">
        <v>73</v>
      </c>
      <c r="D2274" s="670">
        <v>350</v>
      </c>
      <c r="E2274" s="111" t="s">
        <v>164</v>
      </c>
      <c r="F2274" s="113">
        <v>42265</v>
      </c>
      <c r="G2274" s="111" t="s">
        <v>2410</v>
      </c>
      <c r="H2274" s="111" t="s">
        <v>2411</v>
      </c>
      <c r="I2274" s="114" t="s">
        <v>2412</v>
      </c>
      <c r="J2274" s="115" t="s">
        <v>2413</v>
      </c>
      <c r="K2274" s="115"/>
      <c r="L2274" s="116">
        <v>550</v>
      </c>
      <c r="M2274" s="111"/>
      <c r="N2274" s="117">
        <f t="shared" si="191"/>
        <v>9</v>
      </c>
      <c r="O2274" s="634">
        <f>L2274/D2274</f>
        <v>1.5714285714285714</v>
      </c>
      <c r="Q2274" s="118" t="e">
        <f ca="1">_xll.BDP(T2274,"NAME")</f>
        <v>#NAME?</v>
      </c>
      <c r="R2274" s="117" t="e">
        <f ca="1">_xll.BDP(T2274,"INDUSTRY_SECTOR")</f>
        <v>#NAME?</v>
      </c>
      <c r="S2274" s="111" t="s">
        <v>2439</v>
      </c>
      <c r="T2274" s="117" t="str">
        <f t="shared" si="192"/>
        <v>TM EQUITY</v>
      </c>
      <c r="U2274" s="117"/>
    </row>
    <row r="2275" spans="1:21" s="127" customFormat="1" x14ac:dyDescent="0.3">
      <c r="A2275" s="121">
        <v>41533</v>
      </c>
      <c r="B2275" s="980" t="s">
        <v>2414</v>
      </c>
      <c r="C2275" s="980" t="s">
        <v>2415</v>
      </c>
      <c r="D2275" s="671">
        <v>2000</v>
      </c>
      <c r="E2275" s="122" t="s">
        <v>2416</v>
      </c>
      <c r="F2275" s="123">
        <v>42633</v>
      </c>
      <c r="G2275" s="122" t="s">
        <v>2417</v>
      </c>
      <c r="H2275" s="122" t="s">
        <v>1409</v>
      </c>
      <c r="I2275" s="124" t="s">
        <v>785</v>
      </c>
      <c r="J2275" s="125" t="s">
        <v>2418</v>
      </c>
      <c r="K2275" s="125"/>
      <c r="L2275" s="126">
        <v>5500</v>
      </c>
      <c r="M2275" s="122"/>
      <c r="N2275" s="127">
        <f t="shared" si="191"/>
        <v>9</v>
      </c>
      <c r="O2275" s="635">
        <f>P2276</f>
        <v>1.8333333333333333</v>
      </c>
      <c r="P2275" s="52">
        <f>SUM(D2275:D2276)</f>
        <v>3000</v>
      </c>
      <c r="Q2275" s="122" t="e">
        <f ca="1">_xll.BDP(T2275,"NAME")</f>
        <v>#NAME?</v>
      </c>
      <c r="R2275" s="127" t="e">
        <f ca="1">_xll.BDP(T2275,"INDUSTRY_SECTOR")</f>
        <v>#NAME?</v>
      </c>
      <c r="S2275" s="122" t="s">
        <v>2438</v>
      </c>
      <c r="T2275" s="127" t="str">
        <f t="shared" si="192"/>
        <v>CBA au EQUITY</v>
      </c>
    </row>
    <row r="2276" spans="1:21" s="127" customFormat="1" x14ac:dyDescent="0.3">
      <c r="A2276" s="121">
        <v>41533</v>
      </c>
      <c r="B2276" s="980" t="s">
        <v>2414</v>
      </c>
      <c r="C2276" s="980" t="s">
        <v>2415</v>
      </c>
      <c r="D2276" s="671">
        <v>1000</v>
      </c>
      <c r="E2276" s="122" t="s">
        <v>37</v>
      </c>
      <c r="F2276" s="123">
        <v>43363</v>
      </c>
      <c r="G2276" s="122" t="s">
        <v>2417</v>
      </c>
      <c r="H2276" s="122" t="s">
        <v>151</v>
      </c>
      <c r="I2276" s="124" t="s">
        <v>1390</v>
      </c>
      <c r="J2276" s="125" t="s">
        <v>1140</v>
      </c>
      <c r="K2276" s="125"/>
      <c r="L2276" s="126">
        <v>5500</v>
      </c>
      <c r="M2276" s="122" t="s">
        <v>1912</v>
      </c>
      <c r="N2276" s="127">
        <f t="shared" si="191"/>
        <v>9</v>
      </c>
      <c r="O2276" s="635">
        <f>P2276</f>
        <v>1.8333333333333333</v>
      </c>
      <c r="P2276" s="52">
        <f>L2275/P2275</f>
        <v>1.8333333333333333</v>
      </c>
      <c r="Q2276" s="122" t="e">
        <f ca="1">_xll.BDP(T2276,"NAME")</f>
        <v>#NAME?</v>
      </c>
      <c r="R2276" s="127" t="e">
        <f ca="1">_xll.BDP(T2276,"INDUSTRY_SECTOR")</f>
        <v>#NAME?</v>
      </c>
      <c r="S2276" s="122" t="s">
        <v>2438</v>
      </c>
      <c r="T2276" s="127" t="str">
        <f t="shared" si="192"/>
        <v>CBA au EQUITY</v>
      </c>
    </row>
    <row r="2277" spans="1:21" s="127" customFormat="1" x14ac:dyDescent="0.3">
      <c r="A2277" s="121">
        <v>41533</v>
      </c>
      <c r="B2277" s="980" t="s">
        <v>2422</v>
      </c>
      <c r="C2277" s="980" t="s">
        <v>1117</v>
      </c>
      <c r="D2277" s="671">
        <v>500</v>
      </c>
      <c r="E2277" s="122" t="s">
        <v>37</v>
      </c>
      <c r="F2277" s="123">
        <v>43368</v>
      </c>
      <c r="G2277" s="122" t="s">
        <v>2423</v>
      </c>
      <c r="H2277" s="57" t="s">
        <v>2434</v>
      </c>
      <c r="I2277" s="124" t="s">
        <v>1243</v>
      </c>
      <c r="J2277" s="125" t="s">
        <v>1008</v>
      </c>
      <c r="K2277" s="125"/>
      <c r="L2277" s="126">
        <v>9000</v>
      </c>
      <c r="M2277" s="122" t="s">
        <v>2223</v>
      </c>
      <c r="N2277" s="127">
        <f t="shared" si="191"/>
        <v>9</v>
      </c>
      <c r="O2277" s="635">
        <f>P2278</f>
        <v>4.7368421052631575</v>
      </c>
      <c r="P2277" s="52">
        <f>SUM(D2277:D2279)</f>
        <v>1900</v>
      </c>
      <c r="Q2277" s="122" t="e">
        <f ca="1">_xll.BDP(T2277,"NAME")</f>
        <v>#NAME?</v>
      </c>
      <c r="R2277" s="127" t="e">
        <f ca="1">_xll.BDP(T2277,"INDUSTRY_SECTOR")</f>
        <v>#NAME?</v>
      </c>
      <c r="S2277" s="122" t="s">
        <v>2422</v>
      </c>
      <c r="T2277" s="127" t="str">
        <f t="shared" si="192"/>
        <v>SEP EQUITY</v>
      </c>
    </row>
    <row r="2278" spans="1:21" s="127" customFormat="1" x14ac:dyDescent="0.3">
      <c r="A2278" s="121">
        <v>41533</v>
      </c>
      <c r="B2278" s="980" t="s">
        <v>2422</v>
      </c>
      <c r="C2278" s="980" t="s">
        <v>1117</v>
      </c>
      <c r="D2278" s="671">
        <v>1000</v>
      </c>
      <c r="E2278" s="122" t="s">
        <v>261</v>
      </c>
      <c r="F2278" s="123">
        <v>45366</v>
      </c>
      <c r="G2278" s="122" t="s">
        <v>2423</v>
      </c>
      <c r="H2278" s="57" t="s">
        <v>2435</v>
      </c>
      <c r="I2278" s="124" t="s">
        <v>1506</v>
      </c>
      <c r="J2278" s="125" t="s">
        <v>1507</v>
      </c>
      <c r="K2278" s="125"/>
      <c r="L2278" s="126">
        <v>9000</v>
      </c>
      <c r="M2278" s="122" t="s">
        <v>2223</v>
      </c>
      <c r="N2278" s="127">
        <f t="shared" si="191"/>
        <v>9</v>
      </c>
      <c r="O2278" s="635">
        <f>P2278</f>
        <v>4.7368421052631575</v>
      </c>
      <c r="P2278" s="52">
        <f>L2277/P2277</f>
        <v>4.7368421052631575</v>
      </c>
      <c r="Q2278" s="122" t="e">
        <f ca="1">_xll.BDP(T2278,"NAME")</f>
        <v>#NAME?</v>
      </c>
      <c r="R2278" s="127" t="e">
        <f ca="1">_xll.BDP(T2278,"INDUSTRY_SECTOR")</f>
        <v>#NAME?</v>
      </c>
      <c r="S2278" s="122" t="s">
        <v>2422</v>
      </c>
      <c r="T2278" s="127" t="str">
        <f t="shared" si="192"/>
        <v>SEP EQUITY</v>
      </c>
    </row>
    <row r="2279" spans="1:21" s="127" customFormat="1" x14ac:dyDescent="0.3">
      <c r="A2279" s="121">
        <v>41533</v>
      </c>
      <c r="B2279" s="980" t="s">
        <v>2422</v>
      </c>
      <c r="C2279" s="980" t="s">
        <v>1117</v>
      </c>
      <c r="D2279" s="671">
        <v>400</v>
      </c>
      <c r="E2279" s="122" t="s">
        <v>117</v>
      </c>
      <c r="F2279" s="123">
        <v>52315</v>
      </c>
      <c r="G2279" s="122" t="s">
        <v>2423</v>
      </c>
      <c r="H2279" s="57" t="s">
        <v>2436</v>
      </c>
      <c r="I2279" s="124" t="s">
        <v>1633</v>
      </c>
      <c r="J2279" s="125" t="s">
        <v>1634</v>
      </c>
      <c r="K2279" s="125"/>
      <c r="L2279" s="126">
        <v>9000</v>
      </c>
      <c r="M2279" s="122" t="s">
        <v>2223</v>
      </c>
      <c r="N2279" s="127">
        <f t="shared" si="191"/>
        <v>9</v>
      </c>
      <c r="O2279" s="635">
        <f>P2278</f>
        <v>4.7368421052631575</v>
      </c>
      <c r="P2279" s="52"/>
      <c r="Q2279" s="122" t="e">
        <f ca="1">_xll.BDP(T2279,"NAME")</f>
        <v>#NAME?</v>
      </c>
      <c r="R2279" s="127" t="e">
        <f ca="1">_xll.BDP(T2279,"INDUSTRY_SECTOR")</f>
        <v>#NAME?</v>
      </c>
      <c r="S2279" s="122" t="s">
        <v>2422</v>
      </c>
      <c r="T2279" s="127" t="str">
        <f t="shared" si="192"/>
        <v>SEP EQUITY</v>
      </c>
    </row>
    <row r="2280" spans="1:21" s="127" customFormat="1" x14ac:dyDescent="0.3">
      <c r="A2280" s="121">
        <v>41533</v>
      </c>
      <c r="B2280" s="980" t="s">
        <v>1671</v>
      </c>
      <c r="C2280" s="980" t="s">
        <v>1926</v>
      </c>
      <c r="D2280" s="671">
        <v>300</v>
      </c>
      <c r="E2280" s="122" t="s">
        <v>12</v>
      </c>
      <c r="F2280" s="123">
        <v>42658</v>
      </c>
      <c r="G2280" s="122" t="s">
        <v>2424</v>
      </c>
      <c r="H2280" s="122" t="s">
        <v>356</v>
      </c>
      <c r="I2280" s="124" t="s">
        <v>1372</v>
      </c>
      <c r="J2280" s="125" t="s">
        <v>1373</v>
      </c>
      <c r="K2280" s="125"/>
      <c r="L2280" s="126">
        <v>1400</v>
      </c>
      <c r="M2280" s="122" t="s">
        <v>1900</v>
      </c>
      <c r="N2280" s="127">
        <f t="shared" si="191"/>
        <v>9</v>
      </c>
      <c r="O2280" s="635">
        <f>P2281</f>
        <v>2.5454545454545454</v>
      </c>
      <c r="P2280" s="52">
        <f>SUM(D2280:D2281)</f>
        <v>550</v>
      </c>
      <c r="Q2280" s="128" t="s">
        <v>2433</v>
      </c>
      <c r="R2280" s="127" t="e">
        <f ca="1">_xll.BDP(T2280,"INDUSTRY_SECTOR")</f>
        <v>#NAME?</v>
      </c>
      <c r="S2280" s="122" t="s">
        <v>1671</v>
      </c>
      <c r="T2280" s="127" t="str">
        <f t="shared" si="192"/>
        <v>EXC EQUITY</v>
      </c>
    </row>
    <row r="2281" spans="1:21" s="127" customFormat="1" x14ac:dyDescent="0.3">
      <c r="A2281" s="121">
        <v>41533</v>
      </c>
      <c r="B2281" s="980" t="s">
        <v>1671</v>
      </c>
      <c r="C2281" s="980" t="s">
        <v>1926</v>
      </c>
      <c r="D2281" s="671">
        <v>250</v>
      </c>
      <c r="E2281" s="122" t="s">
        <v>117</v>
      </c>
      <c r="F2281" s="123">
        <v>52519</v>
      </c>
      <c r="G2281" s="122" t="s">
        <v>2424</v>
      </c>
      <c r="H2281" s="122" t="s">
        <v>151</v>
      </c>
      <c r="I2281" s="124" t="s">
        <v>1915</v>
      </c>
      <c r="J2281" s="125" t="s">
        <v>1916</v>
      </c>
      <c r="K2281" s="125"/>
      <c r="L2281" s="126">
        <v>1400</v>
      </c>
      <c r="M2281" s="122" t="s">
        <v>2425</v>
      </c>
      <c r="N2281" s="127">
        <f t="shared" si="191"/>
        <v>9</v>
      </c>
      <c r="O2281" s="635">
        <f>P2281</f>
        <v>2.5454545454545454</v>
      </c>
      <c r="P2281" s="52">
        <f>L2280/P2280</f>
        <v>2.5454545454545454</v>
      </c>
      <c r="Q2281" s="128" t="s">
        <v>2433</v>
      </c>
      <c r="R2281" s="127" t="e">
        <f ca="1">_xll.BDP(T2281,"INDUSTRY_SECTOR")</f>
        <v>#NAME?</v>
      </c>
      <c r="S2281" s="122" t="s">
        <v>1671</v>
      </c>
      <c r="T2281" s="127" t="str">
        <f t="shared" si="192"/>
        <v>EXC EQUITY</v>
      </c>
    </row>
    <row r="2282" spans="1:21" s="127" customFormat="1" x14ac:dyDescent="0.3">
      <c r="A2282" s="121">
        <v>41533</v>
      </c>
      <c r="B2282" s="980" t="s">
        <v>2426</v>
      </c>
      <c r="C2282" s="980" t="s">
        <v>100</v>
      </c>
      <c r="D2282" s="671">
        <v>500</v>
      </c>
      <c r="E2282" s="122" t="s">
        <v>37</v>
      </c>
      <c r="F2282" s="123">
        <v>43364</v>
      </c>
      <c r="G2282" s="122" t="s">
        <v>2427</v>
      </c>
      <c r="H2282" s="122" t="s">
        <v>1135</v>
      </c>
      <c r="I2282" s="124" t="s">
        <v>830</v>
      </c>
      <c r="J2282" s="125" t="s">
        <v>1425</v>
      </c>
      <c r="K2282" s="125"/>
      <c r="L2282" s="126">
        <v>3500</v>
      </c>
      <c r="M2282" s="122" t="s">
        <v>1900</v>
      </c>
      <c r="N2282" s="127">
        <f t="shared" si="191"/>
        <v>9</v>
      </c>
      <c r="O2282" s="635">
        <f>P2283</f>
        <v>3.5</v>
      </c>
      <c r="P2282" s="52">
        <f>SUM(D2282:D2283)</f>
        <v>1000</v>
      </c>
      <c r="Q2282" s="122" t="e">
        <f ca="1">_xll.BDP(T2282,"NAME")</f>
        <v>#NAME?</v>
      </c>
      <c r="R2282" s="127" t="e">
        <f ca="1">_xll.BDP(T2282,"INDUSTRY_SECTOR")</f>
        <v>#NAME?</v>
      </c>
      <c r="S2282" s="122" t="s">
        <v>2432</v>
      </c>
      <c r="T2282" s="127" t="str">
        <f t="shared" si="192"/>
        <v>3046558z ln EQUITY</v>
      </c>
    </row>
    <row r="2283" spans="1:21" s="127" customFormat="1" x14ac:dyDescent="0.3">
      <c r="A2283" s="121">
        <v>41533</v>
      </c>
      <c r="B2283" s="980" t="s">
        <v>2426</v>
      </c>
      <c r="C2283" s="980" t="s">
        <v>100</v>
      </c>
      <c r="D2283" s="671">
        <v>500</v>
      </c>
      <c r="E2283" s="122" t="s">
        <v>66</v>
      </c>
      <c r="F2283" s="123">
        <v>45192</v>
      </c>
      <c r="G2283" s="122" t="s">
        <v>2427</v>
      </c>
      <c r="H2283" s="122" t="s">
        <v>292</v>
      </c>
      <c r="I2283" s="124" t="s">
        <v>951</v>
      </c>
      <c r="J2283" s="125" t="s">
        <v>1140</v>
      </c>
      <c r="K2283" s="125"/>
      <c r="L2283" s="126">
        <v>3500</v>
      </c>
      <c r="M2283" s="122" t="s">
        <v>2049</v>
      </c>
      <c r="N2283" s="127">
        <f t="shared" si="191"/>
        <v>9</v>
      </c>
      <c r="O2283" s="635">
        <f>P2283</f>
        <v>3.5</v>
      </c>
      <c r="P2283" s="52">
        <f>L2282/P2282</f>
        <v>3.5</v>
      </c>
      <c r="Q2283" s="122" t="e">
        <f ca="1">_xll.BDP(T2283,"NAME")</f>
        <v>#NAME?</v>
      </c>
      <c r="R2283" s="127" t="e">
        <f ca="1">_xll.BDP(T2283,"INDUSTRY_SECTOR")</f>
        <v>#NAME?</v>
      </c>
      <c r="S2283" s="122" t="s">
        <v>2432</v>
      </c>
      <c r="T2283" s="127" t="str">
        <f t="shared" si="192"/>
        <v>3046558z ln EQUITY</v>
      </c>
    </row>
    <row r="2284" spans="1:21" s="120" customFormat="1" x14ac:dyDescent="0.3">
      <c r="A2284" s="110">
        <v>41533</v>
      </c>
      <c r="B2284" s="964" t="s">
        <v>2428</v>
      </c>
      <c r="C2284" s="964" t="s">
        <v>208</v>
      </c>
      <c r="D2284" s="670">
        <v>400</v>
      </c>
      <c r="E2284" s="111" t="s">
        <v>224</v>
      </c>
      <c r="F2284" s="113">
        <v>44105</v>
      </c>
      <c r="G2284" s="111" t="s">
        <v>2429</v>
      </c>
      <c r="H2284" s="111" t="s">
        <v>95</v>
      </c>
      <c r="I2284" t="s">
        <v>2437</v>
      </c>
      <c r="J2284" s="115" t="s">
        <v>1087</v>
      </c>
      <c r="K2284" s="115"/>
      <c r="L2284" s="116">
        <v>1750</v>
      </c>
      <c r="M2284" s="111" t="s">
        <v>2430</v>
      </c>
      <c r="N2284" s="117">
        <f t="shared" si="191"/>
        <v>9</v>
      </c>
      <c r="O2284" s="634">
        <f>L2284/D2284</f>
        <v>4.375</v>
      </c>
      <c r="Q2284" s="118" t="e">
        <f ca="1">_xll.BDP(T2284,"NAME")</f>
        <v>#NAME?</v>
      </c>
      <c r="R2284" s="117" t="e">
        <f ca="1">_xll.BDP(T2284,"INDUSTRY_SECTOR")</f>
        <v>#NAME?</v>
      </c>
      <c r="S2284" s="111" t="s">
        <v>2428</v>
      </c>
      <c r="T2284" s="117" t="str">
        <f t="shared" si="192"/>
        <v>AVB EQUITY</v>
      </c>
      <c r="U2284" s="117"/>
    </row>
    <row r="2285" spans="1:21" s="11" customFormat="1" x14ac:dyDescent="0.3">
      <c r="A2285" s="62">
        <v>41529</v>
      </c>
      <c r="B2285" s="965" t="s">
        <v>1626</v>
      </c>
      <c r="C2285" s="965" t="s">
        <v>1577</v>
      </c>
      <c r="D2285" s="66">
        <v>350</v>
      </c>
      <c r="E2285" s="8" t="s">
        <v>746</v>
      </c>
      <c r="F2285" s="13">
        <v>43539</v>
      </c>
      <c r="G2285" s="8" t="s">
        <v>2328</v>
      </c>
      <c r="H2285" s="8" t="s">
        <v>821</v>
      </c>
      <c r="I2285" s="9" t="s">
        <v>2329</v>
      </c>
      <c r="J2285" s="10" t="s">
        <v>1137</v>
      </c>
      <c r="K2285" s="10"/>
      <c r="L2285" s="91">
        <v>950</v>
      </c>
      <c r="M2285" s="8">
        <v>-5</v>
      </c>
      <c r="N2285" s="38">
        <f t="shared" ref="N2285:N2302" si="193">MONTH(A2285)</f>
        <v>9</v>
      </c>
      <c r="O2285" s="634">
        <f>L2285/D2285</f>
        <v>2.7142857142857144</v>
      </c>
      <c r="Q2285" s="71" t="e">
        <f ca="1">_xll.BDP(T2285,"NAME")</f>
        <v>#NAME?</v>
      </c>
      <c r="R2285" s="38" t="e">
        <f ca="1">_xll.BDP(T2285,"INDUSTRY_SECTOR")</f>
        <v>#NAME?</v>
      </c>
      <c r="S2285" s="8" t="s">
        <v>2373</v>
      </c>
      <c r="T2285" s="38" t="str">
        <f t="shared" ref="T2285:T2302" si="194">CONCATENATE(S2285," EQUITY")</f>
        <v>2454Q EQUITY</v>
      </c>
      <c r="U2285" s="38"/>
    </row>
    <row r="2286" spans="1:21" s="11" customFormat="1" x14ac:dyDescent="0.3">
      <c r="A2286" s="62">
        <v>41529</v>
      </c>
      <c r="B2286" s="965" t="s">
        <v>1626</v>
      </c>
      <c r="C2286" s="965" t="s">
        <v>1577</v>
      </c>
      <c r="D2286" s="66">
        <v>250</v>
      </c>
      <c r="E2286" s="8" t="s">
        <v>66</v>
      </c>
      <c r="F2286" s="13">
        <v>45184</v>
      </c>
      <c r="G2286" s="8" t="s">
        <v>2328</v>
      </c>
      <c r="H2286" s="8" t="s">
        <v>2258</v>
      </c>
      <c r="I2286" s="9" t="s">
        <v>1302</v>
      </c>
      <c r="J2286" s="10" t="s">
        <v>1303</v>
      </c>
      <c r="K2286" s="10"/>
      <c r="L2286" s="91">
        <v>500</v>
      </c>
      <c r="M2286" s="8" t="s">
        <v>2330</v>
      </c>
      <c r="N2286" s="38">
        <f t="shared" si="193"/>
        <v>9</v>
      </c>
      <c r="O2286" s="634">
        <f>L2286/D2286</f>
        <v>2</v>
      </c>
      <c r="Q2286" s="71" t="e">
        <f ca="1">_xll.BDP(T2286,"NAME")</f>
        <v>#NAME?</v>
      </c>
      <c r="R2286" s="38" t="e">
        <f ca="1">_xll.BDP(T2286,"INDUSTRY_SECTOR")</f>
        <v>#NAME?</v>
      </c>
      <c r="S2286" s="8" t="s">
        <v>2373</v>
      </c>
      <c r="T2286" s="38" t="str">
        <f t="shared" si="194"/>
        <v>2454Q EQUITY</v>
      </c>
      <c r="U2286" s="38"/>
    </row>
    <row r="2287" spans="1:21" s="11" customFormat="1" x14ac:dyDescent="0.3">
      <c r="A2287" s="62">
        <v>41529</v>
      </c>
      <c r="B2287" s="965" t="s">
        <v>1626</v>
      </c>
      <c r="C2287" s="965" t="s">
        <v>1577</v>
      </c>
      <c r="D2287" s="66">
        <v>350</v>
      </c>
      <c r="E2287" s="8" t="s">
        <v>117</v>
      </c>
      <c r="F2287" s="13">
        <v>52489</v>
      </c>
      <c r="G2287" s="8" t="s">
        <v>2328</v>
      </c>
      <c r="H2287" s="8" t="s">
        <v>804</v>
      </c>
      <c r="I2287" s="9" t="s">
        <v>292</v>
      </c>
      <c r="J2287" s="10" t="s">
        <v>990</v>
      </c>
      <c r="K2287" s="10"/>
      <c r="L2287" s="91">
        <v>750</v>
      </c>
      <c r="M2287" s="8">
        <v>5</v>
      </c>
      <c r="N2287" s="38">
        <f t="shared" si="193"/>
        <v>9</v>
      </c>
      <c r="O2287" s="634">
        <f>L2287/D2287</f>
        <v>2.1428571428571428</v>
      </c>
      <c r="Q2287" s="71" t="e">
        <f ca="1">_xll.BDP(T2287,"NAME")</f>
        <v>#NAME?</v>
      </c>
      <c r="R2287" s="38" t="e">
        <f ca="1">_xll.BDP(T2287,"INDUSTRY_SECTOR")</f>
        <v>#NAME?</v>
      </c>
      <c r="S2287" s="8" t="s">
        <v>2373</v>
      </c>
      <c r="T2287" s="38" t="str">
        <f t="shared" si="194"/>
        <v>2454Q EQUITY</v>
      </c>
      <c r="U2287" s="38"/>
    </row>
    <row r="2288" spans="1:21" s="11" customFormat="1" x14ac:dyDescent="0.3">
      <c r="A2288" s="62">
        <v>41529</v>
      </c>
      <c r="B2288" s="965" t="s">
        <v>2144</v>
      </c>
      <c r="C2288" s="965" t="s">
        <v>1281</v>
      </c>
      <c r="D2288" s="66">
        <v>1000</v>
      </c>
      <c r="E2288" s="8" t="s">
        <v>2331</v>
      </c>
      <c r="F2288" s="13">
        <v>48841</v>
      </c>
      <c r="G2288" s="8" t="s">
        <v>2332</v>
      </c>
      <c r="H2288" s="8" t="s">
        <v>2333</v>
      </c>
      <c r="I2288" s="9" t="s">
        <v>2334</v>
      </c>
      <c r="J2288" s="10" t="s">
        <v>2335</v>
      </c>
      <c r="K2288" s="10"/>
      <c r="L2288" s="91">
        <v>3000</v>
      </c>
      <c r="M2288" s="8" t="s">
        <v>2336</v>
      </c>
      <c r="N2288" s="38">
        <f t="shared" si="193"/>
        <v>9</v>
      </c>
      <c r="O2288" s="634">
        <f>L2288/D2288</f>
        <v>3</v>
      </c>
      <c r="Q2288" s="71" t="e">
        <f ca="1">_xll.BDP(T2288,"NAME")</f>
        <v>#NAME?</v>
      </c>
      <c r="R2288" s="38" t="e">
        <f ca="1">_xll.BDP(T2288,"INDUSTRY_SECTOR")</f>
        <v>#NAME?</v>
      </c>
      <c r="S2288" s="8" t="s">
        <v>2372</v>
      </c>
      <c r="T2288" s="38" t="str">
        <f t="shared" si="194"/>
        <v>ACA FP EQUITY</v>
      </c>
      <c r="U2288" s="38"/>
    </row>
    <row r="2289" spans="1:21" s="51" customFormat="1" x14ac:dyDescent="0.3">
      <c r="A2289" s="46">
        <v>41529</v>
      </c>
      <c r="B2289" s="982" t="s">
        <v>2337</v>
      </c>
      <c r="C2289" s="982" t="s">
        <v>1005</v>
      </c>
      <c r="D2289" s="675">
        <v>700</v>
      </c>
      <c r="E2289" s="47" t="s">
        <v>224</v>
      </c>
      <c r="F2289" s="48">
        <v>44105</v>
      </c>
      <c r="G2289" s="47" t="s">
        <v>2338</v>
      </c>
      <c r="H2289" s="47" t="s">
        <v>591</v>
      </c>
      <c r="I2289" s="49" t="s">
        <v>1307</v>
      </c>
      <c r="J2289" s="50" t="s">
        <v>1235</v>
      </c>
      <c r="K2289" s="50"/>
      <c r="L2289" s="93">
        <v>4500</v>
      </c>
      <c r="M2289" s="47" t="s">
        <v>2161</v>
      </c>
      <c r="N2289" s="51">
        <f t="shared" si="193"/>
        <v>9</v>
      </c>
      <c r="O2289" s="635">
        <f>P2290</f>
        <v>3</v>
      </c>
      <c r="P2289" s="52">
        <f>SUM(D2289:D2291)</f>
        <v>1500</v>
      </c>
      <c r="Q2289" s="47" t="e">
        <f ca="1">_xll.BDP(T2289,"NAME")</f>
        <v>#NAME?</v>
      </c>
      <c r="R2289" s="51" t="e">
        <f ca="1">_xll.BDP(T2289,"INDUSTRY_SECTOR")</f>
        <v>#NAME?</v>
      </c>
      <c r="S2289" s="47" t="s">
        <v>2337</v>
      </c>
      <c r="T2289" s="51" t="str">
        <f t="shared" si="194"/>
        <v>ETP EQUITY</v>
      </c>
    </row>
    <row r="2290" spans="1:21" s="51" customFormat="1" x14ac:dyDescent="0.3">
      <c r="A2290" s="46">
        <v>41529</v>
      </c>
      <c r="B2290" s="982" t="s">
        <v>2337</v>
      </c>
      <c r="C2290" s="982" t="s">
        <v>1005</v>
      </c>
      <c r="D2290" s="675">
        <v>350</v>
      </c>
      <c r="E2290" s="47" t="s">
        <v>261</v>
      </c>
      <c r="F2290" s="48">
        <v>45323</v>
      </c>
      <c r="G2290" s="47" t="s">
        <v>2338</v>
      </c>
      <c r="H2290" s="47" t="s">
        <v>1559</v>
      </c>
      <c r="I2290" s="49" t="s">
        <v>1718</v>
      </c>
      <c r="J2290" s="50" t="s">
        <v>1560</v>
      </c>
      <c r="K2290" s="50"/>
      <c r="L2290" s="93">
        <v>4500</v>
      </c>
      <c r="M2290" s="47" t="s">
        <v>1900</v>
      </c>
      <c r="N2290" s="51">
        <f t="shared" si="193"/>
        <v>9</v>
      </c>
      <c r="O2290" s="635">
        <f>P2290</f>
        <v>3</v>
      </c>
      <c r="P2290" s="52">
        <f>L2289/P2289</f>
        <v>3</v>
      </c>
      <c r="Q2290" s="47" t="e">
        <f ca="1">_xll.BDP(T2290,"NAME")</f>
        <v>#NAME?</v>
      </c>
      <c r="R2290" s="51" t="e">
        <f ca="1">_xll.BDP(T2290,"INDUSTRY_SECTOR")</f>
        <v>#NAME?</v>
      </c>
      <c r="S2290" s="47" t="s">
        <v>2337</v>
      </c>
      <c r="T2290" s="51" t="str">
        <f t="shared" si="194"/>
        <v>ETP EQUITY</v>
      </c>
    </row>
    <row r="2291" spans="1:21" s="51" customFormat="1" x14ac:dyDescent="0.3">
      <c r="A2291" s="46">
        <v>41529</v>
      </c>
      <c r="B2291" s="982" t="s">
        <v>2337</v>
      </c>
      <c r="C2291" s="982" t="s">
        <v>1005</v>
      </c>
      <c r="D2291" s="675">
        <v>450</v>
      </c>
      <c r="E2291" s="47" t="s">
        <v>117</v>
      </c>
      <c r="F2291" s="48">
        <v>52505</v>
      </c>
      <c r="G2291" s="47" t="s">
        <v>2338</v>
      </c>
      <c r="H2291" s="47" t="s">
        <v>593</v>
      </c>
      <c r="I2291" s="49" t="s">
        <v>2339</v>
      </c>
      <c r="J2291" s="50" t="s">
        <v>1645</v>
      </c>
      <c r="K2291" s="50"/>
      <c r="L2291" s="93">
        <v>4500</v>
      </c>
      <c r="M2291" s="47" t="s">
        <v>1903</v>
      </c>
      <c r="N2291" s="51">
        <f t="shared" si="193"/>
        <v>9</v>
      </c>
      <c r="O2291" s="635">
        <f>P2290</f>
        <v>3</v>
      </c>
      <c r="P2291" s="52"/>
      <c r="Q2291" s="47" t="e">
        <f ca="1">_xll.BDP(T2291,"NAME")</f>
        <v>#NAME?</v>
      </c>
      <c r="R2291" s="51" t="e">
        <f ca="1">_xll.BDP(T2291,"INDUSTRY_SECTOR")</f>
        <v>#NAME?</v>
      </c>
      <c r="S2291" s="47" t="s">
        <v>2337</v>
      </c>
      <c r="T2291" s="51" t="str">
        <f t="shared" si="194"/>
        <v>ETP EQUITY</v>
      </c>
    </row>
    <row r="2292" spans="1:21" s="11" customFormat="1" x14ac:dyDescent="0.3">
      <c r="A2292" s="62">
        <v>41529</v>
      </c>
      <c r="B2292" s="965" t="s">
        <v>1637</v>
      </c>
      <c r="C2292" s="965" t="s">
        <v>2340</v>
      </c>
      <c r="D2292" s="66">
        <v>445</v>
      </c>
      <c r="E2292" s="8" t="s">
        <v>12</v>
      </c>
      <c r="F2292" s="13">
        <v>42628</v>
      </c>
      <c r="G2292" s="8" t="s">
        <v>2341</v>
      </c>
      <c r="H2292" s="8" t="s">
        <v>123</v>
      </c>
      <c r="I2292" s="9" t="s">
        <v>2342</v>
      </c>
      <c r="J2292" s="10" t="s">
        <v>991</v>
      </c>
      <c r="K2292" s="10"/>
      <c r="L2292" s="91">
        <v>2500</v>
      </c>
      <c r="M2292" s="8" t="s">
        <v>2343</v>
      </c>
      <c r="N2292" s="38">
        <f t="shared" si="193"/>
        <v>9</v>
      </c>
      <c r="O2292" s="634">
        <f>L2292/D2292</f>
        <v>5.617977528089888</v>
      </c>
      <c r="Q2292" s="71" t="e">
        <f ca="1">_xll.BDP(T2292,"NAME")</f>
        <v>#NAME?</v>
      </c>
      <c r="R2292" s="38" t="e">
        <f ca="1">_xll.BDP(T2292,"INDUSTRY_SECTOR")</f>
        <v>#NAME?</v>
      </c>
      <c r="S2292" s="8" t="s">
        <v>2371</v>
      </c>
      <c r="T2292" s="38" t="str">
        <f t="shared" si="194"/>
        <v>DPL1 EQUITY</v>
      </c>
      <c r="U2292" s="38"/>
    </row>
    <row r="2293" spans="1:21" s="11" customFormat="1" x14ac:dyDescent="0.3">
      <c r="A2293" s="62">
        <v>41529</v>
      </c>
      <c r="B2293" s="965" t="s">
        <v>2344</v>
      </c>
      <c r="C2293" s="965" t="s">
        <v>218</v>
      </c>
      <c r="D2293" s="66">
        <v>500</v>
      </c>
      <c r="E2293" s="8" t="s">
        <v>66</v>
      </c>
      <c r="F2293" s="13">
        <v>45214</v>
      </c>
      <c r="G2293" s="8" t="s">
        <v>2345</v>
      </c>
      <c r="H2293" s="8" t="s">
        <v>2346</v>
      </c>
      <c r="I2293" s="9"/>
      <c r="J2293" s="10" t="s">
        <v>1098</v>
      </c>
      <c r="K2293" s="10"/>
      <c r="L2293" s="91">
        <v>900</v>
      </c>
      <c r="M2293" s="8" t="s">
        <v>2288</v>
      </c>
      <c r="N2293" s="38">
        <f t="shared" si="193"/>
        <v>9</v>
      </c>
      <c r="O2293" s="634">
        <f>L2293/D2293</f>
        <v>1.8</v>
      </c>
      <c r="Q2293" s="71" t="e">
        <f ca="1">_xll.BDP(T2293,"NAME")</f>
        <v>#NAME?</v>
      </c>
      <c r="R2293" s="38" t="e">
        <f ca="1">_xll.BDP(T2293,"INDUSTRY_SECTOR")</f>
        <v>#NAME?</v>
      </c>
      <c r="S2293" s="8" t="s">
        <v>2344</v>
      </c>
      <c r="T2293" s="38" t="str">
        <f t="shared" si="194"/>
        <v>IGT EQUITY</v>
      </c>
      <c r="U2293" s="38"/>
    </row>
    <row r="2294" spans="1:21" s="11" customFormat="1" x14ac:dyDescent="0.3">
      <c r="A2294" s="62">
        <v>41529</v>
      </c>
      <c r="B2294" s="965" t="s">
        <v>2347</v>
      </c>
      <c r="C2294" s="965" t="s">
        <v>36</v>
      </c>
      <c r="D2294" s="66">
        <v>500</v>
      </c>
      <c r="E2294" s="8" t="s">
        <v>66</v>
      </c>
      <c r="F2294" s="13">
        <v>45184</v>
      </c>
      <c r="G2294" s="8" t="s">
        <v>780</v>
      </c>
      <c r="H2294" s="8" t="s">
        <v>338</v>
      </c>
      <c r="I2294" s="9" t="s">
        <v>1195</v>
      </c>
      <c r="J2294" s="10" t="s">
        <v>1189</v>
      </c>
      <c r="K2294" s="10"/>
      <c r="L2294" s="91">
        <v>2000</v>
      </c>
      <c r="M2294" s="8" t="s">
        <v>2133</v>
      </c>
      <c r="N2294" s="38">
        <f t="shared" si="193"/>
        <v>9</v>
      </c>
      <c r="O2294" s="634">
        <f>L2294/D2294</f>
        <v>4</v>
      </c>
      <c r="Q2294" s="71" t="e">
        <f ca="1">_xll.BDP(T2294,"NAME")</f>
        <v>#NAME?</v>
      </c>
      <c r="R2294" s="38" t="e">
        <f ca="1">_xll.BDP(T2294,"INDUSTRY_SECTOR")</f>
        <v>#NAME?</v>
      </c>
      <c r="S2294" s="8" t="s">
        <v>2347</v>
      </c>
      <c r="T2294" s="38" t="str">
        <f t="shared" si="194"/>
        <v>WY EQUITY</v>
      </c>
      <c r="U2294" s="38"/>
    </row>
    <row r="2295" spans="1:21" s="51" customFormat="1" x14ac:dyDescent="0.3">
      <c r="A2295" s="46">
        <v>41529</v>
      </c>
      <c r="B2295" s="982" t="s">
        <v>2348</v>
      </c>
      <c r="C2295" s="982" t="s">
        <v>235</v>
      </c>
      <c r="D2295" s="675">
        <v>550</v>
      </c>
      <c r="E2295" s="47" t="s">
        <v>66</v>
      </c>
      <c r="F2295" s="48">
        <v>45184</v>
      </c>
      <c r="G2295" s="47" t="s">
        <v>2349</v>
      </c>
      <c r="H2295" s="47" t="s">
        <v>591</v>
      </c>
      <c r="I2295" s="49" t="s">
        <v>1365</v>
      </c>
      <c r="J2295" s="50" t="s">
        <v>2166</v>
      </c>
      <c r="K2295" s="50"/>
      <c r="L2295" s="93">
        <v>2000</v>
      </c>
      <c r="M2295" s="47" t="s">
        <v>2107</v>
      </c>
      <c r="N2295" s="51">
        <f t="shared" si="193"/>
        <v>9</v>
      </c>
      <c r="O2295" s="635">
        <f>P2296</f>
        <v>1.8181818181818181</v>
      </c>
      <c r="P2295" s="52">
        <f>SUM(D2295:D2296)</f>
        <v>1100</v>
      </c>
      <c r="Q2295" s="47" t="e">
        <f ca="1">_xll.BDP(T2295,"NAME")</f>
        <v>#NAME?</v>
      </c>
      <c r="R2295" s="51" t="e">
        <f ca="1">_xll.BDP(T2295,"INDUSTRY_SECTOR")</f>
        <v>#NAME?</v>
      </c>
      <c r="S2295" s="47" t="s">
        <v>2348</v>
      </c>
      <c r="T2295" s="51" t="str">
        <f t="shared" si="194"/>
        <v>RAI EQUITY</v>
      </c>
    </row>
    <row r="2296" spans="1:21" s="51" customFormat="1" x14ac:dyDescent="0.3">
      <c r="A2296" s="46">
        <v>41529</v>
      </c>
      <c r="B2296" s="982" t="s">
        <v>2348</v>
      </c>
      <c r="C2296" s="982" t="s">
        <v>235</v>
      </c>
      <c r="D2296" s="675">
        <v>550</v>
      </c>
      <c r="E2296" s="47" t="s">
        <v>117</v>
      </c>
      <c r="F2296" s="48">
        <v>52489</v>
      </c>
      <c r="G2296" s="47" t="s">
        <v>2349</v>
      </c>
      <c r="H2296" s="47" t="s">
        <v>2168</v>
      </c>
      <c r="I2296" s="49" t="s">
        <v>1539</v>
      </c>
      <c r="J2296" s="50" t="s">
        <v>1540</v>
      </c>
      <c r="K2296" s="50"/>
      <c r="L2296" s="93">
        <v>2000</v>
      </c>
      <c r="M2296" s="47" t="s">
        <v>2251</v>
      </c>
      <c r="N2296" s="51">
        <f t="shared" si="193"/>
        <v>9</v>
      </c>
      <c r="O2296" s="635">
        <f>P2296</f>
        <v>1.8181818181818181</v>
      </c>
      <c r="P2296" s="52">
        <f>L2295/P2295</f>
        <v>1.8181818181818181</v>
      </c>
      <c r="Q2296" s="47" t="e">
        <f ca="1">_xll.BDP(T2296,"NAME")</f>
        <v>#NAME?</v>
      </c>
      <c r="R2296" s="51" t="e">
        <f ca="1">_xll.BDP(T2296,"INDUSTRY_SECTOR")</f>
        <v>#NAME?</v>
      </c>
      <c r="S2296" s="47" t="s">
        <v>2348</v>
      </c>
      <c r="T2296" s="51" t="str">
        <f t="shared" si="194"/>
        <v>RAI EQUITY</v>
      </c>
    </row>
    <row r="2297" spans="1:21" s="51" customFormat="1" x14ac:dyDescent="0.3">
      <c r="A2297" s="46">
        <v>41528</v>
      </c>
      <c r="B2297" s="982" t="s">
        <v>2351</v>
      </c>
      <c r="C2297" s="982" t="s">
        <v>2352</v>
      </c>
      <c r="D2297" s="675">
        <v>350</v>
      </c>
      <c r="E2297" s="47" t="s">
        <v>37</v>
      </c>
      <c r="F2297" s="48">
        <v>43361</v>
      </c>
      <c r="G2297" s="47" t="s">
        <v>2353</v>
      </c>
      <c r="H2297" s="47" t="s">
        <v>2354</v>
      </c>
      <c r="I2297" s="49" t="s">
        <v>956</v>
      </c>
      <c r="J2297" s="50" t="s">
        <v>1545</v>
      </c>
      <c r="K2297" s="50"/>
      <c r="L2297" s="93">
        <v>12000</v>
      </c>
      <c r="M2297" s="47" t="s">
        <v>2355</v>
      </c>
      <c r="N2297" s="51">
        <f t="shared" si="193"/>
        <v>9</v>
      </c>
      <c r="O2297" s="635">
        <f>P2298</f>
        <v>4.8</v>
      </c>
      <c r="P2297" s="52">
        <f>SUM(D2297:D2299)</f>
        <v>2500</v>
      </c>
      <c r="Q2297" s="47" t="e">
        <f ca="1">_xll.BDP(T2297,"NAME")</f>
        <v>#NAME?</v>
      </c>
      <c r="R2297" s="51" t="e">
        <f ca="1">_xll.BDP(T2297,"INDUSTRY_SECTOR")</f>
        <v>#NAME?</v>
      </c>
      <c r="S2297" s="47" t="s">
        <v>2351</v>
      </c>
      <c r="T2297" s="51" t="str">
        <f t="shared" si="194"/>
        <v>EC EQUITY</v>
      </c>
    </row>
    <row r="2298" spans="1:21" s="51" customFormat="1" x14ac:dyDescent="0.3">
      <c r="A2298" s="46">
        <v>41528</v>
      </c>
      <c r="B2298" s="982" t="s">
        <v>2351</v>
      </c>
      <c r="C2298" s="982" t="s">
        <v>2352</v>
      </c>
      <c r="D2298" s="675">
        <v>1300</v>
      </c>
      <c r="E2298" s="47" t="s">
        <v>66</v>
      </c>
      <c r="F2298" s="48">
        <v>45187</v>
      </c>
      <c r="G2298" s="47" t="s">
        <v>2353</v>
      </c>
      <c r="H2298" s="47" t="s">
        <v>2356</v>
      </c>
      <c r="I2298" s="49" t="s">
        <v>2357</v>
      </c>
      <c r="J2298" s="50" t="s">
        <v>2358</v>
      </c>
      <c r="K2298" s="50"/>
      <c r="L2298" s="93">
        <v>12000</v>
      </c>
      <c r="M2298" s="47" t="s">
        <v>1953</v>
      </c>
      <c r="N2298" s="51">
        <f t="shared" si="193"/>
        <v>9</v>
      </c>
      <c r="O2298" s="635">
        <f>P2298</f>
        <v>4.8</v>
      </c>
      <c r="P2298" s="52">
        <f>L2297/P2297</f>
        <v>4.8</v>
      </c>
      <c r="Q2298" s="47" t="e">
        <f ca="1">_xll.BDP(T2298,"NAME")</f>
        <v>#NAME?</v>
      </c>
      <c r="R2298" s="51" t="e">
        <f ca="1">_xll.BDP(T2298,"INDUSTRY_SECTOR")</f>
        <v>#NAME?</v>
      </c>
      <c r="S2298" s="47" t="s">
        <v>2351</v>
      </c>
      <c r="T2298" s="51" t="str">
        <f t="shared" si="194"/>
        <v>EC EQUITY</v>
      </c>
    </row>
    <row r="2299" spans="1:21" s="51" customFormat="1" x14ac:dyDescent="0.3">
      <c r="A2299" s="46">
        <v>41528</v>
      </c>
      <c r="B2299" s="982" t="s">
        <v>2351</v>
      </c>
      <c r="C2299" s="982" t="s">
        <v>2352</v>
      </c>
      <c r="D2299" s="675">
        <v>850</v>
      </c>
      <c r="E2299" s="47" t="s">
        <v>117</v>
      </c>
      <c r="F2299" s="48">
        <v>52492</v>
      </c>
      <c r="G2299" s="47" t="s">
        <v>2353</v>
      </c>
      <c r="H2299" s="47" t="s">
        <v>2359</v>
      </c>
      <c r="I2299" s="49" t="s">
        <v>2360</v>
      </c>
      <c r="J2299" s="50" t="s">
        <v>2361</v>
      </c>
      <c r="K2299" s="50"/>
      <c r="L2299" s="93">
        <v>12000</v>
      </c>
      <c r="M2299" s="47" t="s">
        <v>2362</v>
      </c>
      <c r="N2299" s="51">
        <f t="shared" si="193"/>
        <v>9</v>
      </c>
      <c r="O2299" s="635">
        <f>P2298</f>
        <v>4.8</v>
      </c>
      <c r="P2299" s="52"/>
      <c r="Q2299" s="47" t="e">
        <f ca="1">_xll.BDP(T2299,"NAME")</f>
        <v>#NAME?</v>
      </c>
      <c r="R2299" s="51" t="e">
        <f ca="1">_xll.BDP(T2299,"INDUSTRY_SECTOR")</f>
        <v>#NAME?</v>
      </c>
      <c r="S2299" s="47" t="s">
        <v>2351</v>
      </c>
      <c r="T2299" s="51" t="str">
        <f t="shared" si="194"/>
        <v>EC EQUITY</v>
      </c>
    </row>
    <row r="2300" spans="1:21" s="11" customFormat="1" x14ac:dyDescent="0.3">
      <c r="A2300" s="62">
        <v>41527</v>
      </c>
      <c r="B2300" s="965" t="s">
        <v>2363</v>
      </c>
      <c r="C2300" s="965" t="s">
        <v>1411</v>
      </c>
      <c r="D2300" s="66">
        <v>1420</v>
      </c>
      <c r="E2300" s="8" t="s">
        <v>1102</v>
      </c>
      <c r="F2300" s="13">
        <v>45913</v>
      </c>
      <c r="G2300" s="8" t="s">
        <v>2364</v>
      </c>
      <c r="H2300" s="8"/>
      <c r="I2300" s="9" t="s">
        <v>1544</v>
      </c>
      <c r="J2300" s="10" t="s">
        <v>2365</v>
      </c>
      <c r="K2300" s="10"/>
      <c r="L2300" s="91">
        <v>3400</v>
      </c>
      <c r="M2300" s="8" t="s">
        <v>1937</v>
      </c>
      <c r="N2300" s="38">
        <f t="shared" si="193"/>
        <v>9</v>
      </c>
      <c r="O2300" s="634">
        <f>L2300/D2300</f>
        <v>2.3943661971830985</v>
      </c>
      <c r="Q2300" s="71" t="e">
        <f ca="1">_xll.BDP(T2300,"NAME")</f>
        <v>#NAME?</v>
      </c>
      <c r="R2300" s="38" t="e">
        <f ca="1">_xll.BDP(T2300,"INDUSTRY_SECTOR")</f>
        <v>#NAME?</v>
      </c>
      <c r="S2300" s="8" t="s">
        <v>1183</v>
      </c>
      <c r="T2300" s="38" t="str">
        <f t="shared" si="194"/>
        <v>C EQUITY</v>
      </c>
      <c r="U2300" s="38"/>
    </row>
    <row r="2301" spans="1:21" s="11" customFormat="1" x14ac:dyDescent="0.3">
      <c r="A2301" s="62">
        <v>41527</v>
      </c>
      <c r="B2301" s="965" t="s">
        <v>2363</v>
      </c>
      <c r="C2301" s="965" t="s">
        <v>1411</v>
      </c>
      <c r="D2301" s="66">
        <v>1000</v>
      </c>
      <c r="E2301" s="8" t="s">
        <v>117</v>
      </c>
      <c r="F2301" s="13">
        <v>52487</v>
      </c>
      <c r="G2301" s="8" t="s">
        <v>2364</v>
      </c>
      <c r="H2301" s="8"/>
      <c r="I2301" s="9" t="s">
        <v>2366</v>
      </c>
      <c r="J2301" s="10" t="s">
        <v>2367</v>
      </c>
      <c r="K2301" s="10"/>
      <c r="L2301" s="91">
        <v>5400</v>
      </c>
      <c r="M2301" s="8" t="s">
        <v>2107</v>
      </c>
      <c r="N2301" s="38">
        <f t="shared" si="193"/>
        <v>9</v>
      </c>
      <c r="O2301" s="634">
        <f>L2301/D2301</f>
        <v>5.4</v>
      </c>
      <c r="Q2301" s="71" t="e">
        <f ca="1">_xll.BDP(T2301,"NAME")</f>
        <v>#NAME?</v>
      </c>
      <c r="R2301" s="38" t="e">
        <f ca="1">_xll.BDP(T2301,"INDUSTRY_SECTOR")</f>
        <v>#NAME?</v>
      </c>
      <c r="S2301" s="8" t="s">
        <v>1183</v>
      </c>
      <c r="T2301" s="38" t="str">
        <f t="shared" si="194"/>
        <v>C EQUITY</v>
      </c>
      <c r="U2301" s="38"/>
    </row>
    <row r="2302" spans="1:21" s="11" customFormat="1" x14ac:dyDescent="0.3">
      <c r="A2302" s="62">
        <v>41527</v>
      </c>
      <c r="B2302" s="965" t="s">
        <v>2369</v>
      </c>
      <c r="C2302" s="965" t="s">
        <v>73</v>
      </c>
      <c r="D2302" s="66">
        <v>750</v>
      </c>
      <c r="E2302" s="8" t="s">
        <v>746</v>
      </c>
      <c r="F2302" s="13">
        <v>43541</v>
      </c>
      <c r="G2302" s="8" t="s">
        <v>2370</v>
      </c>
      <c r="H2302" s="8" t="s">
        <v>330</v>
      </c>
      <c r="I2302" s="9" t="s">
        <v>282</v>
      </c>
      <c r="J2302" s="10" t="s">
        <v>1087</v>
      </c>
      <c r="K2302" s="10"/>
      <c r="L2302" s="91">
        <v>3500</v>
      </c>
      <c r="M2302" s="8" t="s">
        <v>1937</v>
      </c>
      <c r="N2302" s="38">
        <f t="shared" si="193"/>
        <v>9</v>
      </c>
      <c r="O2302" s="634">
        <f>L2302/D2302</f>
        <v>4.666666666666667</v>
      </c>
      <c r="Q2302" s="71" t="e">
        <f ca="1">_xll.BDP(T2302,"NAME")</f>
        <v>#NAME?</v>
      </c>
      <c r="R2302" s="38" t="e">
        <f ca="1">_xll.BDP(T2302,"INDUSTRY_SECTOR")</f>
        <v>#NAME?</v>
      </c>
      <c r="S2302" s="8" t="s">
        <v>2241</v>
      </c>
      <c r="T2302" s="38" t="str">
        <f t="shared" si="194"/>
        <v>KDBZ KS EQUITY</v>
      </c>
      <c r="U2302" s="38"/>
    </row>
    <row r="2303" spans="1:21" s="51" customFormat="1" x14ac:dyDescent="0.3">
      <c r="A2303" s="46">
        <v>41526</v>
      </c>
      <c r="B2303" s="982" t="s">
        <v>2315</v>
      </c>
      <c r="C2303" s="982" t="s">
        <v>1422</v>
      </c>
      <c r="D2303" s="675">
        <v>350</v>
      </c>
      <c r="E2303" s="47" t="s">
        <v>37</v>
      </c>
      <c r="F2303" s="48">
        <v>43358</v>
      </c>
      <c r="G2303" s="47" t="s">
        <v>2316</v>
      </c>
      <c r="H2303" s="47" t="s">
        <v>2271</v>
      </c>
      <c r="I2303" s="49" t="s">
        <v>830</v>
      </c>
      <c r="J2303" s="50" t="s">
        <v>1323</v>
      </c>
      <c r="K2303" s="50"/>
      <c r="L2303" s="93">
        <v>1900</v>
      </c>
      <c r="M2303" s="47"/>
      <c r="N2303" s="51">
        <f>MONTH(A2303)</f>
        <v>9</v>
      </c>
      <c r="O2303" s="635">
        <f>P2304</f>
        <v>3.1666666666666665</v>
      </c>
      <c r="P2303" s="52">
        <f>SUM(D2303:D2304)</f>
        <v>600</v>
      </c>
      <c r="Q2303" s="47" t="e">
        <f ca="1">_xll.BDP(T2303,"NAME")</f>
        <v>#NAME?</v>
      </c>
      <c r="R2303" s="51" t="e">
        <f ca="1">_xll.BDP(T2303,"INDUSTRY_SECTOR")</f>
        <v>#NAME?</v>
      </c>
      <c r="S2303" s="51" t="s">
        <v>2327</v>
      </c>
      <c r="T2303" s="51" t="str">
        <f t="shared" ref="T2303:T2308" si="195">CONCATENATE(S2303," US EQUITY")</f>
        <v>PEG1 US EQUITY</v>
      </c>
    </row>
    <row r="2304" spans="1:21" s="51" customFormat="1" x14ac:dyDescent="0.3">
      <c r="A2304" s="46">
        <v>41526</v>
      </c>
      <c r="B2304" s="982" t="s">
        <v>2315</v>
      </c>
      <c r="C2304" s="982" t="s">
        <v>1422</v>
      </c>
      <c r="D2304" s="675">
        <v>250</v>
      </c>
      <c r="E2304" s="47" t="s">
        <v>261</v>
      </c>
      <c r="F2304" s="48">
        <v>45366</v>
      </c>
      <c r="G2304" s="47" t="s">
        <v>2316</v>
      </c>
      <c r="H2304" s="47" t="s">
        <v>2318</v>
      </c>
      <c r="I2304" s="49" t="s">
        <v>1253</v>
      </c>
      <c r="J2304" s="50" t="s">
        <v>1254</v>
      </c>
      <c r="K2304" s="50"/>
      <c r="L2304" s="93">
        <v>1900</v>
      </c>
      <c r="M2304" s="47" t="s">
        <v>2092</v>
      </c>
      <c r="N2304" s="51">
        <f>MONTH(A2304)</f>
        <v>9</v>
      </c>
      <c r="O2304" s="635">
        <f>P2304</f>
        <v>3.1666666666666665</v>
      </c>
      <c r="P2304" s="52">
        <f>L2303/P2303</f>
        <v>3.1666666666666665</v>
      </c>
      <c r="Q2304" s="47" t="e">
        <f ca="1">_xll.BDP(T2304,"NAME")</f>
        <v>#NAME?</v>
      </c>
      <c r="R2304" s="51" t="e">
        <f ca="1">_xll.BDP(T2304,"INDUSTRY_SECTOR")</f>
        <v>#NAME?</v>
      </c>
      <c r="S2304" s="51" t="s">
        <v>2327</v>
      </c>
      <c r="T2304" s="51" t="str">
        <f t="shared" si="195"/>
        <v>PEG1 US EQUITY</v>
      </c>
    </row>
    <row r="2305" spans="1:21" s="51" customFormat="1" x14ac:dyDescent="0.3">
      <c r="A2305" s="46">
        <v>41526</v>
      </c>
      <c r="B2305" s="982" t="s">
        <v>2319</v>
      </c>
      <c r="C2305" s="982" t="s">
        <v>218</v>
      </c>
      <c r="D2305" s="675">
        <v>425</v>
      </c>
      <c r="E2305" s="47" t="s">
        <v>37</v>
      </c>
      <c r="F2305" s="48">
        <v>43358</v>
      </c>
      <c r="G2305" s="47" t="s">
        <v>2320</v>
      </c>
      <c r="H2305" s="47" t="s">
        <v>774</v>
      </c>
      <c r="I2305" s="49" t="s">
        <v>1075</v>
      </c>
      <c r="J2305" s="50" t="s">
        <v>1076</v>
      </c>
      <c r="K2305" s="50"/>
      <c r="L2305" s="93">
        <v>6100</v>
      </c>
      <c r="M2305" s="47" t="s">
        <v>2107</v>
      </c>
      <c r="N2305" s="51">
        <f>MONTH(A2305)</f>
        <v>9</v>
      </c>
      <c r="O2305" s="635">
        <f>P2306</f>
        <v>4.88</v>
      </c>
      <c r="P2305" s="52">
        <f>SUM(D2305:D2307)</f>
        <v>1250</v>
      </c>
      <c r="Q2305" s="47" t="e">
        <f ca="1">_xll.BDP(T2305,"NAME")</f>
        <v>#NAME?</v>
      </c>
      <c r="R2305" s="51" t="e">
        <f ca="1">_xll.BDP(T2305,"INDUSTRY_SECTOR")</f>
        <v>#NAME?</v>
      </c>
      <c r="S2305" s="51" t="s">
        <v>2319</v>
      </c>
      <c r="T2305" s="51" t="str">
        <f t="shared" si="195"/>
        <v>OKS US EQUITY</v>
      </c>
    </row>
    <row r="2306" spans="1:21" s="51" customFormat="1" x14ac:dyDescent="0.3">
      <c r="A2306" s="46">
        <v>41526</v>
      </c>
      <c r="B2306" s="982" t="s">
        <v>2319</v>
      </c>
      <c r="C2306" s="982" t="s">
        <v>218</v>
      </c>
      <c r="D2306" s="675">
        <v>425</v>
      </c>
      <c r="E2306" s="47" t="s">
        <v>66</v>
      </c>
      <c r="F2306" s="48">
        <v>45184</v>
      </c>
      <c r="G2306" s="47" t="s">
        <v>2320</v>
      </c>
      <c r="H2306" s="47" t="s">
        <v>2322</v>
      </c>
      <c r="I2306" s="49" t="s">
        <v>1718</v>
      </c>
      <c r="J2306" s="50" t="s">
        <v>1560</v>
      </c>
      <c r="K2306" s="50"/>
      <c r="L2306" s="93">
        <v>6100</v>
      </c>
      <c r="M2306" s="47" t="s">
        <v>1967</v>
      </c>
      <c r="N2306" s="51">
        <f>MONTH(A2306)</f>
        <v>9</v>
      </c>
      <c r="O2306" s="635">
        <f>P2306</f>
        <v>4.88</v>
      </c>
      <c r="P2306" s="52">
        <f>L2305/P2305</f>
        <v>4.88</v>
      </c>
      <c r="Q2306" s="47" t="e">
        <f ca="1">_xll.BDP(T2306,"NAME")</f>
        <v>#NAME?</v>
      </c>
      <c r="R2306" s="51" t="e">
        <f ca="1">_xll.BDP(T2306,"INDUSTRY_SECTOR")</f>
        <v>#NAME?</v>
      </c>
      <c r="S2306" s="51" t="s">
        <v>2319</v>
      </c>
      <c r="T2306" s="51" t="str">
        <f t="shared" si="195"/>
        <v>OKS US EQUITY</v>
      </c>
    </row>
    <row r="2307" spans="1:21" s="51" customFormat="1" x14ac:dyDescent="0.3">
      <c r="A2307" s="46">
        <v>41526</v>
      </c>
      <c r="B2307" s="982" t="s">
        <v>2319</v>
      </c>
      <c r="C2307" s="982" t="s">
        <v>218</v>
      </c>
      <c r="D2307" s="675">
        <v>400</v>
      </c>
      <c r="E2307" s="47" t="s">
        <v>117</v>
      </c>
      <c r="F2307" s="48">
        <v>52489</v>
      </c>
      <c r="G2307" s="47" t="s">
        <v>2320</v>
      </c>
      <c r="H2307" s="47" t="s">
        <v>2323</v>
      </c>
      <c r="I2307" s="49" t="s">
        <v>1748</v>
      </c>
      <c r="J2307" s="50" t="s">
        <v>1749</v>
      </c>
      <c r="K2307" s="50"/>
      <c r="L2307" s="93">
        <v>6100</v>
      </c>
      <c r="M2307" s="47" t="s">
        <v>2324</v>
      </c>
      <c r="N2307" s="51">
        <f>MONTH(A2307)</f>
        <v>9</v>
      </c>
      <c r="O2307" s="635">
        <f>P2306</f>
        <v>4.88</v>
      </c>
      <c r="P2307" s="52"/>
      <c r="Q2307" s="47" t="e">
        <f ca="1">_xll.BDP(T2307,"NAME")</f>
        <v>#NAME?</v>
      </c>
      <c r="R2307" s="51" t="e">
        <f ca="1">_xll.BDP(T2307,"INDUSTRY_SECTOR")</f>
        <v>#NAME?</v>
      </c>
      <c r="S2307" s="51" t="s">
        <v>2319</v>
      </c>
      <c r="T2307" s="51" t="str">
        <f t="shared" si="195"/>
        <v>OKS US EQUITY</v>
      </c>
    </row>
    <row r="2308" spans="1:21" s="11" customFormat="1" x14ac:dyDescent="0.3">
      <c r="A2308" s="62">
        <v>41522</v>
      </c>
      <c r="B2308" s="965" t="s">
        <v>2289</v>
      </c>
      <c r="C2308" s="965" t="s">
        <v>2290</v>
      </c>
      <c r="D2308" s="66">
        <v>750</v>
      </c>
      <c r="E2308" s="8" t="s">
        <v>12</v>
      </c>
      <c r="F2308" s="13">
        <v>42625</v>
      </c>
      <c r="G2308" s="8" t="s">
        <v>2291</v>
      </c>
      <c r="H2308" s="8" t="s">
        <v>804</v>
      </c>
      <c r="I2308" s="9"/>
      <c r="J2308" s="10" t="s">
        <v>2292</v>
      </c>
      <c r="K2308" s="10"/>
      <c r="L2308" s="91">
        <v>1500</v>
      </c>
      <c r="M2308" s="8" t="s">
        <v>1890</v>
      </c>
      <c r="N2308" s="38">
        <f t="shared" ref="N2308:N2314" si="196">MONTH(A2308)</f>
        <v>9</v>
      </c>
      <c r="O2308" s="634">
        <f>L2308/D2308</f>
        <v>2</v>
      </c>
      <c r="Q2308" s="71" t="e">
        <f ca="1">_xll.BDP(T2308,"NAME")</f>
        <v>#NAME?</v>
      </c>
      <c r="R2308" s="38" t="e">
        <f ca="1">_xll.BDP(T2308,"INDUSTRY_SECTOR")</f>
        <v>#NAME?</v>
      </c>
      <c r="S2308" s="11" t="s">
        <v>2306</v>
      </c>
      <c r="T2308" s="38" t="str">
        <f t="shared" si="195"/>
        <v>AMX US EQUITY</v>
      </c>
      <c r="U2308" s="38"/>
    </row>
    <row r="2309" spans="1:21" s="51" customFormat="1" x14ac:dyDescent="0.3">
      <c r="A2309" s="46">
        <v>41522</v>
      </c>
      <c r="B2309" s="982" t="s">
        <v>2293</v>
      </c>
      <c r="C2309" s="982" t="s">
        <v>218</v>
      </c>
      <c r="D2309" s="675">
        <v>500</v>
      </c>
      <c r="E2309" s="47" t="s">
        <v>66</v>
      </c>
      <c r="F2309" s="48">
        <v>45181</v>
      </c>
      <c r="G2309" s="47" t="s">
        <v>2294</v>
      </c>
      <c r="H2309" s="47" t="s">
        <v>173</v>
      </c>
      <c r="I2309" s="49" t="s">
        <v>559</v>
      </c>
      <c r="J2309" s="50" t="s">
        <v>1645</v>
      </c>
      <c r="K2309" s="50"/>
      <c r="L2309" s="93">
        <v>1750</v>
      </c>
      <c r="M2309" s="47" t="s">
        <v>2295</v>
      </c>
      <c r="N2309" s="51">
        <f t="shared" si="196"/>
        <v>9</v>
      </c>
      <c r="O2309" s="635">
        <f>P2310</f>
        <v>2.3333333333333335</v>
      </c>
      <c r="P2309" s="52">
        <f>SUM(D2309:D2310)</f>
        <v>750</v>
      </c>
      <c r="Q2309" s="47" t="e">
        <f ca="1">_xll.BDP(T2309,"NAME")</f>
        <v>#NAME?</v>
      </c>
      <c r="R2309" s="51" t="e">
        <f ca="1">_xll.BDP(T2309,"INDUSTRY_SECTOR")</f>
        <v>#NAME?</v>
      </c>
      <c r="S2309" s="51" t="s">
        <v>2307</v>
      </c>
      <c r="T2309" s="51" t="str">
        <f>CONCATENATE(S2309," EQUITY")</f>
        <v>800028Z EQUITY</v>
      </c>
    </row>
    <row r="2310" spans="1:21" s="51" customFormat="1" x14ac:dyDescent="0.3">
      <c r="A2310" s="46">
        <v>41522</v>
      </c>
      <c r="B2310" s="982" t="s">
        <v>2293</v>
      </c>
      <c r="C2310" s="982" t="s">
        <v>218</v>
      </c>
      <c r="D2310" s="675">
        <v>250</v>
      </c>
      <c r="E2310" s="47" t="s">
        <v>117</v>
      </c>
      <c r="F2310" s="48">
        <v>52486</v>
      </c>
      <c r="G2310" s="47" t="s">
        <v>2294</v>
      </c>
      <c r="H2310" s="47" t="s">
        <v>2296</v>
      </c>
      <c r="I2310" s="49" t="s">
        <v>956</v>
      </c>
      <c r="J2310" s="50" t="s">
        <v>1512</v>
      </c>
      <c r="K2310" s="50"/>
      <c r="L2310" s="93">
        <v>1750</v>
      </c>
      <c r="M2310" s="47" t="s">
        <v>1953</v>
      </c>
      <c r="N2310" s="51">
        <f t="shared" si="196"/>
        <v>9</v>
      </c>
      <c r="O2310" s="635">
        <f>P2310</f>
        <v>2.3333333333333335</v>
      </c>
      <c r="P2310" s="52">
        <f>L2309/P2309</f>
        <v>2.3333333333333335</v>
      </c>
      <c r="Q2310" s="47" t="e">
        <f ca="1">_xll.BDP(T2310,"NAME")</f>
        <v>#NAME?</v>
      </c>
      <c r="R2310" s="51" t="e">
        <f ca="1">_xll.BDP(T2310,"INDUSTRY_SECTOR")</f>
        <v>#NAME?</v>
      </c>
      <c r="S2310" s="51" t="s">
        <v>2307</v>
      </c>
      <c r="T2310" s="51" t="str">
        <f>CONCATENATE(S2310," EQUITY")</f>
        <v>800028Z EQUITY</v>
      </c>
    </row>
    <row r="2311" spans="1:21" s="11" customFormat="1" x14ac:dyDescent="0.3">
      <c r="A2311" s="62">
        <v>41522</v>
      </c>
      <c r="B2311" s="965" t="s">
        <v>1215</v>
      </c>
      <c r="C2311" s="965" t="s">
        <v>1216</v>
      </c>
      <c r="D2311" s="66">
        <v>500</v>
      </c>
      <c r="E2311" s="8" t="s">
        <v>12</v>
      </c>
      <c r="F2311" s="13">
        <v>42622</v>
      </c>
      <c r="G2311" s="8" t="s">
        <v>2297</v>
      </c>
      <c r="H2311" s="8" t="s">
        <v>2298</v>
      </c>
      <c r="I2311" s="9" t="s">
        <v>2219</v>
      </c>
      <c r="J2311" s="10" t="s">
        <v>2220</v>
      </c>
      <c r="K2311" s="10"/>
      <c r="L2311" s="91">
        <v>1000</v>
      </c>
      <c r="M2311" s="8" t="s">
        <v>1900</v>
      </c>
      <c r="N2311" s="38">
        <f t="shared" si="196"/>
        <v>9</v>
      </c>
      <c r="O2311" s="634">
        <f>L2311/D2311</f>
        <v>2</v>
      </c>
      <c r="Q2311" s="71" t="e">
        <f ca="1">_xll.BDP(T2311,"NAME")</f>
        <v>#NAME?</v>
      </c>
      <c r="R2311" s="38" t="e">
        <f ca="1">_xll.BDP(T2311,"INDUSTRY_SECTOR")</f>
        <v>#NAME?</v>
      </c>
      <c r="S2311" s="38" t="s">
        <v>1215</v>
      </c>
      <c r="T2311" s="38" t="str">
        <f>CONCATENATE(S2311," US EQUITY")</f>
        <v>TD US EQUITY</v>
      </c>
      <c r="U2311" s="38"/>
    </row>
    <row r="2312" spans="1:21" s="11" customFormat="1" x14ac:dyDescent="0.3">
      <c r="A2312" s="62">
        <v>41522</v>
      </c>
      <c r="B2312" s="965" t="s">
        <v>1215</v>
      </c>
      <c r="C2312" s="965" t="s">
        <v>1216</v>
      </c>
      <c r="D2312" s="66">
        <v>2500</v>
      </c>
      <c r="E2312" s="8" t="s">
        <v>1222</v>
      </c>
      <c r="F2312" s="13">
        <v>42622</v>
      </c>
      <c r="G2312" s="8" t="s">
        <v>2297</v>
      </c>
      <c r="H2312" s="8" t="s">
        <v>2299</v>
      </c>
      <c r="I2312" s="9" t="s">
        <v>2299</v>
      </c>
      <c r="J2312" s="10" t="s">
        <v>2300</v>
      </c>
      <c r="K2312" s="10"/>
      <c r="L2312" s="91">
        <v>3500</v>
      </c>
      <c r="M2312" s="8"/>
      <c r="N2312" s="38">
        <f t="shared" si="196"/>
        <v>9</v>
      </c>
      <c r="O2312" s="634">
        <f>L2312/D2312</f>
        <v>1.4</v>
      </c>
      <c r="Q2312" s="71" t="e">
        <f ca="1">_xll.BDP(T2312,"NAME")</f>
        <v>#NAME?</v>
      </c>
      <c r="R2312" s="38" t="e">
        <f ca="1">_xll.BDP(T2312,"INDUSTRY_SECTOR")</f>
        <v>#NAME?</v>
      </c>
      <c r="S2312" s="38" t="s">
        <v>1215</v>
      </c>
      <c r="T2312" s="38" t="str">
        <f>CONCATENATE(S2312," US EQUITY")</f>
        <v>TD US EQUITY</v>
      </c>
      <c r="U2312" s="38"/>
    </row>
    <row r="2313" spans="1:21" s="11" customFormat="1" x14ac:dyDescent="0.3">
      <c r="A2313" s="62">
        <v>41522</v>
      </c>
      <c r="B2313" s="965" t="s">
        <v>1215</v>
      </c>
      <c r="C2313" s="965" t="s">
        <v>1216</v>
      </c>
      <c r="D2313" s="66">
        <v>750</v>
      </c>
      <c r="E2313" s="8" t="s">
        <v>37</v>
      </c>
      <c r="F2313" s="13">
        <v>43353</v>
      </c>
      <c r="G2313" s="8" t="s">
        <v>2297</v>
      </c>
      <c r="H2313" s="8" t="s">
        <v>2301</v>
      </c>
      <c r="I2313" s="9" t="s">
        <v>933</v>
      </c>
      <c r="J2313" s="10" t="s">
        <v>2302</v>
      </c>
      <c r="K2313" s="10"/>
      <c r="L2313" s="91">
        <v>1500</v>
      </c>
      <c r="M2313" s="8" t="s">
        <v>2303</v>
      </c>
      <c r="N2313" s="38">
        <f t="shared" si="196"/>
        <v>9</v>
      </c>
      <c r="O2313" s="634">
        <f>L2313/D2313</f>
        <v>2</v>
      </c>
      <c r="Q2313" s="71" t="e">
        <f ca="1">_xll.BDP(T2313,"NAME")</f>
        <v>#NAME?</v>
      </c>
      <c r="R2313" s="38" t="e">
        <f ca="1">_xll.BDP(T2313,"INDUSTRY_SECTOR")</f>
        <v>#NAME?</v>
      </c>
      <c r="S2313" s="38" t="s">
        <v>1215</v>
      </c>
      <c r="T2313" s="38" t="str">
        <f>CONCATENATE(S2313," US EQUITY")</f>
        <v>TD US EQUITY</v>
      </c>
      <c r="U2313" s="38"/>
    </row>
    <row r="2314" spans="1:21" s="11" customFormat="1" x14ac:dyDescent="0.3">
      <c r="A2314" s="62">
        <v>41522</v>
      </c>
      <c r="B2314" s="965" t="s">
        <v>2304</v>
      </c>
      <c r="C2314" s="965" t="s">
        <v>1329</v>
      </c>
      <c r="D2314" s="66">
        <v>300</v>
      </c>
      <c r="E2314" s="8" t="s">
        <v>66</v>
      </c>
      <c r="F2314" s="13">
        <v>45275</v>
      </c>
      <c r="G2314" s="8" t="s">
        <v>561</v>
      </c>
      <c r="H2314" s="8" t="s">
        <v>2305</v>
      </c>
      <c r="I2314" s="9" t="s">
        <v>1412</v>
      </c>
      <c r="J2314" s="10" t="s">
        <v>1011</v>
      </c>
      <c r="K2314" s="10"/>
      <c r="L2314" s="91">
        <v>750</v>
      </c>
      <c r="M2314" s="8" t="s">
        <v>1900</v>
      </c>
      <c r="N2314" s="38">
        <f t="shared" si="196"/>
        <v>9</v>
      </c>
      <c r="O2314" s="634">
        <f>L2314/D2314</f>
        <v>2.5</v>
      </c>
      <c r="Q2314" s="71" t="e">
        <f ca="1">_xll.BDP(T2314,"NAME")</f>
        <v>#NAME?</v>
      </c>
      <c r="R2314" s="38" t="e">
        <f ca="1">_xll.BDP(T2314,"INDUSTRY_SECTOR")</f>
        <v>#NAME?</v>
      </c>
      <c r="S2314" s="38" t="s">
        <v>2304</v>
      </c>
      <c r="T2314" s="38" t="str">
        <f>CONCATENATE(S2314," US EQUITY")</f>
        <v>KSS US EQUITY</v>
      </c>
      <c r="U2314" s="38"/>
    </row>
    <row r="2315" spans="1:21" s="51" customFormat="1" x14ac:dyDescent="0.3">
      <c r="A2315" s="46">
        <v>41521</v>
      </c>
      <c r="B2315" s="982" t="s">
        <v>1289</v>
      </c>
      <c r="C2315" s="982" t="s">
        <v>73</v>
      </c>
      <c r="D2315" s="675">
        <v>800</v>
      </c>
      <c r="E2315" s="47" t="s">
        <v>12</v>
      </c>
      <c r="F2315" s="48">
        <v>42628</v>
      </c>
      <c r="G2315" s="47" t="s">
        <v>2270</v>
      </c>
      <c r="H2315" s="47" t="s">
        <v>2271</v>
      </c>
      <c r="I2315" s="49" t="s">
        <v>830</v>
      </c>
      <c r="J2315" s="50" t="s">
        <v>1425</v>
      </c>
      <c r="K2315" s="50"/>
      <c r="L2315" s="93">
        <v>3000</v>
      </c>
      <c r="M2315" s="47" t="s">
        <v>1900</v>
      </c>
      <c r="N2315" s="51">
        <f t="shared" ref="N2315:N2323" si="197">MONTH(A2315)</f>
        <v>9</v>
      </c>
      <c r="O2315" s="635">
        <f>P2316</f>
        <v>1.5</v>
      </c>
      <c r="P2315" s="52">
        <f>SUM(D2315:D2316)</f>
        <v>2000</v>
      </c>
      <c r="Q2315" s="47" t="e">
        <f ca="1">_xll.BDP(T2315,"NAME")</f>
        <v>#NAME?</v>
      </c>
      <c r="R2315" s="51" t="e">
        <f ca="1">_xll.BDP(T2315,"INDUSTRY_SECTOR")</f>
        <v>#NAME?</v>
      </c>
      <c r="S2315" s="51" t="s">
        <v>1289</v>
      </c>
      <c r="T2315" s="51" t="str">
        <f t="shared" ref="T2315:T2323" si="198">CONCATENATE(S2315," US EQUITY")</f>
        <v>RY US EQUITY</v>
      </c>
    </row>
    <row r="2316" spans="1:21" s="51" customFormat="1" x14ac:dyDescent="0.3">
      <c r="A2316" s="46">
        <v>41521</v>
      </c>
      <c r="B2316" s="982" t="s">
        <v>1289</v>
      </c>
      <c r="C2316" s="982" t="s">
        <v>73</v>
      </c>
      <c r="D2316" s="675">
        <v>1200</v>
      </c>
      <c r="E2316" s="47" t="s">
        <v>1222</v>
      </c>
      <c r="F2316" s="48">
        <v>42628</v>
      </c>
      <c r="G2316" s="47" t="s">
        <v>2270</v>
      </c>
      <c r="H2316" s="47" t="s">
        <v>1409</v>
      </c>
      <c r="I2316" s="49" t="s">
        <v>1409</v>
      </c>
      <c r="J2316" s="50" t="s">
        <v>1433</v>
      </c>
      <c r="K2316" s="50"/>
      <c r="L2316" s="93">
        <v>3000</v>
      </c>
      <c r="M2316" s="47"/>
      <c r="N2316" s="51">
        <f t="shared" si="197"/>
        <v>9</v>
      </c>
      <c r="O2316" s="635">
        <f>P2316</f>
        <v>1.5</v>
      </c>
      <c r="P2316" s="52">
        <f>L2315/P2315</f>
        <v>1.5</v>
      </c>
      <c r="Q2316" s="47" t="e">
        <f ca="1">_xll.BDP(T2316,"NAME")</f>
        <v>#NAME?</v>
      </c>
      <c r="R2316" s="51" t="e">
        <f ca="1">_xll.BDP(T2316,"INDUSTRY_SECTOR")</f>
        <v>#NAME?</v>
      </c>
      <c r="S2316" s="51" t="s">
        <v>1289</v>
      </c>
      <c r="T2316" s="51" t="str">
        <f t="shared" si="198"/>
        <v>RY US EQUITY</v>
      </c>
    </row>
    <row r="2317" spans="1:21" s="11" customFormat="1" x14ac:dyDescent="0.3">
      <c r="A2317" s="62">
        <v>41521</v>
      </c>
      <c r="B2317" s="965" t="s">
        <v>2272</v>
      </c>
      <c r="C2317" s="965" t="s">
        <v>923</v>
      </c>
      <c r="D2317" s="66">
        <v>450</v>
      </c>
      <c r="E2317" s="8" t="s">
        <v>66</v>
      </c>
      <c r="F2317" s="13">
        <v>45170</v>
      </c>
      <c r="G2317" s="8" t="s">
        <v>2273</v>
      </c>
      <c r="H2317" s="8" t="s">
        <v>821</v>
      </c>
      <c r="I2317" s="9" t="s">
        <v>1135</v>
      </c>
      <c r="J2317" s="10" t="s">
        <v>1137</v>
      </c>
      <c r="K2317" s="10"/>
      <c r="L2317" s="91">
        <v>1500</v>
      </c>
      <c r="M2317" s="8" t="s">
        <v>2274</v>
      </c>
      <c r="N2317" s="38">
        <f t="shared" si="197"/>
        <v>9</v>
      </c>
      <c r="O2317" s="634">
        <f>L2317/D2317</f>
        <v>3.3333333333333335</v>
      </c>
      <c r="Q2317" s="71" t="e">
        <f ca="1">_xll.BDP(T2317,"NAME")</f>
        <v>#NAME?</v>
      </c>
      <c r="R2317" s="38" t="e">
        <f ca="1">_xll.BDP(T2317,"INDUSTRY_SECTOR")</f>
        <v>#NAME?</v>
      </c>
      <c r="S2317" s="38" t="s">
        <v>2272</v>
      </c>
      <c r="T2317" s="38" t="str">
        <f t="shared" si="198"/>
        <v>SRE US EQUITY</v>
      </c>
      <c r="U2317" s="38"/>
    </row>
    <row r="2318" spans="1:21" s="51" customFormat="1" x14ac:dyDescent="0.3">
      <c r="A2318" s="46">
        <v>41521</v>
      </c>
      <c r="B2318" s="982" t="s">
        <v>2275</v>
      </c>
      <c r="C2318" s="982" t="s">
        <v>11</v>
      </c>
      <c r="D2318" s="675">
        <v>500</v>
      </c>
      <c r="E2318" s="47" t="s">
        <v>66</v>
      </c>
      <c r="F2318" s="48">
        <v>45184</v>
      </c>
      <c r="G2318" s="47" t="s">
        <v>2276</v>
      </c>
      <c r="H2318" s="47" t="s">
        <v>444</v>
      </c>
      <c r="I2318" s="49" t="s">
        <v>444</v>
      </c>
      <c r="J2318" s="50" t="s">
        <v>1112</v>
      </c>
      <c r="K2318" s="50"/>
      <c r="L2318" s="93">
        <v>3500</v>
      </c>
      <c r="M2318" s="47" t="s">
        <v>2274</v>
      </c>
      <c r="N2318" s="51">
        <f t="shared" si="197"/>
        <v>9</v>
      </c>
      <c r="O2318" s="635">
        <f>P2319</f>
        <v>3.5</v>
      </c>
      <c r="P2318" s="52">
        <f>SUM(D2318:D2319)</f>
        <v>1000</v>
      </c>
      <c r="Q2318" s="47" t="e">
        <f ca="1">_xll.BDP(T2318,"NAME")</f>
        <v>#NAME?</v>
      </c>
      <c r="R2318" s="51" t="e">
        <f ca="1">_xll.BDP(T2318,"INDUSTRY_SECTOR")</f>
        <v>#NAME?</v>
      </c>
      <c r="S2318" s="51" t="s">
        <v>2275</v>
      </c>
      <c r="T2318" s="51" t="str">
        <f t="shared" si="198"/>
        <v>LOW US EQUITY</v>
      </c>
    </row>
    <row r="2319" spans="1:21" s="47" customFormat="1" x14ac:dyDescent="0.3">
      <c r="A2319" s="46">
        <v>41521</v>
      </c>
      <c r="B2319" s="982" t="s">
        <v>2275</v>
      </c>
      <c r="C2319" s="982" t="s">
        <v>11</v>
      </c>
      <c r="D2319" s="675">
        <v>500</v>
      </c>
      <c r="E2319" s="47" t="s">
        <v>117</v>
      </c>
      <c r="F2319" s="48">
        <v>52489</v>
      </c>
      <c r="G2319" s="47" t="s">
        <v>2276</v>
      </c>
      <c r="H2319" s="47" t="s">
        <v>2278</v>
      </c>
      <c r="I2319" s="49" t="s">
        <v>2034</v>
      </c>
      <c r="J2319" s="50" t="s">
        <v>2035</v>
      </c>
      <c r="K2319" s="50"/>
      <c r="L2319" s="93">
        <v>3500</v>
      </c>
      <c r="M2319" s="47" t="s">
        <v>1917</v>
      </c>
      <c r="N2319" s="51">
        <f t="shared" si="197"/>
        <v>9</v>
      </c>
      <c r="O2319" s="635">
        <f>P2319</f>
        <v>3.5</v>
      </c>
      <c r="P2319" s="52">
        <f>L2318/P2318</f>
        <v>3.5</v>
      </c>
      <c r="Q2319" s="47" t="e">
        <f ca="1">_xll.BDP(T2319,"NAME")</f>
        <v>#NAME?</v>
      </c>
      <c r="R2319" s="51" t="e">
        <f ca="1">_xll.BDP(T2319,"INDUSTRY_SECTOR")</f>
        <v>#NAME?</v>
      </c>
      <c r="S2319" s="51" t="s">
        <v>2275</v>
      </c>
      <c r="T2319" s="51" t="str">
        <f t="shared" si="198"/>
        <v>LOW US EQUITY</v>
      </c>
      <c r="U2319" s="51"/>
    </row>
    <row r="2320" spans="1:21" s="8" customFormat="1" x14ac:dyDescent="0.3">
      <c r="A2320" s="62">
        <v>41521</v>
      </c>
      <c r="B2320" s="965" t="s">
        <v>2279</v>
      </c>
      <c r="C2320" s="965" t="s">
        <v>73</v>
      </c>
      <c r="D2320" s="66">
        <v>750</v>
      </c>
      <c r="E2320" s="8" t="s">
        <v>117</v>
      </c>
      <c r="F2320" s="13">
        <v>52489</v>
      </c>
      <c r="G2320" s="8" t="s">
        <v>2280</v>
      </c>
      <c r="H2320" s="8" t="s">
        <v>329</v>
      </c>
      <c r="I2320" s="9" t="s">
        <v>2281</v>
      </c>
      <c r="J2320" s="10" t="s">
        <v>1017</v>
      </c>
      <c r="K2320" s="10"/>
      <c r="L2320" s="91">
        <v>3400</v>
      </c>
      <c r="M2320" s="8" t="s">
        <v>2274</v>
      </c>
      <c r="N2320" s="38">
        <f t="shared" si="197"/>
        <v>9</v>
      </c>
      <c r="O2320" s="634">
        <f>L2320/D2320</f>
        <v>4.5333333333333332</v>
      </c>
      <c r="Q2320" s="71" t="e">
        <f ca="1">_xll.BDP(T2320,"NAME")</f>
        <v>#NAME?</v>
      </c>
      <c r="R2320" s="38" t="e">
        <f ca="1">_xll.BDP(T2320,"INDUSTRY_SECTOR")</f>
        <v>#NAME?</v>
      </c>
      <c r="S2320" s="38" t="s">
        <v>2279</v>
      </c>
      <c r="T2320" s="38" t="str">
        <f t="shared" si="198"/>
        <v>CME US EQUITY</v>
      </c>
      <c r="U2320" s="38"/>
    </row>
    <row r="2321" spans="1:21" s="8" customFormat="1" x14ac:dyDescent="0.3">
      <c r="A2321" s="62">
        <v>41521</v>
      </c>
      <c r="B2321" s="965" t="s">
        <v>2282</v>
      </c>
      <c r="C2321" s="965" t="s">
        <v>1422</v>
      </c>
      <c r="D2321" s="66">
        <v>750</v>
      </c>
      <c r="E2321" s="8" t="s">
        <v>12</v>
      </c>
      <c r="F2321" s="13">
        <v>42646</v>
      </c>
      <c r="G2321" s="8" t="s">
        <v>2283</v>
      </c>
      <c r="H2321" s="8" t="s">
        <v>2271</v>
      </c>
      <c r="I2321" s="9" t="s">
        <v>1322</v>
      </c>
      <c r="J2321" s="10" t="s">
        <v>1323</v>
      </c>
      <c r="K2321" s="10"/>
      <c r="L2321" s="91">
        <v>1200</v>
      </c>
      <c r="M2321" s="8" t="s">
        <v>2107</v>
      </c>
      <c r="N2321" s="38">
        <f t="shared" si="197"/>
        <v>9</v>
      </c>
      <c r="O2321" s="634">
        <f>L2321/D2321</f>
        <v>1.6</v>
      </c>
      <c r="Q2321" s="71" t="e">
        <f ca="1">_xll.BDP(T2321,"NAME")</f>
        <v>#NAME?</v>
      </c>
      <c r="R2321" s="38" t="e">
        <f ca="1">_xll.BDP(T2321,"INDUSTRY_SECTOR")</f>
        <v>#NAME?</v>
      </c>
      <c r="S2321" s="38" t="s">
        <v>2282</v>
      </c>
      <c r="T2321" s="38" t="str">
        <f t="shared" si="198"/>
        <v>BBT US EQUITY</v>
      </c>
      <c r="U2321" s="38"/>
    </row>
    <row r="2322" spans="1:21" s="47" customFormat="1" x14ac:dyDescent="0.3">
      <c r="A2322" s="46">
        <v>41521</v>
      </c>
      <c r="B2322" s="982" t="s">
        <v>2284</v>
      </c>
      <c r="C2322" s="982" t="s">
        <v>998</v>
      </c>
      <c r="D2322" s="675">
        <v>350</v>
      </c>
      <c r="E2322" s="47" t="s">
        <v>12</v>
      </c>
      <c r="F2322" s="48">
        <v>42628</v>
      </c>
      <c r="G2322" s="47" t="s">
        <v>2285</v>
      </c>
      <c r="H2322" s="47" t="s">
        <v>2046</v>
      </c>
      <c r="I2322" s="49" t="s">
        <v>2286</v>
      </c>
      <c r="J2322" s="50" t="s">
        <v>1076</v>
      </c>
      <c r="K2322" s="50"/>
      <c r="L2322" s="93">
        <v>4000</v>
      </c>
      <c r="N2322" s="51">
        <f t="shared" si="197"/>
        <v>9</v>
      </c>
      <c r="O2322" s="635">
        <f>P2323</f>
        <v>5.7142857142857144</v>
      </c>
      <c r="P2322" s="52">
        <f>SUM(D2322:D2323)</f>
        <v>700</v>
      </c>
      <c r="Q2322" s="47" t="e">
        <f ca="1">_xll.BDP(T2322,"NAME")</f>
        <v>#NAME?</v>
      </c>
      <c r="R2322" s="51" t="e">
        <f ca="1">_xll.BDP(T2322,"INDUSTRY_SECTOR")</f>
        <v>#NAME?</v>
      </c>
      <c r="S2322" s="51" t="s">
        <v>2284</v>
      </c>
      <c r="T2322" s="51" t="str">
        <f t="shared" si="198"/>
        <v>NBR US EQUITY</v>
      </c>
      <c r="U2322" s="51"/>
    </row>
    <row r="2323" spans="1:21" s="47" customFormat="1" x14ac:dyDescent="0.3">
      <c r="A2323" s="46">
        <v>41521</v>
      </c>
      <c r="B2323" s="982" t="s">
        <v>2284</v>
      </c>
      <c r="C2323" s="982" t="s">
        <v>998</v>
      </c>
      <c r="D2323" s="675">
        <v>350</v>
      </c>
      <c r="E2323" s="47" t="s">
        <v>66</v>
      </c>
      <c r="F2323" s="48">
        <v>45184</v>
      </c>
      <c r="G2323" s="47" t="s">
        <v>2285</v>
      </c>
      <c r="H2323" s="47" t="s">
        <v>346</v>
      </c>
      <c r="I2323" s="49" t="s">
        <v>2287</v>
      </c>
      <c r="J2323" s="50" t="s">
        <v>1645</v>
      </c>
      <c r="K2323" s="50"/>
      <c r="L2323" s="93">
        <v>4000</v>
      </c>
      <c r="M2323" s="47" t="s">
        <v>2288</v>
      </c>
      <c r="N2323" s="51">
        <f t="shared" si="197"/>
        <v>9</v>
      </c>
      <c r="O2323" s="635">
        <f>P2323</f>
        <v>5.7142857142857144</v>
      </c>
      <c r="P2323" s="52">
        <f>L2322/P2322</f>
        <v>5.7142857142857144</v>
      </c>
      <c r="Q2323" s="47" t="e">
        <f ca="1">_xll.BDP(T2323,"NAME")</f>
        <v>#NAME?</v>
      </c>
      <c r="R2323" s="51" t="e">
        <f ca="1">_xll.BDP(T2323,"INDUSTRY_SECTOR")</f>
        <v>#NAME?</v>
      </c>
      <c r="S2323" s="51" t="s">
        <v>2284</v>
      </c>
      <c r="T2323" s="51" t="str">
        <f t="shared" si="198"/>
        <v>NBR US EQUITY</v>
      </c>
      <c r="U2323" s="51"/>
    </row>
    <row r="2324" spans="1:21" s="51" customFormat="1" x14ac:dyDescent="0.3">
      <c r="A2324" s="46">
        <v>41520</v>
      </c>
      <c r="B2324" s="982" t="s">
        <v>2195</v>
      </c>
      <c r="C2324" s="982" t="s">
        <v>288</v>
      </c>
      <c r="D2324" s="675">
        <v>650</v>
      </c>
      <c r="E2324" s="47" t="s">
        <v>12</v>
      </c>
      <c r="F2324" s="48">
        <v>42622</v>
      </c>
      <c r="G2324" s="47" t="s">
        <v>2242</v>
      </c>
      <c r="H2324" s="47" t="s">
        <v>631</v>
      </c>
      <c r="I2324" s="49" t="s">
        <v>668</v>
      </c>
      <c r="J2324" s="50" t="s">
        <v>1380</v>
      </c>
      <c r="K2324" s="50"/>
      <c r="L2324" s="93">
        <v>10000</v>
      </c>
      <c r="M2324" s="47" t="s">
        <v>2092</v>
      </c>
      <c r="N2324" s="51">
        <f t="shared" ref="N2324:N2339" si="199">MONTH(A2324)</f>
        <v>9</v>
      </c>
      <c r="O2324" s="635">
        <f>P2325</f>
        <v>3.3333333333333335</v>
      </c>
      <c r="P2324" s="52">
        <f>SUM(D2324:D2327)</f>
        <v>3000</v>
      </c>
      <c r="Q2324" s="47" t="e">
        <f ca="1">_xll.BDP(T2324,"NAME")</f>
        <v>#NAME?</v>
      </c>
      <c r="R2324" s="51" t="e">
        <f ca="1">_xll.BDP(T2324,"INDUSTRY_SECTOR")</f>
        <v>#NAME?</v>
      </c>
      <c r="S2324" s="51" t="s">
        <v>2268</v>
      </c>
      <c r="T2324" s="51" t="str">
        <f t="shared" ref="T2324:T2340" si="200">CONCATENATE(S2324," US EQUITY")</f>
        <v>7624z US EQUITY</v>
      </c>
    </row>
    <row r="2325" spans="1:21" s="51" customFormat="1" x14ac:dyDescent="0.3">
      <c r="A2325" s="46">
        <v>41520</v>
      </c>
      <c r="B2325" s="982" t="s">
        <v>2195</v>
      </c>
      <c r="C2325" s="982" t="s">
        <v>288</v>
      </c>
      <c r="D2325" s="675">
        <v>850</v>
      </c>
      <c r="E2325" s="47" t="s">
        <v>1222</v>
      </c>
      <c r="F2325" s="48">
        <v>42622</v>
      </c>
      <c r="G2325" s="47" t="s">
        <v>2242</v>
      </c>
      <c r="H2325" s="47" t="s">
        <v>2244</v>
      </c>
      <c r="I2325" s="49" t="s">
        <v>1409</v>
      </c>
      <c r="J2325" s="50" t="s">
        <v>2245</v>
      </c>
      <c r="K2325" s="50"/>
      <c r="L2325" s="93">
        <v>10000</v>
      </c>
      <c r="M2325" s="47"/>
      <c r="N2325" s="51">
        <f t="shared" si="199"/>
        <v>9</v>
      </c>
      <c r="O2325" s="635">
        <f>P2325</f>
        <v>3.3333333333333335</v>
      </c>
      <c r="P2325" s="52">
        <f>L2324/P2324</f>
        <v>3.3333333333333335</v>
      </c>
      <c r="Q2325" s="47" t="e">
        <f ca="1">_xll.BDP(T2325,"NAME")</f>
        <v>#NAME?</v>
      </c>
      <c r="R2325" s="51" t="e">
        <f ca="1">_xll.BDP(T2325,"INDUSTRY_SECTOR")</f>
        <v>#NAME?</v>
      </c>
      <c r="S2325" s="51" t="s">
        <v>2268</v>
      </c>
      <c r="T2325" s="51" t="str">
        <f t="shared" si="200"/>
        <v>7624z US EQUITY</v>
      </c>
    </row>
    <row r="2326" spans="1:21" s="51" customFormat="1" x14ac:dyDescent="0.3">
      <c r="A2326" s="46">
        <v>41520</v>
      </c>
      <c r="B2326" s="982" t="s">
        <v>2195</v>
      </c>
      <c r="C2326" s="982" t="s">
        <v>288</v>
      </c>
      <c r="D2326" s="675">
        <v>1000</v>
      </c>
      <c r="E2326" s="47" t="s">
        <v>37</v>
      </c>
      <c r="F2326" s="48">
        <v>43352</v>
      </c>
      <c r="G2326" s="47" t="s">
        <v>2242</v>
      </c>
      <c r="H2326" s="47" t="s">
        <v>226</v>
      </c>
      <c r="I2326" s="49" t="s">
        <v>145</v>
      </c>
      <c r="J2326" s="50" t="s">
        <v>1112</v>
      </c>
      <c r="K2326" s="50"/>
      <c r="L2326" s="93">
        <v>10000</v>
      </c>
      <c r="M2326" s="47" t="s">
        <v>2092</v>
      </c>
      <c r="N2326" s="51">
        <f t="shared" si="199"/>
        <v>9</v>
      </c>
      <c r="O2326" s="635">
        <f>P2325</f>
        <v>3.3333333333333335</v>
      </c>
      <c r="P2326" s="52"/>
      <c r="Q2326" s="47" t="e">
        <f ca="1">_xll.BDP(T2326,"NAME")</f>
        <v>#NAME?</v>
      </c>
      <c r="R2326" s="51" t="e">
        <f ca="1">_xll.BDP(T2326,"INDUSTRY_SECTOR")</f>
        <v>#NAME?</v>
      </c>
      <c r="S2326" s="51" t="s">
        <v>2268</v>
      </c>
      <c r="T2326" s="51" t="str">
        <f t="shared" si="200"/>
        <v>7624z US EQUITY</v>
      </c>
    </row>
    <row r="2327" spans="1:21" s="51" customFormat="1" x14ac:dyDescent="0.3">
      <c r="A2327" s="46">
        <v>41520</v>
      </c>
      <c r="B2327" s="982" t="s">
        <v>2195</v>
      </c>
      <c r="C2327" s="982" t="s">
        <v>288</v>
      </c>
      <c r="D2327" s="675">
        <v>500</v>
      </c>
      <c r="E2327" s="47" t="s">
        <v>66</v>
      </c>
      <c r="F2327" s="48">
        <v>45178</v>
      </c>
      <c r="G2327" s="47" t="s">
        <v>2242</v>
      </c>
      <c r="H2327" s="47" t="s">
        <v>124</v>
      </c>
      <c r="I2327" s="49" t="s">
        <v>579</v>
      </c>
      <c r="J2327" s="50" t="s">
        <v>1016</v>
      </c>
      <c r="K2327" s="50"/>
      <c r="L2327" s="93">
        <v>10000</v>
      </c>
      <c r="M2327" s="47" t="s">
        <v>1890</v>
      </c>
      <c r="N2327" s="51">
        <f t="shared" si="199"/>
        <v>9</v>
      </c>
      <c r="O2327" s="635">
        <f>P2325</f>
        <v>3.3333333333333335</v>
      </c>
      <c r="Q2327" s="47" t="e">
        <f ca="1">_xll.BDP(T2327,"NAME")</f>
        <v>#NAME?</v>
      </c>
      <c r="R2327" s="51" t="e">
        <f ca="1">_xll.BDP(T2327,"INDUSTRY_SECTOR")</f>
        <v>#NAME?</v>
      </c>
      <c r="S2327" s="51" t="s">
        <v>2268</v>
      </c>
      <c r="T2327" s="51" t="str">
        <f t="shared" si="200"/>
        <v>7624z US EQUITY</v>
      </c>
    </row>
    <row r="2328" spans="1:21" s="11" customFormat="1" x14ac:dyDescent="0.3">
      <c r="A2328" s="62">
        <v>41520</v>
      </c>
      <c r="B2328" s="965" t="s">
        <v>2246</v>
      </c>
      <c r="C2328" s="965" t="s">
        <v>100</v>
      </c>
      <c r="D2328" s="66">
        <v>750</v>
      </c>
      <c r="E2328" s="8" t="s">
        <v>746</v>
      </c>
      <c r="F2328" s="13">
        <v>43530</v>
      </c>
      <c r="G2328" s="8" t="s">
        <v>2247</v>
      </c>
      <c r="H2328" s="8" t="s">
        <v>2248</v>
      </c>
      <c r="I2328" s="9" t="s">
        <v>1276</v>
      </c>
      <c r="J2328" s="10" t="s">
        <v>989</v>
      </c>
      <c r="K2328" s="10"/>
      <c r="L2328" s="91">
        <v>2800</v>
      </c>
      <c r="M2328" s="8" t="s">
        <v>1937</v>
      </c>
      <c r="N2328" s="38">
        <f t="shared" si="199"/>
        <v>9</v>
      </c>
      <c r="O2328" s="634">
        <f>L2328/D2328</f>
        <v>3.7333333333333334</v>
      </c>
      <c r="Q2328" s="71" t="e">
        <f ca="1">_xll.BDP(T2328,"NAME")</f>
        <v>#NAME?</v>
      </c>
      <c r="R2328" s="38" t="e">
        <f ca="1">_xll.BDP(T2328,"INDUSTRY_SECTOR")</f>
        <v>#NAME?</v>
      </c>
      <c r="S2328" s="38" t="s">
        <v>2269</v>
      </c>
      <c r="T2328" s="38" t="str">
        <f t="shared" si="200"/>
        <v>2987z US EQUITY</v>
      </c>
      <c r="U2328" s="38"/>
    </row>
    <row r="2329" spans="1:21" s="51" customFormat="1" x14ac:dyDescent="0.3">
      <c r="A2329" s="46">
        <v>41520</v>
      </c>
      <c r="B2329" s="982" t="s">
        <v>2177</v>
      </c>
      <c r="C2329" s="982" t="s">
        <v>1155</v>
      </c>
      <c r="D2329" s="675">
        <v>1150</v>
      </c>
      <c r="E2329" s="47" t="s">
        <v>37</v>
      </c>
      <c r="F2329" s="48">
        <v>43353</v>
      </c>
      <c r="G2329" s="47" t="s">
        <v>2249</v>
      </c>
      <c r="H2329" s="47" t="s">
        <v>1210</v>
      </c>
      <c r="I2329" s="49" t="s">
        <v>1432</v>
      </c>
      <c r="J2329" s="50" t="s">
        <v>1323</v>
      </c>
      <c r="K2329" s="50"/>
      <c r="L2329" s="93">
        <v>14500</v>
      </c>
      <c r="M2329" s="47" t="s">
        <v>2150</v>
      </c>
      <c r="N2329" s="51">
        <f t="shared" si="199"/>
        <v>9</v>
      </c>
      <c r="O2329" s="635">
        <f>P2330</f>
        <v>4.4615384615384617</v>
      </c>
      <c r="P2329" s="52">
        <f>SUM(D2329:D2331)</f>
        <v>3250</v>
      </c>
      <c r="Q2329" s="47" t="e">
        <f ca="1">_xll.BDP(T2329,"NAME")</f>
        <v>#NAME?</v>
      </c>
      <c r="R2329" s="51" t="e">
        <f ca="1">_xll.BDP(T2329,"INDUSTRY_SECTOR")</f>
        <v>#NAME?</v>
      </c>
      <c r="S2329" s="51" t="s">
        <v>2177</v>
      </c>
      <c r="T2329" s="51" t="str">
        <f t="shared" si="200"/>
        <v>HD US EQUITY</v>
      </c>
    </row>
    <row r="2330" spans="1:21" s="51" customFormat="1" x14ac:dyDescent="0.3">
      <c r="A2330" s="46">
        <v>41520</v>
      </c>
      <c r="B2330" s="982" t="s">
        <v>2177</v>
      </c>
      <c r="C2330" s="982" t="s">
        <v>1155</v>
      </c>
      <c r="D2330" s="675">
        <v>1100</v>
      </c>
      <c r="E2330" s="47" t="s">
        <v>66</v>
      </c>
      <c r="F2330" s="48">
        <v>45337</v>
      </c>
      <c r="G2330" s="47" t="s">
        <v>2249</v>
      </c>
      <c r="H2330" s="47" t="s">
        <v>444</v>
      </c>
      <c r="I2330" s="49" t="s">
        <v>151</v>
      </c>
      <c r="J2330" s="50" t="s">
        <v>990</v>
      </c>
      <c r="K2330" s="50"/>
      <c r="L2330" s="93">
        <v>14500</v>
      </c>
      <c r="M2330" s="47" t="s">
        <v>2150</v>
      </c>
      <c r="N2330" s="51">
        <f t="shared" si="199"/>
        <v>9</v>
      </c>
      <c r="O2330" s="635">
        <f>P2330</f>
        <v>4.4615384615384617</v>
      </c>
      <c r="P2330" s="52">
        <f>L2329/P2329</f>
        <v>4.4615384615384617</v>
      </c>
      <c r="Q2330" s="47" t="e">
        <f ca="1">_xll.BDP(T2330,"NAME")</f>
        <v>#NAME?</v>
      </c>
      <c r="R2330" s="51" t="e">
        <f ca="1">_xll.BDP(T2330,"INDUSTRY_SECTOR")</f>
        <v>#NAME?</v>
      </c>
      <c r="S2330" s="51" t="s">
        <v>2177</v>
      </c>
      <c r="T2330" s="51" t="str">
        <f t="shared" si="200"/>
        <v>HD US EQUITY</v>
      </c>
    </row>
    <row r="2331" spans="1:21" s="51" customFormat="1" x14ac:dyDescent="0.3">
      <c r="A2331" s="46">
        <v>41520</v>
      </c>
      <c r="B2331" s="982" t="s">
        <v>2177</v>
      </c>
      <c r="C2331" s="982" t="s">
        <v>1155</v>
      </c>
      <c r="D2331" s="675">
        <v>1000</v>
      </c>
      <c r="E2331" s="47" t="s">
        <v>117</v>
      </c>
      <c r="F2331" s="48">
        <v>52642</v>
      </c>
      <c r="G2331" s="47" t="s">
        <v>2249</v>
      </c>
      <c r="H2331" s="47" t="s">
        <v>446</v>
      </c>
      <c r="I2331" s="49" t="s">
        <v>652</v>
      </c>
      <c r="J2331" s="50" t="s">
        <v>1042</v>
      </c>
      <c r="K2331" s="50"/>
      <c r="L2331" s="93">
        <v>14500</v>
      </c>
      <c r="M2331" s="47" t="s">
        <v>2251</v>
      </c>
      <c r="N2331" s="51">
        <f t="shared" si="199"/>
        <v>9</v>
      </c>
      <c r="O2331" s="635">
        <f>P2330</f>
        <v>4.4615384615384617</v>
      </c>
      <c r="P2331" s="52"/>
      <c r="Q2331" s="47" t="e">
        <f ca="1">_xll.BDP(T2331,"NAME")</f>
        <v>#NAME?</v>
      </c>
      <c r="R2331" s="51" t="e">
        <f ca="1">_xll.BDP(T2331,"INDUSTRY_SECTOR")</f>
        <v>#NAME?</v>
      </c>
      <c r="S2331" s="51" t="s">
        <v>2177</v>
      </c>
      <c r="T2331" s="51" t="str">
        <f t="shared" si="200"/>
        <v>HD US EQUITY</v>
      </c>
    </row>
    <row r="2332" spans="1:21" s="11" customFormat="1" x14ac:dyDescent="0.3">
      <c r="A2332" s="62">
        <v>41520</v>
      </c>
      <c r="B2332" s="965" t="s">
        <v>2252</v>
      </c>
      <c r="C2332" s="965" t="s">
        <v>22</v>
      </c>
      <c r="D2332" s="66">
        <v>600</v>
      </c>
      <c r="E2332" s="8" t="s">
        <v>66</v>
      </c>
      <c r="F2332" s="13">
        <v>45214</v>
      </c>
      <c r="G2332" s="8" t="s">
        <v>2253</v>
      </c>
      <c r="H2332" s="8" t="s">
        <v>90</v>
      </c>
      <c r="I2332" s="9" t="s">
        <v>90</v>
      </c>
      <c r="J2332" s="10" t="s">
        <v>1052</v>
      </c>
      <c r="K2332" s="10"/>
      <c r="L2332" s="91">
        <v>1300</v>
      </c>
      <c r="M2332" s="8" t="s">
        <v>2049</v>
      </c>
      <c r="N2332" s="38">
        <f t="shared" si="199"/>
        <v>9</v>
      </c>
      <c r="O2332" s="634">
        <f>L2332/D2332</f>
        <v>2.1666666666666665</v>
      </c>
      <c r="Q2332" s="71" t="e">
        <f ca="1">_xll.BDP(T2332,"NAME")</f>
        <v>#NAME?</v>
      </c>
      <c r="R2332" s="38" t="e">
        <f ca="1">_xll.BDP(T2332,"INDUSTRY_SECTOR")</f>
        <v>#NAME?</v>
      </c>
      <c r="S2332" s="38" t="s">
        <v>2252</v>
      </c>
      <c r="T2332" s="38" t="str">
        <f t="shared" si="200"/>
        <v>AMP US EQUITY</v>
      </c>
      <c r="U2332" s="38"/>
    </row>
    <row r="2333" spans="1:21" s="11" customFormat="1" x14ac:dyDescent="0.3">
      <c r="A2333" s="62">
        <v>41520</v>
      </c>
      <c r="B2333" s="965" t="s">
        <v>2254</v>
      </c>
      <c r="C2333" s="965" t="s">
        <v>1827</v>
      </c>
      <c r="D2333" s="66">
        <v>750</v>
      </c>
      <c r="E2333" s="8" t="s">
        <v>66</v>
      </c>
      <c r="F2333" s="13">
        <v>45200</v>
      </c>
      <c r="G2333" s="8" t="s">
        <v>561</v>
      </c>
      <c r="H2333" s="8" t="s">
        <v>1050</v>
      </c>
      <c r="I2333" s="9" t="s">
        <v>1053</v>
      </c>
      <c r="J2333" s="10" t="s">
        <v>1054</v>
      </c>
      <c r="K2333" s="10"/>
      <c r="L2333" s="91">
        <v>3000</v>
      </c>
      <c r="M2333" s="8" t="s">
        <v>2255</v>
      </c>
      <c r="N2333" s="38">
        <f t="shared" si="199"/>
        <v>9</v>
      </c>
      <c r="O2333" s="634">
        <f>L2333/D2333</f>
        <v>4</v>
      </c>
      <c r="Q2333" s="71" t="e">
        <f ca="1">_xll.BDP(T2333,"NAME")</f>
        <v>#NAME?</v>
      </c>
      <c r="R2333" s="38" t="e">
        <f ca="1">_xll.BDP(T2333,"INDUSTRY_SECTOR")</f>
        <v>#NAME?</v>
      </c>
      <c r="S2333" s="38" t="s">
        <v>2254</v>
      </c>
      <c r="T2333" s="38" t="str">
        <f t="shared" si="200"/>
        <v>SBUX US EQUITY</v>
      </c>
      <c r="U2333" s="38"/>
    </row>
    <row r="2334" spans="1:21" s="51" customFormat="1" x14ac:dyDescent="0.3">
      <c r="A2334" s="46">
        <v>41520</v>
      </c>
      <c r="B2334" s="982" t="s">
        <v>1676</v>
      </c>
      <c r="C2334" s="982" t="s">
        <v>1281</v>
      </c>
      <c r="D2334" s="675">
        <v>450</v>
      </c>
      <c r="E2334" s="47" t="s">
        <v>12</v>
      </c>
      <c r="F2334" s="48">
        <v>42619</v>
      </c>
      <c r="G2334" s="47" t="s">
        <v>118</v>
      </c>
      <c r="H2334" s="47" t="s">
        <v>553</v>
      </c>
      <c r="I2334" s="49" t="s">
        <v>2256</v>
      </c>
      <c r="J2334" s="50" t="s">
        <v>1173</v>
      </c>
      <c r="K2334" s="50"/>
      <c r="L2334" s="93">
        <v>1650</v>
      </c>
      <c r="M2334" s="47"/>
      <c r="N2334" s="51">
        <f t="shared" si="199"/>
        <v>9</v>
      </c>
      <c r="O2334" s="635">
        <f>P2335</f>
        <v>2.2000000000000002</v>
      </c>
      <c r="P2334" s="52">
        <f>SUM(D2334:D2335)</f>
        <v>750</v>
      </c>
      <c r="Q2334" s="47" t="e">
        <f ca="1">_xll.BDP(T2334,"NAME")</f>
        <v>#NAME?</v>
      </c>
      <c r="R2334" s="51" t="e">
        <f ca="1">_xll.BDP(T2334,"INDUSTRY_SECTOR")</f>
        <v>#NAME?</v>
      </c>
      <c r="S2334" s="51" t="s">
        <v>1676</v>
      </c>
      <c r="T2334" s="51" t="str">
        <f t="shared" si="200"/>
        <v>CAT US EQUITY</v>
      </c>
    </row>
    <row r="2335" spans="1:21" s="51" customFormat="1" x14ac:dyDescent="0.3">
      <c r="A2335" s="46">
        <v>41520</v>
      </c>
      <c r="B2335" s="982" t="s">
        <v>1676</v>
      </c>
      <c r="C2335" s="982" t="s">
        <v>1281</v>
      </c>
      <c r="D2335" s="675">
        <v>300</v>
      </c>
      <c r="E2335" s="47" t="s">
        <v>37</v>
      </c>
      <c r="F2335" s="48">
        <v>43349</v>
      </c>
      <c r="G2335" s="47" t="s">
        <v>118</v>
      </c>
      <c r="H2335" s="47" t="s">
        <v>2258</v>
      </c>
      <c r="I2335" s="49" t="s">
        <v>2259</v>
      </c>
      <c r="J2335" s="50" t="s">
        <v>1902</v>
      </c>
      <c r="K2335" s="50"/>
      <c r="L2335" s="93">
        <v>1650</v>
      </c>
      <c r="M2335" s="47" t="s">
        <v>2260</v>
      </c>
      <c r="N2335" s="51">
        <f t="shared" si="199"/>
        <v>9</v>
      </c>
      <c r="O2335" s="635">
        <f>P2335</f>
        <v>2.2000000000000002</v>
      </c>
      <c r="P2335" s="52">
        <f>L2334/P2334</f>
        <v>2.2000000000000002</v>
      </c>
      <c r="Q2335" s="47" t="e">
        <f ca="1">_xll.BDP(T2335,"NAME")</f>
        <v>#NAME?</v>
      </c>
      <c r="R2335" s="51" t="e">
        <f ca="1">_xll.BDP(T2335,"INDUSTRY_SECTOR")</f>
        <v>#NAME?</v>
      </c>
      <c r="S2335" s="51" t="s">
        <v>1676</v>
      </c>
      <c r="T2335" s="51" t="str">
        <f t="shared" si="200"/>
        <v>CAT US EQUITY</v>
      </c>
    </row>
    <row r="2336" spans="1:21" s="51" customFormat="1" x14ac:dyDescent="0.3">
      <c r="A2336" s="46">
        <v>41520</v>
      </c>
      <c r="B2336" s="982" t="s">
        <v>1678</v>
      </c>
      <c r="C2336" s="982" t="s">
        <v>1281</v>
      </c>
      <c r="D2336" s="675">
        <v>150</v>
      </c>
      <c r="E2336" s="47" t="s">
        <v>698</v>
      </c>
      <c r="F2336" s="48">
        <v>42069</v>
      </c>
      <c r="G2336" s="47" t="s">
        <v>2261</v>
      </c>
      <c r="H2336" s="47" t="s">
        <v>1264</v>
      </c>
      <c r="I2336" s="49" t="s">
        <v>2262</v>
      </c>
      <c r="J2336" s="50" t="s">
        <v>2263</v>
      </c>
      <c r="K2336" s="50"/>
      <c r="L2336" s="93">
        <v>2000</v>
      </c>
      <c r="M2336" s="47"/>
      <c r="N2336" s="51">
        <f t="shared" si="199"/>
        <v>9</v>
      </c>
      <c r="O2336" s="635">
        <f>P2337</f>
        <v>4.4444444444444446</v>
      </c>
      <c r="P2336" s="52">
        <f>SUM(D2336:D2337)</f>
        <v>450</v>
      </c>
      <c r="Q2336" s="47" t="e">
        <f ca="1">_xll.BDP(T2336,"NAME")</f>
        <v>#NAME?</v>
      </c>
      <c r="R2336" s="51" t="e">
        <f ca="1">_xll.BDP(T2336,"INDUSTRY_SECTOR")</f>
        <v>#NAME?</v>
      </c>
      <c r="S2336" s="51" t="s">
        <v>1678</v>
      </c>
      <c r="T2336" s="51" t="str">
        <f t="shared" si="200"/>
        <v>DUK US EQUITY</v>
      </c>
    </row>
    <row r="2337" spans="1:21" s="51" customFormat="1" x14ac:dyDescent="0.3">
      <c r="A2337" s="46">
        <v>41520</v>
      </c>
      <c r="B2337" s="982" t="s">
        <v>1678</v>
      </c>
      <c r="C2337" s="982" t="s">
        <v>1281</v>
      </c>
      <c r="D2337" s="675">
        <v>300</v>
      </c>
      <c r="E2337" s="47" t="s">
        <v>66</v>
      </c>
      <c r="F2337" s="48">
        <v>45170</v>
      </c>
      <c r="G2337" s="47" t="s">
        <v>2261</v>
      </c>
      <c r="H2337" s="47" t="s">
        <v>804</v>
      </c>
      <c r="I2337" s="49" t="s">
        <v>292</v>
      </c>
      <c r="J2337" s="50" t="s">
        <v>990</v>
      </c>
      <c r="K2337" s="50"/>
      <c r="L2337" s="93">
        <v>2000</v>
      </c>
      <c r="M2337" s="47" t="s">
        <v>1946</v>
      </c>
      <c r="N2337" s="51">
        <f t="shared" si="199"/>
        <v>9</v>
      </c>
      <c r="O2337" s="635">
        <f>P2337</f>
        <v>4.4444444444444446</v>
      </c>
      <c r="P2337" s="52">
        <f>L2336/P2336</f>
        <v>4.4444444444444446</v>
      </c>
      <c r="Q2337" s="47" t="e">
        <f ca="1">_xll.BDP(T2337,"NAME")</f>
        <v>#NAME?</v>
      </c>
      <c r="R2337" s="51" t="e">
        <f ca="1">_xll.BDP(T2337,"INDUSTRY_SECTOR")</f>
        <v>#NAME?</v>
      </c>
      <c r="S2337" s="51" t="s">
        <v>1678</v>
      </c>
      <c r="T2337" s="51" t="str">
        <f t="shared" si="200"/>
        <v>DUK US EQUITY</v>
      </c>
    </row>
    <row r="2338" spans="1:21" s="11" customFormat="1" x14ac:dyDescent="0.3">
      <c r="A2338" s="62">
        <v>41520</v>
      </c>
      <c r="B2338" s="965" t="s">
        <v>1706</v>
      </c>
      <c r="C2338" s="965" t="s">
        <v>11</v>
      </c>
      <c r="D2338" s="66">
        <v>999</v>
      </c>
      <c r="E2338" s="8" t="s">
        <v>66</v>
      </c>
      <c r="F2338" s="13">
        <v>45184</v>
      </c>
      <c r="G2338" s="8" t="s">
        <v>2265</v>
      </c>
      <c r="H2338" s="8" t="s">
        <v>579</v>
      </c>
      <c r="I2338" s="9" t="s">
        <v>367</v>
      </c>
      <c r="J2338" s="10" t="s">
        <v>657</v>
      </c>
      <c r="K2338" s="10"/>
      <c r="L2338" s="91">
        <v>2000</v>
      </c>
      <c r="M2338" s="8" t="s">
        <v>2266</v>
      </c>
      <c r="N2338" s="38">
        <f t="shared" si="199"/>
        <v>9</v>
      </c>
      <c r="O2338" s="634">
        <f t="shared" ref="O2338:O2355" si="201">L2338/D2338</f>
        <v>2.0020020020020022</v>
      </c>
      <c r="Q2338" s="71" t="e">
        <f ca="1">_xll.BDP(T2338,"NAME")</f>
        <v>#NAME?</v>
      </c>
      <c r="R2338" s="38" t="e">
        <f ca="1">_xll.BDP(T2338,"INDUSTRY_SECTOR")</f>
        <v>#NAME?</v>
      </c>
      <c r="S2338" s="38" t="s">
        <v>1706</v>
      </c>
      <c r="T2338" s="38" t="str">
        <f t="shared" si="200"/>
        <v>MET US EQUITY</v>
      </c>
      <c r="U2338" s="38"/>
    </row>
    <row r="2339" spans="1:21" s="11" customFormat="1" x14ac:dyDescent="0.3">
      <c r="A2339" s="62">
        <v>41520</v>
      </c>
      <c r="B2339" s="965" t="s">
        <v>2267</v>
      </c>
      <c r="C2339" s="965" t="s">
        <v>1117</v>
      </c>
      <c r="D2339" s="66">
        <v>400</v>
      </c>
      <c r="E2339" s="8" t="s">
        <v>66</v>
      </c>
      <c r="F2339" s="13">
        <v>45170</v>
      </c>
      <c r="G2339" s="8" t="s">
        <v>684</v>
      </c>
      <c r="H2339" s="8" t="s">
        <v>774</v>
      </c>
      <c r="I2339" s="9" t="s">
        <v>25</v>
      </c>
      <c r="J2339" s="10" t="s">
        <v>1182</v>
      </c>
      <c r="K2339" s="10"/>
      <c r="L2339" s="91">
        <v>2000</v>
      </c>
      <c r="M2339" s="8" t="s">
        <v>2097</v>
      </c>
      <c r="N2339" s="38">
        <f t="shared" si="199"/>
        <v>9</v>
      </c>
      <c r="O2339" s="634">
        <f t="shared" si="201"/>
        <v>5</v>
      </c>
      <c r="Q2339" s="71" t="e">
        <f ca="1">_xll.BDP(T2339,"NAME")</f>
        <v>#NAME?</v>
      </c>
      <c r="R2339" s="38" t="e">
        <f ca="1">_xll.BDP(T2339,"INDUSTRY_SECTOR")</f>
        <v>#NAME?</v>
      </c>
      <c r="S2339" s="38" t="s">
        <v>2267</v>
      </c>
      <c r="T2339" s="38" t="str">
        <f t="shared" si="200"/>
        <v>M US EQUITY</v>
      </c>
      <c r="U2339" s="38"/>
    </row>
    <row r="2340" spans="1:21" s="11" customFormat="1" x14ac:dyDescent="0.3">
      <c r="A2340" s="5">
        <v>41508</v>
      </c>
      <c r="B2340" s="965" t="s">
        <v>2238</v>
      </c>
      <c r="C2340" s="965" t="s">
        <v>998</v>
      </c>
      <c r="D2340" s="66">
        <v>500</v>
      </c>
      <c r="E2340" s="8" t="s">
        <v>37</v>
      </c>
      <c r="F2340" s="13">
        <v>43339</v>
      </c>
      <c r="G2340" s="8" t="s">
        <v>2239</v>
      </c>
      <c r="H2340" s="8" t="s">
        <v>2240</v>
      </c>
      <c r="I2340" s="9" t="s">
        <v>1477</v>
      </c>
      <c r="J2340" s="10" t="s">
        <v>1011</v>
      </c>
      <c r="K2340" s="10"/>
      <c r="L2340" s="91">
        <v>1600</v>
      </c>
      <c r="M2340" s="11">
        <v>15</v>
      </c>
      <c r="N2340" s="11">
        <f t="shared" ref="N2340:N2347" si="202">MONTH(A2340)</f>
        <v>8</v>
      </c>
      <c r="O2340" s="634">
        <f t="shared" si="201"/>
        <v>3.2</v>
      </c>
      <c r="Q2340" s="11" t="e">
        <f ca="1">_xll.BDP(T2340,"NAME")</f>
        <v>#NAME?</v>
      </c>
      <c r="R2340" s="11" t="e">
        <f ca="1">_xll.BDP(T2340,"INDUSTRY_SECTOR")</f>
        <v>#NAME?</v>
      </c>
      <c r="S2340" s="11" t="s">
        <v>2238</v>
      </c>
      <c r="T2340" s="11" t="str">
        <f t="shared" si="200"/>
        <v>SOV US EQUITY</v>
      </c>
    </row>
    <row r="2341" spans="1:21" s="11" customFormat="1" x14ac:dyDescent="0.3">
      <c r="A2341" s="5">
        <v>41507</v>
      </c>
      <c r="B2341" s="965" t="s">
        <v>1691</v>
      </c>
      <c r="C2341" s="965" t="s">
        <v>1221</v>
      </c>
      <c r="D2341" s="66">
        <v>500</v>
      </c>
      <c r="E2341" s="8" t="s">
        <v>37</v>
      </c>
      <c r="F2341" s="13">
        <v>43344</v>
      </c>
      <c r="G2341" s="8" t="s">
        <v>2233</v>
      </c>
      <c r="H2341" s="8" t="s">
        <v>145</v>
      </c>
      <c r="I2341" s="9" t="s">
        <v>1915</v>
      </c>
      <c r="J2341" s="10" t="s">
        <v>1916</v>
      </c>
      <c r="K2341" s="10"/>
      <c r="L2341" s="91">
        <v>2500</v>
      </c>
      <c r="M2341" s="11">
        <v>2.5</v>
      </c>
      <c r="N2341" s="11">
        <f t="shared" si="202"/>
        <v>8</v>
      </c>
      <c r="O2341" s="634">
        <f t="shared" si="201"/>
        <v>5</v>
      </c>
      <c r="Q2341" s="11" t="s">
        <v>2234</v>
      </c>
      <c r="R2341" s="11" t="s">
        <v>2209</v>
      </c>
      <c r="S2341" s="11" t="s">
        <v>1691</v>
      </c>
    </row>
    <row r="2342" spans="1:21" s="11" customFormat="1" x14ac:dyDescent="0.3">
      <c r="A2342" s="5">
        <v>41506</v>
      </c>
      <c r="B2342" s="965" t="s">
        <v>2179</v>
      </c>
      <c r="C2342" s="965" t="s">
        <v>2215</v>
      </c>
      <c r="D2342" s="66">
        <v>400</v>
      </c>
      <c r="E2342" s="8" t="s">
        <v>261</v>
      </c>
      <c r="F2342" s="13">
        <v>45366</v>
      </c>
      <c r="G2342" s="8" t="s">
        <v>2216</v>
      </c>
      <c r="H2342" s="8" t="s">
        <v>393</v>
      </c>
      <c r="I2342" s="9" t="s">
        <v>1495</v>
      </c>
      <c r="J2342" s="10" t="s">
        <v>1496</v>
      </c>
      <c r="K2342" s="10"/>
      <c r="L2342" s="91">
        <v>750</v>
      </c>
      <c r="M2342" s="11">
        <v>-4</v>
      </c>
      <c r="N2342" s="11">
        <f t="shared" si="202"/>
        <v>8</v>
      </c>
      <c r="O2342" s="634">
        <f t="shared" si="201"/>
        <v>1.875</v>
      </c>
      <c r="Q2342" s="11" t="s">
        <v>2227</v>
      </c>
      <c r="R2342" s="11" t="s">
        <v>2209</v>
      </c>
      <c r="S2342" s="11" t="s">
        <v>2179</v>
      </c>
    </row>
    <row r="2343" spans="1:21" s="11" customFormat="1" x14ac:dyDescent="0.3">
      <c r="A2343" s="5">
        <v>41506</v>
      </c>
      <c r="B2343" s="965" t="s">
        <v>1244</v>
      </c>
      <c r="C2343" s="965" t="s">
        <v>1013</v>
      </c>
      <c r="D2343" s="66">
        <v>750</v>
      </c>
      <c r="E2343" s="8" t="s">
        <v>12</v>
      </c>
      <c r="F2343" s="13">
        <v>42646</v>
      </c>
      <c r="G2343" s="8" t="s">
        <v>2218</v>
      </c>
      <c r="H2343" s="8" t="s">
        <v>570</v>
      </c>
      <c r="I2343" s="9" t="s">
        <v>2219</v>
      </c>
      <c r="J2343" s="10" t="s">
        <v>2220</v>
      </c>
      <c r="K2343" s="10"/>
      <c r="L2343" s="91">
        <v>1600</v>
      </c>
      <c r="M2343" s="11">
        <v>6</v>
      </c>
      <c r="N2343" s="11">
        <f t="shared" si="202"/>
        <v>8</v>
      </c>
      <c r="O2343" s="634">
        <f t="shared" si="201"/>
        <v>2.1333333333333333</v>
      </c>
      <c r="Q2343" s="11" t="s">
        <v>2230</v>
      </c>
      <c r="R2343" s="11" t="s">
        <v>2229</v>
      </c>
      <c r="S2343" s="11" t="s">
        <v>1244</v>
      </c>
    </row>
    <row r="2344" spans="1:21" s="11" customFormat="1" x14ac:dyDescent="0.3">
      <c r="A2344" s="5">
        <v>41506</v>
      </c>
      <c r="B2344" s="965" t="s">
        <v>2221</v>
      </c>
      <c r="C2344" s="965" t="s">
        <v>1281</v>
      </c>
      <c r="D2344" s="66">
        <v>1000</v>
      </c>
      <c r="E2344" s="8" t="s">
        <v>37</v>
      </c>
      <c r="F2344" s="13">
        <v>43335</v>
      </c>
      <c r="G2344" s="8" t="s">
        <v>2222</v>
      </c>
      <c r="H2344" s="8" t="s">
        <v>774</v>
      </c>
      <c r="I2344" s="9"/>
      <c r="J2344" s="10" t="s">
        <v>996</v>
      </c>
      <c r="K2344" s="10"/>
      <c r="L2344" s="91">
        <v>3250</v>
      </c>
      <c r="M2344" s="11">
        <v>12.5</v>
      </c>
      <c r="N2344" s="11">
        <f t="shared" si="202"/>
        <v>8</v>
      </c>
      <c r="O2344" s="634">
        <f t="shared" si="201"/>
        <v>3.25</v>
      </c>
      <c r="Q2344" s="11" t="s">
        <v>2228</v>
      </c>
      <c r="R2344" s="11" t="s">
        <v>2229</v>
      </c>
      <c r="S2344" s="11" t="s">
        <v>2221</v>
      </c>
    </row>
    <row r="2345" spans="1:21" s="11" customFormat="1" x14ac:dyDescent="0.3">
      <c r="A2345" s="5">
        <v>41506</v>
      </c>
      <c r="B2345" s="965" t="s">
        <v>1569</v>
      </c>
      <c r="C2345" s="965" t="s">
        <v>2224</v>
      </c>
      <c r="D2345" s="66">
        <v>500</v>
      </c>
      <c r="E2345" s="8" t="s">
        <v>1292</v>
      </c>
      <c r="F2345" s="13">
        <v>42236</v>
      </c>
      <c r="G2345" s="8" t="s">
        <v>1707</v>
      </c>
      <c r="H2345" s="8" t="s">
        <v>1271</v>
      </c>
      <c r="I2345" s="9" t="s">
        <v>2225</v>
      </c>
      <c r="J2345" s="10" t="s">
        <v>2226</v>
      </c>
      <c r="K2345" s="10"/>
      <c r="L2345" s="91">
        <v>900</v>
      </c>
      <c r="M2345" s="11">
        <v>5</v>
      </c>
      <c r="N2345" s="11">
        <f t="shared" si="202"/>
        <v>8</v>
      </c>
      <c r="O2345" s="634">
        <f t="shared" si="201"/>
        <v>1.8</v>
      </c>
      <c r="Q2345" s="11" t="s">
        <v>2232</v>
      </c>
      <c r="R2345" s="11" t="s">
        <v>2231</v>
      </c>
      <c r="S2345" s="11" t="s">
        <v>1569</v>
      </c>
    </row>
    <row r="2346" spans="1:21" s="11" customFormat="1" x14ac:dyDescent="0.3">
      <c r="A2346" s="5">
        <v>41505</v>
      </c>
      <c r="B2346" s="965" t="s">
        <v>2203</v>
      </c>
      <c r="C2346" s="965" t="s">
        <v>11</v>
      </c>
      <c r="D2346" s="66">
        <v>325</v>
      </c>
      <c r="E2346" s="8" t="s">
        <v>66</v>
      </c>
      <c r="F2346" s="13">
        <v>45170</v>
      </c>
      <c r="G2346" s="8" t="s">
        <v>2204</v>
      </c>
      <c r="H2346" s="8" t="s">
        <v>225</v>
      </c>
      <c r="I2346" s="9" t="s">
        <v>1051</v>
      </c>
      <c r="J2346" s="10" t="s">
        <v>1052</v>
      </c>
      <c r="K2346" s="10"/>
      <c r="L2346" s="91">
        <v>700</v>
      </c>
      <c r="M2346" s="11">
        <v>6</v>
      </c>
      <c r="N2346" s="11">
        <f t="shared" si="202"/>
        <v>8</v>
      </c>
      <c r="O2346" s="634">
        <f t="shared" si="201"/>
        <v>2.1538461538461537</v>
      </c>
      <c r="Q2346" s="11" t="s">
        <v>2208</v>
      </c>
      <c r="R2346" s="11" t="s">
        <v>2209</v>
      </c>
      <c r="S2346" s="11" t="s">
        <v>1508</v>
      </c>
      <c r="T2346" s="66">
        <v>700</v>
      </c>
      <c r="U2346" s="66"/>
    </row>
    <row r="2347" spans="1:21" s="11" customFormat="1" x14ac:dyDescent="0.3">
      <c r="A2347" s="5">
        <v>41505</v>
      </c>
      <c r="B2347" s="965" t="s">
        <v>2205</v>
      </c>
      <c r="C2347" s="965" t="s">
        <v>1514</v>
      </c>
      <c r="D2347" s="66">
        <v>250</v>
      </c>
      <c r="E2347" s="8" t="s">
        <v>1292</v>
      </c>
      <c r="F2347" s="13">
        <v>45170</v>
      </c>
      <c r="G2347" s="8" t="s">
        <v>557</v>
      </c>
      <c r="H2347" s="8" t="s">
        <v>2206</v>
      </c>
      <c r="I2347" s="9" t="s">
        <v>2207</v>
      </c>
      <c r="J2347" s="10" t="s">
        <v>2207</v>
      </c>
      <c r="K2347" s="10"/>
      <c r="L2347" s="91">
        <v>400</v>
      </c>
      <c r="M2347" s="11">
        <v>8</v>
      </c>
      <c r="N2347" s="11">
        <f t="shared" si="202"/>
        <v>8</v>
      </c>
      <c r="O2347" s="634">
        <f t="shared" si="201"/>
        <v>1.6</v>
      </c>
      <c r="Q2347" s="11" t="s">
        <v>2213</v>
      </c>
      <c r="R2347" s="11" t="s">
        <v>2214</v>
      </c>
      <c r="S2347" s="11" t="s">
        <v>2205</v>
      </c>
      <c r="T2347" s="66">
        <v>400</v>
      </c>
      <c r="U2347" s="66"/>
    </row>
    <row r="2348" spans="1:21" s="11" customFormat="1" x14ac:dyDescent="0.3">
      <c r="A2348" s="5">
        <v>41501</v>
      </c>
      <c r="B2348" s="965" t="s">
        <v>2201</v>
      </c>
      <c r="C2348" s="965" t="s">
        <v>923</v>
      </c>
      <c r="D2348" s="66">
        <v>500</v>
      </c>
      <c r="E2348" s="8" t="s">
        <v>37</v>
      </c>
      <c r="F2348" s="13"/>
      <c r="G2348" s="8" t="s">
        <v>2202</v>
      </c>
      <c r="H2348" s="8" t="s">
        <v>329</v>
      </c>
      <c r="I2348" s="9" t="s">
        <v>367</v>
      </c>
      <c r="J2348" s="10" t="s">
        <v>657</v>
      </c>
      <c r="K2348" s="10"/>
      <c r="L2348" s="66">
        <v>4000</v>
      </c>
      <c r="M2348" s="11" t="s">
        <v>1937</v>
      </c>
      <c r="N2348" s="38">
        <f t="shared" ref="N2348:N2354" si="203">MONTH(A2348)</f>
        <v>8</v>
      </c>
      <c r="O2348" s="634">
        <f t="shared" si="201"/>
        <v>8</v>
      </c>
    </row>
    <row r="2349" spans="1:21" s="38" customFormat="1" x14ac:dyDescent="0.3">
      <c r="A2349" s="5">
        <v>41500</v>
      </c>
      <c r="B2349" s="965" t="s">
        <v>2156</v>
      </c>
      <c r="C2349" s="965" t="s">
        <v>127</v>
      </c>
      <c r="D2349" s="66">
        <v>250</v>
      </c>
      <c r="E2349" s="8" t="s">
        <v>66</v>
      </c>
      <c r="F2349" s="13">
        <v>45170</v>
      </c>
      <c r="G2349" s="8" t="s">
        <v>2157</v>
      </c>
      <c r="H2349" s="8" t="s">
        <v>652</v>
      </c>
      <c r="I2349" s="9" t="s">
        <v>220</v>
      </c>
      <c r="J2349" s="10" t="s">
        <v>1140</v>
      </c>
      <c r="K2349" s="10"/>
      <c r="L2349" s="67">
        <v>1500</v>
      </c>
      <c r="M2349" s="11" t="s">
        <v>2158</v>
      </c>
      <c r="N2349" s="38">
        <f t="shared" si="203"/>
        <v>8</v>
      </c>
      <c r="O2349" s="634">
        <f t="shared" si="201"/>
        <v>6</v>
      </c>
      <c r="R2349" s="45"/>
    </row>
    <row r="2350" spans="1:21" s="38" customFormat="1" x14ac:dyDescent="0.3">
      <c r="A2350" s="5">
        <v>41500</v>
      </c>
      <c r="B2350" s="965" t="s">
        <v>2159</v>
      </c>
      <c r="C2350" s="965" t="s">
        <v>1329</v>
      </c>
      <c r="D2350" s="66">
        <v>400</v>
      </c>
      <c r="E2350" s="8" t="s">
        <v>224</v>
      </c>
      <c r="F2350" s="13">
        <v>44075</v>
      </c>
      <c r="G2350" s="8" t="s">
        <v>2160</v>
      </c>
      <c r="H2350" s="8" t="s">
        <v>338</v>
      </c>
      <c r="I2350" s="9" t="s">
        <v>1444</v>
      </c>
      <c r="J2350" s="10" t="s">
        <v>1235</v>
      </c>
      <c r="K2350" s="10"/>
      <c r="L2350" s="67">
        <v>1600</v>
      </c>
      <c r="M2350" s="11" t="s">
        <v>2161</v>
      </c>
      <c r="N2350" s="38">
        <f t="shared" si="203"/>
        <v>8</v>
      </c>
      <c r="O2350" s="634">
        <f t="shared" si="201"/>
        <v>4</v>
      </c>
      <c r="R2350" s="45"/>
    </row>
    <row r="2351" spans="1:21" s="38" customFormat="1" x14ac:dyDescent="0.3">
      <c r="A2351" s="5">
        <v>41500</v>
      </c>
      <c r="B2351" s="965" t="s">
        <v>2162</v>
      </c>
      <c r="C2351" s="965" t="s">
        <v>2163</v>
      </c>
      <c r="D2351" s="66">
        <v>750</v>
      </c>
      <c r="E2351" s="8" t="s">
        <v>746</v>
      </c>
      <c r="F2351" s="13">
        <v>43511</v>
      </c>
      <c r="G2351" s="8" t="s">
        <v>2164</v>
      </c>
      <c r="H2351" s="8" t="s">
        <v>2165</v>
      </c>
      <c r="I2351" s="9" t="s">
        <v>1756</v>
      </c>
      <c r="J2351" s="10" t="s">
        <v>2166</v>
      </c>
      <c r="K2351" s="10"/>
      <c r="L2351" s="67">
        <v>2300</v>
      </c>
      <c r="M2351" s="11" t="s">
        <v>1890</v>
      </c>
      <c r="N2351" s="38">
        <f t="shared" si="203"/>
        <v>8</v>
      </c>
      <c r="O2351" s="634">
        <f t="shared" si="201"/>
        <v>3.0666666666666669</v>
      </c>
      <c r="R2351" s="45"/>
    </row>
    <row r="2352" spans="1:21" s="38" customFormat="1" x14ac:dyDescent="0.3">
      <c r="A2352" s="5">
        <v>41500</v>
      </c>
      <c r="B2352" s="965" t="s">
        <v>2162</v>
      </c>
      <c r="C2352" s="965" t="s">
        <v>2163</v>
      </c>
      <c r="D2352" s="66">
        <v>500</v>
      </c>
      <c r="E2352" s="8" t="s">
        <v>261</v>
      </c>
      <c r="F2352" s="13">
        <v>45337</v>
      </c>
      <c r="G2352" s="8" t="s">
        <v>2164</v>
      </c>
      <c r="H2352" s="8" t="s">
        <v>2168</v>
      </c>
      <c r="I2352" s="9" t="s">
        <v>1665</v>
      </c>
      <c r="J2352" s="10" t="s">
        <v>1540</v>
      </c>
      <c r="K2352" s="10"/>
      <c r="L2352" s="67">
        <v>1600</v>
      </c>
      <c r="M2352" s="11" t="s">
        <v>2150</v>
      </c>
      <c r="N2352" s="38">
        <f t="shared" si="203"/>
        <v>8</v>
      </c>
      <c r="O2352" s="634">
        <f t="shared" si="201"/>
        <v>3.2</v>
      </c>
      <c r="R2352" s="45"/>
    </row>
    <row r="2353" spans="1:18" s="38" customFormat="1" x14ac:dyDescent="0.3">
      <c r="A2353" s="5">
        <v>41500</v>
      </c>
      <c r="B2353" s="965" t="s">
        <v>2169</v>
      </c>
      <c r="C2353" s="965" t="s">
        <v>235</v>
      </c>
      <c r="D2353" s="66">
        <v>500</v>
      </c>
      <c r="E2353" s="8" t="s">
        <v>66</v>
      </c>
      <c r="F2353" s="13">
        <v>45383</v>
      </c>
      <c r="G2353" s="8" t="s">
        <v>2170</v>
      </c>
      <c r="H2353" s="8" t="s">
        <v>1632</v>
      </c>
      <c r="I2353" s="9" t="s">
        <v>2171</v>
      </c>
      <c r="J2353" s="10" t="s">
        <v>1634</v>
      </c>
      <c r="K2353" s="10"/>
      <c r="L2353" s="67">
        <v>1000</v>
      </c>
      <c r="M2353" s="11" t="s">
        <v>2172</v>
      </c>
      <c r="N2353" s="38">
        <f t="shared" si="203"/>
        <v>8</v>
      </c>
      <c r="O2353" s="634">
        <f t="shared" si="201"/>
        <v>2</v>
      </c>
      <c r="R2353" s="45"/>
    </row>
    <row r="2354" spans="1:18" s="38" customFormat="1" x14ac:dyDescent="0.3">
      <c r="A2354" s="5">
        <v>41500</v>
      </c>
      <c r="B2354" s="965" t="s">
        <v>656</v>
      </c>
      <c r="C2354" s="965" t="s">
        <v>1814</v>
      </c>
      <c r="D2354" s="66">
        <v>750</v>
      </c>
      <c r="E2354" s="8" t="s">
        <v>117</v>
      </c>
      <c r="F2354" s="13">
        <v>52459</v>
      </c>
      <c r="G2354" s="8" t="s">
        <v>656</v>
      </c>
      <c r="H2354" s="8" t="s">
        <v>1444</v>
      </c>
      <c r="I2354" s="9"/>
      <c r="J2354" s="10" t="s">
        <v>1507</v>
      </c>
      <c r="K2354" s="10"/>
      <c r="L2354" s="67">
        <v>1000</v>
      </c>
      <c r="M2354" s="11" t="s">
        <v>2173</v>
      </c>
      <c r="N2354" s="38">
        <f t="shared" si="203"/>
        <v>8</v>
      </c>
      <c r="O2354" s="634">
        <f t="shared" si="201"/>
        <v>1.3333333333333333</v>
      </c>
      <c r="R2354" s="45"/>
    </row>
    <row r="2355" spans="1:18" s="38" customFormat="1" x14ac:dyDescent="0.3">
      <c r="A2355" s="5">
        <v>41499</v>
      </c>
      <c r="B2355" s="965" t="s">
        <v>1345</v>
      </c>
      <c r="C2355" s="965" t="s">
        <v>100</v>
      </c>
      <c r="D2355" s="66">
        <v>500</v>
      </c>
      <c r="E2355" s="8" t="s">
        <v>12</v>
      </c>
      <c r="F2355" s="13">
        <v>42598</v>
      </c>
      <c r="G2355" s="8" t="s">
        <v>2134</v>
      </c>
      <c r="H2355" s="8" t="s">
        <v>55</v>
      </c>
      <c r="I2355" s="9" t="s">
        <v>1770</v>
      </c>
      <c r="J2355" s="10" t="s">
        <v>1288</v>
      </c>
      <c r="K2355" s="10"/>
      <c r="L2355" s="67">
        <v>1000</v>
      </c>
      <c r="M2355" s="11" t="s">
        <v>1994</v>
      </c>
      <c r="N2355" s="38">
        <f t="shared" ref="N2355:N2395" si="204">MONTH(A2355)</f>
        <v>8</v>
      </c>
      <c r="O2355" s="634">
        <f t="shared" si="201"/>
        <v>2</v>
      </c>
      <c r="P2355" s="34"/>
      <c r="R2355" s="45"/>
    </row>
    <row r="2356" spans="1:18" s="51" customFormat="1" x14ac:dyDescent="0.3">
      <c r="A2356" s="46">
        <v>41499</v>
      </c>
      <c r="B2356" s="982" t="s">
        <v>2135</v>
      </c>
      <c r="C2356" s="982" t="s">
        <v>403</v>
      </c>
      <c r="D2356" s="675">
        <v>800</v>
      </c>
      <c r="E2356" s="47" t="s">
        <v>66</v>
      </c>
      <c r="F2356" s="48">
        <v>45170</v>
      </c>
      <c r="G2356" s="47" t="s">
        <v>2136</v>
      </c>
      <c r="H2356" s="47" t="s">
        <v>2137</v>
      </c>
      <c r="I2356" s="49" t="s">
        <v>2138</v>
      </c>
      <c r="J2356" s="50" t="s">
        <v>1233</v>
      </c>
      <c r="K2356" s="50"/>
      <c r="L2356" s="68">
        <v>3000</v>
      </c>
      <c r="M2356" s="51" t="s">
        <v>1890</v>
      </c>
      <c r="N2356" s="51">
        <f t="shared" si="204"/>
        <v>8</v>
      </c>
      <c r="O2356" s="635">
        <f>P2357</f>
        <v>2</v>
      </c>
      <c r="P2356" s="52">
        <f>SUM(D2356:D2357)</f>
        <v>1500</v>
      </c>
      <c r="R2356" s="56"/>
    </row>
    <row r="2357" spans="1:18" s="51" customFormat="1" x14ac:dyDescent="0.3">
      <c r="A2357" s="46">
        <v>41499</v>
      </c>
      <c r="B2357" s="982" t="s">
        <v>2135</v>
      </c>
      <c r="C2357" s="982" t="s">
        <v>403</v>
      </c>
      <c r="D2357" s="675">
        <v>700</v>
      </c>
      <c r="E2357" s="47" t="s">
        <v>117</v>
      </c>
      <c r="F2357" s="48">
        <v>52475</v>
      </c>
      <c r="G2357" s="47" t="s">
        <v>2136</v>
      </c>
      <c r="H2357" s="47" t="s">
        <v>2139</v>
      </c>
      <c r="I2357" s="49" t="s">
        <v>282</v>
      </c>
      <c r="J2357" s="50" t="s">
        <v>1087</v>
      </c>
      <c r="K2357" s="50"/>
      <c r="L2357" s="68">
        <v>3000</v>
      </c>
      <c r="M2357" s="51" t="s">
        <v>1917</v>
      </c>
      <c r="N2357" s="51">
        <f t="shared" si="204"/>
        <v>8</v>
      </c>
      <c r="O2357" s="635">
        <f>P2357</f>
        <v>2</v>
      </c>
      <c r="P2357" s="52">
        <f>L2356/P2356</f>
        <v>2</v>
      </c>
      <c r="R2357" s="56"/>
    </row>
    <row r="2358" spans="1:18" s="38" customFormat="1" x14ac:dyDescent="0.3">
      <c r="A2358" s="5">
        <v>41499</v>
      </c>
      <c r="B2358" s="965" t="s">
        <v>2140</v>
      </c>
      <c r="C2358" s="965" t="s">
        <v>2141</v>
      </c>
      <c r="D2358" s="66">
        <v>350</v>
      </c>
      <c r="E2358" s="8" t="s">
        <v>66</v>
      </c>
      <c r="F2358" s="13">
        <v>45170</v>
      </c>
      <c r="G2358" s="8" t="s">
        <v>1639</v>
      </c>
      <c r="H2358" s="8" t="s">
        <v>466</v>
      </c>
      <c r="I2358" s="9" t="s">
        <v>2142</v>
      </c>
      <c r="J2358" s="10" t="s">
        <v>2143</v>
      </c>
      <c r="K2358" s="10"/>
      <c r="L2358" s="67">
        <v>1500</v>
      </c>
      <c r="M2358" s="11" t="s">
        <v>1995</v>
      </c>
      <c r="N2358" s="38">
        <f t="shared" si="204"/>
        <v>8</v>
      </c>
      <c r="O2358" s="634">
        <f>L2358/D2358</f>
        <v>4.2857142857142856</v>
      </c>
      <c r="P2358" s="34"/>
      <c r="R2358" s="45"/>
    </row>
    <row r="2359" spans="1:18" s="51" customFormat="1" x14ac:dyDescent="0.3">
      <c r="A2359" s="46">
        <v>41499</v>
      </c>
      <c r="B2359" s="982" t="s">
        <v>2144</v>
      </c>
      <c r="C2359" s="982" t="s">
        <v>1354</v>
      </c>
      <c r="D2359" s="675">
        <v>250</v>
      </c>
      <c r="E2359" s="47" t="s">
        <v>37</v>
      </c>
      <c r="F2359" s="48">
        <v>43327</v>
      </c>
      <c r="G2359" s="47" t="s">
        <v>2145</v>
      </c>
      <c r="H2359" s="47" t="s">
        <v>385</v>
      </c>
      <c r="I2359" s="49" t="s">
        <v>1111</v>
      </c>
      <c r="J2359" s="50" t="s">
        <v>2071</v>
      </c>
      <c r="K2359" s="50"/>
      <c r="L2359" s="68">
        <v>3750</v>
      </c>
      <c r="M2359" s="51" t="s">
        <v>2107</v>
      </c>
      <c r="N2359" s="51">
        <f t="shared" si="204"/>
        <v>8</v>
      </c>
      <c r="O2359" s="635">
        <f>P2360</f>
        <v>7.5</v>
      </c>
      <c r="P2359" s="52">
        <f>SUM(D2359:D2360)</f>
        <v>500</v>
      </c>
      <c r="R2359" s="56"/>
    </row>
    <row r="2360" spans="1:18" s="51" customFormat="1" x14ac:dyDescent="0.3">
      <c r="A2360" s="46">
        <v>41499</v>
      </c>
      <c r="B2360" s="982" t="s">
        <v>2144</v>
      </c>
      <c r="C2360" s="982" t="s">
        <v>1354</v>
      </c>
      <c r="D2360" s="675">
        <v>250</v>
      </c>
      <c r="E2360" s="47" t="s">
        <v>66</v>
      </c>
      <c r="F2360" s="48">
        <v>45153</v>
      </c>
      <c r="G2360" s="47" t="s">
        <v>2145</v>
      </c>
      <c r="H2360" s="47" t="s">
        <v>338</v>
      </c>
      <c r="I2360" s="49" t="s">
        <v>1307</v>
      </c>
      <c r="J2360" s="50" t="s">
        <v>2146</v>
      </c>
      <c r="K2360" s="50"/>
      <c r="L2360" s="68">
        <v>3750</v>
      </c>
      <c r="M2360" s="51" t="s">
        <v>1890</v>
      </c>
      <c r="N2360" s="51">
        <f t="shared" si="204"/>
        <v>8</v>
      </c>
      <c r="O2360" s="635">
        <f>P2360</f>
        <v>7.5</v>
      </c>
      <c r="P2360" s="52">
        <f>L2359/P2359</f>
        <v>7.5</v>
      </c>
      <c r="R2360" s="56"/>
    </row>
    <row r="2361" spans="1:18" s="38" customFormat="1" x14ac:dyDescent="0.3">
      <c r="A2361" s="5">
        <v>41499</v>
      </c>
      <c r="B2361" s="965" t="s">
        <v>2147</v>
      </c>
      <c r="C2361" s="965" t="s">
        <v>1242</v>
      </c>
      <c r="D2361" s="66">
        <v>1250</v>
      </c>
      <c r="E2361" s="8" t="s">
        <v>37</v>
      </c>
      <c r="F2361" s="13">
        <v>43332</v>
      </c>
      <c r="G2361" s="8" t="s">
        <v>2147</v>
      </c>
      <c r="H2361" s="8" t="s">
        <v>579</v>
      </c>
      <c r="I2361" s="9" t="s">
        <v>2148</v>
      </c>
      <c r="J2361" s="10" t="s">
        <v>2149</v>
      </c>
      <c r="K2361" s="10"/>
      <c r="L2361" s="67">
        <v>3000</v>
      </c>
      <c r="M2361" s="11" t="s">
        <v>2150</v>
      </c>
      <c r="N2361" s="38">
        <f t="shared" si="204"/>
        <v>8</v>
      </c>
      <c r="O2361" s="634">
        <f t="shared" ref="O2361:O2367" si="205">L2361/D2361</f>
        <v>2.4</v>
      </c>
      <c r="P2361" s="34"/>
      <c r="R2361" s="45"/>
    </row>
    <row r="2362" spans="1:18" s="38" customFormat="1" x14ac:dyDescent="0.3">
      <c r="A2362" s="5">
        <v>41499</v>
      </c>
      <c r="B2362" s="965" t="s">
        <v>1438</v>
      </c>
      <c r="C2362" s="965" t="s">
        <v>1620</v>
      </c>
      <c r="D2362" s="66">
        <v>100</v>
      </c>
      <c r="E2362" s="8" t="s">
        <v>1397</v>
      </c>
      <c r="F2362" s="13">
        <v>51728</v>
      </c>
      <c r="G2362" s="8" t="s">
        <v>2151</v>
      </c>
      <c r="H2362" s="8" t="s">
        <v>804</v>
      </c>
      <c r="I2362" s="9" t="s">
        <v>2152</v>
      </c>
      <c r="J2362" s="10" t="s">
        <v>1032</v>
      </c>
      <c r="K2362" s="10"/>
      <c r="L2362" s="67">
        <v>475</v>
      </c>
      <c r="M2362" s="11" t="s">
        <v>2042</v>
      </c>
      <c r="N2362" s="38">
        <f t="shared" si="204"/>
        <v>8</v>
      </c>
      <c r="O2362" s="634">
        <f t="shared" si="205"/>
        <v>4.75</v>
      </c>
      <c r="P2362" s="34"/>
      <c r="R2362" s="45"/>
    </row>
    <row r="2363" spans="1:18" s="38" customFormat="1" x14ac:dyDescent="0.3">
      <c r="A2363" s="5">
        <v>41498</v>
      </c>
      <c r="B2363" s="965" t="s">
        <v>2105</v>
      </c>
      <c r="C2363" s="965" t="s">
        <v>1155</v>
      </c>
      <c r="D2363" s="66">
        <v>585</v>
      </c>
      <c r="E2363" s="8" t="s">
        <v>117</v>
      </c>
      <c r="F2363" s="13">
        <v>52458</v>
      </c>
      <c r="G2363" s="8" t="s">
        <v>2106</v>
      </c>
      <c r="H2363" s="8" t="s">
        <v>1603</v>
      </c>
      <c r="I2363" s="9" t="s">
        <v>220</v>
      </c>
      <c r="J2363" s="10" t="s">
        <v>990</v>
      </c>
      <c r="K2363" s="10"/>
      <c r="L2363" s="67">
        <v>850</v>
      </c>
      <c r="M2363" s="11" t="s">
        <v>2107</v>
      </c>
      <c r="N2363" s="38">
        <f t="shared" si="204"/>
        <v>8</v>
      </c>
      <c r="O2363" s="634">
        <f t="shared" si="205"/>
        <v>1.4529914529914529</v>
      </c>
      <c r="P2363" s="34"/>
      <c r="R2363" s="45"/>
    </row>
    <row r="2364" spans="1:18" s="38" customFormat="1" x14ac:dyDescent="0.3">
      <c r="A2364" s="5">
        <v>41498</v>
      </c>
      <c r="B2364" s="965" t="s">
        <v>2108</v>
      </c>
      <c r="C2364" s="965" t="s">
        <v>1035</v>
      </c>
      <c r="D2364" s="66">
        <v>500</v>
      </c>
      <c r="E2364" s="8" t="s">
        <v>37</v>
      </c>
      <c r="F2364" s="13">
        <v>43344</v>
      </c>
      <c r="G2364" s="8" t="s">
        <v>2109</v>
      </c>
      <c r="H2364" s="8" t="s">
        <v>123</v>
      </c>
      <c r="I2364" s="9" t="s">
        <v>1517</v>
      </c>
      <c r="J2364" s="10" t="s">
        <v>1044</v>
      </c>
      <c r="K2364" s="10"/>
      <c r="L2364" s="67">
        <v>5000</v>
      </c>
      <c r="M2364" s="11"/>
      <c r="N2364" s="38">
        <f t="shared" si="204"/>
        <v>8</v>
      </c>
      <c r="O2364" s="634">
        <f t="shared" si="205"/>
        <v>10</v>
      </c>
      <c r="P2364" s="34"/>
      <c r="R2364" s="45"/>
    </row>
    <row r="2365" spans="1:18" s="38" customFormat="1" x14ac:dyDescent="0.3">
      <c r="A2365" s="5">
        <v>41498</v>
      </c>
      <c r="B2365" s="965" t="s">
        <v>2108</v>
      </c>
      <c r="C2365" s="965" t="s">
        <v>1035</v>
      </c>
      <c r="D2365" s="66">
        <v>1250</v>
      </c>
      <c r="E2365" s="8" t="s">
        <v>66</v>
      </c>
      <c r="F2365" s="13">
        <v>45170</v>
      </c>
      <c r="G2365" s="8" t="s">
        <v>2109</v>
      </c>
      <c r="H2365" s="8" t="s">
        <v>339</v>
      </c>
      <c r="I2365" s="9" t="s">
        <v>1477</v>
      </c>
      <c r="J2365" s="10" t="s">
        <v>1413</v>
      </c>
      <c r="K2365" s="10"/>
      <c r="L2365" s="67">
        <v>5500</v>
      </c>
      <c r="M2365" s="11" t="s">
        <v>1937</v>
      </c>
      <c r="N2365" s="38">
        <f t="shared" si="204"/>
        <v>8</v>
      </c>
      <c r="O2365" s="634">
        <f t="shared" si="205"/>
        <v>4.4000000000000004</v>
      </c>
      <c r="P2365" s="34"/>
      <c r="R2365" s="45"/>
    </row>
    <row r="2366" spans="1:18" s="38" customFormat="1" x14ac:dyDescent="0.3">
      <c r="A2366" s="5">
        <v>41498</v>
      </c>
      <c r="B2366" s="965" t="s">
        <v>2108</v>
      </c>
      <c r="C2366" s="965" t="s">
        <v>1035</v>
      </c>
      <c r="D2366" s="66">
        <v>1250</v>
      </c>
      <c r="E2366" s="8" t="s">
        <v>117</v>
      </c>
      <c r="F2366" s="13">
        <v>52475</v>
      </c>
      <c r="G2366" s="8" t="s">
        <v>2109</v>
      </c>
      <c r="H2366" s="8" t="s">
        <v>68</v>
      </c>
      <c r="I2366" s="9" t="s">
        <v>1145</v>
      </c>
      <c r="J2366" s="10" t="s">
        <v>1484</v>
      </c>
      <c r="K2366" s="10"/>
      <c r="L2366" s="67">
        <v>4500</v>
      </c>
      <c r="M2366" s="11" t="s">
        <v>2049</v>
      </c>
      <c r="N2366" s="38">
        <f t="shared" si="204"/>
        <v>8</v>
      </c>
      <c r="O2366" s="634">
        <f t="shared" si="205"/>
        <v>3.6</v>
      </c>
      <c r="P2366" s="34"/>
      <c r="R2366" s="45"/>
    </row>
    <row r="2367" spans="1:18" s="38" customFormat="1" x14ac:dyDescent="0.3">
      <c r="A2367" s="5">
        <v>41498</v>
      </c>
      <c r="B2367" s="965" t="s">
        <v>1671</v>
      </c>
      <c r="C2367" s="965" t="s">
        <v>2112</v>
      </c>
      <c r="D2367" s="66">
        <v>350</v>
      </c>
      <c r="E2367" s="8" t="s">
        <v>117</v>
      </c>
      <c r="F2367" s="13">
        <v>52458</v>
      </c>
      <c r="G2367" s="8" t="s">
        <v>2113</v>
      </c>
      <c r="H2367" s="8" t="s">
        <v>2114</v>
      </c>
      <c r="I2367" s="9" t="s">
        <v>2115</v>
      </c>
      <c r="J2367" s="10" t="s">
        <v>1368</v>
      </c>
      <c r="K2367" s="10"/>
      <c r="L2367" s="67">
        <v>715</v>
      </c>
      <c r="M2367" s="11" t="s">
        <v>1933</v>
      </c>
      <c r="N2367" s="38">
        <f t="shared" si="204"/>
        <v>8</v>
      </c>
      <c r="O2367" s="634">
        <f t="shared" si="205"/>
        <v>2.0428571428571427</v>
      </c>
      <c r="P2367" s="34"/>
      <c r="R2367" s="45"/>
    </row>
    <row r="2368" spans="1:18" s="51" customFormat="1" x14ac:dyDescent="0.3">
      <c r="A2368" s="46">
        <v>41498</v>
      </c>
      <c r="B2368" s="982" t="s">
        <v>2117</v>
      </c>
      <c r="C2368" s="982" t="s">
        <v>600</v>
      </c>
      <c r="D2368" s="675">
        <v>450</v>
      </c>
      <c r="E2368" s="47" t="s">
        <v>66</v>
      </c>
      <c r="F2368" s="48">
        <v>45184</v>
      </c>
      <c r="G2368" s="47" t="s">
        <v>2118</v>
      </c>
      <c r="H2368" s="47" t="s">
        <v>579</v>
      </c>
      <c r="I2368" s="49" t="s">
        <v>205</v>
      </c>
      <c r="J2368" s="50" t="s">
        <v>1016</v>
      </c>
      <c r="K2368" s="50"/>
      <c r="L2368" s="68">
        <v>1700</v>
      </c>
      <c r="M2368" s="51" t="s">
        <v>2097</v>
      </c>
      <c r="N2368" s="51">
        <f t="shared" si="204"/>
        <v>8</v>
      </c>
      <c r="O2368" s="635">
        <f>P2369</f>
        <v>2.125</v>
      </c>
      <c r="P2368" s="52">
        <f>SUM(D2368:D2369)</f>
        <v>800</v>
      </c>
      <c r="R2368" s="56"/>
    </row>
    <row r="2369" spans="1:18" s="51" customFormat="1" x14ac:dyDescent="0.3">
      <c r="A2369" s="46">
        <v>41498</v>
      </c>
      <c r="B2369" s="982" t="s">
        <v>2117</v>
      </c>
      <c r="C2369" s="982" t="s">
        <v>600</v>
      </c>
      <c r="D2369" s="675">
        <v>350</v>
      </c>
      <c r="E2369" s="47" t="s">
        <v>117</v>
      </c>
      <c r="F2369" s="48">
        <v>52489</v>
      </c>
      <c r="G2369" s="47" t="s">
        <v>2118</v>
      </c>
      <c r="H2369" s="47" t="s">
        <v>330</v>
      </c>
      <c r="I2369" s="49" t="s">
        <v>2120</v>
      </c>
      <c r="J2369" s="50" t="s">
        <v>2121</v>
      </c>
      <c r="K2369" s="50"/>
      <c r="L2369" s="68">
        <v>1700</v>
      </c>
      <c r="M2369" s="51" t="s">
        <v>1917</v>
      </c>
      <c r="N2369" s="51">
        <f t="shared" si="204"/>
        <v>8</v>
      </c>
      <c r="O2369" s="635">
        <f>P2369</f>
        <v>2.125</v>
      </c>
      <c r="P2369" s="52">
        <f>L2368/P2368</f>
        <v>2.125</v>
      </c>
      <c r="R2369" s="56"/>
    </row>
    <row r="2370" spans="1:18" s="38" customFormat="1" x14ac:dyDescent="0.3">
      <c r="A2370" s="5">
        <v>41498</v>
      </c>
      <c r="B2370" s="965" t="s">
        <v>2122</v>
      </c>
      <c r="C2370" s="965" t="s">
        <v>1120</v>
      </c>
      <c r="D2370" s="66">
        <v>250</v>
      </c>
      <c r="E2370" s="8" t="s">
        <v>66</v>
      </c>
      <c r="F2370" s="13">
        <v>45153</v>
      </c>
      <c r="G2370" s="8" t="s">
        <v>557</v>
      </c>
      <c r="H2370" s="8" t="s">
        <v>631</v>
      </c>
      <c r="I2370" s="9" t="s">
        <v>695</v>
      </c>
      <c r="J2370" s="10" t="s">
        <v>1380</v>
      </c>
      <c r="K2370" s="10"/>
      <c r="L2370" s="67">
        <v>750</v>
      </c>
      <c r="M2370" s="11"/>
      <c r="N2370" s="38">
        <f t="shared" si="204"/>
        <v>8</v>
      </c>
      <c r="O2370" s="634">
        <f t="shared" ref="O2370:O2375" si="206">L2370/D2370</f>
        <v>3</v>
      </c>
      <c r="P2370" s="34"/>
      <c r="R2370" s="45"/>
    </row>
    <row r="2371" spans="1:18" s="38" customFormat="1" x14ac:dyDescent="0.3">
      <c r="A2371" s="5">
        <v>41498</v>
      </c>
      <c r="B2371" s="965" t="s">
        <v>2123</v>
      </c>
      <c r="C2371" s="965" t="s">
        <v>1155</v>
      </c>
      <c r="D2371" s="66">
        <v>250</v>
      </c>
      <c r="E2371" s="8" t="s">
        <v>117</v>
      </c>
      <c r="F2371" s="13">
        <v>52475</v>
      </c>
      <c r="G2371" s="8" t="s">
        <v>2124</v>
      </c>
      <c r="H2371" s="8" t="s">
        <v>429</v>
      </c>
      <c r="I2371" s="9" t="s">
        <v>1915</v>
      </c>
      <c r="J2371" s="10" t="s">
        <v>1916</v>
      </c>
      <c r="K2371" s="10"/>
      <c r="L2371" s="67">
        <v>600</v>
      </c>
      <c r="M2371" s="11" t="s">
        <v>1900</v>
      </c>
      <c r="N2371" s="38">
        <f t="shared" si="204"/>
        <v>8</v>
      </c>
      <c r="O2371" s="634">
        <f t="shared" si="206"/>
        <v>2.4</v>
      </c>
      <c r="P2371" s="34"/>
      <c r="R2371" s="45"/>
    </row>
    <row r="2372" spans="1:18" s="38" customFormat="1" x14ac:dyDescent="0.3">
      <c r="A2372" s="5">
        <v>41498</v>
      </c>
      <c r="B2372" s="965" t="s">
        <v>1691</v>
      </c>
      <c r="C2372" s="965" t="s">
        <v>2126</v>
      </c>
      <c r="D2372" s="66">
        <v>200</v>
      </c>
      <c r="E2372" s="8" t="s">
        <v>1222</v>
      </c>
      <c r="F2372" s="13">
        <v>42597</v>
      </c>
      <c r="G2372" s="8" t="s">
        <v>2127</v>
      </c>
      <c r="H2372" s="8" t="s">
        <v>2128</v>
      </c>
      <c r="I2372" s="9" t="s">
        <v>2129</v>
      </c>
      <c r="J2372" s="10" t="s">
        <v>2130</v>
      </c>
      <c r="K2372" s="10"/>
      <c r="L2372" s="67">
        <v>225</v>
      </c>
      <c r="M2372" s="11"/>
      <c r="N2372" s="38">
        <f t="shared" si="204"/>
        <v>8</v>
      </c>
      <c r="O2372" s="634">
        <f t="shared" si="206"/>
        <v>1.125</v>
      </c>
      <c r="P2372" s="34"/>
      <c r="R2372" s="45"/>
    </row>
    <row r="2373" spans="1:18" s="38" customFormat="1" x14ac:dyDescent="0.3">
      <c r="A2373" s="5">
        <v>41498</v>
      </c>
      <c r="B2373" s="965" t="s">
        <v>1569</v>
      </c>
      <c r="C2373" s="965" t="s">
        <v>771</v>
      </c>
      <c r="D2373" s="66">
        <v>350</v>
      </c>
      <c r="E2373" s="8" t="s">
        <v>37</v>
      </c>
      <c r="F2373" s="13">
        <v>43327</v>
      </c>
      <c r="G2373" s="8" t="s">
        <v>2131</v>
      </c>
      <c r="H2373" s="8" t="s">
        <v>444</v>
      </c>
      <c r="I2373" s="9" t="s">
        <v>1175</v>
      </c>
      <c r="J2373" s="10" t="s">
        <v>990</v>
      </c>
      <c r="K2373" s="10"/>
      <c r="L2373" s="67">
        <v>2200</v>
      </c>
      <c r="M2373" s="11"/>
      <c r="N2373" s="38">
        <f t="shared" si="204"/>
        <v>8</v>
      </c>
      <c r="O2373" s="634">
        <f t="shared" si="206"/>
        <v>6.2857142857142856</v>
      </c>
      <c r="P2373" s="34"/>
      <c r="R2373" s="45"/>
    </row>
    <row r="2374" spans="1:18" s="38" customFormat="1" x14ac:dyDescent="0.3">
      <c r="A2374" s="5">
        <v>41498</v>
      </c>
      <c r="B2374" s="965" t="s">
        <v>1569</v>
      </c>
      <c r="C2374" s="965" t="s">
        <v>771</v>
      </c>
      <c r="D2374" s="66">
        <v>350</v>
      </c>
      <c r="E2374" s="8" t="s">
        <v>1219</v>
      </c>
      <c r="F2374" s="13">
        <v>43327</v>
      </c>
      <c r="G2374" s="8" t="s">
        <v>2131</v>
      </c>
      <c r="H2374" s="8"/>
      <c r="I2374" s="9" t="s">
        <v>1114</v>
      </c>
      <c r="J2374" s="10" t="s">
        <v>2132</v>
      </c>
      <c r="K2374" s="10"/>
      <c r="L2374" s="67">
        <v>625</v>
      </c>
      <c r="M2374" s="11"/>
      <c r="N2374" s="38">
        <f t="shared" si="204"/>
        <v>8</v>
      </c>
      <c r="O2374" s="634">
        <f t="shared" si="206"/>
        <v>1.7857142857142858</v>
      </c>
      <c r="P2374" s="34"/>
      <c r="R2374" s="45"/>
    </row>
    <row r="2375" spans="1:18" s="38" customFormat="1" x14ac:dyDescent="0.3">
      <c r="A2375" s="5">
        <v>41498</v>
      </c>
      <c r="B2375" s="965" t="s">
        <v>1569</v>
      </c>
      <c r="C2375" s="965" t="s">
        <v>771</v>
      </c>
      <c r="D2375" s="66">
        <v>350</v>
      </c>
      <c r="E2375" s="8" t="s">
        <v>117</v>
      </c>
      <c r="F2375" s="13">
        <v>52458</v>
      </c>
      <c r="G2375" s="8" t="s">
        <v>2131</v>
      </c>
      <c r="H2375" s="8" t="s">
        <v>123</v>
      </c>
      <c r="I2375" s="9" t="s">
        <v>1077</v>
      </c>
      <c r="J2375" s="10" t="s">
        <v>1087</v>
      </c>
      <c r="K2375" s="10"/>
      <c r="L2375" s="67">
        <v>1200</v>
      </c>
      <c r="M2375" s="11" t="s">
        <v>2133</v>
      </c>
      <c r="N2375" s="38">
        <f t="shared" si="204"/>
        <v>8</v>
      </c>
      <c r="O2375" s="634">
        <f t="shared" si="206"/>
        <v>3.4285714285714284</v>
      </c>
      <c r="P2375" s="34"/>
      <c r="R2375" s="45"/>
    </row>
    <row r="2376" spans="1:18" s="51" customFormat="1" x14ac:dyDescent="0.3">
      <c r="A2376" s="46">
        <v>41494</v>
      </c>
      <c r="B2376" s="982" t="s">
        <v>2084</v>
      </c>
      <c r="C2376" s="982" t="s">
        <v>36</v>
      </c>
      <c r="D2376" s="675">
        <v>600</v>
      </c>
      <c r="E2376" s="47" t="s">
        <v>37</v>
      </c>
      <c r="F2376" s="48">
        <v>43374</v>
      </c>
      <c r="G2376" s="47" t="s">
        <v>2085</v>
      </c>
      <c r="H2376" s="47" t="s">
        <v>330</v>
      </c>
      <c r="I2376" s="49" t="s">
        <v>2086</v>
      </c>
      <c r="J2376" s="50" t="s">
        <v>1016</v>
      </c>
      <c r="K2376" s="50"/>
      <c r="L2376" s="68">
        <v>7250</v>
      </c>
      <c r="M2376" s="51" t="s">
        <v>2088</v>
      </c>
      <c r="N2376" s="51">
        <f t="shared" si="204"/>
        <v>8</v>
      </c>
      <c r="O2376" s="635">
        <f>P2377</f>
        <v>6.9047619047619051</v>
      </c>
      <c r="P2376" s="52">
        <f>SUM(D2376:D2377)</f>
        <v>1050</v>
      </c>
      <c r="R2376" s="56"/>
    </row>
    <row r="2377" spans="1:18" s="51" customFormat="1" x14ac:dyDescent="0.3">
      <c r="A2377" s="46">
        <v>41494</v>
      </c>
      <c r="B2377" s="982" t="s">
        <v>2084</v>
      </c>
      <c r="C2377" s="982" t="s">
        <v>36</v>
      </c>
      <c r="D2377" s="675">
        <v>450</v>
      </c>
      <c r="E2377" s="47" t="s">
        <v>66</v>
      </c>
      <c r="F2377" s="48">
        <v>45200</v>
      </c>
      <c r="G2377" s="47" t="s">
        <v>2085</v>
      </c>
      <c r="H2377" s="47" t="s">
        <v>1469</v>
      </c>
      <c r="I2377" s="49" t="s">
        <v>2089</v>
      </c>
      <c r="J2377" s="50" t="s">
        <v>996</v>
      </c>
      <c r="K2377" s="50"/>
      <c r="L2377" s="68">
        <v>7250</v>
      </c>
      <c r="M2377" s="51" t="s">
        <v>2088</v>
      </c>
      <c r="N2377" s="51">
        <f t="shared" si="204"/>
        <v>8</v>
      </c>
      <c r="O2377" s="635">
        <f>P2377</f>
        <v>6.9047619047619051</v>
      </c>
      <c r="P2377" s="52">
        <f>L2376/P2376</f>
        <v>6.9047619047619051</v>
      </c>
      <c r="R2377" s="56"/>
    </row>
    <row r="2378" spans="1:18" s="38" customFormat="1" x14ac:dyDescent="0.3">
      <c r="A2378" s="5">
        <v>41494</v>
      </c>
      <c r="B2378" s="965" t="s">
        <v>2090</v>
      </c>
      <c r="C2378" s="965" t="s">
        <v>208</v>
      </c>
      <c r="D2378" s="66">
        <v>500</v>
      </c>
      <c r="E2378" s="8" t="s">
        <v>117</v>
      </c>
      <c r="F2378" s="13">
        <v>15933</v>
      </c>
      <c r="G2378" s="8" t="s">
        <v>2091</v>
      </c>
      <c r="H2378" s="8" t="s">
        <v>225</v>
      </c>
      <c r="I2378" s="9" t="s">
        <v>1051</v>
      </c>
      <c r="J2378" s="10" t="s">
        <v>1052</v>
      </c>
      <c r="K2378" s="10"/>
      <c r="L2378" s="67">
        <v>1600</v>
      </c>
      <c r="M2378" s="11" t="s">
        <v>2092</v>
      </c>
      <c r="N2378" s="38">
        <f t="shared" si="204"/>
        <v>8</v>
      </c>
      <c r="O2378" s="634">
        <f>L2378/D2378</f>
        <v>3.2</v>
      </c>
      <c r="P2378" s="34"/>
      <c r="R2378" s="45"/>
    </row>
    <row r="2379" spans="1:18" s="38" customFormat="1" x14ac:dyDescent="0.3">
      <c r="A2379" s="5">
        <v>41494</v>
      </c>
      <c r="B2379" s="965" t="s">
        <v>2093</v>
      </c>
      <c r="C2379" s="965" t="s">
        <v>218</v>
      </c>
      <c r="D2379" s="66">
        <v>700</v>
      </c>
      <c r="E2379" s="8" t="s">
        <v>66</v>
      </c>
      <c r="F2379" s="13">
        <v>45214</v>
      </c>
      <c r="G2379" s="8" t="s">
        <v>171</v>
      </c>
      <c r="H2379" s="8" t="s">
        <v>578</v>
      </c>
      <c r="I2379" s="9" t="s">
        <v>1331</v>
      </c>
      <c r="J2379" s="10" t="s">
        <v>1016</v>
      </c>
      <c r="K2379" s="10"/>
      <c r="L2379" s="67">
        <v>2000</v>
      </c>
      <c r="M2379" s="11" t="s">
        <v>1994</v>
      </c>
      <c r="N2379" s="38">
        <f t="shared" si="204"/>
        <v>8</v>
      </c>
      <c r="O2379" s="634">
        <f>L2379/D2379</f>
        <v>2.8571428571428572</v>
      </c>
      <c r="P2379" s="34"/>
      <c r="R2379" s="45"/>
    </row>
    <row r="2380" spans="1:18" s="38" customFormat="1" x14ac:dyDescent="0.3">
      <c r="A2380" s="5">
        <v>41494</v>
      </c>
      <c r="B2380" s="965" t="s">
        <v>2094</v>
      </c>
      <c r="C2380" s="965" t="s">
        <v>73</v>
      </c>
      <c r="D2380" s="66">
        <v>1000</v>
      </c>
      <c r="E2380" s="8" t="s">
        <v>66</v>
      </c>
      <c r="F2380" s="13">
        <v>45153</v>
      </c>
      <c r="G2380" s="8" t="s">
        <v>762</v>
      </c>
      <c r="H2380" s="8" t="s">
        <v>2095</v>
      </c>
      <c r="I2380" s="9" t="s">
        <v>2096</v>
      </c>
      <c r="J2380" s="10" t="s">
        <v>1323</v>
      </c>
      <c r="K2380" s="10"/>
      <c r="L2380" s="67">
        <v>1700</v>
      </c>
      <c r="M2380" s="11" t="s">
        <v>2097</v>
      </c>
      <c r="N2380" s="38">
        <f t="shared" si="204"/>
        <v>8</v>
      </c>
      <c r="O2380" s="634">
        <f>L2380/D2380</f>
        <v>1.7</v>
      </c>
      <c r="P2380" s="34"/>
      <c r="R2380" s="45"/>
    </row>
    <row r="2381" spans="1:18" s="38" customFormat="1" x14ac:dyDescent="0.3">
      <c r="A2381" s="5">
        <v>41494</v>
      </c>
      <c r="B2381" s="965" t="s">
        <v>2098</v>
      </c>
      <c r="C2381" s="965" t="s">
        <v>218</v>
      </c>
      <c r="D2381" s="66">
        <v>400</v>
      </c>
      <c r="E2381" s="8" t="s">
        <v>746</v>
      </c>
      <c r="F2381" s="13">
        <v>43511</v>
      </c>
      <c r="G2381" s="8" t="s">
        <v>2099</v>
      </c>
      <c r="H2381" s="8" t="s">
        <v>333</v>
      </c>
      <c r="I2381" s="9" t="s">
        <v>282</v>
      </c>
      <c r="J2381" s="10" t="s">
        <v>1087</v>
      </c>
      <c r="K2381" s="10"/>
      <c r="L2381" s="67">
        <v>1600</v>
      </c>
      <c r="M2381" s="11" t="s">
        <v>2069</v>
      </c>
      <c r="N2381" s="38">
        <f t="shared" si="204"/>
        <v>8</v>
      </c>
      <c r="O2381" s="634">
        <f>L2381/D2381</f>
        <v>4</v>
      </c>
      <c r="P2381" s="34"/>
      <c r="R2381" s="45"/>
    </row>
    <row r="2382" spans="1:18" s="38" customFormat="1" x14ac:dyDescent="0.3">
      <c r="A2382" s="5">
        <v>41494</v>
      </c>
      <c r="B2382" s="965" t="s">
        <v>2098</v>
      </c>
      <c r="C2382" s="965" t="s">
        <v>218</v>
      </c>
      <c r="D2382" s="66">
        <v>850</v>
      </c>
      <c r="E2382" s="8" t="s">
        <v>66</v>
      </c>
      <c r="F2382" s="13">
        <v>45153</v>
      </c>
      <c r="G2382" s="8" t="s">
        <v>2099</v>
      </c>
      <c r="H2382" s="8" t="s">
        <v>1444</v>
      </c>
      <c r="I2382" s="9" t="s">
        <v>1118</v>
      </c>
      <c r="J2382" s="10" t="s">
        <v>1558</v>
      </c>
      <c r="K2382" s="10"/>
      <c r="L2382" s="67">
        <v>2100</v>
      </c>
      <c r="M2382" s="11" t="s">
        <v>1937</v>
      </c>
      <c r="N2382" s="38">
        <f t="shared" si="204"/>
        <v>8</v>
      </c>
      <c r="O2382" s="634">
        <f>L2382/D2382</f>
        <v>2.4705882352941178</v>
      </c>
      <c r="P2382" s="34"/>
      <c r="R2382" s="45"/>
    </row>
    <row r="2383" spans="1:18" s="51" customFormat="1" x14ac:dyDescent="0.3">
      <c r="A2383" s="46">
        <v>41494</v>
      </c>
      <c r="B2383" s="982" t="s">
        <v>2100</v>
      </c>
      <c r="C2383" s="982" t="s">
        <v>36</v>
      </c>
      <c r="D2383" s="675">
        <v>250</v>
      </c>
      <c r="E2383" s="47" t="s">
        <v>66</v>
      </c>
      <c r="F2383" s="48">
        <v>45153</v>
      </c>
      <c r="G2383" s="47" t="s">
        <v>2101</v>
      </c>
      <c r="H2383" s="47" t="s">
        <v>373</v>
      </c>
      <c r="I2383" s="49" t="s">
        <v>2102</v>
      </c>
      <c r="J2383" s="50" t="s">
        <v>1367</v>
      </c>
      <c r="K2383" s="50"/>
      <c r="L2383" s="68">
        <v>4000</v>
      </c>
      <c r="M2383" s="51" t="s">
        <v>2069</v>
      </c>
      <c r="N2383" s="51">
        <f t="shared" si="204"/>
        <v>8</v>
      </c>
      <c r="O2383" s="635">
        <f>P2384</f>
        <v>7.6190476190476186</v>
      </c>
      <c r="P2383" s="52">
        <f>SUM(D2383:D2384)</f>
        <v>525</v>
      </c>
      <c r="R2383" s="56"/>
    </row>
    <row r="2384" spans="1:18" s="51" customFormat="1" x14ac:dyDescent="0.3">
      <c r="A2384" s="46">
        <v>41494</v>
      </c>
      <c r="B2384" s="982" t="s">
        <v>2100</v>
      </c>
      <c r="C2384" s="982" t="s">
        <v>36</v>
      </c>
      <c r="D2384" s="675">
        <v>275</v>
      </c>
      <c r="E2384" s="47" t="s">
        <v>117</v>
      </c>
      <c r="F2384" s="48">
        <v>15933</v>
      </c>
      <c r="G2384" s="47" t="s">
        <v>2101</v>
      </c>
      <c r="H2384" s="47" t="s">
        <v>177</v>
      </c>
      <c r="I2384" s="49" t="s">
        <v>2103</v>
      </c>
      <c r="J2384" s="50" t="s">
        <v>1098</v>
      </c>
      <c r="K2384" s="50"/>
      <c r="L2384" s="68">
        <v>4000</v>
      </c>
      <c r="N2384" s="51">
        <f t="shared" si="204"/>
        <v>8</v>
      </c>
      <c r="O2384" s="635">
        <f>P2384</f>
        <v>7.6190476190476186</v>
      </c>
      <c r="P2384" s="52">
        <f>L2383/P2383</f>
        <v>7.6190476190476186</v>
      </c>
      <c r="R2384" s="56"/>
    </row>
    <row r="2385" spans="1:18" s="38" customFormat="1" x14ac:dyDescent="0.3">
      <c r="A2385" s="5">
        <v>41494</v>
      </c>
      <c r="B2385" s="965" t="s">
        <v>2104</v>
      </c>
      <c r="C2385" s="965" t="s">
        <v>22</v>
      </c>
      <c r="D2385" s="66">
        <v>1500</v>
      </c>
      <c r="E2385" s="8" t="s">
        <v>201</v>
      </c>
      <c r="F2385" s="13">
        <v>45153</v>
      </c>
      <c r="G2385" s="8" t="s">
        <v>24</v>
      </c>
      <c r="H2385" s="8" t="s">
        <v>25</v>
      </c>
      <c r="I2385" s="9" t="s">
        <v>95</v>
      </c>
      <c r="J2385" s="10" t="s">
        <v>1182</v>
      </c>
      <c r="K2385" s="10"/>
      <c r="L2385" s="67">
        <v>3000</v>
      </c>
      <c r="M2385" s="11" t="s">
        <v>1903</v>
      </c>
      <c r="N2385" s="38">
        <f t="shared" si="204"/>
        <v>8</v>
      </c>
      <c r="O2385" s="634">
        <f>L2385/D2385</f>
        <v>2</v>
      </c>
      <c r="P2385" s="34"/>
      <c r="R2385" s="45"/>
    </row>
    <row r="2386" spans="1:18" s="51" customFormat="1" x14ac:dyDescent="0.3">
      <c r="A2386" s="46">
        <v>41493</v>
      </c>
      <c r="B2386" s="982" t="s">
        <v>2061</v>
      </c>
      <c r="C2386" s="982" t="s">
        <v>2062</v>
      </c>
      <c r="D2386" s="675">
        <v>350</v>
      </c>
      <c r="E2386" s="47" t="s">
        <v>224</v>
      </c>
      <c r="F2386" s="48">
        <v>44055</v>
      </c>
      <c r="G2386" s="47" t="s">
        <v>2063</v>
      </c>
      <c r="H2386" s="47" t="s">
        <v>2064</v>
      </c>
      <c r="I2386" s="49" t="s">
        <v>2065</v>
      </c>
      <c r="J2386" s="50" t="s">
        <v>2066</v>
      </c>
      <c r="K2386" s="50"/>
      <c r="L2386" s="68">
        <v>2900</v>
      </c>
      <c r="M2386" s="51" t="s">
        <v>1933</v>
      </c>
      <c r="N2386" s="51">
        <f t="shared" si="204"/>
        <v>8</v>
      </c>
      <c r="O2386" s="635">
        <f>P2387</f>
        <v>4.1428571428571432</v>
      </c>
      <c r="P2386" s="52">
        <f>SUM(D2386:D2387)</f>
        <v>700</v>
      </c>
      <c r="R2386" s="56"/>
    </row>
    <row r="2387" spans="1:18" s="51" customFormat="1" x14ac:dyDescent="0.3">
      <c r="A2387" s="46">
        <v>41493</v>
      </c>
      <c r="B2387" s="982" t="s">
        <v>2061</v>
      </c>
      <c r="C2387" s="982" t="s">
        <v>2062</v>
      </c>
      <c r="D2387" s="675">
        <v>350</v>
      </c>
      <c r="E2387" s="47" t="s">
        <v>66</v>
      </c>
      <c r="F2387" s="48">
        <v>45150</v>
      </c>
      <c r="G2387" s="47" t="s">
        <v>2063</v>
      </c>
      <c r="H2387" s="47" t="s">
        <v>2064</v>
      </c>
      <c r="I2387" s="49" t="s">
        <v>2065</v>
      </c>
      <c r="J2387" s="50" t="s">
        <v>2066</v>
      </c>
      <c r="K2387" s="50"/>
      <c r="L2387" s="68">
        <v>2900</v>
      </c>
      <c r="N2387" s="51">
        <f t="shared" si="204"/>
        <v>8</v>
      </c>
      <c r="O2387" s="635">
        <f>P2387</f>
        <v>4.1428571428571432</v>
      </c>
      <c r="P2387" s="52">
        <f>L2386/P2386</f>
        <v>4.1428571428571432</v>
      </c>
      <c r="R2387" s="56"/>
    </row>
    <row r="2388" spans="1:18" s="38" customFormat="1" x14ac:dyDescent="0.3">
      <c r="A2388" s="5">
        <v>41493</v>
      </c>
      <c r="B2388" s="965" t="s">
        <v>2068</v>
      </c>
      <c r="C2388" s="965" t="s">
        <v>127</v>
      </c>
      <c r="D2388" s="66">
        <v>1000</v>
      </c>
      <c r="E2388" s="8" t="s">
        <v>12</v>
      </c>
      <c r="F2388" s="13" t="s">
        <v>2069</v>
      </c>
      <c r="G2388" s="8" t="s">
        <v>2070</v>
      </c>
      <c r="H2388" s="8" t="s">
        <v>123</v>
      </c>
      <c r="I2388" s="9" t="s">
        <v>124</v>
      </c>
      <c r="J2388" s="10" t="s">
        <v>2071</v>
      </c>
      <c r="K2388" s="10"/>
      <c r="L2388" s="67">
        <v>2400</v>
      </c>
      <c r="M2388" s="11" t="s">
        <v>2020</v>
      </c>
      <c r="N2388" s="38">
        <f t="shared" si="204"/>
        <v>8</v>
      </c>
      <c r="O2388" s="634">
        <f>L2388/D2388</f>
        <v>2.4</v>
      </c>
      <c r="P2388" s="34"/>
      <c r="R2388" s="45"/>
    </row>
    <row r="2389" spans="1:18" s="38" customFormat="1" x14ac:dyDescent="0.3">
      <c r="A2389" s="5">
        <v>41493</v>
      </c>
      <c r="B2389" s="965" t="s">
        <v>2073</v>
      </c>
      <c r="C2389" s="965" t="s">
        <v>2074</v>
      </c>
      <c r="D2389" s="66">
        <v>500</v>
      </c>
      <c r="E2389" s="8" t="s">
        <v>261</v>
      </c>
      <c r="F2389" s="13">
        <v>45337</v>
      </c>
      <c r="G2389" s="8" t="s">
        <v>171</v>
      </c>
      <c r="H2389" s="8" t="s">
        <v>2075</v>
      </c>
      <c r="I2389" s="9" t="s">
        <v>2076</v>
      </c>
      <c r="J2389" s="10" t="s">
        <v>1749</v>
      </c>
      <c r="K2389" s="10"/>
      <c r="L2389" s="67">
        <v>1250</v>
      </c>
      <c r="M2389" s="11" t="s">
        <v>2077</v>
      </c>
      <c r="N2389" s="38">
        <f t="shared" si="204"/>
        <v>8</v>
      </c>
      <c r="O2389" s="634">
        <f>L2389/D2389</f>
        <v>2.5</v>
      </c>
      <c r="P2389" s="34"/>
      <c r="R2389" s="45"/>
    </row>
    <row r="2390" spans="1:18" s="51" customFormat="1" x14ac:dyDescent="0.3">
      <c r="A2390" s="46">
        <v>41493</v>
      </c>
      <c r="B2390" s="982" t="s">
        <v>2078</v>
      </c>
      <c r="C2390" s="982" t="s">
        <v>1709</v>
      </c>
      <c r="D2390" s="675">
        <v>1500</v>
      </c>
      <c r="E2390" s="47" t="s">
        <v>37</v>
      </c>
      <c r="F2390" s="48">
        <v>43322</v>
      </c>
      <c r="G2390" s="47" t="s">
        <v>2079</v>
      </c>
      <c r="H2390" s="47" t="s">
        <v>2080</v>
      </c>
      <c r="I2390" s="49" t="s">
        <v>2081</v>
      </c>
      <c r="J2390" s="50" t="s">
        <v>1173</v>
      </c>
      <c r="K2390" s="50"/>
      <c r="L2390" s="68">
        <v>8900</v>
      </c>
      <c r="M2390" s="51" t="s">
        <v>1933</v>
      </c>
      <c r="N2390" s="51">
        <f t="shared" si="204"/>
        <v>8</v>
      </c>
      <c r="O2390" s="635">
        <f>P2391</f>
        <v>2.3733333333333335</v>
      </c>
      <c r="P2390" s="52">
        <f>SUM(D2390:D2392)</f>
        <v>3750</v>
      </c>
      <c r="R2390" s="56"/>
    </row>
    <row r="2391" spans="1:18" s="51" customFormat="1" x14ac:dyDescent="0.3">
      <c r="A2391" s="46">
        <v>41493</v>
      </c>
      <c r="B2391" s="982" t="s">
        <v>2078</v>
      </c>
      <c r="C2391" s="982" t="s">
        <v>1709</v>
      </c>
      <c r="D2391" s="675">
        <v>1000</v>
      </c>
      <c r="E2391" s="47" t="s">
        <v>66</v>
      </c>
      <c r="F2391" s="48">
        <v>45150</v>
      </c>
      <c r="G2391" s="47" t="s">
        <v>2079</v>
      </c>
      <c r="H2391" s="47" t="s">
        <v>631</v>
      </c>
      <c r="I2391" s="49" t="s">
        <v>1302</v>
      </c>
      <c r="J2391" s="50" t="s">
        <v>1303</v>
      </c>
      <c r="K2391" s="50"/>
      <c r="L2391" s="68">
        <v>8900</v>
      </c>
      <c r="M2391" s="51" t="s">
        <v>1890</v>
      </c>
      <c r="N2391" s="51">
        <f t="shared" si="204"/>
        <v>8</v>
      </c>
      <c r="O2391" s="635">
        <f>P2391</f>
        <v>2.3733333333333335</v>
      </c>
      <c r="P2391" s="52">
        <f>L2390/P2390</f>
        <v>2.3733333333333335</v>
      </c>
      <c r="R2391" s="56"/>
    </row>
    <row r="2392" spans="1:18" s="51" customFormat="1" x14ac:dyDescent="0.3">
      <c r="A2392" s="46">
        <v>41493</v>
      </c>
      <c r="B2392" s="982" t="s">
        <v>2078</v>
      </c>
      <c r="C2392" s="982" t="s">
        <v>1709</v>
      </c>
      <c r="D2392" s="675">
        <v>1250</v>
      </c>
      <c r="E2392" s="47" t="s">
        <v>117</v>
      </c>
      <c r="F2392" s="48">
        <v>15930</v>
      </c>
      <c r="G2392" s="47" t="s">
        <v>2079</v>
      </c>
      <c r="H2392" s="47" t="s">
        <v>151</v>
      </c>
      <c r="I2392" s="49" t="s">
        <v>2083</v>
      </c>
      <c r="J2392" s="50" t="s">
        <v>1368</v>
      </c>
      <c r="K2392" s="50"/>
      <c r="L2392" s="68">
        <v>8900</v>
      </c>
      <c r="M2392" s="51" t="s">
        <v>1973</v>
      </c>
      <c r="N2392" s="51">
        <f t="shared" si="204"/>
        <v>8</v>
      </c>
      <c r="O2392" s="635">
        <f>P2391</f>
        <v>2.3733333333333335</v>
      </c>
      <c r="P2392" s="52"/>
      <c r="R2392" s="56"/>
    </row>
    <row r="2393" spans="1:18" s="38" customFormat="1" x14ac:dyDescent="0.3">
      <c r="A2393" s="5">
        <v>41492</v>
      </c>
      <c r="B2393" s="965" t="s">
        <v>2036</v>
      </c>
      <c r="C2393" s="965" t="s">
        <v>276</v>
      </c>
      <c r="D2393" s="66">
        <v>1000</v>
      </c>
      <c r="E2393" s="8" t="s">
        <v>224</v>
      </c>
      <c r="F2393" s="13">
        <v>44058</v>
      </c>
      <c r="G2393" s="8" t="s">
        <v>2037</v>
      </c>
      <c r="H2393" s="8" t="s">
        <v>578</v>
      </c>
      <c r="I2393" s="9" t="s">
        <v>1516</v>
      </c>
      <c r="J2393" s="10" t="s">
        <v>718</v>
      </c>
      <c r="K2393" s="10"/>
      <c r="L2393" s="67">
        <v>2000</v>
      </c>
      <c r="M2393" s="11" t="s">
        <v>1900</v>
      </c>
      <c r="N2393" s="38">
        <f t="shared" si="204"/>
        <v>8</v>
      </c>
      <c r="O2393" s="634">
        <f>L2393/D2393</f>
        <v>2</v>
      </c>
      <c r="P2393" s="34"/>
      <c r="R2393" s="45"/>
    </row>
    <row r="2394" spans="1:18" s="51" customFormat="1" x14ac:dyDescent="0.3">
      <c r="A2394" s="46">
        <v>41492</v>
      </c>
      <c r="B2394" s="982" t="s">
        <v>2038</v>
      </c>
      <c r="C2394" s="982" t="s">
        <v>2025</v>
      </c>
      <c r="D2394" s="675">
        <v>600</v>
      </c>
      <c r="E2394" s="47" t="s">
        <v>12</v>
      </c>
      <c r="F2394" s="48">
        <v>42597</v>
      </c>
      <c r="G2394" s="47" t="s">
        <v>219</v>
      </c>
      <c r="H2394" s="47" t="s">
        <v>723</v>
      </c>
      <c r="I2394" s="49" t="s">
        <v>2039</v>
      </c>
      <c r="J2394" s="50" t="s">
        <v>2040</v>
      </c>
      <c r="K2394" s="50"/>
      <c r="L2394" s="68">
        <v>3000</v>
      </c>
      <c r="M2394" s="51" t="s">
        <v>2042</v>
      </c>
      <c r="N2394" s="51">
        <f t="shared" si="204"/>
        <v>8</v>
      </c>
      <c r="O2394" s="635">
        <f>P2395</f>
        <v>3</v>
      </c>
      <c r="P2394" s="52">
        <f>SUM(D2394:D2395)</f>
        <v>1000</v>
      </c>
      <c r="R2394" s="56"/>
    </row>
    <row r="2395" spans="1:18" s="51" customFormat="1" x14ac:dyDescent="0.3">
      <c r="A2395" s="46">
        <v>41492</v>
      </c>
      <c r="B2395" s="982" t="s">
        <v>2038</v>
      </c>
      <c r="C2395" s="982" t="s">
        <v>2025</v>
      </c>
      <c r="D2395" s="675">
        <v>400</v>
      </c>
      <c r="E2395" s="47" t="s">
        <v>37</v>
      </c>
      <c r="F2395" s="48">
        <v>43327</v>
      </c>
      <c r="G2395" s="47" t="s">
        <v>219</v>
      </c>
      <c r="H2395" s="47" t="s">
        <v>2043</v>
      </c>
      <c r="I2395" s="49" t="s">
        <v>2044</v>
      </c>
      <c r="J2395" s="50" t="s">
        <v>670</v>
      </c>
      <c r="K2395" s="50"/>
      <c r="L2395" s="68">
        <v>3000</v>
      </c>
      <c r="M2395" s="51" t="s">
        <v>1917</v>
      </c>
      <c r="N2395" s="51">
        <f t="shared" si="204"/>
        <v>8</v>
      </c>
      <c r="O2395" s="635">
        <f>P2395</f>
        <v>3</v>
      </c>
      <c r="P2395" s="52">
        <f>L2394/P2394</f>
        <v>3</v>
      </c>
      <c r="R2395" s="56"/>
    </row>
    <row r="2396" spans="1:18" s="38" customFormat="1" x14ac:dyDescent="0.3">
      <c r="A2396" s="5">
        <v>41492</v>
      </c>
      <c r="B2396" s="965" t="s">
        <v>2045</v>
      </c>
      <c r="C2396" s="965" t="s">
        <v>959</v>
      </c>
      <c r="D2396" s="66">
        <v>750</v>
      </c>
      <c r="E2396" s="8" t="s">
        <v>66</v>
      </c>
      <c r="F2396" s="13" t="s">
        <v>66</v>
      </c>
      <c r="G2396" s="8" t="s">
        <v>134</v>
      </c>
      <c r="H2396" s="8" t="s">
        <v>2046</v>
      </c>
      <c r="I2396" s="9" t="s">
        <v>2047</v>
      </c>
      <c r="J2396" s="10" t="s">
        <v>2048</v>
      </c>
      <c r="K2396" s="10"/>
      <c r="L2396" s="67">
        <v>1500</v>
      </c>
      <c r="M2396" s="11" t="s">
        <v>2049</v>
      </c>
      <c r="N2396" s="38">
        <f>MONTH(A2396)</f>
        <v>8</v>
      </c>
      <c r="O2396" s="634">
        <f>L2396/D2396</f>
        <v>2</v>
      </c>
      <c r="P2396" s="34"/>
      <c r="R2396" s="45"/>
    </row>
    <row r="2397" spans="1:18" s="38" customFormat="1" x14ac:dyDescent="0.3">
      <c r="A2397" s="5">
        <v>41492</v>
      </c>
      <c r="B2397" s="965" t="s">
        <v>2050</v>
      </c>
      <c r="C2397" s="965" t="s">
        <v>208</v>
      </c>
      <c r="D2397" s="66">
        <v>500</v>
      </c>
      <c r="E2397" s="8" t="s">
        <v>12</v>
      </c>
      <c r="F2397" s="13">
        <v>42591</v>
      </c>
      <c r="G2397" s="8" t="s">
        <v>2051</v>
      </c>
      <c r="H2397" s="8" t="s">
        <v>2052</v>
      </c>
      <c r="I2397" s="9" t="s">
        <v>1331</v>
      </c>
      <c r="J2397" s="10" t="s">
        <v>661</v>
      </c>
      <c r="K2397" s="10"/>
      <c r="L2397" s="67">
        <v>2800</v>
      </c>
      <c r="M2397" s="11"/>
      <c r="N2397" s="38">
        <f t="shared" ref="N2397:N2453" si="207">MONTH(A2397)</f>
        <v>8</v>
      </c>
      <c r="O2397" s="634">
        <f>L2397/D2397</f>
        <v>5.6</v>
      </c>
      <c r="P2397" s="34"/>
      <c r="R2397" s="45"/>
    </row>
    <row r="2398" spans="1:18" s="38" customFormat="1" x14ac:dyDescent="0.3">
      <c r="A2398" s="5">
        <v>41492</v>
      </c>
      <c r="B2398" s="965" t="s">
        <v>2050</v>
      </c>
      <c r="C2398" s="965" t="s">
        <v>208</v>
      </c>
      <c r="D2398" s="66">
        <v>500</v>
      </c>
      <c r="E2398" s="8" t="s">
        <v>37</v>
      </c>
      <c r="F2398" s="13">
        <v>43321</v>
      </c>
      <c r="G2398" s="8" t="s">
        <v>2051</v>
      </c>
      <c r="H2398" s="8" t="s">
        <v>2053</v>
      </c>
      <c r="I2398" s="9" t="s">
        <v>1505</v>
      </c>
      <c r="J2398" s="10" t="s">
        <v>265</v>
      </c>
      <c r="K2398" s="10"/>
      <c r="L2398" s="67">
        <v>2500</v>
      </c>
      <c r="M2398" s="11" t="s">
        <v>2054</v>
      </c>
      <c r="N2398" s="38">
        <f t="shared" si="207"/>
        <v>8</v>
      </c>
      <c r="O2398" s="634">
        <f>L2398/D2398</f>
        <v>5</v>
      </c>
      <c r="P2398" s="34"/>
      <c r="R2398" s="45"/>
    </row>
    <row r="2399" spans="1:18" s="51" customFormat="1" x14ac:dyDescent="0.3">
      <c r="A2399" s="46">
        <v>41492</v>
      </c>
      <c r="B2399" s="982" t="s">
        <v>2055</v>
      </c>
      <c r="C2399" s="982" t="s">
        <v>127</v>
      </c>
      <c r="D2399" s="675">
        <v>100</v>
      </c>
      <c r="E2399" s="47" t="s">
        <v>37</v>
      </c>
      <c r="F2399" s="48">
        <v>43327</v>
      </c>
      <c r="G2399" s="47" t="s">
        <v>24</v>
      </c>
      <c r="H2399" s="47" t="s">
        <v>189</v>
      </c>
      <c r="I2399" s="49" t="s">
        <v>1711</v>
      </c>
      <c r="J2399" s="50" t="s">
        <v>131</v>
      </c>
      <c r="K2399" s="50"/>
      <c r="L2399" s="68">
        <v>1000</v>
      </c>
      <c r="N2399" s="51">
        <f t="shared" si="207"/>
        <v>8</v>
      </c>
      <c r="O2399" s="635">
        <f>P2400</f>
        <v>2.2222222222222223</v>
      </c>
      <c r="P2399" s="52">
        <f>SUM(D2399:D2401)</f>
        <v>450</v>
      </c>
      <c r="R2399" s="56"/>
    </row>
    <row r="2400" spans="1:18" s="51" customFormat="1" x14ac:dyDescent="0.3">
      <c r="A2400" s="46">
        <v>41492</v>
      </c>
      <c r="B2400" s="982" t="s">
        <v>2055</v>
      </c>
      <c r="C2400" s="982" t="s">
        <v>127</v>
      </c>
      <c r="D2400" s="675">
        <v>250</v>
      </c>
      <c r="E2400" s="47" t="s">
        <v>66</v>
      </c>
      <c r="F2400" s="48">
        <v>45153</v>
      </c>
      <c r="G2400" s="47" t="s">
        <v>24</v>
      </c>
      <c r="H2400" s="47" t="s">
        <v>668</v>
      </c>
      <c r="I2400" s="49" t="s">
        <v>1607</v>
      </c>
      <c r="J2400" s="50" t="s">
        <v>305</v>
      </c>
      <c r="K2400" s="50"/>
      <c r="L2400" s="68">
        <v>1000</v>
      </c>
      <c r="N2400" s="51">
        <f t="shared" si="207"/>
        <v>8</v>
      </c>
      <c r="O2400" s="635">
        <f>P2400</f>
        <v>2.2222222222222223</v>
      </c>
      <c r="P2400" s="52">
        <f>L2399/P2399</f>
        <v>2.2222222222222223</v>
      </c>
      <c r="R2400" s="56"/>
    </row>
    <row r="2401" spans="1:18" s="51" customFormat="1" x14ac:dyDescent="0.3">
      <c r="A2401" s="46">
        <v>41492</v>
      </c>
      <c r="B2401" s="982" t="s">
        <v>2055</v>
      </c>
      <c r="C2401" s="982" t="s">
        <v>127</v>
      </c>
      <c r="D2401" s="675">
        <v>100</v>
      </c>
      <c r="E2401" s="47" t="s">
        <v>117</v>
      </c>
      <c r="F2401" s="48">
        <v>52458</v>
      </c>
      <c r="G2401" s="47" t="s">
        <v>24</v>
      </c>
      <c r="H2401" s="47" t="s">
        <v>145</v>
      </c>
      <c r="I2401" s="49" t="s">
        <v>1175</v>
      </c>
      <c r="J2401" s="50" t="s">
        <v>293</v>
      </c>
      <c r="K2401" s="50"/>
      <c r="L2401" s="68">
        <v>1000</v>
      </c>
      <c r="N2401" s="51">
        <f t="shared" si="207"/>
        <v>8</v>
      </c>
      <c r="O2401" s="635">
        <f>P2400</f>
        <v>2.2222222222222223</v>
      </c>
      <c r="P2401" s="52"/>
      <c r="R2401" s="56"/>
    </row>
    <row r="2402" spans="1:18" s="51" customFormat="1" x14ac:dyDescent="0.3">
      <c r="A2402" s="46">
        <v>41492</v>
      </c>
      <c r="B2402" s="982" t="s">
        <v>2056</v>
      </c>
      <c r="C2402" s="982" t="s">
        <v>208</v>
      </c>
      <c r="D2402" s="675">
        <v>750</v>
      </c>
      <c r="E2402" s="47" t="s">
        <v>37</v>
      </c>
      <c r="F2402" s="48">
        <v>43313</v>
      </c>
      <c r="G2402" s="47" t="s">
        <v>2057</v>
      </c>
      <c r="H2402" s="47" t="s">
        <v>573</v>
      </c>
      <c r="I2402" s="49" t="s">
        <v>1495</v>
      </c>
      <c r="J2402" s="50" t="s">
        <v>760</v>
      </c>
      <c r="K2402" s="50"/>
      <c r="L2402" s="68">
        <v>4500</v>
      </c>
      <c r="M2402" s="51" t="s">
        <v>2058</v>
      </c>
      <c r="N2402" s="51">
        <f t="shared" si="207"/>
        <v>8</v>
      </c>
      <c r="O2402" s="635">
        <f>P2403</f>
        <v>4.0909090909090908</v>
      </c>
      <c r="P2402" s="52">
        <f>SUM(D2402:D2403)</f>
        <v>1100</v>
      </c>
      <c r="R2402" s="56"/>
    </row>
    <row r="2403" spans="1:18" s="51" customFormat="1" x14ac:dyDescent="0.3">
      <c r="A2403" s="46">
        <v>41492</v>
      </c>
      <c r="B2403" s="982" t="s">
        <v>2056</v>
      </c>
      <c r="C2403" s="982" t="s">
        <v>208</v>
      </c>
      <c r="D2403" s="675">
        <v>350</v>
      </c>
      <c r="E2403" s="47" t="s">
        <v>37</v>
      </c>
      <c r="F2403" s="48">
        <v>43313</v>
      </c>
      <c r="G2403" s="47" t="s">
        <v>2057</v>
      </c>
      <c r="H2403" s="47" t="s">
        <v>1114</v>
      </c>
      <c r="I2403" s="49" t="s">
        <v>2059</v>
      </c>
      <c r="J2403" s="50" t="s">
        <v>2060</v>
      </c>
      <c r="K2403" s="50"/>
      <c r="L2403" s="68">
        <v>4500</v>
      </c>
      <c r="N2403" s="51">
        <f t="shared" si="207"/>
        <v>8</v>
      </c>
      <c r="O2403" s="635">
        <f>P2403</f>
        <v>4.0909090909090908</v>
      </c>
      <c r="P2403" s="52">
        <f>L2402/P2402</f>
        <v>4.0909090909090908</v>
      </c>
      <c r="R2403" s="56"/>
    </row>
    <row r="2404" spans="1:18" s="38" customFormat="1" x14ac:dyDescent="0.3">
      <c r="A2404" s="5">
        <v>41491</v>
      </c>
      <c r="B2404" s="965" t="s">
        <v>2005</v>
      </c>
      <c r="C2404" s="965" t="s">
        <v>182</v>
      </c>
      <c r="D2404" s="66">
        <v>800</v>
      </c>
      <c r="E2404" s="8" t="s">
        <v>2006</v>
      </c>
      <c r="F2404" s="13"/>
      <c r="G2404" s="8" t="s">
        <v>2007</v>
      </c>
      <c r="H2404" s="8" t="s">
        <v>2008</v>
      </c>
      <c r="I2404" s="9" t="s">
        <v>2009</v>
      </c>
      <c r="J2404" s="10" t="s">
        <v>2010</v>
      </c>
      <c r="K2404" s="10"/>
      <c r="L2404" s="67">
        <v>2500</v>
      </c>
      <c r="M2404" s="11" t="s">
        <v>1900</v>
      </c>
      <c r="N2404" s="38">
        <f t="shared" si="207"/>
        <v>8</v>
      </c>
      <c r="O2404" s="634">
        <f t="shared" ref="O2404:O2414" si="208">L2404/D2404</f>
        <v>3.125</v>
      </c>
      <c r="P2404" s="34"/>
      <c r="R2404" s="45"/>
    </row>
    <row r="2405" spans="1:18" s="38" customFormat="1" x14ac:dyDescent="0.3">
      <c r="A2405" s="5">
        <v>41491</v>
      </c>
      <c r="B2405" s="965" t="s">
        <v>2011</v>
      </c>
      <c r="C2405" s="965" t="s">
        <v>36</v>
      </c>
      <c r="D2405" s="66">
        <v>300</v>
      </c>
      <c r="E2405" s="8" t="s">
        <v>66</v>
      </c>
      <c r="F2405" s="13"/>
      <c r="G2405" s="8" t="s">
        <v>1452</v>
      </c>
      <c r="H2405" s="8" t="s">
        <v>2012</v>
      </c>
      <c r="I2405" s="9"/>
      <c r="J2405" s="10" t="s">
        <v>1020</v>
      </c>
      <c r="K2405" s="10"/>
      <c r="L2405" s="67">
        <v>600</v>
      </c>
      <c r="M2405" s="11"/>
      <c r="N2405" s="38">
        <f t="shared" si="207"/>
        <v>8</v>
      </c>
      <c r="O2405" s="634">
        <f t="shared" si="208"/>
        <v>2</v>
      </c>
      <c r="P2405" s="34"/>
      <c r="R2405" s="45"/>
    </row>
    <row r="2406" spans="1:18" s="38" customFormat="1" x14ac:dyDescent="0.3">
      <c r="A2406" s="5">
        <v>41491</v>
      </c>
      <c r="B2406" s="965" t="s">
        <v>2013</v>
      </c>
      <c r="C2406" s="965" t="s">
        <v>949</v>
      </c>
      <c r="D2406" s="66">
        <v>325</v>
      </c>
      <c r="E2406" s="8" t="s">
        <v>66</v>
      </c>
      <c r="F2406" s="13">
        <v>45153</v>
      </c>
      <c r="G2406" s="8" t="s">
        <v>2014</v>
      </c>
      <c r="H2406" s="8" t="s">
        <v>668</v>
      </c>
      <c r="I2406" s="9" t="s">
        <v>2015</v>
      </c>
      <c r="J2406" s="10" t="s">
        <v>2016</v>
      </c>
      <c r="K2406" s="10"/>
      <c r="L2406" s="67">
        <v>1100</v>
      </c>
      <c r="M2406" s="11" t="s">
        <v>2017</v>
      </c>
      <c r="N2406" s="38">
        <f t="shared" si="207"/>
        <v>8</v>
      </c>
      <c r="O2406" s="634">
        <f t="shared" si="208"/>
        <v>3.3846153846153846</v>
      </c>
      <c r="P2406" s="34"/>
      <c r="R2406" s="45"/>
    </row>
    <row r="2407" spans="1:18" s="38" customFormat="1" x14ac:dyDescent="0.3">
      <c r="A2407" s="5">
        <v>41491</v>
      </c>
      <c r="B2407" s="965" t="s">
        <v>2021</v>
      </c>
      <c r="C2407" s="965" t="s">
        <v>36</v>
      </c>
      <c r="D2407" s="66">
        <v>400</v>
      </c>
      <c r="E2407" s="8" t="s">
        <v>66</v>
      </c>
      <c r="F2407" s="13"/>
      <c r="G2407" s="8" t="s">
        <v>2022</v>
      </c>
      <c r="H2407" s="8" t="s">
        <v>346</v>
      </c>
      <c r="I2407" s="9" t="s">
        <v>1539</v>
      </c>
      <c r="J2407" s="10" t="s">
        <v>1540</v>
      </c>
      <c r="K2407" s="10"/>
      <c r="L2407" s="67">
        <v>3500</v>
      </c>
      <c r="M2407" s="11" t="s">
        <v>2023</v>
      </c>
      <c r="N2407" s="38">
        <f t="shared" si="207"/>
        <v>8</v>
      </c>
      <c r="O2407" s="634">
        <f t="shared" si="208"/>
        <v>8.75</v>
      </c>
      <c r="P2407" s="34"/>
      <c r="R2407" s="45"/>
    </row>
    <row r="2408" spans="1:18" s="38" customFormat="1" x14ac:dyDescent="0.3">
      <c r="A2408" s="5">
        <v>41491</v>
      </c>
      <c r="B2408" s="965" t="s">
        <v>2024</v>
      </c>
      <c r="C2408" s="965" t="s">
        <v>2025</v>
      </c>
      <c r="D2408" s="66">
        <v>500</v>
      </c>
      <c r="E2408" s="8" t="s">
        <v>12</v>
      </c>
      <c r="F2408" s="13">
        <v>42594</v>
      </c>
      <c r="G2408" s="8" t="s">
        <v>2026</v>
      </c>
      <c r="H2408" s="8" t="s">
        <v>1770</v>
      </c>
      <c r="I2408" s="9" t="s">
        <v>1601</v>
      </c>
      <c r="J2408" s="10" t="s">
        <v>1288</v>
      </c>
      <c r="K2408" s="10"/>
      <c r="L2408" s="67">
        <v>1500</v>
      </c>
      <c r="M2408" s="11" t="s">
        <v>1900</v>
      </c>
      <c r="N2408" s="38">
        <f t="shared" si="207"/>
        <v>8</v>
      </c>
      <c r="O2408" s="634">
        <f t="shared" si="208"/>
        <v>3</v>
      </c>
      <c r="P2408" s="34"/>
      <c r="R2408" s="45"/>
    </row>
    <row r="2409" spans="1:18" s="38" customFormat="1" x14ac:dyDescent="0.3">
      <c r="A2409" s="5">
        <v>41491</v>
      </c>
      <c r="B2409" s="965" t="s">
        <v>2024</v>
      </c>
      <c r="C2409" s="965" t="s">
        <v>2025</v>
      </c>
      <c r="D2409" s="66">
        <v>500</v>
      </c>
      <c r="E2409" s="8" t="s">
        <v>37</v>
      </c>
      <c r="F2409" s="13">
        <v>43322</v>
      </c>
      <c r="G2409" s="8" t="s">
        <v>2026</v>
      </c>
      <c r="H2409" s="8" t="s">
        <v>1114</v>
      </c>
      <c r="I2409" s="9" t="s">
        <v>1114</v>
      </c>
      <c r="J2409" s="10" t="s">
        <v>2027</v>
      </c>
      <c r="K2409" s="10"/>
      <c r="L2409" s="67">
        <v>1000</v>
      </c>
      <c r="M2409" s="11"/>
      <c r="N2409" s="38">
        <f t="shared" si="207"/>
        <v>8</v>
      </c>
      <c r="O2409" s="634">
        <f t="shared" si="208"/>
        <v>2</v>
      </c>
      <c r="P2409" s="34"/>
      <c r="R2409" s="45"/>
    </row>
    <row r="2410" spans="1:18" s="38" customFormat="1" x14ac:dyDescent="0.3">
      <c r="A2410" s="5">
        <v>41491</v>
      </c>
      <c r="B2410" s="965" t="s">
        <v>2028</v>
      </c>
      <c r="C2410" s="965" t="s">
        <v>2025</v>
      </c>
      <c r="D2410" s="66">
        <v>1000</v>
      </c>
      <c r="E2410" s="8" t="s">
        <v>37</v>
      </c>
      <c r="F2410" s="13">
        <v>43322</v>
      </c>
      <c r="G2410" s="8" t="s">
        <v>2026</v>
      </c>
      <c r="H2410" s="8" t="s">
        <v>189</v>
      </c>
      <c r="I2410" s="9" t="s">
        <v>1210</v>
      </c>
      <c r="J2410" s="10" t="s">
        <v>989</v>
      </c>
      <c r="K2410" s="10"/>
      <c r="L2410" s="67">
        <v>2000</v>
      </c>
      <c r="M2410" s="11" t="s">
        <v>2029</v>
      </c>
      <c r="N2410" s="38">
        <f t="shared" si="207"/>
        <v>8</v>
      </c>
      <c r="O2410" s="634">
        <f t="shared" si="208"/>
        <v>2</v>
      </c>
      <c r="P2410" s="34"/>
      <c r="R2410" s="45"/>
    </row>
    <row r="2411" spans="1:18" s="38" customFormat="1" x14ac:dyDescent="0.3">
      <c r="A2411" s="5">
        <v>41491</v>
      </c>
      <c r="B2411" s="965" t="s">
        <v>2024</v>
      </c>
      <c r="C2411" s="965" t="s">
        <v>2025</v>
      </c>
      <c r="D2411" s="66">
        <v>1000</v>
      </c>
      <c r="E2411" s="8" t="s">
        <v>66</v>
      </c>
      <c r="F2411" s="13">
        <v>45306</v>
      </c>
      <c r="G2411" s="8" t="s">
        <v>2026</v>
      </c>
      <c r="H2411" s="8" t="s">
        <v>597</v>
      </c>
      <c r="I2411" s="9" t="s">
        <v>597</v>
      </c>
      <c r="J2411" s="10" t="s">
        <v>991</v>
      </c>
      <c r="K2411" s="10"/>
      <c r="L2411" s="67">
        <v>2000</v>
      </c>
      <c r="M2411" s="11" t="s">
        <v>2030</v>
      </c>
      <c r="N2411" s="38">
        <f t="shared" si="207"/>
        <v>8</v>
      </c>
      <c r="O2411" s="634">
        <f t="shared" si="208"/>
        <v>2</v>
      </c>
      <c r="P2411" s="34"/>
      <c r="R2411" s="45"/>
    </row>
    <row r="2412" spans="1:18" s="38" customFormat="1" x14ac:dyDescent="0.3">
      <c r="A2412" s="5">
        <v>41491</v>
      </c>
      <c r="B2412" s="965" t="s">
        <v>2032</v>
      </c>
      <c r="C2412" s="965" t="s">
        <v>36</v>
      </c>
      <c r="D2412" s="66">
        <v>250</v>
      </c>
      <c r="E2412" s="8" t="s">
        <v>37</v>
      </c>
      <c r="F2412" s="13">
        <v>43327</v>
      </c>
      <c r="G2412" s="8" t="s">
        <v>2033</v>
      </c>
      <c r="H2412" s="8"/>
      <c r="I2412" s="9" t="s">
        <v>2034</v>
      </c>
      <c r="J2412" s="10" t="s">
        <v>2035</v>
      </c>
      <c r="K2412" s="10"/>
      <c r="L2412" s="67">
        <v>800</v>
      </c>
      <c r="M2412" s="11" t="s">
        <v>1937</v>
      </c>
      <c r="N2412" s="38">
        <f t="shared" si="207"/>
        <v>8</v>
      </c>
      <c r="O2412" s="634">
        <f t="shared" si="208"/>
        <v>3.2</v>
      </c>
      <c r="P2412" s="34"/>
      <c r="R2412" s="45"/>
    </row>
    <row r="2413" spans="1:18" s="38" customFormat="1" x14ac:dyDescent="0.3">
      <c r="A2413" s="5">
        <v>41487</v>
      </c>
      <c r="B2413" s="965" t="s">
        <v>1977</v>
      </c>
      <c r="C2413" s="965" t="s">
        <v>36</v>
      </c>
      <c r="D2413" s="66">
        <v>450</v>
      </c>
      <c r="E2413" s="8" t="s">
        <v>224</v>
      </c>
      <c r="F2413" s="13">
        <v>44055</v>
      </c>
      <c r="G2413" s="8" t="s">
        <v>1978</v>
      </c>
      <c r="H2413" s="8" t="s">
        <v>1979</v>
      </c>
      <c r="I2413" s="9" t="s">
        <v>1980</v>
      </c>
      <c r="J2413" s="10" t="s">
        <v>1981</v>
      </c>
      <c r="K2413" s="10"/>
      <c r="L2413" s="67">
        <v>800</v>
      </c>
      <c r="M2413" s="11"/>
      <c r="N2413" s="38">
        <f t="shared" si="207"/>
        <v>8</v>
      </c>
      <c r="O2413" s="634">
        <f t="shared" si="208"/>
        <v>1.7777777777777777</v>
      </c>
      <c r="P2413" s="34"/>
      <c r="R2413" s="45"/>
    </row>
    <row r="2414" spans="1:18" s="38" customFormat="1" x14ac:dyDescent="0.3">
      <c r="A2414" s="5">
        <v>41487</v>
      </c>
      <c r="B2414" s="965" t="s">
        <v>1982</v>
      </c>
      <c r="C2414" s="965" t="s">
        <v>1983</v>
      </c>
      <c r="D2414" s="66">
        <v>2500</v>
      </c>
      <c r="E2414" s="8" t="s">
        <v>66</v>
      </c>
      <c r="F2414" s="13"/>
      <c r="G2414" s="8" t="s">
        <v>1982</v>
      </c>
      <c r="H2414" s="8" t="s">
        <v>1984</v>
      </c>
      <c r="I2414" s="9" t="s">
        <v>1985</v>
      </c>
      <c r="J2414" s="10" t="s">
        <v>1986</v>
      </c>
      <c r="K2414" s="10"/>
      <c r="L2414" s="67">
        <v>6600</v>
      </c>
      <c r="M2414" s="11" t="s">
        <v>1988</v>
      </c>
      <c r="N2414" s="38">
        <f t="shared" si="207"/>
        <v>8</v>
      </c>
      <c r="O2414" s="634">
        <f t="shared" si="208"/>
        <v>2.64</v>
      </c>
      <c r="P2414" s="34"/>
      <c r="R2414" s="45"/>
    </row>
    <row r="2415" spans="1:18" s="51" customFormat="1" x14ac:dyDescent="0.3">
      <c r="A2415" s="46">
        <v>41487</v>
      </c>
      <c r="B2415" s="982" t="s">
        <v>1989</v>
      </c>
      <c r="C2415" s="982" t="s">
        <v>600</v>
      </c>
      <c r="D2415" s="675">
        <v>400</v>
      </c>
      <c r="E2415" s="47" t="s">
        <v>37</v>
      </c>
      <c r="F2415" s="48">
        <v>43327</v>
      </c>
      <c r="G2415" s="47" t="s">
        <v>1990</v>
      </c>
      <c r="H2415" s="47" t="s">
        <v>145</v>
      </c>
      <c r="I2415" s="49" t="s">
        <v>1991</v>
      </c>
      <c r="J2415" s="50" t="s">
        <v>1254</v>
      </c>
      <c r="K2415" s="50"/>
      <c r="L2415" s="68">
        <v>8300</v>
      </c>
      <c r="M2415" s="51" t="s">
        <v>1993</v>
      </c>
      <c r="N2415" s="51">
        <f t="shared" si="207"/>
        <v>8</v>
      </c>
      <c r="O2415" s="635">
        <f>P2416</f>
        <v>5.5333333333333332</v>
      </c>
      <c r="P2415" s="52">
        <f>SUM(D2415:D2417)</f>
        <v>1500</v>
      </c>
      <c r="R2415" s="56"/>
    </row>
    <row r="2416" spans="1:18" s="51" customFormat="1" x14ac:dyDescent="0.3">
      <c r="A2416" s="46">
        <v>41487</v>
      </c>
      <c r="B2416" s="982" t="s">
        <v>1989</v>
      </c>
      <c r="C2416" s="982" t="s">
        <v>600</v>
      </c>
      <c r="D2416" s="675">
        <v>700</v>
      </c>
      <c r="E2416" s="47" t="s">
        <v>66</v>
      </c>
      <c r="F2416" s="48">
        <v>45153</v>
      </c>
      <c r="G2416" s="47" t="s">
        <v>1990</v>
      </c>
      <c r="H2416" s="47" t="s">
        <v>124</v>
      </c>
      <c r="I2416" s="49" t="s">
        <v>1243</v>
      </c>
      <c r="J2416" s="50" t="s">
        <v>1008</v>
      </c>
      <c r="K2416" s="50"/>
      <c r="L2416" s="68">
        <v>8300</v>
      </c>
      <c r="M2416" s="51" t="s">
        <v>1994</v>
      </c>
      <c r="N2416" s="51">
        <f t="shared" si="207"/>
        <v>8</v>
      </c>
      <c r="O2416" s="635">
        <f>P2416</f>
        <v>5.5333333333333332</v>
      </c>
      <c r="P2416" s="52">
        <f>L2415/P2415</f>
        <v>5.5333333333333332</v>
      </c>
      <c r="R2416" s="56"/>
    </row>
    <row r="2417" spans="1:18" s="51" customFormat="1" x14ac:dyDescent="0.3">
      <c r="A2417" s="46">
        <v>41487</v>
      </c>
      <c r="B2417" s="982" t="s">
        <v>1989</v>
      </c>
      <c r="C2417" s="982" t="s">
        <v>600</v>
      </c>
      <c r="D2417" s="675">
        <v>400</v>
      </c>
      <c r="E2417" s="47" t="s">
        <v>117</v>
      </c>
      <c r="F2417" s="48">
        <v>52458</v>
      </c>
      <c r="G2417" s="47" t="s">
        <v>1990</v>
      </c>
      <c r="H2417" s="47" t="s">
        <v>329</v>
      </c>
      <c r="I2417" s="49" t="s">
        <v>1505</v>
      </c>
      <c r="J2417" s="50" t="s">
        <v>996</v>
      </c>
      <c r="K2417" s="50"/>
      <c r="L2417" s="68">
        <v>8300</v>
      </c>
      <c r="M2417" s="51" t="s">
        <v>1995</v>
      </c>
      <c r="N2417" s="51">
        <f t="shared" si="207"/>
        <v>8</v>
      </c>
      <c r="O2417" s="635">
        <f>P2416</f>
        <v>5.5333333333333332</v>
      </c>
      <c r="P2417" s="52"/>
      <c r="R2417" s="56"/>
    </row>
    <row r="2418" spans="1:18" s="38" customFormat="1" x14ac:dyDescent="0.3">
      <c r="A2418" s="5">
        <v>41487</v>
      </c>
      <c r="B2418" s="965" t="s">
        <v>1996</v>
      </c>
      <c r="C2418" s="965" t="s">
        <v>1526</v>
      </c>
      <c r="D2418" s="66">
        <v>1000</v>
      </c>
      <c r="E2418" s="8" t="s">
        <v>66</v>
      </c>
      <c r="F2418" s="13">
        <v>45144</v>
      </c>
      <c r="G2418" s="8" t="s">
        <v>1997</v>
      </c>
      <c r="H2418" s="8" t="s">
        <v>1998</v>
      </c>
      <c r="I2418" s="9" t="s">
        <v>1412</v>
      </c>
      <c r="J2418" s="10" t="s">
        <v>1413</v>
      </c>
      <c r="K2418" s="10"/>
      <c r="L2418" s="67">
        <v>3500</v>
      </c>
      <c r="M2418" s="11" t="s">
        <v>1890</v>
      </c>
      <c r="N2418" s="38">
        <f t="shared" si="207"/>
        <v>8</v>
      </c>
      <c r="O2418" s="634">
        <f>L2418/D2418</f>
        <v>3.5</v>
      </c>
      <c r="P2418" s="34"/>
      <c r="R2418" s="45"/>
    </row>
    <row r="2419" spans="1:18" s="38" customFormat="1" x14ac:dyDescent="0.3">
      <c r="A2419" s="5">
        <v>41487</v>
      </c>
      <c r="B2419" s="965" t="s">
        <v>1999</v>
      </c>
      <c r="C2419" s="965" t="s">
        <v>2000</v>
      </c>
      <c r="D2419" s="66">
        <v>720.31500000000005</v>
      </c>
      <c r="E2419" s="8" t="s">
        <v>1520</v>
      </c>
      <c r="F2419" s="13">
        <v>46433</v>
      </c>
      <c r="G2419" s="8" t="s">
        <v>2001</v>
      </c>
      <c r="H2419" s="8" t="s">
        <v>2002</v>
      </c>
      <c r="I2419" s="9" t="s">
        <v>2003</v>
      </c>
      <c r="J2419" s="10" t="s">
        <v>2004</v>
      </c>
      <c r="K2419" s="10"/>
      <c r="L2419" s="67">
        <v>3000</v>
      </c>
      <c r="M2419" s="11"/>
      <c r="N2419" s="38">
        <f t="shared" si="207"/>
        <v>8</v>
      </c>
      <c r="O2419" s="634">
        <f>L2419/D2419</f>
        <v>4.1648445471772764</v>
      </c>
      <c r="P2419" s="34"/>
      <c r="R2419" s="45"/>
    </row>
    <row r="2420" spans="1:18" s="38" customFormat="1" x14ac:dyDescent="0.3">
      <c r="A2420" s="5">
        <v>41485</v>
      </c>
      <c r="B2420" s="965" t="s">
        <v>1963</v>
      </c>
      <c r="C2420" s="965" t="s">
        <v>1964</v>
      </c>
      <c r="D2420" s="66">
        <v>1000</v>
      </c>
      <c r="E2420" s="8" t="s">
        <v>66</v>
      </c>
      <c r="F2420" s="13">
        <v>45144</v>
      </c>
      <c r="G2420" s="8" t="s">
        <v>1693</v>
      </c>
      <c r="H2420" s="8" t="s">
        <v>1965</v>
      </c>
      <c r="I2420" s="9" t="s">
        <v>1966</v>
      </c>
      <c r="J2420" s="10" t="s">
        <v>1695</v>
      </c>
      <c r="K2420" s="10"/>
      <c r="L2420" s="67">
        <v>4300</v>
      </c>
      <c r="M2420" s="11" t="s">
        <v>1967</v>
      </c>
      <c r="N2420" s="38">
        <f t="shared" si="207"/>
        <v>7</v>
      </c>
      <c r="O2420" s="634">
        <f>L2420/D2420</f>
        <v>4.3</v>
      </c>
      <c r="P2420" s="34"/>
      <c r="R2420" s="45"/>
    </row>
    <row r="2421" spans="1:18" s="51" customFormat="1" x14ac:dyDescent="0.3">
      <c r="A2421" s="46">
        <v>41485</v>
      </c>
      <c r="B2421" s="982" t="s">
        <v>1968</v>
      </c>
      <c r="C2421" s="982" t="s">
        <v>1969</v>
      </c>
      <c r="D2421" s="675">
        <v>650</v>
      </c>
      <c r="E2421" s="47" t="s">
        <v>37</v>
      </c>
      <c r="F2421" s="48">
        <v>43296</v>
      </c>
      <c r="G2421" s="47" t="s">
        <v>1970</v>
      </c>
      <c r="H2421" s="47" t="s">
        <v>226</v>
      </c>
      <c r="I2421" s="49" t="s">
        <v>713</v>
      </c>
      <c r="J2421" s="50" t="s">
        <v>1054</v>
      </c>
      <c r="K2421" s="50"/>
      <c r="L2421" s="68">
        <v>5000</v>
      </c>
      <c r="M2421" s="51" t="s">
        <v>1937</v>
      </c>
      <c r="N2421" s="51">
        <f t="shared" si="207"/>
        <v>7</v>
      </c>
      <c r="O2421" s="635">
        <f>P2422</f>
        <v>4</v>
      </c>
      <c r="P2421" s="52">
        <f>SUM(D2421:D2422)</f>
        <v>1250</v>
      </c>
      <c r="R2421" s="56"/>
    </row>
    <row r="2422" spans="1:18" s="51" customFormat="1" x14ac:dyDescent="0.3">
      <c r="A2422" s="46">
        <v>41485</v>
      </c>
      <c r="B2422" s="982" t="s">
        <v>1968</v>
      </c>
      <c r="C2422" s="982" t="s">
        <v>1969</v>
      </c>
      <c r="D2422" s="675">
        <v>600</v>
      </c>
      <c r="E2422" s="47" t="s">
        <v>117</v>
      </c>
      <c r="F2422" s="48">
        <v>52611</v>
      </c>
      <c r="G2422" s="47" t="s">
        <v>1970</v>
      </c>
      <c r="H2422" s="47" t="s">
        <v>330</v>
      </c>
      <c r="I2422" s="49" t="s">
        <v>367</v>
      </c>
      <c r="J2422" s="50" t="s">
        <v>657</v>
      </c>
      <c r="K2422" s="50"/>
      <c r="L2422" s="68">
        <v>5000</v>
      </c>
      <c r="M2422" s="51" t="s">
        <v>1933</v>
      </c>
      <c r="N2422" s="51">
        <f t="shared" si="207"/>
        <v>7</v>
      </c>
      <c r="O2422" s="635">
        <f>P2422</f>
        <v>4</v>
      </c>
      <c r="P2422" s="52">
        <f>L2421/P2421</f>
        <v>4</v>
      </c>
      <c r="R2422" s="56"/>
    </row>
    <row r="2423" spans="1:18" s="38" customFormat="1" x14ac:dyDescent="0.3">
      <c r="A2423" s="5">
        <v>41485</v>
      </c>
      <c r="B2423" s="965" t="s">
        <v>1971</v>
      </c>
      <c r="C2423" s="965" t="s">
        <v>22</v>
      </c>
      <c r="D2423" s="66">
        <v>1000</v>
      </c>
      <c r="E2423" s="8" t="s">
        <v>37</v>
      </c>
      <c r="F2423" s="13">
        <v>43318</v>
      </c>
      <c r="G2423" s="8" t="s">
        <v>150</v>
      </c>
      <c r="H2423" s="8" t="s">
        <v>248</v>
      </c>
      <c r="I2423" s="9" t="s">
        <v>1506</v>
      </c>
      <c r="J2423" s="10" t="s">
        <v>1507</v>
      </c>
      <c r="K2423" s="10"/>
      <c r="L2423" s="67">
        <v>3700</v>
      </c>
      <c r="M2423" s="11" t="s">
        <v>1973</v>
      </c>
      <c r="N2423" s="38">
        <f t="shared" si="207"/>
        <v>7</v>
      </c>
      <c r="O2423" s="634">
        <f>L2423/D2423</f>
        <v>3.7</v>
      </c>
      <c r="P2423" s="34"/>
      <c r="R2423" s="45"/>
    </row>
    <row r="2424" spans="1:18" s="38" customFormat="1" x14ac:dyDescent="0.3">
      <c r="A2424" s="5">
        <v>41485</v>
      </c>
      <c r="B2424" s="965" t="s">
        <v>1974</v>
      </c>
      <c r="C2424" s="965" t="s">
        <v>1329</v>
      </c>
      <c r="D2424" s="66">
        <v>400</v>
      </c>
      <c r="E2424" s="8" t="s">
        <v>37</v>
      </c>
      <c r="F2424" s="13">
        <v>43314</v>
      </c>
      <c r="G2424" s="8" t="s">
        <v>1975</v>
      </c>
      <c r="H2424" s="8" t="s">
        <v>225</v>
      </c>
      <c r="I2424" s="9" t="s">
        <v>1517</v>
      </c>
      <c r="J2424" s="10" t="s">
        <v>1044</v>
      </c>
      <c r="K2424" s="10"/>
      <c r="L2424" s="67">
        <v>1000</v>
      </c>
      <c r="M2424" s="11"/>
      <c r="N2424" s="38">
        <f t="shared" si="207"/>
        <v>7</v>
      </c>
      <c r="O2424" s="634">
        <f>L2424/D2424</f>
        <v>2.5</v>
      </c>
      <c r="P2424" s="34"/>
      <c r="R2424" s="45"/>
    </row>
    <row r="2425" spans="1:18" s="38" customFormat="1" x14ac:dyDescent="0.3">
      <c r="A2425" s="5">
        <v>41485</v>
      </c>
      <c r="B2425" s="965" t="s">
        <v>1976</v>
      </c>
      <c r="C2425" s="965" t="s">
        <v>1120</v>
      </c>
      <c r="D2425" s="66">
        <v>350</v>
      </c>
      <c r="E2425" s="8" t="s">
        <v>12</v>
      </c>
      <c r="F2425" s="13">
        <v>42584</v>
      </c>
      <c r="G2425" s="8" t="s">
        <v>1975</v>
      </c>
      <c r="H2425" s="8" t="s">
        <v>220</v>
      </c>
      <c r="I2425" s="9" t="s">
        <v>1607</v>
      </c>
      <c r="J2425" s="10" t="s">
        <v>1380</v>
      </c>
      <c r="K2425" s="10"/>
      <c r="L2425" s="67">
        <v>1500</v>
      </c>
      <c r="M2425" s="11" t="s">
        <v>1937</v>
      </c>
      <c r="N2425" s="38">
        <f t="shared" si="207"/>
        <v>7</v>
      </c>
      <c r="O2425" s="634">
        <f>L2425/D2425</f>
        <v>4.2857142857142856</v>
      </c>
      <c r="P2425" s="34"/>
      <c r="R2425" s="45"/>
    </row>
    <row r="2426" spans="1:18" s="51" customFormat="1" x14ac:dyDescent="0.3">
      <c r="A2426" s="46">
        <v>41484</v>
      </c>
      <c r="B2426" s="982" t="s">
        <v>1947</v>
      </c>
      <c r="C2426" s="982" t="s">
        <v>127</v>
      </c>
      <c r="D2426" s="675">
        <v>600</v>
      </c>
      <c r="E2426" s="47" t="s">
        <v>12</v>
      </c>
      <c r="F2426" s="48">
        <v>42583</v>
      </c>
      <c r="G2426" s="47" t="s">
        <v>1948</v>
      </c>
      <c r="H2426" s="47" t="s">
        <v>1949</v>
      </c>
      <c r="I2426" s="49" t="s">
        <v>1949</v>
      </c>
      <c r="J2426" s="50" t="s">
        <v>1351</v>
      </c>
      <c r="K2426" s="50"/>
      <c r="L2426" s="68">
        <v>7500</v>
      </c>
      <c r="N2426" s="51">
        <f t="shared" si="207"/>
        <v>7</v>
      </c>
      <c r="O2426" s="635">
        <f>P2427</f>
        <v>2.5</v>
      </c>
      <c r="P2426" s="52">
        <f>SUM(D2426:D2429)</f>
        <v>3000</v>
      </c>
      <c r="R2426" s="56"/>
    </row>
    <row r="2427" spans="1:18" s="51" customFormat="1" x14ac:dyDescent="0.3">
      <c r="A2427" s="46">
        <v>41484</v>
      </c>
      <c r="B2427" s="982" t="s">
        <v>1947</v>
      </c>
      <c r="C2427" s="982" t="s">
        <v>127</v>
      </c>
      <c r="D2427" s="675">
        <v>400</v>
      </c>
      <c r="E2427" s="47" t="s">
        <v>37</v>
      </c>
      <c r="F2427" s="48">
        <v>43313</v>
      </c>
      <c r="G2427" s="47" t="s">
        <v>1948</v>
      </c>
      <c r="H2427" s="47" t="s">
        <v>1432</v>
      </c>
      <c r="I2427" s="49" t="s">
        <v>1432</v>
      </c>
      <c r="J2427" s="50" t="s">
        <v>1425</v>
      </c>
      <c r="K2427" s="50"/>
      <c r="L2427" s="68">
        <v>7500</v>
      </c>
      <c r="N2427" s="51">
        <f t="shared" si="207"/>
        <v>7</v>
      </c>
      <c r="O2427" s="635">
        <f>P2427</f>
        <v>2.5</v>
      </c>
      <c r="P2427" s="52">
        <f>L2426/P2426</f>
        <v>2.5</v>
      </c>
      <c r="R2427" s="56"/>
    </row>
    <row r="2428" spans="1:18" s="51" customFormat="1" x14ac:dyDescent="0.3">
      <c r="A2428" s="46">
        <v>41484</v>
      </c>
      <c r="B2428" s="982" t="s">
        <v>1947</v>
      </c>
      <c r="C2428" s="982" t="s">
        <v>127</v>
      </c>
      <c r="D2428" s="675">
        <v>1100</v>
      </c>
      <c r="E2428" s="47" t="s">
        <v>66</v>
      </c>
      <c r="F2428" s="48">
        <v>45139</v>
      </c>
      <c r="G2428" s="47" t="s">
        <v>1948</v>
      </c>
      <c r="H2428" s="47" t="s">
        <v>292</v>
      </c>
      <c r="I2428" s="49" t="s">
        <v>220</v>
      </c>
      <c r="J2428" s="50" t="s">
        <v>1916</v>
      </c>
      <c r="K2428" s="50"/>
      <c r="L2428" s="68">
        <v>7500</v>
      </c>
      <c r="M2428" s="51" t="s">
        <v>1900</v>
      </c>
      <c r="N2428" s="51">
        <f t="shared" si="207"/>
        <v>7</v>
      </c>
      <c r="O2428" s="635">
        <f>P2427</f>
        <v>2.5</v>
      </c>
      <c r="P2428" s="52"/>
      <c r="R2428" s="56"/>
    </row>
    <row r="2429" spans="1:18" s="51" customFormat="1" x14ac:dyDescent="0.3">
      <c r="A2429" s="46">
        <v>41484</v>
      </c>
      <c r="B2429" s="982" t="s">
        <v>1947</v>
      </c>
      <c r="C2429" s="982" t="s">
        <v>127</v>
      </c>
      <c r="D2429" s="675">
        <v>900</v>
      </c>
      <c r="E2429" s="47" t="s">
        <v>117</v>
      </c>
      <c r="F2429" s="48">
        <v>52444</v>
      </c>
      <c r="G2429" s="47" t="s">
        <v>1948</v>
      </c>
      <c r="H2429" s="47" t="s">
        <v>1951</v>
      </c>
      <c r="I2429" s="49" t="s">
        <v>1952</v>
      </c>
      <c r="J2429" s="50" t="s">
        <v>991</v>
      </c>
      <c r="K2429" s="50"/>
      <c r="L2429" s="68">
        <v>7500</v>
      </c>
      <c r="M2429" s="51" t="s">
        <v>1953</v>
      </c>
      <c r="N2429" s="51">
        <f t="shared" si="207"/>
        <v>7</v>
      </c>
      <c r="O2429" s="635">
        <f>P2427</f>
        <v>2.5</v>
      </c>
      <c r="P2429" s="52"/>
      <c r="R2429" s="56"/>
    </row>
    <row r="2430" spans="1:18" s="51" customFormat="1" x14ac:dyDescent="0.3">
      <c r="A2430" s="46">
        <v>41484</v>
      </c>
      <c r="B2430" s="982" t="s">
        <v>1236</v>
      </c>
      <c r="C2430" s="982" t="s">
        <v>1039</v>
      </c>
      <c r="D2430" s="675">
        <v>650</v>
      </c>
      <c r="E2430" s="47" t="s">
        <v>1292</v>
      </c>
      <c r="F2430" s="48">
        <v>42214</v>
      </c>
      <c r="G2430" s="47" t="s">
        <v>1954</v>
      </c>
      <c r="H2430" s="47" t="s">
        <v>1266</v>
      </c>
      <c r="I2430" s="49" t="s">
        <v>1955</v>
      </c>
      <c r="J2430" s="50" t="s">
        <v>1956</v>
      </c>
      <c r="K2430" s="50"/>
      <c r="L2430" s="68">
        <v>3500</v>
      </c>
      <c r="N2430" s="51">
        <f t="shared" si="207"/>
        <v>7</v>
      </c>
      <c r="O2430" s="635">
        <f>P2431</f>
        <v>1.6279069767441861</v>
      </c>
      <c r="P2430" s="52">
        <f>SUM(D2430:D2431)</f>
        <v>2150</v>
      </c>
      <c r="R2430" s="56"/>
    </row>
    <row r="2431" spans="1:18" s="51" customFormat="1" x14ac:dyDescent="0.3">
      <c r="A2431" s="46">
        <v>41484</v>
      </c>
      <c r="B2431" s="982" t="s">
        <v>1236</v>
      </c>
      <c r="C2431" s="982" t="s">
        <v>1039</v>
      </c>
      <c r="D2431" s="675">
        <v>1500</v>
      </c>
      <c r="E2431" s="47" t="s">
        <v>66</v>
      </c>
      <c r="F2431" s="48">
        <v>45139</v>
      </c>
      <c r="G2431" s="47" t="s">
        <v>1954</v>
      </c>
      <c r="H2431" s="47" t="s">
        <v>1957</v>
      </c>
      <c r="I2431" s="49" t="s">
        <v>1302</v>
      </c>
      <c r="J2431" s="50" t="s">
        <v>1303</v>
      </c>
      <c r="K2431" s="50"/>
      <c r="L2431" s="68">
        <v>3500</v>
      </c>
      <c r="M2431" s="51" t="s">
        <v>1933</v>
      </c>
      <c r="N2431" s="51">
        <f t="shared" si="207"/>
        <v>7</v>
      </c>
      <c r="O2431" s="635">
        <f>P2431</f>
        <v>1.6279069767441861</v>
      </c>
      <c r="P2431" s="52">
        <f>L2430/P2430</f>
        <v>1.6279069767441861</v>
      </c>
      <c r="R2431" s="56"/>
    </row>
    <row r="2432" spans="1:18" s="38" customFormat="1" x14ac:dyDescent="0.3">
      <c r="A2432" s="5">
        <v>41484</v>
      </c>
      <c r="B2432" s="965" t="s">
        <v>1958</v>
      </c>
      <c r="C2432" s="965" t="s">
        <v>22</v>
      </c>
      <c r="D2432" s="66">
        <v>300</v>
      </c>
      <c r="E2432" s="8" t="s">
        <v>117</v>
      </c>
      <c r="F2432" s="13">
        <v>52444</v>
      </c>
      <c r="G2432" s="8" t="s">
        <v>1959</v>
      </c>
      <c r="H2432" s="8" t="s">
        <v>160</v>
      </c>
      <c r="I2432" s="9" t="s">
        <v>573</v>
      </c>
      <c r="J2432" s="10" t="s">
        <v>1054</v>
      </c>
      <c r="K2432" s="10"/>
      <c r="L2432" s="67">
        <v>1350</v>
      </c>
      <c r="M2432" s="11"/>
      <c r="N2432" s="38">
        <f t="shared" si="207"/>
        <v>7</v>
      </c>
      <c r="O2432" s="634">
        <f t="shared" ref="O2432:O2438" si="209">L2432/D2432</f>
        <v>4.5</v>
      </c>
      <c r="P2432" s="34"/>
      <c r="R2432" s="45"/>
    </row>
    <row r="2433" spans="1:18" s="38" customFormat="1" x14ac:dyDescent="0.3">
      <c r="A2433" s="5">
        <v>41484</v>
      </c>
      <c r="B2433" s="965" t="s">
        <v>1960</v>
      </c>
      <c r="C2433" s="965" t="s">
        <v>218</v>
      </c>
      <c r="D2433" s="66">
        <v>800</v>
      </c>
      <c r="E2433" s="8" t="s">
        <v>746</v>
      </c>
      <c r="F2433" s="13">
        <v>43497</v>
      </c>
      <c r="G2433" s="8" t="s">
        <v>1961</v>
      </c>
      <c r="H2433" s="8" t="s">
        <v>123</v>
      </c>
      <c r="I2433" s="9" t="s">
        <v>1331</v>
      </c>
      <c r="J2433" s="10" t="s">
        <v>1016</v>
      </c>
      <c r="K2433" s="10"/>
      <c r="L2433" s="67">
        <v>4500</v>
      </c>
      <c r="M2433" s="11" t="s">
        <v>1890</v>
      </c>
      <c r="N2433" s="38">
        <f t="shared" si="207"/>
        <v>7</v>
      </c>
      <c r="O2433" s="634">
        <f t="shared" si="209"/>
        <v>5.625</v>
      </c>
      <c r="P2433" s="34"/>
      <c r="R2433" s="45"/>
    </row>
    <row r="2434" spans="1:18" s="38" customFormat="1" x14ac:dyDescent="0.3">
      <c r="A2434" s="5">
        <v>41484</v>
      </c>
      <c r="B2434" s="965" t="s">
        <v>1960</v>
      </c>
      <c r="C2434" s="965" t="s">
        <v>218</v>
      </c>
      <c r="D2434" s="66">
        <v>650</v>
      </c>
      <c r="E2434" s="8" t="s">
        <v>261</v>
      </c>
      <c r="F2434" s="13">
        <v>45323</v>
      </c>
      <c r="G2434" s="8" t="s">
        <v>1961</v>
      </c>
      <c r="H2434" s="8" t="s">
        <v>320</v>
      </c>
      <c r="I2434" s="9" t="s">
        <v>1332</v>
      </c>
      <c r="J2434" s="10" t="s">
        <v>1182</v>
      </c>
      <c r="K2434" s="10"/>
      <c r="L2434" s="67">
        <v>1500</v>
      </c>
      <c r="M2434" s="11" t="s">
        <v>1890</v>
      </c>
      <c r="N2434" s="38">
        <f t="shared" si="207"/>
        <v>7</v>
      </c>
      <c r="O2434" s="634">
        <f t="shared" si="209"/>
        <v>2.3076923076923075</v>
      </c>
      <c r="P2434" s="34"/>
      <c r="R2434" s="45"/>
    </row>
    <row r="2435" spans="1:18" s="38" customFormat="1" x14ac:dyDescent="0.3">
      <c r="A2435" s="5">
        <v>41484</v>
      </c>
      <c r="B2435" s="965" t="s">
        <v>1962</v>
      </c>
      <c r="C2435" s="965" t="s">
        <v>218</v>
      </c>
      <c r="D2435" s="66">
        <v>300</v>
      </c>
      <c r="E2435" s="8" t="s">
        <v>117</v>
      </c>
      <c r="F2435" s="13">
        <v>52291</v>
      </c>
      <c r="G2435" s="8" t="s">
        <v>1961</v>
      </c>
      <c r="H2435" s="8" t="s">
        <v>185</v>
      </c>
      <c r="I2435" s="9" t="s">
        <v>1613</v>
      </c>
      <c r="J2435" s="10" t="s">
        <v>1558</v>
      </c>
      <c r="K2435" s="10"/>
      <c r="L2435" s="67">
        <v>800</v>
      </c>
      <c r="M2435" s="11" t="s">
        <v>1937</v>
      </c>
      <c r="N2435" s="38">
        <f t="shared" si="207"/>
        <v>7</v>
      </c>
      <c r="O2435" s="634">
        <f t="shared" si="209"/>
        <v>2.6666666666666665</v>
      </c>
      <c r="P2435" s="34"/>
      <c r="R2435" s="45"/>
    </row>
    <row r="2436" spans="1:18" s="38" customFormat="1" x14ac:dyDescent="0.3">
      <c r="A2436" s="5">
        <v>41481</v>
      </c>
      <c r="B2436" s="965" t="s">
        <v>1101</v>
      </c>
      <c r="C2436" s="965" t="s">
        <v>1117</v>
      </c>
      <c r="D2436" s="66">
        <v>1690</v>
      </c>
      <c r="E2436" s="8" t="s">
        <v>1938</v>
      </c>
      <c r="F2436" s="13">
        <v>44571</v>
      </c>
      <c r="G2436" s="8" t="s">
        <v>1939</v>
      </c>
      <c r="H2436" s="8" t="s">
        <v>1940</v>
      </c>
      <c r="I2436" s="9">
        <v>6.7500000000000004E-2</v>
      </c>
      <c r="J2436" s="10" t="s">
        <v>1941</v>
      </c>
      <c r="K2436" s="10"/>
      <c r="L2436" s="67">
        <v>3600</v>
      </c>
      <c r="M2436" s="11"/>
      <c r="N2436" s="38">
        <f t="shared" si="207"/>
        <v>7</v>
      </c>
      <c r="O2436" s="634">
        <f t="shared" si="209"/>
        <v>2.1301775147928996</v>
      </c>
      <c r="P2436" s="34"/>
      <c r="R2436" s="45"/>
    </row>
    <row r="2437" spans="1:18" s="38" customFormat="1" x14ac:dyDescent="0.3">
      <c r="A2437" s="5">
        <v>41481</v>
      </c>
      <c r="B2437" s="965" t="s">
        <v>1943</v>
      </c>
      <c r="C2437" s="965" t="s">
        <v>1944</v>
      </c>
      <c r="D2437" s="66">
        <v>600</v>
      </c>
      <c r="E2437" s="8" t="s">
        <v>37</v>
      </c>
      <c r="F2437" s="13">
        <v>43314</v>
      </c>
      <c r="G2437" s="8" t="s">
        <v>988</v>
      </c>
      <c r="H2437" s="8" t="s">
        <v>1603</v>
      </c>
      <c r="I2437" s="9" t="s">
        <v>1945</v>
      </c>
      <c r="J2437" s="10" t="s">
        <v>1380</v>
      </c>
      <c r="K2437" s="10"/>
      <c r="L2437" s="67">
        <v>1250</v>
      </c>
      <c r="M2437" s="11" t="s">
        <v>1946</v>
      </c>
      <c r="N2437" s="38">
        <f t="shared" si="207"/>
        <v>7</v>
      </c>
      <c r="O2437" s="634">
        <f t="shared" si="209"/>
        <v>2.0833333333333335</v>
      </c>
      <c r="P2437" s="34"/>
      <c r="R2437" s="45"/>
    </row>
    <row r="2438" spans="1:18" x14ac:dyDescent="0.3">
      <c r="A2438" s="5">
        <v>41480</v>
      </c>
      <c r="B2438" s="965" t="s">
        <v>1921</v>
      </c>
      <c r="C2438" s="965" t="s">
        <v>44</v>
      </c>
      <c r="D2438" s="66">
        <v>1250</v>
      </c>
      <c r="E2438" s="8" t="s">
        <v>224</v>
      </c>
      <c r="F2438" s="13">
        <v>44042</v>
      </c>
      <c r="G2438" s="8" t="s">
        <v>1922</v>
      </c>
      <c r="H2438" s="8" t="s">
        <v>1923</v>
      </c>
      <c r="I2438" s="9">
        <v>8.7499999999999994E-2</v>
      </c>
      <c r="J2438" s="10" t="s">
        <v>1924</v>
      </c>
      <c r="K2438" s="10"/>
      <c r="L2438" s="67">
        <v>3800</v>
      </c>
      <c r="M2438" s="11"/>
      <c r="N2438" s="38">
        <f t="shared" si="207"/>
        <v>7</v>
      </c>
      <c r="O2438" s="634">
        <f t="shared" si="209"/>
        <v>3.04</v>
      </c>
      <c r="P2438" s="34"/>
    </row>
    <row r="2439" spans="1:18" s="57" customFormat="1" x14ac:dyDescent="0.3">
      <c r="A2439" s="46">
        <v>41480</v>
      </c>
      <c r="B2439" s="982" t="s">
        <v>1925</v>
      </c>
      <c r="C2439" s="982" t="s">
        <v>1926</v>
      </c>
      <c r="D2439" s="675">
        <v>850</v>
      </c>
      <c r="E2439" s="47" t="s">
        <v>1292</v>
      </c>
      <c r="F2439" s="48">
        <v>42215</v>
      </c>
      <c r="G2439" s="47" t="s">
        <v>1927</v>
      </c>
      <c r="H2439" s="47" t="s">
        <v>1928</v>
      </c>
      <c r="I2439" s="49" t="s">
        <v>1929</v>
      </c>
      <c r="J2439" s="50" t="s">
        <v>1338</v>
      </c>
      <c r="K2439" s="50"/>
      <c r="L2439" s="68">
        <v>3000</v>
      </c>
      <c r="M2439" s="51" t="s">
        <v>1890</v>
      </c>
      <c r="N2439" s="51">
        <f t="shared" si="207"/>
        <v>7</v>
      </c>
      <c r="O2439" s="635">
        <f>P2440</f>
        <v>1.7647058823529411</v>
      </c>
      <c r="P2439" s="52">
        <f>SUM(D2439:D2440)</f>
        <v>1700</v>
      </c>
      <c r="R2439" s="46"/>
    </row>
    <row r="2440" spans="1:18" s="57" customFormat="1" x14ac:dyDescent="0.3">
      <c r="A2440" s="46">
        <v>41480</v>
      </c>
      <c r="B2440" s="982" t="s">
        <v>1925</v>
      </c>
      <c r="C2440" s="982" t="s">
        <v>1926</v>
      </c>
      <c r="D2440" s="675">
        <v>850</v>
      </c>
      <c r="E2440" s="47" t="s">
        <v>746</v>
      </c>
      <c r="F2440" s="48">
        <v>43472</v>
      </c>
      <c r="G2440" s="47" t="s">
        <v>1927</v>
      </c>
      <c r="H2440" s="47" t="s">
        <v>951</v>
      </c>
      <c r="I2440" s="49" t="s">
        <v>1930</v>
      </c>
      <c r="J2440" s="50" t="s">
        <v>1140</v>
      </c>
      <c r="K2440" s="50"/>
      <c r="L2440" s="68">
        <v>3000</v>
      </c>
      <c r="M2440" s="51" t="s">
        <v>1917</v>
      </c>
      <c r="N2440" s="51">
        <f t="shared" si="207"/>
        <v>7</v>
      </c>
      <c r="O2440" s="635">
        <f>P2440</f>
        <v>1.7647058823529411</v>
      </c>
      <c r="P2440" s="52">
        <f>L2439/P2439</f>
        <v>1.7647058823529411</v>
      </c>
      <c r="R2440" s="46"/>
    </row>
    <row r="2441" spans="1:18" s="57" customFormat="1" x14ac:dyDescent="0.3">
      <c r="A2441" s="46">
        <v>41480</v>
      </c>
      <c r="B2441" s="982" t="s">
        <v>1931</v>
      </c>
      <c r="C2441" s="982" t="s">
        <v>923</v>
      </c>
      <c r="D2441" s="675">
        <v>600</v>
      </c>
      <c r="E2441" s="47" t="s">
        <v>37</v>
      </c>
      <c r="F2441" s="48">
        <v>43313</v>
      </c>
      <c r="G2441" s="47" t="s">
        <v>1932</v>
      </c>
      <c r="H2441" s="47" t="s">
        <v>821</v>
      </c>
      <c r="I2441" s="49" t="s">
        <v>1210</v>
      </c>
      <c r="J2441" s="50" t="s">
        <v>989</v>
      </c>
      <c r="K2441" s="50"/>
      <c r="L2441" s="68">
        <v>1750</v>
      </c>
      <c r="M2441" s="51" t="s">
        <v>1933</v>
      </c>
      <c r="N2441" s="51">
        <f t="shared" si="207"/>
        <v>7</v>
      </c>
      <c r="O2441" s="635">
        <f>P2442</f>
        <v>1.5909090909090908</v>
      </c>
      <c r="P2441" s="52">
        <f>SUM(D2441:D2442)</f>
        <v>1100</v>
      </c>
      <c r="R2441" s="46"/>
    </row>
    <row r="2442" spans="1:18" s="57" customFormat="1" x14ac:dyDescent="0.3">
      <c r="A2442" s="46">
        <v>41480</v>
      </c>
      <c r="B2442" s="982" t="s">
        <v>1931</v>
      </c>
      <c r="C2442" s="982" t="s">
        <v>923</v>
      </c>
      <c r="D2442" s="675">
        <v>500</v>
      </c>
      <c r="E2442" s="47" t="s">
        <v>1219</v>
      </c>
      <c r="F2442" s="48">
        <v>43313</v>
      </c>
      <c r="G2442" s="47" t="s">
        <v>1932</v>
      </c>
      <c r="H2442" s="47" t="s">
        <v>1907</v>
      </c>
      <c r="I2442" s="49" t="s">
        <v>1934</v>
      </c>
      <c r="J2442" s="50" t="s">
        <v>1340</v>
      </c>
      <c r="K2442" s="50"/>
      <c r="L2442" s="68">
        <v>1750</v>
      </c>
      <c r="M2442" s="51"/>
      <c r="N2442" s="51">
        <f t="shared" si="207"/>
        <v>7</v>
      </c>
      <c r="O2442" s="635">
        <f>P2442</f>
        <v>1.5909090909090908</v>
      </c>
      <c r="P2442" s="52">
        <f>L2441/P2441</f>
        <v>1.5909090909090908</v>
      </c>
      <c r="R2442" s="46"/>
    </row>
    <row r="2443" spans="1:18" x14ac:dyDescent="0.3">
      <c r="A2443" s="5">
        <v>41480</v>
      </c>
      <c r="B2443" s="965" t="s">
        <v>1935</v>
      </c>
      <c r="C2443" s="965" t="s">
        <v>127</v>
      </c>
      <c r="D2443" s="66">
        <v>500</v>
      </c>
      <c r="E2443" s="8" t="s">
        <v>117</v>
      </c>
      <c r="F2443" s="13">
        <v>52444</v>
      </c>
      <c r="G2443" s="8" t="s">
        <v>1936</v>
      </c>
      <c r="H2443" s="8" t="s">
        <v>226</v>
      </c>
      <c r="I2443" s="9" t="s">
        <v>1175</v>
      </c>
      <c r="J2443" s="10" t="s">
        <v>990</v>
      </c>
      <c r="K2443" s="10"/>
      <c r="L2443" s="67">
        <v>3500</v>
      </c>
      <c r="M2443" s="11" t="s">
        <v>1937</v>
      </c>
      <c r="N2443" s="38">
        <f t="shared" si="207"/>
        <v>7</v>
      </c>
      <c r="O2443" s="634">
        <f>L2443/D2443</f>
        <v>7</v>
      </c>
      <c r="P2443" s="34"/>
    </row>
    <row r="2444" spans="1:18" s="57" customFormat="1" x14ac:dyDescent="0.3">
      <c r="A2444" s="46">
        <v>41479</v>
      </c>
      <c r="B2444" s="982" t="s">
        <v>1500</v>
      </c>
      <c r="C2444" s="982" t="s">
        <v>1388</v>
      </c>
      <c r="D2444" s="675">
        <v>1000</v>
      </c>
      <c r="E2444" s="47" t="s">
        <v>12</v>
      </c>
      <c r="F2444" s="48">
        <v>42580</v>
      </c>
      <c r="G2444" s="47" t="s">
        <v>1898</v>
      </c>
      <c r="H2444" s="47" t="s">
        <v>1135</v>
      </c>
      <c r="I2444" s="49" t="s">
        <v>1552</v>
      </c>
      <c r="J2444" s="50" t="s">
        <v>1407</v>
      </c>
      <c r="K2444" s="50"/>
      <c r="L2444" s="68">
        <v>7000</v>
      </c>
      <c r="M2444" s="51" t="s">
        <v>1900</v>
      </c>
      <c r="N2444" s="51">
        <f t="shared" si="207"/>
        <v>7</v>
      </c>
      <c r="O2444" s="635">
        <f>P2445</f>
        <v>2.3333333333333335</v>
      </c>
      <c r="P2444" s="52">
        <f>SUM(D2444:D2446)</f>
        <v>3000</v>
      </c>
      <c r="R2444" s="46"/>
    </row>
    <row r="2445" spans="1:18" s="57" customFormat="1" x14ac:dyDescent="0.3">
      <c r="A2445" s="46">
        <v>41479</v>
      </c>
      <c r="B2445" s="982" t="s">
        <v>1500</v>
      </c>
      <c r="C2445" s="982" t="s">
        <v>1388</v>
      </c>
      <c r="D2445" s="675">
        <v>1200</v>
      </c>
      <c r="E2445" s="47" t="s">
        <v>1222</v>
      </c>
      <c r="F2445" s="48">
        <v>42580</v>
      </c>
      <c r="G2445" s="47" t="s">
        <v>1898</v>
      </c>
      <c r="H2445" s="47" t="s">
        <v>1901</v>
      </c>
      <c r="I2445" s="49" t="s">
        <v>1114</v>
      </c>
      <c r="J2445" s="50" t="s">
        <v>1410</v>
      </c>
      <c r="K2445" s="50"/>
      <c r="L2445" s="68">
        <v>7000</v>
      </c>
      <c r="M2445" s="51"/>
      <c r="N2445" s="51">
        <f t="shared" si="207"/>
        <v>7</v>
      </c>
      <c r="O2445" s="635">
        <f>P2445</f>
        <v>2.3333333333333335</v>
      </c>
      <c r="P2445" s="52">
        <f>L2444/P2444</f>
        <v>2.3333333333333335</v>
      </c>
      <c r="R2445" s="46"/>
    </row>
    <row r="2446" spans="1:18" s="57" customFormat="1" x14ac:dyDescent="0.3">
      <c r="A2446" s="46">
        <v>41479</v>
      </c>
      <c r="B2446" s="982" t="s">
        <v>1500</v>
      </c>
      <c r="C2446" s="982" t="s">
        <v>1388</v>
      </c>
      <c r="D2446" s="675">
        <v>800</v>
      </c>
      <c r="E2446" s="47" t="s">
        <v>37</v>
      </c>
      <c r="F2446" s="48">
        <v>43310</v>
      </c>
      <c r="G2446" s="47" t="s">
        <v>1898</v>
      </c>
      <c r="H2446" s="47" t="s">
        <v>155</v>
      </c>
      <c r="I2446" s="49" t="s">
        <v>189</v>
      </c>
      <c r="J2446" s="50" t="s">
        <v>1902</v>
      </c>
      <c r="K2446" s="50"/>
      <c r="L2446" s="68">
        <v>7000</v>
      </c>
      <c r="M2446" s="51" t="s">
        <v>1903</v>
      </c>
      <c r="N2446" s="51">
        <f t="shared" si="207"/>
        <v>7</v>
      </c>
      <c r="O2446" s="635">
        <f>P2445</f>
        <v>2.3333333333333335</v>
      </c>
      <c r="P2446" s="52"/>
      <c r="R2446" s="46"/>
    </row>
    <row r="2447" spans="1:18" s="57" customFormat="1" x14ac:dyDescent="0.3">
      <c r="A2447" s="46">
        <v>41479</v>
      </c>
      <c r="B2447" s="982" t="s">
        <v>1904</v>
      </c>
      <c r="C2447" s="982" t="s">
        <v>1155</v>
      </c>
      <c r="D2447" s="675">
        <v>750</v>
      </c>
      <c r="E2447" s="47" t="s">
        <v>12</v>
      </c>
      <c r="F2447" s="48">
        <v>42583</v>
      </c>
      <c r="G2447" s="47" t="s">
        <v>1905</v>
      </c>
      <c r="H2447" s="47" t="s">
        <v>151</v>
      </c>
      <c r="I2447" s="49" t="s">
        <v>1253</v>
      </c>
      <c r="J2447" s="50" t="s">
        <v>1254</v>
      </c>
      <c r="K2447" s="50"/>
      <c r="L2447" s="68">
        <v>7500</v>
      </c>
      <c r="M2447" s="51" t="s">
        <v>1900</v>
      </c>
      <c r="N2447" s="51">
        <f t="shared" si="207"/>
        <v>7</v>
      </c>
      <c r="O2447" s="635">
        <f>P2448</f>
        <v>2.5</v>
      </c>
      <c r="P2447" s="52">
        <f>SUM(D2447:D2450)</f>
        <v>3000</v>
      </c>
      <c r="R2447" s="46"/>
    </row>
    <row r="2448" spans="1:18" s="57" customFormat="1" x14ac:dyDescent="0.3">
      <c r="A2448" s="46">
        <v>41479</v>
      </c>
      <c r="B2448" s="982" t="s">
        <v>1904</v>
      </c>
      <c r="C2448" s="982" t="s">
        <v>1155</v>
      </c>
      <c r="D2448" s="675">
        <v>750</v>
      </c>
      <c r="E2448" s="47" t="s">
        <v>1222</v>
      </c>
      <c r="F2448" s="48">
        <v>42583</v>
      </c>
      <c r="G2448" s="47" t="s">
        <v>1905</v>
      </c>
      <c r="H2448" s="47" t="s">
        <v>1907</v>
      </c>
      <c r="I2448" s="49" t="s">
        <v>1114</v>
      </c>
      <c r="J2448" s="50" t="s">
        <v>1722</v>
      </c>
      <c r="K2448" s="50"/>
      <c r="L2448" s="68">
        <v>7500</v>
      </c>
      <c r="M2448" s="51"/>
      <c r="N2448" s="51">
        <f t="shared" si="207"/>
        <v>7</v>
      </c>
      <c r="O2448" s="635">
        <f>P2448</f>
        <v>2.5</v>
      </c>
      <c r="P2448" s="52">
        <f>L2447/P2447</f>
        <v>2.5</v>
      </c>
      <c r="R2448" s="46"/>
    </row>
    <row r="2449" spans="1:18" s="57" customFormat="1" x14ac:dyDescent="0.3">
      <c r="A2449" s="46">
        <v>41479</v>
      </c>
      <c r="B2449" s="982" t="s">
        <v>1904</v>
      </c>
      <c r="C2449" s="982" t="s">
        <v>1155</v>
      </c>
      <c r="D2449" s="675">
        <v>1250</v>
      </c>
      <c r="E2449" s="47" t="s">
        <v>37</v>
      </c>
      <c r="F2449" s="48">
        <v>43313</v>
      </c>
      <c r="G2449" s="47" t="s">
        <v>1905</v>
      </c>
      <c r="H2449" s="47" t="s">
        <v>652</v>
      </c>
      <c r="I2449" s="49" t="s">
        <v>444</v>
      </c>
      <c r="J2449" s="50" t="s">
        <v>1112</v>
      </c>
      <c r="K2449" s="50"/>
      <c r="L2449" s="68">
        <v>7500</v>
      </c>
      <c r="M2449" s="51" t="s">
        <v>1903</v>
      </c>
      <c r="N2449" s="51">
        <f t="shared" si="207"/>
        <v>7</v>
      </c>
      <c r="O2449" s="635">
        <f>P2448</f>
        <v>2.5</v>
      </c>
      <c r="P2449" s="52"/>
      <c r="R2449" s="46"/>
    </row>
    <row r="2450" spans="1:18" s="57" customFormat="1" x14ac:dyDescent="0.3">
      <c r="A2450" s="46">
        <v>41479</v>
      </c>
      <c r="B2450" s="982" t="s">
        <v>1904</v>
      </c>
      <c r="C2450" s="982" t="s">
        <v>1155</v>
      </c>
      <c r="D2450" s="675">
        <v>250</v>
      </c>
      <c r="E2450" s="47" t="s">
        <v>1219</v>
      </c>
      <c r="F2450" s="48">
        <v>43313</v>
      </c>
      <c r="G2450" s="47" t="s">
        <v>1905</v>
      </c>
      <c r="H2450" s="47" t="s">
        <v>1907</v>
      </c>
      <c r="I2450" s="49" t="s">
        <v>1114</v>
      </c>
      <c r="J2450" s="50" t="s">
        <v>1660</v>
      </c>
      <c r="K2450" s="50"/>
      <c r="L2450" s="68">
        <v>7500</v>
      </c>
      <c r="M2450" s="51"/>
      <c r="N2450" s="51">
        <f t="shared" si="207"/>
        <v>7</v>
      </c>
      <c r="O2450" s="635">
        <f>P2448</f>
        <v>2.5</v>
      </c>
      <c r="P2450" s="52"/>
      <c r="R2450" s="46"/>
    </row>
    <row r="2451" spans="1:18" s="57" customFormat="1" x14ac:dyDescent="0.3">
      <c r="A2451" s="46">
        <v>41479</v>
      </c>
      <c r="B2451" s="982" t="s">
        <v>1908</v>
      </c>
      <c r="C2451" s="982" t="s">
        <v>771</v>
      </c>
      <c r="D2451" s="675">
        <v>500</v>
      </c>
      <c r="E2451" s="47" t="s">
        <v>66</v>
      </c>
      <c r="F2451" s="48">
        <v>45139</v>
      </c>
      <c r="G2451" s="47" t="s">
        <v>1909</v>
      </c>
      <c r="H2451" s="47" t="s">
        <v>1111</v>
      </c>
      <c r="I2451" s="49" t="s">
        <v>124</v>
      </c>
      <c r="J2451" s="50" t="s">
        <v>1087</v>
      </c>
      <c r="K2451" s="50"/>
      <c r="L2451" s="68">
        <v>5000</v>
      </c>
      <c r="M2451" s="51" t="s">
        <v>1900</v>
      </c>
      <c r="N2451" s="51">
        <f t="shared" si="207"/>
        <v>7</v>
      </c>
      <c r="O2451" s="635">
        <f>P2452</f>
        <v>5</v>
      </c>
      <c r="P2451" s="52">
        <f>SUM(D2451:D2452)</f>
        <v>1000</v>
      </c>
      <c r="R2451" s="46"/>
    </row>
    <row r="2452" spans="1:18" s="57" customFormat="1" x14ac:dyDescent="0.3">
      <c r="A2452" s="46">
        <v>41479</v>
      </c>
      <c r="B2452" s="982" t="s">
        <v>1908</v>
      </c>
      <c r="C2452" s="982" t="s">
        <v>771</v>
      </c>
      <c r="D2452" s="675">
        <v>500</v>
      </c>
      <c r="E2452" s="47" t="s">
        <v>117</v>
      </c>
      <c r="F2452" s="48">
        <v>52444</v>
      </c>
      <c r="G2452" s="47" t="s">
        <v>1909</v>
      </c>
      <c r="H2452" s="47" t="s">
        <v>1613</v>
      </c>
      <c r="I2452" s="49" t="s">
        <v>95</v>
      </c>
      <c r="J2452" s="50" t="s">
        <v>996</v>
      </c>
      <c r="K2452" s="50"/>
      <c r="L2452" s="68">
        <v>5000</v>
      </c>
      <c r="M2452" s="51"/>
      <c r="N2452" s="51">
        <f t="shared" si="207"/>
        <v>7</v>
      </c>
      <c r="O2452" s="635">
        <f>P2452</f>
        <v>5</v>
      </c>
      <c r="P2452" s="52">
        <f>L2451/P2451</f>
        <v>5</v>
      </c>
      <c r="R2452" s="46"/>
    </row>
    <row r="2453" spans="1:18" x14ac:dyDescent="0.3">
      <c r="A2453" s="5">
        <v>41479</v>
      </c>
      <c r="B2453" s="965" t="s">
        <v>1290</v>
      </c>
      <c r="C2453" s="965" t="s">
        <v>73</v>
      </c>
      <c r="D2453" s="66">
        <v>2000</v>
      </c>
      <c r="E2453" s="8" t="s">
        <v>37</v>
      </c>
      <c r="F2453" s="13">
        <v>43308</v>
      </c>
      <c r="G2453" s="8" t="s">
        <v>1910</v>
      </c>
      <c r="H2453" s="8" t="s">
        <v>1911</v>
      </c>
      <c r="I2453" s="9" t="s">
        <v>1302</v>
      </c>
      <c r="J2453" s="10" t="s">
        <v>1303</v>
      </c>
      <c r="K2453" s="10"/>
      <c r="L2453" s="67">
        <v>2800</v>
      </c>
      <c r="M2453" s="11" t="s">
        <v>1912</v>
      </c>
      <c r="N2453" s="38">
        <f t="shared" si="207"/>
        <v>7</v>
      </c>
      <c r="O2453" s="634">
        <f>L2453/D2453</f>
        <v>1.4</v>
      </c>
      <c r="P2453" s="34"/>
    </row>
    <row r="2454" spans="1:18" x14ac:dyDescent="0.3">
      <c r="A2454" s="5">
        <v>41479</v>
      </c>
      <c r="B2454" s="965" t="s">
        <v>603</v>
      </c>
      <c r="C2454" s="965" t="s">
        <v>1686</v>
      </c>
      <c r="D2454" s="66">
        <v>1408</v>
      </c>
      <c r="E2454" s="8" t="s">
        <v>1729</v>
      </c>
      <c r="F2454" s="13">
        <v>45488</v>
      </c>
      <c r="G2454" s="8" t="s">
        <v>1913</v>
      </c>
      <c r="H2454" s="8"/>
      <c r="I2454" s="9"/>
      <c r="J2454" s="10"/>
      <c r="K2454" s="10"/>
      <c r="L2454" s="67">
        <v>5000</v>
      </c>
      <c r="M2454" s="11"/>
      <c r="N2454" s="38">
        <f t="shared" ref="N2454:N2510" si="210">MONTH(A2454)</f>
        <v>7</v>
      </c>
      <c r="O2454" s="634">
        <f>L2454/D2454</f>
        <v>3.5511363636363638</v>
      </c>
      <c r="P2454" s="34"/>
    </row>
    <row r="2455" spans="1:18" s="57" customFormat="1" x14ac:dyDescent="0.3">
      <c r="A2455" s="46">
        <v>41479</v>
      </c>
      <c r="B2455" s="982" t="s">
        <v>1914</v>
      </c>
      <c r="C2455" s="982" t="s">
        <v>705</v>
      </c>
      <c r="D2455" s="675">
        <v>750</v>
      </c>
      <c r="E2455" s="47" t="s">
        <v>37</v>
      </c>
      <c r="F2455" s="48">
        <v>43311</v>
      </c>
      <c r="G2455" s="47" t="s">
        <v>780</v>
      </c>
      <c r="H2455" s="47" t="s">
        <v>393</v>
      </c>
      <c r="I2455" s="49" t="s">
        <v>1915</v>
      </c>
      <c r="J2455" s="50" t="s">
        <v>1916</v>
      </c>
      <c r="K2455" s="50"/>
      <c r="L2455" s="68">
        <v>2750</v>
      </c>
      <c r="M2455" s="51" t="s">
        <v>1917</v>
      </c>
      <c r="N2455" s="51">
        <f t="shared" si="210"/>
        <v>7</v>
      </c>
      <c r="O2455" s="635">
        <f>P2456</f>
        <v>1.9642857142857142</v>
      </c>
      <c r="P2455" s="52">
        <f>SUM(D2455:D2456)</f>
        <v>1400</v>
      </c>
      <c r="R2455" s="46"/>
    </row>
    <row r="2456" spans="1:18" s="57" customFormat="1" x14ac:dyDescent="0.3">
      <c r="A2456" s="46">
        <v>41479</v>
      </c>
      <c r="B2456" s="982" t="s">
        <v>1914</v>
      </c>
      <c r="C2456" s="982" t="s">
        <v>705</v>
      </c>
      <c r="D2456" s="675">
        <v>650</v>
      </c>
      <c r="E2456" s="47" t="s">
        <v>1219</v>
      </c>
      <c r="F2456" s="48">
        <v>43311</v>
      </c>
      <c r="G2456" s="47" t="s">
        <v>780</v>
      </c>
      <c r="H2456" s="47" t="s">
        <v>1918</v>
      </c>
      <c r="I2456" s="49" t="s">
        <v>1919</v>
      </c>
      <c r="J2456" s="50" t="s">
        <v>1920</v>
      </c>
      <c r="K2456" s="50"/>
      <c r="L2456" s="68">
        <v>2750</v>
      </c>
      <c r="M2456" s="51"/>
      <c r="N2456" s="51">
        <f t="shared" si="210"/>
        <v>7</v>
      </c>
      <c r="O2456" s="635">
        <f>P2456</f>
        <v>1.9642857142857142</v>
      </c>
      <c r="P2456" s="52">
        <f>L2455/P2455</f>
        <v>1.9642857142857142</v>
      </c>
      <c r="R2456" s="46"/>
    </row>
    <row r="2457" spans="1:18" x14ac:dyDescent="0.3">
      <c r="A2457" s="5">
        <v>41478</v>
      </c>
      <c r="B2457" s="965" t="s">
        <v>1880</v>
      </c>
      <c r="C2457" s="965" t="s">
        <v>36</v>
      </c>
      <c r="D2457" s="66">
        <v>400</v>
      </c>
      <c r="E2457" s="8" t="s">
        <v>117</v>
      </c>
      <c r="F2457" s="13">
        <v>52427</v>
      </c>
      <c r="G2457" s="8" t="s">
        <v>1881</v>
      </c>
      <c r="H2457" s="8" t="s">
        <v>1882</v>
      </c>
      <c r="I2457" s="9" t="s">
        <v>1559</v>
      </c>
      <c r="J2457" s="10" t="s">
        <v>1883</v>
      </c>
      <c r="K2457" s="10"/>
      <c r="L2457" s="67">
        <v>4000</v>
      </c>
      <c r="M2457" s="11" t="s">
        <v>1884</v>
      </c>
      <c r="N2457" s="38">
        <f t="shared" si="210"/>
        <v>7</v>
      </c>
      <c r="O2457" s="634">
        <f t="shared" ref="O2457:O2462" si="211">L2457/D2457</f>
        <v>10</v>
      </c>
      <c r="P2457" s="34"/>
    </row>
    <row r="2458" spans="1:18" x14ac:dyDescent="0.3">
      <c r="A2458" s="5">
        <v>41478</v>
      </c>
      <c r="B2458" s="965" t="s">
        <v>1885</v>
      </c>
      <c r="C2458" s="965" t="s">
        <v>127</v>
      </c>
      <c r="D2458" s="66">
        <v>500</v>
      </c>
      <c r="E2458" s="8" t="s">
        <v>1292</v>
      </c>
      <c r="F2458" s="13">
        <v>42211</v>
      </c>
      <c r="G2458" s="8" t="s">
        <v>1886</v>
      </c>
      <c r="H2458" s="8" t="s">
        <v>1887</v>
      </c>
      <c r="I2458" s="9" t="s">
        <v>1888</v>
      </c>
      <c r="J2458" s="10" t="s">
        <v>1889</v>
      </c>
      <c r="K2458" s="10"/>
      <c r="L2458" s="67">
        <v>750</v>
      </c>
      <c r="M2458" s="11" t="s">
        <v>1890</v>
      </c>
      <c r="N2458" s="38">
        <f t="shared" si="210"/>
        <v>7</v>
      </c>
      <c r="O2458" s="634">
        <f t="shared" si="211"/>
        <v>1.5</v>
      </c>
      <c r="P2458" s="34"/>
    </row>
    <row r="2459" spans="1:18" x14ac:dyDescent="0.3">
      <c r="A2459" s="5">
        <v>41478</v>
      </c>
      <c r="B2459" s="965" t="s">
        <v>1891</v>
      </c>
      <c r="C2459" s="965" t="s">
        <v>1892</v>
      </c>
      <c r="D2459" s="66">
        <v>300</v>
      </c>
      <c r="E2459" s="8" t="s">
        <v>1893</v>
      </c>
      <c r="F2459" s="13">
        <v>45133</v>
      </c>
      <c r="G2459" s="8" t="s">
        <v>1894</v>
      </c>
      <c r="H2459" s="8" t="s">
        <v>1895</v>
      </c>
      <c r="I2459" s="9" t="s">
        <v>1896</v>
      </c>
      <c r="J2459" s="10" t="s">
        <v>1897</v>
      </c>
      <c r="K2459" s="10"/>
      <c r="L2459" s="67">
        <v>900</v>
      </c>
      <c r="M2459" s="11"/>
      <c r="N2459" s="38">
        <f t="shared" si="210"/>
        <v>7</v>
      </c>
      <c r="O2459" s="634">
        <f t="shared" si="211"/>
        <v>3</v>
      </c>
      <c r="P2459" s="34"/>
    </row>
    <row r="2460" spans="1:18" x14ac:dyDescent="0.3">
      <c r="A2460" s="5">
        <v>41477</v>
      </c>
      <c r="B2460" s="965" t="s">
        <v>1840</v>
      </c>
      <c r="C2460" s="965" t="s">
        <v>100</v>
      </c>
      <c r="D2460" s="66">
        <v>500</v>
      </c>
      <c r="E2460" s="8" t="s">
        <v>1841</v>
      </c>
      <c r="F2460" s="13">
        <v>43290</v>
      </c>
      <c r="G2460" s="8" t="s">
        <v>1842</v>
      </c>
      <c r="H2460" s="8" t="s">
        <v>1843</v>
      </c>
      <c r="I2460" s="9" t="s">
        <v>1844</v>
      </c>
      <c r="J2460" s="10" t="s">
        <v>1845</v>
      </c>
      <c r="K2460" s="10"/>
      <c r="L2460" s="67">
        <v>5900</v>
      </c>
      <c r="M2460" s="11">
        <v>15</v>
      </c>
      <c r="N2460" s="38">
        <f t="shared" si="210"/>
        <v>7</v>
      </c>
      <c r="O2460" s="634">
        <f t="shared" si="211"/>
        <v>11.8</v>
      </c>
      <c r="P2460" s="34"/>
    </row>
    <row r="2461" spans="1:18" x14ac:dyDescent="0.3">
      <c r="A2461" s="5">
        <v>41477</v>
      </c>
      <c r="B2461" s="965" t="s">
        <v>1847</v>
      </c>
      <c r="C2461" s="965" t="s">
        <v>11</v>
      </c>
      <c r="D2461" s="66">
        <v>750</v>
      </c>
      <c r="E2461" s="8" t="s">
        <v>1848</v>
      </c>
      <c r="F2461" s="13">
        <v>45132</v>
      </c>
      <c r="G2461" s="8" t="s">
        <v>1849</v>
      </c>
      <c r="H2461" s="8" t="s">
        <v>1850</v>
      </c>
      <c r="I2461" s="9" t="s">
        <v>1851</v>
      </c>
      <c r="J2461" s="10" t="s">
        <v>1852</v>
      </c>
      <c r="K2461" s="10"/>
      <c r="L2461" s="67">
        <v>4000</v>
      </c>
      <c r="M2461" s="11">
        <v>2</v>
      </c>
      <c r="N2461" s="38">
        <f t="shared" si="210"/>
        <v>7</v>
      </c>
      <c r="O2461" s="634">
        <f t="shared" si="211"/>
        <v>5.333333333333333</v>
      </c>
      <c r="P2461" s="34"/>
    </row>
    <row r="2462" spans="1:18" x14ac:dyDescent="0.3">
      <c r="A2462" s="5">
        <v>41477</v>
      </c>
      <c r="B2462" s="965" t="s">
        <v>656</v>
      </c>
      <c r="C2462" s="965" t="s">
        <v>1854</v>
      </c>
      <c r="D2462" s="66">
        <v>1500</v>
      </c>
      <c r="E2462" s="8" t="s">
        <v>1855</v>
      </c>
      <c r="F2462" s="13" t="s">
        <v>1856</v>
      </c>
      <c r="G2462" s="8" t="s">
        <v>656</v>
      </c>
      <c r="H2462" s="8" t="s">
        <v>1785</v>
      </c>
      <c r="I2462" s="9" t="s">
        <v>1857</v>
      </c>
      <c r="J2462" s="10" t="s">
        <v>1741</v>
      </c>
      <c r="K2462" s="10"/>
      <c r="L2462" s="67">
        <v>3500</v>
      </c>
      <c r="M2462" s="11">
        <v>25</v>
      </c>
      <c r="N2462" s="38">
        <f t="shared" si="210"/>
        <v>7</v>
      </c>
      <c r="O2462" s="634">
        <f t="shared" si="211"/>
        <v>2.3333333333333335</v>
      </c>
      <c r="P2462" s="34"/>
    </row>
    <row r="2463" spans="1:18" s="81" customFormat="1" x14ac:dyDescent="0.3">
      <c r="A2463" s="73">
        <v>41477</v>
      </c>
      <c r="B2463" s="983" t="s">
        <v>1858</v>
      </c>
      <c r="C2463" s="983" t="s">
        <v>369</v>
      </c>
      <c r="D2463" s="676">
        <v>1700</v>
      </c>
      <c r="E2463" s="74" t="s">
        <v>1859</v>
      </c>
      <c r="F2463" s="75">
        <v>42571</v>
      </c>
      <c r="G2463" s="74" t="s">
        <v>24</v>
      </c>
      <c r="H2463" s="74" t="s">
        <v>1860</v>
      </c>
      <c r="I2463" s="76" t="s">
        <v>1861</v>
      </c>
      <c r="J2463" s="77" t="s">
        <v>1862</v>
      </c>
      <c r="K2463" s="77"/>
      <c r="L2463" s="78">
        <v>6500</v>
      </c>
      <c r="M2463" s="79"/>
      <c r="N2463" s="79">
        <f t="shared" si="210"/>
        <v>7</v>
      </c>
      <c r="O2463" s="640">
        <f>P2464</f>
        <v>1.3</v>
      </c>
      <c r="P2463" s="80">
        <f>SUM(D2463:D2466)</f>
        <v>5000</v>
      </c>
      <c r="R2463" s="73"/>
    </row>
    <row r="2464" spans="1:18" s="81" customFormat="1" x14ac:dyDescent="0.3">
      <c r="A2464" s="73">
        <v>41477</v>
      </c>
      <c r="B2464" s="983" t="s">
        <v>1858</v>
      </c>
      <c r="C2464" s="983" t="s">
        <v>369</v>
      </c>
      <c r="D2464" s="676">
        <v>800</v>
      </c>
      <c r="E2464" s="74" t="s">
        <v>1859</v>
      </c>
      <c r="F2464" s="75">
        <v>42571</v>
      </c>
      <c r="G2464" s="74" t="s">
        <v>24</v>
      </c>
      <c r="H2464" s="74" t="s">
        <v>1863</v>
      </c>
      <c r="I2464" s="76" t="s">
        <v>1135</v>
      </c>
      <c r="J2464" s="77" t="s">
        <v>1864</v>
      </c>
      <c r="K2464" s="77"/>
      <c r="L2464" s="78">
        <v>6500</v>
      </c>
      <c r="M2464" s="79">
        <v>10</v>
      </c>
      <c r="N2464" s="79">
        <f t="shared" si="210"/>
        <v>7</v>
      </c>
      <c r="O2464" s="640">
        <f>P2464</f>
        <v>1.3</v>
      </c>
      <c r="P2464" s="80">
        <f>L2463/P2463</f>
        <v>1.3</v>
      </c>
      <c r="R2464" s="73"/>
    </row>
    <row r="2465" spans="1:18" s="81" customFormat="1" x14ac:dyDescent="0.3">
      <c r="A2465" s="73">
        <v>41477</v>
      </c>
      <c r="B2465" s="983" t="s">
        <v>1866</v>
      </c>
      <c r="C2465" s="983" t="s">
        <v>1867</v>
      </c>
      <c r="D2465" s="676">
        <v>2000</v>
      </c>
      <c r="E2465" s="74" t="s">
        <v>1868</v>
      </c>
      <c r="F2465" s="75">
        <v>42205</v>
      </c>
      <c r="G2465" s="74" t="s">
        <v>24</v>
      </c>
      <c r="H2465" s="74" t="s">
        <v>1869</v>
      </c>
      <c r="I2465" s="76" t="s">
        <v>1870</v>
      </c>
      <c r="J2465" s="77" t="s">
        <v>1871</v>
      </c>
      <c r="K2465" s="77"/>
      <c r="L2465" s="78">
        <v>6500</v>
      </c>
      <c r="M2465" s="79"/>
      <c r="N2465" s="79">
        <f t="shared" si="210"/>
        <v>7</v>
      </c>
      <c r="O2465" s="640">
        <f>P2464</f>
        <v>1.3</v>
      </c>
      <c r="P2465" s="80"/>
      <c r="R2465" s="73"/>
    </row>
    <row r="2466" spans="1:18" s="81" customFormat="1" x14ac:dyDescent="0.3">
      <c r="A2466" s="73">
        <v>41477</v>
      </c>
      <c r="B2466" s="983" t="s">
        <v>1866</v>
      </c>
      <c r="C2466" s="983" t="s">
        <v>1867</v>
      </c>
      <c r="D2466" s="676">
        <v>500</v>
      </c>
      <c r="E2466" s="74" t="s">
        <v>1868</v>
      </c>
      <c r="F2466" s="75">
        <v>42205</v>
      </c>
      <c r="G2466" s="74" t="s">
        <v>24</v>
      </c>
      <c r="H2466" s="74" t="s">
        <v>1872</v>
      </c>
      <c r="I2466" s="76" t="s">
        <v>1873</v>
      </c>
      <c r="J2466" s="77" t="s">
        <v>1874</v>
      </c>
      <c r="K2466" s="77"/>
      <c r="L2466" s="78">
        <v>6500</v>
      </c>
      <c r="M2466" s="79"/>
      <c r="N2466" s="79">
        <f t="shared" si="210"/>
        <v>7</v>
      </c>
      <c r="O2466" s="640">
        <f>P2464</f>
        <v>1.3</v>
      </c>
      <c r="P2466" s="80"/>
      <c r="R2466" s="73"/>
    </row>
    <row r="2467" spans="1:18" x14ac:dyDescent="0.3">
      <c r="A2467" s="5">
        <v>41477</v>
      </c>
      <c r="B2467" s="965" t="s">
        <v>1875</v>
      </c>
      <c r="C2467" s="965" t="s">
        <v>127</v>
      </c>
      <c r="D2467" s="66">
        <v>275</v>
      </c>
      <c r="E2467" s="8" t="s">
        <v>1841</v>
      </c>
      <c r="F2467" s="13">
        <v>43306</v>
      </c>
      <c r="G2467" s="8" t="s">
        <v>1876</v>
      </c>
      <c r="H2467" s="8" t="s">
        <v>1877</v>
      </c>
      <c r="I2467" s="9" t="s">
        <v>951</v>
      </c>
      <c r="J2467" s="10" t="s">
        <v>1878</v>
      </c>
      <c r="K2467" s="10"/>
      <c r="L2467" s="67">
        <v>1750</v>
      </c>
      <c r="M2467" s="11">
        <v>-4</v>
      </c>
      <c r="N2467" s="38">
        <f t="shared" si="210"/>
        <v>7</v>
      </c>
      <c r="O2467" s="634">
        <f>L2467/D2467</f>
        <v>6.3636363636363633</v>
      </c>
      <c r="P2467" s="34"/>
    </row>
    <row r="2468" spans="1:18" s="57" customFormat="1" x14ac:dyDescent="0.3">
      <c r="A2468" s="46">
        <v>41473</v>
      </c>
      <c r="B2468" s="982" t="s">
        <v>1815</v>
      </c>
      <c r="C2468" s="982" t="s">
        <v>705</v>
      </c>
      <c r="D2468" s="675">
        <v>1350</v>
      </c>
      <c r="E2468" s="47" t="s">
        <v>1222</v>
      </c>
      <c r="F2468" s="48">
        <v>42576</v>
      </c>
      <c r="G2468" s="47" t="s">
        <v>1816</v>
      </c>
      <c r="H2468" s="47" t="s">
        <v>1799</v>
      </c>
      <c r="I2468" s="49" t="s">
        <v>1817</v>
      </c>
      <c r="J2468" s="50" t="s">
        <v>1220</v>
      </c>
      <c r="K2468" s="50"/>
      <c r="L2468" s="68">
        <v>4750</v>
      </c>
      <c r="M2468" s="51"/>
      <c r="N2468" s="51">
        <f t="shared" si="210"/>
        <v>7</v>
      </c>
      <c r="O2468" s="635">
        <f>P2469</f>
        <v>1.8269230769230769</v>
      </c>
      <c r="P2468" s="52">
        <f>SUM(D2468:D2470)</f>
        <v>2600</v>
      </c>
      <c r="R2468" s="46"/>
    </row>
    <row r="2469" spans="1:18" s="57" customFormat="1" x14ac:dyDescent="0.3">
      <c r="A2469" s="46">
        <v>41473</v>
      </c>
      <c r="B2469" s="982" t="s">
        <v>1815</v>
      </c>
      <c r="C2469" s="982" t="s">
        <v>705</v>
      </c>
      <c r="D2469" s="675">
        <v>500</v>
      </c>
      <c r="E2469" s="47" t="s">
        <v>12</v>
      </c>
      <c r="F2469" s="48">
        <v>42576</v>
      </c>
      <c r="G2469" s="47" t="s">
        <v>1816</v>
      </c>
      <c r="H2469" s="47" t="s">
        <v>1752</v>
      </c>
      <c r="I2469" s="49" t="s">
        <v>1217</v>
      </c>
      <c r="J2469" s="50" t="s">
        <v>1218</v>
      </c>
      <c r="K2469" s="50"/>
      <c r="L2469" s="68">
        <v>4750</v>
      </c>
      <c r="M2469" s="51">
        <v>10</v>
      </c>
      <c r="N2469" s="51">
        <f t="shared" si="210"/>
        <v>7</v>
      </c>
      <c r="O2469" s="635">
        <f>P2469</f>
        <v>1.8269230769230769</v>
      </c>
      <c r="P2469" s="52">
        <f>L2468/P2468</f>
        <v>1.8269230769230769</v>
      </c>
      <c r="R2469" s="46"/>
    </row>
    <row r="2470" spans="1:18" s="57" customFormat="1" x14ac:dyDescent="0.3">
      <c r="A2470" s="46">
        <v>41473</v>
      </c>
      <c r="B2470" s="982" t="s">
        <v>1815</v>
      </c>
      <c r="C2470" s="982" t="s">
        <v>705</v>
      </c>
      <c r="D2470" s="675">
        <v>750</v>
      </c>
      <c r="E2470" s="47" t="s">
        <v>37</v>
      </c>
      <c r="F2470" s="48">
        <v>43306</v>
      </c>
      <c r="G2470" s="47" t="s">
        <v>1816</v>
      </c>
      <c r="H2470" s="47" t="s">
        <v>1174</v>
      </c>
      <c r="I2470" s="49" t="s">
        <v>1175</v>
      </c>
      <c r="J2470" s="50" t="s">
        <v>1032</v>
      </c>
      <c r="K2470" s="50"/>
      <c r="L2470" s="68">
        <v>4750</v>
      </c>
      <c r="M2470" s="51">
        <v>12.5</v>
      </c>
      <c r="N2470" s="51">
        <f t="shared" si="210"/>
        <v>7</v>
      </c>
      <c r="O2470" s="635">
        <f>P2469</f>
        <v>1.8269230769230769</v>
      </c>
      <c r="P2470" s="52"/>
      <c r="R2470" s="46"/>
    </row>
    <row r="2471" spans="1:18" s="57" customFormat="1" x14ac:dyDescent="0.3">
      <c r="A2471" s="46">
        <v>41473</v>
      </c>
      <c r="B2471" s="982" t="s">
        <v>1183</v>
      </c>
      <c r="C2471" s="982" t="s">
        <v>121</v>
      </c>
      <c r="D2471" s="675">
        <v>1500</v>
      </c>
      <c r="E2471" s="47" t="s">
        <v>12</v>
      </c>
      <c r="F2471" s="48">
        <v>42576</v>
      </c>
      <c r="G2471" s="47" t="s">
        <v>1819</v>
      </c>
      <c r="H2471" s="47" t="s">
        <v>144</v>
      </c>
      <c r="I2471" s="49" t="s">
        <v>1820</v>
      </c>
      <c r="J2471" s="50" t="s">
        <v>1448</v>
      </c>
      <c r="K2471" s="50"/>
      <c r="L2471" s="68">
        <v>5000</v>
      </c>
      <c r="M2471" s="51">
        <v>2</v>
      </c>
      <c r="N2471" s="51">
        <f t="shared" si="210"/>
        <v>7</v>
      </c>
      <c r="O2471" s="635">
        <f>P2472</f>
        <v>2</v>
      </c>
      <c r="P2471" s="52">
        <f>SUM(D2471:D2472)</f>
        <v>2500</v>
      </c>
      <c r="R2471" s="46"/>
    </row>
    <row r="2472" spans="1:18" s="57" customFormat="1" x14ac:dyDescent="0.3">
      <c r="A2472" s="46">
        <v>41473</v>
      </c>
      <c r="B2472" s="982" t="s">
        <v>1183</v>
      </c>
      <c r="C2472" s="982" t="s">
        <v>121</v>
      </c>
      <c r="D2472" s="675">
        <v>1000</v>
      </c>
      <c r="E2472" s="47" t="s">
        <v>1222</v>
      </c>
      <c r="F2472" s="48">
        <v>42576</v>
      </c>
      <c r="G2472" s="47" t="s">
        <v>1819</v>
      </c>
      <c r="H2472" s="47" t="s">
        <v>14</v>
      </c>
      <c r="I2472" s="49" t="s">
        <v>1745</v>
      </c>
      <c r="J2472" s="50" t="s">
        <v>1822</v>
      </c>
      <c r="K2472" s="50"/>
      <c r="L2472" s="68">
        <v>5000</v>
      </c>
      <c r="M2472" s="51"/>
      <c r="N2472" s="51">
        <f t="shared" si="210"/>
        <v>7</v>
      </c>
      <c r="O2472" s="635">
        <f>P2472</f>
        <v>2</v>
      </c>
      <c r="P2472" s="52">
        <f>L2471/P2471</f>
        <v>2</v>
      </c>
      <c r="R2472" s="46"/>
    </row>
    <row r="2473" spans="1:18" x14ac:dyDescent="0.3">
      <c r="A2473" s="5">
        <v>41473</v>
      </c>
      <c r="B2473" s="965" t="s">
        <v>1823</v>
      </c>
      <c r="C2473" s="965" t="s">
        <v>208</v>
      </c>
      <c r="D2473" s="66">
        <v>500</v>
      </c>
      <c r="E2473" s="8" t="s">
        <v>1824</v>
      </c>
      <c r="F2473" s="13">
        <v>43405</v>
      </c>
      <c r="G2473" s="8" t="s">
        <v>1825</v>
      </c>
      <c r="H2473" s="8" t="s">
        <v>333</v>
      </c>
      <c r="I2473" s="9" t="s">
        <v>1075</v>
      </c>
      <c r="J2473" s="10" t="s">
        <v>1076</v>
      </c>
      <c r="K2473" s="10"/>
      <c r="L2473" s="67">
        <v>4250</v>
      </c>
      <c r="M2473" s="11">
        <v>-5</v>
      </c>
      <c r="N2473" s="38">
        <f t="shared" si="210"/>
        <v>7</v>
      </c>
      <c r="O2473" s="634">
        <f>L2473/D2473</f>
        <v>8.5</v>
      </c>
      <c r="P2473" s="34"/>
    </row>
    <row r="2474" spans="1:18" x14ac:dyDescent="0.3">
      <c r="A2474" s="5">
        <v>41473</v>
      </c>
      <c r="B2474" s="965" t="s">
        <v>1826</v>
      </c>
      <c r="C2474" s="965" t="s">
        <v>1827</v>
      </c>
      <c r="D2474" s="66">
        <v>2000</v>
      </c>
      <c r="E2474" s="8" t="s">
        <v>66</v>
      </c>
      <c r="F2474" s="13">
        <v>45131</v>
      </c>
      <c r="G2474" s="8" t="s">
        <v>567</v>
      </c>
      <c r="H2474" s="8" t="s">
        <v>320</v>
      </c>
      <c r="I2474" s="9" t="s">
        <v>1828</v>
      </c>
      <c r="J2474" s="10" t="s">
        <v>1829</v>
      </c>
      <c r="K2474" s="10"/>
      <c r="L2474" s="67">
        <v>6500</v>
      </c>
      <c r="M2474" s="11">
        <v>2</v>
      </c>
      <c r="N2474" s="38">
        <f t="shared" si="210"/>
        <v>7</v>
      </c>
      <c r="O2474" s="634">
        <f>L2474/D2474</f>
        <v>3.25</v>
      </c>
      <c r="P2474" s="34"/>
    </row>
    <row r="2475" spans="1:18" s="57" customFormat="1" x14ac:dyDescent="0.3">
      <c r="A2475" s="46">
        <v>41473</v>
      </c>
      <c r="B2475" s="982" t="s">
        <v>1830</v>
      </c>
      <c r="C2475" s="982" t="s">
        <v>218</v>
      </c>
      <c r="D2475" s="675">
        <v>600</v>
      </c>
      <c r="E2475" s="47" t="s">
        <v>66</v>
      </c>
      <c r="F2475" s="48">
        <v>45139</v>
      </c>
      <c r="G2475" s="47" t="s">
        <v>867</v>
      </c>
      <c r="H2475" s="47" t="s">
        <v>95</v>
      </c>
      <c r="I2475" s="49" t="s">
        <v>1831</v>
      </c>
      <c r="J2475" s="50" t="s">
        <v>564</v>
      </c>
      <c r="K2475" s="50"/>
      <c r="L2475" s="68">
        <v>9000</v>
      </c>
      <c r="M2475" s="51">
        <v>-8.5</v>
      </c>
      <c r="N2475" s="51">
        <f t="shared" si="210"/>
        <v>7</v>
      </c>
      <c r="O2475" s="635">
        <f>P2476</f>
        <v>9</v>
      </c>
      <c r="P2475" s="52">
        <f>SUM(D2475:D2476)</f>
        <v>1000</v>
      </c>
      <c r="R2475" s="46"/>
    </row>
    <row r="2476" spans="1:18" s="57" customFormat="1" x14ac:dyDescent="0.3">
      <c r="A2476" s="46">
        <v>41473</v>
      </c>
      <c r="B2476" s="982" t="s">
        <v>1830</v>
      </c>
      <c r="C2476" s="982" t="s">
        <v>218</v>
      </c>
      <c r="D2476" s="675">
        <v>400</v>
      </c>
      <c r="E2476" s="47" t="s">
        <v>117</v>
      </c>
      <c r="F2476" s="48">
        <v>52444</v>
      </c>
      <c r="G2476" s="47" t="s">
        <v>867</v>
      </c>
      <c r="H2476" s="47" t="s">
        <v>185</v>
      </c>
      <c r="I2476" s="49" t="s">
        <v>1833</v>
      </c>
      <c r="J2476" s="50" t="s">
        <v>996</v>
      </c>
      <c r="K2476" s="50"/>
      <c r="L2476" s="68">
        <v>9000</v>
      </c>
      <c r="M2476" s="51">
        <v>-5</v>
      </c>
      <c r="N2476" s="51">
        <f t="shared" si="210"/>
        <v>7</v>
      </c>
      <c r="O2476" s="635">
        <f>P2476</f>
        <v>9</v>
      </c>
      <c r="P2476" s="52">
        <f>L2475/P2475</f>
        <v>9</v>
      </c>
      <c r="R2476" s="46"/>
    </row>
    <row r="2477" spans="1:18" x14ac:dyDescent="0.3">
      <c r="A2477" s="5">
        <v>41473</v>
      </c>
      <c r="B2477" s="965" t="s">
        <v>1834</v>
      </c>
      <c r="C2477" s="965" t="s">
        <v>87</v>
      </c>
      <c r="D2477" s="66">
        <v>800</v>
      </c>
      <c r="E2477" s="8" t="s">
        <v>37</v>
      </c>
      <c r="F2477" s="13">
        <v>43306</v>
      </c>
      <c r="G2477" s="8" t="s">
        <v>1835</v>
      </c>
      <c r="H2477" s="8" t="s">
        <v>1836</v>
      </c>
      <c r="I2477" s="9" t="s">
        <v>1837</v>
      </c>
      <c r="J2477" s="10" t="s">
        <v>1838</v>
      </c>
      <c r="K2477" s="10"/>
      <c r="L2477" s="67">
        <v>4000</v>
      </c>
      <c r="M2477" s="11"/>
      <c r="N2477" s="38">
        <f t="shared" si="210"/>
        <v>7</v>
      </c>
      <c r="O2477" s="634">
        <f t="shared" ref="O2477:O2482" si="212">L2477/D2477</f>
        <v>5</v>
      </c>
      <c r="P2477" s="34"/>
    </row>
    <row r="2478" spans="1:18" x14ac:dyDescent="0.3">
      <c r="A2478" s="5">
        <v>41471</v>
      </c>
      <c r="B2478" s="965" t="s">
        <v>1800</v>
      </c>
      <c r="C2478" s="965" t="s">
        <v>73</v>
      </c>
      <c r="D2478" s="66">
        <v>500</v>
      </c>
      <c r="E2478" s="8" t="s">
        <v>37</v>
      </c>
      <c r="F2478" s="13">
        <v>43304</v>
      </c>
      <c r="G2478" s="8" t="s">
        <v>1801</v>
      </c>
      <c r="H2478" s="8" t="s">
        <v>1253</v>
      </c>
      <c r="I2478" s="9" t="s">
        <v>1210</v>
      </c>
      <c r="J2478" s="10" t="s">
        <v>989</v>
      </c>
      <c r="K2478" s="10"/>
      <c r="L2478" s="67">
        <v>2000</v>
      </c>
      <c r="M2478" s="11">
        <v>10</v>
      </c>
      <c r="N2478" s="38">
        <f t="shared" si="210"/>
        <v>7</v>
      </c>
      <c r="O2478" s="634">
        <f t="shared" si="212"/>
        <v>4</v>
      </c>
      <c r="P2478" s="34"/>
    </row>
    <row r="2479" spans="1:18" x14ac:dyDescent="0.3">
      <c r="A2479" s="5">
        <v>41471</v>
      </c>
      <c r="B2479" s="965" t="s">
        <v>1802</v>
      </c>
      <c r="C2479" s="965" t="s">
        <v>1803</v>
      </c>
      <c r="D2479" s="66">
        <v>600</v>
      </c>
      <c r="E2479" s="8" t="s">
        <v>1222</v>
      </c>
      <c r="F2479" s="13">
        <v>42513</v>
      </c>
      <c r="G2479" s="8" t="s">
        <v>1804</v>
      </c>
      <c r="H2479" s="8" t="s">
        <v>1805</v>
      </c>
      <c r="I2479" s="9" t="s">
        <v>1806</v>
      </c>
      <c r="J2479" s="10" t="s">
        <v>1794</v>
      </c>
      <c r="K2479" s="10"/>
      <c r="L2479" s="67">
        <v>1000</v>
      </c>
      <c r="M2479" s="11">
        <v>2</v>
      </c>
      <c r="N2479" s="38">
        <f t="shared" si="210"/>
        <v>7</v>
      </c>
      <c r="O2479" s="634">
        <f t="shared" si="212"/>
        <v>1.6666666666666667</v>
      </c>
      <c r="P2479" s="34"/>
    </row>
    <row r="2480" spans="1:18" x14ac:dyDescent="0.3">
      <c r="A2480" s="5">
        <v>41471</v>
      </c>
      <c r="B2480" s="965" t="s">
        <v>1807</v>
      </c>
      <c r="C2480" s="965" t="s">
        <v>1808</v>
      </c>
      <c r="D2480" s="66">
        <v>1200</v>
      </c>
      <c r="E2480" s="8" t="s">
        <v>66</v>
      </c>
      <c r="F2480" s="13">
        <v>45170</v>
      </c>
      <c r="G2480" s="8" t="s">
        <v>1809</v>
      </c>
      <c r="H2480" s="8" t="s">
        <v>804</v>
      </c>
      <c r="I2480" s="9" t="s">
        <v>713</v>
      </c>
      <c r="J2480" s="10" t="s">
        <v>1054</v>
      </c>
      <c r="K2480" s="10"/>
      <c r="L2480" s="67">
        <v>4700</v>
      </c>
      <c r="M2480" s="11"/>
      <c r="N2480" s="38">
        <f t="shared" si="210"/>
        <v>7</v>
      </c>
      <c r="O2480" s="634">
        <f t="shared" si="212"/>
        <v>3.9166666666666665</v>
      </c>
      <c r="P2480" s="34"/>
    </row>
    <row r="2481" spans="1:18" x14ac:dyDescent="0.3">
      <c r="A2481" s="5">
        <v>41471</v>
      </c>
      <c r="B2481" s="965" t="s">
        <v>1810</v>
      </c>
      <c r="C2481" s="965" t="s">
        <v>1740</v>
      </c>
      <c r="D2481" s="66">
        <v>250</v>
      </c>
      <c r="E2481" s="8" t="s">
        <v>224</v>
      </c>
      <c r="F2481" s="13">
        <v>44030</v>
      </c>
      <c r="G2481" s="8" t="s">
        <v>1811</v>
      </c>
      <c r="H2481" s="8"/>
      <c r="I2481" s="8" t="s">
        <v>1812</v>
      </c>
      <c r="J2481" s="10" t="s">
        <v>1813</v>
      </c>
      <c r="K2481" s="10"/>
      <c r="L2481" s="67">
        <v>900</v>
      </c>
      <c r="M2481" s="11"/>
      <c r="N2481" s="38">
        <f t="shared" si="210"/>
        <v>7</v>
      </c>
      <c r="O2481" s="634">
        <f t="shared" si="212"/>
        <v>3.6</v>
      </c>
      <c r="P2481" s="34"/>
    </row>
    <row r="2482" spans="1:18" x14ac:dyDescent="0.3">
      <c r="A2482" s="5">
        <v>41471</v>
      </c>
      <c r="B2482" s="965" t="s">
        <v>1154</v>
      </c>
      <c r="C2482" s="965" t="s">
        <v>1814</v>
      </c>
      <c r="D2482" s="66">
        <v>2500</v>
      </c>
      <c r="E2482" s="8" t="s">
        <v>37</v>
      </c>
      <c r="F2482" s="13">
        <v>43300</v>
      </c>
      <c r="G2482" s="8" t="s">
        <v>1154</v>
      </c>
      <c r="H2482" s="8" t="s">
        <v>329</v>
      </c>
      <c r="I2482" s="8" t="s">
        <v>264</v>
      </c>
      <c r="J2482" s="10" t="s">
        <v>996</v>
      </c>
      <c r="K2482" s="10"/>
      <c r="L2482" s="67">
        <v>6000</v>
      </c>
      <c r="M2482" s="11">
        <v>4</v>
      </c>
      <c r="N2482" s="38">
        <f t="shared" si="210"/>
        <v>7</v>
      </c>
      <c r="O2482" s="634">
        <f t="shared" si="212"/>
        <v>2.4</v>
      </c>
      <c r="P2482" s="34"/>
    </row>
    <row r="2483" spans="1:18" s="57" customFormat="1" x14ac:dyDescent="0.3">
      <c r="A2483" s="46">
        <v>41470</v>
      </c>
      <c r="B2483" s="982" t="s">
        <v>1795</v>
      </c>
      <c r="C2483" s="982" t="s">
        <v>923</v>
      </c>
      <c r="D2483" s="675">
        <v>750</v>
      </c>
      <c r="E2483" s="47" t="s">
        <v>12</v>
      </c>
      <c r="F2483" s="48">
        <v>42569</v>
      </c>
      <c r="G2483" s="47" t="s">
        <v>1796</v>
      </c>
      <c r="H2483" s="47" t="s">
        <v>1797</v>
      </c>
      <c r="I2483" s="49" t="s">
        <v>1217</v>
      </c>
      <c r="J2483" s="50" t="s">
        <v>1218</v>
      </c>
      <c r="K2483" s="50"/>
      <c r="L2483" s="68">
        <v>3000</v>
      </c>
      <c r="M2483" s="51">
        <v>0</v>
      </c>
      <c r="N2483" s="51">
        <f t="shared" si="210"/>
        <v>7</v>
      </c>
      <c r="O2483" s="635">
        <f>P2484</f>
        <v>2</v>
      </c>
      <c r="P2483" s="52">
        <f>SUM(D2483:D2484)</f>
        <v>1500</v>
      </c>
      <c r="R2483" s="46"/>
    </row>
    <row r="2484" spans="1:18" s="57" customFormat="1" x14ac:dyDescent="0.3">
      <c r="A2484" s="46">
        <v>41470</v>
      </c>
      <c r="B2484" s="982" t="s">
        <v>1795</v>
      </c>
      <c r="C2484" s="982" t="s">
        <v>923</v>
      </c>
      <c r="D2484" s="675">
        <v>750</v>
      </c>
      <c r="E2484" s="47" t="s">
        <v>1222</v>
      </c>
      <c r="F2484" s="48">
        <v>42569</v>
      </c>
      <c r="G2484" s="47" t="s">
        <v>1796</v>
      </c>
      <c r="H2484" s="47" t="s">
        <v>1799</v>
      </c>
      <c r="I2484" s="49" t="s">
        <v>1771</v>
      </c>
      <c r="J2484" s="50" t="s">
        <v>1754</v>
      </c>
      <c r="K2484" s="50"/>
      <c r="L2484" s="68">
        <v>3000</v>
      </c>
      <c r="M2484" s="51">
        <v>0</v>
      </c>
      <c r="N2484" s="51">
        <f t="shared" si="210"/>
        <v>7</v>
      </c>
      <c r="O2484" s="635">
        <f>P2484</f>
        <v>2</v>
      </c>
      <c r="P2484" s="52">
        <f>L2483/P2483</f>
        <v>2</v>
      </c>
      <c r="R2484" s="46"/>
    </row>
    <row r="2485" spans="1:18" s="81" customFormat="1" x14ac:dyDescent="0.3">
      <c r="A2485" s="73">
        <v>41466</v>
      </c>
      <c r="B2485" s="983" t="s">
        <v>1742</v>
      </c>
      <c r="C2485" s="983" t="s">
        <v>1329</v>
      </c>
      <c r="D2485" s="676">
        <v>1000</v>
      </c>
      <c r="E2485" s="74" t="s">
        <v>37</v>
      </c>
      <c r="F2485" s="75">
        <v>43299</v>
      </c>
      <c r="G2485" s="74" t="s">
        <v>1743</v>
      </c>
      <c r="H2485" s="74" t="s">
        <v>559</v>
      </c>
      <c r="I2485" s="76" t="s">
        <v>1145</v>
      </c>
      <c r="J2485" s="77" t="s">
        <v>1744</v>
      </c>
      <c r="K2485" s="77"/>
      <c r="L2485" s="78">
        <v>12000</v>
      </c>
      <c r="M2485" s="79">
        <v>10</v>
      </c>
      <c r="N2485" s="79">
        <f t="shared" si="210"/>
        <v>7</v>
      </c>
      <c r="O2485" s="640">
        <f>P2486</f>
        <v>4</v>
      </c>
      <c r="P2485" s="80">
        <f>SUM(D2485:D2488)</f>
        <v>3000</v>
      </c>
      <c r="R2485" s="73"/>
    </row>
    <row r="2486" spans="1:18" s="81" customFormat="1" x14ac:dyDescent="0.3">
      <c r="A2486" s="73">
        <v>41466</v>
      </c>
      <c r="B2486" s="983" t="s">
        <v>1742</v>
      </c>
      <c r="C2486" s="983" t="s">
        <v>1329</v>
      </c>
      <c r="D2486" s="676">
        <v>500</v>
      </c>
      <c r="E2486" s="74" t="s">
        <v>1219</v>
      </c>
      <c r="F2486" s="75">
        <v>43299</v>
      </c>
      <c r="G2486" s="74" t="s">
        <v>1743</v>
      </c>
      <c r="H2486" s="74" t="s">
        <v>1745</v>
      </c>
      <c r="I2486" s="76" t="s">
        <v>1745</v>
      </c>
      <c r="J2486" s="77" t="s">
        <v>1746</v>
      </c>
      <c r="K2486" s="77"/>
      <c r="L2486" s="78">
        <v>12000</v>
      </c>
      <c r="M2486" s="79">
        <v>10</v>
      </c>
      <c r="N2486" s="79">
        <f t="shared" si="210"/>
        <v>7</v>
      </c>
      <c r="O2486" s="640">
        <f>P2486</f>
        <v>4</v>
      </c>
      <c r="P2486" s="80">
        <f>L2485/P2485</f>
        <v>4</v>
      </c>
      <c r="R2486" s="73"/>
    </row>
    <row r="2487" spans="1:18" s="81" customFormat="1" x14ac:dyDescent="0.3">
      <c r="A2487" s="73">
        <v>41466</v>
      </c>
      <c r="B2487" s="983" t="s">
        <v>1742</v>
      </c>
      <c r="C2487" s="983" t="s">
        <v>1329</v>
      </c>
      <c r="D2487" s="676">
        <v>1000</v>
      </c>
      <c r="E2487" s="74" t="s">
        <v>261</v>
      </c>
      <c r="F2487" s="75">
        <v>45125</v>
      </c>
      <c r="G2487" s="74" t="s">
        <v>1743</v>
      </c>
      <c r="H2487" s="74" t="s">
        <v>1747</v>
      </c>
      <c r="I2487" s="76" t="s">
        <v>1748</v>
      </c>
      <c r="J2487" s="77" t="s">
        <v>1749</v>
      </c>
      <c r="K2487" s="77"/>
      <c r="L2487" s="78">
        <v>12000</v>
      </c>
      <c r="M2487" s="79">
        <v>10</v>
      </c>
      <c r="N2487" s="79">
        <f t="shared" si="210"/>
        <v>7</v>
      </c>
      <c r="O2487" s="640">
        <f>P2486</f>
        <v>4</v>
      </c>
      <c r="P2487" s="80"/>
      <c r="R2487" s="73"/>
    </row>
    <row r="2488" spans="1:18" s="81" customFormat="1" x14ac:dyDescent="0.3">
      <c r="A2488" s="73">
        <v>41466</v>
      </c>
      <c r="B2488" s="983" t="s">
        <v>1742</v>
      </c>
      <c r="C2488" s="983" t="s">
        <v>1329</v>
      </c>
      <c r="D2488" s="676">
        <v>500</v>
      </c>
      <c r="E2488" s="74" t="s">
        <v>1397</v>
      </c>
      <c r="F2488" s="75">
        <v>51654</v>
      </c>
      <c r="G2488" s="74" t="s">
        <v>1743</v>
      </c>
      <c r="H2488" s="74"/>
      <c r="I2488" s="76"/>
      <c r="J2488" s="77" t="s">
        <v>1750</v>
      </c>
      <c r="K2488" s="77"/>
      <c r="L2488" s="78">
        <v>12000</v>
      </c>
      <c r="M2488" s="79">
        <v>22.5</v>
      </c>
      <c r="N2488" s="79">
        <f t="shared" si="210"/>
        <v>7</v>
      </c>
      <c r="O2488" s="640">
        <f>P2486</f>
        <v>4</v>
      </c>
      <c r="P2488" s="80"/>
      <c r="R2488" s="73"/>
    </row>
    <row r="2489" spans="1:18" s="81" customFormat="1" x14ac:dyDescent="0.3">
      <c r="A2489" s="73">
        <v>41466</v>
      </c>
      <c r="B2489" s="983" t="s">
        <v>922</v>
      </c>
      <c r="C2489" s="983" t="s">
        <v>923</v>
      </c>
      <c r="D2489" s="676">
        <v>1000</v>
      </c>
      <c r="E2489" s="74" t="s">
        <v>12</v>
      </c>
      <c r="F2489" s="75">
        <v>42567</v>
      </c>
      <c r="G2489" s="74" t="s">
        <v>1751</v>
      </c>
      <c r="H2489" s="74" t="s">
        <v>1752</v>
      </c>
      <c r="I2489" s="76" t="s">
        <v>569</v>
      </c>
      <c r="J2489" s="77" t="s">
        <v>1218</v>
      </c>
      <c r="K2489" s="77"/>
      <c r="L2489" s="78">
        <v>3750</v>
      </c>
      <c r="M2489" s="79">
        <v>8</v>
      </c>
      <c r="N2489" s="79">
        <f t="shared" si="210"/>
        <v>7</v>
      </c>
      <c r="O2489" s="640">
        <f>P2490</f>
        <v>1.875</v>
      </c>
      <c r="P2489" s="80">
        <f>SUM(D2489:D2490)</f>
        <v>2000</v>
      </c>
      <c r="R2489" s="73"/>
    </row>
    <row r="2490" spans="1:18" s="81" customFormat="1" x14ac:dyDescent="0.3">
      <c r="A2490" s="73">
        <v>41466</v>
      </c>
      <c r="B2490" s="983" t="s">
        <v>922</v>
      </c>
      <c r="C2490" s="983" t="s">
        <v>923</v>
      </c>
      <c r="D2490" s="676">
        <v>1000</v>
      </c>
      <c r="E2490" s="74" t="s">
        <v>1222</v>
      </c>
      <c r="F2490" s="75">
        <v>42566</v>
      </c>
      <c r="G2490" s="74" t="s">
        <v>1751</v>
      </c>
      <c r="H2490" s="74" t="s">
        <v>1745</v>
      </c>
      <c r="I2490" s="76" t="s">
        <v>1753</v>
      </c>
      <c r="J2490" s="77" t="s">
        <v>1754</v>
      </c>
      <c r="K2490" s="77"/>
      <c r="L2490" s="78">
        <v>3750</v>
      </c>
      <c r="M2490" s="79">
        <v>6</v>
      </c>
      <c r="N2490" s="79">
        <f t="shared" si="210"/>
        <v>7</v>
      </c>
      <c r="O2490" s="640">
        <f>P2490</f>
        <v>1.875</v>
      </c>
      <c r="P2490" s="80">
        <f>L2489/P2489</f>
        <v>1.875</v>
      </c>
      <c r="R2490" s="73"/>
    </row>
    <row r="2491" spans="1:18" s="81" customFormat="1" x14ac:dyDescent="0.3">
      <c r="A2491" s="73">
        <v>41466</v>
      </c>
      <c r="B2491" s="983" t="s">
        <v>1755</v>
      </c>
      <c r="C2491" s="983" t="s">
        <v>218</v>
      </c>
      <c r="D2491" s="676">
        <v>750</v>
      </c>
      <c r="E2491" s="74" t="s">
        <v>66</v>
      </c>
      <c r="F2491" s="75">
        <v>45122</v>
      </c>
      <c r="G2491" s="74" t="s">
        <v>780</v>
      </c>
      <c r="H2491" s="74" t="s">
        <v>1756</v>
      </c>
      <c r="I2491" s="76" t="s">
        <v>95</v>
      </c>
      <c r="J2491" s="77" t="s">
        <v>1182</v>
      </c>
      <c r="K2491" s="77"/>
      <c r="L2491" s="78">
        <v>12000</v>
      </c>
      <c r="M2491" s="79">
        <v>-32</v>
      </c>
      <c r="N2491" s="79">
        <f t="shared" si="210"/>
        <v>7</v>
      </c>
      <c r="O2491" s="640">
        <f>P2492</f>
        <v>8</v>
      </c>
      <c r="P2491" s="80">
        <f>SUM(D2491:D2492)</f>
        <v>1500</v>
      </c>
      <c r="R2491" s="73"/>
    </row>
    <row r="2492" spans="1:18" s="81" customFormat="1" x14ac:dyDescent="0.3">
      <c r="A2492" s="73">
        <v>41466</v>
      </c>
      <c r="B2492" s="983" t="s">
        <v>1755</v>
      </c>
      <c r="C2492" s="983" t="s">
        <v>218</v>
      </c>
      <c r="D2492" s="676">
        <v>750</v>
      </c>
      <c r="E2492" s="74" t="s">
        <v>117</v>
      </c>
      <c r="F2492" s="75">
        <v>52427</v>
      </c>
      <c r="G2492" s="74" t="s">
        <v>780</v>
      </c>
      <c r="H2492" s="74" t="s">
        <v>1757</v>
      </c>
      <c r="I2492" s="76" t="s">
        <v>185</v>
      </c>
      <c r="J2492" s="77" t="s">
        <v>1235</v>
      </c>
      <c r="K2492" s="77"/>
      <c r="L2492" s="78">
        <v>12000</v>
      </c>
      <c r="M2492" s="79"/>
      <c r="N2492" s="79">
        <f t="shared" si="210"/>
        <v>7</v>
      </c>
      <c r="O2492" s="640">
        <f>P2492</f>
        <v>8</v>
      </c>
      <c r="P2492" s="80">
        <f>L2491/P2491</f>
        <v>8</v>
      </c>
      <c r="R2492" s="73"/>
    </row>
    <row r="2493" spans="1:18" x14ac:dyDescent="0.3">
      <c r="A2493" s="5">
        <v>41466</v>
      </c>
      <c r="B2493" s="965" t="s">
        <v>1758</v>
      </c>
      <c r="C2493" s="965" t="s">
        <v>288</v>
      </c>
      <c r="D2493" s="66">
        <v>300</v>
      </c>
      <c r="E2493" s="8" t="s">
        <v>1222</v>
      </c>
      <c r="F2493" s="13">
        <v>42570</v>
      </c>
      <c r="G2493" s="8" t="s">
        <v>1759</v>
      </c>
      <c r="H2493" s="8" t="s">
        <v>1760</v>
      </c>
      <c r="I2493" s="9" t="s">
        <v>1745</v>
      </c>
      <c r="J2493" s="10" t="s">
        <v>1761</v>
      </c>
      <c r="K2493" s="10"/>
      <c r="L2493" s="67">
        <v>1100</v>
      </c>
      <c r="M2493" s="11">
        <v>7</v>
      </c>
      <c r="N2493" s="38">
        <f t="shared" si="210"/>
        <v>7</v>
      </c>
      <c r="O2493" s="634">
        <f t="shared" ref="O2493:O2500" si="213">L2493/D2493</f>
        <v>3.6666666666666665</v>
      </c>
      <c r="P2493" s="34"/>
    </row>
    <row r="2494" spans="1:18" x14ac:dyDescent="0.3">
      <c r="A2494" s="5">
        <v>41466</v>
      </c>
      <c r="B2494" s="965" t="s">
        <v>1758</v>
      </c>
      <c r="C2494" s="965" t="s">
        <v>288</v>
      </c>
      <c r="D2494" s="66">
        <v>500</v>
      </c>
      <c r="E2494" s="8" t="s">
        <v>12</v>
      </c>
      <c r="F2494" s="13">
        <v>42570</v>
      </c>
      <c r="G2494" s="8" t="s">
        <v>1759</v>
      </c>
      <c r="H2494" s="8" t="s">
        <v>1762</v>
      </c>
      <c r="I2494" s="9" t="s">
        <v>631</v>
      </c>
      <c r="J2494" s="10" t="s">
        <v>1254</v>
      </c>
      <c r="K2494" s="10"/>
      <c r="L2494" s="67">
        <v>2500</v>
      </c>
      <c r="M2494" s="11">
        <v>7</v>
      </c>
      <c r="N2494" s="38">
        <f t="shared" si="210"/>
        <v>7</v>
      </c>
      <c r="O2494" s="634">
        <f t="shared" si="213"/>
        <v>5</v>
      </c>
      <c r="P2494" s="34"/>
    </row>
    <row r="2495" spans="1:18" x14ac:dyDescent="0.3">
      <c r="A2495" s="5">
        <v>41466</v>
      </c>
      <c r="B2495" s="965" t="s">
        <v>1758</v>
      </c>
      <c r="C2495" s="965" t="s">
        <v>288</v>
      </c>
      <c r="D2495" s="66">
        <v>500</v>
      </c>
      <c r="E2495" s="8" t="s">
        <v>37</v>
      </c>
      <c r="F2495" s="13">
        <v>43300</v>
      </c>
      <c r="G2495" s="8" t="s">
        <v>1759</v>
      </c>
      <c r="H2495" s="8" t="s">
        <v>1763</v>
      </c>
      <c r="I2495" s="9" t="s">
        <v>652</v>
      </c>
      <c r="J2495" s="10" t="s">
        <v>1042</v>
      </c>
      <c r="K2495" s="10"/>
      <c r="L2495" s="67">
        <v>4500</v>
      </c>
      <c r="M2495" s="11">
        <v>0</v>
      </c>
      <c r="N2495" s="38">
        <f t="shared" si="210"/>
        <v>7</v>
      </c>
      <c r="O2495" s="634">
        <f t="shared" si="213"/>
        <v>9</v>
      </c>
      <c r="P2495" s="34"/>
    </row>
    <row r="2496" spans="1:18" x14ac:dyDescent="0.3">
      <c r="A2496" s="5">
        <v>41466</v>
      </c>
      <c r="B2496" s="965" t="s">
        <v>1758</v>
      </c>
      <c r="C2496" s="965" t="s">
        <v>288</v>
      </c>
      <c r="D2496" s="66">
        <v>700</v>
      </c>
      <c r="E2496" s="8" t="s">
        <v>66</v>
      </c>
      <c r="F2496" s="13">
        <v>45126</v>
      </c>
      <c r="G2496" s="8" t="s">
        <v>1759</v>
      </c>
      <c r="H2496" s="8" t="s">
        <v>1764</v>
      </c>
      <c r="I2496" s="9" t="s">
        <v>124</v>
      </c>
      <c r="J2496" s="10" t="s">
        <v>1087</v>
      </c>
      <c r="K2496" s="10"/>
      <c r="L2496" s="67">
        <v>3000</v>
      </c>
      <c r="M2496" s="11">
        <v>9</v>
      </c>
      <c r="N2496" s="38">
        <f t="shared" si="210"/>
        <v>7</v>
      </c>
      <c r="O2496" s="634">
        <f t="shared" si="213"/>
        <v>4.2857142857142856</v>
      </c>
      <c r="P2496" s="34"/>
    </row>
    <row r="2497" spans="1:18" x14ac:dyDescent="0.3">
      <c r="A2497" s="5">
        <v>41466</v>
      </c>
      <c r="B2497" s="965" t="s">
        <v>1765</v>
      </c>
      <c r="C2497" s="965" t="s">
        <v>987</v>
      </c>
      <c r="D2497" s="66">
        <v>300</v>
      </c>
      <c r="E2497" s="8" t="s">
        <v>1222</v>
      </c>
      <c r="F2497" s="13">
        <v>42566</v>
      </c>
      <c r="G2497" s="8" t="s">
        <v>1766</v>
      </c>
      <c r="H2497" s="8"/>
      <c r="I2497" s="9" t="s">
        <v>1767</v>
      </c>
      <c r="J2497" s="10" t="s">
        <v>1754</v>
      </c>
      <c r="K2497" s="10"/>
      <c r="L2497" s="67">
        <v>450</v>
      </c>
      <c r="M2497" s="11">
        <v>9</v>
      </c>
      <c r="N2497" s="38">
        <f t="shared" si="210"/>
        <v>7</v>
      </c>
      <c r="O2497" s="634">
        <f t="shared" si="213"/>
        <v>1.5</v>
      </c>
      <c r="P2497" s="34"/>
    </row>
    <row r="2498" spans="1:18" x14ac:dyDescent="0.3">
      <c r="A2498" s="5">
        <v>41465</v>
      </c>
      <c r="B2498" s="965" t="s">
        <v>1691</v>
      </c>
      <c r="C2498" s="965" t="s">
        <v>1514</v>
      </c>
      <c r="D2498" s="66">
        <v>300</v>
      </c>
      <c r="E2498" s="8" t="s">
        <v>117</v>
      </c>
      <c r="F2498" s="13">
        <v>52427</v>
      </c>
      <c r="G2498" s="8" t="s">
        <v>1768</v>
      </c>
      <c r="H2498" s="8" t="s">
        <v>1469</v>
      </c>
      <c r="I2498" s="9" t="s">
        <v>1332</v>
      </c>
      <c r="J2498" s="10" t="s">
        <v>1182</v>
      </c>
      <c r="K2498" s="10"/>
      <c r="L2498" s="67">
        <v>1900</v>
      </c>
      <c r="M2498" s="11">
        <v>12</v>
      </c>
      <c r="N2498" s="38">
        <f t="shared" si="210"/>
        <v>7</v>
      </c>
      <c r="O2498" s="634">
        <f t="shared" si="213"/>
        <v>6.333333333333333</v>
      </c>
      <c r="P2498" s="34"/>
    </row>
    <row r="2499" spans="1:18" x14ac:dyDescent="0.3">
      <c r="A2499" s="5">
        <v>41465</v>
      </c>
      <c r="B2499" s="965" t="s">
        <v>1094</v>
      </c>
      <c r="C2499" s="965" t="s">
        <v>1095</v>
      </c>
      <c r="D2499" s="66">
        <v>1000</v>
      </c>
      <c r="E2499" s="8" t="s">
        <v>12</v>
      </c>
      <c r="F2499" s="13">
        <v>42566</v>
      </c>
      <c r="G2499" s="8" t="s">
        <v>1769</v>
      </c>
      <c r="H2499" s="8" t="s">
        <v>189</v>
      </c>
      <c r="I2499" s="9" t="s">
        <v>1217</v>
      </c>
      <c r="J2499" s="10" t="s">
        <v>1218</v>
      </c>
      <c r="K2499" s="10"/>
      <c r="L2499" s="67">
        <v>2300</v>
      </c>
      <c r="M2499" s="11">
        <v>12</v>
      </c>
      <c r="N2499" s="38">
        <f t="shared" si="210"/>
        <v>7</v>
      </c>
      <c r="O2499" s="634">
        <f t="shared" si="213"/>
        <v>2.2999999999999998</v>
      </c>
      <c r="P2499" s="34"/>
    </row>
    <row r="2500" spans="1:18" x14ac:dyDescent="0.3">
      <c r="A2500" s="5">
        <v>41465</v>
      </c>
      <c r="B2500" s="965" t="s">
        <v>1094</v>
      </c>
      <c r="C2500" s="965" t="s">
        <v>1095</v>
      </c>
      <c r="D2500" s="66">
        <v>1000</v>
      </c>
      <c r="E2500" s="8" t="s">
        <v>1222</v>
      </c>
      <c r="F2500" s="13">
        <v>42566</v>
      </c>
      <c r="G2500" s="8" t="s">
        <v>1769</v>
      </c>
      <c r="H2500" s="8" t="s">
        <v>1770</v>
      </c>
      <c r="I2500" s="9" t="s">
        <v>1771</v>
      </c>
      <c r="J2500" s="10" t="s">
        <v>1754</v>
      </c>
      <c r="K2500" s="10"/>
      <c r="L2500" s="67">
        <v>1500</v>
      </c>
      <c r="M2500" s="11">
        <v>10</v>
      </c>
      <c r="N2500" s="38">
        <f t="shared" si="210"/>
        <v>7</v>
      </c>
      <c r="O2500" s="634">
        <f t="shared" si="213"/>
        <v>1.5</v>
      </c>
      <c r="P2500" s="34"/>
    </row>
    <row r="2501" spans="1:18" s="57" customFormat="1" x14ac:dyDescent="0.3">
      <c r="A2501" s="46">
        <v>41464</v>
      </c>
      <c r="B2501" s="982" t="s">
        <v>1772</v>
      </c>
      <c r="C2501" s="982" t="s">
        <v>889</v>
      </c>
      <c r="D2501" s="675">
        <v>900</v>
      </c>
      <c r="E2501" s="47" t="s">
        <v>164</v>
      </c>
      <c r="F2501" s="48">
        <v>42195</v>
      </c>
      <c r="G2501" s="47" t="s">
        <v>1773</v>
      </c>
      <c r="H2501" s="47" t="s">
        <v>1774</v>
      </c>
      <c r="I2501" s="49" t="s">
        <v>1775</v>
      </c>
      <c r="J2501" s="50" t="s">
        <v>1776</v>
      </c>
      <c r="K2501" s="50"/>
      <c r="L2501" s="68">
        <v>4250</v>
      </c>
      <c r="M2501" s="51">
        <v>15</v>
      </c>
      <c r="N2501" s="51">
        <f t="shared" si="210"/>
        <v>7</v>
      </c>
      <c r="O2501" s="635">
        <f>P2502</f>
        <v>1.2142857142857142</v>
      </c>
      <c r="P2501" s="52">
        <f>SUM(D2501:D2503)</f>
        <v>3500</v>
      </c>
      <c r="R2501" s="46"/>
    </row>
    <row r="2502" spans="1:18" s="57" customFormat="1" x14ac:dyDescent="0.3">
      <c r="A2502" s="46">
        <v>41464</v>
      </c>
      <c r="B2502" s="982" t="s">
        <v>1772</v>
      </c>
      <c r="C2502" s="982" t="s">
        <v>889</v>
      </c>
      <c r="D2502" s="675">
        <v>1350</v>
      </c>
      <c r="E2502" s="47" t="s">
        <v>12</v>
      </c>
      <c r="F2502" s="48">
        <v>42563</v>
      </c>
      <c r="G2502" s="47" t="s">
        <v>1417</v>
      </c>
      <c r="H2502" s="47" t="s">
        <v>631</v>
      </c>
      <c r="I2502" s="49" t="s">
        <v>1302</v>
      </c>
      <c r="J2502" s="50" t="s">
        <v>1303</v>
      </c>
      <c r="K2502" s="50"/>
      <c r="L2502" s="68">
        <v>4250</v>
      </c>
      <c r="M2502" s="51">
        <v>15</v>
      </c>
      <c r="N2502" s="51">
        <f t="shared" si="210"/>
        <v>7</v>
      </c>
      <c r="O2502" s="635">
        <f>P2502</f>
        <v>1.2142857142857142</v>
      </c>
      <c r="P2502" s="52">
        <f>L2501/P2501</f>
        <v>1.2142857142857142</v>
      </c>
      <c r="R2502" s="46"/>
    </row>
    <row r="2503" spans="1:18" s="57" customFormat="1" x14ac:dyDescent="0.3">
      <c r="A2503" s="46">
        <v>41464</v>
      </c>
      <c r="B2503" s="982" t="s">
        <v>1772</v>
      </c>
      <c r="C2503" s="982" t="s">
        <v>889</v>
      </c>
      <c r="D2503" s="675">
        <v>1250</v>
      </c>
      <c r="E2503" s="47" t="s">
        <v>1222</v>
      </c>
      <c r="F2503" s="48">
        <v>42563</v>
      </c>
      <c r="G2503" s="47" t="s">
        <v>1417</v>
      </c>
      <c r="H2503" s="47" t="s">
        <v>788</v>
      </c>
      <c r="I2503" s="49" t="s">
        <v>14</v>
      </c>
      <c r="J2503" s="50" t="s">
        <v>1778</v>
      </c>
      <c r="K2503" s="50"/>
      <c r="L2503" s="68">
        <v>4250</v>
      </c>
      <c r="M2503" s="51">
        <v>15</v>
      </c>
      <c r="N2503" s="51">
        <f t="shared" si="210"/>
        <v>7</v>
      </c>
      <c r="O2503" s="635">
        <f>P2502</f>
        <v>1.2142857142857142</v>
      </c>
      <c r="P2503" s="52"/>
      <c r="R2503" s="46"/>
    </row>
    <row r="2504" spans="1:18" x14ac:dyDescent="0.3">
      <c r="A2504" s="5">
        <v>41464</v>
      </c>
      <c r="B2504" s="965" t="s">
        <v>1779</v>
      </c>
      <c r="C2504" s="965" t="s">
        <v>100</v>
      </c>
      <c r="D2504" s="66">
        <v>1500</v>
      </c>
      <c r="E2504" s="8" t="s">
        <v>746</v>
      </c>
      <c r="F2504" s="13">
        <v>43480</v>
      </c>
      <c r="G2504" s="8" t="s">
        <v>1780</v>
      </c>
      <c r="H2504" s="8" t="s">
        <v>145</v>
      </c>
      <c r="I2504" s="9" t="s">
        <v>1175</v>
      </c>
      <c r="J2504" s="10" t="s">
        <v>990</v>
      </c>
      <c r="K2504" s="10"/>
      <c r="L2504" s="67">
        <v>5250</v>
      </c>
      <c r="M2504" s="11">
        <v>7</v>
      </c>
      <c r="N2504" s="38">
        <f t="shared" si="210"/>
        <v>7</v>
      </c>
      <c r="O2504" s="634">
        <f t="shared" ref="O2504:O2511" si="214">L2504/D2504</f>
        <v>3.5</v>
      </c>
      <c r="P2504" s="34"/>
    </row>
    <row r="2505" spans="1:18" x14ac:dyDescent="0.3">
      <c r="A2505" s="5">
        <v>41464</v>
      </c>
      <c r="B2505" s="965" t="s">
        <v>1779</v>
      </c>
      <c r="C2505" s="965" t="s">
        <v>100</v>
      </c>
      <c r="D2505" s="66">
        <v>500</v>
      </c>
      <c r="E2505" s="8" t="s">
        <v>1781</v>
      </c>
      <c r="F2505" s="13">
        <v>43480</v>
      </c>
      <c r="G2505" s="8" t="s">
        <v>1780</v>
      </c>
      <c r="H2505" s="8" t="s">
        <v>14</v>
      </c>
      <c r="I2505" s="9" t="s">
        <v>14</v>
      </c>
      <c r="J2505" s="10" t="s">
        <v>1782</v>
      </c>
      <c r="K2505" s="10"/>
      <c r="L2505" s="67">
        <v>1000</v>
      </c>
      <c r="M2505" s="11">
        <v>4</v>
      </c>
      <c r="N2505" s="38">
        <f t="shared" si="210"/>
        <v>7</v>
      </c>
      <c r="O2505" s="634">
        <f t="shared" si="214"/>
        <v>2</v>
      </c>
      <c r="P2505" s="34"/>
    </row>
    <row r="2506" spans="1:18" x14ac:dyDescent="0.3">
      <c r="A2506" s="5">
        <v>41464</v>
      </c>
      <c r="B2506" s="965" t="s">
        <v>1779</v>
      </c>
      <c r="C2506" s="965" t="s">
        <v>100</v>
      </c>
      <c r="D2506" s="66">
        <v>1000</v>
      </c>
      <c r="E2506" s="8" t="s">
        <v>66</v>
      </c>
      <c r="F2506" s="13">
        <v>45122</v>
      </c>
      <c r="G2506" s="8" t="s">
        <v>1780</v>
      </c>
      <c r="H2506" s="8" t="s">
        <v>446</v>
      </c>
      <c r="I2506" s="9" t="s">
        <v>1419</v>
      </c>
      <c r="J2506" s="10" t="s">
        <v>991</v>
      </c>
      <c r="K2506" s="10"/>
      <c r="L2506" s="67">
        <v>6750</v>
      </c>
      <c r="M2506" s="11">
        <v>9</v>
      </c>
      <c r="N2506" s="38">
        <f t="shared" si="210"/>
        <v>7</v>
      </c>
      <c r="O2506" s="634">
        <f t="shared" si="214"/>
        <v>6.75</v>
      </c>
      <c r="P2506" s="34"/>
    </row>
    <row r="2507" spans="1:18" x14ac:dyDescent="0.3">
      <c r="A2507" s="5">
        <v>41464</v>
      </c>
      <c r="B2507" s="965" t="s">
        <v>1784</v>
      </c>
      <c r="C2507" s="965" t="s">
        <v>36</v>
      </c>
      <c r="D2507" s="66">
        <v>500</v>
      </c>
      <c r="E2507" s="8" t="s">
        <v>66</v>
      </c>
      <c r="F2507" s="13">
        <v>45153</v>
      </c>
      <c r="G2507" s="8" t="s">
        <v>1417</v>
      </c>
      <c r="H2507" s="8" t="s">
        <v>1785</v>
      </c>
      <c r="I2507" s="9" t="s">
        <v>1786</v>
      </c>
      <c r="J2507" s="10" t="s">
        <v>1787</v>
      </c>
      <c r="K2507" s="10"/>
      <c r="L2507" s="67">
        <v>2250</v>
      </c>
      <c r="M2507" s="11">
        <v>16</v>
      </c>
      <c r="N2507" s="38">
        <f t="shared" si="210"/>
        <v>7</v>
      </c>
      <c r="O2507" s="634">
        <f t="shared" si="214"/>
        <v>4.5</v>
      </c>
      <c r="P2507" s="34"/>
    </row>
    <row r="2508" spans="1:18" x14ac:dyDescent="0.3">
      <c r="A2508" s="5">
        <v>41464</v>
      </c>
      <c r="B2508" s="965" t="s">
        <v>1788</v>
      </c>
      <c r="C2508" s="965" t="s">
        <v>1514</v>
      </c>
      <c r="D2508" s="66">
        <v>750</v>
      </c>
      <c r="E2508" s="8" t="s">
        <v>66</v>
      </c>
      <c r="F2508" s="13">
        <v>45139</v>
      </c>
      <c r="G2508" s="8" t="s">
        <v>1789</v>
      </c>
      <c r="H2508" s="8" t="s">
        <v>646</v>
      </c>
      <c r="I2508" s="9" t="s">
        <v>1790</v>
      </c>
      <c r="J2508" s="10" t="s">
        <v>1634</v>
      </c>
      <c r="K2508" s="10"/>
      <c r="L2508" s="67">
        <v>2800</v>
      </c>
      <c r="M2508" s="11">
        <v>16</v>
      </c>
      <c r="N2508" s="38">
        <f t="shared" si="210"/>
        <v>7</v>
      </c>
      <c r="O2508" s="634">
        <f t="shared" si="214"/>
        <v>3.7333333333333334</v>
      </c>
      <c r="P2508" s="34"/>
    </row>
    <row r="2509" spans="1:18" x14ac:dyDescent="0.3">
      <c r="A2509" s="5">
        <v>41463</v>
      </c>
      <c r="B2509" s="965" t="s">
        <v>1563</v>
      </c>
      <c r="C2509" s="965" t="s">
        <v>11</v>
      </c>
      <c r="D2509" s="66">
        <v>350</v>
      </c>
      <c r="E2509" s="8" t="s">
        <v>117</v>
      </c>
      <c r="F2509" s="13">
        <v>52427</v>
      </c>
      <c r="G2509" s="8" t="s">
        <v>1791</v>
      </c>
      <c r="H2509" s="8" t="s">
        <v>205</v>
      </c>
      <c r="I2509" s="9" t="s">
        <v>1792</v>
      </c>
      <c r="J2509" s="10" t="s">
        <v>226</v>
      </c>
      <c r="K2509" s="10"/>
      <c r="L2509" s="67">
        <v>2500</v>
      </c>
      <c r="M2509" s="11">
        <v>10</v>
      </c>
      <c r="N2509" s="38">
        <f t="shared" si="210"/>
        <v>7</v>
      </c>
      <c r="O2509" s="634">
        <f t="shared" si="214"/>
        <v>7.1428571428571432</v>
      </c>
      <c r="P2509" s="34"/>
    </row>
    <row r="2510" spans="1:18" x14ac:dyDescent="0.3">
      <c r="A2510" s="5">
        <v>41463</v>
      </c>
      <c r="B2510" s="965" t="s">
        <v>1678</v>
      </c>
      <c r="C2510" s="965" t="s">
        <v>1281</v>
      </c>
      <c r="D2510" s="66">
        <v>150</v>
      </c>
      <c r="E2510" s="8" t="s">
        <v>12</v>
      </c>
      <c r="F2510" s="13">
        <v>42562</v>
      </c>
      <c r="G2510" s="8" t="s">
        <v>1793</v>
      </c>
      <c r="H2510" s="8" t="s">
        <v>785</v>
      </c>
      <c r="I2510" s="9" t="s">
        <v>1270</v>
      </c>
      <c r="J2510" s="10" t="s">
        <v>1794</v>
      </c>
      <c r="K2510" s="10"/>
      <c r="L2510" s="67">
        <v>1000</v>
      </c>
      <c r="M2510" s="11">
        <v>10</v>
      </c>
      <c r="N2510" s="38">
        <f t="shared" si="210"/>
        <v>7</v>
      </c>
      <c r="O2510" s="634">
        <f t="shared" si="214"/>
        <v>6.666666666666667</v>
      </c>
      <c r="P2510" s="34"/>
    </row>
    <row r="2511" spans="1:18" x14ac:dyDescent="0.3">
      <c r="A2511" s="5">
        <v>41463</v>
      </c>
      <c r="B2511" s="965" t="s">
        <v>1678</v>
      </c>
      <c r="C2511" s="965" t="s">
        <v>1281</v>
      </c>
      <c r="D2511" s="66">
        <v>350</v>
      </c>
      <c r="E2511" s="8" t="s">
        <v>117</v>
      </c>
      <c r="F2511" s="13">
        <v>52427</v>
      </c>
      <c r="G2511" s="8" t="s">
        <v>1793</v>
      </c>
      <c r="H2511" s="8" t="s">
        <v>367</v>
      </c>
      <c r="I2511" s="9" t="s">
        <v>1331</v>
      </c>
      <c r="J2511" s="10" t="s">
        <v>1016</v>
      </c>
      <c r="K2511" s="10"/>
      <c r="L2511" s="67">
        <v>2000</v>
      </c>
      <c r="M2511" s="11">
        <v>10</v>
      </c>
      <c r="N2511" s="38">
        <f t="shared" ref="N2511:N2567" si="215">MONTH(A2511)</f>
        <v>7</v>
      </c>
      <c r="O2511" s="634">
        <f t="shared" si="214"/>
        <v>5.7142857142857144</v>
      </c>
      <c r="P2511" s="34"/>
    </row>
    <row r="2512" spans="1:18" s="57" customFormat="1" x14ac:dyDescent="0.3">
      <c r="A2512" s="46">
        <v>41457</v>
      </c>
      <c r="B2512" s="982" t="s">
        <v>1692</v>
      </c>
      <c r="C2512" s="982" t="s">
        <v>44</v>
      </c>
      <c r="D2512" s="675">
        <v>150</v>
      </c>
      <c r="E2512" s="47" t="s">
        <v>37</v>
      </c>
      <c r="F2512" s="48">
        <v>43272</v>
      </c>
      <c r="G2512" s="47" t="s">
        <v>1693</v>
      </c>
      <c r="H2512" s="47" t="s">
        <v>1736</v>
      </c>
      <c r="I2512" s="49"/>
      <c r="J2512" s="50" t="s">
        <v>1737</v>
      </c>
      <c r="K2512" s="50"/>
      <c r="L2512" s="68">
        <v>1000</v>
      </c>
      <c r="M2512" s="51"/>
      <c r="N2512" s="51">
        <f t="shared" si="215"/>
        <v>7</v>
      </c>
      <c r="O2512" s="635">
        <f>P2513</f>
        <v>3.3333333333333335</v>
      </c>
      <c r="P2512" s="52">
        <f>SUM(D2512:D2513)</f>
        <v>300</v>
      </c>
      <c r="R2512" s="46"/>
    </row>
    <row r="2513" spans="1:18" s="57" customFormat="1" x14ac:dyDescent="0.3">
      <c r="A2513" s="46">
        <v>41457</v>
      </c>
      <c r="B2513" s="982" t="s">
        <v>1692</v>
      </c>
      <c r="C2513" s="982" t="s">
        <v>44</v>
      </c>
      <c r="D2513" s="675">
        <v>150</v>
      </c>
      <c r="E2513" s="47" t="s">
        <v>66</v>
      </c>
      <c r="F2513" s="48">
        <v>45098</v>
      </c>
      <c r="G2513" s="47" t="s">
        <v>1693</v>
      </c>
      <c r="H2513" s="47" t="s">
        <v>151</v>
      </c>
      <c r="I2513" s="49"/>
      <c r="J2513" s="50" t="s">
        <v>1738</v>
      </c>
      <c r="K2513" s="50"/>
      <c r="L2513" s="68">
        <v>1000</v>
      </c>
      <c r="M2513" s="51"/>
      <c r="N2513" s="51">
        <f t="shared" si="215"/>
        <v>7</v>
      </c>
      <c r="O2513" s="635">
        <f>P2513</f>
        <v>3.3333333333333335</v>
      </c>
      <c r="P2513" s="52">
        <f>L2512/P2512</f>
        <v>3.3333333333333335</v>
      </c>
      <c r="R2513" s="46"/>
    </row>
    <row r="2514" spans="1:18" x14ac:dyDescent="0.3">
      <c r="A2514" s="5">
        <v>41453</v>
      </c>
      <c r="B2514" s="965" t="s">
        <v>1719</v>
      </c>
      <c r="C2514" s="965" t="s">
        <v>11</v>
      </c>
      <c r="D2514" s="66">
        <v>500</v>
      </c>
      <c r="E2514" s="8" t="s">
        <v>12</v>
      </c>
      <c r="F2514" s="13">
        <v>42556</v>
      </c>
      <c r="G2514" s="8" t="s">
        <v>1720</v>
      </c>
      <c r="H2514" s="8"/>
      <c r="I2514" s="9" t="s">
        <v>1721</v>
      </c>
      <c r="J2514" s="10" t="s">
        <v>1722</v>
      </c>
      <c r="K2514" s="10"/>
      <c r="L2514" s="67">
        <v>1200</v>
      </c>
      <c r="M2514" s="11">
        <v>12.5</v>
      </c>
      <c r="N2514" s="38">
        <f t="shared" si="215"/>
        <v>6</v>
      </c>
      <c r="O2514" s="634">
        <f>L2514/D2514</f>
        <v>2.4</v>
      </c>
      <c r="P2514" s="34"/>
    </row>
    <row r="2515" spans="1:18" s="57" customFormat="1" x14ac:dyDescent="0.3">
      <c r="A2515" s="46">
        <v>41451</v>
      </c>
      <c r="B2515" s="982" t="s">
        <v>1724</v>
      </c>
      <c r="C2515" s="982" t="s">
        <v>218</v>
      </c>
      <c r="D2515" s="675">
        <v>250</v>
      </c>
      <c r="E2515" s="47" t="s">
        <v>66</v>
      </c>
      <c r="F2515" s="48">
        <v>45108</v>
      </c>
      <c r="G2515" s="47" t="s">
        <v>1725</v>
      </c>
      <c r="H2515" s="47" t="s">
        <v>1726</v>
      </c>
      <c r="I2515" s="49" t="s">
        <v>1075</v>
      </c>
      <c r="J2515" s="50" t="s">
        <v>996</v>
      </c>
      <c r="K2515" s="50"/>
      <c r="L2515" s="68">
        <v>1500</v>
      </c>
      <c r="M2515" s="51">
        <v>22.5</v>
      </c>
      <c r="N2515" s="51">
        <f t="shared" si="215"/>
        <v>6</v>
      </c>
      <c r="O2515" s="635">
        <f>P2516</f>
        <v>2.7272727272727271</v>
      </c>
      <c r="P2515" s="52">
        <f>SUM(D2515:D2516)</f>
        <v>550</v>
      </c>
      <c r="R2515" s="46"/>
    </row>
    <row r="2516" spans="1:18" s="57" customFormat="1" x14ac:dyDescent="0.3">
      <c r="A2516" s="46">
        <v>41451</v>
      </c>
      <c r="B2516" s="982" t="s">
        <v>1724</v>
      </c>
      <c r="C2516" s="982" t="s">
        <v>218</v>
      </c>
      <c r="D2516" s="675">
        <v>300</v>
      </c>
      <c r="E2516" s="47" t="s">
        <v>117</v>
      </c>
      <c r="F2516" s="48">
        <v>52413</v>
      </c>
      <c r="G2516" s="47" t="s">
        <v>1725</v>
      </c>
      <c r="H2516" s="47" t="s">
        <v>1727</v>
      </c>
      <c r="I2516" s="49" t="s">
        <v>1613</v>
      </c>
      <c r="J2516" s="50" t="s">
        <v>1189</v>
      </c>
      <c r="K2516" s="50"/>
      <c r="L2516" s="68">
        <v>1500</v>
      </c>
      <c r="M2516" s="51">
        <v>17.5</v>
      </c>
      <c r="N2516" s="51">
        <f t="shared" si="215"/>
        <v>6</v>
      </c>
      <c r="O2516" s="635">
        <f>P2516</f>
        <v>2.7272727272727271</v>
      </c>
      <c r="P2516" s="52">
        <f>L2515/P2515</f>
        <v>2.7272727272727271</v>
      </c>
      <c r="R2516" s="46"/>
    </row>
    <row r="2517" spans="1:18" x14ac:dyDescent="0.3">
      <c r="A2517" s="5">
        <v>41450</v>
      </c>
      <c r="B2517" s="965" t="s">
        <v>1728</v>
      </c>
      <c r="C2517" s="965" t="s">
        <v>1549</v>
      </c>
      <c r="D2517" s="66">
        <v>721.61</v>
      </c>
      <c r="E2517" s="8" t="s">
        <v>1729</v>
      </c>
      <c r="F2517" s="13">
        <v>45463</v>
      </c>
      <c r="G2517" s="8" t="s">
        <v>1730</v>
      </c>
      <c r="H2517" s="8" t="s">
        <v>1731</v>
      </c>
      <c r="I2517" s="9" t="s">
        <v>781</v>
      </c>
      <c r="J2517" s="10" t="s">
        <v>1454</v>
      </c>
      <c r="K2517" s="10"/>
      <c r="L2517" s="67">
        <v>1200</v>
      </c>
      <c r="M2517" s="11"/>
      <c r="N2517" s="38">
        <f t="shared" si="215"/>
        <v>6</v>
      </c>
      <c r="O2517" s="634">
        <f>L2517/D2517</f>
        <v>1.662948129876249</v>
      </c>
      <c r="P2517" s="34"/>
    </row>
    <row r="2518" spans="1:18" x14ac:dyDescent="0.3">
      <c r="A2518" s="5">
        <v>41450</v>
      </c>
      <c r="B2518" s="965" t="s">
        <v>1732</v>
      </c>
      <c r="C2518" s="965" t="s">
        <v>1733</v>
      </c>
      <c r="D2518" s="66">
        <v>205.37200000000001</v>
      </c>
      <c r="E2518" s="8" t="s">
        <v>224</v>
      </c>
      <c r="F2518" s="13">
        <v>44002</v>
      </c>
      <c r="G2518" s="8" t="s">
        <v>1730</v>
      </c>
      <c r="H2518" s="8" t="s">
        <v>1164</v>
      </c>
      <c r="I2518" s="9" t="s">
        <v>767</v>
      </c>
      <c r="J2518" s="10" t="s">
        <v>1070</v>
      </c>
      <c r="K2518" s="10"/>
      <c r="L2518" s="67">
        <v>800</v>
      </c>
      <c r="M2518" s="11"/>
      <c r="N2518" s="38">
        <f t="shared" si="215"/>
        <v>6</v>
      </c>
      <c r="O2518" s="634">
        <f>L2518/D2518</f>
        <v>3.895370352336248</v>
      </c>
      <c r="P2518" s="34"/>
    </row>
    <row r="2519" spans="1:18" x14ac:dyDescent="0.3">
      <c r="A2519" s="5">
        <v>41450</v>
      </c>
      <c r="B2519" s="965" t="s">
        <v>1734</v>
      </c>
      <c r="C2519" s="965" t="s">
        <v>998</v>
      </c>
      <c r="D2519" s="66">
        <v>600</v>
      </c>
      <c r="E2519" s="8" t="s">
        <v>12</v>
      </c>
      <c r="F2519" s="13">
        <v>42549</v>
      </c>
      <c r="G2519" s="8" t="s">
        <v>1735</v>
      </c>
      <c r="H2519" s="8" t="s">
        <v>804</v>
      </c>
      <c r="I2519" s="9" t="s">
        <v>1175</v>
      </c>
      <c r="J2519" s="10" t="s">
        <v>1054</v>
      </c>
      <c r="K2519" s="10"/>
      <c r="L2519" s="67">
        <v>2200</v>
      </c>
      <c r="M2519" s="11">
        <v>22.5</v>
      </c>
      <c r="N2519" s="38">
        <f t="shared" si="215"/>
        <v>6</v>
      </c>
      <c r="O2519" s="634">
        <f>L2519/D2519</f>
        <v>3.6666666666666665</v>
      </c>
      <c r="P2519" s="34"/>
    </row>
    <row r="2520" spans="1:18" s="57" customFormat="1" x14ac:dyDescent="0.3">
      <c r="A2520" s="46">
        <v>41443</v>
      </c>
      <c r="B2520" s="982" t="s">
        <v>1692</v>
      </c>
      <c r="C2520" s="982" t="s">
        <v>44</v>
      </c>
      <c r="D2520" s="675">
        <v>600</v>
      </c>
      <c r="E2520" s="47" t="s">
        <v>37</v>
      </c>
      <c r="F2520" s="48">
        <v>43276</v>
      </c>
      <c r="G2520" s="47" t="s">
        <v>1693</v>
      </c>
      <c r="H2520" s="47"/>
      <c r="I2520" s="49" t="s">
        <v>1069</v>
      </c>
      <c r="J2520" s="50" t="s">
        <v>1070</v>
      </c>
      <c r="K2520" s="50"/>
      <c r="L2520" s="68">
        <v>1400</v>
      </c>
      <c r="M2520" s="51"/>
      <c r="N2520" s="51">
        <f t="shared" si="215"/>
        <v>6</v>
      </c>
      <c r="O2520" s="635">
        <f>P2521</f>
        <v>1.2727272727272727</v>
      </c>
      <c r="P2520" s="52">
        <f>SUM(D2520:D2521)</f>
        <v>1100</v>
      </c>
      <c r="R2520" s="46"/>
    </row>
    <row r="2521" spans="1:18" s="57" customFormat="1" x14ac:dyDescent="0.3">
      <c r="A2521" s="46">
        <v>41443</v>
      </c>
      <c r="B2521" s="982" t="s">
        <v>1692</v>
      </c>
      <c r="C2521" s="982" t="s">
        <v>44</v>
      </c>
      <c r="D2521" s="675">
        <v>500</v>
      </c>
      <c r="E2521" s="47" t="s">
        <v>66</v>
      </c>
      <c r="F2521" s="48">
        <v>45102</v>
      </c>
      <c r="G2521" s="47" t="s">
        <v>1693</v>
      </c>
      <c r="H2521" s="47"/>
      <c r="I2521" s="49" t="s">
        <v>1694</v>
      </c>
      <c r="J2521" s="50" t="s">
        <v>1695</v>
      </c>
      <c r="K2521" s="50"/>
      <c r="L2521" s="68">
        <v>1400</v>
      </c>
      <c r="M2521" s="51"/>
      <c r="N2521" s="51">
        <f t="shared" si="215"/>
        <v>6</v>
      </c>
      <c r="O2521" s="635">
        <f>P2521</f>
        <v>1.2727272727272727</v>
      </c>
      <c r="P2521" s="52">
        <f>L2520/P2520</f>
        <v>1.2727272727272727</v>
      </c>
      <c r="R2521" s="46"/>
    </row>
    <row r="2522" spans="1:18" s="57" customFormat="1" x14ac:dyDescent="0.3">
      <c r="A2522" s="46">
        <v>41443</v>
      </c>
      <c r="B2522" s="982" t="s">
        <v>1696</v>
      </c>
      <c r="C2522" s="982" t="s">
        <v>36</v>
      </c>
      <c r="D2522" s="675">
        <v>500</v>
      </c>
      <c r="E2522" s="47" t="s">
        <v>12</v>
      </c>
      <c r="F2522" s="48">
        <v>42545</v>
      </c>
      <c r="G2522" s="47" t="s">
        <v>154</v>
      </c>
      <c r="H2522" s="47" t="s">
        <v>123</v>
      </c>
      <c r="I2522" s="49" t="s">
        <v>1480</v>
      </c>
      <c r="J2522" s="50" t="s">
        <v>1008</v>
      </c>
      <c r="K2522" s="50"/>
      <c r="L2522" s="68">
        <v>6900</v>
      </c>
      <c r="M2522" s="51"/>
      <c r="N2522" s="51">
        <f t="shared" si="215"/>
        <v>6</v>
      </c>
      <c r="O2522" s="635">
        <f>P2523</f>
        <v>6</v>
      </c>
      <c r="P2522" s="52">
        <f>SUM(D2522:D2523)</f>
        <v>1150</v>
      </c>
      <c r="R2522" s="46"/>
    </row>
    <row r="2523" spans="1:18" s="57" customFormat="1" x14ac:dyDescent="0.3">
      <c r="A2523" s="46">
        <v>41443</v>
      </c>
      <c r="B2523" s="982" t="s">
        <v>1696</v>
      </c>
      <c r="C2523" s="982" t="s">
        <v>36</v>
      </c>
      <c r="D2523" s="675">
        <v>650</v>
      </c>
      <c r="E2523" s="47" t="s">
        <v>37</v>
      </c>
      <c r="F2523" s="48">
        <v>43275</v>
      </c>
      <c r="G2523" s="47" t="s">
        <v>154</v>
      </c>
      <c r="H2523" s="47" t="s">
        <v>333</v>
      </c>
      <c r="I2523" s="49" t="s">
        <v>25</v>
      </c>
      <c r="J2523" s="50" t="s">
        <v>1182</v>
      </c>
      <c r="K2523" s="50"/>
      <c r="L2523" s="68">
        <v>6900</v>
      </c>
      <c r="M2523" s="51">
        <v>13</v>
      </c>
      <c r="N2523" s="51">
        <f t="shared" si="215"/>
        <v>6</v>
      </c>
      <c r="O2523" s="635">
        <f>P2523</f>
        <v>6</v>
      </c>
      <c r="P2523" s="52">
        <f>L2522/P2522</f>
        <v>6</v>
      </c>
      <c r="R2523" s="46"/>
    </row>
    <row r="2524" spans="1:18" x14ac:dyDescent="0.3">
      <c r="A2524" s="5">
        <v>41443</v>
      </c>
      <c r="B2524" s="965" t="s">
        <v>1149</v>
      </c>
      <c r="C2524" s="965" t="s">
        <v>1354</v>
      </c>
      <c r="D2524" s="66">
        <v>600</v>
      </c>
      <c r="E2524" s="8" t="s">
        <v>66</v>
      </c>
      <c r="F2524" s="13">
        <v>45122</v>
      </c>
      <c r="G2524" s="8" t="s">
        <v>1698</v>
      </c>
      <c r="H2524" s="8" t="s">
        <v>1699</v>
      </c>
      <c r="I2524" s="9" t="s">
        <v>1195</v>
      </c>
      <c r="J2524" s="10" t="s">
        <v>1189</v>
      </c>
      <c r="K2524" s="10"/>
      <c r="L2524" s="67">
        <v>1900</v>
      </c>
      <c r="M2524" s="11">
        <v>2</v>
      </c>
      <c r="N2524" s="38">
        <f t="shared" si="215"/>
        <v>6</v>
      </c>
      <c r="O2524" s="634">
        <f>L2524/D2524</f>
        <v>3.1666666666666665</v>
      </c>
      <c r="P2524" s="34"/>
    </row>
    <row r="2525" spans="1:18" x14ac:dyDescent="0.3">
      <c r="A2525" s="5">
        <v>41443</v>
      </c>
      <c r="B2525" s="965" t="s">
        <v>1700</v>
      </c>
      <c r="C2525" s="965" t="s">
        <v>1701</v>
      </c>
      <c r="D2525" s="66">
        <v>850</v>
      </c>
      <c r="E2525" s="8" t="s">
        <v>66</v>
      </c>
      <c r="F2525" s="13">
        <v>45122</v>
      </c>
      <c r="G2525" s="8" t="s">
        <v>1702</v>
      </c>
      <c r="H2525" s="8" t="s">
        <v>320</v>
      </c>
      <c r="I2525" s="9" t="s">
        <v>1505</v>
      </c>
      <c r="J2525" s="10" t="s">
        <v>996</v>
      </c>
      <c r="K2525" s="10"/>
      <c r="L2525" s="67">
        <v>2900</v>
      </c>
      <c r="M2525" s="11">
        <v>-1</v>
      </c>
      <c r="N2525" s="38">
        <f t="shared" si="215"/>
        <v>6</v>
      </c>
      <c r="O2525" s="634">
        <f>L2525/D2525</f>
        <v>3.4117647058823528</v>
      </c>
      <c r="P2525" s="34"/>
    </row>
    <row r="2526" spans="1:18" x14ac:dyDescent="0.3">
      <c r="A2526" s="5">
        <v>41443</v>
      </c>
      <c r="B2526" s="965" t="s">
        <v>1703</v>
      </c>
      <c r="C2526" s="965" t="s">
        <v>1704</v>
      </c>
      <c r="D2526" s="66">
        <v>700</v>
      </c>
      <c r="E2526" s="8" t="s">
        <v>66</v>
      </c>
      <c r="F2526" s="13">
        <v>45323</v>
      </c>
      <c r="G2526" s="8" t="s">
        <v>1705</v>
      </c>
      <c r="H2526" s="8" t="s">
        <v>1469</v>
      </c>
      <c r="I2526" s="9" t="s">
        <v>1257</v>
      </c>
      <c r="J2526" s="10" t="s">
        <v>1037</v>
      </c>
      <c r="K2526" s="10"/>
      <c r="L2526" s="67">
        <v>2100</v>
      </c>
      <c r="M2526" s="11">
        <v>5</v>
      </c>
      <c r="N2526" s="38">
        <f t="shared" si="215"/>
        <v>6</v>
      </c>
      <c r="O2526" s="634">
        <f>L2526/D2526</f>
        <v>3</v>
      </c>
      <c r="P2526" s="34"/>
    </row>
    <row r="2527" spans="1:18" x14ac:dyDescent="0.3">
      <c r="A2527" s="5">
        <v>41442</v>
      </c>
      <c r="B2527" s="965" t="s">
        <v>1706</v>
      </c>
      <c r="C2527" s="965" t="s">
        <v>987</v>
      </c>
      <c r="D2527" s="66">
        <v>500</v>
      </c>
      <c r="E2527" s="8" t="s">
        <v>37</v>
      </c>
      <c r="F2527" s="13">
        <v>43273</v>
      </c>
      <c r="G2527" s="8" t="s">
        <v>1707</v>
      </c>
      <c r="H2527" s="8" t="s">
        <v>151</v>
      </c>
      <c r="I2527" s="9" t="s">
        <v>1315</v>
      </c>
      <c r="J2527" s="10" t="s">
        <v>1316</v>
      </c>
      <c r="K2527" s="10"/>
      <c r="L2527" s="67">
        <v>1600</v>
      </c>
      <c r="M2527" s="11">
        <v>8</v>
      </c>
      <c r="N2527" s="38">
        <f t="shared" si="215"/>
        <v>6</v>
      </c>
      <c r="O2527" s="634">
        <f>L2527/D2527</f>
        <v>3.2</v>
      </c>
      <c r="P2527" s="34"/>
    </row>
    <row r="2528" spans="1:18" s="57" customFormat="1" x14ac:dyDescent="0.3">
      <c r="A2528" s="46">
        <v>41442</v>
      </c>
      <c r="B2528" s="982" t="s">
        <v>1708</v>
      </c>
      <c r="C2528" s="982" t="s">
        <v>1709</v>
      </c>
      <c r="D2528" s="675">
        <v>750</v>
      </c>
      <c r="E2528" s="47" t="s">
        <v>12</v>
      </c>
      <c r="F2528" s="48"/>
      <c r="G2528" s="47" t="s">
        <v>1710</v>
      </c>
      <c r="H2528" s="47" t="s">
        <v>570</v>
      </c>
      <c r="I2528" s="49" t="s">
        <v>1287</v>
      </c>
      <c r="J2528" s="50" t="s">
        <v>1274</v>
      </c>
      <c r="K2528" s="50"/>
      <c r="L2528" s="68">
        <v>6000</v>
      </c>
      <c r="M2528" s="51"/>
      <c r="N2528" s="51">
        <f t="shared" si="215"/>
        <v>6</v>
      </c>
      <c r="O2528" s="635">
        <f>P2529</f>
        <v>2.1818181818181817</v>
      </c>
      <c r="P2528" s="52">
        <f>SUM(D2528:D2529)</f>
        <v>2750</v>
      </c>
      <c r="R2528" s="46"/>
    </row>
    <row r="2529" spans="1:18" s="57" customFormat="1" x14ac:dyDescent="0.3">
      <c r="A2529" s="46">
        <v>41442</v>
      </c>
      <c r="B2529" s="982" t="s">
        <v>1708</v>
      </c>
      <c r="C2529" s="982" t="s">
        <v>1709</v>
      </c>
      <c r="D2529" s="675">
        <v>2000</v>
      </c>
      <c r="E2529" s="47" t="s">
        <v>37</v>
      </c>
      <c r="F2529" s="48"/>
      <c r="G2529" s="47" t="s">
        <v>1710</v>
      </c>
      <c r="H2529" s="47" t="s">
        <v>631</v>
      </c>
      <c r="I2529" s="49" t="s">
        <v>1711</v>
      </c>
      <c r="J2529" s="50" t="s">
        <v>1712</v>
      </c>
      <c r="K2529" s="50"/>
      <c r="L2529" s="68">
        <v>6000</v>
      </c>
      <c r="M2529" s="51">
        <v>17</v>
      </c>
      <c r="N2529" s="51">
        <f t="shared" si="215"/>
        <v>6</v>
      </c>
      <c r="O2529" s="635">
        <f>P2529</f>
        <v>2.1818181818181817</v>
      </c>
      <c r="P2529" s="52">
        <f>L2528/P2528</f>
        <v>2.1818181818181817</v>
      </c>
      <c r="R2529" s="46"/>
    </row>
    <row r="2530" spans="1:18" x14ac:dyDescent="0.3">
      <c r="A2530" s="5">
        <v>41442</v>
      </c>
      <c r="B2530" s="965" t="s">
        <v>1708</v>
      </c>
      <c r="C2530" s="965" t="s">
        <v>1709</v>
      </c>
      <c r="D2530" s="66">
        <v>1000</v>
      </c>
      <c r="E2530" s="8" t="s">
        <v>224</v>
      </c>
      <c r="F2530" s="13"/>
      <c r="G2530" s="8" t="s">
        <v>1710</v>
      </c>
      <c r="H2530" s="8" t="s">
        <v>652</v>
      </c>
      <c r="I2530" s="9" t="s">
        <v>1390</v>
      </c>
      <c r="J2530" s="10" t="s">
        <v>1254</v>
      </c>
      <c r="K2530" s="10"/>
      <c r="L2530" s="67">
        <v>5500</v>
      </c>
      <c r="M2530" s="11"/>
      <c r="N2530" s="38">
        <f t="shared" si="215"/>
        <v>6</v>
      </c>
      <c r="O2530" s="634">
        <f>L2530/D2530</f>
        <v>5.5</v>
      </c>
      <c r="P2530" s="34"/>
    </row>
    <row r="2531" spans="1:18" x14ac:dyDescent="0.3">
      <c r="A2531" s="5">
        <v>41442</v>
      </c>
      <c r="B2531" s="965" t="s">
        <v>1708</v>
      </c>
      <c r="C2531" s="965" t="s">
        <v>1709</v>
      </c>
      <c r="D2531" s="66">
        <v>2250</v>
      </c>
      <c r="E2531" s="8" t="s">
        <v>66</v>
      </c>
      <c r="F2531" s="13"/>
      <c r="G2531" s="8" t="s">
        <v>1710</v>
      </c>
      <c r="H2531" s="8" t="s">
        <v>225</v>
      </c>
      <c r="I2531" s="9" t="s">
        <v>1177</v>
      </c>
      <c r="J2531" s="10" t="s">
        <v>1054</v>
      </c>
      <c r="K2531" s="10"/>
      <c r="L2531" s="67">
        <v>10000</v>
      </c>
      <c r="M2531" s="11">
        <v>17</v>
      </c>
      <c r="N2531" s="38">
        <f t="shared" si="215"/>
        <v>6</v>
      </c>
      <c r="O2531" s="634">
        <f>L2531/D2531</f>
        <v>4.4444444444444446</v>
      </c>
      <c r="P2531" s="34"/>
    </row>
    <row r="2532" spans="1:18" x14ac:dyDescent="0.3">
      <c r="A2532" s="5">
        <v>41442</v>
      </c>
      <c r="B2532" s="965" t="s">
        <v>1713</v>
      </c>
      <c r="C2532" s="965" t="s">
        <v>87</v>
      </c>
      <c r="D2532" s="66">
        <v>300</v>
      </c>
      <c r="E2532" s="8" t="s">
        <v>66</v>
      </c>
      <c r="F2532" s="13">
        <v>45092</v>
      </c>
      <c r="G2532" s="8" t="s">
        <v>1714</v>
      </c>
      <c r="H2532" s="8" t="s">
        <v>1699</v>
      </c>
      <c r="I2532" s="9" t="s">
        <v>1613</v>
      </c>
      <c r="J2532" s="10" t="s">
        <v>1558</v>
      </c>
      <c r="K2532" s="10"/>
      <c r="L2532" s="67">
        <v>1900</v>
      </c>
      <c r="M2532" s="11">
        <v>0</v>
      </c>
      <c r="N2532" s="38">
        <f t="shared" si="215"/>
        <v>6</v>
      </c>
      <c r="O2532" s="634">
        <f>L2532/D2532</f>
        <v>6.333333333333333</v>
      </c>
      <c r="P2532" s="34"/>
    </row>
    <row r="2533" spans="1:18" s="57" customFormat="1" x14ac:dyDescent="0.3">
      <c r="A2533" s="46">
        <v>41442</v>
      </c>
      <c r="B2533" s="982" t="s">
        <v>1715</v>
      </c>
      <c r="C2533" s="982" t="s">
        <v>218</v>
      </c>
      <c r="D2533" s="675">
        <v>350</v>
      </c>
      <c r="E2533" s="47" t="s">
        <v>746</v>
      </c>
      <c r="F2533" s="48">
        <v>43480</v>
      </c>
      <c r="G2533" s="47" t="s">
        <v>1716</v>
      </c>
      <c r="H2533" s="47" t="s">
        <v>591</v>
      </c>
      <c r="I2533" s="49" t="s">
        <v>1307</v>
      </c>
      <c r="J2533" s="50" t="s">
        <v>1235</v>
      </c>
      <c r="K2533" s="50"/>
      <c r="L2533" s="68">
        <v>8500</v>
      </c>
      <c r="M2533" s="51">
        <v>19</v>
      </c>
      <c r="N2533" s="51">
        <f t="shared" si="215"/>
        <v>6</v>
      </c>
      <c r="O2533" s="635">
        <f>P2534</f>
        <v>5.4838709677419351</v>
      </c>
      <c r="P2533" s="52">
        <f>SUM(D2533:D2535)</f>
        <v>1550</v>
      </c>
      <c r="R2533" s="46"/>
    </row>
    <row r="2534" spans="1:18" s="57" customFormat="1" x14ac:dyDescent="0.3">
      <c r="A2534" s="46">
        <v>41442</v>
      </c>
      <c r="B2534" s="982" t="s">
        <v>1715</v>
      </c>
      <c r="C2534" s="982" t="s">
        <v>218</v>
      </c>
      <c r="D2534" s="675">
        <v>700</v>
      </c>
      <c r="E2534" s="47" t="s">
        <v>66</v>
      </c>
      <c r="F2534" s="48"/>
      <c r="G2534" s="47" t="s">
        <v>1716</v>
      </c>
      <c r="H2534" s="47" t="s">
        <v>646</v>
      </c>
      <c r="I2534" s="49" t="s">
        <v>1718</v>
      </c>
      <c r="J2534" s="50" t="s">
        <v>1560</v>
      </c>
      <c r="K2534" s="50"/>
      <c r="L2534" s="68">
        <v>8500</v>
      </c>
      <c r="M2534" s="51">
        <v>20</v>
      </c>
      <c r="N2534" s="51">
        <f t="shared" si="215"/>
        <v>6</v>
      </c>
      <c r="O2534" s="635">
        <f>P2534</f>
        <v>5.4838709677419351</v>
      </c>
      <c r="P2534" s="52">
        <f>L2533/P2533</f>
        <v>5.4838709677419351</v>
      </c>
      <c r="R2534" s="46"/>
    </row>
    <row r="2535" spans="1:18" s="57" customFormat="1" x14ac:dyDescent="0.3">
      <c r="A2535" s="46">
        <v>41442</v>
      </c>
      <c r="B2535" s="982" t="s">
        <v>1715</v>
      </c>
      <c r="C2535" s="982" t="s">
        <v>218</v>
      </c>
      <c r="D2535" s="675">
        <v>500</v>
      </c>
      <c r="E2535" s="47" t="s">
        <v>117</v>
      </c>
      <c r="F2535" s="48"/>
      <c r="G2535" s="47" t="s">
        <v>1716</v>
      </c>
      <c r="H2535" s="47" t="s">
        <v>272</v>
      </c>
      <c r="I2535" s="49" t="s">
        <v>1308</v>
      </c>
      <c r="J2535" s="50" t="s">
        <v>1080</v>
      </c>
      <c r="K2535" s="50"/>
      <c r="L2535" s="68">
        <v>8500</v>
      </c>
      <c r="M2535" s="51">
        <v>20</v>
      </c>
      <c r="N2535" s="51">
        <f t="shared" si="215"/>
        <v>6</v>
      </c>
      <c r="O2535" s="635">
        <f>P2534</f>
        <v>5.4838709677419351</v>
      </c>
      <c r="P2535" s="52"/>
      <c r="R2535" s="46"/>
    </row>
    <row r="2536" spans="1:18" x14ac:dyDescent="0.3">
      <c r="A2536" s="5">
        <v>41439</v>
      </c>
      <c r="B2536" s="965" t="s">
        <v>1646</v>
      </c>
      <c r="C2536" s="965" t="s">
        <v>11</v>
      </c>
      <c r="D2536" s="66">
        <v>250</v>
      </c>
      <c r="E2536" s="8" t="s">
        <v>1292</v>
      </c>
      <c r="F2536" s="13">
        <v>42174</v>
      </c>
      <c r="G2536" s="8" t="s">
        <v>1647</v>
      </c>
      <c r="H2536" s="8" t="s">
        <v>1648</v>
      </c>
      <c r="I2536" s="9" t="s">
        <v>1649</v>
      </c>
      <c r="J2536" s="10" t="s">
        <v>1220</v>
      </c>
      <c r="K2536" s="10"/>
      <c r="L2536" s="67">
        <v>600</v>
      </c>
      <c r="M2536" s="11"/>
      <c r="N2536" s="38">
        <f t="shared" si="215"/>
        <v>6</v>
      </c>
      <c r="O2536" s="634">
        <f>L2536/D2536</f>
        <v>2.4</v>
      </c>
      <c r="P2536" s="34"/>
    </row>
    <row r="2537" spans="1:18" x14ac:dyDescent="0.3">
      <c r="A2537" s="5">
        <v>41439</v>
      </c>
      <c r="B2537" s="965" t="s">
        <v>1646</v>
      </c>
      <c r="C2537" s="965" t="s">
        <v>11</v>
      </c>
      <c r="D2537" s="66">
        <v>1000</v>
      </c>
      <c r="E2537" s="8" t="s">
        <v>12</v>
      </c>
      <c r="F2537" s="13">
        <v>42538</v>
      </c>
      <c r="G2537" s="8" t="s">
        <v>1647</v>
      </c>
      <c r="H2537" s="8" t="s">
        <v>1650</v>
      </c>
      <c r="I2537" s="9" t="s">
        <v>1053</v>
      </c>
      <c r="J2537" s="10" t="s">
        <v>1054</v>
      </c>
      <c r="K2537" s="10"/>
      <c r="L2537" s="67">
        <v>2250</v>
      </c>
      <c r="M2537" s="11">
        <v>25</v>
      </c>
      <c r="N2537" s="38">
        <f t="shared" si="215"/>
        <v>6</v>
      </c>
      <c r="O2537" s="634">
        <f>L2537/D2537</f>
        <v>2.25</v>
      </c>
      <c r="P2537" s="34"/>
    </row>
    <row r="2538" spans="1:18" x14ac:dyDescent="0.3">
      <c r="A2538" s="5">
        <v>41439</v>
      </c>
      <c r="B2538" s="965" t="s">
        <v>1646</v>
      </c>
      <c r="C2538" s="965" t="s">
        <v>11</v>
      </c>
      <c r="D2538" s="66">
        <v>500</v>
      </c>
      <c r="E2538" s="8" t="s">
        <v>1222</v>
      </c>
      <c r="F2538" s="13">
        <v>42538</v>
      </c>
      <c r="G2538" s="8" t="s">
        <v>1647</v>
      </c>
      <c r="H2538" s="8" t="s">
        <v>1651</v>
      </c>
      <c r="I2538" s="9" t="s">
        <v>1652</v>
      </c>
      <c r="J2538" s="10" t="s">
        <v>1653</v>
      </c>
      <c r="K2538" s="10"/>
      <c r="L2538" s="67">
        <v>1150</v>
      </c>
      <c r="M2538" s="11"/>
      <c r="N2538" s="38">
        <f t="shared" si="215"/>
        <v>6</v>
      </c>
      <c r="O2538" s="634">
        <f>L2538/D2538</f>
        <v>2.2999999999999998</v>
      </c>
      <c r="P2538" s="34"/>
    </row>
    <row r="2539" spans="1:18" x14ac:dyDescent="0.3">
      <c r="A2539" s="5">
        <v>41439</v>
      </c>
      <c r="B2539" s="965" t="s">
        <v>1646</v>
      </c>
      <c r="C2539" s="965" t="s">
        <v>11</v>
      </c>
      <c r="D2539" s="66">
        <v>1250</v>
      </c>
      <c r="E2539" s="8" t="s">
        <v>746</v>
      </c>
      <c r="F2539" s="13">
        <v>43448</v>
      </c>
      <c r="G2539" s="8" t="s">
        <v>1647</v>
      </c>
      <c r="H2539" s="8" t="s">
        <v>1654</v>
      </c>
      <c r="I2539" s="9" t="s">
        <v>1077</v>
      </c>
      <c r="J2539" s="10" t="s">
        <v>1087</v>
      </c>
      <c r="K2539" s="10"/>
      <c r="L2539" s="67">
        <v>3250</v>
      </c>
      <c r="M2539" s="11">
        <v>22.5</v>
      </c>
      <c r="N2539" s="38">
        <f t="shared" si="215"/>
        <v>6</v>
      </c>
      <c r="O2539" s="634">
        <f>L2539/D2539</f>
        <v>2.6</v>
      </c>
      <c r="P2539" s="34"/>
    </row>
    <row r="2540" spans="1:18" s="57" customFormat="1" x14ac:dyDescent="0.3">
      <c r="A2540" s="46">
        <v>41439</v>
      </c>
      <c r="B2540" s="982" t="s">
        <v>1655</v>
      </c>
      <c r="C2540" s="982" t="s">
        <v>1388</v>
      </c>
      <c r="D2540" s="675">
        <v>600</v>
      </c>
      <c r="E2540" s="47" t="s">
        <v>37</v>
      </c>
      <c r="F2540" s="48">
        <v>43270</v>
      </c>
      <c r="G2540" s="47" t="s">
        <v>1656</v>
      </c>
      <c r="H2540" s="47" t="s">
        <v>1657</v>
      </c>
      <c r="I2540" s="49" t="s">
        <v>573</v>
      </c>
      <c r="J2540" s="50" t="s">
        <v>1112</v>
      </c>
      <c r="K2540" s="50"/>
      <c r="L2540" s="68">
        <v>2800</v>
      </c>
      <c r="M2540" s="51">
        <v>15</v>
      </c>
      <c r="N2540" s="51">
        <f t="shared" si="215"/>
        <v>6</v>
      </c>
      <c r="O2540" s="635">
        <f>P2541</f>
        <v>2.8</v>
      </c>
      <c r="P2540" s="52">
        <f>SUM(D2540:D2541)</f>
        <v>1000</v>
      </c>
      <c r="R2540" s="46"/>
    </row>
    <row r="2541" spans="1:18" s="57" customFormat="1" x14ac:dyDescent="0.3">
      <c r="A2541" s="46">
        <v>41439</v>
      </c>
      <c r="B2541" s="982" t="s">
        <v>1655</v>
      </c>
      <c r="C2541" s="982" t="s">
        <v>1388</v>
      </c>
      <c r="D2541" s="675">
        <v>400</v>
      </c>
      <c r="E2541" s="47" t="s">
        <v>1219</v>
      </c>
      <c r="F2541" s="48">
        <v>43266</v>
      </c>
      <c r="G2541" s="47" t="s">
        <v>1656</v>
      </c>
      <c r="H2541" s="47" t="s">
        <v>1658</v>
      </c>
      <c r="I2541" s="49" t="s">
        <v>1659</v>
      </c>
      <c r="J2541" s="50" t="s">
        <v>1660</v>
      </c>
      <c r="K2541" s="50"/>
      <c r="L2541" s="68">
        <v>2800</v>
      </c>
      <c r="M2541" s="51"/>
      <c r="N2541" s="51">
        <f t="shared" si="215"/>
        <v>6</v>
      </c>
      <c r="O2541" s="635">
        <f>P2541</f>
        <v>2.8</v>
      </c>
      <c r="P2541" s="52">
        <f>L2540/P2540</f>
        <v>2.8</v>
      </c>
      <c r="R2541" s="46"/>
    </row>
    <row r="2542" spans="1:18" x14ac:dyDescent="0.3">
      <c r="A2542" s="5">
        <v>41439</v>
      </c>
      <c r="B2542" s="965" t="s">
        <v>1661</v>
      </c>
      <c r="C2542" s="965" t="s">
        <v>11</v>
      </c>
      <c r="D2542" s="66">
        <v>325</v>
      </c>
      <c r="E2542" s="8" t="s">
        <v>66</v>
      </c>
      <c r="F2542" s="13">
        <v>45092</v>
      </c>
      <c r="G2542" s="8" t="s">
        <v>1662</v>
      </c>
      <c r="H2542" s="8" t="s">
        <v>333</v>
      </c>
      <c r="I2542" s="9" t="s">
        <v>1505</v>
      </c>
      <c r="J2542" s="10" t="s">
        <v>996</v>
      </c>
      <c r="K2542" s="10"/>
      <c r="L2542" s="67">
        <v>1500</v>
      </c>
      <c r="M2542" s="11"/>
      <c r="N2542" s="38">
        <f t="shared" si="215"/>
        <v>6</v>
      </c>
      <c r="O2542" s="634">
        <f t="shared" ref="O2542:O2553" si="216">L2542/D2542</f>
        <v>4.615384615384615</v>
      </c>
      <c r="P2542" s="34"/>
    </row>
    <row r="2543" spans="1:18" x14ac:dyDescent="0.3">
      <c r="A2543" s="5">
        <v>41438</v>
      </c>
      <c r="B2543" s="965" t="s">
        <v>1663</v>
      </c>
      <c r="C2543" s="965" t="s">
        <v>235</v>
      </c>
      <c r="D2543" s="66">
        <v>600</v>
      </c>
      <c r="E2543" s="8" t="s">
        <v>66</v>
      </c>
      <c r="F2543" s="13">
        <v>45092</v>
      </c>
      <c r="G2543" s="8" t="s">
        <v>1664</v>
      </c>
      <c r="H2543" s="8" t="s">
        <v>1665</v>
      </c>
      <c r="I2543" s="9" t="s">
        <v>1666</v>
      </c>
      <c r="J2543" s="10" t="s">
        <v>1146</v>
      </c>
      <c r="K2543" s="10"/>
      <c r="L2543" s="67">
        <v>2000</v>
      </c>
      <c r="M2543" s="11">
        <v>15</v>
      </c>
      <c r="N2543" s="38">
        <f t="shared" si="215"/>
        <v>6</v>
      </c>
      <c r="O2543" s="634">
        <f t="shared" si="216"/>
        <v>3.3333333333333335</v>
      </c>
      <c r="P2543" s="34"/>
    </row>
    <row r="2544" spans="1:18" x14ac:dyDescent="0.3">
      <c r="A2544" s="5">
        <v>41438</v>
      </c>
      <c r="B2544" s="965" t="s">
        <v>1667</v>
      </c>
      <c r="C2544" s="965" t="s">
        <v>1526</v>
      </c>
      <c r="D2544" s="66">
        <v>275</v>
      </c>
      <c r="E2544" s="8" t="s">
        <v>66</v>
      </c>
      <c r="F2544" s="13">
        <v>45122</v>
      </c>
      <c r="G2544" s="8" t="s">
        <v>1668</v>
      </c>
      <c r="H2544" s="8" t="s">
        <v>1669</v>
      </c>
      <c r="I2544" s="9"/>
      <c r="J2544" s="10" t="s">
        <v>1670</v>
      </c>
      <c r="K2544" s="10"/>
      <c r="L2544" s="67">
        <v>350</v>
      </c>
      <c r="M2544" s="11">
        <v>25</v>
      </c>
      <c r="N2544" s="38">
        <f t="shared" si="215"/>
        <v>6</v>
      </c>
      <c r="O2544" s="634">
        <f t="shared" si="216"/>
        <v>1.2727272727272727</v>
      </c>
      <c r="P2544" s="34"/>
    </row>
    <row r="2545" spans="1:18" x14ac:dyDescent="0.3">
      <c r="A2545" s="5">
        <v>41437</v>
      </c>
      <c r="B2545" s="965" t="s">
        <v>1671</v>
      </c>
      <c r="C2545" s="965" t="s">
        <v>1514</v>
      </c>
      <c r="D2545" s="66">
        <v>300</v>
      </c>
      <c r="E2545" s="8" t="s">
        <v>66</v>
      </c>
      <c r="F2545" s="13">
        <v>45108</v>
      </c>
      <c r="G2545" s="8" t="s">
        <v>1672</v>
      </c>
      <c r="H2545" s="8" t="s">
        <v>225</v>
      </c>
      <c r="I2545" s="9" t="s">
        <v>1608</v>
      </c>
      <c r="J2545" s="10" t="s">
        <v>1042</v>
      </c>
      <c r="K2545" s="10"/>
      <c r="L2545" s="67">
        <v>1300</v>
      </c>
      <c r="M2545" s="11">
        <v>5</v>
      </c>
      <c r="N2545" s="38">
        <f t="shared" si="215"/>
        <v>6</v>
      </c>
      <c r="O2545" s="634">
        <f t="shared" si="216"/>
        <v>4.333333333333333</v>
      </c>
      <c r="P2545" s="34"/>
    </row>
    <row r="2546" spans="1:18" x14ac:dyDescent="0.3">
      <c r="A2546" s="5">
        <v>41437</v>
      </c>
      <c r="B2546" s="965" t="s">
        <v>1673</v>
      </c>
      <c r="C2546" s="965" t="s">
        <v>1674</v>
      </c>
      <c r="D2546" s="66">
        <v>375</v>
      </c>
      <c r="E2546" s="8" t="s">
        <v>66</v>
      </c>
      <c r="F2546" s="13">
        <v>45092</v>
      </c>
      <c r="G2546" s="8" t="s">
        <v>1675</v>
      </c>
      <c r="H2546" s="8" t="s">
        <v>144</v>
      </c>
      <c r="I2546" s="9" t="s">
        <v>1419</v>
      </c>
      <c r="J2546" s="10" t="s">
        <v>991</v>
      </c>
      <c r="K2546" s="10"/>
      <c r="L2546" s="67">
        <v>1600</v>
      </c>
      <c r="M2546" s="11">
        <v>4</v>
      </c>
      <c r="N2546" s="38">
        <f t="shared" si="215"/>
        <v>6</v>
      </c>
      <c r="O2546" s="634">
        <f t="shared" si="216"/>
        <v>4.2666666666666666</v>
      </c>
      <c r="P2546" s="34"/>
    </row>
    <row r="2547" spans="1:18" x14ac:dyDescent="0.3">
      <c r="A2547" s="5">
        <v>41437</v>
      </c>
      <c r="B2547" s="965" t="s">
        <v>1673</v>
      </c>
      <c r="C2547" s="965" t="s">
        <v>1674</v>
      </c>
      <c r="D2547" s="66">
        <v>375</v>
      </c>
      <c r="E2547" s="8" t="s">
        <v>117</v>
      </c>
      <c r="F2547" s="13">
        <v>52397</v>
      </c>
      <c r="G2547" s="8" t="s">
        <v>1675</v>
      </c>
      <c r="H2547" s="8" t="s">
        <v>578</v>
      </c>
      <c r="I2547" s="9" t="s">
        <v>1517</v>
      </c>
      <c r="J2547" s="10" t="s">
        <v>1044</v>
      </c>
      <c r="K2547" s="10"/>
      <c r="L2547" s="67">
        <v>1300</v>
      </c>
      <c r="M2547" s="11">
        <v>10</v>
      </c>
      <c r="N2547" s="38">
        <f t="shared" si="215"/>
        <v>6</v>
      </c>
      <c r="O2547" s="634">
        <f t="shared" si="216"/>
        <v>3.4666666666666668</v>
      </c>
      <c r="P2547" s="34"/>
    </row>
    <row r="2548" spans="1:18" x14ac:dyDescent="0.3">
      <c r="A2548" s="5">
        <v>41435</v>
      </c>
      <c r="B2548" s="965" t="s">
        <v>1678</v>
      </c>
      <c r="C2548" s="965" t="s">
        <v>1035</v>
      </c>
      <c r="D2548" s="66">
        <v>500</v>
      </c>
      <c r="E2548" s="8" t="s">
        <v>37</v>
      </c>
      <c r="F2548" s="13">
        <v>43266</v>
      </c>
      <c r="G2548" s="8" t="s">
        <v>1679</v>
      </c>
      <c r="H2548" s="8" t="s">
        <v>597</v>
      </c>
      <c r="I2548" s="9" t="s">
        <v>573</v>
      </c>
      <c r="J2548" s="10" t="s">
        <v>1054</v>
      </c>
      <c r="K2548" s="10"/>
      <c r="L2548" s="67">
        <v>1600</v>
      </c>
      <c r="M2548" s="11">
        <v>7</v>
      </c>
      <c r="N2548" s="38">
        <f t="shared" si="215"/>
        <v>6</v>
      </c>
      <c r="O2548" s="634">
        <f t="shared" si="216"/>
        <v>3.2</v>
      </c>
      <c r="P2548" s="34"/>
    </row>
    <row r="2549" spans="1:18" x14ac:dyDescent="0.3">
      <c r="A2549" s="5">
        <v>41435</v>
      </c>
      <c r="B2549" s="965" t="s">
        <v>1680</v>
      </c>
      <c r="C2549" s="965" t="s">
        <v>640</v>
      </c>
      <c r="D2549" s="66">
        <v>400</v>
      </c>
      <c r="E2549" s="8" t="s">
        <v>117</v>
      </c>
      <c r="F2549" s="13">
        <v>52397</v>
      </c>
      <c r="G2549" s="8" t="s">
        <v>1681</v>
      </c>
      <c r="H2549" s="8">
        <v>137.5</v>
      </c>
      <c r="I2549" s="9" t="s">
        <v>1682</v>
      </c>
      <c r="J2549" s="10" t="s">
        <v>1228</v>
      </c>
      <c r="K2549" s="10"/>
      <c r="L2549" s="67">
        <v>1000</v>
      </c>
      <c r="M2549" s="11">
        <v>10</v>
      </c>
      <c r="N2549" s="38">
        <f t="shared" si="215"/>
        <v>6</v>
      </c>
      <c r="O2549" s="634">
        <f t="shared" si="216"/>
        <v>2.5</v>
      </c>
      <c r="P2549" s="34"/>
    </row>
    <row r="2550" spans="1:18" x14ac:dyDescent="0.3">
      <c r="A2550" s="5">
        <v>41435</v>
      </c>
      <c r="B2550" s="965" t="s">
        <v>1683</v>
      </c>
      <c r="C2550" s="965" t="s">
        <v>1388</v>
      </c>
      <c r="D2550" s="66">
        <v>250</v>
      </c>
      <c r="E2550" s="8" t="s">
        <v>37</v>
      </c>
      <c r="F2550" s="13">
        <v>43266</v>
      </c>
      <c r="G2550" s="8" t="s">
        <v>1684</v>
      </c>
      <c r="H2550" s="8"/>
      <c r="I2550" s="9" t="s">
        <v>1206</v>
      </c>
      <c r="J2550" s="10" t="s">
        <v>1207</v>
      </c>
      <c r="K2550" s="10"/>
      <c r="L2550" s="67">
        <v>400</v>
      </c>
      <c r="M2550" s="11">
        <v>8</v>
      </c>
      <c r="N2550" s="38">
        <f t="shared" si="215"/>
        <v>6</v>
      </c>
      <c r="O2550" s="634">
        <f t="shared" si="216"/>
        <v>1.6</v>
      </c>
      <c r="P2550" s="34"/>
    </row>
    <row r="2551" spans="1:18" x14ac:dyDescent="0.3">
      <c r="A2551" s="5">
        <v>41435</v>
      </c>
      <c r="B2551" s="965" t="s">
        <v>1685</v>
      </c>
      <c r="C2551" s="965" t="s">
        <v>1686</v>
      </c>
      <c r="D2551" s="66">
        <v>300</v>
      </c>
      <c r="E2551" s="8" t="s">
        <v>66</v>
      </c>
      <c r="F2551" s="13">
        <v>45090</v>
      </c>
      <c r="G2551" s="8" t="s">
        <v>1687</v>
      </c>
      <c r="H2551" s="8" t="s">
        <v>347</v>
      </c>
      <c r="I2551" s="9" t="s">
        <v>1688</v>
      </c>
      <c r="J2551" s="10" t="s">
        <v>1689</v>
      </c>
      <c r="K2551" s="10"/>
      <c r="L2551" s="67">
        <v>650</v>
      </c>
      <c r="M2551" s="11">
        <v>22.5</v>
      </c>
      <c r="N2551" s="38">
        <f t="shared" si="215"/>
        <v>6</v>
      </c>
      <c r="O2551" s="634">
        <f t="shared" si="216"/>
        <v>2.1666666666666665</v>
      </c>
      <c r="P2551" s="34"/>
    </row>
    <row r="2552" spans="1:18" x14ac:dyDescent="0.3">
      <c r="A2552" s="5">
        <v>41429</v>
      </c>
      <c r="B2552" s="965" t="s">
        <v>1614</v>
      </c>
      <c r="C2552" s="965" t="s">
        <v>11</v>
      </c>
      <c r="D2552" s="66">
        <v>500</v>
      </c>
      <c r="E2552" s="8" t="s">
        <v>66</v>
      </c>
      <c r="F2552" s="13">
        <v>45092</v>
      </c>
      <c r="G2552" s="8" t="s">
        <v>1615</v>
      </c>
      <c r="H2552" s="8" t="s">
        <v>597</v>
      </c>
      <c r="I2552" s="9" t="s">
        <v>936</v>
      </c>
      <c r="J2552" s="10" t="s">
        <v>1498</v>
      </c>
      <c r="K2552" s="10"/>
      <c r="L2552" s="67">
        <v>1700</v>
      </c>
      <c r="M2552" s="11">
        <v>5</v>
      </c>
      <c r="N2552" s="38">
        <f t="shared" si="215"/>
        <v>6</v>
      </c>
      <c r="O2552" s="634">
        <f t="shared" si="216"/>
        <v>3.4</v>
      </c>
      <c r="P2552" s="34"/>
    </row>
    <row r="2553" spans="1:18" x14ac:dyDescent="0.3">
      <c r="A2553" s="5">
        <v>41429</v>
      </c>
      <c r="B2553" s="965" t="s">
        <v>1614</v>
      </c>
      <c r="C2553" s="965" t="s">
        <v>11</v>
      </c>
      <c r="D2553" s="66">
        <v>500</v>
      </c>
      <c r="E2553" s="8" t="s">
        <v>117</v>
      </c>
      <c r="F2553" s="13">
        <v>52397</v>
      </c>
      <c r="G2553" s="8" t="s">
        <v>1616</v>
      </c>
      <c r="H2553" s="8" t="s">
        <v>205</v>
      </c>
      <c r="I2553" s="9" t="s">
        <v>1617</v>
      </c>
      <c r="J2553" s="10" t="s">
        <v>1618</v>
      </c>
      <c r="K2553" s="10"/>
      <c r="L2553" s="67">
        <v>2000</v>
      </c>
      <c r="M2553" s="11">
        <v>12</v>
      </c>
      <c r="N2553" s="38">
        <f t="shared" si="215"/>
        <v>6</v>
      </c>
      <c r="O2553" s="634">
        <f t="shared" si="216"/>
        <v>4</v>
      </c>
      <c r="P2553" s="34"/>
    </row>
    <row r="2554" spans="1:18" s="57" customFormat="1" x14ac:dyDescent="0.3">
      <c r="A2554" s="46">
        <v>41429</v>
      </c>
      <c r="B2554" s="982" t="s">
        <v>1619</v>
      </c>
      <c r="C2554" s="982" t="s">
        <v>1620</v>
      </c>
      <c r="D2554" s="675">
        <v>500</v>
      </c>
      <c r="E2554" s="47" t="s">
        <v>698</v>
      </c>
      <c r="F2554" s="48"/>
      <c r="G2554" s="47" t="s">
        <v>1327</v>
      </c>
      <c r="H2554" s="47" t="s">
        <v>1621</v>
      </c>
      <c r="I2554" s="49" t="s">
        <v>1338</v>
      </c>
      <c r="J2554" s="50" t="s">
        <v>1622</v>
      </c>
      <c r="K2554" s="50"/>
      <c r="L2554" s="68">
        <v>13000</v>
      </c>
      <c r="M2554" s="51"/>
      <c r="N2554" s="51">
        <f t="shared" si="215"/>
        <v>6</v>
      </c>
      <c r="O2554" s="635">
        <f>P2555</f>
        <v>3.7142857142857144</v>
      </c>
      <c r="P2554" s="52">
        <f>SUM(D2554:D2558)</f>
        <v>3500</v>
      </c>
      <c r="R2554" s="46"/>
    </row>
    <row r="2555" spans="1:18" s="57" customFormat="1" x14ac:dyDescent="0.3">
      <c r="A2555" s="46">
        <v>41429</v>
      </c>
      <c r="B2555" s="982" t="s">
        <v>1619</v>
      </c>
      <c r="C2555" s="982" t="s">
        <v>1620</v>
      </c>
      <c r="D2555" s="675">
        <v>500</v>
      </c>
      <c r="E2555" s="47" t="s">
        <v>12</v>
      </c>
      <c r="F2555" s="48"/>
      <c r="G2555" s="47" t="s">
        <v>1327</v>
      </c>
      <c r="H2555" s="47" t="s">
        <v>1252</v>
      </c>
      <c r="I2555" s="49" t="s">
        <v>1624</v>
      </c>
      <c r="J2555" s="50" t="s">
        <v>1288</v>
      </c>
      <c r="K2555" s="50"/>
      <c r="L2555" s="68">
        <v>13000</v>
      </c>
      <c r="M2555" s="51"/>
      <c r="N2555" s="51">
        <f t="shared" si="215"/>
        <v>6</v>
      </c>
      <c r="O2555" s="635">
        <f>P2555</f>
        <v>3.7142857142857144</v>
      </c>
      <c r="P2555" s="52">
        <f>L2554/P2554</f>
        <v>3.7142857142857144</v>
      </c>
      <c r="R2555" s="46"/>
    </row>
    <row r="2556" spans="1:18" s="57" customFormat="1" x14ac:dyDescent="0.3">
      <c r="A2556" s="46">
        <v>41429</v>
      </c>
      <c r="B2556" s="982" t="s">
        <v>1619</v>
      </c>
      <c r="C2556" s="982" t="s">
        <v>1620</v>
      </c>
      <c r="D2556" s="675">
        <v>750</v>
      </c>
      <c r="E2556" s="47" t="s">
        <v>37</v>
      </c>
      <c r="F2556" s="48"/>
      <c r="G2556" s="47" t="s">
        <v>1327</v>
      </c>
      <c r="H2556" s="47" t="s">
        <v>1603</v>
      </c>
      <c r="I2556" s="49" t="s">
        <v>1575</v>
      </c>
      <c r="J2556" s="50" t="s">
        <v>1380</v>
      </c>
      <c r="K2556" s="50"/>
      <c r="L2556" s="68">
        <v>13000</v>
      </c>
      <c r="M2556" s="51"/>
      <c r="N2556" s="51">
        <f t="shared" si="215"/>
        <v>6</v>
      </c>
      <c r="O2556" s="635">
        <f>P2555</f>
        <v>3.7142857142857144</v>
      </c>
      <c r="P2556" s="52"/>
      <c r="R2556" s="46"/>
    </row>
    <row r="2557" spans="1:18" s="57" customFormat="1" x14ac:dyDescent="0.3">
      <c r="A2557" s="46">
        <v>41429</v>
      </c>
      <c r="B2557" s="982" t="s">
        <v>1619</v>
      </c>
      <c r="C2557" s="982" t="s">
        <v>1620</v>
      </c>
      <c r="D2557" s="675">
        <v>1250</v>
      </c>
      <c r="E2557" s="47" t="s">
        <v>66</v>
      </c>
      <c r="F2557" s="48"/>
      <c r="G2557" s="47" t="s">
        <v>1327</v>
      </c>
      <c r="H2557" s="47" t="s">
        <v>652</v>
      </c>
      <c r="I2557" s="49" t="s">
        <v>1625</v>
      </c>
      <c r="J2557" s="50" t="s">
        <v>991</v>
      </c>
      <c r="K2557" s="50"/>
      <c r="L2557" s="68">
        <v>13000</v>
      </c>
      <c r="M2557" s="51">
        <v>11</v>
      </c>
      <c r="N2557" s="51">
        <f t="shared" si="215"/>
        <v>6</v>
      </c>
      <c r="O2557" s="635">
        <f>P2555</f>
        <v>3.7142857142857144</v>
      </c>
      <c r="P2557" s="52"/>
      <c r="R2557" s="46"/>
    </row>
    <row r="2558" spans="1:18" s="57" customFormat="1" x14ac:dyDescent="0.3">
      <c r="A2558" s="46">
        <v>41429</v>
      </c>
      <c r="B2558" s="982" t="s">
        <v>1619</v>
      </c>
      <c r="C2558" s="982" t="s">
        <v>1620</v>
      </c>
      <c r="D2558" s="675">
        <v>500</v>
      </c>
      <c r="E2558" s="47" t="s">
        <v>117</v>
      </c>
      <c r="F2558" s="48"/>
      <c r="G2558" s="47" t="s">
        <v>1327</v>
      </c>
      <c r="H2558" s="47" t="s">
        <v>144</v>
      </c>
      <c r="I2558" s="49" t="s">
        <v>1617</v>
      </c>
      <c r="J2558" s="50" t="s">
        <v>1618</v>
      </c>
      <c r="K2558" s="50"/>
      <c r="L2558" s="68">
        <v>13000</v>
      </c>
      <c r="M2558" s="51">
        <v>20</v>
      </c>
      <c r="N2558" s="51">
        <f t="shared" si="215"/>
        <v>6</v>
      </c>
      <c r="O2558" s="635">
        <f>P2555</f>
        <v>3.7142857142857144</v>
      </c>
      <c r="P2558" s="52"/>
      <c r="R2558" s="46"/>
    </row>
    <row r="2559" spans="1:18" s="57" customFormat="1" x14ac:dyDescent="0.3">
      <c r="A2559" s="46">
        <v>41428</v>
      </c>
      <c r="B2559" s="982" t="s">
        <v>1628</v>
      </c>
      <c r="C2559" s="982" t="s">
        <v>65</v>
      </c>
      <c r="D2559" s="675">
        <v>2500</v>
      </c>
      <c r="E2559" s="47" t="s">
        <v>37</v>
      </c>
      <c r="F2559" s="48">
        <v>43252</v>
      </c>
      <c r="G2559" s="47" t="s">
        <v>1327</v>
      </c>
      <c r="H2559" s="47" t="s">
        <v>1253</v>
      </c>
      <c r="I2559" s="49" t="s">
        <v>1253</v>
      </c>
      <c r="J2559" s="50" t="s">
        <v>1254</v>
      </c>
      <c r="K2559" s="50"/>
      <c r="L2559" s="68">
        <v>8500</v>
      </c>
      <c r="M2559" s="51"/>
      <c r="N2559" s="51">
        <f t="shared" si="215"/>
        <v>6</v>
      </c>
      <c r="O2559" s="635">
        <f>P2560</f>
        <v>1.5454545454545454</v>
      </c>
      <c r="P2559" s="52">
        <f>SUM(D2559:D2561)</f>
        <v>5500</v>
      </c>
      <c r="R2559" s="46"/>
    </row>
    <row r="2560" spans="1:18" s="57" customFormat="1" x14ac:dyDescent="0.3">
      <c r="A2560" s="56">
        <v>41428</v>
      </c>
      <c r="B2560" s="982" t="s">
        <v>1628</v>
      </c>
      <c r="C2560" s="982" t="s">
        <v>65</v>
      </c>
      <c r="D2560" s="675">
        <v>2000</v>
      </c>
      <c r="E2560" s="47" t="s">
        <v>224</v>
      </c>
      <c r="F2560" s="48">
        <v>43983</v>
      </c>
      <c r="G2560" s="47" t="s">
        <v>1327</v>
      </c>
      <c r="H2560" s="47" t="s">
        <v>597</v>
      </c>
      <c r="I2560" s="49" t="s">
        <v>597</v>
      </c>
      <c r="J2560" s="50" t="s">
        <v>1042</v>
      </c>
      <c r="K2560" s="50"/>
      <c r="L2560" s="68">
        <v>8500</v>
      </c>
      <c r="M2560" s="51"/>
      <c r="N2560" s="51">
        <f t="shared" si="215"/>
        <v>6</v>
      </c>
      <c r="O2560" s="635">
        <f>P2560</f>
        <v>1.5454545454545454</v>
      </c>
      <c r="P2560" s="52">
        <f>L2559/P2559</f>
        <v>1.5454545454545454</v>
      </c>
      <c r="R2560" s="46"/>
    </row>
    <row r="2561" spans="1:18" s="57" customFormat="1" x14ac:dyDescent="0.3">
      <c r="A2561" s="56">
        <v>41428</v>
      </c>
      <c r="B2561" s="982" t="s">
        <v>1628</v>
      </c>
      <c r="C2561" s="982" t="s">
        <v>65</v>
      </c>
      <c r="D2561" s="675">
        <v>1000</v>
      </c>
      <c r="E2561" s="47" t="s">
        <v>66</v>
      </c>
      <c r="F2561" s="48">
        <v>45078</v>
      </c>
      <c r="G2561" s="47" t="s">
        <v>1327</v>
      </c>
      <c r="H2561" s="47" t="s">
        <v>1050</v>
      </c>
      <c r="I2561" s="49" t="s">
        <v>90</v>
      </c>
      <c r="J2561" s="50" t="s">
        <v>1044</v>
      </c>
      <c r="K2561" s="50"/>
      <c r="L2561" s="68">
        <v>8500</v>
      </c>
      <c r="M2561" s="51"/>
      <c r="N2561" s="51">
        <f t="shared" si="215"/>
        <v>6</v>
      </c>
      <c r="O2561" s="635">
        <f>P2560</f>
        <v>1.5454545454545454</v>
      </c>
      <c r="P2561" s="52"/>
      <c r="R2561" s="46"/>
    </row>
    <row r="2562" spans="1:18" x14ac:dyDescent="0.3">
      <c r="A2562" s="19">
        <v>41428</v>
      </c>
      <c r="B2562" s="965" t="s">
        <v>1630</v>
      </c>
      <c r="C2562" s="965" t="s">
        <v>36</v>
      </c>
      <c r="D2562" s="66">
        <v>500</v>
      </c>
      <c r="E2562" s="8" t="s">
        <v>66</v>
      </c>
      <c r="F2562" s="13">
        <v>45108</v>
      </c>
      <c r="G2562" s="8" t="s">
        <v>1631</v>
      </c>
      <c r="H2562" s="8" t="s">
        <v>1632</v>
      </c>
      <c r="I2562" s="9" t="s">
        <v>1633</v>
      </c>
      <c r="J2562" s="10" t="s">
        <v>1634</v>
      </c>
      <c r="K2562" s="10"/>
      <c r="L2562" s="67">
        <v>1250</v>
      </c>
      <c r="M2562" s="11">
        <v>-17</v>
      </c>
      <c r="N2562" s="38">
        <f t="shared" si="215"/>
        <v>6</v>
      </c>
      <c r="O2562" s="634">
        <f>L2562/D2562</f>
        <v>2.5</v>
      </c>
      <c r="P2562" s="34"/>
    </row>
    <row r="2563" spans="1:18" x14ac:dyDescent="0.3">
      <c r="A2563" s="19">
        <v>41428</v>
      </c>
      <c r="B2563" s="965" t="s">
        <v>1583</v>
      </c>
      <c r="C2563" s="965" t="s">
        <v>1635</v>
      </c>
      <c r="D2563" s="66">
        <v>250</v>
      </c>
      <c r="E2563" s="8" t="s">
        <v>66</v>
      </c>
      <c r="F2563" s="13">
        <v>45092</v>
      </c>
      <c r="G2563" s="8" t="s">
        <v>1636</v>
      </c>
      <c r="H2563" s="8" t="s">
        <v>225</v>
      </c>
      <c r="I2563" s="9"/>
      <c r="J2563" s="10" t="s">
        <v>1076</v>
      </c>
      <c r="K2563" s="10"/>
      <c r="L2563" s="67">
        <v>400</v>
      </c>
      <c r="M2563" s="11">
        <v>13</v>
      </c>
      <c r="N2563" s="38">
        <f t="shared" si="215"/>
        <v>6</v>
      </c>
      <c r="O2563" s="634">
        <f>L2563/D2563</f>
        <v>1.6</v>
      </c>
      <c r="P2563" s="34"/>
    </row>
    <row r="2564" spans="1:18" s="57" customFormat="1" x14ac:dyDescent="0.3">
      <c r="A2564" s="56">
        <v>41428</v>
      </c>
      <c r="B2564" s="982" t="s">
        <v>1638</v>
      </c>
      <c r="C2564" s="982" t="s">
        <v>235</v>
      </c>
      <c r="D2564" s="675">
        <v>250</v>
      </c>
      <c r="E2564" s="47" t="s">
        <v>37</v>
      </c>
      <c r="F2564" s="48">
        <v>43266</v>
      </c>
      <c r="G2564" s="47" t="s">
        <v>1639</v>
      </c>
      <c r="H2564" s="47" t="s">
        <v>220</v>
      </c>
      <c r="I2564" s="49" t="s">
        <v>189</v>
      </c>
      <c r="J2564" s="50" t="s">
        <v>989</v>
      </c>
      <c r="K2564" s="50"/>
      <c r="L2564" s="68">
        <v>2000</v>
      </c>
      <c r="M2564" s="51">
        <v>0</v>
      </c>
      <c r="N2564" s="51">
        <f t="shared" si="215"/>
        <v>6</v>
      </c>
      <c r="O2564" s="635">
        <f>P2565</f>
        <v>4</v>
      </c>
      <c r="P2564" s="52">
        <f>SUM(D2564:D2565)</f>
        <v>500</v>
      </c>
      <c r="R2564" s="46"/>
    </row>
    <row r="2565" spans="1:18" s="57" customFormat="1" x14ac:dyDescent="0.3">
      <c r="A2565" s="56">
        <v>41428</v>
      </c>
      <c r="B2565" s="982" t="s">
        <v>1638</v>
      </c>
      <c r="C2565" s="982" t="s">
        <v>235</v>
      </c>
      <c r="D2565" s="675">
        <v>250</v>
      </c>
      <c r="E2565" s="47" t="s">
        <v>66</v>
      </c>
      <c r="F2565" s="48">
        <v>45092</v>
      </c>
      <c r="G2565" s="47" t="s">
        <v>1639</v>
      </c>
      <c r="H2565" s="47" t="s">
        <v>124</v>
      </c>
      <c r="I2565" s="49" t="s">
        <v>652</v>
      </c>
      <c r="J2565" s="50" t="s">
        <v>1042</v>
      </c>
      <c r="K2565" s="50"/>
      <c r="L2565" s="68">
        <v>2000</v>
      </c>
      <c r="M2565" s="51">
        <v>10</v>
      </c>
      <c r="N2565" s="51">
        <f t="shared" si="215"/>
        <v>6</v>
      </c>
      <c r="O2565" s="635">
        <f>P2565</f>
        <v>4</v>
      </c>
      <c r="P2565" s="52">
        <f>L2564/P2564</f>
        <v>4</v>
      </c>
      <c r="R2565" s="46"/>
    </row>
    <row r="2566" spans="1:18" x14ac:dyDescent="0.3">
      <c r="A2566" s="19">
        <v>41428</v>
      </c>
      <c r="B2566" s="965" t="s">
        <v>1641</v>
      </c>
      <c r="C2566" s="965" t="s">
        <v>235</v>
      </c>
      <c r="D2566" s="66">
        <v>700</v>
      </c>
      <c r="E2566" s="8" t="s">
        <v>66</v>
      </c>
      <c r="F2566" s="13">
        <v>45092</v>
      </c>
      <c r="G2566" s="8" t="s">
        <v>1642</v>
      </c>
      <c r="H2566" s="8" t="s">
        <v>1643</v>
      </c>
      <c r="I2566" s="9" t="s">
        <v>96</v>
      </c>
      <c r="J2566" s="10" t="s">
        <v>1076</v>
      </c>
      <c r="K2566" s="10"/>
      <c r="L2566" s="67">
        <v>1250</v>
      </c>
      <c r="M2566" s="11">
        <v>15</v>
      </c>
      <c r="N2566" s="38">
        <f t="shared" si="215"/>
        <v>6</v>
      </c>
      <c r="O2566" s="634">
        <f t="shared" ref="O2566:O2581" si="217">L2566/D2566</f>
        <v>1.7857142857142858</v>
      </c>
      <c r="P2566" s="34"/>
    </row>
    <row r="2567" spans="1:18" s="38" customFormat="1" x14ac:dyDescent="0.3">
      <c r="A2567" s="19">
        <v>41424</v>
      </c>
      <c r="B2567" s="965" t="s">
        <v>1576</v>
      </c>
      <c r="C2567" s="965" t="s">
        <v>1577</v>
      </c>
      <c r="D2567" s="66">
        <v>250</v>
      </c>
      <c r="E2567" s="8" t="s">
        <v>1219</v>
      </c>
      <c r="F2567" s="13">
        <v>43258</v>
      </c>
      <c r="G2567" s="8" t="s">
        <v>1578</v>
      </c>
      <c r="H2567" s="8" t="s">
        <v>1579</v>
      </c>
      <c r="I2567" s="9" t="s">
        <v>1579</v>
      </c>
      <c r="J2567" s="10" t="s">
        <v>1580</v>
      </c>
      <c r="K2567" s="10"/>
      <c r="L2567" s="67">
        <v>500</v>
      </c>
      <c r="M2567" s="11"/>
      <c r="N2567" s="38">
        <f t="shared" si="215"/>
        <v>5</v>
      </c>
      <c r="O2567" s="634">
        <f t="shared" si="217"/>
        <v>2</v>
      </c>
      <c r="P2567" s="34"/>
      <c r="R2567" s="45"/>
    </row>
    <row r="2568" spans="1:18" s="38" customFormat="1" x14ac:dyDescent="0.3">
      <c r="A2568" s="19">
        <v>41424</v>
      </c>
      <c r="B2568" s="965" t="s">
        <v>1581</v>
      </c>
      <c r="C2568" s="965" t="s">
        <v>218</v>
      </c>
      <c r="D2568" s="66">
        <v>800</v>
      </c>
      <c r="E2568" s="8" t="s">
        <v>37</v>
      </c>
      <c r="F2568" s="13">
        <v>43374</v>
      </c>
      <c r="G2568" s="8" t="s">
        <v>1582</v>
      </c>
      <c r="H2568" s="8" t="s">
        <v>144</v>
      </c>
      <c r="I2568" s="9" t="s">
        <v>1419</v>
      </c>
      <c r="J2568" s="10" t="s">
        <v>1042</v>
      </c>
      <c r="K2568" s="10"/>
      <c r="L2568" s="67">
        <v>3650</v>
      </c>
      <c r="M2568" s="11">
        <v>9</v>
      </c>
      <c r="N2568" s="38">
        <f t="shared" ref="N2568:N2613" si="218">MONTH(A2568)</f>
        <v>5</v>
      </c>
      <c r="O2568" s="634">
        <f t="shared" si="217"/>
        <v>4.5625</v>
      </c>
      <c r="P2568" s="34"/>
      <c r="R2568" s="45"/>
    </row>
    <row r="2569" spans="1:18" s="38" customFormat="1" x14ac:dyDescent="0.3">
      <c r="A2569" s="19">
        <v>41424</v>
      </c>
      <c r="B2569" s="965" t="s">
        <v>1583</v>
      </c>
      <c r="C2569" s="965" t="s">
        <v>1584</v>
      </c>
      <c r="D2569" s="66">
        <v>500</v>
      </c>
      <c r="E2569" s="8" t="s">
        <v>66</v>
      </c>
      <c r="F2569" s="13">
        <v>45078</v>
      </c>
      <c r="G2569" s="8" t="s">
        <v>1585</v>
      </c>
      <c r="H2569" s="8"/>
      <c r="I2569" s="9" t="s">
        <v>1552</v>
      </c>
      <c r="J2569" s="10" t="s">
        <v>1407</v>
      </c>
      <c r="K2569" s="10"/>
      <c r="L2569" s="67">
        <v>1200</v>
      </c>
      <c r="M2569" s="11">
        <v>0</v>
      </c>
      <c r="N2569" s="38">
        <f t="shared" si="218"/>
        <v>5</v>
      </c>
      <c r="O2569" s="634">
        <f t="shared" si="217"/>
        <v>2.4</v>
      </c>
      <c r="P2569" s="34"/>
      <c r="R2569" s="45"/>
    </row>
    <row r="2570" spans="1:18" s="38" customFormat="1" x14ac:dyDescent="0.3">
      <c r="A2570" s="19">
        <v>41424</v>
      </c>
      <c r="B2570" s="965" t="s">
        <v>1565</v>
      </c>
      <c r="C2570" s="965" t="s">
        <v>100</v>
      </c>
      <c r="D2570" s="66">
        <v>400</v>
      </c>
      <c r="E2570" s="8" t="s">
        <v>224</v>
      </c>
      <c r="F2570" s="13">
        <v>43997</v>
      </c>
      <c r="G2570" s="8" t="s">
        <v>1586</v>
      </c>
      <c r="H2570" s="8"/>
      <c r="I2570" s="9" t="s">
        <v>1587</v>
      </c>
      <c r="J2570" s="10" t="s">
        <v>1588</v>
      </c>
      <c r="K2570" s="10"/>
      <c r="L2570" s="67">
        <v>1250</v>
      </c>
      <c r="M2570" s="11">
        <v>0</v>
      </c>
      <c r="N2570" s="38">
        <f t="shared" si="218"/>
        <v>5</v>
      </c>
      <c r="O2570" s="634">
        <f t="shared" si="217"/>
        <v>3.125</v>
      </c>
      <c r="P2570" s="34"/>
      <c r="R2570" s="45"/>
    </row>
    <row r="2571" spans="1:18" s="38" customFormat="1" x14ac:dyDescent="0.3">
      <c r="A2571" s="19">
        <v>41424</v>
      </c>
      <c r="B2571" s="965" t="s">
        <v>1589</v>
      </c>
      <c r="C2571" s="965" t="s">
        <v>235</v>
      </c>
      <c r="D2571" s="66">
        <v>300</v>
      </c>
      <c r="E2571" s="8" t="s">
        <v>66</v>
      </c>
      <c r="F2571" s="13">
        <v>45092</v>
      </c>
      <c r="G2571" s="8" t="s">
        <v>1590</v>
      </c>
      <c r="H2571" s="8"/>
      <c r="I2571" s="9" t="s">
        <v>1591</v>
      </c>
      <c r="J2571" s="10" t="s">
        <v>1592</v>
      </c>
      <c r="K2571" s="10"/>
      <c r="L2571" s="67">
        <v>630</v>
      </c>
      <c r="M2571" s="11">
        <v>0</v>
      </c>
      <c r="N2571" s="38">
        <f t="shared" si="218"/>
        <v>5</v>
      </c>
      <c r="O2571" s="634">
        <f t="shared" si="217"/>
        <v>2.1</v>
      </c>
      <c r="P2571" s="34"/>
      <c r="R2571" s="45"/>
    </row>
    <row r="2572" spans="1:18" s="38" customFormat="1" x14ac:dyDescent="0.3">
      <c r="A2572" s="19">
        <v>41423</v>
      </c>
      <c r="B2572" s="965" t="s">
        <v>1594</v>
      </c>
      <c r="C2572" s="965" t="s">
        <v>235</v>
      </c>
      <c r="D2572" s="66">
        <v>500</v>
      </c>
      <c r="E2572" s="8" t="s">
        <v>66</v>
      </c>
      <c r="F2572" s="13">
        <v>45092</v>
      </c>
      <c r="G2572" s="8" t="s">
        <v>1082</v>
      </c>
      <c r="H2572" s="8"/>
      <c r="I2572" s="9" t="s">
        <v>1195</v>
      </c>
      <c r="J2572" s="10" t="s">
        <v>1011</v>
      </c>
      <c r="K2572" s="10"/>
      <c r="L2572" s="67">
        <v>800</v>
      </c>
      <c r="M2572" s="11">
        <v>5</v>
      </c>
      <c r="N2572" s="38">
        <f t="shared" si="218"/>
        <v>5</v>
      </c>
      <c r="O2572" s="634">
        <f t="shared" si="217"/>
        <v>1.6</v>
      </c>
      <c r="P2572" s="34"/>
      <c r="R2572" s="45"/>
    </row>
    <row r="2573" spans="1:18" s="38" customFormat="1" x14ac:dyDescent="0.3">
      <c r="A2573" s="19">
        <v>41423</v>
      </c>
      <c r="B2573" s="965" t="s">
        <v>1352</v>
      </c>
      <c r="C2573" s="965" t="s">
        <v>1595</v>
      </c>
      <c r="D2573" s="66">
        <v>1000</v>
      </c>
      <c r="E2573" s="8" t="s">
        <v>1212</v>
      </c>
      <c r="F2573" s="8"/>
      <c r="G2573" s="8" t="s">
        <v>1596</v>
      </c>
      <c r="H2573" s="8" t="s">
        <v>380</v>
      </c>
      <c r="I2573" s="9" t="s">
        <v>380</v>
      </c>
      <c r="J2573" s="10" t="s">
        <v>1458</v>
      </c>
      <c r="K2573" s="10"/>
      <c r="L2573" s="67">
        <v>1250</v>
      </c>
      <c r="M2573" s="11"/>
      <c r="N2573" s="38">
        <f t="shared" si="218"/>
        <v>5</v>
      </c>
      <c r="O2573" s="634">
        <f t="shared" si="217"/>
        <v>1.25</v>
      </c>
      <c r="P2573" s="34"/>
      <c r="R2573" s="45"/>
    </row>
    <row r="2574" spans="1:18" s="38" customFormat="1" x14ac:dyDescent="0.3">
      <c r="A2574" s="19">
        <v>41422</v>
      </c>
      <c r="B2574" s="965" t="s">
        <v>1597</v>
      </c>
      <c r="C2574" s="965" t="s">
        <v>1598</v>
      </c>
      <c r="D2574" s="66">
        <v>750</v>
      </c>
      <c r="E2574" s="8" t="s">
        <v>12</v>
      </c>
      <c r="F2574" s="13">
        <v>42750</v>
      </c>
      <c r="G2574" s="8" t="s">
        <v>1599</v>
      </c>
      <c r="H2574" s="8" t="s">
        <v>1600</v>
      </c>
      <c r="I2574" s="9" t="s">
        <v>1372</v>
      </c>
      <c r="J2574" s="10" t="s">
        <v>1373</v>
      </c>
      <c r="K2574" s="10"/>
      <c r="L2574" s="67">
        <v>1200</v>
      </c>
      <c r="M2574" s="11"/>
      <c r="N2574" s="38">
        <f t="shared" si="218"/>
        <v>5</v>
      </c>
      <c r="O2574" s="634">
        <f t="shared" si="217"/>
        <v>1.6</v>
      </c>
      <c r="P2574" s="34"/>
      <c r="R2574" s="45"/>
    </row>
    <row r="2575" spans="1:18" s="38" customFormat="1" x14ac:dyDescent="0.3">
      <c r="A2575" s="19">
        <v>41422</v>
      </c>
      <c r="B2575" s="965" t="s">
        <v>1597</v>
      </c>
      <c r="C2575" s="965" t="s">
        <v>1598</v>
      </c>
      <c r="D2575" s="66">
        <v>1000</v>
      </c>
      <c r="E2575" s="8" t="s">
        <v>37</v>
      </c>
      <c r="F2575" s="13">
        <v>43266</v>
      </c>
      <c r="G2575" s="8" t="s">
        <v>1599</v>
      </c>
      <c r="H2575" s="8" t="s">
        <v>1439</v>
      </c>
      <c r="I2575" s="9" t="s">
        <v>1601</v>
      </c>
      <c r="J2575" s="10" t="s">
        <v>1288</v>
      </c>
      <c r="K2575" s="10"/>
      <c r="L2575" s="67">
        <v>1800</v>
      </c>
      <c r="M2575" s="11">
        <v>3</v>
      </c>
      <c r="N2575" s="38">
        <f t="shared" si="218"/>
        <v>5</v>
      </c>
      <c r="O2575" s="634">
        <f t="shared" si="217"/>
        <v>1.8</v>
      </c>
      <c r="P2575" s="34"/>
      <c r="R2575" s="45"/>
    </row>
    <row r="2576" spans="1:18" s="38" customFormat="1" x14ac:dyDescent="0.3">
      <c r="A2576" s="19">
        <v>41422</v>
      </c>
      <c r="B2576" s="965" t="s">
        <v>1597</v>
      </c>
      <c r="C2576" s="965" t="s">
        <v>1598</v>
      </c>
      <c r="D2576" s="66">
        <v>500</v>
      </c>
      <c r="E2576" s="8" t="s">
        <v>1219</v>
      </c>
      <c r="F2576" s="13">
        <v>43266</v>
      </c>
      <c r="G2576" s="8" t="s">
        <v>1599</v>
      </c>
      <c r="H2576" s="10" t="s">
        <v>1602</v>
      </c>
      <c r="I2576" s="10" t="s">
        <v>1602</v>
      </c>
      <c r="J2576" s="10" t="s">
        <v>1602</v>
      </c>
      <c r="K2576" s="10"/>
      <c r="L2576" s="67">
        <v>800</v>
      </c>
      <c r="M2576" s="11"/>
      <c r="N2576" s="38">
        <f t="shared" si="218"/>
        <v>5</v>
      </c>
      <c r="O2576" s="634">
        <f t="shared" si="217"/>
        <v>1.6</v>
      </c>
      <c r="P2576" s="34"/>
      <c r="R2576" s="45"/>
    </row>
    <row r="2577" spans="1:18" s="38" customFormat="1" x14ac:dyDescent="0.3">
      <c r="A2577" s="19">
        <v>41422</v>
      </c>
      <c r="B2577" s="965" t="s">
        <v>1597</v>
      </c>
      <c r="C2577" s="965" t="s">
        <v>1598</v>
      </c>
      <c r="D2577" s="66">
        <v>1000</v>
      </c>
      <c r="E2577" s="8" t="s">
        <v>66</v>
      </c>
      <c r="F2577" s="13">
        <v>45092</v>
      </c>
      <c r="G2577" s="8" t="s">
        <v>1599</v>
      </c>
      <c r="H2577" s="8" t="s">
        <v>1603</v>
      </c>
      <c r="I2577" s="9" t="s">
        <v>1604</v>
      </c>
      <c r="J2577" s="10" t="s">
        <v>1588</v>
      </c>
      <c r="K2577" s="10"/>
      <c r="L2577" s="67">
        <v>1750</v>
      </c>
      <c r="M2577" s="11">
        <v>0</v>
      </c>
      <c r="N2577" s="38">
        <f t="shared" si="218"/>
        <v>5</v>
      </c>
      <c r="O2577" s="634">
        <f t="shared" si="217"/>
        <v>1.75</v>
      </c>
      <c r="P2577" s="34"/>
      <c r="R2577" s="45"/>
    </row>
    <row r="2578" spans="1:18" s="38" customFormat="1" x14ac:dyDescent="0.3">
      <c r="A2578" s="19">
        <v>41422</v>
      </c>
      <c r="B2578" s="965" t="s">
        <v>1597</v>
      </c>
      <c r="C2578" s="965" t="s">
        <v>1598</v>
      </c>
      <c r="D2578" s="66">
        <v>750</v>
      </c>
      <c r="E2578" s="8" t="s">
        <v>117</v>
      </c>
      <c r="F2578" s="13">
        <v>52397</v>
      </c>
      <c r="G2578" s="8" t="s">
        <v>1599</v>
      </c>
      <c r="H2578" s="8" t="s">
        <v>151</v>
      </c>
      <c r="I2578" s="9" t="s">
        <v>151</v>
      </c>
      <c r="J2578" s="10" t="s">
        <v>1054</v>
      </c>
      <c r="K2578" s="10"/>
      <c r="L2578" s="67">
        <v>1300</v>
      </c>
      <c r="M2578" s="11">
        <v>0</v>
      </c>
      <c r="N2578" s="38">
        <f t="shared" si="218"/>
        <v>5</v>
      </c>
      <c r="O2578" s="634">
        <f t="shared" si="217"/>
        <v>1.7333333333333334</v>
      </c>
      <c r="P2578" s="34"/>
      <c r="R2578" s="45"/>
    </row>
    <row r="2579" spans="1:18" s="38" customFormat="1" x14ac:dyDescent="0.3">
      <c r="A2579" s="19">
        <v>41422</v>
      </c>
      <c r="B2579" s="965" t="s">
        <v>1605</v>
      </c>
      <c r="C2579" s="965" t="s">
        <v>218</v>
      </c>
      <c r="D2579" s="66">
        <v>850</v>
      </c>
      <c r="E2579" s="8" t="s">
        <v>37</v>
      </c>
      <c r="F2579" s="13">
        <v>43252</v>
      </c>
      <c r="G2579" s="8" t="s">
        <v>1606</v>
      </c>
      <c r="H2579" s="8"/>
      <c r="I2579" s="9" t="s">
        <v>1607</v>
      </c>
      <c r="J2579" s="10" t="s">
        <v>1380</v>
      </c>
      <c r="K2579" s="10"/>
      <c r="L2579" s="67">
        <v>2500</v>
      </c>
      <c r="M2579" s="11"/>
      <c r="N2579" s="38">
        <f t="shared" si="218"/>
        <v>5</v>
      </c>
      <c r="O2579" s="634">
        <f t="shared" si="217"/>
        <v>2.9411764705882355</v>
      </c>
      <c r="P2579" s="34"/>
      <c r="R2579" s="45"/>
    </row>
    <row r="2580" spans="1:18" s="38" customFormat="1" x14ac:dyDescent="0.3">
      <c r="A2580" s="19">
        <v>41422</v>
      </c>
      <c r="B2580" s="965" t="s">
        <v>1605</v>
      </c>
      <c r="C2580" s="965" t="s">
        <v>218</v>
      </c>
      <c r="D2580" s="66">
        <v>1050</v>
      </c>
      <c r="E2580" s="8" t="s">
        <v>66</v>
      </c>
      <c r="F2580" s="13">
        <v>45139</v>
      </c>
      <c r="G2580" s="8" t="s">
        <v>1606</v>
      </c>
      <c r="H2580" s="8"/>
      <c r="I2580" s="9" t="s">
        <v>1608</v>
      </c>
      <c r="J2580" s="10" t="s">
        <v>1042</v>
      </c>
      <c r="K2580" s="10"/>
      <c r="L2580" s="67">
        <v>2200</v>
      </c>
      <c r="M2580" s="11">
        <v>10</v>
      </c>
      <c r="N2580" s="38">
        <f t="shared" si="218"/>
        <v>5</v>
      </c>
      <c r="O2580" s="634">
        <f t="shared" si="217"/>
        <v>2.0952380952380953</v>
      </c>
      <c r="P2580" s="34"/>
      <c r="R2580" s="45"/>
    </row>
    <row r="2581" spans="1:18" s="38" customFormat="1" x14ac:dyDescent="0.3">
      <c r="A2581" s="19">
        <v>41422</v>
      </c>
      <c r="B2581" s="965" t="s">
        <v>1605</v>
      </c>
      <c r="C2581" s="965" t="s">
        <v>218</v>
      </c>
      <c r="D2581" s="66">
        <v>950</v>
      </c>
      <c r="E2581" s="8" t="s">
        <v>117</v>
      </c>
      <c r="F2581" s="13">
        <v>52383</v>
      </c>
      <c r="G2581" s="8" t="s">
        <v>1606</v>
      </c>
      <c r="H2581" s="8"/>
      <c r="I2581" s="9" t="s">
        <v>1111</v>
      </c>
      <c r="J2581" s="10" t="s">
        <v>657</v>
      </c>
      <c r="K2581" s="10"/>
      <c r="L2581" s="67">
        <v>2000</v>
      </c>
      <c r="M2581" s="11">
        <v>15</v>
      </c>
      <c r="N2581" s="38">
        <f t="shared" si="218"/>
        <v>5</v>
      </c>
      <c r="O2581" s="634">
        <f t="shared" si="217"/>
        <v>2.1052631578947367</v>
      </c>
      <c r="P2581" s="34"/>
      <c r="R2581" s="45"/>
    </row>
    <row r="2582" spans="1:18" s="51" customFormat="1" x14ac:dyDescent="0.3">
      <c r="A2582" s="56">
        <v>41422</v>
      </c>
      <c r="B2582" s="982" t="s">
        <v>1611</v>
      </c>
      <c r="C2582" s="982" t="s">
        <v>218</v>
      </c>
      <c r="D2582" s="675">
        <v>500</v>
      </c>
      <c r="E2582" s="47" t="s">
        <v>66</v>
      </c>
      <c r="F2582" s="48">
        <v>45078</v>
      </c>
      <c r="G2582" s="47" t="s">
        <v>1612</v>
      </c>
      <c r="H2582" s="47" t="s">
        <v>95</v>
      </c>
      <c r="I2582" s="49" t="s">
        <v>1077</v>
      </c>
      <c r="J2582" s="50" t="s">
        <v>1087</v>
      </c>
      <c r="K2582" s="50"/>
      <c r="L2582" s="68">
        <v>5250</v>
      </c>
      <c r="M2582" s="51">
        <v>-4</v>
      </c>
      <c r="N2582" s="51">
        <f t="shared" si="218"/>
        <v>5</v>
      </c>
      <c r="O2582" s="635">
        <f>P2583</f>
        <v>5.25</v>
      </c>
      <c r="P2582" s="52">
        <f>SUM(D2582:D2583)</f>
        <v>1000</v>
      </c>
      <c r="R2582" s="56"/>
    </row>
    <row r="2583" spans="1:18" s="51" customFormat="1" x14ac:dyDescent="0.3">
      <c r="A2583" s="56">
        <v>41422</v>
      </c>
      <c r="B2583" s="982" t="s">
        <v>1611</v>
      </c>
      <c r="C2583" s="982" t="s">
        <v>218</v>
      </c>
      <c r="D2583" s="675">
        <v>500</v>
      </c>
      <c r="E2583" s="47" t="s">
        <v>117</v>
      </c>
      <c r="F2583" s="48">
        <v>52383</v>
      </c>
      <c r="G2583" s="47" t="s">
        <v>1612</v>
      </c>
      <c r="H2583" s="47" t="s">
        <v>1444</v>
      </c>
      <c r="I2583" s="49" t="s">
        <v>1613</v>
      </c>
      <c r="J2583" s="50" t="s">
        <v>1558</v>
      </c>
      <c r="K2583" s="50"/>
      <c r="L2583" s="68">
        <v>5250</v>
      </c>
      <c r="M2583" s="51">
        <v>-5</v>
      </c>
      <c r="N2583" s="51">
        <f t="shared" si="218"/>
        <v>5</v>
      </c>
      <c r="O2583" s="635">
        <f>P2583</f>
        <v>5.25</v>
      </c>
      <c r="P2583" s="52">
        <f>L2582/P2582</f>
        <v>5.25</v>
      </c>
      <c r="R2583" s="56"/>
    </row>
    <row r="2584" spans="1:18" s="38" customFormat="1" x14ac:dyDescent="0.3">
      <c r="A2584" s="19">
        <v>41415</v>
      </c>
      <c r="B2584" s="965" t="s">
        <v>1563</v>
      </c>
      <c r="C2584" s="965" t="s">
        <v>1159</v>
      </c>
      <c r="D2584" s="66">
        <v>250</v>
      </c>
      <c r="E2584" s="8" t="s">
        <v>37</v>
      </c>
      <c r="F2584" s="13">
        <v>43252</v>
      </c>
      <c r="G2584" s="8" t="s">
        <v>1564</v>
      </c>
      <c r="H2584" s="8" t="s">
        <v>578</v>
      </c>
      <c r="I2584" s="9" t="s">
        <v>1419</v>
      </c>
      <c r="J2584" s="10" t="s">
        <v>991</v>
      </c>
      <c r="K2584" s="10"/>
      <c r="L2584" s="67">
        <v>2700</v>
      </c>
      <c r="M2584" s="11"/>
      <c r="N2584" s="38">
        <f t="shared" si="218"/>
        <v>5</v>
      </c>
      <c r="O2584" s="634">
        <f t="shared" ref="O2584:O2596" si="219">L2584/D2584</f>
        <v>10.8</v>
      </c>
      <c r="P2584" s="34"/>
      <c r="R2584" s="45"/>
    </row>
    <row r="2585" spans="1:18" s="38" customFormat="1" x14ac:dyDescent="0.3">
      <c r="A2585" s="19">
        <v>41415</v>
      </c>
      <c r="B2585" s="965" t="s">
        <v>1563</v>
      </c>
      <c r="C2585" s="965" t="s">
        <v>1159</v>
      </c>
      <c r="D2585" s="66">
        <v>600</v>
      </c>
      <c r="E2585" s="8" t="s">
        <v>66</v>
      </c>
      <c r="F2585" s="13">
        <v>45078</v>
      </c>
      <c r="G2585" s="8" t="s">
        <v>1564</v>
      </c>
      <c r="H2585" s="8" t="s">
        <v>320</v>
      </c>
      <c r="I2585" s="9" t="s">
        <v>1075</v>
      </c>
      <c r="J2585" s="10" t="s">
        <v>1076</v>
      </c>
      <c r="K2585" s="10"/>
      <c r="L2585" s="67">
        <v>2000</v>
      </c>
      <c r="M2585" s="11">
        <v>-10</v>
      </c>
      <c r="N2585" s="38">
        <f t="shared" si="218"/>
        <v>5</v>
      </c>
      <c r="O2585" s="634">
        <f t="shared" si="219"/>
        <v>3.3333333333333335</v>
      </c>
      <c r="P2585" s="34"/>
      <c r="R2585" s="45"/>
    </row>
    <row r="2586" spans="1:18" s="38" customFormat="1" x14ac:dyDescent="0.3">
      <c r="A2586" s="19">
        <v>41415</v>
      </c>
      <c r="B2586" s="965" t="s">
        <v>1563</v>
      </c>
      <c r="C2586" s="965" t="s">
        <v>1159</v>
      </c>
      <c r="D2586" s="66">
        <v>300</v>
      </c>
      <c r="E2586" s="8" t="s">
        <v>117</v>
      </c>
      <c r="F2586" s="13">
        <v>52383</v>
      </c>
      <c r="G2586" s="8" t="s">
        <v>1564</v>
      </c>
      <c r="H2586" s="8" t="s">
        <v>1444</v>
      </c>
      <c r="I2586" s="9" t="s">
        <v>1332</v>
      </c>
      <c r="J2586" s="10" t="s">
        <v>1182</v>
      </c>
      <c r="K2586" s="10"/>
      <c r="L2586" s="67">
        <v>1500</v>
      </c>
      <c r="M2586" s="11">
        <v>-10</v>
      </c>
      <c r="N2586" s="38">
        <f t="shared" si="218"/>
        <v>5</v>
      </c>
      <c r="O2586" s="634">
        <f t="shared" si="219"/>
        <v>5</v>
      </c>
      <c r="P2586" s="34"/>
      <c r="R2586" s="45"/>
    </row>
    <row r="2587" spans="1:18" s="38" customFormat="1" x14ac:dyDescent="0.3">
      <c r="A2587" s="19">
        <v>41415</v>
      </c>
      <c r="B2587" s="965" t="s">
        <v>1565</v>
      </c>
      <c r="C2587" s="965" t="s">
        <v>127</v>
      </c>
      <c r="D2587" s="66">
        <v>250</v>
      </c>
      <c r="E2587" s="8" t="s">
        <v>1222</v>
      </c>
      <c r="F2587" s="13">
        <v>42517</v>
      </c>
      <c r="G2587" s="8" t="s">
        <v>1566</v>
      </c>
      <c r="H2587" s="8"/>
      <c r="I2587" s="9" t="s">
        <v>1567</v>
      </c>
      <c r="J2587" s="10" t="s">
        <v>1567</v>
      </c>
      <c r="K2587" s="10"/>
      <c r="L2587" s="67">
        <v>300</v>
      </c>
      <c r="M2587" s="11">
        <v>0</v>
      </c>
      <c r="N2587" s="38">
        <f t="shared" si="218"/>
        <v>5</v>
      </c>
      <c r="O2587" s="634">
        <f t="shared" si="219"/>
        <v>1.2</v>
      </c>
      <c r="P2587" s="34"/>
      <c r="R2587" s="45"/>
    </row>
    <row r="2588" spans="1:18" s="38" customFormat="1" x14ac:dyDescent="0.3">
      <c r="A2588" s="19">
        <v>41415</v>
      </c>
      <c r="B2588" s="965" t="s">
        <v>1569</v>
      </c>
      <c r="C2588" s="965" t="s">
        <v>1570</v>
      </c>
      <c r="D2588" s="66">
        <v>500</v>
      </c>
      <c r="E2588" s="8" t="s">
        <v>37</v>
      </c>
      <c r="F2588" s="13">
        <v>43249</v>
      </c>
      <c r="G2588" s="8" t="s">
        <v>31</v>
      </c>
      <c r="H2588" s="8"/>
      <c r="I2588" s="9" t="s">
        <v>695</v>
      </c>
      <c r="J2588" s="10" t="s">
        <v>1380</v>
      </c>
      <c r="K2588" s="10"/>
      <c r="L2588" s="67">
        <v>1000</v>
      </c>
      <c r="M2588" s="11">
        <v>8.5</v>
      </c>
      <c r="N2588" s="38">
        <f t="shared" si="218"/>
        <v>5</v>
      </c>
      <c r="O2588" s="634">
        <f t="shared" si="219"/>
        <v>2</v>
      </c>
      <c r="P2588" s="34"/>
      <c r="R2588" s="45"/>
    </row>
    <row r="2589" spans="1:18" s="38" customFormat="1" x14ac:dyDescent="0.3">
      <c r="A2589" s="19">
        <v>41415</v>
      </c>
      <c r="B2589" s="965" t="s">
        <v>1571</v>
      </c>
      <c r="C2589" s="965" t="s">
        <v>1572</v>
      </c>
      <c r="D2589" s="66">
        <v>1500</v>
      </c>
      <c r="E2589" s="8" t="s">
        <v>1199</v>
      </c>
      <c r="F2589" s="13">
        <v>46897</v>
      </c>
      <c r="G2589" s="8" t="s">
        <v>1573</v>
      </c>
      <c r="H2589" s="8"/>
      <c r="I2589" s="9" t="s">
        <v>347</v>
      </c>
      <c r="J2589" s="10" t="s">
        <v>1574</v>
      </c>
      <c r="K2589" s="10"/>
      <c r="L2589" s="67">
        <v>5000</v>
      </c>
      <c r="M2589" s="11"/>
      <c r="N2589" s="38">
        <f t="shared" si="218"/>
        <v>5</v>
      </c>
      <c r="O2589" s="634">
        <f t="shared" si="219"/>
        <v>3.3333333333333335</v>
      </c>
      <c r="P2589" s="34"/>
      <c r="R2589" s="45"/>
    </row>
    <row r="2590" spans="1:18" s="38" customFormat="1" x14ac:dyDescent="0.3">
      <c r="A2590" s="19">
        <v>41411</v>
      </c>
      <c r="B2590" s="965" t="s">
        <v>1450</v>
      </c>
      <c r="C2590" s="965" t="s">
        <v>1451</v>
      </c>
      <c r="D2590" s="92">
        <v>1000</v>
      </c>
      <c r="E2590" s="8" t="s">
        <v>66</v>
      </c>
      <c r="F2590" s="13">
        <v>45070</v>
      </c>
      <c r="G2590" s="8" t="s">
        <v>1452</v>
      </c>
      <c r="H2590" s="8"/>
      <c r="I2590" s="9" t="s">
        <v>1453</v>
      </c>
      <c r="J2590" s="10" t="s">
        <v>1454</v>
      </c>
      <c r="K2590" s="10"/>
      <c r="L2590" s="67">
        <v>3500</v>
      </c>
      <c r="M2590" s="11"/>
      <c r="N2590" s="38">
        <f t="shared" si="218"/>
        <v>5</v>
      </c>
      <c r="O2590" s="634">
        <f t="shared" si="219"/>
        <v>3.5</v>
      </c>
      <c r="P2590" s="34"/>
      <c r="R2590" s="45"/>
    </row>
    <row r="2591" spans="1:18" s="38" customFormat="1" x14ac:dyDescent="0.3">
      <c r="A2591" s="19">
        <v>41410</v>
      </c>
      <c r="B2591" s="965" t="s">
        <v>1455</v>
      </c>
      <c r="C2591" s="965" t="s">
        <v>1456</v>
      </c>
      <c r="D2591" s="92">
        <v>1000</v>
      </c>
      <c r="E2591" s="8" t="s">
        <v>66</v>
      </c>
      <c r="F2591" s="13">
        <v>45069</v>
      </c>
      <c r="G2591" s="8" t="s">
        <v>1457</v>
      </c>
      <c r="H2591" s="8" t="s">
        <v>380</v>
      </c>
      <c r="I2591" s="9" t="s">
        <v>380</v>
      </c>
      <c r="J2591" s="10" t="s">
        <v>1458</v>
      </c>
      <c r="K2591" s="10"/>
      <c r="L2591" s="67">
        <v>1600</v>
      </c>
      <c r="M2591" s="11"/>
      <c r="N2591" s="38">
        <f t="shared" si="218"/>
        <v>5</v>
      </c>
      <c r="O2591" s="634">
        <f t="shared" si="219"/>
        <v>1.6</v>
      </c>
      <c r="P2591" s="34"/>
      <c r="R2591" s="45"/>
    </row>
    <row r="2592" spans="1:18" s="38" customFormat="1" x14ac:dyDescent="0.3">
      <c r="A2592" s="19">
        <v>41410</v>
      </c>
      <c r="B2592" s="965" t="s">
        <v>988</v>
      </c>
      <c r="C2592" s="965" t="s">
        <v>1354</v>
      </c>
      <c r="D2592" s="92">
        <v>2000</v>
      </c>
      <c r="E2592" s="8" t="s">
        <v>66</v>
      </c>
      <c r="F2592" s="13">
        <v>45068</v>
      </c>
      <c r="G2592" s="8" t="s">
        <v>988</v>
      </c>
      <c r="H2592" s="8" t="s">
        <v>559</v>
      </c>
      <c r="I2592" s="9" t="s">
        <v>1460</v>
      </c>
      <c r="J2592" s="10" t="s">
        <v>1461</v>
      </c>
      <c r="K2592" s="10"/>
      <c r="L2592" s="67">
        <v>4500</v>
      </c>
      <c r="M2592" s="11">
        <v>4</v>
      </c>
      <c r="N2592" s="38">
        <f t="shared" si="218"/>
        <v>5</v>
      </c>
      <c r="O2592" s="634">
        <f t="shared" si="219"/>
        <v>2.25</v>
      </c>
      <c r="P2592" s="34"/>
      <c r="R2592" s="45"/>
    </row>
    <row r="2593" spans="1:18" s="38" customFormat="1" x14ac:dyDescent="0.3">
      <c r="A2593" s="19">
        <v>41410</v>
      </c>
      <c r="B2593" s="965" t="s">
        <v>1462</v>
      </c>
      <c r="C2593" s="965" t="s">
        <v>1463</v>
      </c>
      <c r="D2593" s="92">
        <v>500</v>
      </c>
      <c r="E2593" s="8" t="s">
        <v>12</v>
      </c>
      <c r="F2593" s="13">
        <v>42513</v>
      </c>
      <c r="G2593" s="8" t="s">
        <v>1464</v>
      </c>
      <c r="H2593" s="8"/>
      <c r="I2593" s="9" t="s">
        <v>1465</v>
      </c>
      <c r="J2593" s="10" t="s">
        <v>1323</v>
      </c>
      <c r="K2593" s="10"/>
      <c r="L2593" s="67">
        <v>3300</v>
      </c>
      <c r="M2593" s="11">
        <v>-9</v>
      </c>
      <c r="N2593" s="38">
        <f t="shared" si="218"/>
        <v>5</v>
      </c>
      <c r="O2593" s="634">
        <f t="shared" si="219"/>
        <v>6.6</v>
      </c>
      <c r="P2593" s="34"/>
      <c r="R2593" s="45"/>
    </row>
    <row r="2594" spans="1:18" s="38" customFormat="1" x14ac:dyDescent="0.3">
      <c r="A2594" s="19">
        <v>41410</v>
      </c>
      <c r="B2594" s="965" t="s">
        <v>1462</v>
      </c>
      <c r="C2594" s="965" t="s">
        <v>1463</v>
      </c>
      <c r="D2594" s="92">
        <v>350</v>
      </c>
      <c r="E2594" s="8" t="s">
        <v>117</v>
      </c>
      <c r="F2594" s="13">
        <v>52374</v>
      </c>
      <c r="G2594" s="8" t="s">
        <v>1464</v>
      </c>
      <c r="H2594" s="8"/>
      <c r="I2594" s="9" t="s">
        <v>1075</v>
      </c>
      <c r="J2594" s="10" t="s">
        <v>996</v>
      </c>
      <c r="K2594" s="10"/>
      <c r="L2594" s="67">
        <v>2700</v>
      </c>
      <c r="M2594" s="11">
        <v>0</v>
      </c>
      <c r="N2594" s="38">
        <f t="shared" si="218"/>
        <v>5</v>
      </c>
      <c r="O2594" s="634">
        <f t="shared" si="219"/>
        <v>7.7142857142857144</v>
      </c>
      <c r="P2594" s="34"/>
      <c r="R2594" s="45"/>
    </row>
    <row r="2595" spans="1:18" s="38" customFormat="1" x14ac:dyDescent="0.3">
      <c r="A2595" s="19">
        <v>41410</v>
      </c>
      <c r="B2595" s="965" t="s">
        <v>1466</v>
      </c>
      <c r="C2595" s="965" t="s">
        <v>1467</v>
      </c>
      <c r="D2595" s="92">
        <v>300</v>
      </c>
      <c r="E2595" s="8" t="s">
        <v>66</v>
      </c>
      <c r="F2595" s="13">
        <v>45061</v>
      </c>
      <c r="G2595" s="8" t="s">
        <v>1468</v>
      </c>
      <c r="H2595" s="8" t="s">
        <v>1469</v>
      </c>
      <c r="I2595" s="9" t="s">
        <v>1470</v>
      </c>
      <c r="J2595" s="10" t="s">
        <v>1471</v>
      </c>
      <c r="K2595" s="10"/>
      <c r="L2595" s="67">
        <v>950</v>
      </c>
      <c r="M2595" s="11">
        <v>-9</v>
      </c>
      <c r="N2595" s="38">
        <f t="shared" si="218"/>
        <v>5</v>
      </c>
      <c r="O2595" s="634">
        <f t="shared" si="219"/>
        <v>3.1666666666666665</v>
      </c>
      <c r="P2595" s="34"/>
      <c r="R2595" s="45"/>
    </row>
    <row r="2596" spans="1:18" s="38" customFormat="1" x14ac:dyDescent="0.3">
      <c r="A2596" s="19">
        <v>41409</v>
      </c>
      <c r="B2596" s="965" t="s">
        <v>1473</v>
      </c>
      <c r="C2596" s="965" t="s">
        <v>1474</v>
      </c>
      <c r="D2596" s="92">
        <v>500</v>
      </c>
      <c r="E2596" s="8">
        <v>10</v>
      </c>
      <c r="F2596" s="13">
        <v>45066</v>
      </c>
      <c r="G2596" s="8" t="s">
        <v>1475</v>
      </c>
      <c r="H2596" s="8" t="s">
        <v>1476</v>
      </c>
      <c r="I2596" s="9" t="s">
        <v>1477</v>
      </c>
      <c r="J2596" s="10" t="s">
        <v>1011</v>
      </c>
      <c r="K2596" s="10"/>
      <c r="L2596" s="67">
        <v>1750</v>
      </c>
      <c r="M2596" s="11"/>
      <c r="N2596" s="38">
        <f t="shared" si="218"/>
        <v>5</v>
      </c>
      <c r="O2596" s="634">
        <f t="shared" si="219"/>
        <v>3.5</v>
      </c>
      <c r="P2596" s="34"/>
      <c r="R2596" s="45"/>
    </row>
    <row r="2597" spans="1:18" s="51" customFormat="1" x14ac:dyDescent="0.3">
      <c r="A2597" s="56">
        <v>41409</v>
      </c>
      <c r="B2597" s="982" t="s">
        <v>1478</v>
      </c>
      <c r="C2597" s="982" t="s">
        <v>1039</v>
      </c>
      <c r="D2597" s="675">
        <v>500</v>
      </c>
      <c r="E2597" s="47" t="s">
        <v>37</v>
      </c>
      <c r="F2597" s="48">
        <v>43242</v>
      </c>
      <c r="G2597" s="47" t="s">
        <v>1479</v>
      </c>
      <c r="H2597" s="47" t="s">
        <v>145</v>
      </c>
      <c r="I2597" s="49" t="s">
        <v>1175</v>
      </c>
      <c r="J2597" s="50" t="s">
        <v>990</v>
      </c>
      <c r="K2597" s="50"/>
      <c r="L2597" s="68">
        <v>9500</v>
      </c>
      <c r="N2597" s="51">
        <f t="shared" si="218"/>
        <v>5</v>
      </c>
      <c r="O2597" s="635">
        <f>P2598</f>
        <v>4.75</v>
      </c>
      <c r="P2597" s="52">
        <f>SUM(D2597:D2599)</f>
        <v>2000</v>
      </c>
      <c r="R2597" s="56"/>
    </row>
    <row r="2598" spans="1:18" s="51" customFormat="1" x14ac:dyDescent="0.3">
      <c r="A2598" s="56">
        <v>41409</v>
      </c>
      <c r="B2598" s="982" t="s">
        <v>1478</v>
      </c>
      <c r="C2598" s="982" t="s">
        <v>1039</v>
      </c>
      <c r="D2598" s="675">
        <v>1000</v>
      </c>
      <c r="E2598" s="47" t="s">
        <v>66</v>
      </c>
      <c r="F2598" s="48">
        <v>45068</v>
      </c>
      <c r="G2598" s="47" t="s">
        <v>1479</v>
      </c>
      <c r="H2598" s="47" t="s">
        <v>124</v>
      </c>
      <c r="I2598" s="49" t="s">
        <v>1331</v>
      </c>
      <c r="J2598" s="50" t="s">
        <v>1016</v>
      </c>
      <c r="K2598" s="50"/>
      <c r="L2598" s="68">
        <v>9500</v>
      </c>
      <c r="N2598" s="51">
        <f t="shared" si="218"/>
        <v>5</v>
      </c>
      <c r="O2598" s="635">
        <f>P2598</f>
        <v>4.75</v>
      </c>
      <c r="P2598" s="52">
        <f>L2597/P2597</f>
        <v>4.75</v>
      </c>
      <c r="R2598" s="56"/>
    </row>
    <row r="2599" spans="1:18" s="51" customFormat="1" x14ac:dyDescent="0.3">
      <c r="A2599" s="56">
        <v>41409</v>
      </c>
      <c r="B2599" s="982" t="s">
        <v>1478</v>
      </c>
      <c r="C2599" s="982" t="s">
        <v>1039</v>
      </c>
      <c r="D2599" s="675">
        <v>500</v>
      </c>
      <c r="E2599" s="47" t="s">
        <v>117</v>
      </c>
      <c r="F2599" s="48">
        <v>52373</v>
      </c>
      <c r="G2599" s="47" t="s">
        <v>1479</v>
      </c>
      <c r="H2599" s="47" t="s">
        <v>124</v>
      </c>
      <c r="I2599" s="49" t="s">
        <v>1480</v>
      </c>
      <c r="J2599" s="50" t="s">
        <v>1481</v>
      </c>
      <c r="K2599" s="50"/>
      <c r="L2599" s="68">
        <v>9500</v>
      </c>
      <c r="N2599" s="51">
        <f t="shared" si="218"/>
        <v>5</v>
      </c>
      <c r="O2599" s="635">
        <f>P2598</f>
        <v>4.75</v>
      </c>
      <c r="P2599" s="52"/>
      <c r="R2599" s="56"/>
    </row>
    <row r="2600" spans="1:18" s="38" customFormat="1" x14ac:dyDescent="0.3">
      <c r="A2600" s="19">
        <v>41409</v>
      </c>
      <c r="B2600" s="965" t="s">
        <v>1482</v>
      </c>
      <c r="C2600" s="965" t="s">
        <v>1005</v>
      </c>
      <c r="D2600" s="92">
        <v>500</v>
      </c>
      <c r="E2600" s="8" t="s">
        <v>66</v>
      </c>
      <c r="F2600" s="13">
        <v>45068</v>
      </c>
      <c r="G2600" s="8" t="s">
        <v>1483</v>
      </c>
      <c r="H2600" s="8" t="s">
        <v>173</v>
      </c>
      <c r="I2600" s="9" t="s">
        <v>1145</v>
      </c>
      <c r="J2600" s="10" t="s">
        <v>1484</v>
      </c>
      <c r="K2600" s="10"/>
      <c r="L2600" s="67">
        <v>4100</v>
      </c>
      <c r="M2600" s="11">
        <v>0</v>
      </c>
      <c r="N2600" s="38">
        <f t="shared" si="218"/>
        <v>5</v>
      </c>
      <c r="O2600" s="634">
        <f t="shared" ref="O2600:O2606" si="220">L2600/D2600</f>
        <v>8.1999999999999993</v>
      </c>
      <c r="P2600" s="34"/>
      <c r="R2600" s="45"/>
    </row>
    <row r="2601" spans="1:18" s="38" customFormat="1" x14ac:dyDescent="0.3">
      <c r="A2601" s="19">
        <v>41409</v>
      </c>
      <c r="B2601" s="965" t="s">
        <v>1486</v>
      </c>
      <c r="C2601" s="965" t="s">
        <v>1487</v>
      </c>
      <c r="D2601" s="92">
        <v>1000</v>
      </c>
      <c r="E2601" s="8" t="s">
        <v>12</v>
      </c>
      <c r="F2601" s="13">
        <v>42508</v>
      </c>
      <c r="G2601" s="8" t="s">
        <v>1488</v>
      </c>
      <c r="H2601" s="8" t="s">
        <v>1489</v>
      </c>
      <c r="I2601" s="9" t="s">
        <v>1133</v>
      </c>
      <c r="J2601" s="10" t="s">
        <v>1134</v>
      </c>
      <c r="K2601" s="10"/>
      <c r="L2601" s="67">
        <v>2000</v>
      </c>
      <c r="M2601" s="11"/>
      <c r="N2601" s="38">
        <f t="shared" si="218"/>
        <v>5</v>
      </c>
      <c r="O2601" s="634">
        <f t="shared" si="220"/>
        <v>2</v>
      </c>
      <c r="P2601" s="34"/>
      <c r="R2601" s="45"/>
    </row>
    <row r="2602" spans="1:18" s="38" customFormat="1" x14ac:dyDescent="0.3">
      <c r="A2602" s="19">
        <v>41409</v>
      </c>
      <c r="B2602" s="965" t="s">
        <v>1486</v>
      </c>
      <c r="C2602" s="965" t="s">
        <v>1487</v>
      </c>
      <c r="D2602" s="92">
        <v>500</v>
      </c>
      <c r="E2602" s="8" t="s">
        <v>1222</v>
      </c>
      <c r="F2602" s="13">
        <v>42508</v>
      </c>
      <c r="G2602" s="8" t="s">
        <v>1488</v>
      </c>
      <c r="H2602" s="8" t="s">
        <v>14</v>
      </c>
      <c r="I2602" s="9" t="s">
        <v>14</v>
      </c>
      <c r="J2602" s="10" t="s">
        <v>1490</v>
      </c>
      <c r="K2602" s="10"/>
      <c r="L2602" s="67">
        <v>1000</v>
      </c>
      <c r="M2602" s="11"/>
      <c r="N2602" s="38">
        <f t="shared" si="218"/>
        <v>5</v>
      </c>
      <c r="O2602" s="634">
        <f t="shared" si="220"/>
        <v>2</v>
      </c>
      <c r="P2602" s="34"/>
      <c r="R2602" s="45"/>
    </row>
    <row r="2603" spans="1:18" s="38" customFormat="1" x14ac:dyDescent="0.3">
      <c r="A2603" s="19">
        <v>41409</v>
      </c>
      <c r="B2603" s="965" t="s">
        <v>1486</v>
      </c>
      <c r="C2603" s="965" t="s">
        <v>1487</v>
      </c>
      <c r="D2603" s="92">
        <v>1000</v>
      </c>
      <c r="E2603" s="8" t="s">
        <v>37</v>
      </c>
      <c r="F2603" s="13">
        <v>43238</v>
      </c>
      <c r="G2603" s="8" t="s">
        <v>1488</v>
      </c>
      <c r="H2603" s="8" t="s">
        <v>1252</v>
      </c>
      <c r="I2603" s="9" t="s">
        <v>1491</v>
      </c>
      <c r="J2603" s="10" t="s">
        <v>1492</v>
      </c>
      <c r="K2603" s="10"/>
      <c r="L2603" s="67">
        <v>3500</v>
      </c>
      <c r="M2603" s="11"/>
      <c r="N2603" s="38">
        <f t="shared" si="218"/>
        <v>5</v>
      </c>
      <c r="O2603" s="634">
        <f t="shared" si="220"/>
        <v>3.5</v>
      </c>
      <c r="P2603" s="34"/>
      <c r="R2603" s="45"/>
    </row>
    <row r="2604" spans="1:18" s="38" customFormat="1" x14ac:dyDescent="0.3">
      <c r="A2604" s="19">
        <v>41409</v>
      </c>
      <c r="B2604" s="965" t="s">
        <v>1486</v>
      </c>
      <c r="C2604" s="965" t="s">
        <v>1487</v>
      </c>
      <c r="D2604" s="92">
        <v>1000</v>
      </c>
      <c r="E2604" s="8" t="s">
        <v>1219</v>
      </c>
      <c r="F2604" s="13">
        <v>43238</v>
      </c>
      <c r="G2604" s="8" t="s">
        <v>1488</v>
      </c>
      <c r="H2604" s="8" t="s">
        <v>14</v>
      </c>
      <c r="I2604" s="9" t="s">
        <v>14</v>
      </c>
      <c r="J2604" s="10" t="s">
        <v>1494</v>
      </c>
      <c r="K2604" s="10"/>
      <c r="L2604" s="67">
        <v>1750</v>
      </c>
      <c r="M2604" s="11"/>
      <c r="N2604" s="38">
        <f t="shared" si="218"/>
        <v>5</v>
      </c>
      <c r="O2604" s="634">
        <f t="shared" si="220"/>
        <v>1.75</v>
      </c>
      <c r="P2604" s="34"/>
      <c r="R2604" s="45"/>
    </row>
    <row r="2605" spans="1:18" s="38" customFormat="1" x14ac:dyDescent="0.3">
      <c r="A2605" s="19">
        <v>41409</v>
      </c>
      <c r="B2605" s="965" t="s">
        <v>1486</v>
      </c>
      <c r="C2605" s="965" t="s">
        <v>1487</v>
      </c>
      <c r="D2605" s="92">
        <v>1750</v>
      </c>
      <c r="E2605" s="8" t="s">
        <v>66</v>
      </c>
      <c r="F2605" s="13">
        <v>43238</v>
      </c>
      <c r="G2605" s="8" t="s">
        <v>1488</v>
      </c>
      <c r="H2605" s="8" t="s">
        <v>155</v>
      </c>
      <c r="I2605" s="9" t="s">
        <v>1495</v>
      </c>
      <c r="J2605" s="10" t="s">
        <v>1496</v>
      </c>
      <c r="K2605" s="10"/>
      <c r="L2605" s="67">
        <v>3750</v>
      </c>
      <c r="M2605" s="11">
        <v>2</v>
      </c>
      <c r="N2605" s="38">
        <f t="shared" si="218"/>
        <v>5</v>
      </c>
      <c r="O2605" s="634">
        <f t="shared" si="220"/>
        <v>2.1428571428571428</v>
      </c>
      <c r="P2605" s="34"/>
      <c r="R2605" s="45"/>
    </row>
    <row r="2606" spans="1:18" s="38" customFormat="1" x14ac:dyDescent="0.3">
      <c r="A2606" s="19">
        <v>41409</v>
      </c>
      <c r="B2606" s="965" t="s">
        <v>1486</v>
      </c>
      <c r="C2606" s="965" t="s">
        <v>1487</v>
      </c>
      <c r="D2606" s="92">
        <v>1250</v>
      </c>
      <c r="E2606" s="8" t="s">
        <v>117</v>
      </c>
      <c r="F2606" s="13">
        <v>52369</v>
      </c>
      <c r="G2606" s="8" t="s">
        <v>1488</v>
      </c>
      <c r="H2606" s="8" t="s">
        <v>804</v>
      </c>
      <c r="I2606" s="9" t="s">
        <v>936</v>
      </c>
      <c r="J2606" s="10" t="s">
        <v>1498</v>
      </c>
      <c r="K2606" s="10"/>
      <c r="L2606" s="67">
        <v>3800</v>
      </c>
      <c r="M2606" s="11">
        <v>5</v>
      </c>
      <c r="N2606" s="38">
        <f t="shared" si="218"/>
        <v>5</v>
      </c>
      <c r="O2606" s="634">
        <f t="shared" si="220"/>
        <v>3.04</v>
      </c>
      <c r="P2606" s="34"/>
      <c r="R2606" s="45"/>
    </row>
    <row r="2607" spans="1:18" s="51" customFormat="1" x14ac:dyDescent="0.3">
      <c r="A2607" s="56">
        <v>41409</v>
      </c>
      <c r="B2607" s="982" t="s">
        <v>1500</v>
      </c>
      <c r="C2607" s="982" t="s">
        <v>1501</v>
      </c>
      <c r="D2607" s="675">
        <v>1000</v>
      </c>
      <c r="E2607" s="47" t="s">
        <v>37</v>
      </c>
      <c r="F2607" s="48">
        <v>43242</v>
      </c>
      <c r="G2607" s="47" t="s">
        <v>1502</v>
      </c>
      <c r="H2607" s="47"/>
      <c r="I2607" s="49" t="s">
        <v>569</v>
      </c>
      <c r="J2607" s="50" t="s">
        <v>989</v>
      </c>
      <c r="K2607" s="50"/>
      <c r="L2607" s="68">
        <v>3250</v>
      </c>
      <c r="M2607" s="51">
        <v>2</v>
      </c>
      <c r="N2607" s="51">
        <f t="shared" si="218"/>
        <v>5</v>
      </c>
      <c r="O2607" s="635">
        <f>P2608</f>
        <v>1.7567567567567568</v>
      </c>
      <c r="P2607" s="52">
        <f>SUM(D2607:D2608)</f>
        <v>1850</v>
      </c>
      <c r="R2607" s="56"/>
    </row>
    <row r="2608" spans="1:18" s="51" customFormat="1" x14ac:dyDescent="0.3">
      <c r="A2608" s="56">
        <v>41409</v>
      </c>
      <c r="B2608" s="982" t="s">
        <v>1500</v>
      </c>
      <c r="C2608" s="982" t="s">
        <v>1501</v>
      </c>
      <c r="D2608" s="675">
        <v>850</v>
      </c>
      <c r="E2608" s="47" t="s">
        <v>1219</v>
      </c>
      <c r="F2608" s="48">
        <v>43242</v>
      </c>
      <c r="G2608" s="47" t="s">
        <v>1502</v>
      </c>
      <c r="H2608" s="47"/>
      <c r="I2608" s="50" t="s">
        <v>1504</v>
      </c>
      <c r="J2608" s="50" t="s">
        <v>1504</v>
      </c>
      <c r="K2608" s="50"/>
      <c r="L2608" s="68">
        <v>3250</v>
      </c>
      <c r="N2608" s="51">
        <f t="shared" si="218"/>
        <v>5</v>
      </c>
      <c r="O2608" s="635">
        <f>P2608</f>
        <v>1.7567567567567568</v>
      </c>
      <c r="P2608" s="52">
        <f>L2607/P2607</f>
        <v>1.7567567567567568</v>
      </c>
      <c r="R2608" s="56"/>
    </row>
    <row r="2609" spans="1:18" s="38" customFormat="1" x14ac:dyDescent="0.3">
      <c r="A2609" s="19">
        <v>41408</v>
      </c>
      <c r="B2609" s="965" t="s">
        <v>1509</v>
      </c>
      <c r="C2609" s="965" t="s">
        <v>36</v>
      </c>
      <c r="D2609" s="92">
        <v>400</v>
      </c>
      <c r="E2609" s="8" t="s">
        <v>66</v>
      </c>
      <c r="F2609" s="13">
        <v>45067</v>
      </c>
      <c r="G2609" s="8" t="s">
        <v>1510</v>
      </c>
      <c r="H2609" s="8" t="s">
        <v>748</v>
      </c>
      <c r="I2609" s="9" t="s">
        <v>1511</v>
      </c>
      <c r="J2609" s="10" t="s">
        <v>1512</v>
      </c>
      <c r="K2609" s="10"/>
      <c r="L2609" s="67">
        <v>1000</v>
      </c>
      <c r="M2609" s="11"/>
      <c r="N2609" s="38">
        <f t="shared" si="218"/>
        <v>5</v>
      </c>
      <c r="O2609" s="634">
        <f>L2609/D2609</f>
        <v>2.5</v>
      </c>
      <c r="P2609" s="34"/>
      <c r="R2609" s="45"/>
    </row>
    <row r="2610" spans="1:18" s="38" customFormat="1" x14ac:dyDescent="0.3">
      <c r="A2610" s="19">
        <v>41408</v>
      </c>
      <c r="B2610" s="965" t="s">
        <v>1513</v>
      </c>
      <c r="C2610" s="965" t="s">
        <v>1514</v>
      </c>
      <c r="D2610" s="92">
        <v>350</v>
      </c>
      <c r="E2610" s="8" t="s">
        <v>66</v>
      </c>
      <c r="F2610" s="13">
        <v>45078</v>
      </c>
      <c r="G2610" s="8" t="s">
        <v>1515</v>
      </c>
      <c r="H2610" s="18" t="s">
        <v>1516</v>
      </c>
      <c r="I2610" s="9" t="s">
        <v>1517</v>
      </c>
      <c r="J2610" s="10" t="s">
        <v>1044</v>
      </c>
      <c r="K2610" s="10"/>
      <c r="L2610" s="67">
        <v>1000</v>
      </c>
      <c r="M2610" s="11">
        <v>5</v>
      </c>
      <c r="N2610" s="38">
        <f t="shared" si="218"/>
        <v>5</v>
      </c>
      <c r="O2610" s="634">
        <f>L2610/D2610</f>
        <v>2.8571428571428572</v>
      </c>
      <c r="P2610" s="34"/>
      <c r="R2610" s="45"/>
    </row>
    <row r="2611" spans="1:18" s="38" customFormat="1" x14ac:dyDescent="0.3">
      <c r="A2611" s="19">
        <v>41408</v>
      </c>
      <c r="B2611" s="965" t="s">
        <v>1518</v>
      </c>
      <c r="C2611" s="965" t="s">
        <v>127</v>
      </c>
      <c r="D2611" s="92">
        <v>250</v>
      </c>
      <c r="E2611" s="8" t="s">
        <v>66</v>
      </c>
      <c r="F2611" s="13">
        <v>45047</v>
      </c>
      <c r="G2611" s="8" t="s">
        <v>1519</v>
      </c>
      <c r="H2611" s="8" t="s">
        <v>189</v>
      </c>
      <c r="I2611" s="9" t="s">
        <v>1217</v>
      </c>
      <c r="J2611" s="10" t="s">
        <v>1218</v>
      </c>
      <c r="K2611" s="10"/>
      <c r="L2611" s="67">
        <v>1250</v>
      </c>
      <c r="M2611" s="11">
        <v>3</v>
      </c>
      <c r="N2611" s="38">
        <f t="shared" si="218"/>
        <v>5</v>
      </c>
      <c r="O2611" s="634">
        <f>L2611/D2611</f>
        <v>5</v>
      </c>
      <c r="P2611" s="34"/>
      <c r="R2611" s="45"/>
    </row>
    <row r="2612" spans="1:18" s="51" customFormat="1" x14ac:dyDescent="0.3">
      <c r="A2612" s="56">
        <v>41408</v>
      </c>
      <c r="B2612" s="982" t="s">
        <v>1522</v>
      </c>
      <c r="C2612" s="982" t="s">
        <v>73</v>
      </c>
      <c r="D2612" s="675">
        <v>750</v>
      </c>
      <c r="E2612" s="47" t="s">
        <v>12</v>
      </c>
      <c r="F2612" s="48">
        <v>42507</v>
      </c>
      <c r="G2612" s="47" t="s">
        <v>1523</v>
      </c>
      <c r="H2612" s="47" t="s">
        <v>356</v>
      </c>
      <c r="I2612" s="49" t="s">
        <v>1440</v>
      </c>
      <c r="J2612" s="50" t="s">
        <v>1441</v>
      </c>
      <c r="K2612" s="50"/>
      <c r="L2612" s="68">
        <v>3000</v>
      </c>
      <c r="M2612" s="51">
        <v>1.5</v>
      </c>
      <c r="N2612" s="51">
        <f t="shared" si="218"/>
        <v>5</v>
      </c>
      <c r="O2612" s="635">
        <f>P2613</f>
        <v>2</v>
      </c>
      <c r="P2612" s="52">
        <f>SUM(D2612:D2613)</f>
        <v>1500</v>
      </c>
      <c r="R2612" s="56"/>
    </row>
    <row r="2613" spans="1:18" s="51" customFormat="1" x14ac:dyDescent="0.3">
      <c r="A2613" s="56">
        <v>41408</v>
      </c>
      <c r="B2613" s="982" t="s">
        <v>1522</v>
      </c>
      <c r="C2613" s="982" t="s">
        <v>73</v>
      </c>
      <c r="D2613" s="675">
        <v>750</v>
      </c>
      <c r="E2613" s="47" t="s">
        <v>1222</v>
      </c>
      <c r="F2613" s="48">
        <v>42507</v>
      </c>
      <c r="G2613" s="47" t="s">
        <v>1523</v>
      </c>
      <c r="H2613" s="47"/>
      <c r="I2613" s="47" t="s">
        <v>1524</v>
      </c>
      <c r="J2613" s="50" t="s">
        <v>1377</v>
      </c>
      <c r="K2613" s="50"/>
      <c r="L2613" s="68">
        <v>3000</v>
      </c>
      <c r="N2613" s="51">
        <f t="shared" si="218"/>
        <v>5</v>
      </c>
      <c r="O2613" s="635">
        <f>P2613</f>
        <v>2</v>
      </c>
      <c r="P2613" s="52">
        <f>L2612/P2612</f>
        <v>2</v>
      </c>
      <c r="R2613" s="56"/>
    </row>
    <row r="2614" spans="1:18" s="38" customFormat="1" x14ac:dyDescent="0.3">
      <c r="A2614" s="19">
        <v>41407</v>
      </c>
      <c r="B2614" s="704" t="s">
        <v>1525</v>
      </c>
      <c r="C2614" s="965" t="s">
        <v>1526</v>
      </c>
      <c r="D2614" s="92">
        <v>1625</v>
      </c>
      <c r="E2614" s="8" t="s">
        <v>66</v>
      </c>
      <c r="F2614" s="13">
        <v>45066</v>
      </c>
      <c r="G2614" s="8" t="s">
        <v>1000</v>
      </c>
      <c r="H2614" s="8" t="s">
        <v>1527</v>
      </c>
      <c r="I2614" s="9" t="s">
        <v>1528</v>
      </c>
      <c r="J2614" s="10" t="s">
        <v>1529</v>
      </c>
      <c r="K2614" s="10"/>
      <c r="L2614" s="67">
        <v>8000</v>
      </c>
      <c r="M2614" s="11">
        <v>0</v>
      </c>
      <c r="N2614" s="38">
        <f t="shared" ref="N2614:N2662" si="221">MONTH(A2614)</f>
        <v>5</v>
      </c>
      <c r="O2614" s="634">
        <f>L2614/D2614</f>
        <v>4.9230769230769234</v>
      </c>
      <c r="P2614" s="34"/>
      <c r="R2614" s="45"/>
    </row>
    <row r="2615" spans="1:18" s="38" customFormat="1" x14ac:dyDescent="0.3">
      <c r="A2615" s="19">
        <v>41407</v>
      </c>
      <c r="B2615" s="704" t="s">
        <v>1525</v>
      </c>
      <c r="C2615" s="965" t="s">
        <v>1526</v>
      </c>
      <c r="D2615" s="92">
        <v>1625</v>
      </c>
      <c r="E2615" s="8" t="s">
        <v>117</v>
      </c>
      <c r="F2615" s="13">
        <v>52371</v>
      </c>
      <c r="G2615" s="8" t="s">
        <v>1000</v>
      </c>
      <c r="H2615" s="8" t="s">
        <v>1165</v>
      </c>
      <c r="I2615" s="9" t="s">
        <v>1530</v>
      </c>
      <c r="J2615" s="10" t="s">
        <v>1070</v>
      </c>
      <c r="K2615" s="10"/>
      <c r="L2615" s="67">
        <v>5500</v>
      </c>
      <c r="M2615" s="11">
        <v>0</v>
      </c>
      <c r="N2615" s="38">
        <f t="shared" si="221"/>
        <v>5</v>
      </c>
      <c r="O2615" s="634">
        <f>L2615/D2615</f>
        <v>3.3846153846153846</v>
      </c>
      <c r="P2615" s="34"/>
      <c r="R2615" s="45"/>
    </row>
    <row r="2616" spans="1:18" s="51" customFormat="1" x14ac:dyDescent="0.3">
      <c r="A2616" s="56">
        <v>41407</v>
      </c>
      <c r="B2616" s="953" t="s">
        <v>1532</v>
      </c>
      <c r="C2616" s="982" t="s">
        <v>1533</v>
      </c>
      <c r="D2616" s="675">
        <v>1250</v>
      </c>
      <c r="E2616" s="47" t="s">
        <v>12</v>
      </c>
      <c r="F2616" s="48">
        <v>42510</v>
      </c>
      <c r="G2616" s="47" t="s">
        <v>1534</v>
      </c>
      <c r="H2616" s="47" t="s">
        <v>248</v>
      </c>
      <c r="I2616" s="49" t="s">
        <v>1195</v>
      </c>
      <c r="J2616" s="50" t="s">
        <v>1189</v>
      </c>
      <c r="K2616" s="50"/>
      <c r="L2616" s="68">
        <v>50000</v>
      </c>
      <c r="M2616" s="51">
        <v>10</v>
      </c>
      <c r="N2616" s="51">
        <f t="shared" si="221"/>
        <v>5</v>
      </c>
      <c r="O2616" s="635">
        <f>P2617</f>
        <v>4.5454545454545459</v>
      </c>
      <c r="P2616" s="52">
        <f>SUM(D2616:D2621)</f>
        <v>11000</v>
      </c>
      <c r="R2616" s="56"/>
    </row>
    <row r="2617" spans="1:18" s="51" customFormat="1" x14ac:dyDescent="0.3">
      <c r="A2617" s="56">
        <v>41407</v>
      </c>
      <c r="B2617" s="953" t="s">
        <v>1532</v>
      </c>
      <c r="C2617" s="982" t="s">
        <v>1533</v>
      </c>
      <c r="D2617" s="675">
        <v>1000</v>
      </c>
      <c r="E2617" s="47" t="s">
        <v>1222</v>
      </c>
      <c r="F2617" s="48">
        <v>42510</v>
      </c>
      <c r="G2617" s="47" t="s">
        <v>1534</v>
      </c>
      <c r="H2617" s="47" t="s">
        <v>1536</v>
      </c>
      <c r="I2617" s="49" t="s">
        <v>1537</v>
      </c>
      <c r="J2617" s="50" t="s">
        <v>1538</v>
      </c>
      <c r="K2617" s="50"/>
      <c r="L2617" s="68">
        <v>50000</v>
      </c>
      <c r="N2617" s="51">
        <f t="shared" si="221"/>
        <v>5</v>
      </c>
      <c r="O2617" s="635">
        <f>P2617</f>
        <v>4.5454545454545459</v>
      </c>
      <c r="P2617" s="52">
        <f>L2616/P2616</f>
        <v>4.5454545454545459</v>
      </c>
      <c r="R2617" s="56"/>
    </row>
    <row r="2618" spans="1:18" s="51" customFormat="1" x14ac:dyDescent="0.3">
      <c r="A2618" s="56">
        <v>41407</v>
      </c>
      <c r="B2618" s="953" t="s">
        <v>1532</v>
      </c>
      <c r="C2618" s="982" t="s">
        <v>1533</v>
      </c>
      <c r="D2618" s="675">
        <v>2000</v>
      </c>
      <c r="E2618" s="47" t="s">
        <v>37</v>
      </c>
      <c r="F2618" s="48">
        <v>43480</v>
      </c>
      <c r="G2618" s="47" t="s">
        <v>1534</v>
      </c>
      <c r="H2618" s="47" t="s">
        <v>346</v>
      </c>
      <c r="I2618" s="49" t="s">
        <v>1539</v>
      </c>
      <c r="J2618" s="50" t="s">
        <v>1540</v>
      </c>
      <c r="K2618" s="50"/>
      <c r="L2618" s="68">
        <v>50000</v>
      </c>
      <c r="M2618" s="51">
        <v>5</v>
      </c>
      <c r="N2618" s="51">
        <f t="shared" si="221"/>
        <v>5</v>
      </c>
      <c r="O2618" s="635">
        <f>P2617</f>
        <v>4.5454545454545459</v>
      </c>
      <c r="P2618" s="52"/>
      <c r="R2618" s="56"/>
    </row>
    <row r="2619" spans="1:18" s="51" customFormat="1" x14ac:dyDescent="0.3">
      <c r="A2619" s="56">
        <v>41407</v>
      </c>
      <c r="B2619" s="953" t="s">
        <v>1532</v>
      </c>
      <c r="C2619" s="982" t="s">
        <v>1533</v>
      </c>
      <c r="D2619" s="675">
        <v>1500</v>
      </c>
      <c r="E2619" s="47" t="s">
        <v>1219</v>
      </c>
      <c r="F2619" s="48">
        <v>43480</v>
      </c>
      <c r="G2619" s="47" t="s">
        <v>1534</v>
      </c>
      <c r="H2619" s="47" t="s">
        <v>1541</v>
      </c>
      <c r="I2619" s="49" t="s">
        <v>1542</v>
      </c>
      <c r="J2619" s="50" t="s">
        <v>1543</v>
      </c>
      <c r="K2619" s="50"/>
      <c r="L2619" s="68">
        <v>50000</v>
      </c>
      <c r="N2619" s="51">
        <f t="shared" si="221"/>
        <v>5</v>
      </c>
      <c r="O2619" s="635">
        <f>P2617</f>
        <v>4.5454545454545459</v>
      </c>
      <c r="P2619" s="52"/>
      <c r="R2619" s="56"/>
    </row>
    <row r="2620" spans="1:18" s="51" customFormat="1" x14ac:dyDescent="0.3">
      <c r="A2620" s="56">
        <v>41407</v>
      </c>
      <c r="B2620" s="953" t="s">
        <v>1532</v>
      </c>
      <c r="C2620" s="982" t="s">
        <v>1533</v>
      </c>
      <c r="D2620" s="675">
        <v>3500</v>
      </c>
      <c r="E2620" s="47" t="s">
        <v>66</v>
      </c>
      <c r="F2620" s="48">
        <v>45066</v>
      </c>
      <c r="G2620" s="47" t="s">
        <v>1534</v>
      </c>
      <c r="H2620" s="47" t="s">
        <v>178</v>
      </c>
      <c r="I2620" s="49" t="s">
        <v>1544</v>
      </c>
      <c r="J2620" s="50" t="s">
        <v>1545</v>
      </c>
      <c r="K2620" s="50"/>
      <c r="L2620" s="68">
        <v>50000</v>
      </c>
      <c r="M2620" s="51">
        <v>5</v>
      </c>
      <c r="N2620" s="51">
        <f t="shared" si="221"/>
        <v>5</v>
      </c>
      <c r="O2620" s="635">
        <f>P2617</f>
        <v>4.5454545454545459</v>
      </c>
      <c r="P2620" s="57"/>
      <c r="R2620" s="56"/>
    </row>
    <row r="2621" spans="1:18" s="51" customFormat="1" x14ac:dyDescent="0.3">
      <c r="A2621" s="56">
        <v>41407</v>
      </c>
      <c r="B2621" s="953" t="s">
        <v>1532</v>
      </c>
      <c r="C2621" s="982" t="s">
        <v>1533</v>
      </c>
      <c r="D2621" s="675">
        <v>1750</v>
      </c>
      <c r="E2621" s="47" t="s">
        <v>117</v>
      </c>
      <c r="F2621" s="48">
        <v>52371</v>
      </c>
      <c r="G2621" s="47" t="s">
        <v>1534</v>
      </c>
      <c r="H2621" s="47" t="s">
        <v>748</v>
      </c>
      <c r="I2621" s="49" t="s">
        <v>1546</v>
      </c>
      <c r="J2621" s="50" t="s">
        <v>1547</v>
      </c>
      <c r="K2621" s="50"/>
      <c r="L2621" s="68">
        <v>50000</v>
      </c>
      <c r="M2621" s="51">
        <v>3</v>
      </c>
      <c r="N2621" s="51">
        <f t="shared" si="221"/>
        <v>5</v>
      </c>
      <c r="O2621" s="635">
        <f>P2617</f>
        <v>4.5454545454545459</v>
      </c>
      <c r="P2621" s="52"/>
      <c r="R2621" s="56"/>
    </row>
    <row r="2622" spans="1:18" s="38" customFormat="1" x14ac:dyDescent="0.3">
      <c r="A2622" s="19">
        <v>41407</v>
      </c>
      <c r="B2622" s="965" t="s">
        <v>1548</v>
      </c>
      <c r="C2622" s="965" t="s">
        <v>1549</v>
      </c>
      <c r="D2622" s="92">
        <v>750</v>
      </c>
      <c r="E2622" s="8" t="s">
        <v>66</v>
      </c>
      <c r="F2622" s="13">
        <v>45092</v>
      </c>
      <c r="G2622" s="8" t="s">
        <v>1550</v>
      </c>
      <c r="H2622" s="8" t="s">
        <v>160</v>
      </c>
      <c r="I2622" s="9" t="s">
        <v>444</v>
      </c>
      <c r="J2622" s="10" t="s">
        <v>1112</v>
      </c>
      <c r="K2622" s="10"/>
      <c r="L2622" s="67">
        <v>2500</v>
      </c>
      <c r="M2622" s="11">
        <v>0</v>
      </c>
      <c r="N2622" s="38">
        <f t="shared" si="221"/>
        <v>5</v>
      </c>
      <c r="O2622" s="634">
        <f t="shared" ref="O2622:O2627" si="222">L2622/D2622</f>
        <v>3.3333333333333335</v>
      </c>
      <c r="P2622" s="34"/>
      <c r="R2622" s="45"/>
    </row>
    <row r="2623" spans="1:18" s="38" customFormat="1" x14ac:dyDescent="0.3">
      <c r="A2623" s="19">
        <v>41407</v>
      </c>
      <c r="B2623" s="965" t="s">
        <v>1438</v>
      </c>
      <c r="C2623" s="965" t="s">
        <v>1422</v>
      </c>
      <c r="D2623" s="92">
        <v>400</v>
      </c>
      <c r="E2623" s="8" t="s">
        <v>66</v>
      </c>
      <c r="F2623" s="13">
        <v>45061</v>
      </c>
      <c r="G2623" s="8" t="s">
        <v>1551</v>
      </c>
      <c r="H2623" s="8" t="s">
        <v>1424</v>
      </c>
      <c r="I2623" s="9" t="s">
        <v>1552</v>
      </c>
      <c r="J2623" s="10" t="s">
        <v>1137</v>
      </c>
      <c r="K2623" s="10"/>
      <c r="L2623" s="67">
        <v>900</v>
      </c>
      <c r="M2623" s="11">
        <v>0</v>
      </c>
      <c r="N2623" s="38">
        <f t="shared" si="221"/>
        <v>5</v>
      </c>
      <c r="O2623" s="634">
        <f t="shared" si="222"/>
        <v>2.25</v>
      </c>
      <c r="P2623" s="34"/>
      <c r="R2623" s="45"/>
    </row>
    <row r="2624" spans="1:18" s="38" customFormat="1" x14ac:dyDescent="0.3">
      <c r="A2624" s="19">
        <v>41407</v>
      </c>
      <c r="B2624" s="965" t="s">
        <v>1553</v>
      </c>
      <c r="C2624" s="965" t="s">
        <v>1514</v>
      </c>
      <c r="D2624" s="92">
        <v>500</v>
      </c>
      <c r="E2624" s="8" t="s">
        <v>117</v>
      </c>
      <c r="F2624" s="13">
        <v>52383</v>
      </c>
      <c r="G2624" s="8" t="s">
        <v>561</v>
      </c>
      <c r="H2624" s="8" t="s">
        <v>1554</v>
      </c>
      <c r="I2624" s="9" t="s">
        <v>1331</v>
      </c>
      <c r="J2624" s="10" t="s">
        <v>1016</v>
      </c>
      <c r="K2624" s="10"/>
      <c r="L2624" s="67">
        <v>1250</v>
      </c>
      <c r="M2624" s="11">
        <v>8</v>
      </c>
      <c r="N2624" s="38">
        <f t="shared" si="221"/>
        <v>5</v>
      </c>
      <c r="O2624" s="634">
        <f t="shared" si="222"/>
        <v>2.5</v>
      </c>
      <c r="P2624" s="34"/>
      <c r="R2624" s="45"/>
    </row>
    <row r="2625" spans="1:18" s="38" customFormat="1" x14ac:dyDescent="0.3">
      <c r="A2625" s="19">
        <v>41407</v>
      </c>
      <c r="B2625" s="965" t="s">
        <v>1555</v>
      </c>
      <c r="C2625" s="965" t="s">
        <v>1556</v>
      </c>
      <c r="D2625" s="92">
        <v>425</v>
      </c>
      <c r="E2625" s="8" t="s">
        <v>117</v>
      </c>
      <c r="F2625" s="13">
        <v>52366</v>
      </c>
      <c r="G2625" s="8" t="s">
        <v>1557</v>
      </c>
      <c r="H2625" s="8"/>
      <c r="I2625" s="9" t="s">
        <v>1253</v>
      </c>
      <c r="J2625" s="10" t="s">
        <v>1254</v>
      </c>
      <c r="K2625" s="10"/>
      <c r="L2625" s="67">
        <v>1100</v>
      </c>
      <c r="M2625" s="11">
        <v>-4</v>
      </c>
      <c r="N2625" s="38">
        <f t="shared" si="221"/>
        <v>5</v>
      </c>
      <c r="O2625" s="634">
        <f t="shared" si="222"/>
        <v>2.5882352941176472</v>
      </c>
      <c r="P2625" s="34"/>
      <c r="R2625" s="45"/>
    </row>
    <row r="2626" spans="1:18" s="38" customFormat="1" x14ac:dyDescent="0.3">
      <c r="A2626" s="19">
        <v>41404</v>
      </c>
      <c r="B2626" s="965" t="s">
        <v>1333</v>
      </c>
      <c r="C2626" s="965" t="s">
        <v>1334</v>
      </c>
      <c r="D2626" s="92">
        <v>500</v>
      </c>
      <c r="E2626" s="8" t="s">
        <v>1212</v>
      </c>
      <c r="F2626" s="8"/>
      <c r="G2626" s="8" t="s">
        <v>1335</v>
      </c>
      <c r="H2626" s="8" t="s">
        <v>781</v>
      </c>
      <c r="I2626" s="9" t="s">
        <v>1336</v>
      </c>
      <c r="J2626" s="10" t="s">
        <v>1299</v>
      </c>
      <c r="K2626" s="10"/>
      <c r="L2626" s="67">
        <v>3300</v>
      </c>
      <c r="M2626" s="11"/>
      <c r="N2626" s="38">
        <f t="shared" si="221"/>
        <v>5</v>
      </c>
      <c r="O2626" s="634">
        <f t="shared" si="222"/>
        <v>6.6</v>
      </c>
      <c r="P2626" s="34"/>
      <c r="R2626" s="45"/>
    </row>
    <row r="2627" spans="1:18" s="38" customFormat="1" x14ac:dyDescent="0.3">
      <c r="A2627" s="19">
        <v>41403</v>
      </c>
      <c r="B2627" s="965" t="s">
        <v>1341</v>
      </c>
      <c r="C2627" s="965" t="s">
        <v>87</v>
      </c>
      <c r="D2627" s="66">
        <v>600</v>
      </c>
      <c r="E2627" s="8" t="s">
        <v>66</v>
      </c>
      <c r="F2627" s="13">
        <v>45061</v>
      </c>
      <c r="G2627" s="8" t="s">
        <v>1342</v>
      </c>
      <c r="H2627" s="8" t="s">
        <v>578</v>
      </c>
      <c r="I2627" s="9" t="s">
        <v>1343</v>
      </c>
      <c r="J2627" s="10" t="s">
        <v>1044</v>
      </c>
      <c r="K2627" s="10"/>
      <c r="L2627" s="67">
        <v>4500</v>
      </c>
      <c r="M2627" s="11"/>
      <c r="N2627" s="38">
        <f t="shared" si="221"/>
        <v>5</v>
      </c>
      <c r="O2627" s="634">
        <f t="shared" si="222"/>
        <v>7.5</v>
      </c>
      <c r="P2627" s="34"/>
      <c r="R2627" s="45"/>
    </row>
    <row r="2628" spans="1:18" s="51" customFormat="1" x14ac:dyDescent="0.3">
      <c r="A2628" s="56">
        <v>41403</v>
      </c>
      <c r="B2628" s="982" t="s">
        <v>1345</v>
      </c>
      <c r="C2628" s="982" t="s">
        <v>100</v>
      </c>
      <c r="D2628" s="675">
        <v>200</v>
      </c>
      <c r="E2628" s="47" t="s">
        <v>1292</v>
      </c>
      <c r="F2628" s="48">
        <v>42129</v>
      </c>
      <c r="G2628" s="47" t="s">
        <v>1346</v>
      </c>
      <c r="H2628" s="47" t="s">
        <v>1347</v>
      </c>
      <c r="I2628" s="49" t="s">
        <v>1348</v>
      </c>
      <c r="J2628" s="50" t="s">
        <v>1349</v>
      </c>
      <c r="K2628" s="50"/>
      <c r="L2628" s="68">
        <v>750</v>
      </c>
      <c r="N2628" s="51">
        <f t="shared" si="221"/>
        <v>5</v>
      </c>
      <c r="O2628" s="635">
        <f>P2629</f>
        <v>1.6666666666666667</v>
      </c>
      <c r="P2628" s="52">
        <f>SUM(D2628:D2629)</f>
        <v>450</v>
      </c>
      <c r="R2628" s="56"/>
    </row>
    <row r="2629" spans="1:18" s="51" customFormat="1" x14ac:dyDescent="0.3">
      <c r="A2629" s="56">
        <v>41403</v>
      </c>
      <c r="B2629" s="982" t="s">
        <v>1345</v>
      </c>
      <c r="C2629" s="982" t="s">
        <v>100</v>
      </c>
      <c r="D2629" s="675">
        <v>250</v>
      </c>
      <c r="E2629" s="47" t="s">
        <v>12</v>
      </c>
      <c r="F2629" s="48">
        <v>42506</v>
      </c>
      <c r="G2629" s="47" t="s">
        <v>1346</v>
      </c>
      <c r="H2629" s="47" t="s">
        <v>356</v>
      </c>
      <c r="I2629" s="49" t="s">
        <v>1350</v>
      </c>
      <c r="J2629" s="50" t="s">
        <v>1351</v>
      </c>
      <c r="K2629" s="50"/>
      <c r="L2629" s="68">
        <v>750</v>
      </c>
      <c r="N2629" s="51">
        <f t="shared" si="221"/>
        <v>5</v>
      </c>
      <c r="O2629" s="635">
        <f>P2629</f>
        <v>1.6666666666666667</v>
      </c>
      <c r="P2629" s="52">
        <f>L2628/P2628</f>
        <v>1.6666666666666667</v>
      </c>
      <c r="R2629" s="56"/>
    </row>
    <row r="2630" spans="1:18" s="51" customFormat="1" x14ac:dyDescent="0.3">
      <c r="A2630" s="56">
        <v>41402</v>
      </c>
      <c r="B2630" s="982" t="s">
        <v>1358</v>
      </c>
      <c r="C2630" s="982" t="s">
        <v>1359</v>
      </c>
      <c r="D2630" s="675">
        <v>500</v>
      </c>
      <c r="E2630" s="47" t="s">
        <v>37</v>
      </c>
      <c r="F2630" s="48">
        <v>43235</v>
      </c>
      <c r="G2630" s="47" t="s">
        <v>219</v>
      </c>
      <c r="H2630" s="47" t="s">
        <v>1360</v>
      </c>
      <c r="I2630" s="49" t="s">
        <v>1361</v>
      </c>
      <c r="J2630" s="50" t="s">
        <v>1362</v>
      </c>
      <c r="K2630" s="50"/>
      <c r="L2630" s="68">
        <v>2000</v>
      </c>
      <c r="M2630" s="51">
        <v>5</v>
      </c>
      <c r="N2630" s="51">
        <f t="shared" si="221"/>
        <v>5</v>
      </c>
      <c r="O2630" s="635">
        <f>P2631</f>
        <v>2</v>
      </c>
      <c r="P2630" s="52">
        <f>SUM(D2630:D2631)</f>
        <v>1000</v>
      </c>
      <c r="R2630" s="56"/>
    </row>
    <row r="2631" spans="1:18" s="51" customFormat="1" x14ac:dyDescent="0.3">
      <c r="A2631" s="56">
        <v>41402</v>
      </c>
      <c r="B2631" s="982" t="s">
        <v>1358</v>
      </c>
      <c r="C2631" s="982" t="s">
        <v>1359</v>
      </c>
      <c r="D2631" s="675">
        <v>500</v>
      </c>
      <c r="E2631" s="47" t="s">
        <v>117</v>
      </c>
      <c r="F2631" s="48">
        <v>52366</v>
      </c>
      <c r="G2631" s="47" t="s">
        <v>219</v>
      </c>
      <c r="H2631" s="47" t="s">
        <v>578</v>
      </c>
      <c r="I2631" s="49" t="s">
        <v>1243</v>
      </c>
      <c r="J2631" s="50" t="s">
        <v>1008</v>
      </c>
      <c r="K2631" s="50"/>
      <c r="L2631" s="68">
        <v>2000</v>
      </c>
      <c r="M2631" s="51">
        <v>8</v>
      </c>
      <c r="N2631" s="51">
        <f t="shared" si="221"/>
        <v>5</v>
      </c>
      <c r="O2631" s="635">
        <f>P2631</f>
        <v>2</v>
      </c>
      <c r="P2631" s="52">
        <f>L2630/P2630</f>
        <v>2</v>
      </c>
      <c r="R2631" s="56"/>
    </row>
    <row r="2632" spans="1:18" s="51" customFormat="1" x14ac:dyDescent="0.3">
      <c r="A2632" s="56">
        <v>41402</v>
      </c>
      <c r="B2632" s="982" t="s">
        <v>1363</v>
      </c>
      <c r="C2632" s="982" t="s">
        <v>1364</v>
      </c>
      <c r="D2632" s="675">
        <v>250</v>
      </c>
      <c r="E2632" s="47" t="s">
        <v>37</v>
      </c>
      <c r="F2632" s="48">
        <v>43235</v>
      </c>
      <c r="G2632" s="47" t="s">
        <v>171</v>
      </c>
      <c r="H2632" s="47"/>
      <c r="I2632" s="49" t="s">
        <v>1365</v>
      </c>
      <c r="J2632" s="50" t="s">
        <v>1024</v>
      </c>
      <c r="K2632" s="50"/>
      <c r="L2632" s="68">
        <v>6000</v>
      </c>
      <c r="N2632" s="51">
        <f t="shared" si="221"/>
        <v>5</v>
      </c>
      <c r="O2632" s="635">
        <f>P2633</f>
        <v>10.909090909090908</v>
      </c>
      <c r="P2632" s="52">
        <f>SUM(D2632:D2633)</f>
        <v>550</v>
      </c>
      <c r="R2632" s="56"/>
    </row>
    <row r="2633" spans="1:18" s="51" customFormat="1" x14ac:dyDescent="0.3">
      <c r="A2633" s="56">
        <v>41402</v>
      </c>
      <c r="B2633" s="982" t="s">
        <v>1363</v>
      </c>
      <c r="C2633" s="982" t="s">
        <v>1364</v>
      </c>
      <c r="D2633" s="675">
        <v>300</v>
      </c>
      <c r="E2633" s="47" t="s">
        <v>66</v>
      </c>
      <c r="F2633" s="48">
        <v>45061</v>
      </c>
      <c r="G2633" s="47" t="s">
        <v>171</v>
      </c>
      <c r="H2633" s="47" t="s">
        <v>373</v>
      </c>
      <c r="I2633" s="49" t="s">
        <v>1145</v>
      </c>
      <c r="J2633" s="50" t="s">
        <v>1367</v>
      </c>
      <c r="K2633" s="50"/>
      <c r="L2633" s="68">
        <v>6000</v>
      </c>
      <c r="M2633" s="51">
        <v>9</v>
      </c>
      <c r="N2633" s="51">
        <f t="shared" si="221"/>
        <v>5</v>
      </c>
      <c r="O2633" s="635">
        <f>P2633</f>
        <v>10.909090909090908</v>
      </c>
      <c r="P2633" s="52">
        <f>L2632/P2632</f>
        <v>10.909090909090908</v>
      </c>
      <c r="R2633" s="56"/>
    </row>
    <row r="2634" spans="1:18" s="38" customFormat="1" x14ac:dyDescent="0.3">
      <c r="A2634" s="19">
        <v>41402</v>
      </c>
      <c r="B2634" s="965" t="s">
        <v>656</v>
      </c>
      <c r="C2634" s="965" t="s">
        <v>1013</v>
      </c>
      <c r="D2634" s="66">
        <v>2000</v>
      </c>
      <c r="E2634" s="8" t="s">
        <v>37</v>
      </c>
      <c r="F2634" s="13">
        <v>43235</v>
      </c>
      <c r="G2634" s="8" t="s">
        <v>251</v>
      </c>
      <c r="H2634" s="8" t="s">
        <v>220</v>
      </c>
      <c r="I2634" s="9"/>
      <c r="J2634" s="10" t="s">
        <v>1368</v>
      </c>
      <c r="K2634" s="10"/>
      <c r="L2634" s="67">
        <v>3800</v>
      </c>
      <c r="M2634" s="11">
        <v>8</v>
      </c>
      <c r="N2634" s="38">
        <f t="shared" si="221"/>
        <v>5</v>
      </c>
      <c r="O2634" s="634">
        <f>L2634/D2634</f>
        <v>1.9</v>
      </c>
      <c r="P2634" s="34"/>
      <c r="R2634" s="45"/>
    </row>
    <row r="2635" spans="1:18" s="51" customFormat="1" x14ac:dyDescent="0.3">
      <c r="A2635" s="56">
        <v>41402</v>
      </c>
      <c r="B2635" s="982" t="s">
        <v>1370</v>
      </c>
      <c r="C2635" s="982" t="s">
        <v>705</v>
      </c>
      <c r="D2635" s="675">
        <v>750</v>
      </c>
      <c r="E2635" s="47" t="s">
        <v>37</v>
      </c>
      <c r="F2635" s="48">
        <v>43235</v>
      </c>
      <c r="G2635" s="47" t="s">
        <v>1371</v>
      </c>
      <c r="H2635" s="47" t="s">
        <v>356</v>
      </c>
      <c r="I2635" s="49" t="s">
        <v>1372</v>
      </c>
      <c r="J2635" s="50" t="s">
        <v>1373</v>
      </c>
      <c r="K2635" s="50"/>
      <c r="L2635" s="68">
        <v>6500</v>
      </c>
      <c r="N2635" s="51">
        <f t="shared" si="221"/>
        <v>5</v>
      </c>
      <c r="O2635" s="635">
        <f>P2636</f>
        <v>2.1666666666666665</v>
      </c>
      <c r="P2635" s="52">
        <f>SUM(D2635:D2638)</f>
        <v>3000</v>
      </c>
      <c r="R2635" s="56"/>
    </row>
    <row r="2636" spans="1:18" s="51" customFormat="1" x14ac:dyDescent="0.3">
      <c r="A2636" s="56">
        <v>41402</v>
      </c>
      <c r="B2636" s="982" t="s">
        <v>1370</v>
      </c>
      <c r="C2636" s="982" t="s">
        <v>705</v>
      </c>
      <c r="D2636" s="675">
        <v>900</v>
      </c>
      <c r="E2636" s="47" t="s">
        <v>261</v>
      </c>
      <c r="F2636" s="48">
        <v>45427</v>
      </c>
      <c r="G2636" s="47" t="s">
        <v>1371</v>
      </c>
      <c r="H2636" s="47" t="s">
        <v>220</v>
      </c>
      <c r="I2636" s="49" t="s">
        <v>951</v>
      </c>
      <c r="J2636" s="50" t="s">
        <v>1140</v>
      </c>
      <c r="K2636" s="50"/>
      <c r="L2636" s="68">
        <v>6500</v>
      </c>
      <c r="M2636" s="51">
        <v>3</v>
      </c>
      <c r="N2636" s="51">
        <f t="shared" si="221"/>
        <v>5</v>
      </c>
      <c r="O2636" s="635">
        <f>P2636</f>
        <v>2.1666666666666665</v>
      </c>
      <c r="P2636" s="52">
        <f>L2635/P2635</f>
        <v>2.1666666666666665</v>
      </c>
      <c r="R2636" s="56"/>
    </row>
    <row r="2637" spans="1:18" s="51" customFormat="1" x14ac:dyDescent="0.3">
      <c r="A2637" s="56">
        <v>41402</v>
      </c>
      <c r="B2637" s="982" t="s">
        <v>1370</v>
      </c>
      <c r="C2637" s="982" t="s">
        <v>705</v>
      </c>
      <c r="D2637" s="675">
        <v>850</v>
      </c>
      <c r="E2637" s="47" t="s">
        <v>117</v>
      </c>
      <c r="F2637" s="48">
        <v>52366</v>
      </c>
      <c r="G2637" s="47" t="s">
        <v>1371</v>
      </c>
      <c r="H2637" s="47" t="s">
        <v>151</v>
      </c>
      <c r="I2637" s="49" t="s">
        <v>292</v>
      </c>
      <c r="J2637" s="50" t="s">
        <v>990</v>
      </c>
      <c r="K2637" s="50"/>
      <c r="L2637" s="68">
        <v>6500</v>
      </c>
      <c r="M2637" s="51">
        <v>2</v>
      </c>
      <c r="N2637" s="51">
        <f t="shared" si="221"/>
        <v>5</v>
      </c>
      <c r="O2637" s="635">
        <f>P2636</f>
        <v>2.1666666666666665</v>
      </c>
      <c r="P2637" s="52"/>
      <c r="R2637" s="56"/>
    </row>
    <row r="2638" spans="1:18" s="51" customFormat="1" x14ac:dyDescent="0.3">
      <c r="A2638" s="56">
        <v>41402</v>
      </c>
      <c r="B2638" s="982" t="s">
        <v>1370</v>
      </c>
      <c r="C2638" s="982" t="s">
        <v>705</v>
      </c>
      <c r="D2638" s="675">
        <v>500</v>
      </c>
      <c r="E2638" s="47" t="s">
        <v>1219</v>
      </c>
      <c r="F2638" s="48">
        <v>43235</v>
      </c>
      <c r="G2638" s="47" t="s">
        <v>1371</v>
      </c>
      <c r="H2638" s="47" t="s">
        <v>1375</v>
      </c>
      <c r="I2638" s="49" t="s">
        <v>1376</v>
      </c>
      <c r="J2638" s="50" t="s">
        <v>1377</v>
      </c>
      <c r="K2638" s="50"/>
      <c r="L2638" s="68">
        <v>6500</v>
      </c>
      <c r="N2638" s="51">
        <f t="shared" si="221"/>
        <v>5</v>
      </c>
      <c r="O2638" s="635">
        <f>P2636</f>
        <v>2.1666666666666665</v>
      </c>
      <c r="P2638" s="52"/>
      <c r="R2638" s="56"/>
    </row>
    <row r="2639" spans="1:18" s="38" customFormat="1" x14ac:dyDescent="0.3">
      <c r="A2639" s="19">
        <v>41402</v>
      </c>
      <c r="B2639" s="965" t="s">
        <v>1378</v>
      </c>
      <c r="C2639" s="965" t="s">
        <v>987</v>
      </c>
      <c r="D2639" s="66">
        <v>1250</v>
      </c>
      <c r="E2639" s="8" t="s">
        <v>37</v>
      </c>
      <c r="F2639" s="13">
        <v>43235</v>
      </c>
      <c r="G2639" s="8" t="s">
        <v>1379</v>
      </c>
      <c r="H2639" s="8" t="s">
        <v>668</v>
      </c>
      <c r="I2639" s="9"/>
      <c r="J2639" s="10" t="s">
        <v>1380</v>
      </c>
      <c r="K2639" s="10"/>
      <c r="L2639" s="67">
        <v>2300</v>
      </c>
      <c r="M2639" s="11">
        <v>6</v>
      </c>
      <c r="N2639" s="38">
        <f t="shared" si="221"/>
        <v>5</v>
      </c>
      <c r="O2639" s="634">
        <f t="shared" ref="O2639:O2650" si="223">L2639/D2639</f>
        <v>1.84</v>
      </c>
      <c r="P2639" s="34"/>
      <c r="R2639" s="45"/>
    </row>
    <row r="2640" spans="1:18" s="38" customFormat="1" x14ac:dyDescent="0.3">
      <c r="A2640" s="19">
        <v>41402</v>
      </c>
      <c r="B2640" s="965" t="s">
        <v>1378</v>
      </c>
      <c r="C2640" s="965" t="s">
        <v>987</v>
      </c>
      <c r="D2640" s="66">
        <v>750</v>
      </c>
      <c r="E2640" s="8" t="s">
        <v>1219</v>
      </c>
      <c r="F2640" s="13">
        <v>43235</v>
      </c>
      <c r="G2640" s="8" t="s">
        <v>1379</v>
      </c>
      <c r="H2640" s="8"/>
      <c r="I2640" s="9"/>
      <c r="J2640" s="10" t="s">
        <v>1381</v>
      </c>
      <c r="K2640" s="10"/>
      <c r="L2640" s="67">
        <v>1200</v>
      </c>
      <c r="M2640" s="11"/>
      <c r="N2640" s="38">
        <f t="shared" si="221"/>
        <v>5</v>
      </c>
      <c r="O2640" s="634">
        <f t="shared" si="223"/>
        <v>1.6</v>
      </c>
      <c r="P2640" s="34"/>
      <c r="R2640" s="45"/>
    </row>
    <row r="2641" spans="1:18" s="38" customFormat="1" x14ac:dyDescent="0.3">
      <c r="A2641" s="19">
        <v>41402</v>
      </c>
      <c r="B2641" s="965" t="s">
        <v>1382</v>
      </c>
      <c r="C2641" s="965" t="s">
        <v>1383</v>
      </c>
      <c r="D2641" s="66">
        <v>500</v>
      </c>
      <c r="E2641" s="8" t="s">
        <v>66</v>
      </c>
      <c r="F2641" s="13">
        <v>45061</v>
      </c>
      <c r="G2641" s="8" t="s">
        <v>908</v>
      </c>
      <c r="H2641" s="8" t="s">
        <v>1384</v>
      </c>
      <c r="I2641" s="9" t="s">
        <v>1385</v>
      </c>
      <c r="J2641" s="10" t="s">
        <v>1386</v>
      </c>
      <c r="K2641" s="10"/>
      <c r="L2641" s="67">
        <v>3400</v>
      </c>
      <c r="M2641" s="11">
        <v>22</v>
      </c>
      <c r="N2641" s="38">
        <f t="shared" si="221"/>
        <v>5</v>
      </c>
      <c r="O2641" s="634">
        <f t="shared" si="223"/>
        <v>6.8</v>
      </c>
      <c r="P2641" s="34"/>
      <c r="R2641" s="45"/>
    </row>
    <row r="2642" spans="1:18" s="38" customFormat="1" x14ac:dyDescent="0.3">
      <c r="A2642" s="19">
        <v>41402</v>
      </c>
      <c r="B2642" s="965" t="s">
        <v>1387</v>
      </c>
      <c r="C2642" s="965" t="s">
        <v>1388</v>
      </c>
      <c r="D2642" s="66">
        <v>250</v>
      </c>
      <c r="E2642" s="8" t="s">
        <v>117</v>
      </c>
      <c r="F2642" s="13">
        <v>52352</v>
      </c>
      <c r="G2642" s="8" t="s">
        <v>1389</v>
      </c>
      <c r="H2642" s="8" t="s">
        <v>151</v>
      </c>
      <c r="I2642" s="9" t="s">
        <v>1390</v>
      </c>
      <c r="J2642" s="10" t="s">
        <v>1140</v>
      </c>
      <c r="K2642" s="10"/>
      <c r="L2642" s="67">
        <v>500</v>
      </c>
      <c r="M2642" s="11">
        <v>2</v>
      </c>
      <c r="N2642" s="38">
        <f t="shared" si="221"/>
        <v>5</v>
      </c>
      <c r="O2642" s="634">
        <f t="shared" si="223"/>
        <v>2</v>
      </c>
      <c r="P2642" s="34"/>
      <c r="R2642" s="45"/>
    </row>
    <row r="2643" spans="1:18" s="38" customFormat="1" x14ac:dyDescent="0.3">
      <c r="A2643" s="19">
        <v>41402</v>
      </c>
      <c r="B2643" s="965" t="s">
        <v>1391</v>
      </c>
      <c r="C2643" s="965" t="s">
        <v>1392</v>
      </c>
      <c r="D2643" s="66">
        <v>500</v>
      </c>
      <c r="E2643" s="8" t="s">
        <v>37</v>
      </c>
      <c r="F2643" s="13">
        <v>43235</v>
      </c>
      <c r="G2643" s="8" t="s">
        <v>1393</v>
      </c>
      <c r="H2643" s="8" t="s">
        <v>570</v>
      </c>
      <c r="I2643" s="9" t="s">
        <v>1394</v>
      </c>
      <c r="J2643" s="10" t="s">
        <v>1395</v>
      </c>
      <c r="K2643" s="10"/>
      <c r="L2643" s="67">
        <v>2000</v>
      </c>
      <c r="M2643" s="11">
        <v>0</v>
      </c>
      <c r="N2643" s="38">
        <f t="shared" si="221"/>
        <v>5</v>
      </c>
      <c r="O2643" s="634">
        <f t="shared" si="223"/>
        <v>4</v>
      </c>
      <c r="P2643" s="34"/>
      <c r="R2643" s="45"/>
    </row>
    <row r="2644" spans="1:18" s="38" customFormat="1" x14ac:dyDescent="0.3">
      <c r="A2644" s="19">
        <v>41402</v>
      </c>
      <c r="B2644" s="965" t="s">
        <v>1391</v>
      </c>
      <c r="C2644" s="965" t="s">
        <v>1392</v>
      </c>
      <c r="D2644" s="66">
        <v>1000</v>
      </c>
      <c r="E2644" s="8" t="s">
        <v>66</v>
      </c>
      <c r="F2644" s="13">
        <v>45061</v>
      </c>
      <c r="G2644" s="8" t="s">
        <v>1393</v>
      </c>
      <c r="H2644" s="8" t="s">
        <v>264</v>
      </c>
      <c r="I2644" s="9" t="s">
        <v>1396</v>
      </c>
      <c r="J2644" s="10" t="s">
        <v>1008</v>
      </c>
      <c r="K2644" s="10"/>
      <c r="L2644" s="67">
        <v>6000</v>
      </c>
      <c r="M2644" s="11"/>
      <c r="N2644" s="38">
        <f t="shared" si="221"/>
        <v>5</v>
      </c>
      <c r="O2644" s="634">
        <f t="shared" si="223"/>
        <v>6</v>
      </c>
      <c r="P2644" s="34"/>
      <c r="R2644" s="45"/>
    </row>
    <row r="2645" spans="1:18" s="38" customFormat="1" x14ac:dyDescent="0.3">
      <c r="A2645" s="19">
        <v>41402</v>
      </c>
      <c r="B2645" s="704" t="s">
        <v>1399</v>
      </c>
      <c r="C2645" s="965" t="s">
        <v>1400</v>
      </c>
      <c r="D2645" s="66">
        <v>1750</v>
      </c>
      <c r="E2645" s="8" t="s">
        <v>37</v>
      </c>
      <c r="F2645" s="13">
        <v>43235</v>
      </c>
      <c r="G2645" s="8" t="s">
        <v>1401</v>
      </c>
      <c r="H2645" s="8" t="s">
        <v>1402</v>
      </c>
      <c r="I2645" s="8" t="s">
        <v>1403</v>
      </c>
      <c r="J2645" s="10" t="s">
        <v>1403</v>
      </c>
      <c r="K2645" s="10"/>
      <c r="L2645" s="67">
        <v>2300</v>
      </c>
      <c r="M2645" s="11"/>
      <c r="N2645" s="38">
        <f t="shared" si="221"/>
        <v>5</v>
      </c>
      <c r="O2645" s="634">
        <f t="shared" si="223"/>
        <v>1.3142857142857143</v>
      </c>
      <c r="P2645" s="34"/>
      <c r="R2645" s="45"/>
    </row>
    <row r="2646" spans="1:18" s="38" customFormat="1" x14ac:dyDescent="0.3">
      <c r="A2646" s="19">
        <v>41401</v>
      </c>
      <c r="B2646" s="965" t="s">
        <v>1404</v>
      </c>
      <c r="C2646" s="965" t="s">
        <v>127</v>
      </c>
      <c r="D2646" s="66">
        <v>1250</v>
      </c>
      <c r="E2646" s="8" t="s">
        <v>37</v>
      </c>
      <c r="F2646" s="13">
        <v>43230</v>
      </c>
      <c r="G2646" s="8" t="s">
        <v>1405</v>
      </c>
      <c r="H2646" s="8" t="s">
        <v>569</v>
      </c>
      <c r="I2646" s="9" t="s">
        <v>1406</v>
      </c>
      <c r="J2646" s="10" t="s">
        <v>1407</v>
      </c>
      <c r="K2646" s="10"/>
      <c r="L2646" s="67">
        <v>3400</v>
      </c>
      <c r="M2646" s="11"/>
      <c r="N2646" s="38">
        <f t="shared" si="221"/>
        <v>5</v>
      </c>
      <c r="O2646" s="634">
        <f t="shared" si="223"/>
        <v>2.72</v>
      </c>
      <c r="P2646" s="34"/>
      <c r="R2646" s="45"/>
    </row>
    <row r="2647" spans="1:18" s="38" customFormat="1" x14ac:dyDescent="0.3">
      <c r="A2647" s="19">
        <v>41401</v>
      </c>
      <c r="B2647" s="965" t="s">
        <v>1404</v>
      </c>
      <c r="C2647" s="965" t="s">
        <v>127</v>
      </c>
      <c r="D2647" s="66">
        <v>1500</v>
      </c>
      <c r="E2647" s="8" t="s">
        <v>66</v>
      </c>
      <c r="F2647" s="13">
        <v>45056</v>
      </c>
      <c r="G2647" s="8" t="s">
        <v>1405</v>
      </c>
      <c r="H2647" s="8" t="s">
        <v>597</v>
      </c>
      <c r="I2647" s="9" t="s">
        <v>1408</v>
      </c>
      <c r="J2647" s="10" t="s">
        <v>1187</v>
      </c>
      <c r="K2647" s="10"/>
      <c r="L2647" s="67">
        <v>3300</v>
      </c>
      <c r="M2647" s="11"/>
      <c r="N2647" s="38">
        <f t="shared" si="221"/>
        <v>5</v>
      </c>
      <c r="O2647" s="634">
        <f t="shared" si="223"/>
        <v>2.2000000000000002</v>
      </c>
      <c r="P2647" s="34"/>
      <c r="R2647" s="45"/>
    </row>
    <row r="2648" spans="1:18" s="38" customFormat="1" x14ac:dyDescent="0.3">
      <c r="A2648" s="19">
        <v>41401</v>
      </c>
      <c r="B2648" s="965" t="s">
        <v>1404</v>
      </c>
      <c r="C2648" s="965" t="s">
        <v>127</v>
      </c>
      <c r="D2648" s="66">
        <v>250</v>
      </c>
      <c r="E2648" s="8" t="s">
        <v>1219</v>
      </c>
      <c r="F2648" s="13">
        <v>43230</v>
      </c>
      <c r="G2648" s="8" t="s">
        <v>1405</v>
      </c>
      <c r="H2648" s="8" t="s">
        <v>1409</v>
      </c>
      <c r="I2648" s="9" t="s">
        <v>812</v>
      </c>
      <c r="J2648" s="10" t="s">
        <v>1410</v>
      </c>
      <c r="K2648" s="10"/>
      <c r="L2648" s="67">
        <v>3400</v>
      </c>
      <c r="M2648" s="11"/>
      <c r="N2648" s="38">
        <f t="shared" si="221"/>
        <v>5</v>
      </c>
      <c r="O2648" s="634">
        <f t="shared" si="223"/>
        <v>13.6</v>
      </c>
      <c r="P2648" s="34"/>
      <c r="R2648" s="45"/>
    </row>
    <row r="2649" spans="1:18" s="38" customFormat="1" x14ac:dyDescent="0.3">
      <c r="A2649" s="19">
        <v>41401</v>
      </c>
      <c r="B2649" s="965" t="s">
        <v>1415</v>
      </c>
      <c r="C2649" s="965" t="s">
        <v>1416</v>
      </c>
      <c r="D2649" s="66">
        <v>400</v>
      </c>
      <c r="E2649" s="8" t="s">
        <v>117</v>
      </c>
      <c r="F2649" s="13">
        <v>52366</v>
      </c>
      <c r="G2649" s="8" t="s">
        <v>1417</v>
      </c>
      <c r="H2649" s="8" t="s">
        <v>1418</v>
      </c>
      <c r="I2649" s="9" t="s">
        <v>1419</v>
      </c>
      <c r="J2649" s="10" t="s">
        <v>991</v>
      </c>
      <c r="K2649" s="10"/>
      <c r="L2649" s="67">
        <v>2100</v>
      </c>
      <c r="M2649" s="11"/>
      <c r="N2649" s="38">
        <f t="shared" si="221"/>
        <v>5</v>
      </c>
      <c r="O2649" s="634">
        <f t="shared" si="223"/>
        <v>5.25</v>
      </c>
      <c r="P2649" s="34"/>
      <c r="R2649" s="45"/>
    </row>
    <row r="2650" spans="1:18" s="38" customFormat="1" x14ac:dyDescent="0.3">
      <c r="A2650" s="19">
        <v>41401</v>
      </c>
      <c r="B2650" s="965" t="s">
        <v>1421</v>
      </c>
      <c r="C2650" s="965" t="s">
        <v>1422</v>
      </c>
      <c r="D2650" s="66">
        <v>500</v>
      </c>
      <c r="E2650" s="8" t="s">
        <v>66</v>
      </c>
      <c r="F2650" s="13">
        <v>45061</v>
      </c>
      <c r="G2650" s="8" t="s">
        <v>1423</v>
      </c>
      <c r="H2650" s="8" t="s">
        <v>1424</v>
      </c>
      <c r="I2650" s="9" t="s">
        <v>830</v>
      </c>
      <c r="J2650" s="10" t="s">
        <v>1425</v>
      </c>
      <c r="K2650" s="10"/>
      <c r="L2650" s="67">
        <v>900</v>
      </c>
      <c r="M2650" s="11">
        <v>0</v>
      </c>
      <c r="N2650" s="38">
        <f t="shared" si="221"/>
        <v>5</v>
      </c>
      <c r="O2650" s="634">
        <f t="shared" si="223"/>
        <v>1.8</v>
      </c>
      <c r="P2650" s="34"/>
      <c r="R2650" s="45"/>
    </row>
    <row r="2651" spans="1:18" s="51" customFormat="1" x14ac:dyDescent="0.3">
      <c r="A2651" s="56">
        <v>41401</v>
      </c>
      <c r="B2651" s="982" t="s">
        <v>1426</v>
      </c>
      <c r="C2651" s="982" t="s">
        <v>1427</v>
      </c>
      <c r="D2651" s="675">
        <v>300</v>
      </c>
      <c r="E2651" s="47" t="s">
        <v>66</v>
      </c>
      <c r="F2651" s="47"/>
      <c r="G2651" s="47" t="s">
        <v>1428</v>
      </c>
      <c r="H2651" s="47" t="s">
        <v>466</v>
      </c>
      <c r="I2651" s="49" t="s">
        <v>1429</v>
      </c>
      <c r="J2651" s="50" t="s">
        <v>1124</v>
      </c>
      <c r="K2651" s="50"/>
      <c r="L2651" s="68">
        <v>3750</v>
      </c>
      <c r="N2651" s="51">
        <f t="shared" si="221"/>
        <v>5</v>
      </c>
      <c r="O2651" s="635">
        <f>P2652</f>
        <v>3.75</v>
      </c>
      <c r="P2651" s="52">
        <f>SUM(D2651:D2652)</f>
        <v>1000</v>
      </c>
      <c r="R2651" s="56"/>
    </row>
    <row r="2652" spans="1:18" s="51" customFormat="1" x14ac:dyDescent="0.3">
      <c r="A2652" s="56">
        <v>41401</v>
      </c>
      <c r="B2652" s="982" t="s">
        <v>1426</v>
      </c>
      <c r="C2652" s="982" t="s">
        <v>1427</v>
      </c>
      <c r="D2652" s="675">
        <v>700</v>
      </c>
      <c r="E2652" s="47" t="s">
        <v>117</v>
      </c>
      <c r="F2652" s="47"/>
      <c r="G2652" s="47" t="s">
        <v>1428</v>
      </c>
      <c r="H2652" s="47" t="s">
        <v>1430</v>
      </c>
      <c r="I2652" s="49" t="s">
        <v>1111</v>
      </c>
      <c r="J2652" s="50" t="s">
        <v>657</v>
      </c>
      <c r="K2652" s="50"/>
      <c r="L2652" s="68">
        <v>3750</v>
      </c>
      <c r="N2652" s="51">
        <f t="shared" si="221"/>
        <v>5</v>
      </c>
      <c r="O2652" s="635">
        <f>P2652</f>
        <v>3.75</v>
      </c>
      <c r="P2652" s="52">
        <f>L2651/P2651</f>
        <v>3.75</v>
      </c>
      <c r="R2652" s="56"/>
    </row>
    <row r="2653" spans="1:18" s="38" customFormat="1" x14ac:dyDescent="0.3">
      <c r="A2653" s="19">
        <v>41401</v>
      </c>
      <c r="B2653" s="965" t="s">
        <v>1431</v>
      </c>
      <c r="C2653" s="965" t="s">
        <v>987</v>
      </c>
      <c r="D2653" s="66">
        <v>625</v>
      </c>
      <c r="E2653" s="8" t="s">
        <v>12</v>
      </c>
      <c r="F2653" s="13">
        <v>42503</v>
      </c>
      <c r="G2653" s="8" t="s">
        <v>1355</v>
      </c>
      <c r="H2653" s="8" t="s">
        <v>1432</v>
      </c>
      <c r="I2653" s="9" t="s">
        <v>1322</v>
      </c>
      <c r="J2653" s="10" t="s">
        <v>1323</v>
      </c>
      <c r="K2653" s="10"/>
      <c r="L2653" s="67">
        <v>1000</v>
      </c>
      <c r="M2653" s="11"/>
      <c r="N2653" s="38">
        <f t="shared" si="221"/>
        <v>5</v>
      </c>
      <c r="O2653" s="634">
        <f t="shared" ref="O2653:O2660" si="224">L2653/D2653</f>
        <v>1.6</v>
      </c>
      <c r="P2653" s="34"/>
      <c r="R2653" s="45"/>
    </row>
    <row r="2654" spans="1:18" s="38" customFormat="1" x14ac:dyDescent="0.3">
      <c r="A2654" s="19">
        <v>41401</v>
      </c>
      <c r="B2654" s="965" t="s">
        <v>1431</v>
      </c>
      <c r="C2654" s="965" t="s">
        <v>987</v>
      </c>
      <c r="D2654" s="66">
        <v>1250</v>
      </c>
      <c r="E2654" s="8" t="s">
        <v>37</v>
      </c>
      <c r="F2654" s="13">
        <v>43235</v>
      </c>
      <c r="G2654" s="8" t="s">
        <v>1355</v>
      </c>
      <c r="H2654" s="8" t="s">
        <v>220</v>
      </c>
      <c r="I2654" s="9" t="s">
        <v>1315</v>
      </c>
      <c r="J2654" s="10" t="s">
        <v>1316</v>
      </c>
      <c r="K2654" s="10"/>
      <c r="L2654" s="67">
        <v>2250</v>
      </c>
      <c r="M2654" s="11"/>
      <c r="N2654" s="38">
        <f t="shared" si="221"/>
        <v>5</v>
      </c>
      <c r="O2654" s="634">
        <f t="shared" si="224"/>
        <v>1.8</v>
      </c>
      <c r="P2654" s="34"/>
      <c r="R2654" s="45"/>
    </row>
    <row r="2655" spans="1:18" s="38" customFormat="1" x14ac:dyDescent="0.3">
      <c r="A2655" s="19">
        <v>41401</v>
      </c>
      <c r="B2655" s="965" t="s">
        <v>1431</v>
      </c>
      <c r="C2655" s="965" t="s">
        <v>987</v>
      </c>
      <c r="D2655" s="66">
        <v>625</v>
      </c>
      <c r="E2655" s="8" t="s">
        <v>1222</v>
      </c>
      <c r="F2655" s="13">
        <v>42503</v>
      </c>
      <c r="G2655" s="8" t="s">
        <v>1355</v>
      </c>
      <c r="H2655" s="8" t="s">
        <v>14</v>
      </c>
      <c r="I2655" s="9" t="s">
        <v>14</v>
      </c>
      <c r="J2655" s="10" t="s">
        <v>1433</v>
      </c>
      <c r="K2655" s="10"/>
      <c r="L2655" s="67">
        <v>900</v>
      </c>
      <c r="M2655" s="11"/>
      <c r="N2655" s="38">
        <f t="shared" si="221"/>
        <v>5</v>
      </c>
      <c r="O2655" s="634">
        <f t="shared" si="224"/>
        <v>1.44</v>
      </c>
      <c r="P2655" s="34"/>
      <c r="R2655" s="45"/>
    </row>
    <row r="2656" spans="1:18" s="38" customFormat="1" x14ac:dyDescent="0.3">
      <c r="A2656" s="19">
        <v>41400</v>
      </c>
      <c r="B2656" s="965" t="s">
        <v>1434</v>
      </c>
      <c r="C2656" s="965" t="s">
        <v>44</v>
      </c>
      <c r="D2656" s="66">
        <v>1000</v>
      </c>
      <c r="E2656" s="8" t="s">
        <v>12</v>
      </c>
      <c r="F2656" s="13">
        <v>42499</v>
      </c>
      <c r="G2656" s="8" t="s">
        <v>1435</v>
      </c>
      <c r="H2656" s="8" t="s">
        <v>1436</v>
      </c>
      <c r="I2656" s="9" t="s">
        <v>1077</v>
      </c>
      <c r="J2656" s="10" t="s">
        <v>1087</v>
      </c>
      <c r="K2656" s="10"/>
      <c r="L2656" s="67">
        <v>2300</v>
      </c>
      <c r="M2656" s="11">
        <v>7</v>
      </c>
      <c r="N2656" s="38">
        <f t="shared" si="221"/>
        <v>5</v>
      </c>
      <c r="O2656" s="634">
        <f t="shared" si="224"/>
        <v>2.2999999999999998</v>
      </c>
      <c r="P2656" s="34"/>
      <c r="R2656" s="45"/>
    </row>
    <row r="2657" spans="1:18" s="38" customFormat="1" x14ac:dyDescent="0.3">
      <c r="A2657" s="19">
        <v>41400</v>
      </c>
      <c r="B2657" s="965" t="s">
        <v>1434</v>
      </c>
      <c r="C2657" s="965" t="s">
        <v>44</v>
      </c>
      <c r="D2657" s="66">
        <v>500</v>
      </c>
      <c r="E2657" s="8" t="s">
        <v>1222</v>
      </c>
      <c r="F2657" s="13">
        <v>42499</v>
      </c>
      <c r="G2657" s="8" t="s">
        <v>1435</v>
      </c>
      <c r="H2657" s="8"/>
      <c r="I2657" s="9" t="s">
        <v>14</v>
      </c>
      <c r="J2657" s="10" t="s">
        <v>1090</v>
      </c>
      <c r="K2657" s="10"/>
      <c r="L2657" s="67">
        <v>1400</v>
      </c>
      <c r="M2657" s="11"/>
      <c r="N2657" s="38">
        <f t="shared" si="221"/>
        <v>5</v>
      </c>
      <c r="O2657" s="634">
        <f t="shared" si="224"/>
        <v>2.8</v>
      </c>
      <c r="P2657" s="34"/>
      <c r="R2657" s="45"/>
    </row>
    <row r="2658" spans="1:18" s="38" customFormat="1" x14ac:dyDescent="0.3">
      <c r="A2658" s="19">
        <v>41400</v>
      </c>
      <c r="B2658" s="965" t="s">
        <v>1438</v>
      </c>
      <c r="C2658" s="965" t="s">
        <v>208</v>
      </c>
      <c r="D2658" s="66">
        <v>450</v>
      </c>
      <c r="E2658" s="8" t="s">
        <v>12</v>
      </c>
      <c r="F2658" s="13">
        <v>42499</v>
      </c>
      <c r="G2658" s="8" t="s">
        <v>1417</v>
      </c>
      <c r="H2658" s="8" t="s">
        <v>1439</v>
      </c>
      <c r="I2658" s="9" t="s">
        <v>1440</v>
      </c>
      <c r="J2658" s="10" t="s">
        <v>1441</v>
      </c>
      <c r="K2658" s="10"/>
      <c r="L2658" s="67">
        <v>1300</v>
      </c>
      <c r="M2658" s="11">
        <v>-2</v>
      </c>
      <c r="N2658" s="38">
        <f t="shared" si="221"/>
        <v>5</v>
      </c>
      <c r="O2658" s="634">
        <f t="shared" si="224"/>
        <v>2.8888888888888888</v>
      </c>
      <c r="P2658" s="34"/>
      <c r="R2658" s="45"/>
    </row>
    <row r="2659" spans="1:18" s="38" customFormat="1" x14ac:dyDescent="0.3">
      <c r="A2659" s="19">
        <v>41400</v>
      </c>
      <c r="B2659" s="965" t="s">
        <v>1442</v>
      </c>
      <c r="C2659" s="965" t="s">
        <v>218</v>
      </c>
      <c r="D2659" s="66">
        <v>350</v>
      </c>
      <c r="E2659" s="8" t="s">
        <v>66</v>
      </c>
      <c r="F2659" s="13">
        <v>45078</v>
      </c>
      <c r="G2659" s="8" t="s">
        <v>1443</v>
      </c>
      <c r="H2659" s="8" t="s">
        <v>1444</v>
      </c>
      <c r="I2659" s="9" t="s">
        <v>1445</v>
      </c>
      <c r="J2659" s="10"/>
      <c r="K2659" s="10"/>
      <c r="L2659" s="67">
        <v>1300</v>
      </c>
      <c r="M2659" s="11"/>
      <c r="N2659" s="38">
        <f t="shared" si="221"/>
        <v>5</v>
      </c>
      <c r="O2659" s="634">
        <f t="shared" si="224"/>
        <v>3.7142857142857144</v>
      </c>
      <c r="P2659" s="34"/>
      <c r="R2659" s="45"/>
    </row>
    <row r="2660" spans="1:18" s="38" customFormat="1" x14ac:dyDescent="0.3">
      <c r="A2660" s="19">
        <v>41400</v>
      </c>
      <c r="B2660" s="965" t="s">
        <v>1446</v>
      </c>
      <c r="C2660" s="965" t="s">
        <v>276</v>
      </c>
      <c r="D2660" s="66">
        <v>275</v>
      </c>
      <c r="E2660" s="8" t="s">
        <v>66</v>
      </c>
      <c r="F2660" s="13">
        <v>45078</v>
      </c>
      <c r="G2660" s="8" t="s">
        <v>399</v>
      </c>
      <c r="H2660" s="8" t="s">
        <v>90</v>
      </c>
      <c r="I2660" s="9" t="s">
        <v>1447</v>
      </c>
      <c r="J2660" s="10" t="s">
        <v>1448</v>
      </c>
      <c r="K2660" s="10"/>
      <c r="L2660" s="67">
        <v>800</v>
      </c>
      <c r="M2660" s="11">
        <v>-14</v>
      </c>
      <c r="N2660" s="38">
        <f t="shared" si="221"/>
        <v>5</v>
      </c>
      <c r="O2660" s="634">
        <f t="shared" si="224"/>
        <v>2.9090909090909092</v>
      </c>
      <c r="P2660" s="34"/>
      <c r="R2660" s="45"/>
    </row>
    <row r="2661" spans="1:18" s="51" customFormat="1" x14ac:dyDescent="0.3">
      <c r="A2661" s="56">
        <v>41396</v>
      </c>
      <c r="B2661" s="982" t="s">
        <v>1231</v>
      </c>
      <c r="C2661" s="982" t="s">
        <v>73</v>
      </c>
      <c r="D2661" s="675">
        <v>750</v>
      </c>
      <c r="E2661" s="47" t="s">
        <v>12</v>
      </c>
      <c r="F2661" s="48">
        <v>42499</v>
      </c>
      <c r="G2661" s="47" t="s">
        <v>1232</v>
      </c>
      <c r="H2661" s="47" t="s">
        <v>1233</v>
      </c>
      <c r="I2661" s="49" t="s">
        <v>292</v>
      </c>
      <c r="J2661" s="50" t="s">
        <v>990</v>
      </c>
      <c r="K2661" s="50"/>
      <c r="L2661" s="68">
        <v>40000</v>
      </c>
      <c r="M2661" s="51">
        <v>11</v>
      </c>
      <c r="N2661" s="51">
        <f t="shared" si="221"/>
        <v>5</v>
      </c>
      <c r="O2661" s="635">
        <f>P2662</f>
        <v>10</v>
      </c>
      <c r="P2661" s="52">
        <f>SUM(D2661:D2664)</f>
        <v>4000</v>
      </c>
      <c r="R2661" s="56"/>
    </row>
    <row r="2662" spans="1:18" s="51" customFormat="1" x14ac:dyDescent="0.3">
      <c r="A2662" s="56">
        <v>41396</v>
      </c>
      <c r="B2662" s="982" t="s">
        <v>1231</v>
      </c>
      <c r="C2662" s="982" t="s">
        <v>73</v>
      </c>
      <c r="D2662" s="675">
        <v>750</v>
      </c>
      <c r="E2662" s="47" t="s">
        <v>37</v>
      </c>
      <c r="F2662" s="48">
        <v>43229</v>
      </c>
      <c r="G2662" s="47" t="s">
        <v>1232</v>
      </c>
      <c r="H2662" s="47" t="s">
        <v>1016</v>
      </c>
      <c r="I2662" s="49" t="s">
        <v>90</v>
      </c>
      <c r="J2662" s="50" t="s">
        <v>1052</v>
      </c>
      <c r="K2662" s="50"/>
      <c r="L2662" s="68">
        <v>40000</v>
      </c>
      <c r="M2662" s="51">
        <v>-5</v>
      </c>
      <c r="N2662" s="51">
        <f t="shared" si="221"/>
        <v>5</v>
      </c>
      <c r="O2662" s="635">
        <f>P2662</f>
        <v>10</v>
      </c>
      <c r="P2662" s="52">
        <f>L2661/P2661</f>
        <v>10</v>
      </c>
      <c r="R2662" s="56"/>
    </row>
    <row r="2663" spans="1:18" s="51" customFormat="1" x14ac:dyDescent="0.3">
      <c r="A2663" s="56">
        <v>41396</v>
      </c>
      <c r="B2663" s="982" t="s">
        <v>1231</v>
      </c>
      <c r="C2663" s="982" t="s">
        <v>73</v>
      </c>
      <c r="D2663" s="675">
        <v>2000</v>
      </c>
      <c r="E2663" s="47" t="s">
        <v>66</v>
      </c>
      <c r="F2663" s="48">
        <v>45055</v>
      </c>
      <c r="G2663" s="47" t="s">
        <v>1232</v>
      </c>
      <c r="H2663" s="47" t="s">
        <v>1037</v>
      </c>
      <c r="I2663" s="49" t="s">
        <v>264</v>
      </c>
      <c r="J2663" s="50" t="s">
        <v>996</v>
      </c>
      <c r="K2663" s="50"/>
      <c r="L2663" s="68">
        <v>40000</v>
      </c>
      <c r="M2663" s="51">
        <v>-3</v>
      </c>
      <c r="N2663" s="51">
        <f t="shared" ref="N2663:N2716" si="225">MONTH(A2663)</f>
        <v>5</v>
      </c>
      <c r="O2663" s="635">
        <f>P2662</f>
        <v>10</v>
      </c>
      <c r="P2663" s="52"/>
      <c r="R2663" s="56"/>
    </row>
    <row r="2664" spans="1:18" s="51" customFormat="1" x14ac:dyDescent="0.3">
      <c r="A2664" s="56">
        <v>41396</v>
      </c>
      <c r="B2664" s="982" t="s">
        <v>1231</v>
      </c>
      <c r="C2664" s="982" t="s">
        <v>73</v>
      </c>
      <c r="D2664" s="675">
        <v>500</v>
      </c>
      <c r="E2664" s="47" t="s">
        <v>117</v>
      </c>
      <c r="F2664" s="48">
        <v>52360</v>
      </c>
      <c r="G2664" s="47" t="s">
        <v>1232</v>
      </c>
      <c r="H2664" s="47" t="s">
        <v>1235</v>
      </c>
      <c r="I2664" s="49" t="s">
        <v>1111</v>
      </c>
      <c r="J2664" s="50" t="s">
        <v>1076</v>
      </c>
      <c r="K2664" s="50"/>
      <c r="L2664" s="68">
        <v>40000</v>
      </c>
      <c r="M2664" s="51">
        <v>7</v>
      </c>
      <c r="N2664" s="51">
        <f t="shared" si="225"/>
        <v>5</v>
      </c>
      <c r="O2664" s="635">
        <f>P2662</f>
        <v>10</v>
      </c>
      <c r="P2664" s="52"/>
      <c r="R2664" s="56"/>
    </row>
    <row r="2665" spans="1:18" s="51" customFormat="1" x14ac:dyDescent="0.3">
      <c r="A2665" s="56">
        <v>41396</v>
      </c>
      <c r="B2665" s="982" t="s">
        <v>1236</v>
      </c>
      <c r="C2665" s="982" t="s">
        <v>1039</v>
      </c>
      <c r="D2665" s="675">
        <v>1000</v>
      </c>
      <c r="E2665" s="47" t="s">
        <v>12</v>
      </c>
      <c r="F2665" s="48">
        <v>42496</v>
      </c>
      <c r="G2665" s="47" t="s">
        <v>1237</v>
      </c>
      <c r="H2665" s="47"/>
      <c r="I2665" s="49" t="s">
        <v>1238</v>
      </c>
      <c r="J2665" s="50" t="s">
        <v>1153</v>
      </c>
      <c r="K2665" s="50"/>
      <c r="L2665" s="68">
        <v>3500</v>
      </c>
      <c r="M2665" s="51">
        <v>-6</v>
      </c>
      <c r="N2665" s="51">
        <f t="shared" si="225"/>
        <v>5</v>
      </c>
      <c r="O2665" s="635">
        <f>P2666</f>
        <v>1.5555555555555556</v>
      </c>
      <c r="P2665" s="52">
        <f>SUM(D2665:D2666)</f>
        <v>2250</v>
      </c>
      <c r="R2665" s="56"/>
    </row>
    <row r="2666" spans="1:18" s="51" customFormat="1" x14ac:dyDescent="0.3">
      <c r="A2666" s="56">
        <v>41396</v>
      </c>
      <c r="B2666" s="982" t="s">
        <v>1236</v>
      </c>
      <c r="C2666" s="982" t="s">
        <v>1039</v>
      </c>
      <c r="D2666" s="675">
        <v>1250</v>
      </c>
      <c r="E2666" s="47" t="s">
        <v>224</v>
      </c>
      <c r="F2666" s="48">
        <v>43966</v>
      </c>
      <c r="G2666" s="47" t="s">
        <v>1237</v>
      </c>
      <c r="H2666" s="47"/>
      <c r="I2666" s="49" t="s">
        <v>1239</v>
      </c>
      <c r="J2666" s="50" t="s">
        <v>1240</v>
      </c>
      <c r="K2666" s="50"/>
      <c r="L2666" s="68">
        <v>3500</v>
      </c>
      <c r="M2666" s="51">
        <v>0</v>
      </c>
      <c r="N2666" s="51">
        <f t="shared" si="225"/>
        <v>5</v>
      </c>
      <c r="O2666" s="635">
        <f>P2666</f>
        <v>1.5555555555555556</v>
      </c>
      <c r="P2666" s="52">
        <f>L2665/P2665</f>
        <v>1.5555555555555556</v>
      </c>
      <c r="R2666" s="56"/>
    </row>
    <row r="2667" spans="1:18" s="51" customFormat="1" x14ac:dyDescent="0.3">
      <c r="A2667" s="56">
        <v>41396</v>
      </c>
      <c r="B2667" s="982" t="s">
        <v>1241</v>
      </c>
      <c r="C2667" s="982" t="s">
        <v>1242</v>
      </c>
      <c r="D2667" s="675">
        <v>500</v>
      </c>
      <c r="E2667" s="47" t="s">
        <v>66</v>
      </c>
      <c r="F2667" s="48">
        <v>45061</v>
      </c>
      <c r="G2667" s="47" t="s">
        <v>118</v>
      </c>
      <c r="H2667" s="47"/>
      <c r="I2667" s="49" t="s">
        <v>1177</v>
      </c>
      <c r="J2667" s="50" t="s">
        <v>1112</v>
      </c>
      <c r="K2667" s="50"/>
      <c r="L2667" s="68">
        <v>4400</v>
      </c>
      <c r="N2667" s="51">
        <f t="shared" si="225"/>
        <v>5</v>
      </c>
      <c r="O2667" s="635">
        <f>P2668</f>
        <v>4.4000000000000004</v>
      </c>
      <c r="P2667" s="52">
        <f>SUM(D2667:D2668)</f>
        <v>1000</v>
      </c>
      <c r="R2667" s="56"/>
    </row>
    <row r="2668" spans="1:18" s="51" customFormat="1" x14ac:dyDescent="0.3">
      <c r="A2668" s="56">
        <v>41396</v>
      </c>
      <c r="B2668" s="982" t="s">
        <v>1241</v>
      </c>
      <c r="C2668" s="982" t="s">
        <v>1242</v>
      </c>
      <c r="D2668" s="675">
        <v>500</v>
      </c>
      <c r="E2668" s="47" t="s">
        <v>117</v>
      </c>
      <c r="F2668" s="48">
        <v>52366</v>
      </c>
      <c r="G2668" s="47" t="s">
        <v>118</v>
      </c>
      <c r="H2668" s="47"/>
      <c r="I2668" s="49" t="s">
        <v>1243</v>
      </c>
      <c r="J2668" s="50" t="s">
        <v>1008</v>
      </c>
      <c r="K2668" s="50"/>
      <c r="L2668" s="68">
        <v>4400</v>
      </c>
      <c r="N2668" s="51">
        <f t="shared" si="225"/>
        <v>5</v>
      </c>
      <c r="O2668" s="635">
        <f>P2668</f>
        <v>4.4000000000000004</v>
      </c>
      <c r="P2668" s="52">
        <f>L2667/P2667</f>
        <v>4.4000000000000004</v>
      </c>
      <c r="R2668" s="56"/>
    </row>
    <row r="2669" spans="1:18" s="38" customFormat="1" x14ac:dyDescent="0.3">
      <c r="A2669" s="19">
        <v>41396</v>
      </c>
      <c r="B2669" s="965" t="s">
        <v>1244</v>
      </c>
      <c r="C2669" s="965" t="s">
        <v>1245</v>
      </c>
      <c r="D2669" s="66">
        <v>500</v>
      </c>
      <c r="E2669" s="8" t="s">
        <v>1246</v>
      </c>
      <c r="F2669" s="8"/>
      <c r="G2669" s="8" t="s">
        <v>1247</v>
      </c>
      <c r="H2669" s="8"/>
      <c r="I2669" s="9" t="s">
        <v>1248</v>
      </c>
      <c r="J2669" s="10" t="s">
        <v>1249</v>
      </c>
      <c r="K2669" s="10"/>
      <c r="L2669" s="67">
        <v>3250</v>
      </c>
      <c r="M2669" s="11"/>
      <c r="N2669" s="38">
        <f t="shared" si="225"/>
        <v>5</v>
      </c>
      <c r="O2669" s="634">
        <f t="shared" ref="O2669:O2683" si="226">L2669/D2669</f>
        <v>6.5</v>
      </c>
      <c r="P2669" s="34"/>
      <c r="R2669" s="45"/>
    </row>
    <row r="2670" spans="1:18" s="38" customFormat="1" x14ac:dyDescent="0.3">
      <c r="A2670" s="19">
        <v>41395</v>
      </c>
      <c r="B2670" s="965" t="s">
        <v>1255</v>
      </c>
      <c r="C2670" s="965" t="s">
        <v>208</v>
      </c>
      <c r="D2670" s="66">
        <v>500</v>
      </c>
      <c r="E2670" s="8" t="s">
        <v>66</v>
      </c>
      <c r="F2670" s="13">
        <v>45054</v>
      </c>
      <c r="G2670" s="8" t="s">
        <v>1256</v>
      </c>
      <c r="H2670" s="8" t="s">
        <v>244</v>
      </c>
      <c r="I2670" s="9" t="s">
        <v>1257</v>
      </c>
      <c r="J2670" s="10" t="s">
        <v>1037</v>
      </c>
      <c r="K2670" s="10"/>
      <c r="L2670" s="67">
        <v>2800</v>
      </c>
      <c r="M2670" s="11">
        <v>0</v>
      </c>
      <c r="N2670" s="38">
        <f t="shared" si="225"/>
        <v>5</v>
      </c>
      <c r="O2670" s="634">
        <f t="shared" si="226"/>
        <v>5.6</v>
      </c>
      <c r="P2670" s="34"/>
      <c r="R2670" s="45"/>
    </row>
    <row r="2671" spans="1:18" s="38" customFormat="1" x14ac:dyDescent="0.3">
      <c r="A2671" s="19">
        <v>41395</v>
      </c>
      <c r="B2671" s="965" t="s">
        <v>1258</v>
      </c>
      <c r="C2671" s="965" t="s">
        <v>36</v>
      </c>
      <c r="D2671" s="66">
        <v>350</v>
      </c>
      <c r="E2671" s="8" t="s">
        <v>66</v>
      </c>
      <c r="F2671" s="13">
        <v>45061</v>
      </c>
      <c r="G2671" s="8" t="s">
        <v>557</v>
      </c>
      <c r="H2671" s="8" t="s">
        <v>646</v>
      </c>
      <c r="I2671" s="9" t="s">
        <v>1259</v>
      </c>
      <c r="J2671" s="10" t="s">
        <v>1260</v>
      </c>
      <c r="K2671" s="10"/>
      <c r="L2671" s="67">
        <v>1300</v>
      </c>
      <c r="M2671" s="11"/>
      <c r="N2671" s="38">
        <f t="shared" si="225"/>
        <v>5</v>
      </c>
      <c r="O2671" s="634">
        <f t="shared" si="226"/>
        <v>3.7142857142857144</v>
      </c>
      <c r="P2671" s="34"/>
      <c r="R2671" s="45"/>
    </row>
    <row r="2672" spans="1:18" s="38" customFormat="1" x14ac:dyDescent="0.3">
      <c r="A2672" s="19">
        <v>41394</v>
      </c>
      <c r="B2672" s="965" t="s">
        <v>1261</v>
      </c>
      <c r="C2672" s="965" t="s">
        <v>1262</v>
      </c>
      <c r="D2672" s="66">
        <v>1000</v>
      </c>
      <c r="E2672" s="8" t="s">
        <v>1222</v>
      </c>
      <c r="F2672" s="13">
        <v>42493</v>
      </c>
      <c r="G2672" s="8" t="s">
        <v>1263</v>
      </c>
      <c r="H2672" s="8" t="s">
        <v>1264</v>
      </c>
      <c r="I2672" s="9" t="s">
        <v>1265</v>
      </c>
      <c r="J2672" s="10" t="s">
        <v>1266</v>
      </c>
      <c r="K2672" s="10"/>
      <c r="L2672" s="67">
        <v>2500</v>
      </c>
      <c r="M2672" s="11"/>
      <c r="N2672" s="38">
        <f t="shared" si="225"/>
        <v>4</v>
      </c>
      <c r="O2672" s="634">
        <f t="shared" si="226"/>
        <v>2.5</v>
      </c>
      <c r="P2672" s="34"/>
      <c r="R2672" s="45"/>
    </row>
    <row r="2673" spans="1:18" s="38" customFormat="1" x14ac:dyDescent="0.3">
      <c r="A2673" s="19">
        <v>41394</v>
      </c>
      <c r="B2673" s="965" t="s">
        <v>1261</v>
      </c>
      <c r="C2673" s="965" t="s">
        <v>1262</v>
      </c>
      <c r="D2673" s="66">
        <v>1500</v>
      </c>
      <c r="E2673" s="8" t="s">
        <v>12</v>
      </c>
      <c r="F2673" s="13">
        <v>42493</v>
      </c>
      <c r="G2673" s="8" t="s">
        <v>1263</v>
      </c>
      <c r="H2673" s="8" t="s">
        <v>1267</v>
      </c>
      <c r="I2673" s="9" t="s">
        <v>1268</v>
      </c>
      <c r="J2673" s="10" t="s">
        <v>1269</v>
      </c>
      <c r="K2673" s="10"/>
      <c r="L2673" s="67">
        <v>5000</v>
      </c>
      <c r="M2673" s="11"/>
      <c r="N2673" s="38">
        <f t="shared" si="225"/>
        <v>4</v>
      </c>
      <c r="O2673" s="634">
        <f t="shared" si="226"/>
        <v>3.3333333333333335</v>
      </c>
      <c r="P2673" s="34"/>
      <c r="R2673" s="45"/>
    </row>
    <row r="2674" spans="1:18" s="38" customFormat="1" x14ac:dyDescent="0.3">
      <c r="A2674" s="19">
        <v>41394</v>
      </c>
      <c r="B2674" s="965" t="s">
        <v>1261</v>
      </c>
      <c r="C2674" s="965" t="s">
        <v>1262</v>
      </c>
      <c r="D2674" s="66">
        <v>2000</v>
      </c>
      <c r="E2674" s="8" t="s">
        <v>1219</v>
      </c>
      <c r="F2674" s="13">
        <v>43223</v>
      </c>
      <c r="G2674" s="8" t="s">
        <v>1263</v>
      </c>
      <c r="H2674" s="8" t="s">
        <v>1270</v>
      </c>
      <c r="I2674" s="9" t="s">
        <v>1271</v>
      </c>
      <c r="J2674" s="10" t="s">
        <v>1272</v>
      </c>
      <c r="K2674" s="10"/>
      <c r="L2674" s="67">
        <v>3500</v>
      </c>
      <c r="M2674" s="11"/>
      <c r="N2674" s="38">
        <f t="shared" si="225"/>
        <v>4</v>
      </c>
      <c r="O2674" s="634">
        <f t="shared" si="226"/>
        <v>1.75</v>
      </c>
      <c r="P2674" s="34"/>
      <c r="R2674" s="45"/>
    </row>
    <row r="2675" spans="1:18" s="38" customFormat="1" x14ac:dyDescent="0.3">
      <c r="A2675" s="19">
        <v>41394</v>
      </c>
      <c r="B2675" s="965" t="s">
        <v>1261</v>
      </c>
      <c r="C2675" s="965" t="s">
        <v>1262</v>
      </c>
      <c r="D2675" s="66">
        <v>4000</v>
      </c>
      <c r="E2675" s="8" t="s">
        <v>37</v>
      </c>
      <c r="F2675" s="13">
        <v>43223</v>
      </c>
      <c r="G2675" s="8" t="s">
        <v>1263</v>
      </c>
      <c r="H2675" s="8" t="s">
        <v>107</v>
      </c>
      <c r="I2675" s="9" t="s">
        <v>1273</v>
      </c>
      <c r="J2675" s="10" t="s">
        <v>1274</v>
      </c>
      <c r="K2675" s="10"/>
      <c r="L2675" s="67">
        <v>10750</v>
      </c>
      <c r="M2675" s="11"/>
      <c r="N2675" s="38">
        <f t="shared" si="225"/>
        <v>4</v>
      </c>
      <c r="O2675" s="634">
        <f t="shared" si="226"/>
        <v>2.6875</v>
      </c>
      <c r="P2675" s="34"/>
      <c r="R2675" s="45"/>
    </row>
    <row r="2676" spans="1:18" s="38" customFormat="1" x14ac:dyDescent="0.3">
      <c r="A2676" s="19">
        <v>41394</v>
      </c>
      <c r="B2676" s="965" t="s">
        <v>1261</v>
      </c>
      <c r="C2676" s="965" t="s">
        <v>1262</v>
      </c>
      <c r="D2676" s="66">
        <v>5500</v>
      </c>
      <c r="E2676" s="8" t="s">
        <v>66</v>
      </c>
      <c r="F2676" s="13">
        <v>45049</v>
      </c>
      <c r="G2676" s="8" t="s">
        <v>1263</v>
      </c>
      <c r="H2676" s="8" t="s">
        <v>1275</v>
      </c>
      <c r="I2676" s="9" t="s">
        <v>1276</v>
      </c>
      <c r="J2676" s="10" t="s">
        <v>989</v>
      </c>
      <c r="K2676" s="10"/>
      <c r="L2676" s="67">
        <v>16500</v>
      </c>
      <c r="M2676" s="11">
        <v>0</v>
      </c>
      <c r="N2676" s="38">
        <f t="shared" si="225"/>
        <v>4</v>
      </c>
      <c r="O2676" s="634">
        <f t="shared" si="226"/>
        <v>3</v>
      </c>
      <c r="P2676" s="34"/>
      <c r="R2676" s="45"/>
    </row>
    <row r="2677" spans="1:18" s="38" customFormat="1" x14ac:dyDescent="0.3">
      <c r="A2677" s="19">
        <v>41394</v>
      </c>
      <c r="B2677" s="965" t="s">
        <v>1261</v>
      </c>
      <c r="C2677" s="965" t="s">
        <v>1262</v>
      </c>
      <c r="D2677" s="66">
        <v>3000</v>
      </c>
      <c r="E2677" s="8" t="s">
        <v>117</v>
      </c>
      <c r="F2677" s="13">
        <v>52355</v>
      </c>
      <c r="G2677" s="8" t="s">
        <v>1263</v>
      </c>
      <c r="H2677" s="8" t="s">
        <v>1278</v>
      </c>
      <c r="I2677" s="9" t="s">
        <v>1053</v>
      </c>
      <c r="J2677" s="10" t="s">
        <v>1054</v>
      </c>
      <c r="K2677" s="10"/>
      <c r="L2677" s="67">
        <v>12000</v>
      </c>
      <c r="M2677" s="11"/>
      <c r="N2677" s="38">
        <f t="shared" si="225"/>
        <v>4</v>
      </c>
      <c r="O2677" s="634">
        <f t="shared" si="226"/>
        <v>4</v>
      </c>
      <c r="P2677" s="34"/>
      <c r="R2677" s="45"/>
    </row>
    <row r="2678" spans="1:18" s="38" customFormat="1" x14ac:dyDescent="0.3">
      <c r="A2678" s="19">
        <v>41394</v>
      </c>
      <c r="B2678" s="965" t="s">
        <v>1280</v>
      </c>
      <c r="C2678" s="965" t="s">
        <v>1281</v>
      </c>
      <c r="D2678" s="66">
        <v>150</v>
      </c>
      <c r="E2678" s="8" t="s">
        <v>1282</v>
      </c>
      <c r="F2678" s="13">
        <v>41946</v>
      </c>
      <c r="G2678" s="8" t="s">
        <v>1283</v>
      </c>
      <c r="H2678" s="8" t="s">
        <v>1284</v>
      </c>
      <c r="I2678" s="9" t="s">
        <v>1285</v>
      </c>
      <c r="J2678" s="10" t="s">
        <v>1286</v>
      </c>
      <c r="K2678" s="10"/>
      <c r="L2678" s="67">
        <v>500</v>
      </c>
      <c r="M2678" s="11"/>
      <c r="N2678" s="38">
        <f t="shared" si="225"/>
        <v>4</v>
      </c>
      <c r="O2678" s="634">
        <f t="shared" si="226"/>
        <v>3.3333333333333335</v>
      </c>
      <c r="P2678" s="34"/>
      <c r="R2678" s="45"/>
    </row>
    <row r="2679" spans="1:18" s="38" customFormat="1" x14ac:dyDescent="0.3">
      <c r="A2679" s="19">
        <v>41394</v>
      </c>
      <c r="B2679" s="965" t="s">
        <v>1280</v>
      </c>
      <c r="C2679" s="965" t="s">
        <v>1281</v>
      </c>
      <c r="D2679" s="66">
        <v>350</v>
      </c>
      <c r="E2679" s="8" t="s">
        <v>37</v>
      </c>
      <c r="F2679" s="13">
        <v>43235</v>
      </c>
      <c r="G2679" s="8" t="s">
        <v>1283</v>
      </c>
      <c r="H2679" s="8" t="s">
        <v>425</v>
      </c>
      <c r="I2679" s="9" t="s">
        <v>1287</v>
      </c>
      <c r="J2679" s="10" t="s">
        <v>1288</v>
      </c>
      <c r="K2679" s="10"/>
      <c r="L2679" s="67">
        <v>1500</v>
      </c>
      <c r="M2679" s="11"/>
      <c r="N2679" s="38">
        <f t="shared" si="225"/>
        <v>4</v>
      </c>
      <c r="O2679" s="634">
        <f t="shared" si="226"/>
        <v>4.2857142857142856</v>
      </c>
      <c r="P2679" s="34"/>
      <c r="R2679" s="45"/>
    </row>
    <row r="2680" spans="1:18" s="38" customFormat="1" x14ac:dyDescent="0.3">
      <c r="A2680" s="19">
        <v>41394</v>
      </c>
      <c r="B2680" s="965" t="s">
        <v>1289</v>
      </c>
      <c r="C2680" s="965" t="s">
        <v>73</v>
      </c>
      <c r="D2680" s="66">
        <v>350</v>
      </c>
      <c r="E2680" s="8" t="s">
        <v>164</v>
      </c>
      <c r="F2680" s="13">
        <v>42125</v>
      </c>
      <c r="G2680" s="8" t="s">
        <v>1290</v>
      </c>
      <c r="H2680" s="9" t="s">
        <v>135</v>
      </c>
      <c r="I2680" s="9" t="s">
        <v>135</v>
      </c>
      <c r="J2680" s="10" t="s">
        <v>1170</v>
      </c>
      <c r="K2680" s="10"/>
      <c r="L2680" s="67">
        <v>350</v>
      </c>
      <c r="M2680" s="11">
        <v>0</v>
      </c>
      <c r="N2680" s="38">
        <f t="shared" si="225"/>
        <v>4</v>
      </c>
      <c r="O2680" s="634">
        <f t="shared" si="226"/>
        <v>1</v>
      </c>
      <c r="P2680" s="34"/>
      <c r="R2680" s="45"/>
    </row>
    <row r="2681" spans="1:18" s="38" customFormat="1" x14ac:dyDescent="0.3">
      <c r="A2681" s="19">
        <v>41394</v>
      </c>
      <c r="B2681" s="965" t="s">
        <v>1289</v>
      </c>
      <c r="C2681" s="965" t="s">
        <v>73</v>
      </c>
      <c r="D2681" s="66">
        <v>1150</v>
      </c>
      <c r="E2681" s="8" t="s">
        <v>1292</v>
      </c>
      <c r="F2681" s="13">
        <v>42125</v>
      </c>
      <c r="G2681" s="8" t="s">
        <v>1290</v>
      </c>
      <c r="H2681" s="9" t="s">
        <v>1293</v>
      </c>
      <c r="I2681" s="9" t="s">
        <v>1293</v>
      </c>
      <c r="J2681" s="10" t="s">
        <v>1294</v>
      </c>
      <c r="K2681" s="10"/>
      <c r="L2681" s="67">
        <v>1150</v>
      </c>
      <c r="M2681" s="11">
        <v>0</v>
      </c>
      <c r="N2681" s="38">
        <f t="shared" si="225"/>
        <v>4</v>
      </c>
      <c r="O2681" s="634">
        <f t="shared" si="226"/>
        <v>1</v>
      </c>
      <c r="P2681" s="34"/>
      <c r="R2681" s="45"/>
    </row>
    <row r="2682" spans="1:18" s="38" customFormat="1" x14ac:dyDescent="0.3">
      <c r="A2682" s="19">
        <v>41394</v>
      </c>
      <c r="B2682" s="965" t="s">
        <v>1296</v>
      </c>
      <c r="C2682" s="965" t="s">
        <v>36</v>
      </c>
      <c r="D2682" s="66">
        <v>450</v>
      </c>
      <c r="E2682" s="8" t="s">
        <v>66</v>
      </c>
      <c r="F2682" s="13">
        <v>45053</v>
      </c>
      <c r="G2682" s="8" t="s">
        <v>1297</v>
      </c>
      <c r="H2682" s="8" t="s">
        <v>781</v>
      </c>
      <c r="I2682" s="9" t="s">
        <v>1298</v>
      </c>
      <c r="J2682" s="10" t="s">
        <v>1299</v>
      </c>
      <c r="K2682" s="10"/>
      <c r="L2682" s="67">
        <v>1250</v>
      </c>
      <c r="M2682" s="11"/>
      <c r="N2682" s="38">
        <f t="shared" si="225"/>
        <v>4</v>
      </c>
      <c r="O2682" s="634">
        <f t="shared" si="226"/>
        <v>2.7777777777777777</v>
      </c>
      <c r="P2682" s="34"/>
      <c r="R2682" s="45"/>
    </row>
    <row r="2683" spans="1:18" s="38" customFormat="1" x14ac:dyDescent="0.3">
      <c r="A2683" s="19">
        <v>41393</v>
      </c>
      <c r="B2683" s="965" t="s">
        <v>1300</v>
      </c>
      <c r="C2683" s="965" t="s">
        <v>1281</v>
      </c>
      <c r="D2683" s="66">
        <v>500</v>
      </c>
      <c r="E2683" s="8" t="s">
        <v>117</v>
      </c>
      <c r="F2683" s="13">
        <v>52352</v>
      </c>
      <c r="G2683" s="8" t="s">
        <v>1301</v>
      </c>
      <c r="H2683" s="8" t="s">
        <v>215</v>
      </c>
      <c r="I2683" s="9" t="s">
        <v>1302</v>
      </c>
      <c r="J2683" s="10" t="s">
        <v>1303</v>
      </c>
      <c r="K2683" s="10"/>
      <c r="L2683" s="67">
        <v>1500</v>
      </c>
      <c r="M2683" s="11">
        <v>4</v>
      </c>
      <c r="N2683" s="38">
        <f t="shared" si="225"/>
        <v>4</v>
      </c>
      <c r="O2683" s="634">
        <f t="shared" si="226"/>
        <v>3</v>
      </c>
      <c r="P2683" s="34"/>
      <c r="R2683" s="45"/>
    </row>
    <row r="2684" spans="1:18" s="51" customFormat="1" x14ac:dyDescent="0.3">
      <c r="A2684" s="56">
        <v>41393</v>
      </c>
      <c r="B2684" s="982" t="s">
        <v>1304</v>
      </c>
      <c r="C2684" s="982" t="s">
        <v>218</v>
      </c>
      <c r="D2684" s="675">
        <v>650</v>
      </c>
      <c r="E2684" s="47" t="s">
        <v>37</v>
      </c>
      <c r="F2684" s="48">
        <v>43221</v>
      </c>
      <c r="G2684" s="47" t="s">
        <v>1305</v>
      </c>
      <c r="H2684" s="47" t="s">
        <v>1306</v>
      </c>
      <c r="I2684" s="49" t="s">
        <v>1307</v>
      </c>
      <c r="J2684" s="50" t="s">
        <v>1235</v>
      </c>
      <c r="K2684" s="50"/>
      <c r="L2684" s="68">
        <v>12000</v>
      </c>
      <c r="N2684" s="51">
        <f t="shared" si="225"/>
        <v>4</v>
      </c>
      <c r="O2684" s="635">
        <f>P2685</f>
        <v>4</v>
      </c>
      <c r="P2684" s="52">
        <f>SUM(D2684:D2686)</f>
        <v>3000</v>
      </c>
      <c r="R2684" s="56"/>
    </row>
    <row r="2685" spans="1:18" s="51" customFormat="1" x14ac:dyDescent="0.3">
      <c r="A2685" s="56">
        <v>41393</v>
      </c>
      <c r="B2685" s="982" t="s">
        <v>1304</v>
      </c>
      <c r="C2685" s="982" t="s">
        <v>218</v>
      </c>
      <c r="D2685" s="675">
        <v>1500</v>
      </c>
      <c r="E2685" s="47" t="s">
        <v>66</v>
      </c>
      <c r="F2685" s="48">
        <v>45047</v>
      </c>
      <c r="G2685" s="47" t="s">
        <v>1305</v>
      </c>
      <c r="H2685" s="47" t="s">
        <v>1079</v>
      </c>
      <c r="I2685" s="49" t="s">
        <v>1308</v>
      </c>
      <c r="J2685" s="50" t="s">
        <v>1080</v>
      </c>
      <c r="K2685" s="50"/>
      <c r="L2685" s="68">
        <v>12000</v>
      </c>
      <c r="M2685" s="51">
        <v>7</v>
      </c>
      <c r="N2685" s="51">
        <f t="shared" si="225"/>
        <v>4</v>
      </c>
      <c r="O2685" s="635">
        <f>P2685</f>
        <v>4</v>
      </c>
      <c r="P2685" s="52">
        <f>L2684/P2684</f>
        <v>4</v>
      </c>
      <c r="R2685" s="56"/>
    </row>
    <row r="2686" spans="1:18" s="51" customFormat="1" x14ac:dyDescent="0.3">
      <c r="A2686" s="56">
        <v>41393</v>
      </c>
      <c r="B2686" s="982" t="s">
        <v>1304</v>
      </c>
      <c r="C2686" s="982" t="s">
        <v>218</v>
      </c>
      <c r="D2686" s="675">
        <v>850</v>
      </c>
      <c r="E2686" s="47" t="s">
        <v>117</v>
      </c>
      <c r="F2686" s="48">
        <v>52352</v>
      </c>
      <c r="G2686" s="47" t="s">
        <v>1305</v>
      </c>
      <c r="H2686" s="47" t="s">
        <v>1309</v>
      </c>
      <c r="I2686" s="49" t="s">
        <v>1310</v>
      </c>
      <c r="J2686" s="50" t="s">
        <v>1311</v>
      </c>
      <c r="K2686" s="50"/>
      <c r="L2686" s="68">
        <v>12000</v>
      </c>
      <c r="M2686" s="51">
        <v>20</v>
      </c>
      <c r="N2686" s="51">
        <f t="shared" si="225"/>
        <v>4</v>
      </c>
      <c r="O2686" s="635">
        <f>P2685</f>
        <v>4</v>
      </c>
      <c r="P2686" s="52"/>
      <c r="R2686" s="56"/>
    </row>
    <row r="2687" spans="1:18" s="38" customFormat="1" x14ac:dyDescent="0.3">
      <c r="A2687" s="19">
        <v>41393</v>
      </c>
      <c r="B2687" s="965" t="s">
        <v>1312</v>
      </c>
      <c r="C2687" s="965" t="s">
        <v>127</v>
      </c>
      <c r="D2687" s="66">
        <v>475</v>
      </c>
      <c r="E2687" s="8" t="s">
        <v>746</v>
      </c>
      <c r="F2687" s="13">
        <v>43227</v>
      </c>
      <c r="G2687" s="8" t="s">
        <v>1313</v>
      </c>
      <c r="H2687" s="8" t="s">
        <v>553</v>
      </c>
      <c r="I2687" s="9" t="s">
        <v>1206</v>
      </c>
      <c r="J2687" s="10" t="s">
        <v>1207</v>
      </c>
      <c r="K2687" s="10"/>
      <c r="L2687" s="67">
        <v>700</v>
      </c>
      <c r="M2687" s="11"/>
      <c r="N2687" s="38">
        <f t="shared" si="225"/>
        <v>4</v>
      </c>
      <c r="O2687" s="634">
        <f>L2687/D2687</f>
        <v>1.4736842105263157</v>
      </c>
      <c r="P2687" s="34"/>
      <c r="R2687" s="45"/>
    </row>
    <row r="2688" spans="1:18" s="38" customFormat="1" x14ac:dyDescent="0.3">
      <c r="A2688" s="19">
        <v>41393</v>
      </c>
      <c r="B2688" s="965" t="s">
        <v>1314</v>
      </c>
      <c r="C2688" s="965" t="s">
        <v>127</v>
      </c>
      <c r="D2688" s="66">
        <v>175</v>
      </c>
      <c r="E2688" s="8" t="s">
        <v>117</v>
      </c>
      <c r="F2688" s="13">
        <v>52358</v>
      </c>
      <c r="G2688" s="8" t="s">
        <v>1313</v>
      </c>
      <c r="H2688" s="8"/>
      <c r="I2688" s="9" t="s">
        <v>1315</v>
      </c>
      <c r="J2688" s="10" t="s">
        <v>1316</v>
      </c>
      <c r="K2688" s="10"/>
      <c r="L2688" s="67">
        <v>400</v>
      </c>
      <c r="M2688" s="11"/>
      <c r="N2688" s="38">
        <f t="shared" si="225"/>
        <v>4</v>
      </c>
      <c r="O2688" s="634">
        <f>L2688/D2688</f>
        <v>2.2857142857142856</v>
      </c>
      <c r="P2688" s="34"/>
      <c r="R2688" s="45"/>
    </row>
    <row r="2689" spans="1:18" s="38" customFormat="1" x14ac:dyDescent="0.3">
      <c r="A2689" s="19">
        <v>41393</v>
      </c>
      <c r="B2689" s="965" t="s">
        <v>1318</v>
      </c>
      <c r="C2689" s="965" t="s">
        <v>987</v>
      </c>
      <c r="D2689" s="66">
        <v>400</v>
      </c>
      <c r="E2689" s="8" t="s">
        <v>37</v>
      </c>
      <c r="F2689" s="13">
        <v>43221</v>
      </c>
      <c r="G2689" s="8" t="s">
        <v>1319</v>
      </c>
      <c r="H2689" s="8" t="s">
        <v>1320</v>
      </c>
      <c r="I2689" s="9" t="s">
        <v>1133</v>
      </c>
      <c r="J2689" s="10" t="s">
        <v>1134</v>
      </c>
      <c r="K2689" s="10"/>
      <c r="L2689" s="67">
        <v>1700</v>
      </c>
      <c r="M2689" s="11">
        <v>-4</v>
      </c>
      <c r="N2689" s="38">
        <f t="shared" si="225"/>
        <v>4</v>
      </c>
      <c r="O2689" s="634">
        <f>L2689/D2689</f>
        <v>4.25</v>
      </c>
      <c r="P2689" s="34"/>
      <c r="R2689" s="45"/>
    </row>
    <row r="2690" spans="1:18" s="38" customFormat="1" x14ac:dyDescent="0.3">
      <c r="A2690" s="19">
        <v>41393</v>
      </c>
      <c r="B2690" s="965" t="s">
        <v>1318</v>
      </c>
      <c r="C2690" s="965" t="s">
        <v>987</v>
      </c>
      <c r="D2690" s="66">
        <v>400</v>
      </c>
      <c r="E2690" s="8" t="s">
        <v>66</v>
      </c>
      <c r="F2690" s="13">
        <v>45047</v>
      </c>
      <c r="G2690" s="8" t="s">
        <v>1319</v>
      </c>
      <c r="H2690" s="8" t="s">
        <v>1321</v>
      </c>
      <c r="I2690" s="9" t="s">
        <v>1322</v>
      </c>
      <c r="J2690" s="10" t="s">
        <v>1323</v>
      </c>
      <c r="K2690" s="10"/>
      <c r="L2690" s="67">
        <v>1200</v>
      </c>
      <c r="M2690" s="11">
        <v>-5</v>
      </c>
      <c r="N2690" s="38">
        <f t="shared" si="225"/>
        <v>4</v>
      </c>
      <c r="O2690" s="634">
        <f>L2690/D2690</f>
        <v>3</v>
      </c>
      <c r="P2690" s="34"/>
      <c r="R2690" s="45"/>
    </row>
    <row r="2691" spans="1:18" s="38" customFormat="1" x14ac:dyDescent="0.3">
      <c r="A2691" s="19">
        <v>41393</v>
      </c>
      <c r="B2691" s="965" t="s">
        <v>1324</v>
      </c>
      <c r="C2691" s="965" t="s">
        <v>22</v>
      </c>
      <c r="D2691" s="66">
        <v>500</v>
      </c>
      <c r="E2691" s="8" t="s">
        <v>66</v>
      </c>
      <c r="F2691" s="13">
        <v>45061</v>
      </c>
      <c r="G2691" s="8" t="s">
        <v>1325</v>
      </c>
      <c r="H2691" s="8" t="s">
        <v>1326</v>
      </c>
      <c r="I2691" s="9" t="s">
        <v>1253</v>
      </c>
      <c r="J2691" s="10" t="s">
        <v>1254</v>
      </c>
      <c r="K2691" s="10"/>
      <c r="L2691" s="67">
        <v>3250</v>
      </c>
      <c r="M2691" s="11">
        <v>-2</v>
      </c>
      <c r="N2691" s="38">
        <f t="shared" si="225"/>
        <v>4</v>
      </c>
      <c r="O2691" s="634">
        <f>L2691/D2691</f>
        <v>6.5</v>
      </c>
      <c r="P2691" s="34"/>
      <c r="R2691" s="45"/>
    </row>
    <row r="2692" spans="1:18" s="51" customFormat="1" x14ac:dyDescent="0.3">
      <c r="A2692" s="56">
        <v>41393</v>
      </c>
      <c r="B2692" s="982" t="s">
        <v>1328</v>
      </c>
      <c r="C2692" s="982" t="s">
        <v>1329</v>
      </c>
      <c r="D2692" s="675">
        <v>350</v>
      </c>
      <c r="E2692" s="47" t="s">
        <v>66</v>
      </c>
      <c r="F2692" s="48">
        <v>45048</v>
      </c>
      <c r="G2692" s="47" t="s">
        <v>1330</v>
      </c>
      <c r="H2692" s="47" t="s">
        <v>1086</v>
      </c>
      <c r="I2692" s="49" t="s">
        <v>1331</v>
      </c>
      <c r="J2692" s="50" t="s">
        <v>1016</v>
      </c>
      <c r="K2692" s="50"/>
      <c r="L2692" s="68">
        <v>1500</v>
      </c>
      <c r="M2692" s="51">
        <v>-2</v>
      </c>
      <c r="N2692" s="51">
        <f t="shared" si="225"/>
        <v>4</v>
      </c>
      <c r="O2692" s="635">
        <f>P2693</f>
        <v>1.5</v>
      </c>
      <c r="P2692" s="52">
        <f>SUM(D2692:D2693)</f>
        <v>1000</v>
      </c>
      <c r="R2692" s="56"/>
    </row>
    <row r="2693" spans="1:18" s="51" customFormat="1" x14ac:dyDescent="0.3">
      <c r="A2693" s="56">
        <v>41393</v>
      </c>
      <c r="B2693" s="982" t="s">
        <v>1328</v>
      </c>
      <c r="C2693" s="982" t="s">
        <v>1329</v>
      </c>
      <c r="D2693" s="675">
        <v>650</v>
      </c>
      <c r="E2693" s="47" t="s">
        <v>117</v>
      </c>
      <c r="F2693" s="48">
        <v>52353</v>
      </c>
      <c r="G2693" s="47" t="s">
        <v>1330</v>
      </c>
      <c r="H2693" s="47" t="s">
        <v>1007</v>
      </c>
      <c r="I2693" s="49" t="s">
        <v>1332</v>
      </c>
      <c r="J2693" s="50" t="s">
        <v>1037</v>
      </c>
      <c r="K2693" s="50"/>
      <c r="L2693" s="68">
        <v>1500</v>
      </c>
      <c r="M2693" s="51">
        <v>11</v>
      </c>
      <c r="N2693" s="51">
        <f t="shared" si="225"/>
        <v>4</v>
      </c>
      <c r="O2693" s="635">
        <f>P2693</f>
        <v>1.5</v>
      </c>
      <c r="P2693" s="52">
        <f>L2692/P2692</f>
        <v>1.5</v>
      </c>
      <c r="R2693" s="56"/>
    </row>
    <row r="2694" spans="1:18" s="38" customFormat="1" x14ac:dyDescent="0.3">
      <c r="A2694" s="19">
        <v>41390</v>
      </c>
      <c r="B2694" s="965" t="s">
        <v>1119</v>
      </c>
      <c r="C2694" s="965" t="s">
        <v>1120</v>
      </c>
      <c r="D2694" s="677">
        <v>600</v>
      </c>
      <c r="E2694" s="8" t="s">
        <v>66</v>
      </c>
      <c r="F2694" s="13">
        <v>45047</v>
      </c>
      <c r="G2694" s="8" t="s">
        <v>1121</v>
      </c>
      <c r="H2694" s="8" t="s">
        <v>1122</v>
      </c>
      <c r="I2694" s="9" t="s">
        <v>1123</v>
      </c>
      <c r="J2694" s="10" t="s">
        <v>1124</v>
      </c>
      <c r="K2694" s="10"/>
      <c r="L2694" s="67">
        <v>1200</v>
      </c>
      <c r="M2694" s="11"/>
      <c r="N2694" s="38">
        <f t="shared" si="225"/>
        <v>4</v>
      </c>
      <c r="O2694" s="634">
        <f t="shared" ref="O2694:O2701" si="227">L2694/D2694</f>
        <v>2</v>
      </c>
      <c r="P2694" s="34"/>
      <c r="R2694" s="45"/>
    </row>
    <row r="2695" spans="1:18" s="38" customFormat="1" x14ac:dyDescent="0.3">
      <c r="A2695" s="19">
        <v>41389</v>
      </c>
      <c r="B2695" s="965" t="s">
        <v>1125</v>
      </c>
      <c r="C2695" s="965" t="s">
        <v>1126</v>
      </c>
      <c r="D2695" s="92">
        <v>750</v>
      </c>
      <c r="E2695" s="8" t="s">
        <v>37</v>
      </c>
      <c r="F2695" s="13">
        <v>43235</v>
      </c>
      <c r="G2695" s="8" t="s">
        <v>1127</v>
      </c>
      <c r="H2695" s="8" t="s">
        <v>385</v>
      </c>
      <c r="I2695" s="9" t="s">
        <v>1128</v>
      </c>
      <c r="J2695" s="10" t="s">
        <v>564</v>
      </c>
      <c r="K2695" s="10"/>
      <c r="L2695" s="67">
        <v>3000</v>
      </c>
      <c r="M2695" s="11"/>
      <c r="N2695" s="38">
        <f t="shared" si="225"/>
        <v>4</v>
      </c>
      <c r="O2695" s="634">
        <f t="shared" si="227"/>
        <v>4</v>
      </c>
      <c r="P2695" s="34"/>
      <c r="R2695" s="45"/>
    </row>
    <row r="2696" spans="1:18" s="38" customFormat="1" x14ac:dyDescent="0.3">
      <c r="A2696" s="19">
        <v>41389</v>
      </c>
      <c r="B2696" s="965" t="s">
        <v>1129</v>
      </c>
      <c r="C2696" s="965" t="s">
        <v>1130</v>
      </c>
      <c r="D2696" s="92">
        <v>450</v>
      </c>
      <c r="E2696" s="8" t="s">
        <v>37</v>
      </c>
      <c r="F2696" s="13">
        <v>43221</v>
      </c>
      <c r="G2696" s="8" t="s">
        <v>1131</v>
      </c>
      <c r="H2696" s="8" t="s">
        <v>1132</v>
      </c>
      <c r="I2696" s="9" t="s">
        <v>1133</v>
      </c>
      <c r="J2696" s="10" t="s">
        <v>1134</v>
      </c>
      <c r="K2696" s="10"/>
      <c r="L2696" s="67">
        <v>1700</v>
      </c>
      <c r="M2696" s="11">
        <v>2</v>
      </c>
      <c r="N2696" s="38">
        <f t="shared" si="225"/>
        <v>4</v>
      </c>
      <c r="O2696" s="634">
        <f t="shared" si="227"/>
        <v>3.7777777777777777</v>
      </c>
      <c r="P2696" s="34"/>
      <c r="R2696" s="45"/>
    </row>
    <row r="2697" spans="1:18" s="38" customFormat="1" x14ac:dyDescent="0.3">
      <c r="A2697" s="19">
        <v>41389</v>
      </c>
      <c r="B2697" s="965" t="s">
        <v>1129</v>
      </c>
      <c r="C2697" s="965" t="s">
        <v>1130</v>
      </c>
      <c r="D2697" s="92">
        <v>1000</v>
      </c>
      <c r="E2697" s="8" t="s">
        <v>66</v>
      </c>
      <c r="F2697" s="13">
        <v>45047</v>
      </c>
      <c r="G2697" s="8" t="s">
        <v>1131</v>
      </c>
      <c r="H2697" s="8" t="s">
        <v>1135</v>
      </c>
      <c r="I2697" s="9" t="s">
        <v>1136</v>
      </c>
      <c r="J2697" s="10" t="s">
        <v>1137</v>
      </c>
      <c r="K2697" s="10"/>
      <c r="L2697" s="67">
        <v>2300</v>
      </c>
      <c r="M2697" s="11">
        <v>1</v>
      </c>
      <c r="N2697" s="38">
        <f t="shared" si="225"/>
        <v>4</v>
      </c>
      <c r="O2697" s="634">
        <f t="shared" si="227"/>
        <v>2.2999999999999998</v>
      </c>
      <c r="P2697" s="34"/>
      <c r="R2697" s="45"/>
    </row>
    <row r="2698" spans="1:18" s="38" customFormat="1" x14ac:dyDescent="0.3">
      <c r="A2698" s="19">
        <v>41389</v>
      </c>
      <c r="B2698" s="965" t="s">
        <v>1129</v>
      </c>
      <c r="C2698" s="965" t="s">
        <v>1130</v>
      </c>
      <c r="D2698" s="92">
        <v>500</v>
      </c>
      <c r="E2698" s="8" t="s">
        <v>117</v>
      </c>
      <c r="F2698" s="13">
        <v>52352</v>
      </c>
      <c r="G2698" s="8" t="s">
        <v>1131</v>
      </c>
      <c r="H2698" s="8" t="s">
        <v>951</v>
      </c>
      <c r="I2698" s="9" t="s">
        <v>1139</v>
      </c>
      <c r="J2698" s="10" t="s">
        <v>1140</v>
      </c>
      <c r="K2698" s="10"/>
      <c r="L2698" s="67">
        <v>1700</v>
      </c>
      <c r="M2698" s="11">
        <v>2</v>
      </c>
      <c r="N2698" s="38">
        <f t="shared" si="225"/>
        <v>4</v>
      </c>
      <c r="O2698" s="634">
        <f t="shared" si="227"/>
        <v>3.4</v>
      </c>
      <c r="P2698" s="34"/>
      <c r="R2698" s="45"/>
    </row>
    <row r="2699" spans="1:18" s="38" customFormat="1" x14ac:dyDescent="0.3">
      <c r="A2699" s="19">
        <v>41389</v>
      </c>
      <c r="B2699" s="965" t="s">
        <v>1141</v>
      </c>
      <c r="C2699" s="965" t="s">
        <v>1142</v>
      </c>
      <c r="D2699" s="92">
        <v>500</v>
      </c>
      <c r="E2699" s="8" t="s">
        <v>66</v>
      </c>
      <c r="F2699" s="8"/>
      <c r="G2699" s="8" t="s">
        <v>1143</v>
      </c>
      <c r="H2699" s="8" t="s">
        <v>1144</v>
      </c>
      <c r="I2699" s="9" t="s">
        <v>1145</v>
      </c>
      <c r="J2699" s="10" t="s">
        <v>1146</v>
      </c>
      <c r="K2699" s="10"/>
      <c r="L2699" s="67">
        <v>3650</v>
      </c>
      <c r="M2699" s="11"/>
      <c r="N2699" s="38">
        <f t="shared" si="225"/>
        <v>4</v>
      </c>
      <c r="O2699" s="634">
        <f t="shared" si="227"/>
        <v>7.3</v>
      </c>
      <c r="P2699" s="34"/>
      <c r="R2699" s="45"/>
    </row>
    <row r="2700" spans="1:18" s="38" customFormat="1" x14ac:dyDescent="0.3">
      <c r="A2700" s="19">
        <v>41389</v>
      </c>
      <c r="B2700" s="965" t="s">
        <v>1148</v>
      </c>
      <c r="C2700" s="965" t="s">
        <v>1149</v>
      </c>
      <c r="D2700" s="92">
        <v>600</v>
      </c>
      <c r="E2700" s="8" t="s">
        <v>746</v>
      </c>
      <c r="F2700" s="8"/>
      <c r="G2700" s="8" t="s">
        <v>1150</v>
      </c>
      <c r="H2700" s="8" t="s">
        <v>1151</v>
      </c>
      <c r="I2700" s="8" t="s">
        <v>1152</v>
      </c>
      <c r="J2700" s="8" t="s">
        <v>1153</v>
      </c>
      <c r="K2700" s="8"/>
      <c r="L2700" s="67">
        <v>3500</v>
      </c>
      <c r="M2700" s="11"/>
      <c r="N2700" s="38">
        <f t="shared" si="225"/>
        <v>4</v>
      </c>
      <c r="O2700" s="634">
        <f t="shared" si="227"/>
        <v>5.833333333333333</v>
      </c>
      <c r="P2700" s="34"/>
      <c r="R2700" s="45"/>
    </row>
    <row r="2701" spans="1:18" s="38" customFormat="1" x14ac:dyDescent="0.3">
      <c r="A2701" s="19">
        <v>41389</v>
      </c>
      <c r="B2701" s="965" t="s">
        <v>1156</v>
      </c>
      <c r="C2701" s="965" t="s">
        <v>100</v>
      </c>
      <c r="D2701" s="92">
        <v>500</v>
      </c>
      <c r="E2701" s="8" t="s">
        <v>37</v>
      </c>
      <c r="F2701" s="13">
        <v>43222</v>
      </c>
      <c r="G2701" s="8" t="s">
        <v>1157</v>
      </c>
      <c r="H2701" s="8" t="s">
        <v>1144</v>
      </c>
      <c r="I2701" s="8" t="s">
        <v>367</v>
      </c>
      <c r="J2701" s="8" t="s">
        <v>1076</v>
      </c>
      <c r="K2701" s="8"/>
      <c r="L2701" s="67">
        <v>1250</v>
      </c>
      <c r="M2701" s="11">
        <v>14</v>
      </c>
      <c r="N2701" s="38">
        <f t="shared" si="225"/>
        <v>4</v>
      </c>
      <c r="O2701" s="634">
        <f t="shared" si="227"/>
        <v>2.5</v>
      </c>
      <c r="P2701" s="34"/>
      <c r="R2701" s="45"/>
    </row>
    <row r="2702" spans="1:18" s="51" customFormat="1" x14ac:dyDescent="0.3">
      <c r="A2702" s="56">
        <v>41388</v>
      </c>
      <c r="B2702" s="982" t="s">
        <v>1158</v>
      </c>
      <c r="C2702" s="982" t="s">
        <v>1159</v>
      </c>
      <c r="D2702" s="675">
        <v>1000</v>
      </c>
      <c r="E2702" s="47" t="s">
        <v>66</v>
      </c>
      <c r="F2702" s="48">
        <v>45046</v>
      </c>
      <c r="G2702" s="47" t="s">
        <v>1160</v>
      </c>
      <c r="H2702" s="49" t="s">
        <v>1161</v>
      </c>
      <c r="I2702" s="49" t="s">
        <v>1162</v>
      </c>
      <c r="J2702" s="50"/>
      <c r="K2702" s="50"/>
      <c r="L2702" s="68">
        <v>13500</v>
      </c>
      <c r="N2702" s="51">
        <f t="shared" si="225"/>
        <v>4</v>
      </c>
      <c r="O2702" s="635">
        <f>P2703</f>
        <v>4.5</v>
      </c>
      <c r="P2702" s="52">
        <f>SUM(D2702:D2703)</f>
        <v>3000</v>
      </c>
      <c r="R2702" s="56"/>
    </row>
    <row r="2703" spans="1:18" s="51" customFormat="1" x14ac:dyDescent="0.3">
      <c r="A2703" s="56">
        <v>41388</v>
      </c>
      <c r="B2703" s="982" t="s">
        <v>1158</v>
      </c>
      <c r="C2703" s="982" t="s">
        <v>1159</v>
      </c>
      <c r="D2703" s="675">
        <v>2000</v>
      </c>
      <c r="E2703" s="47" t="s">
        <v>117</v>
      </c>
      <c r="F2703" s="48">
        <v>52351</v>
      </c>
      <c r="G2703" s="47" t="s">
        <v>1160</v>
      </c>
      <c r="H2703" s="49" t="s">
        <v>1164</v>
      </c>
      <c r="I2703" s="49" t="s">
        <v>1165</v>
      </c>
      <c r="J2703" s="50"/>
      <c r="K2703" s="50"/>
      <c r="L2703" s="68">
        <v>13500</v>
      </c>
      <c r="N2703" s="51">
        <f t="shared" si="225"/>
        <v>4</v>
      </c>
      <c r="O2703" s="635">
        <f>P2703</f>
        <v>4.5</v>
      </c>
      <c r="P2703" s="52">
        <f>L2702/P2702</f>
        <v>4.5</v>
      </c>
      <c r="R2703" s="56"/>
    </row>
    <row r="2704" spans="1:18" s="51" customFormat="1" x14ac:dyDescent="0.3">
      <c r="A2704" s="56">
        <v>41388</v>
      </c>
      <c r="B2704" s="953" t="s">
        <v>1166</v>
      </c>
      <c r="C2704" s="982" t="s">
        <v>11</v>
      </c>
      <c r="D2704" s="675">
        <v>750</v>
      </c>
      <c r="E2704" s="47" t="s">
        <v>12</v>
      </c>
      <c r="F2704" s="48">
        <v>42489</v>
      </c>
      <c r="G2704" s="47" t="s">
        <v>1167</v>
      </c>
      <c r="H2704" s="47" t="s">
        <v>1168</v>
      </c>
      <c r="I2704" s="47" t="s">
        <v>1169</v>
      </c>
      <c r="J2704" s="47" t="s">
        <v>1170</v>
      </c>
      <c r="K2704" s="47"/>
      <c r="L2704" s="68">
        <v>10000</v>
      </c>
      <c r="M2704" s="51">
        <v>0</v>
      </c>
      <c r="N2704" s="51">
        <f t="shared" si="225"/>
        <v>4</v>
      </c>
      <c r="O2704" s="635">
        <f>P2705</f>
        <v>3.0769230769230771</v>
      </c>
      <c r="P2704" s="52">
        <f>SUM(D2704:D2707)</f>
        <v>3250</v>
      </c>
      <c r="R2704" s="56"/>
    </row>
    <row r="2705" spans="1:18" s="51" customFormat="1" x14ac:dyDescent="0.3">
      <c r="A2705" s="56">
        <v>41388</v>
      </c>
      <c r="B2705" s="953" t="s">
        <v>1166</v>
      </c>
      <c r="C2705" s="982" t="s">
        <v>11</v>
      </c>
      <c r="D2705" s="675">
        <v>650</v>
      </c>
      <c r="E2705" s="47" t="s">
        <v>37</v>
      </c>
      <c r="F2705" s="48">
        <v>43219</v>
      </c>
      <c r="G2705" s="47" t="s">
        <v>1167</v>
      </c>
      <c r="H2705" s="47" t="s">
        <v>299</v>
      </c>
      <c r="I2705" s="47" t="s">
        <v>1172</v>
      </c>
      <c r="J2705" s="47" t="s">
        <v>1173</v>
      </c>
      <c r="K2705" s="47"/>
      <c r="L2705" s="68">
        <v>10000</v>
      </c>
      <c r="N2705" s="51">
        <f t="shared" si="225"/>
        <v>4</v>
      </c>
      <c r="O2705" s="635">
        <f>P2705</f>
        <v>3.0769230769230771</v>
      </c>
      <c r="P2705" s="52">
        <f>L2704/P2704</f>
        <v>3.0769230769230771</v>
      </c>
      <c r="R2705" s="56"/>
    </row>
    <row r="2706" spans="1:18" s="51" customFormat="1" x14ac:dyDescent="0.3">
      <c r="A2706" s="56">
        <v>41388</v>
      </c>
      <c r="B2706" s="953" t="s">
        <v>1166</v>
      </c>
      <c r="C2706" s="982" t="s">
        <v>11</v>
      </c>
      <c r="D2706" s="675">
        <v>1350</v>
      </c>
      <c r="E2706" s="47" t="s">
        <v>66</v>
      </c>
      <c r="F2706" s="48">
        <v>45045</v>
      </c>
      <c r="G2706" s="47" t="s">
        <v>1167</v>
      </c>
      <c r="H2706" s="47" t="s">
        <v>1174</v>
      </c>
      <c r="I2706" s="47" t="s">
        <v>1175</v>
      </c>
      <c r="J2706" s="47" t="s">
        <v>990</v>
      </c>
      <c r="K2706" s="47"/>
      <c r="L2706" s="68">
        <v>10000</v>
      </c>
      <c r="M2706" s="51">
        <v>0</v>
      </c>
      <c r="N2706" s="51">
        <f t="shared" si="225"/>
        <v>4</v>
      </c>
      <c r="O2706" s="635">
        <f>P2705</f>
        <v>3.0769230769230771</v>
      </c>
      <c r="P2706" s="52"/>
      <c r="R2706" s="56"/>
    </row>
    <row r="2707" spans="1:18" s="51" customFormat="1" x14ac:dyDescent="0.3">
      <c r="A2707" s="56">
        <v>41388</v>
      </c>
      <c r="B2707" s="953" t="s">
        <v>1166</v>
      </c>
      <c r="C2707" s="982" t="s">
        <v>11</v>
      </c>
      <c r="D2707" s="675">
        <v>500</v>
      </c>
      <c r="E2707" s="47" t="s">
        <v>117</v>
      </c>
      <c r="F2707" s="48">
        <v>52350</v>
      </c>
      <c r="G2707" s="47" t="s">
        <v>1167</v>
      </c>
      <c r="H2707" s="47" t="s">
        <v>1176</v>
      </c>
      <c r="I2707" s="47" t="s">
        <v>1177</v>
      </c>
      <c r="J2707" s="47" t="s">
        <v>1112</v>
      </c>
      <c r="K2707" s="47"/>
      <c r="L2707" s="68">
        <v>10000</v>
      </c>
      <c r="M2707" s="51">
        <v>0</v>
      </c>
      <c r="N2707" s="51">
        <f t="shared" si="225"/>
        <v>4</v>
      </c>
      <c r="O2707" s="635">
        <f>P2705</f>
        <v>3.0769230769230771</v>
      </c>
      <c r="P2707" s="52"/>
      <c r="R2707" s="56"/>
    </row>
    <row r="2708" spans="1:18" s="51" customFormat="1" x14ac:dyDescent="0.3">
      <c r="A2708" s="56">
        <v>41388</v>
      </c>
      <c r="B2708" s="953" t="s">
        <v>1178</v>
      </c>
      <c r="C2708" s="982" t="s">
        <v>1035</v>
      </c>
      <c r="D2708" s="675">
        <v>1000</v>
      </c>
      <c r="E2708" s="47" t="s">
        <v>66</v>
      </c>
      <c r="F2708" s="48">
        <v>45097</v>
      </c>
      <c r="G2708" s="47" t="s">
        <v>1179</v>
      </c>
      <c r="H2708" s="47" t="s">
        <v>793</v>
      </c>
      <c r="I2708" s="47" t="s">
        <v>205</v>
      </c>
      <c r="J2708" s="47" t="s">
        <v>1016</v>
      </c>
      <c r="K2708" s="47"/>
      <c r="L2708" s="68">
        <v>3750</v>
      </c>
      <c r="M2708" s="51">
        <v>12</v>
      </c>
      <c r="N2708" s="51">
        <f t="shared" si="225"/>
        <v>4</v>
      </c>
      <c r="O2708" s="635">
        <f>P2709</f>
        <v>2.5</v>
      </c>
      <c r="P2708" s="52">
        <f>SUM(D2708:D2709)</f>
        <v>1500</v>
      </c>
      <c r="R2708" s="56"/>
    </row>
    <row r="2709" spans="1:18" s="51" customFormat="1" x14ac:dyDescent="0.3">
      <c r="A2709" s="56">
        <v>41388</v>
      </c>
      <c r="B2709" s="953" t="s">
        <v>1178</v>
      </c>
      <c r="C2709" s="982" t="s">
        <v>1035</v>
      </c>
      <c r="D2709" s="675">
        <v>500</v>
      </c>
      <c r="E2709" s="47" t="s">
        <v>117</v>
      </c>
      <c r="F2709" s="48">
        <v>52412</v>
      </c>
      <c r="G2709" s="47" t="s">
        <v>1179</v>
      </c>
      <c r="H2709" s="47" t="s">
        <v>1181</v>
      </c>
      <c r="I2709" s="47" t="s">
        <v>25</v>
      </c>
      <c r="J2709" s="47" t="s">
        <v>1182</v>
      </c>
      <c r="K2709" s="47"/>
      <c r="L2709" s="68">
        <v>3750</v>
      </c>
      <c r="M2709" s="51">
        <v>7</v>
      </c>
      <c r="N2709" s="51">
        <f t="shared" si="225"/>
        <v>4</v>
      </c>
      <c r="O2709" s="635">
        <f>P2709</f>
        <v>2.5</v>
      </c>
      <c r="P2709" s="52">
        <f>L2708/P2708</f>
        <v>2.5</v>
      </c>
      <c r="R2709" s="56"/>
    </row>
    <row r="2710" spans="1:18" s="38" customFormat="1" x14ac:dyDescent="0.3">
      <c r="A2710" s="19">
        <v>41388</v>
      </c>
      <c r="B2710" s="704" t="s">
        <v>1183</v>
      </c>
      <c r="C2710" s="965" t="s">
        <v>1184</v>
      </c>
      <c r="D2710" s="92">
        <v>1350</v>
      </c>
      <c r="E2710" s="8" t="s">
        <v>37</v>
      </c>
      <c r="F2710" s="13">
        <v>43221</v>
      </c>
      <c r="G2710" s="8" t="s">
        <v>1185</v>
      </c>
      <c r="H2710" s="8" t="s">
        <v>1176</v>
      </c>
      <c r="I2710" s="8" t="s">
        <v>1186</v>
      </c>
      <c r="J2710" s="8" t="s">
        <v>1187</v>
      </c>
      <c r="K2710" s="8"/>
      <c r="L2710" s="67">
        <v>2600</v>
      </c>
      <c r="M2710" s="11">
        <v>0</v>
      </c>
      <c r="N2710" s="38">
        <f t="shared" si="225"/>
        <v>4</v>
      </c>
      <c r="O2710" s="634">
        <f t="shared" ref="O2710:O2716" si="228">L2710/D2710</f>
        <v>1.9259259259259258</v>
      </c>
      <c r="P2710" s="34"/>
      <c r="R2710" s="45"/>
    </row>
    <row r="2711" spans="1:18" s="38" customFormat="1" x14ac:dyDescent="0.3">
      <c r="A2711" s="19">
        <v>41388</v>
      </c>
      <c r="B2711" s="704" t="s">
        <v>656</v>
      </c>
      <c r="C2711" s="965" t="s">
        <v>11</v>
      </c>
      <c r="D2711" s="92">
        <v>2000</v>
      </c>
      <c r="E2711" s="8" t="s">
        <v>66</v>
      </c>
      <c r="F2711" s="13">
        <v>45047</v>
      </c>
      <c r="G2711" s="8" t="s">
        <v>251</v>
      </c>
      <c r="H2711" s="8" t="s">
        <v>1188</v>
      </c>
      <c r="I2711" s="8"/>
      <c r="J2711" s="8" t="s">
        <v>1189</v>
      </c>
      <c r="K2711" s="8"/>
      <c r="L2711" s="67">
        <v>5250</v>
      </c>
      <c r="M2711" s="11"/>
      <c r="N2711" s="38">
        <f t="shared" si="225"/>
        <v>4</v>
      </c>
      <c r="O2711" s="634">
        <f t="shared" si="228"/>
        <v>2.625</v>
      </c>
      <c r="P2711" s="34"/>
      <c r="R2711" s="45"/>
    </row>
    <row r="2712" spans="1:18" s="38" customFormat="1" x14ac:dyDescent="0.3">
      <c r="A2712" s="19">
        <v>41388</v>
      </c>
      <c r="B2712" s="704" t="s">
        <v>1191</v>
      </c>
      <c r="C2712" s="965" t="s">
        <v>1192</v>
      </c>
      <c r="D2712" s="92">
        <v>600</v>
      </c>
      <c r="E2712" s="8" t="s">
        <v>37</v>
      </c>
      <c r="F2712" s="13">
        <v>43221</v>
      </c>
      <c r="G2712" s="8" t="s">
        <v>1193</v>
      </c>
      <c r="H2712" s="8" t="s">
        <v>1194</v>
      </c>
      <c r="I2712" s="8" t="s">
        <v>1195</v>
      </c>
      <c r="J2712" s="8" t="s">
        <v>1189</v>
      </c>
      <c r="K2712" s="8"/>
      <c r="L2712" s="67">
        <v>2400</v>
      </c>
      <c r="M2712" s="11">
        <v>-2</v>
      </c>
      <c r="N2712" s="38">
        <f t="shared" si="225"/>
        <v>4</v>
      </c>
      <c r="O2712" s="634">
        <f t="shared" si="228"/>
        <v>4</v>
      </c>
      <c r="P2712" s="34"/>
      <c r="R2712" s="45"/>
    </row>
    <row r="2713" spans="1:18" s="71" customFormat="1" x14ac:dyDescent="0.3">
      <c r="A2713" s="19">
        <v>41388</v>
      </c>
      <c r="B2713" s="704" t="s">
        <v>1197</v>
      </c>
      <c r="C2713" s="965" t="s">
        <v>1159</v>
      </c>
      <c r="D2713" s="92">
        <v>275</v>
      </c>
      <c r="E2713" s="8" t="s">
        <v>224</v>
      </c>
      <c r="F2713" s="13">
        <v>43966</v>
      </c>
      <c r="G2713" s="8" t="s">
        <v>561</v>
      </c>
      <c r="H2713" s="8"/>
      <c r="I2713" s="8"/>
      <c r="J2713" s="8" t="s">
        <v>1044</v>
      </c>
      <c r="K2713" s="8"/>
      <c r="L2713" s="67">
        <v>2000</v>
      </c>
      <c r="M2713" s="11"/>
      <c r="N2713" s="38">
        <f t="shared" si="225"/>
        <v>4</v>
      </c>
      <c r="O2713" s="634">
        <f t="shared" si="228"/>
        <v>7.2727272727272725</v>
      </c>
      <c r="P2713" s="34"/>
      <c r="R2713" s="72"/>
    </row>
    <row r="2714" spans="1:18" s="71" customFormat="1" x14ac:dyDescent="0.3">
      <c r="A2714" s="19">
        <v>41388</v>
      </c>
      <c r="B2714" s="704" t="s">
        <v>1197</v>
      </c>
      <c r="C2714" s="965" t="s">
        <v>1159</v>
      </c>
      <c r="D2714" s="92">
        <v>450</v>
      </c>
      <c r="E2714" s="8" t="s">
        <v>66</v>
      </c>
      <c r="F2714" s="13">
        <v>45061</v>
      </c>
      <c r="G2714" s="8" t="s">
        <v>561</v>
      </c>
      <c r="H2714" s="8"/>
      <c r="I2714" s="8"/>
      <c r="J2714" s="8" t="s">
        <v>1008</v>
      </c>
      <c r="K2714" s="8"/>
      <c r="L2714" s="67">
        <v>2700</v>
      </c>
      <c r="M2714" s="11"/>
      <c r="N2714" s="38">
        <f t="shared" si="225"/>
        <v>4</v>
      </c>
      <c r="O2714" s="634">
        <f t="shared" si="228"/>
        <v>6</v>
      </c>
      <c r="P2714" s="34"/>
      <c r="R2714" s="72"/>
    </row>
    <row r="2715" spans="1:18" s="38" customFormat="1" x14ac:dyDescent="0.3">
      <c r="A2715" s="19">
        <v>41388</v>
      </c>
      <c r="B2715" s="965" t="s">
        <v>1197</v>
      </c>
      <c r="C2715" s="965" t="s">
        <v>1159</v>
      </c>
      <c r="D2715" s="92">
        <v>450</v>
      </c>
      <c r="E2715" s="8" t="s">
        <v>117</v>
      </c>
      <c r="F2715" s="13">
        <v>52366</v>
      </c>
      <c r="G2715" s="8" t="s">
        <v>561</v>
      </c>
      <c r="H2715" s="8"/>
      <c r="I2715" s="8"/>
      <c r="J2715" s="8" t="s">
        <v>657</v>
      </c>
      <c r="K2715" s="8"/>
      <c r="L2715" s="67">
        <v>3400</v>
      </c>
      <c r="M2715" s="11"/>
      <c r="N2715" s="38">
        <f t="shared" si="225"/>
        <v>4</v>
      </c>
      <c r="O2715" s="634">
        <f t="shared" si="228"/>
        <v>7.5555555555555554</v>
      </c>
      <c r="P2715" s="34"/>
      <c r="R2715" s="45"/>
    </row>
    <row r="2716" spans="1:18" s="38" customFormat="1" x14ac:dyDescent="0.3">
      <c r="A2716" s="19">
        <v>41387</v>
      </c>
      <c r="B2716" s="965" t="s">
        <v>1198</v>
      </c>
      <c r="C2716" s="965" t="s">
        <v>998</v>
      </c>
      <c r="D2716" s="92">
        <v>850</v>
      </c>
      <c r="E2716" s="8" t="s">
        <v>1199</v>
      </c>
      <c r="F2716" s="13">
        <v>46873</v>
      </c>
      <c r="G2716" s="8" t="s">
        <v>1200</v>
      </c>
      <c r="H2716" s="8" t="s">
        <v>1201</v>
      </c>
      <c r="I2716" s="9" t="s">
        <v>1202</v>
      </c>
      <c r="J2716" s="10" t="s">
        <v>1203</v>
      </c>
      <c r="K2716" s="10"/>
      <c r="L2716" s="67">
        <v>3000</v>
      </c>
      <c r="M2716" s="11"/>
      <c r="N2716" s="38">
        <f t="shared" si="225"/>
        <v>4</v>
      </c>
      <c r="O2716" s="634">
        <f t="shared" si="228"/>
        <v>3.5294117647058822</v>
      </c>
      <c r="P2716" s="34"/>
      <c r="R2716" s="45"/>
    </row>
    <row r="2717" spans="1:18" s="51" customFormat="1" x14ac:dyDescent="0.3">
      <c r="A2717" s="56">
        <v>41387</v>
      </c>
      <c r="B2717" s="982" t="s">
        <v>1204</v>
      </c>
      <c r="C2717" s="982" t="s">
        <v>100</v>
      </c>
      <c r="D2717" s="675">
        <v>500</v>
      </c>
      <c r="E2717" s="47" t="s">
        <v>66</v>
      </c>
      <c r="F2717" s="48">
        <v>43221</v>
      </c>
      <c r="G2717" s="47" t="s">
        <v>1205</v>
      </c>
      <c r="H2717" s="47" t="s">
        <v>413</v>
      </c>
      <c r="I2717" s="49" t="s">
        <v>1206</v>
      </c>
      <c r="J2717" s="50" t="s">
        <v>1207</v>
      </c>
      <c r="K2717" s="50"/>
      <c r="L2717" s="68">
        <v>8000</v>
      </c>
      <c r="M2717" s="51">
        <v>-6</v>
      </c>
      <c r="N2717" s="51">
        <f t="shared" ref="N2717:N2732" si="229">MONTH(A2717)</f>
        <v>4</v>
      </c>
      <c r="O2717" s="635">
        <f>P2718</f>
        <v>8</v>
      </c>
      <c r="P2717" s="52">
        <f>SUM(D2717:D2718)</f>
        <v>1000</v>
      </c>
      <c r="R2717" s="56"/>
    </row>
    <row r="2718" spans="1:18" s="51" customFormat="1" x14ac:dyDescent="0.3">
      <c r="A2718" s="56">
        <v>41387</v>
      </c>
      <c r="B2718" s="982" t="s">
        <v>1204</v>
      </c>
      <c r="C2718" s="982" t="s">
        <v>100</v>
      </c>
      <c r="D2718" s="675">
        <v>500</v>
      </c>
      <c r="E2718" s="47" t="s">
        <v>117</v>
      </c>
      <c r="F2718" s="48">
        <v>15827</v>
      </c>
      <c r="G2718" s="47" t="s">
        <v>1205</v>
      </c>
      <c r="H2718" s="47" t="s">
        <v>1209</v>
      </c>
      <c r="I2718" s="49" t="s">
        <v>1210</v>
      </c>
      <c r="J2718" s="50" t="s">
        <v>989</v>
      </c>
      <c r="K2718" s="50"/>
      <c r="L2718" s="68">
        <v>8000</v>
      </c>
      <c r="M2718" s="51">
        <v>-8</v>
      </c>
      <c r="N2718" s="51">
        <f t="shared" si="229"/>
        <v>4</v>
      </c>
      <c r="O2718" s="635">
        <f>P2718</f>
        <v>8</v>
      </c>
      <c r="P2718" s="52">
        <f>L2717/P2717</f>
        <v>8</v>
      </c>
      <c r="R2718" s="56"/>
    </row>
    <row r="2719" spans="1:18" s="38" customFormat="1" x14ac:dyDescent="0.3">
      <c r="A2719" s="19">
        <v>41387</v>
      </c>
      <c r="B2719" s="965" t="s">
        <v>1183</v>
      </c>
      <c r="C2719" s="965" t="s">
        <v>1211</v>
      </c>
      <c r="D2719" s="92">
        <v>1250</v>
      </c>
      <c r="E2719" s="8" t="s">
        <v>1212</v>
      </c>
      <c r="F2719" s="8"/>
      <c r="G2719" s="8" t="s">
        <v>384</v>
      </c>
      <c r="H2719" s="8" t="s">
        <v>1213</v>
      </c>
      <c r="I2719" s="9" t="s">
        <v>1214</v>
      </c>
      <c r="J2719" s="10"/>
      <c r="K2719" s="10"/>
      <c r="L2719" s="67">
        <v>3000</v>
      </c>
      <c r="M2719" s="11"/>
      <c r="N2719" s="38">
        <f t="shared" si="229"/>
        <v>4</v>
      </c>
      <c r="O2719" s="634">
        <f>L2719/D2719</f>
        <v>2.4</v>
      </c>
      <c r="P2719" s="34"/>
      <c r="R2719" s="45"/>
    </row>
    <row r="2720" spans="1:18" s="38" customFormat="1" x14ac:dyDescent="0.3">
      <c r="A2720" s="19">
        <v>41386</v>
      </c>
      <c r="B2720" s="965" t="s">
        <v>988</v>
      </c>
      <c r="C2720" s="965" t="s">
        <v>1221</v>
      </c>
      <c r="D2720" s="92">
        <v>300</v>
      </c>
      <c r="E2720" s="8" t="s">
        <v>1222</v>
      </c>
      <c r="F2720" s="13">
        <v>42425</v>
      </c>
      <c r="G2720" s="8" t="s">
        <v>277</v>
      </c>
      <c r="H2720" s="8" t="s">
        <v>444</v>
      </c>
      <c r="I2720" s="9" t="s">
        <v>1223</v>
      </c>
      <c r="J2720" s="10" t="s">
        <v>1112</v>
      </c>
      <c r="K2720" s="10"/>
      <c r="L2720" s="67">
        <v>370</v>
      </c>
      <c r="M2720" s="11"/>
      <c r="N2720" s="38">
        <f t="shared" si="229"/>
        <v>4</v>
      </c>
      <c r="O2720" s="634">
        <f>L2720/D2720</f>
        <v>1.2333333333333334</v>
      </c>
      <c r="P2720" s="34"/>
      <c r="R2720" s="45"/>
    </row>
    <row r="2721" spans="1:18" s="38" customFormat="1" x14ac:dyDescent="0.3">
      <c r="A2721" s="19">
        <v>41386</v>
      </c>
      <c r="B2721" s="965" t="s">
        <v>988</v>
      </c>
      <c r="C2721" s="965" t="s">
        <v>1221</v>
      </c>
      <c r="D2721" s="92">
        <v>150</v>
      </c>
      <c r="E2721" s="8" t="s">
        <v>721</v>
      </c>
      <c r="F2721" s="13">
        <v>42425</v>
      </c>
      <c r="G2721" s="8" t="s">
        <v>277</v>
      </c>
      <c r="H2721" s="8"/>
      <c r="I2721" s="9" t="s">
        <v>1224</v>
      </c>
      <c r="J2721" s="10" t="s">
        <v>1225</v>
      </c>
      <c r="K2721" s="10"/>
      <c r="L2721" s="67">
        <v>200</v>
      </c>
      <c r="M2721" s="11">
        <v>6</v>
      </c>
      <c r="N2721" s="38">
        <f t="shared" si="229"/>
        <v>4</v>
      </c>
      <c r="O2721" s="634">
        <f>L2721/D2721</f>
        <v>1.3333333333333333</v>
      </c>
      <c r="P2721" s="34"/>
      <c r="R2721" s="45"/>
    </row>
    <row r="2722" spans="1:18" s="38" customFormat="1" x14ac:dyDescent="0.3">
      <c r="A2722" s="19">
        <v>41386</v>
      </c>
      <c r="B2722" s="965" t="s">
        <v>988</v>
      </c>
      <c r="C2722" s="965" t="s">
        <v>1221</v>
      </c>
      <c r="D2722" s="92">
        <v>700</v>
      </c>
      <c r="E2722" s="8" t="s">
        <v>1219</v>
      </c>
      <c r="F2722" s="13">
        <v>43215</v>
      </c>
      <c r="G2722" s="8" t="s">
        <v>277</v>
      </c>
      <c r="H2722" s="8" t="s">
        <v>14</v>
      </c>
      <c r="I2722" s="9" t="s">
        <v>1227</v>
      </c>
      <c r="J2722" s="10" t="s">
        <v>1228</v>
      </c>
      <c r="K2722" s="10"/>
      <c r="L2722" s="67">
        <v>900</v>
      </c>
      <c r="M2722" s="11"/>
      <c r="N2722" s="38">
        <f t="shared" si="229"/>
        <v>4</v>
      </c>
      <c r="O2722" s="634">
        <f>L2722/D2722</f>
        <v>1.2857142857142858</v>
      </c>
      <c r="P2722" s="34"/>
      <c r="R2722" s="45"/>
    </row>
    <row r="2723" spans="1:18" s="38" customFormat="1" x14ac:dyDescent="0.3">
      <c r="A2723" s="19">
        <v>41386</v>
      </c>
      <c r="B2723" s="965" t="s">
        <v>988</v>
      </c>
      <c r="C2723" s="965" t="s">
        <v>1221</v>
      </c>
      <c r="D2723" s="92">
        <v>2500</v>
      </c>
      <c r="E2723" s="8" t="s">
        <v>1229</v>
      </c>
      <c r="F2723" s="13">
        <v>43215</v>
      </c>
      <c r="G2723" s="8" t="s">
        <v>277</v>
      </c>
      <c r="H2723" s="8" t="s">
        <v>281</v>
      </c>
      <c r="I2723" s="8" t="s">
        <v>281</v>
      </c>
      <c r="J2723" s="10" t="s">
        <v>657</v>
      </c>
      <c r="K2723" s="10"/>
      <c r="L2723" s="67">
        <v>4900</v>
      </c>
      <c r="M2723" s="11">
        <v>1</v>
      </c>
      <c r="N2723" s="38">
        <f t="shared" si="229"/>
        <v>4</v>
      </c>
      <c r="O2723" s="634">
        <f>L2723/D2723</f>
        <v>1.96</v>
      </c>
      <c r="P2723" s="34"/>
      <c r="R2723" s="45"/>
    </row>
    <row r="2724" spans="1:18" s="51" customFormat="1" x14ac:dyDescent="0.3">
      <c r="A2724" s="56">
        <v>41382</v>
      </c>
      <c r="B2724" s="982" t="s">
        <v>656</v>
      </c>
      <c r="C2724" s="982" t="s">
        <v>127</v>
      </c>
      <c r="D2724" s="675">
        <v>1250</v>
      </c>
      <c r="E2724" s="47" t="s">
        <v>164</v>
      </c>
      <c r="F2724" s="48">
        <v>42119</v>
      </c>
      <c r="G2724" s="47" t="s">
        <v>656</v>
      </c>
      <c r="H2724" s="47"/>
      <c r="I2724" s="49"/>
      <c r="J2724" s="50" t="s">
        <v>296</v>
      </c>
      <c r="K2724" s="50"/>
      <c r="L2724" s="68">
        <v>1500</v>
      </c>
      <c r="N2724" s="51">
        <f t="shared" si="229"/>
        <v>4</v>
      </c>
      <c r="O2724" s="635">
        <f>P2725</f>
        <v>1</v>
      </c>
      <c r="P2724" s="52">
        <f>SUM(D2724:D2725)</f>
        <v>1500</v>
      </c>
      <c r="R2724" s="56"/>
    </row>
    <row r="2725" spans="1:18" s="51" customFormat="1" x14ac:dyDescent="0.3">
      <c r="A2725" s="56">
        <v>41382</v>
      </c>
      <c r="B2725" s="982" t="s">
        <v>656</v>
      </c>
      <c r="C2725" s="982" t="s">
        <v>127</v>
      </c>
      <c r="D2725" s="675">
        <v>250</v>
      </c>
      <c r="E2725" s="47" t="s">
        <v>164</v>
      </c>
      <c r="F2725" s="48">
        <v>42119</v>
      </c>
      <c r="G2725" s="47" t="s">
        <v>656</v>
      </c>
      <c r="H2725" s="47"/>
      <c r="I2725" s="49"/>
      <c r="J2725" s="50" t="s">
        <v>1068</v>
      </c>
      <c r="K2725" s="50"/>
      <c r="L2725" s="68">
        <v>1500</v>
      </c>
      <c r="M2725" s="51">
        <v>-3</v>
      </c>
      <c r="N2725" s="51">
        <f t="shared" si="229"/>
        <v>4</v>
      </c>
      <c r="O2725" s="635">
        <f>P2725</f>
        <v>1</v>
      </c>
      <c r="P2725" s="52">
        <f>L2724/P2724</f>
        <v>1</v>
      </c>
      <c r="R2725" s="56"/>
    </row>
    <row r="2726" spans="1:18" s="51" customFormat="1" x14ac:dyDescent="0.3">
      <c r="A2726" s="56">
        <v>41382</v>
      </c>
      <c r="B2726" s="982" t="s">
        <v>1071</v>
      </c>
      <c r="C2726" s="982" t="s">
        <v>288</v>
      </c>
      <c r="D2726" s="675">
        <v>750</v>
      </c>
      <c r="E2726" s="47" t="s">
        <v>12</v>
      </c>
      <c r="F2726" s="48">
        <v>42484</v>
      </c>
      <c r="G2726" s="47" t="s">
        <v>1072</v>
      </c>
      <c r="H2726" s="47" t="s">
        <v>307</v>
      </c>
      <c r="I2726" s="49" t="s">
        <v>1053</v>
      </c>
      <c r="J2726" s="50" t="s">
        <v>1054</v>
      </c>
      <c r="K2726" s="50"/>
      <c r="L2726" s="68">
        <v>14000</v>
      </c>
      <c r="N2726" s="51">
        <f t="shared" si="229"/>
        <v>4</v>
      </c>
      <c r="O2726" s="635">
        <f>P2727</f>
        <v>4</v>
      </c>
      <c r="P2726" s="52">
        <f>SUM(D2726:D2729)</f>
        <v>3500</v>
      </c>
      <c r="R2726" s="56"/>
    </row>
    <row r="2727" spans="1:18" s="51" customFormat="1" x14ac:dyDescent="0.3">
      <c r="A2727" s="56">
        <v>41382</v>
      </c>
      <c r="B2727" s="982" t="s">
        <v>1071</v>
      </c>
      <c r="C2727" s="982" t="s">
        <v>288</v>
      </c>
      <c r="D2727" s="675">
        <v>1000</v>
      </c>
      <c r="E2727" s="47" t="s">
        <v>37</v>
      </c>
      <c r="F2727" s="48">
        <v>43214</v>
      </c>
      <c r="G2727" s="47" t="s">
        <v>1072</v>
      </c>
      <c r="H2727" s="47" t="s">
        <v>1074</v>
      </c>
      <c r="I2727" s="49" t="s">
        <v>1051</v>
      </c>
      <c r="J2727" s="50" t="s">
        <v>1052</v>
      </c>
      <c r="K2727" s="50"/>
      <c r="L2727" s="68">
        <v>14000</v>
      </c>
      <c r="M2727" s="51">
        <v>2</v>
      </c>
      <c r="N2727" s="51">
        <f t="shared" si="229"/>
        <v>4</v>
      </c>
      <c r="O2727" s="635">
        <f>P2727</f>
        <v>4</v>
      </c>
      <c r="P2727" s="52">
        <f>L2726/P2726</f>
        <v>4</v>
      </c>
      <c r="R2727" s="56"/>
    </row>
    <row r="2728" spans="1:18" s="51" customFormat="1" x14ac:dyDescent="0.3">
      <c r="A2728" s="56">
        <v>41382</v>
      </c>
      <c r="B2728" s="982" t="s">
        <v>1071</v>
      </c>
      <c r="C2728" s="982" t="s">
        <v>288</v>
      </c>
      <c r="D2728" s="675">
        <v>1250</v>
      </c>
      <c r="E2728" s="47" t="s">
        <v>66</v>
      </c>
      <c r="F2728" s="48">
        <v>45040</v>
      </c>
      <c r="G2728" s="47" t="s">
        <v>1072</v>
      </c>
      <c r="H2728" s="47" t="s">
        <v>471</v>
      </c>
      <c r="I2728" s="49" t="s">
        <v>1075</v>
      </c>
      <c r="J2728" s="50" t="s">
        <v>1076</v>
      </c>
      <c r="K2728" s="50"/>
      <c r="L2728" s="68">
        <v>14000</v>
      </c>
      <c r="M2728" s="51">
        <v>5</v>
      </c>
      <c r="N2728" s="51">
        <f t="shared" si="229"/>
        <v>4</v>
      </c>
      <c r="O2728" s="635">
        <f>P2727</f>
        <v>4</v>
      </c>
      <c r="P2728" s="52"/>
      <c r="R2728" s="56"/>
    </row>
    <row r="2729" spans="1:18" s="51" customFormat="1" x14ac:dyDescent="0.3">
      <c r="A2729" s="56">
        <v>41382</v>
      </c>
      <c r="B2729" s="982" t="s">
        <v>1071</v>
      </c>
      <c r="C2729" s="982" t="s">
        <v>288</v>
      </c>
      <c r="D2729" s="675">
        <v>500</v>
      </c>
      <c r="E2729" s="47" t="s">
        <v>117</v>
      </c>
      <c r="F2729" s="48">
        <v>52345</v>
      </c>
      <c r="G2729" s="47" t="s">
        <v>1072</v>
      </c>
      <c r="H2729" s="47" t="s">
        <v>1007</v>
      </c>
      <c r="I2729" s="49" t="s">
        <v>1077</v>
      </c>
      <c r="J2729" s="50" t="s">
        <v>1078</v>
      </c>
      <c r="K2729" s="50"/>
      <c r="L2729" s="68">
        <v>14000</v>
      </c>
      <c r="M2729" s="51">
        <v>1</v>
      </c>
      <c r="N2729" s="51">
        <f t="shared" si="229"/>
        <v>4</v>
      </c>
      <c r="O2729" s="635">
        <f>P2727</f>
        <v>4</v>
      </c>
      <c r="P2729" s="52"/>
      <c r="R2729" s="56"/>
    </row>
    <row r="2730" spans="1:18" s="38" customFormat="1" x14ac:dyDescent="0.3">
      <c r="A2730" s="19">
        <v>41382</v>
      </c>
      <c r="B2730" s="965" t="s">
        <v>1081</v>
      </c>
      <c r="C2730" s="965" t="s">
        <v>403</v>
      </c>
      <c r="D2730" s="66">
        <v>400</v>
      </c>
      <c r="E2730" s="8" t="s">
        <v>117</v>
      </c>
      <c r="F2730" s="13">
        <v>52351</v>
      </c>
      <c r="G2730" s="8" t="s">
        <v>1082</v>
      </c>
      <c r="H2730" s="8"/>
      <c r="I2730" s="9"/>
      <c r="J2730" s="10" t="s">
        <v>1083</v>
      </c>
      <c r="K2730" s="10"/>
      <c r="L2730" s="67">
        <v>1600</v>
      </c>
      <c r="M2730" s="11"/>
      <c r="N2730" s="38">
        <f t="shared" si="229"/>
        <v>4</v>
      </c>
      <c r="O2730" s="634">
        <f>L2730/D2730</f>
        <v>4</v>
      </c>
      <c r="P2730" s="34"/>
      <c r="R2730" s="45"/>
    </row>
    <row r="2731" spans="1:18" s="38" customFormat="1" x14ac:dyDescent="0.3">
      <c r="A2731" s="19">
        <v>41382</v>
      </c>
      <c r="B2731" s="966" t="s">
        <v>1084</v>
      </c>
      <c r="C2731" s="965" t="s">
        <v>1013</v>
      </c>
      <c r="D2731" s="66">
        <v>250</v>
      </c>
      <c r="E2731" s="8" t="s">
        <v>12</v>
      </c>
      <c r="F2731" s="13">
        <v>42485</v>
      </c>
      <c r="G2731" s="8" t="s">
        <v>1085</v>
      </c>
      <c r="H2731" s="8"/>
      <c r="I2731" s="9" t="s">
        <v>1086</v>
      </c>
      <c r="J2731" s="10" t="s">
        <v>1087</v>
      </c>
      <c r="K2731" s="10"/>
      <c r="L2731" s="67">
        <v>500</v>
      </c>
      <c r="M2731" s="11">
        <v>4</v>
      </c>
      <c r="N2731" s="38">
        <f t="shared" si="229"/>
        <v>4</v>
      </c>
      <c r="O2731" s="634">
        <f>L2731/D2731</f>
        <v>2</v>
      </c>
      <c r="P2731" s="34"/>
      <c r="R2731" s="45"/>
    </row>
    <row r="2732" spans="1:18" s="38" customFormat="1" x14ac:dyDescent="0.3">
      <c r="A2732" s="19">
        <v>41382</v>
      </c>
      <c r="B2732" s="966" t="s">
        <v>1084</v>
      </c>
      <c r="C2732" s="965" t="s">
        <v>1013</v>
      </c>
      <c r="D2732" s="66">
        <v>500</v>
      </c>
      <c r="E2732" s="8" t="s">
        <v>12</v>
      </c>
      <c r="F2732" s="13">
        <v>42485</v>
      </c>
      <c r="G2732" s="8" t="s">
        <v>1085</v>
      </c>
      <c r="H2732" s="8" t="s">
        <v>1074</v>
      </c>
      <c r="I2732" s="9" t="s">
        <v>1089</v>
      </c>
      <c r="J2732" s="10" t="s">
        <v>1090</v>
      </c>
      <c r="K2732" s="10"/>
      <c r="L2732" s="67">
        <v>950</v>
      </c>
      <c r="M2732" s="11"/>
      <c r="N2732" s="38">
        <f t="shared" si="229"/>
        <v>4</v>
      </c>
      <c r="O2732" s="634">
        <f>L2732/D2732</f>
        <v>1.9</v>
      </c>
      <c r="P2732" s="34"/>
      <c r="R2732" s="45"/>
    </row>
    <row r="2733" spans="1:18" x14ac:dyDescent="0.3">
      <c r="A2733" s="19">
        <v>41382</v>
      </c>
      <c r="B2733" s="965" t="s">
        <v>1091</v>
      </c>
      <c r="C2733" s="965" t="s">
        <v>998</v>
      </c>
      <c r="D2733" s="66">
        <v>500</v>
      </c>
      <c r="E2733" s="8" t="s">
        <v>66</v>
      </c>
      <c r="F2733" s="13">
        <v>45122</v>
      </c>
      <c r="G2733" s="8" t="s">
        <v>1092</v>
      </c>
      <c r="H2733" s="8" t="s">
        <v>1093</v>
      </c>
      <c r="I2733" s="9" t="s">
        <v>1075</v>
      </c>
      <c r="J2733" s="10" t="s">
        <v>1076</v>
      </c>
      <c r="K2733" s="10"/>
      <c r="L2733" s="67">
        <v>1300</v>
      </c>
      <c r="M2733" s="11">
        <v>-5</v>
      </c>
      <c r="N2733" s="38">
        <f t="shared" ref="N2733:N2796" si="230">MONTH(A2733)</f>
        <v>4</v>
      </c>
      <c r="O2733" s="634">
        <f>L2733/D2733</f>
        <v>2.6</v>
      </c>
    </row>
    <row r="2734" spans="1:18" s="57" customFormat="1" x14ac:dyDescent="0.3">
      <c r="A2734" s="56">
        <v>41381</v>
      </c>
      <c r="B2734" s="982" t="s">
        <v>1096</v>
      </c>
      <c r="C2734" s="982" t="s">
        <v>1035</v>
      </c>
      <c r="D2734" s="675">
        <v>1250</v>
      </c>
      <c r="E2734" s="47" t="s">
        <v>37</v>
      </c>
      <c r="F2734" s="48">
        <v>43217</v>
      </c>
      <c r="G2734" s="47" t="s">
        <v>1097</v>
      </c>
      <c r="H2734" s="47" t="s">
        <v>373</v>
      </c>
      <c r="I2734" s="49" t="s">
        <v>346</v>
      </c>
      <c r="J2734" s="50" t="s">
        <v>1098</v>
      </c>
      <c r="K2734" s="50"/>
      <c r="L2734" s="68">
        <v>5000</v>
      </c>
      <c r="M2734" s="51"/>
      <c r="N2734" s="51">
        <f t="shared" si="230"/>
        <v>4</v>
      </c>
      <c r="O2734" s="635">
        <f>P2735</f>
        <v>2.5</v>
      </c>
      <c r="P2734" s="52">
        <f>SUM(D2734:D2735)</f>
        <v>2000</v>
      </c>
      <c r="R2734" s="46"/>
    </row>
    <row r="2735" spans="1:18" s="57" customFormat="1" x14ac:dyDescent="0.3">
      <c r="A2735" s="56">
        <v>41381</v>
      </c>
      <c r="B2735" s="982" t="s">
        <v>1096</v>
      </c>
      <c r="C2735" s="982" t="s">
        <v>1035</v>
      </c>
      <c r="D2735" s="675">
        <v>750</v>
      </c>
      <c r="E2735" s="47" t="s">
        <v>66</v>
      </c>
      <c r="F2735" s="48">
        <v>45043</v>
      </c>
      <c r="G2735" s="47" t="s">
        <v>1097</v>
      </c>
      <c r="H2735" s="47" t="s">
        <v>177</v>
      </c>
      <c r="I2735" s="49" t="s">
        <v>1099</v>
      </c>
      <c r="J2735" s="50" t="s">
        <v>1100</v>
      </c>
      <c r="K2735" s="50"/>
      <c r="L2735" s="68">
        <v>5000</v>
      </c>
      <c r="M2735" s="51"/>
      <c r="N2735" s="51">
        <f t="shared" si="230"/>
        <v>4</v>
      </c>
      <c r="O2735" s="635">
        <f>P2735</f>
        <v>2.5</v>
      </c>
      <c r="P2735" s="52">
        <f>L2734/P2734</f>
        <v>2.5</v>
      </c>
      <c r="R2735" s="46"/>
    </row>
    <row r="2736" spans="1:18" x14ac:dyDescent="0.3">
      <c r="A2736" s="19">
        <v>41381</v>
      </c>
      <c r="B2736" s="965" t="s">
        <v>1103</v>
      </c>
      <c r="C2736" s="965" t="s">
        <v>1104</v>
      </c>
      <c r="D2736" s="66">
        <v>300</v>
      </c>
      <c r="E2736" s="8" t="s">
        <v>66</v>
      </c>
      <c r="F2736" s="13"/>
      <c r="G2736" s="8" t="s">
        <v>1105</v>
      </c>
      <c r="H2736" s="8" t="s">
        <v>1106</v>
      </c>
      <c r="I2736" s="9" t="s">
        <v>1107</v>
      </c>
      <c r="J2736" s="10" t="s">
        <v>1108</v>
      </c>
      <c r="K2736" s="10"/>
      <c r="L2736" s="67">
        <v>1200</v>
      </c>
      <c r="M2736" s="11"/>
      <c r="N2736" s="38">
        <f t="shared" si="230"/>
        <v>4</v>
      </c>
      <c r="O2736" s="634">
        <f>L2736/D2736</f>
        <v>4</v>
      </c>
    </row>
    <row r="2737" spans="1:18" x14ac:dyDescent="0.3">
      <c r="A2737" s="19">
        <v>41379</v>
      </c>
      <c r="B2737" s="965" t="s">
        <v>1116</v>
      </c>
      <c r="C2737" s="965" t="s">
        <v>1117</v>
      </c>
      <c r="D2737" s="66">
        <v>300</v>
      </c>
      <c r="E2737" s="8" t="s">
        <v>117</v>
      </c>
      <c r="F2737" s="13">
        <v>52336</v>
      </c>
      <c r="G2737" s="8" t="s">
        <v>684</v>
      </c>
      <c r="H2737" s="8" t="s">
        <v>1118</v>
      </c>
      <c r="I2737" s="9" t="s">
        <v>123</v>
      </c>
      <c r="J2737" s="10" t="s">
        <v>657</v>
      </c>
      <c r="K2737" s="10"/>
      <c r="L2737" s="67">
        <v>3000</v>
      </c>
      <c r="M2737" s="11">
        <v>-12.5</v>
      </c>
      <c r="N2737" s="38">
        <f t="shared" si="230"/>
        <v>4</v>
      </c>
      <c r="O2737" s="634">
        <f>L2737/D2737</f>
        <v>10</v>
      </c>
    </row>
    <row r="2738" spans="1:18" x14ac:dyDescent="0.3">
      <c r="A2738" s="19">
        <v>41375</v>
      </c>
      <c r="B2738" s="984" t="s">
        <v>992</v>
      </c>
      <c r="C2738" s="984" t="s">
        <v>235</v>
      </c>
      <c r="D2738" s="677">
        <v>1000</v>
      </c>
      <c r="E2738" s="8" t="s">
        <v>37</v>
      </c>
      <c r="F2738" s="15">
        <v>43208</v>
      </c>
      <c r="G2738" s="14" t="s">
        <v>993</v>
      </c>
      <c r="H2738" s="14" t="s">
        <v>994</v>
      </c>
      <c r="I2738" s="16" t="s">
        <v>995</v>
      </c>
      <c r="J2738" s="10" t="s">
        <v>996</v>
      </c>
      <c r="K2738" s="10"/>
      <c r="L2738" s="67">
        <v>4250</v>
      </c>
      <c r="M2738" s="11"/>
      <c r="N2738" s="38">
        <f t="shared" si="230"/>
        <v>4</v>
      </c>
      <c r="O2738" s="634">
        <f>L2738/D2738</f>
        <v>4.25</v>
      </c>
    </row>
    <row r="2739" spans="1:18" x14ac:dyDescent="0.3">
      <c r="A2739" s="19">
        <v>41374</v>
      </c>
      <c r="B2739" s="965" t="s">
        <v>997</v>
      </c>
      <c r="C2739" s="965" t="s">
        <v>998</v>
      </c>
      <c r="D2739" s="66">
        <v>250</v>
      </c>
      <c r="E2739" s="8" t="s">
        <v>999</v>
      </c>
      <c r="F2739" s="13">
        <v>51043</v>
      </c>
      <c r="G2739" s="8" t="s">
        <v>1000</v>
      </c>
      <c r="H2739" s="8" t="s">
        <v>1001</v>
      </c>
      <c r="I2739" s="9" t="s">
        <v>1002</v>
      </c>
      <c r="J2739" s="10" t="s">
        <v>1003</v>
      </c>
      <c r="K2739" s="10"/>
      <c r="L2739" s="67">
        <v>750</v>
      </c>
      <c r="M2739" s="11">
        <v>-15</v>
      </c>
      <c r="N2739" s="38">
        <f t="shared" si="230"/>
        <v>4</v>
      </c>
      <c r="O2739" s="634">
        <f>L2739/D2739</f>
        <v>3</v>
      </c>
    </row>
    <row r="2740" spans="1:18" s="57" customFormat="1" x14ac:dyDescent="0.3">
      <c r="A2740" s="56">
        <v>41374</v>
      </c>
      <c r="B2740" s="982" t="s">
        <v>1004</v>
      </c>
      <c r="C2740" s="982" t="s">
        <v>1005</v>
      </c>
      <c r="D2740" s="675">
        <v>250</v>
      </c>
      <c r="E2740" s="47" t="s">
        <v>37</v>
      </c>
      <c r="F2740" s="48">
        <v>43205</v>
      </c>
      <c r="G2740" s="47" t="s">
        <v>1006</v>
      </c>
      <c r="H2740" s="47" t="s">
        <v>1007</v>
      </c>
      <c r="I2740" s="49" t="s">
        <v>578</v>
      </c>
      <c r="J2740" s="50" t="s">
        <v>1008</v>
      </c>
      <c r="K2740" s="50"/>
      <c r="L2740" s="68">
        <v>7000</v>
      </c>
      <c r="M2740" s="51"/>
      <c r="N2740" s="51">
        <f t="shared" si="230"/>
        <v>4</v>
      </c>
      <c r="O2740" s="635">
        <f>P2741</f>
        <v>5.6</v>
      </c>
      <c r="P2740" s="52">
        <f>SUM(D2740:D2741)</f>
        <v>1250</v>
      </c>
      <c r="R2740" s="46"/>
    </row>
    <row r="2741" spans="1:18" s="57" customFormat="1" x14ac:dyDescent="0.3">
      <c r="A2741" s="56">
        <v>41374</v>
      </c>
      <c r="B2741" s="982" t="s">
        <v>1004</v>
      </c>
      <c r="C2741" s="982" t="s">
        <v>1005</v>
      </c>
      <c r="D2741" s="675">
        <v>1000</v>
      </c>
      <c r="E2741" s="47" t="s">
        <v>66</v>
      </c>
      <c r="F2741" s="48">
        <v>45031</v>
      </c>
      <c r="G2741" s="47" t="s">
        <v>1006</v>
      </c>
      <c r="H2741" s="47" t="s">
        <v>1010</v>
      </c>
      <c r="I2741" s="49" t="s">
        <v>185</v>
      </c>
      <c r="J2741" s="50" t="s">
        <v>1011</v>
      </c>
      <c r="K2741" s="50"/>
      <c r="L2741" s="68">
        <v>7000</v>
      </c>
      <c r="M2741" s="51">
        <v>-12.5</v>
      </c>
      <c r="N2741" s="51">
        <f t="shared" si="230"/>
        <v>4</v>
      </c>
      <c r="O2741" s="635">
        <f>P2741</f>
        <v>5.6</v>
      </c>
      <c r="P2741" s="52">
        <f>L2740/P2740</f>
        <v>5.6</v>
      </c>
      <c r="R2741" s="46"/>
    </row>
    <row r="2742" spans="1:18" s="89" customFormat="1" x14ac:dyDescent="0.3">
      <c r="A2742" s="90">
        <v>41374</v>
      </c>
      <c r="B2742" s="985" t="s">
        <v>1012</v>
      </c>
      <c r="C2742" s="985" t="s">
        <v>1013</v>
      </c>
      <c r="D2742" s="678">
        <v>500</v>
      </c>
      <c r="E2742" s="83" t="s">
        <v>12</v>
      </c>
      <c r="F2742" s="83"/>
      <c r="G2742" s="83" t="s">
        <v>1014</v>
      </c>
      <c r="H2742" s="83" t="s">
        <v>1015</v>
      </c>
      <c r="I2742" s="84" t="s">
        <v>225</v>
      </c>
      <c r="J2742" s="85" t="s">
        <v>1016</v>
      </c>
      <c r="K2742" s="85"/>
      <c r="L2742" s="86">
        <v>1000</v>
      </c>
      <c r="M2742" s="87"/>
      <c r="N2742" s="87">
        <f t="shared" si="230"/>
        <v>4</v>
      </c>
      <c r="O2742" s="641">
        <f>P2743</f>
        <v>1</v>
      </c>
      <c r="P2742" s="88">
        <f>SUM(D2742:D2743)</f>
        <v>1000</v>
      </c>
      <c r="R2742" s="82"/>
    </row>
    <row r="2743" spans="1:18" s="89" customFormat="1" x14ac:dyDescent="0.3">
      <c r="A2743" s="90">
        <v>41374</v>
      </c>
      <c r="B2743" s="985" t="s">
        <v>1012</v>
      </c>
      <c r="C2743" s="985" t="s">
        <v>1013</v>
      </c>
      <c r="D2743" s="678">
        <v>500</v>
      </c>
      <c r="E2743" s="83" t="s">
        <v>37</v>
      </c>
      <c r="F2743" s="83"/>
      <c r="G2743" s="83" t="s">
        <v>1014</v>
      </c>
      <c r="H2743" s="83" t="s">
        <v>281</v>
      </c>
      <c r="I2743" s="84" t="s">
        <v>123</v>
      </c>
      <c r="J2743" s="85" t="s">
        <v>1017</v>
      </c>
      <c r="K2743" s="85"/>
      <c r="L2743" s="86">
        <v>1000</v>
      </c>
      <c r="M2743" s="87">
        <v>18</v>
      </c>
      <c r="N2743" s="87">
        <f t="shared" si="230"/>
        <v>4</v>
      </c>
      <c r="O2743" s="641">
        <f>P2743</f>
        <v>1</v>
      </c>
      <c r="P2743" s="88">
        <f>L2742/P2742</f>
        <v>1</v>
      </c>
      <c r="R2743" s="82"/>
    </row>
    <row r="2744" spans="1:18" s="89" customFormat="1" x14ac:dyDescent="0.3">
      <c r="A2744" s="90">
        <v>41374</v>
      </c>
      <c r="B2744" s="985" t="s">
        <v>1012</v>
      </c>
      <c r="C2744" s="985" t="s">
        <v>1013</v>
      </c>
      <c r="D2744" s="678">
        <v>400</v>
      </c>
      <c r="E2744" s="83" t="s">
        <v>12</v>
      </c>
      <c r="F2744" s="83"/>
      <c r="G2744" s="83" t="s">
        <v>1014</v>
      </c>
      <c r="H2744" s="83"/>
      <c r="I2744" s="84" t="s">
        <v>226</v>
      </c>
      <c r="J2744" s="85" t="s">
        <v>1018</v>
      </c>
      <c r="K2744" s="85"/>
      <c r="L2744" s="86">
        <v>500</v>
      </c>
      <c r="M2744" s="87">
        <v>18</v>
      </c>
      <c r="N2744" s="87">
        <f t="shared" si="230"/>
        <v>4</v>
      </c>
      <c r="O2744" s="641">
        <f t="shared" ref="O2744:O2751" si="231">L2744/D2744</f>
        <v>1.25</v>
      </c>
      <c r="R2744" s="82"/>
    </row>
    <row r="2745" spans="1:18" x14ac:dyDescent="0.3">
      <c r="A2745" s="19">
        <v>41373</v>
      </c>
      <c r="B2745" s="965" t="s">
        <v>1021</v>
      </c>
      <c r="C2745" s="965" t="s">
        <v>1005</v>
      </c>
      <c r="D2745" s="66">
        <v>750</v>
      </c>
      <c r="E2745" s="8" t="s">
        <v>117</v>
      </c>
      <c r="F2745" s="13">
        <v>52642</v>
      </c>
      <c r="G2745" s="8" t="s">
        <v>1022</v>
      </c>
      <c r="H2745" s="8"/>
      <c r="I2745" s="9" t="s">
        <v>1023</v>
      </c>
      <c r="J2745" s="10" t="s">
        <v>1024</v>
      </c>
      <c r="K2745" s="10"/>
      <c r="L2745" s="67">
        <v>2600</v>
      </c>
      <c r="M2745" s="11">
        <v>5</v>
      </c>
      <c r="N2745" s="38">
        <f t="shared" si="230"/>
        <v>4</v>
      </c>
      <c r="O2745" s="634">
        <f t="shared" si="231"/>
        <v>3.4666666666666668</v>
      </c>
    </row>
    <row r="2746" spans="1:18" x14ac:dyDescent="0.3">
      <c r="A2746" s="19">
        <v>41373</v>
      </c>
      <c r="B2746" s="965" t="s">
        <v>1025</v>
      </c>
      <c r="C2746" s="965" t="s">
        <v>87</v>
      </c>
      <c r="D2746" s="66">
        <v>500</v>
      </c>
      <c r="E2746" s="8" t="s">
        <v>66</v>
      </c>
      <c r="F2746" s="13">
        <v>45061</v>
      </c>
      <c r="G2746" s="8" t="s">
        <v>950</v>
      </c>
      <c r="H2746" s="8" t="s">
        <v>1026</v>
      </c>
      <c r="I2746" s="9" t="s">
        <v>1027</v>
      </c>
      <c r="J2746" s="10" t="s">
        <v>1028</v>
      </c>
      <c r="K2746" s="10"/>
      <c r="L2746" s="67">
        <v>2500</v>
      </c>
      <c r="M2746" s="11"/>
      <c r="N2746" s="38">
        <f t="shared" si="230"/>
        <v>4</v>
      </c>
      <c r="O2746" s="634">
        <f t="shared" si="231"/>
        <v>5</v>
      </c>
    </row>
    <row r="2747" spans="1:18" x14ac:dyDescent="0.3">
      <c r="A2747" s="19">
        <v>41373</v>
      </c>
      <c r="B2747" s="965" t="s">
        <v>1029</v>
      </c>
      <c r="C2747" s="965" t="s">
        <v>949</v>
      </c>
      <c r="D2747" s="66">
        <v>1000</v>
      </c>
      <c r="E2747" s="8" t="s">
        <v>66</v>
      </c>
      <c r="F2747" s="13">
        <v>45033</v>
      </c>
      <c r="G2747" s="8" t="s">
        <v>1030</v>
      </c>
      <c r="H2747" s="8" t="s">
        <v>1031</v>
      </c>
      <c r="I2747" s="9" t="s">
        <v>837</v>
      </c>
      <c r="J2747" s="10" t="s">
        <v>1032</v>
      </c>
      <c r="K2747" s="10"/>
      <c r="L2747" s="67">
        <v>2750</v>
      </c>
      <c r="M2747" s="11">
        <v>0</v>
      </c>
      <c r="N2747" s="38">
        <f t="shared" si="230"/>
        <v>4</v>
      </c>
      <c r="O2747" s="634">
        <f t="shared" si="231"/>
        <v>2.75</v>
      </c>
    </row>
    <row r="2748" spans="1:18" x14ac:dyDescent="0.3">
      <c r="A2748" s="19">
        <v>41373</v>
      </c>
      <c r="B2748" s="965" t="s">
        <v>1034</v>
      </c>
      <c r="C2748" s="965" t="s">
        <v>1035</v>
      </c>
      <c r="D2748" s="66">
        <v>350</v>
      </c>
      <c r="E2748" s="8" t="s">
        <v>66</v>
      </c>
      <c r="F2748" s="13">
        <v>45031</v>
      </c>
      <c r="G2748" s="8" t="s">
        <v>1036</v>
      </c>
      <c r="H2748" s="8" t="s">
        <v>333</v>
      </c>
      <c r="I2748" s="9" t="s">
        <v>678</v>
      </c>
      <c r="J2748" s="10" t="s">
        <v>1037</v>
      </c>
      <c r="K2748" s="10"/>
      <c r="L2748" s="67">
        <v>1000</v>
      </c>
      <c r="M2748" s="11">
        <v>-6</v>
      </c>
      <c r="N2748" s="38">
        <f t="shared" si="230"/>
        <v>4</v>
      </c>
      <c r="O2748" s="634">
        <f t="shared" si="231"/>
        <v>2.8571428571428572</v>
      </c>
      <c r="P2748" s="34"/>
    </row>
    <row r="2749" spans="1:18" x14ac:dyDescent="0.3">
      <c r="A2749" s="19">
        <v>41373</v>
      </c>
      <c r="B2749" s="965" t="s">
        <v>1038</v>
      </c>
      <c r="C2749" s="965" t="s">
        <v>1039</v>
      </c>
      <c r="D2749" s="66">
        <v>750</v>
      </c>
      <c r="E2749" s="8" t="s">
        <v>12</v>
      </c>
      <c r="F2749" s="13">
        <v>42476</v>
      </c>
      <c r="G2749" s="8" t="s">
        <v>1040</v>
      </c>
      <c r="H2749" s="8" t="s">
        <v>1041</v>
      </c>
      <c r="I2749" s="9" t="s">
        <v>946</v>
      </c>
      <c r="J2749" s="10" t="s">
        <v>1042</v>
      </c>
      <c r="K2749" s="10"/>
      <c r="L2749" s="67">
        <v>5000</v>
      </c>
      <c r="M2749" s="11">
        <v>0</v>
      </c>
      <c r="N2749" s="38">
        <f t="shared" si="230"/>
        <v>4</v>
      </c>
      <c r="O2749" s="634">
        <f t="shared" si="231"/>
        <v>6.666666666666667</v>
      </c>
      <c r="P2749" s="34"/>
    </row>
    <row r="2750" spans="1:18" x14ac:dyDescent="0.3">
      <c r="A2750" s="19">
        <v>41373</v>
      </c>
      <c r="B2750" s="965" t="s">
        <v>1038</v>
      </c>
      <c r="C2750" s="965" t="s">
        <v>1039</v>
      </c>
      <c r="D2750" s="66">
        <v>500</v>
      </c>
      <c r="E2750" s="8" t="s">
        <v>37</v>
      </c>
      <c r="F2750" s="13">
        <v>43206</v>
      </c>
      <c r="G2750" s="8" t="s">
        <v>1040</v>
      </c>
      <c r="H2750" s="8" t="s">
        <v>1043</v>
      </c>
      <c r="I2750" s="9" t="s">
        <v>628</v>
      </c>
      <c r="J2750" s="10" t="s">
        <v>1044</v>
      </c>
      <c r="K2750" s="10"/>
      <c r="L2750" s="67">
        <v>6700</v>
      </c>
      <c r="M2750" s="11">
        <v>7</v>
      </c>
      <c r="N2750" s="38">
        <f t="shared" si="230"/>
        <v>4</v>
      </c>
      <c r="O2750" s="634">
        <f t="shared" si="231"/>
        <v>13.4</v>
      </c>
    </row>
    <row r="2751" spans="1:18" x14ac:dyDescent="0.3">
      <c r="A2751" s="19">
        <v>41373</v>
      </c>
      <c r="B2751" s="965" t="s">
        <v>1038</v>
      </c>
      <c r="C2751" s="965" t="s">
        <v>1039</v>
      </c>
      <c r="D2751" s="66">
        <v>750</v>
      </c>
      <c r="E2751" s="8" t="s">
        <v>66</v>
      </c>
      <c r="F2751" s="13">
        <v>45032</v>
      </c>
      <c r="G2751" s="8" t="s">
        <v>1040</v>
      </c>
      <c r="H2751" s="8" t="s">
        <v>1046</v>
      </c>
      <c r="I2751" s="9" t="s">
        <v>678</v>
      </c>
      <c r="J2751" s="10" t="s">
        <v>1037</v>
      </c>
      <c r="K2751" s="10"/>
      <c r="L2751" s="67">
        <v>8800</v>
      </c>
      <c r="M2751" s="11">
        <v>5</v>
      </c>
      <c r="N2751" s="38">
        <f t="shared" si="230"/>
        <v>4</v>
      </c>
      <c r="O2751" s="634">
        <f t="shared" si="231"/>
        <v>11.733333333333333</v>
      </c>
    </row>
    <row r="2752" spans="1:18" s="57" customFormat="1" x14ac:dyDescent="0.3">
      <c r="A2752" s="56">
        <v>41372</v>
      </c>
      <c r="B2752" s="982" t="s">
        <v>1048</v>
      </c>
      <c r="C2752" s="982" t="s">
        <v>182</v>
      </c>
      <c r="D2752" s="675">
        <v>500</v>
      </c>
      <c r="E2752" s="47" t="s">
        <v>117</v>
      </c>
      <c r="F2752" s="48">
        <v>52336</v>
      </c>
      <c r="G2752" s="47" t="s">
        <v>1049</v>
      </c>
      <c r="H2752" s="47" t="s">
        <v>1050</v>
      </c>
      <c r="I2752" s="49" t="s">
        <v>1051</v>
      </c>
      <c r="J2752" s="50" t="s">
        <v>1052</v>
      </c>
      <c r="K2752" s="50"/>
      <c r="L2752" s="68">
        <v>2000</v>
      </c>
      <c r="M2752" s="51">
        <v>5</v>
      </c>
      <c r="N2752" s="51">
        <f t="shared" si="230"/>
        <v>4</v>
      </c>
      <c r="O2752" s="635">
        <f>P2753</f>
        <v>2.6666666666666665</v>
      </c>
      <c r="P2752" s="52">
        <f>SUM(D2752:D2753)</f>
        <v>750</v>
      </c>
      <c r="R2752" s="46"/>
    </row>
    <row r="2753" spans="1:18" s="57" customFormat="1" x14ac:dyDescent="0.3">
      <c r="A2753" s="56">
        <v>41372</v>
      </c>
      <c r="B2753" s="982" t="s">
        <v>1048</v>
      </c>
      <c r="C2753" s="982" t="s">
        <v>182</v>
      </c>
      <c r="D2753" s="675">
        <v>250</v>
      </c>
      <c r="E2753" s="47" t="s">
        <v>66</v>
      </c>
      <c r="F2753" s="48">
        <v>45031</v>
      </c>
      <c r="G2753" s="47" t="s">
        <v>1049</v>
      </c>
      <c r="H2753" s="47" t="s">
        <v>225</v>
      </c>
      <c r="I2753" s="49" t="s">
        <v>1053</v>
      </c>
      <c r="J2753" s="50" t="s">
        <v>1054</v>
      </c>
      <c r="K2753" s="50"/>
      <c r="L2753" s="68">
        <v>2000</v>
      </c>
      <c r="M2753" s="51">
        <v>-10</v>
      </c>
      <c r="N2753" s="51">
        <f t="shared" si="230"/>
        <v>4</v>
      </c>
      <c r="O2753" s="635">
        <f>P2753</f>
        <v>2.6666666666666665</v>
      </c>
      <c r="P2753" s="52">
        <f>L2752/P2752</f>
        <v>2.6666666666666665</v>
      </c>
      <c r="R2753" s="46"/>
    </row>
    <row r="2754" spans="1:18" x14ac:dyDescent="0.3">
      <c r="A2754" s="19">
        <v>41372</v>
      </c>
      <c r="B2754" s="965" t="s">
        <v>1055</v>
      </c>
      <c r="C2754" s="965" t="s">
        <v>1035</v>
      </c>
      <c r="D2754" s="66">
        <v>300</v>
      </c>
      <c r="E2754" s="8" t="s">
        <v>66</v>
      </c>
      <c r="F2754" s="13">
        <v>45031</v>
      </c>
      <c r="G2754" s="8" t="s">
        <v>1056</v>
      </c>
      <c r="H2754" s="8" t="s">
        <v>1007</v>
      </c>
      <c r="I2754" s="9" t="s">
        <v>1057</v>
      </c>
      <c r="J2754" s="10" t="s">
        <v>1058</v>
      </c>
      <c r="K2754" s="10"/>
      <c r="L2754" s="67">
        <v>900</v>
      </c>
      <c r="M2754" s="11">
        <v>-3</v>
      </c>
      <c r="N2754" s="38">
        <f t="shared" si="230"/>
        <v>4</v>
      </c>
      <c r="O2754" s="634">
        <f>L2754/D2754</f>
        <v>3</v>
      </c>
    </row>
    <row r="2755" spans="1:18" s="57" customFormat="1" x14ac:dyDescent="0.3">
      <c r="A2755" s="56">
        <v>41372</v>
      </c>
      <c r="B2755" s="982" t="s">
        <v>1059</v>
      </c>
      <c r="C2755" s="982" t="s">
        <v>44</v>
      </c>
      <c r="D2755" s="675">
        <v>900</v>
      </c>
      <c r="E2755" s="47" t="s">
        <v>66</v>
      </c>
      <c r="F2755" s="48">
        <v>45031</v>
      </c>
      <c r="G2755" s="47" t="s">
        <v>1060</v>
      </c>
      <c r="H2755" s="47"/>
      <c r="I2755" s="47" t="s">
        <v>95</v>
      </c>
      <c r="J2755" s="50" t="s">
        <v>996</v>
      </c>
      <c r="K2755" s="50"/>
      <c r="L2755" s="68">
        <v>4000</v>
      </c>
      <c r="M2755" s="51"/>
      <c r="N2755" s="51">
        <f t="shared" si="230"/>
        <v>4</v>
      </c>
      <c r="O2755" s="635">
        <f>P2756</f>
        <v>3.0769230769230771</v>
      </c>
      <c r="P2755" s="52">
        <f>SUM(D2755:D2756)</f>
        <v>1300</v>
      </c>
      <c r="R2755" s="46"/>
    </row>
    <row r="2756" spans="1:18" s="57" customFormat="1" x14ac:dyDescent="0.3">
      <c r="A2756" s="56">
        <v>41372</v>
      </c>
      <c r="B2756" s="982" t="s">
        <v>1059</v>
      </c>
      <c r="C2756" s="982" t="s">
        <v>44</v>
      </c>
      <c r="D2756" s="675">
        <v>400</v>
      </c>
      <c r="E2756" s="47" t="s">
        <v>37</v>
      </c>
      <c r="F2756" s="48">
        <v>43205</v>
      </c>
      <c r="G2756" s="47" t="s">
        <v>1060</v>
      </c>
      <c r="H2756" s="47"/>
      <c r="I2756" s="47" t="s">
        <v>144</v>
      </c>
      <c r="J2756" s="50" t="s">
        <v>1052</v>
      </c>
      <c r="K2756" s="50"/>
      <c r="L2756" s="68">
        <v>4000</v>
      </c>
      <c r="M2756" s="51"/>
      <c r="N2756" s="51">
        <f t="shared" si="230"/>
        <v>4</v>
      </c>
      <c r="O2756" s="635">
        <f>P2756</f>
        <v>3.0769230769230771</v>
      </c>
      <c r="P2756" s="52">
        <f>L2755/P2755</f>
        <v>3.0769230769230771</v>
      </c>
      <c r="R2756" s="46"/>
    </row>
    <row r="2757" spans="1:18" x14ac:dyDescent="0.3">
      <c r="A2757" s="19">
        <v>41372</v>
      </c>
      <c r="B2757" s="965" t="s">
        <v>1061</v>
      </c>
      <c r="C2757" s="965" t="s">
        <v>1005</v>
      </c>
      <c r="D2757" s="66">
        <v>750</v>
      </c>
      <c r="E2757" s="8" t="s">
        <v>66</v>
      </c>
      <c r="F2757" s="13">
        <v>45031</v>
      </c>
      <c r="G2757" s="8" t="s">
        <v>780</v>
      </c>
      <c r="H2757" s="8" t="s">
        <v>1062</v>
      </c>
      <c r="I2757" s="9" t="s">
        <v>1063</v>
      </c>
      <c r="J2757" s="10"/>
      <c r="K2757" s="10"/>
      <c r="L2757" s="67">
        <v>4000</v>
      </c>
      <c r="M2757" s="11">
        <v>-18</v>
      </c>
      <c r="N2757" s="38">
        <f t="shared" si="230"/>
        <v>4</v>
      </c>
      <c r="O2757" s="634">
        <f>L2757/D2757</f>
        <v>5.333333333333333</v>
      </c>
    </row>
    <row r="2758" spans="1:18" s="57" customFormat="1" x14ac:dyDescent="0.3">
      <c r="A2758" s="56">
        <v>41372</v>
      </c>
      <c r="B2758" s="982" t="s">
        <v>1064</v>
      </c>
      <c r="C2758" s="982" t="s">
        <v>605</v>
      </c>
      <c r="D2758" s="675">
        <v>300</v>
      </c>
      <c r="E2758" s="47" t="s">
        <v>37</v>
      </c>
      <c r="F2758" s="48">
        <v>43205</v>
      </c>
      <c r="G2758" s="47" t="s">
        <v>1065</v>
      </c>
      <c r="H2758" s="47"/>
      <c r="I2758" s="49" t="s">
        <v>748</v>
      </c>
      <c r="J2758" s="50" t="s">
        <v>1028</v>
      </c>
      <c r="K2758" s="50"/>
      <c r="L2758" s="68">
        <v>5000</v>
      </c>
      <c r="M2758" s="51"/>
      <c r="N2758" s="51">
        <f t="shared" si="230"/>
        <v>4</v>
      </c>
      <c r="O2758" s="635">
        <f>P2759</f>
        <v>5.5555555555555554</v>
      </c>
      <c r="P2758" s="52">
        <f>SUM(D2758:D2759)</f>
        <v>900</v>
      </c>
      <c r="R2758" s="46"/>
    </row>
    <row r="2759" spans="1:18" s="57" customFormat="1" x14ac:dyDescent="0.3">
      <c r="A2759" s="56">
        <v>41372</v>
      </c>
      <c r="B2759" s="982" t="s">
        <v>1064</v>
      </c>
      <c r="C2759" s="982" t="s">
        <v>605</v>
      </c>
      <c r="D2759" s="675">
        <v>600</v>
      </c>
      <c r="E2759" s="47" t="s">
        <v>66</v>
      </c>
      <c r="F2759" s="48">
        <v>45031</v>
      </c>
      <c r="G2759" s="47" t="s">
        <v>1065</v>
      </c>
      <c r="H2759" s="47"/>
      <c r="I2759" s="49" t="s">
        <v>1066</v>
      </c>
      <c r="J2759" s="50" t="s">
        <v>1067</v>
      </c>
      <c r="K2759" s="50"/>
      <c r="L2759" s="68">
        <v>5000</v>
      </c>
      <c r="M2759" s="51"/>
      <c r="N2759" s="51">
        <f t="shared" si="230"/>
        <v>4</v>
      </c>
      <c r="O2759" s="635">
        <f>P2759</f>
        <v>5.5555555555555554</v>
      </c>
      <c r="P2759" s="52">
        <f>L2758/P2758</f>
        <v>5.5555555555555554</v>
      </c>
      <c r="R2759" s="46"/>
    </row>
    <row r="2760" spans="1:18" x14ac:dyDescent="0.3">
      <c r="A2760" s="3">
        <v>41368</v>
      </c>
      <c r="B2760" s="704" t="s">
        <v>922</v>
      </c>
      <c r="C2760" s="704" t="s">
        <v>923</v>
      </c>
      <c r="D2760" s="7">
        <v>350</v>
      </c>
      <c r="E2760">
        <v>5</v>
      </c>
      <c r="F2760" s="5">
        <v>43199</v>
      </c>
      <c r="G2760" t="s">
        <v>924</v>
      </c>
      <c r="H2760"/>
      <c r="I2760" s="1"/>
      <c r="J2760" s="2" t="s">
        <v>925</v>
      </c>
      <c r="K2760" s="2"/>
      <c r="L2760" s="69">
        <v>450</v>
      </c>
      <c r="M2760" s="20">
        <v>5</v>
      </c>
      <c r="N2760" s="38">
        <f t="shared" si="230"/>
        <v>4</v>
      </c>
      <c r="O2760" s="634">
        <f>L2760/D2760</f>
        <v>1.2857142857142858</v>
      </c>
    </row>
    <row r="2761" spans="1:18" x14ac:dyDescent="0.3">
      <c r="A2761" s="3">
        <v>41368</v>
      </c>
      <c r="B2761" s="704" t="s">
        <v>922</v>
      </c>
      <c r="C2761" s="704" t="s">
        <v>923</v>
      </c>
      <c r="D2761" s="7">
        <v>1000</v>
      </c>
      <c r="E2761">
        <v>5</v>
      </c>
      <c r="F2761" s="5">
        <v>43199</v>
      </c>
      <c r="G2761" t="s">
        <v>924</v>
      </c>
      <c r="H2761" t="s">
        <v>927</v>
      </c>
      <c r="I2761" s="1" t="s">
        <v>928</v>
      </c>
      <c r="J2761" s="2" t="s">
        <v>305</v>
      </c>
      <c r="K2761" s="2"/>
      <c r="L2761" s="69">
        <v>2000</v>
      </c>
      <c r="M2761" s="20">
        <v>5</v>
      </c>
      <c r="N2761" s="38">
        <f t="shared" si="230"/>
        <v>4</v>
      </c>
      <c r="O2761" s="634">
        <f>L2761/D2761</f>
        <v>2</v>
      </c>
    </row>
    <row r="2762" spans="1:18" x14ac:dyDescent="0.3">
      <c r="A2762" s="3">
        <v>41368</v>
      </c>
      <c r="B2762" s="704" t="s">
        <v>929</v>
      </c>
      <c r="C2762" s="704" t="s">
        <v>930</v>
      </c>
      <c r="D2762" s="7">
        <v>1750</v>
      </c>
      <c r="E2762">
        <v>10</v>
      </c>
      <c r="F2762" s="5">
        <v>45027</v>
      </c>
      <c r="G2762" t="s">
        <v>931</v>
      </c>
      <c r="H2762" t="s">
        <v>932</v>
      </c>
      <c r="I2762" s="1" t="s">
        <v>933</v>
      </c>
      <c r="J2762" s="2" t="s">
        <v>157</v>
      </c>
      <c r="K2762" s="2"/>
      <c r="L2762" s="69">
        <v>3300</v>
      </c>
      <c r="M2762" s="20">
        <v>5</v>
      </c>
      <c r="N2762" s="38">
        <f t="shared" si="230"/>
        <v>4</v>
      </c>
      <c r="O2762" s="634">
        <f>L2762/D2762</f>
        <v>1.8857142857142857</v>
      </c>
    </row>
    <row r="2763" spans="1:18" x14ac:dyDescent="0.3">
      <c r="A2763" s="3">
        <v>41368</v>
      </c>
      <c r="B2763" s="704" t="s">
        <v>929</v>
      </c>
      <c r="C2763" s="704" t="s">
        <v>930</v>
      </c>
      <c r="D2763" s="7">
        <v>1000</v>
      </c>
      <c r="E2763">
        <v>30</v>
      </c>
      <c r="F2763" s="5">
        <v>52332</v>
      </c>
      <c r="G2763" t="s">
        <v>931</v>
      </c>
      <c r="H2763" t="s">
        <v>935</v>
      </c>
      <c r="I2763" s="1" t="s">
        <v>936</v>
      </c>
      <c r="J2763" s="2" t="s">
        <v>937</v>
      </c>
      <c r="K2763" s="2"/>
      <c r="L2763" s="69">
        <v>2500</v>
      </c>
      <c r="M2763" s="20">
        <v>2</v>
      </c>
      <c r="N2763" s="38">
        <f t="shared" si="230"/>
        <v>4</v>
      </c>
      <c r="O2763" s="634">
        <f>L2763/D2763</f>
        <v>2.5</v>
      </c>
    </row>
    <row r="2764" spans="1:18" s="57" customFormat="1" x14ac:dyDescent="0.3">
      <c r="A2764" s="63">
        <v>41368</v>
      </c>
      <c r="B2764" s="953" t="s">
        <v>929</v>
      </c>
      <c r="C2764" s="953" t="s">
        <v>930</v>
      </c>
      <c r="D2764" s="65">
        <v>1000</v>
      </c>
      <c r="E2764" s="57">
        <v>3</v>
      </c>
      <c r="F2764" s="46">
        <v>42471</v>
      </c>
      <c r="G2764" s="57" t="s">
        <v>931</v>
      </c>
      <c r="H2764" s="57" t="s">
        <v>938</v>
      </c>
      <c r="I2764" s="58" t="s">
        <v>939</v>
      </c>
      <c r="J2764" s="59" t="s">
        <v>940</v>
      </c>
      <c r="K2764" s="59"/>
      <c r="L2764" s="70">
        <v>2800</v>
      </c>
      <c r="M2764" s="60">
        <v>-1</v>
      </c>
      <c r="N2764" s="51">
        <f t="shared" si="230"/>
        <v>4</v>
      </c>
      <c r="O2764" s="635">
        <f>P2765</f>
        <v>1.2444444444444445</v>
      </c>
      <c r="P2764" s="52">
        <f>SUM(D2764:D2765)</f>
        <v>2250</v>
      </c>
      <c r="R2764" s="46"/>
    </row>
    <row r="2765" spans="1:18" s="57" customFormat="1" x14ac:dyDescent="0.3">
      <c r="A2765" s="63">
        <v>41368</v>
      </c>
      <c r="B2765" s="953" t="s">
        <v>929</v>
      </c>
      <c r="C2765" s="953" t="s">
        <v>930</v>
      </c>
      <c r="D2765" s="65">
        <v>1250</v>
      </c>
      <c r="E2765" s="57">
        <v>5</v>
      </c>
      <c r="F2765" s="46">
        <v>43201</v>
      </c>
      <c r="G2765" s="57" t="s">
        <v>931</v>
      </c>
      <c r="H2765" s="57" t="s">
        <v>935</v>
      </c>
      <c r="I2765" s="58" t="s">
        <v>941</v>
      </c>
      <c r="J2765" s="59" t="s">
        <v>34</v>
      </c>
      <c r="K2765" s="59"/>
      <c r="L2765" s="70">
        <v>2800</v>
      </c>
      <c r="M2765" s="60">
        <v>3</v>
      </c>
      <c r="N2765" s="51">
        <f t="shared" si="230"/>
        <v>4</v>
      </c>
      <c r="O2765" s="635">
        <f>P2765</f>
        <v>1.2444444444444445</v>
      </c>
      <c r="P2765" s="52">
        <f>L2764/P2764</f>
        <v>1.2444444444444445</v>
      </c>
      <c r="R2765" s="46"/>
    </row>
    <row r="2766" spans="1:18" x14ac:dyDescent="0.3">
      <c r="A2766" s="3">
        <v>41367</v>
      </c>
      <c r="B2766" s="704" t="s">
        <v>958</v>
      </c>
      <c r="C2766" s="704" t="s">
        <v>959</v>
      </c>
      <c r="D2766" s="7">
        <v>1500</v>
      </c>
      <c r="E2766" t="s">
        <v>37</v>
      </c>
      <c r="F2766" s="5">
        <v>43200</v>
      </c>
      <c r="G2766" t="s">
        <v>960</v>
      </c>
      <c r="H2766" t="s">
        <v>569</v>
      </c>
      <c r="I2766" s="1" t="s">
        <v>961</v>
      </c>
      <c r="J2766" s="2" t="s">
        <v>962</v>
      </c>
      <c r="K2766" s="2"/>
      <c r="L2766" s="69">
        <v>5000</v>
      </c>
      <c r="M2766" s="20">
        <v>-8</v>
      </c>
      <c r="N2766" s="38">
        <f t="shared" si="230"/>
        <v>4</v>
      </c>
      <c r="O2766" s="634">
        <f>L2766/D2766</f>
        <v>3.3333333333333335</v>
      </c>
    </row>
    <row r="2767" spans="1:18" x14ac:dyDescent="0.3">
      <c r="A2767" s="3">
        <v>41367</v>
      </c>
      <c r="B2767" s="704" t="s">
        <v>964</v>
      </c>
      <c r="C2767" s="704" t="s">
        <v>218</v>
      </c>
      <c r="D2767" s="7">
        <v>500</v>
      </c>
      <c r="E2767" t="s">
        <v>746</v>
      </c>
      <c r="F2767"/>
      <c r="G2767" t="s">
        <v>965</v>
      </c>
      <c r="H2767" t="s">
        <v>966</v>
      </c>
      <c r="I2767" s="1" t="s">
        <v>967</v>
      </c>
      <c r="J2767" s="2" t="s">
        <v>968</v>
      </c>
      <c r="K2767" s="2"/>
      <c r="L2767" s="69">
        <v>2000</v>
      </c>
      <c r="M2767" s="20">
        <v>1</v>
      </c>
      <c r="N2767" s="38">
        <f t="shared" si="230"/>
        <v>4</v>
      </c>
      <c r="O2767" s="634">
        <f>L2767/D2767</f>
        <v>4</v>
      </c>
    </row>
    <row r="2768" spans="1:18" s="57" customFormat="1" x14ac:dyDescent="0.3">
      <c r="A2768" s="63">
        <v>41366</v>
      </c>
      <c r="B2768" s="953" t="s">
        <v>970</v>
      </c>
      <c r="C2768" s="953" t="s">
        <v>11</v>
      </c>
      <c r="D2768" s="65">
        <v>1000</v>
      </c>
      <c r="E2768" s="57" t="s">
        <v>66</v>
      </c>
      <c r="F2768" s="46">
        <v>45017</v>
      </c>
      <c r="G2768" s="57" t="s">
        <v>971</v>
      </c>
      <c r="H2768" s="57" t="s">
        <v>393</v>
      </c>
      <c r="I2768" s="58" t="s">
        <v>972</v>
      </c>
      <c r="J2768" s="59" t="s">
        <v>221</v>
      </c>
      <c r="K2768" s="59"/>
      <c r="L2768" s="70">
        <v>7750</v>
      </c>
      <c r="M2768" s="60">
        <v>2</v>
      </c>
      <c r="N2768" s="51">
        <f t="shared" si="230"/>
        <v>4</v>
      </c>
      <c r="O2768" s="635">
        <f>P2769</f>
        <v>3.875</v>
      </c>
      <c r="P2768" s="52">
        <f>SUM(D2768:D2769)</f>
        <v>2000</v>
      </c>
      <c r="R2768" s="46"/>
    </row>
    <row r="2769" spans="1:18" s="57" customFormat="1" x14ac:dyDescent="0.3">
      <c r="A2769" s="63">
        <v>41366</v>
      </c>
      <c r="B2769" s="953" t="s">
        <v>974</v>
      </c>
      <c r="C2769" s="953" t="s">
        <v>11</v>
      </c>
      <c r="D2769" s="65">
        <v>1000</v>
      </c>
      <c r="E2769" s="57" t="s">
        <v>117</v>
      </c>
      <c r="F2769" s="46">
        <v>52322</v>
      </c>
      <c r="G2769" s="57" t="s">
        <v>971</v>
      </c>
      <c r="H2769" s="57" t="s">
        <v>975</v>
      </c>
      <c r="I2769" s="58" t="s">
        <v>976</v>
      </c>
      <c r="J2769" s="59" t="s">
        <v>370</v>
      </c>
      <c r="K2769" s="59"/>
      <c r="L2769" s="70">
        <v>7750</v>
      </c>
      <c r="M2769" s="60">
        <v>-2</v>
      </c>
      <c r="N2769" s="51">
        <f t="shared" si="230"/>
        <v>4</v>
      </c>
      <c r="O2769" s="635">
        <f>P2769</f>
        <v>3.875</v>
      </c>
      <c r="P2769" s="52">
        <f>L2768/P2768</f>
        <v>3.875</v>
      </c>
      <c r="R2769" s="46"/>
    </row>
    <row r="2770" spans="1:18" x14ac:dyDescent="0.3">
      <c r="A2770" s="3">
        <v>41366</v>
      </c>
      <c r="B2770" s="704" t="s">
        <v>977</v>
      </c>
      <c r="C2770" s="704" t="s">
        <v>600</v>
      </c>
      <c r="D2770" s="7">
        <v>750</v>
      </c>
      <c r="E2770" t="s">
        <v>66</v>
      </c>
      <c r="F2770" s="5">
        <v>45025</v>
      </c>
      <c r="G2770" t="s">
        <v>978</v>
      </c>
      <c r="H2770" t="s">
        <v>979</v>
      </c>
      <c r="I2770" s="1" t="s">
        <v>980</v>
      </c>
      <c r="J2770" s="2" t="s">
        <v>981</v>
      </c>
      <c r="K2770" s="2"/>
      <c r="L2770" s="69">
        <v>2650</v>
      </c>
      <c r="M2770" s="20"/>
      <c r="N2770" s="38">
        <f t="shared" si="230"/>
        <v>4</v>
      </c>
      <c r="O2770" s="634">
        <f>L2770/D2770</f>
        <v>3.5333333333333332</v>
      </c>
    </row>
    <row r="2771" spans="1:18" x14ac:dyDescent="0.3">
      <c r="A2771" s="3">
        <v>41366</v>
      </c>
      <c r="B2771" s="704" t="s">
        <v>982</v>
      </c>
      <c r="C2771" s="704" t="s">
        <v>121</v>
      </c>
      <c r="D2771" s="7">
        <v>500</v>
      </c>
      <c r="E2771" t="s">
        <v>66</v>
      </c>
      <c r="F2771" s="5">
        <v>45170</v>
      </c>
      <c r="G2771" t="s">
        <v>983</v>
      </c>
      <c r="H2771" t="s">
        <v>123</v>
      </c>
      <c r="I2771" s="1" t="s">
        <v>984</v>
      </c>
      <c r="J2771" s="2" t="s">
        <v>580</v>
      </c>
      <c r="K2771" s="2"/>
      <c r="L2771" s="69">
        <v>2500</v>
      </c>
      <c r="M2771" s="20">
        <v>-2</v>
      </c>
      <c r="N2771" s="38">
        <f t="shared" si="230"/>
        <v>4</v>
      </c>
      <c r="O2771" s="634">
        <f>L2771/D2771</f>
        <v>5</v>
      </c>
    </row>
    <row r="2772" spans="1:18" x14ac:dyDescent="0.3">
      <c r="A2772" s="3">
        <v>41365</v>
      </c>
      <c r="B2772" s="704" t="s">
        <v>985</v>
      </c>
      <c r="C2772" s="704" t="s">
        <v>182</v>
      </c>
      <c r="D2772" s="7">
        <v>300</v>
      </c>
      <c r="E2772" t="s">
        <v>66</v>
      </c>
      <c r="F2772" s="5">
        <v>45047</v>
      </c>
      <c r="G2772" t="s">
        <v>780</v>
      </c>
      <c r="H2772" t="s">
        <v>986</v>
      </c>
      <c r="I2772" s="1" t="s">
        <v>980</v>
      </c>
      <c r="J2772" s="2" t="s">
        <v>981</v>
      </c>
      <c r="K2772" s="2"/>
      <c r="L2772" s="69">
        <v>2000</v>
      </c>
      <c r="M2772" s="20"/>
      <c r="N2772" s="38">
        <f t="shared" si="230"/>
        <v>4</v>
      </c>
      <c r="O2772" s="634">
        <f>L2772/D2772</f>
        <v>6.666666666666667</v>
      </c>
    </row>
    <row r="2773" spans="1:18" s="57" customFormat="1" x14ac:dyDescent="0.3">
      <c r="A2773" s="46">
        <v>41360</v>
      </c>
      <c r="B2773" s="953" t="s">
        <v>873</v>
      </c>
      <c r="C2773" s="953" t="s">
        <v>100</v>
      </c>
      <c r="D2773" s="65">
        <v>350</v>
      </c>
      <c r="E2773" s="57" t="s">
        <v>12</v>
      </c>
      <c r="F2773" s="46">
        <v>42463</v>
      </c>
      <c r="G2773" s="57" t="s">
        <v>401</v>
      </c>
      <c r="H2773" s="57" t="s">
        <v>569</v>
      </c>
      <c r="I2773" s="58" t="s">
        <v>874</v>
      </c>
      <c r="J2773" s="59" t="s">
        <v>301</v>
      </c>
      <c r="K2773" s="59"/>
      <c r="L2773" s="70">
        <v>3750</v>
      </c>
      <c r="M2773" s="60"/>
      <c r="N2773" s="51">
        <f t="shared" si="230"/>
        <v>3</v>
      </c>
      <c r="O2773" s="635">
        <f>P2774</f>
        <v>2.5</v>
      </c>
      <c r="P2773" s="52">
        <f>SUM(D2773:D2774)</f>
        <v>1500</v>
      </c>
      <c r="R2773" s="46"/>
    </row>
    <row r="2774" spans="1:18" s="57" customFormat="1" x14ac:dyDescent="0.3">
      <c r="A2774" s="46">
        <v>41360</v>
      </c>
      <c r="B2774" s="953" t="s">
        <v>876</v>
      </c>
      <c r="C2774" s="953" t="s">
        <v>100</v>
      </c>
      <c r="D2774" s="65">
        <v>1150</v>
      </c>
      <c r="E2774" s="57" t="s">
        <v>37</v>
      </c>
      <c r="F2774" s="46">
        <v>43193</v>
      </c>
      <c r="G2774" s="57" t="s">
        <v>401</v>
      </c>
      <c r="H2774" s="57" t="s">
        <v>220</v>
      </c>
      <c r="I2774" s="58" t="s">
        <v>877</v>
      </c>
      <c r="J2774" s="59" t="s">
        <v>642</v>
      </c>
      <c r="K2774" s="59"/>
      <c r="L2774" s="70">
        <v>3750</v>
      </c>
      <c r="M2774" s="60"/>
      <c r="N2774" s="51">
        <f t="shared" si="230"/>
        <v>3</v>
      </c>
      <c r="O2774" s="635">
        <f>P2774</f>
        <v>2.5</v>
      </c>
      <c r="P2774" s="52">
        <f>L2773/P2773</f>
        <v>2.5</v>
      </c>
      <c r="R2774" s="46"/>
    </row>
    <row r="2775" spans="1:18" x14ac:dyDescent="0.3">
      <c r="A2775" s="5">
        <v>41359</v>
      </c>
      <c r="B2775" s="704" t="s">
        <v>878</v>
      </c>
      <c r="C2775" s="704" t="s">
        <v>218</v>
      </c>
      <c r="D2775" s="7">
        <v>750</v>
      </c>
      <c r="E2775" t="s">
        <v>66</v>
      </c>
      <c r="F2775" s="5">
        <v>45020</v>
      </c>
      <c r="G2775" t="s">
        <v>101</v>
      </c>
      <c r="H2775" t="s">
        <v>879</v>
      </c>
      <c r="I2775" s="1" t="s">
        <v>880</v>
      </c>
      <c r="J2775" s="2" t="s">
        <v>245</v>
      </c>
      <c r="K2775" s="2"/>
      <c r="L2775" s="69">
        <v>750</v>
      </c>
      <c r="M2775" s="20"/>
      <c r="N2775" s="38">
        <f t="shared" si="230"/>
        <v>3</v>
      </c>
      <c r="O2775" s="634">
        <f t="shared" ref="O2775:O2780" si="232">L2775/D2775</f>
        <v>1</v>
      </c>
    </row>
    <row r="2776" spans="1:18" x14ac:dyDescent="0.3">
      <c r="A2776" s="5">
        <v>41359</v>
      </c>
      <c r="B2776" s="704" t="s">
        <v>881</v>
      </c>
      <c r="C2776" s="704" t="s">
        <v>218</v>
      </c>
      <c r="D2776" s="7">
        <v>250</v>
      </c>
      <c r="E2776" t="s">
        <v>117</v>
      </c>
      <c r="F2776" s="5">
        <v>52325</v>
      </c>
      <c r="G2776" t="s">
        <v>101</v>
      </c>
      <c r="H2776" t="s">
        <v>882</v>
      </c>
      <c r="I2776" s="1" t="s">
        <v>883</v>
      </c>
      <c r="J2776" s="2" t="s">
        <v>884</v>
      </c>
      <c r="K2776" s="2"/>
      <c r="L2776" s="69">
        <v>3250</v>
      </c>
      <c r="M2776" s="20"/>
      <c r="N2776" s="38">
        <f t="shared" si="230"/>
        <v>3</v>
      </c>
      <c r="O2776" s="634">
        <f t="shared" si="232"/>
        <v>13</v>
      </c>
    </row>
    <row r="2777" spans="1:18" x14ac:dyDescent="0.3">
      <c r="A2777" s="5">
        <v>41359</v>
      </c>
      <c r="B2777" s="704" t="s">
        <v>886</v>
      </c>
      <c r="C2777" s="704" t="s">
        <v>182</v>
      </c>
      <c r="D2777" s="7">
        <v>300</v>
      </c>
      <c r="E2777" t="s">
        <v>66</v>
      </c>
      <c r="F2777" s="5">
        <v>45020</v>
      </c>
      <c r="G2777" t="s">
        <v>171</v>
      </c>
      <c r="H2777" t="s">
        <v>184</v>
      </c>
      <c r="I2777" s="1" t="s">
        <v>887</v>
      </c>
      <c r="J2777" s="2" t="s">
        <v>186</v>
      </c>
      <c r="K2777" s="2"/>
      <c r="L2777" s="69">
        <v>1750</v>
      </c>
      <c r="M2777" s="20">
        <v>-36</v>
      </c>
      <c r="N2777" s="38">
        <f t="shared" si="230"/>
        <v>3</v>
      </c>
      <c r="O2777" s="634">
        <f t="shared" si="232"/>
        <v>5.833333333333333</v>
      </c>
    </row>
    <row r="2778" spans="1:18" x14ac:dyDescent="0.3">
      <c r="A2778" s="5">
        <v>41358</v>
      </c>
      <c r="B2778" s="704" t="s">
        <v>888</v>
      </c>
      <c r="C2778" s="704" t="s">
        <v>889</v>
      </c>
      <c r="D2778" s="7">
        <v>400</v>
      </c>
      <c r="E2778" t="s">
        <v>37</v>
      </c>
      <c r="F2778" s="5">
        <v>43192</v>
      </c>
      <c r="G2778" t="s">
        <v>890</v>
      </c>
      <c r="H2778" t="s">
        <v>891</v>
      </c>
      <c r="I2778" s="1" t="s">
        <v>195</v>
      </c>
      <c r="J2778" s="2" t="s">
        <v>892</v>
      </c>
      <c r="K2778" s="2"/>
      <c r="L2778" s="69">
        <v>600</v>
      </c>
      <c r="M2778" s="20">
        <v>11</v>
      </c>
      <c r="N2778" s="38">
        <f t="shared" si="230"/>
        <v>3</v>
      </c>
      <c r="O2778" s="634">
        <f t="shared" si="232"/>
        <v>1.5</v>
      </c>
    </row>
    <row r="2779" spans="1:18" x14ac:dyDescent="0.3">
      <c r="A2779" s="5">
        <v>41358</v>
      </c>
      <c r="B2779" s="704" t="s">
        <v>893</v>
      </c>
      <c r="C2779" s="704" t="s">
        <v>889</v>
      </c>
      <c r="D2779" s="7">
        <v>1000</v>
      </c>
      <c r="E2779" t="s">
        <v>37</v>
      </c>
      <c r="F2779" s="5">
        <v>43192</v>
      </c>
      <c r="G2779" t="s">
        <v>890</v>
      </c>
      <c r="H2779" t="s">
        <v>894</v>
      </c>
      <c r="I2779" s="1" t="s">
        <v>631</v>
      </c>
      <c r="J2779" s="2" t="s">
        <v>642</v>
      </c>
      <c r="K2779" s="2"/>
      <c r="L2779" s="69">
        <v>1600</v>
      </c>
      <c r="M2779" s="20">
        <v>11</v>
      </c>
      <c r="N2779" s="38">
        <f t="shared" si="230"/>
        <v>3</v>
      </c>
      <c r="O2779" s="634">
        <f t="shared" si="232"/>
        <v>1.6</v>
      </c>
    </row>
    <row r="2780" spans="1:18" x14ac:dyDescent="0.3">
      <c r="A2780" s="5">
        <v>41358</v>
      </c>
      <c r="B2780" s="704" t="s">
        <v>895</v>
      </c>
      <c r="C2780" s="704" t="s">
        <v>896</v>
      </c>
      <c r="D2780" s="7">
        <v>600</v>
      </c>
      <c r="E2780" t="s">
        <v>37</v>
      </c>
      <c r="F2780" s="5">
        <v>43193</v>
      </c>
      <c r="G2780" t="s">
        <v>897</v>
      </c>
      <c r="H2780" t="s">
        <v>177</v>
      </c>
      <c r="I2780" s="1" t="s">
        <v>898</v>
      </c>
      <c r="J2780" s="2" t="s">
        <v>899</v>
      </c>
      <c r="K2780" s="2"/>
      <c r="L2780" s="69">
        <v>900</v>
      </c>
      <c r="M2780" s="20">
        <v>20</v>
      </c>
      <c r="N2780" s="38">
        <f t="shared" si="230"/>
        <v>3</v>
      </c>
      <c r="O2780" s="634">
        <f t="shared" si="232"/>
        <v>1.5</v>
      </c>
    </row>
    <row r="2781" spans="1:18" s="57" customFormat="1" x14ac:dyDescent="0.3">
      <c r="A2781" s="46">
        <v>41358</v>
      </c>
      <c r="B2781" s="953" t="s">
        <v>900</v>
      </c>
      <c r="C2781" s="953" t="s">
        <v>218</v>
      </c>
      <c r="D2781" s="65">
        <v>350</v>
      </c>
      <c r="E2781" s="57" t="s">
        <v>37</v>
      </c>
      <c r="F2781" s="46">
        <v>43174</v>
      </c>
      <c r="G2781" s="57" t="s">
        <v>171</v>
      </c>
      <c r="H2781" s="57" t="s">
        <v>338</v>
      </c>
      <c r="I2781" s="58" t="s">
        <v>901</v>
      </c>
      <c r="J2781" s="59" t="s">
        <v>245</v>
      </c>
      <c r="K2781" s="59"/>
      <c r="L2781" s="70">
        <v>2000</v>
      </c>
      <c r="M2781" s="60"/>
      <c r="N2781" s="51">
        <f t="shared" si="230"/>
        <v>3</v>
      </c>
      <c r="O2781" s="635">
        <f>P2782</f>
        <v>2.8571428571428572</v>
      </c>
      <c r="P2781" s="52">
        <f>SUM(D2781:D2782)</f>
        <v>700</v>
      </c>
      <c r="R2781" s="46"/>
    </row>
    <row r="2782" spans="1:18" s="57" customFormat="1" x14ac:dyDescent="0.3">
      <c r="A2782" s="46">
        <v>41358</v>
      </c>
      <c r="B2782" s="953" t="s">
        <v>902</v>
      </c>
      <c r="C2782" s="953" t="s">
        <v>218</v>
      </c>
      <c r="D2782" s="65">
        <v>350</v>
      </c>
      <c r="E2782" s="57" t="s">
        <v>66</v>
      </c>
      <c r="F2782" s="46">
        <v>45000</v>
      </c>
      <c r="G2782" s="57" t="s">
        <v>171</v>
      </c>
      <c r="H2782" s="57" t="s">
        <v>646</v>
      </c>
      <c r="I2782" s="58" t="s">
        <v>903</v>
      </c>
      <c r="J2782" s="59" t="s">
        <v>70</v>
      </c>
      <c r="K2782" s="59"/>
      <c r="L2782" s="70">
        <v>2000</v>
      </c>
      <c r="M2782" s="60"/>
      <c r="N2782" s="51">
        <f t="shared" si="230"/>
        <v>3</v>
      </c>
      <c r="O2782" s="635">
        <f>P2782</f>
        <v>2.8571428571428572</v>
      </c>
      <c r="P2782" s="52">
        <f>L2781/P2781</f>
        <v>2.8571428571428572</v>
      </c>
      <c r="R2782" s="46"/>
    </row>
    <row r="2783" spans="1:18" x14ac:dyDescent="0.3">
      <c r="A2783" s="5">
        <v>41358</v>
      </c>
      <c r="B2783" s="704" t="s">
        <v>904</v>
      </c>
      <c r="C2783" s="704" t="s">
        <v>905</v>
      </c>
      <c r="D2783" s="7">
        <v>400</v>
      </c>
      <c r="E2783" t="s">
        <v>117</v>
      </c>
      <c r="F2783" s="5">
        <v>52320</v>
      </c>
      <c r="G2783" t="s">
        <v>378</v>
      </c>
      <c r="H2783" t="s">
        <v>346</v>
      </c>
      <c r="I2783" s="1" t="s">
        <v>906</v>
      </c>
      <c r="J2783" s="2" t="s">
        <v>273</v>
      </c>
      <c r="K2783" s="2"/>
      <c r="L2783" s="69">
        <v>600</v>
      </c>
      <c r="M2783" s="20">
        <v>11</v>
      </c>
      <c r="N2783" s="38">
        <f t="shared" si="230"/>
        <v>3</v>
      </c>
      <c r="O2783" s="634">
        <f t="shared" ref="O2783:O2789" si="233">L2783/D2783</f>
        <v>1.5</v>
      </c>
    </row>
    <row r="2784" spans="1:18" x14ac:dyDescent="0.3">
      <c r="A2784" s="5">
        <v>41358</v>
      </c>
      <c r="B2784" s="704" t="s">
        <v>907</v>
      </c>
      <c r="C2784" s="704" t="s">
        <v>36</v>
      </c>
      <c r="D2784" s="7">
        <v>400</v>
      </c>
      <c r="E2784" t="s">
        <v>66</v>
      </c>
      <c r="F2784" s="5">
        <v>45031</v>
      </c>
      <c r="G2784" t="s">
        <v>908</v>
      </c>
      <c r="H2784" t="s">
        <v>909</v>
      </c>
      <c r="I2784" s="1" t="s">
        <v>910</v>
      </c>
      <c r="J2784" s="2" t="s">
        <v>911</v>
      </c>
      <c r="K2784" s="2"/>
      <c r="L2784" s="69">
        <v>1500</v>
      </c>
      <c r="M2784" s="20"/>
      <c r="N2784" s="38">
        <f t="shared" si="230"/>
        <v>3</v>
      </c>
      <c r="O2784" s="634">
        <f t="shared" si="233"/>
        <v>3.75</v>
      </c>
    </row>
    <row r="2785" spans="1:18" x14ac:dyDescent="0.3">
      <c r="A2785" s="5">
        <v>41358</v>
      </c>
      <c r="B2785" s="704" t="s">
        <v>912</v>
      </c>
      <c r="C2785" s="704" t="s">
        <v>218</v>
      </c>
      <c r="D2785" s="7">
        <v>350</v>
      </c>
      <c r="E2785" t="s">
        <v>66</v>
      </c>
      <c r="F2785" s="5">
        <v>45017</v>
      </c>
      <c r="G2785" t="s">
        <v>378</v>
      </c>
      <c r="H2785" t="s">
        <v>913</v>
      </c>
      <c r="I2785" s="1" t="s">
        <v>914</v>
      </c>
      <c r="J2785" s="2" t="s">
        <v>915</v>
      </c>
      <c r="K2785" s="2"/>
      <c r="L2785" s="69">
        <v>1200</v>
      </c>
      <c r="M2785" s="20">
        <v>0</v>
      </c>
      <c r="N2785" s="38">
        <f t="shared" si="230"/>
        <v>3</v>
      </c>
      <c r="O2785" s="634">
        <f t="shared" si="233"/>
        <v>3.4285714285714284</v>
      </c>
    </row>
    <row r="2786" spans="1:18" x14ac:dyDescent="0.3">
      <c r="A2786" s="5">
        <v>41355</v>
      </c>
      <c r="B2786" s="704" t="s">
        <v>916</v>
      </c>
      <c r="C2786" s="704" t="s">
        <v>121</v>
      </c>
      <c r="D2786" s="7">
        <v>650</v>
      </c>
      <c r="E2786" t="s">
        <v>12</v>
      </c>
      <c r="F2786" s="5">
        <v>42461</v>
      </c>
      <c r="G2786" t="s">
        <v>384</v>
      </c>
      <c r="H2786"/>
      <c r="I2786" s="1"/>
      <c r="J2786" s="2" t="s">
        <v>917</v>
      </c>
      <c r="K2786" s="2"/>
      <c r="L2786" s="69">
        <v>800</v>
      </c>
      <c r="M2786" s="20">
        <v>8</v>
      </c>
      <c r="N2786" s="38">
        <f t="shared" si="230"/>
        <v>3</v>
      </c>
      <c r="O2786" s="634">
        <f t="shared" si="233"/>
        <v>1.2307692307692308</v>
      </c>
    </row>
    <row r="2787" spans="1:18" x14ac:dyDescent="0.3">
      <c r="A2787" s="5">
        <v>41355</v>
      </c>
      <c r="B2787" s="704" t="s">
        <v>918</v>
      </c>
      <c r="C2787" s="704" t="s">
        <v>121</v>
      </c>
      <c r="D2787" s="7">
        <v>850</v>
      </c>
      <c r="E2787" t="s">
        <v>12</v>
      </c>
      <c r="F2787" s="5">
        <v>42461</v>
      </c>
      <c r="G2787" t="s">
        <v>384</v>
      </c>
      <c r="H2787" t="s">
        <v>713</v>
      </c>
      <c r="I2787" s="1" t="s">
        <v>919</v>
      </c>
      <c r="J2787" s="2" t="s">
        <v>920</v>
      </c>
      <c r="K2787" s="2"/>
      <c r="L2787" s="69">
        <v>1500</v>
      </c>
      <c r="M2787" s="20">
        <v>8</v>
      </c>
      <c r="N2787" s="38">
        <f t="shared" si="230"/>
        <v>3</v>
      </c>
      <c r="O2787" s="634">
        <f t="shared" si="233"/>
        <v>1.7647058823529411</v>
      </c>
    </row>
    <row r="2788" spans="1:18" x14ac:dyDescent="0.3">
      <c r="A2788" s="3">
        <v>41354</v>
      </c>
      <c r="B2788" s="704" t="s">
        <v>761</v>
      </c>
      <c r="C2788" s="704" t="s">
        <v>100</v>
      </c>
      <c r="D2788" s="7">
        <v>650</v>
      </c>
      <c r="E2788" t="s">
        <v>37</v>
      </c>
      <c r="F2788" s="5">
        <v>43180</v>
      </c>
      <c r="G2788" t="s">
        <v>762</v>
      </c>
      <c r="H2788" t="s">
        <v>145</v>
      </c>
      <c r="I2788" s="1" t="s">
        <v>573</v>
      </c>
      <c r="J2788" s="2" t="s">
        <v>202</v>
      </c>
      <c r="K2788" s="2"/>
      <c r="L2788" s="69">
        <v>1900</v>
      </c>
      <c r="M2788" s="20">
        <v>5</v>
      </c>
      <c r="N2788" s="38">
        <f t="shared" si="230"/>
        <v>3</v>
      </c>
      <c r="O2788" s="634">
        <f t="shared" si="233"/>
        <v>2.9230769230769229</v>
      </c>
    </row>
    <row r="2789" spans="1:18" x14ac:dyDescent="0.3">
      <c r="A2789" s="3">
        <v>41354</v>
      </c>
      <c r="B2789" s="704" t="s">
        <v>764</v>
      </c>
      <c r="C2789" s="704" t="s">
        <v>11</v>
      </c>
      <c r="D2789" s="7">
        <v>1400</v>
      </c>
      <c r="E2789" t="s">
        <v>765</v>
      </c>
      <c r="F2789" s="5">
        <v>63276</v>
      </c>
      <c r="G2789" t="s">
        <v>766</v>
      </c>
      <c r="H2789" t="s">
        <v>767</v>
      </c>
      <c r="I2789" s="1" t="s">
        <v>768</v>
      </c>
      <c r="J2789" s="2" t="s">
        <v>769</v>
      </c>
      <c r="K2789" s="2"/>
      <c r="L2789" s="69">
        <v>13000</v>
      </c>
      <c r="M2789" s="20"/>
      <c r="N2789" s="38">
        <f t="shared" si="230"/>
        <v>3</v>
      </c>
      <c r="O2789" s="634">
        <f t="shared" si="233"/>
        <v>9.2857142857142865</v>
      </c>
    </row>
    <row r="2790" spans="1:18" s="57" customFormat="1" x14ac:dyDescent="0.3">
      <c r="A2790" s="63">
        <v>41354</v>
      </c>
      <c r="B2790" s="953" t="s">
        <v>770</v>
      </c>
      <c r="C2790" s="953" t="s">
        <v>771</v>
      </c>
      <c r="D2790" s="65">
        <v>900</v>
      </c>
      <c r="E2790" s="57" t="s">
        <v>66</v>
      </c>
      <c r="F2790" s="46">
        <v>45031</v>
      </c>
      <c r="G2790" s="57" t="s">
        <v>399</v>
      </c>
      <c r="H2790" s="57" t="s">
        <v>144</v>
      </c>
      <c r="I2790" s="58" t="s">
        <v>578</v>
      </c>
      <c r="J2790" s="59" t="s">
        <v>283</v>
      </c>
      <c r="K2790" s="59"/>
      <c r="L2790" s="70">
        <v>2500</v>
      </c>
      <c r="M2790" s="60">
        <v>-25</v>
      </c>
      <c r="N2790" s="51">
        <f t="shared" si="230"/>
        <v>3</v>
      </c>
      <c r="O2790" s="635">
        <f>P2791</f>
        <v>1.5625</v>
      </c>
      <c r="P2790" s="52">
        <f>SUM(D2790:D2791)</f>
        <v>1600</v>
      </c>
      <c r="R2790" s="46"/>
    </row>
    <row r="2791" spans="1:18" s="57" customFormat="1" x14ac:dyDescent="0.3">
      <c r="A2791" s="63">
        <v>41354</v>
      </c>
      <c r="B2791" s="953" t="s">
        <v>770</v>
      </c>
      <c r="C2791" s="953" t="s">
        <v>771</v>
      </c>
      <c r="D2791" s="65">
        <v>700</v>
      </c>
      <c r="E2791" s="57" t="s">
        <v>117</v>
      </c>
      <c r="F2791" s="46">
        <v>52336</v>
      </c>
      <c r="G2791" s="57" t="s">
        <v>399</v>
      </c>
      <c r="H2791" s="57" t="s">
        <v>773</v>
      </c>
      <c r="I2791" s="58" t="s">
        <v>774</v>
      </c>
      <c r="J2791" s="59" t="s">
        <v>775</v>
      </c>
      <c r="K2791" s="59"/>
      <c r="L2791" s="70">
        <v>2500</v>
      </c>
      <c r="M2791" s="60">
        <v>-25</v>
      </c>
      <c r="N2791" s="51">
        <f t="shared" si="230"/>
        <v>3</v>
      </c>
      <c r="O2791" s="635">
        <f>P2791</f>
        <v>1.5625</v>
      </c>
      <c r="P2791" s="52">
        <f>L2790/P2790</f>
        <v>1.5625</v>
      </c>
      <c r="R2791" s="46"/>
    </row>
    <row r="2792" spans="1:18" x14ac:dyDescent="0.3">
      <c r="A2792" s="3">
        <v>41354</v>
      </c>
      <c r="B2792" s="704" t="s">
        <v>776</v>
      </c>
      <c r="C2792" s="704" t="s">
        <v>36</v>
      </c>
      <c r="D2792" s="7">
        <v>300</v>
      </c>
      <c r="E2792" t="s">
        <v>66</v>
      </c>
      <c r="F2792" s="5">
        <v>45031</v>
      </c>
      <c r="G2792" t="s">
        <v>183</v>
      </c>
      <c r="H2792" t="s">
        <v>248</v>
      </c>
      <c r="I2792" s="1" t="s">
        <v>777</v>
      </c>
      <c r="J2792" s="2" t="s">
        <v>340</v>
      </c>
      <c r="K2792" s="2"/>
      <c r="L2792" s="69">
        <v>1300</v>
      </c>
      <c r="M2792" s="20"/>
      <c r="N2792" s="38">
        <f t="shared" si="230"/>
        <v>3</v>
      </c>
      <c r="O2792" s="634">
        <f>L2792/D2792</f>
        <v>4.333333333333333</v>
      </c>
    </row>
    <row r="2793" spans="1:18" x14ac:dyDescent="0.3">
      <c r="A2793" s="3">
        <v>41354</v>
      </c>
      <c r="B2793" s="704" t="s">
        <v>778</v>
      </c>
      <c r="C2793" s="704" t="s">
        <v>11</v>
      </c>
      <c r="D2793" s="7">
        <v>250</v>
      </c>
      <c r="E2793" t="s">
        <v>506</v>
      </c>
      <c r="F2793" s="5">
        <v>52322</v>
      </c>
      <c r="G2793" t="s">
        <v>779</v>
      </c>
      <c r="H2793" t="s">
        <v>220</v>
      </c>
      <c r="I2793" s="1"/>
      <c r="J2793" s="2" t="s">
        <v>293</v>
      </c>
      <c r="K2793" s="2"/>
      <c r="L2793" s="69">
        <v>500</v>
      </c>
      <c r="M2793" s="20">
        <v>15</v>
      </c>
      <c r="N2793" s="38">
        <f t="shared" si="230"/>
        <v>3</v>
      </c>
      <c r="O2793" s="634">
        <f>L2793/D2793</f>
        <v>2</v>
      </c>
    </row>
    <row r="2794" spans="1:18" s="57" customFormat="1" x14ac:dyDescent="0.3">
      <c r="A2794" s="46">
        <v>41353</v>
      </c>
      <c r="B2794" s="953" t="s">
        <v>782</v>
      </c>
      <c r="C2794" s="953" t="s">
        <v>11</v>
      </c>
      <c r="D2794" s="65">
        <v>700</v>
      </c>
      <c r="E2794" s="57" t="s">
        <v>12</v>
      </c>
      <c r="F2794" s="46">
        <v>42475</v>
      </c>
      <c r="G2794" s="57" t="s">
        <v>783</v>
      </c>
      <c r="H2794" s="57" t="s">
        <v>784</v>
      </c>
      <c r="I2794" s="58" t="s">
        <v>785</v>
      </c>
      <c r="J2794" s="59" t="s">
        <v>786</v>
      </c>
      <c r="K2794" s="59"/>
      <c r="L2794" s="70">
        <v>11600</v>
      </c>
      <c r="M2794" s="60">
        <v>0</v>
      </c>
      <c r="N2794" s="51">
        <f t="shared" si="230"/>
        <v>3</v>
      </c>
      <c r="O2794" s="635">
        <f>P2795</f>
        <v>2.9</v>
      </c>
      <c r="P2794" s="52">
        <f>SUM(D2794:D2797)</f>
        <v>4000</v>
      </c>
      <c r="R2794" s="46"/>
    </row>
    <row r="2795" spans="1:18" s="57" customFormat="1" x14ac:dyDescent="0.3">
      <c r="A2795" s="46">
        <v>41353</v>
      </c>
      <c r="B2795" s="953" t="s">
        <v>782</v>
      </c>
      <c r="C2795" s="953" t="s">
        <v>11</v>
      </c>
      <c r="D2795" s="65">
        <v>700</v>
      </c>
      <c r="E2795" s="57" t="s">
        <v>37</v>
      </c>
      <c r="F2795" s="46">
        <v>43205</v>
      </c>
      <c r="G2795" s="57" t="s">
        <v>783</v>
      </c>
      <c r="H2795" s="57" t="s">
        <v>788</v>
      </c>
      <c r="I2795" s="58" t="s">
        <v>195</v>
      </c>
      <c r="J2795" s="59" t="s">
        <v>789</v>
      </c>
      <c r="K2795" s="59"/>
      <c r="L2795" s="70">
        <v>11600</v>
      </c>
      <c r="M2795" s="60">
        <v>-5</v>
      </c>
      <c r="N2795" s="51">
        <f t="shared" si="230"/>
        <v>3</v>
      </c>
      <c r="O2795" s="635">
        <f>P2795</f>
        <v>2.9</v>
      </c>
      <c r="P2795" s="52">
        <f>L2794/P2794</f>
        <v>2.9</v>
      </c>
      <c r="R2795" s="46"/>
    </row>
    <row r="2796" spans="1:18" s="57" customFormat="1" x14ac:dyDescent="0.3">
      <c r="A2796" s="46">
        <v>41353</v>
      </c>
      <c r="B2796" s="953" t="s">
        <v>790</v>
      </c>
      <c r="C2796" s="953" t="s">
        <v>11</v>
      </c>
      <c r="D2796" s="65">
        <v>1100</v>
      </c>
      <c r="E2796" s="57" t="s">
        <v>37</v>
      </c>
      <c r="F2796" s="46">
        <v>43205</v>
      </c>
      <c r="G2796" s="57" t="s">
        <v>783</v>
      </c>
      <c r="H2796" s="57" t="s">
        <v>215</v>
      </c>
      <c r="I2796" s="58" t="s">
        <v>791</v>
      </c>
      <c r="J2796" s="59" t="s">
        <v>221</v>
      </c>
      <c r="K2796" s="59"/>
      <c r="L2796" s="70">
        <v>11600</v>
      </c>
      <c r="M2796" s="60">
        <v>-5</v>
      </c>
      <c r="N2796" s="51">
        <f t="shared" si="230"/>
        <v>3</v>
      </c>
      <c r="O2796" s="635">
        <f>P2795</f>
        <v>2.9</v>
      </c>
      <c r="P2796" s="52"/>
      <c r="R2796" s="46"/>
    </row>
    <row r="2797" spans="1:18" s="57" customFormat="1" x14ac:dyDescent="0.3">
      <c r="A2797" s="46">
        <v>41353</v>
      </c>
      <c r="B2797" s="953" t="s">
        <v>792</v>
      </c>
      <c r="C2797" s="953" t="s">
        <v>11</v>
      </c>
      <c r="D2797" s="65">
        <v>1500</v>
      </c>
      <c r="E2797" s="57" t="s">
        <v>440</v>
      </c>
      <c r="F2797" s="46">
        <v>43570</v>
      </c>
      <c r="G2797" s="57" t="s">
        <v>783</v>
      </c>
      <c r="H2797" s="57" t="s">
        <v>793</v>
      </c>
      <c r="I2797" s="58" t="s">
        <v>794</v>
      </c>
      <c r="J2797" s="59" t="s">
        <v>91</v>
      </c>
      <c r="K2797" s="59"/>
      <c r="L2797" s="70">
        <v>11600</v>
      </c>
      <c r="M2797" s="60">
        <v>5</v>
      </c>
      <c r="N2797" s="51">
        <f t="shared" ref="N2797:N2859" si="234">MONTH(A2797)</f>
        <v>3</v>
      </c>
      <c r="O2797" s="635">
        <f>P2795</f>
        <v>2.9</v>
      </c>
      <c r="P2797" s="52"/>
      <c r="R2797" s="46"/>
    </row>
    <row r="2798" spans="1:18" x14ac:dyDescent="0.3">
      <c r="A2798" s="5">
        <v>41353</v>
      </c>
      <c r="B2798" s="704" t="s">
        <v>795</v>
      </c>
      <c r="C2798" s="704" t="s">
        <v>73</v>
      </c>
      <c r="D2798" s="7">
        <v>750</v>
      </c>
      <c r="E2798" t="s">
        <v>12</v>
      </c>
      <c r="F2798" s="5">
        <v>42453</v>
      </c>
      <c r="G2798" t="s">
        <v>796</v>
      </c>
      <c r="H2798" t="s">
        <v>797</v>
      </c>
      <c r="I2798" s="1" t="s">
        <v>798</v>
      </c>
      <c r="J2798" s="2" t="s">
        <v>258</v>
      </c>
      <c r="K2798" s="2"/>
      <c r="L2798" s="69">
        <v>1250</v>
      </c>
      <c r="M2798" s="20">
        <v>4</v>
      </c>
      <c r="N2798" s="38">
        <f t="shared" si="234"/>
        <v>3</v>
      </c>
      <c r="O2798" s="634">
        <f>L2798/D2798</f>
        <v>1.6666666666666667</v>
      </c>
    </row>
    <row r="2799" spans="1:18" s="57" customFormat="1" x14ac:dyDescent="0.3">
      <c r="A2799" s="46">
        <v>41353</v>
      </c>
      <c r="B2799" s="953" t="s">
        <v>800</v>
      </c>
      <c r="C2799" s="953" t="s">
        <v>510</v>
      </c>
      <c r="D2799" s="65">
        <v>600</v>
      </c>
      <c r="E2799" s="57" t="s">
        <v>37</v>
      </c>
      <c r="F2799" s="46">
        <v>43191</v>
      </c>
      <c r="G2799" s="57" t="s">
        <v>801</v>
      </c>
      <c r="H2799" s="57" t="s">
        <v>512</v>
      </c>
      <c r="I2799" s="58" t="s">
        <v>802</v>
      </c>
      <c r="J2799" s="59" t="s">
        <v>301</v>
      </c>
      <c r="K2799" s="59"/>
      <c r="L2799" s="70">
        <v>4000</v>
      </c>
      <c r="M2799" s="60">
        <v>-18</v>
      </c>
      <c r="N2799" s="51">
        <f t="shared" si="234"/>
        <v>3</v>
      </c>
      <c r="O2799" s="635">
        <f>P2800</f>
        <v>4</v>
      </c>
      <c r="P2799" s="52">
        <f>SUM(D2799:D2800)</f>
        <v>1000</v>
      </c>
      <c r="R2799" s="46"/>
    </row>
    <row r="2800" spans="1:18" s="57" customFormat="1" x14ac:dyDescent="0.3">
      <c r="A2800" s="46">
        <v>41353</v>
      </c>
      <c r="B2800" s="953" t="s">
        <v>803</v>
      </c>
      <c r="C2800" s="953" t="s">
        <v>510</v>
      </c>
      <c r="D2800" s="65">
        <v>400</v>
      </c>
      <c r="E2800" s="57" t="s">
        <v>117</v>
      </c>
      <c r="F2800" s="46">
        <v>52322</v>
      </c>
      <c r="G2800" s="57" t="s">
        <v>801</v>
      </c>
      <c r="H2800" s="57" t="s">
        <v>804</v>
      </c>
      <c r="I2800" s="58" t="s">
        <v>805</v>
      </c>
      <c r="J2800" s="59" t="s">
        <v>152</v>
      </c>
      <c r="K2800" s="59"/>
      <c r="L2800" s="70">
        <v>4000</v>
      </c>
      <c r="M2800" s="60">
        <v>-18</v>
      </c>
      <c r="N2800" s="51">
        <f t="shared" si="234"/>
        <v>3</v>
      </c>
      <c r="O2800" s="635">
        <f>P2800</f>
        <v>4</v>
      </c>
      <c r="P2800" s="52">
        <f>L2799/P2799</f>
        <v>4</v>
      </c>
      <c r="R2800" s="46"/>
    </row>
    <row r="2801" spans="1:18" x14ac:dyDescent="0.3">
      <c r="A2801" s="5">
        <v>41352</v>
      </c>
      <c r="B2801" s="704" t="s">
        <v>806</v>
      </c>
      <c r="C2801" s="704" t="s">
        <v>121</v>
      </c>
      <c r="D2801" s="7">
        <v>750</v>
      </c>
      <c r="E2801" t="s">
        <v>12</v>
      </c>
      <c r="F2801" s="5">
        <v>42451</v>
      </c>
      <c r="G2801" t="s">
        <v>807</v>
      </c>
      <c r="H2801" t="s">
        <v>808</v>
      </c>
      <c r="I2801" s="1" t="s">
        <v>809</v>
      </c>
      <c r="J2801" s="2" t="s">
        <v>810</v>
      </c>
      <c r="K2801" s="2"/>
      <c r="L2801" s="69">
        <v>1000</v>
      </c>
      <c r="M2801" s="20">
        <v>4</v>
      </c>
      <c r="N2801" s="38">
        <f t="shared" si="234"/>
        <v>3</v>
      </c>
      <c r="O2801" s="634">
        <f>L2801/D2801</f>
        <v>1.3333333333333333</v>
      </c>
    </row>
    <row r="2802" spans="1:18" x14ac:dyDescent="0.3">
      <c r="A2802" s="5">
        <v>41352</v>
      </c>
      <c r="B2802" s="704" t="s">
        <v>806</v>
      </c>
      <c r="C2802" s="704" t="s">
        <v>121</v>
      </c>
      <c r="D2802" s="7">
        <v>1000</v>
      </c>
      <c r="E2802" t="s">
        <v>37</v>
      </c>
      <c r="F2802" s="5"/>
      <c r="G2802" t="s">
        <v>807</v>
      </c>
      <c r="H2802" t="s">
        <v>811</v>
      </c>
      <c r="I2802" s="1" t="s">
        <v>812</v>
      </c>
      <c r="J2802" s="2" t="s">
        <v>813</v>
      </c>
      <c r="K2802" s="2"/>
      <c r="L2802" s="69">
        <v>1350</v>
      </c>
      <c r="M2802" s="20">
        <v>7</v>
      </c>
      <c r="N2802" s="38">
        <f t="shared" si="234"/>
        <v>3</v>
      </c>
      <c r="O2802" s="634">
        <f>L2802/D2802</f>
        <v>1.35</v>
      </c>
    </row>
    <row r="2803" spans="1:18" x14ac:dyDescent="0.3">
      <c r="A2803" s="5">
        <v>41352</v>
      </c>
      <c r="B2803" s="704" t="s">
        <v>814</v>
      </c>
      <c r="C2803" s="704" t="s">
        <v>121</v>
      </c>
      <c r="D2803" s="7">
        <v>1000</v>
      </c>
      <c r="E2803" t="s">
        <v>815</v>
      </c>
      <c r="F2803" s="5">
        <v>43111</v>
      </c>
      <c r="G2803" t="s">
        <v>807</v>
      </c>
      <c r="H2803" t="s">
        <v>144</v>
      </c>
      <c r="I2803" s="1" t="s">
        <v>144</v>
      </c>
      <c r="J2803" s="2" t="s">
        <v>816</v>
      </c>
      <c r="K2803" s="2"/>
      <c r="L2803" s="69">
        <v>2500</v>
      </c>
      <c r="M2803" s="20">
        <v>7</v>
      </c>
      <c r="N2803" s="38">
        <f t="shared" si="234"/>
        <v>3</v>
      </c>
      <c r="O2803" s="634">
        <f>L2803/D2803</f>
        <v>2.5</v>
      </c>
    </row>
    <row r="2804" spans="1:18" x14ac:dyDescent="0.3">
      <c r="A2804" s="5">
        <v>41352</v>
      </c>
      <c r="B2804" s="704" t="s">
        <v>817</v>
      </c>
      <c r="C2804" s="704" t="s">
        <v>121</v>
      </c>
      <c r="D2804" s="7">
        <v>1250</v>
      </c>
      <c r="E2804" t="s">
        <v>59</v>
      </c>
      <c r="F2804" s="5">
        <v>44937</v>
      </c>
      <c r="G2804" t="s">
        <v>807</v>
      </c>
      <c r="H2804" t="s">
        <v>123</v>
      </c>
      <c r="I2804" s="1" t="s">
        <v>123</v>
      </c>
      <c r="J2804" s="2" t="s">
        <v>736</v>
      </c>
      <c r="K2804" s="2"/>
      <c r="L2804" s="69">
        <v>2900</v>
      </c>
      <c r="M2804" s="20">
        <v>8</v>
      </c>
      <c r="N2804" s="38">
        <f t="shared" si="234"/>
        <v>3</v>
      </c>
      <c r="O2804" s="634">
        <f>L2804/D2804</f>
        <v>2.3199999999999998</v>
      </c>
    </row>
    <row r="2805" spans="1:18" s="57" customFormat="1" x14ac:dyDescent="0.3">
      <c r="A2805" s="46">
        <v>41352</v>
      </c>
      <c r="B2805" s="953" t="s">
        <v>819</v>
      </c>
      <c r="C2805" s="953" t="s">
        <v>403</v>
      </c>
      <c r="D2805" s="65">
        <v>600</v>
      </c>
      <c r="E2805" s="57" t="s">
        <v>815</v>
      </c>
      <c r="F2805" s="46">
        <v>43181</v>
      </c>
      <c r="G2805" s="57" t="s">
        <v>820</v>
      </c>
      <c r="H2805" s="57" t="s">
        <v>821</v>
      </c>
      <c r="I2805" s="58" t="s">
        <v>822</v>
      </c>
      <c r="J2805" s="59" t="s">
        <v>157</v>
      </c>
      <c r="K2805" s="59"/>
      <c r="L2805" s="70">
        <v>1050</v>
      </c>
      <c r="M2805" s="60">
        <v>5</v>
      </c>
      <c r="N2805" s="51">
        <f t="shared" si="234"/>
        <v>3</v>
      </c>
      <c r="O2805" s="635">
        <f>P2806</f>
        <v>1.2352941176470589</v>
      </c>
      <c r="P2805" s="52">
        <f>SUM(D2805:D2806)</f>
        <v>850</v>
      </c>
      <c r="R2805" s="46"/>
    </row>
    <row r="2806" spans="1:18" s="57" customFormat="1" x14ac:dyDescent="0.3">
      <c r="A2806" s="46">
        <v>41352</v>
      </c>
      <c r="B2806" s="953" t="s">
        <v>824</v>
      </c>
      <c r="C2806" s="953" t="s">
        <v>403</v>
      </c>
      <c r="D2806" s="65">
        <v>250</v>
      </c>
      <c r="E2806" s="57" t="s">
        <v>12</v>
      </c>
      <c r="F2806" s="46">
        <v>42451</v>
      </c>
      <c r="G2806" s="57" t="s">
        <v>820</v>
      </c>
      <c r="H2806" s="57" t="s">
        <v>825</v>
      </c>
      <c r="I2806" s="58" t="s">
        <v>826</v>
      </c>
      <c r="J2806" s="59" t="s">
        <v>296</v>
      </c>
      <c r="K2806" s="59"/>
      <c r="L2806" s="70">
        <v>1050</v>
      </c>
      <c r="M2806" s="60"/>
      <c r="N2806" s="51">
        <f t="shared" si="234"/>
        <v>3</v>
      </c>
      <c r="O2806" s="635">
        <f>P2806</f>
        <v>1.2352941176470589</v>
      </c>
      <c r="P2806" s="52">
        <f>L2805/P2805</f>
        <v>1.2352941176470589</v>
      </c>
      <c r="R2806" s="46"/>
    </row>
    <row r="2807" spans="1:18" s="57" customFormat="1" x14ac:dyDescent="0.3">
      <c r="A2807" s="46">
        <v>41352</v>
      </c>
      <c r="B2807" s="953" t="s">
        <v>827</v>
      </c>
      <c r="C2807" s="953" t="s">
        <v>369</v>
      </c>
      <c r="D2807" s="65">
        <v>1000</v>
      </c>
      <c r="E2807" s="57" t="s">
        <v>828</v>
      </c>
      <c r="F2807" s="46">
        <v>43191</v>
      </c>
      <c r="G2807" s="57" t="s">
        <v>829</v>
      </c>
      <c r="H2807" s="57" t="s">
        <v>569</v>
      </c>
      <c r="I2807" s="58" t="s">
        <v>830</v>
      </c>
      <c r="J2807" s="59" t="s">
        <v>831</v>
      </c>
      <c r="K2807" s="59"/>
      <c r="L2807" s="70">
        <v>12000</v>
      </c>
      <c r="M2807" s="60">
        <v>0</v>
      </c>
      <c r="N2807" s="51">
        <f t="shared" si="234"/>
        <v>3</v>
      </c>
      <c r="O2807" s="635">
        <f>P2808</f>
        <v>4</v>
      </c>
      <c r="P2807" s="52">
        <f>SUM(D2807:D2809)</f>
        <v>3000</v>
      </c>
      <c r="R2807" s="46"/>
    </row>
    <row r="2808" spans="1:18" s="57" customFormat="1" x14ac:dyDescent="0.3">
      <c r="A2808" s="46">
        <v>41352</v>
      </c>
      <c r="B2808" s="953" t="s">
        <v>833</v>
      </c>
      <c r="C2808" s="953" t="s">
        <v>369</v>
      </c>
      <c r="D2808" s="65">
        <v>1250</v>
      </c>
      <c r="E2808" s="57" t="s">
        <v>834</v>
      </c>
      <c r="F2808" s="46">
        <v>45017</v>
      </c>
      <c r="G2808" s="57" t="s">
        <v>829</v>
      </c>
      <c r="H2808" s="57" t="s">
        <v>151</v>
      </c>
      <c r="I2808" s="58" t="s">
        <v>475</v>
      </c>
      <c r="J2808" s="59" t="s">
        <v>476</v>
      </c>
      <c r="K2808" s="59"/>
      <c r="L2808" s="70">
        <v>12000</v>
      </c>
      <c r="M2808" s="60">
        <v>0</v>
      </c>
      <c r="N2808" s="51">
        <f t="shared" si="234"/>
        <v>3</v>
      </c>
      <c r="O2808" s="635">
        <f>P2808</f>
        <v>4</v>
      </c>
      <c r="P2808" s="52">
        <f>L2807/P2807</f>
        <v>4</v>
      </c>
      <c r="R2808" s="46"/>
    </row>
    <row r="2809" spans="1:18" s="57" customFormat="1" x14ac:dyDescent="0.3">
      <c r="A2809" s="46">
        <v>41352</v>
      </c>
      <c r="B2809" s="953" t="s">
        <v>835</v>
      </c>
      <c r="C2809" s="953" t="s">
        <v>369</v>
      </c>
      <c r="D2809" s="65">
        <v>750</v>
      </c>
      <c r="E2809" s="57" t="s">
        <v>836</v>
      </c>
      <c r="F2809" s="46">
        <v>52322</v>
      </c>
      <c r="G2809" s="57" t="s">
        <v>829</v>
      </c>
      <c r="H2809" s="57" t="s">
        <v>226</v>
      </c>
      <c r="I2809" s="58" t="s">
        <v>837</v>
      </c>
      <c r="J2809" s="59" t="s">
        <v>838</v>
      </c>
      <c r="K2809" s="59"/>
      <c r="L2809" s="70">
        <v>12000</v>
      </c>
      <c r="M2809" s="60">
        <v>13</v>
      </c>
      <c r="N2809" s="51">
        <f t="shared" si="234"/>
        <v>3</v>
      </c>
      <c r="O2809" s="635">
        <f>P2808</f>
        <v>4</v>
      </c>
      <c r="P2809" s="52"/>
      <c r="R2809" s="46"/>
    </row>
    <row r="2810" spans="1:18" x14ac:dyDescent="0.3">
      <c r="A2810" s="5">
        <v>41352</v>
      </c>
      <c r="B2810" s="704" t="s">
        <v>839</v>
      </c>
      <c r="C2810" s="704" t="s">
        <v>110</v>
      </c>
      <c r="D2810" s="7">
        <v>500</v>
      </c>
      <c r="E2810" t="s">
        <v>840</v>
      </c>
      <c r="F2810" s="5">
        <v>52671</v>
      </c>
      <c r="G2810" t="s">
        <v>841</v>
      </c>
      <c r="H2810" t="s">
        <v>842</v>
      </c>
      <c r="I2810" s="1" t="s">
        <v>843</v>
      </c>
      <c r="J2810" s="2" t="s">
        <v>844</v>
      </c>
      <c r="K2810" s="2"/>
      <c r="L2810" s="69">
        <v>4000</v>
      </c>
      <c r="M2810" s="20">
        <v>7.5</v>
      </c>
      <c r="N2810" s="38">
        <f t="shared" si="234"/>
        <v>3</v>
      </c>
      <c r="O2810" s="634">
        <f>L2810/D2810</f>
        <v>8</v>
      </c>
    </row>
    <row r="2811" spans="1:18" s="57" customFormat="1" x14ac:dyDescent="0.3">
      <c r="A2811" s="46">
        <v>41352</v>
      </c>
      <c r="B2811" s="953" t="s">
        <v>846</v>
      </c>
      <c r="C2811" s="953" t="s">
        <v>847</v>
      </c>
      <c r="D2811" s="65">
        <v>250</v>
      </c>
      <c r="E2811" s="57" t="s">
        <v>848</v>
      </c>
      <c r="F2811" s="46">
        <v>45000</v>
      </c>
      <c r="G2811" s="57" t="s">
        <v>849</v>
      </c>
      <c r="H2811" s="57" t="s">
        <v>569</v>
      </c>
      <c r="I2811" s="58" t="s">
        <v>669</v>
      </c>
      <c r="J2811" s="59" t="s">
        <v>670</v>
      </c>
      <c r="K2811" s="59"/>
      <c r="L2811" s="70">
        <v>2100</v>
      </c>
      <c r="M2811" s="60">
        <v>1</v>
      </c>
      <c r="N2811" s="51">
        <f t="shared" si="234"/>
        <v>3</v>
      </c>
      <c r="O2811" s="635">
        <f>P2812</f>
        <v>4.2</v>
      </c>
      <c r="P2811" s="52">
        <f>SUM(D2811:D2812)</f>
        <v>500</v>
      </c>
      <c r="R2811" s="46"/>
    </row>
    <row r="2812" spans="1:18" s="57" customFormat="1" x14ac:dyDescent="0.3">
      <c r="A2812" s="46">
        <v>41352</v>
      </c>
      <c r="B2812" s="953" t="s">
        <v>851</v>
      </c>
      <c r="C2812" s="953" t="s">
        <v>127</v>
      </c>
      <c r="D2812" s="65">
        <v>250</v>
      </c>
      <c r="E2812" s="57" t="s">
        <v>506</v>
      </c>
      <c r="F2812" s="46">
        <v>52305</v>
      </c>
      <c r="G2812" s="57" t="s">
        <v>849</v>
      </c>
      <c r="H2812" s="57" t="s">
        <v>631</v>
      </c>
      <c r="I2812" s="58" t="s">
        <v>791</v>
      </c>
      <c r="J2812" s="59" t="s">
        <v>221</v>
      </c>
      <c r="K2812" s="59"/>
      <c r="L2812" s="70">
        <v>2100</v>
      </c>
      <c r="M2812" s="60">
        <v>5</v>
      </c>
      <c r="N2812" s="51">
        <f t="shared" si="234"/>
        <v>3</v>
      </c>
      <c r="O2812" s="635">
        <f>P2812</f>
        <v>4.2</v>
      </c>
      <c r="P2812" s="52">
        <f>L2811/P2811</f>
        <v>4.2</v>
      </c>
      <c r="R2812" s="46"/>
    </row>
    <row r="2813" spans="1:18" x14ac:dyDescent="0.3">
      <c r="A2813" s="5">
        <v>41352</v>
      </c>
      <c r="B2813" s="704" t="s">
        <v>856</v>
      </c>
      <c r="C2813" s="704" t="s">
        <v>65</v>
      </c>
      <c r="D2813" s="7">
        <v>375</v>
      </c>
      <c r="E2813" t="s">
        <v>857</v>
      </c>
      <c r="F2813" s="5">
        <v>15797</v>
      </c>
      <c r="G2813" t="s">
        <v>858</v>
      </c>
      <c r="H2813" t="s">
        <v>220</v>
      </c>
      <c r="I2813" s="1" t="s">
        <v>631</v>
      </c>
      <c r="J2813" s="2" t="s">
        <v>216</v>
      </c>
      <c r="K2813" s="2"/>
      <c r="L2813" s="69">
        <v>800</v>
      </c>
      <c r="M2813" s="20">
        <v>3.5</v>
      </c>
      <c r="N2813" s="38">
        <f t="shared" si="234"/>
        <v>3</v>
      </c>
      <c r="O2813" s="634">
        <f t="shared" ref="O2813:O2818" si="235">L2813/D2813</f>
        <v>2.1333333333333333</v>
      </c>
    </row>
    <row r="2814" spans="1:18" x14ac:dyDescent="0.3">
      <c r="A2814" s="5">
        <v>41352</v>
      </c>
      <c r="B2814" s="704" t="s">
        <v>859</v>
      </c>
      <c r="C2814" s="704" t="s">
        <v>36</v>
      </c>
      <c r="D2814" s="7">
        <v>250</v>
      </c>
      <c r="E2814" t="s">
        <v>66</v>
      </c>
      <c r="F2814" s="5">
        <v>45031</v>
      </c>
      <c r="G2814" t="s">
        <v>557</v>
      </c>
      <c r="H2814" t="s">
        <v>646</v>
      </c>
      <c r="I2814" s="1" t="s">
        <v>338</v>
      </c>
      <c r="J2814" s="2" t="s">
        <v>860</v>
      </c>
      <c r="K2814" s="2"/>
      <c r="L2814" s="69">
        <v>1300</v>
      </c>
      <c r="M2814" s="20">
        <v>-30</v>
      </c>
      <c r="N2814" s="38">
        <f t="shared" si="234"/>
        <v>3</v>
      </c>
      <c r="O2814" s="634">
        <f t="shared" si="235"/>
        <v>5.2</v>
      </c>
    </row>
    <row r="2815" spans="1:18" x14ac:dyDescent="0.3">
      <c r="A2815" s="5">
        <v>41352</v>
      </c>
      <c r="B2815" s="704" t="s">
        <v>861</v>
      </c>
      <c r="C2815" s="704" t="s">
        <v>36</v>
      </c>
      <c r="D2815" s="7">
        <v>250</v>
      </c>
      <c r="E2815" t="s">
        <v>862</v>
      </c>
      <c r="F2815" s="5">
        <v>52321</v>
      </c>
      <c r="G2815" t="s">
        <v>863</v>
      </c>
      <c r="H2815" t="s">
        <v>184</v>
      </c>
      <c r="I2815" s="1" t="s">
        <v>864</v>
      </c>
      <c r="J2815" s="2" t="s">
        <v>665</v>
      </c>
      <c r="K2815" s="2"/>
      <c r="L2815" s="69">
        <v>2300</v>
      </c>
      <c r="M2815" s="20">
        <v>-27.5</v>
      </c>
      <c r="N2815" s="38">
        <f t="shared" si="234"/>
        <v>3</v>
      </c>
      <c r="O2815" s="634">
        <f t="shared" si="235"/>
        <v>9.1999999999999993</v>
      </c>
    </row>
    <row r="2816" spans="1:18" x14ac:dyDescent="0.3">
      <c r="A2816" s="5">
        <v>41352</v>
      </c>
      <c r="B2816" s="704" t="s">
        <v>866</v>
      </c>
      <c r="C2816" s="704" t="s">
        <v>218</v>
      </c>
      <c r="D2816" s="7">
        <v>300</v>
      </c>
      <c r="E2816" t="s">
        <v>66</v>
      </c>
      <c r="F2816" s="5">
        <v>45031</v>
      </c>
      <c r="G2816" t="s">
        <v>867</v>
      </c>
      <c r="H2816" t="s">
        <v>244</v>
      </c>
      <c r="I2816" s="1" t="s">
        <v>678</v>
      </c>
      <c r="J2816" s="2" t="s">
        <v>321</v>
      </c>
      <c r="K2816" s="2"/>
      <c r="L2816" s="69">
        <v>1400</v>
      </c>
      <c r="M2816" s="20">
        <v>-7</v>
      </c>
      <c r="N2816" s="38">
        <f t="shared" si="234"/>
        <v>3</v>
      </c>
      <c r="O2816" s="634">
        <f t="shared" si="235"/>
        <v>4.666666666666667</v>
      </c>
    </row>
    <row r="2817" spans="1:18" x14ac:dyDescent="0.3">
      <c r="A2817" s="5">
        <v>41352</v>
      </c>
      <c r="B2817" s="704" t="s">
        <v>869</v>
      </c>
      <c r="C2817" s="704" t="s">
        <v>208</v>
      </c>
      <c r="D2817" s="7">
        <v>100</v>
      </c>
      <c r="E2817" t="s">
        <v>601</v>
      </c>
      <c r="F2817" s="5">
        <v>51957</v>
      </c>
      <c r="G2817" t="s">
        <v>870</v>
      </c>
      <c r="H2817" t="s">
        <v>597</v>
      </c>
      <c r="I2817" s="1" t="s">
        <v>871</v>
      </c>
      <c r="J2817" s="2" t="s">
        <v>202</v>
      </c>
      <c r="K2817" s="2"/>
      <c r="L2817" s="69">
        <v>200</v>
      </c>
      <c r="M2817" s="20">
        <v>0</v>
      </c>
      <c r="N2817" s="38">
        <f t="shared" si="234"/>
        <v>3</v>
      </c>
      <c r="O2817" s="634">
        <f t="shared" si="235"/>
        <v>2</v>
      </c>
    </row>
    <row r="2818" spans="1:18" x14ac:dyDescent="0.3">
      <c r="A2818" s="5">
        <v>41348</v>
      </c>
      <c r="B2818" s="704" t="s">
        <v>751</v>
      </c>
      <c r="C2818" s="704" t="s">
        <v>218</v>
      </c>
      <c r="D2818" s="7">
        <v>450</v>
      </c>
      <c r="E2818" t="s">
        <v>66</v>
      </c>
      <c r="F2818" s="5">
        <v>45005</v>
      </c>
      <c r="G2818" t="s">
        <v>752</v>
      </c>
      <c r="H2818" t="s">
        <v>753</v>
      </c>
      <c r="I2818" t="s">
        <v>338</v>
      </c>
      <c r="J2818" t="s">
        <v>325</v>
      </c>
      <c r="K2818"/>
      <c r="L2818" s="69">
        <v>4000</v>
      </c>
      <c r="M2818" s="20"/>
      <c r="N2818" s="38">
        <f t="shared" si="234"/>
        <v>3</v>
      </c>
      <c r="O2818" s="634">
        <f t="shared" si="235"/>
        <v>8.8888888888888893</v>
      </c>
    </row>
    <row r="2819" spans="1:18" s="57" customFormat="1" x14ac:dyDescent="0.3">
      <c r="A2819" s="46">
        <v>41348</v>
      </c>
      <c r="B2819" s="953" t="s">
        <v>754</v>
      </c>
      <c r="C2819" s="953" t="s">
        <v>73</v>
      </c>
      <c r="D2819" s="65">
        <v>1000</v>
      </c>
      <c r="E2819" s="57" t="s">
        <v>755</v>
      </c>
      <c r="F2819" s="46">
        <v>42450</v>
      </c>
      <c r="G2819" s="57" t="s">
        <v>756</v>
      </c>
      <c r="H2819" s="57" t="s">
        <v>356</v>
      </c>
      <c r="I2819" s="57" t="s">
        <v>356</v>
      </c>
      <c r="J2819" s="57" t="s">
        <v>757</v>
      </c>
      <c r="L2819" s="70">
        <v>3000</v>
      </c>
      <c r="M2819" s="60">
        <v>-4</v>
      </c>
      <c r="N2819" s="51">
        <f t="shared" si="234"/>
        <v>3</v>
      </c>
      <c r="O2819" s="635">
        <f>P2820</f>
        <v>1.5</v>
      </c>
      <c r="P2819" s="52">
        <f>SUM(D2819:D2820)</f>
        <v>2000</v>
      </c>
      <c r="R2819" s="46"/>
    </row>
    <row r="2820" spans="1:18" s="57" customFormat="1" x14ac:dyDescent="0.3">
      <c r="A2820" s="46">
        <v>41348</v>
      </c>
      <c r="B2820" s="953" t="s">
        <v>754</v>
      </c>
      <c r="C2820" s="953" t="s">
        <v>73</v>
      </c>
      <c r="D2820" s="65">
        <v>1000</v>
      </c>
      <c r="E2820" s="57" t="s">
        <v>37</v>
      </c>
      <c r="F2820" s="46">
        <v>43180</v>
      </c>
      <c r="G2820" s="57" t="s">
        <v>756</v>
      </c>
      <c r="H2820" s="57" t="s">
        <v>759</v>
      </c>
      <c r="I2820" s="57" t="s">
        <v>631</v>
      </c>
      <c r="J2820" s="57" t="s">
        <v>760</v>
      </c>
      <c r="L2820" s="70">
        <v>3000</v>
      </c>
      <c r="M2820" s="60">
        <v>5</v>
      </c>
      <c r="N2820" s="51">
        <f t="shared" si="234"/>
        <v>3</v>
      </c>
      <c r="O2820" s="635">
        <f>P2820</f>
        <v>1.5</v>
      </c>
      <c r="P2820" s="52">
        <f>L2819/P2819</f>
        <v>1.5</v>
      </c>
      <c r="R2820" s="46"/>
    </row>
    <row r="2821" spans="1:18" x14ac:dyDescent="0.3">
      <c r="A2821" s="5">
        <v>41347</v>
      </c>
      <c r="B2821" s="704" t="s">
        <v>732</v>
      </c>
      <c r="C2821" s="704" t="s">
        <v>100</v>
      </c>
      <c r="D2821" s="7">
        <v>1000</v>
      </c>
      <c r="E2821" t="s">
        <v>37</v>
      </c>
      <c r="F2821" s="5">
        <v>43180</v>
      </c>
      <c r="G2821" t="s">
        <v>733</v>
      </c>
      <c r="H2821" t="s">
        <v>573</v>
      </c>
      <c r="I2821" t="s">
        <v>151</v>
      </c>
      <c r="J2821" t="s">
        <v>152</v>
      </c>
      <c r="K2821"/>
      <c r="L2821" s="69">
        <v>2850</v>
      </c>
      <c r="M2821" s="20">
        <v>8</v>
      </c>
      <c r="N2821" s="38">
        <f t="shared" si="234"/>
        <v>3</v>
      </c>
      <c r="O2821" s="634">
        <f>L2821/D2821</f>
        <v>2.85</v>
      </c>
    </row>
    <row r="2822" spans="1:18" x14ac:dyDescent="0.3">
      <c r="A2822" s="5">
        <v>41347</v>
      </c>
      <c r="B2822" s="704" t="s">
        <v>735</v>
      </c>
      <c r="C2822" s="704" t="s">
        <v>100</v>
      </c>
      <c r="D2822" s="7">
        <v>500</v>
      </c>
      <c r="E2822" t="s">
        <v>66</v>
      </c>
      <c r="F2822" s="5">
        <v>45006</v>
      </c>
      <c r="G2822" t="s">
        <v>733</v>
      </c>
      <c r="H2822" t="s">
        <v>330</v>
      </c>
      <c r="I2822" t="s">
        <v>123</v>
      </c>
      <c r="J2822" t="s">
        <v>736</v>
      </c>
      <c r="K2822"/>
      <c r="L2822" s="69">
        <v>2250</v>
      </c>
      <c r="M2822" s="20">
        <v>2</v>
      </c>
      <c r="N2822" s="38">
        <f t="shared" si="234"/>
        <v>3</v>
      </c>
      <c r="O2822" s="634">
        <f>L2822/D2822</f>
        <v>4.5</v>
      </c>
    </row>
    <row r="2823" spans="1:18" x14ac:dyDescent="0.3">
      <c r="A2823" s="5">
        <v>41347</v>
      </c>
      <c r="B2823" s="704" t="s">
        <v>737</v>
      </c>
      <c r="C2823" s="704" t="s">
        <v>218</v>
      </c>
      <c r="D2823" s="7">
        <v>500</v>
      </c>
      <c r="E2823" t="s">
        <v>224</v>
      </c>
      <c r="F2823" s="5">
        <v>43922</v>
      </c>
      <c r="G2823" t="s">
        <v>738</v>
      </c>
      <c r="H2823" t="s">
        <v>123</v>
      </c>
      <c r="I2823" t="s">
        <v>739</v>
      </c>
      <c r="J2823" t="s">
        <v>740</v>
      </c>
      <c r="K2823"/>
      <c r="L2823" s="69">
        <v>3000</v>
      </c>
      <c r="M2823" s="20">
        <v>-1</v>
      </c>
      <c r="N2823" s="38">
        <f t="shared" si="234"/>
        <v>3</v>
      </c>
      <c r="O2823" s="634">
        <f>L2823/D2823</f>
        <v>6</v>
      </c>
    </row>
    <row r="2824" spans="1:18" s="57" customFormat="1" x14ac:dyDescent="0.3">
      <c r="A2824" s="46">
        <v>41347</v>
      </c>
      <c r="B2824" s="953" t="s">
        <v>741</v>
      </c>
      <c r="C2824" s="953" t="s">
        <v>218</v>
      </c>
      <c r="D2824" s="65">
        <v>250</v>
      </c>
      <c r="E2824" s="57" t="s">
        <v>37</v>
      </c>
      <c r="F2824" s="46">
        <v>43312</v>
      </c>
      <c r="G2824" s="57" t="s">
        <v>742</v>
      </c>
      <c r="H2824" s="57" t="s">
        <v>689</v>
      </c>
      <c r="I2824" s="57" t="s">
        <v>93</v>
      </c>
      <c r="J2824" s="57" t="s">
        <v>265</v>
      </c>
      <c r="L2824" s="70">
        <v>3200</v>
      </c>
      <c r="M2824" s="60">
        <v>-30</v>
      </c>
      <c r="N2824" s="51">
        <f t="shared" si="234"/>
        <v>3</v>
      </c>
      <c r="O2824" s="635">
        <f>P2825</f>
        <v>6.4</v>
      </c>
      <c r="P2824" s="52">
        <f>SUM(D2824:D2825)</f>
        <v>500</v>
      </c>
      <c r="R2824" s="46"/>
    </row>
    <row r="2825" spans="1:18" s="57" customFormat="1" x14ac:dyDescent="0.3">
      <c r="A2825" s="46">
        <v>41347</v>
      </c>
      <c r="B2825" s="953" t="s">
        <v>744</v>
      </c>
      <c r="C2825" s="953" t="s">
        <v>218</v>
      </c>
      <c r="D2825" s="65">
        <v>250</v>
      </c>
      <c r="E2825" s="57" t="s">
        <v>66</v>
      </c>
      <c r="F2825" s="46">
        <v>45015</v>
      </c>
      <c r="G2825" s="57" t="s">
        <v>742</v>
      </c>
      <c r="H2825" s="57" t="s">
        <v>93</v>
      </c>
      <c r="I2825" s="57" t="s">
        <v>93</v>
      </c>
      <c r="J2825" s="57" t="s">
        <v>249</v>
      </c>
      <c r="L2825" s="70">
        <v>3200</v>
      </c>
      <c r="M2825" s="60">
        <v>-26</v>
      </c>
      <c r="N2825" s="51">
        <f t="shared" si="234"/>
        <v>3</v>
      </c>
      <c r="O2825" s="635">
        <f>P2825</f>
        <v>6.4</v>
      </c>
      <c r="P2825" s="52">
        <f>L2824/P2824</f>
        <v>6.4</v>
      </c>
      <c r="R2825" s="46"/>
    </row>
    <row r="2826" spans="1:18" x14ac:dyDescent="0.3">
      <c r="A2826" s="5">
        <v>41347</v>
      </c>
      <c r="B2826" s="704" t="s">
        <v>745</v>
      </c>
      <c r="C2826" s="704" t="s">
        <v>36</v>
      </c>
      <c r="D2826" s="7">
        <v>500</v>
      </c>
      <c r="E2826" t="s">
        <v>746</v>
      </c>
      <c r="F2826" s="5">
        <v>43364</v>
      </c>
      <c r="G2826" t="s">
        <v>747</v>
      </c>
      <c r="H2826" t="s">
        <v>748</v>
      </c>
      <c r="I2826" t="s">
        <v>749</v>
      </c>
      <c r="J2826" t="s">
        <v>750</v>
      </c>
      <c r="K2826"/>
      <c r="L2826" s="69">
        <v>2600</v>
      </c>
      <c r="M2826" s="20">
        <v>-5</v>
      </c>
      <c r="N2826" s="38">
        <f t="shared" si="234"/>
        <v>3</v>
      </c>
      <c r="O2826" s="634">
        <f>L2826/D2826</f>
        <v>5.2</v>
      </c>
    </row>
    <row r="2827" spans="1:18" x14ac:dyDescent="0.3">
      <c r="A2827" s="5">
        <v>41346</v>
      </c>
      <c r="B2827" s="704" t="s">
        <v>711</v>
      </c>
      <c r="C2827" s="704" t="s">
        <v>11</v>
      </c>
      <c r="D2827" s="7">
        <v>750</v>
      </c>
      <c r="E2827" t="s">
        <v>37</v>
      </c>
      <c r="F2827" s="5">
        <v>43179</v>
      </c>
      <c r="G2827" t="s">
        <v>712</v>
      </c>
      <c r="H2827" t="s">
        <v>226</v>
      </c>
      <c r="I2827" t="s">
        <v>713</v>
      </c>
      <c r="J2827" t="s">
        <v>152</v>
      </c>
      <c r="K2827"/>
      <c r="L2827" s="69">
        <v>2800</v>
      </c>
      <c r="M2827" s="20">
        <v>-6</v>
      </c>
      <c r="N2827" s="38">
        <f t="shared" si="234"/>
        <v>3</v>
      </c>
      <c r="O2827" s="634">
        <f>L2827/D2827</f>
        <v>3.7333333333333334</v>
      </c>
    </row>
    <row r="2828" spans="1:18" s="57" customFormat="1" x14ac:dyDescent="0.3">
      <c r="A2828" s="46">
        <v>41346</v>
      </c>
      <c r="B2828" s="953" t="s">
        <v>715</v>
      </c>
      <c r="C2828" s="953" t="s">
        <v>600</v>
      </c>
      <c r="D2828" s="65">
        <v>500</v>
      </c>
      <c r="E2828" s="57" t="s">
        <v>37</v>
      </c>
      <c r="F2828" s="46">
        <v>43174</v>
      </c>
      <c r="G2828" s="57" t="s">
        <v>716</v>
      </c>
      <c r="H2828" s="57" t="s">
        <v>717</v>
      </c>
      <c r="I2828" s="57" t="s">
        <v>578</v>
      </c>
      <c r="J2828" s="57" t="s">
        <v>718</v>
      </c>
      <c r="L2828" s="70">
        <v>5300</v>
      </c>
      <c r="M2828" s="60"/>
      <c r="N2828" s="51">
        <f t="shared" si="234"/>
        <v>3</v>
      </c>
      <c r="O2828" s="635">
        <f>P2829</f>
        <v>3.5333333333333332</v>
      </c>
      <c r="P2828" s="52">
        <f>SUM(D2828:D2829)</f>
        <v>1500</v>
      </c>
      <c r="R2828" s="46"/>
    </row>
    <row r="2829" spans="1:18" s="57" customFormat="1" x14ac:dyDescent="0.3">
      <c r="A2829" s="46">
        <v>41346</v>
      </c>
      <c r="B2829" s="953" t="s">
        <v>719</v>
      </c>
      <c r="C2829" s="953" t="s">
        <v>600</v>
      </c>
      <c r="D2829" s="65">
        <v>1000</v>
      </c>
      <c r="E2829" s="57" t="s">
        <v>66</v>
      </c>
      <c r="F2829" s="46">
        <v>45000</v>
      </c>
      <c r="G2829" s="57" t="s">
        <v>716</v>
      </c>
      <c r="H2829" s="57" t="s">
        <v>339</v>
      </c>
      <c r="I2829" s="57" t="s">
        <v>244</v>
      </c>
      <c r="J2829" s="57" t="s">
        <v>245</v>
      </c>
      <c r="L2829" s="70">
        <v>5300</v>
      </c>
      <c r="M2829" s="60"/>
      <c r="N2829" s="51">
        <f t="shared" si="234"/>
        <v>3</v>
      </c>
      <c r="O2829" s="635">
        <f>P2829</f>
        <v>3.5333333333333332</v>
      </c>
      <c r="P2829" s="52">
        <f>L2828/P2828</f>
        <v>3.5333333333333332</v>
      </c>
      <c r="R2829" s="46"/>
    </row>
    <row r="2830" spans="1:18" s="57" customFormat="1" x14ac:dyDescent="0.3">
      <c r="A2830" s="46">
        <v>41346</v>
      </c>
      <c r="B2830" s="953" t="s">
        <v>720</v>
      </c>
      <c r="C2830" s="953" t="s">
        <v>100</v>
      </c>
      <c r="D2830" s="65">
        <v>1250</v>
      </c>
      <c r="E2830" s="57" t="s">
        <v>721</v>
      </c>
      <c r="F2830" s="46">
        <v>42447</v>
      </c>
      <c r="G2830" s="57" t="s">
        <v>722</v>
      </c>
      <c r="H2830" s="57" t="s">
        <v>723</v>
      </c>
      <c r="I2830" s="57" t="s">
        <v>724</v>
      </c>
      <c r="J2830" s="57" t="s">
        <v>136</v>
      </c>
      <c r="L2830" s="70">
        <v>11000</v>
      </c>
      <c r="M2830" s="60">
        <v>0</v>
      </c>
      <c r="N2830" s="51">
        <f t="shared" si="234"/>
        <v>3</v>
      </c>
      <c r="O2830" s="635">
        <f>P2831</f>
        <v>3.6666666666666665</v>
      </c>
      <c r="P2830" s="52">
        <f>SUM(D2830:D2832)</f>
        <v>3000</v>
      </c>
      <c r="R2830" s="46"/>
    </row>
    <row r="2831" spans="1:18" s="57" customFormat="1" x14ac:dyDescent="0.3">
      <c r="A2831" s="46">
        <v>41346</v>
      </c>
      <c r="B2831" s="953" t="s">
        <v>725</v>
      </c>
      <c r="C2831" s="953" t="s">
        <v>100</v>
      </c>
      <c r="D2831" s="65">
        <v>1250</v>
      </c>
      <c r="E2831" s="57" t="s">
        <v>66</v>
      </c>
      <c r="F2831" s="46">
        <v>45003</v>
      </c>
      <c r="G2831" s="57" t="s">
        <v>722</v>
      </c>
      <c r="H2831" s="57" t="s">
        <v>292</v>
      </c>
      <c r="I2831" s="57" t="s">
        <v>220</v>
      </c>
      <c r="J2831" s="57" t="s">
        <v>642</v>
      </c>
      <c r="L2831" s="70">
        <v>11000</v>
      </c>
      <c r="M2831" s="60">
        <v>0</v>
      </c>
      <c r="N2831" s="51">
        <f t="shared" si="234"/>
        <v>3</v>
      </c>
      <c r="O2831" s="635">
        <f>P2831</f>
        <v>3.6666666666666665</v>
      </c>
      <c r="P2831" s="52">
        <f>L2830/P2830</f>
        <v>3.6666666666666665</v>
      </c>
      <c r="R2831" s="46"/>
    </row>
    <row r="2832" spans="1:18" s="57" customFormat="1" x14ac:dyDescent="0.3">
      <c r="A2832" s="46">
        <v>41346</v>
      </c>
      <c r="B2832" s="953" t="s">
        <v>726</v>
      </c>
      <c r="C2832" s="953" t="s">
        <v>100</v>
      </c>
      <c r="D2832" s="65">
        <v>500</v>
      </c>
      <c r="E2832" s="57" t="s">
        <v>117</v>
      </c>
      <c r="F2832" s="46">
        <v>52308</v>
      </c>
      <c r="G2832" s="57" t="s">
        <v>722</v>
      </c>
      <c r="H2832" s="57" t="s">
        <v>597</v>
      </c>
      <c r="I2832" s="57" t="s">
        <v>145</v>
      </c>
      <c r="J2832" s="57" t="s">
        <v>202</v>
      </c>
      <c r="L2832" s="70">
        <v>11000</v>
      </c>
      <c r="M2832" s="60">
        <v>0</v>
      </c>
      <c r="N2832" s="51">
        <f t="shared" si="234"/>
        <v>3</v>
      </c>
      <c r="O2832" s="635">
        <f>P2831</f>
        <v>3.6666666666666665</v>
      </c>
      <c r="P2832" s="52"/>
      <c r="R2832" s="46"/>
    </row>
    <row r="2833" spans="1:18" x14ac:dyDescent="0.3">
      <c r="A2833" s="5">
        <v>41346</v>
      </c>
      <c r="B2833" s="704" t="s">
        <v>727</v>
      </c>
      <c r="C2833" s="704" t="s">
        <v>218</v>
      </c>
      <c r="D2833" s="7">
        <v>250</v>
      </c>
      <c r="E2833" t="s">
        <v>66</v>
      </c>
      <c r="F2833" s="5">
        <v>45000</v>
      </c>
      <c r="G2833" t="s">
        <v>728</v>
      </c>
      <c r="H2833" t="s">
        <v>652</v>
      </c>
      <c r="I2833" t="s">
        <v>652</v>
      </c>
      <c r="J2833" t="s">
        <v>91</v>
      </c>
      <c r="K2833"/>
      <c r="L2833" s="69">
        <v>400</v>
      </c>
      <c r="M2833" s="20">
        <v>0</v>
      </c>
      <c r="N2833" s="38">
        <f t="shared" si="234"/>
        <v>3</v>
      </c>
      <c r="O2833" s="634">
        <f t="shared" ref="O2833:O2838" si="236">L2833/D2833</f>
        <v>1.6</v>
      </c>
    </row>
    <row r="2834" spans="1:18" x14ac:dyDescent="0.3">
      <c r="A2834" s="5">
        <v>41346</v>
      </c>
      <c r="B2834" s="704" t="s">
        <v>730</v>
      </c>
      <c r="C2834" s="704" t="s">
        <v>100</v>
      </c>
      <c r="D2834" s="7">
        <v>1250</v>
      </c>
      <c r="E2834" t="s">
        <v>37</v>
      </c>
      <c r="F2834" s="5">
        <v>43178</v>
      </c>
      <c r="G2834" t="s">
        <v>731</v>
      </c>
      <c r="H2834" t="s">
        <v>444</v>
      </c>
      <c r="I2834" t="s">
        <v>573</v>
      </c>
      <c r="J2834" t="s">
        <v>152</v>
      </c>
      <c r="K2834"/>
      <c r="L2834" s="69">
        <v>2500</v>
      </c>
      <c r="M2834" s="20">
        <v>3</v>
      </c>
      <c r="N2834" s="38">
        <f t="shared" si="234"/>
        <v>3</v>
      </c>
      <c r="O2834" s="634">
        <f t="shared" si="236"/>
        <v>2</v>
      </c>
    </row>
    <row r="2835" spans="1:18" x14ac:dyDescent="0.3">
      <c r="A2835" s="5">
        <v>41345</v>
      </c>
      <c r="B2835" s="704" t="s">
        <v>683</v>
      </c>
      <c r="C2835" s="704" t="s">
        <v>218</v>
      </c>
      <c r="D2835" s="7">
        <v>350</v>
      </c>
      <c r="E2835" t="s">
        <v>66</v>
      </c>
      <c r="F2835" s="5">
        <v>45017</v>
      </c>
      <c r="G2835" t="s">
        <v>684</v>
      </c>
      <c r="H2835" t="s">
        <v>124</v>
      </c>
      <c r="I2835" t="s">
        <v>579</v>
      </c>
      <c r="J2835" t="s">
        <v>447</v>
      </c>
      <c r="K2835"/>
      <c r="L2835" s="69">
        <v>4000</v>
      </c>
      <c r="M2835" s="20">
        <v>-11</v>
      </c>
      <c r="N2835" s="38">
        <f t="shared" si="234"/>
        <v>3</v>
      </c>
      <c r="O2835" s="634">
        <f t="shared" si="236"/>
        <v>11.428571428571429</v>
      </c>
    </row>
    <row r="2836" spans="1:18" x14ac:dyDescent="0.3">
      <c r="A2836" s="5">
        <v>41345</v>
      </c>
      <c r="B2836" s="704" t="s">
        <v>685</v>
      </c>
      <c r="C2836" s="704" t="s">
        <v>218</v>
      </c>
      <c r="D2836" s="7">
        <v>850</v>
      </c>
      <c r="E2836" t="s">
        <v>117</v>
      </c>
      <c r="F2836" s="5">
        <v>52322</v>
      </c>
      <c r="G2836" t="s">
        <v>684</v>
      </c>
      <c r="H2836" t="s">
        <v>244</v>
      </c>
      <c r="I2836" t="s">
        <v>320</v>
      </c>
      <c r="J2836" t="s">
        <v>321</v>
      </c>
      <c r="K2836"/>
      <c r="L2836" s="69">
        <v>4700</v>
      </c>
      <c r="M2836" s="20">
        <v>5</v>
      </c>
      <c r="N2836" s="38">
        <f t="shared" si="234"/>
        <v>3</v>
      </c>
      <c r="O2836" s="634">
        <f t="shared" si="236"/>
        <v>5.5294117647058822</v>
      </c>
    </row>
    <row r="2837" spans="1:18" x14ac:dyDescent="0.3">
      <c r="A2837" s="5">
        <v>41345</v>
      </c>
      <c r="B2837" s="704" t="s">
        <v>687</v>
      </c>
      <c r="C2837" s="704" t="s">
        <v>235</v>
      </c>
      <c r="D2837" s="7">
        <v>250</v>
      </c>
      <c r="E2837" t="s">
        <v>66</v>
      </c>
      <c r="F2837" s="5">
        <v>45031</v>
      </c>
      <c r="G2837" t="s">
        <v>688</v>
      </c>
      <c r="H2837" t="s">
        <v>689</v>
      </c>
      <c r="I2837" t="s">
        <v>320</v>
      </c>
      <c r="J2837" t="s">
        <v>398</v>
      </c>
      <c r="K2837"/>
      <c r="L2837" s="69">
        <v>1300</v>
      </c>
      <c r="M2837" s="20">
        <v>-5</v>
      </c>
      <c r="N2837" s="38">
        <f t="shared" si="234"/>
        <v>3</v>
      </c>
      <c r="O2837" s="634">
        <f t="shared" si="236"/>
        <v>5.2</v>
      </c>
    </row>
    <row r="2838" spans="1:18" x14ac:dyDescent="0.3">
      <c r="A2838" s="5">
        <v>41345</v>
      </c>
      <c r="B2838" s="704" t="s">
        <v>690</v>
      </c>
      <c r="C2838" s="704" t="s">
        <v>22</v>
      </c>
      <c r="D2838" s="7">
        <v>400</v>
      </c>
      <c r="E2838" t="s">
        <v>117</v>
      </c>
      <c r="F2838" s="5">
        <v>52305</v>
      </c>
      <c r="G2838" t="s">
        <v>691</v>
      </c>
      <c r="H2838" t="s">
        <v>652</v>
      </c>
      <c r="I2838" t="s">
        <v>653</v>
      </c>
      <c r="J2838" t="s">
        <v>370</v>
      </c>
      <c r="K2838"/>
      <c r="L2838" s="69">
        <v>1700</v>
      </c>
      <c r="M2838" s="20">
        <v>2</v>
      </c>
      <c r="N2838" s="38">
        <f t="shared" si="234"/>
        <v>3</v>
      </c>
      <c r="O2838" s="634">
        <f t="shared" si="236"/>
        <v>4.25</v>
      </c>
    </row>
    <row r="2839" spans="1:18" s="57" customFormat="1" x14ac:dyDescent="0.3">
      <c r="A2839" s="46">
        <v>41345</v>
      </c>
      <c r="B2839" s="953" t="s">
        <v>693</v>
      </c>
      <c r="C2839" s="953" t="s">
        <v>276</v>
      </c>
      <c r="D2839" s="65">
        <v>325</v>
      </c>
      <c r="E2839" s="57" t="s">
        <v>66</v>
      </c>
      <c r="F2839" s="46">
        <v>45031</v>
      </c>
      <c r="G2839" s="57" t="s">
        <v>694</v>
      </c>
      <c r="H2839" s="57" t="s">
        <v>631</v>
      </c>
      <c r="I2839" s="57" t="s">
        <v>695</v>
      </c>
      <c r="J2839" s="57" t="s">
        <v>305</v>
      </c>
      <c r="L2839" s="70">
        <v>1100</v>
      </c>
      <c r="M2839" s="60">
        <v>-5</v>
      </c>
      <c r="N2839" s="51">
        <f t="shared" si="234"/>
        <v>3</v>
      </c>
      <c r="O2839" s="635">
        <f>P2840</f>
        <v>1.6923076923076923</v>
      </c>
      <c r="P2839" s="52">
        <f>SUM(D2839:D2840)</f>
        <v>650</v>
      </c>
      <c r="R2839" s="46"/>
    </row>
    <row r="2840" spans="1:18" s="57" customFormat="1" x14ac:dyDescent="0.3">
      <c r="A2840" s="46">
        <v>41345</v>
      </c>
      <c r="B2840" s="953" t="s">
        <v>696</v>
      </c>
      <c r="C2840" s="953" t="s">
        <v>276</v>
      </c>
      <c r="D2840" s="65">
        <v>325</v>
      </c>
      <c r="E2840" s="57" t="s">
        <v>117</v>
      </c>
      <c r="F2840" s="46">
        <v>52336</v>
      </c>
      <c r="G2840" s="57" t="s">
        <v>694</v>
      </c>
      <c r="H2840" s="57" t="s">
        <v>226</v>
      </c>
      <c r="I2840" s="57" t="s">
        <v>597</v>
      </c>
      <c r="J2840" s="57" t="s">
        <v>370</v>
      </c>
      <c r="L2840" s="70">
        <v>1100</v>
      </c>
      <c r="M2840" s="60">
        <v>3</v>
      </c>
      <c r="N2840" s="51">
        <f t="shared" si="234"/>
        <v>3</v>
      </c>
      <c r="O2840" s="635">
        <f>P2840</f>
        <v>1.6923076923076923</v>
      </c>
      <c r="P2840" s="52">
        <f>L2839/P2839</f>
        <v>1.6923076923076923</v>
      </c>
      <c r="R2840" s="46"/>
    </row>
    <row r="2841" spans="1:18" x14ac:dyDescent="0.3">
      <c r="A2841" s="5">
        <v>41345</v>
      </c>
      <c r="B2841" s="704" t="s">
        <v>697</v>
      </c>
      <c r="C2841" s="704" t="s">
        <v>288</v>
      </c>
      <c r="D2841" s="7">
        <v>400</v>
      </c>
      <c r="E2841" t="s">
        <v>698</v>
      </c>
      <c r="F2841" s="5">
        <v>41901</v>
      </c>
      <c r="G2841" t="s">
        <v>699</v>
      </c>
      <c r="H2841" t="s">
        <v>700</v>
      </c>
      <c r="I2841" t="s">
        <v>655</v>
      </c>
      <c r="J2841" t="s">
        <v>701</v>
      </c>
      <c r="K2841"/>
      <c r="L2841" s="69">
        <f>D2841*2.5</f>
        <v>1000</v>
      </c>
      <c r="M2841" s="20"/>
      <c r="N2841" s="38">
        <f t="shared" si="234"/>
        <v>3</v>
      </c>
      <c r="O2841" s="634">
        <f t="shared" ref="O2841:O2849" si="237">L2841/D2841</f>
        <v>2.5</v>
      </c>
    </row>
    <row r="2842" spans="1:18" x14ac:dyDescent="0.3">
      <c r="A2842" s="5">
        <v>41345</v>
      </c>
      <c r="B2842" s="704" t="s">
        <v>702</v>
      </c>
      <c r="C2842" s="704" t="s">
        <v>235</v>
      </c>
      <c r="D2842" s="7">
        <v>300</v>
      </c>
      <c r="E2842" t="s">
        <v>66</v>
      </c>
      <c r="F2842" s="5">
        <v>45000</v>
      </c>
      <c r="G2842" t="s">
        <v>703</v>
      </c>
      <c r="H2842" t="s">
        <v>466</v>
      </c>
      <c r="I2842" t="s">
        <v>123</v>
      </c>
      <c r="J2842" t="s">
        <v>27</v>
      </c>
      <c r="K2842"/>
      <c r="L2842" s="69">
        <v>800</v>
      </c>
      <c r="M2842" s="20"/>
      <c r="N2842" s="38">
        <f t="shared" si="234"/>
        <v>3</v>
      </c>
      <c r="O2842" s="634">
        <f t="shared" si="237"/>
        <v>2.6666666666666665</v>
      </c>
    </row>
    <row r="2843" spans="1:18" x14ac:dyDescent="0.3">
      <c r="A2843" s="5">
        <v>41345</v>
      </c>
      <c r="B2843" s="704" t="s">
        <v>704</v>
      </c>
      <c r="C2843" s="704" t="s">
        <v>705</v>
      </c>
      <c r="D2843" s="7">
        <v>1000</v>
      </c>
      <c r="E2843" t="s">
        <v>12</v>
      </c>
      <c r="F2843" s="5">
        <v>42447</v>
      </c>
      <c r="G2843" t="s">
        <v>706</v>
      </c>
      <c r="H2843" t="s">
        <v>707</v>
      </c>
      <c r="I2843" t="s">
        <v>708</v>
      </c>
      <c r="J2843" t="s">
        <v>709</v>
      </c>
      <c r="K2843"/>
      <c r="L2843" s="69">
        <v>2500</v>
      </c>
      <c r="M2843" s="20"/>
      <c r="N2843" s="38">
        <f t="shared" si="234"/>
        <v>3</v>
      </c>
      <c r="O2843" s="634">
        <f t="shared" si="237"/>
        <v>2.5</v>
      </c>
    </row>
    <row r="2844" spans="1:18" x14ac:dyDescent="0.3">
      <c r="A2844" s="5">
        <v>41345</v>
      </c>
      <c r="B2844" s="704" t="s">
        <v>710</v>
      </c>
      <c r="C2844" s="704" t="s">
        <v>705</v>
      </c>
      <c r="D2844" s="7">
        <v>1500</v>
      </c>
      <c r="E2844" t="s">
        <v>37</v>
      </c>
      <c r="F2844" s="5">
        <v>43178</v>
      </c>
      <c r="G2844" t="s">
        <v>706</v>
      </c>
      <c r="H2844" t="s">
        <v>151</v>
      </c>
      <c r="I2844" t="s">
        <v>475</v>
      </c>
      <c r="J2844" t="s">
        <v>476</v>
      </c>
      <c r="K2844"/>
      <c r="L2844" s="69">
        <v>4000</v>
      </c>
      <c r="M2844" s="20">
        <v>2</v>
      </c>
      <c r="N2844" s="38">
        <f t="shared" si="234"/>
        <v>3</v>
      </c>
      <c r="O2844" s="634">
        <f t="shared" si="237"/>
        <v>2.6666666666666665</v>
      </c>
    </row>
    <row r="2845" spans="1:18" x14ac:dyDescent="0.3">
      <c r="A2845" s="5">
        <v>41344</v>
      </c>
      <c r="B2845" s="704" t="s">
        <v>639</v>
      </c>
      <c r="C2845" s="704" t="s">
        <v>640</v>
      </c>
      <c r="D2845" s="7">
        <v>250</v>
      </c>
      <c r="E2845" t="s">
        <v>117</v>
      </c>
      <c r="F2845" s="5">
        <v>52305</v>
      </c>
      <c r="G2845" t="s">
        <v>641</v>
      </c>
      <c r="H2845" t="s">
        <v>631</v>
      </c>
      <c r="I2845" t="s">
        <v>631</v>
      </c>
      <c r="J2845" t="s">
        <v>642</v>
      </c>
      <c r="K2845"/>
      <c r="L2845" s="69">
        <v>640</v>
      </c>
      <c r="M2845" s="20">
        <v>12</v>
      </c>
      <c r="N2845" s="38">
        <f t="shared" si="234"/>
        <v>3</v>
      </c>
      <c r="O2845" s="634">
        <f t="shared" si="237"/>
        <v>2.56</v>
      </c>
    </row>
    <row r="2846" spans="1:18" x14ac:dyDescent="0.3">
      <c r="A2846" s="5">
        <v>41344</v>
      </c>
      <c r="B2846" s="704" t="s">
        <v>644</v>
      </c>
      <c r="C2846" s="704" t="s">
        <v>36</v>
      </c>
      <c r="D2846" s="7">
        <v>500</v>
      </c>
      <c r="E2846" t="s">
        <v>66</v>
      </c>
      <c r="F2846" s="5">
        <v>45000</v>
      </c>
      <c r="G2846" t="s">
        <v>645</v>
      </c>
      <c r="H2846" t="s">
        <v>646</v>
      </c>
      <c r="I2846" t="s">
        <v>647</v>
      </c>
      <c r="J2846" t="s">
        <v>648</v>
      </c>
      <c r="K2846"/>
      <c r="L2846" s="69">
        <v>2500</v>
      </c>
      <c r="M2846" s="20">
        <v>-13</v>
      </c>
      <c r="N2846" s="38">
        <f t="shared" si="234"/>
        <v>3</v>
      </c>
      <c r="O2846" s="634">
        <f t="shared" si="237"/>
        <v>5</v>
      </c>
    </row>
    <row r="2847" spans="1:18" x14ac:dyDescent="0.3">
      <c r="A2847" s="5">
        <v>41344</v>
      </c>
      <c r="B2847" s="704" t="s">
        <v>650</v>
      </c>
      <c r="C2847" s="704" t="s">
        <v>218</v>
      </c>
      <c r="D2847" s="7">
        <v>300</v>
      </c>
      <c r="E2847" t="s">
        <v>66</v>
      </c>
      <c r="F2847" s="5">
        <v>45000</v>
      </c>
      <c r="G2847" t="s">
        <v>651</v>
      </c>
      <c r="H2847" t="s">
        <v>652</v>
      </c>
      <c r="I2847" t="s">
        <v>653</v>
      </c>
      <c r="J2847" t="s">
        <v>370</v>
      </c>
      <c r="K2847"/>
      <c r="L2847" s="69">
        <v>850</v>
      </c>
      <c r="M2847" s="20"/>
      <c r="N2847" s="38">
        <f t="shared" si="234"/>
        <v>3</v>
      </c>
      <c r="O2847" s="634">
        <f t="shared" si="237"/>
        <v>2.8333333333333335</v>
      </c>
    </row>
    <row r="2848" spans="1:18" x14ac:dyDescent="0.3">
      <c r="A2848" s="5">
        <v>41344</v>
      </c>
      <c r="B2848" s="704" t="s">
        <v>658</v>
      </c>
      <c r="C2848" s="704" t="s">
        <v>208</v>
      </c>
      <c r="D2848" s="7">
        <v>1250</v>
      </c>
      <c r="E2848" t="s">
        <v>66</v>
      </c>
      <c r="F2848" s="5">
        <v>45000</v>
      </c>
      <c r="G2848" t="s">
        <v>659</v>
      </c>
      <c r="H2848" t="s">
        <v>579</v>
      </c>
      <c r="I2848" t="s">
        <v>660</v>
      </c>
      <c r="J2848" t="s">
        <v>661</v>
      </c>
      <c r="K2848"/>
      <c r="L2848" s="69">
        <v>2800</v>
      </c>
      <c r="M2848" s="20">
        <v>5</v>
      </c>
      <c r="N2848" s="38">
        <f t="shared" si="234"/>
        <v>3</v>
      </c>
      <c r="O2848" s="634">
        <f t="shared" si="237"/>
        <v>2.2400000000000002</v>
      </c>
    </row>
    <row r="2849" spans="1:18" x14ac:dyDescent="0.3">
      <c r="A2849" s="5">
        <v>41344</v>
      </c>
      <c r="B2849" s="704" t="s">
        <v>663</v>
      </c>
      <c r="C2849" s="704" t="s">
        <v>208</v>
      </c>
      <c r="D2849" s="7">
        <v>1000</v>
      </c>
      <c r="E2849" t="s">
        <v>664</v>
      </c>
      <c r="F2849" s="5">
        <v>52671</v>
      </c>
      <c r="G2849" t="s">
        <v>659</v>
      </c>
      <c r="H2849" t="s">
        <v>329</v>
      </c>
      <c r="I2849" t="s">
        <v>660</v>
      </c>
      <c r="J2849" t="s">
        <v>665</v>
      </c>
      <c r="K2849"/>
      <c r="L2849" s="69">
        <v>2200</v>
      </c>
      <c r="M2849" s="20">
        <v>10</v>
      </c>
      <c r="N2849" s="38">
        <f t="shared" si="234"/>
        <v>3</v>
      </c>
      <c r="O2849" s="634">
        <f t="shared" si="237"/>
        <v>2.2000000000000002</v>
      </c>
    </row>
    <row r="2850" spans="1:18" s="57" customFormat="1" x14ac:dyDescent="0.3">
      <c r="A2850" s="46">
        <v>41344</v>
      </c>
      <c r="B2850" s="953" t="s">
        <v>667</v>
      </c>
      <c r="C2850" s="953" t="s">
        <v>403</v>
      </c>
      <c r="D2850" s="65">
        <v>600</v>
      </c>
      <c r="E2850" s="57" t="s">
        <v>12</v>
      </c>
      <c r="F2850" s="46">
        <v>42444</v>
      </c>
      <c r="G2850" s="57" t="s">
        <v>378</v>
      </c>
      <c r="H2850" s="57" t="s">
        <v>668</v>
      </c>
      <c r="I2850" s="57" t="s">
        <v>669</v>
      </c>
      <c r="J2850" s="57" t="s">
        <v>670</v>
      </c>
      <c r="L2850" s="70">
        <v>3000</v>
      </c>
      <c r="M2850" s="60">
        <v>1</v>
      </c>
      <c r="N2850" s="51">
        <f t="shared" si="234"/>
        <v>3</v>
      </c>
      <c r="O2850" s="635">
        <f>P2851</f>
        <v>3</v>
      </c>
      <c r="P2850" s="52">
        <f>SUM(D2850:D2851)</f>
        <v>1000</v>
      </c>
      <c r="R2850" s="46"/>
    </row>
    <row r="2851" spans="1:18" s="57" customFormat="1" x14ac:dyDescent="0.3">
      <c r="A2851" s="46">
        <v>41344</v>
      </c>
      <c r="B2851" s="953" t="s">
        <v>672</v>
      </c>
      <c r="C2851" s="953" t="s">
        <v>403</v>
      </c>
      <c r="D2851" s="65">
        <v>400</v>
      </c>
      <c r="E2851" s="57" t="s">
        <v>37</v>
      </c>
      <c r="F2851" s="46">
        <v>43174</v>
      </c>
      <c r="G2851" s="57" t="s">
        <v>378</v>
      </c>
      <c r="H2851" s="57" t="s">
        <v>145</v>
      </c>
      <c r="I2851" s="57" t="s">
        <v>673</v>
      </c>
      <c r="J2851" s="57" t="s">
        <v>293</v>
      </c>
      <c r="L2851" s="70">
        <v>3000</v>
      </c>
      <c r="M2851" s="60">
        <v>1</v>
      </c>
      <c r="N2851" s="51">
        <f t="shared" si="234"/>
        <v>3</v>
      </c>
      <c r="O2851" s="635">
        <f>P2851</f>
        <v>3</v>
      </c>
      <c r="P2851" s="52">
        <f>L2850/P2850</f>
        <v>3</v>
      </c>
      <c r="R2851" s="46"/>
    </row>
    <row r="2852" spans="1:18" x14ac:dyDescent="0.3">
      <c r="A2852" s="5">
        <v>41344</v>
      </c>
      <c r="B2852" s="704" t="s">
        <v>674</v>
      </c>
      <c r="C2852" s="704" t="s">
        <v>208</v>
      </c>
      <c r="D2852" s="7">
        <v>300</v>
      </c>
      <c r="E2852" t="s">
        <v>66</v>
      </c>
      <c r="F2852" s="5">
        <v>45000</v>
      </c>
      <c r="G2852" t="s">
        <v>675</v>
      </c>
      <c r="H2852" t="s">
        <v>124</v>
      </c>
      <c r="I2852" t="s">
        <v>676</v>
      </c>
      <c r="J2852" t="s">
        <v>661</v>
      </c>
      <c r="K2852"/>
      <c r="L2852" s="69">
        <v>2200</v>
      </c>
      <c r="M2852" s="20">
        <v>-5</v>
      </c>
      <c r="N2852" s="38">
        <f t="shared" si="234"/>
        <v>3</v>
      </c>
      <c r="O2852" s="634">
        <f>L2852/D2852</f>
        <v>7.333333333333333</v>
      </c>
    </row>
    <row r="2853" spans="1:18" x14ac:dyDescent="0.3">
      <c r="A2853" s="5">
        <v>41344</v>
      </c>
      <c r="B2853" s="704" t="s">
        <v>677</v>
      </c>
      <c r="C2853" s="704" t="s">
        <v>208</v>
      </c>
      <c r="D2853" s="7">
        <v>250</v>
      </c>
      <c r="E2853" t="s">
        <v>117</v>
      </c>
      <c r="F2853" s="5">
        <v>52397</v>
      </c>
      <c r="G2853" t="s">
        <v>675</v>
      </c>
      <c r="H2853" t="s">
        <v>320</v>
      </c>
      <c r="I2853" t="s">
        <v>678</v>
      </c>
      <c r="J2853" t="s">
        <v>321</v>
      </c>
      <c r="K2853"/>
      <c r="L2853" s="69">
        <v>1200</v>
      </c>
      <c r="M2853" s="20">
        <v>-5</v>
      </c>
      <c r="N2853" s="38">
        <f t="shared" si="234"/>
        <v>3</v>
      </c>
      <c r="O2853" s="634">
        <f>L2853/D2853</f>
        <v>4.8</v>
      </c>
    </row>
    <row r="2854" spans="1:18" x14ac:dyDescent="0.3">
      <c r="A2854" s="5">
        <v>41344</v>
      </c>
      <c r="B2854" s="704" t="s">
        <v>680</v>
      </c>
      <c r="C2854" s="704" t="s">
        <v>11</v>
      </c>
      <c r="D2854" s="7">
        <v>500</v>
      </c>
      <c r="E2854" t="s">
        <v>66</v>
      </c>
      <c r="F2854" s="5">
        <v>45000</v>
      </c>
      <c r="G2854" t="s">
        <v>681</v>
      </c>
      <c r="H2854" t="s">
        <v>189</v>
      </c>
      <c r="I2854" t="s">
        <v>414</v>
      </c>
      <c r="J2854" t="s">
        <v>415</v>
      </c>
      <c r="K2854"/>
      <c r="L2854" s="69">
        <v>1050</v>
      </c>
      <c r="M2854" s="20">
        <v>0</v>
      </c>
      <c r="N2854" s="38">
        <f t="shared" si="234"/>
        <v>3</v>
      </c>
      <c r="O2854" s="634">
        <f>L2854/D2854</f>
        <v>2.1</v>
      </c>
    </row>
    <row r="2855" spans="1:18" s="57" customFormat="1" x14ac:dyDescent="0.3">
      <c r="A2855" s="46">
        <v>41341</v>
      </c>
      <c r="B2855" s="953" t="s">
        <v>477</v>
      </c>
      <c r="C2855" s="953" t="s">
        <v>478</v>
      </c>
      <c r="D2855" s="65">
        <v>500</v>
      </c>
      <c r="E2855" s="57" t="s">
        <v>12</v>
      </c>
      <c r="F2855" s="46">
        <v>42444</v>
      </c>
      <c r="G2855" s="57" t="s">
        <v>479</v>
      </c>
      <c r="H2855" s="57" t="s">
        <v>14</v>
      </c>
      <c r="I2855" s="58" t="s">
        <v>480</v>
      </c>
      <c r="J2855" s="59" t="s">
        <v>481</v>
      </c>
      <c r="K2855" s="59"/>
      <c r="L2855" s="70">
        <v>1500</v>
      </c>
      <c r="M2855" s="60">
        <v>0</v>
      </c>
      <c r="N2855" s="51">
        <f t="shared" si="234"/>
        <v>3</v>
      </c>
      <c r="O2855" s="635">
        <f>P2856</f>
        <v>1.5</v>
      </c>
      <c r="P2855" s="52">
        <f>SUM(D2855:D2856)</f>
        <v>1000</v>
      </c>
      <c r="R2855" s="46"/>
    </row>
    <row r="2856" spans="1:18" s="57" customFormat="1" x14ac:dyDescent="0.3">
      <c r="A2856" s="46">
        <v>41341</v>
      </c>
      <c r="B2856" s="953" t="s">
        <v>483</v>
      </c>
      <c r="C2856" s="953" t="s">
        <v>478</v>
      </c>
      <c r="D2856" s="65">
        <v>500</v>
      </c>
      <c r="E2856" s="57" t="s">
        <v>12</v>
      </c>
      <c r="F2856" s="46">
        <v>42444</v>
      </c>
      <c r="G2856" s="57" t="s">
        <v>479</v>
      </c>
      <c r="H2856" s="57" t="s">
        <v>484</v>
      </c>
      <c r="I2856" s="58" t="s">
        <v>485</v>
      </c>
      <c r="J2856" s="59" t="s">
        <v>20</v>
      </c>
      <c r="K2856" s="59"/>
      <c r="L2856" s="70">
        <v>1500</v>
      </c>
      <c r="M2856" s="60">
        <v>0</v>
      </c>
      <c r="N2856" s="51">
        <f t="shared" si="234"/>
        <v>3</v>
      </c>
      <c r="O2856" s="635">
        <f>P2856</f>
        <v>1.5</v>
      </c>
      <c r="P2856" s="52">
        <f>L2855/P2855</f>
        <v>1.5</v>
      </c>
      <c r="R2856" s="46"/>
    </row>
    <row r="2857" spans="1:18" x14ac:dyDescent="0.3">
      <c r="A2857" s="5">
        <v>41340</v>
      </c>
      <c r="B2857" s="704" t="s">
        <v>488</v>
      </c>
      <c r="C2857" s="704" t="s">
        <v>235</v>
      </c>
      <c r="D2857" s="7">
        <v>250</v>
      </c>
      <c r="E2857" t="s">
        <v>12</v>
      </c>
      <c r="F2857" s="5">
        <v>42444</v>
      </c>
      <c r="G2857" t="s">
        <v>418</v>
      </c>
      <c r="H2857" t="s">
        <v>489</v>
      </c>
      <c r="I2857" s="1" t="s">
        <v>490</v>
      </c>
      <c r="J2857" s="2" t="s">
        <v>249</v>
      </c>
      <c r="K2857" s="2"/>
      <c r="L2857" s="69">
        <v>3000</v>
      </c>
      <c r="M2857" s="20">
        <v>-27.5</v>
      </c>
      <c r="N2857" s="38">
        <f t="shared" si="234"/>
        <v>3</v>
      </c>
      <c r="O2857" s="634">
        <f>L2857/D2857</f>
        <v>12</v>
      </c>
    </row>
    <row r="2858" spans="1:18" x14ac:dyDescent="0.3">
      <c r="A2858" s="5">
        <v>41340</v>
      </c>
      <c r="B2858" s="704" t="s">
        <v>491</v>
      </c>
      <c r="C2858" s="704" t="s">
        <v>235</v>
      </c>
      <c r="D2858" s="7">
        <v>500</v>
      </c>
      <c r="E2858" t="s">
        <v>224</v>
      </c>
      <c r="F2858" s="5">
        <v>43905</v>
      </c>
      <c r="G2858" t="s">
        <v>418</v>
      </c>
      <c r="H2858" t="s">
        <v>492</v>
      </c>
      <c r="I2858" s="1" t="s">
        <v>493</v>
      </c>
      <c r="J2858" s="2" t="s">
        <v>494</v>
      </c>
      <c r="K2858" s="2"/>
      <c r="L2858" s="69">
        <v>5000</v>
      </c>
      <c r="M2858" s="20">
        <v>-27.5</v>
      </c>
      <c r="N2858" s="38">
        <f t="shared" si="234"/>
        <v>3</v>
      </c>
      <c r="O2858" s="634">
        <f>L2858/D2858</f>
        <v>10</v>
      </c>
    </row>
    <row r="2859" spans="1:18" x14ac:dyDescent="0.3">
      <c r="A2859" s="5">
        <v>41340</v>
      </c>
      <c r="B2859" s="704" t="s">
        <v>495</v>
      </c>
      <c r="C2859" s="704" t="s">
        <v>235</v>
      </c>
      <c r="D2859" s="7">
        <v>500</v>
      </c>
      <c r="E2859" t="s">
        <v>66</v>
      </c>
      <c r="F2859" s="5">
        <v>45000</v>
      </c>
      <c r="G2859" t="s">
        <v>418</v>
      </c>
      <c r="H2859" t="s">
        <v>496</v>
      </c>
      <c r="I2859" s="1" t="s">
        <v>497</v>
      </c>
      <c r="J2859" s="2" t="s">
        <v>498</v>
      </c>
      <c r="K2859" s="2"/>
      <c r="L2859" s="69">
        <v>4300</v>
      </c>
      <c r="M2859" s="20">
        <v>-27.5</v>
      </c>
      <c r="N2859" s="38">
        <f t="shared" si="234"/>
        <v>3</v>
      </c>
      <c r="O2859" s="634">
        <f>L2859/D2859</f>
        <v>8.6</v>
      </c>
    </row>
    <row r="2860" spans="1:18" x14ac:dyDescent="0.3">
      <c r="A2860" s="5">
        <v>41340</v>
      </c>
      <c r="B2860" s="704" t="s">
        <v>500</v>
      </c>
      <c r="C2860" s="704" t="s">
        <v>235</v>
      </c>
      <c r="D2860" s="7">
        <v>250</v>
      </c>
      <c r="E2860" t="s">
        <v>501</v>
      </c>
      <c r="F2860" s="5">
        <v>52305</v>
      </c>
      <c r="G2860" t="s">
        <v>418</v>
      </c>
      <c r="H2860"/>
      <c r="I2860" s="1" t="s">
        <v>502</v>
      </c>
      <c r="J2860" s="2" t="s">
        <v>503</v>
      </c>
      <c r="K2860" s="2"/>
      <c r="L2860" s="69">
        <v>700</v>
      </c>
      <c r="M2860" s="20">
        <v>-27.5</v>
      </c>
      <c r="N2860" s="38">
        <f t="shared" ref="N2860:N2921" si="238">MONTH(A2860)</f>
        <v>3</v>
      </c>
      <c r="O2860" s="634">
        <f>L2860/D2860</f>
        <v>2.8</v>
      </c>
    </row>
    <row r="2861" spans="1:18" x14ac:dyDescent="0.3">
      <c r="A2861" s="5">
        <v>41340</v>
      </c>
      <c r="B2861" s="704" t="s">
        <v>505</v>
      </c>
      <c r="C2861" s="704" t="s">
        <v>65</v>
      </c>
      <c r="D2861" s="7">
        <v>500</v>
      </c>
      <c r="E2861" t="s">
        <v>506</v>
      </c>
      <c r="F2861" s="5">
        <v>52305</v>
      </c>
      <c r="G2861" t="s">
        <v>507</v>
      </c>
      <c r="H2861" t="s">
        <v>151</v>
      </c>
      <c r="I2861" s="1" t="s">
        <v>220</v>
      </c>
      <c r="J2861" s="2" t="s">
        <v>442</v>
      </c>
      <c r="K2861" s="2"/>
      <c r="L2861" s="69">
        <v>1350</v>
      </c>
      <c r="M2861" s="20">
        <v>6</v>
      </c>
      <c r="N2861" s="38">
        <f t="shared" si="238"/>
        <v>3</v>
      </c>
      <c r="O2861" s="634">
        <f>L2861/D2861</f>
        <v>2.7</v>
      </c>
    </row>
    <row r="2862" spans="1:18" s="57" customFormat="1" x14ac:dyDescent="0.3">
      <c r="A2862" s="46">
        <v>41340</v>
      </c>
      <c r="B2862" s="953" t="s">
        <v>509</v>
      </c>
      <c r="C2862" s="953" t="s">
        <v>510</v>
      </c>
      <c r="D2862" s="65">
        <v>250</v>
      </c>
      <c r="E2862" s="57" t="s">
        <v>37</v>
      </c>
      <c r="F2862" s="46">
        <v>43174</v>
      </c>
      <c r="G2862" s="57" t="s">
        <v>511</v>
      </c>
      <c r="H2862" s="57" t="s">
        <v>512</v>
      </c>
      <c r="I2862" s="58" t="s">
        <v>513</v>
      </c>
      <c r="J2862" s="59" t="s">
        <v>20</v>
      </c>
      <c r="K2862" s="59"/>
      <c r="L2862" s="70">
        <v>5400</v>
      </c>
      <c r="M2862" s="60">
        <v>-6</v>
      </c>
      <c r="N2862" s="51">
        <f t="shared" si="238"/>
        <v>3</v>
      </c>
      <c r="O2862" s="635">
        <f>P2863</f>
        <v>9</v>
      </c>
      <c r="P2862" s="52">
        <f>SUM(D2862:D2863)</f>
        <v>600</v>
      </c>
      <c r="R2862" s="46"/>
    </row>
    <row r="2863" spans="1:18" s="57" customFormat="1" x14ac:dyDescent="0.3">
      <c r="A2863" s="46">
        <v>41340</v>
      </c>
      <c r="B2863" s="953" t="s">
        <v>515</v>
      </c>
      <c r="C2863" s="953" t="s">
        <v>510</v>
      </c>
      <c r="D2863" s="65">
        <v>350</v>
      </c>
      <c r="E2863" s="57" t="s">
        <v>66</v>
      </c>
      <c r="F2863" s="46">
        <v>45000</v>
      </c>
      <c r="G2863" s="57" t="s">
        <v>511</v>
      </c>
      <c r="H2863" s="57" t="s">
        <v>516</v>
      </c>
      <c r="I2863" s="58" t="s">
        <v>517</v>
      </c>
      <c r="J2863" s="59" t="s">
        <v>221</v>
      </c>
      <c r="K2863" s="59"/>
      <c r="L2863" s="70">
        <v>5400</v>
      </c>
      <c r="M2863" s="60">
        <v>-6</v>
      </c>
      <c r="N2863" s="51">
        <f t="shared" si="238"/>
        <v>3</v>
      </c>
      <c r="O2863" s="635">
        <f>P2863</f>
        <v>9</v>
      </c>
      <c r="P2863" s="52">
        <f>L2862/P2862</f>
        <v>9</v>
      </c>
      <c r="R2863" s="46"/>
    </row>
    <row r="2864" spans="1:18" s="57" customFormat="1" x14ac:dyDescent="0.3">
      <c r="A2864" s="46">
        <v>41339</v>
      </c>
      <c r="B2864" s="953" t="s">
        <v>518</v>
      </c>
      <c r="C2864" s="953" t="s">
        <v>22</v>
      </c>
      <c r="D2864" s="65">
        <v>475</v>
      </c>
      <c r="E2864" s="57" t="s">
        <v>66</v>
      </c>
      <c r="F2864" s="46">
        <v>44998</v>
      </c>
      <c r="G2864" s="57" t="s">
        <v>519</v>
      </c>
      <c r="H2864" s="57" t="s">
        <v>189</v>
      </c>
      <c r="I2864" s="58" t="s">
        <v>520</v>
      </c>
      <c r="J2864" s="59" t="s">
        <v>305</v>
      </c>
      <c r="K2864" s="59"/>
      <c r="L2864" s="70">
        <v>1700</v>
      </c>
      <c r="M2864" s="60">
        <v>0</v>
      </c>
      <c r="N2864" s="51">
        <f t="shared" si="238"/>
        <v>3</v>
      </c>
      <c r="O2864" s="635">
        <f>P2865</f>
        <v>1.7894736842105263</v>
      </c>
      <c r="P2864" s="52">
        <f>SUM(D2864:D2865)</f>
        <v>950</v>
      </c>
      <c r="R2864" s="46"/>
    </row>
    <row r="2865" spans="1:18" s="57" customFormat="1" x14ac:dyDescent="0.3">
      <c r="A2865" s="46">
        <v>41339</v>
      </c>
      <c r="B2865" s="953" t="s">
        <v>518</v>
      </c>
      <c r="C2865" s="953" t="s">
        <v>22</v>
      </c>
      <c r="D2865" s="65">
        <v>475</v>
      </c>
      <c r="E2865" s="57" t="s">
        <v>117</v>
      </c>
      <c r="F2865" s="46">
        <v>52303</v>
      </c>
      <c r="G2865" s="57" t="s">
        <v>519</v>
      </c>
      <c r="H2865" s="57" t="s">
        <v>151</v>
      </c>
      <c r="I2865" s="58" t="s">
        <v>522</v>
      </c>
      <c r="J2865" s="59" t="s">
        <v>523</v>
      </c>
      <c r="K2865" s="59"/>
      <c r="L2865" s="70">
        <v>1700</v>
      </c>
      <c r="M2865" s="60">
        <v>0</v>
      </c>
      <c r="N2865" s="51">
        <f t="shared" si="238"/>
        <v>3</v>
      </c>
      <c r="O2865" s="635">
        <f>P2865</f>
        <v>1.7894736842105263</v>
      </c>
      <c r="P2865" s="52">
        <f>L2864/P2864</f>
        <v>1.7894736842105263</v>
      </c>
      <c r="R2865" s="46"/>
    </row>
    <row r="2866" spans="1:18" s="57" customFormat="1" x14ac:dyDescent="0.3">
      <c r="A2866" s="46">
        <v>41339</v>
      </c>
      <c r="B2866" s="953" t="s">
        <v>524</v>
      </c>
      <c r="C2866" s="953" t="s">
        <v>525</v>
      </c>
      <c r="D2866" s="65">
        <v>750</v>
      </c>
      <c r="E2866" s="57" t="s">
        <v>37</v>
      </c>
      <c r="F2866" s="46">
        <v>43205</v>
      </c>
      <c r="G2866" s="57" t="s">
        <v>526</v>
      </c>
      <c r="H2866" s="57" t="s">
        <v>527</v>
      </c>
      <c r="I2866" s="58" t="s">
        <v>528</v>
      </c>
      <c r="J2866" s="59" t="s">
        <v>529</v>
      </c>
      <c r="K2866" s="59"/>
      <c r="L2866" s="70">
        <v>6250</v>
      </c>
      <c r="M2866" s="60">
        <v>-21</v>
      </c>
      <c r="N2866" s="51">
        <f t="shared" si="238"/>
        <v>3</v>
      </c>
      <c r="O2866" s="635">
        <f>P2867</f>
        <v>5</v>
      </c>
      <c r="P2866" s="52">
        <f>SUM(D2866:D2867)</f>
        <v>1250</v>
      </c>
      <c r="R2866" s="46"/>
    </row>
    <row r="2867" spans="1:18" s="57" customFormat="1" x14ac:dyDescent="0.3">
      <c r="A2867" s="46">
        <v>41339</v>
      </c>
      <c r="B2867" s="953" t="s">
        <v>531</v>
      </c>
      <c r="C2867" s="953" t="s">
        <v>525</v>
      </c>
      <c r="D2867" s="65">
        <v>500</v>
      </c>
      <c r="E2867" s="57" t="s">
        <v>532</v>
      </c>
      <c r="F2867" s="46">
        <v>44301</v>
      </c>
      <c r="G2867" s="57" t="s">
        <v>526</v>
      </c>
      <c r="H2867" s="57" t="s">
        <v>533</v>
      </c>
      <c r="I2867" s="58" t="s">
        <v>534</v>
      </c>
      <c r="J2867" s="59" t="s">
        <v>535</v>
      </c>
      <c r="K2867" s="59"/>
      <c r="L2867" s="70">
        <v>6250</v>
      </c>
      <c r="M2867" s="60">
        <v>-12.5</v>
      </c>
      <c r="N2867" s="51">
        <f t="shared" si="238"/>
        <v>3</v>
      </c>
      <c r="O2867" s="635">
        <f>P2867</f>
        <v>5</v>
      </c>
      <c r="P2867" s="52">
        <f>L2866/P2866</f>
        <v>5</v>
      </c>
      <c r="R2867" s="46"/>
    </row>
    <row r="2868" spans="1:18" x14ac:dyDescent="0.3">
      <c r="A2868" s="5">
        <v>41339</v>
      </c>
      <c r="B2868" s="704" t="s">
        <v>536</v>
      </c>
      <c r="C2868" s="704" t="s">
        <v>110</v>
      </c>
      <c r="D2868" s="7">
        <v>300</v>
      </c>
      <c r="E2868" t="s">
        <v>537</v>
      </c>
      <c r="F2868" s="5">
        <v>42626</v>
      </c>
      <c r="G2868" t="s">
        <v>538</v>
      </c>
      <c r="H2868" t="s">
        <v>539</v>
      </c>
      <c r="I2868" s="1" t="s">
        <v>14</v>
      </c>
      <c r="J2868" s="2" t="s">
        <v>540</v>
      </c>
      <c r="K2868" s="2"/>
      <c r="L2868" s="69">
        <f>D2868*2</f>
        <v>600</v>
      </c>
      <c r="M2868" s="20">
        <v>3</v>
      </c>
      <c r="N2868" s="38">
        <f t="shared" si="238"/>
        <v>3</v>
      </c>
      <c r="O2868" s="634">
        <f>L2868/D2868</f>
        <v>2</v>
      </c>
    </row>
    <row r="2869" spans="1:18" x14ac:dyDescent="0.3">
      <c r="A2869" s="5">
        <v>41339</v>
      </c>
      <c r="B2869" s="704" t="s">
        <v>542</v>
      </c>
      <c r="C2869" s="704" t="s">
        <v>110</v>
      </c>
      <c r="D2869" s="7">
        <v>1200</v>
      </c>
      <c r="E2869" t="s">
        <v>537</v>
      </c>
      <c r="F2869" s="5">
        <v>42626</v>
      </c>
      <c r="G2869" t="s">
        <v>538</v>
      </c>
      <c r="H2869" t="s">
        <v>543</v>
      </c>
      <c r="I2869" s="1" t="s">
        <v>544</v>
      </c>
      <c r="J2869" s="2" t="s">
        <v>545</v>
      </c>
      <c r="K2869" s="2"/>
      <c r="L2869" s="69">
        <f>D2869*2</f>
        <v>2400</v>
      </c>
      <c r="M2869" s="20">
        <v>3</v>
      </c>
      <c r="N2869" s="38">
        <f t="shared" si="238"/>
        <v>3</v>
      </c>
      <c r="O2869" s="634">
        <f>L2869/D2869</f>
        <v>2</v>
      </c>
    </row>
    <row r="2870" spans="1:18" s="57" customFormat="1" x14ac:dyDescent="0.3">
      <c r="A2870" s="46">
        <v>41339</v>
      </c>
      <c r="B2870" s="953" t="s">
        <v>546</v>
      </c>
      <c r="C2870" s="953" t="s">
        <v>127</v>
      </c>
      <c r="D2870" s="65">
        <v>600</v>
      </c>
      <c r="E2870" s="57" t="s">
        <v>164</v>
      </c>
      <c r="F2870" s="46">
        <v>42016</v>
      </c>
      <c r="G2870" s="57" t="s">
        <v>547</v>
      </c>
      <c r="H2870" s="57" t="s">
        <v>548</v>
      </c>
      <c r="I2870" s="58" t="s">
        <v>549</v>
      </c>
      <c r="J2870" s="59" t="s">
        <v>550</v>
      </c>
      <c r="K2870" s="59"/>
      <c r="L2870" s="70">
        <v>2500</v>
      </c>
      <c r="M2870" s="60">
        <v>-2</v>
      </c>
      <c r="N2870" s="51">
        <f t="shared" si="238"/>
        <v>3</v>
      </c>
      <c r="O2870" s="635">
        <f>P2871</f>
        <v>2.5</v>
      </c>
      <c r="P2870" s="52">
        <f>SUM(D2870:D2871)</f>
        <v>1000</v>
      </c>
      <c r="R2870" s="46"/>
    </row>
    <row r="2871" spans="1:18" s="57" customFormat="1" x14ac:dyDescent="0.3">
      <c r="A2871" s="46">
        <v>41339</v>
      </c>
      <c r="B2871" s="953" t="s">
        <v>552</v>
      </c>
      <c r="C2871" s="953" t="s">
        <v>127</v>
      </c>
      <c r="D2871" s="65">
        <v>400</v>
      </c>
      <c r="E2871" s="57" t="s">
        <v>37</v>
      </c>
      <c r="F2871" s="46">
        <v>43171</v>
      </c>
      <c r="G2871" s="57" t="s">
        <v>547</v>
      </c>
      <c r="H2871" s="57" t="s">
        <v>553</v>
      </c>
      <c r="I2871" s="58" t="s">
        <v>513</v>
      </c>
      <c r="J2871" s="59" t="s">
        <v>554</v>
      </c>
      <c r="K2871" s="59"/>
      <c r="L2871" s="70">
        <v>2500</v>
      </c>
      <c r="M2871" s="60">
        <v>-2</v>
      </c>
      <c r="N2871" s="51">
        <f t="shared" si="238"/>
        <v>3</v>
      </c>
      <c r="O2871" s="635">
        <f>P2871</f>
        <v>2.5</v>
      </c>
      <c r="P2871" s="52">
        <f>L2870/P2870</f>
        <v>2.5</v>
      </c>
      <c r="R2871" s="46"/>
    </row>
    <row r="2872" spans="1:18" x14ac:dyDescent="0.3">
      <c r="A2872" s="5">
        <v>41339</v>
      </c>
      <c r="B2872" s="704" t="s">
        <v>555</v>
      </c>
      <c r="C2872" s="704" t="s">
        <v>36</v>
      </c>
      <c r="D2872" s="7">
        <v>200</v>
      </c>
      <c r="E2872" t="s">
        <v>556</v>
      </c>
      <c r="F2872" s="5">
        <v>44348</v>
      </c>
      <c r="G2872" t="s">
        <v>557</v>
      </c>
      <c r="H2872" t="s">
        <v>558</v>
      </c>
      <c r="I2872" s="1" t="s">
        <v>559</v>
      </c>
      <c r="J2872" s="2" t="s">
        <v>174</v>
      </c>
      <c r="K2872" s="2"/>
      <c r="L2872" s="69">
        <v>700</v>
      </c>
      <c r="M2872" s="20">
        <v>10</v>
      </c>
      <c r="N2872" s="38">
        <f t="shared" si="238"/>
        <v>3</v>
      </c>
      <c r="O2872" s="634">
        <f>L2872/D2872</f>
        <v>3.5</v>
      </c>
    </row>
    <row r="2873" spans="1:18" x14ac:dyDescent="0.3">
      <c r="A2873" s="5">
        <v>41339</v>
      </c>
      <c r="B2873" s="704" t="s">
        <v>560</v>
      </c>
      <c r="C2873" s="704" t="s">
        <v>87</v>
      </c>
      <c r="D2873" s="7">
        <v>300</v>
      </c>
      <c r="E2873" t="s">
        <v>66</v>
      </c>
      <c r="F2873" s="5">
        <v>44986</v>
      </c>
      <c r="G2873" t="s">
        <v>561</v>
      </c>
      <c r="H2873" t="s">
        <v>562</v>
      </c>
      <c r="I2873" s="1" t="s">
        <v>563</v>
      </c>
      <c r="J2873" s="2" t="s">
        <v>564</v>
      </c>
      <c r="K2873" s="2"/>
      <c r="L2873" s="69">
        <v>2200</v>
      </c>
      <c r="M2873" s="20"/>
      <c r="N2873" s="38">
        <f t="shared" si="238"/>
        <v>3</v>
      </c>
      <c r="O2873" s="634">
        <f>L2873/D2873</f>
        <v>7.333333333333333</v>
      </c>
    </row>
    <row r="2874" spans="1:18" s="57" customFormat="1" x14ac:dyDescent="0.3">
      <c r="A2874" s="46">
        <v>41338</v>
      </c>
      <c r="B2874" s="953" t="s">
        <v>568</v>
      </c>
      <c r="C2874" s="953" t="s">
        <v>121</v>
      </c>
      <c r="D2874" s="65">
        <v>500</v>
      </c>
      <c r="E2874" s="57" t="s">
        <v>37</v>
      </c>
      <c r="F2874" s="46">
        <v>43174</v>
      </c>
      <c r="G2874" s="57" t="s">
        <v>171</v>
      </c>
      <c r="H2874" s="57" t="s">
        <v>569</v>
      </c>
      <c r="I2874" s="58" t="s">
        <v>570</v>
      </c>
      <c r="J2874" s="59" t="s">
        <v>361</v>
      </c>
      <c r="K2874" s="59"/>
      <c r="L2874" s="70">
        <v>4500</v>
      </c>
      <c r="M2874" s="60">
        <v>2</v>
      </c>
      <c r="N2874" s="51">
        <f t="shared" si="238"/>
        <v>3</v>
      </c>
      <c r="O2874" s="635">
        <f>P2875</f>
        <v>5</v>
      </c>
      <c r="P2874" s="52">
        <f>SUM(D2874:D2875)</f>
        <v>900</v>
      </c>
      <c r="R2874" s="46"/>
    </row>
    <row r="2875" spans="1:18" s="57" customFormat="1" x14ac:dyDescent="0.3">
      <c r="A2875" s="46">
        <v>41338</v>
      </c>
      <c r="B2875" s="953" t="s">
        <v>572</v>
      </c>
      <c r="C2875" s="953" t="s">
        <v>121</v>
      </c>
      <c r="D2875" s="65">
        <v>400</v>
      </c>
      <c r="E2875" s="57" t="s">
        <v>66</v>
      </c>
      <c r="F2875" s="46">
        <v>45000</v>
      </c>
      <c r="G2875" s="57" t="s">
        <v>171</v>
      </c>
      <c r="H2875" s="57" t="s">
        <v>573</v>
      </c>
      <c r="I2875" s="58" t="s">
        <v>151</v>
      </c>
      <c r="J2875" s="59" t="s">
        <v>162</v>
      </c>
      <c r="K2875" s="59"/>
      <c r="L2875" s="70">
        <v>4500</v>
      </c>
      <c r="M2875" s="60">
        <v>2</v>
      </c>
      <c r="N2875" s="51">
        <f t="shared" si="238"/>
        <v>3</v>
      </c>
      <c r="O2875" s="635">
        <f>P2875</f>
        <v>5</v>
      </c>
      <c r="P2875" s="52">
        <f>L2874/P2874</f>
        <v>5</v>
      </c>
      <c r="R2875" s="46"/>
    </row>
    <row r="2876" spans="1:18" s="57" customFormat="1" x14ac:dyDescent="0.3">
      <c r="A2876" s="46">
        <v>41338</v>
      </c>
      <c r="B2876" s="953" t="s">
        <v>574</v>
      </c>
      <c r="C2876" s="953" t="s">
        <v>403</v>
      </c>
      <c r="D2876" s="65">
        <v>700</v>
      </c>
      <c r="E2876" s="57" t="s">
        <v>66</v>
      </c>
      <c r="F2876" s="46">
        <v>45000</v>
      </c>
      <c r="G2876" s="57" t="s">
        <v>575</v>
      </c>
      <c r="H2876" s="57" t="s">
        <v>90</v>
      </c>
      <c r="I2876" s="58" t="s">
        <v>226</v>
      </c>
      <c r="J2876" s="59" t="s">
        <v>370</v>
      </c>
      <c r="K2876" s="59"/>
      <c r="L2876" s="70">
        <v>5200</v>
      </c>
      <c r="M2876" s="60">
        <v>0</v>
      </c>
      <c r="N2876" s="51">
        <f t="shared" si="238"/>
        <v>3</v>
      </c>
      <c r="O2876" s="635">
        <f>P2877</f>
        <v>3.4666666666666668</v>
      </c>
      <c r="P2876" s="52">
        <f>SUM(D2876:D2877)</f>
        <v>1500</v>
      </c>
      <c r="R2876" s="46"/>
    </row>
    <row r="2877" spans="1:18" s="57" customFormat="1" x14ac:dyDescent="0.3">
      <c r="A2877" s="46">
        <v>41338</v>
      </c>
      <c r="B2877" s="953" t="s">
        <v>577</v>
      </c>
      <c r="C2877" s="953" t="s">
        <v>403</v>
      </c>
      <c r="D2877" s="65">
        <v>800</v>
      </c>
      <c r="E2877" s="57" t="s">
        <v>117</v>
      </c>
      <c r="F2877" s="46">
        <v>52305</v>
      </c>
      <c r="G2877" s="57" t="s">
        <v>575</v>
      </c>
      <c r="H2877" s="57" t="s">
        <v>578</v>
      </c>
      <c r="I2877" s="58" t="s">
        <v>579</v>
      </c>
      <c r="J2877" s="59" t="s">
        <v>580</v>
      </c>
      <c r="K2877" s="59"/>
      <c r="L2877" s="70">
        <v>5200</v>
      </c>
      <c r="M2877" s="60">
        <v>12</v>
      </c>
      <c r="N2877" s="51">
        <f t="shared" si="238"/>
        <v>3</v>
      </c>
      <c r="O2877" s="635">
        <f>P2877</f>
        <v>3.4666666666666668</v>
      </c>
      <c r="P2877" s="52">
        <f>L2876/P2876</f>
        <v>3.4666666666666668</v>
      </c>
      <c r="R2877" s="46"/>
    </row>
    <row r="2878" spans="1:18" s="57" customFormat="1" x14ac:dyDescent="0.3">
      <c r="A2878" s="46">
        <v>41338</v>
      </c>
      <c r="B2878" s="953" t="s">
        <v>581</v>
      </c>
      <c r="C2878" s="953" t="s">
        <v>73</v>
      </c>
      <c r="D2878" s="65">
        <v>1000</v>
      </c>
      <c r="E2878" s="57" t="s">
        <v>12</v>
      </c>
      <c r="F2878" s="46">
        <v>42437</v>
      </c>
      <c r="G2878" s="57" t="s">
        <v>582</v>
      </c>
      <c r="H2878" s="57" t="s">
        <v>14</v>
      </c>
      <c r="I2878" s="58" t="s">
        <v>195</v>
      </c>
      <c r="J2878" s="59" t="s">
        <v>583</v>
      </c>
      <c r="K2878" s="59"/>
      <c r="L2878" s="70">
        <v>2750</v>
      </c>
      <c r="M2878" s="60">
        <v>0</v>
      </c>
      <c r="N2878" s="51">
        <f t="shared" si="238"/>
        <v>3</v>
      </c>
      <c r="O2878" s="635">
        <f>P2879</f>
        <v>1.375</v>
      </c>
      <c r="P2878" s="52">
        <f>SUM(D2878:D2879)</f>
        <v>2000</v>
      </c>
      <c r="R2878" s="46"/>
    </row>
    <row r="2879" spans="1:18" s="57" customFormat="1" x14ac:dyDescent="0.3">
      <c r="A2879" s="46">
        <v>41338</v>
      </c>
      <c r="B2879" s="953" t="s">
        <v>585</v>
      </c>
      <c r="C2879" s="953" t="s">
        <v>73</v>
      </c>
      <c r="D2879" s="65">
        <v>1000</v>
      </c>
      <c r="E2879" s="57" t="s">
        <v>12</v>
      </c>
      <c r="F2879" s="46">
        <v>42437</v>
      </c>
      <c r="G2879" s="57" t="s">
        <v>582</v>
      </c>
      <c r="H2879" s="57" t="s">
        <v>586</v>
      </c>
      <c r="I2879" s="58" t="s">
        <v>587</v>
      </c>
      <c r="J2879" s="59" t="s">
        <v>588</v>
      </c>
      <c r="K2879" s="59"/>
      <c r="L2879" s="70">
        <v>2750</v>
      </c>
      <c r="M2879" s="60">
        <v>0</v>
      </c>
      <c r="N2879" s="51">
        <f t="shared" si="238"/>
        <v>3</v>
      </c>
      <c r="O2879" s="635">
        <f>P2879</f>
        <v>1.375</v>
      </c>
      <c r="P2879" s="52">
        <f>L2878/P2878</f>
        <v>1.375</v>
      </c>
      <c r="R2879" s="46"/>
    </row>
    <row r="2880" spans="1:18" s="57" customFormat="1" x14ac:dyDescent="0.3">
      <c r="A2880" s="46">
        <v>41338</v>
      </c>
      <c r="B2880" s="953" t="s">
        <v>589</v>
      </c>
      <c r="C2880" s="953" t="s">
        <v>218</v>
      </c>
      <c r="D2880" s="65">
        <v>250</v>
      </c>
      <c r="E2880" s="57" t="s">
        <v>66</v>
      </c>
      <c r="F2880" s="46">
        <v>45015</v>
      </c>
      <c r="G2880" s="57" t="s">
        <v>590</v>
      </c>
      <c r="H2880" s="57" t="s">
        <v>591</v>
      </c>
      <c r="I2880" s="58"/>
      <c r="J2880" s="59" t="s">
        <v>245</v>
      </c>
      <c r="K2880" s="59"/>
      <c r="L2880" s="70">
        <v>6250</v>
      </c>
      <c r="M2880" s="60">
        <v>-18</v>
      </c>
      <c r="N2880" s="51">
        <f t="shared" si="238"/>
        <v>3</v>
      </c>
      <c r="O2880" s="635">
        <f>P2881</f>
        <v>12.5</v>
      </c>
      <c r="P2880" s="52">
        <f>SUM(D2880:D2881)</f>
        <v>500</v>
      </c>
      <c r="R2880" s="46"/>
    </row>
    <row r="2881" spans="1:18" s="57" customFormat="1" x14ac:dyDescent="0.3">
      <c r="A2881" s="46">
        <v>41338</v>
      </c>
      <c r="B2881" s="953" t="s">
        <v>592</v>
      </c>
      <c r="C2881" s="953" t="s">
        <v>218</v>
      </c>
      <c r="D2881" s="65">
        <v>250</v>
      </c>
      <c r="E2881" s="57" t="s">
        <v>117</v>
      </c>
      <c r="F2881" s="46">
        <v>52320</v>
      </c>
      <c r="G2881" s="57" t="s">
        <v>590</v>
      </c>
      <c r="H2881" s="57" t="s">
        <v>593</v>
      </c>
      <c r="I2881" s="58"/>
      <c r="J2881" s="59" t="s">
        <v>594</v>
      </c>
      <c r="K2881" s="59"/>
      <c r="L2881" s="70">
        <v>6250</v>
      </c>
      <c r="M2881" s="60">
        <v>0</v>
      </c>
      <c r="N2881" s="51">
        <f t="shared" si="238"/>
        <v>3</v>
      </c>
      <c r="O2881" s="635">
        <f>P2881</f>
        <v>12.5</v>
      </c>
      <c r="P2881" s="52">
        <f>L2880/P2880</f>
        <v>12.5</v>
      </c>
      <c r="R2881" s="46"/>
    </row>
    <row r="2882" spans="1:18" x14ac:dyDescent="0.3">
      <c r="A2882" s="5">
        <v>41338</v>
      </c>
      <c r="B2882" s="704" t="s">
        <v>595</v>
      </c>
      <c r="C2882" s="704" t="s">
        <v>369</v>
      </c>
      <c r="D2882" s="7">
        <v>1000</v>
      </c>
      <c r="E2882" t="s">
        <v>37</v>
      </c>
      <c r="F2882" s="5">
        <v>43007</v>
      </c>
      <c r="G2882" t="s">
        <v>596</v>
      </c>
      <c r="H2882" t="s">
        <v>597</v>
      </c>
      <c r="I2882" s="1" t="s">
        <v>598</v>
      </c>
      <c r="J2882" s="2" t="s">
        <v>599</v>
      </c>
      <c r="K2882" s="2"/>
      <c r="L2882" s="69">
        <v>1900</v>
      </c>
      <c r="M2882" s="20">
        <v>4</v>
      </c>
      <c r="N2882" s="38">
        <f t="shared" si="238"/>
        <v>3</v>
      </c>
      <c r="O2882" s="634">
        <f>L2882/D2882</f>
        <v>1.9</v>
      </c>
    </row>
    <row r="2883" spans="1:18" s="57" customFormat="1" x14ac:dyDescent="0.3">
      <c r="A2883" s="46">
        <v>41337</v>
      </c>
      <c r="B2883" s="953" t="s">
        <v>604</v>
      </c>
      <c r="C2883" s="953" t="s">
        <v>605</v>
      </c>
      <c r="D2883" s="65">
        <v>750</v>
      </c>
      <c r="E2883" s="57" t="s">
        <v>66</v>
      </c>
      <c r="F2883" s="46">
        <v>45000</v>
      </c>
      <c r="G2883" s="57" t="s">
        <v>606</v>
      </c>
      <c r="H2883" s="57" t="s">
        <v>607</v>
      </c>
      <c r="I2883" s="58" t="s">
        <v>608</v>
      </c>
      <c r="J2883" s="59" t="s">
        <v>273</v>
      </c>
      <c r="K2883" s="59"/>
      <c r="L2883" s="70">
        <v>5000</v>
      </c>
      <c r="M2883" s="60">
        <v>-13</v>
      </c>
      <c r="N2883" s="51">
        <f t="shared" si="238"/>
        <v>3</v>
      </c>
      <c r="O2883" s="635">
        <f>P2884</f>
        <v>4.7619047619047619</v>
      </c>
      <c r="P2883" s="52">
        <f>SUM(D2883:D2884)</f>
        <v>1050</v>
      </c>
      <c r="R2883" s="46"/>
    </row>
    <row r="2884" spans="1:18" s="57" customFormat="1" x14ac:dyDescent="0.3">
      <c r="A2884" s="46">
        <v>41337</v>
      </c>
      <c r="B2884" s="953" t="s">
        <v>609</v>
      </c>
      <c r="C2884" s="953" t="s">
        <v>605</v>
      </c>
      <c r="D2884" s="65">
        <v>300</v>
      </c>
      <c r="E2884" s="57" t="s">
        <v>117</v>
      </c>
      <c r="F2884" s="46">
        <v>52305</v>
      </c>
      <c r="G2884" s="57" t="s">
        <v>606</v>
      </c>
      <c r="H2884" s="57" t="s">
        <v>610</v>
      </c>
      <c r="I2884" s="58" t="s">
        <v>611</v>
      </c>
      <c r="J2884" s="59" t="s">
        <v>612</v>
      </c>
      <c r="K2884" s="59"/>
      <c r="L2884" s="70">
        <v>5000</v>
      </c>
      <c r="M2884" s="60">
        <v>-13</v>
      </c>
      <c r="N2884" s="51">
        <f t="shared" si="238"/>
        <v>3</v>
      </c>
      <c r="O2884" s="635">
        <f>P2884</f>
        <v>4.7619047619047619</v>
      </c>
      <c r="P2884" s="52">
        <f>L2883/P2883</f>
        <v>4.7619047619047619</v>
      </c>
      <c r="R2884" s="46"/>
    </row>
    <row r="2885" spans="1:18" x14ac:dyDescent="0.3">
      <c r="A2885" s="5">
        <v>41337</v>
      </c>
      <c r="B2885" s="704" t="s">
        <v>613</v>
      </c>
      <c r="C2885" s="704" t="s">
        <v>288</v>
      </c>
      <c r="D2885" s="7">
        <v>300</v>
      </c>
      <c r="E2885" t="s">
        <v>12</v>
      </c>
      <c r="F2885" s="5">
        <v>42433</v>
      </c>
      <c r="G2885" t="s">
        <v>614</v>
      </c>
      <c r="H2885" t="s">
        <v>195</v>
      </c>
      <c r="I2885" s="1" t="s">
        <v>195</v>
      </c>
      <c r="J2885" s="2" t="s">
        <v>615</v>
      </c>
      <c r="K2885" s="2"/>
      <c r="L2885" s="69">
        <v>700</v>
      </c>
      <c r="M2885" s="20">
        <v>-8</v>
      </c>
      <c r="N2885" s="38">
        <f t="shared" si="238"/>
        <v>3</v>
      </c>
      <c r="O2885" s="634">
        <f>L2885/D2885</f>
        <v>2.3333333333333335</v>
      </c>
    </row>
    <row r="2886" spans="1:18" x14ac:dyDescent="0.3">
      <c r="A2886" s="5">
        <v>41337</v>
      </c>
      <c r="B2886" s="704" t="s">
        <v>616</v>
      </c>
      <c r="C2886" s="704" t="s">
        <v>288</v>
      </c>
      <c r="D2886" s="7">
        <v>300</v>
      </c>
      <c r="E2886" t="s">
        <v>12</v>
      </c>
      <c r="F2886" s="5">
        <v>42433</v>
      </c>
      <c r="G2886" t="s">
        <v>614</v>
      </c>
      <c r="H2886" t="s">
        <v>356</v>
      </c>
      <c r="I2886" s="1" t="s">
        <v>617</v>
      </c>
      <c r="J2886" s="2" t="s">
        <v>422</v>
      </c>
      <c r="K2886" s="2"/>
      <c r="L2886" s="69">
        <v>750</v>
      </c>
      <c r="M2886" s="20">
        <v>-8</v>
      </c>
      <c r="N2886" s="38">
        <f t="shared" si="238"/>
        <v>3</v>
      </c>
      <c r="O2886" s="634">
        <f>L2886/D2886</f>
        <v>2.5</v>
      </c>
    </row>
    <row r="2887" spans="1:18" x14ac:dyDescent="0.3">
      <c r="A2887" s="5">
        <v>41337</v>
      </c>
      <c r="B2887" s="704" t="s">
        <v>619</v>
      </c>
      <c r="C2887" s="704" t="s">
        <v>288</v>
      </c>
      <c r="D2887" s="7">
        <v>600</v>
      </c>
      <c r="E2887" t="s">
        <v>37</v>
      </c>
      <c r="F2887" s="5">
        <v>43165</v>
      </c>
      <c r="G2887" t="s">
        <v>614</v>
      </c>
      <c r="H2887" t="s">
        <v>512</v>
      </c>
      <c r="I2887" s="1" t="s">
        <v>620</v>
      </c>
      <c r="J2887" s="2" t="s">
        <v>301</v>
      </c>
      <c r="K2887" s="2"/>
      <c r="L2887" s="69">
        <v>1500</v>
      </c>
      <c r="M2887" s="20">
        <v>3</v>
      </c>
      <c r="N2887" s="38">
        <f t="shared" si="238"/>
        <v>3</v>
      </c>
      <c r="O2887" s="634">
        <f>L2887/D2887</f>
        <v>2.5</v>
      </c>
    </row>
    <row r="2888" spans="1:18" x14ac:dyDescent="0.3">
      <c r="A2888" s="5">
        <v>41337</v>
      </c>
      <c r="B2888" s="704" t="s">
        <v>613</v>
      </c>
      <c r="C2888" s="704" t="s">
        <v>288</v>
      </c>
      <c r="D2888" s="7">
        <v>300</v>
      </c>
      <c r="E2888" t="s">
        <v>37</v>
      </c>
      <c r="F2888" s="5">
        <v>43165</v>
      </c>
      <c r="G2888" t="s">
        <v>614</v>
      </c>
      <c r="H2888"/>
      <c r="I2888" s="1"/>
      <c r="J2888" s="2" t="s">
        <v>621</v>
      </c>
      <c r="K2888" s="2"/>
      <c r="L2888" s="69">
        <v>300</v>
      </c>
      <c r="M2888" s="20">
        <v>3</v>
      </c>
      <c r="N2888" s="38">
        <f t="shared" si="238"/>
        <v>3</v>
      </c>
      <c r="O2888" s="634">
        <f>L2888/D2888</f>
        <v>1</v>
      </c>
    </row>
    <row r="2889" spans="1:18" s="57" customFormat="1" x14ac:dyDescent="0.3">
      <c r="A2889" s="46">
        <v>41337</v>
      </c>
      <c r="B2889" s="953" t="s">
        <v>623</v>
      </c>
      <c r="C2889" s="953" t="s">
        <v>208</v>
      </c>
      <c r="D2889" s="65">
        <v>250</v>
      </c>
      <c r="E2889" s="57" t="s">
        <v>37</v>
      </c>
      <c r="F2889" s="46">
        <v>43174</v>
      </c>
      <c r="G2889" s="57" t="s">
        <v>624</v>
      </c>
      <c r="H2889" s="57" t="s">
        <v>625</v>
      </c>
      <c r="I2889" s="58" t="s">
        <v>626</v>
      </c>
      <c r="J2889" s="59" t="s">
        <v>131</v>
      </c>
      <c r="K2889" s="59"/>
      <c r="L2889" s="70">
        <v>4500</v>
      </c>
      <c r="M2889" s="60">
        <v>-2</v>
      </c>
      <c r="N2889" s="51">
        <f t="shared" si="238"/>
        <v>3</v>
      </c>
      <c r="O2889" s="635">
        <f>P2890</f>
        <v>9</v>
      </c>
      <c r="P2889" s="52">
        <f>SUM(D2889:D2890)</f>
        <v>500</v>
      </c>
      <c r="R2889" s="46"/>
    </row>
    <row r="2890" spans="1:18" s="57" customFormat="1" x14ac:dyDescent="0.3">
      <c r="A2890" s="46">
        <v>41337</v>
      </c>
      <c r="B2890" s="953" t="s">
        <v>627</v>
      </c>
      <c r="C2890" s="953" t="s">
        <v>208</v>
      </c>
      <c r="D2890" s="65">
        <v>250</v>
      </c>
      <c r="E2890" s="57" t="s">
        <v>66</v>
      </c>
      <c r="F2890" s="46">
        <v>45000</v>
      </c>
      <c r="G2890" s="57" t="s">
        <v>624</v>
      </c>
      <c r="H2890" s="57" t="s">
        <v>466</v>
      </c>
      <c r="I2890" s="58" t="s">
        <v>628</v>
      </c>
      <c r="J2890" s="59" t="s">
        <v>293</v>
      </c>
      <c r="K2890" s="59"/>
      <c r="L2890" s="70">
        <v>4500</v>
      </c>
      <c r="M2890" s="60">
        <v>-40</v>
      </c>
      <c r="N2890" s="51">
        <f t="shared" si="238"/>
        <v>3</v>
      </c>
      <c r="O2890" s="635">
        <f>P2890</f>
        <v>9</v>
      </c>
      <c r="P2890" s="52">
        <f>L2889/P2889</f>
        <v>9</v>
      </c>
      <c r="R2890" s="46"/>
    </row>
    <row r="2891" spans="1:18" x14ac:dyDescent="0.3">
      <c r="A2891" s="5">
        <v>41337</v>
      </c>
      <c r="B2891" s="704" t="s">
        <v>629</v>
      </c>
      <c r="C2891" s="704" t="s">
        <v>65</v>
      </c>
      <c r="D2891" s="7">
        <v>400</v>
      </c>
      <c r="E2891" t="s">
        <v>506</v>
      </c>
      <c r="F2891" s="5">
        <v>52305</v>
      </c>
      <c r="G2891" t="s">
        <v>630</v>
      </c>
      <c r="H2891" t="s">
        <v>631</v>
      </c>
      <c r="I2891" s="1" t="s">
        <v>632</v>
      </c>
      <c r="J2891" s="2" t="s">
        <v>431</v>
      </c>
      <c r="K2891" s="2"/>
      <c r="L2891" s="69">
        <v>800</v>
      </c>
      <c r="M2891" s="20">
        <v>3</v>
      </c>
      <c r="N2891" s="38">
        <f t="shared" si="238"/>
        <v>3</v>
      </c>
      <c r="O2891" s="634">
        <f>L2891/D2891</f>
        <v>2</v>
      </c>
    </row>
    <row r="2892" spans="1:18" s="57" customFormat="1" x14ac:dyDescent="0.3">
      <c r="A2892" s="46">
        <v>41337</v>
      </c>
      <c r="B2892" s="953" t="s">
        <v>635</v>
      </c>
      <c r="C2892" s="953" t="s">
        <v>127</v>
      </c>
      <c r="D2892" s="65">
        <v>270</v>
      </c>
      <c r="E2892" s="57" t="s">
        <v>12</v>
      </c>
      <c r="F2892" s="46">
        <v>42436</v>
      </c>
      <c r="G2892" s="57" t="s">
        <v>636</v>
      </c>
      <c r="I2892" s="58"/>
      <c r="J2892" s="59" t="s">
        <v>637</v>
      </c>
      <c r="K2892" s="59"/>
      <c r="L2892" s="70">
        <v>800</v>
      </c>
      <c r="M2892" s="60"/>
      <c r="N2892" s="51">
        <f t="shared" si="238"/>
        <v>3</v>
      </c>
      <c r="O2892" s="635">
        <f>P2893</f>
        <v>1.0389610389610389</v>
      </c>
      <c r="P2892" s="52">
        <f>SUM(D2892:D2893)</f>
        <v>770</v>
      </c>
      <c r="R2892" s="46"/>
    </row>
    <row r="2893" spans="1:18" s="57" customFormat="1" x14ac:dyDescent="0.3">
      <c r="A2893" s="46">
        <v>41337</v>
      </c>
      <c r="B2893" s="953" t="s">
        <v>638</v>
      </c>
      <c r="C2893" s="953" t="s">
        <v>127</v>
      </c>
      <c r="D2893" s="65">
        <v>500</v>
      </c>
      <c r="E2893" s="57" t="s">
        <v>37</v>
      </c>
      <c r="F2893" s="46">
        <v>43166</v>
      </c>
      <c r="G2893" s="57" t="s">
        <v>636</v>
      </c>
      <c r="H2893" s="57" t="s">
        <v>425</v>
      </c>
      <c r="I2893" s="58" t="s">
        <v>570</v>
      </c>
      <c r="J2893" s="59" t="s">
        <v>131</v>
      </c>
      <c r="K2893" s="59"/>
      <c r="L2893" s="70">
        <v>800</v>
      </c>
      <c r="M2893" s="60">
        <v>0</v>
      </c>
      <c r="N2893" s="51">
        <f t="shared" si="238"/>
        <v>3</v>
      </c>
      <c r="O2893" s="635">
        <f>P2893</f>
        <v>1.0389610389610389</v>
      </c>
      <c r="P2893" s="52">
        <f>L2892/P2892</f>
        <v>1.0389610389610389</v>
      </c>
      <c r="R2893" s="46"/>
    </row>
    <row r="2894" spans="1:18" x14ac:dyDescent="0.3">
      <c r="A2894" s="5">
        <v>41333</v>
      </c>
      <c r="B2894" s="704" t="s">
        <v>332</v>
      </c>
      <c r="C2894" s="704" t="s">
        <v>87</v>
      </c>
      <c r="D2894" s="7">
        <v>1500</v>
      </c>
      <c r="E2894" t="s">
        <v>37</v>
      </c>
      <c r="F2894" s="5">
        <v>43174</v>
      </c>
      <c r="G2894" t="s">
        <v>171</v>
      </c>
      <c r="H2894" t="s">
        <v>333</v>
      </c>
      <c r="I2894" s="1" t="s">
        <v>334</v>
      </c>
      <c r="J2894" s="2" t="s">
        <v>335</v>
      </c>
      <c r="K2894" s="2"/>
      <c r="L2894" s="69">
        <v>7600</v>
      </c>
      <c r="M2894" s="11">
        <v>-3</v>
      </c>
      <c r="N2894" s="38">
        <f t="shared" si="238"/>
        <v>2</v>
      </c>
      <c r="O2894" s="634">
        <f>L2894/D2894</f>
        <v>5.0666666666666664</v>
      </c>
    </row>
    <row r="2895" spans="1:18" x14ac:dyDescent="0.3">
      <c r="A2895" s="5">
        <v>41333</v>
      </c>
      <c r="B2895" s="704" t="s">
        <v>337</v>
      </c>
      <c r="C2895" s="704" t="s">
        <v>87</v>
      </c>
      <c r="D2895" s="7">
        <v>1000</v>
      </c>
      <c r="E2895" t="s">
        <v>224</v>
      </c>
      <c r="F2895" s="5">
        <v>43905</v>
      </c>
      <c r="G2895" t="s">
        <v>171</v>
      </c>
      <c r="H2895" t="s">
        <v>338</v>
      </c>
      <c r="I2895" s="1" t="s">
        <v>339</v>
      </c>
      <c r="J2895" s="2" t="s">
        <v>340</v>
      </c>
      <c r="K2895" s="2"/>
      <c r="L2895" s="69">
        <v>4000</v>
      </c>
      <c r="M2895" s="11">
        <v>-3</v>
      </c>
      <c r="N2895" s="38">
        <f t="shared" si="238"/>
        <v>2</v>
      </c>
      <c r="O2895" s="634">
        <f>L2895/D2895</f>
        <v>4</v>
      </c>
    </row>
    <row r="2896" spans="1:18" x14ac:dyDescent="0.3">
      <c r="A2896" s="5">
        <v>41333</v>
      </c>
      <c r="B2896" s="704" t="s">
        <v>341</v>
      </c>
      <c r="C2896" s="704" t="s">
        <v>87</v>
      </c>
      <c r="D2896" s="7">
        <v>2000</v>
      </c>
      <c r="E2896" t="s">
        <v>66</v>
      </c>
      <c r="F2896" s="5">
        <v>45000</v>
      </c>
      <c r="G2896" t="s">
        <v>171</v>
      </c>
      <c r="H2896" t="s">
        <v>342</v>
      </c>
      <c r="I2896" s="1" t="s">
        <v>343</v>
      </c>
      <c r="J2896" s="2" t="s">
        <v>249</v>
      </c>
      <c r="K2896" s="2"/>
      <c r="L2896" s="69">
        <v>5600</v>
      </c>
      <c r="M2896" s="11">
        <v>-3</v>
      </c>
      <c r="N2896" s="38">
        <f t="shared" si="238"/>
        <v>2</v>
      </c>
      <c r="O2896" s="634">
        <f>L2896/D2896</f>
        <v>2.8</v>
      </c>
    </row>
    <row r="2897" spans="1:18" x14ac:dyDescent="0.3">
      <c r="A2897" s="5">
        <v>41333</v>
      </c>
      <c r="B2897" s="704" t="s">
        <v>345</v>
      </c>
      <c r="C2897" s="704" t="s">
        <v>87</v>
      </c>
      <c r="D2897" s="7">
        <v>2000</v>
      </c>
      <c r="E2897" t="s">
        <v>117</v>
      </c>
      <c r="F2897" s="5">
        <v>52305</v>
      </c>
      <c r="G2897" t="s">
        <v>171</v>
      </c>
      <c r="H2897" t="s">
        <v>346</v>
      </c>
      <c r="I2897" s="1" t="s">
        <v>347</v>
      </c>
      <c r="J2897" s="2" t="s">
        <v>348</v>
      </c>
      <c r="K2897" s="2"/>
      <c r="L2897" s="69">
        <v>6125</v>
      </c>
      <c r="M2897" s="11">
        <v>-3</v>
      </c>
      <c r="N2897" s="38">
        <f t="shared" si="238"/>
        <v>2</v>
      </c>
      <c r="O2897" s="634">
        <f>L2897/D2897</f>
        <v>3.0625</v>
      </c>
    </row>
    <row r="2898" spans="1:18" s="57" customFormat="1" x14ac:dyDescent="0.3">
      <c r="A2898" s="46">
        <v>41333</v>
      </c>
      <c r="B2898" s="953" t="s">
        <v>350</v>
      </c>
      <c r="C2898" s="953" t="s">
        <v>73</v>
      </c>
      <c r="D2898" s="65">
        <v>500</v>
      </c>
      <c r="E2898" s="57" t="s">
        <v>164</v>
      </c>
      <c r="F2898" s="46">
        <v>42078</v>
      </c>
      <c r="G2898" s="57" t="s">
        <v>351</v>
      </c>
      <c r="H2898" s="57" t="s">
        <v>352</v>
      </c>
      <c r="I2898" s="58" t="s">
        <v>353</v>
      </c>
      <c r="J2898" s="59" t="s">
        <v>78</v>
      </c>
      <c r="K2898" s="59"/>
      <c r="L2898" s="70">
        <v>5500</v>
      </c>
      <c r="M2898" s="51">
        <v>-4</v>
      </c>
      <c r="N2898" s="51">
        <f t="shared" si="238"/>
        <v>2</v>
      </c>
      <c r="O2898" s="635">
        <f>P2899</f>
        <v>2.2000000000000002</v>
      </c>
      <c r="P2898" s="52">
        <f>SUM(D2898:D2900)</f>
        <v>2500</v>
      </c>
      <c r="R2898" s="46"/>
    </row>
    <row r="2899" spans="1:18" s="57" customFormat="1" x14ac:dyDescent="0.3">
      <c r="A2899" s="46">
        <v>41333</v>
      </c>
      <c r="B2899" s="953" t="s">
        <v>355</v>
      </c>
      <c r="C2899" s="953" t="s">
        <v>73</v>
      </c>
      <c r="D2899" s="65">
        <v>1250</v>
      </c>
      <c r="E2899" s="57" t="s">
        <v>37</v>
      </c>
      <c r="F2899" s="46">
        <v>43191</v>
      </c>
      <c r="G2899" s="57" t="s">
        <v>351</v>
      </c>
      <c r="H2899" s="57" t="s">
        <v>356</v>
      </c>
      <c r="I2899" s="58" t="s">
        <v>357</v>
      </c>
      <c r="J2899" s="59" t="s">
        <v>34</v>
      </c>
      <c r="K2899" s="59"/>
      <c r="L2899" s="70">
        <v>5500</v>
      </c>
      <c r="M2899" s="51">
        <v>11</v>
      </c>
      <c r="N2899" s="51">
        <f t="shared" si="238"/>
        <v>2</v>
      </c>
      <c r="O2899" s="635">
        <f>P2899</f>
        <v>2.2000000000000002</v>
      </c>
      <c r="P2899" s="52">
        <f>L2898/P2898</f>
        <v>2.2000000000000002</v>
      </c>
      <c r="R2899" s="46"/>
    </row>
    <row r="2900" spans="1:18" s="57" customFormat="1" x14ac:dyDescent="0.3">
      <c r="A2900" s="46">
        <v>41333</v>
      </c>
      <c r="B2900" s="953" t="s">
        <v>358</v>
      </c>
      <c r="C2900" s="953" t="s">
        <v>73</v>
      </c>
      <c r="D2900" s="65">
        <v>750</v>
      </c>
      <c r="E2900" s="57" t="s">
        <v>66</v>
      </c>
      <c r="F2900" s="46">
        <v>45017</v>
      </c>
      <c r="G2900" s="57" t="s">
        <v>351</v>
      </c>
      <c r="H2900" s="57" t="s">
        <v>359</v>
      </c>
      <c r="I2900" s="58" t="s">
        <v>360</v>
      </c>
      <c r="J2900" s="59" t="s">
        <v>361</v>
      </c>
      <c r="K2900" s="59"/>
      <c r="L2900" s="70">
        <v>5500</v>
      </c>
      <c r="M2900" s="51">
        <v>-5</v>
      </c>
      <c r="N2900" s="51">
        <f t="shared" si="238"/>
        <v>2</v>
      </c>
      <c r="O2900" s="635">
        <f>P2899</f>
        <v>2.2000000000000002</v>
      </c>
      <c r="P2900" s="52"/>
      <c r="R2900" s="46"/>
    </row>
    <row r="2901" spans="1:18" s="57" customFormat="1" x14ac:dyDescent="0.3">
      <c r="A2901" s="46">
        <v>41333</v>
      </c>
      <c r="B2901" s="953" t="s">
        <v>362</v>
      </c>
      <c r="C2901" s="953" t="s">
        <v>182</v>
      </c>
      <c r="D2901" s="65">
        <v>500</v>
      </c>
      <c r="E2901" s="57" t="s">
        <v>66</v>
      </c>
      <c r="F2901" s="46">
        <v>45000</v>
      </c>
      <c r="G2901" s="57" t="s">
        <v>171</v>
      </c>
      <c r="H2901" s="57" t="s">
        <v>144</v>
      </c>
      <c r="I2901" s="58" t="s">
        <v>363</v>
      </c>
      <c r="J2901" s="59" t="s">
        <v>364</v>
      </c>
      <c r="K2901" s="59"/>
      <c r="L2901" s="70">
        <v>6000</v>
      </c>
      <c r="M2901" s="51"/>
      <c r="N2901" s="51">
        <f t="shared" si="238"/>
        <v>2</v>
      </c>
      <c r="O2901" s="635">
        <f>P2902</f>
        <v>6</v>
      </c>
      <c r="P2901" s="52">
        <f>SUM(D2901:D2902)</f>
        <v>1000</v>
      </c>
      <c r="R2901" s="46"/>
    </row>
    <row r="2902" spans="1:18" s="57" customFormat="1" x14ac:dyDescent="0.3">
      <c r="A2902" s="46">
        <v>41333</v>
      </c>
      <c r="B2902" s="953" t="s">
        <v>366</v>
      </c>
      <c r="C2902" s="953" t="s">
        <v>182</v>
      </c>
      <c r="D2902" s="65">
        <v>500</v>
      </c>
      <c r="E2902" s="57" t="s">
        <v>117</v>
      </c>
      <c r="F2902" s="46">
        <v>52305</v>
      </c>
      <c r="G2902" s="57" t="s">
        <v>171</v>
      </c>
      <c r="H2902" s="57" t="s">
        <v>330</v>
      </c>
      <c r="I2902" s="58" t="s">
        <v>367</v>
      </c>
      <c r="J2902" s="59" t="s">
        <v>368</v>
      </c>
      <c r="K2902" s="59"/>
      <c r="L2902" s="70">
        <v>6000</v>
      </c>
      <c r="M2902" s="51"/>
      <c r="N2902" s="51">
        <f t="shared" si="238"/>
        <v>2</v>
      </c>
      <c r="O2902" s="635">
        <f>P2902</f>
        <v>6</v>
      </c>
      <c r="P2902" s="52">
        <f>L2901/P2901</f>
        <v>6</v>
      </c>
      <c r="R2902" s="46"/>
    </row>
    <row r="2903" spans="1:18" s="57" customFormat="1" x14ac:dyDescent="0.3">
      <c r="A2903" s="46">
        <v>41333</v>
      </c>
      <c r="B2903" s="953" t="s">
        <v>371</v>
      </c>
      <c r="C2903" s="953" t="s">
        <v>44</v>
      </c>
      <c r="D2903" s="65">
        <v>650</v>
      </c>
      <c r="E2903" s="57" t="s">
        <v>37</v>
      </c>
      <c r="F2903" s="46">
        <v>43174</v>
      </c>
      <c r="G2903" s="57" t="s">
        <v>372</v>
      </c>
      <c r="H2903" s="57" t="s">
        <v>373</v>
      </c>
      <c r="I2903" s="58" t="s">
        <v>374</v>
      </c>
      <c r="J2903" s="59" t="s">
        <v>249</v>
      </c>
      <c r="K2903" s="59"/>
      <c r="L2903" s="70">
        <v>6000</v>
      </c>
      <c r="M2903" s="51">
        <v>-5</v>
      </c>
      <c r="N2903" s="51">
        <f t="shared" si="238"/>
        <v>2</v>
      </c>
      <c r="O2903" s="635">
        <f>P2904</f>
        <v>4</v>
      </c>
      <c r="P2903" s="52">
        <f>SUM(D2903:D2904)</f>
        <v>1500</v>
      </c>
      <c r="R2903" s="46"/>
    </row>
    <row r="2904" spans="1:18" s="57" customFormat="1" x14ac:dyDescent="0.3">
      <c r="A2904" s="46">
        <v>41333</v>
      </c>
      <c r="B2904" s="953" t="s">
        <v>375</v>
      </c>
      <c r="C2904" s="953" t="s">
        <v>44</v>
      </c>
      <c r="D2904" s="65">
        <v>850</v>
      </c>
      <c r="E2904" s="57" t="s">
        <v>66</v>
      </c>
      <c r="F2904" s="46">
        <v>45000</v>
      </c>
      <c r="G2904" s="57" t="s">
        <v>372</v>
      </c>
      <c r="H2904" s="57" t="s">
        <v>177</v>
      </c>
      <c r="I2904" s="58" t="s">
        <v>376</v>
      </c>
      <c r="J2904" s="59" t="s">
        <v>348</v>
      </c>
      <c r="K2904" s="59"/>
      <c r="L2904" s="70">
        <v>6000</v>
      </c>
      <c r="M2904" s="51">
        <v>-5</v>
      </c>
      <c r="N2904" s="51">
        <f t="shared" si="238"/>
        <v>2</v>
      </c>
      <c r="O2904" s="635">
        <f>P2904</f>
        <v>4</v>
      </c>
      <c r="P2904" s="52">
        <f>L2903/P2903</f>
        <v>4</v>
      </c>
      <c r="R2904" s="46"/>
    </row>
    <row r="2905" spans="1:18" x14ac:dyDescent="0.3">
      <c r="A2905" s="5">
        <v>41332</v>
      </c>
      <c r="B2905" s="704" t="s">
        <v>377</v>
      </c>
      <c r="C2905" s="704" t="s">
        <v>36</v>
      </c>
      <c r="D2905" s="7">
        <v>400</v>
      </c>
      <c r="E2905" t="s">
        <v>224</v>
      </c>
      <c r="F2905" s="5">
        <v>43905</v>
      </c>
      <c r="G2905" t="s">
        <v>378</v>
      </c>
      <c r="H2905" t="s">
        <v>379</v>
      </c>
      <c r="I2905" s="1" t="s">
        <v>380</v>
      </c>
      <c r="J2905" s="2" t="s">
        <v>381</v>
      </c>
      <c r="K2905" s="2"/>
      <c r="L2905" s="69">
        <v>1500</v>
      </c>
      <c r="M2905" s="11">
        <v>5</v>
      </c>
      <c r="N2905" s="38">
        <f t="shared" si="238"/>
        <v>2</v>
      </c>
      <c r="O2905" s="634">
        <f t="shared" ref="O2905:O2913" si="239">L2905/D2905</f>
        <v>3.75</v>
      </c>
    </row>
    <row r="2906" spans="1:18" x14ac:dyDescent="0.3">
      <c r="A2906" s="5">
        <v>41331</v>
      </c>
      <c r="B2906" s="704" t="s">
        <v>386</v>
      </c>
      <c r="C2906" s="704" t="s">
        <v>127</v>
      </c>
      <c r="D2906" s="7">
        <v>400</v>
      </c>
      <c r="E2906" t="s">
        <v>164</v>
      </c>
      <c r="F2906" s="5">
        <v>42061</v>
      </c>
      <c r="G2906" t="s">
        <v>387</v>
      </c>
      <c r="H2906" t="s">
        <v>388</v>
      </c>
      <c r="I2906" s="1" t="s">
        <v>389</v>
      </c>
      <c r="J2906" s="2" t="s">
        <v>390</v>
      </c>
      <c r="K2906" s="2"/>
      <c r="L2906" s="69">
        <v>500</v>
      </c>
      <c r="M2906" s="11">
        <v>-2.5</v>
      </c>
      <c r="N2906" s="38">
        <f t="shared" si="238"/>
        <v>2</v>
      </c>
      <c r="O2906" s="634">
        <f t="shared" si="239"/>
        <v>1.25</v>
      </c>
    </row>
    <row r="2907" spans="1:18" x14ac:dyDescent="0.3">
      <c r="A2907" s="5">
        <v>41331</v>
      </c>
      <c r="B2907" s="704" t="s">
        <v>392</v>
      </c>
      <c r="C2907" s="704" t="s">
        <v>127</v>
      </c>
      <c r="D2907" s="7">
        <v>600</v>
      </c>
      <c r="E2907" t="s">
        <v>66</v>
      </c>
      <c r="F2907" s="5">
        <v>44991</v>
      </c>
      <c r="G2907" t="s">
        <v>387</v>
      </c>
      <c r="H2907" t="s">
        <v>393</v>
      </c>
      <c r="I2907" s="1" t="s">
        <v>292</v>
      </c>
      <c r="J2907" s="2" t="s">
        <v>293</v>
      </c>
      <c r="K2907" s="2"/>
      <c r="L2907" s="69">
        <v>1500</v>
      </c>
      <c r="M2907" s="11">
        <v>13</v>
      </c>
      <c r="N2907" s="38">
        <f t="shared" si="238"/>
        <v>2</v>
      </c>
      <c r="O2907" s="634">
        <f t="shared" si="239"/>
        <v>2.5</v>
      </c>
    </row>
    <row r="2908" spans="1:18" x14ac:dyDescent="0.3">
      <c r="A2908" s="5">
        <v>41331</v>
      </c>
      <c r="B2908" s="704" t="s">
        <v>394</v>
      </c>
      <c r="C2908" s="704" t="s">
        <v>127</v>
      </c>
      <c r="D2908" s="7">
        <v>850</v>
      </c>
      <c r="E2908" t="s">
        <v>117</v>
      </c>
      <c r="F2908" s="5">
        <v>52294</v>
      </c>
      <c r="G2908" t="s">
        <v>387</v>
      </c>
      <c r="H2908" t="s">
        <v>90</v>
      </c>
      <c r="I2908" s="1" t="s">
        <v>90</v>
      </c>
      <c r="J2908" s="2" t="s">
        <v>91</v>
      </c>
      <c r="K2908" s="2"/>
      <c r="L2908" s="69">
        <v>1750</v>
      </c>
      <c r="M2908" s="11">
        <v>11</v>
      </c>
      <c r="N2908" s="38">
        <f t="shared" si="238"/>
        <v>2</v>
      </c>
      <c r="O2908" s="634">
        <f t="shared" si="239"/>
        <v>2.0588235294117645</v>
      </c>
    </row>
    <row r="2909" spans="1:18" x14ac:dyDescent="0.3">
      <c r="A2909" s="5">
        <v>41331</v>
      </c>
      <c r="B2909" s="704" t="s">
        <v>395</v>
      </c>
      <c r="C2909" s="704" t="s">
        <v>218</v>
      </c>
      <c r="D2909" s="7">
        <v>400</v>
      </c>
      <c r="E2909" t="s">
        <v>66</v>
      </c>
      <c r="F2909" s="5">
        <v>45017</v>
      </c>
      <c r="G2909" t="s">
        <v>396</v>
      </c>
      <c r="H2909" t="s">
        <v>397</v>
      </c>
      <c r="I2909" s="1" t="s">
        <v>333</v>
      </c>
      <c r="J2909" s="2" t="s">
        <v>398</v>
      </c>
      <c r="K2909" s="2"/>
      <c r="L2909" s="69">
        <v>2000</v>
      </c>
      <c r="M2909" s="11"/>
      <c r="N2909" s="38">
        <f t="shared" si="238"/>
        <v>2</v>
      </c>
      <c r="O2909" s="634">
        <f t="shared" si="239"/>
        <v>5</v>
      </c>
    </row>
    <row r="2910" spans="1:18" x14ac:dyDescent="0.3">
      <c r="A2910" s="5">
        <v>41330</v>
      </c>
      <c r="B2910" s="704" t="s">
        <v>402</v>
      </c>
      <c r="C2910" s="704" t="s">
        <v>403</v>
      </c>
      <c r="D2910" s="7">
        <v>300</v>
      </c>
      <c r="E2910" t="s">
        <v>404</v>
      </c>
      <c r="F2910" s="5">
        <v>42426</v>
      </c>
      <c r="G2910" t="s">
        <v>405</v>
      </c>
      <c r="H2910"/>
      <c r="I2910" s="1"/>
      <c r="J2910" s="2" t="s">
        <v>406</v>
      </c>
      <c r="K2910" s="2"/>
      <c r="L2910" s="69">
        <v>300</v>
      </c>
      <c r="M2910" s="11">
        <v>0</v>
      </c>
      <c r="N2910" s="38">
        <f t="shared" si="238"/>
        <v>2</v>
      </c>
      <c r="O2910" s="634">
        <f t="shared" si="239"/>
        <v>1</v>
      </c>
    </row>
    <row r="2911" spans="1:18" x14ac:dyDescent="0.3">
      <c r="A2911" s="5">
        <v>41330</v>
      </c>
      <c r="B2911" s="704" t="s">
        <v>408</v>
      </c>
      <c r="C2911" s="704" t="s">
        <v>403</v>
      </c>
      <c r="D2911" s="7">
        <v>600</v>
      </c>
      <c r="E2911" s="5" t="s">
        <v>12</v>
      </c>
      <c r="F2911" s="5">
        <v>42426</v>
      </c>
      <c r="G2911" t="s">
        <v>405</v>
      </c>
      <c r="H2911" t="s">
        <v>409</v>
      </c>
      <c r="I2911" s="1" t="s">
        <v>410</v>
      </c>
      <c r="J2911" s="2" t="s">
        <v>20</v>
      </c>
      <c r="K2911" s="2"/>
      <c r="L2911" s="69">
        <v>600</v>
      </c>
      <c r="M2911" s="11">
        <v>0</v>
      </c>
      <c r="N2911" s="38">
        <f t="shared" si="238"/>
        <v>2</v>
      </c>
      <c r="O2911" s="634">
        <f t="shared" si="239"/>
        <v>1</v>
      </c>
    </row>
    <row r="2912" spans="1:18" x14ac:dyDescent="0.3">
      <c r="A2912" s="5">
        <v>41330</v>
      </c>
      <c r="B2912" s="704" t="s">
        <v>412</v>
      </c>
      <c r="C2912" s="704" t="s">
        <v>403</v>
      </c>
      <c r="D2912" s="7">
        <v>400</v>
      </c>
      <c r="E2912" t="s">
        <v>37</v>
      </c>
      <c r="F2912" s="5">
        <v>43159</v>
      </c>
      <c r="G2912" t="s">
        <v>405</v>
      </c>
      <c r="H2912" t="s">
        <v>413</v>
      </c>
      <c r="I2912" s="1" t="s">
        <v>414</v>
      </c>
      <c r="J2912" s="2" t="s">
        <v>415</v>
      </c>
      <c r="K2912" s="2"/>
      <c r="L2912" s="69">
        <v>900</v>
      </c>
      <c r="M2912" s="11">
        <v>0</v>
      </c>
      <c r="N2912" s="38">
        <f t="shared" si="238"/>
        <v>2</v>
      </c>
      <c r="O2912" s="634">
        <f t="shared" si="239"/>
        <v>2.25</v>
      </c>
    </row>
    <row r="2913" spans="1:18" x14ac:dyDescent="0.3">
      <c r="A2913" s="5">
        <v>41330</v>
      </c>
      <c r="B2913" s="704" t="s">
        <v>417</v>
      </c>
      <c r="C2913" s="704" t="s">
        <v>127</v>
      </c>
      <c r="D2913" s="7">
        <v>300</v>
      </c>
      <c r="E2913" t="s">
        <v>12</v>
      </c>
      <c r="F2913" s="5">
        <v>42426</v>
      </c>
      <c r="G2913" t="s">
        <v>418</v>
      </c>
      <c r="H2913" t="s">
        <v>195</v>
      </c>
      <c r="I2913" s="1"/>
      <c r="J2913" s="2" t="s">
        <v>419</v>
      </c>
      <c r="K2913" s="2"/>
      <c r="L2913" s="69">
        <v>800</v>
      </c>
      <c r="M2913" s="11">
        <v>-2</v>
      </c>
      <c r="N2913" s="38">
        <f t="shared" si="238"/>
        <v>2</v>
      </c>
      <c r="O2913" s="634">
        <f t="shared" si="239"/>
        <v>2.6666666666666665</v>
      </c>
    </row>
    <row r="2914" spans="1:18" s="57" customFormat="1" x14ac:dyDescent="0.3">
      <c r="A2914" s="46">
        <v>41330</v>
      </c>
      <c r="B2914" s="953" t="s">
        <v>420</v>
      </c>
      <c r="C2914" s="953" t="s">
        <v>127</v>
      </c>
      <c r="D2914" s="65">
        <v>300</v>
      </c>
      <c r="E2914" s="57" t="s">
        <v>12</v>
      </c>
      <c r="F2914" s="46">
        <v>42426</v>
      </c>
      <c r="G2914" s="57" t="s">
        <v>418</v>
      </c>
      <c r="H2914" s="57" t="s">
        <v>32</v>
      </c>
      <c r="I2914" s="58" t="s">
        <v>421</v>
      </c>
      <c r="J2914" s="59" t="s">
        <v>422</v>
      </c>
      <c r="K2914" s="59"/>
      <c r="L2914" s="70">
        <v>1000</v>
      </c>
      <c r="M2914" s="51">
        <v>-2</v>
      </c>
      <c r="N2914" s="51">
        <f t="shared" si="238"/>
        <v>2</v>
      </c>
      <c r="O2914" s="635">
        <f>P2915</f>
        <v>1.8181818181818181</v>
      </c>
      <c r="P2914" s="52">
        <f>SUM(D2914:D2915)</f>
        <v>550</v>
      </c>
      <c r="R2914" s="46"/>
    </row>
    <row r="2915" spans="1:18" s="57" customFormat="1" x14ac:dyDescent="0.3">
      <c r="A2915" s="46">
        <v>41330</v>
      </c>
      <c r="B2915" s="953" t="s">
        <v>424</v>
      </c>
      <c r="C2915" s="953" t="s">
        <v>127</v>
      </c>
      <c r="D2915" s="65">
        <v>250</v>
      </c>
      <c r="E2915" s="57" t="s">
        <v>37</v>
      </c>
      <c r="F2915" s="46">
        <v>43160</v>
      </c>
      <c r="G2915" s="57" t="s">
        <v>418</v>
      </c>
      <c r="H2915" s="57" t="s">
        <v>425</v>
      </c>
      <c r="I2915" s="58" t="s">
        <v>426</v>
      </c>
      <c r="J2915" s="59" t="s">
        <v>427</v>
      </c>
      <c r="K2915" s="59"/>
      <c r="L2915" s="70">
        <v>1000</v>
      </c>
      <c r="M2915" s="51">
        <v>8</v>
      </c>
      <c r="N2915" s="51">
        <f t="shared" si="238"/>
        <v>2</v>
      </c>
      <c r="O2915" s="635">
        <f>P2915</f>
        <v>1.8181818181818181</v>
      </c>
      <c r="P2915" s="52">
        <f>L2914/P2914</f>
        <v>1.8181818181818181</v>
      </c>
      <c r="R2915" s="46"/>
    </row>
    <row r="2916" spans="1:18" x14ac:dyDescent="0.3">
      <c r="A2916" s="5">
        <v>41330</v>
      </c>
      <c r="B2916" s="704" t="s">
        <v>428</v>
      </c>
      <c r="C2916" s="704" t="s">
        <v>127</v>
      </c>
      <c r="D2916" s="7">
        <v>250</v>
      </c>
      <c r="E2916" t="s">
        <v>66</v>
      </c>
      <c r="F2916" s="5">
        <v>44986</v>
      </c>
      <c r="G2916" t="s">
        <v>418</v>
      </c>
      <c r="H2916" t="s">
        <v>429</v>
      </c>
      <c r="I2916" s="1" t="s">
        <v>430</v>
      </c>
      <c r="J2916" s="2" t="s">
        <v>431</v>
      </c>
      <c r="K2916" s="2"/>
      <c r="L2916" s="69">
        <v>1500</v>
      </c>
      <c r="M2916" s="11">
        <v>-2</v>
      </c>
      <c r="N2916" s="38">
        <f t="shared" si="238"/>
        <v>2</v>
      </c>
      <c r="O2916" s="634">
        <f>L2916/D2916</f>
        <v>6</v>
      </c>
    </row>
    <row r="2917" spans="1:18" s="57" customFormat="1" x14ac:dyDescent="0.3">
      <c r="A2917" s="46">
        <v>41330</v>
      </c>
      <c r="B2917" s="953" t="s">
        <v>433</v>
      </c>
      <c r="C2917" s="953" t="s">
        <v>22</v>
      </c>
      <c r="D2917" s="65">
        <v>250</v>
      </c>
      <c r="E2917" s="57" t="s">
        <v>434</v>
      </c>
      <c r="F2917" s="46">
        <v>41910</v>
      </c>
      <c r="G2917" s="57" t="s">
        <v>435</v>
      </c>
      <c r="I2917" s="58" t="s">
        <v>436</v>
      </c>
      <c r="J2917" s="59" t="s">
        <v>437</v>
      </c>
      <c r="K2917" s="59"/>
      <c r="L2917" s="70">
        <v>5000</v>
      </c>
      <c r="M2917" s="51"/>
      <c r="N2917" s="51">
        <f t="shared" si="238"/>
        <v>2</v>
      </c>
      <c r="O2917" s="635">
        <f>P2918</f>
        <v>2.2222222222222223</v>
      </c>
      <c r="P2917" s="52">
        <f>SUM(D2917:D2920)</f>
        <v>2250</v>
      </c>
      <c r="R2917" s="46"/>
    </row>
    <row r="2918" spans="1:18" s="57" customFormat="1" x14ac:dyDescent="0.3">
      <c r="A2918" s="46">
        <v>41330</v>
      </c>
      <c r="B2918" s="953" t="s">
        <v>439</v>
      </c>
      <c r="C2918" s="953" t="s">
        <v>22</v>
      </c>
      <c r="D2918" s="65">
        <v>500</v>
      </c>
      <c r="E2918" s="57" t="s">
        <v>440</v>
      </c>
      <c r="F2918" s="46">
        <v>43539</v>
      </c>
      <c r="G2918" s="57" t="s">
        <v>435</v>
      </c>
      <c r="H2918" s="57" t="s">
        <v>220</v>
      </c>
      <c r="I2918" s="58" t="s">
        <v>441</v>
      </c>
      <c r="J2918" s="59" t="s">
        <v>442</v>
      </c>
      <c r="K2918" s="59"/>
      <c r="L2918" s="70">
        <v>5000</v>
      </c>
      <c r="M2918" s="51">
        <v>9</v>
      </c>
      <c r="N2918" s="51">
        <f t="shared" si="238"/>
        <v>2</v>
      </c>
      <c r="O2918" s="635">
        <f>P2918</f>
        <v>2.2222222222222223</v>
      </c>
      <c r="P2918" s="52">
        <f>L2917/P2917</f>
        <v>2.2222222222222223</v>
      </c>
      <c r="R2918" s="46"/>
    </row>
    <row r="2919" spans="1:18" s="57" customFormat="1" x14ac:dyDescent="0.3">
      <c r="A2919" s="46">
        <v>41330</v>
      </c>
      <c r="B2919" s="953" t="s">
        <v>443</v>
      </c>
      <c r="C2919" s="953" t="s">
        <v>22</v>
      </c>
      <c r="D2919" s="65">
        <v>750</v>
      </c>
      <c r="E2919" s="57" t="s">
        <v>66</v>
      </c>
      <c r="F2919" s="46">
        <v>45000</v>
      </c>
      <c r="G2919" s="57" t="s">
        <v>435</v>
      </c>
      <c r="H2919" s="57" t="s">
        <v>444</v>
      </c>
      <c r="I2919" s="58" t="s">
        <v>444</v>
      </c>
      <c r="J2919" s="59" t="s">
        <v>202</v>
      </c>
      <c r="K2919" s="59"/>
      <c r="L2919" s="70">
        <v>5000</v>
      </c>
      <c r="M2919" s="51">
        <v>0</v>
      </c>
      <c r="N2919" s="51">
        <f t="shared" si="238"/>
        <v>2</v>
      </c>
      <c r="O2919" s="635">
        <f>P2918</f>
        <v>2.2222222222222223</v>
      </c>
      <c r="P2919" s="52"/>
      <c r="R2919" s="46"/>
    </row>
    <row r="2920" spans="1:18" s="57" customFormat="1" x14ac:dyDescent="0.3">
      <c r="A2920" s="46">
        <v>41330</v>
      </c>
      <c r="B2920" s="953" t="s">
        <v>445</v>
      </c>
      <c r="C2920" s="953" t="s">
        <v>22</v>
      </c>
      <c r="D2920" s="65">
        <v>750</v>
      </c>
      <c r="E2920" s="57" t="s">
        <v>117</v>
      </c>
      <c r="F2920" s="46">
        <v>15780</v>
      </c>
      <c r="G2920" s="57" t="s">
        <v>435</v>
      </c>
      <c r="H2920" s="57" t="s">
        <v>446</v>
      </c>
      <c r="I2920" s="58" t="s">
        <v>446</v>
      </c>
      <c r="J2920" s="59" t="s">
        <v>447</v>
      </c>
      <c r="K2920" s="59"/>
      <c r="L2920" s="70">
        <v>5000</v>
      </c>
      <c r="M2920" s="51">
        <v>5</v>
      </c>
      <c r="N2920" s="51">
        <f t="shared" si="238"/>
        <v>2</v>
      </c>
      <c r="O2920" s="635">
        <f>P2918</f>
        <v>2.2222222222222223</v>
      </c>
      <c r="P2920" s="52"/>
      <c r="R2920" s="46"/>
    </row>
    <row r="2921" spans="1:18" s="57" customFormat="1" x14ac:dyDescent="0.3">
      <c r="A2921" s="46">
        <v>41330</v>
      </c>
      <c r="B2921" s="953" t="s">
        <v>448</v>
      </c>
      <c r="C2921" s="953" t="s">
        <v>449</v>
      </c>
      <c r="D2921" s="65">
        <v>625</v>
      </c>
      <c r="E2921" s="57" t="s">
        <v>12</v>
      </c>
      <c r="F2921" s="46">
        <v>42426</v>
      </c>
      <c r="G2921" s="57" t="s">
        <v>450</v>
      </c>
      <c r="H2921" s="57" t="s">
        <v>195</v>
      </c>
      <c r="I2921" s="58" t="s">
        <v>195</v>
      </c>
      <c r="J2921" s="59" t="s">
        <v>451</v>
      </c>
      <c r="K2921" s="59"/>
      <c r="L2921" s="70">
        <v>7000</v>
      </c>
      <c r="M2921" s="51">
        <v>2</v>
      </c>
      <c r="N2921" s="51">
        <f t="shared" si="238"/>
        <v>2</v>
      </c>
      <c r="O2921" s="635">
        <f>P2922</f>
        <v>2.8</v>
      </c>
      <c r="P2921" s="52">
        <f>SUM(D2921:D2923)</f>
        <v>2500</v>
      </c>
      <c r="R2921" s="46"/>
    </row>
    <row r="2922" spans="1:18" s="57" customFormat="1" x14ac:dyDescent="0.3">
      <c r="A2922" s="46">
        <v>41330</v>
      </c>
      <c r="B2922" s="953" t="s">
        <v>453</v>
      </c>
      <c r="C2922" s="953" t="s">
        <v>449</v>
      </c>
      <c r="D2922" s="65">
        <v>625</v>
      </c>
      <c r="E2922" s="57" t="s">
        <v>12</v>
      </c>
      <c r="F2922" s="46">
        <v>42426</v>
      </c>
      <c r="G2922" s="57" t="s">
        <v>450</v>
      </c>
      <c r="H2922" s="57" t="s">
        <v>454</v>
      </c>
      <c r="I2922" s="58" t="s">
        <v>455</v>
      </c>
      <c r="J2922" s="59" t="s">
        <v>136</v>
      </c>
      <c r="K2922" s="59"/>
      <c r="L2922" s="70">
        <v>7000</v>
      </c>
      <c r="M2922" s="51">
        <v>2</v>
      </c>
      <c r="N2922" s="51">
        <f t="shared" ref="N2922:N2984" si="240">MONTH(A2922)</f>
        <v>2</v>
      </c>
      <c r="O2922" s="635">
        <f>P2922</f>
        <v>2.8</v>
      </c>
      <c r="P2922" s="52">
        <f>L2921/P2921</f>
        <v>2.8</v>
      </c>
      <c r="R2922" s="46"/>
    </row>
    <row r="2923" spans="1:18" s="57" customFormat="1" x14ac:dyDescent="0.3">
      <c r="A2923" s="46">
        <v>41330</v>
      </c>
      <c r="B2923" s="953" t="s">
        <v>456</v>
      </c>
      <c r="C2923" s="953" t="s">
        <v>449</v>
      </c>
      <c r="D2923" s="65">
        <v>1250</v>
      </c>
      <c r="E2923" s="57" t="s">
        <v>66</v>
      </c>
      <c r="F2923" s="46">
        <v>44986</v>
      </c>
      <c r="G2923" s="57" t="s">
        <v>450</v>
      </c>
      <c r="H2923" s="57" t="s">
        <v>429</v>
      </c>
      <c r="I2923" s="58" t="s">
        <v>457</v>
      </c>
      <c r="J2923" s="59" t="s">
        <v>458</v>
      </c>
      <c r="K2923" s="59"/>
      <c r="L2923" s="70">
        <v>7000</v>
      </c>
      <c r="M2923" s="51">
        <v>2</v>
      </c>
      <c r="N2923" s="51">
        <f t="shared" si="240"/>
        <v>2</v>
      </c>
      <c r="O2923" s="635">
        <f>P2922</f>
        <v>2.8</v>
      </c>
      <c r="P2923" s="52"/>
      <c r="R2923" s="46"/>
    </row>
    <row r="2924" spans="1:18" x14ac:dyDescent="0.3">
      <c r="A2924" s="5">
        <v>41330</v>
      </c>
      <c r="B2924" s="704" t="s">
        <v>459</v>
      </c>
      <c r="C2924" s="704" t="s">
        <v>369</v>
      </c>
      <c r="D2924" s="7">
        <v>1000</v>
      </c>
      <c r="E2924" t="s">
        <v>66</v>
      </c>
      <c r="F2924" s="5">
        <v>44988</v>
      </c>
      <c r="G2924" t="s">
        <v>460</v>
      </c>
      <c r="H2924" t="s">
        <v>330</v>
      </c>
      <c r="I2924" s="1" t="s">
        <v>461</v>
      </c>
      <c r="J2924" s="2" t="s">
        <v>462</v>
      </c>
      <c r="K2924" s="2"/>
      <c r="L2924" s="69">
        <v>3000</v>
      </c>
      <c r="M2924" s="11">
        <v>0</v>
      </c>
      <c r="N2924" s="38">
        <f t="shared" si="240"/>
        <v>2</v>
      </c>
      <c r="O2924" s="634">
        <f>L2924/D2924</f>
        <v>3</v>
      </c>
    </row>
    <row r="2925" spans="1:18" x14ac:dyDescent="0.3">
      <c r="A2925" s="5">
        <v>41330</v>
      </c>
      <c r="B2925" s="704" t="s">
        <v>464</v>
      </c>
      <c r="C2925" s="704" t="s">
        <v>218</v>
      </c>
      <c r="D2925" s="7">
        <v>650</v>
      </c>
      <c r="E2925" t="s">
        <v>66</v>
      </c>
      <c r="F2925" s="5">
        <v>45000</v>
      </c>
      <c r="G2925" t="s">
        <v>465</v>
      </c>
      <c r="H2925" t="s">
        <v>466</v>
      </c>
      <c r="I2925" s="1" t="s">
        <v>467</v>
      </c>
      <c r="J2925" s="2" t="s">
        <v>468</v>
      </c>
      <c r="K2925" s="2"/>
      <c r="L2925" s="69">
        <v>1300</v>
      </c>
      <c r="M2925" s="11">
        <v>-22</v>
      </c>
      <c r="N2925" s="38">
        <f t="shared" si="240"/>
        <v>2</v>
      </c>
      <c r="O2925" s="634">
        <f>L2925/D2925</f>
        <v>2</v>
      </c>
    </row>
    <row r="2926" spans="1:18" x14ac:dyDescent="0.3">
      <c r="A2926" s="5">
        <v>41330</v>
      </c>
      <c r="B2926" s="704" t="s">
        <v>469</v>
      </c>
      <c r="C2926" s="704" t="s">
        <v>218</v>
      </c>
      <c r="D2926" s="7">
        <v>600</v>
      </c>
      <c r="E2926" t="s">
        <v>66</v>
      </c>
      <c r="F2926" s="5">
        <v>44986</v>
      </c>
      <c r="G2926" t="s">
        <v>470</v>
      </c>
      <c r="H2926" t="s">
        <v>338</v>
      </c>
      <c r="I2926" s="1" t="s">
        <v>471</v>
      </c>
      <c r="J2926" s="2" t="s">
        <v>472</v>
      </c>
      <c r="K2926" s="2"/>
      <c r="L2926" s="69">
        <v>3000</v>
      </c>
      <c r="M2926" s="11">
        <v>-16</v>
      </c>
      <c r="N2926" s="38">
        <f t="shared" si="240"/>
        <v>2</v>
      </c>
      <c r="O2926" s="634">
        <f>L2926/D2926</f>
        <v>5</v>
      </c>
    </row>
    <row r="2927" spans="1:18" x14ac:dyDescent="0.3">
      <c r="A2927" s="5">
        <v>41330</v>
      </c>
      <c r="B2927" s="704" t="s">
        <v>473</v>
      </c>
      <c r="C2927" s="704" t="s">
        <v>11</v>
      </c>
      <c r="D2927" s="7">
        <v>700</v>
      </c>
      <c r="E2927" t="s">
        <v>117</v>
      </c>
      <c r="F2927" s="5">
        <v>52291</v>
      </c>
      <c r="G2927" t="s">
        <v>474</v>
      </c>
      <c r="H2927" t="s">
        <v>429</v>
      </c>
      <c r="I2927" s="1" t="s">
        <v>475</v>
      </c>
      <c r="J2927" s="2" t="s">
        <v>476</v>
      </c>
      <c r="K2927" s="2"/>
      <c r="L2927" s="69">
        <v>1200</v>
      </c>
      <c r="M2927" s="11">
        <v>3</v>
      </c>
      <c r="N2927" s="38">
        <f t="shared" si="240"/>
        <v>2</v>
      </c>
      <c r="O2927" s="634">
        <f>L2927/D2927</f>
        <v>1.7142857142857142</v>
      </c>
    </row>
    <row r="2928" spans="1:18" s="57" customFormat="1" x14ac:dyDescent="0.3">
      <c r="A2928" s="46">
        <v>41327</v>
      </c>
      <c r="B2928" s="953" t="s">
        <v>241</v>
      </c>
      <c r="C2928" s="953" t="s">
        <v>36</v>
      </c>
      <c r="D2928" s="65">
        <v>250</v>
      </c>
      <c r="E2928" s="57" t="s">
        <v>66</v>
      </c>
      <c r="F2928" s="46">
        <v>44986</v>
      </c>
      <c r="G2928" s="57" t="s">
        <v>243</v>
      </c>
      <c r="H2928" s="57" t="s">
        <v>184</v>
      </c>
      <c r="I2928" s="58" t="s">
        <v>244</v>
      </c>
      <c r="J2928" s="59" t="s">
        <v>245</v>
      </c>
      <c r="K2928" s="59"/>
      <c r="L2928" s="70">
        <v>4500</v>
      </c>
      <c r="M2928" s="51">
        <v>-25</v>
      </c>
      <c r="N2928" s="51">
        <f t="shared" si="240"/>
        <v>2</v>
      </c>
      <c r="O2928" s="635">
        <f>P2929</f>
        <v>9</v>
      </c>
      <c r="P2928" s="52">
        <f>SUM(D2928:D2929)</f>
        <v>500</v>
      </c>
      <c r="R2928" s="46"/>
    </row>
    <row r="2929" spans="1:18" s="57" customFormat="1" x14ac:dyDescent="0.3">
      <c r="A2929" s="46">
        <v>41327</v>
      </c>
      <c r="B2929" s="953" t="s">
        <v>247</v>
      </c>
      <c r="C2929" s="953" t="s">
        <v>36</v>
      </c>
      <c r="D2929" s="65">
        <v>250</v>
      </c>
      <c r="E2929" s="57" t="s">
        <v>117</v>
      </c>
      <c r="F2929" s="46">
        <v>15766</v>
      </c>
      <c r="G2929" s="57" t="s">
        <v>243</v>
      </c>
      <c r="H2929" s="57" t="s">
        <v>204</v>
      </c>
      <c r="I2929" s="58" t="s">
        <v>248</v>
      </c>
      <c r="J2929" s="59" t="s">
        <v>249</v>
      </c>
      <c r="K2929" s="59"/>
      <c r="L2929" s="70">
        <v>4500</v>
      </c>
      <c r="M2929" s="51">
        <v>-25</v>
      </c>
      <c r="N2929" s="51">
        <f t="shared" si="240"/>
        <v>2</v>
      </c>
      <c r="O2929" s="635">
        <f>P2929</f>
        <v>9</v>
      </c>
      <c r="P2929" s="52">
        <f>L2928/P2928</f>
        <v>9</v>
      </c>
      <c r="R2929" s="46"/>
    </row>
    <row r="2930" spans="1:18" x14ac:dyDescent="0.3">
      <c r="A2930" s="5">
        <v>41326</v>
      </c>
      <c r="B2930" s="704" t="s">
        <v>250</v>
      </c>
      <c r="C2930" s="704" t="s">
        <v>127</v>
      </c>
      <c r="D2930" s="7">
        <v>1750</v>
      </c>
      <c r="E2930" t="s">
        <v>12</v>
      </c>
      <c r="F2930" s="5">
        <v>42426</v>
      </c>
      <c r="G2930" t="s">
        <v>251</v>
      </c>
      <c r="H2930" t="s">
        <v>195</v>
      </c>
      <c r="I2930" s="1" t="s">
        <v>252</v>
      </c>
      <c r="J2930" s="2" t="s">
        <v>253</v>
      </c>
      <c r="K2930" s="2"/>
      <c r="L2930" s="69">
        <v>2700</v>
      </c>
      <c r="M2930" s="11">
        <v>2</v>
      </c>
      <c r="N2930" s="38">
        <f t="shared" si="240"/>
        <v>2</v>
      </c>
      <c r="O2930" s="634">
        <f>L2930/D2930</f>
        <v>1.5428571428571429</v>
      </c>
    </row>
    <row r="2931" spans="1:18" x14ac:dyDescent="0.3">
      <c r="A2931" s="5">
        <v>41326</v>
      </c>
      <c r="B2931" s="704" t="s">
        <v>255</v>
      </c>
      <c r="C2931" s="704" t="s">
        <v>127</v>
      </c>
      <c r="D2931" s="7">
        <v>750</v>
      </c>
      <c r="E2931" t="s">
        <v>12</v>
      </c>
      <c r="F2931" s="5">
        <v>42426</v>
      </c>
      <c r="G2931" t="s">
        <v>251</v>
      </c>
      <c r="H2931" t="s">
        <v>256</v>
      </c>
      <c r="I2931" s="1" t="s">
        <v>257</v>
      </c>
      <c r="J2931" s="2" t="s">
        <v>258</v>
      </c>
      <c r="K2931" s="2"/>
      <c r="L2931" s="69">
        <v>1750</v>
      </c>
      <c r="M2931" s="11">
        <v>2</v>
      </c>
      <c r="N2931" s="38">
        <f t="shared" si="240"/>
        <v>2</v>
      </c>
      <c r="O2931" s="634">
        <f>L2931/D2931</f>
        <v>2.3333333333333335</v>
      </c>
    </row>
    <row r="2932" spans="1:18" x14ac:dyDescent="0.3">
      <c r="A2932" s="5">
        <v>41326</v>
      </c>
      <c r="B2932" s="704" t="s">
        <v>260</v>
      </c>
      <c r="C2932" s="704" t="s">
        <v>218</v>
      </c>
      <c r="D2932" s="7">
        <v>600</v>
      </c>
      <c r="E2932" t="s">
        <v>261</v>
      </c>
      <c r="F2932" s="5">
        <v>45170</v>
      </c>
      <c r="G2932" t="s">
        <v>262</v>
      </c>
      <c r="H2932" t="s">
        <v>263</v>
      </c>
      <c r="I2932" s="1" t="s">
        <v>264</v>
      </c>
      <c r="J2932" s="2" t="s">
        <v>265</v>
      </c>
      <c r="K2932" s="2"/>
      <c r="L2932" s="69">
        <v>1900</v>
      </c>
      <c r="M2932" s="11">
        <v>13</v>
      </c>
      <c r="N2932" s="38">
        <f t="shared" si="240"/>
        <v>2</v>
      </c>
      <c r="O2932" s="634">
        <f>L2932/D2932</f>
        <v>3.1666666666666665</v>
      </c>
    </row>
    <row r="2933" spans="1:18" x14ac:dyDescent="0.3">
      <c r="A2933" s="5">
        <v>41326</v>
      </c>
      <c r="B2933" s="704" t="s">
        <v>267</v>
      </c>
      <c r="C2933" s="704" t="s">
        <v>218</v>
      </c>
      <c r="D2933" s="7">
        <v>400</v>
      </c>
      <c r="E2933" t="s">
        <v>117</v>
      </c>
      <c r="F2933" s="5">
        <v>52291</v>
      </c>
      <c r="G2933" t="s">
        <v>262</v>
      </c>
      <c r="H2933" t="s">
        <v>268</v>
      </c>
      <c r="I2933" s="1" t="s">
        <v>269</v>
      </c>
      <c r="J2933" s="2" t="s">
        <v>270</v>
      </c>
      <c r="K2933" s="2"/>
      <c r="L2933" s="69">
        <v>800</v>
      </c>
      <c r="M2933" s="11">
        <v>123</v>
      </c>
      <c r="N2933" s="38">
        <f t="shared" si="240"/>
        <v>2</v>
      </c>
      <c r="O2933" s="634">
        <f>L2933/D2933</f>
        <v>2</v>
      </c>
    </row>
    <row r="2934" spans="1:18" x14ac:dyDescent="0.3">
      <c r="A2934" s="5">
        <v>41326</v>
      </c>
      <c r="B2934" s="704" t="s">
        <v>271</v>
      </c>
      <c r="C2934" s="704" t="s">
        <v>87</v>
      </c>
      <c r="D2934" s="7">
        <v>300</v>
      </c>
      <c r="E2934" t="s">
        <v>66</v>
      </c>
      <c r="F2934" s="5">
        <v>44986</v>
      </c>
      <c r="G2934" t="s">
        <v>171</v>
      </c>
      <c r="H2934" t="s">
        <v>177</v>
      </c>
      <c r="I2934" s="1" t="s">
        <v>272</v>
      </c>
      <c r="J2934" s="2" t="s">
        <v>273</v>
      </c>
      <c r="K2934" s="2"/>
      <c r="L2934" s="69">
        <v>2250</v>
      </c>
      <c r="M2934" s="11">
        <v>-11</v>
      </c>
      <c r="N2934" s="38">
        <f t="shared" si="240"/>
        <v>2</v>
      </c>
      <c r="O2934" s="634">
        <f>L2934/D2934</f>
        <v>7.5</v>
      </c>
    </row>
    <row r="2935" spans="1:18" s="57" customFormat="1" x14ac:dyDescent="0.3">
      <c r="A2935" s="46">
        <v>41325</v>
      </c>
      <c r="B2935" s="953" t="s">
        <v>275</v>
      </c>
      <c r="C2935" s="953" t="s">
        <v>276</v>
      </c>
      <c r="D2935" s="65">
        <v>750</v>
      </c>
      <c r="E2935" s="57" t="s">
        <v>12</v>
      </c>
      <c r="F2935" s="46">
        <v>42425</v>
      </c>
      <c r="G2935" s="57" t="s">
        <v>277</v>
      </c>
      <c r="H2935" s="57" t="s">
        <v>195</v>
      </c>
      <c r="I2935" s="58" t="s">
        <v>195</v>
      </c>
      <c r="J2935" s="59" t="s">
        <v>278</v>
      </c>
      <c r="K2935" s="59"/>
      <c r="L2935" s="70">
        <v>13000</v>
      </c>
      <c r="M2935" s="51">
        <v>0</v>
      </c>
      <c r="N2935" s="51">
        <f t="shared" si="240"/>
        <v>2</v>
      </c>
      <c r="O2935" s="635">
        <f>P2936</f>
        <v>2.8888888888888888</v>
      </c>
      <c r="P2935" s="52">
        <f>SUM(D2935:D2937)</f>
        <v>4500</v>
      </c>
      <c r="R2935" s="46"/>
    </row>
    <row r="2936" spans="1:18" s="57" customFormat="1" x14ac:dyDescent="0.3">
      <c r="A2936" s="46">
        <v>41325</v>
      </c>
      <c r="B2936" s="953" t="s">
        <v>280</v>
      </c>
      <c r="C2936" s="953" t="s">
        <v>276</v>
      </c>
      <c r="D2936" s="65">
        <v>1250</v>
      </c>
      <c r="E2936" s="57" t="s">
        <v>12</v>
      </c>
      <c r="F2936" s="46">
        <v>42425</v>
      </c>
      <c r="G2936" s="57" t="s">
        <v>277</v>
      </c>
      <c r="H2936" s="57" t="s">
        <v>281</v>
      </c>
      <c r="I2936" s="58" t="s">
        <v>282</v>
      </c>
      <c r="J2936" s="59" t="s">
        <v>283</v>
      </c>
      <c r="K2936" s="59"/>
      <c r="L2936" s="70">
        <v>13000</v>
      </c>
      <c r="M2936" s="51">
        <v>0</v>
      </c>
      <c r="N2936" s="51">
        <f t="shared" si="240"/>
        <v>2</v>
      </c>
      <c r="O2936" s="635">
        <f>P2936</f>
        <v>2.8888888888888888</v>
      </c>
      <c r="P2936" s="52">
        <f>L2935/P2935</f>
        <v>2.8888888888888888</v>
      </c>
      <c r="R2936" s="46"/>
    </row>
    <row r="2937" spans="1:18" s="57" customFormat="1" x14ac:dyDescent="0.3">
      <c r="A2937" s="46">
        <v>41325</v>
      </c>
      <c r="B2937" s="953" t="s">
        <v>284</v>
      </c>
      <c r="C2937" s="953" t="s">
        <v>276</v>
      </c>
      <c r="D2937" s="65">
        <v>2500</v>
      </c>
      <c r="E2937" s="57" t="s">
        <v>66</v>
      </c>
      <c r="F2937" s="46">
        <v>44982</v>
      </c>
      <c r="G2937" s="57" t="s">
        <v>277</v>
      </c>
      <c r="H2937" s="57" t="s">
        <v>285</v>
      </c>
      <c r="I2937" s="58" t="s">
        <v>244</v>
      </c>
      <c r="J2937" s="59" t="s">
        <v>286</v>
      </c>
      <c r="K2937" s="59"/>
      <c r="L2937" s="70">
        <v>13000</v>
      </c>
      <c r="M2937" s="51">
        <v>-10</v>
      </c>
      <c r="N2937" s="51">
        <f t="shared" si="240"/>
        <v>2</v>
      </c>
      <c r="O2937" s="635">
        <f>P2936</f>
        <v>2.8888888888888888</v>
      </c>
      <c r="P2937" s="52"/>
      <c r="R2937" s="46"/>
    </row>
    <row r="2938" spans="1:18" s="57" customFormat="1" x14ac:dyDescent="0.3">
      <c r="A2938" s="46">
        <v>41324</v>
      </c>
      <c r="B2938" s="953" t="s">
        <v>294</v>
      </c>
      <c r="C2938" s="953" t="s">
        <v>288</v>
      </c>
      <c r="D2938" s="65">
        <v>500</v>
      </c>
      <c r="E2938" s="57" t="s">
        <v>12</v>
      </c>
      <c r="F2938" s="46">
        <v>42426</v>
      </c>
      <c r="G2938" s="57" t="s">
        <v>295</v>
      </c>
      <c r="H2938" s="57" t="s">
        <v>195</v>
      </c>
      <c r="I2938" s="58" t="s">
        <v>195</v>
      </c>
      <c r="J2938" s="59" t="s">
        <v>296</v>
      </c>
      <c r="K2938" s="59"/>
      <c r="L2938" s="70">
        <v>6500</v>
      </c>
      <c r="M2938" s="51">
        <v>6</v>
      </c>
      <c r="N2938" s="51">
        <f t="shared" si="240"/>
        <v>2</v>
      </c>
      <c r="O2938" s="635">
        <f>P2939</f>
        <v>2.8888888888888888</v>
      </c>
      <c r="P2938" s="52">
        <f>SUM(D2938:D2941)</f>
        <v>2250</v>
      </c>
      <c r="R2938" s="46"/>
    </row>
    <row r="2939" spans="1:18" s="57" customFormat="1" x14ac:dyDescent="0.3">
      <c r="A2939" s="46">
        <v>41324</v>
      </c>
      <c r="B2939" s="953" t="s">
        <v>298</v>
      </c>
      <c r="C2939" s="953" t="s">
        <v>288</v>
      </c>
      <c r="D2939" s="65">
        <v>500</v>
      </c>
      <c r="E2939" s="57" t="s">
        <v>12</v>
      </c>
      <c r="F2939" s="46">
        <v>42426</v>
      </c>
      <c r="G2939" s="57" t="s">
        <v>295</v>
      </c>
      <c r="H2939" s="57" t="s">
        <v>299</v>
      </c>
      <c r="I2939" s="58" t="s">
        <v>300</v>
      </c>
      <c r="J2939" s="59" t="s">
        <v>301</v>
      </c>
      <c r="K2939" s="59"/>
      <c r="L2939" s="70">
        <v>6500</v>
      </c>
      <c r="M2939" s="51">
        <v>6</v>
      </c>
      <c r="N2939" s="51">
        <f t="shared" si="240"/>
        <v>2</v>
      </c>
      <c r="O2939" s="635">
        <f>P2939</f>
        <v>2.8888888888888888</v>
      </c>
      <c r="P2939" s="52">
        <f>L2938/P2938</f>
        <v>2.8888888888888888</v>
      </c>
      <c r="R2939" s="46"/>
    </row>
    <row r="2940" spans="1:18" s="57" customFormat="1" x14ac:dyDescent="0.3">
      <c r="A2940" s="46">
        <v>41324</v>
      </c>
      <c r="B2940" s="953" t="s">
        <v>302</v>
      </c>
      <c r="C2940" s="953" t="s">
        <v>288</v>
      </c>
      <c r="D2940" s="65">
        <v>750</v>
      </c>
      <c r="E2940" s="57" t="s">
        <v>37</v>
      </c>
      <c r="F2940" s="46">
        <v>43157</v>
      </c>
      <c r="G2940" s="57" t="s">
        <v>295</v>
      </c>
      <c r="H2940" s="57" t="s">
        <v>303</v>
      </c>
      <c r="I2940" s="58" t="s">
        <v>304</v>
      </c>
      <c r="J2940" s="59" t="s">
        <v>305</v>
      </c>
      <c r="K2940" s="59"/>
      <c r="L2940" s="70">
        <v>6500</v>
      </c>
      <c r="M2940" s="51">
        <v>6</v>
      </c>
      <c r="N2940" s="51">
        <f t="shared" si="240"/>
        <v>2</v>
      </c>
      <c r="O2940" s="635">
        <f>P2939</f>
        <v>2.8888888888888888</v>
      </c>
      <c r="P2940" s="52"/>
      <c r="R2940" s="46"/>
    </row>
    <row r="2941" spans="1:18" s="57" customFormat="1" x14ac:dyDescent="0.3">
      <c r="A2941" s="46">
        <v>41324</v>
      </c>
      <c r="B2941" s="953" t="s">
        <v>306</v>
      </c>
      <c r="C2941" s="953" t="s">
        <v>288</v>
      </c>
      <c r="D2941" s="65">
        <v>500</v>
      </c>
      <c r="E2941" s="57" t="s">
        <v>66</v>
      </c>
      <c r="F2941" s="46">
        <v>44983</v>
      </c>
      <c r="G2941" s="57" t="s">
        <v>295</v>
      </c>
      <c r="H2941" s="57" t="s">
        <v>307</v>
      </c>
      <c r="I2941" s="58" t="s">
        <v>308</v>
      </c>
      <c r="J2941" s="59" t="s">
        <v>91</v>
      </c>
      <c r="K2941" s="59"/>
      <c r="L2941" s="70">
        <v>6500</v>
      </c>
      <c r="M2941" s="51">
        <v>6</v>
      </c>
      <c r="N2941" s="51">
        <f t="shared" si="240"/>
        <v>2</v>
      </c>
      <c r="O2941" s="635">
        <f>P2939</f>
        <v>2.8888888888888888</v>
      </c>
      <c r="P2941" s="52"/>
      <c r="R2941" s="46"/>
    </row>
    <row r="2942" spans="1:18" s="57" customFormat="1" x14ac:dyDescent="0.3">
      <c r="A2942" s="46">
        <v>41324</v>
      </c>
      <c r="B2942" s="953" t="s">
        <v>309</v>
      </c>
      <c r="C2942" s="953" t="s">
        <v>121</v>
      </c>
      <c r="D2942" s="65">
        <v>400</v>
      </c>
      <c r="E2942" s="57" t="s">
        <v>37</v>
      </c>
      <c r="F2942" s="46">
        <v>43174</v>
      </c>
      <c r="G2942" s="57" t="s">
        <v>310</v>
      </c>
      <c r="H2942" s="57" t="s">
        <v>311</v>
      </c>
      <c r="I2942" s="58" t="s">
        <v>215</v>
      </c>
      <c r="J2942" s="59" t="s">
        <v>221</v>
      </c>
      <c r="K2942" s="59"/>
      <c r="L2942" s="70">
        <v>8000</v>
      </c>
      <c r="M2942" s="51">
        <v>9</v>
      </c>
      <c r="N2942" s="51">
        <f t="shared" si="240"/>
        <v>2</v>
      </c>
      <c r="O2942" s="635">
        <f>P2943</f>
        <v>6.1538461538461542</v>
      </c>
      <c r="P2942" s="52">
        <f>SUM(D2942:D2944)</f>
        <v>1300</v>
      </c>
      <c r="R2942" s="46"/>
    </row>
    <row r="2943" spans="1:18" s="57" customFormat="1" x14ac:dyDescent="0.3">
      <c r="A2943" s="46">
        <v>41324</v>
      </c>
      <c r="B2943" s="953" t="s">
        <v>313</v>
      </c>
      <c r="C2943" s="953" t="s">
        <v>121</v>
      </c>
      <c r="D2943" s="65">
        <v>550</v>
      </c>
      <c r="E2943" s="57" t="s">
        <v>66</v>
      </c>
      <c r="F2943" s="46">
        <v>45000</v>
      </c>
      <c r="G2943" s="57" t="s">
        <v>310</v>
      </c>
      <c r="H2943" s="57" t="s">
        <v>314</v>
      </c>
      <c r="I2943" s="58" t="s">
        <v>307</v>
      </c>
      <c r="J2943" s="59" t="s">
        <v>91</v>
      </c>
      <c r="K2943" s="59"/>
      <c r="L2943" s="70">
        <v>8000</v>
      </c>
      <c r="M2943" s="51">
        <v>8</v>
      </c>
      <c r="N2943" s="51">
        <f t="shared" si="240"/>
        <v>2</v>
      </c>
      <c r="O2943" s="635">
        <f>P2943</f>
        <v>6.1538461538461542</v>
      </c>
      <c r="P2943" s="52">
        <f>L2942/P2942</f>
        <v>6.1538461538461542</v>
      </c>
      <c r="R2943" s="46"/>
    </row>
    <row r="2944" spans="1:18" s="57" customFormat="1" x14ac:dyDescent="0.3">
      <c r="A2944" s="46">
        <v>41324</v>
      </c>
      <c r="B2944" s="953" t="s">
        <v>315</v>
      </c>
      <c r="C2944" s="953" t="s">
        <v>121</v>
      </c>
      <c r="D2944" s="65">
        <v>350</v>
      </c>
      <c r="E2944" s="57" t="s">
        <v>117</v>
      </c>
      <c r="F2944" s="46">
        <v>52305</v>
      </c>
      <c r="G2944" s="57" t="s">
        <v>310</v>
      </c>
      <c r="H2944" s="57" t="s">
        <v>316</v>
      </c>
      <c r="I2944" s="58" t="s">
        <v>317</v>
      </c>
      <c r="J2944" s="59" t="s">
        <v>283</v>
      </c>
      <c r="K2944" s="59"/>
      <c r="L2944" s="70">
        <v>8000</v>
      </c>
      <c r="M2944" s="51">
        <v>8</v>
      </c>
      <c r="N2944" s="51">
        <f t="shared" si="240"/>
        <v>2</v>
      </c>
      <c r="O2944" s="635">
        <f>P2943</f>
        <v>6.1538461538461542</v>
      </c>
      <c r="P2944" s="52"/>
      <c r="R2944" s="46"/>
    </row>
    <row r="2945" spans="1:18" s="57" customFormat="1" x14ac:dyDescent="0.3">
      <c r="A2945" s="46">
        <v>41324</v>
      </c>
      <c r="B2945" s="953" t="s">
        <v>318</v>
      </c>
      <c r="C2945" s="953" t="s">
        <v>36</v>
      </c>
      <c r="D2945" s="65">
        <v>450</v>
      </c>
      <c r="E2945" s="57" t="s">
        <v>37</v>
      </c>
      <c r="F2945" s="46">
        <v>43160</v>
      </c>
      <c r="G2945" s="57" t="s">
        <v>319</v>
      </c>
      <c r="H2945" s="57" t="s">
        <v>244</v>
      </c>
      <c r="I2945" s="58" t="s">
        <v>320</v>
      </c>
      <c r="J2945" s="59" t="s">
        <v>321</v>
      </c>
      <c r="K2945" s="59"/>
      <c r="L2945" s="70">
        <v>3400</v>
      </c>
      <c r="M2945" s="51">
        <v>-8</v>
      </c>
      <c r="N2945" s="51">
        <f t="shared" si="240"/>
        <v>2</v>
      </c>
      <c r="O2945" s="635">
        <f>P2946</f>
        <v>4</v>
      </c>
      <c r="P2945" s="52">
        <f>SUM(D2945:D2946)</f>
        <v>850</v>
      </c>
      <c r="R2945" s="46"/>
    </row>
    <row r="2946" spans="1:18" s="57" customFormat="1" x14ac:dyDescent="0.3">
      <c r="A2946" s="46">
        <v>41324</v>
      </c>
      <c r="B2946" s="953" t="s">
        <v>323</v>
      </c>
      <c r="C2946" s="953" t="s">
        <v>36</v>
      </c>
      <c r="D2946" s="65">
        <v>400</v>
      </c>
      <c r="E2946" s="57" t="s">
        <v>66</v>
      </c>
      <c r="F2946" s="46">
        <v>44986</v>
      </c>
      <c r="G2946" s="57" t="s">
        <v>310</v>
      </c>
      <c r="H2946" s="57" t="s">
        <v>248</v>
      </c>
      <c r="I2946" s="58" t="s">
        <v>324</v>
      </c>
      <c r="J2946" s="59" t="s">
        <v>325</v>
      </c>
      <c r="K2946" s="59"/>
      <c r="L2946" s="70">
        <v>3400</v>
      </c>
      <c r="M2946" s="51">
        <v>-15</v>
      </c>
      <c r="N2946" s="51">
        <f t="shared" si="240"/>
        <v>2</v>
      </c>
      <c r="O2946" s="635">
        <f>P2946</f>
        <v>4</v>
      </c>
      <c r="P2946" s="52">
        <f>L2945/P2945</f>
        <v>4</v>
      </c>
      <c r="R2946" s="46"/>
    </row>
    <row r="2947" spans="1:18" x14ac:dyDescent="0.3">
      <c r="A2947" s="5">
        <v>41324</v>
      </c>
      <c r="B2947" s="704" t="s">
        <v>326</v>
      </c>
      <c r="C2947" s="704" t="s">
        <v>182</v>
      </c>
      <c r="D2947" s="7">
        <v>250</v>
      </c>
      <c r="E2947" t="s">
        <v>327</v>
      </c>
      <c r="F2947" s="5">
        <v>43522</v>
      </c>
      <c r="G2947" t="s">
        <v>328</v>
      </c>
      <c r="H2947" t="s">
        <v>329</v>
      </c>
      <c r="I2947" s="1" t="s">
        <v>330</v>
      </c>
      <c r="J2947" s="2" t="s">
        <v>27</v>
      </c>
      <c r="K2947" s="2"/>
      <c r="L2947" s="69">
        <v>1200</v>
      </c>
      <c r="M2947" s="11">
        <v>-5</v>
      </c>
      <c r="N2947" s="38">
        <f t="shared" si="240"/>
        <v>2</v>
      </c>
      <c r="O2947" s="634">
        <f>L2947/D2947</f>
        <v>4.8</v>
      </c>
    </row>
    <row r="2948" spans="1:18" x14ac:dyDescent="0.3">
      <c r="A2948" s="5">
        <v>41319</v>
      </c>
      <c r="B2948" s="704" t="s">
        <v>120</v>
      </c>
      <c r="C2948" s="704" t="s">
        <v>121</v>
      </c>
      <c r="D2948" s="7">
        <v>1500</v>
      </c>
      <c r="E2948" t="s">
        <v>66</v>
      </c>
      <c r="F2948" s="5">
        <v>44986</v>
      </c>
      <c r="G2948" t="s">
        <v>122</v>
      </c>
      <c r="H2948" t="s">
        <v>123</v>
      </c>
      <c r="I2948" s="1" t="s">
        <v>124</v>
      </c>
      <c r="J2948" s="2" t="s">
        <v>125</v>
      </c>
      <c r="K2948" s="2"/>
      <c r="L2948" s="69">
        <v>5000</v>
      </c>
      <c r="M2948" s="11">
        <v>0</v>
      </c>
      <c r="N2948" s="38">
        <f t="shared" si="240"/>
        <v>2</v>
      </c>
      <c r="O2948" s="634">
        <f>L2948/D2948</f>
        <v>3.3333333333333335</v>
      </c>
    </row>
    <row r="2949" spans="1:18" x14ac:dyDescent="0.3">
      <c r="A2949" s="5">
        <v>41319</v>
      </c>
      <c r="B2949" s="704" t="s">
        <v>126</v>
      </c>
      <c r="C2949" s="704" t="s">
        <v>127</v>
      </c>
      <c r="D2949" s="7">
        <v>500</v>
      </c>
      <c r="E2949" t="s">
        <v>66</v>
      </c>
      <c r="F2949" s="5">
        <v>44972</v>
      </c>
      <c r="G2949" t="s">
        <v>128</v>
      </c>
      <c r="H2949" t="s">
        <v>129</v>
      </c>
      <c r="I2949" s="1" t="s">
        <v>130</v>
      </c>
      <c r="J2949" s="2" t="s">
        <v>131</v>
      </c>
      <c r="K2949" s="2"/>
      <c r="L2949" s="69">
        <v>1300</v>
      </c>
      <c r="M2949" s="11">
        <v>-5</v>
      </c>
      <c r="N2949" s="38">
        <f t="shared" si="240"/>
        <v>2</v>
      </c>
      <c r="O2949" s="634">
        <f>L2949/D2949</f>
        <v>2.6</v>
      </c>
    </row>
    <row r="2950" spans="1:18" s="57" customFormat="1" x14ac:dyDescent="0.3">
      <c r="A2950" s="46">
        <v>41318</v>
      </c>
      <c r="B2950" s="953" t="s">
        <v>133</v>
      </c>
      <c r="C2950" s="953" t="s">
        <v>127</v>
      </c>
      <c r="D2950" s="65">
        <v>400</v>
      </c>
      <c r="E2950" s="57" t="s">
        <v>12</v>
      </c>
      <c r="F2950" s="46">
        <v>42421</v>
      </c>
      <c r="G2950" s="57" t="s">
        <v>134</v>
      </c>
      <c r="H2950" s="57" t="s">
        <v>135</v>
      </c>
      <c r="I2950" s="58" t="s">
        <v>135</v>
      </c>
      <c r="J2950" s="59" t="s">
        <v>136</v>
      </c>
      <c r="K2950" s="59"/>
      <c r="L2950" s="70">
        <v>1250</v>
      </c>
      <c r="M2950" s="51">
        <v>6</v>
      </c>
      <c r="N2950" s="51">
        <f t="shared" si="240"/>
        <v>2</v>
      </c>
      <c r="O2950" s="635">
        <f>P2951</f>
        <v>1.3888888888888888</v>
      </c>
      <c r="P2950" s="52">
        <f>SUM(D2950:D2951)</f>
        <v>900</v>
      </c>
      <c r="R2950" s="46"/>
    </row>
    <row r="2951" spans="1:18" s="57" customFormat="1" x14ac:dyDescent="0.3">
      <c r="A2951" s="46">
        <v>41318</v>
      </c>
      <c r="B2951" s="953" t="s">
        <v>138</v>
      </c>
      <c r="C2951" s="953" t="s">
        <v>127</v>
      </c>
      <c r="D2951" s="65">
        <v>500</v>
      </c>
      <c r="E2951" s="57" t="s">
        <v>66</v>
      </c>
      <c r="F2951" s="46">
        <v>44978</v>
      </c>
      <c r="G2951" s="57" t="s">
        <v>134</v>
      </c>
      <c r="H2951" s="57" t="s">
        <v>139</v>
      </c>
      <c r="I2951" s="58" t="s">
        <v>140</v>
      </c>
      <c r="J2951" s="59" t="s">
        <v>141</v>
      </c>
      <c r="K2951" s="59"/>
      <c r="L2951" s="70">
        <v>1250</v>
      </c>
      <c r="M2951" s="51">
        <v>3</v>
      </c>
      <c r="N2951" s="51">
        <f t="shared" si="240"/>
        <v>2</v>
      </c>
      <c r="O2951" s="635">
        <f>P2951</f>
        <v>1.3888888888888888</v>
      </c>
      <c r="P2951" s="52">
        <f>L2950/P2950</f>
        <v>1.3888888888888888</v>
      </c>
      <c r="R2951" s="46"/>
    </row>
    <row r="2952" spans="1:18" x14ac:dyDescent="0.3">
      <c r="A2952" s="5">
        <v>41318</v>
      </c>
      <c r="B2952" s="704" t="s">
        <v>142</v>
      </c>
      <c r="C2952" s="704" t="s">
        <v>87</v>
      </c>
      <c r="D2952" s="7">
        <v>750</v>
      </c>
      <c r="E2952" t="s">
        <v>37</v>
      </c>
      <c r="F2952" s="5">
        <v>43152</v>
      </c>
      <c r="G2952" t="s">
        <v>143</v>
      </c>
      <c r="H2952" t="s">
        <v>144</v>
      </c>
      <c r="I2952" s="1" t="s">
        <v>145</v>
      </c>
      <c r="J2952" s="2" t="s">
        <v>146</v>
      </c>
      <c r="K2952" s="2"/>
      <c r="L2952" s="69">
        <v>2000</v>
      </c>
      <c r="M2952" s="11">
        <v>-10</v>
      </c>
      <c r="N2952" s="38">
        <f t="shared" si="240"/>
        <v>2</v>
      </c>
      <c r="O2952" s="634">
        <f t="shared" ref="O2952:O2959" si="241">L2952/D2952</f>
        <v>2.6666666666666665</v>
      </c>
    </row>
    <row r="2953" spans="1:18" x14ac:dyDescent="0.3">
      <c r="A2953" s="5">
        <v>41317</v>
      </c>
      <c r="B2953" s="704" t="s">
        <v>153</v>
      </c>
      <c r="C2953" s="704" t="s">
        <v>127</v>
      </c>
      <c r="D2953" s="7">
        <v>1250</v>
      </c>
      <c r="E2953" t="s">
        <v>66</v>
      </c>
      <c r="F2953" s="5">
        <v>44972</v>
      </c>
      <c r="G2953" t="s">
        <v>154</v>
      </c>
      <c r="H2953" t="s">
        <v>155</v>
      </c>
      <c r="I2953" s="1" t="s">
        <v>156</v>
      </c>
      <c r="J2953" s="2" t="s">
        <v>157</v>
      </c>
      <c r="K2953" s="2"/>
      <c r="L2953" s="69">
        <v>4000</v>
      </c>
      <c r="M2953" s="11">
        <v>5</v>
      </c>
      <c r="N2953" s="38">
        <f t="shared" si="240"/>
        <v>2</v>
      </c>
      <c r="O2953" s="634">
        <f t="shared" si="241"/>
        <v>3.2</v>
      </c>
    </row>
    <row r="2954" spans="1:18" x14ac:dyDescent="0.3">
      <c r="A2954" s="5">
        <v>41317</v>
      </c>
      <c r="B2954" s="704" t="s">
        <v>159</v>
      </c>
      <c r="C2954" s="704" t="s">
        <v>127</v>
      </c>
      <c r="D2954" s="7">
        <v>750</v>
      </c>
      <c r="E2954" t="s">
        <v>117</v>
      </c>
      <c r="F2954" s="5">
        <v>52277</v>
      </c>
      <c r="G2954" t="s">
        <v>154</v>
      </c>
      <c r="H2954" t="s">
        <v>160</v>
      </c>
      <c r="I2954" s="1" t="s">
        <v>161</v>
      </c>
      <c r="J2954" s="2" t="s">
        <v>162</v>
      </c>
      <c r="K2954" s="2"/>
      <c r="L2954" s="69">
        <v>2600</v>
      </c>
      <c r="M2954" s="11">
        <v>12</v>
      </c>
      <c r="N2954" s="38">
        <f t="shared" si="240"/>
        <v>2</v>
      </c>
      <c r="O2954" s="634">
        <f t="shared" si="241"/>
        <v>3.4666666666666668</v>
      </c>
    </row>
    <row r="2955" spans="1:18" x14ac:dyDescent="0.3">
      <c r="A2955" s="5">
        <v>41317</v>
      </c>
      <c r="B2955" s="704" t="s">
        <v>163</v>
      </c>
      <c r="C2955" s="704" t="s">
        <v>127</v>
      </c>
      <c r="D2955" s="7">
        <v>800</v>
      </c>
      <c r="E2955" t="s">
        <v>164</v>
      </c>
      <c r="F2955" s="5">
        <v>42046</v>
      </c>
      <c r="G2955" t="s">
        <v>165</v>
      </c>
      <c r="H2955" t="s">
        <v>166</v>
      </c>
      <c r="I2955" s="1" t="s">
        <v>167</v>
      </c>
      <c r="J2955" s="2" t="s">
        <v>168</v>
      </c>
      <c r="K2955" s="2"/>
      <c r="L2955" s="69">
        <v>1100</v>
      </c>
      <c r="M2955" s="11">
        <v>0</v>
      </c>
      <c r="N2955" s="38">
        <f t="shared" si="240"/>
        <v>2</v>
      </c>
      <c r="O2955" s="634">
        <f t="shared" si="241"/>
        <v>1.375</v>
      </c>
    </row>
    <row r="2956" spans="1:18" x14ac:dyDescent="0.3">
      <c r="A2956" s="5">
        <v>41317</v>
      </c>
      <c r="B2956" s="704" t="s">
        <v>170</v>
      </c>
      <c r="C2956" s="704" t="s">
        <v>36</v>
      </c>
      <c r="D2956" s="7">
        <v>300</v>
      </c>
      <c r="E2956" t="s">
        <v>37</v>
      </c>
      <c r="F2956" s="5">
        <v>43160</v>
      </c>
      <c r="G2956" t="s">
        <v>171</v>
      </c>
      <c r="H2956" t="s">
        <v>172</v>
      </c>
      <c r="I2956" s="1" t="s">
        <v>173</v>
      </c>
      <c r="J2956" s="2" t="s">
        <v>174</v>
      </c>
      <c r="K2956" s="2"/>
      <c r="L2956" s="69">
        <v>3000</v>
      </c>
      <c r="M2956" s="11">
        <v>-5</v>
      </c>
      <c r="N2956" s="38">
        <f t="shared" si="240"/>
        <v>2</v>
      </c>
      <c r="O2956" s="634">
        <f t="shared" si="241"/>
        <v>10</v>
      </c>
    </row>
    <row r="2957" spans="1:18" x14ac:dyDescent="0.3">
      <c r="A2957" s="5">
        <v>41317</v>
      </c>
      <c r="B2957" s="704" t="s">
        <v>176</v>
      </c>
      <c r="C2957" s="704" t="s">
        <v>36</v>
      </c>
      <c r="D2957" s="7">
        <v>300</v>
      </c>
      <c r="E2957" t="s">
        <v>66</v>
      </c>
      <c r="F2957" s="5">
        <v>44986</v>
      </c>
      <c r="G2957" t="s">
        <v>171</v>
      </c>
      <c r="H2957" t="s">
        <v>177</v>
      </c>
      <c r="I2957" s="1" t="s">
        <v>178</v>
      </c>
      <c r="J2957" s="2" t="s">
        <v>179</v>
      </c>
      <c r="K2957" s="2"/>
      <c r="L2957" s="69">
        <v>2300</v>
      </c>
      <c r="M2957" s="11">
        <v>-6</v>
      </c>
      <c r="N2957" s="38">
        <f t="shared" si="240"/>
        <v>2</v>
      </c>
      <c r="O2957" s="634">
        <f t="shared" si="241"/>
        <v>7.666666666666667</v>
      </c>
    </row>
    <row r="2958" spans="1:18" x14ac:dyDescent="0.3">
      <c r="A2958" s="5">
        <v>41317</v>
      </c>
      <c r="B2958" s="704" t="s">
        <v>181</v>
      </c>
      <c r="C2958" s="704" t="s">
        <v>182</v>
      </c>
      <c r="D2958" s="7">
        <v>500</v>
      </c>
      <c r="E2958" t="s">
        <v>66</v>
      </c>
      <c r="F2958" s="5">
        <v>44986</v>
      </c>
      <c r="G2958" t="s">
        <v>183</v>
      </c>
      <c r="H2958" t="s">
        <v>184</v>
      </c>
      <c r="I2958" s="1" t="s">
        <v>185</v>
      </c>
      <c r="J2958" s="2" t="s">
        <v>186</v>
      </c>
      <c r="K2958" s="2"/>
      <c r="L2958" s="69">
        <v>2000</v>
      </c>
      <c r="M2958" s="11">
        <v>-21</v>
      </c>
      <c r="N2958" s="38">
        <f t="shared" si="240"/>
        <v>2</v>
      </c>
      <c r="O2958" s="634">
        <f t="shared" si="241"/>
        <v>4</v>
      </c>
    </row>
    <row r="2959" spans="1:18" x14ac:dyDescent="0.3">
      <c r="A2959" s="5">
        <v>41317</v>
      </c>
      <c r="B2959" s="704" t="s">
        <v>187</v>
      </c>
      <c r="C2959" s="704" t="s">
        <v>100</v>
      </c>
      <c r="D2959" s="7">
        <v>750</v>
      </c>
      <c r="E2959" t="s">
        <v>37</v>
      </c>
      <c r="F2959" s="5">
        <v>43147</v>
      </c>
      <c r="G2959" t="s">
        <v>188</v>
      </c>
      <c r="H2959" t="s">
        <v>189</v>
      </c>
      <c r="I2959" s="1" t="s">
        <v>190</v>
      </c>
      <c r="J2959" s="2" t="s">
        <v>191</v>
      </c>
      <c r="K2959" s="2"/>
      <c r="L2959" s="69">
        <v>1600</v>
      </c>
      <c r="M2959" s="11">
        <v>6</v>
      </c>
      <c r="N2959" s="38">
        <v>2</v>
      </c>
      <c r="O2959" s="634">
        <f t="shared" si="241"/>
        <v>2.1333333333333333</v>
      </c>
    </row>
    <row r="2960" spans="1:18" s="57" customFormat="1" x14ac:dyDescent="0.3">
      <c r="A2960" s="46">
        <v>41316</v>
      </c>
      <c r="B2960" s="953" t="s">
        <v>193</v>
      </c>
      <c r="C2960" s="953" t="s">
        <v>11</v>
      </c>
      <c r="D2960" s="65">
        <v>700</v>
      </c>
      <c r="E2960" s="57" t="s">
        <v>12</v>
      </c>
      <c r="F2960" s="46">
        <v>42419</v>
      </c>
      <c r="G2960" s="57" t="s">
        <v>194</v>
      </c>
      <c r="H2960" s="57" t="s">
        <v>195</v>
      </c>
      <c r="I2960" s="58" t="s">
        <v>14</v>
      </c>
      <c r="J2960" s="59" t="s">
        <v>15</v>
      </c>
      <c r="K2960" s="59"/>
      <c r="L2960" s="70">
        <v>11000</v>
      </c>
      <c r="M2960" s="51">
        <v>1</v>
      </c>
      <c r="N2960" s="51">
        <f t="shared" si="240"/>
        <v>2</v>
      </c>
      <c r="O2960" s="635">
        <f>P2961</f>
        <v>1.8333333333333333</v>
      </c>
      <c r="P2960" s="52">
        <f>SUM(D2960:D2964)</f>
        <v>6000</v>
      </c>
      <c r="R2960" s="46"/>
    </row>
    <row r="2961" spans="1:18" s="57" customFormat="1" x14ac:dyDescent="0.3">
      <c r="A2961" s="46">
        <v>41316</v>
      </c>
      <c r="B2961" s="953" t="s">
        <v>197</v>
      </c>
      <c r="C2961" s="953" t="s">
        <v>11</v>
      </c>
      <c r="D2961" s="65">
        <v>900</v>
      </c>
      <c r="E2961" s="57" t="s">
        <v>12</v>
      </c>
      <c r="F2961" s="46">
        <v>42419</v>
      </c>
      <c r="G2961" s="57" t="s">
        <v>194</v>
      </c>
      <c r="H2961" s="57" t="s">
        <v>198</v>
      </c>
      <c r="I2961" s="58" t="s">
        <v>55</v>
      </c>
      <c r="J2961" s="59" t="s">
        <v>20</v>
      </c>
      <c r="K2961" s="59"/>
      <c r="L2961" s="70">
        <v>11000</v>
      </c>
      <c r="M2961" s="51">
        <v>1</v>
      </c>
      <c r="N2961" s="51">
        <f t="shared" si="240"/>
        <v>2</v>
      </c>
      <c r="O2961" s="635">
        <f>P2961</f>
        <v>1.8333333333333333</v>
      </c>
      <c r="P2961" s="52">
        <f>L2960/P2960</f>
        <v>1.8333333333333333</v>
      </c>
      <c r="R2961" s="46"/>
    </row>
    <row r="2962" spans="1:18" s="57" customFormat="1" x14ac:dyDescent="0.3">
      <c r="A2962" s="46">
        <v>41316</v>
      </c>
      <c r="B2962" s="953" t="s">
        <v>199</v>
      </c>
      <c r="C2962" s="953" t="s">
        <v>11</v>
      </c>
      <c r="D2962" s="65">
        <v>1400</v>
      </c>
      <c r="E2962" s="57" t="s">
        <v>37</v>
      </c>
      <c r="F2962" s="46">
        <v>43149</v>
      </c>
      <c r="G2962" s="57" t="s">
        <v>194</v>
      </c>
      <c r="H2962" s="57" t="s">
        <v>89</v>
      </c>
      <c r="I2962" s="58" t="s">
        <v>189</v>
      </c>
      <c r="J2962" s="59" t="s">
        <v>191</v>
      </c>
      <c r="K2962" s="59"/>
      <c r="L2962" s="70">
        <v>11000</v>
      </c>
      <c r="M2962" s="51">
        <v>14</v>
      </c>
      <c r="N2962" s="51">
        <f t="shared" si="240"/>
        <v>2</v>
      </c>
      <c r="O2962" s="635">
        <f>P2961</f>
        <v>1.8333333333333333</v>
      </c>
      <c r="P2962" s="52"/>
      <c r="R2962" s="46"/>
    </row>
    <row r="2963" spans="1:18" s="57" customFormat="1" x14ac:dyDescent="0.3">
      <c r="A2963" s="46">
        <v>41316</v>
      </c>
      <c r="B2963" s="953" t="s">
        <v>200</v>
      </c>
      <c r="C2963" s="953" t="s">
        <v>11</v>
      </c>
      <c r="D2963" s="65">
        <v>1600</v>
      </c>
      <c r="E2963" s="57" t="s">
        <v>201</v>
      </c>
      <c r="F2963" s="46">
        <v>44976</v>
      </c>
      <c r="G2963" s="57" t="s">
        <v>194</v>
      </c>
      <c r="H2963" s="57" t="s">
        <v>145</v>
      </c>
      <c r="I2963" s="58" t="s">
        <v>145</v>
      </c>
      <c r="J2963" s="59" t="s">
        <v>202</v>
      </c>
      <c r="K2963" s="59"/>
      <c r="L2963" s="70">
        <v>11000</v>
      </c>
      <c r="M2963" s="51">
        <v>14</v>
      </c>
      <c r="N2963" s="51">
        <f t="shared" si="240"/>
        <v>2</v>
      </c>
      <c r="O2963" s="635">
        <f>P2961</f>
        <v>1.8333333333333333</v>
      </c>
      <c r="P2963" s="52"/>
      <c r="R2963" s="46"/>
    </row>
    <row r="2964" spans="1:18" s="57" customFormat="1" x14ac:dyDescent="0.3">
      <c r="A2964" s="46">
        <v>41316</v>
      </c>
      <c r="B2964" s="953" t="s">
        <v>203</v>
      </c>
      <c r="C2964" s="953" t="s">
        <v>11</v>
      </c>
      <c r="D2964" s="65">
        <v>1400</v>
      </c>
      <c r="E2964" s="57" t="s">
        <v>117</v>
      </c>
      <c r="F2964" s="46">
        <v>52281</v>
      </c>
      <c r="G2964" s="57" t="s">
        <v>194</v>
      </c>
      <c r="H2964" s="57" t="s">
        <v>204</v>
      </c>
      <c r="I2964" s="58" t="s">
        <v>205</v>
      </c>
      <c r="J2964" s="59" t="s">
        <v>206</v>
      </c>
      <c r="K2964" s="59"/>
      <c r="L2964" s="70">
        <v>11000</v>
      </c>
      <c r="M2964" s="51">
        <v>10</v>
      </c>
      <c r="N2964" s="51">
        <f t="shared" si="240"/>
        <v>2</v>
      </c>
      <c r="O2964" s="635">
        <f>P2961</f>
        <v>1.8333333333333333</v>
      </c>
      <c r="R2964" s="46"/>
    </row>
    <row r="2965" spans="1:18" s="57" customFormat="1" x14ac:dyDescent="0.3">
      <c r="A2965" s="46">
        <v>41316</v>
      </c>
      <c r="B2965" s="953" t="s">
        <v>207</v>
      </c>
      <c r="C2965" s="953" t="s">
        <v>208</v>
      </c>
      <c r="D2965" s="65">
        <v>250</v>
      </c>
      <c r="E2965" s="57" t="s">
        <v>74</v>
      </c>
      <c r="F2965" s="46">
        <v>42048</v>
      </c>
      <c r="G2965" s="57" t="s">
        <v>209</v>
      </c>
      <c r="H2965" s="57" t="s">
        <v>210</v>
      </c>
      <c r="I2965" s="58" t="s">
        <v>211</v>
      </c>
      <c r="J2965" s="59" t="s">
        <v>212</v>
      </c>
      <c r="K2965" s="59"/>
      <c r="L2965" s="70">
        <v>2400</v>
      </c>
      <c r="M2965" s="51">
        <v>-2</v>
      </c>
      <c r="N2965" s="51">
        <f t="shared" si="240"/>
        <v>2</v>
      </c>
      <c r="O2965" s="635">
        <f>P2966</f>
        <v>3.6923076923076925</v>
      </c>
      <c r="P2965" s="52">
        <f>SUM(D2965:D2966)</f>
        <v>650</v>
      </c>
      <c r="R2965" s="46"/>
    </row>
    <row r="2966" spans="1:18" s="57" customFormat="1" x14ac:dyDescent="0.3">
      <c r="A2966" s="46">
        <v>41316</v>
      </c>
      <c r="B2966" s="953" t="s">
        <v>214</v>
      </c>
      <c r="C2966" s="953" t="s">
        <v>208</v>
      </c>
      <c r="D2966" s="65">
        <v>400</v>
      </c>
      <c r="E2966" s="57" t="s">
        <v>201</v>
      </c>
      <c r="F2966" s="46">
        <v>44986</v>
      </c>
      <c r="G2966" s="57" t="s">
        <v>209</v>
      </c>
      <c r="H2966" s="57" t="s">
        <v>151</v>
      </c>
      <c r="I2966" s="58" t="s">
        <v>215</v>
      </c>
      <c r="J2966" s="59" t="s">
        <v>216</v>
      </c>
      <c r="K2966" s="59"/>
      <c r="L2966" s="70">
        <v>2400</v>
      </c>
      <c r="M2966" s="51">
        <v>-11.5</v>
      </c>
      <c r="N2966" s="51">
        <f t="shared" si="240"/>
        <v>2</v>
      </c>
      <c r="O2966" s="635">
        <f>P2966</f>
        <v>3.6923076923076925</v>
      </c>
      <c r="P2966" s="52">
        <f>L2965/P2965</f>
        <v>3.6923076923076925</v>
      </c>
      <c r="R2966" s="46"/>
    </row>
    <row r="2967" spans="1:18" s="57" customFormat="1" x14ac:dyDescent="0.3">
      <c r="A2967" s="46">
        <v>41316</v>
      </c>
      <c r="B2967" s="953" t="s">
        <v>217</v>
      </c>
      <c r="C2967" s="953" t="s">
        <v>218</v>
      </c>
      <c r="D2967" s="65">
        <v>325</v>
      </c>
      <c r="E2967" s="57" t="s">
        <v>37</v>
      </c>
      <c r="F2967" s="46">
        <v>43146</v>
      </c>
      <c r="G2967" s="57" t="s">
        <v>219</v>
      </c>
      <c r="H2967" s="57" t="s">
        <v>145</v>
      </c>
      <c r="I2967" s="58" t="s">
        <v>220</v>
      </c>
      <c r="J2967" s="59" t="s">
        <v>221</v>
      </c>
      <c r="K2967" s="59"/>
      <c r="L2967" s="70">
        <v>2800</v>
      </c>
      <c r="M2967" s="51">
        <v>-10</v>
      </c>
      <c r="N2967" s="51">
        <f t="shared" si="240"/>
        <v>2</v>
      </c>
      <c r="O2967" s="635">
        <f>P2968</f>
        <v>4.666666666666667</v>
      </c>
      <c r="P2967" s="52">
        <f>SUM(D2967:D2968)</f>
        <v>600</v>
      </c>
      <c r="R2967" s="46"/>
    </row>
    <row r="2968" spans="1:18" s="57" customFormat="1" x14ac:dyDescent="0.3">
      <c r="A2968" s="46">
        <v>41316</v>
      </c>
      <c r="B2968" s="953" t="s">
        <v>223</v>
      </c>
      <c r="C2968" s="953" t="s">
        <v>218</v>
      </c>
      <c r="D2968" s="65">
        <v>275</v>
      </c>
      <c r="E2968" s="57" t="s">
        <v>224</v>
      </c>
      <c r="F2968" s="46">
        <v>43876</v>
      </c>
      <c r="G2968" s="57" t="s">
        <v>219</v>
      </c>
      <c r="H2968" s="57" t="s">
        <v>225</v>
      </c>
      <c r="I2968" s="58" t="s">
        <v>226</v>
      </c>
      <c r="J2968" s="59" t="s">
        <v>202</v>
      </c>
      <c r="K2968" s="59"/>
      <c r="L2968" s="70">
        <v>2800</v>
      </c>
      <c r="M2968" s="51">
        <v>-15</v>
      </c>
      <c r="N2968" s="51">
        <f t="shared" si="240"/>
        <v>2</v>
      </c>
      <c r="O2968" s="635">
        <f>P2968</f>
        <v>4.666666666666667</v>
      </c>
      <c r="P2968" s="52">
        <f>L2967/P2967</f>
        <v>4.666666666666667</v>
      </c>
      <c r="R2968" s="46"/>
    </row>
    <row r="2969" spans="1:18" x14ac:dyDescent="0.3">
      <c r="A2969" s="5">
        <v>41316</v>
      </c>
      <c r="B2969" s="704" t="s">
        <v>227</v>
      </c>
      <c r="C2969" s="704" t="s">
        <v>228</v>
      </c>
      <c r="D2969" s="7">
        <v>800</v>
      </c>
      <c r="E2969" t="s">
        <v>37</v>
      </c>
      <c r="F2969" s="5">
        <v>43150</v>
      </c>
      <c r="G2969" t="s">
        <v>229</v>
      </c>
      <c r="H2969" t="s">
        <v>230</v>
      </c>
      <c r="I2969" s="1" t="s">
        <v>231</v>
      </c>
      <c r="J2969" s="2" t="s">
        <v>232</v>
      </c>
      <c r="K2969" s="2"/>
      <c r="L2969" s="69">
        <f>D2969*3.5</f>
        <v>2800</v>
      </c>
      <c r="M2969" s="11">
        <v>10</v>
      </c>
      <c r="N2969" s="38">
        <f t="shared" si="240"/>
        <v>2</v>
      </c>
      <c r="O2969" s="634">
        <f>L2969/D2969</f>
        <v>3.5</v>
      </c>
    </row>
    <row r="2970" spans="1:18" x14ac:dyDescent="0.3">
      <c r="A2970" s="5">
        <v>41316</v>
      </c>
      <c r="B2970" s="704" t="s">
        <v>234</v>
      </c>
      <c r="C2970" s="704" t="s">
        <v>235</v>
      </c>
      <c r="D2970" s="7">
        <v>500</v>
      </c>
      <c r="E2970" t="s">
        <v>23</v>
      </c>
      <c r="F2970" s="5">
        <v>44976</v>
      </c>
      <c r="G2970" t="s">
        <v>236</v>
      </c>
      <c r="H2970" t="s">
        <v>237</v>
      </c>
      <c r="I2970" s="1" t="s">
        <v>238</v>
      </c>
      <c r="J2970" s="2" t="s">
        <v>239</v>
      </c>
      <c r="K2970" s="2"/>
      <c r="L2970" s="69">
        <v>3400</v>
      </c>
      <c r="M2970" s="11">
        <v>15</v>
      </c>
      <c r="N2970" s="38">
        <f t="shared" si="240"/>
        <v>2</v>
      </c>
      <c r="O2970" s="634">
        <f>L2970/D2970</f>
        <v>6.8</v>
      </c>
    </row>
    <row r="2971" spans="1:18" s="57" customFormat="1" x14ac:dyDescent="0.3">
      <c r="A2971" s="46">
        <v>41312</v>
      </c>
      <c r="B2971" s="953" t="s">
        <v>10</v>
      </c>
      <c r="C2971" s="953" t="s">
        <v>11</v>
      </c>
      <c r="D2971" s="65">
        <v>1250</v>
      </c>
      <c r="E2971" s="57" t="s">
        <v>12</v>
      </c>
      <c r="F2971" s="46">
        <v>42412</v>
      </c>
      <c r="G2971" s="57" t="s">
        <v>13</v>
      </c>
      <c r="H2971" s="57" t="s">
        <v>14</v>
      </c>
      <c r="I2971" s="58" t="s">
        <v>14</v>
      </c>
      <c r="J2971" s="59" t="s">
        <v>15</v>
      </c>
      <c r="K2971" s="59"/>
      <c r="L2971" s="70">
        <v>4000</v>
      </c>
      <c r="M2971" s="51">
        <v>0</v>
      </c>
      <c r="N2971" s="51">
        <f t="shared" si="240"/>
        <v>2</v>
      </c>
      <c r="O2971" s="635">
        <f>P2972</f>
        <v>1.7777777777777777</v>
      </c>
      <c r="P2971" s="52">
        <f>SUM(D2971:D2972)</f>
        <v>2250</v>
      </c>
      <c r="R2971" s="46"/>
    </row>
    <row r="2972" spans="1:18" s="57" customFormat="1" x14ac:dyDescent="0.3">
      <c r="A2972" s="46">
        <v>41312</v>
      </c>
      <c r="B2972" s="953" t="s">
        <v>17</v>
      </c>
      <c r="C2972" s="953" t="s">
        <v>11</v>
      </c>
      <c r="D2972" s="65">
        <v>1000</v>
      </c>
      <c r="E2972" s="57" t="s">
        <v>12</v>
      </c>
      <c r="F2972" s="46">
        <v>42412</v>
      </c>
      <c r="G2972" s="57" t="s">
        <v>13</v>
      </c>
      <c r="H2972" s="57" t="s">
        <v>18</v>
      </c>
      <c r="I2972" s="58" t="s">
        <v>19</v>
      </c>
      <c r="J2972" s="59" t="s">
        <v>20</v>
      </c>
      <c r="K2972" s="59"/>
      <c r="L2972" s="70">
        <v>4000</v>
      </c>
      <c r="M2972" s="51">
        <v>0</v>
      </c>
      <c r="N2972" s="51">
        <f t="shared" si="240"/>
        <v>2</v>
      </c>
      <c r="O2972" s="635">
        <f>P2972</f>
        <v>1.7777777777777777</v>
      </c>
      <c r="P2972" s="52">
        <f>L2971/P2971</f>
        <v>1.7777777777777777</v>
      </c>
      <c r="R2972" s="46"/>
    </row>
    <row r="2973" spans="1:18" x14ac:dyDescent="0.3">
      <c r="A2973" s="5">
        <v>41311</v>
      </c>
      <c r="B2973" s="704" t="s">
        <v>21</v>
      </c>
      <c r="C2973" s="704" t="s">
        <v>22</v>
      </c>
      <c r="D2973" s="7">
        <v>2000</v>
      </c>
      <c r="E2973" t="s">
        <v>23</v>
      </c>
      <c r="F2973" s="5">
        <v>44970</v>
      </c>
      <c r="G2973" t="s">
        <v>24</v>
      </c>
      <c r="H2973" t="s">
        <v>25</v>
      </c>
      <c r="I2973" s="1" t="s">
        <v>26</v>
      </c>
      <c r="J2973" s="2" t="s">
        <v>27</v>
      </c>
      <c r="K2973" s="2"/>
      <c r="L2973" s="69">
        <v>6400</v>
      </c>
      <c r="M2973" s="20"/>
      <c r="N2973" s="38">
        <f t="shared" si="240"/>
        <v>2</v>
      </c>
      <c r="O2973" s="634">
        <f t="shared" ref="O2973:O2984" si="242">L2973/D2973</f>
        <v>3.2</v>
      </c>
    </row>
    <row r="2974" spans="1:18" x14ac:dyDescent="0.3">
      <c r="A2974" s="5">
        <v>41311</v>
      </c>
      <c r="B2974" s="704" t="s">
        <v>35</v>
      </c>
      <c r="C2974" s="704" t="s">
        <v>36</v>
      </c>
      <c r="D2974" s="7">
        <v>1000</v>
      </c>
      <c r="E2974" t="s">
        <v>37</v>
      </c>
      <c r="F2974" s="5">
        <v>43146</v>
      </c>
      <c r="G2974" t="s">
        <v>38</v>
      </c>
      <c r="H2974" t="s">
        <v>39</v>
      </c>
      <c r="I2974" s="1" t="s">
        <v>40</v>
      </c>
      <c r="J2974" s="2" t="s">
        <v>41</v>
      </c>
      <c r="K2974" s="2"/>
      <c r="L2974" s="69">
        <v>3900</v>
      </c>
      <c r="M2974" s="11">
        <v>-7</v>
      </c>
      <c r="N2974" s="38">
        <f t="shared" si="240"/>
        <v>2</v>
      </c>
      <c r="O2974" s="634">
        <f t="shared" si="242"/>
        <v>3.9</v>
      </c>
    </row>
    <row r="2975" spans="1:18" x14ac:dyDescent="0.3">
      <c r="A2975" s="5">
        <v>41311</v>
      </c>
      <c r="B2975" s="704" t="s">
        <v>43</v>
      </c>
      <c r="C2975" s="704" t="s">
        <v>44</v>
      </c>
      <c r="D2975" s="7">
        <v>500</v>
      </c>
      <c r="E2975" t="s">
        <v>37</v>
      </c>
      <c r="F2975" s="5">
        <v>43144</v>
      </c>
      <c r="G2975" t="s">
        <v>45</v>
      </c>
      <c r="H2975" t="s">
        <v>46</v>
      </c>
      <c r="I2975" s="1" t="s">
        <v>47</v>
      </c>
      <c r="J2975" s="2" t="s">
        <v>48</v>
      </c>
      <c r="K2975" s="2"/>
      <c r="L2975" s="69">
        <v>2600</v>
      </c>
      <c r="M2975" s="20"/>
      <c r="N2975" s="38">
        <f t="shared" si="240"/>
        <v>2</v>
      </c>
      <c r="O2975" s="634">
        <f t="shared" si="242"/>
        <v>5.2</v>
      </c>
    </row>
    <row r="2976" spans="1:18" x14ac:dyDescent="0.3">
      <c r="A2976" s="5">
        <v>41311</v>
      </c>
      <c r="B2976" s="704" t="s">
        <v>50</v>
      </c>
      <c r="C2976" s="704" t="s">
        <v>51</v>
      </c>
      <c r="D2976" s="7">
        <v>1250</v>
      </c>
      <c r="E2976" t="s">
        <v>52</v>
      </c>
      <c r="F2976" s="5">
        <v>42412</v>
      </c>
      <c r="G2976" t="s">
        <v>53</v>
      </c>
      <c r="H2976" t="s">
        <v>54</v>
      </c>
      <c r="I2976" s="1" t="s">
        <v>55</v>
      </c>
      <c r="J2976" s="2" t="s">
        <v>56</v>
      </c>
      <c r="K2976" s="2"/>
      <c r="L2976" s="69">
        <v>1750</v>
      </c>
      <c r="M2976" s="11">
        <v>0</v>
      </c>
      <c r="N2976" s="38">
        <f t="shared" si="240"/>
        <v>2</v>
      </c>
      <c r="O2976" s="634">
        <f t="shared" si="242"/>
        <v>1.4</v>
      </c>
    </row>
    <row r="2977" spans="1:18" x14ac:dyDescent="0.3">
      <c r="A2977" s="5">
        <v>41311</v>
      </c>
      <c r="B2977" s="704" t="s">
        <v>64</v>
      </c>
      <c r="C2977" s="704" t="s">
        <v>65</v>
      </c>
      <c r="D2977" s="7">
        <v>500</v>
      </c>
      <c r="E2977" t="s">
        <v>66</v>
      </c>
      <c r="F2977" s="5">
        <v>44968</v>
      </c>
      <c r="G2977" t="s">
        <v>67</v>
      </c>
      <c r="H2977" t="s">
        <v>68</v>
      </c>
      <c r="I2977" s="1" t="s">
        <v>69</v>
      </c>
      <c r="J2977" s="2" t="s">
        <v>70</v>
      </c>
      <c r="K2977" s="2"/>
      <c r="L2977" s="69">
        <v>2000</v>
      </c>
      <c r="M2977" s="11">
        <v>7.5</v>
      </c>
      <c r="N2977" s="38">
        <f t="shared" si="240"/>
        <v>2</v>
      </c>
      <c r="O2977" s="634">
        <f t="shared" si="242"/>
        <v>4</v>
      </c>
    </row>
    <row r="2978" spans="1:18" x14ac:dyDescent="0.3">
      <c r="A2978" s="5">
        <v>41310</v>
      </c>
      <c r="B2978" s="704" t="s">
        <v>72</v>
      </c>
      <c r="C2978" s="704" t="s">
        <v>73</v>
      </c>
      <c r="D2978" s="7">
        <v>1000</v>
      </c>
      <c r="E2978" t="s">
        <v>74</v>
      </c>
      <c r="F2978" s="5">
        <v>42039</v>
      </c>
      <c r="G2978" t="s">
        <v>75</v>
      </c>
      <c r="H2978" t="s">
        <v>76</v>
      </c>
      <c r="I2978" s="1" t="s">
        <v>77</v>
      </c>
      <c r="J2978" s="2" t="s">
        <v>78</v>
      </c>
      <c r="K2978" s="2"/>
      <c r="L2978" s="69">
        <v>1250</v>
      </c>
      <c r="M2978" s="20"/>
      <c r="N2978" s="38">
        <f t="shared" si="240"/>
        <v>2</v>
      </c>
      <c r="O2978" s="634">
        <f t="shared" si="242"/>
        <v>1.25</v>
      </c>
      <c r="R2978" s="33"/>
    </row>
    <row r="2979" spans="1:18" x14ac:dyDescent="0.3">
      <c r="A2979" s="5">
        <v>41310</v>
      </c>
      <c r="B2979" s="704" t="s">
        <v>80</v>
      </c>
      <c r="C2979" s="704" t="s">
        <v>73</v>
      </c>
      <c r="D2979" s="7">
        <v>1000</v>
      </c>
      <c r="E2979" t="s">
        <v>81</v>
      </c>
      <c r="F2979" s="5">
        <v>43139</v>
      </c>
      <c r="G2979" t="s">
        <v>75</v>
      </c>
      <c r="H2979" t="s">
        <v>82</v>
      </c>
      <c r="I2979" s="1" t="s">
        <v>83</v>
      </c>
      <c r="J2979" s="2" t="s">
        <v>84</v>
      </c>
      <c r="K2979" s="2"/>
      <c r="L2979" s="69">
        <v>1800</v>
      </c>
      <c r="M2979" s="11">
        <v>-1</v>
      </c>
      <c r="N2979" s="38">
        <f t="shared" si="240"/>
        <v>2</v>
      </c>
      <c r="O2979" s="634">
        <f t="shared" si="242"/>
        <v>1.8</v>
      </c>
      <c r="R2979" s="33"/>
    </row>
    <row r="2980" spans="1:18" x14ac:dyDescent="0.3">
      <c r="A2980" s="5">
        <v>41310</v>
      </c>
      <c r="B2980" s="704" t="s">
        <v>86</v>
      </c>
      <c r="C2980" s="704" t="s">
        <v>87</v>
      </c>
      <c r="D2980" s="7">
        <v>1250</v>
      </c>
      <c r="E2980" t="s">
        <v>37</v>
      </c>
      <c r="F2980" s="5">
        <v>43142</v>
      </c>
      <c r="G2980" t="s">
        <v>88</v>
      </c>
      <c r="H2980" t="s">
        <v>89</v>
      </c>
      <c r="I2980" s="1" t="s">
        <v>90</v>
      </c>
      <c r="J2980" s="2" t="s">
        <v>91</v>
      </c>
      <c r="K2980" s="2"/>
      <c r="L2980" s="69">
        <v>3500</v>
      </c>
      <c r="M2980" s="20"/>
      <c r="N2980" s="38">
        <f t="shared" si="240"/>
        <v>2</v>
      </c>
      <c r="O2980" s="634">
        <f t="shared" si="242"/>
        <v>2.8</v>
      </c>
      <c r="R2980" s="33"/>
    </row>
    <row r="2981" spans="1:18" x14ac:dyDescent="0.3">
      <c r="A2981" s="5">
        <v>41310</v>
      </c>
      <c r="B2981" s="704" t="s">
        <v>94</v>
      </c>
      <c r="C2981" s="704" t="s">
        <v>87</v>
      </c>
      <c r="D2981" s="7">
        <v>1000</v>
      </c>
      <c r="E2981" t="s">
        <v>66</v>
      </c>
      <c r="F2981" s="5">
        <v>44968</v>
      </c>
      <c r="G2981" t="s">
        <v>88</v>
      </c>
      <c r="H2981" t="s">
        <v>95</v>
      </c>
      <c r="I2981" s="1" t="s">
        <v>96</v>
      </c>
      <c r="J2981" s="2" t="s">
        <v>97</v>
      </c>
      <c r="K2981" s="2"/>
      <c r="L2981" s="69">
        <v>3100</v>
      </c>
      <c r="M2981" s="20"/>
      <c r="N2981" s="38">
        <f t="shared" si="240"/>
        <v>2</v>
      </c>
      <c r="O2981" s="634">
        <f t="shared" si="242"/>
        <v>3.1</v>
      </c>
      <c r="R2981" s="33"/>
    </row>
    <row r="2982" spans="1:18" x14ac:dyDescent="0.3">
      <c r="A2982" s="5">
        <v>41310</v>
      </c>
      <c r="B2982" s="704" t="s">
        <v>99</v>
      </c>
      <c r="C2982" s="704" t="s">
        <v>100</v>
      </c>
      <c r="D2982" s="7">
        <v>250</v>
      </c>
      <c r="E2982" t="s">
        <v>12</v>
      </c>
      <c r="F2982" s="5">
        <v>42408</v>
      </c>
      <c r="G2982" t="s">
        <v>101</v>
      </c>
      <c r="H2982" t="s">
        <v>102</v>
      </c>
      <c r="I2982" s="1" t="s">
        <v>103</v>
      </c>
      <c r="J2982" s="2" t="s">
        <v>104</v>
      </c>
      <c r="K2982" s="2"/>
      <c r="L2982" s="69">
        <v>800</v>
      </c>
      <c r="M2982" s="20">
        <v>5</v>
      </c>
      <c r="N2982" s="38">
        <f t="shared" si="240"/>
        <v>2</v>
      </c>
      <c r="O2982" s="634">
        <f t="shared" si="242"/>
        <v>3.2</v>
      </c>
      <c r="R2982" s="33"/>
    </row>
    <row r="2983" spans="1:18" x14ac:dyDescent="0.3">
      <c r="A2983" s="5">
        <v>41310</v>
      </c>
      <c r="B2983" s="704" t="s">
        <v>106</v>
      </c>
      <c r="C2983" s="704" t="s">
        <v>100</v>
      </c>
      <c r="D2983" s="7">
        <v>250</v>
      </c>
      <c r="E2983" t="s">
        <v>12</v>
      </c>
      <c r="F2983" s="5">
        <v>42408</v>
      </c>
      <c r="G2983" t="s">
        <v>101</v>
      </c>
      <c r="H2983" t="s">
        <v>107</v>
      </c>
      <c r="I2983" s="1" t="s">
        <v>108</v>
      </c>
      <c r="J2983" s="2" t="s">
        <v>34</v>
      </c>
      <c r="K2983" s="2"/>
      <c r="L2983" s="69">
        <v>1800</v>
      </c>
      <c r="M2983" s="20">
        <v>5</v>
      </c>
      <c r="N2983" s="38">
        <f t="shared" si="240"/>
        <v>2</v>
      </c>
      <c r="O2983" s="634">
        <f t="shared" si="242"/>
        <v>7.2</v>
      </c>
      <c r="R2983" s="33"/>
    </row>
    <row r="2984" spans="1:18" x14ac:dyDescent="0.3">
      <c r="A2984" s="5">
        <v>41310</v>
      </c>
      <c r="B2984" s="704" t="s">
        <v>109</v>
      </c>
      <c r="C2984" s="704" t="s">
        <v>110</v>
      </c>
      <c r="D2984" s="7">
        <v>894</v>
      </c>
      <c r="E2984" t="s">
        <v>111</v>
      </c>
      <c r="F2984" s="5">
        <v>44772</v>
      </c>
      <c r="G2984" t="s">
        <v>112</v>
      </c>
      <c r="H2984" t="s">
        <v>113</v>
      </c>
      <c r="I2984" s="1" t="s">
        <v>114</v>
      </c>
      <c r="J2984" s="2" t="s">
        <v>115</v>
      </c>
      <c r="K2984" s="2"/>
      <c r="L2984" s="69">
        <v>5000</v>
      </c>
      <c r="M2984" s="20"/>
      <c r="N2984" s="38">
        <f t="shared" si="240"/>
        <v>2</v>
      </c>
      <c r="O2984" s="634">
        <f t="shared" si="242"/>
        <v>5.592841163310962</v>
      </c>
      <c r="R2984" s="33"/>
    </row>
  </sheetData>
  <autoFilter ref="A1795:S2984" xr:uid="{00000000-0009-0000-0000-000006000000}"/>
  <conditionalFormatting sqref="R2303:R2339">
    <cfRule type="cellIs" dxfId="2847" priority="3183" operator="equal">
      <formula>"UTILITIES"</formula>
    </cfRule>
  </conditionalFormatting>
  <conditionalFormatting sqref="R1921:R2307 R1798:S1920 V1020:W1032 V812:W890 V729:W752">
    <cfRule type="cellIs" dxfId="2846" priority="3178" operator="equal">
      <formula>"Financial"</formula>
    </cfRule>
    <cfRule type="cellIs" dxfId="2845" priority="3179" operator="equal">
      <formula>"UTILITIES"</formula>
    </cfRule>
  </conditionalFormatting>
  <conditionalFormatting sqref="T1847:U1847 F1797:F1920">
    <cfRule type="cellIs" dxfId="2844" priority="3106" operator="lessThan">
      <formula>41640</formula>
    </cfRule>
  </conditionalFormatting>
  <conditionalFormatting sqref="Y1883:Y1920 Y1798:AA1882 Y1020:AO1032 Y812:AO890 Y729:AO752">
    <cfRule type="cellIs" dxfId="2843" priority="3105" operator="equal">
      <formula>"us"</formula>
    </cfRule>
  </conditionalFormatting>
  <conditionalFormatting sqref="Z1883:Z1920 Z1798:AA1882 Z1020:AO1032 Z812:AO890 Z729:AO752">
    <cfRule type="cellIs" dxfId="2842" priority="3104" operator="lessThan">
      <formula>0.01</formula>
    </cfRule>
  </conditionalFormatting>
  <conditionalFormatting sqref="R1797:S1797">
    <cfRule type="cellIs" dxfId="2841" priority="3069" operator="equal">
      <formula>"Financial"</formula>
    </cfRule>
    <cfRule type="cellIs" dxfId="2840" priority="3070" operator="equal">
      <formula>"UTILITIES"</formula>
    </cfRule>
  </conditionalFormatting>
  <conditionalFormatting sqref="Y1797:AA1797">
    <cfRule type="cellIs" dxfId="2839" priority="3067" operator="equal">
      <formula>"us"</formula>
    </cfRule>
  </conditionalFormatting>
  <conditionalFormatting sqref="Z1797:AA1797">
    <cfRule type="cellIs" dxfId="2838" priority="3066" operator="lessThan">
      <formula>0.01</formula>
    </cfRule>
  </conditionalFormatting>
  <conditionalFormatting sqref="V1779:W1793">
    <cfRule type="cellIs" dxfId="2837" priority="3064" operator="equal">
      <formula>"Financial"</formula>
    </cfRule>
    <cfRule type="cellIs" dxfId="2836" priority="3065" operator="equal">
      <formula>"UTILITIES"</formula>
    </cfRule>
  </conditionalFormatting>
  <conditionalFormatting sqref="Z1779:AB1793">
    <cfRule type="cellIs" dxfId="2835" priority="3063" operator="equal">
      <formula>"us"</formula>
    </cfRule>
  </conditionalFormatting>
  <conditionalFormatting sqref="AA1779:AB1793">
    <cfRule type="cellIs" dxfId="2834" priority="3062" operator="lessThan">
      <formula>0.01</formula>
    </cfRule>
  </conditionalFormatting>
  <conditionalFormatting sqref="V1793:W1793">
    <cfRule type="cellIs" dxfId="2833" priority="3060" operator="equal">
      <formula>"Financial"</formula>
    </cfRule>
    <cfRule type="cellIs" dxfId="2832" priority="3061" operator="equal">
      <formula>"UTILITIES"</formula>
    </cfRule>
  </conditionalFormatting>
  <conditionalFormatting sqref="Z1793:AB1793">
    <cfRule type="cellIs" dxfId="2831" priority="3059" operator="equal">
      <formula>"us"</formula>
    </cfRule>
  </conditionalFormatting>
  <conditionalFormatting sqref="AA1793:AB1793">
    <cfRule type="cellIs" dxfId="2830" priority="3058" operator="lessThan">
      <formula>0.01</formula>
    </cfRule>
  </conditionalFormatting>
  <conditionalFormatting sqref="AC1769:AE1793">
    <cfRule type="cellIs" dxfId="2829" priority="3057" operator="equal">
      <formula>"us"</formula>
    </cfRule>
  </conditionalFormatting>
  <conditionalFormatting sqref="AC1769:AE1793">
    <cfRule type="cellIs" dxfId="2828" priority="3056" operator="lessThan">
      <formula>0.01</formula>
    </cfRule>
  </conditionalFormatting>
  <conditionalFormatting sqref="W1769:X1778">
    <cfRule type="cellIs" dxfId="2827" priority="3054" operator="equal">
      <formula>"Financial"</formula>
    </cfRule>
    <cfRule type="cellIs" dxfId="2826" priority="3055" operator="equal">
      <formula>"UTILITIES"</formula>
    </cfRule>
  </conditionalFormatting>
  <conditionalFormatting sqref="Z1769:AB1778">
    <cfRule type="cellIs" dxfId="2825" priority="3053" operator="equal">
      <formula>"us"</formula>
    </cfRule>
  </conditionalFormatting>
  <conditionalFormatting sqref="AA1769:AB1778">
    <cfRule type="cellIs" dxfId="2824" priority="3052" operator="lessThan">
      <formula>0.01</formula>
    </cfRule>
  </conditionalFormatting>
  <conditionalFormatting sqref="W1757:X1768">
    <cfRule type="cellIs" dxfId="2823" priority="3048" operator="equal">
      <formula>"Financial"</formula>
    </cfRule>
    <cfRule type="cellIs" dxfId="2822" priority="3049" operator="equal">
      <formula>"UTILITIES"</formula>
    </cfRule>
  </conditionalFormatting>
  <conditionalFormatting sqref="Z1757:AB1768">
    <cfRule type="cellIs" dxfId="2821" priority="3047" operator="equal">
      <formula>"us"</formula>
    </cfRule>
  </conditionalFormatting>
  <conditionalFormatting sqref="AA1757:AB1768">
    <cfRule type="cellIs" dxfId="2820" priority="3046" operator="lessThan">
      <formula>0.01</formula>
    </cfRule>
  </conditionalFormatting>
  <conditionalFormatting sqref="AC1757:AE1768">
    <cfRule type="cellIs" dxfId="2819" priority="3045" operator="equal">
      <formula>"us"</formula>
    </cfRule>
  </conditionalFormatting>
  <conditionalFormatting sqref="AC1757:AE1768">
    <cfRule type="cellIs" dxfId="2818" priority="3044" operator="lessThan">
      <formula>0.01</formula>
    </cfRule>
  </conditionalFormatting>
  <conditionalFormatting sqref="AF1757:AF1768">
    <cfRule type="cellIs" dxfId="2817" priority="3043" operator="equal">
      <formula>"us"</formula>
    </cfRule>
  </conditionalFormatting>
  <conditionalFormatting sqref="AF1757:AF1768">
    <cfRule type="cellIs" dxfId="2816" priority="3042" operator="lessThan">
      <formula>0.01</formula>
    </cfRule>
  </conditionalFormatting>
  <conditionalFormatting sqref="AG1757:AG1768">
    <cfRule type="cellIs" dxfId="2815" priority="3041" operator="equal">
      <formula>"us"</formula>
    </cfRule>
  </conditionalFormatting>
  <conditionalFormatting sqref="AG1757:AG1768">
    <cfRule type="cellIs" dxfId="2814" priority="3040" operator="lessThan">
      <formula>0.01</formula>
    </cfRule>
  </conditionalFormatting>
  <conditionalFormatting sqref="W1756:X1756">
    <cfRule type="cellIs" dxfId="2813" priority="3038" operator="equal">
      <formula>"Financial"</formula>
    </cfRule>
    <cfRule type="cellIs" dxfId="2812" priority="3039" operator="equal">
      <formula>"UTILITIES"</formula>
    </cfRule>
  </conditionalFormatting>
  <conditionalFormatting sqref="Z1756:AB1756">
    <cfRule type="cellIs" dxfId="2811" priority="3037" operator="equal">
      <formula>"us"</formula>
    </cfRule>
  </conditionalFormatting>
  <conditionalFormatting sqref="AA1756:AB1756">
    <cfRule type="cellIs" dxfId="2810" priority="3036" operator="lessThan">
      <formula>0.01</formula>
    </cfRule>
  </conditionalFormatting>
  <conditionalFormatting sqref="AC1756:AE1756">
    <cfRule type="cellIs" dxfId="2809" priority="3035" operator="equal">
      <formula>"us"</formula>
    </cfRule>
  </conditionalFormatting>
  <conditionalFormatting sqref="AC1756:AE1756">
    <cfRule type="cellIs" dxfId="2808" priority="3034" operator="lessThan">
      <formula>0.01</formula>
    </cfRule>
  </conditionalFormatting>
  <conditionalFormatting sqref="AF1756">
    <cfRule type="cellIs" dxfId="2807" priority="3033" operator="equal">
      <formula>"us"</formula>
    </cfRule>
  </conditionalFormatting>
  <conditionalFormatting sqref="AF1756">
    <cfRule type="cellIs" dxfId="2806" priority="3032" operator="lessThan">
      <formula>0.01</formula>
    </cfRule>
  </conditionalFormatting>
  <conditionalFormatting sqref="AG1756">
    <cfRule type="cellIs" dxfId="2805" priority="3031" operator="equal">
      <formula>"us"</formula>
    </cfRule>
  </conditionalFormatting>
  <conditionalFormatting sqref="AG1756">
    <cfRule type="cellIs" dxfId="2804" priority="3030" operator="lessThan">
      <formula>0.01</formula>
    </cfRule>
  </conditionalFormatting>
  <conditionalFormatting sqref="W1727:X1755">
    <cfRule type="cellIs" dxfId="2803" priority="3028" operator="equal">
      <formula>"Financial"</formula>
    </cfRule>
    <cfRule type="cellIs" dxfId="2802" priority="3029" operator="equal">
      <formula>"UTILITIES"</formula>
    </cfRule>
  </conditionalFormatting>
  <conditionalFormatting sqref="Z1727:AG1755">
    <cfRule type="cellIs" dxfId="2801" priority="3027" operator="equal">
      <formula>"us"</formula>
    </cfRule>
  </conditionalFormatting>
  <conditionalFormatting sqref="AA1727:AG1755">
    <cfRule type="cellIs" dxfId="2800" priority="3026" operator="lessThan">
      <formula>0.01</formula>
    </cfRule>
  </conditionalFormatting>
  <conditionalFormatting sqref="W1686:X1725">
    <cfRule type="cellIs" dxfId="2799" priority="3024" operator="equal">
      <formula>"Financial"</formula>
    </cfRule>
    <cfRule type="cellIs" dxfId="2798" priority="3025" operator="equal">
      <formula>"UTILITIES"</formula>
    </cfRule>
  </conditionalFormatting>
  <conditionalFormatting sqref="Z1686:AG1725">
    <cfRule type="cellIs" dxfId="2797" priority="3023" operator="equal">
      <formula>"us"</formula>
    </cfRule>
  </conditionalFormatting>
  <conditionalFormatting sqref="AA1686:AG1725">
    <cfRule type="cellIs" dxfId="2796" priority="3022" operator="lessThan">
      <formula>0.01</formula>
    </cfRule>
  </conditionalFormatting>
  <conditionalFormatting sqref="W1726:X1726">
    <cfRule type="cellIs" dxfId="2795" priority="3020" operator="equal">
      <formula>"Financial"</formula>
    </cfRule>
    <cfRule type="cellIs" dxfId="2794" priority="3021" operator="equal">
      <formula>"UTILITIES"</formula>
    </cfRule>
  </conditionalFormatting>
  <conditionalFormatting sqref="Z1726:AB1726">
    <cfRule type="cellIs" dxfId="2793" priority="3019" operator="equal">
      <formula>"us"</formula>
    </cfRule>
  </conditionalFormatting>
  <conditionalFormatting sqref="AA1726:AB1726">
    <cfRule type="cellIs" dxfId="2792" priority="3018" operator="lessThan">
      <formula>0.01</formula>
    </cfRule>
  </conditionalFormatting>
  <conditionalFormatting sqref="W1726:X1726">
    <cfRule type="cellIs" dxfId="2791" priority="3016" operator="equal">
      <formula>"Financial"</formula>
    </cfRule>
    <cfRule type="cellIs" dxfId="2790" priority="3017" operator="equal">
      <formula>"UTILITIES"</formula>
    </cfRule>
  </conditionalFormatting>
  <conditionalFormatting sqref="Z1726:AB1726">
    <cfRule type="cellIs" dxfId="2789" priority="3015" operator="equal">
      <formula>"us"</formula>
    </cfRule>
  </conditionalFormatting>
  <conditionalFormatting sqref="AA1726:AB1726">
    <cfRule type="cellIs" dxfId="2788" priority="3014" operator="lessThan">
      <formula>0.01</formula>
    </cfRule>
  </conditionalFormatting>
  <conditionalFormatting sqref="AC1726:AE1726">
    <cfRule type="cellIs" dxfId="2787" priority="3013" operator="equal">
      <formula>"us"</formula>
    </cfRule>
  </conditionalFormatting>
  <conditionalFormatting sqref="AC1726:AE1726">
    <cfRule type="cellIs" dxfId="2786" priority="3012" operator="lessThan">
      <formula>0.01</formula>
    </cfRule>
  </conditionalFormatting>
  <conditionalFormatting sqref="AF1726">
    <cfRule type="cellIs" dxfId="2785" priority="3011" operator="equal">
      <formula>"us"</formula>
    </cfRule>
  </conditionalFormatting>
  <conditionalFormatting sqref="AF1726">
    <cfRule type="cellIs" dxfId="2784" priority="3010" operator="lessThan">
      <formula>0.01</formula>
    </cfRule>
  </conditionalFormatting>
  <conditionalFormatting sqref="AG1726">
    <cfRule type="cellIs" dxfId="2783" priority="3009" operator="equal">
      <formula>"us"</formula>
    </cfRule>
  </conditionalFormatting>
  <conditionalFormatting sqref="AG1726">
    <cfRule type="cellIs" dxfId="2782" priority="3008" operator="lessThan">
      <formula>0.01</formula>
    </cfRule>
  </conditionalFormatting>
  <conditionalFormatting sqref="W1676:X1684">
    <cfRule type="cellIs" dxfId="2781" priority="3006" operator="equal">
      <formula>"Financial"</formula>
    </cfRule>
    <cfRule type="cellIs" dxfId="2780" priority="3007" operator="equal">
      <formula>"UTILITIES"</formula>
    </cfRule>
  </conditionalFormatting>
  <conditionalFormatting sqref="Z1676:AG1684">
    <cfRule type="cellIs" dxfId="2779" priority="3005" operator="equal">
      <formula>"us"</formula>
    </cfRule>
  </conditionalFormatting>
  <conditionalFormatting sqref="AA1676:AG1684">
    <cfRule type="cellIs" dxfId="2778" priority="3004" operator="lessThan">
      <formula>0.01</formula>
    </cfRule>
  </conditionalFormatting>
  <conditionalFormatting sqref="W1650:X1675">
    <cfRule type="cellIs" dxfId="2777" priority="3002" operator="equal">
      <formula>"Financial"</formula>
    </cfRule>
    <cfRule type="cellIs" dxfId="2776" priority="3003" operator="equal">
      <formula>"UTILITIES"</formula>
    </cfRule>
  </conditionalFormatting>
  <conditionalFormatting sqref="Z1650:AG1675">
    <cfRule type="cellIs" dxfId="2775" priority="3001" operator="equal">
      <formula>"us"</formula>
    </cfRule>
  </conditionalFormatting>
  <conditionalFormatting sqref="AA1650:AG1675">
    <cfRule type="cellIs" dxfId="2774" priority="3000" operator="lessThan">
      <formula>0.01</formula>
    </cfRule>
  </conditionalFormatting>
  <conditionalFormatting sqref="W1685:X1685">
    <cfRule type="cellIs" dxfId="2773" priority="2998" operator="equal">
      <formula>"Financial"</formula>
    </cfRule>
    <cfRule type="cellIs" dxfId="2772" priority="2999" operator="equal">
      <formula>"UTILITIES"</formula>
    </cfRule>
  </conditionalFormatting>
  <conditionalFormatting sqref="Z1685:AB1685">
    <cfRule type="cellIs" dxfId="2771" priority="2997" operator="equal">
      <formula>"us"</formula>
    </cfRule>
  </conditionalFormatting>
  <conditionalFormatting sqref="AA1685:AB1685">
    <cfRule type="cellIs" dxfId="2770" priority="2996" operator="lessThan">
      <formula>0.01</formula>
    </cfRule>
  </conditionalFormatting>
  <conditionalFormatting sqref="W1685:X1685">
    <cfRule type="cellIs" dxfId="2769" priority="2994" operator="equal">
      <formula>"Financial"</formula>
    </cfRule>
    <cfRule type="cellIs" dxfId="2768" priority="2995" operator="equal">
      <formula>"UTILITIES"</formula>
    </cfRule>
  </conditionalFormatting>
  <conditionalFormatting sqref="Z1685:AB1685">
    <cfRule type="cellIs" dxfId="2767" priority="2993" operator="equal">
      <formula>"us"</formula>
    </cfRule>
  </conditionalFormatting>
  <conditionalFormatting sqref="AA1685:AB1685">
    <cfRule type="cellIs" dxfId="2766" priority="2992" operator="lessThan">
      <formula>0.01</formula>
    </cfRule>
  </conditionalFormatting>
  <conditionalFormatting sqref="AC1685:AE1685">
    <cfRule type="cellIs" dxfId="2765" priority="2991" operator="equal">
      <formula>"us"</formula>
    </cfRule>
  </conditionalFormatting>
  <conditionalFormatting sqref="AC1685:AE1685">
    <cfRule type="cellIs" dxfId="2764" priority="2990" operator="lessThan">
      <formula>0.01</formula>
    </cfRule>
  </conditionalFormatting>
  <conditionalFormatting sqref="AF1685">
    <cfRule type="cellIs" dxfId="2763" priority="2989" operator="equal">
      <formula>"us"</formula>
    </cfRule>
  </conditionalFormatting>
  <conditionalFormatting sqref="AF1685">
    <cfRule type="cellIs" dxfId="2762" priority="2988" operator="lessThan">
      <formula>0.01</formula>
    </cfRule>
  </conditionalFormatting>
  <conditionalFormatting sqref="AG1685">
    <cfRule type="cellIs" dxfId="2761" priority="2987" operator="equal">
      <formula>"us"</formula>
    </cfRule>
  </conditionalFormatting>
  <conditionalFormatting sqref="AG1685">
    <cfRule type="cellIs" dxfId="2760" priority="2986" operator="lessThan">
      <formula>0.01</formula>
    </cfRule>
  </conditionalFormatting>
  <conditionalFormatting sqref="W1624:X1649">
    <cfRule type="cellIs" dxfId="2759" priority="2984" operator="equal">
      <formula>"Financial"</formula>
    </cfRule>
    <cfRule type="cellIs" dxfId="2758" priority="2985" operator="equal">
      <formula>"UTILITIES"</formula>
    </cfRule>
  </conditionalFormatting>
  <conditionalFormatting sqref="Z1624:AG1649">
    <cfRule type="cellIs" dxfId="2757" priority="2983" operator="equal">
      <formula>"us"</formula>
    </cfRule>
  </conditionalFormatting>
  <conditionalFormatting sqref="AA1624:AG1649">
    <cfRule type="cellIs" dxfId="2756" priority="2982" operator="lessThan">
      <formula>0.01</formula>
    </cfRule>
  </conditionalFormatting>
  <conditionalFormatting sqref="AH1624:AJ1647 AH1649:AJ1649 AH1648:AI1648">
    <cfRule type="cellIs" dxfId="2755" priority="2981" operator="equal">
      <formula>"us"</formula>
    </cfRule>
  </conditionalFormatting>
  <conditionalFormatting sqref="AH1624:AJ1647 AH1649:AJ1649 AH1648:AI1648">
    <cfRule type="cellIs" dxfId="2754" priority="2980" operator="lessThan">
      <formula>0.01</formula>
    </cfRule>
  </conditionalFormatting>
  <conditionalFormatting sqref="AK1624:AK1647 AK1649">
    <cfRule type="cellIs" dxfId="2753" priority="2979" operator="equal">
      <formula>"us"</formula>
    </cfRule>
  </conditionalFormatting>
  <conditionalFormatting sqref="AK1624:AK1647 AK1649">
    <cfRule type="cellIs" dxfId="2752" priority="2978" operator="lessThan">
      <formula>0.01</formula>
    </cfRule>
  </conditionalFormatting>
  <conditionalFormatting sqref="F1648">
    <cfRule type="cellIs" dxfId="2751" priority="2972" operator="lessThan">
      <formula>0.01</formula>
    </cfRule>
  </conditionalFormatting>
  <conditionalFormatting sqref="AJ1648">
    <cfRule type="cellIs" dxfId="2750" priority="2977" operator="equal">
      <formula>"us"</formula>
    </cfRule>
  </conditionalFormatting>
  <conditionalFormatting sqref="AJ1648">
    <cfRule type="cellIs" dxfId="2749" priority="2976" operator="lessThan">
      <formula>0.01</formula>
    </cfRule>
  </conditionalFormatting>
  <conditionalFormatting sqref="AK1648">
    <cfRule type="cellIs" dxfId="2748" priority="2975" operator="equal">
      <formula>"us"</formula>
    </cfRule>
  </conditionalFormatting>
  <conditionalFormatting sqref="AK1648">
    <cfRule type="cellIs" dxfId="2747" priority="2974" operator="lessThan">
      <formula>0.01</formula>
    </cfRule>
  </conditionalFormatting>
  <conditionalFormatting sqref="F1648">
    <cfRule type="cellIs" dxfId="2746" priority="2973" operator="equal">
      <formula>"us"</formula>
    </cfRule>
  </conditionalFormatting>
  <conditionalFormatting sqref="W1616:X1623">
    <cfRule type="cellIs" dxfId="2745" priority="2970" operator="equal">
      <formula>"Financial"</formula>
    </cfRule>
    <cfRule type="cellIs" dxfId="2744" priority="2971" operator="equal">
      <formula>"UTILITIES"</formula>
    </cfRule>
  </conditionalFormatting>
  <conditionalFormatting sqref="Z1616:AG1623">
    <cfRule type="cellIs" dxfId="2743" priority="2969" operator="equal">
      <formula>"us"</formula>
    </cfRule>
  </conditionalFormatting>
  <conditionalFormatting sqref="AA1616:AG1623">
    <cfRule type="cellIs" dxfId="2742" priority="2968" operator="lessThan">
      <formula>0.01</formula>
    </cfRule>
  </conditionalFormatting>
  <conditionalFormatting sqref="AH1616:AJ1623">
    <cfRule type="cellIs" dxfId="2741" priority="2967" operator="equal">
      <formula>"us"</formula>
    </cfRule>
  </conditionalFormatting>
  <conditionalFormatting sqref="AH1616:AJ1623">
    <cfRule type="cellIs" dxfId="2740" priority="2966" operator="lessThan">
      <formula>0.01</formula>
    </cfRule>
  </conditionalFormatting>
  <conditionalFormatting sqref="AK1616:AK1623">
    <cfRule type="cellIs" dxfId="2739" priority="2965" operator="equal">
      <formula>"us"</formula>
    </cfRule>
  </conditionalFormatting>
  <conditionalFormatting sqref="AK1616:AK1623">
    <cfRule type="cellIs" dxfId="2738" priority="2964" operator="lessThan">
      <formula>0.01</formula>
    </cfRule>
  </conditionalFormatting>
  <conditionalFormatting sqref="W1569:X1614">
    <cfRule type="cellIs" dxfId="2737" priority="2962" operator="equal">
      <formula>"Financial"</formula>
    </cfRule>
    <cfRule type="cellIs" dxfId="2736" priority="2963" operator="equal">
      <formula>"UTILITIES"</formula>
    </cfRule>
  </conditionalFormatting>
  <conditionalFormatting sqref="Z1569:AG1614">
    <cfRule type="cellIs" dxfId="2735" priority="2961" operator="equal">
      <formula>"us"</formula>
    </cfRule>
  </conditionalFormatting>
  <conditionalFormatting sqref="AA1569:AG1614">
    <cfRule type="cellIs" dxfId="2734" priority="2960" operator="lessThan">
      <formula>0.01</formula>
    </cfRule>
  </conditionalFormatting>
  <conditionalFormatting sqref="AH1569:AJ1614">
    <cfRule type="cellIs" dxfId="2733" priority="2959" operator="equal">
      <formula>"us"</formula>
    </cfRule>
  </conditionalFormatting>
  <conditionalFormatting sqref="AH1569:AJ1614">
    <cfRule type="cellIs" dxfId="2732" priority="2958" operator="lessThan">
      <formula>0.01</formula>
    </cfRule>
  </conditionalFormatting>
  <conditionalFormatting sqref="AK1569:AK1614">
    <cfRule type="cellIs" dxfId="2731" priority="2957" operator="equal">
      <formula>"us"</formula>
    </cfRule>
  </conditionalFormatting>
  <conditionalFormatting sqref="AK1569:AK1614">
    <cfRule type="cellIs" dxfId="2730" priority="2956" operator="lessThan">
      <formula>0.01</formula>
    </cfRule>
  </conditionalFormatting>
  <conditionalFormatting sqref="AL1569:AL1614">
    <cfRule type="cellIs" dxfId="2729" priority="2955" operator="equal">
      <formula>"us"</formula>
    </cfRule>
  </conditionalFormatting>
  <conditionalFormatting sqref="AL1569:AL1614">
    <cfRule type="cellIs" dxfId="2728" priority="2954" operator="lessThan">
      <formula>0.01</formula>
    </cfRule>
  </conditionalFormatting>
  <conditionalFormatting sqref="AM1569:AN1614">
    <cfRule type="cellIs" dxfId="2727" priority="2953" operator="equal">
      <formula>"us"</formula>
    </cfRule>
  </conditionalFormatting>
  <conditionalFormatting sqref="AM1569:AN1614">
    <cfRule type="cellIs" dxfId="2726" priority="2952" operator="lessThan">
      <formula>0.01</formula>
    </cfRule>
  </conditionalFormatting>
  <conditionalFormatting sqref="AO1569:AO1614">
    <cfRule type="cellIs" dxfId="2725" priority="2950" operator="equal">
      <formula>"us"</formula>
    </cfRule>
  </conditionalFormatting>
  <conditionalFormatting sqref="AO1569:AO1614">
    <cfRule type="cellIs" dxfId="2724" priority="2949" operator="lessThan">
      <formula>0.01</formula>
    </cfRule>
  </conditionalFormatting>
  <conditionalFormatting sqref="AP1569:AP1614">
    <cfRule type="cellIs" dxfId="2723" priority="2948" operator="equal">
      <formula>"us"</formula>
    </cfRule>
  </conditionalFormatting>
  <conditionalFormatting sqref="AP1569:AP1614">
    <cfRule type="cellIs" dxfId="2722" priority="2947" operator="lessThan">
      <formula>0.01</formula>
    </cfRule>
  </conditionalFormatting>
  <conditionalFormatting sqref="W1615:X1615">
    <cfRule type="cellIs" dxfId="2721" priority="2945" operator="equal">
      <formula>"Financial"</formula>
    </cfRule>
    <cfRule type="cellIs" dxfId="2720" priority="2946" operator="equal">
      <formula>"UTILITIES"</formula>
    </cfRule>
  </conditionalFormatting>
  <conditionalFormatting sqref="Z1615:AB1615">
    <cfRule type="cellIs" dxfId="2719" priority="2944" operator="equal">
      <formula>"us"</formula>
    </cfRule>
  </conditionalFormatting>
  <conditionalFormatting sqref="AA1615:AB1615">
    <cfRule type="cellIs" dxfId="2718" priority="2943" operator="lessThan">
      <formula>0.01</formula>
    </cfRule>
  </conditionalFormatting>
  <conditionalFormatting sqref="W1615:X1615">
    <cfRule type="cellIs" dxfId="2717" priority="2941" operator="equal">
      <formula>"Financial"</formula>
    </cfRule>
    <cfRule type="cellIs" dxfId="2716" priority="2942" operator="equal">
      <formula>"UTILITIES"</formula>
    </cfRule>
  </conditionalFormatting>
  <conditionalFormatting sqref="Z1615:AB1615">
    <cfRule type="cellIs" dxfId="2715" priority="2940" operator="equal">
      <formula>"us"</formula>
    </cfRule>
  </conditionalFormatting>
  <conditionalFormatting sqref="AA1615:AB1615">
    <cfRule type="cellIs" dxfId="2714" priority="2939" operator="lessThan">
      <formula>0.01</formula>
    </cfRule>
  </conditionalFormatting>
  <conditionalFormatting sqref="AC1615:AE1615">
    <cfRule type="cellIs" dxfId="2713" priority="2938" operator="equal">
      <formula>"us"</formula>
    </cfRule>
  </conditionalFormatting>
  <conditionalFormatting sqref="AC1615:AE1615">
    <cfRule type="cellIs" dxfId="2712" priority="2937" operator="lessThan">
      <formula>0.01</formula>
    </cfRule>
  </conditionalFormatting>
  <conditionalFormatting sqref="AF1615">
    <cfRule type="cellIs" dxfId="2711" priority="2936" operator="equal">
      <formula>"us"</formula>
    </cfRule>
  </conditionalFormatting>
  <conditionalFormatting sqref="AF1615">
    <cfRule type="cellIs" dxfId="2710" priority="2935" operator="lessThan">
      <formula>0.01</formula>
    </cfRule>
  </conditionalFormatting>
  <conditionalFormatting sqref="AG1615">
    <cfRule type="cellIs" dxfId="2709" priority="2934" operator="equal">
      <formula>"us"</formula>
    </cfRule>
  </conditionalFormatting>
  <conditionalFormatting sqref="AG1615">
    <cfRule type="cellIs" dxfId="2708" priority="2933" operator="lessThan">
      <formula>0.01</formula>
    </cfRule>
  </conditionalFormatting>
  <conditionalFormatting sqref="AH1615:AJ1615">
    <cfRule type="cellIs" dxfId="2707" priority="2932" operator="equal">
      <formula>"us"</formula>
    </cfRule>
  </conditionalFormatting>
  <conditionalFormatting sqref="AH1615:AJ1615">
    <cfRule type="cellIs" dxfId="2706" priority="2931" operator="lessThan">
      <formula>0.01</formula>
    </cfRule>
  </conditionalFormatting>
  <conditionalFormatting sqref="AH1615:AJ1615">
    <cfRule type="cellIs" dxfId="2705" priority="2930" operator="equal">
      <formula>"us"</formula>
    </cfRule>
  </conditionalFormatting>
  <conditionalFormatting sqref="AH1615:AJ1615">
    <cfRule type="cellIs" dxfId="2704" priority="2929" operator="lessThan">
      <formula>0.01</formula>
    </cfRule>
  </conditionalFormatting>
  <conditionalFormatting sqref="AK1615">
    <cfRule type="cellIs" dxfId="2703" priority="2928" operator="equal">
      <formula>"us"</formula>
    </cfRule>
  </conditionalFormatting>
  <conditionalFormatting sqref="AK1615">
    <cfRule type="cellIs" dxfId="2702" priority="2927" operator="lessThan">
      <formula>0.01</formula>
    </cfRule>
  </conditionalFormatting>
  <conditionalFormatting sqref="AK1615">
    <cfRule type="cellIs" dxfId="2701" priority="2926" operator="equal">
      <formula>"us"</formula>
    </cfRule>
  </conditionalFormatting>
  <conditionalFormatting sqref="AK1615">
    <cfRule type="cellIs" dxfId="2700" priority="2925" operator="lessThan">
      <formula>0.01</formula>
    </cfRule>
  </conditionalFormatting>
  <conditionalFormatting sqref="AL1615">
    <cfRule type="cellIs" dxfId="2699" priority="2924" operator="equal">
      <formula>"us"</formula>
    </cfRule>
  </conditionalFormatting>
  <conditionalFormatting sqref="AL1615">
    <cfRule type="cellIs" dxfId="2698" priority="2923" operator="lessThan">
      <formula>0.01</formula>
    </cfRule>
  </conditionalFormatting>
  <conditionalFormatting sqref="AL1615">
    <cfRule type="cellIs" dxfId="2697" priority="2922" operator="equal">
      <formula>"us"</formula>
    </cfRule>
  </conditionalFormatting>
  <conditionalFormatting sqref="AL1615">
    <cfRule type="cellIs" dxfId="2696" priority="2921" operator="lessThan">
      <formula>0.01</formula>
    </cfRule>
  </conditionalFormatting>
  <conditionalFormatting sqref="AM1615:AN1615">
    <cfRule type="cellIs" dxfId="2695" priority="2920" operator="equal">
      <formula>"us"</formula>
    </cfRule>
  </conditionalFormatting>
  <conditionalFormatting sqref="AM1615:AN1615">
    <cfRule type="cellIs" dxfId="2694" priority="2919" operator="lessThan">
      <formula>0.01</formula>
    </cfRule>
  </conditionalFormatting>
  <conditionalFormatting sqref="AM1615:AN1615">
    <cfRule type="cellIs" dxfId="2693" priority="2918" operator="equal">
      <formula>"us"</formula>
    </cfRule>
  </conditionalFormatting>
  <conditionalFormatting sqref="AM1615:AN1615">
    <cfRule type="cellIs" dxfId="2692" priority="2917" operator="lessThan">
      <formula>0.01</formula>
    </cfRule>
  </conditionalFormatting>
  <conditionalFormatting sqref="AO1615">
    <cfRule type="cellIs" dxfId="2691" priority="2916" operator="equal">
      <formula>"us"</formula>
    </cfRule>
  </conditionalFormatting>
  <conditionalFormatting sqref="AO1615">
    <cfRule type="cellIs" dxfId="2690" priority="2915" operator="lessThan">
      <formula>0.01</formula>
    </cfRule>
  </conditionalFormatting>
  <conditionalFormatting sqref="AO1615">
    <cfRule type="cellIs" dxfId="2689" priority="2914" operator="equal">
      <formula>"us"</formula>
    </cfRule>
  </conditionalFormatting>
  <conditionalFormatting sqref="AO1615">
    <cfRule type="cellIs" dxfId="2688" priority="2913" operator="lessThan">
      <formula>0.01</formula>
    </cfRule>
  </conditionalFormatting>
  <conditionalFormatting sqref="AP1615">
    <cfRule type="cellIs" dxfId="2687" priority="2912" operator="equal">
      <formula>"us"</formula>
    </cfRule>
  </conditionalFormatting>
  <conditionalFormatting sqref="AP1615">
    <cfRule type="cellIs" dxfId="2686" priority="2911" operator="lessThan">
      <formula>0.01</formula>
    </cfRule>
  </conditionalFormatting>
  <conditionalFormatting sqref="AP1615">
    <cfRule type="cellIs" dxfId="2685" priority="2910" operator="equal">
      <formula>"us"</formula>
    </cfRule>
  </conditionalFormatting>
  <conditionalFormatting sqref="AP1615">
    <cfRule type="cellIs" dxfId="2684" priority="2909" operator="lessThan">
      <formula>0.01</formula>
    </cfRule>
  </conditionalFormatting>
  <conditionalFormatting sqref="AQ1615">
    <cfRule type="cellIs" dxfId="2683" priority="2908" operator="lessThan">
      <formula>0</formula>
    </cfRule>
  </conditionalFormatting>
  <conditionalFormatting sqref="AO1569:AO1615 AN1020:AN1032 AN812:AN890 AN729:AN752">
    <cfRule type="cellIs" dxfId="2682" priority="2907" operator="equal">
      <formula>"#N/A Field Not Applicable"</formula>
    </cfRule>
  </conditionalFormatting>
  <conditionalFormatting sqref="V1561:W1567">
    <cfRule type="cellIs" dxfId="2681" priority="2905" operator="equal">
      <formula>"Financial"</formula>
    </cfRule>
    <cfRule type="cellIs" dxfId="2680" priority="2906" operator="equal">
      <formula>"UTILITIES"</formula>
    </cfRule>
  </conditionalFormatting>
  <conditionalFormatting sqref="Y1561:AF1567">
    <cfRule type="cellIs" dxfId="2679" priority="2904" operator="equal">
      <formula>"us"</formula>
    </cfRule>
  </conditionalFormatting>
  <conditionalFormatting sqref="Z1561:AF1567">
    <cfRule type="cellIs" dxfId="2678" priority="2903" operator="lessThan">
      <formula>0.01</formula>
    </cfRule>
  </conditionalFormatting>
  <conditionalFormatting sqref="AG1561:AI1567">
    <cfRule type="cellIs" dxfId="2677" priority="2902" operator="equal">
      <formula>"us"</formula>
    </cfRule>
  </conditionalFormatting>
  <conditionalFormatting sqref="AG1561:AI1567">
    <cfRule type="cellIs" dxfId="2676" priority="2901" operator="lessThan">
      <formula>0.01</formula>
    </cfRule>
  </conditionalFormatting>
  <conditionalFormatting sqref="AJ1561:AJ1567">
    <cfRule type="cellIs" dxfId="2675" priority="2900" operator="equal">
      <formula>"us"</formula>
    </cfRule>
  </conditionalFormatting>
  <conditionalFormatting sqref="AJ1561:AJ1567">
    <cfRule type="cellIs" dxfId="2674" priority="2899" operator="lessThan">
      <formula>0.01</formula>
    </cfRule>
  </conditionalFormatting>
  <conditionalFormatting sqref="AK1561:AK1567">
    <cfRule type="cellIs" dxfId="2673" priority="2898" operator="equal">
      <formula>"us"</formula>
    </cfRule>
  </conditionalFormatting>
  <conditionalFormatting sqref="AK1561:AK1567">
    <cfRule type="cellIs" dxfId="2672" priority="2897" operator="lessThan">
      <formula>0.01</formula>
    </cfRule>
  </conditionalFormatting>
  <conditionalFormatting sqref="AL1561:AM1567">
    <cfRule type="cellIs" dxfId="2671" priority="2896" operator="equal">
      <formula>"us"</formula>
    </cfRule>
  </conditionalFormatting>
  <conditionalFormatting sqref="AL1561:AM1567">
    <cfRule type="cellIs" dxfId="2670" priority="2895" operator="lessThan">
      <formula>0.01</formula>
    </cfRule>
  </conditionalFormatting>
  <conditionalFormatting sqref="AN1561:AN1567">
    <cfRule type="cellIs" dxfId="2669" priority="2893" operator="equal">
      <formula>"us"</formula>
    </cfRule>
  </conditionalFormatting>
  <conditionalFormatting sqref="AN1561:AN1567">
    <cfRule type="cellIs" dxfId="2668" priority="2892" operator="lessThan">
      <formula>0.01</formula>
    </cfRule>
  </conditionalFormatting>
  <conditionalFormatting sqref="AO1561:AO1567">
    <cfRule type="cellIs" dxfId="2667" priority="2890" operator="equal">
      <formula>"us"</formula>
    </cfRule>
  </conditionalFormatting>
  <conditionalFormatting sqref="AO1561:AO1567">
    <cfRule type="cellIs" dxfId="2666" priority="2889" operator="lessThan">
      <formula>0.01</formula>
    </cfRule>
  </conditionalFormatting>
  <conditionalFormatting sqref="AN1561:AN1567">
    <cfRule type="cellIs" dxfId="2665" priority="2887" operator="equal">
      <formula>"#N/A Field Not Applicable"</formula>
    </cfRule>
  </conditionalFormatting>
  <conditionalFormatting sqref="V1568:W1568">
    <cfRule type="cellIs" dxfId="2664" priority="2885" operator="equal">
      <formula>"Financial"</formula>
    </cfRule>
    <cfRule type="cellIs" dxfId="2663" priority="2886" operator="equal">
      <formula>"UTILITIES"</formula>
    </cfRule>
  </conditionalFormatting>
  <conditionalFormatting sqref="Y1568:AA1568">
    <cfRule type="cellIs" dxfId="2662" priority="2884" operator="equal">
      <formula>"us"</formula>
    </cfRule>
  </conditionalFormatting>
  <conditionalFormatting sqref="Z1568:AA1568">
    <cfRule type="cellIs" dxfId="2661" priority="2883" operator="lessThan">
      <formula>0.01</formula>
    </cfRule>
  </conditionalFormatting>
  <conditionalFormatting sqref="V1568:W1568">
    <cfRule type="cellIs" dxfId="2660" priority="2881" operator="equal">
      <formula>"Financial"</formula>
    </cfRule>
    <cfRule type="cellIs" dxfId="2659" priority="2882" operator="equal">
      <formula>"UTILITIES"</formula>
    </cfRule>
  </conditionalFormatting>
  <conditionalFormatting sqref="Y1568:AA1568">
    <cfRule type="cellIs" dxfId="2658" priority="2880" operator="equal">
      <formula>"us"</formula>
    </cfRule>
  </conditionalFormatting>
  <conditionalFormatting sqref="Z1568:AA1568">
    <cfRule type="cellIs" dxfId="2657" priority="2879" operator="lessThan">
      <formula>0.01</formula>
    </cfRule>
  </conditionalFormatting>
  <conditionalFormatting sqref="AB1568:AD1568">
    <cfRule type="cellIs" dxfId="2656" priority="2878" operator="equal">
      <formula>"us"</formula>
    </cfRule>
  </conditionalFormatting>
  <conditionalFormatting sqref="AB1568:AD1568">
    <cfRule type="cellIs" dxfId="2655" priority="2877" operator="lessThan">
      <formula>0.01</formula>
    </cfRule>
  </conditionalFormatting>
  <conditionalFormatting sqref="AE1568">
    <cfRule type="cellIs" dxfId="2654" priority="2876" operator="equal">
      <formula>"us"</formula>
    </cfRule>
  </conditionalFormatting>
  <conditionalFormatting sqref="AE1568">
    <cfRule type="cellIs" dxfId="2653" priority="2875" operator="lessThan">
      <formula>0.01</formula>
    </cfRule>
  </conditionalFormatting>
  <conditionalFormatting sqref="AF1568">
    <cfRule type="cellIs" dxfId="2652" priority="2874" operator="equal">
      <formula>"us"</formula>
    </cfRule>
  </conditionalFormatting>
  <conditionalFormatting sqref="AF1568">
    <cfRule type="cellIs" dxfId="2651" priority="2873" operator="lessThan">
      <formula>0.01</formula>
    </cfRule>
  </conditionalFormatting>
  <conditionalFormatting sqref="AG1568:AI1568">
    <cfRule type="cellIs" dxfId="2650" priority="2872" operator="equal">
      <formula>"us"</formula>
    </cfRule>
  </conditionalFormatting>
  <conditionalFormatting sqref="AG1568:AI1568">
    <cfRule type="cellIs" dxfId="2649" priority="2871" operator="lessThan">
      <formula>0.01</formula>
    </cfRule>
  </conditionalFormatting>
  <conditionalFormatting sqref="AG1568:AI1568">
    <cfRule type="cellIs" dxfId="2648" priority="2870" operator="equal">
      <formula>"us"</formula>
    </cfRule>
  </conditionalFormatting>
  <conditionalFormatting sqref="AG1568:AI1568">
    <cfRule type="cellIs" dxfId="2647" priority="2869" operator="lessThan">
      <formula>0.01</formula>
    </cfRule>
  </conditionalFormatting>
  <conditionalFormatting sqref="AJ1568">
    <cfRule type="cellIs" dxfId="2646" priority="2868" operator="equal">
      <formula>"us"</formula>
    </cfRule>
  </conditionalFormatting>
  <conditionalFormatting sqref="AJ1568">
    <cfRule type="cellIs" dxfId="2645" priority="2867" operator="lessThan">
      <formula>0.01</formula>
    </cfRule>
  </conditionalFormatting>
  <conditionalFormatting sqref="AJ1568">
    <cfRule type="cellIs" dxfId="2644" priority="2866" operator="equal">
      <formula>"us"</formula>
    </cfRule>
  </conditionalFormatting>
  <conditionalFormatting sqref="AJ1568">
    <cfRule type="cellIs" dxfId="2643" priority="2865" operator="lessThan">
      <formula>0.01</formula>
    </cfRule>
  </conditionalFormatting>
  <conditionalFormatting sqref="AK1568">
    <cfRule type="cellIs" dxfId="2642" priority="2864" operator="equal">
      <formula>"us"</formula>
    </cfRule>
  </conditionalFormatting>
  <conditionalFormatting sqref="AK1568">
    <cfRule type="cellIs" dxfId="2641" priority="2863" operator="lessThan">
      <formula>0.01</formula>
    </cfRule>
  </conditionalFormatting>
  <conditionalFormatting sqref="AK1568">
    <cfRule type="cellIs" dxfId="2640" priority="2862" operator="equal">
      <formula>"us"</formula>
    </cfRule>
  </conditionalFormatting>
  <conditionalFormatting sqref="AK1568">
    <cfRule type="cellIs" dxfId="2639" priority="2861" operator="lessThan">
      <formula>0.01</formula>
    </cfRule>
  </conditionalFormatting>
  <conditionalFormatting sqref="AL1568:AM1568">
    <cfRule type="cellIs" dxfId="2638" priority="2860" operator="equal">
      <formula>"us"</formula>
    </cfRule>
  </conditionalFormatting>
  <conditionalFormatting sqref="AL1568:AM1568">
    <cfRule type="cellIs" dxfId="2637" priority="2859" operator="lessThan">
      <formula>0.01</formula>
    </cfRule>
  </conditionalFormatting>
  <conditionalFormatting sqref="AL1568:AM1568">
    <cfRule type="cellIs" dxfId="2636" priority="2858" operator="equal">
      <formula>"us"</formula>
    </cfRule>
  </conditionalFormatting>
  <conditionalFormatting sqref="AL1568:AM1568">
    <cfRule type="cellIs" dxfId="2635" priority="2857" operator="lessThan">
      <formula>0.01</formula>
    </cfRule>
  </conditionalFormatting>
  <conditionalFormatting sqref="AN1568">
    <cfRule type="cellIs" dxfId="2634" priority="2855" operator="equal">
      <formula>"us"</formula>
    </cfRule>
  </conditionalFormatting>
  <conditionalFormatting sqref="AN1568">
    <cfRule type="cellIs" dxfId="2633" priority="2854" operator="lessThan">
      <formula>0.01</formula>
    </cfRule>
  </conditionalFormatting>
  <conditionalFormatting sqref="AN1568">
    <cfRule type="cellIs" dxfId="2632" priority="2853" operator="equal">
      <formula>"us"</formula>
    </cfRule>
  </conditionalFormatting>
  <conditionalFormatting sqref="AN1568">
    <cfRule type="cellIs" dxfId="2631" priority="2852" operator="lessThan">
      <formula>0.01</formula>
    </cfRule>
  </conditionalFormatting>
  <conditionalFormatting sqref="AO1568">
    <cfRule type="cellIs" dxfId="2630" priority="2850" operator="equal">
      <formula>"us"</formula>
    </cfRule>
  </conditionalFormatting>
  <conditionalFormatting sqref="AO1568">
    <cfRule type="cellIs" dxfId="2629" priority="2849" operator="lessThan">
      <formula>0.01</formula>
    </cfRule>
  </conditionalFormatting>
  <conditionalFormatting sqref="AO1568">
    <cfRule type="cellIs" dxfId="2628" priority="2848" operator="equal">
      <formula>"us"</formula>
    </cfRule>
  </conditionalFormatting>
  <conditionalFormatting sqref="AO1568">
    <cfRule type="cellIs" dxfId="2627" priority="2847" operator="lessThan">
      <formula>0.01</formula>
    </cfRule>
  </conditionalFormatting>
  <conditionalFormatting sqref="AP1568">
    <cfRule type="cellIs" dxfId="2626" priority="2845" operator="lessThan">
      <formula>0</formula>
    </cfRule>
  </conditionalFormatting>
  <conditionalFormatting sqref="AN1568">
    <cfRule type="cellIs" dxfId="2625" priority="2843" operator="equal">
      <formula>"#N/A Field Not Applicable"</formula>
    </cfRule>
  </conditionalFormatting>
  <conditionalFormatting sqref="V1550:W1560">
    <cfRule type="cellIs" dxfId="2624" priority="2841" operator="equal">
      <formula>"Financial"</formula>
    </cfRule>
    <cfRule type="cellIs" dxfId="2623" priority="2842" operator="equal">
      <formula>"UTILITIES"</formula>
    </cfRule>
  </conditionalFormatting>
  <conditionalFormatting sqref="Y1550:AF1560">
    <cfRule type="cellIs" dxfId="2622" priority="2840" operator="equal">
      <formula>"us"</formula>
    </cfRule>
  </conditionalFormatting>
  <conditionalFormatting sqref="Z1550:AF1560">
    <cfRule type="cellIs" dxfId="2621" priority="2839" operator="lessThan">
      <formula>0.01</formula>
    </cfRule>
  </conditionalFormatting>
  <conditionalFormatting sqref="AG1550:AI1560">
    <cfRule type="cellIs" dxfId="2620" priority="2838" operator="equal">
      <formula>"us"</formula>
    </cfRule>
  </conditionalFormatting>
  <conditionalFormatting sqref="AG1550:AI1560">
    <cfRule type="cellIs" dxfId="2619" priority="2837" operator="lessThan">
      <formula>0.01</formula>
    </cfRule>
  </conditionalFormatting>
  <conditionalFormatting sqref="AJ1550:AJ1560">
    <cfRule type="cellIs" dxfId="2618" priority="2836" operator="equal">
      <formula>"us"</formula>
    </cfRule>
  </conditionalFormatting>
  <conditionalFormatting sqref="AJ1550:AJ1560">
    <cfRule type="cellIs" dxfId="2617" priority="2835" operator="lessThan">
      <formula>0.01</formula>
    </cfRule>
  </conditionalFormatting>
  <conditionalFormatting sqref="AK1550:AK1560">
    <cfRule type="cellIs" dxfId="2616" priority="2834" operator="equal">
      <formula>"us"</formula>
    </cfRule>
  </conditionalFormatting>
  <conditionalFormatting sqref="AK1550:AK1560">
    <cfRule type="cellIs" dxfId="2615" priority="2833" operator="lessThan">
      <formula>0.01</formula>
    </cfRule>
  </conditionalFormatting>
  <conditionalFormatting sqref="AL1550:AM1560">
    <cfRule type="cellIs" dxfId="2614" priority="2832" operator="equal">
      <formula>"us"</formula>
    </cfRule>
  </conditionalFormatting>
  <conditionalFormatting sqref="AL1550:AM1560">
    <cfRule type="cellIs" dxfId="2613" priority="2831" operator="lessThan">
      <formula>0.01</formula>
    </cfRule>
  </conditionalFormatting>
  <conditionalFormatting sqref="AN1550:AN1560">
    <cfRule type="cellIs" dxfId="2612" priority="2829" operator="equal">
      <formula>"us"</formula>
    </cfRule>
  </conditionalFormatting>
  <conditionalFormatting sqref="AN1550:AN1560">
    <cfRule type="cellIs" dxfId="2611" priority="2828" operator="lessThan">
      <formula>0.01</formula>
    </cfRule>
  </conditionalFormatting>
  <conditionalFormatting sqref="AO1550:AO1560">
    <cfRule type="cellIs" dxfId="2610" priority="2826" operator="equal">
      <formula>"us"</formula>
    </cfRule>
  </conditionalFormatting>
  <conditionalFormatting sqref="AO1550:AO1560">
    <cfRule type="cellIs" dxfId="2609" priority="2825" operator="lessThan">
      <formula>0.01</formula>
    </cfRule>
  </conditionalFormatting>
  <conditionalFormatting sqref="AN1550:AN1560">
    <cfRule type="cellIs" dxfId="2608" priority="2823" operator="equal">
      <formula>"#N/A Field Not Applicable"</formula>
    </cfRule>
  </conditionalFormatting>
  <conditionalFormatting sqref="V1549:W1549">
    <cfRule type="cellIs" dxfId="2607" priority="2821" operator="equal">
      <formula>"Financial"</formula>
    </cfRule>
    <cfRule type="cellIs" dxfId="2606" priority="2822" operator="equal">
      <formula>"UTILITIES"</formula>
    </cfRule>
  </conditionalFormatting>
  <conditionalFormatting sqref="Y1549:AF1549">
    <cfRule type="cellIs" dxfId="2605" priority="2820" operator="equal">
      <formula>"us"</formula>
    </cfRule>
  </conditionalFormatting>
  <conditionalFormatting sqref="Z1549:AF1549">
    <cfRule type="cellIs" dxfId="2604" priority="2819" operator="lessThan">
      <formula>0.01</formula>
    </cfRule>
  </conditionalFormatting>
  <conditionalFormatting sqref="AG1549:AI1549">
    <cfRule type="cellIs" dxfId="2603" priority="2818" operator="equal">
      <formula>"us"</formula>
    </cfRule>
  </conditionalFormatting>
  <conditionalFormatting sqref="AG1549:AI1549">
    <cfRule type="cellIs" dxfId="2602" priority="2817" operator="lessThan">
      <formula>0.01</formula>
    </cfRule>
  </conditionalFormatting>
  <conditionalFormatting sqref="AJ1549">
    <cfRule type="cellIs" dxfId="2601" priority="2816" operator="equal">
      <formula>"us"</formula>
    </cfRule>
  </conditionalFormatting>
  <conditionalFormatting sqref="AJ1549">
    <cfRule type="cellIs" dxfId="2600" priority="2815" operator="lessThan">
      <formula>0.01</formula>
    </cfRule>
  </conditionalFormatting>
  <conditionalFormatting sqref="AK1549">
    <cfRule type="cellIs" dxfId="2599" priority="2814" operator="equal">
      <formula>"us"</formula>
    </cfRule>
  </conditionalFormatting>
  <conditionalFormatting sqref="AK1549">
    <cfRule type="cellIs" dxfId="2598" priority="2813" operator="lessThan">
      <formula>0.01</formula>
    </cfRule>
  </conditionalFormatting>
  <conditionalFormatting sqref="AL1549:AM1549">
    <cfRule type="cellIs" dxfId="2597" priority="2812" operator="equal">
      <formula>"us"</formula>
    </cfRule>
  </conditionalFormatting>
  <conditionalFormatting sqref="AL1549:AM1549">
    <cfRule type="cellIs" dxfId="2596" priority="2811" operator="lessThan">
      <formula>0.01</formula>
    </cfRule>
  </conditionalFormatting>
  <conditionalFormatting sqref="AN1549">
    <cfRule type="cellIs" dxfId="2595" priority="2809" operator="equal">
      <formula>"us"</formula>
    </cfRule>
  </conditionalFormatting>
  <conditionalFormatting sqref="AN1549">
    <cfRule type="cellIs" dxfId="2594" priority="2808" operator="lessThan">
      <formula>0.01</formula>
    </cfRule>
  </conditionalFormatting>
  <conditionalFormatting sqref="AO1549">
    <cfRule type="cellIs" dxfId="2593" priority="2806" operator="equal">
      <formula>"us"</formula>
    </cfRule>
  </conditionalFormatting>
  <conditionalFormatting sqref="AO1549">
    <cfRule type="cellIs" dxfId="2592" priority="2805" operator="lessThan">
      <formula>0.01</formula>
    </cfRule>
  </conditionalFormatting>
  <conditionalFormatting sqref="AN1549">
    <cfRule type="cellIs" dxfId="2591" priority="2803" operator="equal">
      <formula>"#N/A Field Not Applicable"</formula>
    </cfRule>
  </conditionalFormatting>
  <conditionalFormatting sqref="V1534:W1547">
    <cfRule type="cellIs" dxfId="2590" priority="2800" operator="equal">
      <formula>"Financial"</formula>
    </cfRule>
    <cfRule type="cellIs" dxfId="2589" priority="2801" operator="equal">
      <formula>"UTILITIES"</formula>
    </cfRule>
  </conditionalFormatting>
  <conditionalFormatting sqref="Y1534:AF1547">
    <cfRule type="cellIs" dxfId="2588" priority="2799" operator="equal">
      <formula>"us"</formula>
    </cfRule>
  </conditionalFormatting>
  <conditionalFormatting sqref="Z1534:AF1547">
    <cfRule type="cellIs" dxfId="2587" priority="2798" operator="lessThan">
      <formula>0.01</formula>
    </cfRule>
  </conditionalFormatting>
  <conditionalFormatting sqref="AG1534:AI1547">
    <cfRule type="cellIs" dxfId="2586" priority="2797" operator="equal">
      <formula>"us"</formula>
    </cfRule>
  </conditionalFormatting>
  <conditionalFormatting sqref="AG1534:AI1547">
    <cfRule type="cellIs" dxfId="2585" priority="2796" operator="lessThan">
      <formula>0.01</formula>
    </cfRule>
  </conditionalFormatting>
  <conditionalFormatting sqref="AJ1534:AJ1547">
    <cfRule type="cellIs" dxfId="2584" priority="2795" operator="equal">
      <formula>"us"</formula>
    </cfRule>
  </conditionalFormatting>
  <conditionalFormatting sqref="AJ1534:AJ1547">
    <cfRule type="cellIs" dxfId="2583" priority="2794" operator="lessThan">
      <formula>0.01</formula>
    </cfRule>
  </conditionalFormatting>
  <conditionalFormatting sqref="AK1534:AK1547">
    <cfRule type="cellIs" dxfId="2582" priority="2793" operator="equal">
      <formula>"us"</formula>
    </cfRule>
  </conditionalFormatting>
  <conditionalFormatting sqref="AK1534:AK1547">
    <cfRule type="cellIs" dxfId="2581" priority="2792" operator="lessThan">
      <formula>0.01</formula>
    </cfRule>
  </conditionalFormatting>
  <conditionalFormatting sqref="AL1534:AM1547">
    <cfRule type="cellIs" dxfId="2580" priority="2791" operator="equal">
      <formula>"us"</formula>
    </cfRule>
  </conditionalFormatting>
  <conditionalFormatting sqref="AL1534:AM1547">
    <cfRule type="cellIs" dxfId="2579" priority="2790" operator="lessThan">
      <formula>0.01</formula>
    </cfRule>
  </conditionalFormatting>
  <conditionalFormatting sqref="AN1534:AN1547">
    <cfRule type="cellIs" dxfId="2578" priority="2789" operator="equal">
      <formula>"us"</formula>
    </cfRule>
  </conditionalFormatting>
  <conditionalFormatting sqref="AN1534:AN1547">
    <cfRule type="cellIs" dxfId="2577" priority="2788" operator="lessThan">
      <formula>0.01</formula>
    </cfRule>
  </conditionalFormatting>
  <conditionalFormatting sqref="AO1534:AO1547">
    <cfRule type="cellIs" dxfId="2576" priority="2787" operator="equal">
      <formula>"us"</formula>
    </cfRule>
  </conditionalFormatting>
  <conditionalFormatting sqref="AO1534:AO1547">
    <cfRule type="cellIs" dxfId="2575" priority="2786" operator="lessThan">
      <formula>0.01</formula>
    </cfRule>
  </conditionalFormatting>
  <conditionalFormatting sqref="AN1534:AN1547">
    <cfRule type="cellIs" dxfId="2574" priority="2785" operator="equal">
      <formula>"#N/A Field Not Applicable"</formula>
    </cfRule>
  </conditionalFormatting>
  <conditionalFormatting sqref="V1548:W1548">
    <cfRule type="cellIs" dxfId="2573" priority="2783" operator="equal">
      <formula>"Financial"</formula>
    </cfRule>
    <cfRule type="cellIs" dxfId="2572" priority="2784" operator="equal">
      <formula>"UTILITIES"</formula>
    </cfRule>
  </conditionalFormatting>
  <conditionalFormatting sqref="Y1548:AA1548">
    <cfRule type="cellIs" dxfId="2571" priority="2782" operator="equal">
      <formula>"us"</formula>
    </cfRule>
  </conditionalFormatting>
  <conditionalFormatting sqref="Z1548:AA1548">
    <cfRule type="cellIs" dxfId="2570" priority="2781" operator="lessThan">
      <formula>0.01</formula>
    </cfRule>
  </conditionalFormatting>
  <conditionalFormatting sqref="V1548:W1548">
    <cfRule type="cellIs" dxfId="2569" priority="2779" operator="equal">
      <formula>"Financial"</formula>
    </cfRule>
    <cfRule type="cellIs" dxfId="2568" priority="2780" operator="equal">
      <formula>"UTILITIES"</formula>
    </cfRule>
  </conditionalFormatting>
  <conditionalFormatting sqref="Y1548:AA1548">
    <cfRule type="cellIs" dxfId="2567" priority="2778" operator="equal">
      <formula>"us"</formula>
    </cfRule>
  </conditionalFormatting>
  <conditionalFormatting sqref="Z1548:AA1548">
    <cfRule type="cellIs" dxfId="2566" priority="2777" operator="lessThan">
      <formula>0.01</formula>
    </cfRule>
  </conditionalFormatting>
  <conditionalFormatting sqref="AB1548:AD1548">
    <cfRule type="cellIs" dxfId="2565" priority="2776" operator="equal">
      <formula>"us"</formula>
    </cfRule>
  </conditionalFormatting>
  <conditionalFormatting sqref="AB1548:AD1548">
    <cfRule type="cellIs" dxfId="2564" priority="2775" operator="lessThan">
      <formula>0.01</formula>
    </cfRule>
  </conditionalFormatting>
  <conditionalFormatting sqref="AE1548">
    <cfRule type="cellIs" dxfId="2563" priority="2774" operator="equal">
      <formula>"us"</formula>
    </cfRule>
  </conditionalFormatting>
  <conditionalFormatting sqref="AE1548">
    <cfRule type="cellIs" dxfId="2562" priority="2773" operator="lessThan">
      <formula>0.01</formula>
    </cfRule>
  </conditionalFormatting>
  <conditionalFormatting sqref="AF1548">
    <cfRule type="cellIs" dxfId="2561" priority="2772" operator="equal">
      <formula>"us"</formula>
    </cfRule>
  </conditionalFormatting>
  <conditionalFormatting sqref="AF1548">
    <cfRule type="cellIs" dxfId="2560" priority="2771" operator="lessThan">
      <formula>0.01</formula>
    </cfRule>
  </conditionalFormatting>
  <conditionalFormatting sqref="AG1548:AI1548">
    <cfRule type="cellIs" dxfId="2559" priority="2770" operator="equal">
      <formula>"us"</formula>
    </cfRule>
  </conditionalFormatting>
  <conditionalFormatting sqref="AG1548:AI1548">
    <cfRule type="cellIs" dxfId="2558" priority="2769" operator="lessThan">
      <formula>0.01</formula>
    </cfRule>
  </conditionalFormatting>
  <conditionalFormatting sqref="AG1548:AI1548">
    <cfRule type="cellIs" dxfId="2557" priority="2768" operator="equal">
      <formula>"us"</formula>
    </cfRule>
  </conditionalFormatting>
  <conditionalFormatting sqref="AG1548:AI1548">
    <cfRule type="cellIs" dxfId="2556" priority="2767" operator="lessThan">
      <formula>0.01</formula>
    </cfRule>
  </conditionalFormatting>
  <conditionalFormatting sqref="AJ1548">
    <cfRule type="cellIs" dxfId="2555" priority="2766" operator="equal">
      <formula>"us"</formula>
    </cfRule>
  </conditionalFormatting>
  <conditionalFormatting sqref="AJ1548">
    <cfRule type="cellIs" dxfId="2554" priority="2765" operator="lessThan">
      <formula>0.01</formula>
    </cfRule>
  </conditionalFormatting>
  <conditionalFormatting sqref="AJ1548">
    <cfRule type="cellIs" dxfId="2553" priority="2764" operator="equal">
      <formula>"us"</formula>
    </cfRule>
  </conditionalFormatting>
  <conditionalFormatting sqref="AJ1548">
    <cfRule type="cellIs" dxfId="2552" priority="2763" operator="lessThan">
      <formula>0.01</formula>
    </cfRule>
  </conditionalFormatting>
  <conditionalFormatting sqref="AK1548">
    <cfRule type="cellIs" dxfId="2551" priority="2762" operator="equal">
      <formula>"us"</formula>
    </cfRule>
  </conditionalFormatting>
  <conditionalFormatting sqref="AK1548">
    <cfRule type="cellIs" dxfId="2550" priority="2761" operator="lessThan">
      <formula>0.01</formula>
    </cfRule>
  </conditionalFormatting>
  <conditionalFormatting sqref="AK1548">
    <cfRule type="cellIs" dxfId="2549" priority="2760" operator="equal">
      <formula>"us"</formula>
    </cfRule>
  </conditionalFormatting>
  <conditionalFormatting sqref="AK1548">
    <cfRule type="cellIs" dxfId="2548" priority="2759" operator="lessThan">
      <formula>0.01</formula>
    </cfRule>
  </conditionalFormatting>
  <conditionalFormatting sqref="AL1548:AM1548">
    <cfRule type="cellIs" dxfId="2547" priority="2758" operator="equal">
      <formula>"us"</formula>
    </cfRule>
  </conditionalFormatting>
  <conditionalFormatting sqref="AL1548:AM1548">
    <cfRule type="cellIs" dxfId="2546" priority="2757" operator="lessThan">
      <formula>0.01</formula>
    </cfRule>
  </conditionalFormatting>
  <conditionalFormatting sqref="AL1548:AM1548">
    <cfRule type="cellIs" dxfId="2545" priority="2756" operator="equal">
      <formula>"us"</formula>
    </cfRule>
  </conditionalFormatting>
  <conditionalFormatting sqref="AL1548:AM1548">
    <cfRule type="cellIs" dxfId="2544" priority="2755" operator="lessThan">
      <formula>0.01</formula>
    </cfRule>
  </conditionalFormatting>
  <conditionalFormatting sqref="AN1548">
    <cfRule type="cellIs" dxfId="2543" priority="2754" operator="equal">
      <formula>"us"</formula>
    </cfRule>
  </conditionalFormatting>
  <conditionalFormatting sqref="AN1548">
    <cfRule type="cellIs" dxfId="2542" priority="2753" operator="lessThan">
      <formula>0.01</formula>
    </cfRule>
  </conditionalFormatting>
  <conditionalFormatting sqref="AN1548">
    <cfRule type="cellIs" dxfId="2541" priority="2752" operator="equal">
      <formula>"us"</formula>
    </cfRule>
  </conditionalFormatting>
  <conditionalFormatting sqref="AN1548">
    <cfRule type="cellIs" dxfId="2540" priority="2751" operator="lessThan">
      <formula>0.01</formula>
    </cfRule>
  </conditionalFormatting>
  <conditionalFormatting sqref="AO1548">
    <cfRule type="cellIs" dxfId="2539" priority="2750" operator="equal">
      <formula>"us"</formula>
    </cfRule>
  </conditionalFormatting>
  <conditionalFormatting sqref="AO1548">
    <cfRule type="cellIs" dxfId="2538" priority="2749" operator="lessThan">
      <formula>0.01</formula>
    </cfRule>
  </conditionalFormatting>
  <conditionalFormatting sqref="AO1548">
    <cfRule type="cellIs" dxfId="2537" priority="2748" operator="equal">
      <formula>"us"</formula>
    </cfRule>
  </conditionalFormatting>
  <conditionalFormatting sqref="AO1548">
    <cfRule type="cellIs" dxfId="2536" priority="2747" operator="lessThan">
      <formula>0.01</formula>
    </cfRule>
  </conditionalFormatting>
  <conditionalFormatting sqref="AP1548">
    <cfRule type="cellIs" dxfId="2535" priority="2746" operator="lessThan">
      <formula>0</formula>
    </cfRule>
  </conditionalFormatting>
  <conditionalFormatting sqref="AN1548">
    <cfRule type="cellIs" dxfId="2534" priority="2745" operator="equal">
      <formula>"#N/A Field Not Applicable"</formula>
    </cfRule>
  </conditionalFormatting>
  <conditionalFormatting sqref="V1501:W1532">
    <cfRule type="cellIs" dxfId="2533" priority="2743" operator="equal">
      <formula>"Financial"</formula>
    </cfRule>
    <cfRule type="cellIs" dxfId="2532" priority="2744" operator="equal">
      <formula>"UTILITIES"</formula>
    </cfRule>
  </conditionalFormatting>
  <conditionalFormatting sqref="Y1501:AF1532">
    <cfRule type="cellIs" dxfId="2531" priority="2742" operator="equal">
      <formula>"us"</formula>
    </cfRule>
  </conditionalFormatting>
  <conditionalFormatting sqref="Z1501:AF1532">
    <cfRule type="cellIs" dxfId="2530" priority="2741" operator="lessThan">
      <formula>0.01</formula>
    </cfRule>
  </conditionalFormatting>
  <conditionalFormatting sqref="AG1501:AI1532">
    <cfRule type="cellIs" dxfId="2529" priority="2740" operator="equal">
      <formula>"us"</formula>
    </cfRule>
  </conditionalFormatting>
  <conditionalFormatting sqref="AG1501:AI1532">
    <cfRule type="cellIs" dxfId="2528" priority="2739" operator="lessThan">
      <formula>0.01</formula>
    </cfRule>
  </conditionalFormatting>
  <conditionalFormatting sqref="AJ1501:AJ1532">
    <cfRule type="cellIs" dxfId="2527" priority="2738" operator="equal">
      <formula>"us"</formula>
    </cfRule>
  </conditionalFormatting>
  <conditionalFormatting sqref="AJ1501:AJ1532">
    <cfRule type="cellIs" dxfId="2526" priority="2737" operator="lessThan">
      <formula>0.01</formula>
    </cfRule>
  </conditionalFormatting>
  <conditionalFormatting sqref="AK1501:AK1532">
    <cfRule type="cellIs" dxfId="2525" priority="2736" operator="equal">
      <formula>"us"</formula>
    </cfRule>
  </conditionalFormatting>
  <conditionalFormatting sqref="AK1501:AK1532">
    <cfRule type="cellIs" dxfId="2524" priority="2735" operator="lessThan">
      <formula>0.01</formula>
    </cfRule>
  </conditionalFormatting>
  <conditionalFormatting sqref="AL1501:AM1532">
    <cfRule type="cellIs" dxfId="2523" priority="2734" operator="equal">
      <formula>"us"</formula>
    </cfRule>
  </conditionalFormatting>
  <conditionalFormatting sqref="AL1501:AM1532">
    <cfRule type="cellIs" dxfId="2522" priority="2733" operator="lessThan">
      <formula>0.01</formula>
    </cfRule>
  </conditionalFormatting>
  <conditionalFormatting sqref="AN1501:AN1532">
    <cfRule type="cellIs" dxfId="2521" priority="2731" operator="equal">
      <formula>"us"</formula>
    </cfRule>
  </conditionalFormatting>
  <conditionalFormatting sqref="AN1501:AN1532">
    <cfRule type="cellIs" dxfId="2520" priority="2730" operator="lessThan">
      <formula>0.01</formula>
    </cfRule>
  </conditionalFormatting>
  <conditionalFormatting sqref="AO1501:AO1532">
    <cfRule type="cellIs" dxfId="2519" priority="2728" operator="equal">
      <formula>"us"</formula>
    </cfRule>
  </conditionalFormatting>
  <conditionalFormatting sqref="AO1501:AO1532">
    <cfRule type="cellIs" dxfId="2518" priority="2727" operator="lessThan">
      <formula>0.01</formula>
    </cfRule>
  </conditionalFormatting>
  <conditionalFormatting sqref="AN1501:AN1532">
    <cfRule type="cellIs" dxfId="2517" priority="2725" operator="equal">
      <formula>"#N/A Field Not Applicable"</formula>
    </cfRule>
  </conditionalFormatting>
  <conditionalFormatting sqref="V1533:W1533">
    <cfRule type="cellIs" dxfId="2516" priority="2723" operator="equal">
      <formula>"Financial"</formula>
    </cfRule>
    <cfRule type="cellIs" dxfId="2515" priority="2724" operator="equal">
      <formula>"UTILITIES"</formula>
    </cfRule>
  </conditionalFormatting>
  <conditionalFormatting sqref="Y1533:AA1533">
    <cfRule type="cellIs" dxfId="2514" priority="2722" operator="equal">
      <formula>"us"</formula>
    </cfRule>
  </conditionalFormatting>
  <conditionalFormatting sqref="Z1533:AA1533">
    <cfRule type="cellIs" dxfId="2513" priority="2721" operator="lessThan">
      <formula>0.01</formula>
    </cfRule>
  </conditionalFormatting>
  <conditionalFormatting sqref="V1533:W1533">
    <cfRule type="cellIs" dxfId="2512" priority="2719" operator="equal">
      <formula>"Financial"</formula>
    </cfRule>
    <cfRule type="cellIs" dxfId="2511" priority="2720" operator="equal">
      <formula>"UTILITIES"</formula>
    </cfRule>
  </conditionalFormatting>
  <conditionalFormatting sqref="Y1533:AA1533">
    <cfRule type="cellIs" dxfId="2510" priority="2718" operator="equal">
      <formula>"us"</formula>
    </cfRule>
  </conditionalFormatting>
  <conditionalFormatting sqref="Z1533:AA1533">
    <cfRule type="cellIs" dxfId="2509" priority="2717" operator="lessThan">
      <formula>0.01</formula>
    </cfRule>
  </conditionalFormatting>
  <conditionalFormatting sqref="AB1533:AD1533">
    <cfRule type="cellIs" dxfId="2508" priority="2716" operator="equal">
      <formula>"us"</formula>
    </cfRule>
  </conditionalFormatting>
  <conditionalFormatting sqref="AB1533:AD1533">
    <cfRule type="cellIs" dxfId="2507" priority="2715" operator="lessThan">
      <formula>0.01</formula>
    </cfRule>
  </conditionalFormatting>
  <conditionalFormatting sqref="AE1533">
    <cfRule type="cellIs" dxfId="2506" priority="2714" operator="equal">
      <formula>"us"</formula>
    </cfRule>
  </conditionalFormatting>
  <conditionalFormatting sqref="AE1533">
    <cfRule type="cellIs" dxfId="2505" priority="2713" operator="lessThan">
      <formula>0.01</formula>
    </cfRule>
  </conditionalFormatting>
  <conditionalFormatting sqref="AF1533">
    <cfRule type="cellIs" dxfId="2504" priority="2712" operator="equal">
      <formula>"us"</formula>
    </cfRule>
  </conditionalFormatting>
  <conditionalFormatting sqref="AF1533">
    <cfRule type="cellIs" dxfId="2503" priority="2711" operator="lessThan">
      <formula>0.01</formula>
    </cfRule>
  </conditionalFormatting>
  <conditionalFormatting sqref="AG1533:AI1533">
    <cfRule type="cellIs" dxfId="2502" priority="2710" operator="equal">
      <formula>"us"</formula>
    </cfRule>
  </conditionalFormatting>
  <conditionalFormatting sqref="AG1533:AI1533">
    <cfRule type="cellIs" dxfId="2501" priority="2709" operator="lessThan">
      <formula>0.01</formula>
    </cfRule>
  </conditionalFormatting>
  <conditionalFormatting sqref="AG1533:AI1533">
    <cfRule type="cellIs" dxfId="2500" priority="2708" operator="equal">
      <formula>"us"</formula>
    </cfRule>
  </conditionalFormatting>
  <conditionalFormatting sqref="AG1533:AI1533">
    <cfRule type="cellIs" dxfId="2499" priority="2707" operator="lessThan">
      <formula>0.01</formula>
    </cfRule>
  </conditionalFormatting>
  <conditionalFormatting sqref="AJ1533">
    <cfRule type="cellIs" dxfId="2498" priority="2706" operator="equal">
      <formula>"us"</formula>
    </cfRule>
  </conditionalFormatting>
  <conditionalFormatting sqref="AJ1533">
    <cfRule type="cellIs" dxfId="2497" priority="2705" operator="lessThan">
      <formula>0.01</formula>
    </cfRule>
  </conditionalFormatting>
  <conditionalFormatting sqref="AJ1533">
    <cfRule type="cellIs" dxfId="2496" priority="2704" operator="equal">
      <formula>"us"</formula>
    </cfRule>
  </conditionalFormatting>
  <conditionalFormatting sqref="AJ1533">
    <cfRule type="cellIs" dxfId="2495" priority="2703" operator="lessThan">
      <formula>0.01</formula>
    </cfRule>
  </conditionalFormatting>
  <conditionalFormatting sqref="AK1533">
    <cfRule type="cellIs" dxfId="2494" priority="2702" operator="equal">
      <formula>"us"</formula>
    </cfRule>
  </conditionalFormatting>
  <conditionalFormatting sqref="AK1533">
    <cfRule type="cellIs" dxfId="2493" priority="2701" operator="lessThan">
      <formula>0.01</formula>
    </cfRule>
  </conditionalFormatting>
  <conditionalFormatting sqref="AK1533">
    <cfRule type="cellIs" dxfId="2492" priority="2700" operator="equal">
      <formula>"us"</formula>
    </cfRule>
  </conditionalFormatting>
  <conditionalFormatting sqref="AK1533">
    <cfRule type="cellIs" dxfId="2491" priority="2699" operator="lessThan">
      <formula>0.01</formula>
    </cfRule>
  </conditionalFormatting>
  <conditionalFormatting sqref="AL1533:AM1533">
    <cfRule type="cellIs" dxfId="2490" priority="2698" operator="equal">
      <formula>"us"</formula>
    </cfRule>
  </conditionalFormatting>
  <conditionalFormatting sqref="AL1533:AM1533">
    <cfRule type="cellIs" dxfId="2489" priority="2697" operator="lessThan">
      <formula>0.01</formula>
    </cfRule>
  </conditionalFormatting>
  <conditionalFormatting sqref="AL1533:AM1533">
    <cfRule type="cellIs" dxfId="2488" priority="2696" operator="equal">
      <formula>"us"</formula>
    </cfRule>
  </conditionalFormatting>
  <conditionalFormatting sqref="AL1533:AM1533">
    <cfRule type="cellIs" dxfId="2487" priority="2695" operator="lessThan">
      <formula>0.01</formula>
    </cfRule>
  </conditionalFormatting>
  <conditionalFormatting sqref="AN1533">
    <cfRule type="cellIs" dxfId="2486" priority="2693" operator="equal">
      <formula>"us"</formula>
    </cfRule>
  </conditionalFormatting>
  <conditionalFormatting sqref="AN1533">
    <cfRule type="cellIs" dxfId="2485" priority="2692" operator="lessThan">
      <formula>0.01</formula>
    </cfRule>
  </conditionalFormatting>
  <conditionalFormatting sqref="AN1533">
    <cfRule type="cellIs" dxfId="2484" priority="2691" operator="equal">
      <formula>"us"</formula>
    </cfRule>
  </conditionalFormatting>
  <conditionalFormatting sqref="AN1533">
    <cfRule type="cellIs" dxfId="2483" priority="2690" operator="lessThan">
      <formula>0.01</formula>
    </cfRule>
  </conditionalFormatting>
  <conditionalFormatting sqref="AO1533">
    <cfRule type="cellIs" dxfId="2482" priority="2688" operator="equal">
      <formula>"us"</formula>
    </cfRule>
  </conditionalFormatting>
  <conditionalFormatting sqref="AO1533">
    <cfRule type="cellIs" dxfId="2481" priority="2687" operator="lessThan">
      <formula>0.01</formula>
    </cfRule>
  </conditionalFormatting>
  <conditionalFormatting sqref="AO1533">
    <cfRule type="cellIs" dxfId="2480" priority="2686" operator="equal">
      <formula>"us"</formula>
    </cfRule>
  </conditionalFormatting>
  <conditionalFormatting sqref="AO1533">
    <cfRule type="cellIs" dxfId="2479" priority="2685" operator="lessThan">
      <formula>0.01</formula>
    </cfRule>
  </conditionalFormatting>
  <conditionalFormatting sqref="AP1533">
    <cfRule type="cellIs" dxfId="2478" priority="2683" operator="lessThan">
      <formula>0</formula>
    </cfRule>
  </conditionalFormatting>
  <conditionalFormatting sqref="AN1533">
    <cfRule type="cellIs" dxfId="2477" priority="2681" operator="equal">
      <formula>"#N/A Field Not Applicable"</formula>
    </cfRule>
  </conditionalFormatting>
  <conditionalFormatting sqref="V1469:W1500">
    <cfRule type="cellIs" dxfId="2476" priority="2678" operator="equal">
      <formula>"Financial"</formula>
    </cfRule>
    <cfRule type="cellIs" dxfId="2475" priority="2679" operator="equal">
      <formula>"UTILITIES"</formula>
    </cfRule>
  </conditionalFormatting>
  <conditionalFormatting sqref="Y1469:AF1500">
    <cfRule type="cellIs" dxfId="2474" priority="2677" operator="equal">
      <formula>"us"</formula>
    </cfRule>
  </conditionalFormatting>
  <conditionalFormatting sqref="Z1469:AF1500">
    <cfRule type="cellIs" dxfId="2473" priority="2676" operator="lessThan">
      <formula>0.01</formula>
    </cfRule>
  </conditionalFormatting>
  <conditionalFormatting sqref="AG1469:AI1500">
    <cfRule type="cellIs" dxfId="2472" priority="2675" operator="equal">
      <formula>"us"</formula>
    </cfRule>
  </conditionalFormatting>
  <conditionalFormatting sqref="AG1469:AI1500">
    <cfRule type="cellIs" dxfId="2471" priority="2674" operator="lessThan">
      <formula>0.01</formula>
    </cfRule>
  </conditionalFormatting>
  <conditionalFormatting sqref="AK1469:AK1500">
    <cfRule type="cellIs" dxfId="2470" priority="2673" operator="equal">
      <formula>"us"</formula>
    </cfRule>
  </conditionalFormatting>
  <conditionalFormatting sqref="AK1469:AK1500">
    <cfRule type="cellIs" dxfId="2469" priority="2672" operator="lessThan">
      <formula>0.01</formula>
    </cfRule>
  </conditionalFormatting>
  <conditionalFormatting sqref="AL1469:AM1500">
    <cfRule type="cellIs" dxfId="2468" priority="2671" operator="equal">
      <formula>"us"</formula>
    </cfRule>
  </conditionalFormatting>
  <conditionalFormatting sqref="AL1469:AM1500">
    <cfRule type="cellIs" dxfId="2467" priority="2670" operator="lessThan">
      <formula>0.01</formula>
    </cfRule>
  </conditionalFormatting>
  <conditionalFormatting sqref="AN1469:AN1500">
    <cfRule type="cellIs" dxfId="2466" priority="2669" operator="equal">
      <formula>"us"</formula>
    </cfRule>
  </conditionalFormatting>
  <conditionalFormatting sqref="AN1469:AN1500">
    <cfRule type="cellIs" dxfId="2465" priority="2668" operator="lessThan">
      <formula>0.01</formula>
    </cfRule>
  </conditionalFormatting>
  <conditionalFormatting sqref="AO1469:AO1500">
    <cfRule type="cellIs" dxfId="2464" priority="2667" operator="equal">
      <formula>"us"</formula>
    </cfRule>
  </conditionalFormatting>
  <conditionalFormatting sqref="AO1469:AO1500">
    <cfRule type="cellIs" dxfId="2463" priority="2666" operator="lessThan">
      <formula>0.01</formula>
    </cfRule>
  </conditionalFormatting>
  <conditionalFormatting sqref="AN1469:AN1500">
    <cfRule type="cellIs" dxfId="2462" priority="2665" operator="equal">
      <formula>"#N/A Field Not Applicable"</formula>
    </cfRule>
  </conditionalFormatting>
  <conditionalFormatting sqref="AJ1469:AJ1500">
    <cfRule type="cellIs" dxfId="2461" priority="2664" operator="equal">
      <formula>"us"</formula>
    </cfRule>
  </conditionalFormatting>
  <conditionalFormatting sqref="AJ1469:AJ1500">
    <cfRule type="cellIs" dxfId="2460" priority="2663" operator="lessThan">
      <formula>0.01</formula>
    </cfRule>
  </conditionalFormatting>
  <conditionalFormatting sqref="V1452:W1468">
    <cfRule type="cellIs" dxfId="2459" priority="2661" operator="equal">
      <formula>"Financial"</formula>
    </cfRule>
    <cfRule type="cellIs" dxfId="2458" priority="2662" operator="equal">
      <formula>"UTILITIES"</formula>
    </cfRule>
  </conditionalFormatting>
  <conditionalFormatting sqref="Y1452:AF1468">
    <cfRule type="cellIs" dxfId="2457" priority="2660" operator="equal">
      <formula>"us"</formula>
    </cfRule>
  </conditionalFormatting>
  <conditionalFormatting sqref="Z1452:AF1468">
    <cfRule type="cellIs" dxfId="2456" priority="2659" operator="lessThan">
      <formula>0.01</formula>
    </cfRule>
  </conditionalFormatting>
  <conditionalFormatting sqref="AG1452:AI1468">
    <cfRule type="cellIs" dxfId="2455" priority="2658" operator="equal">
      <formula>"us"</formula>
    </cfRule>
  </conditionalFormatting>
  <conditionalFormatting sqref="AG1452:AI1468">
    <cfRule type="cellIs" dxfId="2454" priority="2657" operator="lessThan">
      <formula>0.01</formula>
    </cfRule>
  </conditionalFormatting>
  <conditionalFormatting sqref="AK1452:AK1468">
    <cfRule type="cellIs" dxfId="2453" priority="2656" operator="equal">
      <formula>"us"</formula>
    </cfRule>
  </conditionalFormatting>
  <conditionalFormatting sqref="AK1452:AK1468">
    <cfRule type="cellIs" dxfId="2452" priority="2655" operator="lessThan">
      <formula>0.01</formula>
    </cfRule>
  </conditionalFormatting>
  <conditionalFormatting sqref="AL1452:AM1468">
    <cfRule type="cellIs" dxfId="2451" priority="2654" operator="equal">
      <formula>"us"</formula>
    </cfRule>
  </conditionalFormatting>
  <conditionalFormatting sqref="AL1452:AM1468">
    <cfRule type="cellIs" dxfId="2450" priority="2653" operator="lessThan">
      <formula>0.01</formula>
    </cfRule>
  </conditionalFormatting>
  <conditionalFormatting sqref="AN1452:AN1468">
    <cfRule type="cellIs" dxfId="2449" priority="2651" operator="equal">
      <formula>"us"</formula>
    </cfRule>
  </conditionalFormatting>
  <conditionalFormatting sqref="AN1452:AN1468">
    <cfRule type="cellIs" dxfId="2448" priority="2650" operator="lessThan">
      <formula>0.01</formula>
    </cfRule>
  </conditionalFormatting>
  <conditionalFormatting sqref="AO1452:AO1468">
    <cfRule type="cellIs" dxfId="2447" priority="2648" operator="equal">
      <formula>"us"</formula>
    </cfRule>
  </conditionalFormatting>
  <conditionalFormatting sqref="AO1452:AO1468">
    <cfRule type="cellIs" dxfId="2446" priority="2647" operator="lessThan">
      <formula>0.01</formula>
    </cfRule>
  </conditionalFormatting>
  <conditionalFormatting sqref="AN1452:AN1468">
    <cfRule type="cellIs" dxfId="2445" priority="2645" operator="equal">
      <formula>"#N/A Field Not Applicable"</formula>
    </cfRule>
  </conditionalFormatting>
  <conditionalFormatting sqref="AJ1452:AJ1468">
    <cfRule type="cellIs" dxfId="2444" priority="2644" operator="equal">
      <formula>"us"</formula>
    </cfRule>
  </conditionalFormatting>
  <conditionalFormatting sqref="AJ1452:AJ1468">
    <cfRule type="cellIs" dxfId="2443" priority="2643" operator="lessThan">
      <formula>0.01</formula>
    </cfRule>
  </conditionalFormatting>
  <conditionalFormatting sqref="V1422:W1451">
    <cfRule type="cellIs" dxfId="2442" priority="2641" operator="equal">
      <formula>"Financial"</formula>
    </cfRule>
    <cfRule type="cellIs" dxfId="2441" priority="2642" operator="equal">
      <formula>"UTILITIES"</formula>
    </cfRule>
  </conditionalFormatting>
  <conditionalFormatting sqref="Y1433:AF1442 Y1432:AD1432 AF1432 Y1444:AF1450 Y1443:AD1443 AF1443 Y1451:AD1451 AF1451 Y1422:AF1431">
    <cfRule type="cellIs" dxfId="2440" priority="2640" operator="equal">
      <formula>"us"</formula>
    </cfRule>
  </conditionalFormatting>
  <conditionalFormatting sqref="Z1433:AF1442 Z1432:AD1432 AF1432 Z1444:AF1450 Z1443:AD1443 AF1443 Z1451:AD1451 AF1451 Z1422:AF1431">
    <cfRule type="cellIs" dxfId="2439" priority="2639" operator="lessThan">
      <formula>0.01</formula>
    </cfRule>
  </conditionalFormatting>
  <conditionalFormatting sqref="AG1444:AI1450 AG1443:AH1443 AG1451:AH1451 AG1422:AI1442">
    <cfRule type="cellIs" dxfId="2438" priority="2638" operator="equal">
      <formula>"us"</formula>
    </cfRule>
  </conditionalFormatting>
  <conditionalFormatting sqref="AG1444:AI1450 AG1443:AH1443 AG1451:AH1451 AG1422:AI1442">
    <cfRule type="cellIs" dxfId="2437" priority="2637" operator="lessThan">
      <formula>0.01</formula>
    </cfRule>
  </conditionalFormatting>
  <conditionalFormatting sqref="AK1422:AK1451">
    <cfRule type="cellIs" dxfId="2436" priority="2636" operator="equal">
      <formula>"us"</formula>
    </cfRule>
  </conditionalFormatting>
  <conditionalFormatting sqref="AK1422:AK1451">
    <cfRule type="cellIs" dxfId="2435" priority="2635" operator="lessThan">
      <formula>0.01</formula>
    </cfRule>
  </conditionalFormatting>
  <conditionalFormatting sqref="AL1422:AM1451">
    <cfRule type="cellIs" dxfId="2434" priority="2634" operator="equal">
      <formula>"us"</formula>
    </cfRule>
  </conditionalFormatting>
  <conditionalFormatting sqref="AL1422:AM1451">
    <cfRule type="cellIs" dxfId="2433" priority="2633" operator="lessThan">
      <formula>0.01</formula>
    </cfRule>
  </conditionalFormatting>
  <conditionalFormatting sqref="AN1422:AN1451">
    <cfRule type="cellIs" dxfId="2432" priority="2631" operator="equal">
      <formula>"us"</formula>
    </cfRule>
  </conditionalFormatting>
  <conditionalFormatting sqref="AN1422:AN1451">
    <cfRule type="cellIs" dxfId="2431" priority="2630" operator="lessThan">
      <formula>0.01</formula>
    </cfRule>
  </conditionalFormatting>
  <conditionalFormatting sqref="AO1422:AO1451">
    <cfRule type="cellIs" dxfId="2430" priority="2628" operator="equal">
      <formula>"us"</formula>
    </cfRule>
  </conditionalFormatting>
  <conditionalFormatting sqref="AO1422:AO1451">
    <cfRule type="cellIs" dxfId="2429" priority="2627" operator="lessThan">
      <formula>0.01</formula>
    </cfRule>
  </conditionalFormatting>
  <conditionalFormatting sqref="AN1422:AN1451">
    <cfRule type="cellIs" dxfId="2428" priority="2625" operator="equal">
      <formula>"#N/A Field Not Applicable"</formula>
    </cfRule>
  </conditionalFormatting>
  <conditionalFormatting sqref="AJ1422:AJ1451">
    <cfRule type="cellIs" dxfId="2427" priority="2624" operator="equal">
      <formula>"us"</formula>
    </cfRule>
  </conditionalFormatting>
  <conditionalFormatting sqref="AJ1422:AJ1451">
    <cfRule type="cellIs" dxfId="2426" priority="2623" operator="lessThan">
      <formula>0.01</formula>
    </cfRule>
  </conditionalFormatting>
  <conditionalFormatting sqref="AE1432">
    <cfRule type="cellIs" dxfId="2425" priority="2622" operator="equal">
      <formula>"us"</formula>
    </cfRule>
  </conditionalFormatting>
  <conditionalFormatting sqref="AE1432">
    <cfRule type="cellIs" dxfId="2424" priority="2621" operator="lessThan">
      <formula>0.01</formula>
    </cfRule>
  </conditionalFormatting>
  <conditionalFormatting sqref="AI1443">
    <cfRule type="cellIs" dxfId="2423" priority="2620" operator="equal">
      <formula>"us"</formula>
    </cfRule>
  </conditionalFormatting>
  <conditionalFormatting sqref="AI1443">
    <cfRule type="cellIs" dxfId="2422" priority="2619" operator="lessThan">
      <formula>0.01</formula>
    </cfRule>
  </conditionalFormatting>
  <conditionalFormatting sqref="AI1451">
    <cfRule type="cellIs" dxfId="2421" priority="2618" operator="equal">
      <formula>"us"</formula>
    </cfRule>
  </conditionalFormatting>
  <conditionalFormatting sqref="AI1451">
    <cfRule type="cellIs" dxfId="2420" priority="2617" operator="lessThan">
      <formula>0.01</formula>
    </cfRule>
  </conditionalFormatting>
  <conditionalFormatting sqref="AE1443">
    <cfRule type="cellIs" dxfId="2419" priority="2616" operator="equal">
      <formula>"us"</formula>
    </cfRule>
  </conditionalFormatting>
  <conditionalFormatting sqref="AE1443">
    <cfRule type="cellIs" dxfId="2418" priority="2615" operator="lessThan">
      <formula>0.01</formula>
    </cfRule>
  </conditionalFormatting>
  <conditionalFormatting sqref="AE1451">
    <cfRule type="cellIs" dxfId="2417" priority="2614" operator="equal">
      <formula>"us"</formula>
    </cfRule>
  </conditionalFormatting>
  <conditionalFormatting sqref="AE1451">
    <cfRule type="cellIs" dxfId="2416" priority="2613" operator="lessThan">
      <formula>0.01</formula>
    </cfRule>
  </conditionalFormatting>
  <conditionalFormatting sqref="V1421:W1421">
    <cfRule type="cellIs" dxfId="2415" priority="2610" operator="equal">
      <formula>"Financial"</formula>
    </cfRule>
    <cfRule type="cellIs" dxfId="2414" priority="2611" operator="equal">
      <formula>"UTILITIES"</formula>
    </cfRule>
  </conditionalFormatting>
  <conditionalFormatting sqref="Y1421:AF1421">
    <cfRule type="cellIs" dxfId="2413" priority="2609" operator="equal">
      <formula>"us"</formula>
    </cfRule>
  </conditionalFormatting>
  <conditionalFormatting sqref="Z1421:AF1421">
    <cfRule type="cellIs" dxfId="2412" priority="2608" operator="lessThan">
      <formula>0.01</formula>
    </cfRule>
  </conditionalFormatting>
  <conditionalFormatting sqref="AG1421:AI1421">
    <cfRule type="cellIs" dxfId="2411" priority="2607" operator="equal">
      <formula>"us"</formula>
    </cfRule>
  </conditionalFormatting>
  <conditionalFormatting sqref="AG1421:AI1421">
    <cfRule type="cellIs" dxfId="2410" priority="2606" operator="lessThan">
      <formula>0.01</formula>
    </cfRule>
  </conditionalFormatting>
  <conditionalFormatting sqref="AK1421">
    <cfRule type="cellIs" dxfId="2409" priority="2605" operator="equal">
      <formula>"us"</formula>
    </cfRule>
  </conditionalFormatting>
  <conditionalFormatting sqref="AK1421">
    <cfRule type="cellIs" dxfId="2408" priority="2604" operator="lessThan">
      <formula>0.01</formula>
    </cfRule>
  </conditionalFormatting>
  <conditionalFormatting sqref="AL1421:AM1421">
    <cfRule type="cellIs" dxfId="2407" priority="2603" operator="equal">
      <formula>"us"</formula>
    </cfRule>
  </conditionalFormatting>
  <conditionalFormatting sqref="AL1421:AM1421">
    <cfRule type="cellIs" dxfId="2406" priority="2602" operator="lessThan">
      <formula>0.01</formula>
    </cfRule>
  </conditionalFormatting>
  <conditionalFormatting sqref="AN1421">
    <cfRule type="cellIs" dxfId="2405" priority="2601" operator="equal">
      <formula>"us"</formula>
    </cfRule>
  </conditionalFormatting>
  <conditionalFormatting sqref="AN1421">
    <cfRule type="cellIs" dxfId="2404" priority="2600" operator="lessThan">
      <formula>0.01</formula>
    </cfRule>
  </conditionalFormatting>
  <conditionalFormatting sqref="AO1421">
    <cfRule type="cellIs" dxfId="2403" priority="2599" operator="equal">
      <formula>"us"</formula>
    </cfRule>
  </conditionalFormatting>
  <conditionalFormatting sqref="AO1421">
    <cfRule type="cellIs" dxfId="2402" priority="2598" operator="lessThan">
      <formula>0.01</formula>
    </cfRule>
  </conditionalFormatting>
  <conditionalFormatting sqref="AN1421">
    <cfRule type="cellIs" dxfId="2401" priority="2597" operator="equal">
      <formula>"#N/A Field Not Applicable"</formula>
    </cfRule>
  </conditionalFormatting>
  <conditionalFormatting sqref="AJ1421">
    <cfRule type="cellIs" dxfId="2400" priority="2596" operator="equal">
      <formula>"us"</formula>
    </cfRule>
  </conditionalFormatting>
  <conditionalFormatting sqref="AJ1421">
    <cfRule type="cellIs" dxfId="2399" priority="2595" operator="lessThan">
      <formula>0.01</formula>
    </cfRule>
  </conditionalFormatting>
  <conditionalFormatting sqref="AL1393:AM1420">
    <cfRule type="containsText" dxfId="2398" priority="2594" operator="containsText" text="#N/A N/A">
      <formula>NOT(ISERROR(SEARCH("#N/A N/A",AL1393)))</formula>
    </cfRule>
  </conditionalFormatting>
  <conditionalFormatting sqref="AO1393:AO1420">
    <cfRule type="containsText" dxfId="2397" priority="2593" operator="containsText" text="#N/A N/A">
      <formula>NOT(ISERROR(SEARCH("#N/A N/A",AO1393)))</formula>
    </cfRule>
  </conditionalFormatting>
  <conditionalFormatting sqref="AN1393:AN1420">
    <cfRule type="containsText" dxfId="2396" priority="2592" operator="containsText" text="#N/A N/A">
      <formula>NOT(ISERROR(SEARCH("#N/A N/A",AN1393)))</formula>
    </cfRule>
  </conditionalFormatting>
  <conditionalFormatting sqref="AN1393:AN1420">
    <cfRule type="cellIs" dxfId="2395" priority="2591" operator="equal">
      <formula>"#N/A Field Not Applicable"</formula>
    </cfRule>
  </conditionalFormatting>
  <conditionalFormatting sqref="V1393:W1420">
    <cfRule type="cellIs" dxfId="2394" priority="2589" operator="equal">
      <formula>"Financial"</formula>
    </cfRule>
    <cfRule type="cellIs" dxfId="2393" priority="2590" operator="equal">
      <formula>"UTILITIES"</formula>
    </cfRule>
  </conditionalFormatting>
  <conditionalFormatting sqref="Y1393:AF1420">
    <cfRule type="cellIs" dxfId="2392" priority="2588" operator="equal">
      <formula>"us"</formula>
    </cfRule>
  </conditionalFormatting>
  <conditionalFormatting sqref="Z1393:AF1420">
    <cfRule type="cellIs" dxfId="2391" priority="2587" operator="lessThan">
      <formula>0.01</formula>
    </cfRule>
  </conditionalFormatting>
  <conditionalFormatting sqref="AG1393:AI1420">
    <cfRule type="cellIs" dxfId="2390" priority="2586" operator="equal">
      <formula>"us"</formula>
    </cfRule>
  </conditionalFormatting>
  <conditionalFormatting sqref="AG1393:AI1420">
    <cfRule type="cellIs" dxfId="2389" priority="2585" operator="lessThan">
      <formula>0.01</formula>
    </cfRule>
  </conditionalFormatting>
  <conditionalFormatting sqref="AK1393:AK1420">
    <cfRule type="cellIs" dxfId="2388" priority="2584" operator="equal">
      <formula>"us"</formula>
    </cfRule>
  </conditionalFormatting>
  <conditionalFormatting sqref="AK1393:AK1420">
    <cfRule type="cellIs" dxfId="2387" priority="2583" operator="lessThan">
      <formula>0.01</formula>
    </cfRule>
  </conditionalFormatting>
  <conditionalFormatting sqref="AL1393:AM1420">
    <cfRule type="cellIs" dxfId="2386" priority="2582" operator="equal">
      <formula>"us"</formula>
    </cfRule>
  </conditionalFormatting>
  <conditionalFormatting sqref="AL1393:AM1420">
    <cfRule type="cellIs" dxfId="2385" priority="2581" operator="lessThan">
      <formula>0.01</formula>
    </cfRule>
  </conditionalFormatting>
  <conditionalFormatting sqref="AL1393:AM1420">
    <cfRule type="containsText" dxfId="2384" priority="2580" operator="containsText" text="#N/A N/A">
      <formula>NOT(ISERROR(SEARCH("#N/A N/A",AL1393)))</formula>
    </cfRule>
  </conditionalFormatting>
  <conditionalFormatting sqref="AO1393:AO1420">
    <cfRule type="containsText" dxfId="2383" priority="2579" operator="containsText" text="#N/A N/A">
      <formula>NOT(ISERROR(SEARCH("#N/A N/A",AO1393)))</formula>
    </cfRule>
  </conditionalFormatting>
  <conditionalFormatting sqref="AN1393:AN1420">
    <cfRule type="cellIs" dxfId="2382" priority="2578" operator="equal">
      <formula>"us"</formula>
    </cfRule>
  </conditionalFormatting>
  <conditionalFormatting sqref="AN1393:AN1420">
    <cfRule type="cellIs" dxfId="2381" priority="2577" operator="lessThan">
      <formula>0.01</formula>
    </cfRule>
  </conditionalFormatting>
  <conditionalFormatting sqref="AN1393:AN1420">
    <cfRule type="containsText" dxfId="2380" priority="2576" operator="containsText" text="#N/A N/A">
      <formula>NOT(ISERROR(SEARCH("#N/A N/A",AN1393)))</formula>
    </cfRule>
  </conditionalFormatting>
  <conditionalFormatting sqref="AO1393:AO1420">
    <cfRule type="cellIs" dxfId="2379" priority="2575" operator="equal">
      <formula>"us"</formula>
    </cfRule>
  </conditionalFormatting>
  <conditionalFormatting sqref="AO1393:AO1420">
    <cfRule type="cellIs" dxfId="2378" priority="2574" operator="lessThan">
      <formula>0.01</formula>
    </cfRule>
  </conditionalFormatting>
  <conditionalFormatting sqref="AN1393:AN1420">
    <cfRule type="cellIs" dxfId="2377" priority="2573" operator="equal">
      <formula>"#N/A Field Not Applicable"</formula>
    </cfRule>
  </conditionalFormatting>
  <conditionalFormatting sqref="AJ1393:AJ1420">
    <cfRule type="cellIs" dxfId="2376" priority="2572" operator="equal">
      <formula>"us"</formula>
    </cfRule>
  </conditionalFormatting>
  <conditionalFormatting sqref="AJ1393:AJ1420">
    <cfRule type="cellIs" dxfId="2375" priority="2571" operator="lessThan">
      <formula>0.01</formula>
    </cfRule>
  </conditionalFormatting>
  <conditionalFormatting sqref="V1393:W1420">
    <cfRule type="cellIs" dxfId="2374" priority="2569" operator="equal">
      <formula>"Financial"</formula>
    </cfRule>
    <cfRule type="cellIs" dxfId="2373" priority="2570" operator="equal">
      <formula>"UTILITIES"</formula>
    </cfRule>
  </conditionalFormatting>
  <conditionalFormatting sqref="Y1393:AF1420">
    <cfRule type="cellIs" dxfId="2372" priority="2568" operator="equal">
      <formula>"us"</formula>
    </cfRule>
  </conditionalFormatting>
  <conditionalFormatting sqref="Z1393:AF1420">
    <cfRule type="cellIs" dxfId="2371" priority="2567" operator="lessThan">
      <formula>0.01</formula>
    </cfRule>
  </conditionalFormatting>
  <conditionalFormatting sqref="AG1393:AI1420">
    <cfRule type="cellIs" dxfId="2370" priority="2566" operator="equal">
      <formula>"us"</formula>
    </cfRule>
  </conditionalFormatting>
  <conditionalFormatting sqref="AG1393:AI1420">
    <cfRule type="cellIs" dxfId="2369" priority="2565" operator="lessThan">
      <formula>0.01</formula>
    </cfRule>
  </conditionalFormatting>
  <conditionalFormatting sqref="AK1393:AK1420">
    <cfRule type="cellIs" dxfId="2368" priority="2564" operator="equal">
      <formula>"us"</formula>
    </cfRule>
  </conditionalFormatting>
  <conditionalFormatting sqref="AK1393:AK1420">
    <cfRule type="cellIs" dxfId="2367" priority="2563" operator="lessThan">
      <formula>0.01</formula>
    </cfRule>
  </conditionalFormatting>
  <conditionalFormatting sqref="AL1393:AM1420">
    <cfRule type="cellIs" dxfId="2366" priority="2562" operator="equal">
      <formula>"us"</formula>
    </cfRule>
  </conditionalFormatting>
  <conditionalFormatting sqref="AL1393:AM1420">
    <cfRule type="cellIs" dxfId="2365" priority="2561" operator="lessThan">
      <formula>0.01</formula>
    </cfRule>
  </conditionalFormatting>
  <conditionalFormatting sqref="AL1393:AM1420">
    <cfRule type="containsText" dxfId="2364" priority="2560" operator="containsText" text="#N/A N/A">
      <formula>NOT(ISERROR(SEARCH("#N/A N/A",AL1393)))</formula>
    </cfRule>
  </conditionalFormatting>
  <conditionalFormatting sqref="AO1393:AO1420">
    <cfRule type="containsText" dxfId="2363" priority="2559" operator="containsText" text="#N/A N/A">
      <formula>NOT(ISERROR(SEARCH("#N/A N/A",AO1393)))</formula>
    </cfRule>
  </conditionalFormatting>
  <conditionalFormatting sqref="AN1393:AN1420">
    <cfRule type="cellIs" dxfId="2362" priority="2558" operator="equal">
      <formula>"us"</formula>
    </cfRule>
  </conditionalFormatting>
  <conditionalFormatting sqref="AN1393:AN1420">
    <cfRule type="cellIs" dxfId="2361" priority="2557" operator="lessThan">
      <formula>0.01</formula>
    </cfRule>
  </conditionalFormatting>
  <conditionalFormatting sqref="AN1393:AN1420">
    <cfRule type="containsText" dxfId="2360" priority="2556" operator="containsText" text="#N/A N/A">
      <formula>NOT(ISERROR(SEARCH("#N/A N/A",AN1393)))</formula>
    </cfRule>
  </conditionalFormatting>
  <conditionalFormatting sqref="AO1393:AO1420">
    <cfRule type="cellIs" dxfId="2359" priority="2555" operator="equal">
      <formula>"us"</formula>
    </cfRule>
  </conditionalFormatting>
  <conditionalFormatting sqref="AO1393:AO1420">
    <cfRule type="cellIs" dxfId="2358" priority="2554" operator="lessThan">
      <formula>0.01</formula>
    </cfRule>
  </conditionalFormatting>
  <conditionalFormatting sqref="AN1393:AN1420">
    <cfRule type="cellIs" dxfId="2357" priority="2553" operator="equal">
      <formula>"#N/A Field Not Applicable"</formula>
    </cfRule>
  </conditionalFormatting>
  <conditionalFormatting sqref="AJ1393:AJ1420">
    <cfRule type="cellIs" dxfId="2356" priority="2552" operator="equal">
      <formula>"us"</formula>
    </cfRule>
  </conditionalFormatting>
  <conditionalFormatting sqref="AJ1393:AJ1420">
    <cfRule type="cellIs" dxfId="2355" priority="2551" operator="lessThan">
      <formula>0.01</formula>
    </cfRule>
  </conditionalFormatting>
  <conditionalFormatting sqref="V1393:W1394">
    <cfRule type="cellIs" dxfId="2354" priority="2549" operator="equal">
      <formula>"Financial"</formula>
    </cfRule>
    <cfRule type="cellIs" dxfId="2353" priority="2550" operator="equal">
      <formula>"UTILITIES"</formula>
    </cfRule>
  </conditionalFormatting>
  <conditionalFormatting sqref="Y1393:AF1394">
    <cfRule type="cellIs" dxfId="2352" priority="2548" operator="equal">
      <formula>"us"</formula>
    </cfRule>
  </conditionalFormatting>
  <conditionalFormatting sqref="Z1393:AF1394">
    <cfRule type="cellIs" dxfId="2351" priority="2547" operator="lessThan">
      <formula>0.01</formula>
    </cfRule>
  </conditionalFormatting>
  <conditionalFormatting sqref="AG1393:AI1394">
    <cfRule type="cellIs" dxfId="2350" priority="2546" operator="equal">
      <formula>"us"</formula>
    </cfRule>
  </conditionalFormatting>
  <conditionalFormatting sqref="AG1393:AI1394">
    <cfRule type="cellIs" dxfId="2349" priority="2545" operator="lessThan">
      <formula>0.01</formula>
    </cfRule>
  </conditionalFormatting>
  <conditionalFormatting sqref="AK1393:AK1394">
    <cfRule type="cellIs" dxfId="2348" priority="2544" operator="equal">
      <formula>"us"</formula>
    </cfRule>
  </conditionalFormatting>
  <conditionalFormatting sqref="AK1393:AK1394">
    <cfRule type="cellIs" dxfId="2347" priority="2543" operator="lessThan">
      <formula>0.01</formula>
    </cfRule>
  </conditionalFormatting>
  <conditionalFormatting sqref="AL1393:AM1394">
    <cfRule type="cellIs" dxfId="2346" priority="2542" operator="equal">
      <formula>"us"</formula>
    </cfRule>
  </conditionalFormatting>
  <conditionalFormatting sqref="AL1393:AM1394">
    <cfRule type="cellIs" dxfId="2345" priority="2541" operator="lessThan">
      <formula>0.01</formula>
    </cfRule>
  </conditionalFormatting>
  <conditionalFormatting sqref="AL1393:AM1394">
    <cfRule type="containsText" dxfId="2344" priority="2540" operator="containsText" text="#N/A N/A">
      <formula>NOT(ISERROR(SEARCH("#N/A N/A",AL1393)))</formula>
    </cfRule>
  </conditionalFormatting>
  <conditionalFormatting sqref="AO1393:AO1394">
    <cfRule type="containsText" dxfId="2343" priority="2539" operator="containsText" text="#N/A N/A">
      <formula>NOT(ISERROR(SEARCH("#N/A N/A",AO1393)))</formula>
    </cfRule>
  </conditionalFormatting>
  <conditionalFormatting sqref="AN1393:AN1394">
    <cfRule type="cellIs" dxfId="2342" priority="2538" operator="equal">
      <formula>"us"</formula>
    </cfRule>
  </conditionalFormatting>
  <conditionalFormatting sqref="AN1393:AN1394">
    <cfRule type="cellIs" dxfId="2341" priority="2537" operator="lessThan">
      <formula>0.01</formula>
    </cfRule>
  </conditionalFormatting>
  <conditionalFormatting sqref="AN1393:AN1394">
    <cfRule type="containsText" dxfId="2340" priority="2536" operator="containsText" text="#N/A N/A">
      <formula>NOT(ISERROR(SEARCH("#N/A N/A",AN1393)))</formula>
    </cfRule>
  </conditionalFormatting>
  <conditionalFormatting sqref="AO1393:AO1394">
    <cfRule type="cellIs" dxfId="2339" priority="2535" operator="equal">
      <formula>"us"</formula>
    </cfRule>
  </conditionalFormatting>
  <conditionalFormatting sqref="AO1393:AO1394">
    <cfRule type="cellIs" dxfId="2338" priority="2534" operator="lessThan">
      <formula>0.01</formula>
    </cfRule>
  </conditionalFormatting>
  <conditionalFormatting sqref="AN1393:AN1394">
    <cfRule type="cellIs" dxfId="2337" priority="2533" operator="equal">
      <formula>"#N/A Field Not Applicable"</formula>
    </cfRule>
  </conditionalFormatting>
  <conditionalFormatting sqref="AJ1393:AJ1394">
    <cfRule type="cellIs" dxfId="2336" priority="2532" operator="equal">
      <formula>"us"</formula>
    </cfRule>
  </conditionalFormatting>
  <conditionalFormatting sqref="AJ1393:AJ1394">
    <cfRule type="cellIs" dxfId="2335" priority="2531" operator="lessThan">
      <formula>0.01</formula>
    </cfRule>
  </conditionalFormatting>
  <conditionalFormatting sqref="V1393:W1394">
    <cfRule type="cellIs" dxfId="2334" priority="2529" operator="equal">
      <formula>"Financial"</formula>
    </cfRule>
    <cfRule type="cellIs" dxfId="2333" priority="2530" operator="equal">
      <formula>"UTILITIES"</formula>
    </cfRule>
  </conditionalFormatting>
  <conditionalFormatting sqref="Y1393:AF1394">
    <cfRule type="cellIs" dxfId="2332" priority="2528" operator="equal">
      <formula>"us"</formula>
    </cfRule>
  </conditionalFormatting>
  <conditionalFormatting sqref="Z1393:AF1394">
    <cfRule type="cellIs" dxfId="2331" priority="2527" operator="lessThan">
      <formula>0.01</formula>
    </cfRule>
  </conditionalFormatting>
  <conditionalFormatting sqref="AG1393:AI1394">
    <cfRule type="cellIs" dxfId="2330" priority="2526" operator="equal">
      <formula>"us"</formula>
    </cfRule>
  </conditionalFormatting>
  <conditionalFormatting sqref="AG1393:AI1394">
    <cfRule type="cellIs" dxfId="2329" priority="2525" operator="lessThan">
      <formula>0.01</formula>
    </cfRule>
  </conditionalFormatting>
  <conditionalFormatting sqref="AK1393:AK1394">
    <cfRule type="cellIs" dxfId="2328" priority="2524" operator="equal">
      <formula>"us"</formula>
    </cfRule>
  </conditionalFormatting>
  <conditionalFormatting sqref="AK1393:AK1394">
    <cfRule type="cellIs" dxfId="2327" priority="2523" operator="lessThan">
      <formula>0.01</formula>
    </cfRule>
  </conditionalFormatting>
  <conditionalFormatting sqref="AL1393:AM1394">
    <cfRule type="cellIs" dxfId="2326" priority="2522" operator="equal">
      <formula>"us"</formula>
    </cfRule>
  </conditionalFormatting>
  <conditionalFormatting sqref="AL1393:AM1394">
    <cfRule type="cellIs" dxfId="2325" priority="2521" operator="lessThan">
      <formula>0.01</formula>
    </cfRule>
  </conditionalFormatting>
  <conditionalFormatting sqref="AL1393:AM1394">
    <cfRule type="containsText" dxfId="2324" priority="2520" operator="containsText" text="#N/A N/A">
      <formula>NOT(ISERROR(SEARCH("#N/A N/A",AL1393)))</formula>
    </cfRule>
  </conditionalFormatting>
  <conditionalFormatting sqref="AO1393:AO1394">
    <cfRule type="containsText" dxfId="2323" priority="2519" operator="containsText" text="#N/A N/A">
      <formula>NOT(ISERROR(SEARCH("#N/A N/A",AO1393)))</formula>
    </cfRule>
  </conditionalFormatting>
  <conditionalFormatting sqref="AN1393:AN1394">
    <cfRule type="cellIs" dxfId="2322" priority="2518" operator="equal">
      <formula>"us"</formula>
    </cfRule>
  </conditionalFormatting>
  <conditionalFormatting sqref="AN1393:AN1394">
    <cfRule type="cellIs" dxfId="2321" priority="2517" operator="lessThan">
      <formula>0.01</formula>
    </cfRule>
  </conditionalFormatting>
  <conditionalFormatting sqref="AN1393:AN1394">
    <cfRule type="containsText" dxfId="2320" priority="2516" operator="containsText" text="#N/A N/A">
      <formula>NOT(ISERROR(SEARCH("#N/A N/A",AN1393)))</formula>
    </cfRule>
  </conditionalFormatting>
  <conditionalFormatting sqref="AO1393:AO1394">
    <cfRule type="cellIs" dxfId="2319" priority="2515" operator="equal">
      <formula>"us"</formula>
    </cfRule>
  </conditionalFormatting>
  <conditionalFormatting sqref="AO1393:AO1394">
    <cfRule type="cellIs" dxfId="2318" priority="2514" operator="lessThan">
      <formula>0.01</formula>
    </cfRule>
  </conditionalFormatting>
  <conditionalFormatting sqref="AN1393:AN1394">
    <cfRule type="cellIs" dxfId="2317" priority="2513" operator="equal">
      <formula>"#N/A Field Not Applicable"</formula>
    </cfRule>
  </conditionalFormatting>
  <conditionalFormatting sqref="AJ1393:AJ1394">
    <cfRule type="cellIs" dxfId="2316" priority="2512" operator="equal">
      <formula>"us"</formula>
    </cfRule>
  </conditionalFormatting>
  <conditionalFormatting sqref="AJ1393:AJ1394">
    <cfRule type="cellIs" dxfId="2315" priority="2511" operator="lessThan">
      <formula>0.01</formula>
    </cfRule>
  </conditionalFormatting>
  <conditionalFormatting sqref="AN1357:AN1392">
    <cfRule type="cellIs" dxfId="2314" priority="2507" operator="equal">
      <formula>"#N/A Field Not Applicable"</formula>
    </cfRule>
  </conditionalFormatting>
  <conditionalFormatting sqref="V1357:W1392">
    <cfRule type="cellIs" dxfId="2313" priority="2505" operator="equal">
      <formula>"Financial"</formula>
    </cfRule>
    <cfRule type="cellIs" dxfId="2312" priority="2506" operator="equal">
      <formula>"UTILITIES"</formula>
    </cfRule>
  </conditionalFormatting>
  <conditionalFormatting sqref="Y1357:AF1392">
    <cfRule type="cellIs" dxfId="2311" priority="2504" operator="equal">
      <formula>"us"</formula>
    </cfRule>
  </conditionalFormatting>
  <conditionalFormatting sqref="Z1357:AF1392">
    <cfRule type="cellIs" dxfId="2310" priority="2503" operator="lessThan">
      <formula>0.01</formula>
    </cfRule>
  </conditionalFormatting>
  <conditionalFormatting sqref="AG1357:AI1392">
    <cfRule type="cellIs" dxfId="2309" priority="2502" operator="equal">
      <formula>"us"</formula>
    </cfRule>
  </conditionalFormatting>
  <conditionalFormatting sqref="AG1357:AI1392">
    <cfRule type="cellIs" dxfId="2308" priority="2501" operator="lessThan">
      <formula>0.01</formula>
    </cfRule>
  </conditionalFormatting>
  <conditionalFormatting sqref="AK1357:AK1392">
    <cfRule type="cellIs" dxfId="2307" priority="2500" operator="equal">
      <formula>"us"</formula>
    </cfRule>
  </conditionalFormatting>
  <conditionalFormatting sqref="AK1357:AK1392">
    <cfRule type="cellIs" dxfId="2306" priority="2499" operator="lessThan">
      <formula>0.01</formula>
    </cfRule>
  </conditionalFormatting>
  <conditionalFormatting sqref="AL1357:AM1392">
    <cfRule type="cellIs" dxfId="2305" priority="2498" operator="equal">
      <formula>"us"</formula>
    </cfRule>
  </conditionalFormatting>
  <conditionalFormatting sqref="AL1357:AM1392">
    <cfRule type="cellIs" dxfId="2304" priority="2497" operator="lessThan">
      <formula>0.01</formula>
    </cfRule>
  </conditionalFormatting>
  <conditionalFormatting sqref="AN1357:AN1392">
    <cfRule type="cellIs" dxfId="2303" priority="2495" operator="equal">
      <formula>"us"</formula>
    </cfRule>
  </conditionalFormatting>
  <conditionalFormatting sqref="AN1357:AN1392">
    <cfRule type="cellIs" dxfId="2302" priority="2494" operator="lessThan">
      <formula>0.01</formula>
    </cfRule>
  </conditionalFormatting>
  <conditionalFormatting sqref="AO1357:AO1392">
    <cfRule type="cellIs" dxfId="2301" priority="2492" operator="equal">
      <formula>"us"</formula>
    </cfRule>
  </conditionalFormatting>
  <conditionalFormatting sqref="AO1357:AO1392">
    <cfRule type="cellIs" dxfId="2300" priority="2491" operator="lessThan">
      <formula>0.01</formula>
    </cfRule>
  </conditionalFormatting>
  <conditionalFormatting sqref="AN1357:AN1392">
    <cfRule type="cellIs" dxfId="2299" priority="2489" operator="equal">
      <formula>"#N/A Field Not Applicable"</formula>
    </cfRule>
  </conditionalFormatting>
  <conditionalFormatting sqref="AJ1357:AJ1392">
    <cfRule type="cellIs" dxfId="2298" priority="2488" operator="equal">
      <formula>"us"</formula>
    </cfRule>
  </conditionalFormatting>
  <conditionalFormatting sqref="AJ1357:AJ1392">
    <cfRule type="cellIs" dxfId="2297" priority="2487" operator="lessThan">
      <formula>0.01</formula>
    </cfRule>
  </conditionalFormatting>
  <conditionalFormatting sqref="V1357:W1392">
    <cfRule type="cellIs" dxfId="2296" priority="2485" operator="equal">
      <formula>"Financial"</formula>
    </cfRule>
    <cfRule type="cellIs" dxfId="2295" priority="2486" operator="equal">
      <formula>"UTILITIES"</formula>
    </cfRule>
  </conditionalFormatting>
  <conditionalFormatting sqref="Y1357:AF1392">
    <cfRule type="cellIs" dxfId="2294" priority="2484" operator="equal">
      <formula>"us"</formula>
    </cfRule>
  </conditionalFormatting>
  <conditionalFormatting sqref="Z1357:AF1392">
    <cfRule type="cellIs" dxfId="2293" priority="2483" operator="lessThan">
      <formula>0.01</formula>
    </cfRule>
  </conditionalFormatting>
  <conditionalFormatting sqref="AG1357:AI1392">
    <cfRule type="cellIs" dxfId="2292" priority="2482" operator="equal">
      <formula>"us"</formula>
    </cfRule>
  </conditionalFormatting>
  <conditionalFormatting sqref="AG1357:AI1392">
    <cfRule type="cellIs" dxfId="2291" priority="2481" operator="lessThan">
      <formula>0.01</formula>
    </cfRule>
  </conditionalFormatting>
  <conditionalFormatting sqref="AK1357:AK1392">
    <cfRule type="cellIs" dxfId="2290" priority="2480" operator="equal">
      <formula>"us"</formula>
    </cfRule>
  </conditionalFormatting>
  <conditionalFormatting sqref="AK1357:AK1392">
    <cfRule type="cellIs" dxfId="2289" priority="2479" operator="lessThan">
      <formula>0.01</formula>
    </cfRule>
  </conditionalFormatting>
  <conditionalFormatting sqref="AL1357:AM1392">
    <cfRule type="cellIs" dxfId="2288" priority="2478" operator="equal">
      <formula>"us"</formula>
    </cfRule>
  </conditionalFormatting>
  <conditionalFormatting sqref="AL1357:AM1392">
    <cfRule type="cellIs" dxfId="2287" priority="2477" operator="lessThan">
      <formula>0.01</formula>
    </cfRule>
  </conditionalFormatting>
  <conditionalFormatting sqref="AN1357:AN1392">
    <cfRule type="cellIs" dxfId="2286" priority="2474" operator="equal">
      <formula>"us"</formula>
    </cfRule>
  </conditionalFormatting>
  <conditionalFormatting sqref="AN1357:AN1392">
    <cfRule type="cellIs" dxfId="2285" priority="2473" operator="lessThan">
      <formula>0.01</formula>
    </cfRule>
  </conditionalFormatting>
  <conditionalFormatting sqref="AO1357:AO1392">
    <cfRule type="cellIs" dxfId="2284" priority="2471" operator="equal">
      <formula>"us"</formula>
    </cfRule>
  </conditionalFormatting>
  <conditionalFormatting sqref="AO1357:AO1392">
    <cfRule type="cellIs" dxfId="2283" priority="2470" operator="lessThan">
      <formula>0.01</formula>
    </cfRule>
  </conditionalFormatting>
  <conditionalFormatting sqref="AN1357:AN1392">
    <cfRule type="cellIs" dxfId="2282" priority="2469" operator="equal">
      <formula>"#N/A Field Not Applicable"</formula>
    </cfRule>
  </conditionalFormatting>
  <conditionalFormatting sqref="AJ1357:AJ1392">
    <cfRule type="cellIs" dxfId="2281" priority="2468" operator="equal">
      <formula>"us"</formula>
    </cfRule>
  </conditionalFormatting>
  <conditionalFormatting sqref="AJ1357:AJ1392">
    <cfRule type="cellIs" dxfId="2280" priority="2467" operator="lessThan">
      <formula>0.01</formula>
    </cfRule>
  </conditionalFormatting>
  <conditionalFormatting sqref="V1357:W1392">
    <cfRule type="cellIs" dxfId="2279" priority="2465" operator="equal">
      <formula>"Financial"</formula>
    </cfRule>
    <cfRule type="cellIs" dxfId="2278" priority="2466" operator="equal">
      <formula>"UTILITIES"</formula>
    </cfRule>
  </conditionalFormatting>
  <conditionalFormatting sqref="Y1357:AF1392">
    <cfRule type="cellIs" dxfId="2277" priority="2464" operator="equal">
      <formula>"us"</formula>
    </cfRule>
  </conditionalFormatting>
  <conditionalFormatting sqref="Z1357:AF1392">
    <cfRule type="cellIs" dxfId="2276" priority="2463" operator="lessThan">
      <formula>0.01</formula>
    </cfRule>
  </conditionalFormatting>
  <conditionalFormatting sqref="AG1357:AI1392">
    <cfRule type="cellIs" dxfId="2275" priority="2462" operator="equal">
      <formula>"us"</formula>
    </cfRule>
  </conditionalFormatting>
  <conditionalFormatting sqref="AG1357:AI1392">
    <cfRule type="cellIs" dxfId="2274" priority="2461" operator="lessThan">
      <formula>0.01</formula>
    </cfRule>
  </conditionalFormatting>
  <conditionalFormatting sqref="AK1357:AK1392">
    <cfRule type="cellIs" dxfId="2273" priority="2460" operator="equal">
      <formula>"us"</formula>
    </cfRule>
  </conditionalFormatting>
  <conditionalFormatting sqref="AK1357:AK1392">
    <cfRule type="cellIs" dxfId="2272" priority="2459" operator="lessThan">
      <formula>0.01</formula>
    </cfRule>
  </conditionalFormatting>
  <conditionalFormatting sqref="AL1357:AM1392">
    <cfRule type="cellIs" dxfId="2271" priority="2458" operator="equal">
      <formula>"us"</formula>
    </cfRule>
  </conditionalFormatting>
  <conditionalFormatting sqref="AL1357:AM1392">
    <cfRule type="cellIs" dxfId="2270" priority="2457" operator="lessThan">
      <formula>0.01</formula>
    </cfRule>
  </conditionalFormatting>
  <conditionalFormatting sqref="AN1357:AN1392">
    <cfRule type="cellIs" dxfId="2269" priority="2454" operator="equal">
      <formula>"us"</formula>
    </cfRule>
  </conditionalFormatting>
  <conditionalFormatting sqref="AN1357:AN1392">
    <cfRule type="cellIs" dxfId="2268" priority="2453" operator="lessThan">
      <formula>0.01</formula>
    </cfRule>
  </conditionalFormatting>
  <conditionalFormatting sqref="AO1357:AO1392">
    <cfRule type="cellIs" dxfId="2267" priority="2451" operator="equal">
      <formula>"us"</formula>
    </cfRule>
  </conditionalFormatting>
  <conditionalFormatting sqref="AO1357:AO1392">
    <cfRule type="cellIs" dxfId="2266" priority="2450" operator="lessThan">
      <formula>0.01</formula>
    </cfRule>
  </conditionalFormatting>
  <conditionalFormatting sqref="AN1357:AN1392">
    <cfRule type="cellIs" dxfId="2265" priority="2449" operator="equal">
      <formula>"#N/A Field Not Applicable"</formula>
    </cfRule>
  </conditionalFormatting>
  <conditionalFormatting sqref="AJ1357:AJ1392">
    <cfRule type="cellIs" dxfId="2264" priority="2448" operator="equal">
      <formula>"us"</formula>
    </cfRule>
  </conditionalFormatting>
  <conditionalFormatting sqref="AJ1357:AJ1392">
    <cfRule type="cellIs" dxfId="2263" priority="2447" operator="lessThan">
      <formula>0.01</formula>
    </cfRule>
  </conditionalFormatting>
  <conditionalFormatting sqref="V1357:W1392">
    <cfRule type="cellIs" dxfId="2262" priority="2445" operator="equal">
      <formula>"Financial"</formula>
    </cfRule>
    <cfRule type="cellIs" dxfId="2261" priority="2446" operator="equal">
      <formula>"UTILITIES"</formula>
    </cfRule>
  </conditionalFormatting>
  <conditionalFormatting sqref="Y1357:AF1392">
    <cfRule type="cellIs" dxfId="2260" priority="2444" operator="equal">
      <formula>"us"</formula>
    </cfRule>
  </conditionalFormatting>
  <conditionalFormatting sqref="Z1357:AF1392">
    <cfRule type="cellIs" dxfId="2259" priority="2443" operator="lessThan">
      <formula>0.01</formula>
    </cfRule>
  </conditionalFormatting>
  <conditionalFormatting sqref="AG1357:AI1392">
    <cfRule type="cellIs" dxfId="2258" priority="2442" operator="equal">
      <formula>"us"</formula>
    </cfRule>
  </conditionalFormatting>
  <conditionalFormatting sqref="AG1357:AI1392">
    <cfRule type="cellIs" dxfId="2257" priority="2441" operator="lessThan">
      <formula>0.01</formula>
    </cfRule>
  </conditionalFormatting>
  <conditionalFormatting sqref="AK1357:AK1392">
    <cfRule type="cellIs" dxfId="2256" priority="2440" operator="equal">
      <formula>"us"</formula>
    </cfRule>
  </conditionalFormatting>
  <conditionalFormatting sqref="AK1357:AK1392">
    <cfRule type="cellIs" dxfId="2255" priority="2439" operator="lessThan">
      <formula>0.01</formula>
    </cfRule>
  </conditionalFormatting>
  <conditionalFormatting sqref="AL1357:AM1392">
    <cfRule type="cellIs" dxfId="2254" priority="2438" operator="equal">
      <formula>"us"</formula>
    </cfRule>
  </conditionalFormatting>
  <conditionalFormatting sqref="AL1357:AM1392">
    <cfRule type="cellIs" dxfId="2253" priority="2437" operator="lessThan">
      <formula>0.01</formula>
    </cfRule>
  </conditionalFormatting>
  <conditionalFormatting sqref="AN1357:AN1392">
    <cfRule type="cellIs" dxfId="2252" priority="2434" operator="equal">
      <formula>"us"</formula>
    </cfRule>
  </conditionalFormatting>
  <conditionalFormatting sqref="AN1357:AN1392">
    <cfRule type="cellIs" dxfId="2251" priority="2433" operator="lessThan">
      <formula>0.01</formula>
    </cfRule>
  </conditionalFormatting>
  <conditionalFormatting sqref="AO1357:AO1392">
    <cfRule type="cellIs" dxfId="2250" priority="2431" operator="equal">
      <formula>"us"</formula>
    </cfRule>
  </conditionalFormatting>
  <conditionalFormatting sqref="AO1357:AO1392">
    <cfRule type="cellIs" dxfId="2249" priority="2430" operator="lessThan">
      <formula>0.01</formula>
    </cfRule>
  </conditionalFormatting>
  <conditionalFormatting sqref="AN1357:AN1392">
    <cfRule type="cellIs" dxfId="2248" priority="2429" operator="equal">
      <formula>"#N/A Field Not Applicable"</formula>
    </cfRule>
  </conditionalFormatting>
  <conditionalFormatting sqref="AJ1357:AJ1392">
    <cfRule type="cellIs" dxfId="2247" priority="2428" operator="equal">
      <formula>"us"</formula>
    </cfRule>
  </conditionalFormatting>
  <conditionalFormatting sqref="AJ1357:AJ1392">
    <cfRule type="cellIs" dxfId="2246" priority="2427" operator="lessThan">
      <formula>0.01</formula>
    </cfRule>
  </conditionalFormatting>
  <conditionalFormatting sqref="AN1313:AN1356">
    <cfRule type="cellIs" dxfId="2245" priority="2423" operator="equal">
      <formula>"#N/A Field Not Applicable"</formula>
    </cfRule>
  </conditionalFormatting>
  <conditionalFormatting sqref="V1313:W1356">
    <cfRule type="cellIs" dxfId="2244" priority="2421" operator="equal">
      <formula>"Financial"</formula>
    </cfRule>
    <cfRule type="cellIs" dxfId="2243" priority="2422" operator="equal">
      <formula>"UTILITIES"</formula>
    </cfRule>
  </conditionalFormatting>
  <conditionalFormatting sqref="Y1313:AF1356">
    <cfRule type="cellIs" dxfId="2242" priority="2420" operator="equal">
      <formula>"us"</formula>
    </cfRule>
  </conditionalFormatting>
  <conditionalFormatting sqref="Z1313:AF1356">
    <cfRule type="cellIs" dxfId="2241" priority="2419" operator="lessThan">
      <formula>0.01</formula>
    </cfRule>
  </conditionalFormatting>
  <conditionalFormatting sqref="AG1313:AI1356">
    <cfRule type="cellIs" dxfId="2240" priority="2418" operator="equal">
      <formula>"us"</formula>
    </cfRule>
  </conditionalFormatting>
  <conditionalFormatting sqref="AG1313:AI1356">
    <cfRule type="cellIs" dxfId="2239" priority="2417" operator="lessThan">
      <formula>0.01</formula>
    </cfRule>
  </conditionalFormatting>
  <conditionalFormatting sqref="AK1313:AK1356">
    <cfRule type="cellIs" dxfId="2238" priority="2416" operator="equal">
      <formula>"us"</formula>
    </cfRule>
  </conditionalFormatting>
  <conditionalFormatting sqref="AK1313:AK1356">
    <cfRule type="cellIs" dxfId="2237" priority="2415" operator="lessThan">
      <formula>0.01</formula>
    </cfRule>
  </conditionalFormatting>
  <conditionalFormatting sqref="AL1313:AM1356">
    <cfRule type="cellIs" dxfId="2236" priority="2414" operator="equal">
      <formula>"us"</formula>
    </cfRule>
  </conditionalFormatting>
  <conditionalFormatting sqref="AL1313:AM1356">
    <cfRule type="cellIs" dxfId="2235" priority="2413" operator="lessThan">
      <formula>0.01</formula>
    </cfRule>
  </conditionalFormatting>
  <conditionalFormatting sqref="AN1313:AN1356">
    <cfRule type="cellIs" dxfId="2234" priority="2411" operator="equal">
      <formula>"us"</formula>
    </cfRule>
  </conditionalFormatting>
  <conditionalFormatting sqref="AN1313:AN1356">
    <cfRule type="cellIs" dxfId="2233" priority="2410" operator="lessThan">
      <formula>0.01</formula>
    </cfRule>
  </conditionalFormatting>
  <conditionalFormatting sqref="AO1313:AO1356">
    <cfRule type="cellIs" dxfId="2232" priority="2408" operator="equal">
      <formula>"us"</formula>
    </cfRule>
  </conditionalFormatting>
  <conditionalFormatting sqref="AO1313:AO1356">
    <cfRule type="cellIs" dxfId="2231" priority="2407" operator="lessThan">
      <formula>0.01</formula>
    </cfRule>
  </conditionalFormatting>
  <conditionalFormatting sqref="AN1313:AN1356">
    <cfRule type="cellIs" dxfId="2230" priority="2405" operator="equal">
      <formula>"#N/A Field Not Applicable"</formula>
    </cfRule>
  </conditionalFormatting>
  <conditionalFormatting sqref="AJ1313:AJ1356">
    <cfRule type="cellIs" dxfId="2229" priority="2404" operator="equal">
      <formula>"us"</formula>
    </cfRule>
  </conditionalFormatting>
  <conditionalFormatting sqref="AJ1313:AJ1356">
    <cfRule type="cellIs" dxfId="2228" priority="2403" operator="lessThan">
      <formula>0.01</formula>
    </cfRule>
  </conditionalFormatting>
  <conditionalFormatting sqref="V1313:W1356">
    <cfRule type="cellIs" dxfId="2227" priority="2401" operator="equal">
      <formula>"Financial"</formula>
    </cfRule>
    <cfRule type="cellIs" dxfId="2226" priority="2402" operator="equal">
      <formula>"UTILITIES"</formula>
    </cfRule>
  </conditionalFormatting>
  <conditionalFormatting sqref="Y1313:AF1356">
    <cfRule type="cellIs" dxfId="2225" priority="2400" operator="equal">
      <formula>"us"</formula>
    </cfRule>
  </conditionalFormatting>
  <conditionalFormatting sqref="Z1313:AF1356">
    <cfRule type="cellIs" dxfId="2224" priority="2399" operator="lessThan">
      <formula>0.01</formula>
    </cfRule>
  </conditionalFormatting>
  <conditionalFormatting sqref="AG1313:AI1356">
    <cfRule type="cellIs" dxfId="2223" priority="2398" operator="equal">
      <formula>"us"</formula>
    </cfRule>
  </conditionalFormatting>
  <conditionalFormatting sqref="AG1313:AI1356">
    <cfRule type="cellIs" dxfId="2222" priority="2397" operator="lessThan">
      <formula>0.01</formula>
    </cfRule>
  </conditionalFormatting>
  <conditionalFormatting sqref="AK1313:AK1356">
    <cfRule type="cellIs" dxfId="2221" priority="2396" operator="equal">
      <formula>"us"</formula>
    </cfRule>
  </conditionalFormatting>
  <conditionalFormatting sqref="AK1313:AK1356">
    <cfRule type="cellIs" dxfId="2220" priority="2395" operator="lessThan">
      <formula>0.01</formula>
    </cfRule>
  </conditionalFormatting>
  <conditionalFormatting sqref="AL1313:AM1356">
    <cfRule type="cellIs" dxfId="2219" priority="2394" operator="equal">
      <formula>"us"</formula>
    </cfRule>
  </conditionalFormatting>
  <conditionalFormatting sqref="AL1313:AM1356">
    <cfRule type="cellIs" dxfId="2218" priority="2393" operator="lessThan">
      <formula>0.01</formula>
    </cfRule>
  </conditionalFormatting>
  <conditionalFormatting sqref="AN1313:AN1356">
    <cfRule type="cellIs" dxfId="2217" priority="2390" operator="equal">
      <formula>"us"</formula>
    </cfRule>
  </conditionalFormatting>
  <conditionalFormatting sqref="AN1313:AN1356">
    <cfRule type="cellIs" dxfId="2216" priority="2389" operator="lessThan">
      <formula>0.01</formula>
    </cfRule>
  </conditionalFormatting>
  <conditionalFormatting sqref="AO1313:AO1356">
    <cfRule type="cellIs" dxfId="2215" priority="2387" operator="equal">
      <formula>"us"</formula>
    </cfRule>
  </conditionalFormatting>
  <conditionalFormatting sqref="AO1313:AO1356">
    <cfRule type="cellIs" dxfId="2214" priority="2386" operator="lessThan">
      <formula>0.01</formula>
    </cfRule>
  </conditionalFormatting>
  <conditionalFormatting sqref="AN1313:AN1356">
    <cfRule type="cellIs" dxfId="2213" priority="2385" operator="equal">
      <formula>"#N/A Field Not Applicable"</formula>
    </cfRule>
  </conditionalFormatting>
  <conditionalFormatting sqref="AJ1313:AJ1356">
    <cfRule type="cellIs" dxfId="2212" priority="2384" operator="equal">
      <formula>"us"</formula>
    </cfRule>
  </conditionalFormatting>
  <conditionalFormatting sqref="AJ1313:AJ1356">
    <cfRule type="cellIs" dxfId="2211" priority="2383" operator="lessThan">
      <formula>0.01</formula>
    </cfRule>
  </conditionalFormatting>
  <conditionalFormatting sqref="V1313:W1356">
    <cfRule type="cellIs" dxfId="2210" priority="2381" operator="equal">
      <formula>"Financial"</formula>
    </cfRule>
    <cfRule type="cellIs" dxfId="2209" priority="2382" operator="equal">
      <formula>"UTILITIES"</formula>
    </cfRule>
  </conditionalFormatting>
  <conditionalFormatting sqref="Y1313:AF1356">
    <cfRule type="cellIs" dxfId="2208" priority="2380" operator="equal">
      <formula>"us"</formula>
    </cfRule>
  </conditionalFormatting>
  <conditionalFormatting sqref="Z1313:AF1356">
    <cfRule type="cellIs" dxfId="2207" priority="2379" operator="lessThan">
      <formula>0.01</formula>
    </cfRule>
  </conditionalFormatting>
  <conditionalFormatting sqref="AG1313:AI1356">
    <cfRule type="cellIs" dxfId="2206" priority="2378" operator="equal">
      <formula>"us"</formula>
    </cfRule>
  </conditionalFormatting>
  <conditionalFormatting sqref="AG1313:AI1356">
    <cfRule type="cellIs" dxfId="2205" priority="2377" operator="lessThan">
      <formula>0.01</formula>
    </cfRule>
  </conditionalFormatting>
  <conditionalFormatting sqref="AK1313:AK1356">
    <cfRule type="cellIs" dxfId="2204" priority="2376" operator="equal">
      <formula>"us"</formula>
    </cfRule>
  </conditionalFormatting>
  <conditionalFormatting sqref="AK1313:AK1356">
    <cfRule type="cellIs" dxfId="2203" priority="2375" operator="lessThan">
      <formula>0.01</formula>
    </cfRule>
  </conditionalFormatting>
  <conditionalFormatting sqref="AL1313:AM1356">
    <cfRule type="cellIs" dxfId="2202" priority="2374" operator="equal">
      <formula>"us"</formula>
    </cfRule>
  </conditionalFormatting>
  <conditionalFormatting sqref="AL1313:AM1356">
    <cfRule type="cellIs" dxfId="2201" priority="2373" operator="lessThan">
      <formula>0.01</formula>
    </cfRule>
  </conditionalFormatting>
  <conditionalFormatting sqref="AN1313:AN1356">
    <cfRule type="cellIs" dxfId="2200" priority="2370" operator="equal">
      <formula>"us"</formula>
    </cfRule>
  </conditionalFormatting>
  <conditionalFormatting sqref="AN1313:AN1356">
    <cfRule type="cellIs" dxfId="2199" priority="2369" operator="lessThan">
      <formula>0.01</formula>
    </cfRule>
  </conditionalFormatting>
  <conditionalFormatting sqref="AO1313:AO1356">
    <cfRule type="cellIs" dxfId="2198" priority="2367" operator="equal">
      <formula>"us"</formula>
    </cfRule>
  </conditionalFormatting>
  <conditionalFormatting sqref="AO1313:AO1356">
    <cfRule type="cellIs" dxfId="2197" priority="2366" operator="lessThan">
      <formula>0.01</formula>
    </cfRule>
  </conditionalFormatting>
  <conditionalFormatting sqref="AN1313:AN1356">
    <cfRule type="cellIs" dxfId="2196" priority="2365" operator="equal">
      <formula>"#N/A Field Not Applicable"</formula>
    </cfRule>
  </conditionalFormatting>
  <conditionalFormatting sqref="AJ1313:AJ1356">
    <cfRule type="cellIs" dxfId="2195" priority="2364" operator="equal">
      <formula>"us"</formula>
    </cfRule>
  </conditionalFormatting>
  <conditionalFormatting sqref="AJ1313:AJ1356">
    <cfRule type="cellIs" dxfId="2194" priority="2363" operator="lessThan">
      <formula>0.01</formula>
    </cfRule>
  </conditionalFormatting>
  <conditionalFormatting sqref="V1313:W1356">
    <cfRule type="cellIs" dxfId="2193" priority="2361" operator="equal">
      <formula>"Financial"</formula>
    </cfRule>
    <cfRule type="cellIs" dxfId="2192" priority="2362" operator="equal">
      <formula>"UTILITIES"</formula>
    </cfRule>
  </conditionalFormatting>
  <conditionalFormatting sqref="Y1313:AF1356">
    <cfRule type="cellIs" dxfId="2191" priority="2360" operator="equal">
      <formula>"us"</formula>
    </cfRule>
  </conditionalFormatting>
  <conditionalFormatting sqref="Z1313:AF1356">
    <cfRule type="cellIs" dxfId="2190" priority="2359" operator="lessThan">
      <formula>0.01</formula>
    </cfRule>
  </conditionalFormatting>
  <conditionalFormatting sqref="AG1313:AI1356">
    <cfRule type="cellIs" dxfId="2189" priority="2358" operator="equal">
      <formula>"us"</formula>
    </cfRule>
  </conditionalFormatting>
  <conditionalFormatting sqref="AG1313:AI1356">
    <cfRule type="cellIs" dxfId="2188" priority="2357" operator="lessThan">
      <formula>0.01</formula>
    </cfRule>
  </conditionalFormatting>
  <conditionalFormatting sqref="AK1313:AK1356">
    <cfRule type="cellIs" dxfId="2187" priority="2356" operator="equal">
      <formula>"us"</formula>
    </cfRule>
  </conditionalFormatting>
  <conditionalFormatting sqref="AK1313:AK1356">
    <cfRule type="cellIs" dxfId="2186" priority="2355" operator="lessThan">
      <formula>0.01</formula>
    </cfRule>
  </conditionalFormatting>
  <conditionalFormatting sqref="AL1313:AM1356">
    <cfRule type="cellIs" dxfId="2185" priority="2354" operator="equal">
      <formula>"us"</formula>
    </cfRule>
  </conditionalFormatting>
  <conditionalFormatting sqref="AL1313:AM1356">
    <cfRule type="cellIs" dxfId="2184" priority="2353" operator="lessThan">
      <formula>0.01</formula>
    </cfRule>
  </conditionalFormatting>
  <conditionalFormatting sqref="AN1313:AN1356">
    <cfRule type="cellIs" dxfId="2183" priority="2350" operator="equal">
      <formula>"us"</formula>
    </cfRule>
  </conditionalFormatting>
  <conditionalFormatting sqref="AN1313:AN1356">
    <cfRule type="cellIs" dxfId="2182" priority="2349" operator="lessThan">
      <formula>0.01</formula>
    </cfRule>
  </conditionalFormatting>
  <conditionalFormatting sqref="AO1313:AO1356">
    <cfRule type="cellIs" dxfId="2181" priority="2347" operator="equal">
      <formula>"us"</formula>
    </cfRule>
  </conditionalFormatting>
  <conditionalFormatting sqref="AO1313:AO1356">
    <cfRule type="cellIs" dxfId="2180" priority="2346" operator="lessThan">
      <formula>0.01</formula>
    </cfRule>
  </conditionalFormatting>
  <conditionalFormatting sqref="AN1313:AN1356">
    <cfRule type="cellIs" dxfId="2179" priority="2345" operator="equal">
      <formula>"#N/A Field Not Applicable"</formula>
    </cfRule>
  </conditionalFormatting>
  <conditionalFormatting sqref="AJ1313:AJ1356">
    <cfRule type="cellIs" dxfId="2178" priority="2344" operator="equal">
      <formula>"us"</formula>
    </cfRule>
  </conditionalFormatting>
  <conditionalFormatting sqref="AJ1313:AJ1356">
    <cfRule type="cellIs" dxfId="2177" priority="2343" operator="lessThan">
      <formula>0.01</formula>
    </cfRule>
  </conditionalFormatting>
  <conditionalFormatting sqref="AN1277:AN1312">
    <cfRule type="cellIs" dxfId="2176" priority="2341" operator="equal">
      <formula>"#N/A Field Not Applicable"</formula>
    </cfRule>
  </conditionalFormatting>
  <conditionalFormatting sqref="V1277:W1312">
    <cfRule type="cellIs" dxfId="2175" priority="2339" operator="equal">
      <formula>"Financial"</formula>
    </cfRule>
    <cfRule type="cellIs" dxfId="2174" priority="2340" operator="equal">
      <formula>"UTILITIES"</formula>
    </cfRule>
  </conditionalFormatting>
  <conditionalFormatting sqref="Y1277:AF1312">
    <cfRule type="cellIs" dxfId="2173" priority="2338" operator="equal">
      <formula>"us"</formula>
    </cfRule>
  </conditionalFormatting>
  <conditionalFormatting sqref="Z1277:AF1312">
    <cfRule type="cellIs" dxfId="2172" priority="2337" operator="lessThan">
      <formula>0.01</formula>
    </cfRule>
  </conditionalFormatting>
  <conditionalFormatting sqref="AG1277:AI1312">
    <cfRule type="cellIs" dxfId="2171" priority="2336" operator="equal">
      <formula>"us"</formula>
    </cfRule>
  </conditionalFormatting>
  <conditionalFormatting sqref="AG1277:AI1312">
    <cfRule type="cellIs" dxfId="2170" priority="2335" operator="lessThan">
      <formula>0.01</formula>
    </cfRule>
  </conditionalFormatting>
  <conditionalFormatting sqref="AK1277:AK1312">
    <cfRule type="cellIs" dxfId="2169" priority="2334" operator="equal">
      <formula>"us"</formula>
    </cfRule>
  </conditionalFormatting>
  <conditionalFormatting sqref="AK1277:AK1312">
    <cfRule type="cellIs" dxfId="2168" priority="2333" operator="lessThan">
      <formula>0.01</formula>
    </cfRule>
  </conditionalFormatting>
  <conditionalFormatting sqref="AL1277:AM1312">
    <cfRule type="cellIs" dxfId="2167" priority="2332" operator="equal">
      <formula>"us"</formula>
    </cfRule>
  </conditionalFormatting>
  <conditionalFormatting sqref="AL1277:AM1312">
    <cfRule type="cellIs" dxfId="2166" priority="2331" operator="lessThan">
      <formula>0.01</formula>
    </cfRule>
  </conditionalFormatting>
  <conditionalFormatting sqref="AN1277:AN1312">
    <cfRule type="cellIs" dxfId="2165" priority="2330" operator="equal">
      <formula>"us"</formula>
    </cfRule>
  </conditionalFormatting>
  <conditionalFormatting sqref="AN1277:AN1312">
    <cfRule type="cellIs" dxfId="2164" priority="2329" operator="lessThan">
      <formula>0.01</formula>
    </cfRule>
  </conditionalFormatting>
  <conditionalFormatting sqref="AO1277:AO1312">
    <cfRule type="cellIs" dxfId="2163" priority="2328" operator="equal">
      <formula>"us"</formula>
    </cfRule>
  </conditionalFormatting>
  <conditionalFormatting sqref="AO1277:AO1312">
    <cfRule type="cellIs" dxfId="2162" priority="2327" operator="lessThan">
      <formula>0.01</formula>
    </cfRule>
  </conditionalFormatting>
  <conditionalFormatting sqref="AN1277:AN1312">
    <cfRule type="cellIs" dxfId="2161" priority="2326" operator="equal">
      <formula>"#N/A Field Not Applicable"</formula>
    </cfRule>
  </conditionalFormatting>
  <conditionalFormatting sqref="AJ1277:AJ1312">
    <cfRule type="cellIs" dxfId="2160" priority="2325" operator="equal">
      <formula>"us"</formula>
    </cfRule>
  </conditionalFormatting>
  <conditionalFormatting sqref="AJ1277:AJ1312">
    <cfRule type="cellIs" dxfId="2159" priority="2324" operator="lessThan">
      <formula>0.01</formula>
    </cfRule>
  </conditionalFormatting>
  <conditionalFormatting sqref="V1277:W1312">
    <cfRule type="cellIs" dxfId="2158" priority="2322" operator="equal">
      <formula>"Financial"</formula>
    </cfRule>
    <cfRule type="cellIs" dxfId="2157" priority="2323" operator="equal">
      <formula>"UTILITIES"</formula>
    </cfRule>
  </conditionalFormatting>
  <conditionalFormatting sqref="Y1277:AF1312">
    <cfRule type="cellIs" dxfId="2156" priority="2321" operator="equal">
      <formula>"us"</formula>
    </cfRule>
  </conditionalFormatting>
  <conditionalFormatting sqref="Z1277:AF1312">
    <cfRule type="cellIs" dxfId="2155" priority="2320" operator="lessThan">
      <formula>0.01</formula>
    </cfRule>
  </conditionalFormatting>
  <conditionalFormatting sqref="AG1277:AI1312">
    <cfRule type="cellIs" dxfId="2154" priority="2319" operator="equal">
      <formula>"us"</formula>
    </cfRule>
  </conditionalFormatting>
  <conditionalFormatting sqref="AG1277:AI1312">
    <cfRule type="cellIs" dxfId="2153" priority="2318" operator="lessThan">
      <formula>0.01</formula>
    </cfRule>
  </conditionalFormatting>
  <conditionalFormatting sqref="AK1277:AK1312">
    <cfRule type="cellIs" dxfId="2152" priority="2317" operator="equal">
      <formula>"us"</formula>
    </cfRule>
  </conditionalFormatting>
  <conditionalFormatting sqref="AK1277:AK1312">
    <cfRule type="cellIs" dxfId="2151" priority="2316" operator="lessThan">
      <formula>0.01</formula>
    </cfRule>
  </conditionalFormatting>
  <conditionalFormatting sqref="AL1277:AM1312">
    <cfRule type="cellIs" dxfId="2150" priority="2315" operator="equal">
      <formula>"us"</formula>
    </cfRule>
  </conditionalFormatting>
  <conditionalFormatting sqref="AL1277:AM1312">
    <cfRule type="cellIs" dxfId="2149" priority="2314" operator="lessThan">
      <formula>0.01</formula>
    </cfRule>
  </conditionalFormatting>
  <conditionalFormatting sqref="AN1277:AN1312">
    <cfRule type="cellIs" dxfId="2148" priority="2313" operator="equal">
      <formula>"us"</formula>
    </cfRule>
  </conditionalFormatting>
  <conditionalFormatting sqref="AN1277:AN1312">
    <cfRule type="cellIs" dxfId="2147" priority="2312" operator="lessThan">
      <formula>0.01</formula>
    </cfRule>
  </conditionalFormatting>
  <conditionalFormatting sqref="AO1277:AO1312">
    <cfRule type="cellIs" dxfId="2146" priority="2311" operator="equal">
      <formula>"us"</formula>
    </cfRule>
  </conditionalFormatting>
  <conditionalFormatting sqref="AO1277:AO1312">
    <cfRule type="cellIs" dxfId="2145" priority="2310" operator="lessThan">
      <formula>0.01</formula>
    </cfRule>
  </conditionalFormatting>
  <conditionalFormatting sqref="AN1277:AN1312">
    <cfRule type="cellIs" dxfId="2144" priority="2309" operator="equal">
      <formula>"#N/A Field Not Applicable"</formula>
    </cfRule>
  </conditionalFormatting>
  <conditionalFormatting sqref="AJ1277:AJ1312">
    <cfRule type="cellIs" dxfId="2143" priority="2308" operator="equal">
      <formula>"us"</formula>
    </cfRule>
  </conditionalFormatting>
  <conditionalFormatting sqref="AJ1277:AJ1312">
    <cfRule type="cellIs" dxfId="2142" priority="2307" operator="lessThan">
      <formula>0.01</formula>
    </cfRule>
  </conditionalFormatting>
  <conditionalFormatting sqref="V1277:W1312">
    <cfRule type="cellIs" dxfId="2141" priority="2305" operator="equal">
      <formula>"Financial"</formula>
    </cfRule>
    <cfRule type="cellIs" dxfId="2140" priority="2306" operator="equal">
      <formula>"UTILITIES"</formula>
    </cfRule>
  </conditionalFormatting>
  <conditionalFormatting sqref="Y1277:AF1312">
    <cfRule type="cellIs" dxfId="2139" priority="2304" operator="equal">
      <formula>"us"</formula>
    </cfRule>
  </conditionalFormatting>
  <conditionalFormatting sqref="Z1277:AF1312">
    <cfRule type="cellIs" dxfId="2138" priority="2303" operator="lessThan">
      <formula>0.01</formula>
    </cfRule>
  </conditionalFormatting>
  <conditionalFormatting sqref="AG1277:AI1312">
    <cfRule type="cellIs" dxfId="2137" priority="2302" operator="equal">
      <formula>"us"</formula>
    </cfRule>
  </conditionalFormatting>
  <conditionalFormatting sqref="AG1277:AI1312">
    <cfRule type="cellIs" dxfId="2136" priority="2301" operator="lessThan">
      <formula>0.01</formula>
    </cfRule>
  </conditionalFormatting>
  <conditionalFormatting sqref="AK1277:AK1312">
    <cfRule type="cellIs" dxfId="2135" priority="2300" operator="equal">
      <formula>"us"</formula>
    </cfRule>
  </conditionalFormatting>
  <conditionalFormatting sqref="AK1277:AK1312">
    <cfRule type="cellIs" dxfId="2134" priority="2299" operator="lessThan">
      <formula>0.01</formula>
    </cfRule>
  </conditionalFormatting>
  <conditionalFormatting sqref="AL1277:AM1312">
    <cfRule type="cellIs" dxfId="2133" priority="2298" operator="equal">
      <formula>"us"</formula>
    </cfRule>
  </conditionalFormatting>
  <conditionalFormatting sqref="AL1277:AM1312">
    <cfRule type="cellIs" dxfId="2132" priority="2297" operator="lessThan">
      <formula>0.01</formula>
    </cfRule>
  </conditionalFormatting>
  <conditionalFormatting sqref="AN1277:AN1312">
    <cfRule type="cellIs" dxfId="2131" priority="2296" operator="equal">
      <formula>"us"</formula>
    </cfRule>
  </conditionalFormatting>
  <conditionalFormatting sqref="AN1277:AN1312">
    <cfRule type="cellIs" dxfId="2130" priority="2295" operator="lessThan">
      <formula>0.01</formula>
    </cfRule>
  </conditionalFormatting>
  <conditionalFormatting sqref="AO1277:AO1312">
    <cfRule type="cellIs" dxfId="2129" priority="2294" operator="equal">
      <formula>"us"</formula>
    </cfRule>
  </conditionalFormatting>
  <conditionalFormatting sqref="AO1277:AO1312">
    <cfRule type="cellIs" dxfId="2128" priority="2293" operator="lessThan">
      <formula>0.01</formula>
    </cfRule>
  </conditionalFormatting>
  <conditionalFormatting sqref="AN1277:AN1312">
    <cfRule type="cellIs" dxfId="2127" priority="2292" operator="equal">
      <formula>"#N/A Field Not Applicable"</formula>
    </cfRule>
  </conditionalFormatting>
  <conditionalFormatting sqref="AJ1277:AJ1312">
    <cfRule type="cellIs" dxfId="2126" priority="2291" operator="equal">
      <formula>"us"</formula>
    </cfRule>
  </conditionalFormatting>
  <conditionalFormatting sqref="AJ1277:AJ1312">
    <cfRule type="cellIs" dxfId="2125" priority="2290" operator="lessThan">
      <formula>0.01</formula>
    </cfRule>
  </conditionalFormatting>
  <conditionalFormatting sqref="V1277:W1312">
    <cfRule type="cellIs" dxfId="2124" priority="2288" operator="equal">
      <formula>"Financial"</formula>
    </cfRule>
    <cfRule type="cellIs" dxfId="2123" priority="2289" operator="equal">
      <formula>"UTILITIES"</formula>
    </cfRule>
  </conditionalFormatting>
  <conditionalFormatting sqref="Y1277:AF1312">
    <cfRule type="cellIs" dxfId="2122" priority="2287" operator="equal">
      <formula>"us"</formula>
    </cfRule>
  </conditionalFormatting>
  <conditionalFormatting sqref="Z1277:AF1312">
    <cfRule type="cellIs" dxfId="2121" priority="2286" operator="lessThan">
      <formula>0.01</formula>
    </cfRule>
  </conditionalFormatting>
  <conditionalFormatting sqref="AG1277:AI1312">
    <cfRule type="cellIs" dxfId="2120" priority="2285" operator="equal">
      <formula>"us"</formula>
    </cfRule>
  </conditionalFormatting>
  <conditionalFormatting sqref="AG1277:AI1312">
    <cfRule type="cellIs" dxfId="2119" priority="2284" operator="lessThan">
      <formula>0.01</formula>
    </cfRule>
  </conditionalFormatting>
  <conditionalFormatting sqref="AK1277:AK1312">
    <cfRule type="cellIs" dxfId="2118" priority="2283" operator="equal">
      <formula>"us"</formula>
    </cfRule>
  </conditionalFormatting>
  <conditionalFormatting sqref="AK1277:AK1312">
    <cfRule type="cellIs" dxfId="2117" priority="2282" operator="lessThan">
      <formula>0.01</formula>
    </cfRule>
  </conditionalFormatting>
  <conditionalFormatting sqref="AL1277:AM1312">
    <cfRule type="cellIs" dxfId="2116" priority="2281" operator="equal">
      <formula>"us"</formula>
    </cfRule>
  </conditionalFormatting>
  <conditionalFormatting sqref="AL1277:AM1312">
    <cfRule type="cellIs" dxfId="2115" priority="2280" operator="lessThan">
      <formula>0.01</formula>
    </cfRule>
  </conditionalFormatting>
  <conditionalFormatting sqref="AN1277:AN1312">
    <cfRule type="cellIs" dxfId="2114" priority="2279" operator="equal">
      <formula>"us"</formula>
    </cfRule>
  </conditionalFormatting>
  <conditionalFormatting sqref="AN1277:AN1312">
    <cfRule type="cellIs" dxfId="2113" priority="2278" operator="lessThan">
      <formula>0.01</formula>
    </cfRule>
  </conditionalFormatting>
  <conditionalFormatting sqref="AO1277:AO1312">
    <cfRule type="cellIs" dxfId="2112" priority="2277" operator="equal">
      <formula>"us"</formula>
    </cfRule>
  </conditionalFormatting>
  <conditionalFormatting sqref="AO1277:AO1312">
    <cfRule type="cellIs" dxfId="2111" priority="2276" operator="lessThan">
      <formula>0.01</formula>
    </cfRule>
  </conditionalFormatting>
  <conditionalFormatting sqref="AN1277:AN1312">
    <cfRule type="cellIs" dxfId="2110" priority="2275" operator="equal">
      <formula>"#N/A Field Not Applicable"</formula>
    </cfRule>
  </conditionalFormatting>
  <conditionalFormatting sqref="AJ1277:AJ1312">
    <cfRule type="cellIs" dxfId="2109" priority="2274" operator="equal">
      <formula>"us"</formula>
    </cfRule>
  </conditionalFormatting>
  <conditionalFormatting sqref="AJ1277:AJ1312">
    <cfRule type="cellIs" dxfId="2108" priority="2273" operator="lessThan">
      <formula>0.01</formula>
    </cfRule>
  </conditionalFormatting>
  <conditionalFormatting sqref="AN1274:AN1276">
    <cfRule type="cellIs" dxfId="2107" priority="2269" operator="equal">
      <formula>"#N/A Field Not Applicable"</formula>
    </cfRule>
  </conditionalFormatting>
  <conditionalFormatting sqref="V1274:W1276">
    <cfRule type="cellIs" dxfId="2106" priority="2267" operator="equal">
      <formula>"Financial"</formula>
    </cfRule>
    <cfRule type="cellIs" dxfId="2105" priority="2268" operator="equal">
      <formula>"UTILITIES"</formula>
    </cfRule>
  </conditionalFormatting>
  <conditionalFormatting sqref="Y1274:AF1276">
    <cfRule type="cellIs" dxfId="2104" priority="2266" operator="equal">
      <formula>"us"</formula>
    </cfRule>
  </conditionalFormatting>
  <conditionalFormatting sqref="Z1274:AF1276">
    <cfRule type="cellIs" dxfId="2103" priority="2265" operator="lessThan">
      <formula>0.01</formula>
    </cfRule>
  </conditionalFormatting>
  <conditionalFormatting sqref="AG1274:AI1276">
    <cfRule type="cellIs" dxfId="2102" priority="2264" operator="equal">
      <formula>"us"</formula>
    </cfRule>
  </conditionalFormatting>
  <conditionalFormatting sqref="AG1274:AI1276">
    <cfRule type="cellIs" dxfId="2101" priority="2263" operator="lessThan">
      <formula>0.01</formula>
    </cfRule>
  </conditionalFormatting>
  <conditionalFormatting sqref="AK1274:AK1276">
    <cfRule type="cellIs" dxfId="2100" priority="2262" operator="equal">
      <formula>"us"</formula>
    </cfRule>
  </conditionalFormatting>
  <conditionalFormatting sqref="AK1274:AK1276">
    <cfRule type="cellIs" dxfId="2099" priority="2261" operator="lessThan">
      <formula>0.01</formula>
    </cfRule>
  </conditionalFormatting>
  <conditionalFormatting sqref="AL1274:AM1276">
    <cfRule type="cellIs" dxfId="2098" priority="2260" operator="equal">
      <formula>"us"</formula>
    </cfRule>
  </conditionalFormatting>
  <conditionalFormatting sqref="AL1274:AM1276">
    <cfRule type="cellIs" dxfId="2097" priority="2259" operator="lessThan">
      <formula>0.01</formula>
    </cfRule>
  </conditionalFormatting>
  <conditionalFormatting sqref="AN1274:AN1276">
    <cfRule type="cellIs" dxfId="2096" priority="2257" operator="equal">
      <formula>"us"</formula>
    </cfRule>
  </conditionalFormatting>
  <conditionalFormatting sqref="AN1274:AN1276">
    <cfRule type="cellIs" dxfId="2095" priority="2256" operator="lessThan">
      <formula>0.01</formula>
    </cfRule>
  </conditionalFormatting>
  <conditionalFormatting sqref="AO1274:AO1276">
    <cfRule type="cellIs" dxfId="2094" priority="2254" operator="equal">
      <formula>"us"</formula>
    </cfRule>
  </conditionalFormatting>
  <conditionalFormatting sqref="AO1274:AO1276">
    <cfRule type="cellIs" dxfId="2093" priority="2253" operator="lessThan">
      <formula>0.01</formula>
    </cfRule>
  </conditionalFormatting>
  <conditionalFormatting sqref="AN1274:AN1276">
    <cfRule type="cellIs" dxfId="2092" priority="2251" operator="equal">
      <formula>"#N/A Field Not Applicable"</formula>
    </cfRule>
  </conditionalFormatting>
  <conditionalFormatting sqref="AJ1274:AJ1276">
    <cfRule type="cellIs" dxfId="2091" priority="2250" operator="equal">
      <formula>"us"</formula>
    </cfRule>
  </conditionalFormatting>
  <conditionalFormatting sqref="AJ1274:AJ1276">
    <cfRule type="cellIs" dxfId="2090" priority="2249" operator="lessThan">
      <formula>0.01</formula>
    </cfRule>
  </conditionalFormatting>
  <conditionalFormatting sqref="V1274:W1276">
    <cfRule type="cellIs" dxfId="2089" priority="2247" operator="equal">
      <formula>"Financial"</formula>
    </cfRule>
    <cfRule type="cellIs" dxfId="2088" priority="2248" operator="equal">
      <formula>"UTILITIES"</formula>
    </cfRule>
  </conditionalFormatting>
  <conditionalFormatting sqref="Y1274:AF1276">
    <cfRule type="cellIs" dxfId="2087" priority="2246" operator="equal">
      <formula>"us"</formula>
    </cfRule>
  </conditionalFormatting>
  <conditionalFormatting sqref="Z1274:AF1276">
    <cfRule type="cellIs" dxfId="2086" priority="2245" operator="lessThan">
      <formula>0.01</formula>
    </cfRule>
  </conditionalFormatting>
  <conditionalFormatting sqref="AG1274:AI1276">
    <cfRule type="cellIs" dxfId="2085" priority="2244" operator="equal">
      <formula>"us"</formula>
    </cfRule>
  </conditionalFormatting>
  <conditionalFormatting sqref="AG1274:AI1276">
    <cfRule type="cellIs" dxfId="2084" priority="2243" operator="lessThan">
      <formula>0.01</formula>
    </cfRule>
  </conditionalFormatting>
  <conditionalFormatting sqref="AK1274:AK1276">
    <cfRule type="cellIs" dxfId="2083" priority="2242" operator="equal">
      <formula>"us"</formula>
    </cfRule>
  </conditionalFormatting>
  <conditionalFormatting sqref="AK1274:AK1276">
    <cfRule type="cellIs" dxfId="2082" priority="2241" operator="lessThan">
      <formula>0.01</formula>
    </cfRule>
  </conditionalFormatting>
  <conditionalFormatting sqref="AL1274:AM1276">
    <cfRule type="cellIs" dxfId="2081" priority="2240" operator="equal">
      <formula>"us"</formula>
    </cfRule>
  </conditionalFormatting>
  <conditionalFormatting sqref="AL1274:AM1276">
    <cfRule type="cellIs" dxfId="2080" priority="2239" operator="lessThan">
      <formula>0.01</formula>
    </cfRule>
  </conditionalFormatting>
  <conditionalFormatting sqref="AN1274:AN1276">
    <cfRule type="cellIs" dxfId="2079" priority="2236" operator="equal">
      <formula>"us"</formula>
    </cfRule>
  </conditionalFormatting>
  <conditionalFormatting sqref="AN1274:AN1276">
    <cfRule type="cellIs" dxfId="2078" priority="2235" operator="lessThan">
      <formula>0.01</formula>
    </cfRule>
  </conditionalFormatting>
  <conditionalFormatting sqref="AO1274:AO1276">
    <cfRule type="cellIs" dxfId="2077" priority="2233" operator="equal">
      <formula>"us"</formula>
    </cfRule>
  </conditionalFormatting>
  <conditionalFormatting sqref="AO1274:AO1276">
    <cfRule type="cellIs" dxfId="2076" priority="2232" operator="lessThan">
      <formula>0.01</formula>
    </cfRule>
  </conditionalFormatting>
  <conditionalFormatting sqref="AN1274:AN1276">
    <cfRule type="cellIs" dxfId="2075" priority="2231" operator="equal">
      <formula>"#N/A Field Not Applicable"</formula>
    </cfRule>
  </conditionalFormatting>
  <conditionalFormatting sqref="AJ1274:AJ1276">
    <cfRule type="cellIs" dxfId="2074" priority="2230" operator="equal">
      <formula>"us"</formula>
    </cfRule>
  </conditionalFormatting>
  <conditionalFormatting sqref="AJ1274:AJ1276">
    <cfRule type="cellIs" dxfId="2073" priority="2229" operator="lessThan">
      <formula>0.01</formula>
    </cfRule>
  </conditionalFormatting>
  <conditionalFormatting sqref="V1274:W1276">
    <cfRule type="cellIs" dxfId="2072" priority="2227" operator="equal">
      <formula>"Financial"</formula>
    </cfRule>
    <cfRule type="cellIs" dxfId="2071" priority="2228" operator="equal">
      <formula>"UTILITIES"</formula>
    </cfRule>
  </conditionalFormatting>
  <conditionalFormatting sqref="Y1274:AF1276">
    <cfRule type="cellIs" dxfId="2070" priority="2226" operator="equal">
      <formula>"us"</formula>
    </cfRule>
  </conditionalFormatting>
  <conditionalFormatting sqref="Z1274:AF1276">
    <cfRule type="cellIs" dxfId="2069" priority="2225" operator="lessThan">
      <formula>0.01</formula>
    </cfRule>
  </conditionalFormatting>
  <conditionalFormatting sqref="AG1274:AI1276">
    <cfRule type="cellIs" dxfId="2068" priority="2224" operator="equal">
      <formula>"us"</formula>
    </cfRule>
  </conditionalFormatting>
  <conditionalFormatting sqref="AG1274:AI1276">
    <cfRule type="cellIs" dxfId="2067" priority="2223" operator="lessThan">
      <formula>0.01</formula>
    </cfRule>
  </conditionalFormatting>
  <conditionalFormatting sqref="AK1274:AK1276">
    <cfRule type="cellIs" dxfId="2066" priority="2222" operator="equal">
      <formula>"us"</formula>
    </cfRule>
  </conditionalFormatting>
  <conditionalFormatting sqref="AK1274:AK1276">
    <cfRule type="cellIs" dxfId="2065" priority="2221" operator="lessThan">
      <formula>0.01</formula>
    </cfRule>
  </conditionalFormatting>
  <conditionalFormatting sqref="AL1274:AM1276">
    <cfRule type="cellIs" dxfId="2064" priority="2220" operator="equal">
      <formula>"us"</formula>
    </cfRule>
  </conditionalFormatting>
  <conditionalFormatting sqref="AL1274:AM1276">
    <cfRule type="cellIs" dxfId="2063" priority="2219" operator="lessThan">
      <formula>0.01</formula>
    </cfRule>
  </conditionalFormatting>
  <conditionalFormatting sqref="AN1274:AN1276">
    <cfRule type="cellIs" dxfId="2062" priority="2216" operator="equal">
      <formula>"us"</formula>
    </cfRule>
  </conditionalFormatting>
  <conditionalFormatting sqref="AN1274:AN1276">
    <cfRule type="cellIs" dxfId="2061" priority="2215" operator="lessThan">
      <formula>0.01</formula>
    </cfRule>
  </conditionalFormatting>
  <conditionalFormatting sqref="AO1274:AO1276">
    <cfRule type="cellIs" dxfId="2060" priority="2213" operator="equal">
      <formula>"us"</formula>
    </cfRule>
  </conditionalFormatting>
  <conditionalFormatting sqref="AO1274:AO1276">
    <cfRule type="cellIs" dxfId="2059" priority="2212" operator="lessThan">
      <formula>0.01</formula>
    </cfRule>
  </conditionalFormatting>
  <conditionalFormatting sqref="AN1274:AN1276">
    <cfRule type="cellIs" dxfId="2058" priority="2211" operator="equal">
      <formula>"#N/A Field Not Applicable"</formula>
    </cfRule>
  </conditionalFormatting>
  <conditionalFormatting sqref="AJ1274:AJ1276">
    <cfRule type="cellIs" dxfId="2057" priority="2210" operator="equal">
      <formula>"us"</formula>
    </cfRule>
  </conditionalFormatting>
  <conditionalFormatting sqref="AJ1274:AJ1276">
    <cfRule type="cellIs" dxfId="2056" priority="2209" operator="lessThan">
      <formula>0.01</formula>
    </cfRule>
  </conditionalFormatting>
  <conditionalFormatting sqref="V1274:W1276">
    <cfRule type="cellIs" dxfId="2055" priority="2207" operator="equal">
      <formula>"Financial"</formula>
    </cfRule>
    <cfRule type="cellIs" dxfId="2054" priority="2208" operator="equal">
      <formula>"UTILITIES"</formula>
    </cfRule>
  </conditionalFormatting>
  <conditionalFormatting sqref="Y1274:AF1276">
    <cfRule type="cellIs" dxfId="2053" priority="2206" operator="equal">
      <formula>"us"</formula>
    </cfRule>
  </conditionalFormatting>
  <conditionalFormatting sqref="Z1274:AF1276">
    <cfRule type="cellIs" dxfId="2052" priority="2205" operator="lessThan">
      <formula>0.01</formula>
    </cfRule>
  </conditionalFormatting>
  <conditionalFormatting sqref="AG1274:AI1276">
    <cfRule type="cellIs" dxfId="2051" priority="2204" operator="equal">
      <formula>"us"</formula>
    </cfRule>
  </conditionalFormatting>
  <conditionalFormatting sqref="AG1274:AI1276">
    <cfRule type="cellIs" dxfId="2050" priority="2203" operator="lessThan">
      <formula>0.01</formula>
    </cfRule>
  </conditionalFormatting>
  <conditionalFormatting sqref="AK1274:AK1276">
    <cfRule type="cellIs" dxfId="2049" priority="2202" operator="equal">
      <formula>"us"</formula>
    </cfRule>
  </conditionalFormatting>
  <conditionalFormatting sqref="AK1274:AK1276">
    <cfRule type="cellIs" dxfId="2048" priority="2201" operator="lessThan">
      <formula>0.01</formula>
    </cfRule>
  </conditionalFormatting>
  <conditionalFormatting sqref="AL1274:AM1276">
    <cfRule type="cellIs" dxfId="2047" priority="2200" operator="equal">
      <formula>"us"</formula>
    </cfRule>
  </conditionalFormatting>
  <conditionalFormatting sqref="AL1274:AM1276">
    <cfRule type="cellIs" dxfId="2046" priority="2199" operator="lessThan">
      <formula>0.01</formula>
    </cfRule>
  </conditionalFormatting>
  <conditionalFormatting sqref="AN1274:AN1276">
    <cfRule type="cellIs" dxfId="2045" priority="2196" operator="equal">
      <formula>"us"</formula>
    </cfRule>
  </conditionalFormatting>
  <conditionalFormatting sqref="AN1274:AN1276">
    <cfRule type="cellIs" dxfId="2044" priority="2195" operator="lessThan">
      <formula>0.01</formula>
    </cfRule>
  </conditionalFormatting>
  <conditionalFormatting sqref="AO1274:AO1276">
    <cfRule type="cellIs" dxfId="2043" priority="2193" operator="equal">
      <formula>"us"</formula>
    </cfRule>
  </conditionalFormatting>
  <conditionalFormatting sqref="AO1274:AO1276">
    <cfRule type="cellIs" dxfId="2042" priority="2192" operator="lessThan">
      <formula>0.01</formula>
    </cfRule>
  </conditionalFormatting>
  <conditionalFormatting sqref="AN1274:AN1276">
    <cfRule type="cellIs" dxfId="2041" priority="2191" operator="equal">
      <formula>"#N/A Field Not Applicable"</formula>
    </cfRule>
  </conditionalFormatting>
  <conditionalFormatting sqref="AJ1274:AJ1276">
    <cfRule type="cellIs" dxfId="2040" priority="2190" operator="equal">
      <formula>"us"</formula>
    </cfRule>
  </conditionalFormatting>
  <conditionalFormatting sqref="AJ1274:AJ1276">
    <cfRule type="cellIs" dxfId="2039" priority="2189" operator="lessThan">
      <formula>0.01</formula>
    </cfRule>
  </conditionalFormatting>
  <conditionalFormatting sqref="AN1253:AN1273">
    <cfRule type="cellIs" dxfId="2038" priority="2185" operator="equal">
      <formula>"#N/A Field Not Applicable"</formula>
    </cfRule>
  </conditionalFormatting>
  <conditionalFormatting sqref="V1253:W1273">
    <cfRule type="cellIs" dxfId="2037" priority="2183" operator="equal">
      <formula>"Financial"</formula>
    </cfRule>
    <cfRule type="cellIs" dxfId="2036" priority="2184" operator="equal">
      <formula>"UTILITIES"</formula>
    </cfRule>
  </conditionalFormatting>
  <conditionalFormatting sqref="Y1253:AF1273">
    <cfRule type="cellIs" dxfId="2035" priority="2182" operator="equal">
      <formula>"us"</formula>
    </cfRule>
  </conditionalFormatting>
  <conditionalFormatting sqref="Z1253:AF1273">
    <cfRule type="cellIs" dxfId="2034" priority="2181" operator="lessThan">
      <formula>0.01</formula>
    </cfRule>
  </conditionalFormatting>
  <conditionalFormatting sqref="AG1253:AI1273">
    <cfRule type="cellIs" dxfId="2033" priority="2180" operator="equal">
      <formula>"us"</formula>
    </cfRule>
  </conditionalFormatting>
  <conditionalFormatting sqref="AG1253:AI1273">
    <cfRule type="cellIs" dxfId="2032" priority="2179" operator="lessThan">
      <formula>0.01</formula>
    </cfRule>
  </conditionalFormatting>
  <conditionalFormatting sqref="AK1253:AK1273">
    <cfRule type="cellIs" dxfId="2031" priority="2178" operator="equal">
      <formula>"us"</formula>
    </cfRule>
  </conditionalFormatting>
  <conditionalFormatting sqref="AK1253:AK1273">
    <cfRule type="cellIs" dxfId="2030" priority="2177" operator="lessThan">
      <formula>0.01</formula>
    </cfRule>
  </conditionalFormatting>
  <conditionalFormatting sqref="AL1253:AM1273">
    <cfRule type="cellIs" dxfId="2029" priority="2176" operator="equal">
      <formula>"us"</formula>
    </cfRule>
  </conditionalFormatting>
  <conditionalFormatting sqref="AL1253:AM1273">
    <cfRule type="cellIs" dxfId="2028" priority="2175" operator="lessThan">
      <formula>0.01</formula>
    </cfRule>
  </conditionalFormatting>
  <conditionalFormatting sqref="AN1253:AN1273">
    <cfRule type="cellIs" dxfId="2027" priority="2173" operator="equal">
      <formula>"us"</formula>
    </cfRule>
  </conditionalFormatting>
  <conditionalFormatting sqref="AN1253:AN1273">
    <cfRule type="cellIs" dxfId="2026" priority="2172" operator="lessThan">
      <formula>0.01</formula>
    </cfRule>
  </conditionalFormatting>
  <conditionalFormatting sqref="AO1253:AO1273">
    <cfRule type="cellIs" dxfId="2025" priority="2170" operator="equal">
      <formula>"us"</formula>
    </cfRule>
  </conditionalFormatting>
  <conditionalFormatting sqref="AO1253:AO1273">
    <cfRule type="cellIs" dxfId="2024" priority="2169" operator="lessThan">
      <formula>0.01</formula>
    </cfRule>
  </conditionalFormatting>
  <conditionalFormatting sqref="AN1253:AN1273">
    <cfRule type="cellIs" dxfId="2023" priority="2167" operator="equal">
      <formula>"#N/A Field Not Applicable"</formula>
    </cfRule>
  </conditionalFormatting>
  <conditionalFormatting sqref="AJ1253:AJ1273">
    <cfRule type="cellIs" dxfId="2022" priority="2166" operator="equal">
      <formula>"us"</formula>
    </cfRule>
  </conditionalFormatting>
  <conditionalFormatting sqref="AJ1253:AJ1273">
    <cfRule type="cellIs" dxfId="2021" priority="2165" operator="lessThan">
      <formula>0.01</formula>
    </cfRule>
  </conditionalFormatting>
  <conditionalFormatting sqref="V1253:W1273">
    <cfRule type="cellIs" dxfId="2020" priority="2163" operator="equal">
      <formula>"Financial"</formula>
    </cfRule>
    <cfRule type="cellIs" dxfId="2019" priority="2164" operator="equal">
      <formula>"UTILITIES"</formula>
    </cfRule>
  </conditionalFormatting>
  <conditionalFormatting sqref="Y1253:AF1273">
    <cfRule type="cellIs" dxfId="2018" priority="2162" operator="equal">
      <formula>"us"</formula>
    </cfRule>
  </conditionalFormatting>
  <conditionalFormatting sqref="Z1253:AF1273">
    <cfRule type="cellIs" dxfId="2017" priority="2161" operator="lessThan">
      <formula>0.01</formula>
    </cfRule>
  </conditionalFormatting>
  <conditionalFormatting sqref="AG1253:AI1273">
    <cfRule type="cellIs" dxfId="2016" priority="2160" operator="equal">
      <formula>"us"</formula>
    </cfRule>
  </conditionalFormatting>
  <conditionalFormatting sqref="AG1253:AI1273">
    <cfRule type="cellIs" dxfId="2015" priority="2159" operator="lessThan">
      <formula>0.01</formula>
    </cfRule>
  </conditionalFormatting>
  <conditionalFormatting sqref="AK1253:AK1273">
    <cfRule type="cellIs" dxfId="2014" priority="2158" operator="equal">
      <formula>"us"</formula>
    </cfRule>
  </conditionalFormatting>
  <conditionalFormatting sqref="AK1253:AK1273">
    <cfRule type="cellIs" dxfId="2013" priority="2157" operator="lessThan">
      <formula>0.01</formula>
    </cfRule>
  </conditionalFormatting>
  <conditionalFormatting sqref="AL1253:AM1273">
    <cfRule type="cellIs" dxfId="2012" priority="2156" operator="equal">
      <formula>"us"</formula>
    </cfRule>
  </conditionalFormatting>
  <conditionalFormatting sqref="AL1253:AM1273">
    <cfRule type="cellIs" dxfId="2011" priority="2155" operator="lessThan">
      <formula>0.01</formula>
    </cfRule>
  </conditionalFormatting>
  <conditionalFormatting sqref="AN1253:AN1273">
    <cfRule type="cellIs" dxfId="2010" priority="2152" operator="equal">
      <formula>"us"</formula>
    </cfRule>
  </conditionalFormatting>
  <conditionalFormatting sqref="AN1253:AN1273">
    <cfRule type="cellIs" dxfId="2009" priority="2151" operator="lessThan">
      <formula>0.01</formula>
    </cfRule>
  </conditionalFormatting>
  <conditionalFormatting sqref="AO1253:AO1273">
    <cfRule type="cellIs" dxfId="2008" priority="2149" operator="equal">
      <formula>"us"</formula>
    </cfRule>
  </conditionalFormatting>
  <conditionalFormatting sqref="AO1253:AO1273">
    <cfRule type="cellIs" dxfId="2007" priority="2148" operator="lessThan">
      <formula>0.01</formula>
    </cfRule>
  </conditionalFormatting>
  <conditionalFormatting sqref="AN1253:AN1273">
    <cfRule type="cellIs" dxfId="2006" priority="2147" operator="equal">
      <formula>"#N/A Field Not Applicable"</formula>
    </cfRule>
  </conditionalFormatting>
  <conditionalFormatting sqref="AJ1253:AJ1273">
    <cfRule type="cellIs" dxfId="2005" priority="2146" operator="equal">
      <formula>"us"</formula>
    </cfRule>
  </conditionalFormatting>
  <conditionalFormatting sqref="AJ1253:AJ1273">
    <cfRule type="cellIs" dxfId="2004" priority="2145" operator="lessThan">
      <formula>0.01</formula>
    </cfRule>
  </conditionalFormatting>
  <conditionalFormatting sqref="V1253:W1273">
    <cfRule type="cellIs" dxfId="2003" priority="2143" operator="equal">
      <formula>"Financial"</formula>
    </cfRule>
    <cfRule type="cellIs" dxfId="2002" priority="2144" operator="equal">
      <formula>"UTILITIES"</formula>
    </cfRule>
  </conditionalFormatting>
  <conditionalFormatting sqref="Y1253:AF1273">
    <cfRule type="cellIs" dxfId="2001" priority="2142" operator="equal">
      <formula>"us"</formula>
    </cfRule>
  </conditionalFormatting>
  <conditionalFormatting sqref="Z1253:AF1273">
    <cfRule type="cellIs" dxfId="2000" priority="2141" operator="lessThan">
      <formula>0.01</formula>
    </cfRule>
  </conditionalFormatting>
  <conditionalFormatting sqref="AG1253:AI1273">
    <cfRule type="cellIs" dxfId="1999" priority="2140" operator="equal">
      <formula>"us"</formula>
    </cfRule>
  </conditionalFormatting>
  <conditionalFormatting sqref="AG1253:AI1273">
    <cfRule type="cellIs" dxfId="1998" priority="2139" operator="lessThan">
      <formula>0.01</formula>
    </cfRule>
  </conditionalFormatting>
  <conditionalFormatting sqref="AK1253:AK1273">
    <cfRule type="cellIs" dxfId="1997" priority="2138" operator="equal">
      <formula>"us"</formula>
    </cfRule>
  </conditionalFormatting>
  <conditionalFormatting sqref="AK1253:AK1273">
    <cfRule type="cellIs" dxfId="1996" priority="2137" operator="lessThan">
      <formula>0.01</formula>
    </cfRule>
  </conditionalFormatting>
  <conditionalFormatting sqref="AL1253:AM1273">
    <cfRule type="cellIs" dxfId="1995" priority="2136" operator="equal">
      <formula>"us"</formula>
    </cfRule>
  </conditionalFormatting>
  <conditionalFormatting sqref="AL1253:AM1273">
    <cfRule type="cellIs" dxfId="1994" priority="2135" operator="lessThan">
      <formula>0.01</formula>
    </cfRule>
  </conditionalFormatting>
  <conditionalFormatting sqref="AN1253:AN1273">
    <cfRule type="cellIs" dxfId="1993" priority="2132" operator="equal">
      <formula>"us"</formula>
    </cfRule>
  </conditionalFormatting>
  <conditionalFormatting sqref="AN1253:AN1273">
    <cfRule type="cellIs" dxfId="1992" priority="2131" operator="lessThan">
      <formula>0.01</formula>
    </cfRule>
  </conditionalFormatting>
  <conditionalFormatting sqref="AO1253:AO1273">
    <cfRule type="cellIs" dxfId="1991" priority="2129" operator="equal">
      <formula>"us"</formula>
    </cfRule>
  </conditionalFormatting>
  <conditionalFormatting sqref="AO1253:AO1273">
    <cfRule type="cellIs" dxfId="1990" priority="2128" operator="lessThan">
      <formula>0.01</formula>
    </cfRule>
  </conditionalFormatting>
  <conditionalFormatting sqref="AN1253:AN1273">
    <cfRule type="cellIs" dxfId="1989" priority="2127" operator="equal">
      <formula>"#N/A Field Not Applicable"</formula>
    </cfRule>
  </conditionalFormatting>
  <conditionalFormatting sqref="AJ1253:AJ1273">
    <cfRule type="cellIs" dxfId="1988" priority="2126" operator="equal">
      <formula>"us"</formula>
    </cfRule>
  </conditionalFormatting>
  <conditionalFormatting sqref="AJ1253:AJ1273">
    <cfRule type="cellIs" dxfId="1987" priority="2125" operator="lessThan">
      <formula>0.01</formula>
    </cfRule>
  </conditionalFormatting>
  <conditionalFormatting sqref="V1253:W1273">
    <cfRule type="cellIs" dxfId="1986" priority="2123" operator="equal">
      <formula>"Financial"</formula>
    </cfRule>
    <cfRule type="cellIs" dxfId="1985" priority="2124" operator="equal">
      <formula>"UTILITIES"</formula>
    </cfRule>
  </conditionalFormatting>
  <conditionalFormatting sqref="Y1253:AF1273">
    <cfRule type="cellIs" dxfId="1984" priority="2122" operator="equal">
      <formula>"us"</formula>
    </cfRule>
  </conditionalFormatting>
  <conditionalFormatting sqref="Z1253:AF1273">
    <cfRule type="cellIs" dxfId="1983" priority="2121" operator="lessThan">
      <formula>0.01</formula>
    </cfRule>
  </conditionalFormatting>
  <conditionalFormatting sqref="AG1253:AI1273">
    <cfRule type="cellIs" dxfId="1982" priority="2120" operator="equal">
      <formula>"us"</formula>
    </cfRule>
  </conditionalFormatting>
  <conditionalFormatting sqref="AG1253:AI1273">
    <cfRule type="cellIs" dxfId="1981" priority="2119" operator="lessThan">
      <formula>0.01</formula>
    </cfRule>
  </conditionalFormatting>
  <conditionalFormatting sqref="AK1253:AK1273">
    <cfRule type="cellIs" dxfId="1980" priority="2118" operator="equal">
      <formula>"us"</formula>
    </cfRule>
  </conditionalFormatting>
  <conditionalFormatting sqref="AK1253:AK1273">
    <cfRule type="cellIs" dxfId="1979" priority="2117" operator="lessThan">
      <formula>0.01</formula>
    </cfRule>
  </conditionalFormatting>
  <conditionalFormatting sqref="AL1253:AM1273">
    <cfRule type="cellIs" dxfId="1978" priority="2116" operator="equal">
      <formula>"us"</formula>
    </cfRule>
  </conditionalFormatting>
  <conditionalFormatting sqref="AL1253:AM1273">
    <cfRule type="cellIs" dxfId="1977" priority="2115" operator="lessThan">
      <formula>0.01</formula>
    </cfRule>
  </conditionalFormatting>
  <conditionalFormatting sqref="AN1253:AN1273">
    <cfRule type="cellIs" dxfId="1976" priority="2112" operator="equal">
      <formula>"us"</formula>
    </cfRule>
  </conditionalFormatting>
  <conditionalFormatting sqref="AN1253:AN1273">
    <cfRule type="cellIs" dxfId="1975" priority="2111" operator="lessThan">
      <formula>0.01</formula>
    </cfRule>
  </conditionalFormatting>
  <conditionalFormatting sqref="AO1253:AO1273">
    <cfRule type="cellIs" dxfId="1974" priority="2109" operator="equal">
      <formula>"us"</formula>
    </cfRule>
  </conditionalFormatting>
  <conditionalFormatting sqref="AO1253:AO1273">
    <cfRule type="cellIs" dxfId="1973" priority="2108" operator="lessThan">
      <formula>0.01</formula>
    </cfRule>
  </conditionalFormatting>
  <conditionalFormatting sqref="AN1253:AN1273">
    <cfRule type="cellIs" dxfId="1972" priority="2107" operator="equal">
      <formula>"#N/A Field Not Applicable"</formula>
    </cfRule>
  </conditionalFormatting>
  <conditionalFormatting sqref="AJ1253:AJ1273">
    <cfRule type="cellIs" dxfId="1971" priority="2106" operator="equal">
      <formula>"us"</formula>
    </cfRule>
  </conditionalFormatting>
  <conditionalFormatting sqref="AJ1253:AJ1273">
    <cfRule type="cellIs" dxfId="1970" priority="2105" operator="lessThan">
      <formula>0.01</formula>
    </cfRule>
  </conditionalFormatting>
  <conditionalFormatting sqref="AN1227:AN1252">
    <cfRule type="cellIs" dxfId="1969" priority="2101" operator="equal">
      <formula>"#N/A Field Not Applicable"</formula>
    </cfRule>
  </conditionalFormatting>
  <conditionalFormatting sqref="V1227:W1252">
    <cfRule type="cellIs" dxfId="1968" priority="2099" operator="equal">
      <formula>"Financial"</formula>
    </cfRule>
    <cfRule type="cellIs" dxfId="1967" priority="2100" operator="equal">
      <formula>"UTILITIES"</formula>
    </cfRule>
  </conditionalFormatting>
  <conditionalFormatting sqref="Y1231:AF1252 Y1227:AE1230 AF1220:AF1230">
    <cfRule type="cellIs" dxfId="1966" priority="2098" operator="equal">
      <formula>"us"</formula>
    </cfRule>
  </conditionalFormatting>
  <conditionalFormatting sqref="Z1231:AF1252 Z1227:AE1230 AF1220:AF1230">
    <cfRule type="cellIs" dxfId="1965" priority="2097" operator="lessThan">
      <formula>0.01</formula>
    </cfRule>
  </conditionalFormatting>
  <conditionalFormatting sqref="AG1227:AI1252">
    <cfRule type="cellIs" dxfId="1964" priority="2096" operator="equal">
      <formula>"us"</formula>
    </cfRule>
  </conditionalFormatting>
  <conditionalFormatting sqref="AG1227:AI1252">
    <cfRule type="cellIs" dxfId="1963" priority="2095" operator="lessThan">
      <formula>0.01</formula>
    </cfRule>
  </conditionalFormatting>
  <conditionalFormatting sqref="AK1227:AK1252">
    <cfRule type="cellIs" dxfId="1962" priority="2094" operator="equal">
      <formula>"us"</formula>
    </cfRule>
  </conditionalFormatting>
  <conditionalFormatting sqref="AK1227:AK1252">
    <cfRule type="cellIs" dxfId="1961" priority="2093" operator="lessThan">
      <formula>0.01</formula>
    </cfRule>
  </conditionalFormatting>
  <conditionalFormatting sqref="AL1227:AM1252">
    <cfRule type="cellIs" dxfId="1960" priority="2092" operator="equal">
      <formula>"us"</formula>
    </cfRule>
  </conditionalFormatting>
  <conditionalFormatting sqref="AL1227:AM1252">
    <cfRule type="cellIs" dxfId="1959" priority="2091" operator="lessThan">
      <formula>0.01</formula>
    </cfRule>
  </conditionalFormatting>
  <conditionalFormatting sqref="AN1227:AN1252">
    <cfRule type="cellIs" dxfId="1958" priority="2089" operator="equal">
      <formula>"us"</formula>
    </cfRule>
  </conditionalFormatting>
  <conditionalFormatting sqref="AN1227:AN1252">
    <cfRule type="cellIs" dxfId="1957" priority="2088" operator="lessThan">
      <formula>0.01</formula>
    </cfRule>
  </conditionalFormatting>
  <conditionalFormatting sqref="AO1227:AO1252">
    <cfRule type="cellIs" dxfId="1956" priority="2086" operator="equal">
      <formula>"us"</formula>
    </cfRule>
  </conditionalFormatting>
  <conditionalFormatting sqref="AO1227:AO1252">
    <cfRule type="cellIs" dxfId="1955" priority="2085" operator="lessThan">
      <formula>0.01</formula>
    </cfRule>
  </conditionalFormatting>
  <conditionalFormatting sqref="AN1227:AN1252">
    <cfRule type="cellIs" dxfId="1954" priority="2083" operator="equal">
      <formula>"#N/A Field Not Applicable"</formula>
    </cfRule>
  </conditionalFormatting>
  <conditionalFormatting sqref="AJ1227 AJ1229:AJ1252">
    <cfRule type="cellIs" dxfId="1953" priority="2082" operator="equal">
      <formula>"us"</formula>
    </cfRule>
  </conditionalFormatting>
  <conditionalFormatting sqref="AJ1227 AJ1229:AJ1252">
    <cfRule type="cellIs" dxfId="1952" priority="2081" operator="lessThan">
      <formula>0.01</formula>
    </cfRule>
  </conditionalFormatting>
  <conditionalFormatting sqref="V1227:W1252">
    <cfRule type="cellIs" dxfId="1951" priority="2079" operator="equal">
      <formula>"Financial"</formula>
    </cfRule>
    <cfRule type="cellIs" dxfId="1950" priority="2080" operator="equal">
      <formula>"UTILITIES"</formula>
    </cfRule>
  </conditionalFormatting>
  <conditionalFormatting sqref="Y1231:AF1252 Y1227:AE1230 AF1220:AF1230">
    <cfRule type="cellIs" dxfId="1949" priority="2078" operator="equal">
      <formula>"us"</formula>
    </cfRule>
  </conditionalFormatting>
  <conditionalFormatting sqref="Z1231:AF1252 Z1227:AE1230 AF1220:AF1230">
    <cfRule type="cellIs" dxfId="1948" priority="2077" operator="lessThan">
      <formula>0.01</formula>
    </cfRule>
  </conditionalFormatting>
  <conditionalFormatting sqref="AG1227:AI1252">
    <cfRule type="cellIs" dxfId="1947" priority="2076" operator="equal">
      <formula>"us"</formula>
    </cfRule>
  </conditionalFormatting>
  <conditionalFormatting sqref="AG1227:AI1252">
    <cfRule type="cellIs" dxfId="1946" priority="2075" operator="lessThan">
      <formula>0.01</formula>
    </cfRule>
  </conditionalFormatting>
  <conditionalFormatting sqref="AK1227:AK1252">
    <cfRule type="cellIs" dxfId="1945" priority="2074" operator="equal">
      <formula>"us"</formula>
    </cfRule>
  </conditionalFormatting>
  <conditionalFormatting sqref="AK1227:AK1252">
    <cfRule type="cellIs" dxfId="1944" priority="2073" operator="lessThan">
      <formula>0.01</formula>
    </cfRule>
  </conditionalFormatting>
  <conditionalFormatting sqref="AL1227:AM1252">
    <cfRule type="cellIs" dxfId="1943" priority="2072" operator="equal">
      <formula>"us"</formula>
    </cfRule>
  </conditionalFormatting>
  <conditionalFormatting sqref="AL1227:AM1252">
    <cfRule type="cellIs" dxfId="1942" priority="2071" operator="lessThan">
      <formula>0.01</formula>
    </cfRule>
  </conditionalFormatting>
  <conditionalFormatting sqref="AN1227:AN1252">
    <cfRule type="cellIs" dxfId="1941" priority="2068" operator="equal">
      <formula>"us"</formula>
    </cfRule>
  </conditionalFormatting>
  <conditionalFormatting sqref="AN1227:AN1252">
    <cfRule type="cellIs" dxfId="1940" priority="2067" operator="lessThan">
      <formula>0.01</formula>
    </cfRule>
  </conditionalFormatting>
  <conditionalFormatting sqref="AO1227:AO1252">
    <cfRule type="cellIs" dxfId="1939" priority="2065" operator="equal">
      <formula>"us"</formula>
    </cfRule>
  </conditionalFormatting>
  <conditionalFormatting sqref="AO1227:AO1252">
    <cfRule type="cellIs" dxfId="1938" priority="2064" operator="lessThan">
      <formula>0.01</formula>
    </cfRule>
  </conditionalFormatting>
  <conditionalFormatting sqref="AN1227:AN1252">
    <cfRule type="cellIs" dxfId="1937" priority="2063" operator="equal">
      <formula>"#N/A Field Not Applicable"</formula>
    </cfRule>
  </conditionalFormatting>
  <conditionalFormatting sqref="AJ1227 AJ1229:AJ1252">
    <cfRule type="cellIs" dxfId="1936" priority="2062" operator="equal">
      <formula>"us"</formula>
    </cfRule>
  </conditionalFormatting>
  <conditionalFormatting sqref="AJ1227 AJ1229:AJ1252">
    <cfRule type="cellIs" dxfId="1935" priority="2061" operator="lessThan">
      <formula>0.01</formula>
    </cfRule>
  </conditionalFormatting>
  <conditionalFormatting sqref="V1227:W1252">
    <cfRule type="cellIs" dxfId="1934" priority="2059" operator="equal">
      <formula>"Financial"</formula>
    </cfRule>
    <cfRule type="cellIs" dxfId="1933" priority="2060" operator="equal">
      <formula>"UTILITIES"</formula>
    </cfRule>
  </conditionalFormatting>
  <conditionalFormatting sqref="Y1231:AF1252 Y1227:AE1230 AF1220:AF1230">
    <cfRule type="cellIs" dxfId="1932" priority="2058" operator="equal">
      <formula>"us"</formula>
    </cfRule>
  </conditionalFormatting>
  <conditionalFormatting sqref="Z1231:AF1252 Z1227:AE1230 AF1220:AF1230">
    <cfRule type="cellIs" dxfId="1931" priority="2057" operator="lessThan">
      <formula>0.01</formula>
    </cfRule>
  </conditionalFormatting>
  <conditionalFormatting sqref="AG1227:AI1252">
    <cfRule type="cellIs" dxfId="1930" priority="2056" operator="equal">
      <formula>"us"</formula>
    </cfRule>
  </conditionalFormatting>
  <conditionalFormatting sqref="AG1227:AI1252">
    <cfRule type="cellIs" dxfId="1929" priority="2055" operator="lessThan">
      <formula>0.01</formula>
    </cfRule>
  </conditionalFormatting>
  <conditionalFormatting sqref="AK1227:AK1252">
    <cfRule type="cellIs" dxfId="1928" priority="2054" operator="equal">
      <formula>"us"</formula>
    </cfRule>
  </conditionalFormatting>
  <conditionalFormatting sqref="AK1227:AK1252">
    <cfRule type="cellIs" dxfId="1927" priority="2053" operator="lessThan">
      <formula>0.01</formula>
    </cfRule>
  </conditionalFormatting>
  <conditionalFormatting sqref="AL1227:AM1252">
    <cfRule type="cellIs" dxfId="1926" priority="2052" operator="equal">
      <formula>"us"</formula>
    </cfRule>
  </conditionalFormatting>
  <conditionalFormatting sqref="AL1227:AM1252">
    <cfRule type="cellIs" dxfId="1925" priority="2051" operator="lessThan">
      <formula>0.01</formula>
    </cfRule>
  </conditionalFormatting>
  <conditionalFormatting sqref="AN1227:AN1252">
    <cfRule type="cellIs" dxfId="1924" priority="2048" operator="equal">
      <formula>"us"</formula>
    </cfRule>
  </conditionalFormatting>
  <conditionalFormatting sqref="AN1227:AN1252">
    <cfRule type="cellIs" dxfId="1923" priority="2047" operator="lessThan">
      <formula>0.01</formula>
    </cfRule>
  </conditionalFormatting>
  <conditionalFormatting sqref="AO1227:AO1252">
    <cfRule type="cellIs" dxfId="1922" priority="2045" operator="equal">
      <formula>"us"</formula>
    </cfRule>
  </conditionalFormatting>
  <conditionalFormatting sqref="AO1227:AO1252">
    <cfRule type="cellIs" dxfId="1921" priority="2044" operator="lessThan">
      <formula>0.01</formula>
    </cfRule>
  </conditionalFormatting>
  <conditionalFormatting sqref="AN1227:AN1252">
    <cfRule type="cellIs" dxfId="1920" priority="2043" operator="equal">
      <formula>"#N/A Field Not Applicable"</formula>
    </cfRule>
  </conditionalFormatting>
  <conditionalFormatting sqref="AJ1227 AJ1229:AJ1252">
    <cfRule type="cellIs" dxfId="1919" priority="2042" operator="equal">
      <formula>"us"</formula>
    </cfRule>
  </conditionalFormatting>
  <conditionalFormatting sqref="AJ1227 AJ1229:AJ1252">
    <cfRule type="cellIs" dxfId="1918" priority="2041" operator="lessThan">
      <formula>0.01</formula>
    </cfRule>
  </conditionalFormatting>
  <conditionalFormatting sqref="V1227:W1252">
    <cfRule type="cellIs" dxfId="1917" priority="2039" operator="equal">
      <formula>"Financial"</formula>
    </cfRule>
    <cfRule type="cellIs" dxfId="1916" priority="2040" operator="equal">
      <formula>"UTILITIES"</formula>
    </cfRule>
  </conditionalFormatting>
  <conditionalFormatting sqref="Y1231:AF1252 Y1227:AE1230 AF1220:AF1230">
    <cfRule type="cellIs" dxfId="1915" priority="2038" operator="equal">
      <formula>"us"</formula>
    </cfRule>
  </conditionalFormatting>
  <conditionalFormatting sqref="Z1231:AF1252 Z1227:AE1230 AF1220:AF1230">
    <cfRule type="cellIs" dxfId="1914" priority="2037" operator="lessThan">
      <formula>0.01</formula>
    </cfRule>
  </conditionalFormatting>
  <conditionalFormatting sqref="AG1227:AI1252">
    <cfRule type="cellIs" dxfId="1913" priority="2036" operator="equal">
      <formula>"us"</formula>
    </cfRule>
  </conditionalFormatting>
  <conditionalFormatting sqref="AG1227:AI1252">
    <cfRule type="cellIs" dxfId="1912" priority="2035" operator="lessThan">
      <formula>0.01</formula>
    </cfRule>
  </conditionalFormatting>
  <conditionalFormatting sqref="AK1227:AK1252">
    <cfRule type="cellIs" dxfId="1911" priority="2034" operator="equal">
      <formula>"us"</formula>
    </cfRule>
  </conditionalFormatting>
  <conditionalFormatting sqref="AK1227:AK1252">
    <cfRule type="cellIs" dxfId="1910" priority="2033" operator="lessThan">
      <formula>0.01</formula>
    </cfRule>
  </conditionalFormatting>
  <conditionalFormatting sqref="AL1227:AM1252">
    <cfRule type="cellIs" dxfId="1909" priority="2032" operator="equal">
      <formula>"us"</formula>
    </cfRule>
  </conditionalFormatting>
  <conditionalFormatting sqref="AL1227:AM1252">
    <cfRule type="cellIs" dxfId="1908" priority="2031" operator="lessThan">
      <formula>0.01</formula>
    </cfRule>
  </conditionalFormatting>
  <conditionalFormatting sqref="AN1227:AN1252">
    <cfRule type="cellIs" dxfId="1907" priority="2028" operator="equal">
      <formula>"us"</formula>
    </cfRule>
  </conditionalFormatting>
  <conditionalFormatting sqref="AN1227:AN1252">
    <cfRule type="cellIs" dxfId="1906" priority="2027" operator="lessThan">
      <formula>0.01</formula>
    </cfRule>
  </conditionalFormatting>
  <conditionalFormatting sqref="AO1227:AO1252">
    <cfRule type="cellIs" dxfId="1905" priority="2025" operator="equal">
      <formula>"us"</formula>
    </cfRule>
  </conditionalFormatting>
  <conditionalFormatting sqref="AO1227:AO1252">
    <cfRule type="cellIs" dxfId="1904" priority="2024" operator="lessThan">
      <formula>0.01</formula>
    </cfRule>
  </conditionalFormatting>
  <conditionalFormatting sqref="AN1227:AN1252">
    <cfRule type="cellIs" dxfId="1903" priority="2023" operator="equal">
      <formula>"#N/A Field Not Applicable"</formula>
    </cfRule>
  </conditionalFormatting>
  <conditionalFormatting sqref="AJ1227 AJ1229:AJ1252">
    <cfRule type="cellIs" dxfId="1902" priority="2022" operator="equal">
      <formula>"us"</formula>
    </cfRule>
  </conditionalFormatting>
  <conditionalFormatting sqref="AJ1227 AJ1229:AJ1252">
    <cfRule type="cellIs" dxfId="1901" priority="2021" operator="lessThan">
      <formula>0.01</formula>
    </cfRule>
  </conditionalFormatting>
  <conditionalFormatting sqref="AJ1228">
    <cfRule type="cellIs" dxfId="1900" priority="2020" operator="equal">
      <formula>"us"</formula>
    </cfRule>
  </conditionalFormatting>
  <conditionalFormatting sqref="AJ1228">
    <cfRule type="cellIs" dxfId="1899" priority="2019" operator="lessThan">
      <formula>0.01</formula>
    </cfRule>
  </conditionalFormatting>
  <conditionalFormatting sqref="AJ1228">
    <cfRule type="cellIs" dxfId="1898" priority="2018" operator="equal">
      <formula>"us"</formula>
    </cfRule>
  </conditionalFormatting>
  <conditionalFormatting sqref="AJ1228">
    <cfRule type="cellIs" dxfId="1897" priority="2017" operator="lessThan">
      <formula>0.01</formula>
    </cfRule>
  </conditionalFormatting>
  <conditionalFormatting sqref="AJ1228">
    <cfRule type="cellIs" dxfId="1896" priority="2016" operator="equal">
      <formula>"us"</formula>
    </cfRule>
  </conditionalFormatting>
  <conditionalFormatting sqref="AJ1228">
    <cfRule type="cellIs" dxfId="1895" priority="2015" operator="lessThan">
      <formula>0.01</formula>
    </cfRule>
  </conditionalFormatting>
  <conditionalFormatting sqref="AJ1228">
    <cfRule type="cellIs" dxfId="1894" priority="2014" operator="equal">
      <formula>"us"</formula>
    </cfRule>
  </conditionalFormatting>
  <conditionalFormatting sqref="AJ1228">
    <cfRule type="cellIs" dxfId="1893" priority="2013" operator="lessThan">
      <formula>0.01</formula>
    </cfRule>
  </conditionalFormatting>
  <conditionalFormatting sqref="AN1220:AN1226">
    <cfRule type="cellIs" dxfId="1892" priority="2009" operator="equal">
      <formula>"#N/A Field Not Applicable"</formula>
    </cfRule>
  </conditionalFormatting>
  <conditionalFormatting sqref="V1220:W1226">
    <cfRule type="cellIs" dxfId="1891" priority="2007" operator="equal">
      <formula>"Financial"</formula>
    </cfRule>
    <cfRule type="cellIs" dxfId="1890" priority="2008" operator="equal">
      <formula>"UTILITIES"</formula>
    </cfRule>
  </conditionalFormatting>
  <conditionalFormatting sqref="Y1220:AE1226">
    <cfRule type="cellIs" dxfId="1889" priority="2006" operator="equal">
      <formula>"us"</formula>
    </cfRule>
  </conditionalFormatting>
  <conditionalFormatting sqref="Z1220:AE1226">
    <cfRule type="cellIs" dxfId="1888" priority="2005" operator="lessThan">
      <formula>0.01</formula>
    </cfRule>
  </conditionalFormatting>
  <conditionalFormatting sqref="AG1220:AI1226">
    <cfRule type="cellIs" dxfId="1887" priority="2004" operator="equal">
      <formula>"us"</formula>
    </cfRule>
  </conditionalFormatting>
  <conditionalFormatting sqref="AG1220:AI1226">
    <cfRule type="cellIs" dxfId="1886" priority="2003" operator="lessThan">
      <formula>0.01</formula>
    </cfRule>
  </conditionalFormatting>
  <conditionalFormatting sqref="AK1220:AK1226">
    <cfRule type="cellIs" dxfId="1885" priority="2002" operator="equal">
      <formula>"us"</formula>
    </cfRule>
  </conditionalFormatting>
  <conditionalFormatting sqref="AK1220:AK1226">
    <cfRule type="cellIs" dxfId="1884" priority="2001" operator="lessThan">
      <formula>0.01</formula>
    </cfRule>
  </conditionalFormatting>
  <conditionalFormatting sqref="AL1220:AM1226">
    <cfRule type="cellIs" dxfId="1883" priority="2000" operator="equal">
      <formula>"us"</formula>
    </cfRule>
  </conditionalFormatting>
  <conditionalFormatting sqref="AL1220:AM1226">
    <cfRule type="cellIs" dxfId="1882" priority="1999" operator="lessThan">
      <formula>0.01</formula>
    </cfRule>
  </conditionalFormatting>
  <conditionalFormatting sqref="AN1220:AN1226">
    <cfRule type="cellIs" dxfId="1881" priority="1997" operator="equal">
      <formula>"us"</formula>
    </cfRule>
  </conditionalFormatting>
  <conditionalFormatting sqref="AN1220:AN1226">
    <cfRule type="cellIs" dxfId="1880" priority="1996" operator="lessThan">
      <formula>0.01</formula>
    </cfRule>
  </conditionalFormatting>
  <conditionalFormatting sqref="AO1220:AO1226">
    <cfRule type="cellIs" dxfId="1879" priority="1994" operator="equal">
      <formula>"us"</formula>
    </cfRule>
  </conditionalFormatting>
  <conditionalFormatting sqref="AO1220:AO1226">
    <cfRule type="cellIs" dxfId="1878" priority="1993" operator="lessThan">
      <formula>0.01</formula>
    </cfRule>
  </conditionalFormatting>
  <conditionalFormatting sqref="AN1220:AN1226">
    <cfRule type="cellIs" dxfId="1877" priority="1991" operator="equal">
      <formula>"#N/A Field Not Applicable"</formula>
    </cfRule>
  </conditionalFormatting>
  <conditionalFormatting sqref="AJ1220:AJ1226">
    <cfRule type="cellIs" dxfId="1876" priority="1990" operator="equal">
      <formula>"us"</formula>
    </cfRule>
  </conditionalFormatting>
  <conditionalFormatting sqref="AJ1220:AJ1226">
    <cfRule type="cellIs" dxfId="1875" priority="1989" operator="lessThan">
      <formula>0.01</formula>
    </cfRule>
  </conditionalFormatting>
  <conditionalFormatting sqref="V1220:W1226">
    <cfRule type="cellIs" dxfId="1874" priority="1987" operator="equal">
      <formula>"Financial"</formula>
    </cfRule>
    <cfRule type="cellIs" dxfId="1873" priority="1988" operator="equal">
      <formula>"UTILITIES"</formula>
    </cfRule>
  </conditionalFormatting>
  <conditionalFormatting sqref="Y1220:AE1226">
    <cfRule type="cellIs" dxfId="1872" priority="1986" operator="equal">
      <formula>"us"</formula>
    </cfRule>
  </conditionalFormatting>
  <conditionalFormatting sqref="Z1220:AE1226">
    <cfRule type="cellIs" dxfId="1871" priority="1985" operator="lessThan">
      <formula>0.01</formula>
    </cfRule>
  </conditionalFormatting>
  <conditionalFormatting sqref="AG1220:AI1226">
    <cfRule type="cellIs" dxfId="1870" priority="1984" operator="equal">
      <formula>"us"</formula>
    </cfRule>
  </conditionalFormatting>
  <conditionalFormatting sqref="AG1220:AI1226">
    <cfRule type="cellIs" dxfId="1869" priority="1983" operator="lessThan">
      <formula>0.01</formula>
    </cfRule>
  </conditionalFormatting>
  <conditionalFormatting sqref="AK1220:AK1226">
    <cfRule type="cellIs" dxfId="1868" priority="1982" operator="equal">
      <formula>"us"</formula>
    </cfRule>
  </conditionalFormatting>
  <conditionalFormatting sqref="AK1220:AK1226">
    <cfRule type="cellIs" dxfId="1867" priority="1981" operator="lessThan">
      <formula>0.01</formula>
    </cfRule>
  </conditionalFormatting>
  <conditionalFormatting sqref="AL1220:AM1226">
    <cfRule type="cellIs" dxfId="1866" priority="1980" operator="equal">
      <formula>"us"</formula>
    </cfRule>
  </conditionalFormatting>
  <conditionalFormatting sqref="AL1220:AM1226">
    <cfRule type="cellIs" dxfId="1865" priority="1979" operator="lessThan">
      <formula>0.01</formula>
    </cfRule>
  </conditionalFormatting>
  <conditionalFormatting sqref="AN1220:AN1226">
    <cfRule type="cellIs" dxfId="1864" priority="1976" operator="equal">
      <formula>"us"</formula>
    </cfRule>
  </conditionalFormatting>
  <conditionalFormatting sqref="AN1220:AN1226">
    <cfRule type="cellIs" dxfId="1863" priority="1975" operator="lessThan">
      <formula>0.01</formula>
    </cfRule>
  </conditionalFormatting>
  <conditionalFormatting sqref="AO1220:AO1226">
    <cfRule type="cellIs" dxfId="1862" priority="1973" operator="equal">
      <formula>"us"</formula>
    </cfRule>
  </conditionalFormatting>
  <conditionalFormatting sqref="AO1220:AO1226">
    <cfRule type="cellIs" dxfId="1861" priority="1972" operator="lessThan">
      <formula>0.01</formula>
    </cfRule>
  </conditionalFormatting>
  <conditionalFormatting sqref="AN1220:AN1226">
    <cfRule type="cellIs" dxfId="1860" priority="1971" operator="equal">
      <formula>"#N/A Field Not Applicable"</formula>
    </cfRule>
  </conditionalFormatting>
  <conditionalFormatting sqref="AJ1220:AJ1226">
    <cfRule type="cellIs" dxfId="1859" priority="1970" operator="equal">
      <formula>"us"</formula>
    </cfRule>
  </conditionalFormatting>
  <conditionalFormatting sqref="AJ1220:AJ1226">
    <cfRule type="cellIs" dxfId="1858" priority="1969" operator="lessThan">
      <formula>0.01</formula>
    </cfRule>
  </conditionalFormatting>
  <conditionalFormatting sqref="V1220:W1226">
    <cfRule type="cellIs" dxfId="1857" priority="1967" operator="equal">
      <formula>"Financial"</formula>
    </cfRule>
    <cfRule type="cellIs" dxfId="1856" priority="1968" operator="equal">
      <formula>"UTILITIES"</formula>
    </cfRule>
  </conditionalFormatting>
  <conditionalFormatting sqref="Y1220:AE1226">
    <cfRule type="cellIs" dxfId="1855" priority="1966" operator="equal">
      <formula>"us"</formula>
    </cfRule>
  </conditionalFormatting>
  <conditionalFormatting sqref="Z1220:AE1226">
    <cfRule type="cellIs" dxfId="1854" priority="1965" operator="lessThan">
      <formula>0.01</formula>
    </cfRule>
  </conditionalFormatting>
  <conditionalFormatting sqref="AG1220:AI1226">
    <cfRule type="cellIs" dxfId="1853" priority="1964" operator="equal">
      <formula>"us"</formula>
    </cfRule>
  </conditionalFormatting>
  <conditionalFormatting sqref="AG1220:AI1226">
    <cfRule type="cellIs" dxfId="1852" priority="1963" operator="lessThan">
      <formula>0.01</formula>
    </cfRule>
  </conditionalFormatting>
  <conditionalFormatting sqref="AK1220:AK1226">
    <cfRule type="cellIs" dxfId="1851" priority="1962" operator="equal">
      <formula>"us"</formula>
    </cfRule>
  </conditionalFormatting>
  <conditionalFormatting sqref="AK1220:AK1226">
    <cfRule type="cellIs" dxfId="1850" priority="1961" operator="lessThan">
      <formula>0.01</formula>
    </cfRule>
  </conditionalFormatting>
  <conditionalFormatting sqref="AL1220:AM1226">
    <cfRule type="cellIs" dxfId="1849" priority="1960" operator="equal">
      <formula>"us"</formula>
    </cfRule>
  </conditionalFormatting>
  <conditionalFormatting sqref="AL1220:AM1226">
    <cfRule type="cellIs" dxfId="1848" priority="1959" operator="lessThan">
      <formula>0.01</formula>
    </cfRule>
  </conditionalFormatting>
  <conditionalFormatting sqref="AN1220:AN1226">
    <cfRule type="cellIs" dxfId="1847" priority="1956" operator="equal">
      <formula>"us"</formula>
    </cfRule>
  </conditionalFormatting>
  <conditionalFormatting sqref="AN1220:AN1226">
    <cfRule type="cellIs" dxfId="1846" priority="1955" operator="lessThan">
      <formula>0.01</formula>
    </cfRule>
  </conditionalFormatting>
  <conditionalFormatting sqref="AO1220:AO1226">
    <cfRule type="cellIs" dxfId="1845" priority="1953" operator="equal">
      <formula>"us"</formula>
    </cfRule>
  </conditionalFormatting>
  <conditionalFormatting sqref="AO1220:AO1226">
    <cfRule type="cellIs" dxfId="1844" priority="1952" operator="lessThan">
      <formula>0.01</formula>
    </cfRule>
  </conditionalFormatting>
  <conditionalFormatting sqref="AN1220:AN1226">
    <cfRule type="cellIs" dxfId="1843" priority="1951" operator="equal">
      <formula>"#N/A Field Not Applicable"</formula>
    </cfRule>
  </conditionalFormatting>
  <conditionalFormatting sqref="AJ1220:AJ1226">
    <cfRule type="cellIs" dxfId="1842" priority="1950" operator="equal">
      <formula>"us"</formula>
    </cfRule>
  </conditionalFormatting>
  <conditionalFormatting sqref="AJ1220:AJ1226">
    <cfRule type="cellIs" dxfId="1841" priority="1949" operator="lessThan">
      <formula>0.01</formula>
    </cfRule>
  </conditionalFormatting>
  <conditionalFormatting sqref="V1220:W1226">
    <cfRule type="cellIs" dxfId="1840" priority="1947" operator="equal">
      <formula>"Financial"</formula>
    </cfRule>
    <cfRule type="cellIs" dxfId="1839" priority="1948" operator="equal">
      <formula>"UTILITIES"</formula>
    </cfRule>
  </conditionalFormatting>
  <conditionalFormatting sqref="Y1220:AE1226">
    <cfRule type="cellIs" dxfId="1838" priority="1946" operator="equal">
      <formula>"us"</formula>
    </cfRule>
  </conditionalFormatting>
  <conditionalFormatting sqref="Z1220:AE1226">
    <cfRule type="cellIs" dxfId="1837" priority="1945" operator="lessThan">
      <formula>0.01</formula>
    </cfRule>
  </conditionalFormatting>
  <conditionalFormatting sqref="AG1220:AI1226">
    <cfRule type="cellIs" dxfId="1836" priority="1944" operator="equal">
      <formula>"us"</formula>
    </cfRule>
  </conditionalFormatting>
  <conditionalFormatting sqref="AG1220:AI1226">
    <cfRule type="cellIs" dxfId="1835" priority="1943" operator="lessThan">
      <formula>0.01</formula>
    </cfRule>
  </conditionalFormatting>
  <conditionalFormatting sqref="AK1220:AK1226">
    <cfRule type="cellIs" dxfId="1834" priority="1942" operator="equal">
      <formula>"us"</formula>
    </cfRule>
  </conditionalFormatting>
  <conditionalFormatting sqref="AK1220:AK1226">
    <cfRule type="cellIs" dxfId="1833" priority="1941" operator="lessThan">
      <formula>0.01</formula>
    </cfRule>
  </conditionalFormatting>
  <conditionalFormatting sqref="AL1220:AM1226">
    <cfRule type="cellIs" dxfId="1832" priority="1940" operator="equal">
      <formula>"us"</formula>
    </cfRule>
  </conditionalFormatting>
  <conditionalFormatting sqref="AL1220:AM1226">
    <cfRule type="cellIs" dxfId="1831" priority="1939" operator="lessThan">
      <formula>0.01</formula>
    </cfRule>
  </conditionalFormatting>
  <conditionalFormatting sqref="AN1220:AN1226">
    <cfRule type="cellIs" dxfId="1830" priority="1936" operator="equal">
      <formula>"us"</formula>
    </cfRule>
  </conditionalFormatting>
  <conditionalFormatting sqref="AN1220:AN1226">
    <cfRule type="cellIs" dxfId="1829" priority="1935" operator="lessThan">
      <formula>0.01</formula>
    </cfRule>
  </conditionalFormatting>
  <conditionalFormatting sqref="AO1220:AO1226">
    <cfRule type="cellIs" dxfId="1828" priority="1933" operator="equal">
      <formula>"us"</formula>
    </cfRule>
  </conditionalFormatting>
  <conditionalFormatting sqref="AO1220:AO1226">
    <cfRule type="cellIs" dxfId="1827" priority="1932" operator="lessThan">
      <formula>0.01</formula>
    </cfRule>
  </conditionalFormatting>
  <conditionalFormatting sqref="AN1220:AN1226">
    <cfRule type="cellIs" dxfId="1826" priority="1931" operator="equal">
      <formula>"#N/A Field Not Applicable"</formula>
    </cfRule>
  </conditionalFormatting>
  <conditionalFormatting sqref="AJ1220:AJ1226">
    <cfRule type="cellIs" dxfId="1825" priority="1930" operator="equal">
      <formula>"us"</formula>
    </cfRule>
  </conditionalFormatting>
  <conditionalFormatting sqref="AJ1220:AJ1226">
    <cfRule type="cellIs" dxfId="1824" priority="1929" operator="lessThan">
      <formula>0.01</formula>
    </cfRule>
  </conditionalFormatting>
  <conditionalFormatting sqref="AF1217:AF1219">
    <cfRule type="cellIs" dxfId="1823" priority="1928" operator="equal">
      <formula>"us"</formula>
    </cfRule>
  </conditionalFormatting>
  <conditionalFormatting sqref="AF1217:AF1219">
    <cfRule type="cellIs" dxfId="1822" priority="1927" operator="lessThan">
      <formula>0.01</formula>
    </cfRule>
  </conditionalFormatting>
  <conditionalFormatting sqref="AF1217:AF1219">
    <cfRule type="cellIs" dxfId="1821" priority="1926" operator="equal">
      <formula>"us"</formula>
    </cfRule>
  </conditionalFormatting>
  <conditionalFormatting sqref="AF1217:AF1219">
    <cfRule type="cellIs" dxfId="1820" priority="1925" operator="lessThan">
      <formula>0.01</formula>
    </cfRule>
  </conditionalFormatting>
  <conditionalFormatting sqref="AF1217:AF1219">
    <cfRule type="cellIs" dxfId="1819" priority="1924" operator="equal">
      <formula>"us"</formula>
    </cfRule>
  </conditionalFormatting>
  <conditionalFormatting sqref="AF1217:AF1219">
    <cfRule type="cellIs" dxfId="1818" priority="1923" operator="lessThan">
      <formula>0.01</formula>
    </cfRule>
  </conditionalFormatting>
  <conditionalFormatting sqref="AF1217:AF1219">
    <cfRule type="cellIs" dxfId="1817" priority="1922" operator="equal">
      <formula>"us"</formula>
    </cfRule>
  </conditionalFormatting>
  <conditionalFormatting sqref="AF1217:AF1219">
    <cfRule type="cellIs" dxfId="1816" priority="1921" operator="lessThan">
      <formula>0.01</formula>
    </cfRule>
  </conditionalFormatting>
  <conditionalFormatting sqref="AN1217:AN1219">
    <cfRule type="cellIs" dxfId="1815" priority="1917" operator="equal">
      <formula>"#N/A Field Not Applicable"</formula>
    </cfRule>
  </conditionalFormatting>
  <conditionalFormatting sqref="V1217:W1219">
    <cfRule type="cellIs" dxfId="1814" priority="1915" operator="equal">
      <formula>"Financial"</formula>
    </cfRule>
    <cfRule type="cellIs" dxfId="1813" priority="1916" operator="equal">
      <formula>"UTILITIES"</formula>
    </cfRule>
  </conditionalFormatting>
  <conditionalFormatting sqref="Y1217:AE1219">
    <cfRule type="cellIs" dxfId="1812" priority="1914" operator="equal">
      <formula>"us"</formula>
    </cfRule>
  </conditionalFormatting>
  <conditionalFormatting sqref="Z1217:AE1219">
    <cfRule type="cellIs" dxfId="1811" priority="1913" operator="lessThan">
      <formula>0.01</formula>
    </cfRule>
  </conditionalFormatting>
  <conditionalFormatting sqref="AG1217:AI1219">
    <cfRule type="cellIs" dxfId="1810" priority="1912" operator="equal">
      <formula>"us"</formula>
    </cfRule>
  </conditionalFormatting>
  <conditionalFormatting sqref="AG1217:AI1219">
    <cfRule type="cellIs" dxfId="1809" priority="1911" operator="lessThan">
      <formula>0.01</formula>
    </cfRule>
  </conditionalFormatting>
  <conditionalFormatting sqref="AK1217:AK1219">
    <cfRule type="cellIs" dxfId="1808" priority="1910" operator="equal">
      <formula>"us"</formula>
    </cfRule>
  </conditionalFormatting>
  <conditionalFormatting sqref="AK1217:AK1219">
    <cfRule type="cellIs" dxfId="1807" priority="1909" operator="lessThan">
      <formula>0.01</formula>
    </cfRule>
  </conditionalFormatting>
  <conditionalFormatting sqref="AL1217:AM1219">
    <cfRule type="cellIs" dxfId="1806" priority="1908" operator="equal">
      <formula>"us"</formula>
    </cfRule>
  </conditionalFormatting>
  <conditionalFormatting sqref="AL1217:AM1219">
    <cfRule type="cellIs" dxfId="1805" priority="1907" operator="lessThan">
      <formula>0.01</formula>
    </cfRule>
  </conditionalFormatting>
  <conditionalFormatting sqref="AN1217:AN1219">
    <cfRule type="cellIs" dxfId="1804" priority="1905" operator="equal">
      <formula>"us"</formula>
    </cfRule>
  </conditionalFormatting>
  <conditionalFormatting sqref="AN1217:AN1219">
    <cfRule type="cellIs" dxfId="1803" priority="1904" operator="lessThan">
      <formula>0.01</formula>
    </cfRule>
  </conditionalFormatting>
  <conditionalFormatting sqref="AO1217:AO1219">
    <cfRule type="cellIs" dxfId="1802" priority="1902" operator="equal">
      <formula>"us"</formula>
    </cfRule>
  </conditionalFormatting>
  <conditionalFormatting sqref="AO1217:AO1219">
    <cfRule type="cellIs" dxfId="1801" priority="1901" operator="lessThan">
      <formula>0.01</formula>
    </cfRule>
  </conditionalFormatting>
  <conditionalFormatting sqref="AN1217:AN1219">
    <cfRule type="cellIs" dxfId="1800" priority="1899" operator="equal">
      <formula>"#N/A Field Not Applicable"</formula>
    </cfRule>
  </conditionalFormatting>
  <conditionalFormatting sqref="AJ1217:AJ1219">
    <cfRule type="cellIs" dxfId="1799" priority="1898" operator="equal">
      <formula>"us"</formula>
    </cfRule>
  </conditionalFormatting>
  <conditionalFormatting sqref="AJ1217:AJ1219">
    <cfRule type="cellIs" dxfId="1798" priority="1897" operator="lessThan">
      <formula>0.01</formula>
    </cfRule>
  </conditionalFormatting>
  <conditionalFormatting sqref="V1217:W1219">
    <cfRule type="cellIs" dxfId="1797" priority="1895" operator="equal">
      <formula>"Financial"</formula>
    </cfRule>
    <cfRule type="cellIs" dxfId="1796" priority="1896" operator="equal">
      <formula>"UTILITIES"</formula>
    </cfRule>
  </conditionalFormatting>
  <conditionalFormatting sqref="Y1217:AE1219">
    <cfRule type="cellIs" dxfId="1795" priority="1894" operator="equal">
      <formula>"us"</formula>
    </cfRule>
  </conditionalFormatting>
  <conditionalFormatting sqref="Z1217:AE1219">
    <cfRule type="cellIs" dxfId="1794" priority="1893" operator="lessThan">
      <formula>0.01</formula>
    </cfRule>
  </conditionalFormatting>
  <conditionalFormatting sqref="AG1217:AI1219">
    <cfRule type="cellIs" dxfId="1793" priority="1892" operator="equal">
      <formula>"us"</formula>
    </cfRule>
  </conditionalFormatting>
  <conditionalFormatting sqref="AG1217:AI1219">
    <cfRule type="cellIs" dxfId="1792" priority="1891" operator="lessThan">
      <formula>0.01</formula>
    </cfRule>
  </conditionalFormatting>
  <conditionalFormatting sqref="AK1217:AK1219">
    <cfRule type="cellIs" dxfId="1791" priority="1890" operator="equal">
      <formula>"us"</formula>
    </cfRule>
  </conditionalFormatting>
  <conditionalFormatting sqref="AK1217:AK1219">
    <cfRule type="cellIs" dxfId="1790" priority="1889" operator="lessThan">
      <formula>0.01</formula>
    </cfRule>
  </conditionalFormatting>
  <conditionalFormatting sqref="AL1217:AM1219">
    <cfRule type="cellIs" dxfId="1789" priority="1888" operator="equal">
      <formula>"us"</formula>
    </cfRule>
  </conditionalFormatting>
  <conditionalFormatting sqref="AL1217:AM1219">
    <cfRule type="cellIs" dxfId="1788" priority="1887" operator="lessThan">
      <formula>0.01</formula>
    </cfRule>
  </conditionalFormatting>
  <conditionalFormatting sqref="AN1217:AN1219">
    <cfRule type="cellIs" dxfId="1787" priority="1884" operator="equal">
      <formula>"us"</formula>
    </cfRule>
  </conditionalFormatting>
  <conditionalFormatting sqref="AN1217:AN1219">
    <cfRule type="cellIs" dxfId="1786" priority="1883" operator="lessThan">
      <formula>0.01</formula>
    </cfRule>
  </conditionalFormatting>
  <conditionalFormatting sqref="AO1217:AO1219">
    <cfRule type="cellIs" dxfId="1785" priority="1881" operator="equal">
      <formula>"us"</formula>
    </cfRule>
  </conditionalFormatting>
  <conditionalFormatting sqref="AO1217:AO1219">
    <cfRule type="cellIs" dxfId="1784" priority="1880" operator="lessThan">
      <formula>0.01</formula>
    </cfRule>
  </conditionalFormatting>
  <conditionalFormatting sqref="AN1217:AN1219">
    <cfRule type="cellIs" dxfId="1783" priority="1879" operator="equal">
      <formula>"#N/A Field Not Applicable"</formula>
    </cfRule>
  </conditionalFormatting>
  <conditionalFormatting sqref="AJ1217:AJ1219">
    <cfRule type="cellIs" dxfId="1782" priority="1878" operator="equal">
      <formula>"us"</formula>
    </cfRule>
  </conditionalFormatting>
  <conditionalFormatting sqref="AJ1217:AJ1219">
    <cfRule type="cellIs" dxfId="1781" priority="1877" operator="lessThan">
      <formula>0.01</formula>
    </cfRule>
  </conditionalFormatting>
  <conditionalFormatting sqref="V1217:W1219">
    <cfRule type="cellIs" dxfId="1780" priority="1875" operator="equal">
      <formula>"Financial"</formula>
    </cfRule>
    <cfRule type="cellIs" dxfId="1779" priority="1876" operator="equal">
      <formula>"UTILITIES"</formula>
    </cfRule>
  </conditionalFormatting>
  <conditionalFormatting sqref="Y1217:AE1219">
    <cfRule type="cellIs" dxfId="1778" priority="1874" operator="equal">
      <formula>"us"</formula>
    </cfRule>
  </conditionalFormatting>
  <conditionalFormatting sqref="Z1217:AE1219">
    <cfRule type="cellIs" dxfId="1777" priority="1873" operator="lessThan">
      <formula>0.01</formula>
    </cfRule>
  </conditionalFormatting>
  <conditionalFormatting sqref="AG1217:AI1219">
    <cfRule type="cellIs" dxfId="1776" priority="1872" operator="equal">
      <formula>"us"</formula>
    </cfRule>
  </conditionalFormatting>
  <conditionalFormatting sqref="AG1217:AI1219">
    <cfRule type="cellIs" dxfId="1775" priority="1871" operator="lessThan">
      <formula>0.01</formula>
    </cfRule>
  </conditionalFormatting>
  <conditionalFormatting sqref="AK1217:AK1219">
    <cfRule type="cellIs" dxfId="1774" priority="1870" operator="equal">
      <formula>"us"</formula>
    </cfRule>
  </conditionalFormatting>
  <conditionalFormatting sqref="AK1217:AK1219">
    <cfRule type="cellIs" dxfId="1773" priority="1869" operator="lessThan">
      <formula>0.01</formula>
    </cfRule>
  </conditionalFormatting>
  <conditionalFormatting sqref="AL1217:AM1219">
    <cfRule type="cellIs" dxfId="1772" priority="1868" operator="equal">
      <formula>"us"</formula>
    </cfRule>
  </conditionalFormatting>
  <conditionalFormatting sqref="AL1217:AM1219">
    <cfRule type="cellIs" dxfId="1771" priority="1867" operator="lessThan">
      <formula>0.01</formula>
    </cfRule>
  </conditionalFormatting>
  <conditionalFormatting sqref="AN1217:AN1219">
    <cfRule type="cellIs" dxfId="1770" priority="1864" operator="equal">
      <formula>"us"</formula>
    </cfRule>
  </conditionalFormatting>
  <conditionalFormatting sqref="AN1217:AN1219">
    <cfRule type="cellIs" dxfId="1769" priority="1863" operator="lessThan">
      <formula>0.01</formula>
    </cfRule>
  </conditionalFormatting>
  <conditionalFormatting sqref="AO1217:AO1219">
    <cfRule type="cellIs" dxfId="1768" priority="1861" operator="equal">
      <formula>"us"</formula>
    </cfRule>
  </conditionalFormatting>
  <conditionalFormatting sqref="AO1217:AO1219">
    <cfRule type="cellIs" dxfId="1767" priority="1860" operator="lessThan">
      <formula>0.01</formula>
    </cfRule>
  </conditionalFormatting>
  <conditionalFormatting sqref="AN1217:AN1219">
    <cfRule type="cellIs" dxfId="1766" priority="1859" operator="equal">
      <formula>"#N/A Field Not Applicable"</formula>
    </cfRule>
  </conditionalFormatting>
  <conditionalFormatting sqref="AJ1217:AJ1219">
    <cfRule type="cellIs" dxfId="1765" priority="1858" operator="equal">
      <formula>"us"</formula>
    </cfRule>
  </conditionalFormatting>
  <conditionalFormatting sqref="AJ1217:AJ1219">
    <cfRule type="cellIs" dxfId="1764" priority="1857" operator="lessThan">
      <formula>0.01</formula>
    </cfRule>
  </conditionalFormatting>
  <conditionalFormatting sqref="V1217:W1219">
    <cfRule type="cellIs" dxfId="1763" priority="1855" operator="equal">
      <formula>"Financial"</formula>
    </cfRule>
    <cfRule type="cellIs" dxfId="1762" priority="1856" operator="equal">
      <formula>"UTILITIES"</formula>
    </cfRule>
  </conditionalFormatting>
  <conditionalFormatting sqref="Y1217:AE1219">
    <cfRule type="cellIs" dxfId="1761" priority="1854" operator="equal">
      <formula>"us"</formula>
    </cfRule>
  </conditionalFormatting>
  <conditionalFormatting sqref="Z1217:AE1219">
    <cfRule type="cellIs" dxfId="1760" priority="1853" operator="lessThan">
      <formula>0.01</formula>
    </cfRule>
  </conditionalFormatting>
  <conditionalFormatting sqref="AG1217:AI1219">
    <cfRule type="cellIs" dxfId="1759" priority="1852" operator="equal">
      <formula>"us"</formula>
    </cfRule>
  </conditionalFormatting>
  <conditionalFormatting sqref="AG1217:AI1219">
    <cfRule type="cellIs" dxfId="1758" priority="1851" operator="lessThan">
      <formula>0.01</formula>
    </cfRule>
  </conditionalFormatting>
  <conditionalFormatting sqref="AK1217:AK1219">
    <cfRule type="cellIs" dxfId="1757" priority="1850" operator="equal">
      <formula>"us"</formula>
    </cfRule>
  </conditionalFormatting>
  <conditionalFormatting sqref="AK1217:AK1219">
    <cfRule type="cellIs" dxfId="1756" priority="1849" operator="lessThan">
      <formula>0.01</formula>
    </cfRule>
  </conditionalFormatting>
  <conditionalFormatting sqref="AL1217:AM1219">
    <cfRule type="cellIs" dxfId="1755" priority="1848" operator="equal">
      <formula>"us"</formula>
    </cfRule>
  </conditionalFormatting>
  <conditionalFormatting sqref="AL1217:AM1219">
    <cfRule type="cellIs" dxfId="1754" priority="1847" operator="lessThan">
      <formula>0.01</formula>
    </cfRule>
  </conditionalFormatting>
  <conditionalFormatting sqref="AN1217:AN1219">
    <cfRule type="cellIs" dxfId="1753" priority="1844" operator="equal">
      <formula>"us"</formula>
    </cfRule>
  </conditionalFormatting>
  <conditionalFormatting sqref="AN1217:AN1219">
    <cfRule type="cellIs" dxfId="1752" priority="1843" operator="lessThan">
      <formula>0.01</formula>
    </cfRule>
  </conditionalFormatting>
  <conditionalFormatting sqref="AO1217:AO1219">
    <cfRule type="cellIs" dxfId="1751" priority="1841" operator="equal">
      <formula>"us"</formula>
    </cfRule>
  </conditionalFormatting>
  <conditionalFormatting sqref="AO1217:AO1219">
    <cfRule type="cellIs" dxfId="1750" priority="1840" operator="lessThan">
      <formula>0.01</formula>
    </cfRule>
  </conditionalFormatting>
  <conditionalFormatting sqref="AN1217:AN1219">
    <cfRule type="cellIs" dxfId="1749" priority="1839" operator="equal">
      <formula>"#N/A Field Not Applicable"</formula>
    </cfRule>
  </conditionalFormatting>
  <conditionalFormatting sqref="AJ1217:AJ1219">
    <cfRule type="cellIs" dxfId="1748" priority="1838" operator="equal">
      <formula>"us"</formula>
    </cfRule>
  </conditionalFormatting>
  <conditionalFormatting sqref="AJ1217:AJ1219">
    <cfRule type="cellIs" dxfId="1747" priority="1837" operator="lessThan">
      <formula>0.01</formula>
    </cfRule>
  </conditionalFormatting>
  <conditionalFormatting sqref="AF1205:AF1216">
    <cfRule type="cellIs" dxfId="1746" priority="1836" operator="equal">
      <formula>"us"</formula>
    </cfRule>
  </conditionalFormatting>
  <conditionalFormatting sqref="AF1205:AF1216">
    <cfRule type="cellIs" dxfId="1745" priority="1835" operator="lessThan">
      <formula>0.01</formula>
    </cfRule>
  </conditionalFormatting>
  <conditionalFormatting sqref="AF1205:AF1216">
    <cfRule type="cellIs" dxfId="1744" priority="1834" operator="equal">
      <formula>"us"</formula>
    </cfRule>
  </conditionalFormatting>
  <conditionalFormatting sqref="AF1205:AF1216">
    <cfRule type="cellIs" dxfId="1743" priority="1833" operator="lessThan">
      <formula>0.01</formula>
    </cfRule>
  </conditionalFormatting>
  <conditionalFormatting sqref="AF1205:AF1216">
    <cfRule type="cellIs" dxfId="1742" priority="1832" operator="equal">
      <formula>"us"</formula>
    </cfRule>
  </conditionalFormatting>
  <conditionalFormatting sqref="AF1205:AF1216">
    <cfRule type="cellIs" dxfId="1741" priority="1831" operator="lessThan">
      <formula>0.01</formula>
    </cfRule>
  </conditionalFormatting>
  <conditionalFormatting sqref="AF1205:AF1216">
    <cfRule type="cellIs" dxfId="1740" priority="1830" operator="equal">
      <formula>"us"</formula>
    </cfRule>
  </conditionalFormatting>
  <conditionalFormatting sqref="AF1205:AF1216">
    <cfRule type="cellIs" dxfId="1739" priority="1829" operator="lessThan">
      <formula>0.01</formula>
    </cfRule>
  </conditionalFormatting>
  <conditionalFormatting sqref="AN1205:AN1216">
    <cfRule type="cellIs" dxfId="1738" priority="1825" operator="equal">
      <formula>"#N/A Field Not Applicable"</formula>
    </cfRule>
  </conditionalFormatting>
  <conditionalFormatting sqref="V1205:W1216">
    <cfRule type="cellIs" dxfId="1737" priority="1823" operator="equal">
      <formula>"Financial"</formula>
    </cfRule>
    <cfRule type="cellIs" dxfId="1736" priority="1824" operator="equal">
      <formula>"UTILITIES"</formula>
    </cfRule>
  </conditionalFormatting>
  <conditionalFormatting sqref="Y1205:AE1216">
    <cfRule type="cellIs" dxfId="1735" priority="1822" operator="equal">
      <formula>"us"</formula>
    </cfRule>
  </conditionalFormatting>
  <conditionalFormatting sqref="Z1205:AE1216">
    <cfRule type="cellIs" dxfId="1734" priority="1821" operator="lessThan">
      <formula>0.01</formula>
    </cfRule>
  </conditionalFormatting>
  <conditionalFormatting sqref="AG1205:AI1216">
    <cfRule type="cellIs" dxfId="1733" priority="1820" operator="equal">
      <formula>"us"</formula>
    </cfRule>
  </conditionalFormatting>
  <conditionalFormatting sqref="AG1205:AI1216">
    <cfRule type="cellIs" dxfId="1732" priority="1819" operator="lessThan">
      <formula>0.01</formula>
    </cfRule>
  </conditionalFormatting>
  <conditionalFormatting sqref="AK1205:AK1216">
    <cfRule type="cellIs" dxfId="1731" priority="1818" operator="equal">
      <formula>"us"</formula>
    </cfRule>
  </conditionalFormatting>
  <conditionalFormatting sqref="AK1205:AK1216">
    <cfRule type="cellIs" dxfId="1730" priority="1817" operator="lessThan">
      <formula>0.01</formula>
    </cfRule>
  </conditionalFormatting>
  <conditionalFormatting sqref="AL1205:AM1216">
    <cfRule type="cellIs" dxfId="1729" priority="1816" operator="equal">
      <formula>"us"</formula>
    </cfRule>
  </conditionalFormatting>
  <conditionalFormatting sqref="AL1205:AM1216">
    <cfRule type="cellIs" dxfId="1728" priority="1815" operator="lessThan">
      <formula>0.01</formula>
    </cfRule>
  </conditionalFormatting>
  <conditionalFormatting sqref="AN1205:AN1216">
    <cfRule type="cellIs" dxfId="1727" priority="1813" operator="equal">
      <formula>"us"</formula>
    </cfRule>
  </conditionalFormatting>
  <conditionalFormatting sqref="AN1205:AN1216">
    <cfRule type="cellIs" dxfId="1726" priority="1812" operator="lessThan">
      <formula>0.01</formula>
    </cfRule>
  </conditionalFormatting>
  <conditionalFormatting sqref="AO1205:AO1216">
    <cfRule type="cellIs" dxfId="1725" priority="1810" operator="equal">
      <formula>"us"</formula>
    </cfRule>
  </conditionalFormatting>
  <conditionalFormatting sqref="AO1205:AO1216">
    <cfRule type="cellIs" dxfId="1724" priority="1809" operator="lessThan">
      <formula>0.01</formula>
    </cfRule>
  </conditionalFormatting>
  <conditionalFormatting sqref="AN1205:AN1216">
    <cfRule type="cellIs" dxfId="1723" priority="1807" operator="equal">
      <formula>"#N/A Field Not Applicable"</formula>
    </cfRule>
  </conditionalFormatting>
  <conditionalFormatting sqref="AJ1205:AJ1216">
    <cfRule type="cellIs" dxfId="1722" priority="1806" operator="equal">
      <formula>"us"</formula>
    </cfRule>
  </conditionalFormatting>
  <conditionalFormatting sqref="AJ1205:AJ1216">
    <cfRule type="cellIs" dxfId="1721" priority="1805" operator="lessThan">
      <formula>0.01</formula>
    </cfRule>
  </conditionalFormatting>
  <conditionalFormatting sqref="V1205:W1216">
    <cfRule type="cellIs" dxfId="1720" priority="1803" operator="equal">
      <formula>"Financial"</formula>
    </cfRule>
    <cfRule type="cellIs" dxfId="1719" priority="1804" operator="equal">
      <formula>"UTILITIES"</formula>
    </cfRule>
  </conditionalFormatting>
  <conditionalFormatting sqref="Y1205:AE1216">
    <cfRule type="cellIs" dxfId="1718" priority="1802" operator="equal">
      <formula>"us"</formula>
    </cfRule>
  </conditionalFormatting>
  <conditionalFormatting sqref="Z1205:AE1216">
    <cfRule type="cellIs" dxfId="1717" priority="1801" operator="lessThan">
      <formula>0.01</formula>
    </cfRule>
  </conditionalFormatting>
  <conditionalFormatting sqref="AG1205:AI1216">
    <cfRule type="cellIs" dxfId="1716" priority="1800" operator="equal">
      <formula>"us"</formula>
    </cfRule>
  </conditionalFormatting>
  <conditionalFormatting sqref="AG1205:AI1216">
    <cfRule type="cellIs" dxfId="1715" priority="1799" operator="lessThan">
      <formula>0.01</formula>
    </cfRule>
  </conditionalFormatting>
  <conditionalFormatting sqref="AK1205:AK1216">
    <cfRule type="cellIs" dxfId="1714" priority="1798" operator="equal">
      <formula>"us"</formula>
    </cfRule>
  </conditionalFormatting>
  <conditionalFormatting sqref="AK1205:AK1216">
    <cfRule type="cellIs" dxfId="1713" priority="1797" operator="lessThan">
      <formula>0.01</formula>
    </cfRule>
  </conditionalFormatting>
  <conditionalFormatting sqref="AL1205:AM1216">
    <cfRule type="cellIs" dxfId="1712" priority="1796" operator="equal">
      <formula>"us"</formula>
    </cfRule>
  </conditionalFormatting>
  <conditionalFormatting sqref="AL1205:AM1216">
    <cfRule type="cellIs" dxfId="1711" priority="1795" operator="lessThan">
      <formula>0.01</formula>
    </cfRule>
  </conditionalFormatting>
  <conditionalFormatting sqref="AN1205:AN1216">
    <cfRule type="cellIs" dxfId="1710" priority="1792" operator="equal">
      <formula>"us"</formula>
    </cfRule>
  </conditionalFormatting>
  <conditionalFormatting sqref="AN1205:AN1216">
    <cfRule type="cellIs" dxfId="1709" priority="1791" operator="lessThan">
      <formula>0.01</formula>
    </cfRule>
  </conditionalFormatting>
  <conditionalFormatting sqref="AO1205:AO1216">
    <cfRule type="cellIs" dxfId="1708" priority="1789" operator="equal">
      <formula>"us"</formula>
    </cfRule>
  </conditionalFormatting>
  <conditionalFormatting sqref="AO1205:AO1216">
    <cfRule type="cellIs" dxfId="1707" priority="1788" operator="lessThan">
      <formula>0.01</formula>
    </cfRule>
  </conditionalFormatting>
  <conditionalFormatting sqref="AN1205:AN1216">
    <cfRule type="cellIs" dxfId="1706" priority="1787" operator="equal">
      <formula>"#N/A Field Not Applicable"</formula>
    </cfRule>
  </conditionalFormatting>
  <conditionalFormatting sqref="AJ1205:AJ1216">
    <cfRule type="cellIs" dxfId="1705" priority="1786" operator="equal">
      <formula>"us"</formula>
    </cfRule>
  </conditionalFormatting>
  <conditionalFormatting sqref="AJ1205:AJ1216">
    <cfRule type="cellIs" dxfId="1704" priority="1785" operator="lessThan">
      <formula>0.01</formula>
    </cfRule>
  </conditionalFormatting>
  <conditionalFormatting sqref="V1205:W1216">
    <cfRule type="cellIs" dxfId="1703" priority="1783" operator="equal">
      <formula>"Financial"</formula>
    </cfRule>
    <cfRule type="cellIs" dxfId="1702" priority="1784" operator="equal">
      <formula>"UTILITIES"</formula>
    </cfRule>
  </conditionalFormatting>
  <conditionalFormatting sqref="Y1205:AE1216">
    <cfRule type="cellIs" dxfId="1701" priority="1782" operator="equal">
      <formula>"us"</formula>
    </cfRule>
  </conditionalFormatting>
  <conditionalFormatting sqref="Z1205:AE1216">
    <cfRule type="cellIs" dxfId="1700" priority="1781" operator="lessThan">
      <formula>0.01</formula>
    </cfRule>
  </conditionalFormatting>
  <conditionalFormatting sqref="AG1205:AI1216">
    <cfRule type="cellIs" dxfId="1699" priority="1780" operator="equal">
      <formula>"us"</formula>
    </cfRule>
  </conditionalFormatting>
  <conditionalFormatting sqref="AG1205:AI1216">
    <cfRule type="cellIs" dxfId="1698" priority="1779" operator="lessThan">
      <formula>0.01</formula>
    </cfRule>
  </conditionalFormatting>
  <conditionalFormatting sqref="AK1205:AK1216">
    <cfRule type="cellIs" dxfId="1697" priority="1778" operator="equal">
      <formula>"us"</formula>
    </cfRule>
  </conditionalFormatting>
  <conditionalFormatting sqref="AK1205:AK1216">
    <cfRule type="cellIs" dxfId="1696" priority="1777" operator="lessThan">
      <formula>0.01</formula>
    </cfRule>
  </conditionalFormatting>
  <conditionalFormatting sqref="AL1205:AM1216">
    <cfRule type="cellIs" dxfId="1695" priority="1776" operator="equal">
      <formula>"us"</formula>
    </cfRule>
  </conditionalFormatting>
  <conditionalFormatting sqref="AL1205:AM1216">
    <cfRule type="cellIs" dxfId="1694" priority="1775" operator="lessThan">
      <formula>0.01</formula>
    </cfRule>
  </conditionalFormatting>
  <conditionalFormatting sqref="AN1205:AN1216">
    <cfRule type="cellIs" dxfId="1693" priority="1772" operator="equal">
      <formula>"us"</formula>
    </cfRule>
  </conditionalFormatting>
  <conditionalFormatting sqref="AN1205:AN1216">
    <cfRule type="cellIs" dxfId="1692" priority="1771" operator="lessThan">
      <formula>0.01</formula>
    </cfRule>
  </conditionalFormatting>
  <conditionalFormatting sqref="AO1205:AO1216">
    <cfRule type="cellIs" dxfId="1691" priority="1769" operator="equal">
      <formula>"us"</formula>
    </cfRule>
  </conditionalFormatting>
  <conditionalFormatting sqref="AO1205:AO1216">
    <cfRule type="cellIs" dxfId="1690" priority="1768" operator="lessThan">
      <formula>0.01</formula>
    </cfRule>
  </conditionalFormatting>
  <conditionalFormatting sqref="AN1205:AN1216">
    <cfRule type="cellIs" dxfId="1689" priority="1767" operator="equal">
      <formula>"#N/A Field Not Applicable"</formula>
    </cfRule>
  </conditionalFormatting>
  <conditionalFormatting sqref="AJ1205:AJ1216">
    <cfRule type="cellIs" dxfId="1688" priority="1766" operator="equal">
      <formula>"us"</formula>
    </cfRule>
  </conditionalFormatting>
  <conditionalFormatting sqref="AJ1205:AJ1216">
    <cfRule type="cellIs" dxfId="1687" priority="1765" operator="lessThan">
      <formula>0.01</formula>
    </cfRule>
  </conditionalFormatting>
  <conditionalFormatting sqref="V1205:W1216">
    <cfRule type="cellIs" dxfId="1686" priority="1763" operator="equal">
      <formula>"Financial"</formula>
    </cfRule>
    <cfRule type="cellIs" dxfId="1685" priority="1764" operator="equal">
      <formula>"UTILITIES"</formula>
    </cfRule>
  </conditionalFormatting>
  <conditionalFormatting sqref="Y1205:AE1216">
    <cfRule type="cellIs" dxfId="1684" priority="1762" operator="equal">
      <formula>"us"</formula>
    </cfRule>
  </conditionalFormatting>
  <conditionalFormatting sqref="Z1205:AE1216">
    <cfRule type="cellIs" dxfId="1683" priority="1761" operator="lessThan">
      <formula>0.01</formula>
    </cfRule>
  </conditionalFormatting>
  <conditionalFormatting sqref="AG1205:AI1216">
    <cfRule type="cellIs" dxfId="1682" priority="1760" operator="equal">
      <formula>"us"</formula>
    </cfRule>
  </conditionalFormatting>
  <conditionalFormatting sqref="AG1205:AI1216">
    <cfRule type="cellIs" dxfId="1681" priority="1759" operator="lessThan">
      <formula>0.01</formula>
    </cfRule>
  </conditionalFormatting>
  <conditionalFormatting sqref="AK1205:AK1216">
    <cfRule type="cellIs" dxfId="1680" priority="1758" operator="equal">
      <formula>"us"</formula>
    </cfRule>
  </conditionalFormatting>
  <conditionalFormatting sqref="AK1205:AK1216">
    <cfRule type="cellIs" dxfId="1679" priority="1757" operator="lessThan">
      <formula>0.01</formula>
    </cfRule>
  </conditionalFormatting>
  <conditionalFormatting sqref="AL1205:AM1216">
    <cfRule type="cellIs" dxfId="1678" priority="1756" operator="equal">
      <formula>"us"</formula>
    </cfRule>
  </conditionalFormatting>
  <conditionalFormatting sqref="AL1205:AM1216">
    <cfRule type="cellIs" dxfId="1677" priority="1755" operator="lessThan">
      <formula>0.01</formula>
    </cfRule>
  </conditionalFormatting>
  <conditionalFormatting sqref="AN1205:AN1216">
    <cfRule type="cellIs" dxfId="1676" priority="1752" operator="equal">
      <formula>"us"</formula>
    </cfRule>
  </conditionalFormatting>
  <conditionalFormatting sqref="AN1205:AN1216">
    <cfRule type="cellIs" dxfId="1675" priority="1751" operator="lessThan">
      <formula>0.01</formula>
    </cfRule>
  </conditionalFormatting>
  <conditionalFormatting sqref="AO1205:AO1216">
    <cfRule type="cellIs" dxfId="1674" priority="1749" operator="equal">
      <formula>"us"</formula>
    </cfRule>
  </conditionalFormatting>
  <conditionalFormatting sqref="AO1205:AO1216">
    <cfRule type="cellIs" dxfId="1673" priority="1748" operator="lessThan">
      <formula>0.01</formula>
    </cfRule>
  </conditionalFormatting>
  <conditionalFormatting sqref="AN1205:AN1216">
    <cfRule type="cellIs" dxfId="1672" priority="1747" operator="equal">
      <formula>"#N/A Field Not Applicable"</formula>
    </cfRule>
  </conditionalFormatting>
  <conditionalFormatting sqref="AJ1205:AJ1216">
    <cfRule type="cellIs" dxfId="1671" priority="1746" operator="equal">
      <formula>"us"</formula>
    </cfRule>
  </conditionalFormatting>
  <conditionalFormatting sqref="AJ1205:AJ1216">
    <cfRule type="cellIs" dxfId="1670" priority="1745" operator="lessThan">
      <formula>0.01</formula>
    </cfRule>
  </conditionalFormatting>
  <conditionalFormatting sqref="AN1204">
    <cfRule type="cellIs" dxfId="1669" priority="1741" operator="equal">
      <formula>"#N/A Field Not Applicable"</formula>
    </cfRule>
  </conditionalFormatting>
  <conditionalFormatting sqref="V1204:W1204">
    <cfRule type="cellIs" dxfId="1668" priority="1739" operator="equal">
      <formula>"Financial"</formula>
    </cfRule>
    <cfRule type="cellIs" dxfId="1667" priority="1740" operator="equal">
      <formula>"UTILITIES"</formula>
    </cfRule>
  </conditionalFormatting>
  <conditionalFormatting sqref="Y1204:AF1204">
    <cfRule type="cellIs" dxfId="1666" priority="1738" operator="equal">
      <formula>"us"</formula>
    </cfRule>
  </conditionalFormatting>
  <conditionalFormatting sqref="Z1204:AF1204">
    <cfRule type="cellIs" dxfId="1665" priority="1737" operator="lessThan">
      <formula>0.01</formula>
    </cfRule>
  </conditionalFormatting>
  <conditionalFormatting sqref="AG1204:AI1204">
    <cfRule type="cellIs" dxfId="1664" priority="1736" operator="equal">
      <formula>"us"</formula>
    </cfRule>
  </conditionalFormatting>
  <conditionalFormatting sqref="AG1204:AI1204">
    <cfRule type="cellIs" dxfId="1663" priority="1735" operator="lessThan">
      <formula>0.01</formula>
    </cfRule>
  </conditionalFormatting>
  <conditionalFormatting sqref="AK1204">
    <cfRule type="cellIs" dxfId="1662" priority="1734" operator="equal">
      <formula>"us"</formula>
    </cfRule>
  </conditionalFormatting>
  <conditionalFormatting sqref="AK1204">
    <cfRule type="cellIs" dxfId="1661" priority="1733" operator="lessThan">
      <formula>0.01</formula>
    </cfRule>
  </conditionalFormatting>
  <conditionalFormatting sqref="AL1204:AM1204">
    <cfRule type="cellIs" dxfId="1660" priority="1732" operator="equal">
      <formula>"us"</formula>
    </cfRule>
  </conditionalFormatting>
  <conditionalFormatting sqref="AL1204:AM1204">
    <cfRule type="cellIs" dxfId="1659" priority="1731" operator="lessThan">
      <formula>0.01</formula>
    </cfRule>
  </conditionalFormatting>
  <conditionalFormatting sqref="AN1204">
    <cfRule type="cellIs" dxfId="1658" priority="1729" operator="equal">
      <formula>"us"</formula>
    </cfRule>
  </conditionalFormatting>
  <conditionalFormatting sqref="AN1204">
    <cfRule type="cellIs" dxfId="1657" priority="1728" operator="lessThan">
      <formula>0.01</formula>
    </cfRule>
  </conditionalFormatting>
  <conditionalFormatting sqref="AO1204">
    <cfRule type="cellIs" dxfId="1656" priority="1726" operator="equal">
      <formula>"us"</formula>
    </cfRule>
  </conditionalFormatting>
  <conditionalFormatting sqref="AO1204">
    <cfRule type="cellIs" dxfId="1655" priority="1725" operator="lessThan">
      <formula>0.01</formula>
    </cfRule>
  </conditionalFormatting>
  <conditionalFormatting sqref="AN1204">
    <cfRule type="cellIs" dxfId="1654" priority="1723" operator="equal">
      <formula>"#N/A Field Not Applicable"</formula>
    </cfRule>
  </conditionalFormatting>
  <conditionalFormatting sqref="AJ1204">
    <cfRule type="cellIs" dxfId="1653" priority="1722" operator="equal">
      <formula>"us"</formula>
    </cfRule>
  </conditionalFormatting>
  <conditionalFormatting sqref="AJ1204">
    <cfRule type="cellIs" dxfId="1652" priority="1721" operator="lessThan">
      <formula>0.01</formula>
    </cfRule>
  </conditionalFormatting>
  <conditionalFormatting sqref="V1204:W1204">
    <cfRule type="cellIs" dxfId="1651" priority="1719" operator="equal">
      <formula>"Financial"</formula>
    </cfRule>
    <cfRule type="cellIs" dxfId="1650" priority="1720" operator="equal">
      <formula>"UTILITIES"</formula>
    </cfRule>
  </conditionalFormatting>
  <conditionalFormatting sqref="Y1204:AF1204">
    <cfRule type="cellIs" dxfId="1649" priority="1718" operator="equal">
      <formula>"us"</formula>
    </cfRule>
  </conditionalFormatting>
  <conditionalFormatting sqref="Z1204:AF1204">
    <cfRule type="cellIs" dxfId="1648" priority="1717" operator="lessThan">
      <formula>0.01</formula>
    </cfRule>
  </conditionalFormatting>
  <conditionalFormatting sqref="AG1204:AI1204">
    <cfRule type="cellIs" dxfId="1647" priority="1716" operator="equal">
      <formula>"us"</formula>
    </cfRule>
  </conditionalFormatting>
  <conditionalFormatting sqref="AG1204:AI1204">
    <cfRule type="cellIs" dxfId="1646" priority="1715" operator="lessThan">
      <formula>0.01</formula>
    </cfRule>
  </conditionalFormatting>
  <conditionalFormatting sqref="AK1204">
    <cfRule type="cellIs" dxfId="1645" priority="1714" operator="equal">
      <formula>"us"</formula>
    </cfRule>
  </conditionalFormatting>
  <conditionalFormatting sqref="AK1204">
    <cfRule type="cellIs" dxfId="1644" priority="1713" operator="lessThan">
      <formula>0.01</formula>
    </cfRule>
  </conditionalFormatting>
  <conditionalFormatting sqref="AL1204:AM1204">
    <cfRule type="cellIs" dxfId="1643" priority="1712" operator="equal">
      <formula>"us"</formula>
    </cfRule>
  </conditionalFormatting>
  <conditionalFormatting sqref="AL1204:AM1204">
    <cfRule type="cellIs" dxfId="1642" priority="1711" operator="lessThan">
      <formula>0.01</formula>
    </cfRule>
  </conditionalFormatting>
  <conditionalFormatting sqref="AN1204">
    <cfRule type="cellIs" dxfId="1641" priority="1708" operator="equal">
      <formula>"us"</formula>
    </cfRule>
  </conditionalFormatting>
  <conditionalFormatting sqref="AN1204">
    <cfRule type="cellIs" dxfId="1640" priority="1707" operator="lessThan">
      <formula>0.01</formula>
    </cfRule>
  </conditionalFormatting>
  <conditionalFormatting sqref="AO1204">
    <cfRule type="cellIs" dxfId="1639" priority="1705" operator="equal">
      <formula>"us"</formula>
    </cfRule>
  </conditionalFormatting>
  <conditionalFormatting sqref="AO1204">
    <cfRule type="cellIs" dxfId="1638" priority="1704" operator="lessThan">
      <formula>0.01</formula>
    </cfRule>
  </conditionalFormatting>
  <conditionalFormatting sqref="AN1204">
    <cfRule type="cellIs" dxfId="1637" priority="1703" operator="equal">
      <formula>"#N/A Field Not Applicable"</formula>
    </cfRule>
  </conditionalFormatting>
  <conditionalFormatting sqref="AJ1204">
    <cfRule type="cellIs" dxfId="1636" priority="1702" operator="equal">
      <formula>"us"</formula>
    </cfRule>
  </conditionalFormatting>
  <conditionalFormatting sqref="AJ1204">
    <cfRule type="cellIs" dxfId="1635" priority="1701" operator="lessThan">
      <formula>0.01</formula>
    </cfRule>
  </conditionalFormatting>
  <conditionalFormatting sqref="V1204:W1204">
    <cfRule type="cellIs" dxfId="1634" priority="1699" operator="equal">
      <formula>"Financial"</formula>
    </cfRule>
    <cfRule type="cellIs" dxfId="1633" priority="1700" operator="equal">
      <formula>"UTILITIES"</formula>
    </cfRule>
  </conditionalFormatting>
  <conditionalFormatting sqref="Y1204:AF1204">
    <cfRule type="cellIs" dxfId="1632" priority="1698" operator="equal">
      <formula>"us"</formula>
    </cfRule>
  </conditionalFormatting>
  <conditionalFormatting sqref="Z1204:AF1204">
    <cfRule type="cellIs" dxfId="1631" priority="1697" operator="lessThan">
      <formula>0.01</formula>
    </cfRule>
  </conditionalFormatting>
  <conditionalFormatting sqref="AG1204:AI1204">
    <cfRule type="cellIs" dxfId="1630" priority="1696" operator="equal">
      <formula>"us"</formula>
    </cfRule>
  </conditionalFormatting>
  <conditionalFormatting sqref="AG1204:AI1204">
    <cfRule type="cellIs" dxfId="1629" priority="1695" operator="lessThan">
      <formula>0.01</formula>
    </cfRule>
  </conditionalFormatting>
  <conditionalFormatting sqref="AK1204">
    <cfRule type="cellIs" dxfId="1628" priority="1694" operator="equal">
      <formula>"us"</formula>
    </cfRule>
  </conditionalFormatting>
  <conditionalFormatting sqref="AK1204">
    <cfRule type="cellIs" dxfId="1627" priority="1693" operator="lessThan">
      <formula>0.01</formula>
    </cfRule>
  </conditionalFormatting>
  <conditionalFormatting sqref="AL1204:AM1204">
    <cfRule type="cellIs" dxfId="1626" priority="1692" operator="equal">
      <formula>"us"</formula>
    </cfRule>
  </conditionalFormatting>
  <conditionalFormatting sqref="AL1204:AM1204">
    <cfRule type="cellIs" dxfId="1625" priority="1691" operator="lessThan">
      <formula>0.01</formula>
    </cfRule>
  </conditionalFormatting>
  <conditionalFormatting sqref="AN1204">
    <cfRule type="cellIs" dxfId="1624" priority="1688" operator="equal">
      <formula>"us"</formula>
    </cfRule>
  </conditionalFormatting>
  <conditionalFormatting sqref="AN1204">
    <cfRule type="cellIs" dxfId="1623" priority="1687" operator="lessThan">
      <formula>0.01</formula>
    </cfRule>
  </conditionalFormatting>
  <conditionalFormatting sqref="AO1204">
    <cfRule type="cellIs" dxfId="1622" priority="1685" operator="equal">
      <formula>"us"</formula>
    </cfRule>
  </conditionalFormatting>
  <conditionalFormatting sqref="AO1204">
    <cfRule type="cellIs" dxfId="1621" priority="1684" operator="lessThan">
      <formula>0.01</formula>
    </cfRule>
  </conditionalFormatting>
  <conditionalFormatting sqref="AN1204">
    <cfRule type="cellIs" dxfId="1620" priority="1683" operator="equal">
      <formula>"#N/A Field Not Applicable"</formula>
    </cfRule>
  </conditionalFormatting>
  <conditionalFormatting sqref="AJ1204">
    <cfRule type="cellIs" dxfId="1619" priority="1682" operator="equal">
      <formula>"us"</formula>
    </cfRule>
  </conditionalFormatting>
  <conditionalFormatting sqref="AJ1204">
    <cfRule type="cellIs" dxfId="1618" priority="1681" operator="lessThan">
      <formula>0.01</formula>
    </cfRule>
  </conditionalFormatting>
  <conditionalFormatting sqref="V1204:W1204">
    <cfRule type="cellIs" dxfId="1617" priority="1679" operator="equal">
      <formula>"Financial"</formula>
    </cfRule>
    <cfRule type="cellIs" dxfId="1616" priority="1680" operator="equal">
      <formula>"UTILITIES"</formula>
    </cfRule>
  </conditionalFormatting>
  <conditionalFormatting sqref="Y1204:AF1204">
    <cfRule type="cellIs" dxfId="1615" priority="1678" operator="equal">
      <formula>"us"</formula>
    </cfRule>
  </conditionalFormatting>
  <conditionalFormatting sqref="Z1204:AF1204">
    <cfRule type="cellIs" dxfId="1614" priority="1677" operator="lessThan">
      <formula>0.01</formula>
    </cfRule>
  </conditionalFormatting>
  <conditionalFormatting sqref="AG1204:AI1204">
    <cfRule type="cellIs" dxfId="1613" priority="1676" operator="equal">
      <formula>"us"</formula>
    </cfRule>
  </conditionalFormatting>
  <conditionalFormatting sqref="AG1204:AI1204">
    <cfRule type="cellIs" dxfId="1612" priority="1675" operator="lessThan">
      <formula>0.01</formula>
    </cfRule>
  </conditionalFormatting>
  <conditionalFormatting sqref="AK1204">
    <cfRule type="cellIs" dxfId="1611" priority="1674" operator="equal">
      <formula>"us"</formula>
    </cfRule>
  </conditionalFormatting>
  <conditionalFormatting sqref="AK1204">
    <cfRule type="cellIs" dxfId="1610" priority="1673" operator="lessThan">
      <formula>0.01</formula>
    </cfRule>
  </conditionalFormatting>
  <conditionalFormatting sqref="AL1204:AM1204">
    <cfRule type="cellIs" dxfId="1609" priority="1672" operator="equal">
      <formula>"us"</formula>
    </cfRule>
  </conditionalFormatting>
  <conditionalFormatting sqref="AL1204:AM1204">
    <cfRule type="cellIs" dxfId="1608" priority="1671" operator="lessThan">
      <formula>0.01</formula>
    </cfRule>
  </conditionalFormatting>
  <conditionalFormatting sqref="AN1204">
    <cfRule type="cellIs" dxfId="1607" priority="1668" operator="equal">
      <formula>"us"</formula>
    </cfRule>
  </conditionalFormatting>
  <conditionalFormatting sqref="AN1204">
    <cfRule type="cellIs" dxfId="1606" priority="1667" operator="lessThan">
      <formula>0.01</formula>
    </cfRule>
  </conditionalFormatting>
  <conditionalFormatting sqref="AO1204">
    <cfRule type="cellIs" dxfId="1605" priority="1665" operator="equal">
      <formula>"us"</formula>
    </cfRule>
  </conditionalFormatting>
  <conditionalFormatting sqref="AO1204">
    <cfRule type="cellIs" dxfId="1604" priority="1664" operator="lessThan">
      <formula>0.01</formula>
    </cfRule>
  </conditionalFormatting>
  <conditionalFormatting sqref="AN1204">
    <cfRule type="cellIs" dxfId="1603" priority="1663" operator="equal">
      <formula>"#N/A Field Not Applicable"</formula>
    </cfRule>
  </conditionalFormatting>
  <conditionalFormatting sqref="AJ1204">
    <cfRule type="cellIs" dxfId="1602" priority="1662" operator="equal">
      <formula>"us"</formula>
    </cfRule>
  </conditionalFormatting>
  <conditionalFormatting sqref="AJ1204">
    <cfRule type="cellIs" dxfId="1601" priority="1661" operator="lessThan">
      <formula>0.01</formula>
    </cfRule>
  </conditionalFormatting>
  <conditionalFormatting sqref="AF1175:AF1203">
    <cfRule type="cellIs" dxfId="1600" priority="1660" operator="equal">
      <formula>"us"</formula>
    </cfRule>
  </conditionalFormatting>
  <conditionalFormatting sqref="AF1175:AF1203">
    <cfRule type="cellIs" dxfId="1599" priority="1659" operator="lessThan">
      <formula>0.01</formula>
    </cfRule>
  </conditionalFormatting>
  <conditionalFormatting sqref="AF1175:AF1203">
    <cfRule type="cellIs" dxfId="1598" priority="1658" operator="equal">
      <formula>"us"</formula>
    </cfRule>
  </conditionalFormatting>
  <conditionalFormatting sqref="AF1175:AF1203">
    <cfRule type="cellIs" dxfId="1597" priority="1657" operator="lessThan">
      <formula>0.01</formula>
    </cfRule>
  </conditionalFormatting>
  <conditionalFormatting sqref="AF1175:AF1203">
    <cfRule type="cellIs" dxfId="1596" priority="1656" operator="equal">
      <formula>"us"</formula>
    </cfRule>
  </conditionalFormatting>
  <conditionalFormatting sqref="AF1175:AF1203">
    <cfRule type="cellIs" dxfId="1595" priority="1655" operator="lessThan">
      <formula>0.01</formula>
    </cfRule>
  </conditionalFormatting>
  <conditionalFormatting sqref="AF1175:AF1203">
    <cfRule type="cellIs" dxfId="1594" priority="1654" operator="equal">
      <formula>"us"</formula>
    </cfRule>
  </conditionalFormatting>
  <conditionalFormatting sqref="AF1175:AF1203">
    <cfRule type="cellIs" dxfId="1593" priority="1653" operator="lessThan">
      <formula>0.01</formula>
    </cfRule>
  </conditionalFormatting>
  <conditionalFormatting sqref="AN1175:AN1203">
    <cfRule type="cellIs" dxfId="1592" priority="1649" operator="equal">
      <formula>"#N/A Field Not Applicable"</formula>
    </cfRule>
  </conditionalFormatting>
  <conditionalFormatting sqref="V1175:W1203">
    <cfRule type="cellIs" dxfId="1591" priority="1647" operator="equal">
      <formula>"Financial"</formula>
    </cfRule>
    <cfRule type="cellIs" dxfId="1590" priority="1648" operator="equal">
      <formula>"UTILITIES"</formula>
    </cfRule>
  </conditionalFormatting>
  <conditionalFormatting sqref="Y1175:AE1203">
    <cfRule type="cellIs" dxfId="1589" priority="1646" operator="equal">
      <formula>"us"</formula>
    </cfRule>
  </conditionalFormatting>
  <conditionalFormatting sqref="Z1175:AE1203">
    <cfRule type="cellIs" dxfId="1588" priority="1645" operator="lessThan">
      <formula>0.01</formula>
    </cfRule>
  </conditionalFormatting>
  <conditionalFormatting sqref="AG1175:AI1203">
    <cfRule type="cellIs" dxfId="1587" priority="1644" operator="equal">
      <formula>"us"</formula>
    </cfRule>
  </conditionalFormatting>
  <conditionalFormatting sqref="AG1175:AI1203">
    <cfRule type="cellIs" dxfId="1586" priority="1643" operator="lessThan">
      <formula>0.01</formula>
    </cfRule>
  </conditionalFormatting>
  <conditionalFormatting sqref="AK1175:AK1203">
    <cfRule type="cellIs" dxfId="1585" priority="1642" operator="equal">
      <formula>"us"</formula>
    </cfRule>
  </conditionalFormatting>
  <conditionalFormatting sqref="AK1175:AK1203">
    <cfRule type="cellIs" dxfId="1584" priority="1641" operator="lessThan">
      <formula>0.01</formula>
    </cfRule>
  </conditionalFormatting>
  <conditionalFormatting sqref="AL1175:AM1203">
    <cfRule type="cellIs" dxfId="1583" priority="1640" operator="equal">
      <formula>"us"</formula>
    </cfRule>
  </conditionalFormatting>
  <conditionalFormatting sqref="AL1175:AM1203">
    <cfRule type="cellIs" dxfId="1582" priority="1639" operator="lessThan">
      <formula>0.01</formula>
    </cfRule>
  </conditionalFormatting>
  <conditionalFormatting sqref="AN1175:AN1203">
    <cfRule type="cellIs" dxfId="1581" priority="1637" operator="equal">
      <formula>"us"</formula>
    </cfRule>
  </conditionalFormatting>
  <conditionalFormatting sqref="AN1175:AN1203">
    <cfRule type="cellIs" dxfId="1580" priority="1636" operator="lessThan">
      <formula>0.01</formula>
    </cfRule>
  </conditionalFormatting>
  <conditionalFormatting sqref="AO1175:AO1203">
    <cfRule type="cellIs" dxfId="1579" priority="1634" operator="equal">
      <formula>"us"</formula>
    </cfRule>
  </conditionalFormatting>
  <conditionalFormatting sqref="AO1175:AO1203">
    <cfRule type="cellIs" dxfId="1578" priority="1633" operator="lessThan">
      <formula>0.01</formula>
    </cfRule>
  </conditionalFormatting>
  <conditionalFormatting sqref="AN1175:AN1203">
    <cfRule type="cellIs" dxfId="1577" priority="1631" operator="equal">
      <formula>"#N/A Field Not Applicable"</formula>
    </cfRule>
  </conditionalFormatting>
  <conditionalFormatting sqref="AJ1175:AJ1203">
    <cfRule type="cellIs" dxfId="1576" priority="1630" operator="equal">
      <formula>"us"</formula>
    </cfRule>
  </conditionalFormatting>
  <conditionalFormatting sqref="AJ1175:AJ1203">
    <cfRule type="cellIs" dxfId="1575" priority="1629" operator="lessThan">
      <formula>0.01</formula>
    </cfRule>
  </conditionalFormatting>
  <conditionalFormatting sqref="V1175:W1203">
    <cfRule type="cellIs" dxfId="1574" priority="1627" operator="equal">
      <formula>"Financial"</formula>
    </cfRule>
    <cfRule type="cellIs" dxfId="1573" priority="1628" operator="equal">
      <formula>"UTILITIES"</formula>
    </cfRule>
  </conditionalFormatting>
  <conditionalFormatting sqref="Y1175:AE1203">
    <cfRule type="cellIs" dxfId="1572" priority="1626" operator="equal">
      <formula>"us"</formula>
    </cfRule>
  </conditionalFormatting>
  <conditionalFormatting sqref="Z1175:AE1203">
    <cfRule type="cellIs" dxfId="1571" priority="1625" operator="lessThan">
      <formula>0.01</formula>
    </cfRule>
  </conditionalFormatting>
  <conditionalFormatting sqref="AG1175:AI1203">
    <cfRule type="cellIs" dxfId="1570" priority="1624" operator="equal">
      <formula>"us"</formula>
    </cfRule>
  </conditionalFormatting>
  <conditionalFormatting sqref="AG1175:AI1203">
    <cfRule type="cellIs" dxfId="1569" priority="1623" operator="lessThan">
      <formula>0.01</formula>
    </cfRule>
  </conditionalFormatting>
  <conditionalFormatting sqref="AK1175:AK1203">
    <cfRule type="cellIs" dxfId="1568" priority="1622" operator="equal">
      <formula>"us"</formula>
    </cfRule>
  </conditionalFormatting>
  <conditionalFormatting sqref="AK1175:AK1203">
    <cfRule type="cellIs" dxfId="1567" priority="1621" operator="lessThan">
      <formula>0.01</formula>
    </cfRule>
  </conditionalFormatting>
  <conditionalFormatting sqref="AL1175:AM1203">
    <cfRule type="cellIs" dxfId="1566" priority="1620" operator="equal">
      <formula>"us"</formula>
    </cfRule>
  </conditionalFormatting>
  <conditionalFormatting sqref="AL1175:AM1203">
    <cfRule type="cellIs" dxfId="1565" priority="1619" operator="lessThan">
      <formula>0.01</formula>
    </cfRule>
  </conditionalFormatting>
  <conditionalFormatting sqref="AN1175:AN1203">
    <cfRule type="cellIs" dxfId="1564" priority="1616" operator="equal">
      <formula>"us"</formula>
    </cfRule>
  </conditionalFormatting>
  <conditionalFormatting sqref="AN1175:AN1203">
    <cfRule type="cellIs" dxfId="1563" priority="1615" operator="lessThan">
      <formula>0.01</formula>
    </cfRule>
  </conditionalFormatting>
  <conditionalFormatting sqref="AO1175:AO1203">
    <cfRule type="cellIs" dxfId="1562" priority="1613" operator="equal">
      <formula>"us"</formula>
    </cfRule>
  </conditionalFormatting>
  <conditionalFormatting sqref="AO1175:AO1203">
    <cfRule type="cellIs" dxfId="1561" priority="1612" operator="lessThan">
      <formula>0.01</formula>
    </cfRule>
  </conditionalFormatting>
  <conditionalFormatting sqref="AN1175:AN1203">
    <cfRule type="cellIs" dxfId="1560" priority="1611" operator="equal">
      <formula>"#N/A Field Not Applicable"</formula>
    </cfRule>
  </conditionalFormatting>
  <conditionalFormatting sqref="AJ1175:AJ1203">
    <cfRule type="cellIs" dxfId="1559" priority="1610" operator="equal">
      <formula>"us"</formula>
    </cfRule>
  </conditionalFormatting>
  <conditionalFormatting sqref="AJ1175:AJ1203">
    <cfRule type="cellIs" dxfId="1558" priority="1609" operator="lessThan">
      <formula>0.01</formula>
    </cfRule>
  </conditionalFormatting>
  <conditionalFormatting sqref="V1175:W1203">
    <cfRule type="cellIs" dxfId="1557" priority="1607" operator="equal">
      <formula>"Financial"</formula>
    </cfRule>
    <cfRule type="cellIs" dxfId="1556" priority="1608" operator="equal">
      <formula>"UTILITIES"</formula>
    </cfRule>
  </conditionalFormatting>
  <conditionalFormatting sqref="Y1175:AE1203">
    <cfRule type="cellIs" dxfId="1555" priority="1606" operator="equal">
      <formula>"us"</formula>
    </cfRule>
  </conditionalFormatting>
  <conditionalFormatting sqref="Z1175:AE1203">
    <cfRule type="cellIs" dxfId="1554" priority="1605" operator="lessThan">
      <formula>0.01</formula>
    </cfRule>
  </conditionalFormatting>
  <conditionalFormatting sqref="AG1175:AI1203">
    <cfRule type="cellIs" dxfId="1553" priority="1604" operator="equal">
      <formula>"us"</formula>
    </cfRule>
  </conditionalFormatting>
  <conditionalFormatting sqref="AG1175:AI1203">
    <cfRule type="cellIs" dxfId="1552" priority="1603" operator="lessThan">
      <formula>0.01</formula>
    </cfRule>
  </conditionalFormatting>
  <conditionalFormatting sqref="AK1175:AK1203">
    <cfRule type="cellIs" dxfId="1551" priority="1602" operator="equal">
      <formula>"us"</formula>
    </cfRule>
  </conditionalFormatting>
  <conditionalFormatting sqref="AK1175:AK1203">
    <cfRule type="cellIs" dxfId="1550" priority="1601" operator="lessThan">
      <formula>0.01</formula>
    </cfRule>
  </conditionalFormatting>
  <conditionalFormatting sqref="AL1175:AM1203">
    <cfRule type="cellIs" dxfId="1549" priority="1600" operator="equal">
      <formula>"us"</formula>
    </cfRule>
  </conditionalFormatting>
  <conditionalFormatting sqref="AL1175:AM1203">
    <cfRule type="cellIs" dxfId="1548" priority="1599" operator="lessThan">
      <formula>0.01</formula>
    </cfRule>
  </conditionalFormatting>
  <conditionalFormatting sqref="AN1175:AN1203">
    <cfRule type="cellIs" dxfId="1547" priority="1596" operator="equal">
      <formula>"us"</formula>
    </cfRule>
  </conditionalFormatting>
  <conditionalFormatting sqref="AN1175:AN1203">
    <cfRule type="cellIs" dxfId="1546" priority="1595" operator="lessThan">
      <formula>0.01</formula>
    </cfRule>
  </conditionalFormatting>
  <conditionalFormatting sqref="AO1175:AO1203">
    <cfRule type="cellIs" dxfId="1545" priority="1593" operator="equal">
      <formula>"us"</formula>
    </cfRule>
  </conditionalFormatting>
  <conditionalFormatting sqref="AO1175:AO1203">
    <cfRule type="cellIs" dxfId="1544" priority="1592" operator="lessThan">
      <formula>0.01</formula>
    </cfRule>
  </conditionalFormatting>
  <conditionalFormatting sqref="AN1175:AN1203">
    <cfRule type="cellIs" dxfId="1543" priority="1591" operator="equal">
      <formula>"#N/A Field Not Applicable"</formula>
    </cfRule>
  </conditionalFormatting>
  <conditionalFormatting sqref="AJ1175:AJ1203">
    <cfRule type="cellIs" dxfId="1542" priority="1590" operator="equal">
      <formula>"us"</formula>
    </cfRule>
  </conditionalFormatting>
  <conditionalFormatting sqref="AJ1175:AJ1203">
    <cfRule type="cellIs" dxfId="1541" priority="1589" operator="lessThan">
      <formula>0.01</formula>
    </cfRule>
  </conditionalFormatting>
  <conditionalFormatting sqref="V1175:W1203">
    <cfRule type="cellIs" dxfId="1540" priority="1587" operator="equal">
      <formula>"Financial"</formula>
    </cfRule>
    <cfRule type="cellIs" dxfId="1539" priority="1588" operator="equal">
      <formula>"UTILITIES"</formula>
    </cfRule>
  </conditionalFormatting>
  <conditionalFormatting sqref="Y1175:AE1203">
    <cfRule type="cellIs" dxfId="1538" priority="1586" operator="equal">
      <formula>"us"</formula>
    </cfRule>
  </conditionalFormatting>
  <conditionalFormatting sqref="Z1175:AE1203">
    <cfRule type="cellIs" dxfId="1537" priority="1585" operator="lessThan">
      <formula>0.01</formula>
    </cfRule>
  </conditionalFormatting>
  <conditionalFormatting sqref="AG1175:AI1203">
    <cfRule type="cellIs" dxfId="1536" priority="1584" operator="equal">
      <formula>"us"</formula>
    </cfRule>
  </conditionalFormatting>
  <conditionalFormatting sqref="AG1175:AI1203">
    <cfRule type="cellIs" dxfId="1535" priority="1583" operator="lessThan">
      <formula>0.01</formula>
    </cfRule>
  </conditionalFormatting>
  <conditionalFormatting sqref="AK1175:AK1203">
    <cfRule type="cellIs" dxfId="1534" priority="1582" operator="equal">
      <formula>"us"</formula>
    </cfRule>
  </conditionalFormatting>
  <conditionalFormatting sqref="AK1175:AK1203">
    <cfRule type="cellIs" dxfId="1533" priority="1581" operator="lessThan">
      <formula>0.01</formula>
    </cfRule>
  </conditionalFormatting>
  <conditionalFormatting sqref="AL1175:AM1203">
    <cfRule type="cellIs" dxfId="1532" priority="1580" operator="equal">
      <formula>"us"</formula>
    </cfRule>
  </conditionalFormatting>
  <conditionalFormatting sqref="AL1175:AM1203">
    <cfRule type="cellIs" dxfId="1531" priority="1579" operator="lessThan">
      <formula>0.01</formula>
    </cfRule>
  </conditionalFormatting>
  <conditionalFormatting sqref="AN1175:AN1203">
    <cfRule type="cellIs" dxfId="1530" priority="1576" operator="equal">
      <formula>"us"</formula>
    </cfRule>
  </conditionalFormatting>
  <conditionalFormatting sqref="AN1175:AN1203">
    <cfRule type="cellIs" dxfId="1529" priority="1575" operator="lessThan">
      <formula>0.01</formula>
    </cfRule>
  </conditionalFormatting>
  <conditionalFormatting sqref="AO1175:AO1203">
    <cfRule type="cellIs" dxfId="1528" priority="1573" operator="equal">
      <formula>"us"</formula>
    </cfRule>
  </conditionalFormatting>
  <conditionalFormatting sqref="AO1175:AO1203">
    <cfRule type="cellIs" dxfId="1527" priority="1572" operator="lessThan">
      <formula>0.01</formula>
    </cfRule>
  </conditionalFormatting>
  <conditionalFormatting sqref="AN1175:AN1203">
    <cfRule type="cellIs" dxfId="1526" priority="1571" operator="equal">
      <formula>"#N/A Field Not Applicable"</formula>
    </cfRule>
  </conditionalFormatting>
  <conditionalFormatting sqref="AJ1175:AJ1203">
    <cfRule type="cellIs" dxfId="1525" priority="1570" operator="equal">
      <formula>"us"</formula>
    </cfRule>
  </conditionalFormatting>
  <conditionalFormatting sqref="AJ1175:AJ1203">
    <cfRule type="cellIs" dxfId="1524" priority="1569" operator="lessThan">
      <formula>0.01</formula>
    </cfRule>
  </conditionalFormatting>
  <conditionalFormatting sqref="AF1145:AF1174">
    <cfRule type="cellIs" dxfId="1523" priority="1568" operator="equal">
      <formula>"us"</formula>
    </cfRule>
  </conditionalFormatting>
  <conditionalFormatting sqref="AF1145:AF1174">
    <cfRule type="cellIs" dxfId="1522" priority="1567" operator="lessThan">
      <formula>0.01</formula>
    </cfRule>
  </conditionalFormatting>
  <conditionalFormatting sqref="AF1145:AF1174">
    <cfRule type="cellIs" dxfId="1521" priority="1566" operator="equal">
      <formula>"us"</formula>
    </cfRule>
  </conditionalFormatting>
  <conditionalFormatting sqref="AF1145:AF1174">
    <cfRule type="cellIs" dxfId="1520" priority="1565" operator="lessThan">
      <formula>0.01</formula>
    </cfRule>
  </conditionalFormatting>
  <conditionalFormatting sqref="AF1145:AF1174">
    <cfRule type="cellIs" dxfId="1519" priority="1564" operator="equal">
      <formula>"us"</formula>
    </cfRule>
  </conditionalFormatting>
  <conditionalFormatting sqref="AF1145:AF1174">
    <cfRule type="cellIs" dxfId="1518" priority="1563" operator="lessThan">
      <formula>0.01</formula>
    </cfRule>
  </conditionalFormatting>
  <conditionalFormatting sqref="AF1145:AF1174">
    <cfRule type="cellIs" dxfId="1517" priority="1562" operator="equal">
      <formula>"us"</formula>
    </cfRule>
  </conditionalFormatting>
  <conditionalFormatting sqref="AF1145:AF1174">
    <cfRule type="cellIs" dxfId="1516" priority="1561" operator="lessThan">
      <formula>0.01</formula>
    </cfRule>
  </conditionalFormatting>
  <conditionalFormatting sqref="AN1145:AN1174">
    <cfRule type="cellIs" dxfId="1515" priority="1557" operator="equal">
      <formula>"#N/A Field Not Applicable"</formula>
    </cfRule>
  </conditionalFormatting>
  <conditionalFormatting sqref="V1145:W1174">
    <cfRule type="cellIs" dxfId="1514" priority="1555" operator="equal">
      <formula>"Financial"</formula>
    </cfRule>
    <cfRule type="cellIs" dxfId="1513" priority="1556" operator="equal">
      <formula>"UTILITIES"</formula>
    </cfRule>
  </conditionalFormatting>
  <conditionalFormatting sqref="Y1145:AE1174">
    <cfRule type="cellIs" dxfId="1512" priority="1554" operator="equal">
      <formula>"us"</formula>
    </cfRule>
  </conditionalFormatting>
  <conditionalFormatting sqref="Z1145:AE1174">
    <cfRule type="cellIs" dxfId="1511" priority="1553" operator="lessThan">
      <formula>0.01</formula>
    </cfRule>
  </conditionalFormatting>
  <conditionalFormatting sqref="AG1145:AI1174">
    <cfRule type="cellIs" dxfId="1510" priority="1552" operator="equal">
      <formula>"us"</formula>
    </cfRule>
  </conditionalFormatting>
  <conditionalFormatting sqref="AG1145:AI1174">
    <cfRule type="cellIs" dxfId="1509" priority="1551" operator="lessThan">
      <formula>0.01</formula>
    </cfRule>
  </conditionalFormatting>
  <conditionalFormatting sqref="AK1145:AK1174">
    <cfRule type="cellIs" dxfId="1508" priority="1550" operator="equal">
      <formula>"us"</formula>
    </cfRule>
  </conditionalFormatting>
  <conditionalFormatting sqref="AK1145:AK1174">
    <cfRule type="cellIs" dxfId="1507" priority="1549" operator="lessThan">
      <formula>0.01</formula>
    </cfRule>
  </conditionalFormatting>
  <conditionalFormatting sqref="AL1145:AM1174">
    <cfRule type="cellIs" dxfId="1506" priority="1548" operator="equal">
      <formula>"us"</formula>
    </cfRule>
  </conditionalFormatting>
  <conditionalFormatting sqref="AL1145:AM1174">
    <cfRule type="cellIs" dxfId="1505" priority="1547" operator="lessThan">
      <formula>0.01</formula>
    </cfRule>
  </conditionalFormatting>
  <conditionalFormatting sqref="AN1145:AN1174">
    <cfRule type="cellIs" dxfId="1504" priority="1545" operator="equal">
      <formula>"us"</formula>
    </cfRule>
  </conditionalFormatting>
  <conditionalFormatting sqref="AN1145:AN1174">
    <cfRule type="cellIs" dxfId="1503" priority="1544" operator="lessThan">
      <formula>0.01</formula>
    </cfRule>
  </conditionalFormatting>
  <conditionalFormatting sqref="AO1145:AO1174">
    <cfRule type="cellIs" dxfId="1502" priority="1542" operator="equal">
      <formula>"us"</formula>
    </cfRule>
  </conditionalFormatting>
  <conditionalFormatting sqref="AO1145:AO1174">
    <cfRule type="cellIs" dxfId="1501" priority="1541" operator="lessThan">
      <formula>0.01</formula>
    </cfRule>
  </conditionalFormatting>
  <conditionalFormatting sqref="AN1145:AN1174">
    <cfRule type="cellIs" dxfId="1500" priority="1539" operator="equal">
      <formula>"#N/A Field Not Applicable"</formula>
    </cfRule>
  </conditionalFormatting>
  <conditionalFormatting sqref="V1145:W1174">
    <cfRule type="cellIs" dxfId="1499" priority="1537" operator="equal">
      <formula>"Financial"</formula>
    </cfRule>
    <cfRule type="cellIs" dxfId="1498" priority="1538" operator="equal">
      <formula>"UTILITIES"</formula>
    </cfRule>
  </conditionalFormatting>
  <conditionalFormatting sqref="Y1145:AE1174">
    <cfRule type="cellIs" dxfId="1497" priority="1536" operator="equal">
      <formula>"us"</formula>
    </cfRule>
  </conditionalFormatting>
  <conditionalFormatting sqref="Z1145:AE1174">
    <cfRule type="cellIs" dxfId="1496" priority="1535" operator="lessThan">
      <formula>0.01</formula>
    </cfRule>
  </conditionalFormatting>
  <conditionalFormatting sqref="AG1145:AI1174">
    <cfRule type="cellIs" dxfId="1495" priority="1534" operator="equal">
      <formula>"us"</formula>
    </cfRule>
  </conditionalFormatting>
  <conditionalFormatting sqref="AG1145:AI1174">
    <cfRule type="cellIs" dxfId="1494" priority="1533" operator="lessThan">
      <formula>0.01</formula>
    </cfRule>
  </conditionalFormatting>
  <conditionalFormatting sqref="AK1145:AK1174">
    <cfRule type="cellIs" dxfId="1493" priority="1532" operator="equal">
      <formula>"us"</formula>
    </cfRule>
  </conditionalFormatting>
  <conditionalFormatting sqref="AK1145:AK1174">
    <cfRule type="cellIs" dxfId="1492" priority="1531" operator="lessThan">
      <formula>0.01</formula>
    </cfRule>
  </conditionalFormatting>
  <conditionalFormatting sqref="AL1145:AM1174">
    <cfRule type="cellIs" dxfId="1491" priority="1530" operator="equal">
      <formula>"us"</formula>
    </cfRule>
  </conditionalFormatting>
  <conditionalFormatting sqref="AL1145:AM1174">
    <cfRule type="cellIs" dxfId="1490" priority="1529" operator="lessThan">
      <formula>0.01</formula>
    </cfRule>
  </conditionalFormatting>
  <conditionalFormatting sqref="AN1145:AN1174">
    <cfRule type="cellIs" dxfId="1489" priority="1526" operator="equal">
      <formula>"us"</formula>
    </cfRule>
  </conditionalFormatting>
  <conditionalFormatting sqref="AN1145:AN1174">
    <cfRule type="cellIs" dxfId="1488" priority="1525" operator="lessThan">
      <formula>0.01</formula>
    </cfRule>
  </conditionalFormatting>
  <conditionalFormatting sqref="AO1145:AO1174">
    <cfRule type="cellIs" dxfId="1487" priority="1523" operator="equal">
      <formula>"us"</formula>
    </cfRule>
  </conditionalFormatting>
  <conditionalFormatting sqref="AO1145:AO1174">
    <cfRule type="cellIs" dxfId="1486" priority="1522" operator="lessThan">
      <formula>0.01</formula>
    </cfRule>
  </conditionalFormatting>
  <conditionalFormatting sqref="AN1145:AN1174">
    <cfRule type="cellIs" dxfId="1485" priority="1521" operator="equal">
      <formula>"#N/A Field Not Applicable"</formula>
    </cfRule>
  </conditionalFormatting>
  <conditionalFormatting sqref="V1145:W1174">
    <cfRule type="cellIs" dxfId="1484" priority="1519" operator="equal">
      <formula>"Financial"</formula>
    </cfRule>
    <cfRule type="cellIs" dxfId="1483" priority="1520" operator="equal">
      <formula>"UTILITIES"</formula>
    </cfRule>
  </conditionalFormatting>
  <conditionalFormatting sqref="Y1145:AE1174">
    <cfRule type="cellIs" dxfId="1482" priority="1518" operator="equal">
      <formula>"us"</formula>
    </cfRule>
  </conditionalFormatting>
  <conditionalFormatting sqref="Z1145:AE1174">
    <cfRule type="cellIs" dxfId="1481" priority="1517" operator="lessThan">
      <formula>0.01</formula>
    </cfRule>
  </conditionalFormatting>
  <conditionalFormatting sqref="AG1145:AI1174">
    <cfRule type="cellIs" dxfId="1480" priority="1516" operator="equal">
      <formula>"us"</formula>
    </cfRule>
  </conditionalFormatting>
  <conditionalFormatting sqref="AG1145:AI1174">
    <cfRule type="cellIs" dxfId="1479" priority="1515" operator="lessThan">
      <formula>0.01</formula>
    </cfRule>
  </conditionalFormatting>
  <conditionalFormatting sqref="AK1145:AK1174">
    <cfRule type="cellIs" dxfId="1478" priority="1514" operator="equal">
      <formula>"us"</formula>
    </cfRule>
  </conditionalFormatting>
  <conditionalFormatting sqref="AK1145:AK1174">
    <cfRule type="cellIs" dxfId="1477" priority="1513" operator="lessThan">
      <formula>0.01</formula>
    </cfRule>
  </conditionalFormatting>
  <conditionalFormatting sqref="AL1145:AM1174">
    <cfRule type="cellIs" dxfId="1476" priority="1512" operator="equal">
      <formula>"us"</formula>
    </cfRule>
  </conditionalFormatting>
  <conditionalFormatting sqref="AL1145:AM1174">
    <cfRule type="cellIs" dxfId="1475" priority="1511" operator="lessThan">
      <formula>0.01</formula>
    </cfRule>
  </conditionalFormatting>
  <conditionalFormatting sqref="AN1145:AN1174">
    <cfRule type="cellIs" dxfId="1474" priority="1508" operator="equal">
      <formula>"us"</formula>
    </cfRule>
  </conditionalFormatting>
  <conditionalFormatting sqref="AN1145:AN1174">
    <cfRule type="cellIs" dxfId="1473" priority="1507" operator="lessThan">
      <formula>0.01</formula>
    </cfRule>
  </conditionalFormatting>
  <conditionalFormatting sqref="AO1145:AO1174">
    <cfRule type="cellIs" dxfId="1472" priority="1505" operator="equal">
      <formula>"us"</formula>
    </cfRule>
  </conditionalFormatting>
  <conditionalFormatting sqref="AO1145:AO1174">
    <cfRule type="cellIs" dxfId="1471" priority="1504" operator="lessThan">
      <formula>0.01</formula>
    </cfRule>
  </conditionalFormatting>
  <conditionalFormatting sqref="AN1145:AN1174">
    <cfRule type="cellIs" dxfId="1470" priority="1503" operator="equal">
      <formula>"#N/A Field Not Applicable"</formula>
    </cfRule>
  </conditionalFormatting>
  <conditionalFormatting sqref="V1145:W1174">
    <cfRule type="cellIs" dxfId="1469" priority="1501" operator="equal">
      <formula>"Financial"</formula>
    </cfRule>
    <cfRule type="cellIs" dxfId="1468" priority="1502" operator="equal">
      <formula>"UTILITIES"</formula>
    </cfRule>
  </conditionalFormatting>
  <conditionalFormatting sqref="Y1145:AE1174">
    <cfRule type="cellIs" dxfId="1467" priority="1500" operator="equal">
      <formula>"us"</formula>
    </cfRule>
  </conditionalFormatting>
  <conditionalFormatting sqref="Z1145:AE1174">
    <cfRule type="cellIs" dxfId="1466" priority="1499" operator="lessThan">
      <formula>0.01</formula>
    </cfRule>
  </conditionalFormatting>
  <conditionalFormatting sqref="AG1145:AI1174">
    <cfRule type="cellIs" dxfId="1465" priority="1498" operator="equal">
      <formula>"us"</formula>
    </cfRule>
  </conditionalFormatting>
  <conditionalFormatting sqref="AG1145:AI1174">
    <cfRule type="cellIs" dxfId="1464" priority="1497" operator="lessThan">
      <formula>0.01</formula>
    </cfRule>
  </conditionalFormatting>
  <conditionalFormatting sqref="AK1145:AK1174">
    <cfRule type="cellIs" dxfId="1463" priority="1496" operator="equal">
      <formula>"us"</formula>
    </cfRule>
  </conditionalFormatting>
  <conditionalFormatting sqref="AK1145:AK1174">
    <cfRule type="cellIs" dxfId="1462" priority="1495" operator="lessThan">
      <formula>0.01</formula>
    </cfRule>
  </conditionalFormatting>
  <conditionalFormatting sqref="AL1145:AM1174">
    <cfRule type="cellIs" dxfId="1461" priority="1494" operator="equal">
      <formula>"us"</formula>
    </cfRule>
  </conditionalFormatting>
  <conditionalFormatting sqref="AL1145:AM1174">
    <cfRule type="cellIs" dxfId="1460" priority="1493" operator="lessThan">
      <formula>0.01</formula>
    </cfRule>
  </conditionalFormatting>
  <conditionalFormatting sqref="AN1145:AN1174">
    <cfRule type="cellIs" dxfId="1459" priority="1490" operator="equal">
      <formula>"us"</formula>
    </cfRule>
  </conditionalFormatting>
  <conditionalFormatting sqref="AN1145:AN1174">
    <cfRule type="cellIs" dxfId="1458" priority="1489" operator="lessThan">
      <formula>0.01</formula>
    </cfRule>
  </conditionalFormatting>
  <conditionalFormatting sqref="AO1145:AO1174">
    <cfRule type="cellIs" dxfId="1457" priority="1487" operator="equal">
      <formula>"us"</formula>
    </cfRule>
  </conditionalFormatting>
  <conditionalFormatting sqref="AO1145:AO1174">
    <cfRule type="cellIs" dxfId="1456" priority="1486" operator="lessThan">
      <formula>0.01</formula>
    </cfRule>
  </conditionalFormatting>
  <conditionalFormatting sqref="AN1145:AN1174">
    <cfRule type="cellIs" dxfId="1455" priority="1485" operator="equal">
      <formula>"#N/A Field Not Applicable"</formula>
    </cfRule>
  </conditionalFormatting>
  <conditionalFormatting sqref="AJ1145:AJ1174">
    <cfRule type="cellIs" dxfId="1454" priority="1484" operator="equal">
      <formula>"us"</formula>
    </cfRule>
  </conditionalFormatting>
  <conditionalFormatting sqref="AJ1145:AJ1174">
    <cfRule type="cellIs" dxfId="1453" priority="1483" operator="lessThan">
      <formula>0.01</formula>
    </cfRule>
  </conditionalFormatting>
  <conditionalFormatting sqref="AJ1145:AJ1174">
    <cfRule type="cellIs" dxfId="1452" priority="1482" operator="equal">
      <formula>"us"</formula>
    </cfRule>
  </conditionalFormatting>
  <conditionalFormatting sqref="AJ1145:AJ1174">
    <cfRule type="cellIs" dxfId="1451" priority="1481" operator="lessThan">
      <formula>0.01</formula>
    </cfRule>
  </conditionalFormatting>
  <conditionalFormatting sqref="AJ1145:AJ1174">
    <cfRule type="cellIs" dxfId="1450" priority="1480" operator="equal">
      <formula>"us"</formula>
    </cfRule>
  </conditionalFormatting>
  <conditionalFormatting sqref="AJ1145:AJ1174">
    <cfRule type="cellIs" dxfId="1449" priority="1479" operator="lessThan">
      <formula>0.01</formula>
    </cfRule>
  </conditionalFormatting>
  <conditionalFormatting sqref="AJ1145:AJ1174">
    <cfRule type="cellIs" dxfId="1448" priority="1478" operator="equal">
      <formula>"us"</formula>
    </cfRule>
  </conditionalFormatting>
  <conditionalFormatting sqref="AJ1145:AJ1174">
    <cfRule type="cellIs" dxfId="1447" priority="1477" operator="lessThan">
      <formula>0.01</formula>
    </cfRule>
  </conditionalFormatting>
  <conditionalFormatting sqref="AF1112:AF1144">
    <cfRule type="cellIs" dxfId="1446" priority="1476" operator="equal">
      <formula>"us"</formula>
    </cfRule>
  </conditionalFormatting>
  <conditionalFormatting sqref="AF1112:AF1144">
    <cfRule type="cellIs" dxfId="1445" priority="1475" operator="lessThan">
      <formula>0.01</formula>
    </cfRule>
  </conditionalFormatting>
  <conditionalFormatting sqref="AF1112:AF1144">
    <cfRule type="cellIs" dxfId="1444" priority="1474" operator="equal">
      <formula>"us"</formula>
    </cfRule>
  </conditionalFormatting>
  <conditionalFormatting sqref="AF1112:AF1144">
    <cfRule type="cellIs" dxfId="1443" priority="1473" operator="lessThan">
      <formula>0.01</formula>
    </cfRule>
  </conditionalFormatting>
  <conditionalFormatting sqref="AF1112:AF1144">
    <cfRule type="cellIs" dxfId="1442" priority="1472" operator="equal">
      <formula>"us"</formula>
    </cfRule>
  </conditionalFormatting>
  <conditionalFormatting sqref="AF1112:AF1144">
    <cfRule type="cellIs" dxfId="1441" priority="1471" operator="lessThan">
      <formula>0.01</formula>
    </cfRule>
  </conditionalFormatting>
  <conditionalFormatting sqref="AF1112:AF1144">
    <cfRule type="cellIs" dxfId="1440" priority="1470" operator="equal">
      <formula>"us"</formula>
    </cfRule>
  </conditionalFormatting>
  <conditionalFormatting sqref="AF1112:AF1144">
    <cfRule type="cellIs" dxfId="1439" priority="1469" operator="lessThan">
      <formula>0.01</formula>
    </cfRule>
  </conditionalFormatting>
  <conditionalFormatting sqref="AN1112:AN1144">
    <cfRule type="cellIs" dxfId="1438" priority="1465" operator="equal">
      <formula>"#N/A Field Not Applicable"</formula>
    </cfRule>
  </conditionalFormatting>
  <conditionalFormatting sqref="V1112:W1144">
    <cfRule type="cellIs" dxfId="1437" priority="1463" operator="equal">
      <formula>"Financial"</formula>
    </cfRule>
    <cfRule type="cellIs" dxfId="1436" priority="1464" operator="equal">
      <formula>"UTILITIES"</formula>
    </cfRule>
  </conditionalFormatting>
  <conditionalFormatting sqref="Y1112:AE1144">
    <cfRule type="cellIs" dxfId="1435" priority="1462" operator="equal">
      <formula>"us"</formula>
    </cfRule>
  </conditionalFormatting>
  <conditionalFormatting sqref="Z1112:AE1144">
    <cfRule type="cellIs" dxfId="1434" priority="1461" operator="lessThan">
      <formula>0.01</formula>
    </cfRule>
  </conditionalFormatting>
  <conditionalFormatting sqref="AG1112:AI1144">
    <cfRule type="cellIs" dxfId="1433" priority="1460" operator="equal">
      <formula>"us"</formula>
    </cfRule>
  </conditionalFormatting>
  <conditionalFormatting sqref="AG1112:AI1144">
    <cfRule type="cellIs" dxfId="1432" priority="1459" operator="lessThan">
      <formula>0.01</formula>
    </cfRule>
  </conditionalFormatting>
  <conditionalFormatting sqref="AK1112:AK1144">
    <cfRule type="cellIs" dxfId="1431" priority="1458" operator="equal">
      <formula>"us"</formula>
    </cfRule>
  </conditionalFormatting>
  <conditionalFormatting sqref="AK1112:AK1144">
    <cfRule type="cellIs" dxfId="1430" priority="1457" operator="lessThan">
      <formula>0.01</formula>
    </cfRule>
  </conditionalFormatting>
  <conditionalFormatting sqref="AL1112:AM1144">
    <cfRule type="cellIs" dxfId="1429" priority="1456" operator="equal">
      <formula>"us"</formula>
    </cfRule>
  </conditionalFormatting>
  <conditionalFormatting sqref="AL1112:AM1144">
    <cfRule type="cellIs" dxfId="1428" priority="1455" operator="lessThan">
      <formula>0.01</formula>
    </cfRule>
  </conditionalFormatting>
  <conditionalFormatting sqref="AN1112:AN1144">
    <cfRule type="cellIs" dxfId="1427" priority="1453" operator="equal">
      <formula>"us"</formula>
    </cfRule>
  </conditionalFormatting>
  <conditionalFormatting sqref="AN1112:AN1144">
    <cfRule type="cellIs" dxfId="1426" priority="1452" operator="lessThan">
      <formula>0.01</formula>
    </cfRule>
  </conditionalFormatting>
  <conditionalFormatting sqref="AO1112:AO1144">
    <cfRule type="cellIs" dxfId="1425" priority="1450" operator="equal">
      <formula>"us"</formula>
    </cfRule>
  </conditionalFormatting>
  <conditionalFormatting sqref="AO1112:AO1144">
    <cfRule type="cellIs" dxfId="1424" priority="1449" operator="lessThan">
      <formula>0.01</formula>
    </cfRule>
  </conditionalFormatting>
  <conditionalFormatting sqref="AN1112:AN1144">
    <cfRule type="cellIs" dxfId="1423" priority="1447" operator="equal">
      <formula>"#N/A Field Not Applicable"</formula>
    </cfRule>
  </conditionalFormatting>
  <conditionalFormatting sqref="V1112:W1144">
    <cfRule type="cellIs" dxfId="1422" priority="1445" operator="equal">
      <formula>"Financial"</formula>
    </cfRule>
    <cfRule type="cellIs" dxfId="1421" priority="1446" operator="equal">
      <formula>"UTILITIES"</formula>
    </cfRule>
  </conditionalFormatting>
  <conditionalFormatting sqref="Y1112:AE1144">
    <cfRule type="cellIs" dxfId="1420" priority="1444" operator="equal">
      <formula>"us"</formula>
    </cfRule>
  </conditionalFormatting>
  <conditionalFormatting sqref="Z1112:AE1144">
    <cfRule type="cellIs" dxfId="1419" priority="1443" operator="lessThan">
      <formula>0.01</formula>
    </cfRule>
  </conditionalFormatting>
  <conditionalFormatting sqref="AG1112:AI1144">
    <cfRule type="cellIs" dxfId="1418" priority="1442" operator="equal">
      <formula>"us"</formula>
    </cfRule>
  </conditionalFormatting>
  <conditionalFormatting sqref="AG1112:AI1144">
    <cfRule type="cellIs" dxfId="1417" priority="1441" operator="lessThan">
      <formula>0.01</formula>
    </cfRule>
  </conditionalFormatting>
  <conditionalFormatting sqref="AK1112:AK1144">
    <cfRule type="cellIs" dxfId="1416" priority="1440" operator="equal">
      <formula>"us"</formula>
    </cfRule>
  </conditionalFormatting>
  <conditionalFormatting sqref="AK1112:AK1144">
    <cfRule type="cellIs" dxfId="1415" priority="1439" operator="lessThan">
      <formula>0.01</formula>
    </cfRule>
  </conditionalFormatting>
  <conditionalFormatting sqref="AL1112:AM1144">
    <cfRule type="cellIs" dxfId="1414" priority="1438" operator="equal">
      <formula>"us"</formula>
    </cfRule>
  </conditionalFormatting>
  <conditionalFormatting sqref="AL1112:AM1144">
    <cfRule type="cellIs" dxfId="1413" priority="1437" operator="lessThan">
      <formula>0.01</formula>
    </cfRule>
  </conditionalFormatting>
  <conditionalFormatting sqref="AN1112:AN1144">
    <cfRule type="cellIs" dxfId="1412" priority="1434" operator="equal">
      <formula>"us"</formula>
    </cfRule>
  </conditionalFormatting>
  <conditionalFormatting sqref="AN1112:AN1144">
    <cfRule type="cellIs" dxfId="1411" priority="1433" operator="lessThan">
      <formula>0.01</formula>
    </cfRule>
  </conditionalFormatting>
  <conditionalFormatting sqref="AO1112:AO1144">
    <cfRule type="cellIs" dxfId="1410" priority="1431" operator="equal">
      <formula>"us"</formula>
    </cfRule>
  </conditionalFormatting>
  <conditionalFormatting sqref="AO1112:AO1144">
    <cfRule type="cellIs" dxfId="1409" priority="1430" operator="lessThan">
      <formula>0.01</formula>
    </cfRule>
  </conditionalFormatting>
  <conditionalFormatting sqref="AN1112:AN1144">
    <cfRule type="cellIs" dxfId="1408" priority="1429" operator="equal">
      <formula>"#N/A Field Not Applicable"</formula>
    </cfRule>
  </conditionalFormatting>
  <conditionalFormatting sqref="V1112:W1144">
    <cfRule type="cellIs" dxfId="1407" priority="1427" operator="equal">
      <formula>"Financial"</formula>
    </cfRule>
    <cfRule type="cellIs" dxfId="1406" priority="1428" operator="equal">
      <formula>"UTILITIES"</formula>
    </cfRule>
  </conditionalFormatting>
  <conditionalFormatting sqref="Y1112:AE1144">
    <cfRule type="cellIs" dxfId="1405" priority="1426" operator="equal">
      <formula>"us"</formula>
    </cfRule>
  </conditionalFormatting>
  <conditionalFormatting sqref="Z1112:AE1144">
    <cfRule type="cellIs" dxfId="1404" priority="1425" operator="lessThan">
      <formula>0.01</formula>
    </cfRule>
  </conditionalFormatting>
  <conditionalFormatting sqref="AG1112:AI1144">
    <cfRule type="cellIs" dxfId="1403" priority="1424" operator="equal">
      <formula>"us"</formula>
    </cfRule>
  </conditionalFormatting>
  <conditionalFormatting sqref="AG1112:AI1144">
    <cfRule type="cellIs" dxfId="1402" priority="1423" operator="lessThan">
      <formula>0.01</formula>
    </cfRule>
  </conditionalFormatting>
  <conditionalFormatting sqref="AK1112:AK1144">
    <cfRule type="cellIs" dxfId="1401" priority="1422" operator="equal">
      <formula>"us"</formula>
    </cfRule>
  </conditionalFormatting>
  <conditionalFormatting sqref="AK1112:AK1144">
    <cfRule type="cellIs" dxfId="1400" priority="1421" operator="lessThan">
      <formula>0.01</formula>
    </cfRule>
  </conditionalFormatting>
  <conditionalFormatting sqref="AL1112:AM1144">
    <cfRule type="cellIs" dxfId="1399" priority="1420" operator="equal">
      <formula>"us"</formula>
    </cfRule>
  </conditionalFormatting>
  <conditionalFormatting sqref="AL1112:AM1144">
    <cfRule type="cellIs" dxfId="1398" priority="1419" operator="lessThan">
      <formula>0.01</formula>
    </cfRule>
  </conditionalFormatting>
  <conditionalFormatting sqref="AN1112:AN1144">
    <cfRule type="cellIs" dxfId="1397" priority="1416" operator="equal">
      <formula>"us"</formula>
    </cfRule>
  </conditionalFormatting>
  <conditionalFormatting sqref="AN1112:AN1144">
    <cfRule type="cellIs" dxfId="1396" priority="1415" operator="lessThan">
      <formula>0.01</formula>
    </cfRule>
  </conditionalFormatting>
  <conditionalFormatting sqref="AO1112:AO1144">
    <cfRule type="cellIs" dxfId="1395" priority="1413" operator="equal">
      <formula>"us"</formula>
    </cfRule>
  </conditionalFormatting>
  <conditionalFormatting sqref="AO1112:AO1144">
    <cfRule type="cellIs" dxfId="1394" priority="1412" operator="lessThan">
      <formula>0.01</formula>
    </cfRule>
  </conditionalFormatting>
  <conditionalFormatting sqref="AN1112:AN1144">
    <cfRule type="cellIs" dxfId="1393" priority="1411" operator="equal">
      <formula>"#N/A Field Not Applicable"</formula>
    </cfRule>
  </conditionalFormatting>
  <conditionalFormatting sqref="V1112:W1144">
    <cfRule type="cellIs" dxfId="1392" priority="1409" operator="equal">
      <formula>"Financial"</formula>
    </cfRule>
    <cfRule type="cellIs" dxfId="1391" priority="1410" operator="equal">
      <formula>"UTILITIES"</formula>
    </cfRule>
  </conditionalFormatting>
  <conditionalFormatting sqref="Y1112:AE1144">
    <cfRule type="cellIs" dxfId="1390" priority="1408" operator="equal">
      <formula>"us"</formula>
    </cfRule>
  </conditionalFormatting>
  <conditionalFormatting sqref="Z1112:AE1144">
    <cfRule type="cellIs" dxfId="1389" priority="1407" operator="lessThan">
      <formula>0.01</formula>
    </cfRule>
  </conditionalFormatting>
  <conditionalFormatting sqref="AG1112:AI1144">
    <cfRule type="cellIs" dxfId="1388" priority="1406" operator="equal">
      <formula>"us"</formula>
    </cfRule>
  </conditionalFormatting>
  <conditionalFormatting sqref="AG1112:AI1144">
    <cfRule type="cellIs" dxfId="1387" priority="1405" operator="lessThan">
      <formula>0.01</formula>
    </cfRule>
  </conditionalFormatting>
  <conditionalFormatting sqref="AK1112:AK1144">
    <cfRule type="cellIs" dxfId="1386" priority="1404" operator="equal">
      <formula>"us"</formula>
    </cfRule>
  </conditionalFormatting>
  <conditionalFormatting sqref="AK1112:AK1144">
    <cfRule type="cellIs" dxfId="1385" priority="1403" operator="lessThan">
      <formula>0.01</formula>
    </cfRule>
  </conditionalFormatting>
  <conditionalFormatting sqref="AL1112:AM1144">
    <cfRule type="cellIs" dxfId="1384" priority="1402" operator="equal">
      <formula>"us"</formula>
    </cfRule>
  </conditionalFormatting>
  <conditionalFormatting sqref="AL1112:AM1144">
    <cfRule type="cellIs" dxfId="1383" priority="1401" operator="lessThan">
      <formula>0.01</formula>
    </cfRule>
  </conditionalFormatting>
  <conditionalFormatting sqref="AN1112:AN1144">
    <cfRule type="cellIs" dxfId="1382" priority="1398" operator="equal">
      <formula>"us"</formula>
    </cfRule>
  </conditionalFormatting>
  <conditionalFormatting sqref="AN1112:AN1144">
    <cfRule type="cellIs" dxfId="1381" priority="1397" operator="lessThan">
      <formula>0.01</formula>
    </cfRule>
  </conditionalFormatting>
  <conditionalFormatting sqref="AO1112:AO1144">
    <cfRule type="cellIs" dxfId="1380" priority="1395" operator="equal">
      <formula>"us"</formula>
    </cfRule>
  </conditionalFormatting>
  <conditionalFormatting sqref="AO1112:AO1144">
    <cfRule type="cellIs" dxfId="1379" priority="1394" operator="lessThan">
      <formula>0.01</formula>
    </cfRule>
  </conditionalFormatting>
  <conditionalFormatting sqref="AN1112:AN1144">
    <cfRule type="cellIs" dxfId="1378" priority="1393" operator="equal">
      <formula>"#N/A Field Not Applicable"</formula>
    </cfRule>
  </conditionalFormatting>
  <conditionalFormatting sqref="AJ1112:AJ1144">
    <cfRule type="cellIs" dxfId="1377" priority="1392" operator="equal">
      <formula>"us"</formula>
    </cfRule>
  </conditionalFormatting>
  <conditionalFormatting sqref="AJ1112:AJ1144">
    <cfRule type="cellIs" dxfId="1376" priority="1391" operator="lessThan">
      <formula>0.01</formula>
    </cfRule>
  </conditionalFormatting>
  <conditionalFormatting sqref="AJ1112:AJ1144">
    <cfRule type="cellIs" dxfId="1375" priority="1390" operator="equal">
      <formula>"us"</formula>
    </cfRule>
  </conditionalFormatting>
  <conditionalFormatting sqref="AJ1112:AJ1144">
    <cfRule type="cellIs" dxfId="1374" priority="1389" operator="lessThan">
      <formula>0.01</formula>
    </cfRule>
  </conditionalFormatting>
  <conditionalFormatting sqref="AJ1112:AJ1144">
    <cfRule type="cellIs" dxfId="1373" priority="1388" operator="equal">
      <formula>"us"</formula>
    </cfRule>
  </conditionalFormatting>
  <conditionalFormatting sqref="AJ1112:AJ1144">
    <cfRule type="cellIs" dxfId="1372" priority="1387" operator="lessThan">
      <formula>0.01</formula>
    </cfRule>
  </conditionalFormatting>
  <conditionalFormatting sqref="AJ1112:AJ1144">
    <cfRule type="cellIs" dxfId="1371" priority="1386" operator="equal">
      <formula>"us"</formula>
    </cfRule>
  </conditionalFormatting>
  <conditionalFormatting sqref="AJ1112:AJ1144">
    <cfRule type="cellIs" dxfId="1370" priority="1385" operator="lessThan">
      <formula>0.01</formula>
    </cfRule>
  </conditionalFormatting>
  <conditionalFormatting sqref="AF1095:AF1111">
    <cfRule type="cellIs" dxfId="1369" priority="1383" operator="equal">
      <formula>"us"</formula>
    </cfRule>
  </conditionalFormatting>
  <conditionalFormatting sqref="AF1095:AF1111">
    <cfRule type="cellIs" dxfId="1368" priority="1382" operator="lessThan">
      <formula>0.01</formula>
    </cfRule>
  </conditionalFormatting>
  <conditionalFormatting sqref="AF1095:AF1111">
    <cfRule type="cellIs" dxfId="1367" priority="1381" operator="equal">
      <formula>"us"</formula>
    </cfRule>
  </conditionalFormatting>
  <conditionalFormatting sqref="AF1095:AF1111">
    <cfRule type="cellIs" dxfId="1366" priority="1380" operator="lessThan">
      <formula>0.01</formula>
    </cfRule>
  </conditionalFormatting>
  <conditionalFormatting sqref="AF1095:AF1111">
    <cfRule type="cellIs" dxfId="1365" priority="1379" operator="equal">
      <formula>"us"</formula>
    </cfRule>
  </conditionalFormatting>
  <conditionalFormatting sqref="AF1095:AF1111">
    <cfRule type="cellIs" dxfId="1364" priority="1378" operator="lessThan">
      <formula>0.01</formula>
    </cfRule>
  </conditionalFormatting>
  <conditionalFormatting sqref="AF1095:AF1111">
    <cfRule type="cellIs" dxfId="1363" priority="1377" operator="equal">
      <formula>"us"</formula>
    </cfRule>
  </conditionalFormatting>
  <conditionalFormatting sqref="AF1095:AF1111">
    <cfRule type="cellIs" dxfId="1362" priority="1376" operator="lessThan">
      <formula>0.01</formula>
    </cfRule>
  </conditionalFormatting>
  <conditionalFormatting sqref="AN1095:AN1111">
    <cfRule type="cellIs" dxfId="1361" priority="1375" operator="equal">
      <formula>"#N/A Field Not Applicable"</formula>
    </cfRule>
  </conditionalFormatting>
  <conditionalFormatting sqref="V1095:W1111">
    <cfRule type="cellIs" dxfId="1360" priority="1373" operator="equal">
      <formula>"Financial"</formula>
    </cfRule>
    <cfRule type="cellIs" dxfId="1359" priority="1374" operator="equal">
      <formula>"UTILITIES"</formula>
    </cfRule>
  </conditionalFormatting>
  <conditionalFormatting sqref="Y1095:AE1111">
    <cfRule type="cellIs" dxfId="1358" priority="1372" operator="equal">
      <formula>"us"</formula>
    </cfRule>
  </conditionalFormatting>
  <conditionalFormatting sqref="Z1095:AE1111">
    <cfRule type="cellIs" dxfId="1357" priority="1371" operator="lessThan">
      <formula>0.01</formula>
    </cfRule>
  </conditionalFormatting>
  <conditionalFormatting sqref="AG1095:AI1111">
    <cfRule type="cellIs" dxfId="1356" priority="1370" operator="equal">
      <formula>"us"</formula>
    </cfRule>
  </conditionalFormatting>
  <conditionalFormatting sqref="AG1095:AI1111">
    <cfRule type="cellIs" dxfId="1355" priority="1369" operator="lessThan">
      <formula>0.01</formula>
    </cfRule>
  </conditionalFormatting>
  <conditionalFormatting sqref="AK1095:AK1111">
    <cfRule type="cellIs" dxfId="1354" priority="1368" operator="equal">
      <formula>"us"</formula>
    </cfRule>
  </conditionalFormatting>
  <conditionalFormatting sqref="AK1095:AK1111">
    <cfRule type="cellIs" dxfId="1353" priority="1367" operator="lessThan">
      <formula>0.01</formula>
    </cfRule>
  </conditionalFormatting>
  <conditionalFormatting sqref="AL1095:AM1111">
    <cfRule type="cellIs" dxfId="1352" priority="1366" operator="equal">
      <formula>"us"</formula>
    </cfRule>
  </conditionalFormatting>
  <conditionalFormatting sqref="AL1095:AM1111">
    <cfRule type="cellIs" dxfId="1351" priority="1365" operator="lessThan">
      <formula>0.01</formula>
    </cfRule>
  </conditionalFormatting>
  <conditionalFormatting sqref="AN1095:AN1111">
    <cfRule type="cellIs" dxfId="1350" priority="1364" operator="equal">
      <formula>"us"</formula>
    </cfRule>
  </conditionalFormatting>
  <conditionalFormatting sqref="AN1095:AN1111">
    <cfRule type="cellIs" dxfId="1349" priority="1363" operator="lessThan">
      <formula>0.01</formula>
    </cfRule>
  </conditionalFormatting>
  <conditionalFormatting sqref="AO1095:AO1111">
    <cfRule type="cellIs" dxfId="1348" priority="1362" operator="equal">
      <formula>"us"</formula>
    </cfRule>
  </conditionalFormatting>
  <conditionalFormatting sqref="AO1095:AO1111">
    <cfRule type="cellIs" dxfId="1347" priority="1361" operator="lessThan">
      <formula>0.01</formula>
    </cfRule>
  </conditionalFormatting>
  <conditionalFormatting sqref="AN1095:AN1111">
    <cfRule type="cellIs" dxfId="1346" priority="1360" operator="equal">
      <formula>"#N/A Field Not Applicable"</formula>
    </cfRule>
  </conditionalFormatting>
  <conditionalFormatting sqref="V1095:W1111">
    <cfRule type="cellIs" dxfId="1345" priority="1358" operator="equal">
      <formula>"Financial"</formula>
    </cfRule>
    <cfRule type="cellIs" dxfId="1344" priority="1359" operator="equal">
      <formula>"UTILITIES"</formula>
    </cfRule>
  </conditionalFormatting>
  <conditionalFormatting sqref="Y1095:AE1111">
    <cfRule type="cellIs" dxfId="1343" priority="1357" operator="equal">
      <formula>"us"</formula>
    </cfRule>
  </conditionalFormatting>
  <conditionalFormatting sqref="Z1095:AE1111">
    <cfRule type="cellIs" dxfId="1342" priority="1356" operator="lessThan">
      <formula>0.01</formula>
    </cfRule>
  </conditionalFormatting>
  <conditionalFormatting sqref="AG1095:AI1111">
    <cfRule type="cellIs" dxfId="1341" priority="1355" operator="equal">
      <formula>"us"</formula>
    </cfRule>
  </conditionalFormatting>
  <conditionalFormatting sqref="AG1095:AI1111">
    <cfRule type="cellIs" dxfId="1340" priority="1354" operator="lessThan">
      <formula>0.01</formula>
    </cfRule>
  </conditionalFormatting>
  <conditionalFormatting sqref="AK1095:AK1111">
    <cfRule type="cellIs" dxfId="1339" priority="1353" operator="equal">
      <formula>"us"</formula>
    </cfRule>
  </conditionalFormatting>
  <conditionalFormatting sqref="AK1095:AK1111">
    <cfRule type="cellIs" dxfId="1338" priority="1352" operator="lessThan">
      <formula>0.01</formula>
    </cfRule>
  </conditionalFormatting>
  <conditionalFormatting sqref="AL1095:AM1111">
    <cfRule type="cellIs" dxfId="1337" priority="1351" operator="equal">
      <formula>"us"</formula>
    </cfRule>
  </conditionalFormatting>
  <conditionalFormatting sqref="AL1095:AM1111">
    <cfRule type="cellIs" dxfId="1336" priority="1350" operator="lessThan">
      <formula>0.01</formula>
    </cfRule>
  </conditionalFormatting>
  <conditionalFormatting sqref="AN1095:AN1111">
    <cfRule type="cellIs" dxfId="1335" priority="1349" operator="equal">
      <formula>"us"</formula>
    </cfRule>
  </conditionalFormatting>
  <conditionalFormatting sqref="AN1095:AN1111">
    <cfRule type="cellIs" dxfId="1334" priority="1348" operator="lessThan">
      <formula>0.01</formula>
    </cfRule>
  </conditionalFormatting>
  <conditionalFormatting sqref="AO1095:AO1111">
    <cfRule type="cellIs" dxfId="1333" priority="1347" operator="equal">
      <formula>"us"</formula>
    </cfRule>
  </conditionalFormatting>
  <conditionalFormatting sqref="AO1095:AO1111">
    <cfRule type="cellIs" dxfId="1332" priority="1346" operator="lessThan">
      <formula>0.01</formula>
    </cfRule>
  </conditionalFormatting>
  <conditionalFormatting sqref="AN1095:AN1111">
    <cfRule type="cellIs" dxfId="1331" priority="1345" operator="equal">
      <formula>"#N/A Field Not Applicable"</formula>
    </cfRule>
  </conditionalFormatting>
  <conditionalFormatting sqref="V1095:W1111">
    <cfRule type="cellIs" dxfId="1330" priority="1343" operator="equal">
      <formula>"Financial"</formula>
    </cfRule>
    <cfRule type="cellIs" dxfId="1329" priority="1344" operator="equal">
      <formula>"UTILITIES"</formula>
    </cfRule>
  </conditionalFormatting>
  <conditionalFormatting sqref="Y1095:AE1111">
    <cfRule type="cellIs" dxfId="1328" priority="1342" operator="equal">
      <formula>"us"</formula>
    </cfRule>
  </conditionalFormatting>
  <conditionalFormatting sqref="Z1095:AE1111">
    <cfRule type="cellIs" dxfId="1327" priority="1341" operator="lessThan">
      <formula>0.01</formula>
    </cfRule>
  </conditionalFormatting>
  <conditionalFormatting sqref="AG1095:AI1111">
    <cfRule type="cellIs" dxfId="1326" priority="1340" operator="equal">
      <formula>"us"</formula>
    </cfRule>
  </conditionalFormatting>
  <conditionalFormatting sqref="AG1095:AI1111">
    <cfRule type="cellIs" dxfId="1325" priority="1339" operator="lessThan">
      <formula>0.01</formula>
    </cfRule>
  </conditionalFormatting>
  <conditionalFormatting sqref="AK1095:AK1111">
    <cfRule type="cellIs" dxfId="1324" priority="1338" operator="equal">
      <formula>"us"</formula>
    </cfRule>
  </conditionalFormatting>
  <conditionalFormatting sqref="AK1095:AK1111">
    <cfRule type="cellIs" dxfId="1323" priority="1337" operator="lessThan">
      <formula>0.01</formula>
    </cfRule>
  </conditionalFormatting>
  <conditionalFormatting sqref="AL1095:AM1111">
    <cfRule type="cellIs" dxfId="1322" priority="1336" operator="equal">
      <formula>"us"</formula>
    </cfRule>
  </conditionalFormatting>
  <conditionalFormatting sqref="AL1095:AM1111">
    <cfRule type="cellIs" dxfId="1321" priority="1335" operator="lessThan">
      <formula>0.01</formula>
    </cfRule>
  </conditionalFormatting>
  <conditionalFormatting sqref="AN1095:AN1111">
    <cfRule type="cellIs" dxfId="1320" priority="1334" operator="equal">
      <formula>"us"</formula>
    </cfRule>
  </conditionalFormatting>
  <conditionalFormatting sqref="AN1095:AN1111">
    <cfRule type="cellIs" dxfId="1319" priority="1333" operator="lessThan">
      <formula>0.01</formula>
    </cfRule>
  </conditionalFormatting>
  <conditionalFormatting sqref="AO1095:AO1111">
    <cfRule type="cellIs" dxfId="1318" priority="1332" operator="equal">
      <formula>"us"</formula>
    </cfRule>
  </conditionalFormatting>
  <conditionalFormatting sqref="AO1095:AO1111">
    <cfRule type="cellIs" dxfId="1317" priority="1331" operator="lessThan">
      <formula>0.01</formula>
    </cfRule>
  </conditionalFormatting>
  <conditionalFormatting sqref="AN1095:AN1111">
    <cfRule type="cellIs" dxfId="1316" priority="1330" operator="equal">
      <formula>"#N/A Field Not Applicable"</formula>
    </cfRule>
  </conditionalFormatting>
  <conditionalFormatting sqref="V1095:W1111">
    <cfRule type="cellIs" dxfId="1315" priority="1328" operator="equal">
      <formula>"Financial"</formula>
    </cfRule>
    <cfRule type="cellIs" dxfId="1314" priority="1329" operator="equal">
      <formula>"UTILITIES"</formula>
    </cfRule>
  </conditionalFormatting>
  <conditionalFormatting sqref="Y1095:AE1111">
    <cfRule type="cellIs" dxfId="1313" priority="1327" operator="equal">
      <formula>"us"</formula>
    </cfRule>
  </conditionalFormatting>
  <conditionalFormatting sqref="Z1095:AE1111">
    <cfRule type="cellIs" dxfId="1312" priority="1326" operator="lessThan">
      <formula>0.01</formula>
    </cfRule>
  </conditionalFormatting>
  <conditionalFormatting sqref="AG1095:AI1111">
    <cfRule type="cellIs" dxfId="1311" priority="1325" operator="equal">
      <formula>"us"</formula>
    </cfRule>
  </conditionalFormatting>
  <conditionalFormatting sqref="AG1095:AI1111">
    <cfRule type="cellIs" dxfId="1310" priority="1324" operator="lessThan">
      <formula>0.01</formula>
    </cfRule>
  </conditionalFormatting>
  <conditionalFormatting sqref="AK1095:AK1111">
    <cfRule type="cellIs" dxfId="1309" priority="1323" operator="equal">
      <formula>"us"</formula>
    </cfRule>
  </conditionalFormatting>
  <conditionalFormatting sqref="AK1095:AK1111">
    <cfRule type="cellIs" dxfId="1308" priority="1322" operator="lessThan">
      <formula>0.01</formula>
    </cfRule>
  </conditionalFormatting>
  <conditionalFormatting sqref="AL1095:AM1111">
    <cfRule type="cellIs" dxfId="1307" priority="1321" operator="equal">
      <formula>"us"</formula>
    </cfRule>
  </conditionalFormatting>
  <conditionalFormatting sqref="AL1095:AM1111">
    <cfRule type="cellIs" dxfId="1306" priority="1320" operator="lessThan">
      <formula>0.01</formula>
    </cfRule>
  </conditionalFormatting>
  <conditionalFormatting sqref="AN1095:AN1111">
    <cfRule type="cellIs" dxfId="1305" priority="1319" operator="equal">
      <formula>"us"</formula>
    </cfRule>
  </conditionalFormatting>
  <conditionalFormatting sqref="AN1095:AN1111">
    <cfRule type="cellIs" dxfId="1304" priority="1318" operator="lessThan">
      <formula>0.01</formula>
    </cfRule>
  </conditionalFormatting>
  <conditionalFormatting sqref="AO1095:AO1111">
    <cfRule type="cellIs" dxfId="1303" priority="1317" operator="equal">
      <formula>"us"</formula>
    </cfRule>
  </conditionalFormatting>
  <conditionalFormatting sqref="AO1095:AO1111">
    <cfRule type="cellIs" dxfId="1302" priority="1316" operator="lessThan">
      <formula>0.01</formula>
    </cfRule>
  </conditionalFormatting>
  <conditionalFormatting sqref="AN1095:AN1111">
    <cfRule type="cellIs" dxfId="1301" priority="1315" operator="equal">
      <formula>"#N/A Field Not Applicable"</formula>
    </cfRule>
  </conditionalFormatting>
  <conditionalFormatting sqref="AJ1095:AJ1099 AJ1101:AJ1111">
    <cfRule type="cellIs" dxfId="1300" priority="1314" operator="equal">
      <formula>"us"</formula>
    </cfRule>
  </conditionalFormatting>
  <conditionalFormatting sqref="AJ1095:AJ1099 AJ1101:AJ1111">
    <cfRule type="cellIs" dxfId="1299" priority="1313" operator="lessThan">
      <formula>0.01</formula>
    </cfRule>
  </conditionalFormatting>
  <conditionalFormatting sqref="AJ1095:AJ1099 AJ1101:AJ1111">
    <cfRule type="cellIs" dxfId="1298" priority="1312" operator="equal">
      <formula>"us"</formula>
    </cfRule>
  </conditionalFormatting>
  <conditionalFormatting sqref="AJ1095:AJ1099 AJ1101:AJ1111">
    <cfRule type="cellIs" dxfId="1297" priority="1311" operator="lessThan">
      <formula>0.01</formula>
    </cfRule>
  </conditionalFormatting>
  <conditionalFormatting sqref="AJ1095:AJ1099 AJ1101:AJ1111">
    <cfRule type="cellIs" dxfId="1296" priority="1310" operator="equal">
      <formula>"us"</formula>
    </cfRule>
  </conditionalFormatting>
  <conditionalFormatting sqref="AJ1095:AJ1099 AJ1101:AJ1111">
    <cfRule type="cellIs" dxfId="1295" priority="1309" operator="lessThan">
      <formula>0.01</formula>
    </cfRule>
  </conditionalFormatting>
  <conditionalFormatting sqref="AJ1095:AJ1099 AJ1101:AJ1111">
    <cfRule type="cellIs" dxfId="1294" priority="1308" operator="equal">
      <formula>"us"</formula>
    </cfRule>
  </conditionalFormatting>
  <conditionalFormatting sqref="AJ1095:AJ1099 AJ1101:AJ1111">
    <cfRule type="cellIs" dxfId="1293" priority="1307" operator="lessThan">
      <formula>0.01</formula>
    </cfRule>
  </conditionalFormatting>
  <conditionalFormatting sqref="AJ1100">
    <cfRule type="cellIs" dxfId="1292" priority="1306" operator="equal">
      <formula>"us"</formula>
    </cfRule>
  </conditionalFormatting>
  <conditionalFormatting sqref="AJ1100">
    <cfRule type="cellIs" dxfId="1291" priority="1305" operator="lessThan">
      <formula>0.01</formula>
    </cfRule>
  </conditionalFormatting>
  <conditionalFormatting sqref="AJ1100">
    <cfRule type="cellIs" dxfId="1290" priority="1304" operator="equal">
      <formula>"us"</formula>
    </cfRule>
  </conditionalFormatting>
  <conditionalFormatting sqref="AJ1100">
    <cfRule type="cellIs" dxfId="1289" priority="1303" operator="lessThan">
      <formula>0.01</formula>
    </cfRule>
  </conditionalFormatting>
  <conditionalFormatting sqref="AJ1100">
    <cfRule type="cellIs" dxfId="1288" priority="1302" operator="equal">
      <formula>"us"</formula>
    </cfRule>
  </conditionalFormatting>
  <conditionalFormatting sqref="AJ1100">
    <cfRule type="cellIs" dxfId="1287" priority="1301" operator="lessThan">
      <formula>0.01</formula>
    </cfRule>
  </conditionalFormatting>
  <conditionalFormatting sqref="AJ1100">
    <cfRule type="cellIs" dxfId="1286" priority="1300" operator="equal">
      <formula>"us"</formula>
    </cfRule>
  </conditionalFormatting>
  <conditionalFormatting sqref="AJ1100">
    <cfRule type="cellIs" dxfId="1285" priority="1299" operator="lessThan">
      <formula>0.01</formula>
    </cfRule>
  </conditionalFormatting>
  <conditionalFormatting sqref="AF1071:AF1094">
    <cfRule type="cellIs" dxfId="1284" priority="1298" operator="equal">
      <formula>"us"</formula>
    </cfRule>
  </conditionalFormatting>
  <conditionalFormatting sqref="AF1071:AF1094">
    <cfRule type="cellIs" dxfId="1283" priority="1297" operator="lessThan">
      <formula>0.01</formula>
    </cfRule>
  </conditionalFormatting>
  <conditionalFormatting sqref="AF1071:AF1094">
    <cfRule type="cellIs" dxfId="1282" priority="1296" operator="equal">
      <formula>"us"</formula>
    </cfRule>
  </conditionalFormatting>
  <conditionalFormatting sqref="AF1071:AF1094">
    <cfRule type="cellIs" dxfId="1281" priority="1295" operator="lessThan">
      <formula>0.01</formula>
    </cfRule>
  </conditionalFormatting>
  <conditionalFormatting sqref="AF1071:AF1094">
    <cfRule type="cellIs" dxfId="1280" priority="1294" operator="equal">
      <formula>"us"</formula>
    </cfRule>
  </conditionalFormatting>
  <conditionalFormatting sqref="AF1071:AF1094">
    <cfRule type="cellIs" dxfId="1279" priority="1293" operator="lessThan">
      <formula>0.01</formula>
    </cfRule>
  </conditionalFormatting>
  <conditionalFormatting sqref="AF1071:AF1094">
    <cfRule type="cellIs" dxfId="1278" priority="1292" operator="equal">
      <formula>"us"</formula>
    </cfRule>
  </conditionalFormatting>
  <conditionalFormatting sqref="AF1071:AF1094">
    <cfRule type="cellIs" dxfId="1277" priority="1291" operator="lessThan">
      <formula>0.01</formula>
    </cfRule>
  </conditionalFormatting>
  <conditionalFormatting sqref="AN1071:AN1094">
    <cfRule type="cellIs" dxfId="1276" priority="1287" operator="equal">
      <formula>"#N/A Field Not Applicable"</formula>
    </cfRule>
  </conditionalFormatting>
  <conditionalFormatting sqref="V1071:W1094">
    <cfRule type="cellIs" dxfId="1275" priority="1285" operator="equal">
      <formula>"Financial"</formula>
    </cfRule>
    <cfRule type="cellIs" dxfId="1274" priority="1286" operator="equal">
      <formula>"UTILITIES"</formula>
    </cfRule>
  </conditionalFormatting>
  <conditionalFormatting sqref="Y1071:AE1094">
    <cfRule type="cellIs" dxfId="1273" priority="1284" operator="equal">
      <formula>"us"</formula>
    </cfRule>
  </conditionalFormatting>
  <conditionalFormatting sqref="Z1071:AE1094">
    <cfRule type="cellIs" dxfId="1272" priority="1283" operator="lessThan">
      <formula>0.01</formula>
    </cfRule>
  </conditionalFormatting>
  <conditionalFormatting sqref="AG1071:AI1094">
    <cfRule type="cellIs" dxfId="1271" priority="1282" operator="equal">
      <formula>"us"</formula>
    </cfRule>
  </conditionalFormatting>
  <conditionalFormatting sqref="AG1071:AI1094">
    <cfRule type="cellIs" dxfId="1270" priority="1281" operator="lessThan">
      <formula>0.01</formula>
    </cfRule>
  </conditionalFormatting>
  <conditionalFormatting sqref="AK1071:AK1094">
    <cfRule type="cellIs" dxfId="1269" priority="1280" operator="equal">
      <formula>"us"</formula>
    </cfRule>
  </conditionalFormatting>
  <conditionalFormatting sqref="AK1071:AK1094">
    <cfRule type="cellIs" dxfId="1268" priority="1279" operator="lessThan">
      <formula>0.01</formula>
    </cfRule>
  </conditionalFormatting>
  <conditionalFormatting sqref="AL1071:AM1094">
    <cfRule type="cellIs" dxfId="1267" priority="1278" operator="equal">
      <formula>"us"</formula>
    </cfRule>
  </conditionalFormatting>
  <conditionalFormatting sqref="AL1071:AM1094">
    <cfRule type="cellIs" dxfId="1266" priority="1277" operator="lessThan">
      <formula>0.01</formula>
    </cfRule>
  </conditionalFormatting>
  <conditionalFormatting sqref="AN1071:AN1094">
    <cfRule type="cellIs" dxfId="1265" priority="1275" operator="equal">
      <formula>"us"</formula>
    </cfRule>
  </conditionalFormatting>
  <conditionalFormatting sqref="AN1071:AN1094">
    <cfRule type="cellIs" dxfId="1264" priority="1274" operator="lessThan">
      <formula>0.01</formula>
    </cfRule>
  </conditionalFormatting>
  <conditionalFormatting sqref="AO1071:AO1094">
    <cfRule type="cellIs" dxfId="1263" priority="1272" operator="equal">
      <formula>"us"</formula>
    </cfRule>
  </conditionalFormatting>
  <conditionalFormatting sqref="AO1071:AO1094">
    <cfRule type="cellIs" dxfId="1262" priority="1271" operator="lessThan">
      <formula>0.01</formula>
    </cfRule>
  </conditionalFormatting>
  <conditionalFormatting sqref="AN1071:AN1094">
    <cfRule type="cellIs" dxfId="1261" priority="1269" operator="equal">
      <formula>"#N/A Field Not Applicable"</formula>
    </cfRule>
  </conditionalFormatting>
  <conditionalFormatting sqref="V1071:W1094">
    <cfRule type="cellIs" dxfId="1260" priority="1267" operator="equal">
      <formula>"Financial"</formula>
    </cfRule>
    <cfRule type="cellIs" dxfId="1259" priority="1268" operator="equal">
      <formula>"UTILITIES"</formula>
    </cfRule>
  </conditionalFormatting>
  <conditionalFormatting sqref="Y1071:AE1094">
    <cfRule type="cellIs" dxfId="1258" priority="1266" operator="equal">
      <formula>"us"</formula>
    </cfRule>
  </conditionalFormatting>
  <conditionalFormatting sqref="Z1071:AE1094">
    <cfRule type="cellIs" dxfId="1257" priority="1265" operator="lessThan">
      <formula>0.01</formula>
    </cfRule>
  </conditionalFormatting>
  <conditionalFormatting sqref="AG1071:AI1094">
    <cfRule type="cellIs" dxfId="1256" priority="1264" operator="equal">
      <formula>"us"</formula>
    </cfRule>
  </conditionalFormatting>
  <conditionalFormatting sqref="AG1071:AI1094">
    <cfRule type="cellIs" dxfId="1255" priority="1263" operator="lessThan">
      <formula>0.01</formula>
    </cfRule>
  </conditionalFormatting>
  <conditionalFormatting sqref="AK1071:AK1094">
    <cfRule type="cellIs" dxfId="1254" priority="1262" operator="equal">
      <formula>"us"</formula>
    </cfRule>
  </conditionalFormatting>
  <conditionalFormatting sqref="AK1071:AK1094">
    <cfRule type="cellIs" dxfId="1253" priority="1261" operator="lessThan">
      <formula>0.01</formula>
    </cfRule>
  </conditionalFormatting>
  <conditionalFormatting sqref="AL1071:AM1094">
    <cfRule type="cellIs" dxfId="1252" priority="1260" operator="equal">
      <formula>"us"</formula>
    </cfRule>
  </conditionalFormatting>
  <conditionalFormatting sqref="AL1071:AM1094">
    <cfRule type="cellIs" dxfId="1251" priority="1259" operator="lessThan">
      <formula>0.01</formula>
    </cfRule>
  </conditionalFormatting>
  <conditionalFormatting sqref="AN1071:AN1094">
    <cfRule type="cellIs" dxfId="1250" priority="1256" operator="equal">
      <formula>"us"</formula>
    </cfRule>
  </conditionalFormatting>
  <conditionalFormatting sqref="AN1071:AN1094">
    <cfRule type="cellIs" dxfId="1249" priority="1255" operator="lessThan">
      <formula>0.01</formula>
    </cfRule>
  </conditionalFormatting>
  <conditionalFormatting sqref="AO1071:AO1094">
    <cfRule type="cellIs" dxfId="1248" priority="1253" operator="equal">
      <formula>"us"</formula>
    </cfRule>
  </conditionalFormatting>
  <conditionalFormatting sqref="AO1071:AO1094">
    <cfRule type="cellIs" dxfId="1247" priority="1252" operator="lessThan">
      <formula>0.01</formula>
    </cfRule>
  </conditionalFormatting>
  <conditionalFormatting sqref="AN1071:AN1094">
    <cfRule type="cellIs" dxfId="1246" priority="1251" operator="equal">
      <formula>"#N/A Field Not Applicable"</formula>
    </cfRule>
  </conditionalFormatting>
  <conditionalFormatting sqref="V1071:W1094">
    <cfRule type="cellIs" dxfId="1245" priority="1249" operator="equal">
      <formula>"Financial"</formula>
    </cfRule>
    <cfRule type="cellIs" dxfId="1244" priority="1250" operator="equal">
      <formula>"UTILITIES"</formula>
    </cfRule>
  </conditionalFormatting>
  <conditionalFormatting sqref="Y1071:AE1094">
    <cfRule type="cellIs" dxfId="1243" priority="1248" operator="equal">
      <formula>"us"</formula>
    </cfRule>
  </conditionalFormatting>
  <conditionalFormatting sqref="Z1071:AE1094">
    <cfRule type="cellIs" dxfId="1242" priority="1247" operator="lessThan">
      <formula>0.01</formula>
    </cfRule>
  </conditionalFormatting>
  <conditionalFormatting sqref="AG1071:AI1094">
    <cfRule type="cellIs" dxfId="1241" priority="1246" operator="equal">
      <formula>"us"</formula>
    </cfRule>
  </conditionalFormatting>
  <conditionalFormatting sqref="AG1071:AI1094">
    <cfRule type="cellIs" dxfId="1240" priority="1245" operator="lessThan">
      <formula>0.01</formula>
    </cfRule>
  </conditionalFormatting>
  <conditionalFormatting sqref="AK1071:AK1094">
    <cfRule type="cellIs" dxfId="1239" priority="1244" operator="equal">
      <formula>"us"</formula>
    </cfRule>
  </conditionalFormatting>
  <conditionalFormatting sqref="AK1071:AK1094">
    <cfRule type="cellIs" dxfId="1238" priority="1243" operator="lessThan">
      <formula>0.01</formula>
    </cfRule>
  </conditionalFormatting>
  <conditionalFormatting sqref="AL1071:AM1094">
    <cfRule type="cellIs" dxfId="1237" priority="1242" operator="equal">
      <formula>"us"</formula>
    </cfRule>
  </conditionalFormatting>
  <conditionalFormatting sqref="AL1071:AM1094">
    <cfRule type="cellIs" dxfId="1236" priority="1241" operator="lessThan">
      <formula>0.01</formula>
    </cfRule>
  </conditionalFormatting>
  <conditionalFormatting sqref="AN1071:AN1094">
    <cfRule type="cellIs" dxfId="1235" priority="1238" operator="equal">
      <formula>"us"</formula>
    </cfRule>
  </conditionalFormatting>
  <conditionalFormatting sqref="AN1071:AN1094">
    <cfRule type="cellIs" dxfId="1234" priority="1237" operator="lessThan">
      <formula>0.01</formula>
    </cfRule>
  </conditionalFormatting>
  <conditionalFormatting sqref="AO1071:AO1094">
    <cfRule type="cellIs" dxfId="1233" priority="1235" operator="equal">
      <formula>"us"</formula>
    </cfRule>
  </conditionalFormatting>
  <conditionalFormatting sqref="AO1071:AO1094">
    <cfRule type="cellIs" dxfId="1232" priority="1234" operator="lessThan">
      <formula>0.01</formula>
    </cfRule>
  </conditionalFormatting>
  <conditionalFormatting sqref="AN1071:AN1094">
    <cfRule type="cellIs" dxfId="1231" priority="1233" operator="equal">
      <formula>"#N/A Field Not Applicable"</formula>
    </cfRule>
  </conditionalFormatting>
  <conditionalFormatting sqref="V1071:W1094">
    <cfRule type="cellIs" dxfId="1230" priority="1231" operator="equal">
      <formula>"Financial"</formula>
    </cfRule>
    <cfRule type="cellIs" dxfId="1229" priority="1232" operator="equal">
      <formula>"UTILITIES"</formula>
    </cfRule>
  </conditionalFormatting>
  <conditionalFormatting sqref="Y1071:AE1094">
    <cfRule type="cellIs" dxfId="1228" priority="1230" operator="equal">
      <formula>"us"</formula>
    </cfRule>
  </conditionalFormatting>
  <conditionalFormatting sqref="Z1071:AE1094">
    <cfRule type="cellIs" dxfId="1227" priority="1229" operator="lessThan">
      <formula>0.01</formula>
    </cfRule>
  </conditionalFormatting>
  <conditionalFormatting sqref="AG1071:AI1094">
    <cfRule type="cellIs" dxfId="1226" priority="1228" operator="equal">
      <formula>"us"</formula>
    </cfRule>
  </conditionalFormatting>
  <conditionalFormatting sqref="AG1071:AI1094">
    <cfRule type="cellIs" dxfId="1225" priority="1227" operator="lessThan">
      <formula>0.01</formula>
    </cfRule>
  </conditionalFormatting>
  <conditionalFormatting sqref="AK1071:AK1094">
    <cfRule type="cellIs" dxfId="1224" priority="1226" operator="equal">
      <formula>"us"</formula>
    </cfRule>
  </conditionalFormatting>
  <conditionalFormatting sqref="AK1071:AK1094">
    <cfRule type="cellIs" dxfId="1223" priority="1225" operator="lessThan">
      <formula>0.01</formula>
    </cfRule>
  </conditionalFormatting>
  <conditionalFormatting sqref="AL1071:AM1094">
    <cfRule type="cellIs" dxfId="1222" priority="1224" operator="equal">
      <formula>"us"</formula>
    </cfRule>
  </conditionalFormatting>
  <conditionalFormatting sqref="AL1071:AM1094">
    <cfRule type="cellIs" dxfId="1221" priority="1223" operator="lessThan">
      <formula>0.01</formula>
    </cfRule>
  </conditionalFormatting>
  <conditionalFormatting sqref="AN1071:AN1094">
    <cfRule type="cellIs" dxfId="1220" priority="1220" operator="equal">
      <formula>"us"</formula>
    </cfRule>
  </conditionalFormatting>
  <conditionalFormatting sqref="AN1071:AN1094">
    <cfRule type="cellIs" dxfId="1219" priority="1219" operator="lessThan">
      <formula>0.01</formula>
    </cfRule>
  </conditionalFormatting>
  <conditionalFormatting sqref="AO1071:AO1094">
    <cfRule type="cellIs" dxfId="1218" priority="1217" operator="equal">
      <formula>"us"</formula>
    </cfRule>
  </conditionalFormatting>
  <conditionalFormatting sqref="AO1071:AO1094">
    <cfRule type="cellIs" dxfId="1217" priority="1216" operator="lessThan">
      <formula>0.01</formula>
    </cfRule>
  </conditionalFormatting>
  <conditionalFormatting sqref="AN1071:AN1094">
    <cfRule type="cellIs" dxfId="1216" priority="1215" operator="equal">
      <formula>"#N/A Field Not Applicable"</formula>
    </cfRule>
  </conditionalFormatting>
  <conditionalFormatting sqref="AJ1071:AJ1094">
    <cfRule type="cellIs" dxfId="1215" priority="1214" operator="equal">
      <formula>"us"</formula>
    </cfRule>
  </conditionalFormatting>
  <conditionalFormatting sqref="AJ1071:AJ1094">
    <cfRule type="cellIs" dxfId="1214" priority="1213" operator="lessThan">
      <formula>0.01</formula>
    </cfRule>
  </conditionalFormatting>
  <conditionalFormatting sqref="AJ1071:AJ1094">
    <cfRule type="cellIs" dxfId="1213" priority="1212" operator="equal">
      <formula>"us"</formula>
    </cfRule>
  </conditionalFormatting>
  <conditionalFormatting sqref="AJ1071:AJ1094">
    <cfRule type="cellIs" dxfId="1212" priority="1211" operator="lessThan">
      <formula>0.01</formula>
    </cfRule>
  </conditionalFormatting>
  <conditionalFormatting sqref="AJ1071:AJ1094">
    <cfRule type="cellIs" dxfId="1211" priority="1210" operator="equal">
      <formula>"us"</formula>
    </cfRule>
  </conditionalFormatting>
  <conditionalFormatting sqref="AJ1071:AJ1094">
    <cfRule type="cellIs" dxfId="1210" priority="1209" operator="lessThan">
      <formula>0.01</formula>
    </cfRule>
  </conditionalFormatting>
  <conditionalFormatting sqref="AJ1071:AJ1094">
    <cfRule type="cellIs" dxfId="1209" priority="1208" operator="equal">
      <formula>"us"</formula>
    </cfRule>
  </conditionalFormatting>
  <conditionalFormatting sqref="AJ1071:AJ1094">
    <cfRule type="cellIs" dxfId="1208" priority="1207" operator="lessThan">
      <formula>0.01</formula>
    </cfRule>
  </conditionalFormatting>
  <conditionalFormatting sqref="AF1054:AF1070">
    <cfRule type="cellIs" dxfId="1207" priority="1206" operator="equal">
      <formula>"us"</formula>
    </cfRule>
  </conditionalFormatting>
  <conditionalFormatting sqref="AF1054:AF1070">
    <cfRule type="cellIs" dxfId="1206" priority="1205" operator="lessThan">
      <formula>0.01</formula>
    </cfRule>
  </conditionalFormatting>
  <conditionalFormatting sqref="AF1054:AF1070">
    <cfRule type="cellIs" dxfId="1205" priority="1204" operator="equal">
      <formula>"us"</formula>
    </cfRule>
  </conditionalFormatting>
  <conditionalFormatting sqref="AF1054:AF1070">
    <cfRule type="cellIs" dxfId="1204" priority="1203" operator="lessThan">
      <formula>0.01</formula>
    </cfRule>
  </conditionalFormatting>
  <conditionalFormatting sqref="AF1054:AF1070">
    <cfRule type="cellIs" dxfId="1203" priority="1202" operator="equal">
      <formula>"us"</formula>
    </cfRule>
  </conditionalFormatting>
  <conditionalFormatting sqref="AF1054:AF1070">
    <cfRule type="cellIs" dxfId="1202" priority="1201" operator="lessThan">
      <formula>0.01</formula>
    </cfRule>
  </conditionalFormatting>
  <conditionalFormatting sqref="AF1054:AF1070">
    <cfRule type="cellIs" dxfId="1201" priority="1200" operator="equal">
      <formula>"us"</formula>
    </cfRule>
  </conditionalFormatting>
  <conditionalFormatting sqref="AF1054:AF1070">
    <cfRule type="cellIs" dxfId="1200" priority="1199" operator="lessThan">
      <formula>0.01</formula>
    </cfRule>
  </conditionalFormatting>
  <conditionalFormatting sqref="AN1054:AN1070">
    <cfRule type="cellIs" dxfId="1199" priority="1195" operator="equal">
      <formula>"#N/A Field Not Applicable"</formula>
    </cfRule>
  </conditionalFormatting>
  <conditionalFormatting sqref="V1054:W1070">
    <cfRule type="cellIs" dxfId="1198" priority="1193" operator="equal">
      <formula>"Financial"</formula>
    </cfRule>
    <cfRule type="cellIs" dxfId="1197" priority="1194" operator="equal">
      <formula>"UTILITIES"</formula>
    </cfRule>
  </conditionalFormatting>
  <conditionalFormatting sqref="Y1054:AE1070">
    <cfRule type="cellIs" dxfId="1196" priority="1192" operator="equal">
      <formula>"us"</formula>
    </cfRule>
  </conditionalFormatting>
  <conditionalFormatting sqref="Z1054:AE1070">
    <cfRule type="cellIs" dxfId="1195" priority="1191" operator="lessThan">
      <formula>0.01</formula>
    </cfRule>
  </conditionalFormatting>
  <conditionalFormatting sqref="AG1054:AI1070">
    <cfRule type="cellIs" dxfId="1194" priority="1190" operator="equal">
      <formula>"us"</formula>
    </cfRule>
  </conditionalFormatting>
  <conditionalFormatting sqref="AG1054:AI1070">
    <cfRule type="cellIs" dxfId="1193" priority="1189" operator="lessThan">
      <formula>0.01</formula>
    </cfRule>
  </conditionalFormatting>
  <conditionalFormatting sqref="AK1054:AK1070">
    <cfRule type="cellIs" dxfId="1192" priority="1188" operator="equal">
      <formula>"us"</formula>
    </cfRule>
  </conditionalFormatting>
  <conditionalFormatting sqref="AK1054:AK1070">
    <cfRule type="cellIs" dxfId="1191" priority="1187" operator="lessThan">
      <formula>0.01</formula>
    </cfRule>
  </conditionalFormatting>
  <conditionalFormatting sqref="AL1054:AM1070">
    <cfRule type="cellIs" dxfId="1190" priority="1186" operator="equal">
      <formula>"us"</formula>
    </cfRule>
  </conditionalFormatting>
  <conditionalFormatting sqref="AL1054:AM1070">
    <cfRule type="cellIs" dxfId="1189" priority="1185" operator="lessThan">
      <formula>0.01</formula>
    </cfRule>
  </conditionalFormatting>
  <conditionalFormatting sqref="AN1054:AN1070">
    <cfRule type="cellIs" dxfId="1188" priority="1183" operator="equal">
      <formula>"us"</formula>
    </cfRule>
  </conditionalFormatting>
  <conditionalFormatting sqref="AN1054:AN1070">
    <cfRule type="cellIs" dxfId="1187" priority="1182" operator="lessThan">
      <formula>0.01</formula>
    </cfRule>
  </conditionalFormatting>
  <conditionalFormatting sqref="AO1054:AO1070">
    <cfRule type="cellIs" dxfId="1186" priority="1180" operator="equal">
      <formula>"us"</formula>
    </cfRule>
  </conditionalFormatting>
  <conditionalFormatting sqref="AO1054:AO1070">
    <cfRule type="cellIs" dxfId="1185" priority="1179" operator="lessThan">
      <formula>0.01</formula>
    </cfRule>
  </conditionalFormatting>
  <conditionalFormatting sqref="AN1054:AN1070">
    <cfRule type="cellIs" dxfId="1184" priority="1177" operator="equal">
      <formula>"#N/A Field Not Applicable"</formula>
    </cfRule>
  </conditionalFormatting>
  <conditionalFormatting sqref="V1054:W1070">
    <cfRule type="cellIs" dxfId="1183" priority="1175" operator="equal">
      <formula>"Financial"</formula>
    </cfRule>
    <cfRule type="cellIs" dxfId="1182" priority="1176" operator="equal">
      <formula>"UTILITIES"</formula>
    </cfRule>
  </conditionalFormatting>
  <conditionalFormatting sqref="Y1054:AE1070">
    <cfRule type="cellIs" dxfId="1181" priority="1174" operator="equal">
      <formula>"us"</formula>
    </cfRule>
  </conditionalFormatting>
  <conditionalFormatting sqref="Z1054:AE1070">
    <cfRule type="cellIs" dxfId="1180" priority="1173" operator="lessThan">
      <formula>0.01</formula>
    </cfRule>
  </conditionalFormatting>
  <conditionalFormatting sqref="AG1054:AI1070">
    <cfRule type="cellIs" dxfId="1179" priority="1172" operator="equal">
      <formula>"us"</formula>
    </cfRule>
  </conditionalFormatting>
  <conditionalFormatting sqref="AG1054:AI1070">
    <cfRule type="cellIs" dxfId="1178" priority="1171" operator="lessThan">
      <formula>0.01</formula>
    </cfRule>
  </conditionalFormatting>
  <conditionalFormatting sqref="AK1054:AK1070">
    <cfRule type="cellIs" dxfId="1177" priority="1170" operator="equal">
      <formula>"us"</formula>
    </cfRule>
  </conditionalFormatting>
  <conditionalFormatting sqref="AK1054:AK1070">
    <cfRule type="cellIs" dxfId="1176" priority="1169" operator="lessThan">
      <formula>0.01</formula>
    </cfRule>
  </conditionalFormatting>
  <conditionalFormatting sqref="AL1054:AM1070">
    <cfRule type="cellIs" dxfId="1175" priority="1168" operator="equal">
      <formula>"us"</formula>
    </cfRule>
  </conditionalFormatting>
  <conditionalFormatting sqref="AL1054:AM1070">
    <cfRule type="cellIs" dxfId="1174" priority="1167" operator="lessThan">
      <formula>0.01</formula>
    </cfRule>
  </conditionalFormatting>
  <conditionalFormatting sqref="AN1054:AN1070">
    <cfRule type="cellIs" dxfId="1173" priority="1164" operator="equal">
      <formula>"us"</formula>
    </cfRule>
  </conditionalFormatting>
  <conditionalFormatting sqref="AN1054:AN1070">
    <cfRule type="cellIs" dxfId="1172" priority="1163" operator="lessThan">
      <formula>0.01</formula>
    </cfRule>
  </conditionalFormatting>
  <conditionalFormatting sqref="AO1054:AO1070">
    <cfRule type="cellIs" dxfId="1171" priority="1161" operator="equal">
      <formula>"us"</formula>
    </cfRule>
  </conditionalFormatting>
  <conditionalFormatting sqref="AO1054:AO1070">
    <cfRule type="cellIs" dxfId="1170" priority="1160" operator="lessThan">
      <formula>0.01</formula>
    </cfRule>
  </conditionalFormatting>
  <conditionalFormatting sqref="AN1054:AN1070">
    <cfRule type="cellIs" dxfId="1169" priority="1159" operator="equal">
      <formula>"#N/A Field Not Applicable"</formula>
    </cfRule>
  </conditionalFormatting>
  <conditionalFormatting sqref="V1054:W1070">
    <cfRule type="cellIs" dxfId="1168" priority="1157" operator="equal">
      <formula>"Financial"</formula>
    </cfRule>
    <cfRule type="cellIs" dxfId="1167" priority="1158" operator="equal">
      <formula>"UTILITIES"</formula>
    </cfRule>
  </conditionalFormatting>
  <conditionalFormatting sqref="Y1054:AE1070">
    <cfRule type="cellIs" dxfId="1166" priority="1156" operator="equal">
      <formula>"us"</formula>
    </cfRule>
  </conditionalFormatting>
  <conditionalFormatting sqref="Z1054:AE1070">
    <cfRule type="cellIs" dxfId="1165" priority="1155" operator="lessThan">
      <formula>0.01</formula>
    </cfRule>
  </conditionalFormatting>
  <conditionalFormatting sqref="AG1054:AI1070">
    <cfRule type="cellIs" dxfId="1164" priority="1154" operator="equal">
      <formula>"us"</formula>
    </cfRule>
  </conditionalFormatting>
  <conditionalFormatting sqref="AG1054:AI1070">
    <cfRule type="cellIs" dxfId="1163" priority="1153" operator="lessThan">
      <formula>0.01</formula>
    </cfRule>
  </conditionalFormatting>
  <conditionalFormatting sqref="AK1054:AK1070">
    <cfRule type="cellIs" dxfId="1162" priority="1152" operator="equal">
      <formula>"us"</formula>
    </cfRule>
  </conditionalFormatting>
  <conditionalFormatting sqref="AK1054:AK1070">
    <cfRule type="cellIs" dxfId="1161" priority="1151" operator="lessThan">
      <formula>0.01</formula>
    </cfRule>
  </conditionalFormatting>
  <conditionalFormatting sqref="AL1054:AM1070">
    <cfRule type="cellIs" dxfId="1160" priority="1150" operator="equal">
      <formula>"us"</formula>
    </cfRule>
  </conditionalFormatting>
  <conditionalFormatting sqref="AL1054:AM1070">
    <cfRule type="cellIs" dxfId="1159" priority="1149" operator="lessThan">
      <formula>0.01</formula>
    </cfRule>
  </conditionalFormatting>
  <conditionalFormatting sqref="AN1054:AN1070">
    <cfRule type="cellIs" dxfId="1158" priority="1146" operator="equal">
      <formula>"us"</formula>
    </cfRule>
  </conditionalFormatting>
  <conditionalFormatting sqref="AN1054:AN1070">
    <cfRule type="cellIs" dxfId="1157" priority="1145" operator="lessThan">
      <formula>0.01</formula>
    </cfRule>
  </conditionalFormatting>
  <conditionalFormatting sqref="AO1054:AO1070">
    <cfRule type="cellIs" dxfId="1156" priority="1143" operator="equal">
      <formula>"us"</formula>
    </cfRule>
  </conditionalFormatting>
  <conditionalFormatting sqref="AO1054:AO1070">
    <cfRule type="cellIs" dxfId="1155" priority="1142" operator="lessThan">
      <formula>0.01</formula>
    </cfRule>
  </conditionalFormatting>
  <conditionalFormatting sqref="AN1054:AN1070">
    <cfRule type="cellIs" dxfId="1154" priority="1141" operator="equal">
      <formula>"#N/A Field Not Applicable"</formula>
    </cfRule>
  </conditionalFormatting>
  <conditionalFormatting sqref="V1054:W1070">
    <cfRule type="cellIs" dxfId="1153" priority="1139" operator="equal">
      <formula>"Financial"</formula>
    </cfRule>
    <cfRule type="cellIs" dxfId="1152" priority="1140" operator="equal">
      <formula>"UTILITIES"</formula>
    </cfRule>
  </conditionalFormatting>
  <conditionalFormatting sqref="Y1054:AE1070">
    <cfRule type="cellIs" dxfId="1151" priority="1138" operator="equal">
      <formula>"us"</formula>
    </cfRule>
  </conditionalFormatting>
  <conditionalFormatting sqref="Z1054:AE1070">
    <cfRule type="cellIs" dxfId="1150" priority="1137" operator="lessThan">
      <formula>0.01</formula>
    </cfRule>
  </conditionalFormatting>
  <conditionalFormatting sqref="AG1054:AI1070">
    <cfRule type="cellIs" dxfId="1149" priority="1136" operator="equal">
      <formula>"us"</formula>
    </cfRule>
  </conditionalFormatting>
  <conditionalFormatting sqref="AG1054:AI1070">
    <cfRule type="cellIs" dxfId="1148" priority="1135" operator="lessThan">
      <formula>0.01</formula>
    </cfRule>
  </conditionalFormatting>
  <conditionalFormatting sqref="AK1054:AK1070">
    <cfRule type="cellIs" dxfId="1147" priority="1134" operator="equal">
      <formula>"us"</formula>
    </cfRule>
  </conditionalFormatting>
  <conditionalFormatting sqref="AK1054:AK1070">
    <cfRule type="cellIs" dxfId="1146" priority="1133" operator="lessThan">
      <formula>0.01</formula>
    </cfRule>
  </conditionalFormatting>
  <conditionalFormatting sqref="AL1054:AM1070">
    <cfRule type="cellIs" dxfId="1145" priority="1132" operator="equal">
      <formula>"us"</formula>
    </cfRule>
  </conditionalFormatting>
  <conditionalFormatting sqref="AL1054:AM1070">
    <cfRule type="cellIs" dxfId="1144" priority="1131" operator="lessThan">
      <formula>0.01</formula>
    </cfRule>
  </conditionalFormatting>
  <conditionalFormatting sqref="AN1054:AN1070">
    <cfRule type="cellIs" dxfId="1143" priority="1128" operator="equal">
      <formula>"us"</formula>
    </cfRule>
  </conditionalFormatting>
  <conditionalFormatting sqref="AN1054:AN1070">
    <cfRule type="cellIs" dxfId="1142" priority="1127" operator="lessThan">
      <formula>0.01</formula>
    </cfRule>
  </conditionalFormatting>
  <conditionalFormatting sqref="AO1054:AO1070">
    <cfRule type="cellIs" dxfId="1141" priority="1125" operator="equal">
      <formula>"us"</formula>
    </cfRule>
  </conditionalFormatting>
  <conditionalFormatting sqref="AO1054:AO1070">
    <cfRule type="cellIs" dxfId="1140" priority="1124" operator="lessThan">
      <formula>0.01</formula>
    </cfRule>
  </conditionalFormatting>
  <conditionalFormatting sqref="AN1054:AN1070">
    <cfRule type="cellIs" dxfId="1139" priority="1123" operator="equal">
      <formula>"#N/A Field Not Applicable"</formula>
    </cfRule>
  </conditionalFormatting>
  <conditionalFormatting sqref="AJ1054:AJ1070">
    <cfRule type="cellIs" dxfId="1138" priority="1122" operator="equal">
      <formula>"us"</formula>
    </cfRule>
  </conditionalFormatting>
  <conditionalFormatting sqref="AJ1054:AJ1070">
    <cfRule type="cellIs" dxfId="1137" priority="1121" operator="lessThan">
      <formula>0.01</formula>
    </cfRule>
  </conditionalFormatting>
  <conditionalFormatting sqref="AJ1054:AJ1070">
    <cfRule type="cellIs" dxfId="1136" priority="1120" operator="equal">
      <formula>"us"</formula>
    </cfRule>
  </conditionalFormatting>
  <conditionalFormatting sqref="AJ1054:AJ1070">
    <cfRule type="cellIs" dxfId="1135" priority="1119" operator="lessThan">
      <formula>0.01</formula>
    </cfRule>
  </conditionalFormatting>
  <conditionalFormatting sqref="AJ1054:AJ1070">
    <cfRule type="cellIs" dxfId="1134" priority="1118" operator="equal">
      <formula>"us"</formula>
    </cfRule>
  </conditionalFormatting>
  <conditionalFormatting sqref="AJ1054:AJ1070">
    <cfRule type="cellIs" dxfId="1133" priority="1117" operator="lessThan">
      <formula>0.01</formula>
    </cfRule>
  </conditionalFormatting>
  <conditionalFormatting sqref="AJ1054:AJ1070">
    <cfRule type="cellIs" dxfId="1132" priority="1116" operator="equal">
      <formula>"us"</formula>
    </cfRule>
  </conditionalFormatting>
  <conditionalFormatting sqref="AJ1054:AJ1070">
    <cfRule type="cellIs" dxfId="1131" priority="1115" operator="lessThan">
      <formula>0.01</formula>
    </cfRule>
  </conditionalFormatting>
  <conditionalFormatting sqref="AF1033:AF1053">
    <cfRule type="cellIs" dxfId="1130" priority="1114" operator="equal">
      <formula>"us"</formula>
    </cfRule>
  </conditionalFormatting>
  <conditionalFormatting sqref="AF1033:AF1053">
    <cfRule type="cellIs" dxfId="1129" priority="1113" operator="lessThan">
      <formula>0.01</formula>
    </cfRule>
  </conditionalFormatting>
  <conditionalFormatting sqref="AF1033:AF1053">
    <cfRule type="cellIs" dxfId="1128" priority="1112" operator="equal">
      <formula>"us"</formula>
    </cfRule>
  </conditionalFormatting>
  <conditionalFormatting sqref="AF1033:AF1053">
    <cfRule type="cellIs" dxfId="1127" priority="1111" operator="lessThan">
      <formula>0.01</formula>
    </cfRule>
  </conditionalFormatting>
  <conditionalFormatting sqref="AF1033:AF1053">
    <cfRule type="cellIs" dxfId="1126" priority="1110" operator="equal">
      <formula>"us"</formula>
    </cfRule>
  </conditionalFormatting>
  <conditionalFormatting sqref="AF1033:AF1053">
    <cfRule type="cellIs" dxfId="1125" priority="1109" operator="lessThan">
      <formula>0.01</formula>
    </cfRule>
  </conditionalFormatting>
  <conditionalFormatting sqref="AF1033:AF1053">
    <cfRule type="cellIs" dxfId="1124" priority="1108" operator="equal">
      <formula>"us"</formula>
    </cfRule>
  </conditionalFormatting>
  <conditionalFormatting sqref="AF1033:AF1053">
    <cfRule type="cellIs" dxfId="1123" priority="1107" operator="lessThan">
      <formula>0.01</formula>
    </cfRule>
  </conditionalFormatting>
  <conditionalFormatting sqref="AN1033:AN1053">
    <cfRule type="cellIs" dxfId="1122" priority="1103" operator="equal">
      <formula>"#N/A Field Not Applicable"</formula>
    </cfRule>
  </conditionalFormatting>
  <conditionalFormatting sqref="V1033:W1053">
    <cfRule type="cellIs" dxfId="1121" priority="1101" operator="equal">
      <formula>"Financial"</formula>
    </cfRule>
    <cfRule type="cellIs" dxfId="1120" priority="1102" operator="equal">
      <formula>"UTILITIES"</formula>
    </cfRule>
  </conditionalFormatting>
  <conditionalFormatting sqref="Y1033:AE1053">
    <cfRule type="cellIs" dxfId="1119" priority="1100" operator="equal">
      <formula>"us"</formula>
    </cfRule>
  </conditionalFormatting>
  <conditionalFormatting sqref="Z1033:AE1053">
    <cfRule type="cellIs" dxfId="1118" priority="1099" operator="lessThan">
      <formula>0.01</formula>
    </cfRule>
  </conditionalFormatting>
  <conditionalFormatting sqref="AG1033:AI1053">
    <cfRule type="cellIs" dxfId="1117" priority="1098" operator="equal">
      <formula>"us"</formula>
    </cfRule>
  </conditionalFormatting>
  <conditionalFormatting sqref="AG1033:AI1053">
    <cfRule type="cellIs" dxfId="1116" priority="1097" operator="lessThan">
      <formula>0.01</formula>
    </cfRule>
  </conditionalFormatting>
  <conditionalFormatting sqref="AK1033:AK1053">
    <cfRule type="cellIs" dxfId="1115" priority="1096" operator="equal">
      <formula>"us"</formula>
    </cfRule>
  </conditionalFormatting>
  <conditionalFormatting sqref="AK1033:AK1053">
    <cfRule type="cellIs" dxfId="1114" priority="1095" operator="lessThan">
      <formula>0.01</formula>
    </cfRule>
  </conditionalFormatting>
  <conditionalFormatting sqref="AL1033:AM1053">
    <cfRule type="cellIs" dxfId="1113" priority="1094" operator="equal">
      <formula>"us"</formula>
    </cfRule>
  </conditionalFormatting>
  <conditionalFormatting sqref="AL1033:AM1053">
    <cfRule type="cellIs" dxfId="1112" priority="1093" operator="lessThan">
      <formula>0.01</formula>
    </cfRule>
  </conditionalFormatting>
  <conditionalFormatting sqref="AN1033:AN1053">
    <cfRule type="cellIs" dxfId="1111" priority="1091" operator="equal">
      <formula>"us"</formula>
    </cfRule>
  </conditionalFormatting>
  <conditionalFormatting sqref="AN1033:AN1053">
    <cfRule type="cellIs" dxfId="1110" priority="1090" operator="lessThan">
      <formula>0.01</formula>
    </cfRule>
  </conditionalFormatting>
  <conditionalFormatting sqref="AO1033:AO1053">
    <cfRule type="cellIs" dxfId="1109" priority="1088" operator="equal">
      <formula>"us"</formula>
    </cfRule>
  </conditionalFormatting>
  <conditionalFormatting sqref="AO1033:AO1053">
    <cfRule type="cellIs" dxfId="1108" priority="1087" operator="lessThan">
      <formula>0.01</formula>
    </cfRule>
  </conditionalFormatting>
  <conditionalFormatting sqref="AN1033:AN1053">
    <cfRule type="cellIs" dxfId="1107" priority="1085" operator="equal">
      <formula>"#N/A Field Not Applicable"</formula>
    </cfRule>
  </conditionalFormatting>
  <conditionalFormatting sqref="V1033:W1053">
    <cfRule type="cellIs" dxfId="1106" priority="1083" operator="equal">
      <formula>"Financial"</formula>
    </cfRule>
    <cfRule type="cellIs" dxfId="1105" priority="1084" operator="equal">
      <formula>"UTILITIES"</formula>
    </cfRule>
  </conditionalFormatting>
  <conditionalFormatting sqref="Y1033:AE1053">
    <cfRule type="cellIs" dxfId="1104" priority="1082" operator="equal">
      <formula>"us"</formula>
    </cfRule>
  </conditionalFormatting>
  <conditionalFormatting sqref="Z1033:AE1053">
    <cfRule type="cellIs" dxfId="1103" priority="1081" operator="lessThan">
      <formula>0.01</formula>
    </cfRule>
  </conditionalFormatting>
  <conditionalFormatting sqref="AG1033:AI1053">
    <cfRule type="cellIs" dxfId="1102" priority="1080" operator="equal">
      <formula>"us"</formula>
    </cfRule>
  </conditionalFormatting>
  <conditionalFormatting sqref="AG1033:AI1053">
    <cfRule type="cellIs" dxfId="1101" priority="1079" operator="lessThan">
      <formula>0.01</formula>
    </cfRule>
  </conditionalFormatting>
  <conditionalFormatting sqref="AK1033:AK1053">
    <cfRule type="cellIs" dxfId="1100" priority="1078" operator="equal">
      <formula>"us"</formula>
    </cfRule>
  </conditionalFormatting>
  <conditionalFormatting sqref="AK1033:AK1053">
    <cfRule type="cellIs" dxfId="1099" priority="1077" operator="lessThan">
      <formula>0.01</formula>
    </cfRule>
  </conditionalFormatting>
  <conditionalFormatting sqref="AL1033:AM1053">
    <cfRule type="cellIs" dxfId="1098" priority="1076" operator="equal">
      <formula>"us"</formula>
    </cfRule>
  </conditionalFormatting>
  <conditionalFormatting sqref="AL1033:AM1053">
    <cfRule type="cellIs" dxfId="1097" priority="1075" operator="lessThan">
      <formula>0.01</formula>
    </cfRule>
  </conditionalFormatting>
  <conditionalFormatting sqref="AN1033:AN1053">
    <cfRule type="cellIs" dxfId="1096" priority="1072" operator="equal">
      <formula>"us"</formula>
    </cfRule>
  </conditionalFormatting>
  <conditionalFormatting sqref="AN1033:AN1053">
    <cfRule type="cellIs" dxfId="1095" priority="1071" operator="lessThan">
      <formula>0.01</formula>
    </cfRule>
  </conditionalFormatting>
  <conditionalFormatting sqref="AO1033:AO1053">
    <cfRule type="cellIs" dxfId="1094" priority="1069" operator="equal">
      <formula>"us"</formula>
    </cfRule>
  </conditionalFormatting>
  <conditionalFormatting sqref="AO1033:AO1053">
    <cfRule type="cellIs" dxfId="1093" priority="1068" operator="lessThan">
      <formula>0.01</formula>
    </cfRule>
  </conditionalFormatting>
  <conditionalFormatting sqref="AN1033:AN1053">
    <cfRule type="cellIs" dxfId="1092" priority="1067" operator="equal">
      <formula>"#N/A Field Not Applicable"</formula>
    </cfRule>
  </conditionalFormatting>
  <conditionalFormatting sqref="V1033:W1053">
    <cfRule type="cellIs" dxfId="1091" priority="1065" operator="equal">
      <formula>"Financial"</formula>
    </cfRule>
    <cfRule type="cellIs" dxfId="1090" priority="1066" operator="equal">
      <formula>"UTILITIES"</formula>
    </cfRule>
  </conditionalFormatting>
  <conditionalFormatting sqref="Y1033:AE1053">
    <cfRule type="cellIs" dxfId="1089" priority="1064" operator="equal">
      <formula>"us"</formula>
    </cfRule>
  </conditionalFormatting>
  <conditionalFormatting sqref="Z1033:AE1053">
    <cfRule type="cellIs" dxfId="1088" priority="1063" operator="lessThan">
      <formula>0.01</formula>
    </cfRule>
  </conditionalFormatting>
  <conditionalFormatting sqref="AG1033:AI1053">
    <cfRule type="cellIs" dxfId="1087" priority="1062" operator="equal">
      <formula>"us"</formula>
    </cfRule>
  </conditionalFormatting>
  <conditionalFormatting sqref="AG1033:AI1053">
    <cfRule type="cellIs" dxfId="1086" priority="1061" operator="lessThan">
      <formula>0.01</formula>
    </cfRule>
  </conditionalFormatting>
  <conditionalFormatting sqref="AK1033:AK1053">
    <cfRule type="cellIs" dxfId="1085" priority="1060" operator="equal">
      <formula>"us"</formula>
    </cfRule>
  </conditionalFormatting>
  <conditionalFormatting sqref="AK1033:AK1053">
    <cfRule type="cellIs" dxfId="1084" priority="1059" operator="lessThan">
      <formula>0.01</formula>
    </cfRule>
  </conditionalFormatting>
  <conditionalFormatting sqref="AL1033:AM1053">
    <cfRule type="cellIs" dxfId="1083" priority="1058" operator="equal">
      <formula>"us"</formula>
    </cfRule>
  </conditionalFormatting>
  <conditionalFormatting sqref="AL1033:AM1053">
    <cfRule type="cellIs" dxfId="1082" priority="1057" operator="lessThan">
      <formula>0.01</formula>
    </cfRule>
  </conditionalFormatting>
  <conditionalFormatting sqref="AN1033:AN1053">
    <cfRule type="cellIs" dxfId="1081" priority="1054" operator="equal">
      <formula>"us"</formula>
    </cfRule>
  </conditionalFormatting>
  <conditionalFormatting sqref="AN1033:AN1053">
    <cfRule type="cellIs" dxfId="1080" priority="1053" operator="lessThan">
      <formula>0.01</formula>
    </cfRule>
  </conditionalFormatting>
  <conditionalFormatting sqref="AO1033:AO1053">
    <cfRule type="cellIs" dxfId="1079" priority="1051" operator="equal">
      <formula>"us"</formula>
    </cfRule>
  </conditionalFormatting>
  <conditionalFormatting sqref="AO1033:AO1053">
    <cfRule type="cellIs" dxfId="1078" priority="1050" operator="lessThan">
      <formula>0.01</formula>
    </cfRule>
  </conditionalFormatting>
  <conditionalFormatting sqref="AN1033:AN1053">
    <cfRule type="cellIs" dxfId="1077" priority="1049" operator="equal">
      <formula>"#N/A Field Not Applicable"</formula>
    </cfRule>
  </conditionalFormatting>
  <conditionalFormatting sqref="V1033:W1053">
    <cfRule type="cellIs" dxfId="1076" priority="1047" operator="equal">
      <formula>"Financial"</formula>
    </cfRule>
    <cfRule type="cellIs" dxfId="1075" priority="1048" operator="equal">
      <formula>"UTILITIES"</formula>
    </cfRule>
  </conditionalFormatting>
  <conditionalFormatting sqref="Y1033:AE1053">
    <cfRule type="cellIs" dxfId="1074" priority="1046" operator="equal">
      <formula>"us"</formula>
    </cfRule>
  </conditionalFormatting>
  <conditionalFormatting sqref="Z1033:AE1053">
    <cfRule type="cellIs" dxfId="1073" priority="1045" operator="lessThan">
      <formula>0.01</formula>
    </cfRule>
  </conditionalFormatting>
  <conditionalFormatting sqref="AG1033:AI1053">
    <cfRule type="cellIs" dxfId="1072" priority="1044" operator="equal">
      <formula>"us"</formula>
    </cfRule>
  </conditionalFormatting>
  <conditionalFormatting sqref="AG1033:AI1053">
    <cfRule type="cellIs" dxfId="1071" priority="1043" operator="lessThan">
      <formula>0.01</formula>
    </cfRule>
  </conditionalFormatting>
  <conditionalFormatting sqref="AK1033:AK1053">
    <cfRule type="cellIs" dxfId="1070" priority="1042" operator="equal">
      <formula>"us"</formula>
    </cfRule>
  </conditionalFormatting>
  <conditionalFormatting sqref="AK1033:AK1053">
    <cfRule type="cellIs" dxfId="1069" priority="1041" operator="lessThan">
      <formula>0.01</formula>
    </cfRule>
  </conditionalFormatting>
  <conditionalFormatting sqref="AL1033:AM1053">
    <cfRule type="cellIs" dxfId="1068" priority="1040" operator="equal">
      <formula>"us"</formula>
    </cfRule>
  </conditionalFormatting>
  <conditionalFormatting sqref="AL1033:AM1053">
    <cfRule type="cellIs" dxfId="1067" priority="1039" operator="lessThan">
      <formula>0.01</formula>
    </cfRule>
  </conditionalFormatting>
  <conditionalFormatting sqref="AN1033:AN1053">
    <cfRule type="cellIs" dxfId="1066" priority="1036" operator="equal">
      <formula>"us"</formula>
    </cfRule>
  </conditionalFormatting>
  <conditionalFormatting sqref="AN1033:AN1053">
    <cfRule type="cellIs" dxfId="1065" priority="1035" operator="lessThan">
      <formula>0.01</formula>
    </cfRule>
  </conditionalFormatting>
  <conditionalFormatting sqref="AO1033:AO1053">
    <cfRule type="cellIs" dxfId="1064" priority="1033" operator="equal">
      <formula>"us"</formula>
    </cfRule>
  </conditionalFormatting>
  <conditionalFormatting sqref="AO1033:AO1053">
    <cfRule type="cellIs" dxfId="1063" priority="1032" operator="lessThan">
      <formula>0.01</formula>
    </cfRule>
  </conditionalFormatting>
  <conditionalFormatting sqref="AN1033:AN1053">
    <cfRule type="cellIs" dxfId="1062" priority="1031" operator="equal">
      <formula>"#N/A Field Not Applicable"</formula>
    </cfRule>
  </conditionalFormatting>
  <conditionalFormatting sqref="AJ1033:AJ1053">
    <cfRule type="cellIs" dxfId="1061" priority="1030" operator="equal">
      <formula>"us"</formula>
    </cfRule>
  </conditionalFormatting>
  <conditionalFormatting sqref="AJ1033:AJ1053">
    <cfRule type="cellIs" dxfId="1060" priority="1029" operator="lessThan">
      <formula>0.01</formula>
    </cfRule>
  </conditionalFormatting>
  <conditionalFormatting sqref="AJ1033:AJ1053">
    <cfRule type="cellIs" dxfId="1059" priority="1028" operator="equal">
      <formula>"us"</formula>
    </cfRule>
  </conditionalFormatting>
  <conditionalFormatting sqref="AJ1033:AJ1053">
    <cfRule type="cellIs" dxfId="1058" priority="1027" operator="lessThan">
      <formula>0.01</formula>
    </cfRule>
  </conditionalFormatting>
  <conditionalFormatting sqref="AJ1033:AJ1053">
    <cfRule type="cellIs" dxfId="1057" priority="1026" operator="equal">
      <formula>"us"</formula>
    </cfRule>
  </conditionalFormatting>
  <conditionalFormatting sqref="AJ1033:AJ1053">
    <cfRule type="cellIs" dxfId="1056" priority="1025" operator="lessThan">
      <formula>0.01</formula>
    </cfRule>
  </conditionalFormatting>
  <conditionalFormatting sqref="AJ1033:AJ1053">
    <cfRule type="cellIs" dxfId="1055" priority="1024" operator="equal">
      <formula>"us"</formula>
    </cfRule>
  </conditionalFormatting>
  <conditionalFormatting sqref="AJ1033:AJ1053">
    <cfRule type="cellIs" dxfId="1054" priority="1023" operator="lessThan">
      <formula>0.01</formula>
    </cfRule>
  </conditionalFormatting>
  <conditionalFormatting sqref="AF983:AF1019">
    <cfRule type="cellIs" dxfId="1053" priority="865" operator="equal">
      <formula>"us"</formula>
    </cfRule>
  </conditionalFormatting>
  <conditionalFormatting sqref="AF983:AF1019">
    <cfRule type="cellIs" dxfId="1052" priority="864" operator="lessThan">
      <formula>0.01</formula>
    </cfRule>
  </conditionalFormatting>
  <conditionalFormatting sqref="AF983:AF1019">
    <cfRule type="cellIs" dxfId="1051" priority="863" operator="equal">
      <formula>"us"</formula>
    </cfRule>
  </conditionalFormatting>
  <conditionalFormatting sqref="AF983:AF1019">
    <cfRule type="cellIs" dxfId="1050" priority="862" operator="lessThan">
      <formula>0.01</formula>
    </cfRule>
  </conditionalFormatting>
  <conditionalFormatting sqref="AF983:AF1019">
    <cfRule type="cellIs" dxfId="1049" priority="861" operator="equal">
      <formula>"us"</formula>
    </cfRule>
  </conditionalFormatting>
  <conditionalFormatting sqref="AF983:AF1019">
    <cfRule type="cellIs" dxfId="1048" priority="860" operator="lessThan">
      <formula>0.01</formula>
    </cfRule>
  </conditionalFormatting>
  <conditionalFormatting sqref="AF983:AF1019">
    <cfRule type="cellIs" dxfId="1047" priority="859" operator="equal">
      <formula>"us"</formula>
    </cfRule>
  </conditionalFormatting>
  <conditionalFormatting sqref="AF983:AF1019">
    <cfRule type="cellIs" dxfId="1046" priority="858" operator="lessThan">
      <formula>0.01</formula>
    </cfRule>
  </conditionalFormatting>
  <conditionalFormatting sqref="AN983:AN1019">
    <cfRule type="cellIs" dxfId="1045" priority="857" operator="equal">
      <formula>"#N/A Field Not Applicable"</formula>
    </cfRule>
  </conditionalFormatting>
  <conditionalFormatting sqref="V983:W1019">
    <cfRule type="cellIs" dxfId="1044" priority="855" operator="equal">
      <formula>"Financial"</formula>
    </cfRule>
    <cfRule type="cellIs" dxfId="1043" priority="856" operator="equal">
      <formula>"UTILITIES"</formula>
    </cfRule>
  </conditionalFormatting>
  <conditionalFormatting sqref="Y983:AE1019">
    <cfRule type="cellIs" dxfId="1042" priority="854" operator="equal">
      <formula>"us"</formula>
    </cfRule>
  </conditionalFormatting>
  <conditionalFormatting sqref="Z983:AE1019">
    <cfRule type="cellIs" dxfId="1041" priority="853" operator="lessThan">
      <formula>0.01</formula>
    </cfRule>
  </conditionalFormatting>
  <conditionalFormatting sqref="AG983:AI1019">
    <cfRule type="cellIs" dxfId="1040" priority="852" operator="equal">
      <formula>"us"</formula>
    </cfRule>
  </conditionalFormatting>
  <conditionalFormatting sqref="AG983:AI1019">
    <cfRule type="cellIs" dxfId="1039" priority="851" operator="lessThan">
      <formula>0.01</formula>
    </cfRule>
  </conditionalFormatting>
  <conditionalFormatting sqref="AK983:AK1019">
    <cfRule type="cellIs" dxfId="1038" priority="850" operator="equal">
      <formula>"us"</formula>
    </cfRule>
  </conditionalFormatting>
  <conditionalFormatting sqref="AK983:AK1019">
    <cfRule type="cellIs" dxfId="1037" priority="849" operator="lessThan">
      <formula>0.01</formula>
    </cfRule>
  </conditionalFormatting>
  <conditionalFormatting sqref="AL983:AM1019">
    <cfRule type="cellIs" dxfId="1036" priority="848" operator="equal">
      <formula>"us"</formula>
    </cfRule>
  </conditionalFormatting>
  <conditionalFormatting sqref="AL983:AM1019">
    <cfRule type="cellIs" dxfId="1035" priority="847" operator="lessThan">
      <formula>0.01</formula>
    </cfRule>
  </conditionalFormatting>
  <conditionalFormatting sqref="AN983:AN1019">
    <cfRule type="cellIs" dxfId="1034" priority="846" operator="equal">
      <formula>"us"</formula>
    </cfRule>
  </conditionalFormatting>
  <conditionalFormatting sqref="AN983:AN1019">
    <cfRule type="cellIs" dxfId="1033" priority="845" operator="lessThan">
      <formula>0.01</formula>
    </cfRule>
  </conditionalFormatting>
  <conditionalFormatting sqref="AO983:AO1019">
    <cfRule type="cellIs" dxfId="1032" priority="844" operator="equal">
      <formula>"us"</formula>
    </cfRule>
  </conditionalFormatting>
  <conditionalFormatting sqref="AO983:AO1019">
    <cfRule type="cellIs" dxfId="1031" priority="843" operator="lessThan">
      <formula>0.01</formula>
    </cfRule>
  </conditionalFormatting>
  <conditionalFormatting sqref="AN983:AN1019">
    <cfRule type="cellIs" dxfId="1030" priority="842" operator="equal">
      <formula>"#N/A Field Not Applicable"</formula>
    </cfRule>
  </conditionalFormatting>
  <conditionalFormatting sqref="V983:W1019">
    <cfRule type="cellIs" dxfId="1029" priority="840" operator="equal">
      <formula>"Financial"</formula>
    </cfRule>
    <cfRule type="cellIs" dxfId="1028" priority="841" operator="equal">
      <formula>"UTILITIES"</formula>
    </cfRule>
  </conditionalFormatting>
  <conditionalFormatting sqref="Y983:AE1019">
    <cfRule type="cellIs" dxfId="1027" priority="839" operator="equal">
      <formula>"us"</formula>
    </cfRule>
  </conditionalFormatting>
  <conditionalFormatting sqref="Z983:AE1019">
    <cfRule type="cellIs" dxfId="1026" priority="838" operator="lessThan">
      <formula>0.01</formula>
    </cfRule>
  </conditionalFormatting>
  <conditionalFormatting sqref="AG983:AI1019">
    <cfRule type="cellIs" dxfId="1025" priority="837" operator="equal">
      <formula>"us"</formula>
    </cfRule>
  </conditionalFormatting>
  <conditionalFormatting sqref="AG983:AI1019">
    <cfRule type="cellIs" dxfId="1024" priority="836" operator="lessThan">
      <formula>0.01</formula>
    </cfRule>
  </conditionalFormatting>
  <conditionalFormatting sqref="AK983:AK1019">
    <cfRule type="cellIs" dxfId="1023" priority="835" operator="equal">
      <formula>"us"</formula>
    </cfRule>
  </conditionalFormatting>
  <conditionalFormatting sqref="AK983:AK1019">
    <cfRule type="cellIs" dxfId="1022" priority="834" operator="lessThan">
      <formula>0.01</formula>
    </cfRule>
  </conditionalFormatting>
  <conditionalFormatting sqref="AL983:AM1019">
    <cfRule type="cellIs" dxfId="1021" priority="833" operator="equal">
      <formula>"us"</formula>
    </cfRule>
  </conditionalFormatting>
  <conditionalFormatting sqref="AL983:AM1019">
    <cfRule type="cellIs" dxfId="1020" priority="832" operator="lessThan">
      <formula>0.01</formula>
    </cfRule>
  </conditionalFormatting>
  <conditionalFormatting sqref="AN983:AN1019">
    <cfRule type="cellIs" dxfId="1019" priority="831" operator="equal">
      <formula>"us"</formula>
    </cfRule>
  </conditionalFormatting>
  <conditionalFormatting sqref="AN983:AN1019">
    <cfRule type="cellIs" dxfId="1018" priority="830" operator="lessThan">
      <formula>0.01</formula>
    </cfRule>
  </conditionalFormatting>
  <conditionalFormatting sqref="AO983:AO1019">
    <cfRule type="cellIs" dxfId="1017" priority="829" operator="equal">
      <formula>"us"</formula>
    </cfRule>
  </conditionalFormatting>
  <conditionalFormatting sqref="AO983:AO1019">
    <cfRule type="cellIs" dxfId="1016" priority="828" operator="lessThan">
      <formula>0.01</formula>
    </cfRule>
  </conditionalFormatting>
  <conditionalFormatting sqref="AN983:AN1019">
    <cfRule type="cellIs" dxfId="1015" priority="827" operator="equal">
      <formula>"#N/A Field Not Applicable"</formula>
    </cfRule>
  </conditionalFormatting>
  <conditionalFormatting sqref="V983:W1019">
    <cfRule type="cellIs" dxfId="1014" priority="825" operator="equal">
      <formula>"Financial"</formula>
    </cfRule>
    <cfRule type="cellIs" dxfId="1013" priority="826" operator="equal">
      <formula>"UTILITIES"</formula>
    </cfRule>
  </conditionalFormatting>
  <conditionalFormatting sqref="Y983:AE1019">
    <cfRule type="cellIs" dxfId="1012" priority="824" operator="equal">
      <formula>"us"</formula>
    </cfRule>
  </conditionalFormatting>
  <conditionalFormatting sqref="Z983:AE1019">
    <cfRule type="cellIs" dxfId="1011" priority="823" operator="lessThan">
      <formula>0.01</formula>
    </cfRule>
  </conditionalFormatting>
  <conditionalFormatting sqref="AG983:AI1019">
    <cfRule type="cellIs" dxfId="1010" priority="822" operator="equal">
      <formula>"us"</formula>
    </cfRule>
  </conditionalFormatting>
  <conditionalFormatting sqref="AG983:AI1019">
    <cfRule type="cellIs" dxfId="1009" priority="821" operator="lessThan">
      <formula>0.01</formula>
    </cfRule>
  </conditionalFormatting>
  <conditionalFormatting sqref="AK983:AK1019">
    <cfRule type="cellIs" dxfId="1008" priority="820" operator="equal">
      <formula>"us"</formula>
    </cfRule>
  </conditionalFormatting>
  <conditionalFormatting sqref="AK983:AK1019">
    <cfRule type="cellIs" dxfId="1007" priority="819" operator="lessThan">
      <formula>0.01</formula>
    </cfRule>
  </conditionalFormatting>
  <conditionalFormatting sqref="AL983:AM1019">
    <cfRule type="cellIs" dxfId="1006" priority="818" operator="equal">
      <formula>"us"</formula>
    </cfRule>
  </conditionalFormatting>
  <conditionalFormatting sqref="AL983:AM1019">
    <cfRule type="cellIs" dxfId="1005" priority="817" operator="lessThan">
      <formula>0.01</formula>
    </cfRule>
  </conditionalFormatting>
  <conditionalFormatting sqref="AN983:AN1019">
    <cfRule type="cellIs" dxfId="1004" priority="816" operator="equal">
      <formula>"us"</formula>
    </cfRule>
  </conditionalFormatting>
  <conditionalFormatting sqref="AN983:AN1019">
    <cfRule type="cellIs" dxfId="1003" priority="815" operator="lessThan">
      <formula>0.01</formula>
    </cfRule>
  </conditionalFormatting>
  <conditionalFormatting sqref="AO983:AO1019">
    <cfRule type="cellIs" dxfId="1002" priority="814" operator="equal">
      <formula>"us"</formula>
    </cfRule>
  </conditionalFormatting>
  <conditionalFormatting sqref="AO983:AO1019">
    <cfRule type="cellIs" dxfId="1001" priority="813" operator="lessThan">
      <formula>0.01</formula>
    </cfRule>
  </conditionalFormatting>
  <conditionalFormatting sqref="AN983:AN1019">
    <cfRule type="cellIs" dxfId="1000" priority="812" operator="equal">
      <formula>"#N/A Field Not Applicable"</formula>
    </cfRule>
  </conditionalFormatting>
  <conditionalFormatting sqref="V983:W1019">
    <cfRule type="cellIs" dxfId="999" priority="810" operator="equal">
      <formula>"Financial"</formula>
    </cfRule>
    <cfRule type="cellIs" dxfId="998" priority="811" operator="equal">
      <formula>"UTILITIES"</formula>
    </cfRule>
  </conditionalFormatting>
  <conditionalFormatting sqref="Y983:AE1019">
    <cfRule type="cellIs" dxfId="997" priority="809" operator="equal">
      <formula>"us"</formula>
    </cfRule>
  </conditionalFormatting>
  <conditionalFormatting sqref="Z983:AE1019">
    <cfRule type="cellIs" dxfId="996" priority="808" operator="lessThan">
      <formula>0.01</formula>
    </cfRule>
  </conditionalFormatting>
  <conditionalFormatting sqref="AG983:AI1019">
    <cfRule type="cellIs" dxfId="995" priority="807" operator="equal">
      <formula>"us"</formula>
    </cfRule>
  </conditionalFormatting>
  <conditionalFormatting sqref="AG983:AI1019">
    <cfRule type="cellIs" dxfId="994" priority="806" operator="lessThan">
      <formula>0.01</formula>
    </cfRule>
  </conditionalFormatting>
  <conditionalFormatting sqref="AK983:AK1019">
    <cfRule type="cellIs" dxfId="993" priority="805" operator="equal">
      <formula>"us"</formula>
    </cfRule>
  </conditionalFormatting>
  <conditionalFormatting sqref="AK983:AK1019">
    <cfRule type="cellIs" dxfId="992" priority="804" operator="lessThan">
      <formula>0.01</formula>
    </cfRule>
  </conditionalFormatting>
  <conditionalFormatting sqref="AL983:AM1019">
    <cfRule type="cellIs" dxfId="991" priority="803" operator="equal">
      <formula>"us"</formula>
    </cfRule>
  </conditionalFormatting>
  <conditionalFormatting sqref="AL983:AM1019">
    <cfRule type="cellIs" dxfId="990" priority="802" operator="lessThan">
      <formula>0.01</formula>
    </cfRule>
  </conditionalFormatting>
  <conditionalFormatting sqref="AN983:AN1019">
    <cfRule type="cellIs" dxfId="989" priority="801" operator="equal">
      <formula>"us"</formula>
    </cfRule>
  </conditionalFormatting>
  <conditionalFormatting sqref="AN983:AN1019">
    <cfRule type="cellIs" dxfId="988" priority="800" operator="lessThan">
      <formula>0.01</formula>
    </cfRule>
  </conditionalFormatting>
  <conditionalFormatting sqref="AO983:AO1019">
    <cfRule type="cellIs" dxfId="987" priority="799" operator="equal">
      <formula>"us"</formula>
    </cfRule>
  </conditionalFormatting>
  <conditionalFormatting sqref="AO983:AO1019">
    <cfRule type="cellIs" dxfId="986" priority="798" operator="lessThan">
      <formula>0.01</formula>
    </cfRule>
  </conditionalFormatting>
  <conditionalFormatting sqref="AN983:AN1019">
    <cfRule type="cellIs" dxfId="985" priority="797" operator="equal">
      <formula>"#N/A Field Not Applicable"</formula>
    </cfRule>
  </conditionalFormatting>
  <conditionalFormatting sqref="AJ983:AJ1019">
    <cfRule type="cellIs" dxfId="984" priority="796" operator="equal">
      <formula>"us"</formula>
    </cfRule>
  </conditionalFormatting>
  <conditionalFormatting sqref="AJ983:AJ1019">
    <cfRule type="cellIs" dxfId="983" priority="795" operator="lessThan">
      <formula>0.01</formula>
    </cfRule>
  </conditionalFormatting>
  <conditionalFormatting sqref="AJ983:AJ1019">
    <cfRule type="cellIs" dxfId="982" priority="794" operator="equal">
      <formula>"us"</formula>
    </cfRule>
  </conditionalFormatting>
  <conditionalFormatting sqref="AJ983:AJ1019">
    <cfRule type="cellIs" dxfId="981" priority="793" operator="lessThan">
      <formula>0.01</formula>
    </cfRule>
  </conditionalFormatting>
  <conditionalFormatting sqref="AJ983:AJ1019">
    <cfRule type="cellIs" dxfId="980" priority="792" operator="equal">
      <formula>"us"</formula>
    </cfRule>
  </conditionalFormatting>
  <conditionalFormatting sqref="AJ983:AJ1019">
    <cfRule type="cellIs" dxfId="979" priority="791" operator="lessThan">
      <formula>0.01</formula>
    </cfRule>
  </conditionalFormatting>
  <conditionalFormatting sqref="AJ983:AJ1019">
    <cfRule type="cellIs" dxfId="978" priority="790" operator="equal">
      <formula>"us"</formula>
    </cfRule>
  </conditionalFormatting>
  <conditionalFormatting sqref="AJ983:AJ1019">
    <cfRule type="cellIs" dxfId="977" priority="789" operator="lessThan">
      <formula>0.01</formula>
    </cfRule>
  </conditionalFormatting>
  <conditionalFormatting sqref="AF953:AF982">
    <cfRule type="cellIs" dxfId="976" priority="788" operator="equal">
      <formula>"us"</formula>
    </cfRule>
  </conditionalFormatting>
  <conditionalFormatting sqref="AF953:AF982">
    <cfRule type="cellIs" dxfId="975" priority="787" operator="lessThan">
      <formula>0.01</formula>
    </cfRule>
  </conditionalFormatting>
  <conditionalFormatting sqref="AF953:AF982">
    <cfRule type="cellIs" dxfId="974" priority="786" operator="equal">
      <formula>"us"</formula>
    </cfRule>
  </conditionalFormatting>
  <conditionalFormatting sqref="AF953:AF982">
    <cfRule type="cellIs" dxfId="973" priority="785" operator="lessThan">
      <formula>0.01</formula>
    </cfRule>
  </conditionalFormatting>
  <conditionalFormatting sqref="AF953:AF982">
    <cfRule type="cellIs" dxfId="972" priority="784" operator="equal">
      <formula>"us"</formula>
    </cfRule>
  </conditionalFormatting>
  <conditionalFormatting sqref="AF953:AF982">
    <cfRule type="cellIs" dxfId="971" priority="783" operator="lessThan">
      <formula>0.01</formula>
    </cfRule>
  </conditionalFormatting>
  <conditionalFormatting sqref="AF953:AF982">
    <cfRule type="cellIs" dxfId="970" priority="782" operator="equal">
      <formula>"us"</formula>
    </cfRule>
  </conditionalFormatting>
  <conditionalFormatting sqref="AF953:AF982">
    <cfRule type="cellIs" dxfId="969" priority="781" operator="lessThan">
      <formula>0.01</formula>
    </cfRule>
  </conditionalFormatting>
  <conditionalFormatting sqref="AN953:AN982">
    <cfRule type="cellIs" dxfId="968" priority="777" operator="equal">
      <formula>"#N/A Field Not Applicable"</formula>
    </cfRule>
  </conditionalFormatting>
  <conditionalFormatting sqref="V953:W982">
    <cfRule type="cellIs" dxfId="967" priority="775" operator="equal">
      <formula>"Financial"</formula>
    </cfRule>
    <cfRule type="cellIs" dxfId="966" priority="776" operator="equal">
      <formula>"UTILITIES"</formula>
    </cfRule>
  </conditionalFormatting>
  <conditionalFormatting sqref="Y953:AE982">
    <cfRule type="cellIs" dxfId="965" priority="774" operator="equal">
      <formula>"us"</formula>
    </cfRule>
  </conditionalFormatting>
  <conditionalFormatting sqref="Z953:AE982">
    <cfRule type="cellIs" dxfId="964" priority="773" operator="lessThan">
      <formula>0.01</formula>
    </cfRule>
  </conditionalFormatting>
  <conditionalFormatting sqref="AG953:AI982">
    <cfRule type="cellIs" dxfId="963" priority="772" operator="equal">
      <formula>"us"</formula>
    </cfRule>
  </conditionalFormatting>
  <conditionalFormatting sqref="AG953:AI982">
    <cfRule type="cellIs" dxfId="962" priority="771" operator="lessThan">
      <formula>0.01</formula>
    </cfRule>
  </conditionalFormatting>
  <conditionalFormatting sqref="AK953:AK982">
    <cfRule type="cellIs" dxfId="961" priority="770" operator="equal">
      <formula>"us"</formula>
    </cfRule>
  </conditionalFormatting>
  <conditionalFormatting sqref="AK953:AK982">
    <cfRule type="cellIs" dxfId="960" priority="769" operator="lessThan">
      <formula>0.01</formula>
    </cfRule>
  </conditionalFormatting>
  <conditionalFormatting sqref="AL953:AM982">
    <cfRule type="cellIs" dxfId="959" priority="768" operator="equal">
      <formula>"us"</formula>
    </cfRule>
  </conditionalFormatting>
  <conditionalFormatting sqref="AL953:AM982">
    <cfRule type="cellIs" dxfId="958" priority="767" operator="lessThan">
      <formula>0.01</formula>
    </cfRule>
  </conditionalFormatting>
  <conditionalFormatting sqref="AN953:AN982">
    <cfRule type="cellIs" dxfId="957" priority="765" operator="equal">
      <formula>"us"</formula>
    </cfRule>
  </conditionalFormatting>
  <conditionalFormatting sqref="AN953:AN982">
    <cfRule type="cellIs" dxfId="956" priority="764" operator="lessThan">
      <formula>0.01</formula>
    </cfRule>
  </conditionalFormatting>
  <conditionalFormatting sqref="AO953:AO982">
    <cfRule type="cellIs" dxfId="955" priority="762" operator="equal">
      <formula>"us"</formula>
    </cfRule>
  </conditionalFormatting>
  <conditionalFormatting sqref="AO953:AO982">
    <cfRule type="cellIs" dxfId="954" priority="761" operator="lessThan">
      <formula>0.01</formula>
    </cfRule>
  </conditionalFormatting>
  <conditionalFormatting sqref="AN953:AN982">
    <cfRule type="cellIs" dxfId="953" priority="759" operator="equal">
      <formula>"#N/A Field Not Applicable"</formula>
    </cfRule>
  </conditionalFormatting>
  <conditionalFormatting sqref="V953:W982">
    <cfRule type="cellIs" dxfId="952" priority="757" operator="equal">
      <formula>"Financial"</formula>
    </cfRule>
    <cfRule type="cellIs" dxfId="951" priority="758" operator="equal">
      <formula>"UTILITIES"</formula>
    </cfRule>
  </conditionalFormatting>
  <conditionalFormatting sqref="Y953:AE982">
    <cfRule type="cellIs" dxfId="950" priority="756" operator="equal">
      <formula>"us"</formula>
    </cfRule>
  </conditionalFormatting>
  <conditionalFormatting sqref="Z953:AE982">
    <cfRule type="cellIs" dxfId="949" priority="755" operator="lessThan">
      <formula>0.01</formula>
    </cfRule>
  </conditionalFormatting>
  <conditionalFormatting sqref="AG953:AI982">
    <cfRule type="cellIs" dxfId="948" priority="754" operator="equal">
      <formula>"us"</formula>
    </cfRule>
  </conditionalFormatting>
  <conditionalFormatting sqref="AG953:AI982">
    <cfRule type="cellIs" dxfId="947" priority="753" operator="lessThan">
      <formula>0.01</formula>
    </cfRule>
  </conditionalFormatting>
  <conditionalFormatting sqref="AK953:AK982">
    <cfRule type="cellIs" dxfId="946" priority="752" operator="equal">
      <formula>"us"</formula>
    </cfRule>
  </conditionalFormatting>
  <conditionalFormatting sqref="AK953:AK982">
    <cfRule type="cellIs" dxfId="945" priority="751" operator="lessThan">
      <formula>0.01</formula>
    </cfRule>
  </conditionalFormatting>
  <conditionalFormatting sqref="AL953:AM982">
    <cfRule type="cellIs" dxfId="944" priority="750" operator="equal">
      <formula>"us"</formula>
    </cfRule>
  </conditionalFormatting>
  <conditionalFormatting sqref="AL953:AM982">
    <cfRule type="cellIs" dxfId="943" priority="749" operator="lessThan">
      <formula>0.01</formula>
    </cfRule>
  </conditionalFormatting>
  <conditionalFormatting sqref="AN953:AN982">
    <cfRule type="cellIs" dxfId="942" priority="746" operator="equal">
      <formula>"us"</formula>
    </cfRule>
  </conditionalFormatting>
  <conditionalFormatting sqref="AN953:AN982">
    <cfRule type="cellIs" dxfId="941" priority="745" operator="lessThan">
      <formula>0.01</formula>
    </cfRule>
  </conditionalFormatting>
  <conditionalFormatting sqref="AO953:AO982">
    <cfRule type="cellIs" dxfId="940" priority="743" operator="equal">
      <formula>"us"</formula>
    </cfRule>
  </conditionalFormatting>
  <conditionalFormatting sqref="AO953:AO982">
    <cfRule type="cellIs" dxfId="939" priority="742" operator="lessThan">
      <formula>0.01</formula>
    </cfRule>
  </conditionalFormatting>
  <conditionalFormatting sqref="AN953:AN982">
    <cfRule type="cellIs" dxfId="938" priority="741" operator="equal">
      <formula>"#N/A Field Not Applicable"</formula>
    </cfRule>
  </conditionalFormatting>
  <conditionalFormatting sqref="V953:W982">
    <cfRule type="cellIs" dxfId="937" priority="739" operator="equal">
      <formula>"Financial"</formula>
    </cfRule>
    <cfRule type="cellIs" dxfId="936" priority="740" operator="equal">
      <formula>"UTILITIES"</formula>
    </cfRule>
  </conditionalFormatting>
  <conditionalFormatting sqref="Y953:AE982">
    <cfRule type="cellIs" dxfId="935" priority="738" operator="equal">
      <formula>"us"</formula>
    </cfRule>
  </conditionalFormatting>
  <conditionalFormatting sqref="Z953:AE982">
    <cfRule type="cellIs" dxfId="934" priority="737" operator="lessThan">
      <formula>0.01</formula>
    </cfRule>
  </conditionalFormatting>
  <conditionalFormatting sqref="AG953:AI982">
    <cfRule type="cellIs" dxfId="933" priority="736" operator="equal">
      <formula>"us"</formula>
    </cfRule>
  </conditionalFormatting>
  <conditionalFormatting sqref="AG953:AI982">
    <cfRule type="cellIs" dxfId="932" priority="735" operator="lessThan">
      <formula>0.01</formula>
    </cfRule>
  </conditionalFormatting>
  <conditionalFormatting sqref="AK953:AK982">
    <cfRule type="cellIs" dxfId="931" priority="734" operator="equal">
      <formula>"us"</formula>
    </cfRule>
  </conditionalFormatting>
  <conditionalFormatting sqref="AK953:AK982">
    <cfRule type="cellIs" dxfId="930" priority="733" operator="lessThan">
      <formula>0.01</formula>
    </cfRule>
  </conditionalFormatting>
  <conditionalFormatting sqref="AL953:AM982">
    <cfRule type="cellIs" dxfId="929" priority="732" operator="equal">
      <formula>"us"</formula>
    </cfRule>
  </conditionalFormatting>
  <conditionalFormatting sqref="AL953:AM982">
    <cfRule type="cellIs" dxfId="928" priority="731" operator="lessThan">
      <formula>0.01</formula>
    </cfRule>
  </conditionalFormatting>
  <conditionalFormatting sqref="AN953:AN982">
    <cfRule type="cellIs" dxfId="927" priority="728" operator="equal">
      <formula>"us"</formula>
    </cfRule>
  </conditionalFormatting>
  <conditionalFormatting sqref="AN953:AN982">
    <cfRule type="cellIs" dxfId="926" priority="727" operator="lessThan">
      <formula>0.01</formula>
    </cfRule>
  </conditionalFormatting>
  <conditionalFormatting sqref="AO953:AO982">
    <cfRule type="cellIs" dxfId="925" priority="725" operator="equal">
      <formula>"us"</formula>
    </cfRule>
  </conditionalFormatting>
  <conditionalFormatting sqref="AO953:AO982">
    <cfRule type="cellIs" dxfId="924" priority="724" operator="lessThan">
      <formula>0.01</formula>
    </cfRule>
  </conditionalFormatting>
  <conditionalFormatting sqref="AN953:AN982">
    <cfRule type="cellIs" dxfId="923" priority="723" operator="equal">
      <formula>"#N/A Field Not Applicable"</formula>
    </cfRule>
  </conditionalFormatting>
  <conditionalFormatting sqref="V953:W982">
    <cfRule type="cellIs" dxfId="922" priority="721" operator="equal">
      <formula>"Financial"</formula>
    </cfRule>
    <cfRule type="cellIs" dxfId="921" priority="722" operator="equal">
      <formula>"UTILITIES"</formula>
    </cfRule>
  </conditionalFormatting>
  <conditionalFormatting sqref="Y953:AE982">
    <cfRule type="cellIs" dxfId="920" priority="720" operator="equal">
      <formula>"us"</formula>
    </cfRule>
  </conditionalFormatting>
  <conditionalFormatting sqref="Z953:AE982">
    <cfRule type="cellIs" dxfId="919" priority="719" operator="lessThan">
      <formula>0.01</formula>
    </cfRule>
  </conditionalFormatting>
  <conditionalFormatting sqref="AG953:AI982">
    <cfRule type="cellIs" dxfId="918" priority="718" operator="equal">
      <formula>"us"</formula>
    </cfRule>
  </conditionalFormatting>
  <conditionalFormatting sqref="AG953:AI982">
    <cfRule type="cellIs" dxfId="917" priority="717" operator="lessThan">
      <formula>0.01</formula>
    </cfRule>
  </conditionalFormatting>
  <conditionalFormatting sqref="AK953:AK982">
    <cfRule type="cellIs" dxfId="916" priority="716" operator="equal">
      <formula>"us"</formula>
    </cfRule>
  </conditionalFormatting>
  <conditionalFormatting sqref="AK953:AK982">
    <cfRule type="cellIs" dxfId="915" priority="715" operator="lessThan">
      <formula>0.01</formula>
    </cfRule>
  </conditionalFormatting>
  <conditionalFormatting sqref="AL953:AM982">
    <cfRule type="cellIs" dxfId="914" priority="714" operator="equal">
      <formula>"us"</formula>
    </cfRule>
  </conditionalFormatting>
  <conditionalFormatting sqref="AL953:AM982">
    <cfRule type="cellIs" dxfId="913" priority="713" operator="lessThan">
      <formula>0.01</formula>
    </cfRule>
  </conditionalFormatting>
  <conditionalFormatting sqref="AN953:AN982">
    <cfRule type="cellIs" dxfId="912" priority="710" operator="equal">
      <formula>"us"</formula>
    </cfRule>
  </conditionalFormatting>
  <conditionalFormatting sqref="AN953:AN982">
    <cfRule type="cellIs" dxfId="911" priority="709" operator="lessThan">
      <formula>0.01</formula>
    </cfRule>
  </conditionalFormatting>
  <conditionalFormatting sqref="AO953:AO982">
    <cfRule type="cellIs" dxfId="910" priority="707" operator="equal">
      <formula>"us"</formula>
    </cfRule>
  </conditionalFormatting>
  <conditionalFormatting sqref="AO953:AO982">
    <cfRule type="cellIs" dxfId="909" priority="706" operator="lessThan">
      <formula>0.01</formula>
    </cfRule>
  </conditionalFormatting>
  <conditionalFormatting sqref="AN953:AN982">
    <cfRule type="cellIs" dxfId="908" priority="705" operator="equal">
      <formula>"#N/A Field Not Applicable"</formula>
    </cfRule>
  </conditionalFormatting>
  <conditionalFormatting sqref="AJ953:AJ982">
    <cfRule type="cellIs" dxfId="907" priority="704" operator="equal">
      <formula>"us"</formula>
    </cfRule>
  </conditionalFormatting>
  <conditionalFormatting sqref="AJ953:AJ982">
    <cfRule type="cellIs" dxfId="906" priority="703" operator="lessThan">
      <formula>0.01</formula>
    </cfRule>
  </conditionalFormatting>
  <conditionalFormatting sqref="AJ953:AJ982">
    <cfRule type="cellIs" dxfId="905" priority="702" operator="equal">
      <formula>"us"</formula>
    </cfRule>
  </conditionalFormatting>
  <conditionalFormatting sqref="AJ953:AJ982">
    <cfRule type="cellIs" dxfId="904" priority="701" operator="lessThan">
      <formula>0.01</formula>
    </cfRule>
  </conditionalFormatting>
  <conditionalFormatting sqref="AJ953:AJ982">
    <cfRule type="cellIs" dxfId="903" priority="700" operator="equal">
      <formula>"us"</formula>
    </cfRule>
  </conditionalFormatting>
  <conditionalFormatting sqref="AJ953:AJ982">
    <cfRule type="cellIs" dxfId="902" priority="699" operator="lessThan">
      <formula>0.01</formula>
    </cfRule>
  </conditionalFormatting>
  <conditionalFormatting sqref="AJ953:AJ982">
    <cfRule type="cellIs" dxfId="901" priority="698" operator="equal">
      <formula>"us"</formula>
    </cfRule>
  </conditionalFormatting>
  <conditionalFormatting sqref="AJ953:AJ982">
    <cfRule type="cellIs" dxfId="900" priority="697" operator="lessThan">
      <formula>0.01</formula>
    </cfRule>
  </conditionalFormatting>
  <conditionalFormatting sqref="AF945:AF952">
    <cfRule type="cellIs" dxfId="899" priority="696" operator="equal">
      <formula>"us"</formula>
    </cfRule>
  </conditionalFormatting>
  <conditionalFormatting sqref="AF945:AF952">
    <cfRule type="cellIs" dxfId="898" priority="695" operator="lessThan">
      <formula>0.01</formula>
    </cfRule>
  </conditionalFormatting>
  <conditionalFormatting sqref="AF945:AF952">
    <cfRule type="cellIs" dxfId="897" priority="694" operator="equal">
      <formula>"us"</formula>
    </cfRule>
  </conditionalFormatting>
  <conditionalFormatting sqref="AF945:AF952">
    <cfRule type="cellIs" dxfId="896" priority="693" operator="lessThan">
      <formula>0.01</formula>
    </cfRule>
  </conditionalFormatting>
  <conditionalFormatting sqref="AF945:AF952">
    <cfRule type="cellIs" dxfId="895" priority="692" operator="equal">
      <formula>"us"</formula>
    </cfRule>
  </conditionalFormatting>
  <conditionalFormatting sqref="AF945:AF952">
    <cfRule type="cellIs" dxfId="894" priority="691" operator="lessThan">
      <formula>0.01</formula>
    </cfRule>
  </conditionalFormatting>
  <conditionalFormatting sqref="AF945:AF952">
    <cfRule type="cellIs" dxfId="893" priority="690" operator="equal">
      <formula>"us"</formula>
    </cfRule>
  </conditionalFormatting>
  <conditionalFormatting sqref="AF945:AF952">
    <cfRule type="cellIs" dxfId="892" priority="689" operator="lessThan">
      <formula>0.01</formula>
    </cfRule>
  </conditionalFormatting>
  <conditionalFormatting sqref="AN945:AN952">
    <cfRule type="cellIs" dxfId="891" priority="685" operator="equal">
      <formula>"#N/A Field Not Applicable"</formula>
    </cfRule>
  </conditionalFormatting>
  <conditionalFormatting sqref="V945:W952">
    <cfRule type="cellIs" dxfId="890" priority="683" operator="equal">
      <formula>"Financial"</formula>
    </cfRule>
    <cfRule type="cellIs" dxfId="889" priority="684" operator="equal">
      <formula>"UTILITIES"</formula>
    </cfRule>
  </conditionalFormatting>
  <conditionalFormatting sqref="Y945:AE952">
    <cfRule type="cellIs" dxfId="888" priority="682" operator="equal">
      <formula>"us"</formula>
    </cfRule>
  </conditionalFormatting>
  <conditionalFormatting sqref="Z945:AE952">
    <cfRule type="cellIs" dxfId="887" priority="681" operator="lessThan">
      <formula>0.01</formula>
    </cfRule>
  </conditionalFormatting>
  <conditionalFormatting sqref="AG945:AI952">
    <cfRule type="cellIs" dxfId="886" priority="680" operator="equal">
      <formula>"us"</formula>
    </cfRule>
  </conditionalFormatting>
  <conditionalFormatting sqref="AG945:AI952">
    <cfRule type="cellIs" dxfId="885" priority="679" operator="lessThan">
      <formula>0.01</formula>
    </cfRule>
  </conditionalFormatting>
  <conditionalFormatting sqref="AK945:AK952">
    <cfRule type="cellIs" dxfId="884" priority="678" operator="equal">
      <formula>"us"</formula>
    </cfRule>
  </conditionalFormatting>
  <conditionalFormatting sqref="AK945:AK952">
    <cfRule type="cellIs" dxfId="883" priority="677" operator="lessThan">
      <formula>0.01</formula>
    </cfRule>
  </conditionalFormatting>
  <conditionalFormatting sqref="AL945:AM952">
    <cfRule type="cellIs" dxfId="882" priority="676" operator="equal">
      <formula>"us"</formula>
    </cfRule>
  </conditionalFormatting>
  <conditionalFormatting sqref="AL945:AM952">
    <cfRule type="cellIs" dxfId="881" priority="675" operator="lessThan">
      <formula>0.01</formula>
    </cfRule>
  </conditionalFormatting>
  <conditionalFormatting sqref="AN945:AN952">
    <cfRule type="cellIs" dxfId="880" priority="673" operator="equal">
      <formula>"us"</formula>
    </cfRule>
  </conditionalFormatting>
  <conditionalFormatting sqref="AN945:AN952">
    <cfRule type="cellIs" dxfId="879" priority="672" operator="lessThan">
      <formula>0.01</formula>
    </cfRule>
  </conditionalFormatting>
  <conditionalFormatting sqref="AO945:AO952">
    <cfRule type="cellIs" dxfId="878" priority="670" operator="equal">
      <formula>"us"</formula>
    </cfRule>
  </conditionalFormatting>
  <conditionalFormatting sqref="AO945:AO952">
    <cfRule type="cellIs" dxfId="877" priority="669" operator="lessThan">
      <formula>0.01</formula>
    </cfRule>
  </conditionalFormatting>
  <conditionalFormatting sqref="AN945:AN952">
    <cfRule type="cellIs" dxfId="876" priority="667" operator="equal">
      <formula>"#N/A Field Not Applicable"</formula>
    </cfRule>
  </conditionalFormatting>
  <conditionalFormatting sqref="V945:W952">
    <cfRule type="cellIs" dxfId="875" priority="665" operator="equal">
      <formula>"Financial"</formula>
    </cfRule>
    <cfRule type="cellIs" dxfId="874" priority="666" operator="equal">
      <formula>"UTILITIES"</formula>
    </cfRule>
  </conditionalFormatting>
  <conditionalFormatting sqref="Y945:AE952">
    <cfRule type="cellIs" dxfId="873" priority="664" operator="equal">
      <formula>"us"</formula>
    </cfRule>
  </conditionalFormatting>
  <conditionalFormatting sqref="Z945:AE952">
    <cfRule type="cellIs" dxfId="872" priority="663" operator="lessThan">
      <formula>0.01</formula>
    </cfRule>
  </conditionalFormatting>
  <conditionalFormatting sqref="AG945:AI952">
    <cfRule type="cellIs" dxfId="871" priority="662" operator="equal">
      <formula>"us"</formula>
    </cfRule>
  </conditionalFormatting>
  <conditionalFormatting sqref="AG945:AI952">
    <cfRule type="cellIs" dxfId="870" priority="661" operator="lessThan">
      <formula>0.01</formula>
    </cfRule>
  </conditionalFormatting>
  <conditionalFormatting sqref="AK945:AK952">
    <cfRule type="cellIs" dxfId="869" priority="660" operator="equal">
      <formula>"us"</formula>
    </cfRule>
  </conditionalFormatting>
  <conditionalFormatting sqref="AK945:AK952">
    <cfRule type="cellIs" dxfId="868" priority="659" operator="lessThan">
      <formula>0.01</formula>
    </cfRule>
  </conditionalFormatting>
  <conditionalFormatting sqref="AL945:AM952">
    <cfRule type="cellIs" dxfId="867" priority="658" operator="equal">
      <formula>"us"</formula>
    </cfRule>
  </conditionalFormatting>
  <conditionalFormatting sqref="AL945:AM952">
    <cfRule type="cellIs" dxfId="866" priority="657" operator="lessThan">
      <formula>0.01</formula>
    </cfRule>
  </conditionalFormatting>
  <conditionalFormatting sqref="AN945:AN952">
    <cfRule type="cellIs" dxfId="865" priority="654" operator="equal">
      <formula>"us"</formula>
    </cfRule>
  </conditionalFormatting>
  <conditionalFormatting sqref="AN945:AN952">
    <cfRule type="cellIs" dxfId="864" priority="653" operator="lessThan">
      <formula>0.01</formula>
    </cfRule>
  </conditionalFormatting>
  <conditionalFormatting sqref="AO945:AO952">
    <cfRule type="cellIs" dxfId="863" priority="651" operator="equal">
      <formula>"us"</formula>
    </cfRule>
  </conditionalFormatting>
  <conditionalFormatting sqref="AO945:AO952">
    <cfRule type="cellIs" dxfId="862" priority="650" operator="lessThan">
      <formula>0.01</formula>
    </cfRule>
  </conditionalFormatting>
  <conditionalFormatting sqref="AN945:AN952">
    <cfRule type="cellIs" dxfId="861" priority="649" operator="equal">
      <formula>"#N/A Field Not Applicable"</formula>
    </cfRule>
  </conditionalFormatting>
  <conditionalFormatting sqref="V945:W952">
    <cfRule type="cellIs" dxfId="860" priority="647" operator="equal">
      <formula>"Financial"</formula>
    </cfRule>
    <cfRule type="cellIs" dxfId="859" priority="648" operator="equal">
      <formula>"UTILITIES"</formula>
    </cfRule>
  </conditionalFormatting>
  <conditionalFormatting sqref="Y945:AE952">
    <cfRule type="cellIs" dxfId="858" priority="646" operator="equal">
      <formula>"us"</formula>
    </cfRule>
  </conditionalFormatting>
  <conditionalFormatting sqref="Z945:AE952">
    <cfRule type="cellIs" dxfId="857" priority="645" operator="lessThan">
      <formula>0.01</formula>
    </cfRule>
  </conditionalFormatting>
  <conditionalFormatting sqref="AG945:AI952">
    <cfRule type="cellIs" dxfId="856" priority="644" operator="equal">
      <formula>"us"</formula>
    </cfRule>
  </conditionalFormatting>
  <conditionalFormatting sqref="AG945:AI952">
    <cfRule type="cellIs" dxfId="855" priority="643" operator="lessThan">
      <formula>0.01</formula>
    </cfRule>
  </conditionalFormatting>
  <conditionalFormatting sqref="AK945:AK952">
    <cfRule type="cellIs" dxfId="854" priority="642" operator="equal">
      <formula>"us"</formula>
    </cfRule>
  </conditionalFormatting>
  <conditionalFormatting sqref="AK945:AK952">
    <cfRule type="cellIs" dxfId="853" priority="641" operator="lessThan">
      <formula>0.01</formula>
    </cfRule>
  </conditionalFormatting>
  <conditionalFormatting sqref="AL945:AM952">
    <cfRule type="cellIs" dxfId="852" priority="640" operator="equal">
      <formula>"us"</formula>
    </cfRule>
  </conditionalFormatting>
  <conditionalFormatting sqref="AL945:AM952">
    <cfRule type="cellIs" dxfId="851" priority="639" operator="lessThan">
      <formula>0.01</formula>
    </cfRule>
  </conditionalFormatting>
  <conditionalFormatting sqref="AN945:AN952">
    <cfRule type="cellIs" dxfId="850" priority="636" operator="equal">
      <formula>"us"</formula>
    </cfRule>
  </conditionalFormatting>
  <conditionalFormatting sqref="AN945:AN952">
    <cfRule type="cellIs" dxfId="849" priority="635" operator="lessThan">
      <formula>0.01</formula>
    </cfRule>
  </conditionalFormatting>
  <conditionalFormatting sqref="AO945:AO952">
    <cfRule type="cellIs" dxfId="848" priority="633" operator="equal">
      <formula>"us"</formula>
    </cfRule>
  </conditionalFormatting>
  <conditionalFormatting sqref="AO945:AO952">
    <cfRule type="cellIs" dxfId="847" priority="632" operator="lessThan">
      <formula>0.01</formula>
    </cfRule>
  </conditionalFormatting>
  <conditionalFormatting sqref="AN945:AN952">
    <cfRule type="cellIs" dxfId="846" priority="631" operator="equal">
      <formula>"#N/A Field Not Applicable"</formula>
    </cfRule>
  </conditionalFormatting>
  <conditionalFormatting sqref="V945:W952">
    <cfRule type="cellIs" dxfId="845" priority="629" operator="equal">
      <formula>"Financial"</formula>
    </cfRule>
    <cfRule type="cellIs" dxfId="844" priority="630" operator="equal">
      <formula>"UTILITIES"</formula>
    </cfRule>
  </conditionalFormatting>
  <conditionalFormatting sqref="Y945:AE952">
    <cfRule type="cellIs" dxfId="843" priority="628" operator="equal">
      <formula>"us"</formula>
    </cfRule>
  </conditionalFormatting>
  <conditionalFormatting sqref="Z945:AE952">
    <cfRule type="cellIs" dxfId="842" priority="627" operator="lessThan">
      <formula>0.01</formula>
    </cfRule>
  </conditionalFormatting>
  <conditionalFormatting sqref="AG945:AI952">
    <cfRule type="cellIs" dxfId="841" priority="626" operator="equal">
      <formula>"us"</formula>
    </cfRule>
  </conditionalFormatting>
  <conditionalFormatting sqref="AG945:AI952">
    <cfRule type="cellIs" dxfId="840" priority="625" operator="lessThan">
      <formula>0.01</formula>
    </cfRule>
  </conditionalFormatting>
  <conditionalFormatting sqref="AK945:AK952">
    <cfRule type="cellIs" dxfId="839" priority="624" operator="equal">
      <formula>"us"</formula>
    </cfRule>
  </conditionalFormatting>
  <conditionalFormatting sqref="AK945:AK952">
    <cfRule type="cellIs" dxfId="838" priority="623" operator="lessThan">
      <formula>0.01</formula>
    </cfRule>
  </conditionalFormatting>
  <conditionalFormatting sqref="AL945:AM952">
    <cfRule type="cellIs" dxfId="837" priority="622" operator="equal">
      <formula>"us"</formula>
    </cfRule>
  </conditionalFormatting>
  <conditionalFormatting sqref="AL945:AM952">
    <cfRule type="cellIs" dxfId="836" priority="621" operator="lessThan">
      <formula>0.01</formula>
    </cfRule>
  </conditionalFormatting>
  <conditionalFormatting sqref="AN945:AN952">
    <cfRule type="cellIs" dxfId="835" priority="618" operator="equal">
      <formula>"us"</formula>
    </cfRule>
  </conditionalFormatting>
  <conditionalFormatting sqref="AN945:AN952">
    <cfRule type="cellIs" dxfId="834" priority="617" operator="lessThan">
      <formula>0.01</formula>
    </cfRule>
  </conditionalFormatting>
  <conditionalFormatting sqref="AO945:AO952">
    <cfRule type="cellIs" dxfId="833" priority="615" operator="equal">
      <formula>"us"</formula>
    </cfRule>
  </conditionalFormatting>
  <conditionalFormatting sqref="AO945:AO952">
    <cfRule type="cellIs" dxfId="832" priority="614" operator="lessThan">
      <formula>0.01</formula>
    </cfRule>
  </conditionalFormatting>
  <conditionalFormatting sqref="AN945:AN952">
    <cfRule type="cellIs" dxfId="831" priority="613" operator="equal">
      <formula>"#N/A Field Not Applicable"</formula>
    </cfRule>
  </conditionalFormatting>
  <conditionalFormatting sqref="AJ945:AJ952">
    <cfRule type="cellIs" dxfId="830" priority="612" operator="equal">
      <formula>"us"</formula>
    </cfRule>
  </conditionalFormatting>
  <conditionalFormatting sqref="AJ945:AJ952">
    <cfRule type="cellIs" dxfId="829" priority="611" operator="lessThan">
      <formula>0.01</formula>
    </cfRule>
  </conditionalFormatting>
  <conditionalFormatting sqref="AJ945:AJ952">
    <cfRule type="cellIs" dxfId="828" priority="610" operator="equal">
      <formula>"us"</formula>
    </cfRule>
  </conditionalFormatting>
  <conditionalFormatting sqref="AJ945:AJ952">
    <cfRule type="cellIs" dxfId="827" priority="609" operator="lessThan">
      <formula>0.01</formula>
    </cfRule>
  </conditionalFormatting>
  <conditionalFormatting sqref="AJ945:AJ952">
    <cfRule type="cellIs" dxfId="826" priority="608" operator="equal">
      <formula>"us"</formula>
    </cfRule>
  </conditionalFormatting>
  <conditionalFormatting sqref="AJ945:AJ952">
    <cfRule type="cellIs" dxfId="825" priority="607" operator="lessThan">
      <formula>0.01</formula>
    </cfRule>
  </conditionalFormatting>
  <conditionalFormatting sqref="AJ945:AJ952">
    <cfRule type="cellIs" dxfId="824" priority="606" operator="equal">
      <formula>"us"</formula>
    </cfRule>
  </conditionalFormatting>
  <conditionalFormatting sqref="AJ945:AJ952">
    <cfRule type="cellIs" dxfId="823" priority="605" operator="lessThan">
      <formula>0.01</formula>
    </cfRule>
  </conditionalFormatting>
  <conditionalFormatting sqref="AP945:AP952 AP812:AP890 AR812:AR890 AP729:AP752 AR729:AR752">
    <cfRule type="cellIs" dxfId="822" priority="604" operator="lessThan">
      <formula>24.03947034</formula>
    </cfRule>
  </conditionalFormatting>
  <conditionalFormatting sqref="AR945:AR952">
    <cfRule type="cellIs" dxfId="821" priority="603" operator="lessThan">
      <formula>24.03947034</formula>
    </cfRule>
  </conditionalFormatting>
  <conditionalFormatting sqref="AF891:AF944">
    <cfRule type="cellIs" dxfId="820" priority="602" operator="equal">
      <formula>"us"</formula>
    </cfRule>
  </conditionalFormatting>
  <conditionalFormatting sqref="AF891:AF944">
    <cfRule type="cellIs" dxfId="819" priority="601" operator="lessThan">
      <formula>0.01</formula>
    </cfRule>
  </conditionalFormatting>
  <conditionalFormatting sqref="AF891:AF944">
    <cfRule type="cellIs" dxfId="818" priority="600" operator="equal">
      <formula>"us"</formula>
    </cfRule>
  </conditionalFormatting>
  <conditionalFormatting sqref="AF891:AF944">
    <cfRule type="cellIs" dxfId="817" priority="599" operator="lessThan">
      <formula>0.01</formula>
    </cfRule>
  </conditionalFormatting>
  <conditionalFormatting sqref="AF891:AF944">
    <cfRule type="cellIs" dxfId="816" priority="598" operator="equal">
      <formula>"us"</formula>
    </cfRule>
  </conditionalFormatting>
  <conditionalFormatting sqref="AF891:AF944">
    <cfRule type="cellIs" dxfId="815" priority="597" operator="lessThan">
      <formula>0.01</formula>
    </cfRule>
  </conditionalFormatting>
  <conditionalFormatting sqref="AF891:AF944">
    <cfRule type="cellIs" dxfId="814" priority="596" operator="equal">
      <formula>"us"</formula>
    </cfRule>
  </conditionalFormatting>
  <conditionalFormatting sqref="AF891:AF944">
    <cfRule type="cellIs" dxfId="813" priority="595" operator="lessThan">
      <formula>0.01</formula>
    </cfRule>
  </conditionalFormatting>
  <conditionalFormatting sqref="AN891:AN944">
    <cfRule type="cellIs" dxfId="812" priority="593" operator="equal">
      <formula>"#N/A Field Not Applicable"</formula>
    </cfRule>
  </conditionalFormatting>
  <conditionalFormatting sqref="V891:W944">
    <cfRule type="cellIs" dxfId="811" priority="591" operator="equal">
      <formula>"Financial"</formula>
    </cfRule>
    <cfRule type="cellIs" dxfId="810" priority="592" operator="equal">
      <formula>"UTILITIES"</formula>
    </cfRule>
  </conditionalFormatting>
  <conditionalFormatting sqref="Y891:AE944">
    <cfRule type="cellIs" dxfId="809" priority="590" operator="equal">
      <formula>"us"</formula>
    </cfRule>
  </conditionalFormatting>
  <conditionalFormatting sqref="Z891:AE944">
    <cfRule type="cellIs" dxfId="808" priority="589" operator="lessThan">
      <formula>0.01</formula>
    </cfRule>
  </conditionalFormatting>
  <conditionalFormatting sqref="AG891:AI944">
    <cfRule type="cellIs" dxfId="807" priority="588" operator="equal">
      <formula>"us"</formula>
    </cfRule>
  </conditionalFormatting>
  <conditionalFormatting sqref="AG891:AI944">
    <cfRule type="cellIs" dxfId="806" priority="587" operator="lessThan">
      <formula>0.01</formula>
    </cfRule>
  </conditionalFormatting>
  <conditionalFormatting sqref="AK891:AK944">
    <cfRule type="cellIs" dxfId="805" priority="586" operator="equal">
      <formula>"us"</formula>
    </cfRule>
  </conditionalFormatting>
  <conditionalFormatting sqref="AK891:AK944">
    <cfRule type="cellIs" dxfId="804" priority="585" operator="lessThan">
      <formula>0.01</formula>
    </cfRule>
  </conditionalFormatting>
  <conditionalFormatting sqref="AL891:AM944">
    <cfRule type="cellIs" dxfId="803" priority="584" operator="equal">
      <formula>"us"</formula>
    </cfRule>
  </conditionalFormatting>
  <conditionalFormatting sqref="AL891:AM944">
    <cfRule type="cellIs" dxfId="802" priority="583" operator="lessThan">
      <formula>0.01</formula>
    </cfRule>
  </conditionalFormatting>
  <conditionalFormatting sqref="AN891:AN944">
    <cfRule type="cellIs" dxfId="801" priority="582" operator="equal">
      <formula>"us"</formula>
    </cfRule>
  </conditionalFormatting>
  <conditionalFormatting sqref="AN891:AN944">
    <cfRule type="cellIs" dxfId="800" priority="581" operator="lessThan">
      <formula>0.01</formula>
    </cfRule>
  </conditionalFormatting>
  <conditionalFormatting sqref="AO891:AO944">
    <cfRule type="cellIs" dxfId="799" priority="580" operator="equal">
      <formula>"us"</formula>
    </cfRule>
  </conditionalFormatting>
  <conditionalFormatting sqref="AO891:AO944">
    <cfRule type="cellIs" dxfId="798" priority="579" operator="lessThan">
      <formula>0.01</formula>
    </cfRule>
  </conditionalFormatting>
  <conditionalFormatting sqref="AN891:AN944">
    <cfRule type="cellIs" dxfId="797" priority="578" operator="equal">
      <formula>"#N/A Field Not Applicable"</formula>
    </cfRule>
  </conditionalFormatting>
  <conditionalFormatting sqref="V891:W944">
    <cfRule type="cellIs" dxfId="796" priority="576" operator="equal">
      <formula>"Financial"</formula>
    </cfRule>
    <cfRule type="cellIs" dxfId="795" priority="577" operator="equal">
      <formula>"UTILITIES"</formula>
    </cfRule>
  </conditionalFormatting>
  <conditionalFormatting sqref="Y891:AE944">
    <cfRule type="cellIs" dxfId="794" priority="575" operator="equal">
      <formula>"us"</formula>
    </cfRule>
  </conditionalFormatting>
  <conditionalFormatting sqref="Z891:AE944">
    <cfRule type="cellIs" dxfId="793" priority="574" operator="lessThan">
      <formula>0.01</formula>
    </cfRule>
  </conditionalFormatting>
  <conditionalFormatting sqref="AG891:AI944">
    <cfRule type="cellIs" dxfId="792" priority="573" operator="equal">
      <formula>"us"</formula>
    </cfRule>
  </conditionalFormatting>
  <conditionalFormatting sqref="AG891:AI944">
    <cfRule type="cellIs" dxfId="791" priority="572" operator="lessThan">
      <formula>0.01</formula>
    </cfRule>
  </conditionalFormatting>
  <conditionalFormatting sqref="AK891:AK944">
    <cfRule type="cellIs" dxfId="790" priority="571" operator="equal">
      <formula>"us"</formula>
    </cfRule>
  </conditionalFormatting>
  <conditionalFormatting sqref="AK891:AK944">
    <cfRule type="cellIs" dxfId="789" priority="570" operator="lessThan">
      <formula>0.01</formula>
    </cfRule>
  </conditionalFormatting>
  <conditionalFormatting sqref="AL891:AM944">
    <cfRule type="cellIs" dxfId="788" priority="569" operator="equal">
      <formula>"us"</formula>
    </cfRule>
  </conditionalFormatting>
  <conditionalFormatting sqref="AL891:AM944">
    <cfRule type="cellIs" dxfId="787" priority="568" operator="lessThan">
      <formula>0.01</formula>
    </cfRule>
  </conditionalFormatting>
  <conditionalFormatting sqref="AN891:AN944">
    <cfRule type="cellIs" dxfId="786" priority="567" operator="equal">
      <formula>"us"</formula>
    </cfRule>
  </conditionalFormatting>
  <conditionalFormatting sqref="AN891:AN944">
    <cfRule type="cellIs" dxfId="785" priority="566" operator="lessThan">
      <formula>0.01</formula>
    </cfRule>
  </conditionalFormatting>
  <conditionalFormatting sqref="AO891:AO944">
    <cfRule type="cellIs" dxfId="784" priority="565" operator="equal">
      <formula>"us"</formula>
    </cfRule>
  </conditionalFormatting>
  <conditionalFormatting sqref="AO891:AO944">
    <cfRule type="cellIs" dxfId="783" priority="564" operator="lessThan">
      <formula>0.01</formula>
    </cfRule>
  </conditionalFormatting>
  <conditionalFormatting sqref="AN891:AN944">
    <cfRule type="cellIs" dxfId="782" priority="563" operator="equal">
      <formula>"#N/A Field Not Applicable"</formula>
    </cfRule>
  </conditionalFormatting>
  <conditionalFormatting sqref="V891:W944">
    <cfRule type="cellIs" dxfId="781" priority="561" operator="equal">
      <formula>"Financial"</formula>
    </cfRule>
    <cfRule type="cellIs" dxfId="780" priority="562" operator="equal">
      <formula>"UTILITIES"</formula>
    </cfRule>
  </conditionalFormatting>
  <conditionalFormatting sqref="Y891:AE944">
    <cfRule type="cellIs" dxfId="779" priority="560" operator="equal">
      <formula>"us"</formula>
    </cfRule>
  </conditionalFormatting>
  <conditionalFormatting sqref="Z891:AE944">
    <cfRule type="cellIs" dxfId="778" priority="559" operator="lessThan">
      <formula>0.01</formula>
    </cfRule>
  </conditionalFormatting>
  <conditionalFormatting sqref="AG891:AI944">
    <cfRule type="cellIs" dxfId="777" priority="558" operator="equal">
      <formula>"us"</formula>
    </cfRule>
  </conditionalFormatting>
  <conditionalFormatting sqref="AG891:AI944">
    <cfRule type="cellIs" dxfId="776" priority="557" operator="lessThan">
      <formula>0.01</formula>
    </cfRule>
  </conditionalFormatting>
  <conditionalFormatting sqref="AK891:AK944">
    <cfRule type="cellIs" dxfId="775" priority="556" operator="equal">
      <formula>"us"</formula>
    </cfRule>
  </conditionalFormatting>
  <conditionalFormatting sqref="AK891:AK944">
    <cfRule type="cellIs" dxfId="774" priority="555" operator="lessThan">
      <formula>0.01</formula>
    </cfRule>
  </conditionalFormatting>
  <conditionalFormatting sqref="AL891:AM944">
    <cfRule type="cellIs" dxfId="773" priority="554" operator="equal">
      <formula>"us"</formula>
    </cfRule>
  </conditionalFormatting>
  <conditionalFormatting sqref="AL891:AM944">
    <cfRule type="cellIs" dxfId="772" priority="553" operator="lessThan">
      <formula>0.01</formula>
    </cfRule>
  </conditionalFormatting>
  <conditionalFormatting sqref="AN891:AN944">
    <cfRule type="cellIs" dxfId="771" priority="552" operator="equal">
      <formula>"us"</formula>
    </cfRule>
  </conditionalFormatting>
  <conditionalFormatting sqref="AN891:AN944">
    <cfRule type="cellIs" dxfId="770" priority="551" operator="lessThan">
      <formula>0.01</formula>
    </cfRule>
  </conditionalFormatting>
  <conditionalFormatting sqref="AO891:AO944">
    <cfRule type="cellIs" dxfId="769" priority="550" operator="equal">
      <formula>"us"</formula>
    </cfRule>
  </conditionalFormatting>
  <conditionalFormatting sqref="AO891:AO944">
    <cfRule type="cellIs" dxfId="768" priority="549" operator="lessThan">
      <formula>0.01</formula>
    </cfRule>
  </conditionalFormatting>
  <conditionalFormatting sqref="AN891:AN944">
    <cfRule type="cellIs" dxfId="767" priority="548" operator="equal">
      <formula>"#N/A Field Not Applicable"</formula>
    </cfRule>
  </conditionalFormatting>
  <conditionalFormatting sqref="V891:W944">
    <cfRule type="cellIs" dxfId="766" priority="546" operator="equal">
      <formula>"Financial"</formula>
    </cfRule>
    <cfRule type="cellIs" dxfId="765" priority="547" operator="equal">
      <formula>"UTILITIES"</formula>
    </cfRule>
  </conditionalFormatting>
  <conditionalFormatting sqref="Y891:AE944">
    <cfRule type="cellIs" dxfId="764" priority="545" operator="equal">
      <formula>"us"</formula>
    </cfRule>
  </conditionalFormatting>
  <conditionalFormatting sqref="Z891:AE944">
    <cfRule type="cellIs" dxfId="763" priority="544" operator="lessThan">
      <formula>0.01</formula>
    </cfRule>
  </conditionalFormatting>
  <conditionalFormatting sqref="AG891:AI944">
    <cfRule type="cellIs" dxfId="762" priority="543" operator="equal">
      <formula>"us"</formula>
    </cfRule>
  </conditionalFormatting>
  <conditionalFormatting sqref="AG891:AI944">
    <cfRule type="cellIs" dxfId="761" priority="542" operator="lessThan">
      <formula>0.01</formula>
    </cfRule>
  </conditionalFormatting>
  <conditionalFormatting sqref="AK891:AK944">
    <cfRule type="cellIs" dxfId="760" priority="541" operator="equal">
      <formula>"us"</formula>
    </cfRule>
  </conditionalFormatting>
  <conditionalFormatting sqref="AK891:AK944">
    <cfRule type="cellIs" dxfId="759" priority="540" operator="lessThan">
      <formula>0.01</formula>
    </cfRule>
  </conditionalFormatting>
  <conditionalFormatting sqref="AL891:AM944">
    <cfRule type="cellIs" dxfId="758" priority="539" operator="equal">
      <formula>"us"</formula>
    </cfRule>
  </conditionalFormatting>
  <conditionalFormatting sqref="AL891:AM944">
    <cfRule type="cellIs" dxfId="757" priority="538" operator="lessThan">
      <formula>0.01</formula>
    </cfRule>
  </conditionalFormatting>
  <conditionalFormatting sqref="AN891:AN944">
    <cfRule type="cellIs" dxfId="756" priority="537" operator="equal">
      <formula>"us"</formula>
    </cfRule>
  </conditionalFormatting>
  <conditionalFormatting sqref="AN891:AN944">
    <cfRule type="cellIs" dxfId="755" priority="536" operator="lessThan">
      <formula>0.01</formula>
    </cfRule>
  </conditionalFormatting>
  <conditionalFormatting sqref="AO891:AO944">
    <cfRule type="cellIs" dxfId="754" priority="535" operator="equal">
      <formula>"us"</formula>
    </cfRule>
  </conditionalFormatting>
  <conditionalFormatting sqref="AO891:AO944">
    <cfRule type="cellIs" dxfId="753" priority="534" operator="lessThan">
      <formula>0.01</formula>
    </cfRule>
  </conditionalFormatting>
  <conditionalFormatting sqref="AN891:AN944">
    <cfRule type="cellIs" dxfId="752" priority="533" operator="equal">
      <formula>"#N/A Field Not Applicable"</formula>
    </cfRule>
  </conditionalFormatting>
  <conditionalFormatting sqref="AJ891:AJ944">
    <cfRule type="cellIs" dxfId="751" priority="532" operator="equal">
      <formula>"us"</formula>
    </cfRule>
  </conditionalFormatting>
  <conditionalFormatting sqref="AJ891:AJ944">
    <cfRule type="cellIs" dxfId="750" priority="531" operator="lessThan">
      <formula>0.01</formula>
    </cfRule>
  </conditionalFormatting>
  <conditionalFormatting sqref="AJ891:AJ944">
    <cfRule type="cellIs" dxfId="749" priority="530" operator="equal">
      <formula>"us"</formula>
    </cfRule>
  </conditionalFormatting>
  <conditionalFormatting sqref="AJ891:AJ944">
    <cfRule type="cellIs" dxfId="748" priority="529" operator="lessThan">
      <formula>0.01</formula>
    </cfRule>
  </conditionalFormatting>
  <conditionalFormatting sqref="AJ891:AJ944">
    <cfRule type="cellIs" dxfId="747" priority="528" operator="equal">
      <formula>"us"</formula>
    </cfRule>
  </conditionalFormatting>
  <conditionalFormatting sqref="AJ891:AJ944">
    <cfRule type="cellIs" dxfId="746" priority="527" operator="lessThan">
      <formula>0.01</formula>
    </cfRule>
  </conditionalFormatting>
  <conditionalFormatting sqref="AJ891:AJ944">
    <cfRule type="cellIs" dxfId="745" priority="526" operator="equal">
      <formula>"us"</formula>
    </cfRule>
  </conditionalFormatting>
  <conditionalFormatting sqref="AJ891:AJ944">
    <cfRule type="cellIs" dxfId="744" priority="525" operator="lessThan">
      <formula>0.01</formula>
    </cfRule>
  </conditionalFormatting>
  <conditionalFormatting sqref="AP891:AP944">
    <cfRule type="cellIs" dxfId="743" priority="524" operator="lessThan">
      <formula>24.03947034</formula>
    </cfRule>
  </conditionalFormatting>
  <conditionalFormatting sqref="AR891:AR944">
    <cfRule type="cellIs" dxfId="742" priority="523" operator="lessThan">
      <formula>24.03947034</formula>
    </cfRule>
  </conditionalFormatting>
  <conditionalFormatting sqref="AF773:AF811">
    <cfRule type="cellIs" dxfId="741" priority="333" operator="equal">
      <formula>"us"</formula>
    </cfRule>
  </conditionalFormatting>
  <conditionalFormatting sqref="AF773:AF811">
    <cfRule type="cellIs" dxfId="740" priority="332" operator="lessThan">
      <formula>0.01</formula>
    </cfRule>
  </conditionalFormatting>
  <conditionalFormatting sqref="AF773:AF811">
    <cfRule type="cellIs" dxfId="739" priority="331" operator="equal">
      <formula>"us"</formula>
    </cfRule>
  </conditionalFormatting>
  <conditionalFormatting sqref="AF773:AF811">
    <cfRule type="cellIs" dxfId="738" priority="330" operator="lessThan">
      <formula>0.01</formula>
    </cfRule>
  </conditionalFormatting>
  <conditionalFormatting sqref="AF773:AF811">
    <cfRule type="cellIs" dxfId="737" priority="329" operator="equal">
      <formula>"us"</formula>
    </cfRule>
  </conditionalFormatting>
  <conditionalFormatting sqref="AF773:AF811">
    <cfRule type="cellIs" dxfId="736" priority="328" operator="lessThan">
      <formula>0.01</formula>
    </cfRule>
  </conditionalFormatting>
  <conditionalFormatting sqref="AF773:AF811">
    <cfRule type="cellIs" dxfId="735" priority="327" operator="equal">
      <formula>"us"</formula>
    </cfRule>
  </conditionalFormatting>
  <conditionalFormatting sqref="AF773:AF811">
    <cfRule type="cellIs" dxfId="734" priority="326" operator="lessThan">
      <formula>0.01</formula>
    </cfRule>
  </conditionalFormatting>
  <conditionalFormatting sqref="AN773:AN811">
    <cfRule type="cellIs" dxfId="733" priority="325" operator="equal">
      <formula>"#N/A Field Not Applicable"</formula>
    </cfRule>
  </conditionalFormatting>
  <conditionalFormatting sqref="V773:W811">
    <cfRule type="cellIs" dxfId="732" priority="323" operator="equal">
      <formula>"Financial"</formula>
    </cfRule>
    <cfRule type="cellIs" dxfId="731" priority="324" operator="equal">
      <formula>"UTILITIES"</formula>
    </cfRule>
  </conditionalFormatting>
  <conditionalFormatting sqref="Y773:AE811">
    <cfRule type="cellIs" dxfId="730" priority="322" operator="equal">
      <formula>"us"</formula>
    </cfRule>
  </conditionalFormatting>
  <conditionalFormatting sqref="Z773:AE811">
    <cfRule type="cellIs" dxfId="729" priority="321" operator="lessThan">
      <formula>0.01</formula>
    </cfRule>
  </conditionalFormatting>
  <conditionalFormatting sqref="AG773:AI811">
    <cfRule type="cellIs" dxfId="728" priority="320" operator="equal">
      <formula>"us"</formula>
    </cfRule>
  </conditionalFormatting>
  <conditionalFormatting sqref="AG773:AI811">
    <cfRule type="cellIs" dxfId="727" priority="319" operator="lessThan">
      <formula>0.01</formula>
    </cfRule>
  </conditionalFormatting>
  <conditionalFormatting sqref="AK773:AK811">
    <cfRule type="cellIs" dxfId="726" priority="318" operator="equal">
      <formula>"us"</formula>
    </cfRule>
  </conditionalFormatting>
  <conditionalFormatting sqref="AK773:AK811">
    <cfRule type="cellIs" dxfId="725" priority="317" operator="lessThan">
      <formula>0.01</formula>
    </cfRule>
  </conditionalFormatting>
  <conditionalFormatting sqref="AL773:AM811">
    <cfRule type="cellIs" dxfId="724" priority="316" operator="equal">
      <formula>"us"</formula>
    </cfRule>
  </conditionalFormatting>
  <conditionalFormatting sqref="AL773:AM811">
    <cfRule type="cellIs" dxfId="723" priority="315" operator="lessThan">
      <formula>0.01</formula>
    </cfRule>
  </conditionalFormatting>
  <conditionalFormatting sqref="AN773:AN811">
    <cfRule type="cellIs" dxfId="722" priority="314" operator="equal">
      <formula>"us"</formula>
    </cfRule>
  </conditionalFormatting>
  <conditionalFormatting sqref="AN773:AN811">
    <cfRule type="cellIs" dxfId="721" priority="313" operator="lessThan">
      <formula>0.01</formula>
    </cfRule>
  </conditionalFormatting>
  <conditionalFormatting sqref="AO773:AO811">
    <cfRule type="cellIs" dxfId="720" priority="312" operator="equal">
      <formula>"us"</formula>
    </cfRule>
  </conditionalFormatting>
  <conditionalFormatting sqref="AO773:AO811">
    <cfRule type="cellIs" dxfId="719" priority="311" operator="lessThan">
      <formula>0.01</formula>
    </cfRule>
  </conditionalFormatting>
  <conditionalFormatting sqref="AN773:AN811">
    <cfRule type="cellIs" dxfId="718" priority="310" operator="equal">
      <formula>"#N/A Field Not Applicable"</formula>
    </cfRule>
  </conditionalFormatting>
  <conditionalFormatting sqref="V773:W811">
    <cfRule type="cellIs" dxfId="717" priority="308" operator="equal">
      <formula>"Financial"</formula>
    </cfRule>
    <cfRule type="cellIs" dxfId="716" priority="309" operator="equal">
      <formula>"UTILITIES"</formula>
    </cfRule>
  </conditionalFormatting>
  <conditionalFormatting sqref="Y773:AE811">
    <cfRule type="cellIs" dxfId="715" priority="307" operator="equal">
      <formula>"us"</formula>
    </cfRule>
  </conditionalFormatting>
  <conditionalFormatting sqref="Z773:AE811">
    <cfRule type="cellIs" dxfId="714" priority="306" operator="lessThan">
      <formula>0.01</formula>
    </cfRule>
  </conditionalFormatting>
  <conditionalFormatting sqref="AG773:AI811">
    <cfRule type="cellIs" dxfId="713" priority="305" operator="equal">
      <formula>"us"</formula>
    </cfRule>
  </conditionalFormatting>
  <conditionalFormatting sqref="AG773:AI811">
    <cfRule type="cellIs" dxfId="712" priority="304" operator="lessThan">
      <formula>0.01</formula>
    </cfRule>
  </conditionalFormatting>
  <conditionalFormatting sqref="AK773:AK811">
    <cfRule type="cellIs" dxfId="711" priority="303" operator="equal">
      <formula>"us"</formula>
    </cfRule>
  </conditionalFormatting>
  <conditionalFormatting sqref="AK773:AK811">
    <cfRule type="cellIs" dxfId="710" priority="302" operator="lessThan">
      <formula>0.01</formula>
    </cfRule>
  </conditionalFormatting>
  <conditionalFormatting sqref="AL773:AM811">
    <cfRule type="cellIs" dxfId="709" priority="301" operator="equal">
      <formula>"us"</formula>
    </cfRule>
  </conditionalFormatting>
  <conditionalFormatting sqref="AL773:AM811">
    <cfRule type="cellIs" dxfId="708" priority="300" operator="lessThan">
      <formula>0.01</formula>
    </cfRule>
  </conditionalFormatting>
  <conditionalFormatting sqref="AN773:AN811">
    <cfRule type="cellIs" dxfId="707" priority="299" operator="equal">
      <formula>"us"</formula>
    </cfRule>
  </conditionalFormatting>
  <conditionalFormatting sqref="AN773:AN811">
    <cfRule type="cellIs" dxfId="706" priority="298" operator="lessThan">
      <formula>0.01</formula>
    </cfRule>
  </conditionalFormatting>
  <conditionalFormatting sqref="AO773:AO811">
    <cfRule type="cellIs" dxfId="705" priority="297" operator="equal">
      <formula>"us"</formula>
    </cfRule>
  </conditionalFormatting>
  <conditionalFormatting sqref="AO773:AO811">
    <cfRule type="cellIs" dxfId="704" priority="296" operator="lessThan">
      <formula>0.01</formula>
    </cfRule>
  </conditionalFormatting>
  <conditionalFormatting sqref="AN773:AN811">
    <cfRule type="cellIs" dxfId="703" priority="295" operator="equal">
      <formula>"#N/A Field Not Applicable"</formula>
    </cfRule>
  </conditionalFormatting>
  <conditionalFormatting sqref="V773:W811">
    <cfRule type="cellIs" dxfId="702" priority="293" operator="equal">
      <formula>"Financial"</formula>
    </cfRule>
    <cfRule type="cellIs" dxfId="701" priority="294" operator="equal">
      <formula>"UTILITIES"</formula>
    </cfRule>
  </conditionalFormatting>
  <conditionalFormatting sqref="Y773:AE811">
    <cfRule type="cellIs" dxfId="700" priority="292" operator="equal">
      <formula>"us"</formula>
    </cfRule>
  </conditionalFormatting>
  <conditionalFormatting sqref="Z773:AE811">
    <cfRule type="cellIs" dxfId="699" priority="291" operator="lessThan">
      <formula>0.01</formula>
    </cfRule>
  </conditionalFormatting>
  <conditionalFormatting sqref="AG773:AI811">
    <cfRule type="cellIs" dxfId="698" priority="290" operator="equal">
      <formula>"us"</formula>
    </cfRule>
  </conditionalFormatting>
  <conditionalFormatting sqref="AG773:AI811">
    <cfRule type="cellIs" dxfId="697" priority="289" operator="lessThan">
      <formula>0.01</formula>
    </cfRule>
  </conditionalFormatting>
  <conditionalFormatting sqref="AK773:AK811">
    <cfRule type="cellIs" dxfId="696" priority="288" operator="equal">
      <formula>"us"</formula>
    </cfRule>
  </conditionalFormatting>
  <conditionalFormatting sqref="AK773:AK811">
    <cfRule type="cellIs" dxfId="695" priority="287" operator="lessThan">
      <formula>0.01</formula>
    </cfRule>
  </conditionalFormatting>
  <conditionalFormatting sqref="AL773:AM811">
    <cfRule type="cellIs" dxfId="694" priority="286" operator="equal">
      <formula>"us"</formula>
    </cfRule>
  </conditionalFormatting>
  <conditionalFormatting sqref="AL773:AM811">
    <cfRule type="cellIs" dxfId="693" priority="285" operator="lessThan">
      <formula>0.01</formula>
    </cfRule>
  </conditionalFormatting>
  <conditionalFormatting sqref="AN773:AN811">
    <cfRule type="cellIs" dxfId="692" priority="284" operator="equal">
      <formula>"us"</formula>
    </cfRule>
  </conditionalFormatting>
  <conditionalFormatting sqref="AN773:AN811">
    <cfRule type="cellIs" dxfId="691" priority="283" operator="lessThan">
      <formula>0.01</formula>
    </cfRule>
  </conditionalFormatting>
  <conditionalFormatting sqref="AO773:AO811">
    <cfRule type="cellIs" dxfId="690" priority="282" operator="equal">
      <formula>"us"</formula>
    </cfRule>
  </conditionalFormatting>
  <conditionalFormatting sqref="AO773:AO811">
    <cfRule type="cellIs" dxfId="689" priority="281" operator="lessThan">
      <formula>0.01</formula>
    </cfRule>
  </conditionalFormatting>
  <conditionalFormatting sqref="AN773:AN811">
    <cfRule type="cellIs" dxfId="688" priority="280" operator="equal">
      <formula>"#N/A Field Not Applicable"</formula>
    </cfRule>
  </conditionalFormatting>
  <conditionalFormatting sqref="V773:W811">
    <cfRule type="cellIs" dxfId="687" priority="278" operator="equal">
      <formula>"Financial"</formula>
    </cfRule>
    <cfRule type="cellIs" dxfId="686" priority="279" operator="equal">
      <formula>"UTILITIES"</formula>
    </cfRule>
  </conditionalFormatting>
  <conditionalFormatting sqref="Y773:AE811">
    <cfRule type="cellIs" dxfId="685" priority="277" operator="equal">
      <formula>"us"</formula>
    </cfRule>
  </conditionalFormatting>
  <conditionalFormatting sqref="Z773:AE811">
    <cfRule type="cellIs" dxfId="684" priority="276" operator="lessThan">
      <formula>0.01</formula>
    </cfRule>
  </conditionalFormatting>
  <conditionalFormatting sqref="AG773:AI811">
    <cfRule type="cellIs" dxfId="683" priority="275" operator="equal">
      <formula>"us"</formula>
    </cfRule>
  </conditionalFormatting>
  <conditionalFormatting sqref="AG773:AI811">
    <cfRule type="cellIs" dxfId="682" priority="274" operator="lessThan">
      <formula>0.01</formula>
    </cfRule>
  </conditionalFormatting>
  <conditionalFormatting sqref="AK773:AK811">
    <cfRule type="cellIs" dxfId="681" priority="273" operator="equal">
      <formula>"us"</formula>
    </cfRule>
  </conditionalFormatting>
  <conditionalFormatting sqref="AK773:AK811">
    <cfRule type="cellIs" dxfId="680" priority="272" operator="lessThan">
      <formula>0.01</formula>
    </cfRule>
  </conditionalFormatting>
  <conditionalFormatting sqref="AL773:AM811">
    <cfRule type="cellIs" dxfId="679" priority="271" operator="equal">
      <formula>"us"</formula>
    </cfRule>
  </conditionalFormatting>
  <conditionalFormatting sqref="AL773:AM811">
    <cfRule type="cellIs" dxfId="678" priority="270" operator="lessThan">
      <formula>0.01</formula>
    </cfRule>
  </conditionalFormatting>
  <conditionalFormatting sqref="AN773:AN811">
    <cfRule type="cellIs" dxfId="677" priority="269" operator="equal">
      <formula>"us"</formula>
    </cfRule>
  </conditionalFormatting>
  <conditionalFormatting sqref="AN773:AN811">
    <cfRule type="cellIs" dxfId="676" priority="268" operator="lessThan">
      <formula>0.01</formula>
    </cfRule>
  </conditionalFormatting>
  <conditionalFormatting sqref="AO773:AO811">
    <cfRule type="cellIs" dxfId="675" priority="267" operator="equal">
      <formula>"us"</formula>
    </cfRule>
  </conditionalFormatting>
  <conditionalFormatting sqref="AO773:AO811">
    <cfRule type="cellIs" dxfId="674" priority="266" operator="lessThan">
      <formula>0.01</formula>
    </cfRule>
  </conditionalFormatting>
  <conditionalFormatting sqref="AN773:AN811">
    <cfRule type="cellIs" dxfId="673" priority="265" operator="equal">
      <formula>"#N/A Field Not Applicable"</formula>
    </cfRule>
  </conditionalFormatting>
  <conditionalFormatting sqref="AJ773:AJ811">
    <cfRule type="cellIs" dxfId="672" priority="264" operator="equal">
      <formula>"us"</formula>
    </cfRule>
  </conditionalFormatting>
  <conditionalFormatting sqref="AJ773:AJ811">
    <cfRule type="cellIs" dxfId="671" priority="263" operator="lessThan">
      <formula>0.01</formula>
    </cfRule>
  </conditionalFormatting>
  <conditionalFormatting sqref="AJ773:AJ811">
    <cfRule type="cellIs" dxfId="670" priority="262" operator="equal">
      <formula>"us"</formula>
    </cfRule>
  </conditionalFormatting>
  <conditionalFormatting sqref="AJ773:AJ811">
    <cfRule type="cellIs" dxfId="669" priority="261" operator="lessThan">
      <formula>0.01</formula>
    </cfRule>
  </conditionalFormatting>
  <conditionalFormatting sqref="AJ773:AJ811">
    <cfRule type="cellIs" dxfId="668" priority="260" operator="equal">
      <formula>"us"</formula>
    </cfRule>
  </conditionalFormatting>
  <conditionalFormatting sqref="AJ773:AJ811">
    <cfRule type="cellIs" dxfId="667" priority="259" operator="lessThan">
      <formula>0.01</formula>
    </cfRule>
  </conditionalFormatting>
  <conditionalFormatting sqref="AJ773:AJ811">
    <cfRule type="cellIs" dxfId="666" priority="258" operator="equal">
      <formula>"us"</formula>
    </cfRule>
  </conditionalFormatting>
  <conditionalFormatting sqref="AJ773:AJ811">
    <cfRule type="cellIs" dxfId="665" priority="257" operator="lessThan">
      <formula>0.01</formula>
    </cfRule>
  </conditionalFormatting>
  <conditionalFormatting sqref="AP773:AP811">
    <cfRule type="cellIs" dxfId="664" priority="256" operator="lessThan">
      <formula>24.03947034</formula>
    </cfRule>
  </conditionalFormatting>
  <conditionalFormatting sqref="AR773:AR811">
    <cfRule type="cellIs" dxfId="663" priority="255" operator="lessThan">
      <formula>24.03947034</formula>
    </cfRule>
  </conditionalFormatting>
  <conditionalFormatting sqref="AF753:AF772">
    <cfRule type="cellIs" dxfId="662" priority="254" operator="equal">
      <formula>"us"</formula>
    </cfRule>
  </conditionalFormatting>
  <conditionalFormatting sqref="AF753:AF772">
    <cfRule type="cellIs" dxfId="661" priority="253" operator="lessThan">
      <formula>0.01</formula>
    </cfRule>
  </conditionalFormatting>
  <conditionalFormatting sqref="AF753:AF772">
    <cfRule type="cellIs" dxfId="660" priority="252" operator="equal">
      <formula>"us"</formula>
    </cfRule>
  </conditionalFormatting>
  <conditionalFormatting sqref="AF753:AF772">
    <cfRule type="cellIs" dxfId="659" priority="251" operator="lessThan">
      <formula>0.01</formula>
    </cfRule>
  </conditionalFormatting>
  <conditionalFormatting sqref="AF753:AF772">
    <cfRule type="cellIs" dxfId="658" priority="250" operator="equal">
      <formula>"us"</formula>
    </cfRule>
  </conditionalFormatting>
  <conditionalFormatting sqref="AF753:AF772">
    <cfRule type="cellIs" dxfId="657" priority="249" operator="lessThan">
      <formula>0.01</formula>
    </cfRule>
  </conditionalFormatting>
  <conditionalFormatting sqref="AF753:AF772">
    <cfRule type="cellIs" dxfId="656" priority="248" operator="equal">
      <formula>"us"</formula>
    </cfRule>
  </conditionalFormatting>
  <conditionalFormatting sqref="AF753:AF772">
    <cfRule type="cellIs" dxfId="655" priority="247" operator="lessThan">
      <formula>0.01</formula>
    </cfRule>
  </conditionalFormatting>
  <conditionalFormatting sqref="AN753:AN772">
    <cfRule type="cellIs" dxfId="654" priority="243" operator="equal">
      <formula>"#N/A Field Not Applicable"</formula>
    </cfRule>
  </conditionalFormatting>
  <conditionalFormatting sqref="V753:W772">
    <cfRule type="cellIs" dxfId="653" priority="241" operator="equal">
      <formula>"Financial"</formula>
    </cfRule>
    <cfRule type="cellIs" dxfId="652" priority="242" operator="equal">
      <formula>"UTILITIES"</formula>
    </cfRule>
  </conditionalFormatting>
  <conditionalFormatting sqref="Y753:AE772">
    <cfRule type="cellIs" dxfId="651" priority="240" operator="equal">
      <formula>"us"</formula>
    </cfRule>
  </conditionalFormatting>
  <conditionalFormatting sqref="Z753:AE772">
    <cfRule type="cellIs" dxfId="650" priority="239" operator="lessThan">
      <formula>0.01</formula>
    </cfRule>
  </conditionalFormatting>
  <conditionalFormatting sqref="AG753:AI772">
    <cfRule type="cellIs" dxfId="649" priority="238" operator="equal">
      <formula>"us"</formula>
    </cfRule>
  </conditionalFormatting>
  <conditionalFormatting sqref="AG753:AI772">
    <cfRule type="cellIs" dxfId="648" priority="237" operator="lessThan">
      <formula>0.01</formula>
    </cfRule>
  </conditionalFormatting>
  <conditionalFormatting sqref="AK753:AK772">
    <cfRule type="cellIs" dxfId="647" priority="236" operator="equal">
      <formula>"us"</formula>
    </cfRule>
  </conditionalFormatting>
  <conditionalFormatting sqref="AK753:AK772">
    <cfRule type="cellIs" dxfId="646" priority="235" operator="lessThan">
      <formula>0.01</formula>
    </cfRule>
  </conditionalFormatting>
  <conditionalFormatting sqref="AL753:AM772">
    <cfRule type="cellIs" dxfId="645" priority="234" operator="equal">
      <formula>"us"</formula>
    </cfRule>
  </conditionalFormatting>
  <conditionalFormatting sqref="AL753:AM772">
    <cfRule type="cellIs" dxfId="644" priority="233" operator="lessThan">
      <formula>0.01</formula>
    </cfRule>
  </conditionalFormatting>
  <conditionalFormatting sqref="AN753:AN772">
    <cfRule type="cellIs" dxfId="643" priority="231" operator="equal">
      <formula>"us"</formula>
    </cfRule>
  </conditionalFormatting>
  <conditionalFormatting sqref="AN753:AN772">
    <cfRule type="cellIs" dxfId="642" priority="230" operator="lessThan">
      <formula>0.01</formula>
    </cfRule>
  </conditionalFormatting>
  <conditionalFormatting sqref="AO753:AO772">
    <cfRule type="cellIs" dxfId="641" priority="228" operator="equal">
      <formula>"us"</formula>
    </cfRule>
  </conditionalFormatting>
  <conditionalFormatting sqref="AO753:AO772">
    <cfRule type="cellIs" dxfId="640" priority="227" operator="lessThan">
      <formula>0.01</formula>
    </cfRule>
  </conditionalFormatting>
  <conditionalFormatting sqref="AN753:AN772">
    <cfRule type="cellIs" dxfId="639" priority="225" operator="equal">
      <formula>"#N/A Field Not Applicable"</formula>
    </cfRule>
  </conditionalFormatting>
  <conditionalFormatting sqref="V753:W772">
    <cfRule type="cellIs" dxfId="638" priority="223" operator="equal">
      <formula>"Financial"</formula>
    </cfRule>
    <cfRule type="cellIs" dxfId="637" priority="224" operator="equal">
      <formula>"UTILITIES"</formula>
    </cfRule>
  </conditionalFormatting>
  <conditionalFormatting sqref="Y753:AE772">
    <cfRule type="cellIs" dxfId="636" priority="222" operator="equal">
      <formula>"us"</formula>
    </cfRule>
  </conditionalFormatting>
  <conditionalFormatting sqref="Z753:AE772">
    <cfRule type="cellIs" dxfId="635" priority="221" operator="lessThan">
      <formula>0.01</formula>
    </cfRule>
  </conditionalFormatting>
  <conditionalFormatting sqref="AG753:AI772">
    <cfRule type="cellIs" dxfId="634" priority="220" operator="equal">
      <formula>"us"</formula>
    </cfRule>
  </conditionalFormatting>
  <conditionalFormatting sqref="AG753:AI772">
    <cfRule type="cellIs" dxfId="633" priority="219" operator="lessThan">
      <formula>0.01</formula>
    </cfRule>
  </conditionalFormatting>
  <conditionalFormatting sqref="AK753:AK772">
    <cfRule type="cellIs" dxfId="632" priority="218" operator="equal">
      <formula>"us"</formula>
    </cfRule>
  </conditionalFormatting>
  <conditionalFormatting sqref="AK753:AK772">
    <cfRule type="cellIs" dxfId="631" priority="217" operator="lessThan">
      <formula>0.01</formula>
    </cfRule>
  </conditionalFormatting>
  <conditionalFormatting sqref="AL753:AM772">
    <cfRule type="cellIs" dxfId="630" priority="216" operator="equal">
      <formula>"us"</formula>
    </cfRule>
  </conditionalFormatting>
  <conditionalFormatting sqref="AL753:AM772">
    <cfRule type="cellIs" dxfId="629" priority="215" operator="lessThan">
      <formula>0.01</formula>
    </cfRule>
  </conditionalFormatting>
  <conditionalFormatting sqref="AN753:AN772">
    <cfRule type="cellIs" dxfId="628" priority="212" operator="equal">
      <formula>"us"</formula>
    </cfRule>
  </conditionalFormatting>
  <conditionalFormatting sqref="AN753:AN772">
    <cfRule type="cellIs" dxfId="627" priority="211" operator="lessThan">
      <formula>0.01</formula>
    </cfRule>
  </conditionalFormatting>
  <conditionalFormatting sqref="AO753:AO772">
    <cfRule type="cellIs" dxfId="626" priority="209" operator="equal">
      <formula>"us"</formula>
    </cfRule>
  </conditionalFormatting>
  <conditionalFormatting sqref="AO753:AO772">
    <cfRule type="cellIs" dxfId="625" priority="208" operator="lessThan">
      <formula>0.01</formula>
    </cfRule>
  </conditionalFormatting>
  <conditionalFormatting sqref="AN753:AN772">
    <cfRule type="cellIs" dxfId="624" priority="207" operator="equal">
      <formula>"#N/A Field Not Applicable"</formula>
    </cfRule>
  </conditionalFormatting>
  <conditionalFormatting sqref="V753:W772">
    <cfRule type="cellIs" dxfId="623" priority="205" operator="equal">
      <formula>"Financial"</formula>
    </cfRule>
    <cfRule type="cellIs" dxfId="622" priority="206" operator="equal">
      <formula>"UTILITIES"</formula>
    </cfRule>
  </conditionalFormatting>
  <conditionalFormatting sqref="Y753:AE772">
    <cfRule type="cellIs" dxfId="621" priority="204" operator="equal">
      <formula>"us"</formula>
    </cfRule>
  </conditionalFormatting>
  <conditionalFormatting sqref="Z753:AE772">
    <cfRule type="cellIs" dxfId="620" priority="203" operator="lessThan">
      <formula>0.01</formula>
    </cfRule>
  </conditionalFormatting>
  <conditionalFormatting sqref="AG753:AI772">
    <cfRule type="cellIs" dxfId="619" priority="202" operator="equal">
      <formula>"us"</formula>
    </cfRule>
  </conditionalFormatting>
  <conditionalFormatting sqref="AG753:AI772">
    <cfRule type="cellIs" dxfId="618" priority="201" operator="lessThan">
      <formula>0.01</formula>
    </cfRule>
  </conditionalFormatting>
  <conditionalFormatting sqref="AK753:AK772">
    <cfRule type="cellIs" dxfId="617" priority="200" operator="equal">
      <formula>"us"</formula>
    </cfRule>
  </conditionalFormatting>
  <conditionalFormatting sqref="AK753:AK772">
    <cfRule type="cellIs" dxfId="616" priority="199" operator="lessThan">
      <formula>0.01</formula>
    </cfRule>
  </conditionalFormatting>
  <conditionalFormatting sqref="AL753:AM772">
    <cfRule type="cellIs" dxfId="615" priority="198" operator="equal">
      <formula>"us"</formula>
    </cfRule>
  </conditionalFormatting>
  <conditionalFormatting sqref="AL753:AM772">
    <cfRule type="cellIs" dxfId="614" priority="197" operator="lessThan">
      <formula>0.01</formula>
    </cfRule>
  </conditionalFormatting>
  <conditionalFormatting sqref="AN753:AN772">
    <cfRule type="cellIs" dxfId="613" priority="194" operator="equal">
      <formula>"us"</formula>
    </cfRule>
  </conditionalFormatting>
  <conditionalFormatting sqref="AN753:AN772">
    <cfRule type="cellIs" dxfId="612" priority="193" operator="lessThan">
      <formula>0.01</formula>
    </cfRule>
  </conditionalFormatting>
  <conditionalFormatting sqref="AO753:AO772">
    <cfRule type="cellIs" dxfId="611" priority="191" operator="equal">
      <formula>"us"</formula>
    </cfRule>
  </conditionalFormatting>
  <conditionalFormatting sqref="AO753:AO772">
    <cfRule type="cellIs" dxfId="610" priority="190" operator="lessThan">
      <formula>0.01</formula>
    </cfRule>
  </conditionalFormatting>
  <conditionalFormatting sqref="AN753:AN772">
    <cfRule type="cellIs" dxfId="609" priority="189" operator="equal">
      <formula>"#N/A Field Not Applicable"</formula>
    </cfRule>
  </conditionalFormatting>
  <conditionalFormatting sqref="V753:W772">
    <cfRule type="cellIs" dxfId="608" priority="187" operator="equal">
      <formula>"Financial"</formula>
    </cfRule>
    <cfRule type="cellIs" dxfId="607" priority="188" operator="equal">
      <formula>"UTILITIES"</formula>
    </cfRule>
  </conditionalFormatting>
  <conditionalFormatting sqref="Y753:AE772">
    <cfRule type="cellIs" dxfId="606" priority="186" operator="equal">
      <formula>"us"</formula>
    </cfRule>
  </conditionalFormatting>
  <conditionalFormatting sqref="Z753:AE772">
    <cfRule type="cellIs" dxfId="605" priority="185" operator="lessThan">
      <formula>0.01</formula>
    </cfRule>
  </conditionalFormatting>
  <conditionalFormatting sqref="AG753:AI772">
    <cfRule type="cellIs" dxfId="604" priority="184" operator="equal">
      <formula>"us"</formula>
    </cfRule>
  </conditionalFormatting>
  <conditionalFormatting sqref="AG753:AI772">
    <cfRule type="cellIs" dxfId="603" priority="183" operator="lessThan">
      <formula>0.01</formula>
    </cfRule>
  </conditionalFormatting>
  <conditionalFormatting sqref="AK753:AK772">
    <cfRule type="cellIs" dxfId="602" priority="182" operator="equal">
      <formula>"us"</formula>
    </cfRule>
  </conditionalFormatting>
  <conditionalFormatting sqref="AK753:AK772">
    <cfRule type="cellIs" dxfId="601" priority="181" operator="lessThan">
      <formula>0.01</formula>
    </cfRule>
  </conditionalFormatting>
  <conditionalFormatting sqref="AL753:AM772">
    <cfRule type="cellIs" dxfId="600" priority="180" operator="equal">
      <formula>"us"</formula>
    </cfRule>
  </conditionalFormatting>
  <conditionalFormatting sqref="AL753:AM772">
    <cfRule type="cellIs" dxfId="599" priority="179" operator="lessThan">
      <formula>0.01</formula>
    </cfRule>
  </conditionalFormatting>
  <conditionalFormatting sqref="AN753:AN772">
    <cfRule type="cellIs" dxfId="598" priority="176" operator="equal">
      <formula>"us"</formula>
    </cfRule>
  </conditionalFormatting>
  <conditionalFormatting sqref="AN753:AN772">
    <cfRule type="cellIs" dxfId="597" priority="175" operator="lessThan">
      <formula>0.01</formula>
    </cfRule>
  </conditionalFormatting>
  <conditionalFormatting sqref="AO753:AO772">
    <cfRule type="cellIs" dxfId="596" priority="173" operator="equal">
      <formula>"us"</formula>
    </cfRule>
  </conditionalFormatting>
  <conditionalFormatting sqref="AO753:AO772">
    <cfRule type="cellIs" dxfId="595" priority="172" operator="lessThan">
      <formula>0.01</formula>
    </cfRule>
  </conditionalFormatting>
  <conditionalFormatting sqref="AN753:AN772">
    <cfRule type="cellIs" dxfId="594" priority="171" operator="equal">
      <formula>"#N/A Field Not Applicable"</formula>
    </cfRule>
  </conditionalFormatting>
  <conditionalFormatting sqref="AJ753:AJ772">
    <cfRule type="cellIs" dxfId="593" priority="170" operator="equal">
      <formula>"us"</formula>
    </cfRule>
  </conditionalFormatting>
  <conditionalFormatting sqref="AJ753:AJ772">
    <cfRule type="cellIs" dxfId="592" priority="169" operator="lessThan">
      <formula>0.01</formula>
    </cfRule>
  </conditionalFormatting>
  <conditionalFormatting sqref="AJ753:AJ772">
    <cfRule type="cellIs" dxfId="591" priority="168" operator="equal">
      <formula>"us"</formula>
    </cfRule>
  </conditionalFormatting>
  <conditionalFormatting sqref="AJ753:AJ772">
    <cfRule type="cellIs" dxfId="590" priority="167" operator="lessThan">
      <formula>0.01</formula>
    </cfRule>
  </conditionalFormatting>
  <conditionalFormatting sqref="AJ753:AJ772">
    <cfRule type="cellIs" dxfId="589" priority="166" operator="equal">
      <formula>"us"</formula>
    </cfRule>
  </conditionalFormatting>
  <conditionalFormatting sqref="AJ753:AJ772">
    <cfRule type="cellIs" dxfId="588" priority="165" operator="lessThan">
      <formula>0.01</formula>
    </cfRule>
  </conditionalFormatting>
  <conditionalFormatting sqref="AJ753:AJ772">
    <cfRule type="cellIs" dxfId="587" priority="164" operator="equal">
      <formula>"us"</formula>
    </cfRule>
  </conditionalFormatting>
  <conditionalFormatting sqref="AJ753:AJ772">
    <cfRule type="cellIs" dxfId="586" priority="163" operator="lessThan">
      <formula>0.01</formula>
    </cfRule>
  </conditionalFormatting>
  <conditionalFormatting sqref="AP753:AP772">
    <cfRule type="cellIs" dxfId="585" priority="162" operator="lessThan">
      <formula>24.03947034</formula>
    </cfRule>
  </conditionalFormatting>
  <conditionalFormatting sqref="AR753:AR772">
    <cfRule type="cellIs" dxfId="584" priority="161" operator="lessThan">
      <formula>24.03947034</formula>
    </cfRule>
  </conditionalFormatting>
  <conditionalFormatting sqref="AF722:AF728">
    <cfRule type="cellIs" dxfId="583" priority="79" operator="equal">
      <formula>"us"</formula>
    </cfRule>
  </conditionalFormatting>
  <conditionalFormatting sqref="AF722:AF728">
    <cfRule type="cellIs" dxfId="582" priority="78" operator="lessThan">
      <formula>0.01</formula>
    </cfRule>
  </conditionalFormatting>
  <conditionalFormatting sqref="AF722:AF728">
    <cfRule type="cellIs" dxfId="581" priority="77" operator="equal">
      <formula>"us"</formula>
    </cfRule>
  </conditionalFormatting>
  <conditionalFormatting sqref="AF722:AF728">
    <cfRule type="cellIs" dxfId="580" priority="76" operator="lessThan">
      <formula>0.01</formula>
    </cfRule>
  </conditionalFormatting>
  <conditionalFormatting sqref="AF722:AF728">
    <cfRule type="cellIs" dxfId="579" priority="75" operator="equal">
      <formula>"us"</formula>
    </cfRule>
  </conditionalFormatting>
  <conditionalFormatting sqref="AF722:AF728">
    <cfRule type="cellIs" dxfId="578" priority="74" operator="lessThan">
      <formula>0.01</formula>
    </cfRule>
  </conditionalFormatting>
  <conditionalFormatting sqref="AF722:AF728">
    <cfRule type="cellIs" dxfId="577" priority="73" operator="equal">
      <formula>"us"</formula>
    </cfRule>
  </conditionalFormatting>
  <conditionalFormatting sqref="AF722:AF728">
    <cfRule type="cellIs" dxfId="576" priority="72" operator="lessThan">
      <formula>0.01</formula>
    </cfRule>
  </conditionalFormatting>
  <conditionalFormatting sqref="AN722:AN728">
    <cfRule type="cellIs" dxfId="575" priority="71" operator="equal">
      <formula>"#N/A Field Not Applicable"</formula>
    </cfRule>
  </conditionalFormatting>
  <conditionalFormatting sqref="V722:W728">
    <cfRule type="cellIs" dxfId="574" priority="69" operator="equal">
      <formula>"Financial"</formula>
    </cfRule>
    <cfRule type="cellIs" dxfId="573" priority="70" operator="equal">
      <formula>"UTILITIES"</formula>
    </cfRule>
  </conditionalFormatting>
  <conditionalFormatting sqref="Y722:AE728">
    <cfRule type="cellIs" dxfId="572" priority="68" operator="equal">
      <formula>"us"</formula>
    </cfRule>
  </conditionalFormatting>
  <conditionalFormatting sqref="Z722:AE728">
    <cfRule type="cellIs" dxfId="571" priority="67" operator="lessThan">
      <formula>0.01</formula>
    </cfRule>
  </conditionalFormatting>
  <conditionalFormatting sqref="AG722:AI728">
    <cfRule type="cellIs" dxfId="570" priority="66" operator="equal">
      <formula>"us"</formula>
    </cfRule>
  </conditionalFormatting>
  <conditionalFormatting sqref="AG722:AI728">
    <cfRule type="cellIs" dxfId="569" priority="65" operator="lessThan">
      <formula>0.01</formula>
    </cfRule>
  </conditionalFormatting>
  <conditionalFormatting sqref="AK722:AK728">
    <cfRule type="cellIs" dxfId="568" priority="64" operator="equal">
      <formula>"us"</formula>
    </cfRule>
  </conditionalFormatting>
  <conditionalFormatting sqref="AK722:AK728">
    <cfRule type="cellIs" dxfId="567" priority="63" operator="lessThan">
      <formula>0.01</formula>
    </cfRule>
  </conditionalFormatting>
  <conditionalFormatting sqref="AL722:AM728">
    <cfRule type="cellIs" dxfId="566" priority="62" operator="equal">
      <formula>"us"</formula>
    </cfRule>
  </conditionalFormatting>
  <conditionalFormatting sqref="AL722:AM728">
    <cfRule type="cellIs" dxfId="565" priority="61" operator="lessThan">
      <formula>0.01</formula>
    </cfRule>
  </conditionalFormatting>
  <conditionalFormatting sqref="AN722:AN728">
    <cfRule type="cellIs" dxfId="564" priority="60" operator="equal">
      <formula>"us"</formula>
    </cfRule>
  </conditionalFormatting>
  <conditionalFormatting sqref="AN722:AN728">
    <cfRule type="cellIs" dxfId="563" priority="59" operator="lessThan">
      <formula>0.01</formula>
    </cfRule>
  </conditionalFormatting>
  <conditionalFormatting sqref="AO722:AO728">
    <cfRule type="cellIs" dxfId="562" priority="58" operator="equal">
      <formula>"us"</formula>
    </cfRule>
  </conditionalFormatting>
  <conditionalFormatting sqref="AO722:AO728">
    <cfRule type="cellIs" dxfId="561" priority="57" operator="lessThan">
      <formula>0.01</formula>
    </cfRule>
  </conditionalFormatting>
  <conditionalFormatting sqref="AN722:AN728">
    <cfRule type="cellIs" dxfId="560" priority="56" operator="equal">
      <formula>"#N/A Field Not Applicable"</formula>
    </cfRule>
  </conditionalFormatting>
  <conditionalFormatting sqref="V722:W728">
    <cfRule type="cellIs" dxfId="559" priority="54" operator="equal">
      <formula>"Financial"</formula>
    </cfRule>
    <cfRule type="cellIs" dxfId="558" priority="55" operator="equal">
      <formula>"UTILITIES"</formula>
    </cfRule>
  </conditionalFormatting>
  <conditionalFormatting sqref="Y722:AE728">
    <cfRule type="cellIs" dxfId="557" priority="53" operator="equal">
      <formula>"us"</formula>
    </cfRule>
  </conditionalFormatting>
  <conditionalFormatting sqref="Z722:AE728">
    <cfRule type="cellIs" dxfId="556" priority="52" operator="lessThan">
      <formula>0.01</formula>
    </cfRule>
  </conditionalFormatting>
  <conditionalFormatting sqref="AG722:AI728">
    <cfRule type="cellIs" dxfId="555" priority="51" operator="equal">
      <formula>"us"</formula>
    </cfRule>
  </conditionalFormatting>
  <conditionalFormatting sqref="AG722:AI728">
    <cfRule type="cellIs" dxfId="554" priority="50" operator="lessThan">
      <formula>0.01</formula>
    </cfRule>
  </conditionalFormatting>
  <conditionalFormatting sqref="AK722:AK728">
    <cfRule type="cellIs" dxfId="553" priority="49" operator="equal">
      <formula>"us"</formula>
    </cfRule>
  </conditionalFormatting>
  <conditionalFormatting sqref="AK722:AK728">
    <cfRule type="cellIs" dxfId="552" priority="48" operator="lessThan">
      <formula>0.01</formula>
    </cfRule>
  </conditionalFormatting>
  <conditionalFormatting sqref="AL722:AM728">
    <cfRule type="cellIs" dxfId="551" priority="47" operator="equal">
      <formula>"us"</formula>
    </cfRule>
  </conditionalFormatting>
  <conditionalFormatting sqref="AL722:AM728">
    <cfRule type="cellIs" dxfId="550" priority="46" operator="lessThan">
      <formula>0.01</formula>
    </cfRule>
  </conditionalFormatting>
  <conditionalFormatting sqref="AN722:AN728">
    <cfRule type="cellIs" dxfId="549" priority="45" operator="equal">
      <formula>"us"</formula>
    </cfRule>
  </conditionalFormatting>
  <conditionalFormatting sqref="AN722:AN728">
    <cfRule type="cellIs" dxfId="548" priority="44" operator="lessThan">
      <formula>0.01</formula>
    </cfRule>
  </conditionalFormatting>
  <conditionalFormatting sqref="AO722:AO728">
    <cfRule type="cellIs" dxfId="547" priority="43" operator="equal">
      <formula>"us"</formula>
    </cfRule>
  </conditionalFormatting>
  <conditionalFormatting sqref="AO722:AO728">
    <cfRule type="cellIs" dxfId="546" priority="42" operator="lessThan">
      <formula>0.01</formula>
    </cfRule>
  </conditionalFormatting>
  <conditionalFormatting sqref="AN722:AN728">
    <cfRule type="cellIs" dxfId="545" priority="41" operator="equal">
      <formula>"#N/A Field Not Applicable"</formula>
    </cfRule>
  </conditionalFormatting>
  <conditionalFormatting sqref="V722:W728">
    <cfRule type="cellIs" dxfId="544" priority="39" operator="equal">
      <formula>"Financial"</formula>
    </cfRule>
    <cfRule type="cellIs" dxfId="543" priority="40" operator="equal">
      <formula>"UTILITIES"</formula>
    </cfRule>
  </conditionalFormatting>
  <conditionalFormatting sqref="Y722:AE728">
    <cfRule type="cellIs" dxfId="542" priority="38" operator="equal">
      <formula>"us"</formula>
    </cfRule>
  </conditionalFormatting>
  <conditionalFormatting sqref="Z722:AE728">
    <cfRule type="cellIs" dxfId="541" priority="37" operator="lessThan">
      <formula>0.01</formula>
    </cfRule>
  </conditionalFormatting>
  <conditionalFormatting sqref="AG722:AI728">
    <cfRule type="cellIs" dxfId="540" priority="36" operator="equal">
      <formula>"us"</formula>
    </cfRule>
  </conditionalFormatting>
  <conditionalFormatting sqref="AG722:AI728">
    <cfRule type="cellIs" dxfId="539" priority="35" operator="lessThan">
      <formula>0.01</formula>
    </cfRule>
  </conditionalFormatting>
  <conditionalFormatting sqref="AK722:AK728">
    <cfRule type="cellIs" dxfId="538" priority="34" operator="equal">
      <formula>"us"</formula>
    </cfRule>
  </conditionalFormatting>
  <conditionalFormatting sqref="AK722:AK728">
    <cfRule type="cellIs" dxfId="537" priority="33" operator="lessThan">
      <formula>0.01</formula>
    </cfRule>
  </conditionalFormatting>
  <conditionalFormatting sqref="AL722:AM728">
    <cfRule type="cellIs" dxfId="536" priority="32" operator="equal">
      <formula>"us"</formula>
    </cfRule>
  </conditionalFormatting>
  <conditionalFormatting sqref="AL722:AM728">
    <cfRule type="cellIs" dxfId="535" priority="31" operator="lessThan">
      <formula>0.01</formula>
    </cfRule>
  </conditionalFormatting>
  <conditionalFormatting sqref="AN722:AN728">
    <cfRule type="cellIs" dxfId="534" priority="30" operator="equal">
      <formula>"us"</formula>
    </cfRule>
  </conditionalFormatting>
  <conditionalFormatting sqref="AN722:AN728">
    <cfRule type="cellIs" dxfId="533" priority="29" operator="lessThan">
      <formula>0.01</formula>
    </cfRule>
  </conditionalFormatting>
  <conditionalFormatting sqref="AO722:AO728">
    <cfRule type="cellIs" dxfId="532" priority="28" operator="equal">
      <formula>"us"</formula>
    </cfRule>
  </conditionalFormatting>
  <conditionalFormatting sqref="AO722:AO728">
    <cfRule type="cellIs" dxfId="531" priority="27" operator="lessThan">
      <formula>0.01</formula>
    </cfRule>
  </conditionalFormatting>
  <conditionalFormatting sqref="AN722:AN728">
    <cfRule type="cellIs" dxfId="530" priority="26" operator="equal">
      <formula>"#N/A Field Not Applicable"</formula>
    </cfRule>
  </conditionalFormatting>
  <conditionalFormatting sqref="V722:W728">
    <cfRule type="cellIs" dxfId="529" priority="24" operator="equal">
      <formula>"Financial"</formula>
    </cfRule>
    <cfRule type="cellIs" dxfId="528" priority="25" operator="equal">
      <formula>"UTILITIES"</formula>
    </cfRule>
  </conditionalFormatting>
  <conditionalFormatting sqref="Y722:AE728">
    <cfRule type="cellIs" dxfId="527" priority="23" operator="equal">
      <formula>"us"</formula>
    </cfRule>
  </conditionalFormatting>
  <conditionalFormatting sqref="Z722:AE728">
    <cfRule type="cellIs" dxfId="526" priority="22" operator="lessThan">
      <formula>0.01</formula>
    </cfRule>
  </conditionalFormatting>
  <conditionalFormatting sqref="AG722:AI728">
    <cfRule type="cellIs" dxfId="525" priority="21" operator="equal">
      <formula>"us"</formula>
    </cfRule>
  </conditionalFormatting>
  <conditionalFormatting sqref="AG722:AI728">
    <cfRule type="cellIs" dxfId="524" priority="20" operator="lessThan">
      <formula>0.01</formula>
    </cfRule>
  </conditionalFormatting>
  <conditionalFormatting sqref="AK722:AK728">
    <cfRule type="cellIs" dxfId="523" priority="19" operator="equal">
      <formula>"us"</formula>
    </cfRule>
  </conditionalFormatting>
  <conditionalFormatting sqref="AK722:AK728">
    <cfRule type="cellIs" dxfId="522" priority="18" operator="lessThan">
      <formula>0.01</formula>
    </cfRule>
  </conditionalFormatting>
  <conditionalFormatting sqref="AL722:AM728">
    <cfRule type="cellIs" dxfId="521" priority="17" operator="equal">
      <formula>"us"</formula>
    </cfRule>
  </conditionalFormatting>
  <conditionalFormatting sqref="AL722:AM728">
    <cfRule type="cellIs" dxfId="520" priority="16" operator="lessThan">
      <formula>0.01</formula>
    </cfRule>
  </conditionalFormatting>
  <conditionalFormatting sqref="AN722:AN728">
    <cfRule type="cellIs" dxfId="519" priority="15" operator="equal">
      <formula>"us"</formula>
    </cfRule>
  </conditionalFormatting>
  <conditionalFormatting sqref="AN722:AN728">
    <cfRule type="cellIs" dxfId="518" priority="14" operator="lessThan">
      <formula>0.01</formula>
    </cfRule>
  </conditionalFormatting>
  <conditionalFormatting sqref="AO722:AO728">
    <cfRule type="cellIs" dxfId="517" priority="13" operator="equal">
      <formula>"us"</formula>
    </cfRule>
  </conditionalFormatting>
  <conditionalFormatting sqref="AO722:AO728">
    <cfRule type="cellIs" dxfId="516" priority="12" operator="lessThan">
      <formula>0.01</formula>
    </cfRule>
  </conditionalFormatting>
  <conditionalFormatting sqref="AN722:AN728">
    <cfRule type="cellIs" dxfId="515" priority="11" operator="equal">
      <formula>"#N/A Field Not Applicable"</formula>
    </cfRule>
  </conditionalFormatting>
  <conditionalFormatting sqref="AJ722:AJ728">
    <cfRule type="cellIs" dxfId="514" priority="10" operator="equal">
      <formula>"us"</formula>
    </cfRule>
  </conditionalFormatting>
  <conditionalFormatting sqref="AJ722:AJ728">
    <cfRule type="cellIs" dxfId="513" priority="9" operator="lessThan">
      <formula>0.01</formula>
    </cfRule>
  </conditionalFormatting>
  <conditionalFormatting sqref="AJ722:AJ728">
    <cfRule type="cellIs" dxfId="512" priority="8" operator="equal">
      <formula>"us"</formula>
    </cfRule>
  </conditionalFormatting>
  <conditionalFormatting sqref="AJ722:AJ728">
    <cfRule type="cellIs" dxfId="511" priority="7" operator="lessThan">
      <formula>0.01</formula>
    </cfRule>
  </conditionalFormatting>
  <conditionalFormatting sqref="AJ722:AJ728">
    <cfRule type="cellIs" dxfId="510" priority="6" operator="equal">
      <formula>"us"</formula>
    </cfRule>
  </conditionalFormatting>
  <conditionalFormatting sqref="AJ722:AJ728">
    <cfRule type="cellIs" dxfId="509" priority="5" operator="lessThan">
      <formula>0.01</formula>
    </cfRule>
  </conditionalFormatting>
  <conditionalFormatting sqref="AJ722:AJ728">
    <cfRule type="cellIs" dxfId="508" priority="4" operator="equal">
      <formula>"us"</formula>
    </cfRule>
  </conditionalFormatting>
  <conditionalFormatting sqref="AJ722:AJ728">
    <cfRule type="cellIs" dxfId="507" priority="3" operator="lessThan">
      <formula>0.01</formula>
    </cfRule>
  </conditionalFormatting>
  <conditionalFormatting sqref="AP722:AP728">
    <cfRule type="cellIs" dxfId="506" priority="2" operator="lessThan">
      <formula>24.03947034</formula>
    </cfRule>
  </conditionalFormatting>
  <conditionalFormatting sqref="AR722:AR728">
    <cfRule type="cellIs" dxfId="505" priority="1" operator="lessThan">
      <formula>24.03947034</formula>
    </cfRule>
  </conditionalFormatting>
  <pageMargins left="0.7" right="0.7" top="0.75" bottom="0.75" header="0.3" footer="0.3"/>
  <pageSetup orientation="portrait" r:id="rId1"/>
  <headerFooter alignWithMargins="0"/>
  <ignoredErrors>
    <ignoredError sqref="P2024:P2025 P2029 P1929:P1941" formulaRange="1"/>
  </ignoredError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88" operator="containsText" text="#N/A N/A" id="{1E08315C-5AC7-4581-83EF-53D36B70BF88}">
            <xm:f>NOT(ISERROR(SEARCH("#N/A N/A",NIC!AL653)))</xm:f>
            <x14:dxf>
              <font>
                <color theme="0" tint="-0.14996795556505021"/>
              </font>
            </x14:dxf>
          </x14:cfRule>
          <xm:sqref>AL945:AO947</xm:sqref>
        </x14:conditionalFormatting>
        <x14:conditionalFormatting xmlns:xm="http://schemas.microsoft.com/office/excel/2006/main">
          <x14:cfRule type="containsText" priority="4873" operator="containsText" text="#N/A N/A" id="{1E08315C-5AC7-4581-83EF-53D36B70BF88}">
            <xm:f>NOT(ISERROR(SEARCH("#N/A N/A",NIC!AL656)))</xm:f>
            <x14:dxf>
              <font>
                <color theme="0" tint="-0.14996795556505021"/>
              </font>
            </x14:dxf>
          </x14:cfRule>
          <xm:sqref>AL949:AO952</xm:sqref>
        </x14:conditionalFormatting>
        <x14:conditionalFormatting xmlns:xm="http://schemas.microsoft.com/office/excel/2006/main">
          <x14:cfRule type="containsText" priority="4874" operator="containsText" text="#N/A N/A" id="{1E08315C-5AC7-4581-83EF-53D36B70BF88}">
            <xm:f>NOT(ISERROR(SEARCH("#N/A N/A",NIC!#REF!)))</xm:f>
            <x14:dxf>
              <font>
                <color theme="0" tint="-0.14996795556505021"/>
              </font>
            </x14:dxf>
          </x14:cfRule>
          <xm:sqref>AL948:AO948</xm:sqref>
        </x14:conditionalFormatting>
        <x14:conditionalFormatting xmlns:xm="http://schemas.microsoft.com/office/excel/2006/main">
          <x14:cfRule type="containsText" priority="5854" operator="containsText" text="#N/A N/A" id="{A9D5BE1C-19B7-44D1-A6B1-D8AC6966B858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AQ1615</xm:sqref>
        </x14:conditionalFormatting>
        <x14:conditionalFormatting xmlns:xm="http://schemas.microsoft.com/office/excel/2006/main">
          <x14:cfRule type="containsText" priority="5869" operator="containsText" text="#N/A N/A" id="{A9D5BE1C-19B7-44D1-A6B1-D8AC6966B858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AP1568 AP1548 AP1533</xm:sqref>
        </x14:conditionalFormatting>
        <x14:conditionalFormatting xmlns:xm="http://schemas.microsoft.com/office/excel/2006/main">
          <x14:cfRule type="containsText" priority="5974" operator="containsText" text="#N/A N/A" id="{0BBCA550-1A07-4276-9572-A7F311199315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AM1569:AN1615</xm:sqref>
        </x14:conditionalFormatting>
        <x14:conditionalFormatting xmlns:xm="http://schemas.microsoft.com/office/excel/2006/main">
          <x14:cfRule type="containsText" priority="5975" operator="containsText" text="#N/A N/A" id="{A9D5BE1C-19B7-44D1-A6B1-D8AC6966B858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AO1569:AP1615</xm:sqref>
        </x14:conditionalFormatting>
        <x14:conditionalFormatting xmlns:xm="http://schemas.microsoft.com/office/excel/2006/main">
          <x14:cfRule type="containsText" priority="5976" operator="containsText" text="#N/A N/A" id="{64670468-AF09-4D49-988E-A821ACFD186A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AL983:AM1023 AL821:AM831</xm:sqref>
        </x14:conditionalFormatting>
        <x14:conditionalFormatting xmlns:xm="http://schemas.microsoft.com/office/excel/2006/main">
          <x14:cfRule type="containsText" priority="5978" operator="containsText" text="#N/A N/A" id="{64670468-AF09-4D49-988E-A821ACFD186A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AL1024:AM1032 AL832:AM848</xm:sqref>
        </x14:conditionalFormatting>
        <x14:conditionalFormatting xmlns:xm="http://schemas.microsoft.com/office/excel/2006/main">
          <x14:cfRule type="containsText" priority="5980" operator="containsText" text="#N/A N/A" id="{D62A07F4-BB16-42EA-9AE4-8796C82445C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AL953:AM982</xm:sqref>
        </x14:conditionalFormatting>
        <x14:conditionalFormatting xmlns:xm="http://schemas.microsoft.com/office/excel/2006/main">
          <x14:cfRule type="containsText" priority="5983" operator="containsText" text="#N/A N/A" id="{B6EEB95C-C370-49F5-AB03-EDCA67E629D4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AL859:AM890</xm:sqref>
        </x14:conditionalFormatting>
        <x14:conditionalFormatting xmlns:xm="http://schemas.microsoft.com/office/excel/2006/main">
          <x14:cfRule type="containsText" priority="5984" operator="containsText" text="#N/A N/A" id="{B6EEB95C-C370-49F5-AB03-EDCA67E629D4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AL891:AM944</xm:sqref>
        </x14:conditionalFormatting>
        <x14:conditionalFormatting xmlns:xm="http://schemas.microsoft.com/office/excel/2006/main">
          <x14:cfRule type="containsText" priority="5985" operator="containsText" text="#N/A N/A" id="{64670468-AF09-4D49-988E-A821ACFD186A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AL812:AM820</xm:sqref>
        </x14:conditionalFormatting>
        <x14:conditionalFormatting xmlns:xm="http://schemas.microsoft.com/office/excel/2006/main">
          <x14:cfRule type="containsText" priority="5986" operator="containsText" text="#N/A N/A" id="{D735E39F-AF6D-44AE-9EB2-3DF6CB5D75DB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AL722:AM739</xm:sqref>
        </x14:conditionalFormatting>
        <x14:conditionalFormatting xmlns:xm="http://schemas.microsoft.com/office/excel/2006/main">
          <x14:cfRule type="containsText" priority="5987" operator="containsText" text="#N/A N/A" id="{D735E39F-AF6D-44AE-9EB2-3DF6CB5D75DB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AL787:AM811</xm:sqref>
        </x14:conditionalFormatting>
        <x14:conditionalFormatting xmlns:xm="http://schemas.microsoft.com/office/excel/2006/main">
          <x14:cfRule type="containsText" priority="5988" operator="containsText" text="#N/A N/A" id="{D735E39F-AF6D-44AE-9EB2-3DF6CB5D75DB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AL740:AM786</xm:sqref>
        </x14:conditionalFormatting>
        <x14:conditionalFormatting xmlns:xm="http://schemas.microsoft.com/office/excel/2006/main">
          <x14:cfRule type="containsText" priority="5989" operator="containsText" text="#N/A N/A" id="{A9D5BE1C-19B7-44D1-A6B1-D8AC6966B858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AN1421:AO1568 AN1033:AO1392 AN849:AO858</xm:sqref>
        </x14:conditionalFormatting>
        <x14:conditionalFormatting xmlns:xm="http://schemas.microsoft.com/office/excel/2006/main">
          <x14:cfRule type="containsText" priority="5992" operator="containsText" text="#N/A N/A" id="{64670468-AF09-4D49-988E-A821ACFD186A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AN983:AO1023 AN821:AO831</xm:sqref>
        </x14:conditionalFormatting>
        <x14:conditionalFormatting xmlns:xm="http://schemas.microsoft.com/office/excel/2006/main">
          <x14:cfRule type="containsText" priority="5994" operator="containsText" text="#N/A N/A" id="{64670468-AF09-4D49-988E-A821ACFD186A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AN1024:AO1032 AN832:AO848</xm:sqref>
        </x14:conditionalFormatting>
        <x14:conditionalFormatting xmlns:xm="http://schemas.microsoft.com/office/excel/2006/main">
          <x14:cfRule type="containsText" priority="5996" operator="containsText" text="#N/A N/A" id="{D62A07F4-BB16-42EA-9AE4-8796C82445CC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AN953:AO982</xm:sqref>
        </x14:conditionalFormatting>
        <x14:conditionalFormatting xmlns:xm="http://schemas.microsoft.com/office/excel/2006/main">
          <x14:cfRule type="containsText" priority="5997" operator="containsText" text="#N/A N/A" id="{B6EEB95C-C370-49F5-AB03-EDCA67E629D4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AN859:AO890</xm:sqref>
        </x14:conditionalFormatting>
        <x14:conditionalFormatting xmlns:xm="http://schemas.microsoft.com/office/excel/2006/main">
          <x14:cfRule type="containsText" priority="5998" operator="containsText" text="#N/A N/A" id="{B6EEB95C-C370-49F5-AB03-EDCA67E629D4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AN891:AO944</xm:sqref>
        </x14:conditionalFormatting>
        <x14:conditionalFormatting xmlns:xm="http://schemas.microsoft.com/office/excel/2006/main">
          <x14:cfRule type="containsText" priority="5999" operator="containsText" text="#N/A N/A" id="{64670468-AF09-4D49-988E-A821ACFD186A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AN812:AO820</xm:sqref>
        </x14:conditionalFormatting>
        <x14:conditionalFormatting xmlns:xm="http://schemas.microsoft.com/office/excel/2006/main">
          <x14:cfRule type="containsText" priority="6000" operator="containsText" text="#N/A N/A" id="{D735E39F-AF6D-44AE-9EB2-3DF6CB5D75DB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AN722:AO739</xm:sqref>
        </x14:conditionalFormatting>
        <x14:conditionalFormatting xmlns:xm="http://schemas.microsoft.com/office/excel/2006/main">
          <x14:cfRule type="containsText" priority="6001" operator="containsText" text="#N/A N/A" id="{D735E39F-AF6D-44AE-9EB2-3DF6CB5D75DB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AN787:AO811</xm:sqref>
        </x14:conditionalFormatting>
        <x14:conditionalFormatting xmlns:xm="http://schemas.microsoft.com/office/excel/2006/main">
          <x14:cfRule type="containsText" priority="6002" operator="containsText" text="#N/A N/A" id="{D735E39F-AF6D-44AE-9EB2-3DF6CB5D75DB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AN740:AO786</xm:sqref>
        </x14:conditionalFormatting>
        <x14:conditionalFormatting xmlns:xm="http://schemas.microsoft.com/office/excel/2006/main">
          <x14:cfRule type="containsText" priority="6003" operator="containsText" text="#N/A N/A" id="{A9D5BE1C-19B7-44D1-A6B1-D8AC6966B858}">
            <xm:f>NOT(ISERROR(SEARCH("#N/A N/A",'2015 Issuance'!#REF!)))</xm:f>
            <x14:dxf>
              <font>
                <color theme="0" tint="-0.14996795556505021"/>
              </font>
            </x14:dxf>
          </x14:cfRule>
          <xm:sqref>AL1421:AM1568 AL1033:AM1392 AL849:AM858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7030A0"/>
  </sheetPr>
  <dimension ref="A1:BC73"/>
  <sheetViews>
    <sheetView topLeftCell="G2" workbookViewId="0">
      <selection activeCell="Y28" sqref="Y28"/>
    </sheetView>
  </sheetViews>
  <sheetFormatPr defaultColWidth="9.109375" defaultRowHeight="19.5" customHeight="1" x14ac:dyDescent="0.3"/>
  <cols>
    <col min="1" max="1" width="7.6640625" style="754" customWidth="1"/>
    <col min="2" max="2" width="12.109375" style="755" customWidth="1"/>
    <col min="3" max="3" width="13.33203125" style="753" bestFit="1" customWidth="1"/>
    <col min="4" max="4" width="8.109375" style="755" bestFit="1" customWidth="1"/>
    <col min="5" max="5" width="11" style="753" bestFit="1" customWidth="1"/>
    <col min="6" max="6" width="10.109375" style="753" bestFit="1" customWidth="1"/>
    <col min="7" max="7" width="6.33203125" style="755" customWidth="1"/>
    <col min="8" max="8" width="11.44140625" style="753" customWidth="1"/>
    <col min="9" max="9" width="9.44140625" style="753" customWidth="1"/>
    <col min="10" max="10" width="10.88671875" style="753" customWidth="1"/>
    <col min="11" max="11" width="7.33203125" style="753" customWidth="1"/>
    <col min="12" max="13" width="3.44140625" style="753" customWidth="1"/>
    <col min="14" max="14" width="9.109375" style="755" customWidth="1"/>
    <col min="15" max="15" width="6.6640625" style="753" customWidth="1"/>
    <col min="16" max="16" width="8.44140625" style="753" customWidth="1"/>
    <col min="17" max="17" width="5" style="753" customWidth="1"/>
    <col min="18" max="18" width="5.6640625" style="753" customWidth="1"/>
    <col min="19" max="19" width="10.109375" style="753" customWidth="1"/>
    <col min="20" max="20" width="14.109375" style="721" customWidth="1"/>
    <col min="21" max="21" width="14.109375" style="753" customWidth="1"/>
    <col min="22" max="22" width="5.109375" style="755" customWidth="1"/>
    <col min="23" max="23" width="4.88671875" style="755" customWidth="1"/>
    <col min="24" max="24" width="6" style="755" customWidth="1"/>
    <col min="25" max="25" width="28" style="751" customWidth="1"/>
    <col min="26" max="26" width="12.109375" style="752" customWidth="1"/>
    <col min="27" max="27" width="11.88671875" style="757" customWidth="1"/>
    <col min="28" max="28" width="11.88671875" style="758" customWidth="1"/>
    <col min="29" max="29" width="18.44140625" style="751" bestFit="1" customWidth="1"/>
    <col min="30" max="30" width="6.44140625" style="751" bestFit="1" customWidth="1"/>
    <col min="31" max="31" width="18.6640625" style="759" bestFit="1" customWidth="1"/>
    <col min="32" max="32" width="14.33203125" style="751" customWidth="1"/>
    <col min="33" max="33" width="14.88671875" style="751" customWidth="1"/>
    <col min="34" max="34" width="11.33203125" style="751" customWidth="1"/>
    <col min="35" max="35" width="18.109375" style="753" customWidth="1"/>
    <col min="36" max="36" width="22.109375" style="756" bestFit="1" customWidth="1"/>
    <col min="37" max="37" width="13.6640625" style="753" bestFit="1" customWidth="1"/>
    <col min="38" max="38" width="9.44140625" style="756" bestFit="1" customWidth="1"/>
    <col min="39" max="39" width="9.88671875" style="759" bestFit="1" customWidth="1"/>
    <col min="40" max="40" width="8.6640625" style="759" bestFit="1" customWidth="1"/>
    <col min="41" max="41" width="9.88671875" style="759" bestFit="1" customWidth="1"/>
    <col min="42" max="42" width="11.109375" style="721" bestFit="1" customWidth="1"/>
    <col min="43" max="43" width="9.44140625" style="778" customWidth="1"/>
    <col min="44" max="44" width="11.6640625" style="778" bestFit="1" customWidth="1"/>
    <col min="45" max="45" width="10.33203125" style="778" bestFit="1" customWidth="1"/>
    <col min="46" max="46" width="18.6640625" style="759" bestFit="1" customWidth="1"/>
    <col min="47" max="47" width="10.33203125" style="759" customWidth="1"/>
    <col min="48" max="48" width="9.44140625" style="759" bestFit="1" customWidth="1"/>
    <col min="49" max="50" width="18.6640625" style="759" bestFit="1" customWidth="1"/>
    <col min="51" max="51" width="14.88671875" style="759" customWidth="1"/>
    <col min="52" max="52" width="10.109375" style="759" bestFit="1" customWidth="1"/>
    <col min="53" max="53" width="13.109375" style="759" customWidth="1"/>
    <col min="54" max="54" width="6.6640625" style="759" bestFit="1" customWidth="1"/>
    <col min="55" max="16384" width="9.109375" style="706"/>
  </cols>
  <sheetData>
    <row r="1" spans="1:55" s="805" customFormat="1" ht="19.5" hidden="1" customHeight="1" x14ac:dyDescent="0.3">
      <c r="A1" s="796"/>
      <c r="B1" s="797"/>
      <c r="C1" s="798"/>
      <c r="D1" s="797"/>
      <c r="E1" s="798"/>
      <c r="F1" s="798"/>
      <c r="G1" s="797"/>
      <c r="H1" s="798"/>
      <c r="I1" s="798"/>
      <c r="J1" s="798"/>
      <c r="K1" s="798"/>
      <c r="L1" s="798"/>
      <c r="M1" s="798"/>
      <c r="N1" s="797"/>
      <c r="O1" s="798"/>
      <c r="P1" s="798"/>
      <c r="Q1" s="798"/>
      <c r="R1" s="798"/>
      <c r="S1" s="799" t="s">
        <v>3329</v>
      </c>
      <c r="T1" s="799" t="str">
        <f>CONCATENATE(S1," Corp")</f>
        <v>BB NUMBER Corp</v>
      </c>
      <c r="U1" s="800" t="s">
        <v>6078</v>
      </c>
      <c r="V1" s="799" t="s">
        <v>3338</v>
      </c>
      <c r="W1" s="799"/>
      <c r="X1" s="799"/>
      <c r="Y1" s="799" t="s">
        <v>0</v>
      </c>
      <c r="Z1" s="801" t="s">
        <v>7605</v>
      </c>
      <c r="AA1" s="802" t="s">
        <v>7608</v>
      </c>
      <c r="AB1" s="803" t="s">
        <v>7609</v>
      </c>
      <c r="AC1" s="799" t="s">
        <v>3671</v>
      </c>
      <c r="AD1" s="799" t="s">
        <v>3670</v>
      </c>
      <c r="AE1" s="802" t="s">
        <v>3672</v>
      </c>
      <c r="AF1" s="799" t="s">
        <v>7614</v>
      </c>
      <c r="AG1" s="799" t="s">
        <v>7613</v>
      </c>
      <c r="AH1" s="799" t="s">
        <v>2211</v>
      </c>
      <c r="AI1" s="800" t="s">
        <v>6517</v>
      </c>
      <c r="AJ1" s="800" t="s">
        <v>6901</v>
      </c>
      <c r="AK1" s="800" t="s">
        <v>6172</v>
      </c>
      <c r="AL1" s="800" t="s">
        <v>6999</v>
      </c>
      <c r="AM1" s="802" t="s">
        <v>7470</v>
      </c>
      <c r="AN1" s="802" t="s">
        <v>7471</v>
      </c>
      <c r="AO1" s="802" t="s">
        <v>7472</v>
      </c>
      <c r="AP1" s="799" t="s">
        <v>3</v>
      </c>
      <c r="AQ1" s="804" t="s">
        <v>7602</v>
      </c>
      <c r="AR1" s="804" t="s">
        <v>4326</v>
      </c>
      <c r="AS1" s="804" t="s">
        <v>4328</v>
      </c>
      <c r="AT1" s="802" t="s">
        <v>3672</v>
      </c>
      <c r="AU1" s="802" t="s">
        <v>4447</v>
      </c>
      <c r="AV1" s="802" t="s">
        <v>4448</v>
      </c>
      <c r="AW1" s="802" t="s">
        <v>7630</v>
      </c>
      <c r="AX1" s="802"/>
      <c r="AY1" s="802" t="s">
        <v>4583</v>
      </c>
      <c r="AZ1" s="802" t="s">
        <v>4584</v>
      </c>
      <c r="BA1" s="802" t="s">
        <v>4584</v>
      </c>
      <c r="BB1" s="802"/>
    </row>
    <row r="2" spans="1:55" s="695" customFormat="1" ht="55.2" x14ac:dyDescent="0.3">
      <c r="A2" s="1010" t="s">
        <v>7633</v>
      </c>
      <c r="B2" s="1011" t="s">
        <v>2210</v>
      </c>
      <c r="C2" s="1011" t="s">
        <v>2308</v>
      </c>
      <c r="D2" s="1011" t="s">
        <v>8027</v>
      </c>
      <c r="E2" s="1011" t="s">
        <v>2309</v>
      </c>
      <c r="F2" s="1011" t="s">
        <v>7635</v>
      </c>
      <c r="G2" s="1011" t="s">
        <v>7636</v>
      </c>
      <c r="H2" s="1011" t="s">
        <v>6</v>
      </c>
      <c r="I2" s="1012" t="s">
        <v>2312</v>
      </c>
      <c r="J2" s="1013" t="s">
        <v>2313</v>
      </c>
      <c r="K2" s="1013" t="s">
        <v>7644</v>
      </c>
      <c r="L2" s="1011" t="s">
        <v>7637</v>
      </c>
      <c r="M2" s="1011" t="s">
        <v>7638</v>
      </c>
      <c r="N2" s="1011" t="s">
        <v>7639</v>
      </c>
      <c r="O2" s="1011" t="s">
        <v>7640</v>
      </c>
      <c r="P2" s="1011" t="s">
        <v>7641</v>
      </c>
      <c r="Q2" s="1011" t="s">
        <v>7642</v>
      </c>
      <c r="R2" s="1011" t="s">
        <v>3623</v>
      </c>
      <c r="S2" s="1014" t="s">
        <v>7603</v>
      </c>
      <c r="T2" s="691" t="s">
        <v>7606</v>
      </c>
      <c r="U2" s="691" t="s">
        <v>7629</v>
      </c>
      <c r="V2" s="691" t="s">
        <v>2155</v>
      </c>
      <c r="W2" s="691" t="s">
        <v>7643</v>
      </c>
      <c r="X2" s="691" t="s">
        <v>8842</v>
      </c>
      <c r="Y2" s="691" t="s">
        <v>2210</v>
      </c>
      <c r="Z2" s="694" t="s">
        <v>7604</v>
      </c>
      <c r="AA2" s="691" t="s">
        <v>7607</v>
      </c>
      <c r="AB2" s="702" t="s">
        <v>3355</v>
      </c>
      <c r="AC2" s="691" t="s">
        <v>2310</v>
      </c>
      <c r="AD2" s="691" t="s">
        <v>7610</v>
      </c>
      <c r="AE2" s="691" t="s">
        <v>7611</v>
      </c>
      <c r="AF2" s="781" t="s">
        <v>7612</v>
      </c>
      <c r="AG2" s="691" t="s">
        <v>7615</v>
      </c>
      <c r="AH2" s="691" t="s">
        <v>7616</v>
      </c>
      <c r="AI2" s="691" t="s">
        <v>7617</v>
      </c>
      <c r="AJ2" s="691" t="s">
        <v>7618</v>
      </c>
      <c r="AK2" s="691" t="s">
        <v>7619</v>
      </c>
      <c r="AL2" s="691" t="s">
        <v>7620</v>
      </c>
      <c r="AM2" s="691" t="s">
        <v>7621</v>
      </c>
      <c r="AN2" s="691" t="s">
        <v>7622</v>
      </c>
      <c r="AO2" s="691" t="s">
        <v>7623</v>
      </c>
      <c r="AP2" s="691" t="s">
        <v>7624</v>
      </c>
      <c r="AQ2" s="774" t="s">
        <v>7625</v>
      </c>
      <c r="AR2" s="774" t="s">
        <v>4326</v>
      </c>
      <c r="AS2" s="774" t="s">
        <v>4328</v>
      </c>
      <c r="AT2" s="691" t="s">
        <v>7611</v>
      </c>
      <c r="AU2" s="691" t="s">
        <v>7626</v>
      </c>
      <c r="AV2" s="691" t="s">
        <v>7627</v>
      </c>
      <c r="AW2" s="691" t="s">
        <v>7631</v>
      </c>
      <c r="AX2" s="691" t="s">
        <v>7864</v>
      </c>
      <c r="AY2" s="691" t="s">
        <v>7628</v>
      </c>
      <c r="AZ2" s="691" t="s">
        <v>7632</v>
      </c>
      <c r="BA2" s="691" t="s">
        <v>7645</v>
      </c>
      <c r="BB2" s="691" t="s">
        <v>7646</v>
      </c>
    </row>
    <row r="3" spans="1:55" ht="12.75" customHeight="1" x14ac:dyDescent="0.3">
      <c r="A3" s="1007">
        <v>42040</v>
      </c>
      <c r="B3" s="33" t="s">
        <v>9202</v>
      </c>
      <c r="C3" s="33" t="s">
        <v>9203</v>
      </c>
      <c r="D3" s="883">
        <v>300</v>
      </c>
      <c r="E3" s="33" t="s">
        <v>164</v>
      </c>
      <c r="F3" s="62">
        <v>42776</v>
      </c>
      <c r="G3" s="33" t="s">
        <v>9204</v>
      </c>
      <c r="H3" s="33" t="s">
        <v>8020</v>
      </c>
      <c r="I3" s="881" t="s">
        <v>7789</v>
      </c>
      <c r="J3" s="882" t="s">
        <v>6970</v>
      </c>
      <c r="K3" s="880">
        <v>-7.5</v>
      </c>
      <c r="L3" s="882"/>
      <c r="M3" s="880"/>
      <c r="N3" s="33" t="s">
        <v>1472</v>
      </c>
      <c r="O3" s="1009">
        <v>3.17</v>
      </c>
      <c r="P3" s="33" t="s">
        <v>93</v>
      </c>
      <c r="Q3" s="882"/>
      <c r="R3" s="33" t="s">
        <v>93</v>
      </c>
      <c r="S3" s="1008" t="s">
        <v>9171</v>
      </c>
      <c r="T3" s="715" t="str">
        <f t="shared" ref="T3:T28" si="0">CONCATENATE(S3," Corp")</f>
        <v>EK7253694 Corp</v>
      </c>
      <c r="U3" s="716" t="e">
        <f ca="1">_xll.BDP($T3,$U$1)</f>
        <v>#NAME?</v>
      </c>
      <c r="V3" s="715">
        <f t="shared" ref="V3:V28" si="1">MONTH(A3)</f>
        <v>2</v>
      </c>
      <c r="W3" s="715">
        <f t="shared" ref="W3:W28" si="2">WEEKNUM(A3,1)</f>
        <v>6</v>
      </c>
      <c r="X3" s="715" t="str">
        <f t="shared" ref="X3:X28" si="3">CONCATENATE("Q",ROUNDUP(MONTH(A3)/3,0))</f>
        <v>Q1</v>
      </c>
      <c r="Y3" s="717" t="e">
        <f ca="1">_xll.BDP($T3,Y$1)</f>
        <v>#NAME?</v>
      </c>
      <c r="Z3" s="717" t="e">
        <f ca="1">_xll.BDP($T3,$Z$1)</f>
        <v>#NAME?</v>
      </c>
      <c r="AA3" s="717" t="e">
        <f ca="1">_xll.BDP($T3,AA$1)</f>
        <v>#NAME?</v>
      </c>
      <c r="AB3" s="718" t="e">
        <f ca="1">IF(AA3="FLOATING",J3,(_xll.BDP($T3,AB$1)/100))</f>
        <v>#NAME?</v>
      </c>
      <c r="AC3" s="719" t="e">
        <f ca="1">_xll.BDP(T3,$AC$1)</f>
        <v>#NAME?</v>
      </c>
      <c r="AD3" s="720" t="e">
        <f ca="1">_xll.BDP($T3,AD$1)</f>
        <v>#NAME?</v>
      </c>
      <c r="AE3" s="719" t="e">
        <f ca="1">_xll.BDP($T3,AE$1)</f>
        <v>#NAME?</v>
      </c>
      <c r="AF3" s="715" t="e">
        <f ca="1">_xll.BDP($T3,AF$1)</f>
        <v>#NAME?</v>
      </c>
      <c r="AG3" s="719" t="e">
        <f ca="1">_xll.BDP($T3,AG$1)</f>
        <v>#NAME?</v>
      </c>
      <c r="AH3" s="719" t="e">
        <f ca="1">VLOOKUP(AF3,Values!$A$1:$C$12,2,FALSE)</f>
        <v>#NAME?</v>
      </c>
      <c r="AI3" s="716" t="e">
        <f ca="1">_xll.BDP($T3,$AI$1)</f>
        <v>#NAME?</v>
      </c>
      <c r="AJ3" s="716" t="e">
        <f ca="1">_xll.BDP($T3,$AJ$1)</f>
        <v>#NAME?</v>
      </c>
      <c r="AK3" s="716" t="e">
        <f ca="1">_xll.BDP($T3,$AK$1)</f>
        <v>#NAME?</v>
      </c>
      <c r="AL3" s="721" t="e">
        <f ca="1">VLOOKUP(AK3,Values!$E$2:$F$8,2,)</f>
        <v>#NAME?</v>
      </c>
      <c r="AM3" s="719" t="e">
        <f ca="1">_xll.BDP($T3,$AM$1)</f>
        <v>#NAME?</v>
      </c>
      <c r="AN3" s="719" t="e">
        <f ca="1">_xll.BDP($T3,$AN$1)</f>
        <v>#NAME?</v>
      </c>
      <c r="AO3" s="719" t="e">
        <f ca="1">_xll.BDP($T3,$AO$1)</f>
        <v>#NAME?</v>
      </c>
      <c r="AP3" s="719" t="str">
        <f t="shared" ref="AP3:AP28" si="4">E3</f>
        <v>2yr</v>
      </c>
      <c r="AQ3" s="775" t="e">
        <f ca="1">_xll.BDP(T3,"YRS_TO_MTY_ISSUE")</f>
        <v>#NAME?</v>
      </c>
      <c r="AR3" s="794">
        <f t="shared" ref="AR3:AR28" si="5">ROUND(YEARFRAC(A3,F3,1),1)</f>
        <v>2</v>
      </c>
      <c r="AS3" s="795"/>
      <c r="AT3" s="719" t="e">
        <f ca="1">_xll.BDP($T3,AT$1)</f>
        <v>#NAME?</v>
      </c>
      <c r="AU3" s="719" t="e">
        <f ca="1">_xll.BDP(T3,$AU$1)</f>
        <v>#NAME?</v>
      </c>
      <c r="AV3" s="719" t="e">
        <f ca="1">_xll.BDP(T3,$AV$1)</f>
        <v>#NAME?</v>
      </c>
      <c r="AW3" s="719" t="e">
        <f ca="1">_xll.BDP($T3,AW$1)</f>
        <v>#NAME?</v>
      </c>
      <c r="AX3" s="719" t="e">
        <f t="shared" ref="AX3:AX27" ca="1" si="6">AW3-AT3</f>
        <v>#NAME?</v>
      </c>
      <c r="AY3" s="719" t="e">
        <f ca="1">_xll.BDP(T3,$AY$1)</f>
        <v>#NAME?</v>
      </c>
      <c r="AZ3" s="719" t="e">
        <f t="shared" ref="AZ3:AZ27" ca="1" si="7">IF(AA3="FLOATING",CONCATENATE("3mL+",ROUND(AY3,0)),CONCATENATE("G+",ROUND(AU3,0)))</f>
        <v>#NAME?</v>
      </c>
      <c r="BA3" s="719" t="e">
        <f t="shared" ref="BA3:BA27" ca="1" si="8">IF(AA3="FLOATING",CONCATENATE("3mL+",ROUND(AY3,0)),CONCATENATE("T+",ROUND(AW3,0)))</f>
        <v>#NAME?</v>
      </c>
      <c r="BB3" s="719" t="e">
        <f ca="1">VLOOKUP(Y3,Values!$H$2:$I$15,2,FALSE)</f>
        <v>#NAME?</v>
      </c>
      <c r="BC3" s="719" t="e">
        <f ca="1">_xll.BDS(T3,$BC$1)</f>
        <v>#NAME?</v>
      </c>
    </row>
    <row r="4" spans="1:55" ht="12.75" customHeight="1" x14ac:dyDescent="0.3">
      <c r="A4" s="1007">
        <v>42040</v>
      </c>
      <c r="B4" s="33" t="s">
        <v>9202</v>
      </c>
      <c r="C4" s="33" t="s">
        <v>9203</v>
      </c>
      <c r="D4" s="883">
        <v>700</v>
      </c>
      <c r="E4" s="33" t="s">
        <v>37</v>
      </c>
      <c r="F4" s="62">
        <v>43871</v>
      </c>
      <c r="G4" s="33" t="s">
        <v>9204</v>
      </c>
      <c r="H4" s="33" t="s">
        <v>2299</v>
      </c>
      <c r="I4" s="881" t="s">
        <v>2299</v>
      </c>
      <c r="J4" s="882" t="s">
        <v>9205</v>
      </c>
      <c r="K4" s="880">
        <v>-15</v>
      </c>
      <c r="L4" s="882"/>
      <c r="M4" s="880"/>
      <c r="N4" s="883" t="s">
        <v>1437</v>
      </c>
      <c r="O4" s="1009">
        <v>2</v>
      </c>
      <c r="P4" s="33" t="s">
        <v>1890</v>
      </c>
      <c r="Q4" s="882"/>
      <c r="R4" s="33">
        <v>5</v>
      </c>
      <c r="S4" s="1008" t="s">
        <v>9172</v>
      </c>
      <c r="T4" s="715" t="str">
        <f t="shared" si="0"/>
        <v>EK7253751 Corp</v>
      </c>
      <c r="U4" s="716" t="e">
        <f ca="1">_xll.BDP($T4,$U$1)</f>
        <v>#NAME?</v>
      </c>
      <c r="V4" s="715">
        <f t="shared" si="1"/>
        <v>2</v>
      </c>
      <c r="W4" s="715">
        <f t="shared" si="2"/>
        <v>6</v>
      </c>
      <c r="X4" s="715" t="str">
        <f t="shared" si="3"/>
        <v>Q1</v>
      </c>
      <c r="Y4" s="717" t="e">
        <f ca="1">_xll.BDP($T4,Y$1)</f>
        <v>#NAME?</v>
      </c>
      <c r="Z4" s="717" t="e">
        <f ca="1">_xll.BDP($T4,$Z$1)</f>
        <v>#NAME?</v>
      </c>
      <c r="AA4" s="717" t="e">
        <f ca="1">_xll.BDP($T4,AA$1)</f>
        <v>#NAME?</v>
      </c>
      <c r="AB4" s="718" t="e">
        <f ca="1">IF(AA4="FLOATING",J4,(_xll.BDP($T4,AB$1)/100))</f>
        <v>#NAME?</v>
      </c>
      <c r="AC4" s="719" t="e">
        <f ca="1">_xll.BDP(T4,$AC$1)</f>
        <v>#NAME?</v>
      </c>
      <c r="AD4" s="720" t="e">
        <f ca="1">_xll.BDP($T4,AD$1)</f>
        <v>#NAME?</v>
      </c>
      <c r="AE4" s="719" t="e">
        <f ca="1">_xll.BDP($T4,AE$1)</f>
        <v>#NAME?</v>
      </c>
      <c r="AF4" s="715" t="e">
        <f ca="1">_xll.BDP($T4,AF$1)</f>
        <v>#NAME?</v>
      </c>
      <c r="AG4" s="719" t="e">
        <f ca="1">_xll.BDP($T4,AG$1)</f>
        <v>#NAME?</v>
      </c>
      <c r="AH4" s="719" t="e">
        <f ca="1">VLOOKUP(AF4,Values!$A$1:$C$12,2,FALSE)</f>
        <v>#NAME?</v>
      </c>
      <c r="AI4" s="716" t="e">
        <f ca="1">_xll.BDP($T4,$AI$1)</f>
        <v>#NAME?</v>
      </c>
      <c r="AJ4" s="716" t="e">
        <f ca="1">_xll.BDP($T4,$AJ$1)</f>
        <v>#NAME?</v>
      </c>
      <c r="AK4" s="716" t="e">
        <f ca="1">_xll.BDP($T4,$AK$1)</f>
        <v>#NAME?</v>
      </c>
      <c r="AL4" s="721" t="e">
        <f ca="1">VLOOKUP(AK4,Values!$E$2:$F$8,2,)</f>
        <v>#NAME?</v>
      </c>
      <c r="AM4" s="719" t="e">
        <f ca="1">_xll.BDP($T4,$AM$1)</f>
        <v>#NAME?</v>
      </c>
      <c r="AN4" s="719" t="e">
        <f ca="1">_xll.BDP($T4,$AN$1)</f>
        <v>#NAME?</v>
      </c>
      <c r="AO4" s="719" t="e">
        <f ca="1">_xll.BDP($T4,$AO$1)</f>
        <v>#NAME?</v>
      </c>
      <c r="AP4" s="719" t="str">
        <f t="shared" si="4"/>
        <v>5yr</v>
      </c>
      <c r="AQ4" s="775" t="e">
        <f ca="1">_xll.BDP(T4,"YRS_TO_MTY_ISSUE")</f>
        <v>#NAME?</v>
      </c>
      <c r="AR4" s="794">
        <f t="shared" si="5"/>
        <v>5</v>
      </c>
      <c r="AS4" s="795"/>
      <c r="AT4" s="719" t="e">
        <f ca="1">_xll.BDP($T4,AT$1)</f>
        <v>#NAME?</v>
      </c>
      <c r="AU4" s="719" t="e">
        <f ca="1">_xll.BDP(T4,$AU$1)</f>
        <v>#NAME?</v>
      </c>
      <c r="AV4" s="719" t="e">
        <f ca="1">_xll.BDP(T4,$AV$1)</f>
        <v>#NAME?</v>
      </c>
      <c r="AW4" s="719" t="e">
        <f ca="1">_xll.BDP($T4,AW$1)</f>
        <v>#NAME?</v>
      </c>
      <c r="AX4" s="719" t="e">
        <f t="shared" ca="1" si="6"/>
        <v>#NAME?</v>
      </c>
      <c r="AY4" s="719" t="e">
        <f ca="1">_xll.BDP(T4,$AY$1)</f>
        <v>#NAME?</v>
      </c>
      <c r="AZ4" s="719" t="e">
        <f t="shared" ca="1" si="7"/>
        <v>#NAME?</v>
      </c>
      <c r="BA4" s="719" t="e">
        <f t="shared" ca="1" si="8"/>
        <v>#NAME?</v>
      </c>
      <c r="BB4" s="719" t="e">
        <f ca="1">VLOOKUP(Y4,Values!$H$2:$I$15,2,FALSE)</f>
        <v>#NAME?</v>
      </c>
      <c r="BC4" s="719"/>
    </row>
    <row r="5" spans="1:55" ht="12.75" customHeight="1" x14ac:dyDescent="0.3">
      <c r="A5" s="1007">
        <v>42040</v>
      </c>
      <c r="B5" s="33" t="s">
        <v>9206</v>
      </c>
      <c r="C5" s="33" t="s">
        <v>9203</v>
      </c>
      <c r="D5" s="883">
        <v>1250</v>
      </c>
      <c r="E5" s="33" t="s">
        <v>37</v>
      </c>
      <c r="F5" s="62">
        <v>43871</v>
      </c>
      <c r="G5" s="33" t="s">
        <v>9204</v>
      </c>
      <c r="H5" s="33" t="s">
        <v>570</v>
      </c>
      <c r="I5" s="881" t="s">
        <v>3838</v>
      </c>
      <c r="J5" s="882" t="s">
        <v>20</v>
      </c>
      <c r="K5" s="880">
        <v>-15</v>
      </c>
      <c r="L5" s="882" t="s">
        <v>9207</v>
      </c>
      <c r="M5" s="880">
        <v>-9</v>
      </c>
      <c r="N5" s="33" t="s">
        <v>2368</v>
      </c>
      <c r="O5" s="1009">
        <v>4.32</v>
      </c>
      <c r="P5" s="33" t="s">
        <v>1890</v>
      </c>
      <c r="Q5" s="882"/>
      <c r="R5" s="33">
        <v>5</v>
      </c>
      <c r="S5" s="1008" t="s">
        <v>9174</v>
      </c>
      <c r="T5" s="715" t="str">
        <f t="shared" si="0"/>
        <v>EK7279863 Corp</v>
      </c>
      <c r="U5" s="716" t="e">
        <f ca="1">_xll.BDP($T5,$U$1)</f>
        <v>#NAME?</v>
      </c>
      <c r="V5" s="715">
        <f t="shared" si="1"/>
        <v>2</v>
      </c>
      <c r="W5" s="715">
        <f t="shared" si="2"/>
        <v>6</v>
      </c>
      <c r="X5" s="715" t="str">
        <f t="shared" si="3"/>
        <v>Q1</v>
      </c>
      <c r="Y5" s="717" t="e">
        <f ca="1">_xll.BDP($T5,Y$1)</f>
        <v>#NAME?</v>
      </c>
      <c r="Z5" s="717" t="e">
        <f ca="1">_xll.BDP($T5,$Z$1)</f>
        <v>#NAME?</v>
      </c>
      <c r="AA5" s="717" t="e">
        <f ca="1">_xll.BDP($T5,AA$1)</f>
        <v>#NAME?</v>
      </c>
      <c r="AB5" s="718" t="e">
        <f ca="1">IF(AA5="FLOATING",J5,(_xll.BDP($T5,AB$1)/100))</f>
        <v>#NAME?</v>
      </c>
      <c r="AC5" s="719" t="e">
        <f ca="1">_xll.BDP(T5,$AC$1)</f>
        <v>#NAME?</v>
      </c>
      <c r="AD5" s="720" t="e">
        <f ca="1">_xll.BDP($T5,AD$1)</f>
        <v>#NAME?</v>
      </c>
      <c r="AE5" s="719" t="e">
        <f ca="1">_xll.BDP($T5,AE$1)</f>
        <v>#NAME?</v>
      </c>
      <c r="AF5" s="715" t="e">
        <f ca="1">_xll.BDP($T5,AF$1)</f>
        <v>#NAME?</v>
      </c>
      <c r="AG5" s="719" t="e">
        <f ca="1">_xll.BDP($T5,AG$1)</f>
        <v>#NAME?</v>
      </c>
      <c r="AH5" s="719" t="e">
        <f ca="1">VLOOKUP(AF5,Values!$A$1:$C$12,2,FALSE)</f>
        <v>#NAME?</v>
      </c>
      <c r="AI5" s="716" t="e">
        <f ca="1">_xll.BDP($T5,$AI$1)</f>
        <v>#NAME?</v>
      </c>
      <c r="AJ5" s="716" t="e">
        <f ca="1">_xll.BDP($T5,$AJ$1)</f>
        <v>#NAME?</v>
      </c>
      <c r="AK5" s="716" t="e">
        <f ca="1">_xll.BDP($T5,$AK$1)</f>
        <v>#NAME?</v>
      </c>
      <c r="AL5" s="721" t="e">
        <f ca="1">VLOOKUP(AK5,Values!$E$2:$F$8,2,)</f>
        <v>#NAME?</v>
      </c>
      <c r="AM5" s="719" t="e">
        <f ca="1">_xll.BDP($T5,$AM$1)</f>
        <v>#NAME?</v>
      </c>
      <c r="AN5" s="719" t="e">
        <f ca="1">_xll.BDP($T5,$AN$1)</f>
        <v>#NAME?</v>
      </c>
      <c r="AO5" s="719" t="e">
        <f ca="1">_xll.BDP($T5,$AO$1)</f>
        <v>#NAME?</v>
      </c>
      <c r="AP5" s="719" t="str">
        <f t="shared" si="4"/>
        <v>5yr</v>
      </c>
      <c r="AQ5" s="775" t="e">
        <f ca="1">_xll.BDP(T5,"YRS_TO_MTY_ISSUE")</f>
        <v>#NAME?</v>
      </c>
      <c r="AR5" s="794">
        <f t="shared" si="5"/>
        <v>5</v>
      </c>
      <c r="AS5" s="795"/>
      <c r="AT5" s="719" t="e">
        <f ca="1">_xll.BDP($T5,AT$1)</f>
        <v>#NAME?</v>
      </c>
      <c r="AU5" s="719" t="e">
        <f ca="1">_xll.BDP(T5,$AU$1)</f>
        <v>#NAME?</v>
      </c>
      <c r="AV5" s="719" t="e">
        <f ca="1">_xll.BDP(T5,$AV$1)</f>
        <v>#NAME?</v>
      </c>
      <c r="AW5" s="719" t="e">
        <f ca="1">_xll.BDP($T5,AW$1)</f>
        <v>#NAME?</v>
      </c>
      <c r="AX5" s="719" t="e">
        <f t="shared" ca="1" si="6"/>
        <v>#NAME?</v>
      </c>
      <c r="AY5" s="719" t="e">
        <f ca="1">_xll.BDP(T5,$AY$1)</f>
        <v>#NAME?</v>
      </c>
      <c r="AZ5" s="719" t="e">
        <f t="shared" ca="1" si="7"/>
        <v>#NAME?</v>
      </c>
      <c r="BA5" s="719" t="e">
        <f t="shared" ca="1" si="8"/>
        <v>#NAME?</v>
      </c>
      <c r="BB5" s="719" t="e">
        <f ca="1">VLOOKUP(Y5,Values!$H$2:$I$15,2,FALSE)</f>
        <v>#NAME?</v>
      </c>
      <c r="BC5" s="719"/>
    </row>
    <row r="6" spans="1:55" ht="12.75" customHeight="1" x14ac:dyDescent="0.3">
      <c r="A6" s="1007">
        <v>42040</v>
      </c>
      <c r="B6" s="33" t="s">
        <v>9208</v>
      </c>
      <c r="C6" s="33" t="s">
        <v>9203</v>
      </c>
      <c r="D6" s="883">
        <v>1250</v>
      </c>
      <c r="E6" s="33" t="s">
        <v>224</v>
      </c>
      <c r="F6" s="62">
        <v>43871</v>
      </c>
      <c r="G6" s="33" t="s">
        <v>9204</v>
      </c>
      <c r="H6" s="33" t="s">
        <v>631</v>
      </c>
      <c r="I6" s="881" t="s">
        <v>952</v>
      </c>
      <c r="J6" s="882" t="s">
        <v>191</v>
      </c>
      <c r="K6" s="880">
        <v>-15</v>
      </c>
      <c r="L6" s="882" t="s">
        <v>9209</v>
      </c>
      <c r="M6" s="880">
        <v>-6</v>
      </c>
      <c r="N6" s="33" t="s">
        <v>116</v>
      </c>
      <c r="O6" s="1009">
        <v>4</v>
      </c>
      <c r="P6" s="33" t="s">
        <v>1937</v>
      </c>
      <c r="Q6" s="882"/>
      <c r="R6" s="33">
        <v>0</v>
      </c>
      <c r="S6" s="1008" t="s">
        <v>9173</v>
      </c>
      <c r="T6" s="715" t="str">
        <f t="shared" si="0"/>
        <v>EK7253819 Corp</v>
      </c>
      <c r="U6" s="716" t="e">
        <f ca="1">_xll.BDP($T6,$U$1)</f>
        <v>#NAME?</v>
      </c>
      <c r="V6" s="715">
        <f t="shared" si="1"/>
        <v>2</v>
      </c>
      <c r="W6" s="715">
        <f t="shared" si="2"/>
        <v>6</v>
      </c>
      <c r="X6" s="715" t="str">
        <f t="shared" si="3"/>
        <v>Q1</v>
      </c>
      <c r="Y6" s="717" t="e">
        <f ca="1">_xll.BDP($T6,Y$1)</f>
        <v>#NAME?</v>
      </c>
      <c r="Z6" s="717" t="e">
        <f ca="1">_xll.BDP($T6,$Z$1)</f>
        <v>#NAME?</v>
      </c>
      <c r="AA6" s="717" t="e">
        <f ca="1">_xll.BDP($T6,AA$1)</f>
        <v>#NAME?</v>
      </c>
      <c r="AB6" s="718" t="e">
        <f ca="1">IF(AA6="FLOATING",J6,(_xll.BDP($T6,AB$1)/100))</f>
        <v>#NAME?</v>
      </c>
      <c r="AC6" s="719" t="e">
        <f ca="1">_xll.BDP(T6,$AC$1)</f>
        <v>#NAME?</v>
      </c>
      <c r="AD6" s="720" t="e">
        <f ca="1">_xll.BDP($T6,AD$1)</f>
        <v>#NAME?</v>
      </c>
      <c r="AE6" s="719" t="e">
        <f ca="1">_xll.BDP($T6,AE$1)</f>
        <v>#NAME?</v>
      </c>
      <c r="AF6" s="715" t="e">
        <f ca="1">_xll.BDP($T6,AF$1)</f>
        <v>#NAME?</v>
      </c>
      <c r="AG6" s="719" t="e">
        <f ca="1">_xll.BDP($T6,AG$1)</f>
        <v>#NAME?</v>
      </c>
      <c r="AH6" s="719" t="e">
        <f ca="1">VLOOKUP(AF6,Values!$A$1:$C$12,2,FALSE)</f>
        <v>#NAME?</v>
      </c>
      <c r="AI6" s="716" t="e">
        <f ca="1">_xll.BDP($T6,$AI$1)</f>
        <v>#NAME?</v>
      </c>
      <c r="AJ6" s="716" t="e">
        <f ca="1">_xll.BDP($T6,$AJ$1)</f>
        <v>#NAME?</v>
      </c>
      <c r="AK6" s="716" t="e">
        <f ca="1">_xll.BDP($T6,$AK$1)</f>
        <v>#NAME?</v>
      </c>
      <c r="AL6" s="721" t="e">
        <f ca="1">VLOOKUP(AK6,Values!$E$2:$F$8,2,)</f>
        <v>#NAME?</v>
      </c>
      <c r="AM6" s="719" t="e">
        <f ca="1">_xll.BDP($T6,$AM$1)</f>
        <v>#NAME?</v>
      </c>
      <c r="AN6" s="719" t="e">
        <f ca="1">_xll.BDP($T6,$AN$1)</f>
        <v>#NAME?</v>
      </c>
      <c r="AO6" s="719" t="e">
        <f ca="1">_xll.BDP($T6,$AO$1)</f>
        <v>#NAME?</v>
      </c>
      <c r="AP6" s="719" t="str">
        <f t="shared" si="4"/>
        <v>7yr</v>
      </c>
      <c r="AQ6" s="775" t="e">
        <f ca="1">_xll.BDP(T6,"YRS_TO_MTY_ISSUE")</f>
        <v>#NAME?</v>
      </c>
      <c r="AR6" s="794">
        <f t="shared" si="5"/>
        <v>5</v>
      </c>
      <c r="AS6" s="795"/>
      <c r="AT6" s="719" t="e">
        <f ca="1">_xll.BDP($T6,AT$1)</f>
        <v>#NAME?</v>
      </c>
      <c r="AU6" s="719" t="e">
        <f ca="1">_xll.BDP(T6,$AU$1)</f>
        <v>#NAME?</v>
      </c>
      <c r="AV6" s="719" t="e">
        <f ca="1">_xll.BDP(T6,$AV$1)</f>
        <v>#NAME?</v>
      </c>
      <c r="AW6" s="719" t="e">
        <f ca="1">_xll.BDP($T6,AW$1)</f>
        <v>#NAME?</v>
      </c>
      <c r="AX6" s="719" t="e">
        <f t="shared" ca="1" si="6"/>
        <v>#NAME?</v>
      </c>
      <c r="AY6" s="719" t="e">
        <f ca="1">_xll.BDP(T6,$AY$1)</f>
        <v>#NAME?</v>
      </c>
      <c r="AZ6" s="719" t="e">
        <f t="shared" ca="1" si="7"/>
        <v>#NAME?</v>
      </c>
      <c r="BA6" s="719" t="e">
        <f t="shared" ca="1" si="8"/>
        <v>#NAME?</v>
      </c>
      <c r="BB6" s="719" t="e">
        <f ca="1">VLOOKUP(Y6,Values!$H$2:$I$15,2,FALSE)</f>
        <v>#NAME?</v>
      </c>
      <c r="BC6" s="719"/>
    </row>
    <row r="7" spans="1:55" ht="12.75" customHeight="1" x14ac:dyDescent="0.3">
      <c r="A7" s="1007">
        <v>42040</v>
      </c>
      <c r="B7" s="33" t="s">
        <v>9210</v>
      </c>
      <c r="C7" s="33" t="s">
        <v>9203</v>
      </c>
      <c r="D7" s="883">
        <v>2500</v>
      </c>
      <c r="E7" s="33" t="s">
        <v>66</v>
      </c>
      <c r="F7" s="62">
        <v>45698</v>
      </c>
      <c r="G7" s="33" t="s">
        <v>9204</v>
      </c>
      <c r="H7" s="33" t="s">
        <v>145</v>
      </c>
      <c r="I7" s="881" t="s">
        <v>673</v>
      </c>
      <c r="J7" s="882" t="s">
        <v>293</v>
      </c>
      <c r="K7" s="880">
        <v>-15</v>
      </c>
      <c r="L7" s="882" t="s">
        <v>9211</v>
      </c>
      <c r="M7" s="880">
        <v>-7</v>
      </c>
      <c r="N7" s="33" t="s">
        <v>7016</v>
      </c>
      <c r="O7" s="1009">
        <v>3.84</v>
      </c>
      <c r="P7" s="33" t="s">
        <v>1937</v>
      </c>
      <c r="Q7" s="882"/>
      <c r="R7" s="33">
        <v>0</v>
      </c>
      <c r="S7" s="1008" t="s">
        <v>9170</v>
      </c>
      <c r="T7" s="715" t="str">
        <f t="shared" si="0"/>
        <v>EK7278964 Corp</v>
      </c>
      <c r="U7" s="716" t="e">
        <f ca="1">_xll.BDP($T7,$U$1)</f>
        <v>#NAME?</v>
      </c>
      <c r="V7" s="715">
        <f t="shared" si="1"/>
        <v>2</v>
      </c>
      <c r="W7" s="715">
        <f t="shared" si="2"/>
        <v>6</v>
      </c>
      <c r="X7" s="715" t="str">
        <f t="shared" si="3"/>
        <v>Q1</v>
      </c>
      <c r="Y7" s="717" t="e">
        <f ca="1">_xll.BDP($T7,Y$1)</f>
        <v>#NAME?</v>
      </c>
      <c r="Z7" s="717" t="e">
        <f ca="1">_xll.BDP($T7,$Z$1)</f>
        <v>#NAME?</v>
      </c>
      <c r="AA7" s="717" t="e">
        <f ca="1">_xll.BDP($T7,AA$1)</f>
        <v>#NAME?</v>
      </c>
      <c r="AB7" s="718" t="e">
        <f ca="1">IF(AA7="FLOATING",J7,(_xll.BDP($T7,AB$1)/100))</f>
        <v>#NAME?</v>
      </c>
      <c r="AC7" s="719" t="e">
        <f ca="1">_xll.BDP(T7,$AC$1)</f>
        <v>#NAME?</v>
      </c>
      <c r="AD7" s="720" t="e">
        <f ca="1">_xll.BDP($T7,AD$1)</f>
        <v>#NAME?</v>
      </c>
      <c r="AE7" s="719" t="e">
        <f ca="1">_xll.BDP($T7,AE$1)</f>
        <v>#NAME?</v>
      </c>
      <c r="AF7" s="715" t="e">
        <f ca="1">_xll.BDP($T7,AF$1)</f>
        <v>#NAME?</v>
      </c>
      <c r="AG7" s="719" t="e">
        <f ca="1">_xll.BDP($T7,AG$1)</f>
        <v>#NAME?</v>
      </c>
      <c r="AH7" s="719" t="e">
        <f ca="1">VLOOKUP(AF7,Values!$A$1:$C$12,2,FALSE)</f>
        <v>#NAME?</v>
      </c>
      <c r="AI7" s="716" t="e">
        <f ca="1">_xll.BDP($T7,$AI$1)</f>
        <v>#NAME?</v>
      </c>
      <c r="AJ7" s="716" t="e">
        <f ca="1">_xll.BDP($T7,$AJ$1)</f>
        <v>#NAME?</v>
      </c>
      <c r="AK7" s="716" t="e">
        <f ca="1">_xll.BDP($T7,$AK$1)</f>
        <v>#NAME?</v>
      </c>
      <c r="AL7" s="721" t="e">
        <f ca="1">VLOOKUP(AK7,Values!$E$2:$F$8,2,)</f>
        <v>#NAME?</v>
      </c>
      <c r="AM7" s="719" t="e">
        <f ca="1">_xll.BDP($T7,$AM$1)</f>
        <v>#NAME?</v>
      </c>
      <c r="AN7" s="719" t="e">
        <f ca="1">_xll.BDP($T7,$AN$1)</f>
        <v>#NAME?</v>
      </c>
      <c r="AO7" s="719" t="e">
        <f ca="1">_xll.BDP($T7,$AO$1)</f>
        <v>#NAME?</v>
      </c>
      <c r="AP7" s="719" t="str">
        <f t="shared" si="4"/>
        <v>10yr</v>
      </c>
      <c r="AQ7" s="775" t="e">
        <f ca="1">_xll.BDP(T7,"YRS_TO_MTY_ISSUE")</f>
        <v>#NAME?</v>
      </c>
      <c r="AR7" s="794">
        <f t="shared" si="5"/>
        <v>10</v>
      </c>
      <c r="AS7" s="795"/>
      <c r="AT7" s="719" t="e">
        <f ca="1">_xll.BDP($T7,AT$1)</f>
        <v>#NAME?</v>
      </c>
      <c r="AU7" s="719" t="e">
        <f ca="1">_xll.BDP(T7,$AU$1)</f>
        <v>#NAME?</v>
      </c>
      <c r="AV7" s="719" t="e">
        <f ca="1">_xll.BDP(T7,$AV$1)</f>
        <v>#NAME?</v>
      </c>
      <c r="AW7" s="719" t="e">
        <f ca="1">_xll.BDP($T7,AW$1)</f>
        <v>#NAME?</v>
      </c>
      <c r="AX7" s="719" t="e">
        <f t="shared" ca="1" si="6"/>
        <v>#NAME?</v>
      </c>
      <c r="AY7" s="719" t="e">
        <f ca="1">_xll.BDP(T7,$AY$1)</f>
        <v>#NAME?</v>
      </c>
      <c r="AZ7" s="719" t="e">
        <f t="shared" ca="1" si="7"/>
        <v>#NAME?</v>
      </c>
      <c r="BA7" s="719" t="e">
        <f t="shared" ca="1" si="8"/>
        <v>#NAME?</v>
      </c>
      <c r="BB7" s="719" t="e">
        <f ca="1">VLOOKUP(Y7,Values!$H$2:$I$15,2,FALSE)</f>
        <v>#NAME?</v>
      </c>
      <c r="BC7" s="719"/>
    </row>
    <row r="8" spans="1:55" ht="12.75" customHeight="1" x14ac:dyDescent="0.3">
      <c r="A8" s="1007">
        <v>42040</v>
      </c>
      <c r="B8" s="33" t="s">
        <v>9212</v>
      </c>
      <c r="C8" s="33" t="s">
        <v>9203</v>
      </c>
      <c r="D8" s="883">
        <v>2000</v>
      </c>
      <c r="E8" s="33" t="s">
        <v>117</v>
      </c>
      <c r="F8" s="62">
        <v>53003</v>
      </c>
      <c r="G8" s="33" t="s">
        <v>9204</v>
      </c>
      <c r="H8" s="33" t="s">
        <v>124</v>
      </c>
      <c r="I8" s="881" t="s">
        <v>676</v>
      </c>
      <c r="J8" s="882" t="s">
        <v>661</v>
      </c>
      <c r="K8" s="880">
        <v>-15</v>
      </c>
      <c r="L8" s="882" t="s">
        <v>9213</v>
      </c>
      <c r="M8" s="880">
        <v>-9</v>
      </c>
      <c r="N8" s="33" t="s">
        <v>9214</v>
      </c>
      <c r="O8" s="1009">
        <v>4.3499999999999996</v>
      </c>
      <c r="P8" s="33" t="s">
        <v>8595</v>
      </c>
      <c r="Q8" s="882"/>
      <c r="R8" s="33">
        <v>15</v>
      </c>
      <c r="S8" s="1008" t="s">
        <v>9168</v>
      </c>
      <c r="T8" s="715" t="str">
        <f t="shared" si="0"/>
        <v>EK7267876 Corp</v>
      </c>
      <c r="U8" s="716" t="e">
        <f ca="1">_xll.BDP($T8,$U$1)</f>
        <v>#NAME?</v>
      </c>
      <c r="V8" s="715">
        <f t="shared" si="1"/>
        <v>2</v>
      </c>
      <c r="W8" s="715">
        <f t="shared" si="2"/>
        <v>6</v>
      </c>
      <c r="X8" s="715" t="str">
        <f t="shared" si="3"/>
        <v>Q1</v>
      </c>
      <c r="Y8" s="717" t="e">
        <f ca="1">_xll.BDP($T8,Y$1)</f>
        <v>#NAME?</v>
      </c>
      <c r="Z8" s="717" t="e">
        <f ca="1">_xll.BDP($T8,$Z$1)</f>
        <v>#NAME?</v>
      </c>
      <c r="AA8" s="717" t="e">
        <f ca="1">_xll.BDP($T8,AA$1)</f>
        <v>#NAME?</v>
      </c>
      <c r="AB8" s="718" t="e">
        <f ca="1">IF(AA8="FLOATING",J8,(_xll.BDP($T8,AB$1)/100))</f>
        <v>#NAME?</v>
      </c>
      <c r="AC8" s="719" t="e">
        <f ca="1">_xll.BDP(T8,$AC$1)</f>
        <v>#NAME?</v>
      </c>
      <c r="AD8" s="720" t="e">
        <f ca="1">_xll.BDP($T8,AD$1)</f>
        <v>#NAME?</v>
      </c>
      <c r="AE8" s="719" t="e">
        <f ca="1">_xll.BDP($T8,AE$1)</f>
        <v>#NAME?</v>
      </c>
      <c r="AF8" s="715" t="e">
        <f ca="1">_xll.BDP($T8,AF$1)</f>
        <v>#NAME?</v>
      </c>
      <c r="AG8" s="719" t="e">
        <f ca="1">_xll.BDP($T8,AG$1)</f>
        <v>#NAME?</v>
      </c>
      <c r="AH8" s="719" t="e">
        <f ca="1">VLOOKUP(AF8,Values!$A$1:$C$12,2,FALSE)</f>
        <v>#NAME?</v>
      </c>
      <c r="AI8" s="716" t="e">
        <f ca="1">_xll.BDP($T8,$AI$1)</f>
        <v>#NAME?</v>
      </c>
      <c r="AJ8" s="716" t="e">
        <f ca="1">_xll.BDP($T8,$AJ$1)</f>
        <v>#NAME?</v>
      </c>
      <c r="AK8" s="716" t="e">
        <f ca="1">_xll.BDP($T8,$AK$1)</f>
        <v>#NAME?</v>
      </c>
      <c r="AL8" s="721" t="e">
        <f ca="1">VLOOKUP(AK8,Values!$E$2:$F$8,2,)</f>
        <v>#NAME?</v>
      </c>
      <c r="AM8" s="719" t="e">
        <f ca="1">_xll.BDP($T8,$AM$1)</f>
        <v>#NAME?</v>
      </c>
      <c r="AN8" s="719" t="e">
        <f ca="1">_xll.BDP($T8,$AN$1)</f>
        <v>#NAME?</v>
      </c>
      <c r="AO8" s="719" t="e">
        <f ca="1">_xll.BDP($T8,$AO$1)</f>
        <v>#NAME?</v>
      </c>
      <c r="AP8" s="719" t="str">
        <f t="shared" si="4"/>
        <v>30yr</v>
      </c>
      <c r="AQ8" s="775" t="e">
        <f ca="1">_xll.BDP(T8,"YRS_TO_MTY_ISSUE")</f>
        <v>#NAME?</v>
      </c>
      <c r="AR8" s="794">
        <f t="shared" si="5"/>
        <v>30</v>
      </c>
      <c r="AS8" s="795"/>
      <c r="AT8" s="719" t="e">
        <f ca="1">_xll.BDP($T8,AT$1)</f>
        <v>#NAME?</v>
      </c>
      <c r="AU8" s="719" t="e">
        <f ca="1">_xll.BDP(T8,$AU$1)</f>
        <v>#NAME?</v>
      </c>
      <c r="AV8" s="719" t="e">
        <f ca="1">_xll.BDP(T8,$AV$1)</f>
        <v>#NAME?</v>
      </c>
      <c r="AW8" s="719" t="e">
        <f ca="1">_xll.BDP($T8,AW$1)</f>
        <v>#NAME?</v>
      </c>
      <c r="AX8" s="719" t="e">
        <f t="shared" ca="1" si="6"/>
        <v>#NAME?</v>
      </c>
      <c r="AY8" s="719" t="e">
        <f ca="1">_xll.BDP(T8,$AY$1)</f>
        <v>#NAME?</v>
      </c>
      <c r="AZ8" s="719" t="e">
        <f t="shared" ca="1" si="7"/>
        <v>#NAME?</v>
      </c>
      <c r="BA8" s="719" t="e">
        <f t="shared" ca="1" si="8"/>
        <v>#NAME?</v>
      </c>
      <c r="BB8" s="719" t="e">
        <f ca="1">VLOOKUP(Y8,Values!$H$2:$I$15,2,FALSE)</f>
        <v>#NAME?</v>
      </c>
      <c r="BC8" s="719"/>
    </row>
    <row r="9" spans="1:55" ht="12.75" customHeight="1" x14ac:dyDescent="0.3">
      <c r="A9" s="1007">
        <v>42040</v>
      </c>
      <c r="B9" s="33" t="s">
        <v>9215</v>
      </c>
      <c r="C9" s="33" t="s">
        <v>1723</v>
      </c>
      <c r="D9" s="883">
        <v>650</v>
      </c>
      <c r="E9" s="33" t="s">
        <v>66</v>
      </c>
      <c r="F9" s="62">
        <v>45700</v>
      </c>
      <c r="G9" s="880" t="s">
        <v>9216</v>
      </c>
      <c r="H9" s="880" t="s">
        <v>2538</v>
      </c>
      <c r="I9" s="881" t="s">
        <v>9217</v>
      </c>
      <c r="J9" s="882" t="s">
        <v>9218</v>
      </c>
      <c r="K9" s="880">
        <v>-12.5</v>
      </c>
      <c r="L9" s="882" t="s">
        <v>9219</v>
      </c>
      <c r="M9" s="880">
        <v>-5</v>
      </c>
      <c r="N9" s="33" t="s">
        <v>1798</v>
      </c>
      <c r="O9" s="1009">
        <v>3</v>
      </c>
      <c r="P9" s="33" t="s">
        <v>1900</v>
      </c>
      <c r="Q9" s="882"/>
      <c r="R9" s="33">
        <v>10</v>
      </c>
      <c r="S9" s="1008" t="s">
        <v>9169</v>
      </c>
      <c r="T9" s="715" t="str">
        <f t="shared" si="0"/>
        <v>EJ4305839 Corp</v>
      </c>
      <c r="U9" s="716" t="e">
        <f ca="1">_xll.BDP($T9,$U$1)</f>
        <v>#NAME?</v>
      </c>
      <c r="V9" s="715">
        <f t="shared" si="1"/>
        <v>2</v>
      </c>
      <c r="W9" s="715">
        <f t="shared" si="2"/>
        <v>6</v>
      </c>
      <c r="X9" s="715" t="str">
        <f t="shared" si="3"/>
        <v>Q1</v>
      </c>
      <c r="Y9" s="717" t="e">
        <f ca="1">_xll.BDP($T9,Y$1)</f>
        <v>#NAME?</v>
      </c>
      <c r="Z9" s="717" t="e">
        <f ca="1">_xll.BDP($T9,$Z$1)</f>
        <v>#NAME?</v>
      </c>
      <c r="AA9" s="717" t="e">
        <f ca="1">_xll.BDP($T9,AA$1)</f>
        <v>#NAME?</v>
      </c>
      <c r="AB9" s="718" t="e">
        <f ca="1">IF(AA9="FLOATING",J9,(_xll.BDP($T9,AB$1)/100))</f>
        <v>#NAME?</v>
      </c>
      <c r="AC9" s="719" t="e">
        <f ca="1">_xll.BDP(T9,$AC$1)</f>
        <v>#NAME?</v>
      </c>
      <c r="AD9" s="720" t="e">
        <f ca="1">_xll.BDP($T9,AD$1)</f>
        <v>#NAME?</v>
      </c>
      <c r="AE9" s="719" t="e">
        <f ca="1">_xll.BDP($T9,AE$1)</f>
        <v>#NAME?</v>
      </c>
      <c r="AF9" s="715" t="e">
        <f ca="1">_xll.BDP($T9,AF$1)</f>
        <v>#NAME?</v>
      </c>
      <c r="AG9" s="719" t="e">
        <f ca="1">_xll.BDP($T9,AG$1)</f>
        <v>#NAME?</v>
      </c>
      <c r="AH9" s="719" t="e">
        <f ca="1">VLOOKUP(AF9,Values!$A$1:$C$12,2,FALSE)</f>
        <v>#NAME?</v>
      </c>
      <c r="AI9" s="716" t="e">
        <f ca="1">_xll.BDP($T9,$AI$1)</f>
        <v>#NAME?</v>
      </c>
      <c r="AJ9" s="716" t="e">
        <f ca="1">_xll.BDP($T9,$AJ$1)</f>
        <v>#NAME?</v>
      </c>
      <c r="AK9" s="716" t="e">
        <f ca="1">_xll.BDP($T9,$AK$1)</f>
        <v>#NAME?</v>
      </c>
      <c r="AL9" s="721" t="e">
        <f ca="1">VLOOKUP(AK9,Values!$E$2:$F$8,2,)</f>
        <v>#NAME?</v>
      </c>
      <c r="AM9" s="719" t="e">
        <f ca="1">_xll.BDP($T9,$AM$1)</f>
        <v>#NAME?</v>
      </c>
      <c r="AN9" s="719" t="e">
        <f ca="1">_xll.BDP($T9,$AN$1)</f>
        <v>#NAME?</v>
      </c>
      <c r="AO9" s="719" t="e">
        <f ca="1">_xll.BDP($T9,$AO$1)</f>
        <v>#NAME?</v>
      </c>
      <c r="AP9" s="719" t="str">
        <f t="shared" si="4"/>
        <v>10yr</v>
      </c>
      <c r="AQ9" s="775" t="e">
        <f ca="1">_xll.BDP(T9,"YRS_TO_MTY_ISSUE")</f>
        <v>#NAME?</v>
      </c>
      <c r="AR9" s="794">
        <f t="shared" si="5"/>
        <v>10</v>
      </c>
      <c r="AS9" s="795"/>
      <c r="AT9" s="719" t="e">
        <f ca="1">_xll.BDP($T9,AT$1)</f>
        <v>#NAME?</v>
      </c>
      <c r="AU9" s="719" t="e">
        <f ca="1">_xll.BDP(T9,$AU$1)</f>
        <v>#NAME?</v>
      </c>
      <c r="AV9" s="719" t="e">
        <f ca="1">_xll.BDP(T9,$AV$1)</f>
        <v>#NAME?</v>
      </c>
      <c r="AW9" s="719" t="e">
        <f ca="1">_xll.BDP($T9,AW$1)</f>
        <v>#NAME?</v>
      </c>
      <c r="AX9" s="719" t="e">
        <f t="shared" ca="1" si="6"/>
        <v>#NAME?</v>
      </c>
      <c r="AY9" s="719" t="e">
        <f ca="1">_xll.BDP(T9,$AY$1)</f>
        <v>#NAME?</v>
      </c>
      <c r="AZ9" s="719" t="e">
        <f t="shared" ca="1" si="7"/>
        <v>#NAME?</v>
      </c>
      <c r="BA9" s="719" t="e">
        <f t="shared" ca="1" si="8"/>
        <v>#NAME?</v>
      </c>
      <c r="BB9" s="719" t="e">
        <f ca="1">VLOOKUP(Y9,Values!$H$2:$I$15,2,FALSE)</f>
        <v>#NAME?</v>
      </c>
      <c r="BC9" s="719"/>
    </row>
    <row r="10" spans="1:55" ht="12.75" customHeight="1" x14ac:dyDescent="0.3">
      <c r="A10" s="1007">
        <v>42040</v>
      </c>
      <c r="B10" s="33" t="s">
        <v>9220</v>
      </c>
      <c r="C10" s="33" t="s">
        <v>1723</v>
      </c>
      <c r="D10" s="883">
        <v>350</v>
      </c>
      <c r="E10" s="33" t="s">
        <v>117</v>
      </c>
      <c r="F10" s="62">
        <v>53005</v>
      </c>
      <c r="G10" s="880" t="s">
        <v>9216</v>
      </c>
      <c r="H10" s="880" t="s">
        <v>9221</v>
      </c>
      <c r="I10" s="881" t="s">
        <v>9222</v>
      </c>
      <c r="J10" s="882" t="s">
        <v>9223</v>
      </c>
      <c r="K10" s="880">
        <v>12.5</v>
      </c>
      <c r="L10" s="882" t="s">
        <v>9224</v>
      </c>
      <c r="M10" s="880">
        <v>-6</v>
      </c>
      <c r="N10" s="33" t="s">
        <v>1798</v>
      </c>
      <c r="O10" s="1009">
        <v>3</v>
      </c>
      <c r="P10" s="33" t="s">
        <v>9225</v>
      </c>
      <c r="Q10" s="882"/>
      <c r="R10" s="33">
        <v>17.5</v>
      </c>
      <c r="S10" s="1008" t="s">
        <v>9166</v>
      </c>
      <c r="T10" s="715" t="str">
        <f t="shared" si="0"/>
        <v>EK7268411 Corp</v>
      </c>
      <c r="U10" s="716" t="e">
        <f ca="1">_xll.BDP($T10,$U$1)</f>
        <v>#NAME?</v>
      </c>
      <c r="V10" s="715">
        <f t="shared" si="1"/>
        <v>2</v>
      </c>
      <c r="W10" s="715">
        <f t="shared" si="2"/>
        <v>6</v>
      </c>
      <c r="X10" s="715" t="str">
        <f t="shared" si="3"/>
        <v>Q1</v>
      </c>
      <c r="Y10" s="717" t="e">
        <f ca="1">_xll.BDP($T10,Y$1)</f>
        <v>#NAME?</v>
      </c>
      <c r="Z10" s="717" t="e">
        <f ca="1">_xll.BDP($T10,$Z$1)</f>
        <v>#NAME?</v>
      </c>
      <c r="AA10" s="717" t="e">
        <f ca="1">_xll.BDP($T10,AA$1)</f>
        <v>#NAME?</v>
      </c>
      <c r="AB10" s="718" t="e">
        <f ca="1">IF(AA10="FLOATING",J10,(_xll.BDP($T10,AB$1)/100))</f>
        <v>#NAME?</v>
      </c>
      <c r="AC10" s="719" t="e">
        <f ca="1">_xll.BDP(T10,$AC$1)</f>
        <v>#NAME?</v>
      </c>
      <c r="AD10" s="720" t="e">
        <f ca="1">_xll.BDP($T10,AD$1)</f>
        <v>#NAME?</v>
      </c>
      <c r="AE10" s="719" t="e">
        <f ca="1">_xll.BDP($T10,AE$1)</f>
        <v>#NAME?</v>
      </c>
      <c r="AF10" s="715" t="e">
        <f ca="1">_xll.BDP($T10,AF$1)</f>
        <v>#NAME?</v>
      </c>
      <c r="AG10" s="719" t="e">
        <f ca="1">_xll.BDP($T10,AG$1)</f>
        <v>#NAME?</v>
      </c>
      <c r="AH10" s="719" t="e">
        <f ca="1">VLOOKUP(AF10,Values!$A$1:$C$12,2,FALSE)</f>
        <v>#NAME?</v>
      </c>
      <c r="AI10" s="716" t="e">
        <f ca="1">_xll.BDP($T10,$AI$1)</f>
        <v>#NAME?</v>
      </c>
      <c r="AJ10" s="716" t="e">
        <f ca="1">_xll.BDP($T10,$AJ$1)</f>
        <v>#NAME?</v>
      </c>
      <c r="AK10" s="716" t="e">
        <f ca="1">_xll.BDP($T10,$AK$1)</f>
        <v>#NAME?</v>
      </c>
      <c r="AL10" s="721" t="e">
        <f ca="1">VLOOKUP(AK10,Values!$E$2:$F$8,2,)</f>
        <v>#NAME?</v>
      </c>
      <c r="AM10" s="719" t="e">
        <f ca="1">_xll.BDP($T10,$AM$1)</f>
        <v>#NAME?</v>
      </c>
      <c r="AN10" s="719" t="e">
        <f ca="1">_xll.BDP($T10,$AN$1)</f>
        <v>#NAME?</v>
      </c>
      <c r="AO10" s="719" t="e">
        <f ca="1">_xll.BDP($T10,$AO$1)</f>
        <v>#NAME?</v>
      </c>
      <c r="AP10" s="719" t="str">
        <f t="shared" si="4"/>
        <v>30yr</v>
      </c>
      <c r="AQ10" s="775" t="e">
        <f ca="1">_xll.BDP(T10,"YRS_TO_MTY_ISSUE")</f>
        <v>#NAME?</v>
      </c>
      <c r="AR10" s="794">
        <f t="shared" si="5"/>
        <v>30</v>
      </c>
      <c r="AS10" s="795"/>
      <c r="AT10" s="719" t="e">
        <f ca="1">_xll.BDP($T10,AT$1)</f>
        <v>#NAME?</v>
      </c>
      <c r="AU10" s="719" t="e">
        <f ca="1">_xll.BDP(T10,$AU$1)</f>
        <v>#NAME?</v>
      </c>
      <c r="AV10" s="719" t="e">
        <f ca="1">_xll.BDP(T10,$AV$1)</f>
        <v>#NAME?</v>
      </c>
      <c r="AW10" s="719" t="e">
        <f ca="1">_xll.BDP($T10,AW$1)</f>
        <v>#NAME?</v>
      </c>
      <c r="AX10" s="719" t="e">
        <f t="shared" ca="1" si="6"/>
        <v>#NAME?</v>
      </c>
      <c r="AY10" s="719" t="e">
        <f ca="1">_xll.BDP(T10,$AY$1)</f>
        <v>#NAME?</v>
      </c>
      <c r="AZ10" s="719" t="e">
        <f t="shared" ca="1" si="7"/>
        <v>#NAME?</v>
      </c>
      <c r="BA10" s="719" t="e">
        <f t="shared" ca="1" si="8"/>
        <v>#NAME?</v>
      </c>
      <c r="BB10" s="719" t="e">
        <f ca="1">VLOOKUP(Y10,Values!$H$2:$I$15,2,FALSE)</f>
        <v>#NAME?</v>
      </c>
      <c r="BC10" s="719"/>
    </row>
    <row r="11" spans="1:55" ht="12.75" customHeight="1" x14ac:dyDescent="0.3">
      <c r="A11" s="1007">
        <v>42040</v>
      </c>
      <c r="B11" s="33" t="s">
        <v>9226</v>
      </c>
      <c r="C11" s="33" t="s">
        <v>22</v>
      </c>
      <c r="D11" s="883">
        <v>250</v>
      </c>
      <c r="E11" s="33" t="s">
        <v>12</v>
      </c>
      <c r="F11" s="62">
        <v>43140</v>
      </c>
      <c r="G11" s="880" t="s">
        <v>9227</v>
      </c>
      <c r="H11" s="880" t="s">
        <v>2299</v>
      </c>
      <c r="I11" s="881" t="s">
        <v>2299</v>
      </c>
      <c r="J11" s="882" t="s">
        <v>5816</v>
      </c>
      <c r="K11" s="880">
        <v>-15</v>
      </c>
      <c r="L11" s="882"/>
      <c r="M11" s="880"/>
      <c r="N11" s="33" t="s">
        <v>391</v>
      </c>
      <c r="O11" s="1009">
        <v>2</v>
      </c>
      <c r="P11" s="33" t="s">
        <v>2892</v>
      </c>
      <c r="Q11" s="882"/>
      <c r="R11" s="33">
        <v>2.5</v>
      </c>
      <c r="S11" s="1008" t="s">
        <v>9167</v>
      </c>
      <c r="T11" s="715" t="str">
        <f t="shared" si="0"/>
        <v>EK7279145 Corp</v>
      </c>
      <c r="U11" s="716" t="e">
        <f ca="1">_xll.BDP($T11,$U$1)</f>
        <v>#NAME?</v>
      </c>
      <c r="V11" s="715">
        <f t="shared" si="1"/>
        <v>2</v>
      </c>
      <c r="W11" s="715">
        <f t="shared" si="2"/>
        <v>6</v>
      </c>
      <c r="X11" s="715" t="str">
        <f t="shared" si="3"/>
        <v>Q1</v>
      </c>
      <c r="Y11" s="717" t="e">
        <f ca="1">_xll.BDP($T11,Y$1)</f>
        <v>#NAME?</v>
      </c>
      <c r="Z11" s="717" t="e">
        <f ca="1">_xll.BDP($T11,$Z$1)</f>
        <v>#NAME?</v>
      </c>
      <c r="AA11" s="717" t="e">
        <f ca="1">_xll.BDP($T11,AA$1)</f>
        <v>#NAME?</v>
      </c>
      <c r="AB11" s="718" t="e">
        <f ca="1">IF(AA11="FLOATING",J11,(_xll.BDP($T11,AB$1)/100))</f>
        <v>#NAME?</v>
      </c>
      <c r="AC11" s="719" t="e">
        <f ca="1">_xll.BDP(T11,$AC$1)</f>
        <v>#NAME?</v>
      </c>
      <c r="AD11" s="720" t="e">
        <f ca="1">_xll.BDP($T11,AD$1)</f>
        <v>#NAME?</v>
      </c>
      <c r="AE11" s="719" t="e">
        <f ca="1">_xll.BDP($T11,AE$1)</f>
        <v>#NAME?</v>
      </c>
      <c r="AF11" s="715" t="e">
        <f ca="1">_xll.BDP($T11,AF$1)</f>
        <v>#NAME?</v>
      </c>
      <c r="AG11" s="719" t="e">
        <f ca="1">_xll.BDP($T11,AG$1)</f>
        <v>#NAME?</v>
      </c>
      <c r="AH11" s="719" t="e">
        <f ca="1">VLOOKUP(AF11,Values!$A$1:$C$12,2,FALSE)</f>
        <v>#NAME?</v>
      </c>
      <c r="AI11" s="716" t="e">
        <f ca="1">_xll.BDP($T11,$AI$1)</f>
        <v>#NAME?</v>
      </c>
      <c r="AJ11" s="716" t="e">
        <f ca="1">_xll.BDP($T11,$AJ$1)</f>
        <v>#NAME?</v>
      </c>
      <c r="AK11" s="716" t="e">
        <f ca="1">_xll.BDP($T11,$AK$1)</f>
        <v>#NAME?</v>
      </c>
      <c r="AL11" s="721" t="e">
        <f ca="1">VLOOKUP(AK11,Values!$E$2:$F$8,2,)</f>
        <v>#NAME?</v>
      </c>
      <c r="AM11" s="719" t="e">
        <f ca="1">_xll.BDP($T11,$AM$1)</f>
        <v>#NAME?</v>
      </c>
      <c r="AN11" s="719" t="e">
        <f ca="1">_xll.BDP($T11,$AN$1)</f>
        <v>#NAME?</v>
      </c>
      <c r="AO11" s="719" t="e">
        <f ca="1">_xll.BDP($T11,$AO$1)</f>
        <v>#NAME?</v>
      </c>
      <c r="AP11" s="719" t="str">
        <f t="shared" si="4"/>
        <v>3yr</v>
      </c>
      <c r="AQ11" s="775" t="e">
        <f ca="1">_xll.BDP(T11,"YRS_TO_MTY_ISSUE")</f>
        <v>#NAME?</v>
      </c>
      <c r="AR11" s="794">
        <f t="shared" si="5"/>
        <v>3</v>
      </c>
      <c r="AS11" s="795"/>
      <c r="AT11" s="719" t="e">
        <f ca="1">_xll.BDP($T11,AT$1)</f>
        <v>#NAME?</v>
      </c>
      <c r="AU11" s="719" t="e">
        <f ca="1">_xll.BDP(T11,$AU$1)</f>
        <v>#NAME?</v>
      </c>
      <c r="AV11" s="719" t="e">
        <f ca="1">_xll.BDP(T11,$AV$1)</f>
        <v>#NAME?</v>
      </c>
      <c r="AW11" s="719" t="e">
        <f ca="1">_xll.BDP($T11,AW$1)</f>
        <v>#NAME?</v>
      </c>
      <c r="AX11" s="719" t="e">
        <f t="shared" ca="1" si="6"/>
        <v>#NAME?</v>
      </c>
      <c r="AY11" s="719" t="e">
        <f ca="1">_xll.BDP(T11,$AY$1)</f>
        <v>#NAME?</v>
      </c>
      <c r="AZ11" s="719" t="e">
        <f t="shared" ca="1" si="7"/>
        <v>#NAME?</v>
      </c>
      <c r="BA11" s="719" t="e">
        <f t="shared" ca="1" si="8"/>
        <v>#NAME?</v>
      </c>
      <c r="BB11" s="719" t="e">
        <f ca="1">VLOOKUP(Y11,Values!$H$2:$I$15,2,FALSE)</f>
        <v>#NAME?</v>
      </c>
      <c r="BC11" s="719"/>
    </row>
    <row r="12" spans="1:55" ht="12.75" customHeight="1" x14ac:dyDescent="0.3">
      <c r="A12" s="1007">
        <v>42040</v>
      </c>
      <c r="B12" s="33" t="s">
        <v>9228</v>
      </c>
      <c r="C12" s="33" t="s">
        <v>22</v>
      </c>
      <c r="D12" s="883">
        <v>450</v>
      </c>
      <c r="E12" s="33" t="s">
        <v>12</v>
      </c>
      <c r="F12" s="62">
        <v>43140</v>
      </c>
      <c r="G12" s="880" t="s">
        <v>9227</v>
      </c>
      <c r="H12" s="880" t="s">
        <v>220</v>
      </c>
      <c r="I12" s="881" t="s">
        <v>3849</v>
      </c>
      <c r="J12" s="882" t="s">
        <v>305</v>
      </c>
      <c r="K12" s="880">
        <v>-15</v>
      </c>
      <c r="L12" s="882" t="s">
        <v>9229</v>
      </c>
      <c r="M12" s="880">
        <v>-4</v>
      </c>
      <c r="N12" s="33" t="s">
        <v>1420</v>
      </c>
      <c r="O12" s="1009">
        <v>4.67</v>
      </c>
      <c r="P12" s="33" t="s">
        <v>2892</v>
      </c>
      <c r="Q12" s="882"/>
      <c r="R12" s="33">
        <v>2.5</v>
      </c>
      <c r="S12" s="1008" t="s">
        <v>9128</v>
      </c>
      <c r="T12" s="715" t="str">
        <f t="shared" si="0"/>
        <v>EK7244875 Corp</v>
      </c>
      <c r="U12" s="716" t="e">
        <f ca="1">_xll.BDP($T12,$U$1)</f>
        <v>#NAME?</v>
      </c>
      <c r="V12" s="715">
        <f t="shared" si="1"/>
        <v>2</v>
      </c>
      <c r="W12" s="715">
        <f t="shared" si="2"/>
        <v>6</v>
      </c>
      <c r="X12" s="715" t="str">
        <f t="shared" si="3"/>
        <v>Q1</v>
      </c>
      <c r="Y12" s="717" t="e">
        <f ca="1">_xll.BDP($T12,Y$1)</f>
        <v>#NAME?</v>
      </c>
      <c r="Z12" s="717" t="e">
        <f ca="1">_xll.BDP($T12,$Z$1)</f>
        <v>#NAME?</v>
      </c>
      <c r="AA12" s="717" t="e">
        <f ca="1">_xll.BDP($T12,AA$1)</f>
        <v>#NAME?</v>
      </c>
      <c r="AB12" s="718" t="e">
        <f ca="1">IF(AA12="FLOATING",J12,(_xll.BDP($T12,AB$1)/100))</f>
        <v>#NAME?</v>
      </c>
      <c r="AC12" s="719" t="e">
        <f ca="1">_xll.BDP(T12,$AC$1)</f>
        <v>#NAME?</v>
      </c>
      <c r="AD12" s="720" t="e">
        <f ca="1">_xll.BDP($T12,AD$1)</f>
        <v>#NAME?</v>
      </c>
      <c r="AE12" s="719" t="e">
        <f ca="1">_xll.BDP($T12,AE$1)</f>
        <v>#NAME?</v>
      </c>
      <c r="AF12" s="715" t="e">
        <f ca="1">_xll.BDP($T12,AF$1)</f>
        <v>#NAME?</v>
      </c>
      <c r="AG12" s="719" t="e">
        <f ca="1">_xll.BDP($T12,AG$1)</f>
        <v>#NAME?</v>
      </c>
      <c r="AH12" s="719" t="e">
        <f ca="1">VLOOKUP(AF12,Values!$A$1:$C$12,2,FALSE)</f>
        <v>#NAME?</v>
      </c>
      <c r="AI12" s="716" t="e">
        <f ca="1">_xll.BDP($T12,$AI$1)</f>
        <v>#NAME?</v>
      </c>
      <c r="AJ12" s="716" t="e">
        <f ca="1">_xll.BDP($T12,$AJ$1)</f>
        <v>#NAME?</v>
      </c>
      <c r="AK12" s="716" t="e">
        <f ca="1">_xll.BDP($T12,$AK$1)</f>
        <v>#NAME?</v>
      </c>
      <c r="AL12" s="721" t="e">
        <f ca="1">VLOOKUP(AK12,Values!$E$2:$F$8,2,)</f>
        <v>#NAME?</v>
      </c>
      <c r="AM12" s="719" t="e">
        <f ca="1">_xll.BDP($T12,$AM$1)</f>
        <v>#NAME?</v>
      </c>
      <c r="AN12" s="719" t="e">
        <f ca="1">_xll.BDP($T12,$AN$1)</f>
        <v>#NAME?</v>
      </c>
      <c r="AO12" s="719" t="e">
        <f ca="1">_xll.BDP($T12,$AO$1)</f>
        <v>#NAME?</v>
      </c>
      <c r="AP12" s="719" t="str">
        <f t="shared" si="4"/>
        <v>3yr</v>
      </c>
      <c r="AQ12" s="775" t="e">
        <f ca="1">_xll.BDP(T12,"YRS_TO_MTY_ISSUE")</f>
        <v>#NAME?</v>
      </c>
      <c r="AR12" s="794">
        <f t="shared" si="5"/>
        <v>3</v>
      </c>
      <c r="AS12" s="795"/>
      <c r="AT12" s="719" t="e">
        <f ca="1">_xll.BDP($T12,AT$1)</f>
        <v>#NAME?</v>
      </c>
      <c r="AU12" s="719" t="e">
        <f ca="1">_xll.BDP(T12,$AU$1)</f>
        <v>#NAME?</v>
      </c>
      <c r="AV12" s="719" t="e">
        <f ca="1">_xll.BDP(T12,$AV$1)</f>
        <v>#NAME?</v>
      </c>
      <c r="AW12" s="719" t="e">
        <f ca="1">_xll.BDP($T12,AW$1)</f>
        <v>#NAME?</v>
      </c>
      <c r="AX12" s="719" t="e">
        <f t="shared" ca="1" si="6"/>
        <v>#NAME?</v>
      </c>
      <c r="AY12" s="719" t="e">
        <f ca="1">_xll.BDP(T12,$AY$1)</f>
        <v>#NAME?</v>
      </c>
      <c r="AZ12" s="719" t="e">
        <f t="shared" ca="1" si="7"/>
        <v>#NAME?</v>
      </c>
      <c r="BA12" s="719" t="e">
        <f t="shared" ca="1" si="8"/>
        <v>#NAME?</v>
      </c>
      <c r="BB12" s="719" t="e">
        <f ca="1">VLOOKUP(Y12,Values!$H$2:$I$15,2,FALSE)</f>
        <v>#NAME?</v>
      </c>
      <c r="BC12" s="719"/>
    </row>
    <row r="13" spans="1:55" ht="12.75" customHeight="1" x14ac:dyDescent="0.3">
      <c r="A13" s="1007">
        <v>42040</v>
      </c>
      <c r="B13" s="33" t="s">
        <v>5198</v>
      </c>
      <c r="C13" s="33" t="s">
        <v>22</v>
      </c>
      <c r="D13" s="883">
        <v>1000</v>
      </c>
      <c r="E13" s="33" t="s">
        <v>37</v>
      </c>
      <c r="F13" s="62">
        <v>43871</v>
      </c>
      <c r="G13" s="880" t="s">
        <v>9227</v>
      </c>
      <c r="H13" s="880" t="s">
        <v>226</v>
      </c>
      <c r="I13" s="881" t="s">
        <v>673</v>
      </c>
      <c r="J13" s="882" t="s">
        <v>293</v>
      </c>
      <c r="K13" s="880">
        <v>-20</v>
      </c>
      <c r="L13" s="882" t="s">
        <v>9230</v>
      </c>
      <c r="M13" s="880">
        <v>-3</v>
      </c>
      <c r="N13" s="33" t="s">
        <v>1972</v>
      </c>
      <c r="O13" s="1009">
        <v>3.7</v>
      </c>
      <c r="P13" s="33" t="s">
        <v>4228</v>
      </c>
      <c r="Q13" s="882"/>
      <c r="R13" s="33">
        <v>1.5</v>
      </c>
      <c r="S13" s="1008" t="s">
        <v>9134</v>
      </c>
      <c r="T13" s="715" t="str">
        <f t="shared" si="0"/>
        <v>EK7197164 Corp</v>
      </c>
      <c r="U13" s="716" t="e">
        <f ca="1">_xll.BDP($T13,$U$1)</f>
        <v>#NAME?</v>
      </c>
      <c r="V13" s="715">
        <f t="shared" si="1"/>
        <v>2</v>
      </c>
      <c r="W13" s="715">
        <f t="shared" si="2"/>
        <v>6</v>
      </c>
      <c r="X13" s="715" t="str">
        <f t="shared" si="3"/>
        <v>Q1</v>
      </c>
      <c r="Y13" s="717" t="e">
        <f ca="1">_xll.BDP($T13,Y$1)</f>
        <v>#NAME?</v>
      </c>
      <c r="Z13" s="717" t="e">
        <f ca="1">_xll.BDP($T13,$Z$1)</f>
        <v>#NAME?</v>
      </c>
      <c r="AA13" s="717" t="e">
        <f ca="1">_xll.BDP($T13,AA$1)</f>
        <v>#NAME?</v>
      </c>
      <c r="AB13" s="718" t="e">
        <f ca="1">IF(AA13="FLOATING",J13,(_xll.BDP($T13,AB$1)/100))</f>
        <v>#NAME?</v>
      </c>
      <c r="AC13" s="719" t="e">
        <f ca="1">_xll.BDP(T13,$AC$1)</f>
        <v>#NAME?</v>
      </c>
      <c r="AD13" s="720" t="e">
        <f ca="1">_xll.BDP($T13,AD$1)</f>
        <v>#NAME?</v>
      </c>
      <c r="AE13" s="719" t="e">
        <f ca="1">_xll.BDP($T13,AE$1)</f>
        <v>#NAME?</v>
      </c>
      <c r="AF13" s="715" t="e">
        <f ca="1">_xll.BDP($T13,AF$1)</f>
        <v>#NAME?</v>
      </c>
      <c r="AG13" s="719" t="e">
        <f ca="1">_xll.BDP($T13,AG$1)</f>
        <v>#NAME?</v>
      </c>
      <c r="AH13" s="719" t="e">
        <f ca="1">VLOOKUP(AF13,Values!$A$1:$C$12,2,FALSE)</f>
        <v>#NAME?</v>
      </c>
      <c r="AI13" s="716" t="e">
        <f ca="1">_xll.BDP($T13,$AI$1)</f>
        <v>#NAME?</v>
      </c>
      <c r="AJ13" s="716" t="e">
        <f ca="1">_xll.BDP($T13,$AJ$1)</f>
        <v>#NAME?</v>
      </c>
      <c r="AK13" s="716" t="e">
        <f ca="1">_xll.BDP($T13,$AK$1)</f>
        <v>#NAME?</v>
      </c>
      <c r="AL13" s="721" t="e">
        <f ca="1">VLOOKUP(AK13,Values!$E$2:$F$8,2,)</f>
        <v>#NAME?</v>
      </c>
      <c r="AM13" s="719" t="e">
        <f ca="1">_xll.BDP($T13,$AM$1)</f>
        <v>#NAME?</v>
      </c>
      <c r="AN13" s="719" t="e">
        <f ca="1">_xll.BDP($T13,$AN$1)</f>
        <v>#NAME?</v>
      </c>
      <c r="AO13" s="719" t="e">
        <f ca="1">_xll.BDP($T13,$AO$1)</f>
        <v>#NAME?</v>
      </c>
      <c r="AP13" s="719" t="str">
        <f t="shared" si="4"/>
        <v>5yr</v>
      </c>
      <c r="AQ13" s="775" t="e">
        <f ca="1">_xll.BDP(T13,"YRS_TO_MTY_ISSUE")</f>
        <v>#NAME?</v>
      </c>
      <c r="AR13" s="794">
        <f t="shared" si="5"/>
        <v>5</v>
      </c>
      <c r="AS13" s="795"/>
      <c r="AT13" s="719" t="e">
        <f ca="1">_xll.BDP($T13,AT$1)</f>
        <v>#NAME?</v>
      </c>
      <c r="AU13" s="719" t="e">
        <f ca="1">_xll.BDP(T13,$AU$1)</f>
        <v>#NAME?</v>
      </c>
      <c r="AV13" s="719" t="e">
        <f ca="1">_xll.BDP(T13,$AV$1)</f>
        <v>#NAME?</v>
      </c>
      <c r="AW13" s="719" t="e">
        <f ca="1">_xll.BDP($T13,AW$1)</f>
        <v>#NAME?</v>
      </c>
      <c r="AX13" s="719" t="e">
        <f t="shared" ca="1" si="6"/>
        <v>#NAME?</v>
      </c>
      <c r="AY13" s="719" t="e">
        <f ca="1">_xll.BDP(T13,$AY$1)</f>
        <v>#NAME?</v>
      </c>
      <c r="AZ13" s="719" t="e">
        <f t="shared" ca="1" si="7"/>
        <v>#NAME?</v>
      </c>
      <c r="BA13" s="719" t="e">
        <f t="shared" ca="1" si="8"/>
        <v>#NAME?</v>
      </c>
      <c r="BB13" s="719" t="e">
        <f ca="1">VLOOKUP(Y13,Values!$H$2:$I$15,2,FALSE)</f>
        <v>#NAME?</v>
      </c>
      <c r="BC13" s="719" t="s">
        <v>9099</v>
      </c>
    </row>
    <row r="14" spans="1:55" ht="12.75" customHeight="1" x14ac:dyDescent="0.3">
      <c r="A14" s="1007">
        <v>42040</v>
      </c>
      <c r="B14" s="33" t="s">
        <v>9231</v>
      </c>
      <c r="C14" s="33" t="s">
        <v>22</v>
      </c>
      <c r="D14" s="883">
        <v>500</v>
      </c>
      <c r="E14" s="33" t="s">
        <v>66</v>
      </c>
      <c r="F14" s="62">
        <v>45698</v>
      </c>
      <c r="G14" s="880" t="s">
        <v>9227</v>
      </c>
      <c r="H14" s="880" t="s">
        <v>367</v>
      </c>
      <c r="I14" s="881" t="s">
        <v>628</v>
      </c>
      <c r="J14" s="882" t="s">
        <v>447</v>
      </c>
      <c r="K14" s="880">
        <v>-22.5</v>
      </c>
      <c r="L14" s="882" t="s">
        <v>9232</v>
      </c>
      <c r="M14" s="880">
        <v>-4</v>
      </c>
      <c r="N14" s="33" t="s">
        <v>934</v>
      </c>
      <c r="O14" s="1009">
        <v>6.6</v>
      </c>
      <c r="P14" s="33" t="s">
        <v>4228</v>
      </c>
      <c r="Q14" s="882"/>
      <c r="R14" s="33">
        <v>1.5</v>
      </c>
      <c r="S14" s="1008" t="s">
        <v>9132</v>
      </c>
      <c r="T14" s="715" t="str">
        <f t="shared" si="0"/>
        <v>EK7194948 Corp</v>
      </c>
      <c r="U14" s="716" t="e">
        <f ca="1">_xll.BDP($T14,$U$1)</f>
        <v>#NAME?</v>
      </c>
      <c r="V14" s="715">
        <f t="shared" si="1"/>
        <v>2</v>
      </c>
      <c r="W14" s="715">
        <f t="shared" si="2"/>
        <v>6</v>
      </c>
      <c r="X14" s="715" t="str">
        <f t="shared" si="3"/>
        <v>Q1</v>
      </c>
      <c r="Y14" s="717" t="e">
        <f ca="1">_xll.BDP($T14,Y$1)</f>
        <v>#NAME?</v>
      </c>
      <c r="Z14" s="717" t="e">
        <f ca="1">_xll.BDP($T14,$Z$1)</f>
        <v>#NAME?</v>
      </c>
      <c r="AA14" s="717" t="e">
        <f ca="1">_xll.BDP($T14,AA$1)</f>
        <v>#NAME?</v>
      </c>
      <c r="AB14" s="718" t="e">
        <f ca="1">IF(AA14="FLOATING",J14,(_xll.BDP($T14,AB$1)/100))</f>
        <v>#NAME?</v>
      </c>
      <c r="AC14" s="719" t="e">
        <f ca="1">_xll.BDP(T14,$AC$1)</f>
        <v>#NAME?</v>
      </c>
      <c r="AD14" s="720" t="e">
        <f ca="1">_xll.BDP($T14,AD$1)</f>
        <v>#NAME?</v>
      </c>
      <c r="AE14" s="719" t="e">
        <f ca="1">_xll.BDP($T14,AE$1)</f>
        <v>#NAME?</v>
      </c>
      <c r="AF14" s="715" t="e">
        <f ca="1">_xll.BDP($T14,AF$1)</f>
        <v>#NAME?</v>
      </c>
      <c r="AG14" s="719" t="e">
        <f ca="1">_xll.BDP($T14,AG$1)</f>
        <v>#NAME?</v>
      </c>
      <c r="AH14" s="719" t="e">
        <f ca="1">VLOOKUP(AF14,Values!$A$1:$C$12,2,FALSE)</f>
        <v>#NAME?</v>
      </c>
      <c r="AI14" s="716" t="e">
        <f ca="1">_xll.BDP($T14,$AI$1)</f>
        <v>#NAME?</v>
      </c>
      <c r="AJ14" s="716" t="e">
        <f ca="1">_xll.BDP($T14,$AJ$1)</f>
        <v>#NAME?</v>
      </c>
      <c r="AK14" s="716" t="e">
        <f ca="1">_xll.BDP($T14,$AK$1)</f>
        <v>#NAME?</v>
      </c>
      <c r="AL14" s="721" t="e">
        <f ca="1">VLOOKUP(AK14,Values!$E$2:$F$8,2,)</f>
        <v>#NAME?</v>
      </c>
      <c r="AM14" s="719" t="e">
        <f ca="1">_xll.BDP($T14,$AM$1)</f>
        <v>#NAME?</v>
      </c>
      <c r="AN14" s="719" t="e">
        <f ca="1">_xll.BDP($T14,$AN$1)</f>
        <v>#NAME?</v>
      </c>
      <c r="AO14" s="719" t="e">
        <f ca="1">_xll.BDP($T14,$AO$1)</f>
        <v>#NAME?</v>
      </c>
      <c r="AP14" s="719" t="str">
        <f t="shared" si="4"/>
        <v>10yr</v>
      </c>
      <c r="AQ14" s="775" t="e">
        <f ca="1">_xll.BDP(T14,"YRS_TO_MTY_ISSUE")</f>
        <v>#NAME?</v>
      </c>
      <c r="AR14" s="794">
        <f t="shared" si="5"/>
        <v>10</v>
      </c>
      <c r="AS14" s="795"/>
      <c r="AT14" s="719" t="e">
        <f ca="1">_xll.BDP($T14,AT$1)</f>
        <v>#NAME?</v>
      </c>
      <c r="AU14" s="719" t="e">
        <f ca="1">_xll.BDP(T14,$AU$1)</f>
        <v>#NAME?</v>
      </c>
      <c r="AV14" s="719" t="e">
        <f ca="1">_xll.BDP(T14,$AV$1)</f>
        <v>#NAME?</v>
      </c>
      <c r="AW14" s="719" t="e">
        <f ca="1">_xll.BDP($T14,AW$1)</f>
        <v>#NAME?</v>
      </c>
      <c r="AX14" s="719" t="e">
        <f t="shared" ca="1" si="6"/>
        <v>#NAME?</v>
      </c>
      <c r="AY14" s="719" t="e">
        <f ca="1">_xll.BDP(T14,$AY$1)</f>
        <v>#NAME?</v>
      </c>
      <c r="AZ14" s="719" t="e">
        <f t="shared" ca="1" si="7"/>
        <v>#NAME?</v>
      </c>
      <c r="BA14" s="719" t="e">
        <f t="shared" ca="1" si="8"/>
        <v>#NAME?</v>
      </c>
      <c r="BB14" s="719" t="e">
        <f ca="1">VLOOKUP(Y14,Values!$H$2:$I$15,2,FALSE)</f>
        <v>#NAME?</v>
      </c>
      <c r="BC14" s="719" t="s">
        <v>9099</v>
      </c>
    </row>
    <row r="15" spans="1:55" ht="12.75" customHeight="1" x14ac:dyDescent="0.3">
      <c r="A15" s="1007">
        <v>42040</v>
      </c>
      <c r="B15" s="33" t="s">
        <v>9233</v>
      </c>
      <c r="C15" s="33" t="s">
        <v>100</v>
      </c>
      <c r="D15" s="883">
        <v>500</v>
      </c>
      <c r="E15" s="33" t="s">
        <v>37</v>
      </c>
      <c r="F15" s="62">
        <v>43876</v>
      </c>
      <c r="G15" s="880" t="s">
        <v>9234</v>
      </c>
      <c r="H15" s="880" t="s">
        <v>1252</v>
      </c>
      <c r="I15" s="881" t="s">
        <v>4808</v>
      </c>
      <c r="J15" s="882" t="s">
        <v>84</v>
      </c>
      <c r="K15" s="880">
        <v>-10.5</v>
      </c>
      <c r="L15" s="882" t="s">
        <v>3943</v>
      </c>
      <c r="M15" s="880">
        <v>-4</v>
      </c>
      <c r="N15" s="33" t="s">
        <v>85</v>
      </c>
      <c r="O15" s="1009">
        <v>3.6</v>
      </c>
      <c r="P15" s="33" t="s">
        <v>2274</v>
      </c>
      <c r="Q15" s="882"/>
      <c r="R15" s="33">
        <v>4</v>
      </c>
      <c r="S15" s="1008" t="s">
        <v>9133</v>
      </c>
      <c r="T15" s="715" t="str">
        <f t="shared" si="0"/>
        <v>EK7194823 Corp</v>
      </c>
      <c r="U15" s="716" t="e">
        <f ca="1">_xll.BDP($T15,$U$1)</f>
        <v>#NAME?</v>
      </c>
      <c r="V15" s="715">
        <f t="shared" si="1"/>
        <v>2</v>
      </c>
      <c r="W15" s="715">
        <f t="shared" si="2"/>
        <v>6</v>
      </c>
      <c r="X15" s="715" t="str">
        <f t="shared" si="3"/>
        <v>Q1</v>
      </c>
      <c r="Y15" s="717" t="e">
        <f ca="1">_xll.BDP($T15,Y$1)</f>
        <v>#NAME?</v>
      </c>
      <c r="Z15" s="717" t="e">
        <f ca="1">_xll.BDP($T15,$Z$1)</f>
        <v>#NAME?</v>
      </c>
      <c r="AA15" s="717" t="e">
        <f ca="1">_xll.BDP($T15,AA$1)</f>
        <v>#NAME?</v>
      </c>
      <c r="AB15" s="718" t="e">
        <f ca="1">IF(AA15="FLOATING",J15,(_xll.BDP($T15,AB$1)/100))</f>
        <v>#NAME?</v>
      </c>
      <c r="AC15" s="719" t="e">
        <f ca="1">_xll.BDP(T15,$AC$1)</f>
        <v>#NAME?</v>
      </c>
      <c r="AD15" s="720" t="e">
        <f ca="1">_xll.BDP($T15,AD$1)</f>
        <v>#NAME?</v>
      </c>
      <c r="AE15" s="719" t="e">
        <f ca="1">_xll.BDP($T15,AE$1)</f>
        <v>#NAME?</v>
      </c>
      <c r="AF15" s="715" t="e">
        <f ca="1">_xll.BDP($T15,AF$1)</f>
        <v>#NAME?</v>
      </c>
      <c r="AG15" s="719" t="e">
        <f ca="1">_xll.BDP($T15,AG$1)</f>
        <v>#NAME?</v>
      </c>
      <c r="AH15" s="719" t="e">
        <f ca="1">VLOOKUP(AF15,Values!$A$1:$C$12,2,FALSE)</f>
        <v>#NAME?</v>
      </c>
      <c r="AI15" s="716" t="e">
        <f ca="1">_xll.BDP($T15,$AI$1)</f>
        <v>#NAME?</v>
      </c>
      <c r="AJ15" s="716" t="e">
        <f ca="1">_xll.BDP($T15,$AJ$1)</f>
        <v>#NAME?</v>
      </c>
      <c r="AK15" s="716" t="e">
        <f ca="1">_xll.BDP($T15,$AK$1)</f>
        <v>#NAME?</v>
      </c>
      <c r="AL15" s="721" t="e">
        <f ca="1">VLOOKUP(AK15,Values!$E$2:$F$8,2,)</f>
        <v>#NAME?</v>
      </c>
      <c r="AM15" s="719" t="e">
        <f ca="1">_xll.BDP($T15,$AM$1)</f>
        <v>#NAME?</v>
      </c>
      <c r="AN15" s="719" t="e">
        <f ca="1">_xll.BDP($T15,$AN$1)</f>
        <v>#NAME?</v>
      </c>
      <c r="AO15" s="719" t="e">
        <f ca="1">_xll.BDP($T15,$AO$1)</f>
        <v>#NAME?</v>
      </c>
      <c r="AP15" s="719" t="str">
        <f t="shared" si="4"/>
        <v>5yr</v>
      </c>
      <c r="AQ15" s="775" t="e">
        <f ca="1">_xll.BDP(T15,"YRS_TO_MTY_ISSUE")</f>
        <v>#NAME?</v>
      </c>
      <c r="AR15" s="794">
        <f t="shared" si="5"/>
        <v>5</v>
      </c>
      <c r="AS15" s="795"/>
      <c r="AT15" s="719" t="e">
        <f ca="1">_xll.BDP($T15,AT$1)</f>
        <v>#NAME?</v>
      </c>
      <c r="AU15" s="719" t="e">
        <f ca="1">_xll.BDP(T15,$AU$1)</f>
        <v>#NAME?</v>
      </c>
      <c r="AV15" s="719" t="e">
        <f ca="1">_xll.BDP(T15,$AV$1)</f>
        <v>#NAME?</v>
      </c>
      <c r="AW15" s="719" t="e">
        <f ca="1">_xll.BDP($T15,AW$1)</f>
        <v>#NAME?</v>
      </c>
      <c r="AX15" s="719" t="e">
        <f t="shared" ca="1" si="6"/>
        <v>#NAME?</v>
      </c>
      <c r="AY15" s="719" t="e">
        <f ca="1">_xll.BDP(T15,$AY$1)</f>
        <v>#NAME?</v>
      </c>
      <c r="AZ15" s="719" t="e">
        <f t="shared" ca="1" si="7"/>
        <v>#NAME?</v>
      </c>
      <c r="BA15" s="719" t="e">
        <f t="shared" ca="1" si="8"/>
        <v>#NAME?</v>
      </c>
      <c r="BB15" s="719" t="e">
        <f ca="1">VLOOKUP(Y15,Values!$H$2:$I$15,2,FALSE)</f>
        <v>#NAME?</v>
      </c>
      <c r="BC15" s="719" t="e">
        <f ca="1">_xll.BDS(T15,$BC$1)</f>
        <v>#NAME?</v>
      </c>
    </row>
    <row r="16" spans="1:55" ht="12.75" customHeight="1" x14ac:dyDescent="0.3">
      <c r="A16" s="1007">
        <v>42040</v>
      </c>
      <c r="B16" s="33" t="s">
        <v>9235</v>
      </c>
      <c r="C16" s="33" t="s">
        <v>100</v>
      </c>
      <c r="D16" s="883">
        <v>500</v>
      </c>
      <c r="E16" s="33" t="s">
        <v>224</v>
      </c>
      <c r="F16" s="62">
        <v>44607</v>
      </c>
      <c r="G16" s="880" t="s">
        <v>9234</v>
      </c>
      <c r="H16" s="880" t="s">
        <v>1752</v>
      </c>
      <c r="I16" s="881" t="s">
        <v>3859</v>
      </c>
      <c r="J16" s="882" t="s">
        <v>361</v>
      </c>
      <c r="K16" s="880">
        <v>-10.5</v>
      </c>
      <c r="L16" s="882" t="s">
        <v>9236</v>
      </c>
      <c r="M16" s="880">
        <v>-3</v>
      </c>
      <c r="N16" s="33" t="s">
        <v>266</v>
      </c>
      <c r="O16" s="1009">
        <v>3.8</v>
      </c>
      <c r="P16" s="33" t="s">
        <v>2274</v>
      </c>
      <c r="Q16" s="882"/>
      <c r="R16" s="33">
        <v>4</v>
      </c>
      <c r="S16" s="1008" t="s">
        <v>9131</v>
      </c>
      <c r="T16" s="715" t="str">
        <f t="shared" si="0"/>
        <v>EK7195069 Corp</v>
      </c>
      <c r="U16" s="716" t="e">
        <f ca="1">_xll.BDP($T16,$U$1)</f>
        <v>#NAME?</v>
      </c>
      <c r="V16" s="715">
        <f t="shared" si="1"/>
        <v>2</v>
      </c>
      <c r="W16" s="715">
        <f t="shared" si="2"/>
        <v>6</v>
      </c>
      <c r="X16" s="715" t="str">
        <f t="shared" si="3"/>
        <v>Q1</v>
      </c>
      <c r="Y16" s="717" t="e">
        <f ca="1">_xll.BDP($T16,Y$1)</f>
        <v>#NAME?</v>
      </c>
      <c r="Z16" s="717" t="e">
        <f ca="1">_xll.BDP($T16,$Z$1)</f>
        <v>#NAME?</v>
      </c>
      <c r="AA16" s="717" t="e">
        <f ca="1">_xll.BDP($T16,AA$1)</f>
        <v>#NAME?</v>
      </c>
      <c r="AB16" s="718" t="e">
        <f ca="1">IF(AA16="FLOATING",J16,(_xll.BDP($T16,AB$1)/100))</f>
        <v>#NAME?</v>
      </c>
      <c r="AC16" s="719" t="e">
        <f ca="1">_xll.BDP(T16,$AC$1)</f>
        <v>#NAME?</v>
      </c>
      <c r="AD16" s="720" t="e">
        <f ca="1">_xll.BDP($T16,AD$1)</f>
        <v>#NAME?</v>
      </c>
      <c r="AE16" s="719" t="e">
        <f ca="1">_xll.BDP($T16,AE$1)</f>
        <v>#NAME?</v>
      </c>
      <c r="AF16" s="715" t="e">
        <f ca="1">_xll.BDP($T16,AF$1)</f>
        <v>#NAME?</v>
      </c>
      <c r="AG16" s="719" t="e">
        <f ca="1">_xll.BDP($T16,AG$1)</f>
        <v>#NAME?</v>
      </c>
      <c r="AH16" s="719" t="e">
        <f ca="1">VLOOKUP(AF16,Values!$A$1:$C$12,2,FALSE)</f>
        <v>#NAME?</v>
      </c>
      <c r="AI16" s="716" t="e">
        <f ca="1">_xll.BDP($T16,$AI$1)</f>
        <v>#NAME?</v>
      </c>
      <c r="AJ16" s="716" t="e">
        <f ca="1">_xll.BDP($T16,$AJ$1)</f>
        <v>#NAME?</v>
      </c>
      <c r="AK16" s="716" t="e">
        <f ca="1">_xll.BDP($T16,$AK$1)</f>
        <v>#NAME?</v>
      </c>
      <c r="AL16" s="721" t="e">
        <f ca="1">VLOOKUP(AK16,Values!$E$2:$F$8,2,)</f>
        <v>#NAME?</v>
      </c>
      <c r="AM16" s="719" t="e">
        <f ca="1">_xll.BDP($T16,$AM$1)</f>
        <v>#NAME?</v>
      </c>
      <c r="AN16" s="719" t="e">
        <f ca="1">_xll.BDP($T16,$AN$1)</f>
        <v>#NAME?</v>
      </c>
      <c r="AO16" s="719" t="e">
        <f ca="1">_xll.BDP($T16,$AO$1)</f>
        <v>#NAME?</v>
      </c>
      <c r="AP16" s="719" t="str">
        <f t="shared" si="4"/>
        <v>7yr</v>
      </c>
      <c r="AQ16" s="775" t="e">
        <f ca="1">_xll.BDP(T16,"YRS_TO_MTY_ISSUE")</f>
        <v>#NAME?</v>
      </c>
      <c r="AR16" s="794">
        <f t="shared" si="5"/>
        <v>7</v>
      </c>
      <c r="AS16" s="795"/>
      <c r="AT16" s="719" t="e">
        <f ca="1">_xll.BDP($T16,AT$1)</f>
        <v>#NAME?</v>
      </c>
      <c r="AU16" s="719" t="e">
        <f ca="1">_xll.BDP(T16,$AU$1)</f>
        <v>#NAME?</v>
      </c>
      <c r="AV16" s="719" t="e">
        <f ca="1">_xll.BDP(T16,$AV$1)</f>
        <v>#NAME?</v>
      </c>
      <c r="AW16" s="719" t="e">
        <f ca="1">_xll.BDP($T16,AW$1)</f>
        <v>#NAME?</v>
      </c>
      <c r="AX16" s="719" t="e">
        <f t="shared" ca="1" si="6"/>
        <v>#NAME?</v>
      </c>
      <c r="AY16" s="719" t="e">
        <f ca="1">_xll.BDP(T16,$AY$1)</f>
        <v>#NAME?</v>
      </c>
      <c r="AZ16" s="719" t="e">
        <f t="shared" ca="1" si="7"/>
        <v>#NAME?</v>
      </c>
      <c r="BA16" s="719" t="e">
        <f t="shared" ca="1" si="8"/>
        <v>#NAME?</v>
      </c>
      <c r="BB16" s="719" t="e">
        <f ca="1">VLOOKUP(Y16,Values!$H$2:$I$15,2,FALSE)</f>
        <v>#NAME?</v>
      </c>
      <c r="BC16" s="719" t="e">
        <f ca="1">_xll.BDS(T16,$BC$1)</f>
        <v>#NAME?</v>
      </c>
    </row>
    <row r="17" spans="1:55" ht="12.75" customHeight="1" x14ac:dyDescent="0.3">
      <c r="A17" s="1007">
        <v>42040</v>
      </c>
      <c r="B17" s="33" t="s">
        <v>9237</v>
      </c>
      <c r="C17" s="33" t="s">
        <v>2062</v>
      </c>
      <c r="D17" s="883">
        <v>1250</v>
      </c>
      <c r="E17" s="33" t="s">
        <v>66</v>
      </c>
      <c r="F17" s="62">
        <v>45699</v>
      </c>
      <c r="G17" s="880" t="s">
        <v>9238</v>
      </c>
      <c r="H17" s="880" t="s">
        <v>9239</v>
      </c>
      <c r="I17" s="881" t="s">
        <v>9240</v>
      </c>
      <c r="J17" s="882" t="s">
        <v>9241</v>
      </c>
      <c r="K17" s="880">
        <v>-15</v>
      </c>
      <c r="L17" s="882" t="s">
        <v>9242</v>
      </c>
      <c r="M17" s="880">
        <v>-22</v>
      </c>
      <c r="N17" s="33" t="s">
        <v>4863</v>
      </c>
      <c r="O17" s="1009">
        <v>3.6</v>
      </c>
      <c r="P17" s="33" t="s">
        <v>9243</v>
      </c>
      <c r="Q17" s="882"/>
      <c r="R17" s="33">
        <v>50</v>
      </c>
      <c r="S17" s="1008" t="s">
        <v>9129</v>
      </c>
      <c r="T17" s="715" t="str">
        <f t="shared" si="0"/>
        <v>EK7205322 Corp</v>
      </c>
      <c r="U17" s="716" t="e">
        <f ca="1">_xll.BDP($T17,$U$1)</f>
        <v>#NAME?</v>
      </c>
      <c r="V17" s="715">
        <f t="shared" si="1"/>
        <v>2</v>
      </c>
      <c r="W17" s="715">
        <f t="shared" si="2"/>
        <v>6</v>
      </c>
      <c r="X17" s="715" t="str">
        <f t="shared" si="3"/>
        <v>Q1</v>
      </c>
      <c r="Y17" s="717" t="e">
        <f ca="1">_xll.BDP($T17,Y$1)</f>
        <v>#NAME?</v>
      </c>
      <c r="Z17" s="717" t="e">
        <f ca="1">_xll.BDP($T17,$Z$1)</f>
        <v>#NAME?</v>
      </c>
      <c r="AA17" s="717" t="e">
        <f ca="1">_xll.BDP($T17,AA$1)</f>
        <v>#NAME?</v>
      </c>
      <c r="AB17" s="718" t="e">
        <f ca="1">IF(AA17="FLOATING",J17,(_xll.BDP($T17,AB$1)/100))</f>
        <v>#NAME?</v>
      </c>
      <c r="AC17" s="719" t="e">
        <f ca="1">_xll.BDP(T17,$AC$1)</f>
        <v>#NAME?</v>
      </c>
      <c r="AD17" s="720" t="e">
        <f ca="1">_xll.BDP($T17,AD$1)</f>
        <v>#NAME?</v>
      </c>
      <c r="AE17" s="719" t="e">
        <f ca="1">_xll.BDP($T17,AE$1)</f>
        <v>#NAME?</v>
      </c>
      <c r="AF17" s="715" t="e">
        <f ca="1">_xll.BDP($T17,AF$1)</f>
        <v>#NAME?</v>
      </c>
      <c r="AG17" s="719" t="e">
        <f ca="1">_xll.BDP($T17,AG$1)</f>
        <v>#NAME?</v>
      </c>
      <c r="AH17" s="719" t="e">
        <f ca="1">VLOOKUP(AF17,Values!$A$1:$C$12,2,FALSE)</f>
        <v>#NAME?</v>
      </c>
      <c r="AI17" s="716" t="e">
        <f ca="1">_xll.BDP($T17,$AI$1)</f>
        <v>#NAME?</v>
      </c>
      <c r="AJ17" s="716" t="e">
        <f ca="1">_xll.BDP($T17,$AJ$1)</f>
        <v>#NAME?</v>
      </c>
      <c r="AK17" s="716" t="e">
        <f ca="1">_xll.BDP($T17,$AK$1)</f>
        <v>#NAME?</v>
      </c>
      <c r="AL17" s="721" t="e">
        <f ca="1">VLOOKUP(AK17,Values!$E$2:$F$8,2,)</f>
        <v>#NAME?</v>
      </c>
      <c r="AM17" s="719" t="e">
        <f ca="1">_xll.BDP($T17,$AM$1)</f>
        <v>#NAME?</v>
      </c>
      <c r="AN17" s="719" t="e">
        <f ca="1">_xll.BDP($T17,$AN$1)</f>
        <v>#NAME?</v>
      </c>
      <c r="AO17" s="719" t="e">
        <f ca="1">_xll.BDP($T17,$AO$1)</f>
        <v>#NAME?</v>
      </c>
      <c r="AP17" s="719" t="str">
        <f t="shared" si="4"/>
        <v>10yr</v>
      </c>
      <c r="AQ17" s="775" t="e">
        <f ca="1">_xll.BDP(T17,"YRS_TO_MTY_ISSUE")</f>
        <v>#NAME?</v>
      </c>
      <c r="AR17" s="794">
        <f t="shared" si="5"/>
        <v>10</v>
      </c>
      <c r="AS17" s="795"/>
      <c r="AT17" s="719" t="e">
        <f ca="1">_xll.BDP($T17,AT$1)</f>
        <v>#NAME?</v>
      </c>
      <c r="AU17" s="719" t="e">
        <f ca="1">_xll.BDP(T17,$AU$1)</f>
        <v>#NAME?</v>
      </c>
      <c r="AV17" s="719" t="e">
        <f ca="1">_xll.BDP(T17,$AV$1)</f>
        <v>#NAME?</v>
      </c>
      <c r="AW17" s="719" t="e">
        <f ca="1">_xll.BDP($T17,AW$1)</f>
        <v>#NAME?</v>
      </c>
      <c r="AX17" s="719" t="e">
        <f t="shared" ca="1" si="6"/>
        <v>#NAME?</v>
      </c>
      <c r="AY17" s="719" t="e">
        <f ca="1">_xll.BDP(T17,$AY$1)</f>
        <v>#NAME?</v>
      </c>
      <c r="AZ17" s="719" t="e">
        <f t="shared" ca="1" si="7"/>
        <v>#NAME?</v>
      </c>
      <c r="BA17" s="719" t="e">
        <f t="shared" ca="1" si="8"/>
        <v>#NAME?</v>
      </c>
      <c r="BB17" s="719" t="e">
        <f ca="1">VLOOKUP(Y17,Values!$H$2:$I$15,2,FALSE)</f>
        <v>#NAME?</v>
      </c>
      <c r="BC17" s="719" t="e">
        <f ca="1">_xll.BDS(T17,$BC$1)</f>
        <v>#NAME?</v>
      </c>
    </row>
    <row r="18" spans="1:55" ht="12.75" customHeight="1" x14ac:dyDescent="0.3">
      <c r="A18" s="1007">
        <v>42040</v>
      </c>
      <c r="B18" s="33" t="s">
        <v>9244</v>
      </c>
      <c r="C18" s="33" t="s">
        <v>73</v>
      </c>
      <c r="D18" s="883">
        <v>350</v>
      </c>
      <c r="E18" s="33" t="s">
        <v>117</v>
      </c>
      <c r="F18" s="62">
        <v>52994</v>
      </c>
      <c r="G18" s="880" t="s">
        <v>401</v>
      </c>
      <c r="H18" s="880" t="s">
        <v>2769</v>
      </c>
      <c r="I18" s="881" t="s">
        <v>4332</v>
      </c>
      <c r="J18" s="882" t="s">
        <v>4333</v>
      </c>
      <c r="K18" s="880">
        <v>-7.5</v>
      </c>
      <c r="L18" s="882" t="s">
        <v>9245</v>
      </c>
      <c r="M18" s="880">
        <v>-1</v>
      </c>
      <c r="N18" s="33" t="s">
        <v>416</v>
      </c>
      <c r="O18" s="1009">
        <v>2.57</v>
      </c>
      <c r="P18" s="33" t="s">
        <v>93</v>
      </c>
      <c r="Q18" s="882"/>
      <c r="R18" s="33" t="s">
        <v>3809</v>
      </c>
      <c r="S18" s="1008" t="s">
        <v>9130</v>
      </c>
      <c r="T18" s="715" t="str">
        <f t="shared" si="0"/>
        <v>EK7205207 Corp</v>
      </c>
      <c r="U18" s="716" t="e">
        <f ca="1">_xll.BDP($T18,$U$1)</f>
        <v>#NAME?</v>
      </c>
      <c r="V18" s="715">
        <f t="shared" si="1"/>
        <v>2</v>
      </c>
      <c r="W18" s="715">
        <f t="shared" si="2"/>
        <v>6</v>
      </c>
      <c r="X18" s="715" t="str">
        <f t="shared" si="3"/>
        <v>Q1</v>
      </c>
      <c r="Y18" s="717" t="e">
        <f ca="1">_xll.BDP($T18,Y$1)</f>
        <v>#NAME?</v>
      </c>
      <c r="Z18" s="717" t="e">
        <f ca="1">_xll.BDP($T18,$Z$1)</f>
        <v>#NAME?</v>
      </c>
      <c r="AA18" s="717" t="e">
        <f ca="1">_xll.BDP($T18,AA$1)</f>
        <v>#NAME?</v>
      </c>
      <c r="AB18" s="718" t="e">
        <f ca="1">IF(AA18="FLOATING",J18,(_xll.BDP($T18,AB$1)/100))</f>
        <v>#NAME?</v>
      </c>
      <c r="AC18" s="719" t="e">
        <f ca="1">_xll.BDP(T18,$AC$1)</f>
        <v>#NAME?</v>
      </c>
      <c r="AD18" s="720" t="e">
        <f ca="1">_xll.BDP($T18,AD$1)</f>
        <v>#NAME?</v>
      </c>
      <c r="AE18" s="719" t="e">
        <f ca="1">_xll.BDP($T18,AE$1)</f>
        <v>#NAME?</v>
      </c>
      <c r="AF18" s="715" t="e">
        <f ca="1">_xll.BDP($T18,AF$1)</f>
        <v>#NAME?</v>
      </c>
      <c r="AG18" s="719" t="e">
        <f ca="1">_xll.BDP($T18,AG$1)</f>
        <v>#NAME?</v>
      </c>
      <c r="AH18" s="719" t="e">
        <f ca="1">VLOOKUP(AF18,Values!$A$1:$C$12,2,FALSE)</f>
        <v>#NAME?</v>
      </c>
      <c r="AI18" s="716" t="e">
        <f ca="1">_xll.BDP($T18,$AI$1)</f>
        <v>#NAME?</v>
      </c>
      <c r="AJ18" s="716" t="e">
        <f ca="1">_xll.BDP($T18,$AJ$1)</f>
        <v>#NAME?</v>
      </c>
      <c r="AK18" s="716" t="e">
        <f ca="1">_xll.BDP($T18,$AK$1)</f>
        <v>#NAME?</v>
      </c>
      <c r="AL18" s="721" t="e">
        <f ca="1">VLOOKUP(AK18,Values!$E$2:$F$8,2,)</f>
        <v>#NAME?</v>
      </c>
      <c r="AM18" s="719" t="e">
        <f ca="1">_xll.BDP($T18,$AM$1)</f>
        <v>#NAME?</v>
      </c>
      <c r="AN18" s="719" t="e">
        <f ca="1">_xll.BDP($T18,$AN$1)</f>
        <v>#NAME?</v>
      </c>
      <c r="AO18" s="719" t="e">
        <f ca="1">_xll.BDP($T18,$AO$1)</f>
        <v>#NAME?</v>
      </c>
      <c r="AP18" s="719" t="str">
        <f t="shared" si="4"/>
        <v>30yr</v>
      </c>
      <c r="AQ18" s="775" t="e">
        <f ca="1">_xll.BDP(T18,"YRS_TO_MTY_ISSUE")</f>
        <v>#NAME?</v>
      </c>
      <c r="AR18" s="794">
        <f t="shared" si="5"/>
        <v>30</v>
      </c>
      <c r="AS18" s="795"/>
      <c r="AT18" s="719" t="e">
        <f ca="1">_xll.BDP($T18,AT$1)</f>
        <v>#NAME?</v>
      </c>
      <c r="AU18" s="719" t="e">
        <f ca="1">_xll.BDP(T18,$AU$1)</f>
        <v>#NAME?</v>
      </c>
      <c r="AV18" s="719" t="e">
        <f ca="1">_xll.BDP(T18,$AV$1)</f>
        <v>#NAME?</v>
      </c>
      <c r="AW18" s="719" t="e">
        <f ca="1">_xll.BDP($T18,AW$1)</f>
        <v>#NAME?</v>
      </c>
      <c r="AX18" s="719" t="e">
        <f t="shared" ca="1" si="6"/>
        <v>#NAME?</v>
      </c>
      <c r="AY18" s="719" t="e">
        <f ca="1">_xll.BDP(T18,$AY$1)</f>
        <v>#NAME?</v>
      </c>
      <c r="AZ18" s="719" t="e">
        <f t="shared" ca="1" si="7"/>
        <v>#NAME?</v>
      </c>
      <c r="BA18" s="719" t="e">
        <f t="shared" ca="1" si="8"/>
        <v>#NAME?</v>
      </c>
      <c r="BB18" s="719" t="e">
        <f ca="1">VLOOKUP(Y18,Values!$H$2:$I$15,2,FALSE)</f>
        <v>#NAME?</v>
      </c>
      <c r="BC18" s="719" t="e">
        <f ca="1">_xll.BDS(T18,$BC$1)</f>
        <v>#NAME?</v>
      </c>
    </row>
    <row r="19" spans="1:55" ht="12.75" customHeight="1" x14ac:dyDescent="0.3">
      <c r="A19" s="1007">
        <v>42039</v>
      </c>
      <c r="B19" s="879" t="s">
        <v>9246</v>
      </c>
      <c r="C19" s="33" t="s">
        <v>11</v>
      </c>
      <c r="D19" s="883">
        <v>1100</v>
      </c>
      <c r="E19" s="33" t="s">
        <v>4077</v>
      </c>
      <c r="F19" s="62">
        <v>43872</v>
      </c>
      <c r="G19" s="880" t="s">
        <v>405</v>
      </c>
      <c r="H19" s="880" t="s">
        <v>185</v>
      </c>
      <c r="I19" s="881" t="s">
        <v>4169</v>
      </c>
      <c r="J19" s="882" t="s">
        <v>335</v>
      </c>
      <c r="K19" s="880">
        <v>-22.5</v>
      </c>
      <c r="L19" s="882" t="s">
        <v>9247</v>
      </c>
      <c r="M19" s="880">
        <v>-8</v>
      </c>
      <c r="N19" s="33" t="s">
        <v>9248</v>
      </c>
      <c r="O19" s="880">
        <v>6.64</v>
      </c>
      <c r="P19" s="33" t="s">
        <v>2892</v>
      </c>
      <c r="Q19" s="882"/>
      <c r="R19" s="33">
        <v>2.5</v>
      </c>
      <c r="S19" s="1008" t="s">
        <v>9142</v>
      </c>
      <c r="T19" s="715" t="str">
        <f t="shared" si="0"/>
        <v>EK7196505 Corp</v>
      </c>
      <c r="U19" s="716" t="e">
        <f ca="1">_xll.BDP($T19,$U$1)</f>
        <v>#NAME?</v>
      </c>
      <c r="V19" s="715">
        <f t="shared" si="1"/>
        <v>2</v>
      </c>
      <c r="W19" s="715">
        <f t="shared" si="2"/>
        <v>6</v>
      </c>
      <c r="X19" s="715" t="str">
        <f t="shared" si="3"/>
        <v>Q1</v>
      </c>
      <c r="Y19" s="717" t="e">
        <f ca="1">_xll.BDP($T19,Y$1)</f>
        <v>#NAME?</v>
      </c>
      <c r="Z19" s="717" t="e">
        <f ca="1">_xll.BDP($T19,$Z$1)</f>
        <v>#NAME?</v>
      </c>
      <c r="AA19" s="717" t="e">
        <f ca="1">_xll.BDP($T19,AA$1)</f>
        <v>#NAME?</v>
      </c>
      <c r="AB19" s="718" t="e">
        <f ca="1">IF(AA19="FLOATING",J19,(_xll.BDP($T19,AB$1)/100))</f>
        <v>#NAME?</v>
      </c>
      <c r="AC19" s="719" t="e">
        <f ca="1">_xll.BDP(T19,$AC$1)</f>
        <v>#NAME?</v>
      </c>
      <c r="AD19" s="720" t="e">
        <f ca="1">_xll.BDP($T19,AD$1)</f>
        <v>#NAME?</v>
      </c>
      <c r="AE19" s="719" t="e">
        <f ca="1">_xll.BDP($T19,AE$1)</f>
        <v>#NAME?</v>
      </c>
      <c r="AF19" s="715" t="e">
        <f ca="1">_xll.BDP($T19,AF$1)</f>
        <v>#NAME?</v>
      </c>
      <c r="AG19" s="719" t="e">
        <f ca="1">_xll.BDP($T19,AG$1)</f>
        <v>#NAME?</v>
      </c>
      <c r="AH19" s="719" t="e">
        <f ca="1">VLOOKUP(AF19,Values!$A$1:$C$12,2,FALSE)</f>
        <v>#NAME?</v>
      </c>
      <c r="AI19" s="716" t="e">
        <f ca="1">_xll.BDP($T19,$AI$1)</f>
        <v>#NAME?</v>
      </c>
      <c r="AJ19" s="716" t="e">
        <f ca="1">_xll.BDP($T19,$AJ$1)</f>
        <v>#NAME?</v>
      </c>
      <c r="AK19" s="716" t="e">
        <f ca="1">_xll.BDP($T19,$AK$1)</f>
        <v>#NAME?</v>
      </c>
      <c r="AL19" s="721" t="e">
        <f ca="1">VLOOKUP(AK19,Values!$E$2:$F$8,2,)</f>
        <v>#NAME?</v>
      </c>
      <c r="AM19" s="719" t="e">
        <f ca="1">_xll.BDP($T19,$AM$1)</f>
        <v>#NAME?</v>
      </c>
      <c r="AN19" s="719" t="e">
        <f ca="1">_xll.BDP($T19,$AN$1)</f>
        <v>#NAME?</v>
      </c>
      <c r="AO19" s="719" t="e">
        <f ca="1">_xll.BDP($T19,$AO$1)</f>
        <v>#NAME?</v>
      </c>
      <c r="AP19" s="719" t="str">
        <f t="shared" si="4"/>
        <v xml:space="preserve">5yr  </v>
      </c>
      <c r="AQ19" s="775" t="e">
        <f ca="1">_xll.BDP(T19,"YRS_TO_MTY_ISSUE")</f>
        <v>#NAME?</v>
      </c>
      <c r="AR19" s="794">
        <f t="shared" si="5"/>
        <v>5</v>
      </c>
      <c r="AS19" s="795"/>
      <c r="AT19" s="719" t="e">
        <f ca="1">_xll.BDP($T19,AT$1)</f>
        <v>#NAME?</v>
      </c>
      <c r="AU19" s="719" t="e">
        <f ca="1">_xll.BDP(T19,$AU$1)</f>
        <v>#NAME?</v>
      </c>
      <c r="AV19" s="719" t="e">
        <f ca="1">_xll.BDP(T19,$AV$1)</f>
        <v>#NAME?</v>
      </c>
      <c r="AW19" s="719" t="e">
        <f ca="1">_xll.BDP($T19,AW$1)</f>
        <v>#NAME?</v>
      </c>
      <c r="AX19" s="719" t="e">
        <f t="shared" ca="1" si="6"/>
        <v>#NAME?</v>
      </c>
      <c r="AY19" s="719" t="e">
        <f ca="1">_xll.BDP(T19,$AY$1)</f>
        <v>#NAME?</v>
      </c>
      <c r="AZ19" s="719" t="e">
        <f t="shared" ca="1" si="7"/>
        <v>#NAME?</v>
      </c>
      <c r="BA19" s="719" t="e">
        <f t="shared" ca="1" si="8"/>
        <v>#NAME?</v>
      </c>
      <c r="BB19" s="719" t="e">
        <f ca="1">VLOOKUP(Y19,Values!$H$2:$I$15,2,FALSE)</f>
        <v>#NAME?</v>
      </c>
      <c r="BC19" s="719" t="e">
        <f ca="1">_xll.BDS(T19,$BC$1)</f>
        <v>#NAME?</v>
      </c>
    </row>
    <row r="20" spans="1:55" ht="12.75" customHeight="1" x14ac:dyDescent="0.3">
      <c r="A20" s="1007">
        <v>42039</v>
      </c>
      <c r="B20" s="879" t="s">
        <v>9249</v>
      </c>
      <c r="C20" s="33" t="s">
        <v>11</v>
      </c>
      <c r="D20" s="883">
        <v>900</v>
      </c>
      <c r="E20" s="33" t="s">
        <v>66</v>
      </c>
      <c r="F20" s="62">
        <v>45699</v>
      </c>
      <c r="G20" s="880" t="s">
        <v>405</v>
      </c>
      <c r="H20" s="880" t="s">
        <v>9250</v>
      </c>
      <c r="I20" s="881" t="s">
        <v>3778</v>
      </c>
      <c r="J20" s="882" t="s">
        <v>3779</v>
      </c>
      <c r="K20" s="880">
        <v>-30</v>
      </c>
      <c r="L20" s="882" t="s">
        <v>9251</v>
      </c>
      <c r="M20" s="880">
        <v>-10</v>
      </c>
      <c r="N20" s="33" t="s">
        <v>9252</v>
      </c>
      <c r="O20" s="880">
        <v>10.5</v>
      </c>
      <c r="P20" s="33" t="s">
        <v>1937</v>
      </c>
      <c r="Q20" s="882"/>
      <c r="R20" s="33">
        <v>0</v>
      </c>
      <c r="S20" s="1008" t="s">
        <v>9141</v>
      </c>
      <c r="T20" s="715" t="str">
        <f t="shared" si="0"/>
        <v>EK7196448 Corp</v>
      </c>
      <c r="U20" s="716" t="e">
        <f ca="1">_xll.BDP($T20,$U$1)</f>
        <v>#NAME?</v>
      </c>
      <c r="V20" s="715">
        <f t="shared" si="1"/>
        <v>2</v>
      </c>
      <c r="W20" s="715">
        <f t="shared" si="2"/>
        <v>6</v>
      </c>
      <c r="X20" s="715" t="str">
        <f t="shared" si="3"/>
        <v>Q1</v>
      </c>
      <c r="Y20" s="717" t="e">
        <f ca="1">_xll.BDP($T20,Y$1)</f>
        <v>#NAME?</v>
      </c>
      <c r="Z20" s="717" t="e">
        <f ca="1">_xll.BDP($T20,$Z$1)</f>
        <v>#NAME?</v>
      </c>
      <c r="AA20" s="717" t="e">
        <f ca="1">_xll.BDP($T20,AA$1)</f>
        <v>#NAME?</v>
      </c>
      <c r="AB20" s="718" t="e">
        <f ca="1">IF(AA20="FLOATING",J20,(_xll.BDP($T20,AB$1)/100))</f>
        <v>#NAME?</v>
      </c>
      <c r="AC20" s="719" t="e">
        <f ca="1">_xll.BDP(T20,$AC$1)</f>
        <v>#NAME?</v>
      </c>
      <c r="AD20" s="720" t="e">
        <f ca="1">_xll.BDP($T20,AD$1)</f>
        <v>#NAME?</v>
      </c>
      <c r="AE20" s="719" t="e">
        <f ca="1">_xll.BDP($T20,AE$1)</f>
        <v>#NAME?</v>
      </c>
      <c r="AF20" s="715" t="e">
        <f ca="1">_xll.BDP($T20,AF$1)</f>
        <v>#NAME?</v>
      </c>
      <c r="AG20" s="719" t="e">
        <f ca="1">_xll.BDP($T20,AG$1)</f>
        <v>#NAME?</v>
      </c>
      <c r="AH20" s="719" t="e">
        <f ca="1">VLOOKUP(AF20,Values!$A$1:$C$12,2,FALSE)</f>
        <v>#NAME?</v>
      </c>
      <c r="AI20" s="716" t="e">
        <f ca="1">_xll.BDP($T20,$AI$1)</f>
        <v>#NAME?</v>
      </c>
      <c r="AJ20" s="716" t="e">
        <f ca="1">_xll.BDP($T20,$AJ$1)</f>
        <v>#NAME?</v>
      </c>
      <c r="AK20" s="716" t="e">
        <f ca="1">_xll.BDP($T20,$AK$1)</f>
        <v>#NAME?</v>
      </c>
      <c r="AL20" s="721" t="e">
        <f ca="1">VLOOKUP(AK20,Values!$E$2:$F$8,2,)</f>
        <v>#NAME?</v>
      </c>
      <c r="AM20" s="719" t="e">
        <f ca="1">_xll.BDP($T20,$AM$1)</f>
        <v>#NAME?</v>
      </c>
      <c r="AN20" s="719" t="e">
        <f ca="1">_xll.BDP($T20,$AN$1)</f>
        <v>#NAME?</v>
      </c>
      <c r="AO20" s="719" t="e">
        <f ca="1">_xll.BDP($T20,$AO$1)</f>
        <v>#NAME?</v>
      </c>
      <c r="AP20" s="719" t="str">
        <f t="shared" si="4"/>
        <v>10yr</v>
      </c>
      <c r="AQ20" s="775" t="e">
        <f ca="1">_xll.BDP(T20,"YRS_TO_MTY_ISSUE")</f>
        <v>#NAME?</v>
      </c>
      <c r="AR20" s="794">
        <f t="shared" si="5"/>
        <v>10</v>
      </c>
      <c r="AS20" s="795"/>
      <c r="AT20" s="719" t="e">
        <f ca="1">_xll.BDP($T20,AT$1)</f>
        <v>#NAME?</v>
      </c>
      <c r="AU20" s="719" t="e">
        <f ca="1">_xll.BDP(T20,$AU$1)</f>
        <v>#NAME?</v>
      </c>
      <c r="AV20" s="719" t="e">
        <f ca="1">_xll.BDP(T20,$AV$1)</f>
        <v>#NAME?</v>
      </c>
      <c r="AW20" s="719" t="e">
        <f ca="1">_xll.BDP($T20,AW$1)</f>
        <v>#NAME?</v>
      </c>
      <c r="AX20" s="719" t="e">
        <f t="shared" ca="1" si="6"/>
        <v>#NAME?</v>
      </c>
      <c r="AY20" s="719" t="e">
        <f ca="1">_xll.BDP(T20,$AY$1)</f>
        <v>#NAME?</v>
      </c>
      <c r="AZ20" s="719" t="e">
        <f t="shared" ca="1" si="7"/>
        <v>#NAME?</v>
      </c>
      <c r="BA20" s="719" t="e">
        <f t="shared" ca="1" si="8"/>
        <v>#NAME?</v>
      </c>
      <c r="BB20" s="719" t="e">
        <f ca="1">VLOOKUP(Y20,Values!$H$2:$I$15,2,FALSE)</f>
        <v>#NAME?</v>
      </c>
      <c r="BC20" s="719" t="e">
        <f ca="1">_xll.BDS(T20,$BC$1)</f>
        <v>#NAME?</v>
      </c>
    </row>
    <row r="21" spans="1:55" ht="12.75" customHeight="1" x14ac:dyDescent="0.3">
      <c r="A21" s="1007">
        <v>42039</v>
      </c>
      <c r="B21" s="33" t="s">
        <v>5788</v>
      </c>
      <c r="C21" s="33" t="s">
        <v>1723</v>
      </c>
      <c r="D21" s="883">
        <v>500</v>
      </c>
      <c r="E21" s="33" t="s">
        <v>440</v>
      </c>
      <c r="F21" s="62">
        <v>44238</v>
      </c>
      <c r="G21" s="33" t="s">
        <v>9253</v>
      </c>
      <c r="H21" s="33" t="s">
        <v>9254</v>
      </c>
      <c r="I21" s="881" t="s">
        <v>9255</v>
      </c>
      <c r="J21" s="882" t="s">
        <v>9256</v>
      </c>
      <c r="K21" s="880">
        <v>-18</v>
      </c>
      <c r="L21" s="882"/>
      <c r="M21" s="880"/>
      <c r="N21" s="33" t="s">
        <v>266</v>
      </c>
      <c r="O21" s="880">
        <v>3.8</v>
      </c>
      <c r="P21" s="33" t="s">
        <v>1937</v>
      </c>
      <c r="Q21" s="882"/>
      <c r="R21" s="33">
        <v>0</v>
      </c>
      <c r="S21" s="1008" t="s">
        <v>9143</v>
      </c>
      <c r="T21" s="715" t="str">
        <f t="shared" si="0"/>
        <v>EK7195846 Corp</v>
      </c>
      <c r="U21" s="716" t="e">
        <f ca="1">_xll.BDP($T21,$U$1)</f>
        <v>#NAME?</v>
      </c>
      <c r="V21" s="715">
        <f t="shared" si="1"/>
        <v>2</v>
      </c>
      <c r="W21" s="715">
        <f t="shared" si="2"/>
        <v>6</v>
      </c>
      <c r="X21" s="715" t="str">
        <f t="shared" si="3"/>
        <v>Q1</v>
      </c>
      <c r="Y21" s="717" t="e">
        <f ca="1">_xll.BDP($T21,Y$1)</f>
        <v>#NAME?</v>
      </c>
      <c r="Z21" s="717" t="e">
        <f ca="1">_xll.BDP($T21,$Z$1)</f>
        <v>#NAME?</v>
      </c>
      <c r="AA21" s="717" t="e">
        <f ca="1">_xll.BDP($T21,AA$1)</f>
        <v>#NAME?</v>
      </c>
      <c r="AB21" s="718" t="e">
        <f ca="1">IF(AA21="FLOATING",J21,(_xll.BDP($T21,AB$1)/100))</f>
        <v>#NAME?</v>
      </c>
      <c r="AC21" s="719" t="e">
        <f ca="1">_xll.BDP(T21,$AC$1)</f>
        <v>#NAME?</v>
      </c>
      <c r="AD21" s="720" t="e">
        <f ca="1">_xll.BDP($T21,AD$1)</f>
        <v>#NAME?</v>
      </c>
      <c r="AE21" s="719" t="e">
        <f ca="1">_xll.BDP($T21,AE$1)</f>
        <v>#NAME?</v>
      </c>
      <c r="AF21" s="715" t="e">
        <f ca="1">_xll.BDP($T21,AF$1)</f>
        <v>#NAME?</v>
      </c>
      <c r="AG21" s="719" t="e">
        <f ca="1">_xll.BDP($T21,AG$1)</f>
        <v>#NAME?</v>
      </c>
      <c r="AH21" s="719" t="e">
        <f ca="1">VLOOKUP(AF21,Values!$A$1:$C$12,2,FALSE)</f>
        <v>#NAME?</v>
      </c>
      <c r="AI21" s="716" t="e">
        <f ca="1">_xll.BDP($T21,$AI$1)</f>
        <v>#NAME?</v>
      </c>
      <c r="AJ21" s="716" t="e">
        <f ca="1">_xll.BDP($T21,$AJ$1)</f>
        <v>#NAME?</v>
      </c>
      <c r="AK21" s="716" t="e">
        <f ca="1">_xll.BDP($T21,$AK$1)</f>
        <v>#NAME?</v>
      </c>
      <c r="AL21" s="721" t="e">
        <f ca="1">VLOOKUP(AK21,Values!$E$2:$F$8,2,)</f>
        <v>#NAME?</v>
      </c>
      <c r="AM21" s="719" t="e">
        <f ca="1">_xll.BDP($T21,$AM$1)</f>
        <v>#NAME?</v>
      </c>
      <c r="AN21" s="719" t="e">
        <f ca="1">_xll.BDP($T21,$AN$1)</f>
        <v>#NAME?</v>
      </c>
      <c r="AO21" s="719" t="e">
        <f ca="1">_xll.BDP($T21,$AO$1)</f>
        <v>#NAME?</v>
      </c>
      <c r="AP21" s="719" t="str">
        <f t="shared" si="4"/>
        <v>6yr</v>
      </c>
      <c r="AQ21" s="775" t="e">
        <f ca="1">_xll.BDP(T21,"YRS_TO_MTY_ISSUE")</f>
        <v>#NAME?</v>
      </c>
      <c r="AR21" s="794">
        <f t="shared" si="5"/>
        <v>6</v>
      </c>
      <c r="AS21" s="795"/>
      <c r="AT21" s="719" t="e">
        <f ca="1">_xll.BDP($T21,AT$1)</f>
        <v>#NAME?</v>
      </c>
      <c r="AU21" s="719" t="e">
        <f ca="1">_xll.BDP(T21,$AU$1)</f>
        <v>#NAME?</v>
      </c>
      <c r="AV21" s="719" t="e">
        <f ca="1">_xll.BDP(T21,$AV$1)</f>
        <v>#NAME?</v>
      </c>
      <c r="AW21" s="719" t="e">
        <f ca="1">_xll.BDP($T21,AW$1)</f>
        <v>#NAME?</v>
      </c>
      <c r="AX21" s="719" t="e">
        <f t="shared" ca="1" si="6"/>
        <v>#NAME?</v>
      </c>
      <c r="AY21" s="719" t="e">
        <f ca="1">_xll.BDP(T21,$AY$1)</f>
        <v>#NAME?</v>
      </c>
      <c r="AZ21" s="719" t="e">
        <f t="shared" ca="1" si="7"/>
        <v>#NAME?</v>
      </c>
      <c r="BA21" s="719" t="e">
        <f t="shared" ca="1" si="8"/>
        <v>#NAME?</v>
      </c>
      <c r="BB21" s="719" t="e">
        <f ca="1">VLOOKUP(Y21,Values!$H$2:$I$15,2,FALSE)</f>
        <v>#NAME?</v>
      </c>
      <c r="BC21" s="719" t="e">
        <f ca="1">_xll.BDS(T21,$BC$1)</f>
        <v>#NAME?</v>
      </c>
    </row>
    <row r="22" spans="1:55" ht="12.75" customHeight="1" x14ac:dyDescent="0.3">
      <c r="A22" s="1007">
        <v>42039</v>
      </c>
      <c r="B22" s="33" t="s">
        <v>9257</v>
      </c>
      <c r="C22" s="33" t="s">
        <v>9258</v>
      </c>
      <c r="D22" s="883">
        <v>750</v>
      </c>
      <c r="E22" s="33" t="s">
        <v>9259</v>
      </c>
      <c r="F22" s="62">
        <v>43872</v>
      </c>
      <c r="G22" s="880" t="s">
        <v>101</v>
      </c>
      <c r="H22" s="880" t="s">
        <v>569</v>
      </c>
      <c r="I22" s="881" t="s">
        <v>6749</v>
      </c>
      <c r="J22" s="882" t="s">
        <v>3740</v>
      </c>
      <c r="K22" s="880">
        <v>-10</v>
      </c>
      <c r="L22" s="882" t="s">
        <v>9260</v>
      </c>
      <c r="M22" s="880">
        <v>-7</v>
      </c>
      <c r="N22" s="33" t="s">
        <v>4850</v>
      </c>
      <c r="O22" s="880">
        <v>2.27</v>
      </c>
      <c r="P22" s="33" t="s">
        <v>2161</v>
      </c>
      <c r="Q22" s="882"/>
      <c r="R22" s="33">
        <v>2.5</v>
      </c>
      <c r="S22" s="1008" t="s">
        <v>9135</v>
      </c>
      <c r="T22" s="715" t="str">
        <f t="shared" si="0"/>
        <v>EK7197883 Corp</v>
      </c>
      <c r="U22" s="716" t="e">
        <f ca="1">_xll.BDP($T22,$U$1)</f>
        <v>#NAME?</v>
      </c>
      <c r="V22" s="715">
        <f t="shared" si="1"/>
        <v>2</v>
      </c>
      <c r="W22" s="715">
        <f t="shared" si="2"/>
        <v>6</v>
      </c>
      <c r="X22" s="715" t="str">
        <f t="shared" si="3"/>
        <v>Q1</v>
      </c>
      <c r="Y22" s="717" t="e">
        <f ca="1">_xll.BDP($T22,Y$1)</f>
        <v>#NAME?</v>
      </c>
      <c r="Z22" s="717" t="e">
        <f ca="1">_xll.BDP($T22,$Z$1)</f>
        <v>#NAME?</v>
      </c>
      <c r="AA22" s="717" t="e">
        <f ca="1">_xll.BDP($T22,AA$1)</f>
        <v>#NAME?</v>
      </c>
      <c r="AB22" s="718" t="e">
        <f ca="1">IF(AA22="FLOATING",J22,(_xll.BDP($T22,AB$1)/100))</f>
        <v>#NAME?</v>
      </c>
      <c r="AC22" s="719" t="e">
        <f ca="1">_xll.BDP(T22,$AC$1)</f>
        <v>#NAME?</v>
      </c>
      <c r="AD22" s="720" t="e">
        <f ca="1">_xll.BDP($T22,AD$1)</f>
        <v>#NAME?</v>
      </c>
      <c r="AE22" s="719" t="e">
        <f ca="1">_xll.BDP($T22,AE$1)</f>
        <v>#NAME?</v>
      </c>
      <c r="AF22" s="715" t="e">
        <f ca="1">_xll.BDP($T22,AF$1)</f>
        <v>#NAME?</v>
      </c>
      <c r="AG22" s="719" t="e">
        <f ca="1">_xll.BDP($T22,AG$1)</f>
        <v>#NAME?</v>
      </c>
      <c r="AH22" s="719" t="e">
        <f ca="1">VLOOKUP(AF22,Values!$A$1:$C$12,2,FALSE)</f>
        <v>#NAME?</v>
      </c>
      <c r="AI22" s="716" t="e">
        <f ca="1">_xll.BDP($T22,$AI$1)</f>
        <v>#NAME?</v>
      </c>
      <c r="AJ22" s="716" t="e">
        <f ca="1">_xll.BDP($T22,$AJ$1)</f>
        <v>#NAME?</v>
      </c>
      <c r="AK22" s="716" t="e">
        <f ca="1">_xll.BDP($T22,$AK$1)</f>
        <v>#NAME?</v>
      </c>
      <c r="AL22" s="721" t="e">
        <f ca="1">VLOOKUP(AK22,Values!$E$2:$F$8,2,)</f>
        <v>#NAME?</v>
      </c>
      <c r="AM22" s="719" t="e">
        <f ca="1">_xll.BDP($T22,$AM$1)</f>
        <v>#NAME?</v>
      </c>
      <c r="AN22" s="719" t="e">
        <f ca="1">_xll.BDP($T22,$AN$1)</f>
        <v>#NAME?</v>
      </c>
      <c r="AO22" s="719" t="e">
        <f ca="1">_xll.BDP($T22,$AO$1)</f>
        <v>#NAME?</v>
      </c>
      <c r="AP22" s="719" t="str">
        <f t="shared" si="4"/>
        <v>5yr GIC</v>
      </c>
      <c r="AQ22" s="775" t="e">
        <f ca="1">_xll.BDP(T22,"YRS_TO_MTY_ISSUE")</f>
        <v>#NAME?</v>
      </c>
      <c r="AR22" s="794">
        <f t="shared" si="5"/>
        <v>5</v>
      </c>
      <c r="AS22" s="795"/>
      <c r="AT22" s="719" t="e">
        <f ca="1">_xll.BDP($T22,AT$1)</f>
        <v>#NAME?</v>
      </c>
      <c r="AU22" s="719" t="e">
        <f ca="1">_xll.BDP(T22,$AU$1)</f>
        <v>#NAME?</v>
      </c>
      <c r="AV22" s="719" t="e">
        <f ca="1">_xll.BDP(T22,$AV$1)</f>
        <v>#NAME?</v>
      </c>
      <c r="AW22" s="719" t="e">
        <f ca="1">_xll.BDP($T22,AW$1)</f>
        <v>#NAME?</v>
      </c>
      <c r="AX22" s="719" t="e">
        <f t="shared" ca="1" si="6"/>
        <v>#NAME?</v>
      </c>
      <c r="AY22" s="719" t="e">
        <f ca="1">_xll.BDP(T22,$AY$1)</f>
        <v>#NAME?</v>
      </c>
      <c r="AZ22" s="719" t="e">
        <f t="shared" ca="1" si="7"/>
        <v>#NAME?</v>
      </c>
      <c r="BA22" s="719" t="e">
        <f t="shared" ca="1" si="8"/>
        <v>#NAME?</v>
      </c>
      <c r="BB22" s="719" t="e">
        <f ca="1">VLOOKUP(Y22,Values!$H$2:$I$15,2,FALSE)</f>
        <v>#NAME?</v>
      </c>
      <c r="BC22" s="719" t="e">
        <f ca="1">_xll.BDS(T22,$BC$1)</f>
        <v>#NAME?</v>
      </c>
    </row>
    <row r="23" spans="1:55" ht="12.75" customHeight="1" x14ac:dyDescent="0.3">
      <c r="A23" s="1007">
        <v>42039</v>
      </c>
      <c r="B23" s="33" t="s">
        <v>9261</v>
      </c>
      <c r="C23" s="33" t="s">
        <v>73</v>
      </c>
      <c r="D23" s="883">
        <v>1750</v>
      </c>
      <c r="E23" s="33" t="s">
        <v>164</v>
      </c>
      <c r="F23" s="62">
        <v>42769</v>
      </c>
      <c r="G23" s="880" t="s">
        <v>5402</v>
      </c>
      <c r="H23" s="880" t="s">
        <v>9262</v>
      </c>
      <c r="I23" s="881"/>
      <c r="J23" s="882" t="s">
        <v>5956</v>
      </c>
      <c r="K23" s="880">
        <v>0</v>
      </c>
      <c r="L23" s="882"/>
      <c r="M23" s="880"/>
      <c r="N23" s="33" t="s">
        <v>57</v>
      </c>
      <c r="O23" s="880">
        <v>1</v>
      </c>
      <c r="P23" s="33" t="s">
        <v>1937</v>
      </c>
      <c r="Q23" s="882"/>
      <c r="R23" s="33">
        <v>0</v>
      </c>
      <c r="S23" s="1008" t="s">
        <v>9136</v>
      </c>
      <c r="T23" s="715" t="str">
        <f t="shared" si="0"/>
        <v>EK7198360 Corp</v>
      </c>
      <c r="U23" s="716" t="e">
        <f ca="1">_xll.BDP($T23,$U$1)</f>
        <v>#NAME?</v>
      </c>
      <c r="V23" s="715">
        <f t="shared" si="1"/>
        <v>2</v>
      </c>
      <c r="W23" s="715">
        <f t="shared" si="2"/>
        <v>6</v>
      </c>
      <c r="X23" s="715" t="str">
        <f t="shared" si="3"/>
        <v>Q1</v>
      </c>
      <c r="Y23" s="717" t="e">
        <f ca="1">_xll.BDP($T23,Y$1)</f>
        <v>#NAME?</v>
      </c>
      <c r="Z23" s="717" t="e">
        <f ca="1">_xll.BDP($T23,$Z$1)</f>
        <v>#NAME?</v>
      </c>
      <c r="AA23" s="717" t="e">
        <f ca="1">_xll.BDP($T23,AA$1)</f>
        <v>#NAME?</v>
      </c>
      <c r="AB23" s="718" t="e">
        <f ca="1">IF(AA23="FLOATING",J23,(_xll.BDP($T23,AB$1)/100))</f>
        <v>#NAME?</v>
      </c>
      <c r="AC23" s="719" t="e">
        <f ca="1">_xll.BDP(T23,$AC$1)</f>
        <v>#NAME?</v>
      </c>
      <c r="AD23" s="720" t="e">
        <f ca="1">_xll.BDP($T23,AD$1)</f>
        <v>#NAME?</v>
      </c>
      <c r="AE23" s="719" t="e">
        <f ca="1">_xll.BDP($T23,AE$1)</f>
        <v>#NAME?</v>
      </c>
      <c r="AF23" s="715" t="e">
        <f ca="1">_xll.BDP($T23,AF$1)</f>
        <v>#NAME?</v>
      </c>
      <c r="AG23" s="719" t="e">
        <f ca="1">_xll.BDP($T23,AG$1)</f>
        <v>#NAME?</v>
      </c>
      <c r="AH23" s="719" t="e">
        <f ca="1">VLOOKUP(AF23,Values!$A$1:$C$12,2,FALSE)</f>
        <v>#NAME?</v>
      </c>
      <c r="AI23" s="716" t="e">
        <f ca="1">_xll.BDP($T23,$AI$1)</f>
        <v>#NAME?</v>
      </c>
      <c r="AJ23" s="716" t="e">
        <f ca="1">_xll.BDP($T23,$AJ$1)</f>
        <v>#NAME?</v>
      </c>
      <c r="AK23" s="716" t="e">
        <f ca="1">_xll.BDP($T23,$AK$1)</f>
        <v>#NAME?</v>
      </c>
      <c r="AL23" s="721" t="e">
        <f ca="1">VLOOKUP(AK23,Values!$E$2:$F$8,2,)</f>
        <v>#NAME?</v>
      </c>
      <c r="AM23" s="719" t="e">
        <f ca="1">_xll.BDP($T23,$AM$1)</f>
        <v>#NAME?</v>
      </c>
      <c r="AN23" s="719" t="e">
        <f ca="1">_xll.BDP($T23,$AN$1)</f>
        <v>#NAME?</v>
      </c>
      <c r="AO23" s="719" t="e">
        <f ca="1">_xll.BDP($T23,$AO$1)</f>
        <v>#NAME?</v>
      </c>
      <c r="AP23" s="719" t="str">
        <f t="shared" si="4"/>
        <v>2yr</v>
      </c>
      <c r="AQ23" s="775" t="e">
        <f ca="1">_xll.BDP(T23,"YRS_TO_MTY_ISSUE")</f>
        <v>#NAME?</v>
      </c>
      <c r="AR23" s="794">
        <f t="shared" si="5"/>
        <v>2</v>
      </c>
      <c r="AS23" s="795"/>
      <c r="AT23" s="719" t="e">
        <f ca="1">_xll.BDP($T23,AT$1)</f>
        <v>#NAME?</v>
      </c>
      <c r="AU23" s="719" t="e">
        <f ca="1">_xll.BDP(T23,$AU$1)</f>
        <v>#NAME?</v>
      </c>
      <c r="AV23" s="719" t="e">
        <f ca="1">_xll.BDP(T23,$AV$1)</f>
        <v>#NAME?</v>
      </c>
      <c r="AW23" s="719" t="e">
        <f ca="1">_xll.BDP($T23,AW$1)</f>
        <v>#NAME?</v>
      </c>
      <c r="AX23" s="719" t="e">
        <f t="shared" ca="1" si="6"/>
        <v>#NAME?</v>
      </c>
      <c r="AY23" s="719" t="e">
        <f ca="1">_xll.BDP(T23,$AY$1)</f>
        <v>#NAME?</v>
      </c>
      <c r="AZ23" s="719" t="e">
        <f t="shared" ca="1" si="7"/>
        <v>#NAME?</v>
      </c>
      <c r="BA23" s="719" t="e">
        <f t="shared" ca="1" si="8"/>
        <v>#NAME?</v>
      </c>
      <c r="BB23" s="719" t="e">
        <f ca="1">VLOOKUP(Y23,Values!$H$2:$I$15,2,FALSE)</f>
        <v>#NAME?</v>
      </c>
      <c r="BC23" s="719"/>
    </row>
    <row r="24" spans="1:55" ht="12.75" customHeight="1" x14ac:dyDescent="0.3">
      <c r="A24" s="1007">
        <v>42039</v>
      </c>
      <c r="B24" s="33" t="s">
        <v>9263</v>
      </c>
      <c r="C24" s="33" t="s">
        <v>73</v>
      </c>
      <c r="D24" s="883">
        <v>550</v>
      </c>
      <c r="E24" s="33" t="s">
        <v>9264</v>
      </c>
      <c r="F24" s="62">
        <v>20271</v>
      </c>
      <c r="G24" s="880" t="s">
        <v>150</v>
      </c>
      <c r="H24" s="880" t="s">
        <v>338</v>
      </c>
      <c r="I24" s="881" t="s">
        <v>5755</v>
      </c>
      <c r="J24" s="882" t="s">
        <v>4468</v>
      </c>
      <c r="K24" s="880">
        <v>-15</v>
      </c>
      <c r="L24" s="882" t="s">
        <v>9265</v>
      </c>
      <c r="M24" s="880">
        <v>-8</v>
      </c>
      <c r="N24" s="33" t="s">
        <v>865</v>
      </c>
      <c r="O24" s="880">
        <v>4.18</v>
      </c>
      <c r="P24" s="33" t="s">
        <v>93</v>
      </c>
      <c r="Q24" s="882"/>
      <c r="R24" s="33" t="s">
        <v>93</v>
      </c>
      <c r="S24" s="1008" t="s">
        <v>9137</v>
      </c>
      <c r="T24" s="715" t="str">
        <f t="shared" si="0"/>
        <v>EK7198667 Corp</v>
      </c>
      <c r="U24" s="716" t="e">
        <f ca="1">_xll.BDP($T24,$U$1)</f>
        <v>#NAME?</v>
      </c>
      <c r="V24" s="715">
        <f t="shared" si="1"/>
        <v>2</v>
      </c>
      <c r="W24" s="715">
        <f t="shared" si="2"/>
        <v>6</v>
      </c>
      <c r="X24" s="715" t="str">
        <f t="shared" si="3"/>
        <v>Q1</v>
      </c>
      <c r="Y24" s="717" t="e">
        <f ca="1">_xll.BDP($T24,Y$1)</f>
        <v>#NAME?</v>
      </c>
      <c r="Z24" s="717" t="e">
        <f ca="1">_xll.BDP($T24,$Z$1)</f>
        <v>#NAME?</v>
      </c>
      <c r="AA24" s="717" t="e">
        <f ca="1">_xll.BDP($T24,AA$1)</f>
        <v>#NAME?</v>
      </c>
      <c r="AB24" s="718" t="e">
        <f ca="1">IF(AA24="FLOATING",J24,(_xll.BDP($T24,AB$1)/100))</f>
        <v>#NAME?</v>
      </c>
      <c r="AC24" s="719" t="e">
        <f ca="1">_xll.BDP(T24,$AC$1)</f>
        <v>#NAME?</v>
      </c>
      <c r="AD24" s="720" t="e">
        <f ca="1">_xll.BDP($T24,AD$1)</f>
        <v>#NAME?</v>
      </c>
      <c r="AE24" s="719" t="e">
        <f ca="1">_xll.BDP($T24,AE$1)</f>
        <v>#NAME?</v>
      </c>
      <c r="AF24" s="715" t="e">
        <f ca="1">_xll.BDP($T24,AF$1)</f>
        <v>#NAME?</v>
      </c>
      <c r="AG24" s="719" t="e">
        <f ca="1">_xll.BDP($T24,AG$1)</f>
        <v>#NAME?</v>
      </c>
      <c r="AH24" s="719" t="e">
        <f ca="1">VLOOKUP(AF24,Values!$A$1:$C$12,2,FALSE)</f>
        <v>#NAME?</v>
      </c>
      <c r="AI24" s="716" t="e">
        <f ca="1">_xll.BDP($T24,$AI$1)</f>
        <v>#NAME?</v>
      </c>
      <c r="AJ24" s="716" t="e">
        <f ca="1">_xll.BDP($T24,$AJ$1)</f>
        <v>#NAME?</v>
      </c>
      <c r="AK24" s="716" t="e">
        <f ca="1">_xll.BDP($T24,$AK$1)</f>
        <v>#NAME?</v>
      </c>
      <c r="AL24" s="721" t="e">
        <f ca="1">VLOOKUP(AK24,Values!$E$2:$F$8,2,)</f>
        <v>#NAME?</v>
      </c>
      <c r="AM24" s="719" t="e">
        <f ca="1">_xll.BDP($T24,$AM$1)</f>
        <v>#NAME?</v>
      </c>
      <c r="AN24" s="719" t="e">
        <f ca="1">_xll.BDP($T24,$AN$1)</f>
        <v>#NAME?</v>
      </c>
      <c r="AO24" s="719" t="e">
        <f ca="1">_xll.BDP($T24,$AO$1)</f>
        <v>#NAME?</v>
      </c>
      <c r="AP24" s="719" t="str">
        <f t="shared" si="4"/>
        <v>long 40yr</v>
      </c>
      <c r="AQ24" s="775" t="e">
        <f ca="1">_xll.BDP(T24,"YRS_TO_MTY_ISSUE")</f>
        <v>#NAME?</v>
      </c>
      <c r="AR24" s="794">
        <f t="shared" si="5"/>
        <v>59.6</v>
      </c>
      <c r="AS24" s="795"/>
      <c r="AT24" s="719" t="e">
        <f ca="1">_xll.BDP($T24,AT$1)</f>
        <v>#NAME?</v>
      </c>
      <c r="AU24" s="719" t="e">
        <f ca="1">_xll.BDP(T24,$AU$1)</f>
        <v>#NAME?</v>
      </c>
      <c r="AV24" s="719" t="e">
        <f ca="1">_xll.BDP(T24,$AV$1)</f>
        <v>#NAME?</v>
      </c>
      <c r="AW24" s="719" t="e">
        <f ca="1">_xll.BDP($T24,AW$1)</f>
        <v>#NAME?</v>
      </c>
      <c r="AX24" s="719" t="e">
        <f t="shared" ca="1" si="6"/>
        <v>#NAME?</v>
      </c>
      <c r="AY24" s="719" t="e">
        <f ca="1">_xll.BDP(T24,$AY$1)</f>
        <v>#NAME?</v>
      </c>
      <c r="AZ24" s="719" t="e">
        <f t="shared" ca="1" si="7"/>
        <v>#NAME?</v>
      </c>
      <c r="BA24" s="719" t="e">
        <f t="shared" ca="1" si="8"/>
        <v>#NAME?</v>
      </c>
      <c r="BB24" s="719" t="e">
        <f ca="1">VLOOKUP(Y24,Values!$H$2:$I$15,2,FALSE)</f>
        <v>#NAME?</v>
      </c>
      <c r="BC24" s="719" t="s">
        <v>9099</v>
      </c>
    </row>
    <row r="25" spans="1:55" ht="12.75" customHeight="1" x14ac:dyDescent="0.3">
      <c r="A25" s="1007">
        <v>42038</v>
      </c>
      <c r="B25" s="33" t="s">
        <v>9266</v>
      </c>
      <c r="C25" s="33" t="s">
        <v>600</v>
      </c>
      <c r="D25" s="883">
        <v>750</v>
      </c>
      <c r="E25" s="33" t="s">
        <v>117</v>
      </c>
      <c r="F25" s="62">
        <v>53003</v>
      </c>
      <c r="G25" s="880" t="s">
        <v>9267</v>
      </c>
      <c r="H25" s="880" t="s">
        <v>748</v>
      </c>
      <c r="I25" s="881" t="s">
        <v>9268</v>
      </c>
      <c r="J25" s="882" t="s">
        <v>9269</v>
      </c>
      <c r="K25" s="880">
        <v>-22.5</v>
      </c>
      <c r="L25" s="882" t="s">
        <v>9270</v>
      </c>
      <c r="M25" s="880">
        <v>-3</v>
      </c>
      <c r="N25" s="33" t="s">
        <v>3691</v>
      </c>
      <c r="O25" s="880">
        <v>3.2</v>
      </c>
      <c r="P25" s="33" t="s">
        <v>3804</v>
      </c>
      <c r="Q25" s="882"/>
      <c r="R25" s="33">
        <v>0</v>
      </c>
      <c r="S25" s="1008" t="s">
        <v>9140</v>
      </c>
      <c r="T25" s="715" t="str">
        <f t="shared" si="0"/>
        <v>EK7197107 Corp</v>
      </c>
      <c r="U25" s="716" t="e">
        <f ca="1">_xll.BDP($T25,$U$1)</f>
        <v>#NAME?</v>
      </c>
      <c r="V25" s="715">
        <f t="shared" si="1"/>
        <v>2</v>
      </c>
      <c r="W25" s="715">
        <f t="shared" si="2"/>
        <v>6</v>
      </c>
      <c r="X25" s="715" t="str">
        <f t="shared" si="3"/>
        <v>Q1</v>
      </c>
      <c r="Y25" s="717" t="e">
        <f ca="1">_xll.BDP($T25,Y$1)</f>
        <v>#NAME?</v>
      </c>
      <c r="Z25" s="717" t="e">
        <f ca="1">_xll.BDP($T25,$Z$1)</f>
        <v>#NAME?</v>
      </c>
      <c r="AA25" s="717" t="e">
        <f ca="1">_xll.BDP($T25,AA$1)</f>
        <v>#NAME?</v>
      </c>
      <c r="AB25" s="718" t="e">
        <f ca="1">IF(AA25="FLOATING",J25,(_xll.BDP($T25,AB$1)/100))</f>
        <v>#NAME?</v>
      </c>
      <c r="AC25" s="719" t="e">
        <f ca="1">_xll.BDP(T25,$AC$1)</f>
        <v>#NAME?</v>
      </c>
      <c r="AD25" s="720" t="e">
        <f ca="1">_xll.BDP($T25,AD$1)</f>
        <v>#NAME?</v>
      </c>
      <c r="AE25" s="719" t="e">
        <f ca="1">_xll.BDP($T25,AE$1)</f>
        <v>#NAME?</v>
      </c>
      <c r="AF25" s="715" t="e">
        <f ca="1">_xll.BDP($T25,AF$1)</f>
        <v>#NAME?</v>
      </c>
      <c r="AG25" s="719" t="e">
        <f ca="1">_xll.BDP($T25,AG$1)</f>
        <v>#NAME?</v>
      </c>
      <c r="AH25" s="719" t="e">
        <f ca="1">VLOOKUP(AF25,Values!$A$1:$C$12,2,FALSE)</f>
        <v>#NAME?</v>
      </c>
      <c r="AI25" s="716" t="e">
        <f ca="1">_xll.BDP($T25,$AI$1)</f>
        <v>#NAME?</v>
      </c>
      <c r="AJ25" s="716" t="e">
        <f ca="1">_xll.BDP($T25,$AJ$1)</f>
        <v>#NAME?</v>
      </c>
      <c r="AK25" s="716" t="e">
        <f ca="1">_xll.BDP($T25,$AK$1)</f>
        <v>#NAME?</v>
      </c>
      <c r="AL25" s="721" t="e">
        <f ca="1">VLOOKUP(AK25,Values!$E$2:$F$8,2,)</f>
        <v>#NAME?</v>
      </c>
      <c r="AM25" s="719" t="e">
        <f ca="1">_xll.BDP($T25,$AM$1)</f>
        <v>#NAME?</v>
      </c>
      <c r="AN25" s="719" t="e">
        <f ca="1">_xll.BDP($T25,$AN$1)</f>
        <v>#NAME?</v>
      </c>
      <c r="AO25" s="719" t="e">
        <f ca="1">_xll.BDP($T25,$AO$1)</f>
        <v>#NAME?</v>
      </c>
      <c r="AP25" s="719" t="str">
        <f t="shared" si="4"/>
        <v>30yr</v>
      </c>
      <c r="AQ25" s="775" t="e">
        <f ca="1">_xll.BDP(T25,"YRS_TO_MTY_ISSUE")</f>
        <v>#NAME?</v>
      </c>
      <c r="AR25" s="794">
        <f t="shared" si="5"/>
        <v>30</v>
      </c>
      <c r="AS25" s="795"/>
      <c r="AT25" s="719" t="e">
        <f ca="1">_xll.BDP($T25,AT$1)</f>
        <v>#NAME?</v>
      </c>
      <c r="AU25" s="719" t="e">
        <f ca="1">_xll.BDP(T25,$AU$1)</f>
        <v>#NAME?</v>
      </c>
      <c r="AV25" s="719" t="e">
        <f ca="1">_xll.BDP(T25,$AV$1)</f>
        <v>#NAME?</v>
      </c>
      <c r="AW25" s="719" t="e">
        <f ca="1">_xll.BDP($T25,AW$1)</f>
        <v>#NAME?</v>
      </c>
      <c r="AX25" s="719" t="e">
        <f t="shared" ca="1" si="6"/>
        <v>#NAME?</v>
      </c>
      <c r="AY25" s="719" t="e">
        <f ca="1">_xll.BDP(T25,$AY$1)</f>
        <v>#NAME?</v>
      </c>
      <c r="AZ25" s="719" t="e">
        <f t="shared" ca="1" si="7"/>
        <v>#NAME?</v>
      </c>
      <c r="BA25" s="719" t="e">
        <f t="shared" ca="1" si="8"/>
        <v>#NAME?</v>
      </c>
      <c r="BB25" s="719" t="e">
        <f ca="1">VLOOKUP(Y25,Values!$H$2:$I$15,2,FALSE)</f>
        <v>#NAME?</v>
      </c>
      <c r="BC25" s="719" t="s">
        <v>9099</v>
      </c>
    </row>
    <row r="26" spans="1:55" ht="12.75" customHeight="1" x14ac:dyDescent="0.3">
      <c r="A26" s="1007">
        <v>42038</v>
      </c>
      <c r="B26" s="33" t="s">
        <v>9271</v>
      </c>
      <c r="C26" s="33" t="s">
        <v>65</v>
      </c>
      <c r="D26" s="883">
        <v>750</v>
      </c>
      <c r="E26" s="33" t="s">
        <v>37</v>
      </c>
      <c r="F26" s="62">
        <v>43867</v>
      </c>
      <c r="G26" s="33" t="s">
        <v>3864</v>
      </c>
      <c r="H26" s="33" t="s">
        <v>151</v>
      </c>
      <c r="I26" s="881" t="s">
        <v>632</v>
      </c>
      <c r="J26" s="882" t="s">
        <v>431</v>
      </c>
      <c r="K26" s="880">
        <v>-17</v>
      </c>
      <c r="L26" s="882" t="s">
        <v>9272</v>
      </c>
      <c r="M26" s="880">
        <v>-10</v>
      </c>
      <c r="N26" s="33" t="s">
        <v>254</v>
      </c>
      <c r="O26" s="880">
        <v>3.6</v>
      </c>
      <c r="P26" s="33" t="s">
        <v>1937</v>
      </c>
      <c r="Q26" s="882"/>
      <c r="R26" s="33">
        <v>0</v>
      </c>
      <c r="S26" s="1008" t="s">
        <v>9138</v>
      </c>
      <c r="T26" s="715" t="str">
        <f t="shared" si="0"/>
        <v>EK7196984 Corp</v>
      </c>
      <c r="U26" s="716" t="e">
        <f ca="1">_xll.BDP($T26,$U$1)</f>
        <v>#NAME?</v>
      </c>
      <c r="V26" s="715">
        <f t="shared" si="1"/>
        <v>2</v>
      </c>
      <c r="W26" s="715">
        <f t="shared" si="2"/>
        <v>6</v>
      </c>
      <c r="X26" s="715" t="str">
        <f t="shared" si="3"/>
        <v>Q1</v>
      </c>
      <c r="Y26" s="717" t="e">
        <f ca="1">_xll.BDP($T26,Y$1)</f>
        <v>#NAME?</v>
      </c>
      <c r="Z26" s="717" t="e">
        <f ca="1">_xll.BDP($T26,$Z$1)</f>
        <v>#NAME?</v>
      </c>
      <c r="AA26" s="717" t="e">
        <f ca="1">_xll.BDP($T26,AA$1)</f>
        <v>#NAME?</v>
      </c>
      <c r="AB26" s="718" t="e">
        <f ca="1">IF(AA26="FLOATING",J26,(_xll.BDP($T26,AB$1)/100))</f>
        <v>#NAME?</v>
      </c>
      <c r="AC26" s="719" t="e">
        <f ca="1">_xll.BDP(T26,$AC$1)</f>
        <v>#NAME?</v>
      </c>
      <c r="AD26" s="720" t="e">
        <f ca="1">_xll.BDP($T26,AD$1)</f>
        <v>#NAME?</v>
      </c>
      <c r="AE26" s="719" t="e">
        <f ca="1">_xll.BDP($T26,AE$1)</f>
        <v>#NAME?</v>
      </c>
      <c r="AF26" s="715" t="e">
        <f ca="1">_xll.BDP($T26,AF$1)</f>
        <v>#NAME?</v>
      </c>
      <c r="AG26" s="719" t="e">
        <f ca="1">_xll.BDP($T26,AG$1)</f>
        <v>#NAME?</v>
      </c>
      <c r="AH26" s="719" t="e">
        <f ca="1">VLOOKUP(AF26,Values!$A$1:$C$12,2,FALSE)</f>
        <v>#NAME?</v>
      </c>
      <c r="AI26" s="716" t="e">
        <f ca="1">_xll.BDP($T26,$AI$1)</f>
        <v>#NAME?</v>
      </c>
      <c r="AJ26" s="716" t="e">
        <f ca="1">_xll.BDP($T26,$AJ$1)</f>
        <v>#NAME?</v>
      </c>
      <c r="AK26" s="716" t="e">
        <f ca="1">_xll.BDP($T26,$AK$1)</f>
        <v>#NAME?</v>
      </c>
      <c r="AL26" s="721" t="e">
        <f ca="1">VLOOKUP(AK26,Values!$E$2:$F$8,2,)</f>
        <v>#NAME?</v>
      </c>
      <c r="AM26" s="719" t="e">
        <f ca="1">_xll.BDP($T26,$AM$1)</f>
        <v>#NAME?</v>
      </c>
      <c r="AN26" s="719" t="e">
        <f ca="1">_xll.BDP($T26,$AN$1)</f>
        <v>#NAME?</v>
      </c>
      <c r="AO26" s="719" t="e">
        <f ca="1">_xll.BDP($T26,$AO$1)</f>
        <v>#NAME?</v>
      </c>
      <c r="AP26" s="719" t="str">
        <f t="shared" si="4"/>
        <v>5yr</v>
      </c>
      <c r="AQ26" s="775" t="e">
        <f ca="1">_xll.BDP(T26,"YRS_TO_MTY_ISSUE")</f>
        <v>#NAME?</v>
      </c>
      <c r="AR26" s="794">
        <f t="shared" si="5"/>
        <v>5</v>
      </c>
      <c r="AS26" s="795"/>
      <c r="AT26" s="719" t="e">
        <f ca="1">_xll.BDP($T26,AT$1)</f>
        <v>#NAME?</v>
      </c>
      <c r="AU26" s="719" t="e">
        <f ca="1">_xll.BDP(T26,$AU$1)</f>
        <v>#NAME?</v>
      </c>
      <c r="AV26" s="719" t="e">
        <f ca="1">_xll.BDP(T26,$AV$1)</f>
        <v>#NAME?</v>
      </c>
      <c r="AW26" s="719" t="e">
        <f ca="1">_xll.BDP($T26,AW$1)</f>
        <v>#NAME?</v>
      </c>
      <c r="AX26" s="719" t="e">
        <f t="shared" ca="1" si="6"/>
        <v>#NAME?</v>
      </c>
      <c r="AY26" s="719" t="e">
        <f ca="1">_xll.BDP(T26,$AY$1)</f>
        <v>#NAME?</v>
      </c>
      <c r="AZ26" s="719" t="e">
        <f t="shared" ca="1" si="7"/>
        <v>#NAME?</v>
      </c>
      <c r="BA26" s="719" t="e">
        <f t="shared" ca="1" si="8"/>
        <v>#NAME?</v>
      </c>
      <c r="BB26" s="719" t="e">
        <f ca="1">VLOOKUP(Y26,Values!$H$2:$I$15,2,FALSE)</f>
        <v>#NAME?</v>
      </c>
      <c r="BC26" s="719" t="e">
        <f ca="1">_xll.BDS(T26,$BC$1)</f>
        <v>#NAME?</v>
      </c>
    </row>
    <row r="27" spans="1:55" ht="12.75" customHeight="1" x14ac:dyDescent="0.3">
      <c r="A27" s="1007">
        <v>42038</v>
      </c>
      <c r="B27" s="33" t="s">
        <v>9273</v>
      </c>
      <c r="C27" s="33" t="s">
        <v>65</v>
      </c>
      <c r="D27" s="883">
        <v>750</v>
      </c>
      <c r="E27" s="33" t="s">
        <v>66</v>
      </c>
      <c r="F27" s="62">
        <v>45694</v>
      </c>
      <c r="G27" s="33" t="s">
        <v>3864</v>
      </c>
      <c r="H27" s="33" t="s">
        <v>225</v>
      </c>
      <c r="I27" s="881" t="s">
        <v>3857</v>
      </c>
      <c r="J27" s="882" t="s">
        <v>364</v>
      </c>
      <c r="K27" s="880">
        <v>-17</v>
      </c>
      <c r="L27" s="882" t="s">
        <v>5378</v>
      </c>
      <c r="M27" s="880">
        <v>-8</v>
      </c>
      <c r="N27" s="33" t="s">
        <v>3691</v>
      </c>
      <c r="O27" s="880">
        <v>3.2</v>
      </c>
      <c r="P27" s="33" t="s">
        <v>1937</v>
      </c>
      <c r="Q27" s="882"/>
      <c r="R27" s="33">
        <v>0</v>
      </c>
      <c r="S27" s="1008" t="s">
        <v>9139</v>
      </c>
      <c r="T27" s="715" t="str">
        <f t="shared" si="0"/>
        <v>EK7197461 Corp</v>
      </c>
      <c r="U27" s="716" t="e">
        <f ca="1">_xll.BDP($T27,$U$1)</f>
        <v>#NAME?</v>
      </c>
      <c r="V27" s="715">
        <f t="shared" si="1"/>
        <v>2</v>
      </c>
      <c r="W27" s="715">
        <f t="shared" si="2"/>
        <v>6</v>
      </c>
      <c r="X27" s="715" t="str">
        <f t="shared" si="3"/>
        <v>Q1</v>
      </c>
      <c r="Y27" s="717" t="e">
        <f ca="1">_xll.BDP($T27,Y$1)</f>
        <v>#NAME?</v>
      </c>
      <c r="Z27" s="717" t="e">
        <f ca="1">_xll.BDP($T27,$Z$1)</f>
        <v>#NAME?</v>
      </c>
      <c r="AA27" s="717" t="e">
        <f ca="1">_xll.BDP($T27,AA$1)</f>
        <v>#NAME?</v>
      </c>
      <c r="AB27" s="718" t="e">
        <f ca="1">IF(AA27="FLOATING",J27,(_xll.BDP($T27,AB$1)/100))</f>
        <v>#NAME?</v>
      </c>
      <c r="AC27" s="719" t="e">
        <f ca="1">_xll.BDP(T27,$AC$1)</f>
        <v>#NAME?</v>
      </c>
      <c r="AD27" s="720" t="e">
        <f ca="1">_xll.BDP($T27,AD$1)</f>
        <v>#NAME?</v>
      </c>
      <c r="AE27" s="719" t="e">
        <f ca="1">_xll.BDP($T27,AE$1)</f>
        <v>#NAME?</v>
      </c>
      <c r="AF27" s="715" t="e">
        <f ca="1">_xll.BDP($T27,AF$1)</f>
        <v>#NAME?</v>
      </c>
      <c r="AG27" s="719" t="e">
        <f ca="1">_xll.BDP($T27,AG$1)</f>
        <v>#NAME?</v>
      </c>
      <c r="AH27" s="719" t="e">
        <f ca="1">VLOOKUP(AF27,Values!$A$1:$C$12,2,FALSE)</f>
        <v>#NAME?</v>
      </c>
      <c r="AI27" s="716" t="e">
        <f ca="1">_xll.BDP($T27,$AI$1)</f>
        <v>#NAME?</v>
      </c>
      <c r="AJ27" s="716" t="e">
        <f ca="1">_xll.BDP($T27,$AJ$1)</f>
        <v>#NAME?</v>
      </c>
      <c r="AK27" s="716" t="e">
        <f ca="1">_xll.BDP($T27,$AK$1)</f>
        <v>#NAME?</v>
      </c>
      <c r="AL27" s="721" t="e">
        <f ca="1">VLOOKUP(AK27,Values!$E$2:$F$8,2,)</f>
        <v>#NAME?</v>
      </c>
      <c r="AM27" s="719" t="e">
        <f ca="1">_xll.BDP($T27,$AM$1)</f>
        <v>#NAME?</v>
      </c>
      <c r="AN27" s="719" t="e">
        <f ca="1">_xll.BDP($T27,$AN$1)</f>
        <v>#NAME?</v>
      </c>
      <c r="AO27" s="719" t="e">
        <f ca="1">_xll.BDP($T27,$AO$1)</f>
        <v>#NAME?</v>
      </c>
      <c r="AP27" s="719" t="str">
        <f t="shared" si="4"/>
        <v>10yr</v>
      </c>
      <c r="AQ27" s="775" t="e">
        <f ca="1">_xll.BDP(T27,"YRS_TO_MTY_ISSUE")</f>
        <v>#NAME?</v>
      </c>
      <c r="AR27" s="794">
        <f t="shared" si="5"/>
        <v>10</v>
      </c>
      <c r="AS27" s="795"/>
      <c r="AT27" s="719" t="e">
        <f ca="1">_xll.BDP($T27,AT$1)</f>
        <v>#NAME?</v>
      </c>
      <c r="AU27" s="719" t="e">
        <f ca="1">_xll.BDP(T27,$AU$1)</f>
        <v>#NAME?</v>
      </c>
      <c r="AV27" s="719" t="e">
        <f ca="1">_xll.BDP(T27,$AV$1)</f>
        <v>#NAME?</v>
      </c>
      <c r="AW27" s="719" t="e">
        <f ca="1">_xll.BDP($T27,AW$1)</f>
        <v>#NAME?</v>
      </c>
      <c r="AX27" s="719" t="e">
        <f t="shared" ca="1" si="6"/>
        <v>#NAME?</v>
      </c>
      <c r="AY27" s="719" t="e">
        <f ca="1">_xll.BDP(T27,$AY$1)</f>
        <v>#NAME?</v>
      </c>
      <c r="AZ27" s="719" t="e">
        <f t="shared" ca="1" si="7"/>
        <v>#NAME?</v>
      </c>
      <c r="BA27" s="719" t="e">
        <f t="shared" ca="1" si="8"/>
        <v>#NAME?</v>
      </c>
      <c r="BB27" s="719" t="e">
        <f ca="1">VLOOKUP(Y27,Values!$H$2:$I$15,2,FALSE)</f>
        <v>#NAME?</v>
      </c>
      <c r="BC27" s="719" t="e">
        <f ca="1">_xll.BDS(T27,$BC$1)</f>
        <v>#NAME?</v>
      </c>
    </row>
    <row r="28" spans="1:55" ht="12.75" customHeight="1" x14ac:dyDescent="0.3">
      <c r="A28" s="1007">
        <v>42038</v>
      </c>
      <c r="B28" s="33" t="s">
        <v>9274</v>
      </c>
      <c r="C28" s="33" t="s">
        <v>218</v>
      </c>
      <c r="D28" s="883">
        <v>600</v>
      </c>
      <c r="E28" s="33" t="s">
        <v>117</v>
      </c>
      <c r="F28" s="62">
        <v>53067</v>
      </c>
      <c r="G28" s="33" t="s">
        <v>908</v>
      </c>
      <c r="H28" s="33" t="s">
        <v>329</v>
      </c>
      <c r="I28" s="881" t="s">
        <v>3902</v>
      </c>
      <c r="J28" s="882" t="s">
        <v>3903</v>
      </c>
      <c r="K28" s="880">
        <v>-17</v>
      </c>
      <c r="L28" s="882" t="s">
        <v>9275</v>
      </c>
      <c r="M28" s="880">
        <v>-5</v>
      </c>
      <c r="N28" s="33" t="s">
        <v>463</v>
      </c>
      <c r="O28" s="880">
        <v>5</v>
      </c>
      <c r="P28" s="33" t="s">
        <v>1890</v>
      </c>
      <c r="Q28" s="882"/>
      <c r="R28" s="33">
        <v>5</v>
      </c>
      <c r="S28" s="1008" t="s">
        <v>9200</v>
      </c>
      <c r="T28" s="715" t="str">
        <f t="shared" si="0"/>
        <v>EK7267033 Corp</v>
      </c>
      <c r="U28" s="716" t="e">
        <f ca="1">_xll.BDP($T28,$U$1)</f>
        <v>#NAME?</v>
      </c>
      <c r="V28" s="715">
        <f t="shared" si="1"/>
        <v>2</v>
      </c>
      <c r="W28" s="715">
        <f t="shared" si="2"/>
        <v>6</v>
      </c>
      <c r="X28" s="715" t="str">
        <f t="shared" si="3"/>
        <v>Q1</v>
      </c>
      <c r="Y28" s="717" t="e">
        <f ca="1">_xll.BDP($T28,Y$1)</f>
        <v>#NAME?</v>
      </c>
      <c r="Z28" s="717" t="e">
        <f ca="1">_xll.BDP($T28,$Z$1)</f>
        <v>#NAME?</v>
      </c>
      <c r="AA28" s="717" t="e">
        <f ca="1">_xll.BDP($T28,AA$1)</f>
        <v>#NAME?</v>
      </c>
      <c r="AB28" s="718" t="e">
        <f ca="1">IF(AA28="FLOATING",J28,(_xll.BDP($T28,AB$1)/100))</f>
        <v>#NAME?</v>
      </c>
      <c r="AC28" s="719" t="e">
        <f ca="1">_xll.BDP(T28,$AC$1)</f>
        <v>#NAME?</v>
      </c>
      <c r="AD28" s="720" t="e">
        <f ca="1">_xll.BDP($T28,AD$1)</f>
        <v>#NAME?</v>
      </c>
      <c r="AE28" s="719" t="e">
        <f ca="1">_xll.BDP($T28,AE$1)</f>
        <v>#NAME?</v>
      </c>
      <c r="AF28" s="715" t="e">
        <f ca="1">_xll.BDP($T28,AF$1)</f>
        <v>#NAME?</v>
      </c>
      <c r="AG28" s="719" t="e">
        <f ca="1">_xll.BDP($T28,AG$1)</f>
        <v>#NAME?</v>
      </c>
      <c r="AH28" s="719" t="e">
        <f ca="1">VLOOKUP(AF28,Values!$A$1:$C$12,2,FALSE)</f>
        <v>#NAME?</v>
      </c>
      <c r="AI28" s="716" t="e">
        <f ca="1">_xll.BDP($T28,$AI$1)</f>
        <v>#NAME?</v>
      </c>
      <c r="AJ28" s="716" t="e">
        <f ca="1">_xll.BDP($T28,$AJ$1)</f>
        <v>#NAME?</v>
      </c>
      <c r="AK28" s="716" t="e">
        <f ca="1">_xll.BDP($T28,$AK$1)</f>
        <v>#NAME?</v>
      </c>
      <c r="AL28" s="721" t="e">
        <f ca="1">VLOOKUP(AK28,Values!$E$2:$F$8,2,)</f>
        <v>#NAME?</v>
      </c>
      <c r="AM28" s="719" t="e">
        <f ca="1">_xll.BDP($T28,$AM$1)</f>
        <v>#NAME?</v>
      </c>
      <c r="AN28" s="719" t="e">
        <f ca="1">_xll.BDP($T28,$AN$1)</f>
        <v>#NAME?</v>
      </c>
      <c r="AO28" s="719" t="e">
        <f ca="1">_xll.BDP($T28,$AO$1)</f>
        <v>#NAME?</v>
      </c>
      <c r="AP28" s="719" t="str">
        <f t="shared" si="4"/>
        <v>30yr</v>
      </c>
      <c r="AQ28" s="775" t="e">
        <f ca="1">_xll.BDP(T28,"YRS_TO_MTY_ISSUE")</f>
        <v>#NAME?</v>
      </c>
      <c r="AR28" s="794">
        <f t="shared" si="5"/>
        <v>30.2</v>
      </c>
      <c r="AS28" s="795"/>
      <c r="AT28" s="719"/>
      <c r="AU28" s="719"/>
      <c r="AV28" s="719"/>
      <c r="AW28" s="719"/>
      <c r="AX28" s="719"/>
      <c r="AY28" s="719"/>
      <c r="AZ28" s="719"/>
      <c r="BA28" s="719"/>
      <c r="BB28" s="719"/>
      <c r="BC28" s="719"/>
    </row>
    <row r="29" spans="1:55" ht="12.75" customHeight="1" x14ac:dyDescent="0.3">
      <c r="A29" s="1007">
        <v>42038</v>
      </c>
      <c r="B29" s="33" t="s">
        <v>72</v>
      </c>
      <c r="C29" s="33" t="s">
        <v>73</v>
      </c>
      <c r="D29" s="883">
        <v>500</v>
      </c>
      <c r="E29" s="33" t="s">
        <v>12</v>
      </c>
      <c r="F29" s="62">
        <v>43137</v>
      </c>
      <c r="G29" s="33" t="s">
        <v>9276</v>
      </c>
      <c r="H29" s="33" t="s">
        <v>2299</v>
      </c>
      <c r="I29" s="881" t="s">
        <v>3656</v>
      </c>
      <c r="J29" s="882" t="s">
        <v>5825</v>
      </c>
      <c r="K29" s="880">
        <v>-10</v>
      </c>
      <c r="L29" s="882"/>
      <c r="M29" s="880"/>
      <c r="N29" s="33" t="s">
        <v>504</v>
      </c>
      <c r="O29" s="880">
        <v>1.4</v>
      </c>
      <c r="P29" s="33" t="s">
        <v>2042</v>
      </c>
      <c r="Q29" s="882"/>
      <c r="R29" s="33">
        <v>6</v>
      </c>
      <c r="S29" s="708"/>
      <c r="T29" s="715"/>
      <c r="U29" s="716"/>
      <c r="V29" s="715"/>
      <c r="W29" s="715"/>
      <c r="X29" s="715"/>
      <c r="Y29" s="717"/>
      <c r="Z29" s="717"/>
      <c r="AA29" s="717"/>
      <c r="AB29" s="718"/>
      <c r="AC29" s="719"/>
      <c r="AD29" s="720"/>
      <c r="AE29" s="719"/>
      <c r="AF29" s="715"/>
      <c r="AG29" s="719"/>
      <c r="AH29" s="719"/>
      <c r="AI29" s="716"/>
      <c r="AJ29" s="716"/>
      <c r="AK29" s="716"/>
      <c r="AL29" s="721"/>
      <c r="AM29" s="719"/>
      <c r="AN29" s="719"/>
      <c r="AO29" s="719"/>
      <c r="AP29" s="719"/>
      <c r="AQ29" s="775"/>
      <c r="AR29" s="794"/>
      <c r="AS29" s="795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</row>
    <row r="30" spans="1:55" ht="12.75" customHeight="1" x14ac:dyDescent="0.3">
      <c r="A30" s="1007">
        <v>42038</v>
      </c>
      <c r="B30" s="33" t="s">
        <v>9277</v>
      </c>
      <c r="C30" s="33" t="s">
        <v>73</v>
      </c>
      <c r="D30" s="883">
        <v>1500</v>
      </c>
      <c r="E30" s="33" t="s">
        <v>12</v>
      </c>
      <c r="F30" s="62">
        <v>43137</v>
      </c>
      <c r="G30" s="33" t="s">
        <v>9276</v>
      </c>
      <c r="H30" s="33" t="s">
        <v>356</v>
      </c>
      <c r="I30" s="881" t="s">
        <v>5957</v>
      </c>
      <c r="J30" s="882" t="s">
        <v>4107</v>
      </c>
      <c r="K30" s="880">
        <v>-10</v>
      </c>
      <c r="L30" s="882" t="s">
        <v>9278</v>
      </c>
      <c r="M30" s="880">
        <v>-4</v>
      </c>
      <c r="N30" s="33" t="s">
        <v>551</v>
      </c>
      <c r="O30" s="880">
        <v>1.67</v>
      </c>
      <c r="P30" s="33" t="s">
        <v>2042</v>
      </c>
      <c r="Q30" s="882"/>
      <c r="R30" s="33">
        <v>6</v>
      </c>
      <c r="S30" s="708"/>
      <c r="T30" s="715"/>
      <c r="U30" s="716"/>
      <c r="V30" s="715"/>
      <c r="W30" s="715"/>
      <c r="X30" s="715"/>
      <c r="Y30" s="717"/>
      <c r="Z30" s="717"/>
      <c r="AA30" s="717"/>
      <c r="AB30" s="718"/>
      <c r="AC30" s="719"/>
      <c r="AD30" s="720"/>
      <c r="AE30" s="719"/>
      <c r="AF30" s="715"/>
      <c r="AG30" s="719"/>
      <c r="AH30" s="719"/>
      <c r="AI30" s="716"/>
      <c r="AJ30" s="716"/>
      <c r="AK30" s="716"/>
      <c r="AL30" s="721"/>
      <c r="AM30" s="719"/>
      <c r="AN30" s="719"/>
      <c r="AO30" s="719"/>
      <c r="AP30" s="719"/>
      <c r="AQ30" s="775"/>
      <c r="AR30" s="794"/>
      <c r="AS30" s="795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</row>
    <row r="31" spans="1:55" ht="12.75" customHeight="1" x14ac:dyDescent="0.3">
      <c r="A31" s="1007">
        <v>42038</v>
      </c>
      <c r="B31" s="33" t="s">
        <v>7796</v>
      </c>
      <c r="C31" s="33" t="s">
        <v>218</v>
      </c>
      <c r="D31" s="883">
        <v>100</v>
      </c>
      <c r="E31" s="33" t="s">
        <v>815</v>
      </c>
      <c r="F31" s="62">
        <v>43920</v>
      </c>
      <c r="G31" s="33" t="s">
        <v>4163</v>
      </c>
      <c r="H31" s="33" t="s">
        <v>579</v>
      </c>
      <c r="I31" s="881" t="s">
        <v>946</v>
      </c>
      <c r="J31" s="882" t="s">
        <v>119</v>
      </c>
      <c r="K31" s="880">
        <v>-20</v>
      </c>
      <c r="L31" s="882" t="s">
        <v>6274</v>
      </c>
      <c r="M31" s="880">
        <v>-5</v>
      </c>
      <c r="N31" s="33" t="s">
        <v>504</v>
      </c>
      <c r="O31" s="880">
        <v>7</v>
      </c>
      <c r="P31" s="33" t="s">
        <v>4180</v>
      </c>
      <c r="Q31" s="882"/>
      <c r="R31" s="33">
        <v>-1</v>
      </c>
      <c r="S31" s="708"/>
      <c r="T31" s="715"/>
      <c r="U31" s="716"/>
      <c r="V31" s="715"/>
      <c r="W31" s="715"/>
      <c r="X31" s="715"/>
      <c r="Y31" s="717"/>
      <c r="Z31" s="717"/>
      <c r="AA31" s="717"/>
      <c r="AB31" s="718"/>
      <c r="AC31" s="719"/>
      <c r="AD31" s="720"/>
      <c r="AE31" s="719"/>
      <c r="AF31" s="715"/>
      <c r="AG31" s="719"/>
      <c r="AH31" s="719"/>
      <c r="AI31" s="716"/>
      <c r="AJ31" s="716"/>
      <c r="AK31" s="716"/>
      <c r="AL31" s="721"/>
      <c r="AM31" s="719"/>
      <c r="AN31" s="719"/>
      <c r="AO31" s="719"/>
      <c r="AP31" s="719"/>
      <c r="AQ31" s="775"/>
      <c r="AR31" s="794"/>
      <c r="AS31" s="795"/>
      <c r="AT31" s="719"/>
      <c r="AU31" s="719"/>
      <c r="AV31" s="719"/>
      <c r="AW31" s="719"/>
      <c r="AX31" s="719"/>
      <c r="AY31" s="719"/>
      <c r="AZ31" s="719"/>
      <c r="BA31" s="719"/>
      <c r="BB31" s="719"/>
    </row>
    <row r="32" spans="1:55" ht="12.75" customHeight="1" x14ac:dyDescent="0.3">
      <c r="A32" s="1007">
        <v>42038</v>
      </c>
      <c r="B32" s="33" t="s">
        <v>9279</v>
      </c>
      <c r="C32" s="33" t="s">
        <v>218</v>
      </c>
      <c r="D32" s="883">
        <v>300</v>
      </c>
      <c r="E32" s="33" t="s">
        <v>66</v>
      </c>
      <c r="F32" s="62">
        <v>45746</v>
      </c>
      <c r="G32" s="880" t="s">
        <v>4163</v>
      </c>
      <c r="H32" s="880" t="s">
        <v>544</v>
      </c>
      <c r="I32" s="881" t="s">
        <v>4169</v>
      </c>
      <c r="J32" s="882" t="s">
        <v>665</v>
      </c>
      <c r="K32" s="880">
        <v>-15</v>
      </c>
      <c r="L32" s="882" t="s">
        <v>9280</v>
      </c>
      <c r="M32" s="880">
        <v>-3</v>
      </c>
      <c r="N32" s="33" t="s">
        <v>331</v>
      </c>
      <c r="O32" s="880">
        <v>4</v>
      </c>
      <c r="P32" s="33" t="s">
        <v>1900</v>
      </c>
      <c r="Q32" s="882"/>
      <c r="R32" s="33">
        <v>10</v>
      </c>
      <c r="S32" s="708"/>
      <c r="T32" s="715"/>
      <c r="U32" s="716"/>
      <c r="V32" s="715"/>
      <c r="W32" s="715"/>
      <c r="X32" s="715"/>
      <c r="Y32" s="717"/>
      <c r="Z32" s="717"/>
      <c r="AA32" s="717"/>
      <c r="AB32" s="718"/>
      <c r="AC32" s="719"/>
      <c r="AD32" s="720"/>
      <c r="AE32" s="719"/>
      <c r="AF32" s="715"/>
      <c r="AG32" s="719"/>
      <c r="AH32" s="719"/>
      <c r="AI32" s="716"/>
      <c r="AJ32" s="716"/>
      <c r="AK32" s="716"/>
      <c r="AL32" s="721"/>
      <c r="AM32" s="719"/>
      <c r="AN32" s="719"/>
      <c r="AO32" s="719"/>
      <c r="AP32" s="719"/>
      <c r="AQ32" s="775"/>
      <c r="AR32" s="794"/>
      <c r="AS32" s="795"/>
      <c r="AT32" s="719"/>
      <c r="AU32" s="719"/>
      <c r="AV32" s="719"/>
      <c r="AW32" s="719"/>
      <c r="AX32" s="719"/>
      <c r="AY32" s="719"/>
      <c r="AZ32" s="719"/>
      <c r="BA32" s="719"/>
      <c r="BB32" s="719"/>
    </row>
    <row r="33" spans="1:54" ht="12.75" customHeight="1" x14ac:dyDescent="0.3">
      <c r="A33" s="1007">
        <v>42038</v>
      </c>
      <c r="B33" s="33" t="s">
        <v>9281</v>
      </c>
      <c r="C33" s="33" t="s">
        <v>218</v>
      </c>
      <c r="D33" s="883">
        <v>250</v>
      </c>
      <c r="E33" s="33" t="s">
        <v>117</v>
      </c>
      <c r="F33" s="62">
        <v>53051</v>
      </c>
      <c r="G33" s="880" t="s">
        <v>4163</v>
      </c>
      <c r="H33" s="880"/>
      <c r="I33" s="881"/>
      <c r="J33" s="882" t="s">
        <v>6735</v>
      </c>
      <c r="K33" s="880"/>
      <c r="L33" s="882" t="s">
        <v>9282</v>
      </c>
      <c r="M33" s="880">
        <v>-4</v>
      </c>
      <c r="N33" s="33" t="s">
        <v>4643</v>
      </c>
      <c r="O33" s="880">
        <v>2.2000000000000002</v>
      </c>
      <c r="P33" s="33" t="s">
        <v>2049</v>
      </c>
      <c r="Q33" s="882"/>
      <c r="R33" s="33">
        <v>20</v>
      </c>
      <c r="S33" s="708"/>
      <c r="T33" s="715"/>
      <c r="U33" s="716"/>
      <c r="V33" s="715"/>
      <c r="W33" s="715"/>
      <c r="X33" s="715"/>
      <c r="Y33" s="717"/>
      <c r="Z33" s="717"/>
      <c r="AA33" s="717"/>
      <c r="AB33" s="718"/>
      <c r="AC33" s="719"/>
      <c r="AD33" s="720"/>
      <c r="AE33" s="719"/>
      <c r="AF33" s="715"/>
      <c r="AG33" s="719"/>
      <c r="AH33" s="719"/>
      <c r="AI33" s="716"/>
      <c r="AJ33" s="716"/>
      <c r="AK33" s="716"/>
      <c r="AL33" s="721"/>
      <c r="AM33" s="719"/>
      <c r="AN33" s="719"/>
      <c r="AO33" s="719"/>
      <c r="AP33" s="719"/>
      <c r="AQ33" s="775"/>
      <c r="AR33" s="794"/>
      <c r="AS33" s="795"/>
      <c r="AT33" s="719"/>
      <c r="AU33" s="719"/>
      <c r="AV33" s="719"/>
      <c r="AW33" s="719"/>
      <c r="AX33" s="719"/>
      <c r="AY33" s="719"/>
      <c r="AZ33" s="719"/>
      <c r="BA33" s="719"/>
      <c r="BB33" s="719"/>
    </row>
    <row r="34" spans="1:54" ht="12.75" customHeight="1" x14ac:dyDescent="0.3">
      <c r="A34" s="707">
        <v>42037</v>
      </c>
      <c r="B34" s="33" t="s">
        <v>5212</v>
      </c>
      <c r="C34" s="33" t="s">
        <v>1262</v>
      </c>
      <c r="D34" s="883">
        <v>500</v>
      </c>
      <c r="E34" s="33" t="s">
        <v>37</v>
      </c>
      <c r="F34" s="62">
        <v>43868</v>
      </c>
      <c r="G34" s="33" t="s">
        <v>1263</v>
      </c>
      <c r="H34" s="33" t="s">
        <v>2299</v>
      </c>
      <c r="I34" s="881" t="s">
        <v>2299</v>
      </c>
      <c r="J34" s="882" t="s">
        <v>9283</v>
      </c>
      <c r="K34" s="880">
        <v>-13</v>
      </c>
      <c r="L34" s="882"/>
      <c r="M34" s="880"/>
      <c r="N34" s="33" t="s">
        <v>416</v>
      </c>
      <c r="O34" s="880">
        <v>1.8</v>
      </c>
      <c r="P34" s="33" t="s">
        <v>2042</v>
      </c>
      <c r="Q34" s="882"/>
      <c r="R34" s="33">
        <v>6</v>
      </c>
      <c r="S34" s="708"/>
      <c r="T34" s="715"/>
      <c r="U34" s="716"/>
      <c r="V34" s="715"/>
      <c r="W34" s="715"/>
      <c r="X34" s="715"/>
      <c r="Y34" s="717"/>
      <c r="Z34" s="717"/>
      <c r="AA34" s="717"/>
      <c r="AB34" s="718"/>
      <c r="AC34" s="719"/>
      <c r="AD34" s="720"/>
      <c r="AE34" s="719"/>
      <c r="AF34" s="715"/>
      <c r="AG34" s="719"/>
      <c r="AH34" s="719"/>
      <c r="AI34" s="716"/>
      <c r="AJ34" s="716"/>
      <c r="AK34" s="716"/>
      <c r="AL34" s="721"/>
      <c r="AM34" s="719"/>
      <c r="AN34" s="719"/>
      <c r="AO34" s="719"/>
      <c r="AP34" s="719"/>
      <c r="AQ34" s="775"/>
      <c r="AR34" s="794"/>
      <c r="AS34" s="795"/>
      <c r="AT34" s="719"/>
      <c r="AU34" s="719"/>
      <c r="AV34" s="719"/>
      <c r="AW34" s="719"/>
      <c r="AX34" s="719"/>
      <c r="AY34" s="719"/>
      <c r="AZ34" s="719"/>
      <c r="BA34" s="719"/>
      <c r="BB34" s="719"/>
    </row>
    <row r="35" spans="1:54" ht="12.75" customHeight="1" x14ac:dyDescent="0.3">
      <c r="A35" s="707">
        <v>42037</v>
      </c>
      <c r="B35" s="33" t="s">
        <v>9284</v>
      </c>
      <c r="C35" s="33" t="s">
        <v>1262</v>
      </c>
      <c r="D35" s="883">
        <v>1250</v>
      </c>
      <c r="E35" s="33" t="s">
        <v>1841</v>
      </c>
      <c r="F35" s="62">
        <v>43868</v>
      </c>
      <c r="G35" s="33" t="s">
        <v>1263</v>
      </c>
      <c r="H35" s="33" t="s">
        <v>1770</v>
      </c>
      <c r="I35" s="881" t="s">
        <v>3737</v>
      </c>
      <c r="J35" s="882" t="s">
        <v>9285</v>
      </c>
      <c r="K35" s="880">
        <v>-13</v>
      </c>
      <c r="L35" s="882" t="s">
        <v>9286</v>
      </c>
      <c r="M35" s="880">
        <v>-5</v>
      </c>
      <c r="N35" s="33" t="s">
        <v>240</v>
      </c>
      <c r="O35" s="880">
        <v>2.72</v>
      </c>
      <c r="P35" s="33" t="s">
        <v>2042</v>
      </c>
      <c r="Q35" s="882"/>
      <c r="R35" s="33">
        <v>6</v>
      </c>
      <c r="S35" s="708"/>
      <c r="T35" s="715"/>
      <c r="U35" s="716"/>
      <c r="V35" s="715"/>
      <c r="W35" s="715"/>
      <c r="X35" s="715"/>
      <c r="Y35" s="717"/>
      <c r="Z35" s="717"/>
      <c r="AA35" s="717"/>
      <c r="AB35" s="718"/>
      <c r="AC35" s="719"/>
      <c r="AD35" s="720"/>
      <c r="AE35" s="719"/>
      <c r="AF35" s="715"/>
      <c r="AG35" s="719"/>
      <c r="AH35" s="719"/>
      <c r="AI35" s="716"/>
      <c r="AJ35" s="716"/>
      <c r="AK35" s="716"/>
      <c r="AL35" s="721"/>
      <c r="AM35" s="719"/>
      <c r="AN35" s="719"/>
      <c r="AO35" s="719"/>
      <c r="AP35" s="719"/>
      <c r="AQ35" s="775"/>
      <c r="AR35" s="794"/>
      <c r="AS35" s="795"/>
      <c r="AT35" s="719"/>
      <c r="AU35" s="719"/>
      <c r="AV35" s="719"/>
      <c r="AW35" s="719"/>
      <c r="AX35" s="719"/>
      <c r="AY35" s="719"/>
      <c r="AZ35" s="719"/>
      <c r="BA35" s="719"/>
      <c r="BB35" s="719"/>
    </row>
    <row r="36" spans="1:54" ht="12.75" customHeight="1" x14ac:dyDescent="0.3">
      <c r="A36" s="707">
        <v>42037</v>
      </c>
      <c r="B36" s="33" t="s">
        <v>9287</v>
      </c>
      <c r="C36" s="33" t="s">
        <v>1262</v>
      </c>
      <c r="D36" s="883">
        <v>1250</v>
      </c>
      <c r="E36" s="33" t="s">
        <v>3080</v>
      </c>
      <c r="F36" s="62">
        <v>44599</v>
      </c>
      <c r="G36" s="33" t="s">
        <v>1263</v>
      </c>
      <c r="H36" s="33" t="s">
        <v>189</v>
      </c>
      <c r="I36" s="881" t="s">
        <v>3859</v>
      </c>
      <c r="J36" s="882" t="s">
        <v>361</v>
      </c>
      <c r="K36" s="880">
        <v>-13</v>
      </c>
      <c r="L36" s="882" t="s">
        <v>3940</v>
      </c>
      <c r="M36" s="880">
        <v>-5</v>
      </c>
      <c r="N36" s="33" t="s">
        <v>1942</v>
      </c>
      <c r="O36" s="880">
        <v>2.88</v>
      </c>
      <c r="P36" s="33" t="s">
        <v>2042</v>
      </c>
      <c r="Q36" s="882"/>
      <c r="R36" s="33">
        <v>6</v>
      </c>
      <c r="S36" s="708"/>
      <c r="T36" s="715"/>
      <c r="U36" s="716"/>
      <c r="V36" s="715"/>
      <c r="W36" s="715"/>
      <c r="X36" s="715"/>
      <c r="Y36" s="717"/>
      <c r="Z36" s="717"/>
      <c r="AA36" s="717"/>
      <c r="AB36" s="718"/>
      <c r="AC36" s="719"/>
      <c r="AD36" s="720"/>
      <c r="AE36" s="719"/>
      <c r="AF36" s="715"/>
      <c r="AG36" s="719"/>
      <c r="AH36" s="719"/>
      <c r="AI36" s="716"/>
      <c r="AJ36" s="716"/>
      <c r="AK36" s="716"/>
      <c r="AL36" s="721"/>
      <c r="AM36" s="719"/>
      <c r="AN36" s="719"/>
      <c r="AO36" s="719"/>
      <c r="AP36" s="719"/>
      <c r="AQ36" s="775"/>
      <c r="AR36" s="794"/>
      <c r="AS36" s="795"/>
      <c r="AT36" s="719"/>
      <c r="AU36" s="719"/>
      <c r="AV36" s="719"/>
      <c r="AW36" s="719"/>
      <c r="AX36" s="719"/>
      <c r="AY36" s="719"/>
      <c r="AZ36" s="719"/>
      <c r="BA36" s="719"/>
      <c r="BB36" s="719"/>
    </row>
    <row r="37" spans="1:54" s="736" customFormat="1" ht="12.75" customHeight="1" x14ac:dyDescent="0.3">
      <c r="A37" s="707">
        <v>42037</v>
      </c>
      <c r="B37" s="33" t="s">
        <v>9288</v>
      </c>
      <c r="C37" s="33" t="s">
        <v>1262</v>
      </c>
      <c r="D37" s="883">
        <v>1500</v>
      </c>
      <c r="E37" s="33" t="s">
        <v>1848</v>
      </c>
      <c r="F37" s="62">
        <v>45697</v>
      </c>
      <c r="G37" s="33" t="s">
        <v>1263</v>
      </c>
      <c r="H37" s="33" t="s">
        <v>220</v>
      </c>
      <c r="I37" s="881" t="s">
        <v>4066</v>
      </c>
      <c r="J37" s="882" t="s">
        <v>221</v>
      </c>
      <c r="K37" s="880">
        <v>-10</v>
      </c>
      <c r="L37" s="882" t="s">
        <v>5418</v>
      </c>
      <c r="M37" s="880">
        <v>-8</v>
      </c>
      <c r="N37" s="33" t="s">
        <v>3858</v>
      </c>
      <c r="O37" s="880">
        <v>3.47</v>
      </c>
      <c r="P37" s="33" t="s">
        <v>1903</v>
      </c>
      <c r="Q37" s="882"/>
      <c r="R37" s="33">
        <v>12</v>
      </c>
      <c r="S37" s="737"/>
      <c r="T37" s="744"/>
      <c r="U37" s="745"/>
      <c r="V37" s="744"/>
      <c r="W37" s="744"/>
      <c r="X37" s="744"/>
      <c r="Y37" s="746"/>
      <c r="Z37" s="746"/>
      <c r="AA37" s="746"/>
      <c r="AB37" s="747"/>
      <c r="AC37" s="748"/>
      <c r="AD37" s="749"/>
      <c r="AE37" s="748"/>
      <c r="AF37" s="744"/>
      <c r="AG37" s="748"/>
      <c r="AH37" s="748"/>
      <c r="AI37" s="745"/>
      <c r="AJ37" s="745"/>
      <c r="AK37" s="745"/>
      <c r="AL37" s="750"/>
      <c r="AM37" s="748"/>
      <c r="AN37" s="748"/>
      <c r="AO37" s="748"/>
      <c r="AP37" s="748"/>
      <c r="AQ37" s="776"/>
      <c r="AR37" s="989"/>
      <c r="AS37" s="990"/>
      <c r="AT37" s="748"/>
      <c r="AU37" s="748"/>
      <c r="AV37" s="748"/>
      <c r="AW37" s="748"/>
      <c r="AX37" s="748"/>
      <c r="AY37" s="748"/>
      <c r="AZ37" s="748"/>
      <c r="BA37" s="748"/>
      <c r="BB37" s="748"/>
    </row>
    <row r="38" spans="1:54" ht="12.75" customHeight="1" x14ac:dyDescent="0.3">
      <c r="A38" s="707">
        <v>42037</v>
      </c>
      <c r="B38" s="33" t="s">
        <v>5221</v>
      </c>
      <c r="C38" s="33" t="s">
        <v>1262</v>
      </c>
      <c r="D38" s="883">
        <v>2000</v>
      </c>
      <c r="E38" s="33" t="s">
        <v>3086</v>
      </c>
      <c r="F38" s="62">
        <v>53002</v>
      </c>
      <c r="G38" s="33" t="s">
        <v>1263</v>
      </c>
      <c r="H38" s="33" t="s">
        <v>1516</v>
      </c>
      <c r="I38" s="881" t="s">
        <v>9289</v>
      </c>
      <c r="J38" s="882" t="s">
        <v>447</v>
      </c>
      <c r="K38" s="880">
        <v>-12.5</v>
      </c>
      <c r="L38" s="882" t="s">
        <v>9290</v>
      </c>
      <c r="M38" s="880">
        <v>-8</v>
      </c>
      <c r="N38" s="33" t="s">
        <v>3767</v>
      </c>
      <c r="O38" s="880">
        <v>2.75</v>
      </c>
      <c r="P38" s="33" t="s">
        <v>4670</v>
      </c>
      <c r="Q38" s="882"/>
      <c r="R38" s="33">
        <v>8</v>
      </c>
    </row>
    <row r="39" spans="1:54" ht="12.75" customHeight="1" x14ac:dyDescent="0.3">
      <c r="A39" s="707">
        <v>42037</v>
      </c>
      <c r="B39" s="33" t="s">
        <v>824</v>
      </c>
      <c r="C39" s="33" t="s">
        <v>403</v>
      </c>
      <c r="D39" s="883">
        <v>400</v>
      </c>
      <c r="E39" s="33" t="s">
        <v>12</v>
      </c>
      <c r="F39" s="62">
        <v>43136</v>
      </c>
      <c r="G39" s="880" t="s">
        <v>9291</v>
      </c>
      <c r="H39" s="880" t="s">
        <v>2299</v>
      </c>
      <c r="I39" s="881" t="s">
        <v>2299</v>
      </c>
      <c r="J39" s="882" t="s">
        <v>9112</v>
      </c>
      <c r="K39" s="880">
        <v>-12.5</v>
      </c>
      <c r="L39" s="882"/>
      <c r="M39" s="880"/>
      <c r="N39" s="33" t="s">
        <v>411</v>
      </c>
      <c r="O39" s="880">
        <v>1.5</v>
      </c>
      <c r="P39" s="33" t="s">
        <v>9292</v>
      </c>
      <c r="Q39" s="882"/>
      <c r="R39" s="33">
        <v>0.5</v>
      </c>
    </row>
    <row r="40" spans="1:54" ht="12.75" customHeight="1" x14ac:dyDescent="0.3">
      <c r="A40" s="707">
        <v>42037</v>
      </c>
      <c r="B40" s="33" t="s">
        <v>9293</v>
      </c>
      <c r="C40" s="33" t="s">
        <v>403</v>
      </c>
      <c r="D40" s="883">
        <v>1600</v>
      </c>
      <c r="E40" s="33" t="s">
        <v>12</v>
      </c>
      <c r="F40" s="62">
        <v>43136</v>
      </c>
      <c r="G40" s="880" t="s">
        <v>9291</v>
      </c>
      <c r="H40" s="880" t="s">
        <v>9294</v>
      </c>
      <c r="I40" s="881" t="s">
        <v>9295</v>
      </c>
      <c r="J40" s="882" t="s">
        <v>642</v>
      </c>
      <c r="K40" s="880">
        <v>-12.5</v>
      </c>
      <c r="L40" s="882" t="s">
        <v>9296</v>
      </c>
      <c r="M40" s="880">
        <v>-6</v>
      </c>
      <c r="N40" s="33" t="s">
        <v>463</v>
      </c>
      <c r="O40" s="880">
        <v>1.875</v>
      </c>
      <c r="P40" s="33" t="s">
        <v>9292</v>
      </c>
      <c r="Q40" s="882"/>
      <c r="R40" s="33">
        <v>0.5</v>
      </c>
    </row>
    <row r="41" spans="1:54" ht="12.75" customHeight="1" x14ac:dyDescent="0.3">
      <c r="A41" s="707">
        <v>42037</v>
      </c>
      <c r="B41" s="33" t="s">
        <v>9297</v>
      </c>
      <c r="C41" s="33" t="s">
        <v>182</v>
      </c>
      <c r="D41" s="883">
        <v>1000</v>
      </c>
      <c r="E41" s="33" t="s">
        <v>66</v>
      </c>
      <c r="F41" s="62">
        <v>45693</v>
      </c>
      <c r="G41" s="880" t="s">
        <v>9291</v>
      </c>
      <c r="H41" s="880" t="s">
        <v>1093</v>
      </c>
      <c r="I41" s="881" t="s">
        <v>9106</v>
      </c>
      <c r="J41" s="882" t="s">
        <v>9298</v>
      </c>
      <c r="K41" s="880">
        <v>-13</v>
      </c>
      <c r="L41" s="882" t="s">
        <v>9299</v>
      </c>
      <c r="M41" s="880">
        <v>-12</v>
      </c>
      <c r="N41" s="33" t="s">
        <v>565</v>
      </c>
      <c r="O41" s="880">
        <v>2.2000000000000002</v>
      </c>
      <c r="P41" s="33" t="s">
        <v>2097</v>
      </c>
      <c r="Q41" s="882"/>
      <c r="R41" s="33">
        <v>9</v>
      </c>
    </row>
    <row r="42" spans="1:54" ht="12.75" customHeight="1" x14ac:dyDescent="0.3"/>
    <row r="43" spans="1:54" ht="12.75" customHeight="1" x14ac:dyDescent="0.3"/>
    <row r="44" spans="1:54" ht="12.75" customHeight="1" x14ac:dyDescent="0.3"/>
    <row r="45" spans="1:54" ht="12.75" customHeight="1" x14ac:dyDescent="0.3"/>
    <row r="46" spans="1:54" ht="12.75" customHeight="1" x14ac:dyDescent="0.3"/>
    <row r="47" spans="1:54" ht="12.75" customHeight="1" x14ac:dyDescent="0.3"/>
    <row r="48" spans="1:54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3.8" x14ac:dyDescent="0.3"/>
    <row r="54" ht="13.8" x14ac:dyDescent="0.3"/>
    <row r="55" ht="13.8" x14ac:dyDescent="0.3"/>
    <row r="56" ht="13.8" x14ac:dyDescent="0.3"/>
    <row r="57" ht="13.8" x14ac:dyDescent="0.3"/>
    <row r="58" ht="13.8" x14ac:dyDescent="0.3"/>
    <row r="59" ht="13.8" x14ac:dyDescent="0.3"/>
    <row r="60" ht="13.8" x14ac:dyDescent="0.3"/>
    <row r="61" ht="13.8" x14ac:dyDescent="0.3"/>
    <row r="62" ht="13.8" x14ac:dyDescent="0.3"/>
    <row r="63" ht="13.8" x14ac:dyDescent="0.3"/>
    <row r="64" ht="13.8" x14ac:dyDescent="0.3"/>
    <row r="65" ht="13.8" x14ac:dyDescent="0.3"/>
    <row r="66" ht="13.8" x14ac:dyDescent="0.3"/>
    <row r="67" ht="13.8" x14ac:dyDescent="0.3"/>
    <row r="68" ht="13.8" x14ac:dyDescent="0.3"/>
    <row r="69" ht="13.8" x14ac:dyDescent="0.3"/>
    <row r="70" ht="13.8" x14ac:dyDescent="0.3"/>
    <row r="71" ht="13.8" x14ac:dyDescent="0.3"/>
    <row r="73" ht="13.8" x14ac:dyDescent="0.3"/>
  </sheetData>
  <conditionalFormatting sqref="AK71">
    <cfRule type="cellIs" dxfId="477" priority="3541" operator="equal">
      <formula>"us"</formula>
    </cfRule>
  </conditionalFormatting>
  <conditionalFormatting sqref="AK71">
    <cfRule type="cellIs" dxfId="476" priority="3540" operator="lessThan">
      <formula>0.01</formula>
    </cfRule>
  </conditionalFormatting>
  <conditionalFormatting sqref="AJ71">
    <cfRule type="cellIs" dxfId="475" priority="3545" operator="equal">
      <formula>"us"</formula>
    </cfRule>
  </conditionalFormatting>
  <conditionalFormatting sqref="AJ71">
    <cfRule type="cellIs" dxfId="474" priority="3544" operator="lessThan">
      <formula>0.01</formula>
    </cfRule>
  </conditionalFormatting>
  <conditionalFormatting sqref="AL71:AM71">
    <cfRule type="cellIs" dxfId="473" priority="3537" operator="equal">
      <formula>"us"</formula>
    </cfRule>
  </conditionalFormatting>
  <conditionalFormatting sqref="AL71:AM71">
    <cfRule type="cellIs" dxfId="472" priority="3536" operator="lessThan">
      <formula>0.01</formula>
    </cfRule>
  </conditionalFormatting>
  <conditionalFormatting sqref="AL71:AM71">
    <cfRule type="cellIs" dxfId="471" priority="3535" operator="equal">
      <formula>"us"</formula>
    </cfRule>
  </conditionalFormatting>
  <conditionalFormatting sqref="AL71:AM71">
    <cfRule type="cellIs" dxfId="470" priority="3534" operator="lessThan">
      <formula>0.01</formula>
    </cfRule>
  </conditionalFormatting>
  <conditionalFormatting sqref="AN71">
    <cfRule type="cellIs" dxfId="469" priority="3533" operator="equal">
      <formula>"us"</formula>
    </cfRule>
  </conditionalFormatting>
  <conditionalFormatting sqref="AN71">
    <cfRule type="cellIs" dxfId="468" priority="3532" operator="lessThan">
      <formula>0.01</formula>
    </cfRule>
  </conditionalFormatting>
  <conditionalFormatting sqref="AN71">
    <cfRule type="cellIs" dxfId="467" priority="3531" operator="equal">
      <formula>"us"</formula>
    </cfRule>
  </conditionalFormatting>
  <conditionalFormatting sqref="AN71">
    <cfRule type="cellIs" dxfId="466" priority="3530" operator="lessThan">
      <formula>0.01</formula>
    </cfRule>
  </conditionalFormatting>
  <conditionalFormatting sqref="V62:W71">
    <cfRule type="cellIs" dxfId="465" priority="3638" operator="equal">
      <formula>"Financial"</formula>
    </cfRule>
    <cfRule type="cellIs" dxfId="464" priority="3639" operator="equal">
      <formula>"UTILITIES"</formula>
    </cfRule>
  </conditionalFormatting>
  <conditionalFormatting sqref="Y62:AF71">
    <cfRule type="cellIs" dxfId="463" priority="3637" operator="equal">
      <formula>"us"</formula>
    </cfRule>
  </conditionalFormatting>
  <conditionalFormatting sqref="Z62:AF71">
    <cfRule type="cellIs" dxfId="462" priority="3636" operator="lessThan">
      <formula>0.01</formula>
    </cfRule>
  </conditionalFormatting>
  <conditionalFormatting sqref="V57:W62">
    <cfRule type="cellIs" dxfId="461" priority="3634" operator="equal">
      <formula>"Financial"</formula>
    </cfRule>
    <cfRule type="cellIs" dxfId="460" priority="3635" operator="equal">
      <formula>"UTILITIES"</formula>
    </cfRule>
  </conditionalFormatting>
  <conditionalFormatting sqref="Y57:AF62">
    <cfRule type="cellIs" dxfId="459" priority="3633" operator="equal">
      <formula>"us"</formula>
    </cfRule>
  </conditionalFormatting>
  <conditionalFormatting sqref="Z57:AF62">
    <cfRule type="cellIs" dxfId="458" priority="3632" operator="lessThan">
      <formula>0.01</formula>
    </cfRule>
  </conditionalFormatting>
  <conditionalFormatting sqref="V72:W72">
    <cfRule type="cellIs" dxfId="457" priority="3630" operator="equal">
      <formula>"Financial"</formula>
    </cfRule>
    <cfRule type="cellIs" dxfId="456" priority="3631" operator="equal">
      <formula>"UTILITIES"</formula>
    </cfRule>
  </conditionalFormatting>
  <conditionalFormatting sqref="Y72:AA72">
    <cfRule type="cellIs" dxfId="455" priority="3629" operator="equal">
      <formula>"us"</formula>
    </cfRule>
  </conditionalFormatting>
  <conditionalFormatting sqref="Z72:AA72">
    <cfRule type="cellIs" dxfId="454" priority="3628" operator="lessThan">
      <formula>0.01</formula>
    </cfRule>
  </conditionalFormatting>
  <conditionalFormatting sqref="V72:W72">
    <cfRule type="cellIs" dxfId="453" priority="3626" operator="equal">
      <formula>"Financial"</formula>
    </cfRule>
    <cfRule type="cellIs" dxfId="452" priority="3627" operator="equal">
      <formula>"UTILITIES"</formula>
    </cfRule>
  </conditionalFormatting>
  <conditionalFormatting sqref="Y72:AA72">
    <cfRule type="cellIs" dxfId="451" priority="3625" operator="equal">
      <formula>"us"</formula>
    </cfRule>
  </conditionalFormatting>
  <conditionalFormatting sqref="Z72:AA72">
    <cfRule type="cellIs" dxfId="450" priority="3624" operator="lessThan">
      <formula>0.01</formula>
    </cfRule>
  </conditionalFormatting>
  <conditionalFormatting sqref="AB72:AD72">
    <cfRule type="cellIs" dxfId="449" priority="3623" operator="equal">
      <formula>"us"</formula>
    </cfRule>
  </conditionalFormatting>
  <conditionalFormatting sqref="AB72:AD72">
    <cfRule type="cellIs" dxfId="448" priority="3622" operator="lessThan">
      <formula>0.01</formula>
    </cfRule>
  </conditionalFormatting>
  <conditionalFormatting sqref="AE72">
    <cfRule type="cellIs" dxfId="447" priority="3621" operator="equal">
      <formula>"us"</formula>
    </cfRule>
  </conditionalFormatting>
  <conditionalFormatting sqref="AE72">
    <cfRule type="cellIs" dxfId="446" priority="3620" operator="lessThan">
      <formula>0.01</formula>
    </cfRule>
  </conditionalFormatting>
  <conditionalFormatting sqref="AF72">
    <cfRule type="cellIs" dxfId="445" priority="3619" operator="equal">
      <formula>"us"</formula>
    </cfRule>
  </conditionalFormatting>
  <conditionalFormatting sqref="AF72">
    <cfRule type="cellIs" dxfId="444" priority="3618" operator="lessThan">
      <formula>0.01</formula>
    </cfRule>
  </conditionalFormatting>
  <conditionalFormatting sqref="AG62:AI71">
    <cfRule type="cellIs" dxfId="443" priority="3617" operator="equal">
      <formula>"us"</formula>
    </cfRule>
  </conditionalFormatting>
  <conditionalFormatting sqref="AG62:AI71">
    <cfRule type="cellIs" dxfId="442" priority="3616" operator="lessThan">
      <formula>0.01</formula>
    </cfRule>
  </conditionalFormatting>
  <conditionalFormatting sqref="AG57:AI62">
    <cfRule type="cellIs" dxfId="441" priority="3615" operator="equal">
      <formula>"us"</formula>
    </cfRule>
  </conditionalFormatting>
  <conditionalFormatting sqref="AG57:AI62">
    <cfRule type="cellIs" dxfId="440" priority="3614" operator="lessThan">
      <formula>0.01</formula>
    </cfRule>
  </conditionalFormatting>
  <conditionalFormatting sqref="AG72:AI72">
    <cfRule type="cellIs" dxfId="439" priority="3613" operator="equal">
      <formula>"us"</formula>
    </cfRule>
  </conditionalFormatting>
  <conditionalFormatting sqref="AG72:AI72">
    <cfRule type="cellIs" dxfId="438" priority="3612" operator="lessThan">
      <formula>0.01</formula>
    </cfRule>
  </conditionalFormatting>
  <conditionalFormatting sqref="AG72:AI72">
    <cfRule type="cellIs" dxfId="437" priority="3611" operator="equal">
      <formula>"us"</formula>
    </cfRule>
  </conditionalFormatting>
  <conditionalFormatting sqref="AG72:AI72">
    <cfRule type="cellIs" dxfId="436" priority="3610" operator="lessThan">
      <formula>0.01</formula>
    </cfRule>
  </conditionalFormatting>
  <conditionalFormatting sqref="AJ62:AJ71">
    <cfRule type="cellIs" dxfId="435" priority="3609" operator="equal">
      <formula>"us"</formula>
    </cfRule>
  </conditionalFormatting>
  <conditionalFormatting sqref="AJ62:AJ71">
    <cfRule type="cellIs" dxfId="434" priority="3608" operator="lessThan">
      <formula>0.01</formula>
    </cfRule>
  </conditionalFormatting>
  <conditionalFormatting sqref="AJ57:AJ62">
    <cfRule type="cellIs" dxfId="433" priority="3607" operator="equal">
      <formula>"us"</formula>
    </cfRule>
  </conditionalFormatting>
  <conditionalFormatting sqref="AJ57:AJ62">
    <cfRule type="cellIs" dxfId="432" priority="3606" operator="lessThan">
      <formula>0.01</formula>
    </cfRule>
  </conditionalFormatting>
  <conditionalFormatting sqref="AJ72">
    <cfRule type="cellIs" dxfId="431" priority="3605" operator="equal">
      <formula>"us"</formula>
    </cfRule>
  </conditionalFormatting>
  <conditionalFormatting sqref="AJ72">
    <cfRule type="cellIs" dxfId="430" priority="3604" operator="lessThan">
      <formula>0.01</formula>
    </cfRule>
  </conditionalFormatting>
  <conditionalFormatting sqref="AJ72">
    <cfRule type="cellIs" dxfId="429" priority="3603" operator="equal">
      <formula>"us"</formula>
    </cfRule>
  </conditionalFormatting>
  <conditionalFormatting sqref="AJ72">
    <cfRule type="cellIs" dxfId="428" priority="3602" operator="lessThan">
      <formula>0.01</formula>
    </cfRule>
  </conditionalFormatting>
  <conditionalFormatting sqref="AK62:AK71">
    <cfRule type="cellIs" dxfId="427" priority="3595" operator="equal">
      <formula>"us"</formula>
    </cfRule>
  </conditionalFormatting>
  <conditionalFormatting sqref="AK62:AK71">
    <cfRule type="cellIs" dxfId="426" priority="3594" operator="lessThan">
      <formula>0.01</formula>
    </cfRule>
  </conditionalFormatting>
  <conditionalFormatting sqref="AK57:AK62">
    <cfRule type="cellIs" dxfId="425" priority="3593" operator="equal">
      <formula>"us"</formula>
    </cfRule>
  </conditionalFormatting>
  <conditionalFormatting sqref="AK57:AK62">
    <cfRule type="cellIs" dxfId="424" priority="3592" operator="lessThan">
      <formula>0.01</formula>
    </cfRule>
  </conditionalFormatting>
  <conditionalFormatting sqref="AK72">
    <cfRule type="cellIs" dxfId="423" priority="3591" operator="equal">
      <formula>"us"</formula>
    </cfRule>
  </conditionalFormatting>
  <conditionalFormatting sqref="AK72">
    <cfRule type="cellIs" dxfId="422" priority="3590" operator="lessThan">
      <formula>0.01</formula>
    </cfRule>
  </conditionalFormatting>
  <conditionalFormatting sqref="AK72">
    <cfRule type="cellIs" dxfId="421" priority="3589" operator="equal">
      <formula>"us"</formula>
    </cfRule>
  </conditionalFormatting>
  <conditionalFormatting sqref="AK72">
    <cfRule type="cellIs" dxfId="420" priority="3588" operator="lessThan">
      <formula>0.01</formula>
    </cfRule>
  </conditionalFormatting>
  <conditionalFormatting sqref="AL62:AM71">
    <cfRule type="cellIs" dxfId="419" priority="3585" operator="equal">
      <formula>"us"</formula>
    </cfRule>
  </conditionalFormatting>
  <conditionalFormatting sqref="AL62:AM71">
    <cfRule type="cellIs" dxfId="418" priority="3584" operator="lessThan">
      <formula>0.01</formula>
    </cfRule>
  </conditionalFormatting>
  <conditionalFormatting sqref="AL57:AM62">
    <cfRule type="cellIs" dxfId="417" priority="3583" operator="equal">
      <formula>"us"</formula>
    </cfRule>
  </conditionalFormatting>
  <conditionalFormatting sqref="AL57:AM62">
    <cfRule type="cellIs" dxfId="416" priority="3582" operator="lessThan">
      <formula>0.01</formula>
    </cfRule>
  </conditionalFormatting>
  <conditionalFormatting sqref="AL72:AM72">
    <cfRule type="cellIs" dxfId="415" priority="3581" operator="equal">
      <formula>"us"</formula>
    </cfRule>
  </conditionalFormatting>
  <conditionalFormatting sqref="AL72:AM72">
    <cfRule type="cellIs" dxfId="414" priority="3580" operator="lessThan">
      <formula>0.01</formula>
    </cfRule>
  </conditionalFormatting>
  <conditionalFormatting sqref="AL72:AM72">
    <cfRule type="cellIs" dxfId="413" priority="3579" operator="equal">
      <formula>"us"</formula>
    </cfRule>
  </conditionalFormatting>
  <conditionalFormatting sqref="AL72:AM72">
    <cfRule type="cellIs" dxfId="412" priority="3578" operator="lessThan">
      <formula>0.01</formula>
    </cfRule>
  </conditionalFormatting>
  <conditionalFormatting sqref="AL57:AM72">
    <cfRule type="containsText" dxfId="411" priority="3575" operator="containsText" text="#N/A N/A">
      <formula>NOT(ISERROR(SEARCH("#N/A N/A",AL57)))</formula>
    </cfRule>
  </conditionalFormatting>
  <conditionalFormatting sqref="AN62:AN71">
    <cfRule type="cellIs" dxfId="410" priority="3574" operator="equal">
      <formula>"us"</formula>
    </cfRule>
  </conditionalFormatting>
  <conditionalFormatting sqref="AN62:AN71">
    <cfRule type="cellIs" dxfId="409" priority="3573" operator="lessThan">
      <formula>0.01</formula>
    </cfRule>
  </conditionalFormatting>
  <conditionalFormatting sqref="AN57:AN62">
    <cfRule type="cellIs" dxfId="408" priority="3572" operator="equal">
      <formula>"us"</formula>
    </cfRule>
  </conditionalFormatting>
  <conditionalFormatting sqref="AN57:AN62">
    <cfRule type="cellIs" dxfId="407" priority="3571" operator="lessThan">
      <formula>0.01</formula>
    </cfRule>
  </conditionalFormatting>
  <conditionalFormatting sqref="AN72">
    <cfRule type="cellIs" dxfId="406" priority="3570" operator="equal">
      <formula>"us"</formula>
    </cfRule>
  </conditionalFormatting>
  <conditionalFormatting sqref="AN72">
    <cfRule type="cellIs" dxfId="405" priority="3569" operator="lessThan">
      <formula>0.01</formula>
    </cfRule>
  </conditionalFormatting>
  <conditionalFormatting sqref="AN72">
    <cfRule type="cellIs" dxfId="404" priority="3568" operator="equal">
      <formula>"us"</formula>
    </cfRule>
  </conditionalFormatting>
  <conditionalFormatting sqref="AN72">
    <cfRule type="cellIs" dxfId="403" priority="3567" operator="lessThan">
      <formula>0.01</formula>
    </cfRule>
  </conditionalFormatting>
  <conditionalFormatting sqref="AN57:AN72">
    <cfRule type="containsText" dxfId="402" priority="3564" operator="containsText" text="#N/A N/A">
      <formula>NOT(ISERROR(SEARCH("#N/A N/A",AN57)))</formula>
    </cfRule>
  </conditionalFormatting>
  <conditionalFormatting sqref="V71:W71">
    <cfRule type="cellIs" dxfId="401" priority="3562" operator="equal">
      <formula>"Financial"</formula>
    </cfRule>
    <cfRule type="cellIs" dxfId="400" priority="3563" operator="equal">
      <formula>"UTILITIES"</formula>
    </cfRule>
  </conditionalFormatting>
  <conditionalFormatting sqref="Y71:AA71">
    <cfRule type="cellIs" dxfId="399" priority="3561" operator="equal">
      <formula>"us"</formula>
    </cfRule>
  </conditionalFormatting>
  <conditionalFormatting sqref="Z71:AA71">
    <cfRule type="cellIs" dxfId="398" priority="3560" operator="lessThan">
      <formula>0.01</formula>
    </cfRule>
  </conditionalFormatting>
  <conditionalFormatting sqref="V71:W71">
    <cfRule type="cellIs" dxfId="397" priority="3558" operator="equal">
      <formula>"Financial"</formula>
    </cfRule>
    <cfRule type="cellIs" dxfId="396" priority="3559" operator="equal">
      <formula>"UTILITIES"</formula>
    </cfRule>
  </conditionalFormatting>
  <conditionalFormatting sqref="Y71:AA71">
    <cfRule type="cellIs" dxfId="395" priority="3557" operator="equal">
      <formula>"us"</formula>
    </cfRule>
  </conditionalFormatting>
  <conditionalFormatting sqref="Z71:AA71">
    <cfRule type="cellIs" dxfId="394" priority="3556" operator="lessThan">
      <formula>0.01</formula>
    </cfRule>
  </conditionalFormatting>
  <conditionalFormatting sqref="AB71:AD71">
    <cfRule type="cellIs" dxfId="393" priority="3555" operator="equal">
      <formula>"us"</formula>
    </cfRule>
  </conditionalFormatting>
  <conditionalFormatting sqref="AB71:AD71">
    <cfRule type="cellIs" dxfId="392" priority="3554" operator="lessThan">
      <formula>0.01</formula>
    </cfRule>
  </conditionalFormatting>
  <conditionalFormatting sqref="AE71">
    <cfRule type="cellIs" dxfId="391" priority="3553" operator="equal">
      <formula>"us"</formula>
    </cfRule>
  </conditionalFormatting>
  <conditionalFormatting sqref="AE71">
    <cfRule type="cellIs" dxfId="390" priority="3552" operator="lessThan">
      <formula>0.01</formula>
    </cfRule>
  </conditionalFormatting>
  <conditionalFormatting sqref="AF71">
    <cfRule type="cellIs" dxfId="389" priority="3551" operator="equal">
      <formula>"us"</formula>
    </cfRule>
  </conditionalFormatting>
  <conditionalFormatting sqref="AF71">
    <cfRule type="cellIs" dxfId="388" priority="3550" operator="lessThan">
      <formula>0.01</formula>
    </cfRule>
  </conditionalFormatting>
  <conditionalFormatting sqref="AG71:AI71">
    <cfRule type="cellIs" dxfId="387" priority="3549" operator="equal">
      <formula>"us"</formula>
    </cfRule>
  </conditionalFormatting>
  <conditionalFormatting sqref="AG71:AI71">
    <cfRule type="cellIs" dxfId="386" priority="3548" operator="lessThan">
      <formula>0.01</formula>
    </cfRule>
  </conditionalFormatting>
  <conditionalFormatting sqref="AG71:AI71">
    <cfRule type="cellIs" dxfId="385" priority="3547" operator="equal">
      <formula>"us"</formula>
    </cfRule>
  </conditionalFormatting>
  <conditionalFormatting sqref="AG71:AI71">
    <cfRule type="cellIs" dxfId="384" priority="3546" operator="lessThan">
      <formula>0.01</formula>
    </cfRule>
  </conditionalFormatting>
  <conditionalFormatting sqref="AJ71">
    <cfRule type="cellIs" dxfId="383" priority="3543" operator="equal">
      <formula>"us"</formula>
    </cfRule>
  </conditionalFormatting>
  <conditionalFormatting sqref="AJ71">
    <cfRule type="cellIs" dxfId="382" priority="3542" operator="lessThan">
      <formula>0.01</formula>
    </cfRule>
  </conditionalFormatting>
  <conditionalFormatting sqref="AK71">
    <cfRule type="cellIs" dxfId="381" priority="3539" operator="equal">
      <formula>"us"</formula>
    </cfRule>
  </conditionalFormatting>
  <conditionalFormatting sqref="AK71">
    <cfRule type="cellIs" dxfId="380" priority="3538" operator="lessThan">
      <formula>0.01</formula>
    </cfRule>
  </conditionalFormatting>
  <conditionalFormatting sqref="AF54:AF56">
    <cfRule type="cellIs" dxfId="379" priority="926" operator="equal">
      <formula>"us"</formula>
    </cfRule>
  </conditionalFormatting>
  <conditionalFormatting sqref="AF54:AF56">
    <cfRule type="cellIs" dxfId="378" priority="925" operator="lessThan">
      <formula>0.01</formula>
    </cfRule>
  </conditionalFormatting>
  <conditionalFormatting sqref="Y54:AE56">
    <cfRule type="cellIs" dxfId="377" priority="912" operator="equal">
      <formula>"us"</formula>
    </cfRule>
  </conditionalFormatting>
  <conditionalFormatting sqref="Z54:AE56">
    <cfRule type="cellIs" dxfId="376" priority="911" operator="lessThan">
      <formula>0.01</formula>
    </cfRule>
  </conditionalFormatting>
  <conditionalFormatting sqref="AL54:AM56">
    <cfRule type="containsText" dxfId="375" priority="904" operator="containsText" text="#N/A N/A">
      <formula>NOT(ISERROR(SEARCH("#N/A N/A",AL54)))</formula>
    </cfRule>
  </conditionalFormatting>
  <conditionalFormatting sqref="AL54:AM56">
    <cfRule type="cellIs" dxfId="374" priority="906" operator="equal">
      <formula>"us"</formula>
    </cfRule>
  </conditionalFormatting>
  <conditionalFormatting sqref="AL54:AM56">
    <cfRule type="cellIs" dxfId="373" priority="905" operator="lessThan">
      <formula>0.01</formula>
    </cfRule>
  </conditionalFormatting>
  <conditionalFormatting sqref="AO54:AO56">
    <cfRule type="cellIs" dxfId="372" priority="900" operator="equal">
      <formula>"us"</formula>
    </cfRule>
  </conditionalFormatting>
  <conditionalFormatting sqref="AO54:AO56">
    <cfRule type="cellIs" dxfId="371" priority="899" operator="lessThan">
      <formula>0.01</formula>
    </cfRule>
  </conditionalFormatting>
  <conditionalFormatting sqref="Y54:AE56">
    <cfRule type="cellIs" dxfId="370" priority="894" operator="equal">
      <formula>"us"</formula>
    </cfRule>
  </conditionalFormatting>
  <conditionalFormatting sqref="Z54:AE56">
    <cfRule type="cellIs" dxfId="369" priority="893" operator="lessThan">
      <formula>0.01</formula>
    </cfRule>
  </conditionalFormatting>
  <conditionalFormatting sqref="AK54:AK56">
    <cfRule type="cellIs" dxfId="368" priority="890" operator="equal">
      <formula>"us"</formula>
    </cfRule>
  </conditionalFormatting>
  <conditionalFormatting sqref="AK54:AK56">
    <cfRule type="cellIs" dxfId="367" priority="889" operator="lessThan">
      <formula>0.01</formula>
    </cfRule>
  </conditionalFormatting>
  <conditionalFormatting sqref="Y54:AE56">
    <cfRule type="cellIs" dxfId="366" priority="876" operator="equal">
      <formula>"us"</formula>
    </cfRule>
  </conditionalFormatting>
  <conditionalFormatting sqref="Z54:AE56">
    <cfRule type="cellIs" dxfId="365" priority="875" operator="lessThan">
      <formula>0.01</formula>
    </cfRule>
  </conditionalFormatting>
  <conditionalFormatting sqref="AK54:AK56">
    <cfRule type="cellIs" dxfId="364" priority="872" operator="equal">
      <formula>"us"</formula>
    </cfRule>
  </conditionalFormatting>
  <conditionalFormatting sqref="AK54:AK56">
    <cfRule type="cellIs" dxfId="363" priority="871" operator="lessThan">
      <formula>0.01</formula>
    </cfRule>
  </conditionalFormatting>
  <conditionalFormatting sqref="Y54:AE56">
    <cfRule type="cellIs" dxfId="362" priority="858" operator="equal">
      <formula>"us"</formula>
    </cfRule>
  </conditionalFormatting>
  <conditionalFormatting sqref="Z54:AE56">
    <cfRule type="cellIs" dxfId="361" priority="857" operator="lessThan">
      <formula>0.01</formula>
    </cfRule>
  </conditionalFormatting>
  <conditionalFormatting sqref="AK54:AK56">
    <cfRule type="cellIs" dxfId="360" priority="854" operator="equal">
      <formula>"us"</formula>
    </cfRule>
  </conditionalFormatting>
  <conditionalFormatting sqref="AK54:AK56">
    <cfRule type="cellIs" dxfId="359" priority="853" operator="lessThan">
      <formula>0.01</formula>
    </cfRule>
  </conditionalFormatting>
  <conditionalFormatting sqref="AN54:AN56">
    <cfRule type="cellIs" dxfId="358" priority="848" operator="equal">
      <formula>"us"</formula>
    </cfRule>
  </conditionalFormatting>
  <conditionalFormatting sqref="AN54:AN56">
    <cfRule type="cellIs" dxfId="357" priority="847" operator="lessThan">
      <formula>0.01</formula>
    </cfRule>
  </conditionalFormatting>
  <conditionalFormatting sqref="AJ54:AJ56">
    <cfRule type="cellIs" dxfId="356" priority="842" operator="equal">
      <formula>"us"</formula>
    </cfRule>
  </conditionalFormatting>
  <conditionalFormatting sqref="AJ54:AJ56">
    <cfRule type="cellIs" dxfId="355" priority="841" operator="lessThan">
      <formula>0.01</formula>
    </cfRule>
  </conditionalFormatting>
  <conditionalFormatting sqref="AP54:AP56">
    <cfRule type="cellIs" dxfId="354" priority="834" operator="lessThan">
      <formula>24.03947034</formula>
    </cfRule>
  </conditionalFormatting>
  <conditionalFormatting sqref="AR54:AR56">
    <cfRule type="cellIs" dxfId="353" priority="833" operator="lessThan">
      <formula>24.03947034</formula>
    </cfRule>
  </conditionalFormatting>
  <conditionalFormatting sqref="AF54:AF56">
    <cfRule type="cellIs" dxfId="352" priority="924" operator="equal">
      <formula>"us"</formula>
    </cfRule>
  </conditionalFormatting>
  <conditionalFormatting sqref="AF54:AF56">
    <cfRule type="cellIs" dxfId="351" priority="923" operator="lessThan">
      <formula>0.01</formula>
    </cfRule>
  </conditionalFormatting>
  <conditionalFormatting sqref="AF54:AF56">
    <cfRule type="cellIs" dxfId="350" priority="922" operator="equal">
      <formula>"us"</formula>
    </cfRule>
  </conditionalFormatting>
  <conditionalFormatting sqref="AF54:AF56">
    <cfRule type="cellIs" dxfId="349" priority="921" operator="lessThan">
      <formula>0.01</formula>
    </cfRule>
  </conditionalFormatting>
  <conditionalFormatting sqref="AF54:AF56">
    <cfRule type="cellIs" dxfId="348" priority="920" operator="equal">
      <formula>"us"</formula>
    </cfRule>
  </conditionalFormatting>
  <conditionalFormatting sqref="AF54:AF56">
    <cfRule type="cellIs" dxfId="347" priority="919" operator="lessThan">
      <formula>0.01</formula>
    </cfRule>
  </conditionalFormatting>
  <conditionalFormatting sqref="AL54:AM56">
    <cfRule type="containsText" dxfId="346" priority="918" operator="containsText" text="#N/A N/A">
      <formula>NOT(ISERROR(SEARCH("#N/A N/A",AL54)))</formula>
    </cfRule>
  </conditionalFormatting>
  <conditionalFormatting sqref="AO54:AO56">
    <cfRule type="containsText" dxfId="345" priority="916" operator="containsText" text="#N/A N/A">
      <formula>NOT(ISERROR(SEARCH("#N/A N/A",AO54)))</formula>
    </cfRule>
  </conditionalFormatting>
  <conditionalFormatting sqref="AN54:AN56">
    <cfRule type="containsText" dxfId="344" priority="917" operator="containsText" text="#N/A N/A">
      <formula>NOT(ISERROR(SEARCH("#N/A N/A",AN54)))</formula>
    </cfRule>
  </conditionalFormatting>
  <conditionalFormatting sqref="AN54:AN56">
    <cfRule type="cellIs" dxfId="343" priority="915" operator="equal">
      <formula>"#N/A Field Not Applicable"</formula>
    </cfRule>
  </conditionalFormatting>
  <conditionalFormatting sqref="V54:W56">
    <cfRule type="cellIs" dxfId="342" priority="913" operator="equal">
      <formula>"Financial"</formula>
    </cfRule>
    <cfRule type="cellIs" dxfId="341" priority="914" operator="equal">
      <formula>"UTILITIES"</formula>
    </cfRule>
  </conditionalFormatting>
  <conditionalFormatting sqref="AG54:AI56">
    <cfRule type="cellIs" dxfId="340" priority="910" operator="equal">
      <formula>"us"</formula>
    </cfRule>
  </conditionalFormatting>
  <conditionalFormatting sqref="AG54:AI56">
    <cfRule type="cellIs" dxfId="339" priority="909" operator="lessThan">
      <formula>0.01</formula>
    </cfRule>
  </conditionalFormatting>
  <conditionalFormatting sqref="AK54:AK56">
    <cfRule type="cellIs" dxfId="338" priority="908" operator="equal">
      <formula>"us"</formula>
    </cfRule>
  </conditionalFormatting>
  <conditionalFormatting sqref="AK54:AK56">
    <cfRule type="cellIs" dxfId="337" priority="907" operator="lessThan">
      <formula>0.01</formula>
    </cfRule>
  </conditionalFormatting>
  <conditionalFormatting sqref="AO54:AO56">
    <cfRule type="containsText" dxfId="336" priority="898" operator="containsText" text="#N/A N/A">
      <formula>NOT(ISERROR(SEARCH("#N/A N/A",AO54)))</formula>
    </cfRule>
  </conditionalFormatting>
  <conditionalFormatting sqref="AN54:AN56">
    <cfRule type="cellIs" dxfId="335" priority="903" operator="equal">
      <formula>"us"</formula>
    </cfRule>
  </conditionalFormatting>
  <conditionalFormatting sqref="AN54:AN56">
    <cfRule type="cellIs" dxfId="334" priority="902" operator="lessThan">
      <formula>0.01</formula>
    </cfRule>
  </conditionalFormatting>
  <conditionalFormatting sqref="AN54:AN56">
    <cfRule type="containsText" dxfId="333" priority="901" operator="containsText" text="#N/A N/A">
      <formula>NOT(ISERROR(SEARCH("#N/A N/A",AN54)))</formula>
    </cfRule>
  </conditionalFormatting>
  <conditionalFormatting sqref="AN54:AN56">
    <cfRule type="cellIs" dxfId="332" priority="897" operator="equal">
      <formula>"#N/A Field Not Applicable"</formula>
    </cfRule>
  </conditionalFormatting>
  <conditionalFormatting sqref="V54:W56">
    <cfRule type="cellIs" dxfId="331" priority="895" operator="equal">
      <formula>"Financial"</formula>
    </cfRule>
    <cfRule type="cellIs" dxfId="330" priority="896" operator="equal">
      <formula>"UTILITIES"</formula>
    </cfRule>
  </conditionalFormatting>
  <conditionalFormatting sqref="AG54:AI56">
    <cfRule type="cellIs" dxfId="329" priority="892" operator="equal">
      <formula>"us"</formula>
    </cfRule>
  </conditionalFormatting>
  <conditionalFormatting sqref="AG54:AI56">
    <cfRule type="cellIs" dxfId="328" priority="891" operator="lessThan">
      <formula>0.01</formula>
    </cfRule>
  </conditionalFormatting>
  <conditionalFormatting sqref="AL54:AM56">
    <cfRule type="cellIs" dxfId="327" priority="888" operator="equal">
      <formula>"us"</formula>
    </cfRule>
  </conditionalFormatting>
  <conditionalFormatting sqref="AL54:AM56">
    <cfRule type="cellIs" dxfId="326" priority="887" operator="lessThan">
      <formula>0.01</formula>
    </cfRule>
  </conditionalFormatting>
  <conditionalFormatting sqref="AL54:AM56">
    <cfRule type="containsText" dxfId="325" priority="886" operator="containsText" text="#N/A N/A">
      <formula>NOT(ISERROR(SEARCH("#N/A N/A",AL54)))</formula>
    </cfRule>
  </conditionalFormatting>
  <conditionalFormatting sqref="AO54:AO56">
    <cfRule type="containsText" dxfId="324" priority="885" operator="containsText" text="#N/A N/A">
      <formula>NOT(ISERROR(SEARCH("#N/A N/A",AO54)))</formula>
    </cfRule>
  </conditionalFormatting>
  <conditionalFormatting sqref="AN54:AN56">
    <cfRule type="cellIs" dxfId="323" priority="884" operator="equal">
      <formula>"us"</formula>
    </cfRule>
  </conditionalFormatting>
  <conditionalFormatting sqref="AN54:AN56">
    <cfRule type="cellIs" dxfId="322" priority="883" operator="lessThan">
      <formula>0.01</formula>
    </cfRule>
  </conditionalFormatting>
  <conditionalFormatting sqref="AN54:AN56">
    <cfRule type="containsText" dxfId="321" priority="882" operator="containsText" text="#N/A N/A">
      <formula>NOT(ISERROR(SEARCH("#N/A N/A",AN54)))</formula>
    </cfRule>
  </conditionalFormatting>
  <conditionalFormatting sqref="AO54:AO56">
    <cfRule type="cellIs" dxfId="320" priority="881" operator="equal">
      <formula>"us"</formula>
    </cfRule>
  </conditionalFormatting>
  <conditionalFormatting sqref="AO54:AO56">
    <cfRule type="cellIs" dxfId="319" priority="880" operator="lessThan">
      <formula>0.01</formula>
    </cfRule>
  </conditionalFormatting>
  <conditionalFormatting sqref="AN54:AN56">
    <cfRule type="cellIs" dxfId="318" priority="879" operator="equal">
      <formula>"#N/A Field Not Applicable"</formula>
    </cfRule>
  </conditionalFormatting>
  <conditionalFormatting sqref="V54:W56">
    <cfRule type="cellIs" dxfId="317" priority="877" operator="equal">
      <formula>"Financial"</formula>
    </cfRule>
    <cfRule type="cellIs" dxfId="316" priority="878" operator="equal">
      <formula>"UTILITIES"</formula>
    </cfRule>
  </conditionalFormatting>
  <conditionalFormatting sqref="AG54:AI56">
    <cfRule type="cellIs" dxfId="315" priority="874" operator="equal">
      <formula>"us"</formula>
    </cfRule>
  </conditionalFormatting>
  <conditionalFormatting sqref="AG54:AI56">
    <cfRule type="cellIs" dxfId="314" priority="873" operator="lessThan">
      <formula>0.01</formula>
    </cfRule>
  </conditionalFormatting>
  <conditionalFormatting sqref="AL54:AM56">
    <cfRule type="cellIs" dxfId="313" priority="870" operator="equal">
      <formula>"us"</formula>
    </cfRule>
  </conditionalFormatting>
  <conditionalFormatting sqref="AL54:AM56">
    <cfRule type="cellIs" dxfId="312" priority="869" operator="lessThan">
      <formula>0.01</formula>
    </cfRule>
  </conditionalFormatting>
  <conditionalFormatting sqref="AL54:AM56">
    <cfRule type="containsText" dxfId="311" priority="868" operator="containsText" text="#N/A N/A">
      <formula>NOT(ISERROR(SEARCH("#N/A N/A",AL54)))</formula>
    </cfRule>
  </conditionalFormatting>
  <conditionalFormatting sqref="AO54:AO56">
    <cfRule type="containsText" dxfId="310" priority="867" operator="containsText" text="#N/A N/A">
      <formula>NOT(ISERROR(SEARCH("#N/A N/A",AO54)))</formula>
    </cfRule>
  </conditionalFormatting>
  <conditionalFormatting sqref="AN54:AN56">
    <cfRule type="cellIs" dxfId="309" priority="866" operator="equal">
      <formula>"us"</formula>
    </cfRule>
  </conditionalFormatting>
  <conditionalFormatting sqref="AN54:AN56">
    <cfRule type="cellIs" dxfId="308" priority="865" operator="lessThan">
      <formula>0.01</formula>
    </cfRule>
  </conditionalFormatting>
  <conditionalFormatting sqref="AN54:AN56">
    <cfRule type="containsText" dxfId="307" priority="864" operator="containsText" text="#N/A N/A">
      <formula>NOT(ISERROR(SEARCH("#N/A N/A",AN54)))</formula>
    </cfRule>
  </conditionalFormatting>
  <conditionalFormatting sqref="AO54:AO56">
    <cfRule type="cellIs" dxfId="306" priority="863" operator="equal">
      <formula>"us"</formula>
    </cfRule>
  </conditionalFormatting>
  <conditionalFormatting sqref="AO54:AO56">
    <cfRule type="cellIs" dxfId="305" priority="862" operator="lessThan">
      <formula>0.01</formula>
    </cfRule>
  </conditionalFormatting>
  <conditionalFormatting sqref="AN54:AN56">
    <cfRule type="cellIs" dxfId="304" priority="861" operator="equal">
      <formula>"#N/A Field Not Applicable"</formula>
    </cfRule>
  </conditionalFormatting>
  <conditionalFormatting sqref="V54:W56">
    <cfRule type="cellIs" dxfId="303" priority="859" operator="equal">
      <formula>"Financial"</formula>
    </cfRule>
    <cfRule type="cellIs" dxfId="302" priority="860" operator="equal">
      <formula>"UTILITIES"</formula>
    </cfRule>
  </conditionalFormatting>
  <conditionalFormatting sqref="AG54:AI56">
    <cfRule type="cellIs" dxfId="301" priority="856" operator="equal">
      <formula>"us"</formula>
    </cfRule>
  </conditionalFormatting>
  <conditionalFormatting sqref="AG54:AI56">
    <cfRule type="cellIs" dxfId="300" priority="855" operator="lessThan">
      <formula>0.01</formula>
    </cfRule>
  </conditionalFormatting>
  <conditionalFormatting sqref="AL54:AM56">
    <cfRule type="cellIs" dxfId="299" priority="852" operator="equal">
      <formula>"us"</formula>
    </cfRule>
  </conditionalFormatting>
  <conditionalFormatting sqref="AL54:AM56">
    <cfRule type="cellIs" dxfId="298" priority="851" operator="lessThan">
      <formula>0.01</formula>
    </cfRule>
  </conditionalFormatting>
  <conditionalFormatting sqref="AL54:AM56">
    <cfRule type="containsText" dxfId="297" priority="850" operator="containsText" text="#N/A N/A">
      <formula>NOT(ISERROR(SEARCH("#N/A N/A",AL54)))</formula>
    </cfRule>
  </conditionalFormatting>
  <conditionalFormatting sqref="AO54:AO56">
    <cfRule type="containsText" dxfId="296" priority="849" operator="containsText" text="#N/A N/A">
      <formula>NOT(ISERROR(SEARCH("#N/A N/A",AO54)))</formula>
    </cfRule>
  </conditionalFormatting>
  <conditionalFormatting sqref="AN54:AN56">
    <cfRule type="containsText" dxfId="295" priority="846" operator="containsText" text="#N/A N/A">
      <formula>NOT(ISERROR(SEARCH("#N/A N/A",AN54)))</formula>
    </cfRule>
  </conditionalFormatting>
  <conditionalFormatting sqref="AO54:AO56">
    <cfRule type="cellIs" dxfId="294" priority="845" operator="equal">
      <formula>"us"</formula>
    </cfRule>
  </conditionalFormatting>
  <conditionalFormatting sqref="AO54:AO56">
    <cfRule type="cellIs" dxfId="293" priority="844" operator="lessThan">
      <formula>0.01</formula>
    </cfRule>
  </conditionalFormatting>
  <conditionalFormatting sqref="AN54:AN56">
    <cfRule type="cellIs" dxfId="292" priority="843" operator="equal">
      <formula>"#N/A Field Not Applicable"</formula>
    </cfRule>
  </conditionalFormatting>
  <conditionalFormatting sqref="AJ54:AJ56">
    <cfRule type="cellIs" dxfId="291" priority="840" operator="equal">
      <formula>"us"</formula>
    </cfRule>
  </conditionalFormatting>
  <conditionalFormatting sqref="AJ54:AJ56">
    <cfRule type="cellIs" dxfId="290" priority="839" operator="lessThan">
      <formula>0.01</formula>
    </cfRule>
  </conditionalFormatting>
  <conditionalFormatting sqref="AJ54:AJ56">
    <cfRule type="cellIs" dxfId="289" priority="838" operator="equal">
      <formula>"us"</formula>
    </cfRule>
  </conditionalFormatting>
  <conditionalFormatting sqref="AJ54:AJ56">
    <cfRule type="cellIs" dxfId="288" priority="837" operator="lessThan">
      <formula>0.01</formula>
    </cfRule>
  </conditionalFormatting>
  <conditionalFormatting sqref="AJ54:AJ56">
    <cfRule type="cellIs" dxfId="287" priority="836" operator="equal">
      <formula>"us"</formula>
    </cfRule>
  </conditionalFormatting>
  <conditionalFormatting sqref="AJ54:AJ56">
    <cfRule type="cellIs" dxfId="286" priority="835" operator="lessThan">
      <formula>0.01</formula>
    </cfRule>
  </conditionalFormatting>
  <conditionalFormatting sqref="AF45 AF48:AF53">
    <cfRule type="cellIs" dxfId="285" priority="832" operator="equal">
      <formula>"us"</formula>
    </cfRule>
  </conditionalFormatting>
  <conditionalFormatting sqref="AF45 AF48:AF53">
    <cfRule type="cellIs" dxfId="284" priority="831" operator="lessThan">
      <formula>0.01</formula>
    </cfRule>
  </conditionalFormatting>
  <conditionalFormatting sqref="AF45 AF48:AF53">
    <cfRule type="cellIs" dxfId="283" priority="830" operator="equal">
      <formula>"us"</formula>
    </cfRule>
  </conditionalFormatting>
  <conditionalFormatting sqref="AF45 AF48:AF53">
    <cfRule type="cellIs" dxfId="282" priority="829" operator="lessThan">
      <formula>0.01</formula>
    </cfRule>
  </conditionalFormatting>
  <conditionalFormatting sqref="AF45 AF48:AF53">
    <cfRule type="cellIs" dxfId="281" priority="828" operator="equal">
      <formula>"us"</formula>
    </cfRule>
  </conditionalFormatting>
  <conditionalFormatting sqref="AF45 AF48:AF53">
    <cfRule type="cellIs" dxfId="280" priority="827" operator="lessThan">
      <formula>0.01</formula>
    </cfRule>
  </conditionalFormatting>
  <conditionalFormatting sqref="AF45 AF48:AF53">
    <cfRule type="cellIs" dxfId="279" priority="826" operator="equal">
      <formula>"us"</formula>
    </cfRule>
  </conditionalFormatting>
  <conditionalFormatting sqref="AF45 AF48:AF53">
    <cfRule type="cellIs" dxfId="278" priority="825" operator="lessThan">
      <formula>0.01</formula>
    </cfRule>
  </conditionalFormatting>
  <conditionalFormatting sqref="AL45:AM45 AL48:AM53">
    <cfRule type="containsText" dxfId="277" priority="824" operator="containsText" text="#N/A N/A">
      <formula>NOT(ISERROR(SEARCH("#N/A N/A",AL45)))</formula>
    </cfRule>
  </conditionalFormatting>
  <conditionalFormatting sqref="AO45 AO48:AO53">
    <cfRule type="containsText" dxfId="276" priority="822" operator="containsText" text="#N/A N/A">
      <formula>NOT(ISERROR(SEARCH("#N/A N/A",AO45)))</formula>
    </cfRule>
  </conditionalFormatting>
  <conditionalFormatting sqref="AN45 AN48:AN53">
    <cfRule type="containsText" dxfId="275" priority="823" operator="containsText" text="#N/A N/A">
      <formula>NOT(ISERROR(SEARCH("#N/A N/A",AN45)))</formula>
    </cfRule>
  </conditionalFormatting>
  <conditionalFormatting sqref="AN45 AN48:AN53">
    <cfRule type="cellIs" dxfId="274" priority="821" operator="equal">
      <formula>"#N/A Field Not Applicable"</formula>
    </cfRule>
  </conditionalFormatting>
  <conditionalFormatting sqref="V45:W45 V48:W53">
    <cfRule type="cellIs" dxfId="273" priority="819" operator="equal">
      <formula>"Financial"</formula>
    </cfRule>
    <cfRule type="cellIs" dxfId="272" priority="820" operator="equal">
      <formula>"UTILITIES"</formula>
    </cfRule>
  </conditionalFormatting>
  <conditionalFormatting sqref="Y45:AE45 Y48:AE53">
    <cfRule type="cellIs" dxfId="271" priority="818" operator="equal">
      <formula>"us"</formula>
    </cfRule>
  </conditionalFormatting>
  <conditionalFormatting sqref="Z45:AE45 Z48:AE53">
    <cfRule type="cellIs" dxfId="270" priority="817" operator="lessThan">
      <formula>0.01</formula>
    </cfRule>
  </conditionalFormatting>
  <conditionalFormatting sqref="AG45:AI45 AG48:AI53">
    <cfRule type="cellIs" dxfId="269" priority="816" operator="equal">
      <formula>"us"</formula>
    </cfRule>
  </conditionalFormatting>
  <conditionalFormatting sqref="AG45:AI45 AG48:AI53">
    <cfRule type="cellIs" dxfId="268" priority="815" operator="lessThan">
      <formula>0.01</formula>
    </cfRule>
  </conditionalFormatting>
  <conditionalFormatting sqref="AK45 AK48:AK53">
    <cfRule type="cellIs" dxfId="267" priority="814" operator="equal">
      <formula>"us"</formula>
    </cfRule>
  </conditionalFormatting>
  <conditionalFormatting sqref="AK45 AK48:AK53">
    <cfRule type="cellIs" dxfId="266" priority="813" operator="lessThan">
      <formula>0.01</formula>
    </cfRule>
  </conditionalFormatting>
  <conditionalFormatting sqref="AL45:AM45 AL48:AM53">
    <cfRule type="cellIs" dxfId="265" priority="812" operator="equal">
      <formula>"us"</formula>
    </cfRule>
  </conditionalFormatting>
  <conditionalFormatting sqref="AL45:AM45 AL48:AM53">
    <cfRule type="cellIs" dxfId="264" priority="811" operator="lessThan">
      <formula>0.01</formula>
    </cfRule>
  </conditionalFormatting>
  <conditionalFormatting sqref="AL45:AM45 AL48:AM53">
    <cfRule type="containsText" dxfId="263" priority="810" operator="containsText" text="#N/A N/A">
      <formula>NOT(ISERROR(SEARCH("#N/A N/A",AL45)))</formula>
    </cfRule>
  </conditionalFormatting>
  <conditionalFormatting sqref="AO45 AO48:AO53">
    <cfRule type="containsText" dxfId="262" priority="804" operator="containsText" text="#N/A N/A">
      <formula>NOT(ISERROR(SEARCH("#N/A N/A",AO45)))</formula>
    </cfRule>
  </conditionalFormatting>
  <conditionalFormatting sqref="AN45 AN48:AN53">
    <cfRule type="cellIs" dxfId="261" priority="809" operator="equal">
      <formula>"us"</formula>
    </cfRule>
  </conditionalFormatting>
  <conditionalFormatting sqref="AN45 AN48:AN53">
    <cfRule type="cellIs" dxfId="260" priority="808" operator="lessThan">
      <formula>0.01</formula>
    </cfRule>
  </conditionalFormatting>
  <conditionalFormatting sqref="AN45 AN48:AN53">
    <cfRule type="containsText" dxfId="259" priority="807" operator="containsText" text="#N/A N/A">
      <formula>NOT(ISERROR(SEARCH("#N/A N/A",AN45)))</formula>
    </cfRule>
  </conditionalFormatting>
  <conditionalFormatting sqref="AO45 AO48:AO53">
    <cfRule type="cellIs" dxfId="258" priority="806" operator="equal">
      <formula>"us"</formula>
    </cfRule>
  </conditionalFormatting>
  <conditionalFormatting sqref="AO45 AO48:AO53">
    <cfRule type="cellIs" dxfId="257" priority="805" operator="lessThan">
      <formula>0.01</formula>
    </cfRule>
  </conditionalFormatting>
  <conditionalFormatting sqref="AN45 AN48:AN53">
    <cfRule type="cellIs" dxfId="256" priority="803" operator="equal">
      <formula>"#N/A Field Not Applicable"</formula>
    </cfRule>
  </conditionalFormatting>
  <conditionalFormatting sqref="V45:W45 V48:W53">
    <cfRule type="cellIs" dxfId="255" priority="801" operator="equal">
      <formula>"Financial"</formula>
    </cfRule>
    <cfRule type="cellIs" dxfId="254" priority="802" operator="equal">
      <formula>"UTILITIES"</formula>
    </cfRule>
  </conditionalFormatting>
  <conditionalFormatting sqref="Y45:AE45 Y48:AE53">
    <cfRule type="cellIs" dxfId="253" priority="800" operator="equal">
      <formula>"us"</formula>
    </cfRule>
  </conditionalFormatting>
  <conditionalFormatting sqref="Z45:AE45 Z48:AE53">
    <cfRule type="cellIs" dxfId="252" priority="799" operator="lessThan">
      <formula>0.01</formula>
    </cfRule>
  </conditionalFormatting>
  <conditionalFormatting sqref="AG45:AI45 AG48:AI53">
    <cfRule type="cellIs" dxfId="251" priority="798" operator="equal">
      <formula>"us"</formula>
    </cfRule>
  </conditionalFormatting>
  <conditionalFormatting sqref="AG45:AI45 AG48:AI53">
    <cfRule type="cellIs" dxfId="250" priority="797" operator="lessThan">
      <formula>0.01</formula>
    </cfRule>
  </conditionalFormatting>
  <conditionalFormatting sqref="AK45 AK48:AK53">
    <cfRule type="cellIs" dxfId="249" priority="796" operator="equal">
      <formula>"us"</formula>
    </cfRule>
  </conditionalFormatting>
  <conditionalFormatting sqref="AK45 AK48:AK53">
    <cfRule type="cellIs" dxfId="248" priority="795" operator="lessThan">
      <formula>0.01</formula>
    </cfRule>
  </conditionalFormatting>
  <conditionalFormatting sqref="AL45:AM45 AL48:AM53">
    <cfRule type="cellIs" dxfId="247" priority="794" operator="equal">
      <formula>"us"</formula>
    </cfRule>
  </conditionalFormatting>
  <conditionalFormatting sqref="AL45:AM45 AL48:AM53">
    <cfRule type="cellIs" dxfId="246" priority="793" operator="lessThan">
      <formula>0.01</formula>
    </cfRule>
  </conditionalFormatting>
  <conditionalFormatting sqref="AL45:AM45 AL48:AM53">
    <cfRule type="containsText" dxfId="245" priority="792" operator="containsText" text="#N/A N/A">
      <formula>NOT(ISERROR(SEARCH("#N/A N/A",AL45)))</formula>
    </cfRule>
  </conditionalFormatting>
  <conditionalFormatting sqref="AO45 AO48:AO53">
    <cfRule type="containsText" dxfId="244" priority="791" operator="containsText" text="#N/A N/A">
      <formula>NOT(ISERROR(SEARCH("#N/A N/A",AO45)))</formula>
    </cfRule>
  </conditionalFormatting>
  <conditionalFormatting sqref="AN45 AN48:AN53">
    <cfRule type="cellIs" dxfId="243" priority="790" operator="equal">
      <formula>"us"</formula>
    </cfRule>
  </conditionalFormatting>
  <conditionalFormatting sqref="AN45 AN48:AN53">
    <cfRule type="cellIs" dxfId="242" priority="789" operator="lessThan">
      <formula>0.01</formula>
    </cfRule>
  </conditionalFormatting>
  <conditionalFormatting sqref="AN45 AN48:AN53">
    <cfRule type="containsText" dxfId="241" priority="788" operator="containsText" text="#N/A N/A">
      <formula>NOT(ISERROR(SEARCH("#N/A N/A",AN45)))</formula>
    </cfRule>
  </conditionalFormatting>
  <conditionalFormatting sqref="AO45 AO48:AO53">
    <cfRule type="cellIs" dxfId="240" priority="787" operator="equal">
      <formula>"us"</formula>
    </cfRule>
  </conditionalFormatting>
  <conditionalFormatting sqref="AO45 AO48:AO53">
    <cfRule type="cellIs" dxfId="239" priority="786" operator="lessThan">
      <formula>0.01</formula>
    </cfRule>
  </conditionalFormatting>
  <conditionalFormatting sqref="AN45 AN48:AN53">
    <cfRule type="cellIs" dxfId="238" priority="785" operator="equal">
      <formula>"#N/A Field Not Applicable"</formula>
    </cfRule>
  </conditionalFormatting>
  <conditionalFormatting sqref="V45:W45 V48:W53">
    <cfRule type="cellIs" dxfId="237" priority="783" operator="equal">
      <formula>"Financial"</formula>
    </cfRule>
    <cfRule type="cellIs" dxfId="236" priority="784" operator="equal">
      <formula>"UTILITIES"</formula>
    </cfRule>
  </conditionalFormatting>
  <conditionalFormatting sqref="Y45:AE45 Y48:AE53">
    <cfRule type="cellIs" dxfId="235" priority="782" operator="equal">
      <formula>"us"</formula>
    </cfRule>
  </conditionalFormatting>
  <conditionalFormatting sqref="Z45:AE45 Z48:AE53">
    <cfRule type="cellIs" dxfId="234" priority="781" operator="lessThan">
      <formula>0.01</formula>
    </cfRule>
  </conditionalFormatting>
  <conditionalFormatting sqref="AG45:AI45 AG48:AI53">
    <cfRule type="cellIs" dxfId="233" priority="780" operator="equal">
      <formula>"us"</formula>
    </cfRule>
  </conditionalFormatting>
  <conditionalFormatting sqref="AG45:AI45 AG48:AI53">
    <cfRule type="cellIs" dxfId="232" priority="779" operator="lessThan">
      <formula>0.01</formula>
    </cfRule>
  </conditionalFormatting>
  <conditionalFormatting sqref="AK45 AK48:AK53">
    <cfRule type="cellIs" dxfId="231" priority="778" operator="equal">
      <formula>"us"</formula>
    </cfRule>
  </conditionalFormatting>
  <conditionalFormatting sqref="AK45 AK48:AK53">
    <cfRule type="cellIs" dxfId="230" priority="777" operator="lessThan">
      <formula>0.01</formula>
    </cfRule>
  </conditionalFormatting>
  <conditionalFormatting sqref="AL45:AM45 AL48:AM53">
    <cfRule type="cellIs" dxfId="229" priority="776" operator="equal">
      <formula>"us"</formula>
    </cfRule>
  </conditionalFormatting>
  <conditionalFormatting sqref="AL45:AM45 AL48:AM53">
    <cfRule type="cellIs" dxfId="228" priority="775" operator="lessThan">
      <formula>0.01</formula>
    </cfRule>
  </conditionalFormatting>
  <conditionalFormatting sqref="AL45:AM45 AL48:AM53">
    <cfRule type="containsText" dxfId="227" priority="774" operator="containsText" text="#N/A N/A">
      <formula>NOT(ISERROR(SEARCH("#N/A N/A",AL45)))</formula>
    </cfRule>
  </conditionalFormatting>
  <conditionalFormatting sqref="AO45 AO48:AO53">
    <cfRule type="containsText" dxfId="226" priority="773" operator="containsText" text="#N/A N/A">
      <formula>NOT(ISERROR(SEARCH("#N/A N/A",AO45)))</formula>
    </cfRule>
  </conditionalFormatting>
  <conditionalFormatting sqref="AN45 AN48:AN53">
    <cfRule type="cellIs" dxfId="225" priority="772" operator="equal">
      <formula>"us"</formula>
    </cfRule>
  </conditionalFormatting>
  <conditionalFormatting sqref="AN45 AN48:AN53">
    <cfRule type="cellIs" dxfId="224" priority="771" operator="lessThan">
      <formula>0.01</formula>
    </cfRule>
  </conditionalFormatting>
  <conditionalFormatting sqref="AN45 AN48:AN53">
    <cfRule type="containsText" dxfId="223" priority="770" operator="containsText" text="#N/A N/A">
      <formula>NOT(ISERROR(SEARCH("#N/A N/A",AN45)))</formula>
    </cfRule>
  </conditionalFormatting>
  <conditionalFormatting sqref="AO45 AO48:AO53">
    <cfRule type="cellIs" dxfId="222" priority="769" operator="equal">
      <formula>"us"</formula>
    </cfRule>
  </conditionalFormatting>
  <conditionalFormatting sqref="AO45 AO48:AO53">
    <cfRule type="cellIs" dxfId="221" priority="768" operator="lessThan">
      <formula>0.01</formula>
    </cfRule>
  </conditionalFormatting>
  <conditionalFormatting sqref="AN45 AN48:AN53">
    <cfRule type="cellIs" dxfId="220" priority="767" operator="equal">
      <formula>"#N/A Field Not Applicable"</formula>
    </cfRule>
  </conditionalFormatting>
  <conditionalFormatting sqref="V45:W45 V48:W53">
    <cfRule type="cellIs" dxfId="219" priority="765" operator="equal">
      <formula>"Financial"</formula>
    </cfRule>
    <cfRule type="cellIs" dxfId="218" priority="766" operator="equal">
      <formula>"UTILITIES"</formula>
    </cfRule>
  </conditionalFormatting>
  <conditionalFormatting sqref="Y45:AE45 Y48:AE53">
    <cfRule type="cellIs" dxfId="217" priority="764" operator="equal">
      <formula>"us"</formula>
    </cfRule>
  </conditionalFormatting>
  <conditionalFormatting sqref="Z45:AE45 Z48:AE53">
    <cfRule type="cellIs" dxfId="216" priority="763" operator="lessThan">
      <formula>0.01</formula>
    </cfRule>
  </conditionalFormatting>
  <conditionalFormatting sqref="AG45:AI45 AG48:AI53">
    <cfRule type="cellIs" dxfId="215" priority="762" operator="equal">
      <formula>"us"</formula>
    </cfRule>
  </conditionalFormatting>
  <conditionalFormatting sqref="AG45:AI45 AG48:AI53">
    <cfRule type="cellIs" dxfId="214" priority="761" operator="lessThan">
      <formula>0.01</formula>
    </cfRule>
  </conditionalFormatting>
  <conditionalFormatting sqref="AK45 AK48:AK53">
    <cfRule type="cellIs" dxfId="213" priority="760" operator="equal">
      <formula>"us"</formula>
    </cfRule>
  </conditionalFormatting>
  <conditionalFormatting sqref="AK45 AK48:AK53">
    <cfRule type="cellIs" dxfId="212" priority="759" operator="lessThan">
      <formula>0.01</formula>
    </cfRule>
  </conditionalFormatting>
  <conditionalFormatting sqref="AL45:AM45 AL48:AM53">
    <cfRule type="cellIs" dxfId="211" priority="758" operator="equal">
      <formula>"us"</formula>
    </cfRule>
  </conditionalFormatting>
  <conditionalFormatting sqref="AL45:AM45 AL48:AM53">
    <cfRule type="cellIs" dxfId="210" priority="757" operator="lessThan">
      <formula>0.01</formula>
    </cfRule>
  </conditionalFormatting>
  <conditionalFormatting sqref="AL45:AM45 AL48:AM53">
    <cfRule type="containsText" dxfId="209" priority="756" operator="containsText" text="#N/A N/A">
      <formula>NOT(ISERROR(SEARCH("#N/A N/A",AL45)))</formula>
    </cfRule>
  </conditionalFormatting>
  <conditionalFormatting sqref="AO45 AO48:AO53">
    <cfRule type="containsText" dxfId="208" priority="755" operator="containsText" text="#N/A N/A">
      <formula>NOT(ISERROR(SEARCH("#N/A N/A",AO45)))</formula>
    </cfRule>
  </conditionalFormatting>
  <conditionalFormatting sqref="AN45 AN48:AN53">
    <cfRule type="cellIs" dxfId="207" priority="754" operator="equal">
      <formula>"us"</formula>
    </cfRule>
  </conditionalFormatting>
  <conditionalFormatting sqref="AN45 AN48:AN53">
    <cfRule type="cellIs" dxfId="206" priority="753" operator="lessThan">
      <formula>0.01</formula>
    </cfRule>
  </conditionalFormatting>
  <conditionalFormatting sqref="AN45 AN48:AN53">
    <cfRule type="containsText" dxfId="205" priority="752" operator="containsText" text="#N/A N/A">
      <formula>NOT(ISERROR(SEARCH("#N/A N/A",AN45)))</formula>
    </cfRule>
  </conditionalFormatting>
  <conditionalFormatting sqref="AO45 AO48:AO53">
    <cfRule type="cellIs" dxfId="204" priority="751" operator="equal">
      <formula>"us"</formula>
    </cfRule>
  </conditionalFormatting>
  <conditionalFormatting sqref="AO45 AO48:AO53">
    <cfRule type="cellIs" dxfId="203" priority="750" operator="lessThan">
      <formula>0.01</formula>
    </cfRule>
  </conditionalFormatting>
  <conditionalFormatting sqref="AN45 AN48:AN53">
    <cfRule type="cellIs" dxfId="202" priority="749" operator="equal">
      <formula>"#N/A Field Not Applicable"</formula>
    </cfRule>
  </conditionalFormatting>
  <conditionalFormatting sqref="AJ45 AJ48:AJ53">
    <cfRule type="cellIs" dxfId="201" priority="748" operator="equal">
      <formula>"us"</formula>
    </cfRule>
  </conditionalFormatting>
  <conditionalFormatting sqref="AJ45 AJ48:AJ53">
    <cfRule type="cellIs" dxfId="200" priority="747" operator="lessThan">
      <formula>0.01</formula>
    </cfRule>
  </conditionalFormatting>
  <conditionalFormatting sqref="AJ45 AJ48:AJ53">
    <cfRule type="cellIs" dxfId="199" priority="746" operator="equal">
      <formula>"us"</formula>
    </cfRule>
  </conditionalFormatting>
  <conditionalFormatting sqref="AJ45 AJ48:AJ53">
    <cfRule type="cellIs" dxfId="198" priority="745" operator="lessThan">
      <formula>0.01</formula>
    </cfRule>
  </conditionalFormatting>
  <conditionalFormatting sqref="AJ45 AJ48:AJ53">
    <cfRule type="cellIs" dxfId="197" priority="744" operator="equal">
      <formula>"us"</formula>
    </cfRule>
  </conditionalFormatting>
  <conditionalFormatting sqref="AJ45 AJ48:AJ53">
    <cfRule type="cellIs" dxfId="196" priority="743" operator="lessThan">
      <formula>0.01</formula>
    </cfRule>
  </conditionalFormatting>
  <conditionalFormatting sqref="AJ45 AJ48:AJ53">
    <cfRule type="cellIs" dxfId="195" priority="742" operator="equal">
      <formula>"us"</formula>
    </cfRule>
  </conditionalFormatting>
  <conditionalFormatting sqref="AJ45 AJ48:AJ53">
    <cfRule type="cellIs" dxfId="194" priority="741" operator="lessThan">
      <formula>0.01</formula>
    </cfRule>
  </conditionalFormatting>
  <conditionalFormatting sqref="AP45 AP48:AP53">
    <cfRule type="cellIs" dxfId="193" priority="740" operator="lessThan">
      <formula>24.03947034</formula>
    </cfRule>
  </conditionalFormatting>
  <conditionalFormatting sqref="AR45 AR48:AR53">
    <cfRule type="cellIs" dxfId="192" priority="739" operator="lessThan">
      <formula>24.03947034</formula>
    </cfRule>
  </conditionalFormatting>
  <conditionalFormatting sqref="AF42:AF44">
    <cfRule type="cellIs" dxfId="191" priority="550" operator="equal">
      <formula>"us"</formula>
    </cfRule>
  </conditionalFormatting>
  <conditionalFormatting sqref="AF42:AF44">
    <cfRule type="cellIs" dxfId="190" priority="549" operator="lessThan">
      <formula>0.01</formula>
    </cfRule>
  </conditionalFormatting>
  <conditionalFormatting sqref="AF42:AF44">
    <cfRule type="cellIs" dxfId="189" priority="548" operator="equal">
      <formula>"us"</formula>
    </cfRule>
  </conditionalFormatting>
  <conditionalFormatting sqref="AF42:AF44">
    <cfRule type="cellIs" dxfId="188" priority="547" operator="lessThan">
      <formula>0.01</formula>
    </cfRule>
  </conditionalFormatting>
  <conditionalFormatting sqref="AF42:AF44">
    <cfRule type="cellIs" dxfId="187" priority="546" operator="equal">
      <formula>"us"</formula>
    </cfRule>
  </conditionalFormatting>
  <conditionalFormatting sqref="AF42:AF44">
    <cfRule type="cellIs" dxfId="186" priority="545" operator="lessThan">
      <formula>0.01</formula>
    </cfRule>
  </conditionalFormatting>
  <conditionalFormatting sqref="AF42:AF44">
    <cfRule type="cellIs" dxfId="185" priority="544" operator="equal">
      <formula>"us"</formula>
    </cfRule>
  </conditionalFormatting>
  <conditionalFormatting sqref="AF42:AF44">
    <cfRule type="cellIs" dxfId="184" priority="543" operator="lessThan">
      <formula>0.01</formula>
    </cfRule>
  </conditionalFormatting>
  <conditionalFormatting sqref="AL42:AM44">
    <cfRule type="containsText" dxfId="183" priority="542" operator="containsText" text="#N/A N/A">
      <formula>NOT(ISERROR(SEARCH("#N/A N/A",AL42)))</formula>
    </cfRule>
  </conditionalFormatting>
  <conditionalFormatting sqref="AO42:AO44">
    <cfRule type="containsText" dxfId="182" priority="540" operator="containsText" text="#N/A N/A">
      <formula>NOT(ISERROR(SEARCH("#N/A N/A",AO42)))</formula>
    </cfRule>
  </conditionalFormatting>
  <conditionalFormatting sqref="AN42:AN44">
    <cfRule type="containsText" dxfId="181" priority="541" operator="containsText" text="#N/A N/A">
      <formula>NOT(ISERROR(SEARCH("#N/A N/A",AN42)))</formula>
    </cfRule>
  </conditionalFormatting>
  <conditionalFormatting sqref="AN42:AN44">
    <cfRule type="cellIs" dxfId="180" priority="539" operator="equal">
      <formula>"#N/A Field Not Applicable"</formula>
    </cfRule>
  </conditionalFormatting>
  <conditionalFormatting sqref="V42:W44">
    <cfRule type="cellIs" dxfId="179" priority="537" operator="equal">
      <formula>"Financial"</formula>
    </cfRule>
    <cfRule type="cellIs" dxfId="178" priority="538" operator="equal">
      <formula>"UTILITIES"</formula>
    </cfRule>
  </conditionalFormatting>
  <conditionalFormatting sqref="Y42:AE44">
    <cfRule type="cellIs" dxfId="177" priority="536" operator="equal">
      <formula>"us"</formula>
    </cfRule>
  </conditionalFormatting>
  <conditionalFormatting sqref="Z42:AE44">
    <cfRule type="cellIs" dxfId="176" priority="535" operator="lessThan">
      <formula>0.01</formula>
    </cfRule>
  </conditionalFormatting>
  <conditionalFormatting sqref="AG42:AI44">
    <cfRule type="cellIs" dxfId="175" priority="534" operator="equal">
      <formula>"us"</formula>
    </cfRule>
  </conditionalFormatting>
  <conditionalFormatting sqref="AG42:AI44">
    <cfRule type="cellIs" dxfId="174" priority="533" operator="lessThan">
      <formula>0.01</formula>
    </cfRule>
  </conditionalFormatting>
  <conditionalFormatting sqref="AK42:AK44">
    <cfRule type="cellIs" dxfId="173" priority="532" operator="equal">
      <formula>"us"</formula>
    </cfRule>
  </conditionalFormatting>
  <conditionalFormatting sqref="AK42:AK44">
    <cfRule type="cellIs" dxfId="172" priority="531" operator="lessThan">
      <formula>0.01</formula>
    </cfRule>
  </conditionalFormatting>
  <conditionalFormatting sqref="AL42:AM44">
    <cfRule type="cellIs" dxfId="171" priority="530" operator="equal">
      <formula>"us"</formula>
    </cfRule>
  </conditionalFormatting>
  <conditionalFormatting sqref="AL42:AM44">
    <cfRule type="cellIs" dxfId="170" priority="529" operator="lessThan">
      <formula>0.01</formula>
    </cfRule>
  </conditionalFormatting>
  <conditionalFormatting sqref="AL42:AM44">
    <cfRule type="containsText" dxfId="169" priority="528" operator="containsText" text="#N/A N/A">
      <formula>NOT(ISERROR(SEARCH("#N/A N/A",AL42)))</formula>
    </cfRule>
  </conditionalFormatting>
  <conditionalFormatting sqref="AO42:AO44">
    <cfRule type="containsText" dxfId="168" priority="522" operator="containsText" text="#N/A N/A">
      <formula>NOT(ISERROR(SEARCH("#N/A N/A",AO42)))</formula>
    </cfRule>
  </conditionalFormatting>
  <conditionalFormatting sqref="AN42:AN44">
    <cfRule type="cellIs" dxfId="167" priority="527" operator="equal">
      <formula>"us"</formula>
    </cfRule>
  </conditionalFormatting>
  <conditionalFormatting sqref="AN42:AN44">
    <cfRule type="cellIs" dxfId="166" priority="526" operator="lessThan">
      <formula>0.01</formula>
    </cfRule>
  </conditionalFormatting>
  <conditionalFormatting sqref="AN42:AN44">
    <cfRule type="containsText" dxfId="165" priority="525" operator="containsText" text="#N/A N/A">
      <formula>NOT(ISERROR(SEARCH("#N/A N/A",AN42)))</formula>
    </cfRule>
  </conditionalFormatting>
  <conditionalFormatting sqref="AO42:AO44">
    <cfRule type="cellIs" dxfId="164" priority="524" operator="equal">
      <formula>"us"</formula>
    </cfRule>
  </conditionalFormatting>
  <conditionalFormatting sqref="AO42:AO44">
    <cfRule type="cellIs" dxfId="163" priority="523" operator="lessThan">
      <formula>0.01</formula>
    </cfRule>
  </conditionalFormatting>
  <conditionalFormatting sqref="AN42:AN44">
    <cfRule type="cellIs" dxfId="162" priority="521" operator="equal">
      <formula>"#N/A Field Not Applicable"</formula>
    </cfRule>
  </conditionalFormatting>
  <conditionalFormatting sqref="V42:W44">
    <cfRule type="cellIs" dxfId="161" priority="519" operator="equal">
      <formula>"Financial"</formula>
    </cfRule>
    <cfRule type="cellIs" dxfId="160" priority="520" operator="equal">
      <formula>"UTILITIES"</formula>
    </cfRule>
  </conditionalFormatting>
  <conditionalFormatting sqref="Y42:AE44">
    <cfRule type="cellIs" dxfId="159" priority="518" operator="equal">
      <formula>"us"</formula>
    </cfRule>
  </conditionalFormatting>
  <conditionalFormatting sqref="Z42:AE44">
    <cfRule type="cellIs" dxfId="158" priority="517" operator="lessThan">
      <formula>0.01</formula>
    </cfRule>
  </conditionalFormatting>
  <conditionalFormatting sqref="AG42:AI44">
    <cfRule type="cellIs" dxfId="157" priority="516" operator="equal">
      <formula>"us"</formula>
    </cfRule>
  </conditionalFormatting>
  <conditionalFormatting sqref="AG42:AI44">
    <cfRule type="cellIs" dxfId="156" priority="515" operator="lessThan">
      <formula>0.01</formula>
    </cfRule>
  </conditionalFormatting>
  <conditionalFormatting sqref="AK42:AK44">
    <cfRule type="cellIs" dxfId="155" priority="514" operator="equal">
      <formula>"us"</formula>
    </cfRule>
  </conditionalFormatting>
  <conditionalFormatting sqref="AK42:AK44">
    <cfRule type="cellIs" dxfId="154" priority="513" operator="lessThan">
      <formula>0.01</formula>
    </cfRule>
  </conditionalFormatting>
  <conditionalFormatting sqref="AL42:AM44">
    <cfRule type="cellIs" dxfId="153" priority="512" operator="equal">
      <formula>"us"</formula>
    </cfRule>
  </conditionalFormatting>
  <conditionalFormatting sqref="AL42:AM44">
    <cfRule type="cellIs" dxfId="152" priority="511" operator="lessThan">
      <formula>0.01</formula>
    </cfRule>
  </conditionalFormatting>
  <conditionalFormatting sqref="AL42:AM44">
    <cfRule type="containsText" dxfId="151" priority="510" operator="containsText" text="#N/A N/A">
      <formula>NOT(ISERROR(SEARCH("#N/A N/A",AL42)))</formula>
    </cfRule>
  </conditionalFormatting>
  <conditionalFormatting sqref="AO42:AO44">
    <cfRule type="containsText" dxfId="150" priority="509" operator="containsText" text="#N/A N/A">
      <formula>NOT(ISERROR(SEARCH("#N/A N/A",AO42)))</formula>
    </cfRule>
  </conditionalFormatting>
  <conditionalFormatting sqref="AN42:AN44">
    <cfRule type="cellIs" dxfId="149" priority="508" operator="equal">
      <formula>"us"</formula>
    </cfRule>
  </conditionalFormatting>
  <conditionalFormatting sqref="AN42:AN44">
    <cfRule type="cellIs" dxfId="148" priority="507" operator="lessThan">
      <formula>0.01</formula>
    </cfRule>
  </conditionalFormatting>
  <conditionalFormatting sqref="AN42:AN44">
    <cfRule type="containsText" dxfId="147" priority="506" operator="containsText" text="#N/A N/A">
      <formula>NOT(ISERROR(SEARCH("#N/A N/A",AN42)))</formula>
    </cfRule>
  </conditionalFormatting>
  <conditionalFormatting sqref="AO42:AO44">
    <cfRule type="cellIs" dxfId="146" priority="505" operator="equal">
      <formula>"us"</formula>
    </cfRule>
  </conditionalFormatting>
  <conditionalFormatting sqref="AO42:AO44">
    <cfRule type="cellIs" dxfId="145" priority="504" operator="lessThan">
      <formula>0.01</formula>
    </cfRule>
  </conditionalFormatting>
  <conditionalFormatting sqref="AN42:AN44">
    <cfRule type="cellIs" dxfId="144" priority="503" operator="equal">
      <formula>"#N/A Field Not Applicable"</formula>
    </cfRule>
  </conditionalFormatting>
  <conditionalFormatting sqref="V42:W44">
    <cfRule type="cellIs" dxfId="143" priority="501" operator="equal">
      <formula>"Financial"</formula>
    </cfRule>
    <cfRule type="cellIs" dxfId="142" priority="502" operator="equal">
      <formula>"UTILITIES"</formula>
    </cfRule>
  </conditionalFormatting>
  <conditionalFormatting sqref="Y42:AE44">
    <cfRule type="cellIs" dxfId="141" priority="500" operator="equal">
      <formula>"us"</formula>
    </cfRule>
  </conditionalFormatting>
  <conditionalFormatting sqref="Z42:AE44">
    <cfRule type="cellIs" dxfId="140" priority="499" operator="lessThan">
      <formula>0.01</formula>
    </cfRule>
  </conditionalFormatting>
  <conditionalFormatting sqref="AG42:AI44">
    <cfRule type="cellIs" dxfId="139" priority="498" operator="equal">
      <formula>"us"</formula>
    </cfRule>
  </conditionalFormatting>
  <conditionalFormatting sqref="AG42:AI44">
    <cfRule type="cellIs" dxfId="138" priority="497" operator="lessThan">
      <formula>0.01</formula>
    </cfRule>
  </conditionalFormatting>
  <conditionalFormatting sqref="AK42:AK44">
    <cfRule type="cellIs" dxfId="137" priority="496" operator="equal">
      <formula>"us"</formula>
    </cfRule>
  </conditionalFormatting>
  <conditionalFormatting sqref="AK42:AK44">
    <cfRule type="cellIs" dxfId="136" priority="495" operator="lessThan">
      <formula>0.01</formula>
    </cfRule>
  </conditionalFormatting>
  <conditionalFormatting sqref="AL42:AM44">
    <cfRule type="cellIs" dxfId="135" priority="494" operator="equal">
      <formula>"us"</formula>
    </cfRule>
  </conditionalFormatting>
  <conditionalFormatting sqref="AL42:AM44">
    <cfRule type="cellIs" dxfId="134" priority="493" operator="lessThan">
      <formula>0.01</formula>
    </cfRule>
  </conditionalFormatting>
  <conditionalFormatting sqref="AL42:AM44">
    <cfRule type="containsText" dxfId="133" priority="492" operator="containsText" text="#N/A N/A">
      <formula>NOT(ISERROR(SEARCH("#N/A N/A",AL42)))</formula>
    </cfRule>
  </conditionalFormatting>
  <conditionalFormatting sqref="AO42:AO44">
    <cfRule type="containsText" dxfId="132" priority="491" operator="containsText" text="#N/A N/A">
      <formula>NOT(ISERROR(SEARCH("#N/A N/A",AO42)))</formula>
    </cfRule>
  </conditionalFormatting>
  <conditionalFormatting sqref="AN42:AN44">
    <cfRule type="cellIs" dxfId="131" priority="490" operator="equal">
      <formula>"us"</formula>
    </cfRule>
  </conditionalFormatting>
  <conditionalFormatting sqref="AN42:AN44">
    <cfRule type="cellIs" dxfId="130" priority="489" operator="lessThan">
      <formula>0.01</formula>
    </cfRule>
  </conditionalFormatting>
  <conditionalFormatting sqref="AN42:AN44">
    <cfRule type="containsText" dxfId="129" priority="488" operator="containsText" text="#N/A N/A">
      <formula>NOT(ISERROR(SEARCH("#N/A N/A",AN42)))</formula>
    </cfRule>
  </conditionalFormatting>
  <conditionalFormatting sqref="AO42:AO44">
    <cfRule type="cellIs" dxfId="128" priority="487" operator="equal">
      <formula>"us"</formula>
    </cfRule>
  </conditionalFormatting>
  <conditionalFormatting sqref="AO42:AO44">
    <cfRule type="cellIs" dxfId="127" priority="486" operator="lessThan">
      <formula>0.01</formula>
    </cfRule>
  </conditionalFormatting>
  <conditionalFormatting sqref="AN42:AN44">
    <cfRule type="cellIs" dxfId="126" priority="485" operator="equal">
      <formula>"#N/A Field Not Applicable"</formula>
    </cfRule>
  </conditionalFormatting>
  <conditionalFormatting sqref="V42:W44">
    <cfRule type="cellIs" dxfId="125" priority="483" operator="equal">
      <formula>"Financial"</formula>
    </cfRule>
    <cfRule type="cellIs" dxfId="124" priority="484" operator="equal">
      <formula>"UTILITIES"</formula>
    </cfRule>
  </conditionalFormatting>
  <conditionalFormatting sqref="Y42:AE44">
    <cfRule type="cellIs" dxfId="123" priority="482" operator="equal">
      <formula>"us"</formula>
    </cfRule>
  </conditionalFormatting>
  <conditionalFormatting sqref="Z42:AE44">
    <cfRule type="cellIs" dxfId="122" priority="481" operator="lessThan">
      <formula>0.01</formula>
    </cfRule>
  </conditionalFormatting>
  <conditionalFormatting sqref="AG42:AI44">
    <cfRule type="cellIs" dxfId="121" priority="480" operator="equal">
      <formula>"us"</formula>
    </cfRule>
  </conditionalFormatting>
  <conditionalFormatting sqref="AG42:AI44">
    <cfRule type="cellIs" dxfId="120" priority="479" operator="lessThan">
      <formula>0.01</formula>
    </cfRule>
  </conditionalFormatting>
  <conditionalFormatting sqref="AK42:AK44">
    <cfRule type="cellIs" dxfId="119" priority="478" operator="equal">
      <formula>"us"</formula>
    </cfRule>
  </conditionalFormatting>
  <conditionalFormatting sqref="AK42:AK44">
    <cfRule type="cellIs" dxfId="118" priority="477" operator="lessThan">
      <formula>0.01</formula>
    </cfRule>
  </conditionalFormatting>
  <conditionalFormatting sqref="AL42:AM44">
    <cfRule type="cellIs" dxfId="117" priority="476" operator="equal">
      <formula>"us"</formula>
    </cfRule>
  </conditionalFormatting>
  <conditionalFormatting sqref="AL42:AM44">
    <cfRule type="cellIs" dxfId="116" priority="475" operator="lessThan">
      <formula>0.01</formula>
    </cfRule>
  </conditionalFormatting>
  <conditionalFormatting sqref="AL42:AM44">
    <cfRule type="containsText" dxfId="115" priority="474" operator="containsText" text="#N/A N/A">
      <formula>NOT(ISERROR(SEARCH("#N/A N/A",AL42)))</formula>
    </cfRule>
  </conditionalFormatting>
  <conditionalFormatting sqref="AO42:AO44">
    <cfRule type="containsText" dxfId="114" priority="473" operator="containsText" text="#N/A N/A">
      <formula>NOT(ISERROR(SEARCH("#N/A N/A",AO42)))</formula>
    </cfRule>
  </conditionalFormatting>
  <conditionalFormatting sqref="AN42:AN44">
    <cfRule type="cellIs" dxfId="113" priority="472" operator="equal">
      <formula>"us"</formula>
    </cfRule>
  </conditionalFormatting>
  <conditionalFormatting sqref="AN42:AN44">
    <cfRule type="cellIs" dxfId="112" priority="471" operator="lessThan">
      <formula>0.01</formula>
    </cfRule>
  </conditionalFormatting>
  <conditionalFormatting sqref="AN42:AN44">
    <cfRule type="containsText" dxfId="111" priority="470" operator="containsText" text="#N/A N/A">
      <formula>NOT(ISERROR(SEARCH("#N/A N/A",AN42)))</formula>
    </cfRule>
  </conditionalFormatting>
  <conditionalFormatting sqref="AO42:AO44">
    <cfRule type="cellIs" dxfId="110" priority="469" operator="equal">
      <formula>"us"</formula>
    </cfRule>
  </conditionalFormatting>
  <conditionalFormatting sqref="AO42:AO44">
    <cfRule type="cellIs" dxfId="109" priority="468" operator="lessThan">
      <formula>0.01</formula>
    </cfRule>
  </conditionalFormatting>
  <conditionalFormatting sqref="AN42:AN44">
    <cfRule type="cellIs" dxfId="108" priority="467" operator="equal">
      <formula>"#N/A Field Not Applicable"</formula>
    </cfRule>
  </conditionalFormatting>
  <conditionalFormatting sqref="AJ42:AJ44">
    <cfRule type="cellIs" dxfId="107" priority="466" operator="equal">
      <formula>"us"</formula>
    </cfRule>
  </conditionalFormatting>
  <conditionalFormatting sqref="AJ42:AJ44">
    <cfRule type="cellIs" dxfId="106" priority="465" operator="lessThan">
      <formula>0.01</formula>
    </cfRule>
  </conditionalFormatting>
  <conditionalFormatting sqref="AJ42:AJ44">
    <cfRule type="cellIs" dxfId="105" priority="464" operator="equal">
      <formula>"us"</formula>
    </cfRule>
  </conditionalFormatting>
  <conditionalFormatting sqref="AJ42:AJ44">
    <cfRule type="cellIs" dxfId="104" priority="463" operator="lessThan">
      <formula>0.01</formula>
    </cfRule>
  </conditionalFormatting>
  <conditionalFormatting sqref="AJ42:AJ44">
    <cfRule type="cellIs" dxfId="103" priority="462" operator="equal">
      <formula>"us"</formula>
    </cfRule>
  </conditionalFormatting>
  <conditionalFormatting sqref="AJ42:AJ44">
    <cfRule type="cellIs" dxfId="102" priority="461" operator="lessThan">
      <formula>0.01</formula>
    </cfRule>
  </conditionalFormatting>
  <conditionalFormatting sqref="AJ42:AJ44">
    <cfRule type="cellIs" dxfId="101" priority="460" operator="equal">
      <formula>"us"</formula>
    </cfRule>
  </conditionalFormatting>
  <conditionalFormatting sqref="AJ42:AJ44">
    <cfRule type="cellIs" dxfId="100" priority="459" operator="lessThan">
      <formula>0.01</formula>
    </cfRule>
  </conditionalFormatting>
  <conditionalFormatting sqref="AP42:AP44">
    <cfRule type="cellIs" dxfId="99" priority="458" operator="lessThan">
      <formula>24.03947034</formula>
    </cfRule>
  </conditionalFormatting>
  <conditionalFormatting sqref="AR42:AR44">
    <cfRule type="cellIs" dxfId="98" priority="457" operator="lessThan">
      <formula>24.03947034</formula>
    </cfRule>
  </conditionalFormatting>
  <conditionalFormatting sqref="AF46:AF47">
    <cfRule type="cellIs" dxfId="97" priority="456" operator="equal">
      <formula>"us"</formula>
    </cfRule>
  </conditionalFormatting>
  <conditionalFormatting sqref="AF46:AF47">
    <cfRule type="cellIs" dxfId="96" priority="455" operator="lessThan">
      <formula>0.01</formula>
    </cfRule>
  </conditionalFormatting>
  <conditionalFormatting sqref="AF46:AF47">
    <cfRule type="cellIs" dxfId="95" priority="454" operator="equal">
      <formula>"us"</formula>
    </cfRule>
  </conditionalFormatting>
  <conditionalFormatting sqref="AF46:AF47">
    <cfRule type="cellIs" dxfId="94" priority="453" operator="lessThan">
      <formula>0.01</formula>
    </cfRule>
  </conditionalFormatting>
  <conditionalFormatting sqref="AF46:AF47">
    <cfRule type="cellIs" dxfId="93" priority="452" operator="equal">
      <formula>"us"</formula>
    </cfRule>
  </conditionalFormatting>
  <conditionalFormatting sqref="AF46:AF47">
    <cfRule type="cellIs" dxfId="92" priority="451" operator="lessThan">
      <formula>0.01</formula>
    </cfRule>
  </conditionalFormatting>
  <conditionalFormatting sqref="AF46:AF47">
    <cfRule type="cellIs" dxfId="91" priority="450" operator="equal">
      <formula>"us"</formula>
    </cfRule>
  </conditionalFormatting>
  <conditionalFormatting sqref="AF46:AF47">
    <cfRule type="cellIs" dxfId="90" priority="449" operator="lessThan">
      <formula>0.01</formula>
    </cfRule>
  </conditionalFormatting>
  <conditionalFormatting sqref="AL46:AM47">
    <cfRule type="containsText" dxfId="89" priority="448" operator="containsText" text="#N/A N/A">
      <formula>NOT(ISERROR(SEARCH("#N/A N/A",AL46)))</formula>
    </cfRule>
  </conditionalFormatting>
  <conditionalFormatting sqref="AO46:AO47">
    <cfRule type="containsText" dxfId="88" priority="446" operator="containsText" text="#N/A N/A">
      <formula>NOT(ISERROR(SEARCH("#N/A N/A",AO46)))</formula>
    </cfRule>
  </conditionalFormatting>
  <conditionalFormatting sqref="AN46:AN47">
    <cfRule type="containsText" dxfId="87" priority="447" operator="containsText" text="#N/A N/A">
      <formula>NOT(ISERROR(SEARCH("#N/A N/A",AN46)))</formula>
    </cfRule>
  </conditionalFormatting>
  <conditionalFormatting sqref="AN46:AN47">
    <cfRule type="cellIs" dxfId="86" priority="445" operator="equal">
      <formula>"#N/A Field Not Applicable"</formula>
    </cfRule>
  </conditionalFormatting>
  <conditionalFormatting sqref="V46:W47">
    <cfRule type="cellIs" dxfId="85" priority="443" operator="equal">
      <formula>"Financial"</formula>
    </cfRule>
    <cfRule type="cellIs" dxfId="84" priority="444" operator="equal">
      <formula>"UTILITIES"</formula>
    </cfRule>
  </conditionalFormatting>
  <conditionalFormatting sqref="Y46:AE47">
    <cfRule type="cellIs" dxfId="83" priority="442" operator="equal">
      <formula>"us"</formula>
    </cfRule>
  </conditionalFormatting>
  <conditionalFormatting sqref="Z46:AE47">
    <cfRule type="cellIs" dxfId="82" priority="441" operator="lessThan">
      <formula>0.01</formula>
    </cfRule>
  </conditionalFormatting>
  <conditionalFormatting sqref="AG46:AI47">
    <cfRule type="cellIs" dxfId="81" priority="440" operator="equal">
      <formula>"us"</formula>
    </cfRule>
  </conditionalFormatting>
  <conditionalFormatting sqref="AG46:AI47">
    <cfRule type="cellIs" dxfId="80" priority="439" operator="lessThan">
      <formula>0.01</formula>
    </cfRule>
  </conditionalFormatting>
  <conditionalFormatting sqref="AK46:AK47">
    <cfRule type="cellIs" dxfId="79" priority="438" operator="equal">
      <formula>"us"</formula>
    </cfRule>
  </conditionalFormatting>
  <conditionalFormatting sqref="AK46:AK47">
    <cfRule type="cellIs" dxfId="78" priority="437" operator="lessThan">
      <formula>0.01</formula>
    </cfRule>
  </conditionalFormatting>
  <conditionalFormatting sqref="AL46:AM47">
    <cfRule type="cellIs" dxfId="77" priority="436" operator="equal">
      <formula>"us"</formula>
    </cfRule>
  </conditionalFormatting>
  <conditionalFormatting sqref="AL46:AM47">
    <cfRule type="cellIs" dxfId="76" priority="435" operator="lessThan">
      <formula>0.01</formula>
    </cfRule>
  </conditionalFormatting>
  <conditionalFormatting sqref="AL46:AM47">
    <cfRule type="containsText" dxfId="75" priority="434" operator="containsText" text="#N/A N/A">
      <formula>NOT(ISERROR(SEARCH("#N/A N/A",AL46)))</formula>
    </cfRule>
  </conditionalFormatting>
  <conditionalFormatting sqref="AO46:AO47">
    <cfRule type="containsText" dxfId="74" priority="428" operator="containsText" text="#N/A N/A">
      <formula>NOT(ISERROR(SEARCH("#N/A N/A",AO46)))</formula>
    </cfRule>
  </conditionalFormatting>
  <conditionalFormatting sqref="AN46:AN47">
    <cfRule type="cellIs" dxfId="73" priority="433" operator="equal">
      <formula>"us"</formula>
    </cfRule>
  </conditionalFormatting>
  <conditionalFormatting sqref="AN46:AN47">
    <cfRule type="cellIs" dxfId="72" priority="432" operator="lessThan">
      <formula>0.01</formula>
    </cfRule>
  </conditionalFormatting>
  <conditionalFormatting sqref="AN46:AN47">
    <cfRule type="containsText" dxfId="71" priority="431" operator="containsText" text="#N/A N/A">
      <formula>NOT(ISERROR(SEARCH("#N/A N/A",AN46)))</formula>
    </cfRule>
  </conditionalFormatting>
  <conditionalFormatting sqref="AO46:AO47">
    <cfRule type="cellIs" dxfId="70" priority="430" operator="equal">
      <formula>"us"</formula>
    </cfRule>
  </conditionalFormatting>
  <conditionalFormatting sqref="AO46:AO47">
    <cfRule type="cellIs" dxfId="69" priority="429" operator="lessThan">
      <formula>0.01</formula>
    </cfRule>
  </conditionalFormatting>
  <conditionalFormatting sqref="AN46:AN47">
    <cfRule type="cellIs" dxfId="68" priority="427" operator="equal">
      <formula>"#N/A Field Not Applicable"</formula>
    </cfRule>
  </conditionalFormatting>
  <conditionalFormatting sqref="V46:W47">
    <cfRule type="cellIs" dxfId="67" priority="425" operator="equal">
      <formula>"Financial"</formula>
    </cfRule>
    <cfRule type="cellIs" dxfId="66" priority="426" operator="equal">
      <formula>"UTILITIES"</formula>
    </cfRule>
  </conditionalFormatting>
  <conditionalFormatting sqref="Y46:AE47">
    <cfRule type="cellIs" dxfId="65" priority="424" operator="equal">
      <formula>"us"</formula>
    </cfRule>
  </conditionalFormatting>
  <conditionalFormatting sqref="Z46:AE47">
    <cfRule type="cellIs" dxfId="64" priority="423" operator="lessThan">
      <formula>0.01</formula>
    </cfRule>
  </conditionalFormatting>
  <conditionalFormatting sqref="AG46:AI47">
    <cfRule type="cellIs" dxfId="63" priority="422" operator="equal">
      <formula>"us"</formula>
    </cfRule>
  </conditionalFormatting>
  <conditionalFormatting sqref="AG46:AI47">
    <cfRule type="cellIs" dxfId="62" priority="421" operator="lessThan">
      <formula>0.01</formula>
    </cfRule>
  </conditionalFormatting>
  <conditionalFormatting sqref="AK46:AK47">
    <cfRule type="cellIs" dxfId="61" priority="420" operator="equal">
      <formula>"us"</formula>
    </cfRule>
  </conditionalFormatting>
  <conditionalFormatting sqref="AK46:AK47">
    <cfRule type="cellIs" dxfId="60" priority="419" operator="lessThan">
      <formula>0.01</formula>
    </cfRule>
  </conditionalFormatting>
  <conditionalFormatting sqref="AL46:AM47">
    <cfRule type="cellIs" dxfId="59" priority="418" operator="equal">
      <formula>"us"</formula>
    </cfRule>
  </conditionalFormatting>
  <conditionalFormatting sqref="AL46:AM47">
    <cfRule type="cellIs" dxfId="58" priority="417" operator="lessThan">
      <formula>0.01</formula>
    </cfRule>
  </conditionalFormatting>
  <conditionalFormatting sqref="AL46:AM47">
    <cfRule type="containsText" dxfId="57" priority="416" operator="containsText" text="#N/A N/A">
      <formula>NOT(ISERROR(SEARCH("#N/A N/A",AL46)))</formula>
    </cfRule>
  </conditionalFormatting>
  <conditionalFormatting sqref="AO46:AO47">
    <cfRule type="containsText" dxfId="56" priority="415" operator="containsText" text="#N/A N/A">
      <formula>NOT(ISERROR(SEARCH("#N/A N/A",AO46)))</formula>
    </cfRule>
  </conditionalFormatting>
  <conditionalFormatting sqref="AN46:AN47">
    <cfRule type="cellIs" dxfId="55" priority="414" operator="equal">
      <formula>"us"</formula>
    </cfRule>
  </conditionalFormatting>
  <conditionalFormatting sqref="AN46:AN47">
    <cfRule type="cellIs" dxfId="54" priority="413" operator="lessThan">
      <formula>0.01</formula>
    </cfRule>
  </conditionalFormatting>
  <conditionalFormatting sqref="AN46:AN47">
    <cfRule type="containsText" dxfId="53" priority="412" operator="containsText" text="#N/A N/A">
      <formula>NOT(ISERROR(SEARCH("#N/A N/A",AN46)))</formula>
    </cfRule>
  </conditionalFormatting>
  <conditionalFormatting sqref="AO46:AO47">
    <cfRule type="cellIs" dxfId="52" priority="411" operator="equal">
      <formula>"us"</formula>
    </cfRule>
  </conditionalFormatting>
  <conditionalFormatting sqref="AO46:AO47">
    <cfRule type="cellIs" dxfId="51" priority="410" operator="lessThan">
      <formula>0.01</formula>
    </cfRule>
  </conditionalFormatting>
  <conditionalFormatting sqref="AN46:AN47">
    <cfRule type="cellIs" dxfId="50" priority="409" operator="equal">
      <formula>"#N/A Field Not Applicable"</formula>
    </cfRule>
  </conditionalFormatting>
  <conditionalFormatting sqref="V46:W47">
    <cfRule type="cellIs" dxfId="49" priority="407" operator="equal">
      <formula>"Financial"</formula>
    </cfRule>
    <cfRule type="cellIs" dxfId="48" priority="408" operator="equal">
      <formula>"UTILITIES"</formula>
    </cfRule>
  </conditionalFormatting>
  <conditionalFormatting sqref="Y46:AE47">
    <cfRule type="cellIs" dxfId="47" priority="406" operator="equal">
      <formula>"us"</formula>
    </cfRule>
  </conditionalFormatting>
  <conditionalFormatting sqref="Z46:AE47">
    <cfRule type="cellIs" dxfId="46" priority="405" operator="lessThan">
      <formula>0.01</formula>
    </cfRule>
  </conditionalFormatting>
  <conditionalFormatting sqref="AG46:AI47">
    <cfRule type="cellIs" dxfId="45" priority="404" operator="equal">
      <formula>"us"</formula>
    </cfRule>
  </conditionalFormatting>
  <conditionalFormatting sqref="AG46:AI47">
    <cfRule type="cellIs" dxfId="44" priority="403" operator="lessThan">
      <formula>0.01</formula>
    </cfRule>
  </conditionalFormatting>
  <conditionalFormatting sqref="AK46:AK47">
    <cfRule type="cellIs" dxfId="43" priority="402" operator="equal">
      <formula>"us"</formula>
    </cfRule>
  </conditionalFormatting>
  <conditionalFormatting sqref="AK46:AK47">
    <cfRule type="cellIs" dxfId="42" priority="401" operator="lessThan">
      <formula>0.01</formula>
    </cfRule>
  </conditionalFormatting>
  <conditionalFormatting sqref="AL46:AM47">
    <cfRule type="cellIs" dxfId="41" priority="400" operator="equal">
      <formula>"us"</formula>
    </cfRule>
  </conditionalFormatting>
  <conditionalFormatting sqref="AL46:AM47">
    <cfRule type="cellIs" dxfId="40" priority="399" operator="lessThan">
      <formula>0.01</formula>
    </cfRule>
  </conditionalFormatting>
  <conditionalFormatting sqref="AL46:AM47">
    <cfRule type="containsText" dxfId="39" priority="398" operator="containsText" text="#N/A N/A">
      <formula>NOT(ISERROR(SEARCH("#N/A N/A",AL46)))</formula>
    </cfRule>
  </conditionalFormatting>
  <conditionalFormatting sqref="AO46:AO47">
    <cfRule type="containsText" dxfId="38" priority="397" operator="containsText" text="#N/A N/A">
      <formula>NOT(ISERROR(SEARCH("#N/A N/A",AO46)))</formula>
    </cfRule>
  </conditionalFormatting>
  <conditionalFormatting sqref="AN46:AN47">
    <cfRule type="cellIs" dxfId="37" priority="396" operator="equal">
      <formula>"us"</formula>
    </cfRule>
  </conditionalFormatting>
  <conditionalFormatting sqref="AN46:AN47">
    <cfRule type="cellIs" dxfId="36" priority="395" operator="lessThan">
      <formula>0.01</formula>
    </cfRule>
  </conditionalFormatting>
  <conditionalFormatting sqref="AN46:AN47">
    <cfRule type="containsText" dxfId="35" priority="394" operator="containsText" text="#N/A N/A">
      <formula>NOT(ISERROR(SEARCH("#N/A N/A",AN46)))</formula>
    </cfRule>
  </conditionalFormatting>
  <conditionalFormatting sqref="AO46:AO47">
    <cfRule type="cellIs" dxfId="34" priority="393" operator="equal">
      <formula>"us"</formula>
    </cfRule>
  </conditionalFormatting>
  <conditionalFormatting sqref="AO46:AO47">
    <cfRule type="cellIs" dxfId="33" priority="392" operator="lessThan">
      <formula>0.01</formula>
    </cfRule>
  </conditionalFormatting>
  <conditionalFormatting sqref="AN46:AN47">
    <cfRule type="cellIs" dxfId="32" priority="391" operator="equal">
      <formula>"#N/A Field Not Applicable"</formula>
    </cfRule>
  </conditionalFormatting>
  <conditionalFormatting sqref="V46:W47">
    <cfRule type="cellIs" dxfId="31" priority="389" operator="equal">
      <formula>"Financial"</formula>
    </cfRule>
    <cfRule type="cellIs" dxfId="30" priority="390" operator="equal">
      <formula>"UTILITIES"</formula>
    </cfRule>
  </conditionalFormatting>
  <conditionalFormatting sqref="Y46:AE47">
    <cfRule type="cellIs" dxfId="29" priority="388" operator="equal">
      <formula>"us"</formula>
    </cfRule>
  </conditionalFormatting>
  <conditionalFormatting sqref="Z46:AE47">
    <cfRule type="cellIs" dxfId="28" priority="387" operator="lessThan">
      <formula>0.01</formula>
    </cfRule>
  </conditionalFormatting>
  <conditionalFormatting sqref="AG46:AI47">
    <cfRule type="cellIs" dxfId="27" priority="386" operator="equal">
      <formula>"us"</formula>
    </cfRule>
  </conditionalFormatting>
  <conditionalFormatting sqref="AG46:AI47">
    <cfRule type="cellIs" dxfId="26" priority="385" operator="lessThan">
      <formula>0.01</formula>
    </cfRule>
  </conditionalFormatting>
  <conditionalFormatting sqref="AK46:AK47">
    <cfRule type="cellIs" dxfId="25" priority="384" operator="equal">
      <formula>"us"</formula>
    </cfRule>
  </conditionalFormatting>
  <conditionalFormatting sqref="AK46:AK47">
    <cfRule type="cellIs" dxfId="24" priority="383" operator="lessThan">
      <formula>0.01</formula>
    </cfRule>
  </conditionalFormatting>
  <conditionalFormatting sqref="AL46:AM47">
    <cfRule type="cellIs" dxfId="23" priority="382" operator="equal">
      <formula>"us"</formula>
    </cfRule>
  </conditionalFormatting>
  <conditionalFormatting sqref="AL46:AM47">
    <cfRule type="cellIs" dxfId="22" priority="381" operator="lessThan">
      <formula>0.01</formula>
    </cfRule>
  </conditionalFormatting>
  <conditionalFormatting sqref="AL46:AM47">
    <cfRule type="containsText" dxfId="21" priority="380" operator="containsText" text="#N/A N/A">
      <formula>NOT(ISERROR(SEARCH("#N/A N/A",AL46)))</formula>
    </cfRule>
  </conditionalFormatting>
  <conditionalFormatting sqref="AO46:AO47">
    <cfRule type="containsText" dxfId="20" priority="379" operator="containsText" text="#N/A N/A">
      <formula>NOT(ISERROR(SEARCH("#N/A N/A",AO46)))</formula>
    </cfRule>
  </conditionalFormatting>
  <conditionalFormatting sqref="AN46:AN47">
    <cfRule type="cellIs" dxfId="19" priority="378" operator="equal">
      <formula>"us"</formula>
    </cfRule>
  </conditionalFormatting>
  <conditionalFormatting sqref="AN46:AN47">
    <cfRule type="cellIs" dxfId="18" priority="377" operator="lessThan">
      <formula>0.01</formula>
    </cfRule>
  </conditionalFormatting>
  <conditionalFormatting sqref="AN46:AN47">
    <cfRule type="containsText" dxfId="17" priority="376" operator="containsText" text="#N/A N/A">
      <formula>NOT(ISERROR(SEARCH("#N/A N/A",AN46)))</formula>
    </cfRule>
  </conditionalFormatting>
  <conditionalFormatting sqref="AO46:AO47">
    <cfRule type="cellIs" dxfId="16" priority="375" operator="equal">
      <formula>"us"</formula>
    </cfRule>
  </conditionalFormatting>
  <conditionalFormatting sqref="AO46:AO47">
    <cfRule type="cellIs" dxfId="15" priority="374" operator="lessThan">
      <formula>0.01</formula>
    </cfRule>
  </conditionalFormatting>
  <conditionalFormatting sqref="AN46:AN47">
    <cfRule type="cellIs" dxfId="14" priority="373" operator="equal">
      <formula>"#N/A Field Not Applicable"</formula>
    </cfRule>
  </conditionalFormatting>
  <conditionalFormatting sqref="AJ46:AJ47">
    <cfRule type="cellIs" dxfId="13" priority="372" operator="equal">
      <formula>"us"</formula>
    </cfRule>
  </conditionalFormatting>
  <conditionalFormatting sqref="AJ46:AJ47">
    <cfRule type="cellIs" dxfId="12" priority="371" operator="lessThan">
      <formula>0.01</formula>
    </cfRule>
  </conditionalFormatting>
  <conditionalFormatting sqref="AJ46:AJ47">
    <cfRule type="cellIs" dxfId="11" priority="370" operator="equal">
      <formula>"us"</formula>
    </cfRule>
  </conditionalFormatting>
  <conditionalFormatting sqref="AJ46:AJ47">
    <cfRule type="cellIs" dxfId="10" priority="369" operator="lessThan">
      <formula>0.01</formula>
    </cfRule>
  </conditionalFormatting>
  <conditionalFormatting sqref="AJ46:AJ47">
    <cfRule type="cellIs" dxfId="9" priority="368" operator="equal">
      <formula>"us"</formula>
    </cfRule>
  </conditionalFormatting>
  <conditionalFormatting sqref="AJ46:AJ47">
    <cfRule type="cellIs" dxfId="8" priority="367" operator="lessThan">
      <formula>0.01</formula>
    </cfRule>
  </conditionalFormatting>
  <conditionalFormatting sqref="AJ46:AJ47">
    <cfRule type="cellIs" dxfId="7" priority="366" operator="equal">
      <formula>"us"</formula>
    </cfRule>
  </conditionalFormatting>
  <conditionalFormatting sqref="AJ46:AJ47">
    <cfRule type="cellIs" dxfId="6" priority="365" operator="lessThan">
      <formula>0.01</formula>
    </cfRule>
  </conditionalFormatting>
  <conditionalFormatting sqref="AP46:AP47">
    <cfRule type="cellIs" dxfId="5" priority="364" operator="lessThan">
      <formula>24.03947034</formula>
    </cfRule>
  </conditionalFormatting>
  <conditionalFormatting sqref="AR46:AR47">
    <cfRule type="cellIs" dxfId="4" priority="363" operator="lessThan">
      <formula>24.03947034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3:B39"/>
  <sheetViews>
    <sheetView topLeftCell="A10" workbookViewId="0">
      <selection activeCell="G21" sqref="G21"/>
    </sheetView>
  </sheetViews>
  <sheetFormatPr defaultColWidth="8.88671875" defaultRowHeight="14.4" x14ac:dyDescent="0.3"/>
  <cols>
    <col min="1" max="1" width="28.33203125" bestFit="1" customWidth="1"/>
    <col min="2" max="2" width="16.109375" bestFit="1" customWidth="1"/>
  </cols>
  <sheetData>
    <row r="3" spans="1:2" x14ac:dyDescent="0.3">
      <c r="A3" s="987" t="s">
        <v>8863</v>
      </c>
      <c r="B3" t="s">
        <v>9193</v>
      </c>
    </row>
    <row r="4" spans="1:2" x14ac:dyDescent="0.3">
      <c r="A4" s="988" t="s">
        <v>9182</v>
      </c>
      <c r="B4" s="309">
        <v>1000</v>
      </c>
    </row>
    <row r="5" spans="1:2" x14ac:dyDescent="0.3">
      <c r="A5" s="994" t="s">
        <v>12</v>
      </c>
      <c r="B5" s="309">
        <v>1000</v>
      </c>
    </row>
    <row r="6" spans="1:2" x14ac:dyDescent="0.3">
      <c r="A6" s="988" t="s">
        <v>9178</v>
      </c>
      <c r="B6" s="309">
        <v>700</v>
      </c>
    </row>
    <row r="7" spans="1:2" x14ac:dyDescent="0.3">
      <c r="A7" s="994" t="s">
        <v>66</v>
      </c>
      <c r="B7" s="309">
        <v>700</v>
      </c>
    </row>
    <row r="8" spans="1:2" x14ac:dyDescent="0.3">
      <c r="A8" s="988" t="s">
        <v>7651</v>
      </c>
      <c r="B8" s="309">
        <v>2000</v>
      </c>
    </row>
    <row r="9" spans="1:2" x14ac:dyDescent="0.3">
      <c r="A9" s="994" t="s">
        <v>12</v>
      </c>
      <c r="B9" s="309">
        <v>2000</v>
      </c>
    </row>
    <row r="10" spans="1:2" x14ac:dyDescent="0.3">
      <c r="A10" s="988" t="s">
        <v>9184</v>
      </c>
      <c r="B10" s="309">
        <v>2750</v>
      </c>
    </row>
    <row r="11" spans="1:2" x14ac:dyDescent="0.3">
      <c r="A11" s="994" t="s">
        <v>12</v>
      </c>
      <c r="B11" s="309">
        <v>2750</v>
      </c>
    </row>
    <row r="12" spans="1:2" x14ac:dyDescent="0.3">
      <c r="A12" s="988" t="s">
        <v>9177</v>
      </c>
      <c r="B12" s="309">
        <v>750</v>
      </c>
    </row>
    <row r="13" spans="1:2" x14ac:dyDescent="0.3">
      <c r="A13" s="994" t="s">
        <v>117</v>
      </c>
      <c r="B13" s="309">
        <v>750</v>
      </c>
    </row>
    <row r="14" spans="1:2" x14ac:dyDescent="0.3">
      <c r="A14" s="988" t="s">
        <v>9181</v>
      </c>
      <c r="B14" s="309">
        <v>900</v>
      </c>
    </row>
    <row r="15" spans="1:2" x14ac:dyDescent="0.3">
      <c r="A15" s="994" t="s">
        <v>224</v>
      </c>
      <c r="B15" s="309">
        <v>900</v>
      </c>
    </row>
    <row r="16" spans="1:2" x14ac:dyDescent="0.3">
      <c r="A16" s="988" t="s">
        <v>9176</v>
      </c>
      <c r="B16" s="309">
        <v>750</v>
      </c>
    </row>
    <row r="17" spans="1:2" x14ac:dyDescent="0.3">
      <c r="A17" s="994" t="s">
        <v>66</v>
      </c>
      <c r="B17" s="309">
        <v>400</v>
      </c>
    </row>
    <row r="18" spans="1:2" x14ac:dyDescent="0.3">
      <c r="A18" s="994" t="s">
        <v>74</v>
      </c>
      <c r="B18" s="309">
        <v>150</v>
      </c>
    </row>
    <row r="19" spans="1:2" x14ac:dyDescent="0.3">
      <c r="A19" s="994" t="s">
        <v>9160</v>
      </c>
      <c r="B19" s="309">
        <v>200</v>
      </c>
    </row>
    <row r="20" spans="1:2" x14ac:dyDescent="0.3">
      <c r="A20" s="988" t="s">
        <v>9175</v>
      </c>
      <c r="B20" s="309">
        <v>1450</v>
      </c>
    </row>
    <row r="21" spans="1:2" x14ac:dyDescent="0.3">
      <c r="A21" s="994" t="s">
        <v>66</v>
      </c>
      <c r="B21" s="309">
        <v>400</v>
      </c>
    </row>
    <row r="22" spans="1:2" x14ac:dyDescent="0.3">
      <c r="A22" s="994" t="s">
        <v>12</v>
      </c>
      <c r="B22" s="309">
        <v>350</v>
      </c>
    </row>
    <row r="23" spans="1:2" x14ac:dyDescent="0.3">
      <c r="A23" s="994" t="s">
        <v>37</v>
      </c>
      <c r="B23" s="309">
        <v>400</v>
      </c>
    </row>
    <row r="24" spans="1:2" x14ac:dyDescent="0.3">
      <c r="A24" s="994" t="s">
        <v>224</v>
      </c>
      <c r="B24" s="309">
        <v>300</v>
      </c>
    </row>
    <row r="25" spans="1:2" x14ac:dyDescent="0.3">
      <c r="A25" s="988" t="s">
        <v>9183</v>
      </c>
      <c r="B25" s="309">
        <v>350</v>
      </c>
    </row>
    <row r="26" spans="1:2" x14ac:dyDescent="0.3">
      <c r="A26" s="994" t="s">
        <v>66</v>
      </c>
      <c r="B26" s="309">
        <v>350</v>
      </c>
    </row>
    <row r="27" spans="1:2" x14ac:dyDescent="0.3">
      <c r="A27" s="988" t="s">
        <v>9180</v>
      </c>
      <c r="B27" s="309">
        <v>1000</v>
      </c>
    </row>
    <row r="28" spans="1:2" x14ac:dyDescent="0.3">
      <c r="A28" s="994" t="s">
        <v>37</v>
      </c>
      <c r="B28" s="309">
        <v>1000</v>
      </c>
    </row>
    <row r="29" spans="1:2" x14ac:dyDescent="0.3">
      <c r="A29" s="988" t="s">
        <v>9185</v>
      </c>
      <c r="B29" s="309">
        <v>250</v>
      </c>
    </row>
    <row r="30" spans="1:2" x14ac:dyDescent="0.3">
      <c r="A30" s="994" t="s">
        <v>117</v>
      </c>
      <c r="B30" s="309">
        <v>250</v>
      </c>
    </row>
    <row r="31" spans="1:2" x14ac:dyDescent="0.3">
      <c r="A31" s="988" t="s">
        <v>9179</v>
      </c>
      <c r="B31" s="309">
        <v>350</v>
      </c>
    </row>
    <row r="32" spans="1:2" x14ac:dyDescent="0.3">
      <c r="A32" s="994" t="s">
        <v>117</v>
      </c>
      <c r="B32" s="309">
        <v>350</v>
      </c>
    </row>
    <row r="33" spans="1:2" x14ac:dyDescent="0.3">
      <c r="A33" s="988" t="s">
        <v>2740</v>
      </c>
      <c r="B33" s="309">
        <v>1150</v>
      </c>
    </row>
    <row r="34" spans="1:2" x14ac:dyDescent="0.3">
      <c r="A34" s="994" t="s">
        <v>2331</v>
      </c>
      <c r="B34" s="309">
        <v>450</v>
      </c>
    </row>
    <row r="35" spans="1:2" x14ac:dyDescent="0.3">
      <c r="A35" s="994" t="s">
        <v>149</v>
      </c>
      <c r="B35" s="309">
        <v>450</v>
      </c>
    </row>
    <row r="36" spans="1:2" x14ac:dyDescent="0.3">
      <c r="A36" s="994" t="s">
        <v>37</v>
      </c>
      <c r="B36" s="309">
        <v>250</v>
      </c>
    </row>
    <row r="37" spans="1:2" x14ac:dyDescent="0.3">
      <c r="A37" s="988" t="s">
        <v>7649</v>
      </c>
      <c r="B37" s="309">
        <v>2650</v>
      </c>
    </row>
    <row r="38" spans="1:2" x14ac:dyDescent="0.3">
      <c r="A38" s="994" t="s">
        <v>37</v>
      </c>
      <c r="B38" s="309">
        <v>2650</v>
      </c>
    </row>
    <row r="39" spans="1:2" x14ac:dyDescent="0.3">
      <c r="A39" s="988" t="s">
        <v>8864</v>
      </c>
      <c r="B39" s="309">
        <v>16050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7030A0"/>
  </sheetPr>
  <dimension ref="A1:P3094"/>
  <sheetViews>
    <sheetView zoomScale="85" zoomScaleNormal="85" workbookViewId="0">
      <selection activeCell="A33" sqref="A33"/>
    </sheetView>
  </sheetViews>
  <sheetFormatPr defaultColWidth="8.88671875" defaultRowHeight="14.4" x14ac:dyDescent="0.3"/>
  <cols>
    <col min="1" max="1" width="21.33203125" style="334" customWidth="1"/>
    <col min="2" max="2" width="27.44140625" bestFit="1" customWidth="1"/>
    <col min="6" max="6" width="13.109375" bestFit="1" customWidth="1"/>
    <col min="7" max="7" width="8.88671875" style="763"/>
    <col min="8" max="8" width="10.6640625" bestFit="1" customWidth="1"/>
    <col min="9" max="11" width="10" customWidth="1"/>
    <col min="12" max="12" width="8.33203125" customWidth="1"/>
    <col min="14" max="14" width="12.88671875" bestFit="1" customWidth="1"/>
    <col min="15" max="15" width="8.88671875" style="403"/>
    <col min="16" max="16" width="27.44140625" bestFit="1" customWidth="1"/>
  </cols>
  <sheetData>
    <row r="1" spans="1:16" s="94" customFormat="1" ht="24" customHeight="1" x14ac:dyDescent="0.3">
      <c r="A1" s="106" t="s">
        <v>921</v>
      </c>
      <c r="B1" s="106" t="s">
        <v>2210</v>
      </c>
      <c r="C1" s="98" t="s">
        <v>2308</v>
      </c>
      <c r="D1" s="99" t="s">
        <v>2933</v>
      </c>
      <c r="E1" s="98" t="s">
        <v>2309</v>
      </c>
      <c r="F1" s="98" t="s">
        <v>6999</v>
      </c>
      <c r="G1" s="762" t="s">
        <v>3355</v>
      </c>
      <c r="H1" s="100" t="s">
        <v>2310</v>
      </c>
      <c r="I1" s="98" t="s">
        <v>2314</v>
      </c>
      <c r="J1" s="129" t="s">
        <v>2312</v>
      </c>
      <c r="K1" s="101" t="s">
        <v>2313</v>
      </c>
      <c r="L1" s="101" t="s">
        <v>6807</v>
      </c>
      <c r="M1" s="98" t="s">
        <v>2311</v>
      </c>
      <c r="N1" s="98" t="s">
        <v>2211</v>
      </c>
      <c r="O1" s="98" t="s">
        <v>7553</v>
      </c>
      <c r="P1" s="106" t="s">
        <v>9100</v>
      </c>
    </row>
    <row r="2" spans="1:16" x14ac:dyDescent="0.3">
      <c r="A2" s="334">
        <f>'IGM Paste'!A3</f>
        <v>42040</v>
      </c>
      <c r="B2" t="e">
        <f ca="1">'IGM Paste'!Y3</f>
        <v>#NAME?</v>
      </c>
      <c r="C2" t="str">
        <f>'IGM Paste'!C3</f>
        <v>A2/AA</v>
      </c>
      <c r="D2" s="4">
        <f>'IGM Paste'!D3</f>
        <v>300</v>
      </c>
      <c r="E2" t="str">
        <f>'IGM Paste'!E3</f>
        <v>2yr</v>
      </c>
      <c r="F2" t="e">
        <f ca="1">'IGM Paste'!AL3</f>
        <v>#NAME?</v>
      </c>
      <c r="G2" s="763" t="e">
        <f ca="1">'IGM Paste'!AB3</f>
        <v>#NAME?</v>
      </c>
      <c r="H2" s="5">
        <f>'IGM Paste'!F3</f>
        <v>42776</v>
      </c>
      <c r="I2" t="str">
        <f>IF('IGM Paste'!H3=0,"-",'IGM Paste'!H3)</f>
        <v>3mL+20a</v>
      </c>
      <c r="J2" t="str">
        <f>IF('IGM Paste'!I3=0,"-",'IGM Paste'!I3)</f>
        <v>3mL+15a +/- 2.5</v>
      </c>
      <c r="K2" t="str">
        <f>IF('IGM Paste'!J3=0,"-",'IGM Paste'!J3)</f>
        <v>3mL+12.5bp</v>
      </c>
      <c r="L2">
        <f>'IGM Paste'!K3</f>
        <v>-7.5</v>
      </c>
      <c r="M2" s="20" t="str">
        <f>IF('IGM Paste'!R3=0,"Flat",'IGM Paste'!R3)</f>
        <v>n/a</v>
      </c>
      <c r="N2" s="177" t="e">
        <f ca="1">'IGM Paste'!AH3</f>
        <v>#NAME?</v>
      </c>
      <c r="O2" s="403">
        <f>'IGM Paste'!O3</f>
        <v>3.17</v>
      </c>
      <c r="P2" t="e">
        <f ca="1">'IGM Paste'!BC3</f>
        <v>#NAME?</v>
      </c>
    </row>
    <row r="3" spans="1:16" x14ac:dyDescent="0.3">
      <c r="A3" s="334">
        <f>'IGM Paste'!A4</f>
        <v>42040</v>
      </c>
      <c r="B3" t="e">
        <f ca="1">'IGM Paste'!Y4</f>
        <v>#NAME?</v>
      </c>
      <c r="C3" t="str">
        <f>'IGM Paste'!C4</f>
        <v>A2/AA</v>
      </c>
      <c r="D3" s="4">
        <f>'IGM Paste'!D4</f>
        <v>700</v>
      </c>
      <c r="E3" t="str">
        <f>'IGM Paste'!E4</f>
        <v>5yr</v>
      </c>
      <c r="F3" t="e">
        <f ca="1">'IGM Paste'!AL4</f>
        <v>#NAME?</v>
      </c>
      <c r="G3" s="763" t="e">
        <f ca="1">'IGM Paste'!AB4</f>
        <v>#NAME?</v>
      </c>
      <c r="H3" s="5">
        <f>'IGM Paste'!F4</f>
        <v>43871</v>
      </c>
      <c r="I3" t="str">
        <f>IF('IGM Paste'!H4=0,"-",'IGM Paste'!H4)</f>
        <v>L equiv</v>
      </c>
      <c r="J3" t="str">
        <f>IF('IGM Paste'!I4=0,"-",'IGM Paste'!I4)</f>
        <v>L equiv</v>
      </c>
      <c r="K3" t="str">
        <f>IF('IGM Paste'!J4=0,"-",'IGM Paste'!J4)</f>
        <v>3mL+37.5BP</v>
      </c>
      <c r="L3">
        <f>'IGM Paste'!K4</f>
        <v>-15</v>
      </c>
      <c r="M3" s="20">
        <f>IF('IGM Paste'!R4=0,"Flat",'IGM Paste'!R4)</f>
        <v>5</v>
      </c>
      <c r="N3" s="177" t="e">
        <f ca="1">'IGM Paste'!AH4</f>
        <v>#NAME?</v>
      </c>
      <c r="O3" s="403">
        <f>'IGM Paste'!O4</f>
        <v>2</v>
      </c>
      <c r="P3">
        <f>'IGM Paste'!BC4</f>
        <v>0</v>
      </c>
    </row>
    <row r="4" spans="1:16" x14ac:dyDescent="0.3">
      <c r="A4" s="334">
        <f>'IGM Paste'!A5</f>
        <v>42040</v>
      </c>
      <c r="B4" t="e">
        <f ca="1">'IGM Paste'!Y5</f>
        <v>#NAME?</v>
      </c>
      <c r="C4" t="str">
        <f>'IGM Paste'!C5</f>
        <v>A2/AA</v>
      </c>
      <c r="D4" s="4">
        <f>'IGM Paste'!D5</f>
        <v>1250</v>
      </c>
      <c r="E4" t="str">
        <f>'IGM Paste'!E5</f>
        <v>5yr</v>
      </c>
      <c r="F4" t="e">
        <f ca="1">'IGM Paste'!AL5</f>
        <v>#NAME?</v>
      </c>
      <c r="G4" s="763" t="e">
        <f ca="1">'IGM Paste'!AB5</f>
        <v>#NAME?</v>
      </c>
      <c r="H4" s="5">
        <f>'IGM Paste'!F5</f>
        <v>43871</v>
      </c>
      <c r="I4" t="str">
        <f>IF('IGM Paste'!H5=0,"-",'IGM Paste'!H5)</f>
        <v>70a</v>
      </c>
      <c r="J4" t="str">
        <f>IF('IGM Paste'!I5=0,"-",'IGM Paste'!I5)</f>
        <v>60a +/- 5</v>
      </c>
      <c r="K4" t="str">
        <f>IF('IGM Paste'!J5=0,"-",'IGM Paste'!J5)</f>
        <v>T+55bp</v>
      </c>
      <c r="L4">
        <f>'IGM Paste'!K5</f>
        <v>-15</v>
      </c>
      <c r="M4" s="20">
        <f>IF('IGM Paste'!R5=0,"Flat",'IGM Paste'!R5)</f>
        <v>5</v>
      </c>
      <c r="N4" s="177" t="e">
        <f ca="1">'IGM Paste'!AH5</f>
        <v>#NAME?</v>
      </c>
      <c r="O4" s="403">
        <f>'IGM Paste'!O5</f>
        <v>4.32</v>
      </c>
      <c r="P4">
        <f>'IGM Paste'!BC5</f>
        <v>0</v>
      </c>
    </row>
    <row r="5" spans="1:16" x14ac:dyDescent="0.3">
      <c r="A5" s="334">
        <f>'IGM Paste'!A6</f>
        <v>42040</v>
      </c>
      <c r="B5" t="e">
        <f ca="1">'IGM Paste'!Y6</f>
        <v>#NAME?</v>
      </c>
      <c r="C5" t="str">
        <f>'IGM Paste'!C6</f>
        <v>A2/AA</v>
      </c>
      <c r="D5" s="4">
        <f>'IGM Paste'!D6</f>
        <v>1250</v>
      </c>
      <c r="E5" t="str">
        <f>'IGM Paste'!E6</f>
        <v>7yr</v>
      </c>
      <c r="F5" t="e">
        <f ca="1">'IGM Paste'!AL6</f>
        <v>#NAME?</v>
      </c>
      <c r="G5" s="763" t="e">
        <f ca="1">'IGM Paste'!AB6</f>
        <v>#NAME?</v>
      </c>
      <c r="H5" s="5">
        <f>'IGM Paste'!F6</f>
        <v>43871</v>
      </c>
      <c r="I5" t="str">
        <f>IF('IGM Paste'!H6=0,"-",'IGM Paste'!H6)</f>
        <v>90a</v>
      </c>
      <c r="J5" t="str">
        <f>IF('IGM Paste'!I6=0,"-",'IGM Paste'!I6)</f>
        <v>80a +/- 5</v>
      </c>
      <c r="K5" t="str">
        <f>IF('IGM Paste'!J6=0,"-",'IGM Paste'!J6)</f>
        <v>T+75bp</v>
      </c>
      <c r="L5">
        <f>'IGM Paste'!K6</f>
        <v>-15</v>
      </c>
      <c r="M5" s="20" t="str">
        <f>IF('IGM Paste'!R6=0,"Flat",'IGM Paste'!R6)</f>
        <v>Flat</v>
      </c>
      <c r="N5" s="177" t="e">
        <f ca="1">'IGM Paste'!AH6</f>
        <v>#NAME?</v>
      </c>
      <c r="O5" s="403">
        <f>'IGM Paste'!O6</f>
        <v>4</v>
      </c>
      <c r="P5">
        <f>'IGM Paste'!BC6</f>
        <v>0</v>
      </c>
    </row>
    <row r="6" spans="1:16" x14ac:dyDescent="0.3">
      <c r="A6" s="334">
        <f>'IGM Paste'!A7</f>
        <v>42040</v>
      </c>
      <c r="B6" t="e">
        <f ca="1">'IGM Paste'!Y7</f>
        <v>#NAME?</v>
      </c>
      <c r="C6" t="str">
        <f>'IGM Paste'!C7</f>
        <v>A2/AA</v>
      </c>
      <c r="D6" s="4">
        <f>'IGM Paste'!D7</f>
        <v>2500</v>
      </c>
      <c r="E6" t="str">
        <f>'IGM Paste'!E7</f>
        <v>10yr</v>
      </c>
      <c r="F6" t="e">
        <f ca="1">'IGM Paste'!AL7</f>
        <v>#NAME?</v>
      </c>
      <c r="G6" s="763" t="e">
        <f ca="1">'IGM Paste'!AB7</f>
        <v>#NAME?</v>
      </c>
      <c r="H6" s="5">
        <f>'IGM Paste'!F7</f>
        <v>45698</v>
      </c>
      <c r="I6" t="str">
        <f>IF('IGM Paste'!H7=0,"-",'IGM Paste'!H7)</f>
        <v>110a</v>
      </c>
      <c r="J6" t="str">
        <f>IF('IGM Paste'!I7=0,"-",'IGM Paste'!I7)</f>
        <v>100a +/- 5</v>
      </c>
      <c r="K6" t="str">
        <f>IF('IGM Paste'!J7=0,"-",'IGM Paste'!J7)</f>
        <v>T+95bp</v>
      </c>
      <c r="L6">
        <f>'IGM Paste'!K7</f>
        <v>-15</v>
      </c>
      <c r="M6" s="20" t="str">
        <f>IF('IGM Paste'!R7=0,"Flat",'IGM Paste'!R7)</f>
        <v>Flat</v>
      </c>
      <c r="N6" s="177" t="e">
        <f ca="1">'IGM Paste'!AH7</f>
        <v>#NAME?</v>
      </c>
      <c r="O6" s="403">
        <f>'IGM Paste'!O7</f>
        <v>3.84</v>
      </c>
      <c r="P6">
        <f>'IGM Paste'!BC7</f>
        <v>0</v>
      </c>
    </row>
    <row r="7" spans="1:16" x14ac:dyDescent="0.3">
      <c r="A7" s="334">
        <f>'IGM Paste'!A8</f>
        <v>42040</v>
      </c>
      <c r="B7" t="e">
        <f ca="1">'IGM Paste'!Y8</f>
        <v>#NAME?</v>
      </c>
      <c r="C7" t="str">
        <f>'IGM Paste'!C8</f>
        <v>A2/AA</v>
      </c>
      <c r="D7" s="4">
        <f>'IGM Paste'!D8</f>
        <v>2000</v>
      </c>
      <c r="E7" t="str">
        <f>'IGM Paste'!E8</f>
        <v>30yr</v>
      </c>
      <c r="F7" t="e">
        <f ca="1">'IGM Paste'!AL8</f>
        <v>#NAME?</v>
      </c>
      <c r="G7" s="763" t="e">
        <f ca="1">'IGM Paste'!AB8</f>
        <v>#NAME?</v>
      </c>
      <c r="H7" s="5">
        <f>'IGM Paste'!F8</f>
        <v>53003</v>
      </c>
      <c r="I7" t="str">
        <f>IF('IGM Paste'!H8=0,"-",'IGM Paste'!H8)</f>
        <v>145a</v>
      </c>
      <c r="J7" t="str">
        <f>IF('IGM Paste'!I8=0,"-",'IGM Paste'!I8)</f>
        <v>135a +/- 5</v>
      </c>
      <c r="K7" t="str">
        <f>IF('IGM Paste'!J8=0,"-",'IGM Paste'!J8)</f>
        <v>T+130bp</v>
      </c>
      <c r="L7">
        <f>'IGM Paste'!K8</f>
        <v>-15</v>
      </c>
      <c r="M7" s="20">
        <f>IF('IGM Paste'!R8=0,"Flat",'IGM Paste'!R8)</f>
        <v>15</v>
      </c>
      <c r="N7" s="177" t="e">
        <f ca="1">'IGM Paste'!AH8</f>
        <v>#NAME?</v>
      </c>
      <c r="O7" s="403">
        <f>'IGM Paste'!O8</f>
        <v>4.3499999999999996</v>
      </c>
      <c r="P7">
        <f>'IGM Paste'!BC8</f>
        <v>0</v>
      </c>
    </row>
    <row r="8" spans="1:16" x14ac:dyDescent="0.3">
      <c r="A8" s="334">
        <f>'IGM Paste'!A9</f>
        <v>42040</v>
      </c>
      <c r="B8" t="e">
        <f ca="1">'IGM Paste'!Y9</f>
        <v>#NAME?</v>
      </c>
      <c r="C8" t="str">
        <f>'IGM Paste'!C9</f>
        <v>Baa3/NR</v>
      </c>
      <c r="D8" s="4">
        <f>'IGM Paste'!D9</f>
        <v>650</v>
      </c>
      <c r="E8" t="str">
        <f>'IGM Paste'!E9</f>
        <v>10yr</v>
      </c>
      <c r="F8" t="e">
        <f ca="1">'IGM Paste'!AL9</f>
        <v>#NAME?</v>
      </c>
      <c r="G8" s="763" t="e">
        <f ca="1">'IGM Paste'!AB9</f>
        <v>#NAME?</v>
      </c>
      <c r="H8" s="5">
        <f>'IGM Paste'!F9</f>
        <v>45700</v>
      </c>
      <c r="I8" t="str">
        <f>IF('IGM Paste'!H9=0,"-",'IGM Paste'!H9)</f>
        <v>mid 300s</v>
      </c>
      <c r="J8" t="str">
        <f>IF('IGM Paste'!I9=0,"-",'IGM Paste'!I9)</f>
        <v>350a +/- 12.5</v>
      </c>
      <c r="K8" t="str">
        <f>IF('IGM Paste'!J9=0,"-",'IGM Paste'!J9)</f>
        <v>T+337.5bp</v>
      </c>
      <c r="L8">
        <f>'IGM Paste'!K9</f>
        <v>-12.5</v>
      </c>
      <c r="M8" s="20">
        <f>IF('IGM Paste'!R9=0,"Flat",'IGM Paste'!R9)</f>
        <v>10</v>
      </c>
      <c r="N8" s="177" t="e">
        <f ca="1">'IGM Paste'!AH9</f>
        <v>#NAME?</v>
      </c>
      <c r="O8" s="403">
        <f>'IGM Paste'!O9</f>
        <v>3</v>
      </c>
      <c r="P8">
        <f>'IGM Paste'!BC9</f>
        <v>0</v>
      </c>
    </row>
    <row r="9" spans="1:16" x14ac:dyDescent="0.3">
      <c r="A9" s="334">
        <f>'IGM Paste'!A10</f>
        <v>42040</v>
      </c>
      <c r="B9" t="e">
        <f ca="1">'IGM Paste'!Y10</f>
        <v>#NAME?</v>
      </c>
      <c r="C9" t="str">
        <f>'IGM Paste'!C10</f>
        <v>Baa3/NR</v>
      </c>
      <c r="D9" s="4">
        <f>'IGM Paste'!D10</f>
        <v>350</v>
      </c>
      <c r="E9" t="str">
        <f>'IGM Paste'!E10</f>
        <v>30yr</v>
      </c>
      <c r="F9" t="e">
        <f ca="1">'IGM Paste'!AL10</f>
        <v>#NAME?</v>
      </c>
      <c r="G9" s="763" t="e">
        <f ca="1">'IGM Paste'!AB10</f>
        <v>#NAME?</v>
      </c>
      <c r="H9" s="5">
        <f>'IGM Paste'!F10</f>
        <v>53005</v>
      </c>
      <c r="I9" t="str">
        <f>IF('IGM Paste'!H10=0,"-",'IGM Paste'!H10)</f>
        <v>low 400s</v>
      </c>
      <c r="J9" t="str">
        <f>IF('IGM Paste'!I10=0,"-",'IGM Paste'!I10)</f>
        <v>425a +/- 5</v>
      </c>
      <c r="K9" t="str">
        <f>IF('IGM Paste'!J10=0,"-",'IGM Paste'!J10)</f>
        <v>T+420bp</v>
      </c>
      <c r="L9">
        <f>'IGM Paste'!K10</f>
        <v>12.5</v>
      </c>
      <c r="M9" s="20">
        <f>IF('IGM Paste'!R10=0,"Flat",'IGM Paste'!R10)</f>
        <v>17.5</v>
      </c>
      <c r="N9" s="177" t="e">
        <f ca="1">'IGM Paste'!AH10</f>
        <v>#NAME?</v>
      </c>
      <c r="O9" s="403">
        <f>'IGM Paste'!O10</f>
        <v>3</v>
      </c>
      <c r="P9">
        <f>'IGM Paste'!BC10</f>
        <v>0</v>
      </c>
    </row>
    <row r="10" spans="1:16" x14ac:dyDescent="0.3">
      <c r="A10" s="334">
        <f>'IGM Paste'!A11</f>
        <v>42040</v>
      </c>
      <c r="B10" t="e">
        <f ca="1">'IGM Paste'!Y11</f>
        <v>#NAME?</v>
      </c>
      <c r="C10" t="str">
        <f>'IGM Paste'!C11</f>
        <v>A3/A</v>
      </c>
      <c r="D10" s="4">
        <f>'IGM Paste'!D11</f>
        <v>250</v>
      </c>
      <c r="E10" t="str">
        <f>'IGM Paste'!E11</f>
        <v>3yr</v>
      </c>
      <c r="F10" t="e">
        <f ca="1">'IGM Paste'!AL11</f>
        <v>#NAME?</v>
      </c>
      <c r="G10" s="763" t="e">
        <f ca="1">'IGM Paste'!AB11</f>
        <v>#NAME?</v>
      </c>
      <c r="H10" s="5">
        <f>'IGM Paste'!F11</f>
        <v>43140</v>
      </c>
      <c r="I10" t="str">
        <f>IF('IGM Paste'!H11=0,"-",'IGM Paste'!H11)</f>
        <v>L equiv</v>
      </c>
      <c r="J10" t="str">
        <f>IF('IGM Paste'!I11=0,"-",'IGM Paste'!I11)</f>
        <v>L equiv</v>
      </c>
      <c r="K10" t="str">
        <f>IF('IGM Paste'!J11=0,"-",'IGM Paste'!J11)</f>
        <v>3mL+57bp</v>
      </c>
      <c r="L10">
        <f>'IGM Paste'!K11</f>
        <v>-15</v>
      </c>
      <c r="M10" s="20">
        <f>IF('IGM Paste'!R11=0,"Flat",'IGM Paste'!R11)</f>
        <v>2.5</v>
      </c>
      <c r="N10" s="177" t="e">
        <f ca="1">'IGM Paste'!AH11</f>
        <v>#NAME?</v>
      </c>
      <c r="O10" s="403">
        <f>'IGM Paste'!O11</f>
        <v>2</v>
      </c>
      <c r="P10">
        <f>'IGM Paste'!BC11</f>
        <v>0</v>
      </c>
    </row>
    <row r="11" spans="1:16" x14ac:dyDescent="0.3">
      <c r="A11" s="334">
        <f>'IGM Paste'!A12</f>
        <v>42040</v>
      </c>
      <c r="B11" t="e">
        <f ca="1">'IGM Paste'!Y12</f>
        <v>#NAME?</v>
      </c>
      <c r="C11" t="str">
        <f>'IGM Paste'!C12</f>
        <v>A3/A</v>
      </c>
      <c r="D11" s="4">
        <f>'IGM Paste'!D12</f>
        <v>450</v>
      </c>
      <c r="E11" t="str">
        <f>'IGM Paste'!E12</f>
        <v>3yr</v>
      </c>
      <c r="F11" t="e">
        <f ca="1">'IGM Paste'!AL12</f>
        <v>#NAME?</v>
      </c>
      <c r="G11" s="763" t="e">
        <f ca="1">'IGM Paste'!AB12</f>
        <v>#NAME?</v>
      </c>
      <c r="H11" s="5">
        <f>'IGM Paste'!F12</f>
        <v>43140</v>
      </c>
      <c r="I11" t="str">
        <f>IF('IGM Paste'!H12=0,"-",'IGM Paste'!H12)</f>
        <v>95a</v>
      </c>
      <c r="J11" t="str">
        <f>IF('IGM Paste'!I12=0,"-",'IGM Paste'!I12)</f>
        <v>85a +/- 5</v>
      </c>
      <c r="K11" t="str">
        <f>IF('IGM Paste'!J12=0,"-",'IGM Paste'!J12)</f>
        <v>T+80bp</v>
      </c>
      <c r="L11">
        <f>'IGM Paste'!K12</f>
        <v>-15</v>
      </c>
      <c r="M11" s="20">
        <f>IF('IGM Paste'!R12=0,"Flat",'IGM Paste'!R12)</f>
        <v>2.5</v>
      </c>
      <c r="N11" s="177" t="e">
        <f ca="1">'IGM Paste'!AH12</f>
        <v>#NAME?</v>
      </c>
      <c r="O11" s="403">
        <f>'IGM Paste'!O12</f>
        <v>4.67</v>
      </c>
      <c r="P11">
        <f>'IGM Paste'!BC12</f>
        <v>0</v>
      </c>
    </row>
    <row r="12" spans="1:16" x14ac:dyDescent="0.3">
      <c r="A12" s="334">
        <f>'IGM Paste'!A13</f>
        <v>42040</v>
      </c>
      <c r="B12" t="e">
        <f ca="1">'IGM Paste'!Y13</f>
        <v>#NAME?</v>
      </c>
      <c r="C12" t="str">
        <f>'IGM Paste'!C13</f>
        <v>A3/A</v>
      </c>
      <c r="D12" s="4">
        <f>'IGM Paste'!D13</f>
        <v>1000</v>
      </c>
      <c r="E12" t="str">
        <f>'IGM Paste'!E13</f>
        <v>5yr</v>
      </c>
      <c r="F12" t="e">
        <f ca="1">'IGM Paste'!AL13</f>
        <v>#NAME?</v>
      </c>
      <c r="G12" s="763" t="e">
        <f ca="1">'IGM Paste'!AB13</f>
        <v>#NAME?</v>
      </c>
      <c r="H12" s="5">
        <f>'IGM Paste'!F13</f>
        <v>43871</v>
      </c>
      <c r="I12" t="str">
        <f>IF('IGM Paste'!H13=0,"-",'IGM Paste'!H13)</f>
        <v>115a</v>
      </c>
      <c r="J12" t="str">
        <f>IF('IGM Paste'!I13=0,"-",'IGM Paste'!I13)</f>
        <v>100a +/- 5</v>
      </c>
      <c r="K12" t="str">
        <f>IF('IGM Paste'!J13=0,"-",'IGM Paste'!J13)</f>
        <v>T+95bp</v>
      </c>
      <c r="L12">
        <f>'IGM Paste'!K13</f>
        <v>-20</v>
      </c>
      <c r="M12" s="20">
        <f>IF('IGM Paste'!R13=0,"Flat",'IGM Paste'!R13)</f>
        <v>1.5</v>
      </c>
      <c r="N12" s="177" t="e">
        <f ca="1">'IGM Paste'!AH13</f>
        <v>#NAME?</v>
      </c>
      <c r="O12" s="403">
        <f>'IGM Paste'!O13</f>
        <v>3.7</v>
      </c>
      <c r="P12" t="str">
        <f>'IGM Paste'!BC13</f>
        <v>General Corporate Purpose</v>
      </c>
    </row>
    <row r="13" spans="1:16" x14ac:dyDescent="0.3">
      <c r="A13" s="334">
        <f>'IGM Paste'!A14</f>
        <v>42040</v>
      </c>
      <c r="B13" t="e">
        <f ca="1">'IGM Paste'!Y14</f>
        <v>#NAME?</v>
      </c>
      <c r="C13" t="str">
        <f>'IGM Paste'!C14</f>
        <v>A3/A</v>
      </c>
      <c r="D13" s="4">
        <f>'IGM Paste'!D14</f>
        <v>500</v>
      </c>
      <c r="E13" t="str">
        <f>'IGM Paste'!E14</f>
        <v>10yr</v>
      </c>
      <c r="F13" t="e">
        <f ca="1">'IGM Paste'!AL14</f>
        <v>#NAME?</v>
      </c>
      <c r="G13" s="763" t="e">
        <f ca="1">'IGM Paste'!AB14</f>
        <v>#NAME?</v>
      </c>
      <c r="H13" s="5">
        <f>'IGM Paste'!F14</f>
        <v>45698</v>
      </c>
      <c r="I13" t="str">
        <f>IF('IGM Paste'!H14=0,"-",'IGM Paste'!H14)</f>
        <v>145-150</v>
      </c>
      <c r="J13" t="str">
        <f>IF('IGM Paste'!I14=0,"-",'IGM Paste'!I14)</f>
        <v>130a +/- 5</v>
      </c>
      <c r="K13" t="str">
        <f>IF('IGM Paste'!J14=0,"-",'IGM Paste'!J14)</f>
        <v>T+125bp</v>
      </c>
      <c r="L13">
        <f>'IGM Paste'!K14</f>
        <v>-22.5</v>
      </c>
      <c r="M13" s="20">
        <f>IF('IGM Paste'!R14=0,"Flat",'IGM Paste'!R14)</f>
        <v>1.5</v>
      </c>
      <c r="N13" s="177" t="e">
        <f ca="1">'IGM Paste'!AH14</f>
        <v>#NAME?</v>
      </c>
      <c r="O13" s="403">
        <f>'IGM Paste'!O14</f>
        <v>6.6</v>
      </c>
      <c r="P13" t="str">
        <f>'IGM Paste'!BC14</f>
        <v>General Corporate Purpose</v>
      </c>
    </row>
    <row r="14" spans="1:16" x14ac:dyDescent="0.3">
      <c r="A14" s="334">
        <f>'IGM Paste'!A15</f>
        <v>42040</v>
      </c>
      <c r="B14" t="e">
        <f ca="1">'IGM Paste'!Y15</f>
        <v>#NAME?</v>
      </c>
      <c r="C14" t="str">
        <f>'IGM Paste'!C15</f>
        <v>A1/A+</v>
      </c>
      <c r="D14" s="4">
        <f>'IGM Paste'!D15</f>
        <v>500</v>
      </c>
      <c r="E14" t="str">
        <f>'IGM Paste'!E15</f>
        <v>5yr</v>
      </c>
      <c r="F14" t="e">
        <f ca="1">'IGM Paste'!AL15</f>
        <v>#NAME?</v>
      </c>
      <c r="G14" s="763" t="e">
        <f ca="1">'IGM Paste'!AB15</f>
        <v>#NAME?</v>
      </c>
      <c r="H14" s="5">
        <f>'IGM Paste'!F15</f>
        <v>43876</v>
      </c>
      <c r="I14" t="str">
        <f>IF('IGM Paste'!H15=0,"-",'IGM Paste'!H15)</f>
        <v>hi 50s</v>
      </c>
      <c r="J14" t="str">
        <f>IF('IGM Paste'!I15=0,"-",'IGM Paste'!I15)</f>
        <v>50a +/- 3</v>
      </c>
      <c r="K14" t="str">
        <f>IF('IGM Paste'!J15=0,"-",'IGM Paste'!J15)</f>
        <v>T+47bp</v>
      </c>
      <c r="L14">
        <f>'IGM Paste'!K15</f>
        <v>-10.5</v>
      </c>
      <c r="M14" s="20">
        <f>IF('IGM Paste'!R15=0,"Flat",'IGM Paste'!R15)</f>
        <v>4</v>
      </c>
      <c r="N14" s="177" t="e">
        <f ca="1">'IGM Paste'!AH15</f>
        <v>#NAME?</v>
      </c>
      <c r="O14" s="403">
        <f>'IGM Paste'!O15</f>
        <v>3.6</v>
      </c>
      <c r="P14" t="e">
        <f ca="1">'IGM Paste'!BC15</f>
        <v>#NAME?</v>
      </c>
    </row>
    <row r="15" spans="1:16" x14ac:dyDescent="0.3">
      <c r="A15" s="334">
        <f>'IGM Paste'!A16</f>
        <v>42040</v>
      </c>
      <c r="B15" t="e">
        <f ca="1">'IGM Paste'!Y16</f>
        <v>#NAME?</v>
      </c>
      <c r="C15" t="str">
        <f>'IGM Paste'!C16</f>
        <v>A1/A+</v>
      </c>
      <c r="D15" s="4">
        <f>'IGM Paste'!D16</f>
        <v>500</v>
      </c>
      <c r="E15" t="str">
        <f>'IGM Paste'!E16</f>
        <v>7yr</v>
      </c>
      <c r="F15" t="e">
        <f ca="1">'IGM Paste'!AL16</f>
        <v>#NAME?</v>
      </c>
      <c r="G15" s="763" t="e">
        <f ca="1">'IGM Paste'!AB16</f>
        <v>#NAME?</v>
      </c>
      <c r="H15" s="5">
        <f>'IGM Paste'!F16</f>
        <v>44607</v>
      </c>
      <c r="I15" t="str">
        <f>IF('IGM Paste'!H16=0,"-",'IGM Paste'!H16)</f>
        <v>hi 70s</v>
      </c>
      <c r="J15" t="str">
        <f>IF('IGM Paste'!I16=0,"-",'IGM Paste'!I16)</f>
        <v>70a +/- 3</v>
      </c>
      <c r="K15" t="str">
        <f>IF('IGM Paste'!J16=0,"-",'IGM Paste'!J16)</f>
        <v>T+67bp</v>
      </c>
      <c r="L15">
        <f>'IGM Paste'!K16</f>
        <v>-10.5</v>
      </c>
      <c r="M15" s="20">
        <f>IF('IGM Paste'!R16=0,"Flat",'IGM Paste'!R16)</f>
        <v>4</v>
      </c>
      <c r="N15" s="177" t="e">
        <f ca="1">'IGM Paste'!AH16</f>
        <v>#NAME?</v>
      </c>
      <c r="O15" s="403">
        <f>'IGM Paste'!O16</f>
        <v>3.8</v>
      </c>
      <c r="P15" t="e">
        <f ca="1">'IGM Paste'!BC16</f>
        <v>#NAME?</v>
      </c>
    </row>
    <row r="16" spans="1:16" x14ac:dyDescent="0.3">
      <c r="A16" s="334">
        <f>'IGM Paste'!A17</f>
        <v>42040</v>
      </c>
      <c r="B16" t="e">
        <f ca="1">'IGM Paste'!Y17</f>
        <v>#NAME?</v>
      </c>
      <c r="C16" t="str">
        <f>'IGM Paste'!C17</f>
        <v>Ba1/BBB-</v>
      </c>
      <c r="D16" s="4">
        <f>'IGM Paste'!D17</f>
        <v>1250</v>
      </c>
      <c r="E16" t="str">
        <f>'IGM Paste'!E17</f>
        <v>10yr</v>
      </c>
      <c r="F16" t="e">
        <f ca="1">'IGM Paste'!AL17</f>
        <v>#NAME?</v>
      </c>
      <c r="G16" s="763" t="e">
        <f ca="1">'IGM Paste'!AB17</f>
        <v>#NAME?</v>
      </c>
      <c r="H16" s="5">
        <f>'IGM Paste'!F17</f>
        <v>45699</v>
      </c>
      <c r="I16" t="str">
        <f>IF('IGM Paste'!H17=0,"-",'IGM Paste'!H17)</f>
        <v xml:space="preserve">mid 7% </v>
      </c>
      <c r="J16" t="str">
        <f>IF('IGM Paste'!I17=0,"-",'IGM Paste'!I17)</f>
        <v>7.50% +/- 12.5bp</v>
      </c>
      <c r="K16" t="str">
        <f>IF('IGM Paste'!J17=0,"-",'IGM Paste'!J17)</f>
        <v>7.35%; 556.1bp</v>
      </c>
      <c r="L16">
        <f>'IGM Paste'!K17</f>
        <v>-15</v>
      </c>
      <c r="M16" s="20">
        <f>IF('IGM Paste'!R17=0,"Flat",'IGM Paste'!R17)</f>
        <v>50</v>
      </c>
      <c r="N16" s="177" t="e">
        <f ca="1">'IGM Paste'!AH17</f>
        <v>#NAME?</v>
      </c>
      <c r="O16" s="403">
        <f>'IGM Paste'!O17</f>
        <v>3.6</v>
      </c>
      <c r="P16" t="e">
        <f ca="1">'IGM Paste'!BC17</f>
        <v>#NAME?</v>
      </c>
    </row>
    <row r="17" spans="1:16" x14ac:dyDescent="0.3">
      <c r="A17" s="334">
        <f>'IGM Paste'!A18</f>
        <v>42040</v>
      </c>
      <c r="B17" t="e">
        <f ca="1">'IGM Paste'!Y18</f>
        <v>#NAME?</v>
      </c>
      <c r="C17" t="str">
        <f>'IGM Paste'!C18</f>
        <v>Aa3/AA-</v>
      </c>
      <c r="D17" s="4">
        <f>'IGM Paste'!D18</f>
        <v>350</v>
      </c>
      <c r="E17" t="str">
        <f>'IGM Paste'!E18</f>
        <v>30yr</v>
      </c>
      <c r="F17" t="e">
        <f ca="1">'IGM Paste'!AL18</f>
        <v>#NAME?</v>
      </c>
      <c r="G17" s="763" t="e">
        <f ca="1">'IGM Paste'!AB18</f>
        <v>#NAME?</v>
      </c>
      <c r="H17" s="5">
        <f>'IGM Paste'!F18</f>
        <v>52994</v>
      </c>
      <c r="I17" t="str">
        <f>IF('IGM Paste'!H18=0,"-",'IGM Paste'!H18)</f>
        <v>175-180</v>
      </c>
      <c r="J17" t="str">
        <f>IF('IGM Paste'!I18=0,"-",'IGM Paste'!I18)</f>
        <v>175a +/- 5</v>
      </c>
      <c r="K17" t="str">
        <f>IF('IGM Paste'!J18=0,"-",'IGM Paste'!J18)</f>
        <v xml:space="preserve">T+170bp </v>
      </c>
      <c r="L17">
        <f>'IGM Paste'!K18</f>
        <v>-7.5</v>
      </c>
      <c r="M17" s="20" t="str">
        <f>IF('IGM Paste'!R18=0,"Flat",'IGM Paste'!R18)</f>
        <v xml:space="preserve">n/a </v>
      </c>
      <c r="N17" s="177" t="e">
        <f ca="1">'IGM Paste'!AH18</f>
        <v>#NAME?</v>
      </c>
      <c r="O17" s="403">
        <f>'IGM Paste'!O18</f>
        <v>2.57</v>
      </c>
      <c r="P17" t="e">
        <f ca="1">'IGM Paste'!BC18</f>
        <v>#NAME?</v>
      </c>
    </row>
    <row r="18" spans="1:16" x14ac:dyDescent="0.3">
      <c r="A18" s="334">
        <f>'IGM Paste'!A19</f>
        <v>42039</v>
      </c>
      <c r="B18" t="e">
        <f ca="1">'IGM Paste'!Y19</f>
        <v>#NAME?</v>
      </c>
      <c r="C18" t="str">
        <f>'IGM Paste'!C19</f>
        <v>A3/A-</v>
      </c>
      <c r="D18" s="4">
        <f>'IGM Paste'!D19</f>
        <v>1100</v>
      </c>
      <c r="E18" t="str">
        <f>'IGM Paste'!E19</f>
        <v xml:space="preserve">5yr  </v>
      </c>
      <c r="F18" t="e">
        <f ca="1">'IGM Paste'!AL19</f>
        <v>#NAME?</v>
      </c>
      <c r="G18" s="763" t="e">
        <f ca="1">'IGM Paste'!AB19</f>
        <v>#NAME?</v>
      </c>
      <c r="H18" s="5">
        <f>'IGM Paste'!F19</f>
        <v>43872</v>
      </c>
      <c r="I18" t="str">
        <f>IF('IGM Paste'!H19=0,"-",'IGM Paste'!H19)</f>
        <v>185a</v>
      </c>
      <c r="J18" t="str">
        <f>IF('IGM Paste'!I19=0,"-",'IGM Paste'!I19)</f>
        <v>165a +/- 5</v>
      </c>
      <c r="K18" t="str">
        <f>IF('IGM Paste'!J19=0,"-",'IGM Paste'!J19)</f>
        <v>T+162.5bp</v>
      </c>
      <c r="L18">
        <f>'IGM Paste'!K19</f>
        <v>-22.5</v>
      </c>
      <c r="M18" s="20">
        <f>IF('IGM Paste'!R19=0,"Flat",'IGM Paste'!R19)</f>
        <v>2.5</v>
      </c>
      <c r="N18" s="177" t="e">
        <f ca="1">'IGM Paste'!AH19</f>
        <v>#NAME?</v>
      </c>
      <c r="O18" s="403">
        <f>'IGM Paste'!O19</f>
        <v>6.64</v>
      </c>
      <c r="P18" t="e">
        <f ca="1">'IGM Paste'!BC19</f>
        <v>#NAME?</v>
      </c>
    </row>
    <row r="19" spans="1:16" x14ac:dyDescent="0.3">
      <c r="A19" s="334">
        <f>'IGM Paste'!A20</f>
        <v>42039</v>
      </c>
      <c r="B19" t="e">
        <f ca="1">'IGM Paste'!Y20</f>
        <v>#NAME?</v>
      </c>
      <c r="C19" t="str">
        <f>'IGM Paste'!C20</f>
        <v>A3/A-</v>
      </c>
      <c r="D19" s="4">
        <f>'IGM Paste'!D20</f>
        <v>900</v>
      </c>
      <c r="E19" t="str">
        <f>'IGM Paste'!E20</f>
        <v>10yr</v>
      </c>
      <c r="F19" t="e">
        <f ca="1">'IGM Paste'!AL20</f>
        <v>#NAME?</v>
      </c>
      <c r="G19" s="763" t="e">
        <f ca="1">'IGM Paste'!AB20</f>
        <v>#NAME?</v>
      </c>
      <c r="H19" s="5">
        <f>'IGM Paste'!F20</f>
        <v>45699</v>
      </c>
      <c r="I19" t="str">
        <f>IF('IGM Paste'!H20=0,"-",'IGM Paste'!H20)</f>
        <v xml:space="preserve">235a </v>
      </c>
      <c r="J19" t="str">
        <f>IF('IGM Paste'!I20=0,"-",'IGM Paste'!I20)</f>
        <v>210a +/- 5</v>
      </c>
      <c r="K19" t="str">
        <f>IF('IGM Paste'!J20=0,"-",'IGM Paste'!J20)</f>
        <v>T+205bp</v>
      </c>
      <c r="L19">
        <f>'IGM Paste'!K20</f>
        <v>-30</v>
      </c>
      <c r="M19" s="20" t="str">
        <f>IF('IGM Paste'!R20=0,"Flat",'IGM Paste'!R20)</f>
        <v>Flat</v>
      </c>
      <c r="N19" s="177" t="e">
        <f ca="1">'IGM Paste'!AH20</f>
        <v>#NAME?</v>
      </c>
      <c r="O19" s="403">
        <f>'IGM Paste'!O20</f>
        <v>10.5</v>
      </c>
      <c r="P19" t="e">
        <f ca="1">'IGM Paste'!BC20</f>
        <v>#NAME?</v>
      </c>
    </row>
    <row r="20" spans="1:16" x14ac:dyDescent="0.3">
      <c r="A20" s="334">
        <f>'IGM Paste'!A21</f>
        <v>42039</v>
      </c>
      <c r="B20" t="e">
        <f ca="1">'IGM Paste'!Y21</f>
        <v>#NAME?</v>
      </c>
      <c r="C20" t="str">
        <f>'IGM Paste'!C21</f>
        <v>Baa3/NR</v>
      </c>
      <c r="D20" s="4">
        <f>'IGM Paste'!D21</f>
        <v>500</v>
      </c>
      <c r="E20" t="str">
        <f>'IGM Paste'!E21</f>
        <v>6yr</v>
      </c>
      <c r="F20" t="e">
        <f ca="1">'IGM Paste'!AL21</f>
        <v>#NAME?</v>
      </c>
      <c r="G20" s="763" t="e">
        <f ca="1">'IGM Paste'!AB21</f>
        <v>#NAME?</v>
      </c>
      <c r="H20" s="5">
        <f>'IGM Paste'!F21</f>
        <v>44238</v>
      </c>
      <c r="I20" t="str">
        <f>IF('IGM Paste'!H21=0,"-",'IGM Paste'!H21)</f>
        <v>MS+340a</v>
      </c>
      <c r="J20" t="str">
        <f>IF('IGM Paste'!I21=0,"-",'IGM Paste'!I21)</f>
        <v>MS+325a +/- 3</v>
      </c>
      <c r="K20" t="str">
        <f>IF('IGM Paste'!J21=0,"-",'IGM Paste'!J21)</f>
        <v xml:space="preserve">MS+322bp </v>
      </c>
      <c r="L20">
        <f>'IGM Paste'!K21</f>
        <v>-18</v>
      </c>
      <c r="M20" s="20" t="str">
        <f>IF('IGM Paste'!R21=0,"Flat",'IGM Paste'!R21)</f>
        <v>Flat</v>
      </c>
      <c r="N20" s="177" t="e">
        <f ca="1">'IGM Paste'!AH21</f>
        <v>#NAME?</v>
      </c>
      <c r="O20" s="403">
        <f>'IGM Paste'!O21</f>
        <v>3.8</v>
      </c>
      <c r="P20" t="e">
        <f ca="1">'IGM Paste'!BC21</f>
        <v>#NAME?</v>
      </c>
    </row>
    <row r="21" spans="1:16" x14ac:dyDescent="0.3">
      <c r="A21" s="334">
        <f>'IGM Paste'!A22</f>
        <v>42039</v>
      </c>
      <c r="B21" t="e">
        <f ca="1">'IGM Paste'!Y22</f>
        <v>#NAME?</v>
      </c>
      <c r="C21" t="str">
        <f>'IGM Paste'!C22</f>
        <v xml:space="preserve">Aaa/AAA </v>
      </c>
      <c r="D21" s="4">
        <f>'IGM Paste'!D22</f>
        <v>750</v>
      </c>
      <c r="E21" t="str">
        <f>'IGM Paste'!E22</f>
        <v>5yr GIC</v>
      </c>
      <c r="F21" t="e">
        <f ca="1">'IGM Paste'!AL22</f>
        <v>#NAME?</v>
      </c>
      <c r="G21" s="763" t="e">
        <f ca="1">'IGM Paste'!AB22</f>
        <v>#NAME?</v>
      </c>
      <c r="H21" s="5">
        <f>'IGM Paste'!F22</f>
        <v>43872</v>
      </c>
      <c r="I21" t="str">
        <f>IF('IGM Paste'!H22=0,"-",'IGM Paste'!H22)</f>
        <v>75a</v>
      </c>
      <c r="J21" t="str">
        <f>IF('IGM Paste'!I22=0,"-",'IGM Paste'!I22)</f>
        <v>67a +/- 2</v>
      </c>
      <c r="K21" t="str">
        <f>IF('IGM Paste'!J22=0,"-",'IGM Paste'!J22)</f>
        <v xml:space="preserve">T+65bp </v>
      </c>
      <c r="L21">
        <f>'IGM Paste'!K22</f>
        <v>-10</v>
      </c>
      <c r="M21" s="20">
        <f>IF('IGM Paste'!R22=0,"Flat",'IGM Paste'!R22)</f>
        <v>2.5</v>
      </c>
      <c r="N21" s="177" t="e">
        <f ca="1">'IGM Paste'!AH22</f>
        <v>#NAME?</v>
      </c>
      <c r="O21" s="403">
        <f>'IGM Paste'!O22</f>
        <v>2.27</v>
      </c>
      <c r="P21" t="e">
        <f ca="1">'IGM Paste'!BC22</f>
        <v>#NAME?</v>
      </c>
    </row>
    <row r="22" spans="1:16" x14ac:dyDescent="0.3">
      <c r="A22" s="334">
        <f>'IGM Paste'!A23</f>
        <v>42039</v>
      </c>
      <c r="B22" t="e">
        <f ca="1">'IGM Paste'!Y23</f>
        <v>#NAME?</v>
      </c>
      <c r="C22" t="str">
        <f>'IGM Paste'!C23</f>
        <v>Aa3/AA-</v>
      </c>
      <c r="D22" s="4">
        <f>'IGM Paste'!D23</f>
        <v>1750</v>
      </c>
      <c r="E22" t="str">
        <f>'IGM Paste'!E23</f>
        <v>2yr</v>
      </c>
      <c r="F22" t="e">
        <f ca="1">'IGM Paste'!AL23</f>
        <v>#NAME?</v>
      </c>
      <c r="G22" s="763" t="e">
        <f ca="1">'IGM Paste'!AB23</f>
        <v>#NAME?</v>
      </c>
      <c r="H22" s="5">
        <f>'IGM Paste'!F23</f>
        <v>42769</v>
      </c>
      <c r="I22" t="str">
        <f>IF('IGM Paste'!H23=0,"-",'IGM Paste'!H23)</f>
        <v xml:space="preserve">3mL+26bp (SET) </v>
      </c>
      <c r="J22" t="str">
        <f>IF('IGM Paste'!I23=0,"-",'IGM Paste'!I23)</f>
        <v>-</v>
      </c>
      <c r="K22" t="str">
        <f>IF('IGM Paste'!J23=0,"-",'IGM Paste'!J23)</f>
        <v>3mL+26bp</v>
      </c>
      <c r="L22">
        <f>'IGM Paste'!K23</f>
        <v>0</v>
      </c>
      <c r="M22" s="20" t="str">
        <f>IF('IGM Paste'!R23=0,"Flat",'IGM Paste'!R23)</f>
        <v>Flat</v>
      </c>
      <c r="N22" s="177" t="e">
        <f ca="1">'IGM Paste'!AH23</f>
        <v>#NAME?</v>
      </c>
      <c r="O22" s="403">
        <f>'IGM Paste'!O23</f>
        <v>1</v>
      </c>
      <c r="P22">
        <f>'IGM Paste'!BC23</f>
        <v>0</v>
      </c>
    </row>
    <row r="23" spans="1:16" x14ac:dyDescent="0.3">
      <c r="A23" s="334">
        <f>'IGM Paste'!A24</f>
        <v>42039</v>
      </c>
      <c r="B23" t="e">
        <f ca="1">'IGM Paste'!Y24</f>
        <v>#NAME?</v>
      </c>
      <c r="C23" t="str">
        <f>'IGM Paste'!C24</f>
        <v>Aa3/AA-</v>
      </c>
      <c r="D23" s="4">
        <f>'IGM Paste'!D24</f>
        <v>550</v>
      </c>
      <c r="E23" t="str">
        <f>'IGM Paste'!E24</f>
        <v>long 40yr</v>
      </c>
      <c r="F23" t="e">
        <f ca="1">'IGM Paste'!AL24</f>
        <v>#NAME?</v>
      </c>
      <c r="G23" s="763" t="e">
        <f ca="1">'IGM Paste'!AB24</f>
        <v>#NAME?</v>
      </c>
      <c r="H23" s="5">
        <f>'IGM Paste'!F24</f>
        <v>20271</v>
      </c>
      <c r="I23" t="str">
        <f>IF('IGM Paste'!H24=0,"-",'IGM Paste'!H24)</f>
        <v>200a</v>
      </c>
      <c r="J23" t="str">
        <f>IF('IGM Paste'!I24=0,"-",'IGM Paste'!I24)</f>
        <v>190a +/- 5</v>
      </c>
      <c r="K23" t="str">
        <f>IF('IGM Paste'!J24=0,"-",'IGM Paste'!J24)</f>
        <v xml:space="preserve">T+185bp </v>
      </c>
      <c r="L23">
        <f>'IGM Paste'!K24</f>
        <v>-15</v>
      </c>
      <c r="M23" s="20" t="str">
        <f>IF('IGM Paste'!R24=0,"Flat",'IGM Paste'!R24)</f>
        <v>n/a</v>
      </c>
      <c r="N23" s="177" t="e">
        <f ca="1">'IGM Paste'!AH24</f>
        <v>#NAME?</v>
      </c>
      <c r="O23" s="403">
        <f>'IGM Paste'!O24</f>
        <v>4.18</v>
      </c>
      <c r="P23" t="str">
        <f>'IGM Paste'!BC24</f>
        <v>General Corporate Purpose</v>
      </c>
    </row>
    <row r="24" spans="1:16" x14ac:dyDescent="0.3">
      <c r="A24" s="334">
        <f>'IGM Paste'!A25</f>
        <v>42038</v>
      </c>
      <c r="B24" t="e">
        <f ca="1">'IGM Paste'!Y25</f>
        <v>#NAME?</v>
      </c>
      <c r="C24" t="str">
        <f>'IGM Paste'!C25</f>
        <v>Baa2/BBB+</v>
      </c>
      <c r="D24" s="4">
        <f>'IGM Paste'!D25</f>
        <v>750</v>
      </c>
      <c r="E24" t="str">
        <f>'IGM Paste'!E25</f>
        <v>30yr</v>
      </c>
      <c r="F24" t="e">
        <f ca="1">'IGM Paste'!AL25</f>
        <v>#NAME?</v>
      </c>
      <c r="G24" s="763" t="e">
        <f ca="1">'IGM Paste'!AB25</f>
        <v>#NAME?</v>
      </c>
      <c r="H24" s="5">
        <f>'IGM Paste'!F25</f>
        <v>53003</v>
      </c>
      <c r="I24" t="str">
        <f>IF('IGM Paste'!H25=0,"-",'IGM Paste'!H25)</f>
        <v>285a</v>
      </c>
      <c r="J24" t="str">
        <f>IF('IGM Paste'!I25=0,"-",'IGM Paste'!I25)</f>
        <v>265a +/- 2.5</v>
      </c>
      <c r="K24" t="str">
        <f>IF('IGM Paste'!J25=0,"-",'IGM Paste'!J25)</f>
        <v>T+262.5</v>
      </c>
      <c r="L24">
        <f>'IGM Paste'!K25</f>
        <v>-22.5</v>
      </c>
      <c r="M24" s="20" t="str">
        <f>IF('IGM Paste'!R25=0,"Flat",'IGM Paste'!R25)</f>
        <v>Flat</v>
      </c>
      <c r="N24" s="177" t="e">
        <f ca="1">'IGM Paste'!AH25</f>
        <v>#NAME?</v>
      </c>
      <c r="O24" s="403">
        <f>'IGM Paste'!O25</f>
        <v>3.2</v>
      </c>
      <c r="P24" t="str">
        <f>'IGM Paste'!BC25</f>
        <v>General Corporate Purpose</v>
      </c>
    </row>
    <row r="25" spans="1:16" x14ac:dyDescent="0.3">
      <c r="A25" s="334">
        <f>'IGM Paste'!A26</f>
        <v>42038</v>
      </c>
      <c r="B25" t="e">
        <f ca="1">'IGM Paste'!Y26</f>
        <v>#NAME?</v>
      </c>
      <c r="C25" t="str">
        <f>'IGM Paste'!C26</f>
        <v>A1/A</v>
      </c>
      <c r="D25" s="4">
        <f>'IGM Paste'!D26</f>
        <v>750</v>
      </c>
      <c r="E25" t="str">
        <f>'IGM Paste'!E26</f>
        <v>5yr</v>
      </c>
      <c r="F25" t="e">
        <f ca="1">'IGM Paste'!AL26</f>
        <v>#NAME?</v>
      </c>
      <c r="G25" s="763" t="e">
        <f ca="1">'IGM Paste'!AB26</f>
        <v>#NAME?</v>
      </c>
      <c r="H25" s="5">
        <f>'IGM Paste'!F26</f>
        <v>43867</v>
      </c>
      <c r="I25" t="str">
        <f>IF('IGM Paste'!H26=0,"-",'IGM Paste'!H26)</f>
        <v>100a</v>
      </c>
      <c r="J25" t="str">
        <f>IF('IGM Paste'!I26=0,"-",'IGM Paste'!I26)</f>
        <v>85a +/- 2</v>
      </c>
      <c r="K25" t="str">
        <f>IF('IGM Paste'!J26=0,"-",'IGM Paste'!J26)</f>
        <v>T+83bp</v>
      </c>
      <c r="L25">
        <f>'IGM Paste'!K26</f>
        <v>-17</v>
      </c>
      <c r="M25" s="20" t="str">
        <f>IF('IGM Paste'!R26=0,"Flat",'IGM Paste'!R26)</f>
        <v>Flat</v>
      </c>
      <c r="N25" s="177" t="e">
        <f ca="1">'IGM Paste'!AH26</f>
        <v>#NAME?</v>
      </c>
      <c r="O25" s="403">
        <f>'IGM Paste'!O26</f>
        <v>3.6</v>
      </c>
      <c r="P25" t="e">
        <f ca="1">'IGM Paste'!BC26</f>
        <v>#NAME?</v>
      </c>
    </row>
    <row r="26" spans="1:16" x14ac:dyDescent="0.3">
      <c r="A26" s="334">
        <f>'IGM Paste'!A27</f>
        <v>42038</v>
      </c>
      <c r="B26" t="e">
        <f ca="1">'IGM Paste'!Y27</f>
        <v>#NAME?</v>
      </c>
      <c r="C26" t="str">
        <f>'IGM Paste'!C27</f>
        <v>A1/A</v>
      </c>
      <c r="D26" s="4">
        <f>'IGM Paste'!D27</f>
        <v>750</v>
      </c>
      <c r="E26" t="str">
        <f>'IGM Paste'!E27</f>
        <v>10yr</v>
      </c>
      <c r="F26" t="e">
        <f ca="1">'IGM Paste'!AL27</f>
        <v>#NAME?</v>
      </c>
      <c r="G26" s="763" t="e">
        <f ca="1">'IGM Paste'!AB27</f>
        <v>#NAME?</v>
      </c>
      <c r="H26" s="5">
        <f>'IGM Paste'!F27</f>
        <v>45694</v>
      </c>
      <c r="I26" t="str">
        <f>IF('IGM Paste'!H27=0,"-",'IGM Paste'!H27)</f>
        <v>130a</v>
      </c>
      <c r="J26" t="str">
        <f>IF('IGM Paste'!I27=0,"-",'IGM Paste'!I27)</f>
        <v>115a +/- 2</v>
      </c>
      <c r="K26" t="str">
        <f>IF('IGM Paste'!J27=0,"-",'IGM Paste'!J27)</f>
        <v>T+113bp</v>
      </c>
      <c r="L26">
        <f>'IGM Paste'!K27</f>
        <v>-17</v>
      </c>
      <c r="M26" s="20" t="str">
        <f>IF('IGM Paste'!R27=0,"Flat",'IGM Paste'!R27)</f>
        <v>Flat</v>
      </c>
      <c r="N26" s="177" t="e">
        <f ca="1">'IGM Paste'!AH27</f>
        <v>#NAME?</v>
      </c>
      <c r="O26" s="403">
        <f>'IGM Paste'!O27</f>
        <v>3.2</v>
      </c>
      <c r="P26" t="e">
        <f ca="1">'IGM Paste'!BC27</f>
        <v>#NAME?</v>
      </c>
    </row>
    <row r="27" spans="1:16" x14ac:dyDescent="0.3">
      <c r="A27" s="334">
        <f>'IGM Paste'!A28</f>
        <v>42038</v>
      </c>
      <c r="B27" t="e">
        <f ca="1">'IGM Paste'!Y28</f>
        <v>#NAME?</v>
      </c>
      <c r="C27" t="str">
        <f>'IGM Paste'!C28</f>
        <v>Baa2/BBB</v>
      </c>
      <c r="D27" s="4">
        <f>'IGM Paste'!D28</f>
        <v>600</v>
      </c>
      <c r="E27" t="str">
        <f>'IGM Paste'!E28</f>
        <v>30yr</v>
      </c>
      <c r="F27" t="e">
        <f ca="1">'IGM Paste'!AL28</f>
        <v>#NAME?</v>
      </c>
      <c r="G27" s="763" t="e">
        <f ca="1">'IGM Paste'!AB28</f>
        <v>#NAME?</v>
      </c>
      <c r="H27" s="5">
        <f>'IGM Paste'!F28</f>
        <v>53067</v>
      </c>
      <c r="I27" t="str">
        <f>IF('IGM Paste'!H28=0,"-",'IGM Paste'!H28)</f>
        <v>165a</v>
      </c>
      <c r="J27" t="str">
        <f>IF('IGM Paste'!I28=0,"-",'IGM Paste'!I28)</f>
        <v>150a +/- 2</v>
      </c>
      <c r="K27" t="str">
        <f>IF('IGM Paste'!J28=0,"-",'IGM Paste'!J28)</f>
        <v xml:space="preserve">T+148bp </v>
      </c>
      <c r="L27">
        <f>'IGM Paste'!K28</f>
        <v>-17</v>
      </c>
      <c r="M27" s="20">
        <f>IF('IGM Paste'!R28=0,"Flat",'IGM Paste'!R28)</f>
        <v>5</v>
      </c>
      <c r="N27" s="177" t="e">
        <f ca="1">'IGM Paste'!AH28</f>
        <v>#NAME?</v>
      </c>
      <c r="O27" s="403">
        <f>'IGM Paste'!O28</f>
        <v>5</v>
      </c>
      <c r="P27">
        <f>'IGM Paste'!BC28</f>
        <v>0</v>
      </c>
    </row>
    <row r="28" spans="1:16" x14ac:dyDescent="0.3">
      <c r="A28" s="334">
        <f>'IGM Paste'!A29</f>
        <v>42038</v>
      </c>
      <c r="B28">
        <f>'IGM Paste'!Y29</f>
        <v>0</v>
      </c>
      <c r="C28" t="str">
        <f>'IGM Paste'!C29</f>
        <v>Aa3/AA-</v>
      </c>
      <c r="D28" s="4">
        <f>'IGM Paste'!D29</f>
        <v>500</v>
      </c>
      <c r="E28" t="str">
        <f>'IGM Paste'!E29</f>
        <v>3yr</v>
      </c>
      <c r="F28">
        <f>'IGM Paste'!AL29</f>
        <v>0</v>
      </c>
      <c r="G28" s="763">
        <f>'IGM Paste'!AB29</f>
        <v>0</v>
      </c>
      <c r="H28" s="5">
        <f>'IGM Paste'!F29</f>
        <v>43137</v>
      </c>
      <c r="I28" t="str">
        <f>IF('IGM Paste'!H29=0,"-",'IGM Paste'!H29)</f>
        <v>L equiv</v>
      </c>
      <c r="J28" t="str">
        <f>IF('IGM Paste'!I29=0,"-",'IGM Paste'!I29)</f>
        <v xml:space="preserve">L equiv </v>
      </c>
      <c r="K28" t="str">
        <f>IF('IGM Paste'!J29=0,"-",'IGM Paste'!J29)</f>
        <v>3mL+19bp</v>
      </c>
      <c r="L28">
        <f>'IGM Paste'!K29</f>
        <v>-10</v>
      </c>
      <c r="M28" s="20">
        <f>IF('IGM Paste'!R29=0,"Flat",'IGM Paste'!R29)</f>
        <v>6</v>
      </c>
      <c r="N28" s="177">
        <f>'IGM Paste'!AH29</f>
        <v>0</v>
      </c>
      <c r="O28" s="403">
        <f>'IGM Paste'!O29</f>
        <v>1.4</v>
      </c>
      <c r="P28">
        <f>'IGM Paste'!BC29</f>
        <v>0</v>
      </c>
    </row>
    <row r="29" spans="1:16" x14ac:dyDescent="0.3">
      <c r="A29" s="334">
        <f>'IGM Paste'!A30</f>
        <v>42038</v>
      </c>
      <c r="B29">
        <f>'IGM Paste'!Y30</f>
        <v>0</v>
      </c>
      <c r="C29" t="str">
        <f>'IGM Paste'!C30</f>
        <v>Aa3/AA-</v>
      </c>
      <c r="D29" s="4">
        <f>'IGM Paste'!D30</f>
        <v>1500</v>
      </c>
      <c r="E29" t="str">
        <f>'IGM Paste'!E30</f>
        <v>3yr</v>
      </c>
      <c r="F29">
        <f>'IGM Paste'!AL30</f>
        <v>0</v>
      </c>
      <c r="G29" s="763">
        <f>'IGM Paste'!AB30</f>
        <v>0</v>
      </c>
      <c r="H29" s="5">
        <f>'IGM Paste'!F30</f>
        <v>43137</v>
      </c>
      <c r="I29" t="str">
        <f>IF('IGM Paste'!H30=0,"-",'IGM Paste'!H30)</f>
        <v>50a</v>
      </c>
      <c r="J29" t="str">
        <f>IF('IGM Paste'!I30=0,"-",'IGM Paste'!I30)</f>
        <v>43a +/- 3</v>
      </c>
      <c r="K29" t="str">
        <f>IF('IGM Paste'!J30=0,"-",'IGM Paste'!J30)</f>
        <v>T+40bp</v>
      </c>
      <c r="L29">
        <f>'IGM Paste'!K30</f>
        <v>-10</v>
      </c>
      <c r="M29" s="20">
        <f>IF('IGM Paste'!R30=0,"Flat",'IGM Paste'!R30)</f>
        <v>6</v>
      </c>
      <c r="N29" s="177">
        <f>'IGM Paste'!AH30</f>
        <v>0</v>
      </c>
      <c r="O29" s="403">
        <f>'IGM Paste'!O30</f>
        <v>1.67</v>
      </c>
      <c r="P29">
        <f>'IGM Paste'!BC30</f>
        <v>0</v>
      </c>
    </row>
    <row r="30" spans="1:16" x14ac:dyDescent="0.3">
      <c r="A30" s="334">
        <f>'IGM Paste'!A31</f>
        <v>42038</v>
      </c>
      <c r="B30">
        <f>'IGM Paste'!Y31</f>
        <v>0</v>
      </c>
      <c r="C30" t="str">
        <f>'IGM Paste'!C31</f>
        <v>Baa2/BBB</v>
      </c>
      <c r="D30" s="4">
        <f>'IGM Paste'!D31</f>
        <v>100</v>
      </c>
      <c r="E30" t="str">
        <f>'IGM Paste'!E31</f>
        <v>5yr tap</v>
      </c>
      <c r="F30">
        <f>'IGM Paste'!AL31</f>
        <v>0</v>
      </c>
      <c r="G30" s="763">
        <f>'IGM Paste'!AB31</f>
        <v>0</v>
      </c>
      <c r="H30" s="5">
        <f>'IGM Paste'!F31</f>
        <v>43920</v>
      </c>
      <c r="I30" t="str">
        <f>IF('IGM Paste'!H31=0,"-",'IGM Paste'!H31)</f>
        <v>135a</v>
      </c>
      <c r="J30" t="str">
        <f>IF('IGM Paste'!I31=0,"-",'IGM Paste'!I31)</f>
        <v>120a +/- 5</v>
      </c>
      <c r="K30" t="str">
        <f>IF('IGM Paste'!J31=0,"-",'IGM Paste'!J31)</f>
        <v xml:space="preserve">T+115bp </v>
      </c>
      <c r="L30">
        <f>'IGM Paste'!K31</f>
        <v>-20</v>
      </c>
      <c r="M30" s="20">
        <f>IF('IGM Paste'!R31=0,"Flat",'IGM Paste'!R31)</f>
        <v>-1</v>
      </c>
      <c r="N30" s="177">
        <f>'IGM Paste'!AH31</f>
        <v>0</v>
      </c>
      <c r="O30" s="403">
        <f>'IGM Paste'!O31</f>
        <v>7</v>
      </c>
      <c r="P30">
        <f>'IGM Paste'!BC31</f>
        <v>0</v>
      </c>
    </row>
    <row r="31" spans="1:16" x14ac:dyDescent="0.3">
      <c r="A31" s="334">
        <f>'IGM Paste'!A32</f>
        <v>42038</v>
      </c>
      <c r="B31">
        <f>'IGM Paste'!Y32</f>
        <v>0</v>
      </c>
      <c r="C31" t="str">
        <f>'IGM Paste'!C32</f>
        <v>Baa2/BBB</v>
      </c>
      <c r="D31" s="4">
        <f>'IGM Paste'!D32</f>
        <v>300</v>
      </c>
      <c r="E31" t="str">
        <f>'IGM Paste'!E32</f>
        <v>10yr</v>
      </c>
      <c r="F31">
        <f>'IGM Paste'!AL32</f>
        <v>0</v>
      </c>
      <c r="G31" s="763">
        <f>'IGM Paste'!AB32</f>
        <v>0</v>
      </c>
      <c r="H31" s="5">
        <f>'IGM Paste'!F32</f>
        <v>45746</v>
      </c>
      <c r="I31" t="str">
        <f>IF('IGM Paste'!H32=0,"-",'IGM Paste'!H32)</f>
        <v xml:space="preserve">175a </v>
      </c>
      <c r="J31" t="str">
        <f>IF('IGM Paste'!I32=0,"-",'IGM Paste'!I32)</f>
        <v>165a +/- 5</v>
      </c>
      <c r="K31" t="str">
        <f>IF('IGM Paste'!J32=0,"-",'IGM Paste'!J32)</f>
        <v>T+160bp</v>
      </c>
      <c r="L31">
        <f>'IGM Paste'!K32</f>
        <v>-15</v>
      </c>
      <c r="M31" s="20">
        <f>IF('IGM Paste'!R32=0,"Flat",'IGM Paste'!R32)</f>
        <v>10</v>
      </c>
      <c r="N31" s="177">
        <f>'IGM Paste'!AH32</f>
        <v>0</v>
      </c>
      <c r="O31" s="403">
        <f>'IGM Paste'!O32</f>
        <v>4</v>
      </c>
      <c r="P31">
        <f>'IGM Paste'!BC32</f>
        <v>0</v>
      </c>
    </row>
    <row r="32" spans="1:16" x14ac:dyDescent="0.3">
      <c r="A32" s="334">
        <f>'IGM Paste'!A33</f>
        <v>42038</v>
      </c>
      <c r="B32">
        <f>'IGM Paste'!Y33</f>
        <v>0</v>
      </c>
      <c r="C32" t="str">
        <f>'IGM Paste'!C33</f>
        <v>Baa2/BBB</v>
      </c>
      <c r="D32" s="4">
        <f>'IGM Paste'!D33</f>
        <v>250</v>
      </c>
      <c r="E32" t="str">
        <f>'IGM Paste'!E33</f>
        <v>30yr</v>
      </c>
      <c r="F32">
        <f>'IGM Paste'!AL33</f>
        <v>0</v>
      </c>
      <c r="G32" s="763">
        <f>'IGM Paste'!AB33</f>
        <v>0</v>
      </c>
      <c r="H32" s="5">
        <f>'IGM Paste'!F33</f>
        <v>53051</v>
      </c>
      <c r="I32" t="str">
        <f>IF('IGM Paste'!H33=0,"-",'IGM Paste'!H33)</f>
        <v>-</v>
      </c>
      <c r="J32" t="str">
        <f>IF('IGM Paste'!I33=0,"-",'IGM Paste'!I33)</f>
        <v>-</v>
      </c>
      <c r="K32" t="str">
        <f>IF('IGM Paste'!J33=0,"-",'IGM Paste'!J33)</f>
        <v>T+215bp</v>
      </c>
      <c r="L32">
        <f>'IGM Paste'!K33</f>
        <v>0</v>
      </c>
      <c r="M32" s="20">
        <f>IF('IGM Paste'!R33=0,"Flat",'IGM Paste'!R33)</f>
        <v>20</v>
      </c>
      <c r="N32" s="177">
        <f>'IGM Paste'!AH33</f>
        <v>0</v>
      </c>
      <c r="O32" s="403">
        <f>'IGM Paste'!O33</f>
        <v>2.2000000000000002</v>
      </c>
      <c r="P32">
        <f>'IGM Paste'!BC33</f>
        <v>0</v>
      </c>
    </row>
    <row r="33" spans="1:16" x14ac:dyDescent="0.3">
      <c r="A33" s="334">
        <f>'IGM Paste'!A34</f>
        <v>42037</v>
      </c>
      <c r="B33">
        <f>'IGM Paste'!Y34</f>
        <v>0</v>
      </c>
      <c r="C33" t="str">
        <f>'IGM Paste'!C34</f>
        <v>Aa1/AA+</v>
      </c>
      <c r="D33" s="4">
        <f>'IGM Paste'!D34</f>
        <v>500</v>
      </c>
      <c r="E33" t="str">
        <f>'IGM Paste'!E34</f>
        <v>5yr</v>
      </c>
      <c r="F33">
        <f>'IGM Paste'!AL34</f>
        <v>0</v>
      </c>
      <c r="G33" s="763">
        <f>'IGM Paste'!AB34</f>
        <v>0</v>
      </c>
      <c r="H33" s="5">
        <f>'IGM Paste'!F34</f>
        <v>43868</v>
      </c>
      <c r="I33" t="str">
        <f>IF('IGM Paste'!H34=0,"-",'IGM Paste'!H34)</f>
        <v>L equiv</v>
      </c>
      <c r="J33" t="str">
        <f>IF('IGM Paste'!I34=0,"-",'IGM Paste'!I34)</f>
        <v>L equiv</v>
      </c>
      <c r="K33" t="str">
        <f>IF('IGM Paste'!J34=0,"-",'IGM Paste'!J34)</f>
        <v xml:space="preserve">3mL+25bp </v>
      </c>
      <c r="L33">
        <f>'IGM Paste'!K34</f>
        <v>-13</v>
      </c>
      <c r="M33" s="20">
        <f>IF('IGM Paste'!R34=0,"Flat",'IGM Paste'!R34)</f>
        <v>6</v>
      </c>
      <c r="N33" s="177">
        <f>'IGM Paste'!AH34</f>
        <v>0</v>
      </c>
      <c r="O33" s="403">
        <f>'IGM Paste'!O34</f>
        <v>1.8</v>
      </c>
      <c r="P33">
        <f>'IGM Paste'!BC34</f>
        <v>0</v>
      </c>
    </row>
    <row r="34" spans="1:16" x14ac:dyDescent="0.3">
      <c r="A34" s="334">
        <f>'IGM Paste'!A35</f>
        <v>42037</v>
      </c>
      <c r="B34">
        <f>'IGM Paste'!Y35</f>
        <v>0</v>
      </c>
      <c r="C34" t="str">
        <f>'IGM Paste'!C35</f>
        <v>Aa1/AA+</v>
      </c>
      <c r="D34" s="4">
        <f>'IGM Paste'!D35</f>
        <v>1250</v>
      </c>
      <c r="E34" t="str">
        <f>'IGM Paste'!E35</f>
        <v>5YR</v>
      </c>
      <c r="F34">
        <f>'IGM Paste'!AL35</f>
        <v>0</v>
      </c>
      <c r="G34" s="763">
        <f>'IGM Paste'!AB35</f>
        <v>0</v>
      </c>
      <c r="H34" s="5">
        <f>'IGM Paste'!F35</f>
        <v>43868</v>
      </c>
      <c r="I34" t="str">
        <f>IF('IGM Paste'!H35=0,"-",'IGM Paste'!H35)</f>
        <v>55a</v>
      </c>
      <c r="J34" t="str">
        <f>IF('IGM Paste'!I35=0,"-",'IGM Paste'!I35)</f>
        <v>45a +/- 3</v>
      </c>
      <c r="K34" t="str">
        <f>IF('IGM Paste'!J35=0,"-",'IGM Paste'!J35)</f>
        <v xml:space="preserve">T+42bp </v>
      </c>
      <c r="L34">
        <f>'IGM Paste'!K35</f>
        <v>-13</v>
      </c>
      <c r="M34" s="20">
        <f>IF('IGM Paste'!R35=0,"Flat",'IGM Paste'!R35)</f>
        <v>6</v>
      </c>
      <c r="N34" s="177">
        <f>'IGM Paste'!AH35</f>
        <v>0</v>
      </c>
      <c r="O34" s="403">
        <f>'IGM Paste'!O35</f>
        <v>2.72</v>
      </c>
      <c r="P34">
        <f>'IGM Paste'!BC35</f>
        <v>0</v>
      </c>
    </row>
    <row r="35" spans="1:16" x14ac:dyDescent="0.3">
      <c r="A35" s="334">
        <f>'IGM Paste'!A36</f>
        <v>42037</v>
      </c>
      <c r="B35">
        <f>'IGM Paste'!Y36</f>
        <v>0</v>
      </c>
      <c r="C35" t="str">
        <f>'IGM Paste'!C36</f>
        <v>Aa1/AA+</v>
      </c>
      <c r="D35" s="4">
        <f>'IGM Paste'!D36</f>
        <v>1250</v>
      </c>
      <c r="E35" t="str">
        <f>'IGM Paste'!E36</f>
        <v>7YR</v>
      </c>
      <c r="F35">
        <f>'IGM Paste'!AL36</f>
        <v>0</v>
      </c>
      <c r="G35" s="763">
        <f>'IGM Paste'!AB36</f>
        <v>0</v>
      </c>
      <c r="H35" s="5">
        <f>'IGM Paste'!F36</f>
        <v>44599</v>
      </c>
      <c r="I35" t="str">
        <f>IF('IGM Paste'!H36=0,"-",'IGM Paste'!H36)</f>
        <v>80a</v>
      </c>
      <c r="J35" t="str">
        <f>IF('IGM Paste'!I36=0,"-",'IGM Paste'!I36)</f>
        <v>70a +/- 3</v>
      </c>
      <c r="K35" t="str">
        <f>IF('IGM Paste'!J36=0,"-",'IGM Paste'!J36)</f>
        <v>T+67bp</v>
      </c>
      <c r="L35">
        <f>'IGM Paste'!K36</f>
        <v>-13</v>
      </c>
      <c r="M35" s="20">
        <f>IF('IGM Paste'!R36=0,"Flat",'IGM Paste'!R36)</f>
        <v>6</v>
      </c>
      <c r="N35" s="177">
        <f>'IGM Paste'!AH36</f>
        <v>0</v>
      </c>
      <c r="O35" s="403">
        <f>'IGM Paste'!O36</f>
        <v>2.88</v>
      </c>
      <c r="P35">
        <f>'IGM Paste'!BC36</f>
        <v>0</v>
      </c>
    </row>
    <row r="36" spans="1:16" x14ac:dyDescent="0.3">
      <c r="A36" s="334">
        <f>'IGM Paste'!A37</f>
        <v>42037</v>
      </c>
      <c r="B36">
        <f>'IGM Paste'!Y37</f>
        <v>0</v>
      </c>
      <c r="C36" t="str">
        <f>'IGM Paste'!C37</f>
        <v>Aa1/AA+</v>
      </c>
      <c r="D36" s="4">
        <f>'IGM Paste'!D37</f>
        <v>1500</v>
      </c>
      <c r="E36" t="str">
        <f>'IGM Paste'!E37</f>
        <v>10YR</v>
      </c>
      <c r="F36">
        <f>'IGM Paste'!AL37</f>
        <v>0</v>
      </c>
      <c r="G36" s="763">
        <f>'IGM Paste'!AB37</f>
        <v>0</v>
      </c>
      <c r="H36" s="5">
        <f>'IGM Paste'!F37</f>
        <v>45697</v>
      </c>
      <c r="I36" t="str">
        <f>IF('IGM Paste'!H37=0,"-",'IGM Paste'!H37)</f>
        <v>95a</v>
      </c>
      <c r="J36" t="str">
        <f>IF('IGM Paste'!I37=0,"-",'IGM Paste'!I37)</f>
        <v>85a +/- 3</v>
      </c>
      <c r="K36" t="str">
        <f>IF('IGM Paste'!J37=0,"-",'IGM Paste'!J37)</f>
        <v>T+85bp</v>
      </c>
      <c r="L36">
        <f>'IGM Paste'!K37</f>
        <v>-10</v>
      </c>
      <c r="M36" s="20">
        <f>IF('IGM Paste'!R37=0,"Flat",'IGM Paste'!R37)</f>
        <v>12</v>
      </c>
      <c r="N36" s="177">
        <f>'IGM Paste'!AH37</f>
        <v>0</v>
      </c>
      <c r="O36" s="403">
        <f>'IGM Paste'!O37</f>
        <v>3.47</v>
      </c>
      <c r="P36">
        <f>'IGM Paste'!BC37</f>
        <v>0</v>
      </c>
    </row>
    <row r="37" spans="1:16" x14ac:dyDescent="0.3">
      <c r="A37" s="334">
        <f>'IGM Paste'!A38</f>
        <v>42037</v>
      </c>
      <c r="B37">
        <f>'IGM Paste'!Y38</f>
        <v>0</v>
      </c>
      <c r="C37" t="str">
        <f>'IGM Paste'!C38</f>
        <v>Aa1/AA+</v>
      </c>
      <c r="D37" s="4">
        <f>'IGM Paste'!D38</f>
        <v>2000</v>
      </c>
      <c r="E37" t="str">
        <f>'IGM Paste'!E38</f>
        <v>30YR</v>
      </c>
      <c r="F37">
        <f>'IGM Paste'!AL38</f>
        <v>0</v>
      </c>
      <c r="G37" s="763">
        <f>'IGM Paste'!AB38</f>
        <v>0</v>
      </c>
      <c r="H37" s="5">
        <f>'IGM Paste'!F38</f>
        <v>53002</v>
      </c>
      <c r="I37" t="str">
        <f>IF('IGM Paste'!H38=0,"-",'IGM Paste'!H38)</f>
        <v>137.5a</v>
      </c>
      <c r="J37" t="str">
        <f>IF('IGM Paste'!I38=0,"-",'IGM Paste'!I38)</f>
        <v>125-128</v>
      </c>
      <c r="K37" t="str">
        <f>IF('IGM Paste'!J38=0,"-",'IGM Paste'!J38)</f>
        <v>T+125bp</v>
      </c>
      <c r="L37">
        <f>'IGM Paste'!K38</f>
        <v>-12.5</v>
      </c>
      <c r="M37" s="20">
        <f>IF('IGM Paste'!R38=0,"Flat",'IGM Paste'!R38)</f>
        <v>8</v>
      </c>
      <c r="N37" s="177">
        <f>'IGM Paste'!AH38</f>
        <v>0</v>
      </c>
      <c r="O37" s="403">
        <f>'IGM Paste'!O38</f>
        <v>2.75</v>
      </c>
      <c r="P37">
        <f>'IGM Paste'!BC38</f>
        <v>0</v>
      </c>
    </row>
    <row r="38" spans="1:16" x14ac:dyDescent="0.3">
      <c r="A38" s="334">
        <f>'IGM Paste'!A39</f>
        <v>42037</v>
      </c>
      <c r="B38">
        <f>'IGM Paste'!Y39</f>
        <v>0</v>
      </c>
      <c r="C38" t="str">
        <f>'IGM Paste'!C39</f>
        <v>A3/BBB+</v>
      </c>
      <c r="D38" s="4">
        <f>'IGM Paste'!D39</f>
        <v>400</v>
      </c>
      <c r="E38" t="str">
        <f>'IGM Paste'!E39</f>
        <v>3yr</v>
      </c>
      <c r="F38">
        <f>'IGM Paste'!AL39</f>
        <v>0</v>
      </c>
      <c r="G38" s="763">
        <f>'IGM Paste'!AB39</f>
        <v>0</v>
      </c>
      <c r="H38" s="5">
        <f>'IGM Paste'!F39</f>
        <v>43136</v>
      </c>
      <c r="I38" t="str">
        <f>IF('IGM Paste'!H39=0,"-",'IGM Paste'!H39)</f>
        <v>L equiv</v>
      </c>
      <c r="J38" t="str">
        <f>IF('IGM Paste'!I39=0,"-",'IGM Paste'!I39)</f>
        <v>L equiv</v>
      </c>
      <c r="K38" t="str">
        <f>IF('IGM Paste'!J39=0,"-",'IGM Paste'!J39)</f>
        <v>3mL+68bp</v>
      </c>
      <c r="L38">
        <f>'IGM Paste'!K39</f>
        <v>-12.5</v>
      </c>
      <c r="M38" s="20">
        <f>IF('IGM Paste'!R39=0,"Flat",'IGM Paste'!R39)</f>
        <v>0.5</v>
      </c>
      <c r="N38" s="177">
        <f>'IGM Paste'!AH39</f>
        <v>0</v>
      </c>
      <c r="O38" s="403">
        <f>'IGM Paste'!O39</f>
        <v>1.5</v>
      </c>
      <c r="P38">
        <f>'IGM Paste'!BC39</f>
        <v>0</v>
      </c>
    </row>
    <row r="39" spans="1:16" x14ac:dyDescent="0.3">
      <c r="A39" s="334">
        <f>'IGM Paste'!A40</f>
        <v>42037</v>
      </c>
      <c r="B39">
        <f>'IGM Paste'!Y40</f>
        <v>0</v>
      </c>
      <c r="C39" t="str">
        <f>'IGM Paste'!C40</f>
        <v>A3/BBB+</v>
      </c>
      <c r="D39" s="4">
        <f>'IGM Paste'!D40</f>
        <v>1600</v>
      </c>
      <c r="E39" t="str">
        <f>'IGM Paste'!E40</f>
        <v>3yr</v>
      </c>
      <c r="F39">
        <f>'IGM Paste'!AL40</f>
        <v>0</v>
      </c>
      <c r="G39" s="763">
        <f>'IGM Paste'!AB40</f>
        <v>0</v>
      </c>
      <c r="H39" s="5">
        <f>'IGM Paste'!F40</f>
        <v>43136</v>
      </c>
      <c r="I39" t="str">
        <f>IF('IGM Paste'!H40=0,"-",'IGM Paste'!H40)</f>
        <v xml:space="preserve">lo 100s (100-105) </v>
      </c>
      <c r="J39" t="str">
        <f>IF('IGM Paste'!I40=0,"-",'IGM Paste'!I40)</f>
        <v>93a +/- 3</v>
      </c>
      <c r="K39" t="str">
        <f>IF('IGM Paste'!J40=0,"-",'IGM Paste'!J40)</f>
        <v>T+90bp</v>
      </c>
      <c r="L39">
        <f>'IGM Paste'!K40</f>
        <v>-12.5</v>
      </c>
      <c r="M39" s="20">
        <f>IF('IGM Paste'!R40=0,"Flat",'IGM Paste'!R40)</f>
        <v>0.5</v>
      </c>
      <c r="N39" s="177">
        <f>'IGM Paste'!AH40</f>
        <v>0</v>
      </c>
      <c r="O39" s="403">
        <f>'IGM Paste'!O40</f>
        <v>1.875</v>
      </c>
      <c r="P39">
        <f>'IGM Paste'!BC40</f>
        <v>0</v>
      </c>
    </row>
    <row r="40" spans="1:16" x14ac:dyDescent="0.3">
      <c r="A40" s="334">
        <f>'IGM Paste'!A41</f>
        <v>42037</v>
      </c>
      <c r="B40">
        <f>'IGM Paste'!Y41</f>
        <v>0</v>
      </c>
      <c r="C40" t="str">
        <f>'IGM Paste'!C41</f>
        <v>Baa1/BBB</v>
      </c>
      <c r="D40" s="4">
        <f>'IGM Paste'!D41</f>
        <v>1000</v>
      </c>
      <c r="E40" t="str">
        <f>'IGM Paste'!E41</f>
        <v>10yr</v>
      </c>
      <c r="F40">
        <f>'IGM Paste'!AL41</f>
        <v>0</v>
      </c>
      <c r="G40" s="763">
        <f>'IGM Paste'!AB41</f>
        <v>0</v>
      </c>
      <c r="H40" s="5">
        <f>'IGM Paste'!F41</f>
        <v>45693</v>
      </c>
      <c r="I40" t="str">
        <f>IF('IGM Paste'!H41=0,"-",'IGM Paste'!H41)</f>
        <v>mid 160s</v>
      </c>
      <c r="J40" t="str">
        <f>IF('IGM Paste'!I41=0,"-",'IGM Paste'!I41)</f>
        <v>160a +/- 3</v>
      </c>
      <c r="K40" t="str">
        <f>IF('IGM Paste'!J41=0,"-",'IGM Paste'!J41)</f>
        <v xml:space="preserve">T+157bp </v>
      </c>
      <c r="L40">
        <f>'IGM Paste'!K41</f>
        <v>-13</v>
      </c>
      <c r="M40" s="20">
        <f>IF('IGM Paste'!R41=0,"Flat",'IGM Paste'!R41)</f>
        <v>9</v>
      </c>
      <c r="N40" s="177">
        <f>'IGM Paste'!AH41</f>
        <v>0</v>
      </c>
      <c r="O40" s="403">
        <f>'IGM Paste'!O41</f>
        <v>2.2000000000000002</v>
      </c>
      <c r="P40">
        <f>'IGM Paste'!BC41</f>
        <v>0</v>
      </c>
    </row>
    <row r="41" spans="1:16" x14ac:dyDescent="0.3">
      <c r="A41" s="334">
        <f>'IGM Paste'!A42</f>
        <v>0</v>
      </c>
      <c r="B41">
        <f>'IGM Paste'!Y42</f>
        <v>0</v>
      </c>
      <c r="C41">
        <f>'IGM Paste'!C42</f>
        <v>0</v>
      </c>
      <c r="D41" s="4">
        <f>'IGM Paste'!D42</f>
        <v>0</v>
      </c>
      <c r="E41">
        <f>'IGM Paste'!E42</f>
        <v>0</v>
      </c>
      <c r="F41">
        <f>'IGM Paste'!AL42</f>
        <v>0</v>
      </c>
      <c r="G41" s="763">
        <f>'IGM Paste'!AB42</f>
        <v>0</v>
      </c>
      <c r="H41" s="5">
        <f>'IGM Paste'!F42</f>
        <v>0</v>
      </c>
      <c r="I41" t="str">
        <f>IF('IGM Paste'!H42=0,"-",'IGM Paste'!H42)</f>
        <v>-</v>
      </c>
      <c r="J41" t="str">
        <f>IF('IGM Paste'!I42=0,"-",'IGM Paste'!I42)</f>
        <v>-</v>
      </c>
      <c r="K41" t="str">
        <f>IF('IGM Paste'!J42=0,"-",'IGM Paste'!J42)</f>
        <v>-</v>
      </c>
      <c r="L41">
        <f>'IGM Paste'!K42</f>
        <v>0</v>
      </c>
      <c r="M41" s="20" t="str">
        <f>IF('IGM Paste'!R42=0,"Flat",'IGM Paste'!R42)</f>
        <v>Flat</v>
      </c>
      <c r="N41" s="177">
        <f>'IGM Paste'!AH42</f>
        <v>0</v>
      </c>
      <c r="O41" s="403">
        <f>'IGM Paste'!O42</f>
        <v>0</v>
      </c>
      <c r="P41">
        <f>'IGM Paste'!BC42</f>
        <v>0</v>
      </c>
    </row>
    <row r="42" spans="1:16" x14ac:dyDescent="0.3">
      <c r="A42" s="334">
        <f>'IGM Paste'!A43</f>
        <v>0</v>
      </c>
      <c r="B42">
        <f>'IGM Paste'!Y43</f>
        <v>0</v>
      </c>
      <c r="C42">
        <f>'IGM Paste'!C43</f>
        <v>0</v>
      </c>
      <c r="D42" s="4">
        <f>'IGM Paste'!D43</f>
        <v>0</v>
      </c>
      <c r="E42">
        <f>'IGM Paste'!E43</f>
        <v>0</v>
      </c>
      <c r="F42">
        <f>'IGM Paste'!AL43</f>
        <v>0</v>
      </c>
      <c r="G42" s="763">
        <f>'IGM Paste'!AB43</f>
        <v>0</v>
      </c>
      <c r="H42" s="5">
        <f>'IGM Paste'!F43</f>
        <v>0</v>
      </c>
      <c r="I42" t="str">
        <f>IF('IGM Paste'!H43=0,"-",'IGM Paste'!H43)</f>
        <v>-</v>
      </c>
      <c r="J42" t="str">
        <f>IF('IGM Paste'!I43=0,"-",'IGM Paste'!I43)</f>
        <v>-</v>
      </c>
      <c r="K42" t="str">
        <f>IF('IGM Paste'!J43=0,"-",'IGM Paste'!J43)</f>
        <v>-</v>
      </c>
      <c r="L42">
        <f>'IGM Paste'!K43</f>
        <v>0</v>
      </c>
      <c r="M42" s="20" t="str">
        <f>IF('IGM Paste'!R43=0,"Flat",'IGM Paste'!R43)</f>
        <v>Flat</v>
      </c>
      <c r="N42" s="177">
        <f>'IGM Paste'!AH43</f>
        <v>0</v>
      </c>
      <c r="O42" s="403">
        <f>'IGM Paste'!O43</f>
        <v>0</v>
      </c>
      <c r="P42">
        <f>'IGM Paste'!BC43</f>
        <v>0</v>
      </c>
    </row>
    <row r="43" spans="1:16" x14ac:dyDescent="0.3">
      <c r="A43" s="334">
        <f>'IGM Paste'!A44</f>
        <v>0</v>
      </c>
      <c r="B43">
        <f>'IGM Paste'!Y44</f>
        <v>0</v>
      </c>
      <c r="C43">
        <f>'IGM Paste'!C44</f>
        <v>0</v>
      </c>
      <c r="D43" s="4">
        <f>'IGM Paste'!D44</f>
        <v>0</v>
      </c>
      <c r="E43">
        <f>'IGM Paste'!E44</f>
        <v>0</v>
      </c>
      <c r="F43">
        <f>'IGM Paste'!AL44</f>
        <v>0</v>
      </c>
      <c r="G43" s="763">
        <f>'IGM Paste'!AB44</f>
        <v>0</v>
      </c>
      <c r="H43" s="5">
        <f>'IGM Paste'!F44</f>
        <v>0</v>
      </c>
      <c r="I43" t="str">
        <f>IF('IGM Paste'!H44=0,"-",'IGM Paste'!H44)</f>
        <v>-</v>
      </c>
      <c r="J43" t="str">
        <f>IF('IGM Paste'!I44=0,"-",'IGM Paste'!I44)</f>
        <v>-</v>
      </c>
      <c r="K43" t="str">
        <f>IF('IGM Paste'!J44=0,"-",'IGM Paste'!J44)</f>
        <v>-</v>
      </c>
      <c r="L43">
        <f>'IGM Paste'!K44</f>
        <v>0</v>
      </c>
      <c r="M43" s="20" t="str">
        <f>IF('IGM Paste'!R44=0,"Flat",'IGM Paste'!R44)</f>
        <v>Flat</v>
      </c>
      <c r="N43" s="177">
        <f>'IGM Paste'!AH44</f>
        <v>0</v>
      </c>
      <c r="O43" s="403">
        <f>'IGM Paste'!O44</f>
        <v>0</v>
      </c>
      <c r="P43">
        <f>'IGM Paste'!BC44</f>
        <v>0</v>
      </c>
    </row>
    <row r="44" spans="1:16" x14ac:dyDescent="0.3">
      <c r="A44" s="334">
        <f>'IGM Paste'!A45</f>
        <v>0</v>
      </c>
      <c r="B44">
        <f>'IGM Paste'!Y45</f>
        <v>0</v>
      </c>
      <c r="C44">
        <f>'IGM Paste'!C45</f>
        <v>0</v>
      </c>
      <c r="D44" s="4">
        <f>'IGM Paste'!D45</f>
        <v>0</v>
      </c>
      <c r="E44">
        <f>'IGM Paste'!E45</f>
        <v>0</v>
      </c>
      <c r="F44">
        <f>'IGM Paste'!AL45</f>
        <v>0</v>
      </c>
      <c r="G44" s="763">
        <f>'IGM Paste'!AB45</f>
        <v>0</v>
      </c>
      <c r="H44" s="5">
        <f>'IGM Paste'!F45</f>
        <v>0</v>
      </c>
      <c r="I44" t="str">
        <f>IF('IGM Paste'!H45=0,"-",'IGM Paste'!H45)</f>
        <v>-</v>
      </c>
      <c r="J44" t="str">
        <f>IF('IGM Paste'!I45=0,"-",'IGM Paste'!I45)</f>
        <v>-</v>
      </c>
      <c r="K44" t="str">
        <f>IF('IGM Paste'!J45=0,"-",'IGM Paste'!J45)</f>
        <v>-</v>
      </c>
      <c r="L44">
        <f>'IGM Paste'!K45</f>
        <v>0</v>
      </c>
      <c r="M44" s="20" t="str">
        <f>IF('IGM Paste'!R45=0,"Flat",'IGM Paste'!R45)</f>
        <v>Flat</v>
      </c>
      <c r="N44" s="177">
        <f>'IGM Paste'!AH45</f>
        <v>0</v>
      </c>
      <c r="O44" s="403">
        <f>'IGM Paste'!O45</f>
        <v>0</v>
      </c>
      <c r="P44">
        <f>'IGM Paste'!BC45</f>
        <v>0</v>
      </c>
    </row>
    <row r="45" spans="1:16" x14ac:dyDescent="0.3">
      <c r="A45" s="334">
        <f>'IGM Paste'!A46</f>
        <v>0</v>
      </c>
      <c r="B45">
        <f>'IGM Paste'!Y46</f>
        <v>0</v>
      </c>
      <c r="C45">
        <f>'IGM Paste'!C46</f>
        <v>0</v>
      </c>
      <c r="D45" s="4">
        <f>'IGM Paste'!D46</f>
        <v>0</v>
      </c>
      <c r="E45">
        <f>'IGM Paste'!E46</f>
        <v>0</v>
      </c>
      <c r="F45">
        <f>'IGM Paste'!AL46</f>
        <v>0</v>
      </c>
      <c r="G45" s="763">
        <f>'IGM Paste'!AB46</f>
        <v>0</v>
      </c>
      <c r="H45" s="5">
        <f>'IGM Paste'!F46</f>
        <v>0</v>
      </c>
      <c r="I45" t="str">
        <f>IF('IGM Paste'!H46=0,"-",'IGM Paste'!H46)</f>
        <v>-</v>
      </c>
      <c r="J45" t="str">
        <f>IF('IGM Paste'!I46=0,"-",'IGM Paste'!I46)</f>
        <v>-</v>
      </c>
      <c r="K45" t="str">
        <f>IF('IGM Paste'!J46=0,"-",'IGM Paste'!J46)</f>
        <v>-</v>
      </c>
      <c r="L45">
        <f>'IGM Paste'!K46</f>
        <v>0</v>
      </c>
      <c r="M45" s="20" t="str">
        <f>IF('IGM Paste'!R46=0,"Flat",'IGM Paste'!R46)</f>
        <v>Flat</v>
      </c>
      <c r="N45" s="177">
        <f>'IGM Paste'!AH46</f>
        <v>0</v>
      </c>
      <c r="O45" s="403">
        <f>'IGM Paste'!O46</f>
        <v>0</v>
      </c>
      <c r="P45">
        <f>'IGM Paste'!BC46</f>
        <v>0</v>
      </c>
    </row>
    <row r="46" spans="1:16" x14ac:dyDescent="0.3">
      <c r="A46" s="334">
        <f>'IGM Paste'!A47</f>
        <v>0</v>
      </c>
      <c r="B46">
        <f>'IGM Paste'!Y47</f>
        <v>0</v>
      </c>
      <c r="C46">
        <f>'IGM Paste'!C47</f>
        <v>0</v>
      </c>
      <c r="D46" s="4">
        <f>'IGM Paste'!D47</f>
        <v>0</v>
      </c>
      <c r="E46">
        <f>'IGM Paste'!E47</f>
        <v>0</v>
      </c>
      <c r="F46">
        <f>'IGM Paste'!AL47</f>
        <v>0</v>
      </c>
      <c r="G46" s="763">
        <f>'IGM Paste'!AB47</f>
        <v>0</v>
      </c>
      <c r="H46" s="5">
        <f>'IGM Paste'!F47</f>
        <v>0</v>
      </c>
      <c r="I46" t="str">
        <f>IF('IGM Paste'!H47=0,"-",'IGM Paste'!H47)</f>
        <v>-</v>
      </c>
      <c r="J46" t="str">
        <f>IF('IGM Paste'!I47=0,"-",'IGM Paste'!I47)</f>
        <v>-</v>
      </c>
      <c r="K46" t="str">
        <f>IF('IGM Paste'!J47=0,"-",'IGM Paste'!J47)</f>
        <v>-</v>
      </c>
      <c r="L46">
        <f>'IGM Paste'!K47</f>
        <v>0</v>
      </c>
      <c r="M46" s="20" t="str">
        <f>IF('IGM Paste'!R47=0,"Flat",'IGM Paste'!R47)</f>
        <v>Flat</v>
      </c>
      <c r="N46" s="177">
        <f>'IGM Paste'!AH47</f>
        <v>0</v>
      </c>
      <c r="O46" s="403">
        <f>'IGM Paste'!O47</f>
        <v>0</v>
      </c>
      <c r="P46">
        <f>'IGM Paste'!BC47</f>
        <v>0</v>
      </c>
    </row>
    <row r="47" spans="1:16" x14ac:dyDescent="0.3">
      <c r="A47" s="334">
        <f>'IGM Paste'!A48</f>
        <v>0</v>
      </c>
      <c r="B47">
        <f>'IGM Paste'!Y48</f>
        <v>0</v>
      </c>
      <c r="C47">
        <f>'IGM Paste'!C48</f>
        <v>0</v>
      </c>
      <c r="D47" s="4">
        <f>'IGM Paste'!D48</f>
        <v>0</v>
      </c>
      <c r="E47">
        <f>'IGM Paste'!E48</f>
        <v>0</v>
      </c>
      <c r="F47">
        <f>'IGM Paste'!AL48</f>
        <v>0</v>
      </c>
      <c r="G47" s="763">
        <f>'IGM Paste'!AB48</f>
        <v>0</v>
      </c>
      <c r="H47" s="5">
        <f>'IGM Paste'!F48</f>
        <v>0</v>
      </c>
      <c r="I47" t="str">
        <f>IF('IGM Paste'!H48=0,"-",'IGM Paste'!H48)</f>
        <v>-</v>
      </c>
      <c r="J47" t="str">
        <f>IF('IGM Paste'!I48=0,"-",'IGM Paste'!I48)</f>
        <v>-</v>
      </c>
      <c r="K47" t="str">
        <f>IF('IGM Paste'!J48=0,"-",'IGM Paste'!J48)</f>
        <v>-</v>
      </c>
      <c r="L47">
        <f>'IGM Paste'!K48</f>
        <v>0</v>
      </c>
      <c r="M47" s="20" t="str">
        <f>IF('IGM Paste'!R48=0,"Flat",'IGM Paste'!R48)</f>
        <v>Flat</v>
      </c>
      <c r="N47" s="177">
        <f>'IGM Paste'!AH48</f>
        <v>0</v>
      </c>
      <c r="O47" s="403">
        <f>'IGM Paste'!O48</f>
        <v>0</v>
      </c>
      <c r="P47">
        <f>'IGM Paste'!BC48</f>
        <v>0</v>
      </c>
    </row>
    <row r="48" spans="1:16" x14ac:dyDescent="0.3">
      <c r="A48" s="334">
        <f>'IGM Paste'!A49</f>
        <v>0</v>
      </c>
      <c r="B48">
        <f>'IGM Paste'!Y49</f>
        <v>0</v>
      </c>
      <c r="C48">
        <f>'IGM Paste'!C49</f>
        <v>0</v>
      </c>
      <c r="D48" s="4">
        <f>'IGM Paste'!D49</f>
        <v>0</v>
      </c>
      <c r="E48">
        <f>'IGM Paste'!E49</f>
        <v>0</v>
      </c>
      <c r="F48">
        <f>'IGM Paste'!AL49</f>
        <v>0</v>
      </c>
      <c r="G48" s="763">
        <f>'IGM Paste'!AB49</f>
        <v>0</v>
      </c>
      <c r="H48" s="5">
        <f>'IGM Paste'!F49</f>
        <v>0</v>
      </c>
      <c r="I48" t="str">
        <f>IF('IGM Paste'!H49=0,"-",'IGM Paste'!H49)</f>
        <v>-</v>
      </c>
      <c r="J48" t="str">
        <f>IF('IGM Paste'!I49=0,"-",'IGM Paste'!I49)</f>
        <v>-</v>
      </c>
      <c r="K48" t="str">
        <f>IF('IGM Paste'!J49=0,"-",'IGM Paste'!J49)</f>
        <v>-</v>
      </c>
      <c r="L48">
        <f>'IGM Paste'!K49</f>
        <v>0</v>
      </c>
      <c r="M48" s="20" t="str">
        <f>IF('IGM Paste'!R49=0,"Flat",'IGM Paste'!R49)</f>
        <v>Flat</v>
      </c>
      <c r="N48" s="177">
        <f>'IGM Paste'!AH49</f>
        <v>0</v>
      </c>
      <c r="O48" s="403">
        <f>'IGM Paste'!O49</f>
        <v>0</v>
      </c>
      <c r="P48">
        <f>'IGM Paste'!BC49</f>
        <v>0</v>
      </c>
    </row>
    <row r="49" spans="1:16" x14ac:dyDescent="0.3">
      <c r="A49" s="334">
        <f>'IGM Paste'!A50</f>
        <v>0</v>
      </c>
      <c r="B49">
        <f>'IGM Paste'!Y50</f>
        <v>0</v>
      </c>
      <c r="C49">
        <f>'IGM Paste'!C50</f>
        <v>0</v>
      </c>
      <c r="D49" s="4">
        <f>'IGM Paste'!D50</f>
        <v>0</v>
      </c>
      <c r="E49">
        <f>'IGM Paste'!E50</f>
        <v>0</v>
      </c>
      <c r="F49">
        <f>'IGM Paste'!AL50</f>
        <v>0</v>
      </c>
      <c r="G49" s="763">
        <f>'IGM Paste'!AB50</f>
        <v>0</v>
      </c>
      <c r="H49" s="5">
        <f>'IGM Paste'!F50</f>
        <v>0</v>
      </c>
      <c r="I49" t="str">
        <f>IF('IGM Paste'!H50=0,"-",'IGM Paste'!H50)</f>
        <v>-</v>
      </c>
      <c r="J49" t="str">
        <f>IF('IGM Paste'!I50=0,"-",'IGM Paste'!I50)</f>
        <v>-</v>
      </c>
      <c r="K49" t="str">
        <f>IF('IGM Paste'!J50=0,"-",'IGM Paste'!J50)</f>
        <v>-</v>
      </c>
      <c r="L49">
        <f>'IGM Paste'!K50</f>
        <v>0</v>
      </c>
      <c r="M49" s="20" t="str">
        <f>IF('IGM Paste'!R50=0,"Flat",'IGM Paste'!R50)</f>
        <v>Flat</v>
      </c>
      <c r="N49" s="177">
        <f>'IGM Paste'!AH50</f>
        <v>0</v>
      </c>
      <c r="O49" s="403">
        <f>'IGM Paste'!O50</f>
        <v>0</v>
      </c>
      <c r="P49">
        <f>'IGM Paste'!BC50</f>
        <v>0</v>
      </c>
    </row>
    <row r="50" spans="1:16" x14ac:dyDescent="0.3">
      <c r="A50" s="334">
        <f>'IGM Paste'!A51</f>
        <v>0</v>
      </c>
      <c r="B50">
        <f>'IGM Paste'!Y51</f>
        <v>0</v>
      </c>
      <c r="C50">
        <f>'IGM Paste'!C51</f>
        <v>0</v>
      </c>
      <c r="D50" s="4">
        <f>'IGM Paste'!D51</f>
        <v>0</v>
      </c>
      <c r="E50">
        <f>'IGM Paste'!E51</f>
        <v>0</v>
      </c>
      <c r="F50">
        <f>'IGM Paste'!AL51</f>
        <v>0</v>
      </c>
      <c r="G50" s="763">
        <f>'IGM Paste'!AB51</f>
        <v>0</v>
      </c>
      <c r="H50" s="5">
        <f>'IGM Paste'!F51</f>
        <v>0</v>
      </c>
      <c r="I50" t="str">
        <f>IF('IGM Paste'!H51=0,"-",'IGM Paste'!H51)</f>
        <v>-</v>
      </c>
      <c r="J50" t="str">
        <f>IF('IGM Paste'!I51=0,"-",'IGM Paste'!I51)</f>
        <v>-</v>
      </c>
      <c r="K50" t="str">
        <f>IF('IGM Paste'!J51=0,"-",'IGM Paste'!J51)</f>
        <v>-</v>
      </c>
      <c r="L50">
        <f>'IGM Paste'!K51</f>
        <v>0</v>
      </c>
      <c r="M50" s="20" t="str">
        <f>IF('IGM Paste'!R51=0,"Flat",'IGM Paste'!R51)</f>
        <v>Flat</v>
      </c>
      <c r="N50" s="177">
        <f>'IGM Paste'!AH51</f>
        <v>0</v>
      </c>
      <c r="O50" s="403">
        <f>'IGM Paste'!O51</f>
        <v>0</v>
      </c>
      <c r="P50">
        <f>'IGM Paste'!BC51</f>
        <v>0</v>
      </c>
    </row>
    <row r="51" spans="1:16" x14ac:dyDescent="0.3">
      <c r="A51" s="334">
        <f>'IGM Paste'!A52</f>
        <v>0</v>
      </c>
      <c r="B51">
        <f>'IGM Paste'!Y52</f>
        <v>0</v>
      </c>
      <c r="C51">
        <f>'IGM Paste'!C52</f>
        <v>0</v>
      </c>
      <c r="D51" s="4">
        <f>'IGM Paste'!D52</f>
        <v>0</v>
      </c>
      <c r="E51">
        <f>'IGM Paste'!E52</f>
        <v>0</v>
      </c>
      <c r="F51">
        <f>'IGM Paste'!AL52</f>
        <v>0</v>
      </c>
      <c r="G51" s="763">
        <f>'IGM Paste'!AB52</f>
        <v>0</v>
      </c>
      <c r="H51" s="5">
        <f>'IGM Paste'!F52</f>
        <v>0</v>
      </c>
      <c r="I51" t="str">
        <f>IF('IGM Paste'!H52=0,"-",'IGM Paste'!H52)</f>
        <v>-</v>
      </c>
      <c r="J51" t="str">
        <f>IF('IGM Paste'!I52=0,"-",'IGM Paste'!I52)</f>
        <v>-</v>
      </c>
      <c r="K51" t="str">
        <f>IF('IGM Paste'!J52=0,"-",'IGM Paste'!J52)</f>
        <v>-</v>
      </c>
      <c r="L51">
        <f>'IGM Paste'!K52</f>
        <v>0</v>
      </c>
      <c r="M51" s="20" t="str">
        <f>IF('IGM Paste'!R52=0,"Flat",'IGM Paste'!R52)</f>
        <v>Flat</v>
      </c>
      <c r="N51" s="177">
        <f>'IGM Paste'!AH52</f>
        <v>0</v>
      </c>
      <c r="O51" s="403">
        <f>'IGM Paste'!O52</f>
        <v>0</v>
      </c>
      <c r="P51">
        <f>'IGM Paste'!BC52</f>
        <v>0</v>
      </c>
    </row>
    <row r="52" spans="1:16" x14ac:dyDescent="0.3">
      <c r="A52" s="334">
        <f>'IGM Paste'!A53</f>
        <v>0</v>
      </c>
      <c r="B52">
        <f>'IGM Paste'!Y53</f>
        <v>0</v>
      </c>
      <c r="C52">
        <f>'IGM Paste'!C53</f>
        <v>0</v>
      </c>
      <c r="D52" s="4">
        <f>'IGM Paste'!D53</f>
        <v>0</v>
      </c>
      <c r="E52">
        <f>'IGM Paste'!E53</f>
        <v>0</v>
      </c>
      <c r="F52">
        <f>'IGM Paste'!AL53</f>
        <v>0</v>
      </c>
      <c r="G52" s="763">
        <f>'IGM Paste'!AB53</f>
        <v>0</v>
      </c>
      <c r="H52" s="5">
        <f>'IGM Paste'!F53</f>
        <v>0</v>
      </c>
      <c r="I52" t="str">
        <f>IF('IGM Paste'!H53=0,"-",'IGM Paste'!H53)</f>
        <v>-</v>
      </c>
      <c r="J52" t="str">
        <f>IF('IGM Paste'!I53=0,"-",'IGM Paste'!I53)</f>
        <v>-</v>
      </c>
      <c r="K52" t="str">
        <f>IF('IGM Paste'!J53=0,"-",'IGM Paste'!J53)</f>
        <v>-</v>
      </c>
      <c r="L52">
        <f>'IGM Paste'!K53</f>
        <v>0</v>
      </c>
      <c r="M52" s="20" t="str">
        <f>IF('IGM Paste'!R53=0,"Flat",'IGM Paste'!R53)</f>
        <v>Flat</v>
      </c>
      <c r="N52" s="177">
        <f>'IGM Paste'!AH53</f>
        <v>0</v>
      </c>
      <c r="O52" s="403">
        <f>'IGM Paste'!O53</f>
        <v>0</v>
      </c>
      <c r="P52">
        <f>'IGM Paste'!BC53</f>
        <v>0</v>
      </c>
    </row>
    <row r="53" spans="1:16" x14ac:dyDescent="0.3">
      <c r="A53" s="334">
        <f>'IGM Paste'!A54</f>
        <v>0</v>
      </c>
      <c r="B53">
        <f>'IGM Paste'!Y54</f>
        <v>0</v>
      </c>
      <c r="C53">
        <f>'IGM Paste'!C54</f>
        <v>0</v>
      </c>
      <c r="D53" s="4">
        <f>'IGM Paste'!D54</f>
        <v>0</v>
      </c>
      <c r="E53">
        <f>'IGM Paste'!E54</f>
        <v>0</v>
      </c>
      <c r="F53">
        <f>'IGM Paste'!AL54</f>
        <v>0</v>
      </c>
      <c r="G53" s="763">
        <f>'IGM Paste'!AB54</f>
        <v>0</v>
      </c>
      <c r="H53" s="5">
        <f>'IGM Paste'!F54</f>
        <v>0</v>
      </c>
      <c r="I53" t="str">
        <f>IF('IGM Paste'!H54=0,"-",'IGM Paste'!H54)</f>
        <v>-</v>
      </c>
      <c r="J53" t="str">
        <f>IF('IGM Paste'!I54=0,"-",'IGM Paste'!I54)</f>
        <v>-</v>
      </c>
      <c r="K53" t="str">
        <f>IF('IGM Paste'!J54=0,"-",'IGM Paste'!J54)</f>
        <v>-</v>
      </c>
      <c r="L53">
        <f>'IGM Paste'!K54</f>
        <v>0</v>
      </c>
      <c r="M53" s="20" t="str">
        <f>IF('IGM Paste'!R54=0,"Flat",'IGM Paste'!R54)</f>
        <v>Flat</v>
      </c>
      <c r="N53" s="177">
        <f>'IGM Paste'!AH54</f>
        <v>0</v>
      </c>
      <c r="O53" s="403">
        <f>'IGM Paste'!O54</f>
        <v>0</v>
      </c>
      <c r="P53">
        <f>'IGM Paste'!BC54</f>
        <v>0</v>
      </c>
    </row>
    <row r="54" spans="1:16" x14ac:dyDescent="0.3">
      <c r="A54" s="334">
        <f>'IGM Paste'!A55</f>
        <v>0</v>
      </c>
      <c r="B54">
        <f>'IGM Paste'!Y55</f>
        <v>0</v>
      </c>
      <c r="C54">
        <f>'IGM Paste'!C55</f>
        <v>0</v>
      </c>
      <c r="D54" s="4">
        <f>'IGM Paste'!D55</f>
        <v>0</v>
      </c>
      <c r="E54">
        <f>'IGM Paste'!E55</f>
        <v>0</v>
      </c>
      <c r="F54">
        <f>'IGM Paste'!AL55</f>
        <v>0</v>
      </c>
      <c r="G54" s="763">
        <f>'IGM Paste'!AB55</f>
        <v>0</v>
      </c>
      <c r="H54" s="5">
        <f>'IGM Paste'!F55</f>
        <v>0</v>
      </c>
      <c r="I54" t="str">
        <f>IF('IGM Paste'!H55=0,"-",'IGM Paste'!H55)</f>
        <v>-</v>
      </c>
      <c r="J54" t="str">
        <f>IF('IGM Paste'!I55=0,"-",'IGM Paste'!I55)</f>
        <v>-</v>
      </c>
      <c r="K54" t="str">
        <f>IF('IGM Paste'!J55=0,"-",'IGM Paste'!J55)</f>
        <v>-</v>
      </c>
      <c r="L54">
        <f>'IGM Paste'!K55</f>
        <v>0</v>
      </c>
      <c r="M54" s="20" t="str">
        <f>IF('IGM Paste'!R55=0,"Flat",'IGM Paste'!R55)</f>
        <v>Flat</v>
      </c>
      <c r="N54" s="177">
        <f>'IGM Paste'!AH55</f>
        <v>0</v>
      </c>
      <c r="O54" s="403">
        <f>'IGM Paste'!O55</f>
        <v>0</v>
      </c>
      <c r="P54">
        <f>'IGM Paste'!BC55</f>
        <v>0</v>
      </c>
    </row>
    <row r="55" spans="1:16" x14ac:dyDescent="0.3">
      <c r="A55" s="334">
        <f>'IGM Paste'!A56</f>
        <v>0</v>
      </c>
      <c r="B55">
        <f>'IGM Paste'!Y56</f>
        <v>0</v>
      </c>
      <c r="C55">
        <f>'IGM Paste'!C56</f>
        <v>0</v>
      </c>
      <c r="D55" s="4">
        <f>'IGM Paste'!D56</f>
        <v>0</v>
      </c>
      <c r="E55">
        <f>'IGM Paste'!E56</f>
        <v>0</v>
      </c>
      <c r="F55">
        <f>'IGM Paste'!AL56</f>
        <v>0</v>
      </c>
      <c r="G55" s="763">
        <f>'IGM Paste'!AB56</f>
        <v>0</v>
      </c>
      <c r="H55" s="5">
        <f>'IGM Paste'!F56</f>
        <v>0</v>
      </c>
      <c r="I55" t="str">
        <f>IF('IGM Paste'!H56=0,"-",'IGM Paste'!H56)</f>
        <v>-</v>
      </c>
      <c r="J55" t="str">
        <f>IF('IGM Paste'!I56=0,"-",'IGM Paste'!I56)</f>
        <v>-</v>
      </c>
      <c r="K55" t="str">
        <f>IF('IGM Paste'!J56=0,"-",'IGM Paste'!J56)</f>
        <v>-</v>
      </c>
      <c r="L55">
        <f>'IGM Paste'!K56</f>
        <v>0</v>
      </c>
      <c r="M55" s="20" t="str">
        <f>IF('IGM Paste'!R56=0,"Flat",'IGM Paste'!R56)</f>
        <v>Flat</v>
      </c>
      <c r="N55" s="177">
        <f>'IGM Paste'!AH56</f>
        <v>0</v>
      </c>
      <c r="O55" s="403">
        <f>'IGM Paste'!O56</f>
        <v>0</v>
      </c>
      <c r="P55">
        <f>'IGM Paste'!BC56</f>
        <v>0</v>
      </c>
    </row>
    <row r="56" spans="1:16" x14ac:dyDescent="0.3">
      <c r="A56" s="334">
        <f>'IGM Paste'!A57</f>
        <v>0</v>
      </c>
      <c r="B56">
        <f>'IGM Paste'!Y57</f>
        <v>0</v>
      </c>
      <c r="C56">
        <f>'IGM Paste'!C57</f>
        <v>0</v>
      </c>
      <c r="D56" s="4">
        <f>'IGM Paste'!D57</f>
        <v>0</v>
      </c>
      <c r="E56">
        <f>'IGM Paste'!E57</f>
        <v>0</v>
      </c>
      <c r="F56">
        <f>'IGM Paste'!AL57</f>
        <v>0</v>
      </c>
      <c r="G56" s="763">
        <f>'IGM Paste'!AB57</f>
        <v>0</v>
      </c>
      <c r="H56" s="5">
        <f>'IGM Paste'!F57</f>
        <v>0</v>
      </c>
      <c r="I56" t="str">
        <f>IF('IGM Paste'!H57=0,"-",'IGM Paste'!H57)</f>
        <v>-</v>
      </c>
      <c r="J56" t="str">
        <f>IF('IGM Paste'!I57=0,"-",'IGM Paste'!I57)</f>
        <v>-</v>
      </c>
      <c r="K56" t="str">
        <f>IF('IGM Paste'!J57=0,"-",'IGM Paste'!J57)</f>
        <v>-</v>
      </c>
      <c r="L56">
        <f>'IGM Paste'!K57</f>
        <v>0</v>
      </c>
      <c r="M56" s="20" t="str">
        <f>IF('IGM Paste'!R57=0,"Flat",'IGM Paste'!R57)</f>
        <v>Flat</v>
      </c>
      <c r="N56" s="177">
        <f>'IGM Paste'!AH57</f>
        <v>0</v>
      </c>
      <c r="O56" s="403">
        <f>'IGM Paste'!O57</f>
        <v>0</v>
      </c>
      <c r="P56">
        <f>'IGM Paste'!BC57</f>
        <v>0</v>
      </c>
    </row>
    <row r="57" spans="1:16" x14ac:dyDescent="0.3">
      <c r="A57" s="334">
        <f>'IGM Paste'!A58</f>
        <v>0</v>
      </c>
      <c r="B57">
        <f>'IGM Paste'!Y58</f>
        <v>0</v>
      </c>
      <c r="C57">
        <f>'IGM Paste'!C58</f>
        <v>0</v>
      </c>
      <c r="D57" s="4">
        <f>'IGM Paste'!D58</f>
        <v>0</v>
      </c>
      <c r="E57">
        <f>'IGM Paste'!E58</f>
        <v>0</v>
      </c>
      <c r="F57">
        <f>'IGM Paste'!AL58</f>
        <v>0</v>
      </c>
      <c r="G57" s="763">
        <f>'IGM Paste'!AB58</f>
        <v>0</v>
      </c>
      <c r="H57" s="5">
        <f>'IGM Paste'!F58</f>
        <v>0</v>
      </c>
      <c r="I57" t="str">
        <f>IF('IGM Paste'!H58=0,"-",'IGM Paste'!H58)</f>
        <v>-</v>
      </c>
      <c r="J57" t="str">
        <f>IF('IGM Paste'!I58=0,"-",'IGM Paste'!I58)</f>
        <v>-</v>
      </c>
      <c r="K57" t="str">
        <f>IF('IGM Paste'!J58=0,"-",'IGM Paste'!J58)</f>
        <v>-</v>
      </c>
      <c r="L57">
        <f>'IGM Paste'!K58</f>
        <v>0</v>
      </c>
      <c r="M57" s="20" t="str">
        <f>IF('IGM Paste'!R58=0,"Flat",'IGM Paste'!R58)</f>
        <v>Flat</v>
      </c>
      <c r="N57" s="177">
        <f>'IGM Paste'!AH58</f>
        <v>0</v>
      </c>
      <c r="O57" s="403">
        <f>'IGM Paste'!O58</f>
        <v>0</v>
      </c>
      <c r="P57">
        <f>'IGM Paste'!BC58</f>
        <v>0</v>
      </c>
    </row>
    <row r="58" spans="1:16" x14ac:dyDescent="0.3">
      <c r="A58" s="334">
        <f>'IGM Paste'!A59</f>
        <v>0</v>
      </c>
      <c r="B58">
        <f>'IGM Paste'!Y59</f>
        <v>0</v>
      </c>
      <c r="C58">
        <f>'IGM Paste'!C59</f>
        <v>0</v>
      </c>
      <c r="D58" s="4">
        <f>'IGM Paste'!D59</f>
        <v>0</v>
      </c>
      <c r="E58">
        <f>'IGM Paste'!E59</f>
        <v>0</v>
      </c>
      <c r="F58">
        <f>'IGM Paste'!AL59</f>
        <v>0</v>
      </c>
      <c r="G58" s="763">
        <f>'IGM Paste'!AB59</f>
        <v>0</v>
      </c>
      <c r="H58" s="5">
        <f>'IGM Paste'!F59</f>
        <v>0</v>
      </c>
      <c r="I58" t="str">
        <f>IF('IGM Paste'!H59=0,"-",'IGM Paste'!H59)</f>
        <v>-</v>
      </c>
      <c r="J58" t="str">
        <f>IF('IGM Paste'!I59=0,"-",'IGM Paste'!I59)</f>
        <v>-</v>
      </c>
      <c r="K58" t="str">
        <f>IF('IGM Paste'!J59=0,"-",'IGM Paste'!J59)</f>
        <v>-</v>
      </c>
      <c r="L58">
        <f>'IGM Paste'!K59</f>
        <v>0</v>
      </c>
      <c r="M58" s="20" t="str">
        <f>IF('IGM Paste'!R59=0,"Flat",'IGM Paste'!R59)</f>
        <v>Flat</v>
      </c>
      <c r="N58" s="177">
        <f>'IGM Paste'!AH59</f>
        <v>0</v>
      </c>
      <c r="O58" s="403">
        <f>'IGM Paste'!O59</f>
        <v>0</v>
      </c>
      <c r="P58">
        <f>'IGM Paste'!BC59</f>
        <v>0</v>
      </c>
    </row>
    <row r="59" spans="1:16" x14ac:dyDescent="0.3">
      <c r="A59" s="334">
        <f>'IGM Paste'!A60</f>
        <v>0</v>
      </c>
      <c r="B59">
        <f>'IGM Paste'!Y60</f>
        <v>0</v>
      </c>
      <c r="C59">
        <f>'IGM Paste'!C60</f>
        <v>0</v>
      </c>
      <c r="D59" s="4">
        <f>'IGM Paste'!D60</f>
        <v>0</v>
      </c>
      <c r="E59">
        <f>'IGM Paste'!E60</f>
        <v>0</v>
      </c>
      <c r="F59">
        <f>'IGM Paste'!AL60</f>
        <v>0</v>
      </c>
      <c r="G59" s="763">
        <f>'IGM Paste'!AB60</f>
        <v>0</v>
      </c>
      <c r="H59" s="5">
        <f>'IGM Paste'!F60</f>
        <v>0</v>
      </c>
      <c r="I59" t="str">
        <f>IF('IGM Paste'!H60=0,"-",'IGM Paste'!H60)</f>
        <v>-</v>
      </c>
      <c r="J59" t="str">
        <f>IF('IGM Paste'!I60=0,"-",'IGM Paste'!I60)</f>
        <v>-</v>
      </c>
      <c r="K59" t="str">
        <f>IF('IGM Paste'!J60=0,"-",'IGM Paste'!J60)</f>
        <v>-</v>
      </c>
      <c r="L59">
        <f>'IGM Paste'!K60</f>
        <v>0</v>
      </c>
      <c r="M59" s="20" t="str">
        <f>IF('IGM Paste'!R60=0,"Flat",'IGM Paste'!R60)</f>
        <v>Flat</v>
      </c>
      <c r="N59" s="177">
        <f>'IGM Paste'!AH60</f>
        <v>0</v>
      </c>
      <c r="O59" s="403">
        <f>'IGM Paste'!O60</f>
        <v>0</v>
      </c>
      <c r="P59">
        <f>'IGM Paste'!BC60</f>
        <v>0</v>
      </c>
    </row>
    <row r="60" spans="1:16" x14ac:dyDescent="0.3">
      <c r="A60" s="334">
        <f>'IGM Paste'!A61</f>
        <v>0</v>
      </c>
      <c r="B60">
        <f>'IGM Paste'!Y61</f>
        <v>0</v>
      </c>
      <c r="C60">
        <f>'IGM Paste'!C61</f>
        <v>0</v>
      </c>
      <c r="D60" s="4">
        <f>'IGM Paste'!D61</f>
        <v>0</v>
      </c>
      <c r="E60">
        <f>'IGM Paste'!E61</f>
        <v>0</v>
      </c>
      <c r="F60">
        <f>'IGM Paste'!AL61</f>
        <v>0</v>
      </c>
      <c r="G60" s="763">
        <f>'IGM Paste'!AB61</f>
        <v>0</v>
      </c>
      <c r="H60" s="5">
        <f>'IGM Paste'!F61</f>
        <v>0</v>
      </c>
      <c r="I60" t="str">
        <f>IF('IGM Paste'!H61=0,"-",'IGM Paste'!H61)</f>
        <v>-</v>
      </c>
      <c r="J60" t="str">
        <f>IF('IGM Paste'!I61=0,"-",'IGM Paste'!I61)</f>
        <v>-</v>
      </c>
      <c r="K60" t="str">
        <f>IF('IGM Paste'!J61=0,"-",'IGM Paste'!J61)</f>
        <v>-</v>
      </c>
      <c r="L60">
        <f>'IGM Paste'!K61</f>
        <v>0</v>
      </c>
      <c r="M60" s="20" t="str">
        <f>IF('IGM Paste'!R61=0,"Flat",'IGM Paste'!R61)</f>
        <v>Flat</v>
      </c>
      <c r="N60" s="177">
        <f>'IGM Paste'!AH61</f>
        <v>0</v>
      </c>
      <c r="O60" s="403">
        <f>'IGM Paste'!O61</f>
        <v>0</v>
      </c>
      <c r="P60">
        <f>'IGM Paste'!BC61</f>
        <v>0</v>
      </c>
    </row>
    <row r="61" spans="1:16" x14ac:dyDescent="0.3">
      <c r="A61" s="334">
        <f>'IGM Paste'!A62</f>
        <v>0</v>
      </c>
      <c r="B61">
        <f>'IGM Paste'!Y62</f>
        <v>0</v>
      </c>
      <c r="C61">
        <f>'IGM Paste'!C62</f>
        <v>0</v>
      </c>
      <c r="D61" s="4">
        <f>'IGM Paste'!D62</f>
        <v>0</v>
      </c>
      <c r="E61">
        <f>'IGM Paste'!E62</f>
        <v>0</v>
      </c>
      <c r="F61">
        <f>'IGM Paste'!AL62</f>
        <v>0</v>
      </c>
      <c r="G61" s="763">
        <f>'IGM Paste'!AB62</f>
        <v>0</v>
      </c>
      <c r="H61" s="5">
        <f>'IGM Paste'!F62</f>
        <v>0</v>
      </c>
      <c r="I61" t="str">
        <f>IF('IGM Paste'!H62=0,"-",'IGM Paste'!H62)</f>
        <v>-</v>
      </c>
      <c r="J61" t="str">
        <f>IF('IGM Paste'!I62=0,"-",'IGM Paste'!I62)</f>
        <v>-</v>
      </c>
      <c r="K61" t="str">
        <f>IF('IGM Paste'!J62=0,"-",'IGM Paste'!J62)</f>
        <v>-</v>
      </c>
      <c r="L61">
        <f>'IGM Paste'!K62</f>
        <v>0</v>
      </c>
      <c r="M61" s="20" t="str">
        <f>IF('IGM Paste'!R62=0,"Flat",'IGM Paste'!R62)</f>
        <v>Flat</v>
      </c>
      <c r="N61" s="177">
        <f>'IGM Paste'!AH62</f>
        <v>0</v>
      </c>
      <c r="O61" s="403">
        <f>'IGM Paste'!O62</f>
        <v>0</v>
      </c>
      <c r="P61">
        <f>'IGM Paste'!BC62</f>
        <v>0</v>
      </c>
    </row>
    <row r="62" spans="1:16" x14ac:dyDescent="0.3">
      <c r="A62" s="334">
        <f>'IGM Paste'!A63</f>
        <v>0</v>
      </c>
      <c r="B62">
        <f>'IGM Paste'!Y63</f>
        <v>0</v>
      </c>
      <c r="C62">
        <f>'IGM Paste'!C63</f>
        <v>0</v>
      </c>
      <c r="D62" s="4">
        <f>'IGM Paste'!D63</f>
        <v>0</v>
      </c>
      <c r="E62">
        <f>'IGM Paste'!E63</f>
        <v>0</v>
      </c>
      <c r="F62">
        <f>'IGM Paste'!AL63</f>
        <v>0</v>
      </c>
      <c r="G62" s="763">
        <f>'IGM Paste'!AB63</f>
        <v>0</v>
      </c>
      <c r="H62" s="5">
        <f>'IGM Paste'!F63</f>
        <v>0</v>
      </c>
      <c r="I62" t="str">
        <f>IF('IGM Paste'!H63=0,"-",'IGM Paste'!H63)</f>
        <v>-</v>
      </c>
      <c r="J62" t="str">
        <f>IF('IGM Paste'!I63=0,"-",'IGM Paste'!I63)</f>
        <v>-</v>
      </c>
      <c r="K62" t="str">
        <f>IF('IGM Paste'!J63=0,"-",'IGM Paste'!J63)</f>
        <v>-</v>
      </c>
      <c r="L62">
        <f>'IGM Paste'!K63</f>
        <v>0</v>
      </c>
      <c r="M62" s="20" t="str">
        <f>IF('IGM Paste'!R63=0,"Flat",'IGM Paste'!R63)</f>
        <v>Flat</v>
      </c>
      <c r="N62" s="177">
        <f>'IGM Paste'!AH63</f>
        <v>0</v>
      </c>
      <c r="O62" s="403">
        <f>'IGM Paste'!O63</f>
        <v>0</v>
      </c>
      <c r="P62">
        <f>'IGM Paste'!BC63</f>
        <v>0</v>
      </c>
    </row>
    <row r="63" spans="1:16" x14ac:dyDescent="0.3">
      <c r="A63" s="334">
        <f>'IGM Paste'!A64</f>
        <v>0</v>
      </c>
      <c r="B63">
        <f>'IGM Paste'!Y64</f>
        <v>0</v>
      </c>
      <c r="C63">
        <f>'IGM Paste'!C64</f>
        <v>0</v>
      </c>
      <c r="D63" s="4">
        <f>'IGM Paste'!D64</f>
        <v>0</v>
      </c>
      <c r="E63">
        <f>'IGM Paste'!E64</f>
        <v>0</v>
      </c>
      <c r="F63">
        <f>'IGM Paste'!AL64</f>
        <v>0</v>
      </c>
      <c r="G63" s="763">
        <f>'IGM Paste'!AB64</f>
        <v>0</v>
      </c>
      <c r="H63" s="5">
        <f>'IGM Paste'!F64</f>
        <v>0</v>
      </c>
      <c r="I63" t="str">
        <f>IF('IGM Paste'!H64=0,"-",'IGM Paste'!H64)</f>
        <v>-</v>
      </c>
      <c r="J63" t="str">
        <f>IF('IGM Paste'!I64=0,"-",'IGM Paste'!I64)</f>
        <v>-</v>
      </c>
      <c r="K63" t="str">
        <f>IF('IGM Paste'!J64=0,"-",'IGM Paste'!J64)</f>
        <v>-</v>
      </c>
      <c r="L63">
        <f>'IGM Paste'!K64</f>
        <v>0</v>
      </c>
      <c r="M63" s="20" t="str">
        <f>IF('IGM Paste'!R64=0,"Flat",'IGM Paste'!R64)</f>
        <v>Flat</v>
      </c>
      <c r="N63" s="177">
        <f>'IGM Paste'!AH64</f>
        <v>0</v>
      </c>
      <c r="O63" s="403">
        <f>'IGM Paste'!O64</f>
        <v>0</v>
      </c>
      <c r="P63">
        <f>'IGM Paste'!BC64</f>
        <v>0</v>
      </c>
    </row>
    <row r="64" spans="1:16" x14ac:dyDescent="0.3">
      <c r="A64" s="334">
        <f>'IGM Paste'!A65</f>
        <v>0</v>
      </c>
      <c r="B64">
        <f>'IGM Paste'!Y65</f>
        <v>0</v>
      </c>
      <c r="C64">
        <f>'IGM Paste'!C65</f>
        <v>0</v>
      </c>
      <c r="D64" s="4">
        <f>'IGM Paste'!D65</f>
        <v>0</v>
      </c>
      <c r="E64">
        <f>'IGM Paste'!E65</f>
        <v>0</v>
      </c>
      <c r="F64">
        <f>'IGM Paste'!AL65</f>
        <v>0</v>
      </c>
      <c r="G64" s="763">
        <f>'IGM Paste'!AB65</f>
        <v>0</v>
      </c>
      <c r="H64" s="5">
        <f>'IGM Paste'!F65</f>
        <v>0</v>
      </c>
      <c r="I64" t="str">
        <f>IF('IGM Paste'!H65=0,"-",'IGM Paste'!H65)</f>
        <v>-</v>
      </c>
      <c r="J64" t="str">
        <f>IF('IGM Paste'!I65=0,"-",'IGM Paste'!I65)</f>
        <v>-</v>
      </c>
      <c r="K64" t="str">
        <f>IF('IGM Paste'!J65=0,"-",'IGM Paste'!J65)</f>
        <v>-</v>
      </c>
      <c r="L64">
        <f>'IGM Paste'!K65</f>
        <v>0</v>
      </c>
      <c r="M64" s="20" t="str">
        <f>IF('IGM Paste'!R65=0,"Flat",'IGM Paste'!R65)</f>
        <v>Flat</v>
      </c>
      <c r="N64" s="177">
        <f>'IGM Paste'!AH65</f>
        <v>0</v>
      </c>
      <c r="O64" s="403">
        <f>'IGM Paste'!O65</f>
        <v>0</v>
      </c>
      <c r="P64">
        <f>'IGM Paste'!BC65</f>
        <v>0</v>
      </c>
    </row>
    <row r="65" spans="1:16" x14ac:dyDescent="0.3">
      <c r="A65" s="334">
        <f>'IGM Paste'!A66</f>
        <v>0</v>
      </c>
      <c r="B65">
        <f>'IGM Paste'!Y66</f>
        <v>0</v>
      </c>
      <c r="C65">
        <f>'IGM Paste'!C66</f>
        <v>0</v>
      </c>
      <c r="D65" s="4">
        <f>'IGM Paste'!D66</f>
        <v>0</v>
      </c>
      <c r="E65">
        <f>'IGM Paste'!E66</f>
        <v>0</v>
      </c>
      <c r="F65">
        <f>'IGM Paste'!AL66</f>
        <v>0</v>
      </c>
      <c r="G65" s="763">
        <f>'IGM Paste'!AB66</f>
        <v>0</v>
      </c>
      <c r="H65" s="5">
        <f>'IGM Paste'!F66</f>
        <v>0</v>
      </c>
      <c r="I65" t="str">
        <f>IF('IGM Paste'!H66=0,"-",'IGM Paste'!H66)</f>
        <v>-</v>
      </c>
      <c r="J65" t="str">
        <f>IF('IGM Paste'!I66=0,"-",'IGM Paste'!I66)</f>
        <v>-</v>
      </c>
      <c r="K65" t="str">
        <f>IF('IGM Paste'!J66=0,"-",'IGM Paste'!J66)</f>
        <v>-</v>
      </c>
      <c r="L65">
        <f>'IGM Paste'!K66</f>
        <v>0</v>
      </c>
      <c r="M65" s="20" t="str">
        <f>IF('IGM Paste'!R66=0,"Flat",'IGM Paste'!R66)</f>
        <v>Flat</v>
      </c>
      <c r="N65" s="177">
        <f>'IGM Paste'!AH66</f>
        <v>0</v>
      </c>
      <c r="O65" s="403">
        <f>'IGM Paste'!O66</f>
        <v>0</v>
      </c>
      <c r="P65">
        <f>'IGM Paste'!BC66</f>
        <v>0</v>
      </c>
    </row>
    <row r="66" spans="1:16" x14ac:dyDescent="0.3">
      <c r="A66" s="334">
        <f>'IGM Paste'!A67</f>
        <v>0</v>
      </c>
      <c r="B66">
        <f>'IGM Paste'!Y67</f>
        <v>0</v>
      </c>
      <c r="C66">
        <f>'IGM Paste'!C67</f>
        <v>0</v>
      </c>
      <c r="D66" s="4">
        <f>'IGM Paste'!D67</f>
        <v>0</v>
      </c>
      <c r="E66">
        <f>'IGM Paste'!E67</f>
        <v>0</v>
      </c>
      <c r="F66">
        <f>'IGM Paste'!AL67</f>
        <v>0</v>
      </c>
      <c r="G66" s="763">
        <f>'IGM Paste'!AB67</f>
        <v>0</v>
      </c>
      <c r="H66" s="5">
        <f>'IGM Paste'!F67</f>
        <v>0</v>
      </c>
      <c r="I66" t="str">
        <f>IF('IGM Paste'!H67=0,"-",'IGM Paste'!H67)</f>
        <v>-</v>
      </c>
      <c r="J66" t="str">
        <f>IF('IGM Paste'!I67=0,"-",'IGM Paste'!I67)</f>
        <v>-</v>
      </c>
      <c r="K66" t="str">
        <f>IF('IGM Paste'!J67=0,"-",'IGM Paste'!J67)</f>
        <v>-</v>
      </c>
      <c r="L66">
        <f>'IGM Paste'!K67</f>
        <v>0</v>
      </c>
      <c r="M66" s="20" t="str">
        <f>IF('IGM Paste'!R67=0,"Flat",'IGM Paste'!R67)</f>
        <v>Flat</v>
      </c>
      <c r="N66" s="177">
        <f>'IGM Paste'!AH67</f>
        <v>0</v>
      </c>
      <c r="O66" s="403">
        <f>'IGM Paste'!O67</f>
        <v>0</v>
      </c>
      <c r="P66">
        <f>'IGM Paste'!BC67</f>
        <v>0</v>
      </c>
    </row>
    <row r="67" spans="1:16" x14ac:dyDescent="0.3">
      <c r="A67" s="334">
        <f>'IGM Paste'!A68</f>
        <v>0</v>
      </c>
      <c r="B67">
        <f>'IGM Paste'!Y68</f>
        <v>0</v>
      </c>
      <c r="C67">
        <f>'IGM Paste'!C68</f>
        <v>0</v>
      </c>
      <c r="D67" s="4">
        <f>'IGM Paste'!D68</f>
        <v>0</v>
      </c>
      <c r="E67">
        <f>'IGM Paste'!E68</f>
        <v>0</v>
      </c>
      <c r="F67">
        <f>'IGM Paste'!AL68</f>
        <v>0</v>
      </c>
      <c r="G67" s="763">
        <f>'IGM Paste'!AB68</f>
        <v>0</v>
      </c>
      <c r="H67" s="5">
        <f>'IGM Paste'!F68</f>
        <v>0</v>
      </c>
      <c r="I67" t="str">
        <f>IF('IGM Paste'!H68=0,"-",'IGM Paste'!H68)</f>
        <v>-</v>
      </c>
      <c r="J67" t="str">
        <f>IF('IGM Paste'!I68=0,"-",'IGM Paste'!I68)</f>
        <v>-</v>
      </c>
      <c r="K67" t="str">
        <f>IF('IGM Paste'!J68=0,"-",'IGM Paste'!J68)</f>
        <v>-</v>
      </c>
      <c r="L67">
        <f>'IGM Paste'!K68</f>
        <v>0</v>
      </c>
      <c r="M67" s="20" t="str">
        <f>IF('IGM Paste'!R68=0,"Flat",'IGM Paste'!R68)</f>
        <v>Flat</v>
      </c>
      <c r="N67" s="177">
        <f>'IGM Paste'!AH68</f>
        <v>0</v>
      </c>
      <c r="O67" s="403">
        <f>'IGM Paste'!O68</f>
        <v>0</v>
      </c>
      <c r="P67">
        <f>'IGM Paste'!BC68</f>
        <v>0</v>
      </c>
    </row>
    <row r="68" spans="1:16" x14ac:dyDescent="0.3">
      <c r="A68" s="334">
        <f>'IGM Paste'!A69</f>
        <v>0</v>
      </c>
      <c r="B68">
        <f>'IGM Paste'!Y69</f>
        <v>0</v>
      </c>
      <c r="C68">
        <f>'IGM Paste'!C69</f>
        <v>0</v>
      </c>
      <c r="D68" s="4">
        <f>'IGM Paste'!D69</f>
        <v>0</v>
      </c>
      <c r="E68">
        <f>'IGM Paste'!E69</f>
        <v>0</v>
      </c>
      <c r="F68">
        <f>'IGM Paste'!AL69</f>
        <v>0</v>
      </c>
      <c r="G68" s="763">
        <f>'IGM Paste'!AB69</f>
        <v>0</v>
      </c>
      <c r="H68" s="5">
        <f>'IGM Paste'!F69</f>
        <v>0</v>
      </c>
      <c r="I68" t="str">
        <f>IF('IGM Paste'!H69=0,"-",'IGM Paste'!H69)</f>
        <v>-</v>
      </c>
      <c r="J68" t="str">
        <f>IF('IGM Paste'!I69=0,"-",'IGM Paste'!I69)</f>
        <v>-</v>
      </c>
      <c r="K68" t="str">
        <f>IF('IGM Paste'!J69=0,"-",'IGM Paste'!J69)</f>
        <v>-</v>
      </c>
      <c r="L68">
        <f>'IGM Paste'!K69</f>
        <v>0</v>
      </c>
      <c r="M68" s="20" t="str">
        <f>IF('IGM Paste'!R69=0,"Flat",'IGM Paste'!R69)</f>
        <v>Flat</v>
      </c>
      <c r="N68" s="177">
        <f>'IGM Paste'!AH69</f>
        <v>0</v>
      </c>
      <c r="O68" s="403">
        <f>'IGM Paste'!O69</f>
        <v>0</v>
      </c>
      <c r="P68">
        <f>'IGM Paste'!BC69</f>
        <v>0</v>
      </c>
    </row>
    <row r="69" spans="1:16" x14ac:dyDescent="0.3">
      <c r="A69" s="334">
        <f>'IGM Paste'!A70</f>
        <v>0</v>
      </c>
      <c r="B69">
        <f>'IGM Paste'!Y70</f>
        <v>0</v>
      </c>
      <c r="C69">
        <f>'IGM Paste'!C70</f>
        <v>0</v>
      </c>
      <c r="D69" s="4">
        <f>'IGM Paste'!D70</f>
        <v>0</v>
      </c>
      <c r="E69">
        <f>'IGM Paste'!E70</f>
        <v>0</v>
      </c>
      <c r="F69">
        <f>'IGM Paste'!AL70</f>
        <v>0</v>
      </c>
      <c r="G69" s="763">
        <f>'IGM Paste'!AB70</f>
        <v>0</v>
      </c>
      <c r="H69" s="5">
        <f>'IGM Paste'!F70</f>
        <v>0</v>
      </c>
      <c r="I69" t="str">
        <f>IF('IGM Paste'!H70=0,"-",'IGM Paste'!H70)</f>
        <v>-</v>
      </c>
      <c r="J69" t="str">
        <f>IF('IGM Paste'!I70=0,"-",'IGM Paste'!I70)</f>
        <v>-</v>
      </c>
      <c r="K69" t="str">
        <f>IF('IGM Paste'!J70=0,"-",'IGM Paste'!J70)</f>
        <v>-</v>
      </c>
      <c r="L69">
        <f>'IGM Paste'!K70</f>
        <v>0</v>
      </c>
      <c r="M69" s="20" t="str">
        <f>IF('IGM Paste'!R70=0,"Flat",'IGM Paste'!R70)</f>
        <v>Flat</v>
      </c>
      <c r="N69" s="177">
        <f>'IGM Paste'!AH70</f>
        <v>0</v>
      </c>
      <c r="O69" s="403">
        <f>'IGM Paste'!O70</f>
        <v>0</v>
      </c>
      <c r="P69">
        <f>'IGM Paste'!BC70</f>
        <v>0</v>
      </c>
    </row>
    <row r="70" spans="1:16" x14ac:dyDescent="0.3">
      <c r="A70" s="334">
        <f>'IGM Paste'!A71</f>
        <v>0</v>
      </c>
      <c r="B70">
        <f>'IGM Paste'!Y71</f>
        <v>0</v>
      </c>
      <c r="C70">
        <f>'IGM Paste'!C71</f>
        <v>0</v>
      </c>
      <c r="D70" s="4">
        <f>'IGM Paste'!D71</f>
        <v>0</v>
      </c>
      <c r="E70">
        <f>'IGM Paste'!E71</f>
        <v>0</v>
      </c>
      <c r="F70">
        <f>'IGM Paste'!AL71</f>
        <v>0</v>
      </c>
      <c r="G70" s="763">
        <f>'IGM Paste'!AB71</f>
        <v>0</v>
      </c>
      <c r="H70" s="5">
        <f>'IGM Paste'!F71</f>
        <v>0</v>
      </c>
      <c r="I70" t="str">
        <f>IF('IGM Paste'!H71=0,"-",'IGM Paste'!H71)</f>
        <v>-</v>
      </c>
      <c r="J70" t="str">
        <f>IF('IGM Paste'!I71=0,"-",'IGM Paste'!I71)</f>
        <v>-</v>
      </c>
      <c r="K70" t="str">
        <f>IF('IGM Paste'!J71=0,"-",'IGM Paste'!J71)</f>
        <v>-</v>
      </c>
      <c r="L70">
        <f>'IGM Paste'!K71</f>
        <v>0</v>
      </c>
      <c r="M70" s="20" t="str">
        <f>IF('IGM Paste'!R71=0,"Flat",'IGM Paste'!R71)</f>
        <v>Flat</v>
      </c>
      <c r="N70" s="177">
        <f>'IGM Paste'!AH71</f>
        <v>0</v>
      </c>
      <c r="O70" s="403">
        <f>'IGM Paste'!O71</f>
        <v>0</v>
      </c>
      <c r="P70">
        <f>'IGM Paste'!BC71</f>
        <v>0</v>
      </c>
    </row>
    <row r="71" spans="1:16" x14ac:dyDescent="0.3">
      <c r="A71" s="334">
        <f>'IGM Paste'!A72</f>
        <v>0</v>
      </c>
      <c r="B71">
        <f>'IGM Paste'!Y72</f>
        <v>0</v>
      </c>
      <c r="C71">
        <f>'IGM Paste'!C72</f>
        <v>0</v>
      </c>
      <c r="D71" s="4">
        <f>'IGM Paste'!D72</f>
        <v>0</v>
      </c>
      <c r="E71">
        <f>'IGM Paste'!E72</f>
        <v>0</v>
      </c>
      <c r="F71">
        <f>'IGM Paste'!AL72</f>
        <v>0</v>
      </c>
      <c r="G71" s="763">
        <f>'IGM Paste'!AB72</f>
        <v>0</v>
      </c>
      <c r="H71" s="5">
        <f>'IGM Paste'!F72</f>
        <v>0</v>
      </c>
      <c r="I71" t="str">
        <f>IF('IGM Paste'!H72=0,"-",'IGM Paste'!H72)</f>
        <v>-</v>
      </c>
      <c r="J71" t="str">
        <f>IF('IGM Paste'!I72=0,"-",'IGM Paste'!I72)</f>
        <v>-</v>
      </c>
      <c r="K71" t="str">
        <f>IF('IGM Paste'!J72=0,"-",'IGM Paste'!J72)</f>
        <v>-</v>
      </c>
      <c r="L71">
        <f>'IGM Paste'!K72</f>
        <v>0</v>
      </c>
      <c r="M71" s="20" t="str">
        <f>IF('IGM Paste'!R72=0,"Flat",'IGM Paste'!R72)</f>
        <v>Flat</v>
      </c>
      <c r="N71" s="177">
        <f>'IGM Paste'!AH72</f>
        <v>0</v>
      </c>
      <c r="O71" s="403">
        <f>'IGM Paste'!O72</f>
        <v>0</v>
      </c>
      <c r="P71">
        <f>'IGM Paste'!BC72</f>
        <v>0</v>
      </c>
    </row>
    <row r="72" spans="1:16" x14ac:dyDescent="0.3">
      <c r="A72" s="334">
        <f>'IGM Paste'!A73</f>
        <v>0</v>
      </c>
      <c r="B72">
        <f>'IGM Paste'!Y73</f>
        <v>0</v>
      </c>
      <c r="C72">
        <f>'IGM Paste'!C73</f>
        <v>0</v>
      </c>
      <c r="D72" s="4">
        <f>'IGM Paste'!D73</f>
        <v>0</v>
      </c>
      <c r="E72">
        <f>'IGM Paste'!E73</f>
        <v>0</v>
      </c>
      <c r="F72">
        <f>'IGM Paste'!AL73</f>
        <v>0</v>
      </c>
      <c r="G72" s="763">
        <f>'IGM Paste'!AB73</f>
        <v>0</v>
      </c>
      <c r="H72" s="5">
        <f>'IGM Paste'!F73</f>
        <v>0</v>
      </c>
      <c r="I72" t="str">
        <f>IF('IGM Paste'!H73=0,"-",'IGM Paste'!H73)</f>
        <v>-</v>
      </c>
      <c r="J72" t="str">
        <f>IF('IGM Paste'!I73=0,"-",'IGM Paste'!I73)</f>
        <v>-</v>
      </c>
      <c r="K72" t="str">
        <f>IF('IGM Paste'!J73=0,"-",'IGM Paste'!J73)</f>
        <v>-</v>
      </c>
      <c r="L72">
        <f>'IGM Paste'!K73</f>
        <v>0</v>
      </c>
      <c r="M72" s="20" t="str">
        <f>IF('IGM Paste'!R73=0,"Flat",'IGM Paste'!R73)</f>
        <v>Flat</v>
      </c>
      <c r="N72" s="177">
        <f>'IGM Paste'!AH73</f>
        <v>0</v>
      </c>
      <c r="O72" s="403">
        <f>'IGM Paste'!O73</f>
        <v>0</v>
      </c>
      <c r="P72">
        <f>'IGM Paste'!BC73</f>
        <v>0</v>
      </c>
    </row>
    <row r="73" spans="1:16" x14ac:dyDescent="0.3">
      <c r="A73" s="334">
        <f>'IGM Paste'!A74</f>
        <v>0</v>
      </c>
      <c r="B73">
        <f>'IGM Paste'!Y74</f>
        <v>0</v>
      </c>
      <c r="C73">
        <f>'IGM Paste'!C74</f>
        <v>0</v>
      </c>
      <c r="D73" s="4">
        <f>'IGM Paste'!D74</f>
        <v>0</v>
      </c>
      <c r="E73">
        <f>'IGM Paste'!E74</f>
        <v>0</v>
      </c>
      <c r="F73">
        <f>'IGM Paste'!AL74</f>
        <v>0</v>
      </c>
      <c r="G73" s="763">
        <f>'IGM Paste'!AB74</f>
        <v>0</v>
      </c>
      <c r="H73" s="5">
        <f>'IGM Paste'!F74</f>
        <v>0</v>
      </c>
      <c r="I73" t="str">
        <f>IF('IGM Paste'!H74=0,"-",'IGM Paste'!H74)</f>
        <v>-</v>
      </c>
      <c r="J73" t="str">
        <f>IF('IGM Paste'!I74=0,"-",'IGM Paste'!I74)</f>
        <v>-</v>
      </c>
      <c r="K73" t="str">
        <f>IF('IGM Paste'!J74=0,"-",'IGM Paste'!J74)</f>
        <v>-</v>
      </c>
      <c r="L73">
        <f>'IGM Paste'!K74</f>
        <v>0</v>
      </c>
      <c r="M73" s="20" t="str">
        <f>IF('IGM Paste'!R74=0,"Flat",'IGM Paste'!R74)</f>
        <v>Flat</v>
      </c>
      <c r="N73" s="177">
        <f>'IGM Paste'!AH74</f>
        <v>0</v>
      </c>
      <c r="O73" s="403">
        <f>'IGM Paste'!O74</f>
        <v>0</v>
      </c>
      <c r="P73">
        <f>'IGM Paste'!BC74</f>
        <v>0</v>
      </c>
    </row>
    <row r="74" spans="1:16" x14ac:dyDescent="0.3">
      <c r="A74" s="334">
        <f>'IGM Paste'!A75</f>
        <v>0</v>
      </c>
      <c r="B74">
        <f>'IGM Paste'!Y75</f>
        <v>0</v>
      </c>
      <c r="C74">
        <f>'IGM Paste'!C75</f>
        <v>0</v>
      </c>
      <c r="D74" s="4">
        <f>'IGM Paste'!D75</f>
        <v>0</v>
      </c>
      <c r="E74">
        <f>'IGM Paste'!E75</f>
        <v>0</v>
      </c>
      <c r="F74">
        <f>'IGM Paste'!AL75</f>
        <v>0</v>
      </c>
      <c r="G74" s="763">
        <f>'IGM Paste'!AB75</f>
        <v>0</v>
      </c>
      <c r="H74" s="5">
        <f>'IGM Paste'!F75</f>
        <v>0</v>
      </c>
      <c r="I74" t="str">
        <f>IF('IGM Paste'!H75=0,"-",'IGM Paste'!H75)</f>
        <v>-</v>
      </c>
      <c r="J74" t="str">
        <f>IF('IGM Paste'!I75=0,"-",'IGM Paste'!I75)</f>
        <v>-</v>
      </c>
      <c r="K74" t="str">
        <f>IF('IGM Paste'!J75=0,"-",'IGM Paste'!J75)</f>
        <v>-</v>
      </c>
      <c r="L74">
        <f>'IGM Paste'!K75</f>
        <v>0</v>
      </c>
      <c r="M74" s="20" t="str">
        <f>IF('IGM Paste'!R75=0,"Flat",'IGM Paste'!R75)</f>
        <v>Flat</v>
      </c>
      <c r="N74" s="177">
        <f>'IGM Paste'!AH75</f>
        <v>0</v>
      </c>
      <c r="O74" s="403">
        <f>'IGM Paste'!O75</f>
        <v>0</v>
      </c>
      <c r="P74">
        <f>'IGM Paste'!BC75</f>
        <v>0</v>
      </c>
    </row>
    <row r="75" spans="1:16" x14ac:dyDescent="0.3">
      <c r="A75" s="334">
        <f>'IGM Paste'!A76</f>
        <v>0</v>
      </c>
      <c r="B75">
        <f>'IGM Paste'!Y76</f>
        <v>0</v>
      </c>
      <c r="C75">
        <f>'IGM Paste'!C76</f>
        <v>0</v>
      </c>
      <c r="D75" s="4">
        <f>'IGM Paste'!D76</f>
        <v>0</v>
      </c>
      <c r="E75">
        <f>'IGM Paste'!E76</f>
        <v>0</v>
      </c>
      <c r="F75">
        <f>'IGM Paste'!AL76</f>
        <v>0</v>
      </c>
      <c r="G75" s="763">
        <f>'IGM Paste'!AB76</f>
        <v>0</v>
      </c>
      <c r="H75" s="5">
        <f>'IGM Paste'!F76</f>
        <v>0</v>
      </c>
      <c r="I75" t="str">
        <f>IF('IGM Paste'!H76=0,"-",'IGM Paste'!H76)</f>
        <v>-</v>
      </c>
      <c r="J75" t="str">
        <f>IF('IGM Paste'!I76=0,"-",'IGM Paste'!I76)</f>
        <v>-</v>
      </c>
      <c r="K75" t="str">
        <f>IF('IGM Paste'!J76=0,"-",'IGM Paste'!J76)</f>
        <v>-</v>
      </c>
      <c r="L75">
        <f>'IGM Paste'!K76</f>
        <v>0</v>
      </c>
      <c r="M75" s="20" t="str">
        <f>IF('IGM Paste'!R76=0,"Flat",'IGM Paste'!R76)</f>
        <v>Flat</v>
      </c>
      <c r="N75" s="177">
        <f>'IGM Paste'!AH76</f>
        <v>0</v>
      </c>
      <c r="O75" s="403">
        <f>'IGM Paste'!O76</f>
        <v>0</v>
      </c>
      <c r="P75">
        <f>'IGM Paste'!BC76</f>
        <v>0</v>
      </c>
    </row>
    <row r="76" spans="1:16" x14ac:dyDescent="0.3">
      <c r="A76" s="334">
        <f>'IGM Paste'!A77</f>
        <v>0</v>
      </c>
      <c r="B76">
        <f>'IGM Paste'!Y77</f>
        <v>0</v>
      </c>
      <c r="C76">
        <f>'IGM Paste'!C77</f>
        <v>0</v>
      </c>
      <c r="D76" s="4">
        <f>'IGM Paste'!D77</f>
        <v>0</v>
      </c>
      <c r="E76">
        <f>'IGM Paste'!E77</f>
        <v>0</v>
      </c>
      <c r="F76">
        <f>'IGM Paste'!AL77</f>
        <v>0</v>
      </c>
      <c r="G76" s="763">
        <f>'IGM Paste'!AB77</f>
        <v>0</v>
      </c>
      <c r="H76" s="5">
        <f>'IGM Paste'!F77</f>
        <v>0</v>
      </c>
      <c r="I76" t="str">
        <f>IF('IGM Paste'!H77=0,"-",'IGM Paste'!H77)</f>
        <v>-</v>
      </c>
      <c r="J76" t="str">
        <f>IF('IGM Paste'!I77=0,"-",'IGM Paste'!I77)</f>
        <v>-</v>
      </c>
      <c r="K76" t="str">
        <f>IF('IGM Paste'!J77=0,"-",'IGM Paste'!J77)</f>
        <v>-</v>
      </c>
      <c r="L76">
        <f>'IGM Paste'!K77</f>
        <v>0</v>
      </c>
      <c r="M76" s="20" t="str">
        <f>IF('IGM Paste'!R77=0,"Flat",'IGM Paste'!R77)</f>
        <v>Flat</v>
      </c>
      <c r="N76" s="177">
        <f>'IGM Paste'!AH77</f>
        <v>0</v>
      </c>
      <c r="O76" s="403">
        <f>'IGM Paste'!O77</f>
        <v>0</v>
      </c>
      <c r="P76">
        <f>'IGM Paste'!BC77</f>
        <v>0</v>
      </c>
    </row>
    <row r="77" spans="1:16" x14ac:dyDescent="0.3">
      <c r="A77" s="334">
        <f>'IGM Paste'!A78</f>
        <v>0</v>
      </c>
      <c r="B77">
        <f>'IGM Paste'!Y78</f>
        <v>0</v>
      </c>
      <c r="C77">
        <f>'IGM Paste'!C78</f>
        <v>0</v>
      </c>
      <c r="D77" s="4">
        <f>'IGM Paste'!D78</f>
        <v>0</v>
      </c>
      <c r="E77">
        <f>'IGM Paste'!E78</f>
        <v>0</v>
      </c>
      <c r="F77">
        <f>'IGM Paste'!AL78</f>
        <v>0</v>
      </c>
      <c r="G77" s="763">
        <f>'IGM Paste'!AB78</f>
        <v>0</v>
      </c>
      <c r="H77" s="5">
        <f>'IGM Paste'!F78</f>
        <v>0</v>
      </c>
      <c r="I77" t="str">
        <f>IF('IGM Paste'!H78=0,"-",'IGM Paste'!H78)</f>
        <v>-</v>
      </c>
      <c r="J77" t="str">
        <f>IF('IGM Paste'!I78=0,"-",'IGM Paste'!I78)</f>
        <v>-</v>
      </c>
      <c r="K77" t="str">
        <f>IF('IGM Paste'!J78=0,"-",'IGM Paste'!J78)</f>
        <v>-</v>
      </c>
      <c r="L77">
        <f>'IGM Paste'!K78</f>
        <v>0</v>
      </c>
      <c r="M77" s="20" t="str">
        <f>IF('IGM Paste'!R78=0,"Flat",'IGM Paste'!R78)</f>
        <v>Flat</v>
      </c>
      <c r="N77" s="177">
        <f>'IGM Paste'!AH78</f>
        <v>0</v>
      </c>
      <c r="O77" s="403">
        <f>'IGM Paste'!O78</f>
        <v>0</v>
      </c>
      <c r="P77">
        <f>'IGM Paste'!BC78</f>
        <v>0</v>
      </c>
    </row>
    <row r="78" spans="1:16" x14ac:dyDescent="0.3">
      <c r="A78" s="334">
        <f>'IGM Paste'!A79</f>
        <v>0</v>
      </c>
      <c r="B78">
        <f>'IGM Paste'!Y79</f>
        <v>0</v>
      </c>
      <c r="C78">
        <f>'IGM Paste'!C79</f>
        <v>0</v>
      </c>
      <c r="D78" s="4">
        <f>'IGM Paste'!D79</f>
        <v>0</v>
      </c>
      <c r="E78">
        <f>'IGM Paste'!E79</f>
        <v>0</v>
      </c>
      <c r="F78">
        <f>'IGM Paste'!AL79</f>
        <v>0</v>
      </c>
      <c r="G78" s="763">
        <f>'IGM Paste'!AB79</f>
        <v>0</v>
      </c>
      <c r="H78" s="5">
        <f>'IGM Paste'!F79</f>
        <v>0</v>
      </c>
      <c r="I78" t="str">
        <f>IF('IGM Paste'!H79=0,"-",'IGM Paste'!H79)</f>
        <v>-</v>
      </c>
      <c r="J78" t="str">
        <f>IF('IGM Paste'!I79=0,"-",'IGM Paste'!I79)</f>
        <v>-</v>
      </c>
      <c r="K78" t="str">
        <f>IF('IGM Paste'!J79=0,"-",'IGM Paste'!J79)</f>
        <v>-</v>
      </c>
      <c r="L78">
        <f>'IGM Paste'!K79</f>
        <v>0</v>
      </c>
      <c r="M78" s="20" t="str">
        <f>IF('IGM Paste'!R79=0,"Flat",'IGM Paste'!R79)</f>
        <v>Flat</v>
      </c>
      <c r="N78" s="177">
        <f>'IGM Paste'!AH79</f>
        <v>0</v>
      </c>
      <c r="O78" s="403">
        <f>'IGM Paste'!O79</f>
        <v>0</v>
      </c>
      <c r="P78">
        <f>'IGM Paste'!BC79</f>
        <v>0</v>
      </c>
    </row>
    <row r="79" spans="1:16" x14ac:dyDescent="0.3">
      <c r="A79" s="334">
        <f>'IGM Paste'!A80</f>
        <v>0</v>
      </c>
      <c r="B79">
        <f>'IGM Paste'!Y80</f>
        <v>0</v>
      </c>
      <c r="C79">
        <f>'IGM Paste'!C80</f>
        <v>0</v>
      </c>
      <c r="D79" s="4">
        <f>'IGM Paste'!D80</f>
        <v>0</v>
      </c>
      <c r="E79">
        <f>'IGM Paste'!E80</f>
        <v>0</v>
      </c>
      <c r="F79">
        <f>'IGM Paste'!AL80</f>
        <v>0</v>
      </c>
      <c r="G79" s="763">
        <f>'IGM Paste'!AB80</f>
        <v>0</v>
      </c>
      <c r="H79" s="5">
        <f>'IGM Paste'!F80</f>
        <v>0</v>
      </c>
      <c r="I79" t="str">
        <f>IF('IGM Paste'!H80=0,"-",'IGM Paste'!H80)</f>
        <v>-</v>
      </c>
      <c r="J79" t="str">
        <f>IF('IGM Paste'!I80=0,"-",'IGM Paste'!I80)</f>
        <v>-</v>
      </c>
      <c r="K79" t="str">
        <f>IF('IGM Paste'!J80=0,"-",'IGM Paste'!J80)</f>
        <v>-</v>
      </c>
      <c r="L79">
        <f>'IGM Paste'!K80</f>
        <v>0</v>
      </c>
      <c r="M79" s="20" t="str">
        <f>IF('IGM Paste'!R80=0,"Flat",'IGM Paste'!R80)</f>
        <v>Flat</v>
      </c>
      <c r="N79" s="177">
        <f>'IGM Paste'!AH80</f>
        <v>0</v>
      </c>
      <c r="O79" s="403">
        <f>'IGM Paste'!O80</f>
        <v>0</v>
      </c>
      <c r="P79">
        <f>'IGM Paste'!BC80</f>
        <v>0</v>
      </c>
    </row>
    <row r="80" spans="1:16" x14ac:dyDescent="0.3">
      <c r="A80" s="334">
        <f>'IGM Paste'!A81</f>
        <v>0</v>
      </c>
      <c r="B80">
        <f>'IGM Paste'!Y81</f>
        <v>0</v>
      </c>
      <c r="C80">
        <f>'IGM Paste'!C81</f>
        <v>0</v>
      </c>
      <c r="D80" s="4">
        <f>'IGM Paste'!D81</f>
        <v>0</v>
      </c>
      <c r="E80">
        <f>'IGM Paste'!E81</f>
        <v>0</v>
      </c>
      <c r="F80">
        <f>'IGM Paste'!AL81</f>
        <v>0</v>
      </c>
      <c r="G80" s="763">
        <f>'IGM Paste'!AB81</f>
        <v>0</v>
      </c>
      <c r="H80" s="5">
        <f>'IGM Paste'!F81</f>
        <v>0</v>
      </c>
      <c r="I80" t="str">
        <f>IF('IGM Paste'!H81=0,"-",'IGM Paste'!H81)</f>
        <v>-</v>
      </c>
      <c r="J80" t="str">
        <f>IF('IGM Paste'!I81=0,"-",'IGM Paste'!I81)</f>
        <v>-</v>
      </c>
      <c r="K80" t="str">
        <f>IF('IGM Paste'!J81=0,"-",'IGM Paste'!J81)</f>
        <v>-</v>
      </c>
      <c r="L80">
        <f>'IGM Paste'!K81</f>
        <v>0</v>
      </c>
      <c r="M80" s="20" t="str">
        <f>IF('IGM Paste'!R81=0,"Flat",'IGM Paste'!R81)</f>
        <v>Flat</v>
      </c>
      <c r="N80" s="177">
        <f>'IGM Paste'!AH81</f>
        <v>0</v>
      </c>
      <c r="O80" s="403">
        <f>'IGM Paste'!O81</f>
        <v>0</v>
      </c>
      <c r="P80">
        <f>'IGM Paste'!BC81</f>
        <v>0</v>
      </c>
    </row>
    <row r="81" spans="1:16" x14ac:dyDescent="0.3">
      <c r="A81" s="334">
        <f>'IGM Paste'!A82</f>
        <v>0</v>
      </c>
      <c r="B81">
        <f>'IGM Paste'!Y82</f>
        <v>0</v>
      </c>
      <c r="C81">
        <f>'IGM Paste'!C82</f>
        <v>0</v>
      </c>
      <c r="D81" s="4">
        <f>'IGM Paste'!D82</f>
        <v>0</v>
      </c>
      <c r="E81">
        <f>'IGM Paste'!E82</f>
        <v>0</v>
      </c>
      <c r="F81">
        <f>'IGM Paste'!AL82</f>
        <v>0</v>
      </c>
      <c r="G81" s="763">
        <f>'IGM Paste'!AB82</f>
        <v>0</v>
      </c>
      <c r="H81" s="5">
        <f>'IGM Paste'!F82</f>
        <v>0</v>
      </c>
      <c r="I81" t="str">
        <f>IF('IGM Paste'!H82=0,"-",'IGM Paste'!H82)</f>
        <v>-</v>
      </c>
      <c r="J81" t="str">
        <f>IF('IGM Paste'!I82=0,"-",'IGM Paste'!I82)</f>
        <v>-</v>
      </c>
      <c r="K81" t="str">
        <f>IF('IGM Paste'!J82=0,"-",'IGM Paste'!J82)</f>
        <v>-</v>
      </c>
      <c r="L81">
        <f>'IGM Paste'!K82</f>
        <v>0</v>
      </c>
      <c r="M81" s="20" t="str">
        <f>IF('IGM Paste'!R82=0,"Flat",'IGM Paste'!R82)</f>
        <v>Flat</v>
      </c>
      <c r="N81" s="177">
        <f>'IGM Paste'!AH82</f>
        <v>0</v>
      </c>
      <c r="O81" s="403">
        <f>'IGM Paste'!O82</f>
        <v>0</v>
      </c>
      <c r="P81">
        <f>'IGM Paste'!BC82</f>
        <v>0</v>
      </c>
    </row>
    <row r="82" spans="1:16" x14ac:dyDescent="0.3">
      <c r="A82" s="334">
        <f>'IGM Paste'!A83</f>
        <v>0</v>
      </c>
      <c r="B82">
        <f>'IGM Paste'!Y83</f>
        <v>0</v>
      </c>
      <c r="C82">
        <f>'IGM Paste'!C83</f>
        <v>0</v>
      </c>
      <c r="D82" s="4">
        <f>'IGM Paste'!D83</f>
        <v>0</v>
      </c>
      <c r="E82">
        <f>'IGM Paste'!E83</f>
        <v>0</v>
      </c>
      <c r="F82">
        <f>'IGM Paste'!AL83</f>
        <v>0</v>
      </c>
      <c r="G82" s="763">
        <f>'IGM Paste'!AB83</f>
        <v>0</v>
      </c>
      <c r="H82" s="5">
        <f>'IGM Paste'!F83</f>
        <v>0</v>
      </c>
      <c r="I82" t="str">
        <f>IF('IGM Paste'!H83=0,"-",'IGM Paste'!H83)</f>
        <v>-</v>
      </c>
      <c r="J82" t="str">
        <f>IF('IGM Paste'!I83=0,"-",'IGM Paste'!I83)</f>
        <v>-</v>
      </c>
      <c r="K82" t="str">
        <f>IF('IGM Paste'!J83=0,"-",'IGM Paste'!J83)</f>
        <v>-</v>
      </c>
      <c r="L82">
        <f>'IGM Paste'!K83</f>
        <v>0</v>
      </c>
      <c r="M82" s="20" t="str">
        <f>IF('IGM Paste'!R83=0,"Flat",'IGM Paste'!R83)</f>
        <v>Flat</v>
      </c>
      <c r="N82" s="177">
        <f>'IGM Paste'!AH83</f>
        <v>0</v>
      </c>
      <c r="O82" s="403">
        <f>'IGM Paste'!O83</f>
        <v>0</v>
      </c>
      <c r="P82">
        <f>'IGM Paste'!BC83</f>
        <v>0</v>
      </c>
    </row>
    <row r="83" spans="1:16" x14ac:dyDescent="0.3">
      <c r="A83" s="334">
        <f>'IGM Paste'!A84</f>
        <v>0</v>
      </c>
      <c r="B83">
        <f>'IGM Paste'!Y84</f>
        <v>0</v>
      </c>
      <c r="C83">
        <f>'IGM Paste'!C84</f>
        <v>0</v>
      </c>
      <c r="D83" s="4">
        <f>'IGM Paste'!D84</f>
        <v>0</v>
      </c>
      <c r="E83">
        <f>'IGM Paste'!E84</f>
        <v>0</v>
      </c>
      <c r="F83">
        <f>'IGM Paste'!AL84</f>
        <v>0</v>
      </c>
      <c r="G83" s="763">
        <f>'IGM Paste'!AB84</f>
        <v>0</v>
      </c>
      <c r="H83" s="5">
        <f>'IGM Paste'!F84</f>
        <v>0</v>
      </c>
      <c r="I83" t="str">
        <f>IF('IGM Paste'!H84=0,"-",'IGM Paste'!H84)</f>
        <v>-</v>
      </c>
      <c r="J83" t="str">
        <f>IF('IGM Paste'!I84=0,"-",'IGM Paste'!I84)</f>
        <v>-</v>
      </c>
      <c r="K83" t="str">
        <f>IF('IGM Paste'!J84=0,"-",'IGM Paste'!J84)</f>
        <v>-</v>
      </c>
      <c r="L83">
        <f>'IGM Paste'!K84</f>
        <v>0</v>
      </c>
      <c r="M83" s="20" t="str">
        <f>IF('IGM Paste'!R84=0,"Flat",'IGM Paste'!R84)</f>
        <v>Flat</v>
      </c>
      <c r="N83" s="177">
        <f>'IGM Paste'!AH84</f>
        <v>0</v>
      </c>
      <c r="O83" s="403">
        <f>'IGM Paste'!O84</f>
        <v>0</v>
      </c>
      <c r="P83">
        <f>'IGM Paste'!BC84</f>
        <v>0</v>
      </c>
    </row>
    <row r="84" spans="1:16" x14ac:dyDescent="0.3">
      <c r="A84" s="334">
        <f>'IGM Paste'!A85</f>
        <v>0</v>
      </c>
      <c r="B84">
        <f>'IGM Paste'!Y85</f>
        <v>0</v>
      </c>
      <c r="C84">
        <f>'IGM Paste'!C85</f>
        <v>0</v>
      </c>
      <c r="D84" s="4">
        <f>'IGM Paste'!D85</f>
        <v>0</v>
      </c>
      <c r="E84">
        <f>'IGM Paste'!E85</f>
        <v>0</v>
      </c>
      <c r="F84">
        <f>'IGM Paste'!AL85</f>
        <v>0</v>
      </c>
      <c r="G84" s="763">
        <f>'IGM Paste'!AB85</f>
        <v>0</v>
      </c>
      <c r="H84" s="5">
        <f>'IGM Paste'!F85</f>
        <v>0</v>
      </c>
      <c r="I84" t="str">
        <f>IF('IGM Paste'!H85=0,"-",'IGM Paste'!H85)</f>
        <v>-</v>
      </c>
      <c r="J84" t="str">
        <f>IF('IGM Paste'!I85=0,"-",'IGM Paste'!I85)</f>
        <v>-</v>
      </c>
      <c r="K84" t="str">
        <f>IF('IGM Paste'!J85=0,"-",'IGM Paste'!J85)</f>
        <v>-</v>
      </c>
      <c r="L84">
        <f>'IGM Paste'!K85</f>
        <v>0</v>
      </c>
      <c r="M84" s="20" t="str">
        <f>IF('IGM Paste'!R85=0,"Flat",'IGM Paste'!R85)</f>
        <v>Flat</v>
      </c>
      <c r="N84" s="177">
        <f>'IGM Paste'!AH85</f>
        <v>0</v>
      </c>
      <c r="O84" s="403">
        <f>'IGM Paste'!O85</f>
        <v>0</v>
      </c>
      <c r="P84">
        <f>'IGM Paste'!BC85</f>
        <v>0</v>
      </c>
    </row>
    <row r="85" spans="1:16" x14ac:dyDescent="0.3">
      <c r="A85" s="334">
        <f>'IGM Paste'!A86</f>
        <v>0</v>
      </c>
      <c r="B85">
        <f>'IGM Paste'!Y86</f>
        <v>0</v>
      </c>
      <c r="C85">
        <f>'IGM Paste'!C86</f>
        <v>0</v>
      </c>
      <c r="D85" s="4">
        <f>'IGM Paste'!D86</f>
        <v>0</v>
      </c>
      <c r="E85">
        <f>'IGM Paste'!E86</f>
        <v>0</v>
      </c>
      <c r="F85">
        <f>'IGM Paste'!AL86</f>
        <v>0</v>
      </c>
      <c r="G85" s="763">
        <f>'IGM Paste'!AB86</f>
        <v>0</v>
      </c>
      <c r="H85" s="5">
        <f>'IGM Paste'!F86</f>
        <v>0</v>
      </c>
      <c r="I85" t="str">
        <f>IF('IGM Paste'!H86=0,"-",'IGM Paste'!H86)</f>
        <v>-</v>
      </c>
      <c r="J85" t="str">
        <f>IF('IGM Paste'!I86=0,"-",'IGM Paste'!I86)</f>
        <v>-</v>
      </c>
      <c r="K85" t="str">
        <f>IF('IGM Paste'!J86=0,"-",'IGM Paste'!J86)</f>
        <v>-</v>
      </c>
      <c r="L85">
        <f>'IGM Paste'!K86</f>
        <v>0</v>
      </c>
      <c r="M85" s="20" t="str">
        <f>IF('IGM Paste'!R86=0,"Flat",'IGM Paste'!R86)</f>
        <v>Flat</v>
      </c>
      <c r="N85" s="177">
        <f>'IGM Paste'!AH86</f>
        <v>0</v>
      </c>
      <c r="O85" s="403">
        <f>'IGM Paste'!O86</f>
        <v>0</v>
      </c>
      <c r="P85">
        <f>'IGM Paste'!BC86</f>
        <v>0</v>
      </c>
    </row>
    <row r="86" spans="1:16" x14ac:dyDescent="0.3">
      <c r="A86" s="334">
        <f>'IGM Paste'!A87</f>
        <v>0</v>
      </c>
      <c r="B86">
        <f>'IGM Paste'!Y87</f>
        <v>0</v>
      </c>
      <c r="C86">
        <f>'IGM Paste'!C87</f>
        <v>0</v>
      </c>
      <c r="D86" s="4">
        <f>'IGM Paste'!D87</f>
        <v>0</v>
      </c>
      <c r="E86">
        <f>'IGM Paste'!E87</f>
        <v>0</v>
      </c>
      <c r="F86">
        <f>'IGM Paste'!AL87</f>
        <v>0</v>
      </c>
      <c r="G86" s="763">
        <f>'IGM Paste'!AB87</f>
        <v>0</v>
      </c>
      <c r="H86" s="5">
        <f>'IGM Paste'!F87</f>
        <v>0</v>
      </c>
      <c r="I86" t="str">
        <f>IF('IGM Paste'!H87=0,"-",'IGM Paste'!H87)</f>
        <v>-</v>
      </c>
      <c r="J86" t="str">
        <f>IF('IGM Paste'!I87=0,"-",'IGM Paste'!I87)</f>
        <v>-</v>
      </c>
      <c r="K86" t="str">
        <f>IF('IGM Paste'!J87=0,"-",'IGM Paste'!J87)</f>
        <v>-</v>
      </c>
      <c r="L86">
        <f>'IGM Paste'!K87</f>
        <v>0</v>
      </c>
      <c r="M86" s="20" t="str">
        <f>IF('IGM Paste'!R87=0,"Flat",'IGM Paste'!R87)</f>
        <v>Flat</v>
      </c>
      <c r="N86" s="177">
        <f>'IGM Paste'!AH87</f>
        <v>0</v>
      </c>
      <c r="O86" s="403">
        <f>'IGM Paste'!O87</f>
        <v>0</v>
      </c>
      <c r="P86">
        <f>'IGM Paste'!BC87</f>
        <v>0</v>
      </c>
    </row>
    <row r="87" spans="1:16" x14ac:dyDescent="0.3">
      <c r="A87" s="334">
        <f>'IGM Paste'!A88</f>
        <v>0</v>
      </c>
      <c r="B87">
        <f>'IGM Paste'!Y88</f>
        <v>0</v>
      </c>
      <c r="C87">
        <f>'IGM Paste'!C88</f>
        <v>0</v>
      </c>
      <c r="D87" s="4">
        <f>'IGM Paste'!D88</f>
        <v>0</v>
      </c>
      <c r="E87">
        <f>'IGM Paste'!E88</f>
        <v>0</v>
      </c>
      <c r="F87">
        <f>'IGM Paste'!AL88</f>
        <v>0</v>
      </c>
      <c r="G87" s="763">
        <f>'IGM Paste'!AB88</f>
        <v>0</v>
      </c>
      <c r="H87" s="5">
        <f>'IGM Paste'!F88</f>
        <v>0</v>
      </c>
      <c r="I87" t="str">
        <f>IF('IGM Paste'!H88=0,"-",'IGM Paste'!H88)</f>
        <v>-</v>
      </c>
      <c r="J87" t="str">
        <f>IF('IGM Paste'!I88=0,"-",'IGM Paste'!I88)</f>
        <v>-</v>
      </c>
      <c r="K87" t="str">
        <f>IF('IGM Paste'!J88=0,"-",'IGM Paste'!J88)</f>
        <v>-</v>
      </c>
      <c r="L87">
        <f>'IGM Paste'!K88</f>
        <v>0</v>
      </c>
      <c r="M87" s="20" t="str">
        <f>IF('IGM Paste'!R88=0,"Flat",'IGM Paste'!R88)</f>
        <v>Flat</v>
      </c>
      <c r="N87" s="177">
        <f>'IGM Paste'!AH88</f>
        <v>0</v>
      </c>
      <c r="O87" s="403">
        <f>'IGM Paste'!O88</f>
        <v>0</v>
      </c>
      <c r="P87">
        <f>'IGM Paste'!BC88</f>
        <v>0</v>
      </c>
    </row>
    <row r="88" spans="1:16" x14ac:dyDescent="0.3">
      <c r="A88" s="334">
        <f>'IGM Paste'!A89</f>
        <v>0</v>
      </c>
      <c r="B88">
        <f>'IGM Paste'!Y89</f>
        <v>0</v>
      </c>
      <c r="C88">
        <f>'IGM Paste'!C89</f>
        <v>0</v>
      </c>
      <c r="D88" s="4">
        <f>'IGM Paste'!D89</f>
        <v>0</v>
      </c>
      <c r="E88">
        <f>'IGM Paste'!E89</f>
        <v>0</v>
      </c>
      <c r="F88">
        <f>'IGM Paste'!AL89</f>
        <v>0</v>
      </c>
      <c r="G88" s="763">
        <f>'IGM Paste'!AB89</f>
        <v>0</v>
      </c>
      <c r="H88" s="5">
        <f>'IGM Paste'!F89</f>
        <v>0</v>
      </c>
      <c r="I88" t="str">
        <f>IF('IGM Paste'!H89=0,"-",'IGM Paste'!H89)</f>
        <v>-</v>
      </c>
      <c r="J88" t="str">
        <f>IF('IGM Paste'!I89=0,"-",'IGM Paste'!I89)</f>
        <v>-</v>
      </c>
      <c r="K88" t="str">
        <f>IF('IGM Paste'!J89=0,"-",'IGM Paste'!J89)</f>
        <v>-</v>
      </c>
      <c r="L88">
        <f>'IGM Paste'!K89</f>
        <v>0</v>
      </c>
      <c r="M88" s="20" t="str">
        <f>IF('IGM Paste'!R89=0,"Flat",'IGM Paste'!R89)</f>
        <v>Flat</v>
      </c>
      <c r="N88" s="177">
        <f>'IGM Paste'!AH89</f>
        <v>0</v>
      </c>
      <c r="O88" s="403">
        <f>'IGM Paste'!O89</f>
        <v>0</v>
      </c>
      <c r="P88">
        <f>'IGM Paste'!BC89</f>
        <v>0</v>
      </c>
    </row>
    <row r="89" spans="1:16" x14ac:dyDescent="0.3">
      <c r="A89" s="334">
        <f>'IGM Paste'!A90</f>
        <v>0</v>
      </c>
      <c r="B89">
        <f>'IGM Paste'!Y90</f>
        <v>0</v>
      </c>
      <c r="C89">
        <f>'IGM Paste'!C90</f>
        <v>0</v>
      </c>
      <c r="D89" s="4">
        <f>'IGM Paste'!D90</f>
        <v>0</v>
      </c>
      <c r="E89">
        <f>'IGM Paste'!E90</f>
        <v>0</v>
      </c>
      <c r="F89">
        <f>'IGM Paste'!AL90</f>
        <v>0</v>
      </c>
      <c r="G89" s="763">
        <f>'IGM Paste'!AB90</f>
        <v>0</v>
      </c>
      <c r="H89" s="5">
        <f>'IGM Paste'!F90</f>
        <v>0</v>
      </c>
      <c r="I89" t="str">
        <f>IF('IGM Paste'!H90=0,"-",'IGM Paste'!H90)</f>
        <v>-</v>
      </c>
      <c r="J89" t="str">
        <f>IF('IGM Paste'!I90=0,"-",'IGM Paste'!I90)</f>
        <v>-</v>
      </c>
      <c r="K89" t="str">
        <f>IF('IGM Paste'!J90=0,"-",'IGM Paste'!J90)</f>
        <v>-</v>
      </c>
      <c r="L89">
        <f>'IGM Paste'!K90</f>
        <v>0</v>
      </c>
      <c r="M89" s="20" t="str">
        <f>IF('IGM Paste'!R90=0,"Flat",'IGM Paste'!R90)</f>
        <v>Flat</v>
      </c>
      <c r="N89" s="177">
        <f>'IGM Paste'!AH90</f>
        <v>0</v>
      </c>
      <c r="O89" s="403">
        <f>'IGM Paste'!O90</f>
        <v>0</v>
      </c>
      <c r="P89">
        <f>'IGM Paste'!BC90</f>
        <v>0</v>
      </c>
    </row>
    <row r="90" spans="1:16" x14ac:dyDescent="0.3">
      <c r="A90" s="334">
        <f>'IGM Paste'!A91</f>
        <v>0</v>
      </c>
      <c r="B90">
        <f>'IGM Paste'!Y91</f>
        <v>0</v>
      </c>
      <c r="C90">
        <f>'IGM Paste'!C91</f>
        <v>0</v>
      </c>
      <c r="D90" s="4">
        <f>'IGM Paste'!D91</f>
        <v>0</v>
      </c>
      <c r="E90">
        <f>'IGM Paste'!E91</f>
        <v>0</v>
      </c>
      <c r="F90">
        <f>'IGM Paste'!AL91</f>
        <v>0</v>
      </c>
      <c r="G90" s="763">
        <f>'IGM Paste'!AB91</f>
        <v>0</v>
      </c>
      <c r="H90" s="5">
        <f>'IGM Paste'!F91</f>
        <v>0</v>
      </c>
      <c r="I90" t="str">
        <f>IF('IGM Paste'!H91=0,"-",'IGM Paste'!H91)</f>
        <v>-</v>
      </c>
      <c r="J90" t="str">
        <f>IF('IGM Paste'!I91=0,"-",'IGM Paste'!I91)</f>
        <v>-</v>
      </c>
      <c r="K90" t="str">
        <f>IF('IGM Paste'!J91=0,"-",'IGM Paste'!J91)</f>
        <v>-</v>
      </c>
      <c r="L90">
        <f>'IGM Paste'!K91</f>
        <v>0</v>
      </c>
      <c r="M90" s="20" t="str">
        <f>IF('IGM Paste'!R91=0,"Flat",'IGM Paste'!R91)</f>
        <v>Flat</v>
      </c>
      <c r="N90" s="177">
        <f>'IGM Paste'!AH91</f>
        <v>0</v>
      </c>
      <c r="O90" s="403">
        <f>'IGM Paste'!O91</f>
        <v>0</v>
      </c>
      <c r="P90">
        <f>'IGM Paste'!BC91</f>
        <v>0</v>
      </c>
    </row>
    <row r="91" spans="1:16" x14ac:dyDescent="0.3">
      <c r="A91" s="334">
        <f>'IGM Paste'!A92</f>
        <v>0</v>
      </c>
      <c r="B91">
        <f>'IGM Paste'!Y92</f>
        <v>0</v>
      </c>
      <c r="C91">
        <f>'IGM Paste'!C92</f>
        <v>0</v>
      </c>
      <c r="D91" s="4">
        <f>'IGM Paste'!D92</f>
        <v>0</v>
      </c>
      <c r="E91">
        <f>'IGM Paste'!E92</f>
        <v>0</v>
      </c>
      <c r="F91">
        <f>'IGM Paste'!AL92</f>
        <v>0</v>
      </c>
      <c r="G91" s="763">
        <f>'IGM Paste'!AB92</f>
        <v>0</v>
      </c>
      <c r="H91" s="5">
        <f>'IGM Paste'!F92</f>
        <v>0</v>
      </c>
      <c r="I91" t="str">
        <f>IF('IGM Paste'!H92=0,"-",'IGM Paste'!H92)</f>
        <v>-</v>
      </c>
      <c r="J91" t="str">
        <f>IF('IGM Paste'!I92=0,"-",'IGM Paste'!I92)</f>
        <v>-</v>
      </c>
      <c r="K91" t="str">
        <f>IF('IGM Paste'!J92=0,"-",'IGM Paste'!J92)</f>
        <v>-</v>
      </c>
      <c r="L91">
        <f>'IGM Paste'!K92</f>
        <v>0</v>
      </c>
      <c r="M91" s="20" t="str">
        <f>IF('IGM Paste'!R92=0,"Flat",'IGM Paste'!R92)</f>
        <v>Flat</v>
      </c>
      <c r="N91" s="177">
        <f>'IGM Paste'!AH92</f>
        <v>0</v>
      </c>
      <c r="O91" s="403">
        <f>'IGM Paste'!O92</f>
        <v>0</v>
      </c>
      <c r="P91">
        <f>'IGM Paste'!BC92</f>
        <v>0</v>
      </c>
    </row>
    <row r="92" spans="1:16" x14ac:dyDescent="0.3">
      <c r="A92" s="334">
        <f>'IGM Paste'!A93</f>
        <v>0</v>
      </c>
      <c r="B92">
        <f>'IGM Paste'!Y93</f>
        <v>0</v>
      </c>
      <c r="C92">
        <f>'IGM Paste'!C93</f>
        <v>0</v>
      </c>
      <c r="D92" s="4">
        <f>'IGM Paste'!D93</f>
        <v>0</v>
      </c>
      <c r="E92">
        <f>'IGM Paste'!E93</f>
        <v>0</v>
      </c>
      <c r="F92">
        <f>'IGM Paste'!AL93</f>
        <v>0</v>
      </c>
      <c r="G92" s="763">
        <f>'IGM Paste'!AB93</f>
        <v>0</v>
      </c>
      <c r="H92" s="5">
        <f>'IGM Paste'!F93</f>
        <v>0</v>
      </c>
      <c r="I92" t="str">
        <f>IF('IGM Paste'!H93=0,"-",'IGM Paste'!H93)</f>
        <v>-</v>
      </c>
      <c r="J92" t="str">
        <f>IF('IGM Paste'!I93=0,"-",'IGM Paste'!I93)</f>
        <v>-</v>
      </c>
      <c r="K92" t="str">
        <f>IF('IGM Paste'!J93=0,"-",'IGM Paste'!J93)</f>
        <v>-</v>
      </c>
      <c r="L92">
        <f>'IGM Paste'!K93</f>
        <v>0</v>
      </c>
      <c r="M92" s="20" t="str">
        <f>IF('IGM Paste'!R93=0,"Flat",'IGM Paste'!R93)</f>
        <v>Flat</v>
      </c>
      <c r="N92" s="177">
        <f>'IGM Paste'!AH93</f>
        <v>0</v>
      </c>
      <c r="O92" s="403">
        <f>'IGM Paste'!O93</f>
        <v>0</v>
      </c>
      <c r="P92">
        <f>'IGM Paste'!BC93</f>
        <v>0</v>
      </c>
    </row>
    <row r="93" spans="1:16" x14ac:dyDescent="0.3">
      <c r="A93" s="334">
        <f>'IGM Paste'!A94</f>
        <v>0</v>
      </c>
      <c r="B93">
        <f>'IGM Paste'!Y94</f>
        <v>0</v>
      </c>
      <c r="C93">
        <f>'IGM Paste'!C94</f>
        <v>0</v>
      </c>
      <c r="D93" s="4">
        <f>'IGM Paste'!D94</f>
        <v>0</v>
      </c>
      <c r="E93">
        <f>'IGM Paste'!E94</f>
        <v>0</v>
      </c>
      <c r="F93">
        <f>'IGM Paste'!AL94</f>
        <v>0</v>
      </c>
      <c r="G93" s="763">
        <f>'IGM Paste'!AB94</f>
        <v>0</v>
      </c>
      <c r="H93" s="5">
        <f>'IGM Paste'!F94</f>
        <v>0</v>
      </c>
      <c r="I93" t="str">
        <f>IF('IGM Paste'!H94=0,"-",'IGM Paste'!H94)</f>
        <v>-</v>
      </c>
      <c r="J93" t="str">
        <f>IF('IGM Paste'!I94=0,"-",'IGM Paste'!I94)</f>
        <v>-</v>
      </c>
      <c r="K93" t="str">
        <f>IF('IGM Paste'!J94=0,"-",'IGM Paste'!J94)</f>
        <v>-</v>
      </c>
      <c r="L93">
        <f>'IGM Paste'!K94</f>
        <v>0</v>
      </c>
      <c r="M93" s="20" t="str">
        <f>IF('IGM Paste'!R94=0,"Flat",'IGM Paste'!R94)</f>
        <v>Flat</v>
      </c>
      <c r="N93" s="177">
        <f>'IGM Paste'!AH94</f>
        <v>0</v>
      </c>
      <c r="O93" s="403">
        <f>'IGM Paste'!O94</f>
        <v>0</v>
      </c>
      <c r="P93">
        <f>'IGM Paste'!BC94</f>
        <v>0</v>
      </c>
    </row>
    <row r="94" spans="1:16" x14ac:dyDescent="0.3">
      <c r="A94" s="334">
        <f>'IGM Paste'!A95</f>
        <v>0</v>
      </c>
      <c r="B94">
        <f>'IGM Paste'!Y95</f>
        <v>0</v>
      </c>
      <c r="C94">
        <f>'IGM Paste'!C95</f>
        <v>0</v>
      </c>
      <c r="D94" s="4">
        <f>'IGM Paste'!D95</f>
        <v>0</v>
      </c>
      <c r="E94">
        <f>'IGM Paste'!E95</f>
        <v>0</v>
      </c>
      <c r="F94">
        <f>'IGM Paste'!AL95</f>
        <v>0</v>
      </c>
      <c r="G94" s="763">
        <f>'IGM Paste'!AB95</f>
        <v>0</v>
      </c>
      <c r="H94" s="5">
        <f>'IGM Paste'!F95</f>
        <v>0</v>
      </c>
      <c r="I94" t="str">
        <f>IF('IGM Paste'!H95=0,"-",'IGM Paste'!H95)</f>
        <v>-</v>
      </c>
      <c r="J94" t="str">
        <f>IF('IGM Paste'!I95=0,"-",'IGM Paste'!I95)</f>
        <v>-</v>
      </c>
      <c r="K94" t="str">
        <f>IF('IGM Paste'!J95=0,"-",'IGM Paste'!J95)</f>
        <v>-</v>
      </c>
      <c r="L94">
        <f>'IGM Paste'!K95</f>
        <v>0</v>
      </c>
      <c r="M94" s="20" t="str">
        <f>IF('IGM Paste'!R95=0,"Flat",'IGM Paste'!R95)</f>
        <v>Flat</v>
      </c>
      <c r="N94" s="177">
        <f>'IGM Paste'!AH95</f>
        <v>0</v>
      </c>
      <c r="O94" s="403">
        <f>'IGM Paste'!O95</f>
        <v>0</v>
      </c>
      <c r="P94">
        <f>'IGM Paste'!BC95</f>
        <v>0</v>
      </c>
    </row>
    <row r="95" spans="1:16" x14ac:dyDescent="0.3">
      <c r="A95" s="334">
        <f>'IGM Paste'!A96</f>
        <v>0</v>
      </c>
      <c r="B95">
        <f>'IGM Paste'!Y96</f>
        <v>0</v>
      </c>
      <c r="C95">
        <f>'IGM Paste'!C96</f>
        <v>0</v>
      </c>
      <c r="D95" s="4">
        <f>'IGM Paste'!D96</f>
        <v>0</v>
      </c>
      <c r="E95">
        <f>'IGM Paste'!E96</f>
        <v>0</v>
      </c>
      <c r="F95">
        <f>'IGM Paste'!AL96</f>
        <v>0</v>
      </c>
      <c r="G95" s="763">
        <f>'IGM Paste'!AB96</f>
        <v>0</v>
      </c>
      <c r="H95" s="5">
        <f>'IGM Paste'!F96</f>
        <v>0</v>
      </c>
      <c r="I95" t="str">
        <f>IF('IGM Paste'!H96=0,"-",'IGM Paste'!H96)</f>
        <v>-</v>
      </c>
      <c r="J95" t="str">
        <f>IF('IGM Paste'!I96=0,"-",'IGM Paste'!I96)</f>
        <v>-</v>
      </c>
      <c r="K95" t="str">
        <f>IF('IGM Paste'!J96=0,"-",'IGM Paste'!J96)</f>
        <v>-</v>
      </c>
      <c r="L95">
        <f>'IGM Paste'!K96</f>
        <v>0</v>
      </c>
      <c r="M95" s="20" t="str">
        <f>IF('IGM Paste'!R96=0,"Flat",'IGM Paste'!R96)</f>
        <v>Flat</v>
      </c>
      <c r="N95" s="177">
        <f>'IGM Paste'!AH96</f>
        <v>0</v>
      </c>
      <c r="O95" s="403">
        <f>'IGM Paste'!O96</f>
        <v>0</v>
      </c>
      <c r="P95">
        <f>'IGM Paste'!BC96</f>
        <v>0</v>
      </c>
    </row>
    <row r="96" spans="1:16" x14ac:dyDescent="0.3">
      <c r="A96" s="334">
        <f>'IGM Paste'!A97</f>
        <v>0</v>
      </c>
      <c r="B96">
        <f>'IGM Paste'!Y97</f>
        <v>0</v>
      </c>
      <c r="C96">
        <f>'IGM Paste'!C97</f>
        <v>0</v>
      </c>
      <c r="D96" s="4">
        <f>'IGM Paste'!D97</f>
        <v>0</v>
      </c>
      <c r="E96">
        <f>'IGM Paste'!E97</f>
        <v>0</v>
      </c>
      <c r="F96">
        <f>'IGM Paste'!AL97</f>
        <v>0</v>
      </c>
      <c r="G96" s="763">
        <f>'IGM Paste'!AB97</f>
        <v>0</v>
      </c>
      <c r="H96" s="5">
        <f>'IGM Paste'!F97</f>
        <v>0</v>
      </c>
      <c r="I96" t="str">
        <f>IF('IGM Paste'!H97=0,"-",'IGM Paste'!H97)</f>
        <v>-</v>
      </c>
      <c r="J96" t="str">
        <f>IF('IGM Paste'!I97=0,"-",'IGM Paste'!I97)</f>
        <v>-</v>
      </c>
      <c r="K96" t="str">
        <f>IF('IGM Paste'!J97=0,"-",'IGM Paste'!J97)</f>
        <v>-</v>
      </c>
      <c r="L96">
        <f>'IGM Paste'!K97</f>
        <v>0</v>
      </c>
      <c r="M96" s="20" t="str">
        <f>IF('IGM Paste'!R97=0,"Flat",'IGM Paste'!R97)</f>
        <v>Flat</v>
      </c>
      <c r="N96" s="177">
        <f>'IGM Paste'!AH97</f>
        <v>0</v>
      </c>
      <c r="O96" s="403">
        <f>'IGM Paste'!O97</f>
        <v>0</v>
      </c>
      <c r="P96">
        <f>'IGM Paste'!BC97</f>
        <v>0</v>
      </c>
    </row>
    <row r="97" spans="1:16" x14ac:dyDescent="0.3">
      <c r="A97" s="334">
        <f>'IGM Paste'!A98</f>
        <v>0</v>
      </c>
      <c r="B97">
        <f>'IGM Paste'!Y98</f>
        <v>0</v>
      </c>
      <c r="C97">
        <f>'IGM Paste'!C98</f>
        <v>0</v>
      </c>
      <c r="D97" s="4">
        <f>'IGM Paste'!D98</f>
        <v>0</v>
      </c>
      <c r="E97">
        <f>'IGM Paste'!E98</f>
        <v>0</v>
      </c>
      <c r="F97">
        <f>'IGM Paste'!AL98</f>
        <v>0</v>
      </c>
      <c r="G97" s="763">
        <f>'IGM Paste'!AB98</f>
        <v>0</v>
      </c>
      <c r="H97" s="5">
        <f>'IGM Paste'!F98</f>
        <v>0</v>
      </c>
      <c r="I97" t="str">
        <f>IF('IGM Paste'!H98=0,"-",'IGM Paste'!H98)</f>
        <v>-</v>
      </c>
      <c r="J97" t="str">
        <f>IF('IGM Paste'!I98=0,"-",'IGM Paste'!I98)</f>
        <v>-</v>
      </c>
      <c r="K97" t="str">
        <f>IF('IGM Paste'!J98=0,"-",'IGM Paste'!J98)</f>
        <v>-</v>
      </c>
      <c r="L97">
        <f>'IGM Paste'!K98</f>
        <v>0</v>
      </c>
      <c r="M97" s="20" t="str">
        <f>IF('IGM Paste'!R98=0,"Flat",'IGM Paste'!R98)</f>
        <v>Flat</v>
      </c>
      <c r="N97" s="177">
        <f>'IGM Paste'!AH98</f>
        <v>0</v>
      </c>
      <c r="O97" s="403">
        <f>'IGM Paste'!O98</f>
        <v>0</v>
      </c>
      <c r="P97">
        <f>'IGM Paste'!BC98</f>
        <v>0</v>
      </c>
    </row>
    <row r="98" spans="1:16" x14ac:dyDescent="0.3">
      <c r="A98" s="334">
        <f>'IGM Paste'!A99</f>
        <v>0</v>
      </c>
      <c r="B98">
        <f>'IGM Paste'!Y99</f>
        <v>0</v>
      </c>
      <c r="C98">
        <f>'IGM Paste'!C99</f>
        <v>0</v>
      </c>
      <c r="D98" s="4">
        <f>'IGM Paste'!D99</f>
        <v>0</v>
      </c>
      <c r="E98">
        <f>'IGM Paste'!E99</f>
        <v>0</v>
      </c>
      <c r="F98">
        <f>'IGM Paste'!AL99</f>
        <v>0</v>
      </c>
      <c r="G98" s="763">
        <f>'IGM Paste'!AB99</f>
        <v>0</v>
      </c>
      <c r="H98" s="5">
        <f>'IGM Paste'!F99</f>
        <v>0</v>
      </c>
      <c r="I98" t="str">
        <f>IF('IGM Paste'!H99=0,"-",'IGM Paste'!H99)</f>
        <v>-</v>
      </c>
      <c r="J98" t="str">
        <f>IF('IGM Paste'!I99=0,"-",'IGM Paste'!I99)</f>
        <v>-</v>
      </c>
      <c r="K98" t="str">
        <f>IF('IGM Paste'!J99=0,"-",'IGM Paste'!J99)</f>
        <v>-</v>
      </c>
      <c r="L98">
        <f>'IGM Paste'!K99</f>
        <v>0</v>
      </c>
      <c r="M98" s="20" t="str">
        <f>IF('IGM Paste'!R99=0,"Flat",'IGM Paste'!R99)</f>
        <v>Flat</v>
      </c>
      <c r="N98" s="177">
        <f>'IGM Paste'!AH99</f>
        <v>0</v>
      </c>
      <c r="O98" s="403">
        <f>'IGM Paste'!O99</f>
        <v>0</v>
      </c>
      <c r="P98">
        <f>'IGM Paste'!BC99</f>
        <v>0</v>
      </c>
    </row>
    <row r="99" spans="1:16" x14ac:dyDescent="0.3">
      <c r="A99" s="334">
        <f>'IGM Paste'!A100</f>
        <v>0</v>
      </c>
      <c r="B99">
        <f>'IGM Paste'!Y100</f>
        <v>0</v>
      </c>
      <c r="C99">
        <f>'IGM Paste'!C100</f>
        <v>0</v>
      </c>
      <c r="D99" s="4">
        <f>'IGM Paste'!D100</f>
        <v>0</v>
      </c>
      <c r="E99">
        <f>'IGM Paste'!E100</f>
        <v>0</v>
      </c>
      <c r="F99">
        <f>'IGM Paste'!AL100</f>
        <v>0</v>
      </c>
      <c r="G99" s="763">
        <f>'IGM Paste'!AB100</f>
        <v>0</v>
      </c>
      <c r="H99" s="5">
        <f>'IGM Paste'!F100</f>
        <v>0</v>
      </c>
      <c r="I99" t="str">
        <f>IF('IGM Paste'!H100=0,"-",'IGM Paste'!H100)</f>
        <v>-</v>
      </c>
      <c r="J99" t="str">
        <f>IF('IGM Paste'!I100=0,"-",'IGM Paste'!I100)</f>
        <v>-</v>
      </c>
      <c r="K99" t="str">
        <f>IF('IGM Paste'!J100=0,"-",'IGM Paste'!J100)</f>
        <v>-</v>
      </c>
      <c r="L99">
        <f>'IGM Paste'!K100</f>
        <v>0</v>
      </c>
      <c r="M99" s="20" t="str">
        <f>IF('IGM Paste'!R100=0,"Flat",'IGM Paste'!R100)</f>
        <v>Flat</v>
      </c>
      <c r="N99" s="177">
        <f>'IGM Paste'!AH100</f>
        <v>0</v>
      </c>
      <c r="O99" s="403">
        <f>'IGM Paste'!O100</f>
        <v>0</v>
      </c>
      <c r="P99">
        <f>'IGM Paste'!BC100</f>
        <v>0</v>
      </c>
    </row>
    <row r="100" spans="1:16" x14ac:dyDescent="0.3">
      <c r="A100" s="334">
        <f>'IGM Paste'!A101</f>
        <v>0</v>
      </c>
      <c r="B100">
        <f>'IGM Paste'!Y101</f>
        <v>0</v>
      </c>
      <c r="C100">
        <f>'IGM Paste'!C101</f>
        <v>0</v>
      </c>
      <c r="D100" s="4">
        <f>'IGM Paste'!D101</f>
        <v>0</v>
      </c>
      <c r="E100">
        <f>'IGM Paste'!E101</f>
        <v>0</v>
      </c>
      <c r="F100">
        <f>'IGM Paste'!AL101</f>
        <v>0</v>
      </c>
      <c r="G100" s="763">
        <f>'IGM Paste'!AB101</f>
        <v>0</v>
      </c>
      <c r="H100" s="5">
        <f>'IGM Paste'!F101</f>
        <v>0</v>
      </c>
      <c r="I100" t="str">
        <f>IF('IGM Paste'!H101=0,"-",'IGM Paste'!H101)</f>
        <v>-</v>
      </c>
      <c r="J100" t="str">
        <f>IF('IGM Paste'!I101=0,"-",'IGM Paste'!I101)</f>
        <v>-</v>
      </c>
      <c r="K100" t="str">
        <f>IF('IGM Paste'!J101=0,"-",'IGM Paste'!J101)</f>
        <v>-</v>
      </c>
      <c r="L100">
        <f>'IGM Paste'!K101</f>
        <v>0</v>
      </c>
      <c r="M100" s="20" t="str">
        <f>IF('IGM Paste'!R101=0,"Flat",'IGM Paste'!R101)</f>
        <v>Flat</v>
      </c>
      <c r="N100" s="177">
        <f>'IGM Paste'!AH101</f>
        <v>0</v>
      </c>
      <c r="O100" s="403">
        <f>'IGM Paste'!O101</f>
        <v>0</v>
      </c>
      <c r="P100">
        <f>'IGM Paste'!BC101</f>
        <v>0</v>
      </c>
    </row>
    <row r="101" spans="1:16" x14ac:dyDescent="0.3">
      <c r="A101" s="334">
        <f>'IGM Paste'!A102</f>
        <v>0</v>
      </c>
      <c r="B101">
        <f>'IGM Paste'!Y102</f>
        <v>0</v>
      </c>
      <c r="C101">
        <f>'IGM Paste'!C102</f>
        <v>0</v>
      </c>
      <c r="D101" s="4">
        <f>'IGM Paste'!D102</f>
        <v>0</v>
      </c>
      <c r="E101">
        <f>'IGM Paste'!E102</f>
        <v>0</v>
      </c>
      <c r="F101">
        <f>'IGM Paste'!AL102</f>
        <v>0</v>
      </c>
      <c r="G101" s="763">
        <f>'IGM Paste'!AB102</f>
        <v>0</v>
      </c>
      <c r="H101" s="5">
        <f>'IGM Paste'!F102</f>
        <v>0</v>
      </c>
      <c r="I101" t="str">
        <f>IF('IGM Paste'!H102=0,"-",'IGM Paste'!H102)</f>
        <v>-</v>
      </c>
      <c r="J101" t="str">
        <f>IF('IGM Paste'!I102=0,"-",'IGM Paste'!I102)</f>
        <v>-</v>
      </c>
      <c r="K101" t="str">
        <f>IF('IGM Paste'!J102=0,"-",'IGM Paste'!J102)</f>
        <v>-</v>
      </c>
      <c r="L101">
        <f>'IGM Paste'!K102</f>
        <v>0</v>
      </c>
      <c r="M101" s="20" t="str">
        <f>IF('IGM Paste'!R102=0,"Flat",'IGM Paste'!R102)</f>
        <v>Flat</v>
      </c>
      <c r="N101" s="177">
        <f>'IGM Paste'!AH102</f>
        <v>0</v>
      </c>
      <c r="O101" s="403">
        <f>'IGM Paste'!O102</f>
        <v>0</v>
      </c>
      <c r="P101">
        <f>'IGM Paste'!BC102</f>
        <v>0</v>
      </c>
    </row>
    <row r="102" spans="1:16" x14ac:dyDescent="0.3">
      <c r="A102" s="334">
        <f>'IGM Paste'!A103</f>
        <v>0</v>
      </c>
      <c r="B102">
        <f>'IGM Paste'!Y103</f>
        <v>0</v>
      </c>
      <c r="C102">
        <f>'IGM Paste'!C103</f>
        <v>0</v>
      </c>
      <c r="D102" s="4">
        <f>'IGM Paste'!D103</f>
        <v>0</v>
      </c>
      <c r="E102">
        <f>'IGM Paste'!E103</f>
        <v>0</v>
      </c>
      <c r="F102">
        <f>'IGM Paste'!AL103</f>
        <v>0</v>
      </c>
      <c r="G102" s="763">
        <f>'IGM Paste'!AB103</f>
        <v>0</v>
      </c>
      <c r="H102" s="5">
        <f>'IGM Paste'!F103</f>
        <v>0</v>
      </c>
      <c r="I102" t="str">
        <f>IF('IGM Paste'!H103=0,"-",'IGM Paste'!H103)</f>
        <v>-</v>
      </c>
      <c r="J102" t="str">
        <f>IF('IGM Paste'!I103=0,"-",'IGM Paste'!I103)</f>
        <v>-</v>
      </c>
      <c r="K102" t="str">
        <f>IF('IGM Paste'!J103=0,"-",'IGM Paste'!J103)</f>
        <v>-</v>
      </c>
      <c r="L102">
        <f>'IGM Paste'!K103</f>
        <v>0</v>
      </c>
      <c r="M102" s="20" t="str">
        <f>IF('IGM Paste'!R103=0,"Flat",'IGM Paste'!R103)</f>
        <v>Flat</v>
      </c>
      <c r="N102" s="177">
        <f>'IGM Paste'!AH103</f>
        <v>0</v>
      </c>
      <c r="O102" s="403">
        <f>'IGM Paste'!O103</f>
        <v>0</v>
      </c>
      <c r="P102">
        <f>'IGM Paste'!BC103</f>
        <v>0</v>
      </c>
    </row>
    <row r="103" spans="1:16" x14ac:dyDescent="0.3">
      <c r="A103" s="334">
        <f>'IGM Paste'!A104</f>
        <v>0</v>
      </c>
      <c r="B103">
        <f>'IGM Paste'!Y104</f>
        <v>0</v>
      </c>
      <c r="C103">
        <f>'IGM Paste'!C104</f>
        <v>0</v>
      </c>
      <c r="D103" s="4">
        <f>'IGM Paste'!D104</f>
        <v>0</v>
      </c>
      <c r="E103">
        <f>'IGM Paste'!E104</f>
        <v>0</v>
      </c>
      <c r="F103">
        <f>'IGM Paste'!AL104</f>
        <v>0</v>
      </c>
      <c r="G103" s="763">
        <f>'IGM Paste'!AB104</f>
        <v>0</v>
      </c>
      <c r="H103" s="5">
        <f>'IGM Paste'!F104</f>
        <v>0</v>
      </c>
      <c r="I103" t="str">
        <f>IF('IGM Paste'!H104=0,"-",'IGM Paste'!H104)</f>
        <v>-</v>
      </c>
      <c r="J103" t="str">
        <f>IF('IGM Paste'!I104=0,"-",'IGM Paste'!I104)</f>
        <v>-</v>
      </c>
      <c r="K103" t="str">
        <f>IF('IGM Paste'!J104=0,"-",'IGM Paste'!J104)</f>
        <v>-</v>
      </c>
      <c r="L103">
        <f>'IGM Paste'!K104</f>
        <v>0</v>
      </c>
      <c r="M103" s="20" t="str">
        <f>IF('IGM Paste'!R104=0,"Flat",'IGM Paste'!R104)</f>
        <v>Flat</v>
      </c>
      <c r="N103" s="177">
        <f>'IGM Paste'!AH104</f>
        <v>0</v>
      </c>
      <c r="O103" s="403">
        <f>'IGM Paste'!O104</f>
        <v>0</v>
      </c>
      <c r="P103">
        <f>'IGM Paste'!BC104</f>
        <v>0</v>
      </c>
    </row>
    <row r="104" spans="1:16" x14ac:dyDescent="0.3">
      <c r="A104" s="334">
        <f>'IGM Paste'!A105</f>
        <v>0</v>
      </c>
      <c r="B104">
        <f>'IGM Paste'!Y105</f>
        <v>0</v>
      </c>
      <c r="C104">
        <f>'IGM Paste'!C105</f>
        <v>0</v>
      </c>
      <c r="D104" s="4">
        <f>'IGM Paste'!D105</f>
        <v>0</v>
      </c>
      <c r="E104">
        <f>'IGM Paste'!E105</f>
        <v>0</v>
      </c>
      <c r="F104">
        <f>'IGM Paste'!AL105</f>
        <v>0</v>
      </c>
      <c r="G104" s="763">
        <f>'IGM Paste'!AB105</f>
        <v>0</v>
      </c>
      <c r="H104" s="5">
        <f>'IGM Paste'!F105</f>
        <v>0</v>
      </c>
      <c r="I104" t="str">
        <f>IF('IGM Paste'!H105=0,"-",'IGM Paste'!H105)</f>
        <v>-</v>
      </c>
      <c r="J104" t="str">
        <f>IF('IGM Paste'!I105=0,"-",'IGM Paste'!I105)</f>
        <v>-</v>
      </c>
      <c r="K104" t="str">
        <f>IF('IGM Paste'!J105=0,"-",'IGM Paste'!J105)</f>
        <v>-</v>
      </c>
      <c r="L104">
        <f>'IGM Paste'!K105</f>
        <v>0</v>
      </c>
      <c r="M104" s="20" t="str">
        <f>IF('IGM Paste'!R105=0,"Flat",'IGM Paste'!R105)</f>
        <v>Flat</v>
      </c>
      <c r="N104" s="177">
        <f>'IGM Paste'!AH105</f>
        <v>0</v>
      </c>
      <c r="O104" s="403">
        <f>'IGM Paste'!O105</f>
        <v>0</v>
      </c>
      <c r="P104">
        <f>'IGM Paste'!BC105</f>
        <v>0</v>
      </c>
    </row>
    <row r="105" spans="1:16" x14ac:dyDescent="0.3">
      <c r="A105" s="334">
        <f>'IGM Paste'!A106</f>
        <v>0</v>
      </c>
      <c r="B105">
        <f>'IGM Paste'!Y106</f>
        <v>0</v>
      </c>
      <c r="C105">
        <f>'IGM Paste'!C106</f>
        <v>0</v>
      </c>
      <c r="D105" s="4">
        <f>'IGM Paste'!D106</f>
        <v>0</v>
      </c>
      <c r="E105">
        <f>'IGM Paste'!E106</f>
        <v>0</v>
      </c>
      <c r="F105">
        <f>'IGM Paste'!AL106</f>
        <v>0</v>
      </c>
      <c r="G105" s="763">
        <f>'IGM Paste'!AB106</f>
        <v>0</v>
      </c>
      <c r="H105" s="5">
        <f>'IGM Paste'!F106</f>
        <v>0</v>
      </c>
      <c r="I105" t="str">
        <f>IF('IGM Paste'!H106=0,"-",'IGM Paste'!H106)</f>
        <v>-</v>
      </c>
      <c r="J105" t="str">
        <f>IF('IGM Paste'!I106=0,"-",'IGM Paste'!I106)</f>
        <v>-</v>
      </c>
      <c r="K105" t="str">
        <f>IF('IGM Paste'!J106=0,"-",'IGM Paste'!J106)</f>
        <v>-</v>
      </c>
      <c r="L105">
        <f>'IGM Paste'!K106</f>
        <v>0</v>
      </c>
      <c r="M105" s="20" t="str">
        <f>IF('IGM Paste'!R106=0,"Flat",'IGM Paste'!R106)</f>
        <v>Flat</v>
      </c>
      <c r="N105" s="177">
        <f>'IGM Paste'!AH106</f>
        <v>0</v>
      </c>
      <c r="O105" s="403">
        <f>'IGM Paste'!O106</f>
        <v>0</v>
      </c>
      <c r="P105">
        <f>'IGM Paste'!BC106</f>
        <v>0</v>
      </c>
    </row>
    <row r="106" spans="1:16" x14ac:dyDescent="0.3">
      <c r="A106" s="334">
        <f>'IGM Paste'!A107</f>
        <v>0</v>
      </c>
      <c r="B106">
        <f>'IGM Paste'!Y107</f>
        <v>0</v>
      </c>
      <c r="C106">
        <f>'IGM Paste'!C107</f>
        <v>0</v>
      </c>
      <c r="D106" s="4">
        <f>'IGM Paste'!D107</f>
        <v>0</v>
      </c>
      <c r="E106">
        <f>'IGM Paste'!E107</f>
        <v>0</v>
      </c>
      <c r="F106">
        <f>'IGM Paste'!AL107</f>
        <v>0</v>
      </c>
      <c r="G106" s="763">
        <f>'IGM Paste'!AB107</f>
        <v>0</v>
      </c>
      <c r="H106" s="5">
        <f>'IGM Paste'!F107</f>
        <v>0</v>
      </c>
      <c r="I106" t="str">
        <f>IF('IGM Paste'!H107=0,"-",'IGM Paste'!H107)</f>
        <v>-</v>
      </c>
      <c r="J106" t="str">
        <f>IF('IGM Paste'!I107=0,"-",'IGM Paste'!I107)</f>
        <v>-</v>
      </c>
      <c r="K106" t="str">
        <f>IF('IGM Paste'!J107=0,"-",'IGM Paste'!J107)</f>
        <v>-</v>
      </c>
      <c r="L106">
        <f>'IGM Paste'!K107</f>
        <v>0</v>
      </c>
      <c r="M106" s="20" t="str">
        <f>IF('IGM Paste'!R107=0,"Flat",'IGM Paste'!R107)</f>
        <v>Flat</v>
      </c>
      <c r="N106" s="177">
        <f>'IGM Paste'!AH107</f>
        <v>0</v>
      </c>
      <c r="O106" s="403">
        <f>'IGM Paste'!O107</f>
        <v>0</v>
      </c>
      <c r="P106">
        <f>'IGM Paste'!BC107</f>
        <v>0</v>
      </c>
    </row>
    <row r="107" spans="1:16" x14ac:dyDescent="0.3">
      <c r="A107" s="334">
        <f>'IGM Paste'!A108</f>
        <v>0</v>
      </c>
      <c r="B107">
        <f>'IGM Paste'!Y108</f>
        <v>0</v>
      </c>
      <c r="C107">
        <f>'IGM Paste'!C108</f>
        <v>0</v>
      </c>
      <c r="D107" s="4">
        <f>'IGM Paste'!D108</f>
        <v>0</v>
      </c>
      <c r="E107">
        <f>'IGM Paste'!E108</f>
        <v>0</v>
      </c>
      <c r="F107">
        <f>'IGM Paste'!AL108</f>
        <v>0</v>
      </c>
      <c r="G107" s="763">
        <f>'IGM Paste'!AB108</f>
        <v>0</v>
      </c>
      <c r="H107" s="5">
        <f>'IGM Paste'!F108</f>
        <v>0</v>
      </c>
      <c r="I107" t="str">
        <f>IF('IGM Paste'!H108=0,"-",'IGM Paste'!H108)</f>
        <v>-</v>
      </c>
      <c r="J107" t="str">
        <f>IF('IGM Paste'!I108=0,"-",'IGM Paste'!I108)</f>
        <v>-</v>
      </c>
      <c r="K107" t="str">
        <f>IF('IGM Paste'!J108=0,"-",'IGM Paste'!J108)</f>
        <v>-</v>
      </c>
      <c r="L107">
        <f>'IGM Paste'!K108</f>
        <v>0</v>
      </c>
      <c r="M107" s="20" t="str">
        <f>IF('IGM Paste'!R108=0,"Flat",'IGM Paste'!R108)</f>
        <v>Flat</v>
      </c>
      <c r="N107" s="177">
        <f>'IGM Paste'!AH108</f>
        <v>0</v>
      </c>
      <c r="O107" s="403">
        <f>'IGM Paste'!O108</f>
        <v>0</v>
      </c>
      <c r="P107">
        <f>'IGM Paste'!BC108</f>
        <v>0</v>
      </c>
    </row>
    <row r="108" spans="1:16" x14ac:dyDescent="0.3">
      <c r="A108" s="334">
        <f>'IGM Paste'!A109</f>
        <v>0</v>
      </c>
      <c r="B108">
        <f>'IGM Paste'!Y109</f>
        <v>0</v>
      </c>
      <c r="C108">
        <f>'IGM Paste'!C109</f>
        <v>0</v>
      </c>
      <c r="D108" s="4">
        <f>'IGM Paste'!D109</f>
        <v>0</v>
      </c>
      <c r="E108">
        <f>'IGM Paste'!E109</f>
        <v>0</v>
      </c>
      <c r="F108">
        <f>'IGM Paste'!AL109</f>
        <v>0</v>
      </c>
      <c r="G108" s="763">
        <f>'IGM Paste'!AB109</f>
        <v>0</v>
      </c>
      <c r="H108" s="5">
        <f>'IGM Paste'!F109</f>
        <v>0</v>
      </c>
      <c r="I108" t="str">
        <f>IF('IGM Paste'!H109=0,"-",'IGM Paste'!H109)</f>
        <v>-</v>
      </c>
      <c r="J108" t="str">
        <f>IF('IGM Paste'!I109=0,"-",'IGM Paste'!I109)</f>
        <v>-</v>
      </c>
      <c r="K108" t="str">
        <f>IF('IGM Paste'!J109=0,"-",'IGM Paste'!J109)</f>
        <v>-</v>
      </c>
      <c r="L108">
        <f>'IGM Paste'!K109</f>
        <v>0</v>
      </c>
      <c r="M108" s="20" t="str">
        <f>IF('IGM Paste'!R109=0,"Flat",'IGM Paste'!R109)</f>
        <v>Flat</v>
      </c>
      <c r="N108" s="177">
        <f>'IGM Paste'!AH109</f>
        <v>0</v>
      </c>
      <c r="O108" s="403">
        <f>'IGM Paste'!O109</f>
        <v>0</v>
      </c>
      <c r="P108">
        <f>'IGM Paste'!BC109</f>
        <v>0</v>
      </c>
    </row>
    <row r="109" spans="1:16" x14ac:dyDescent="0.3">
      <c r="A109" s="334">
        <f>'IGM Paste'!A110</f>
        <v>0</v>
      </c>
      <c r="B109">
        <f>'IGM Paste'!Y110</f>
        <v>0</v>
      </c>
      <c r="C109">
        <f>'IGM Paste'!C110</f>
        <v>0</v>
      </c>
      <c r="D109" s="4">
        <f>'IGM Paste'!D110</f>
        <v>0</v>
      </c>
      <c r="E109">
        <f>'IGM Paste'!E110</f>
        <v>0</v>
      </c>
      <c r="F109">
        <f>'IGM Paste'!AL110</f>
        <v>0</v>
      </c>
      <c r="G109" s="763">
        <f>'IGM Paste'!AB110</f>
        <v>0</v>
      </c>
      <c r="H109" s="5">
        <f>'IGM Paste'!F110</f>
        <v>0</v>
      </c>
      <c r="I109" t="str">
        <f>IF('IGM Paste'!H110=0,"-",'IGM Paste'!H110)</f>
        <v>-</v>
      </c>
      <c r="J109" t="str">
        <f>IF('IGM Paste'!I110=0,"-",'IGM Paste'!I110)</f>
        <v>-</v>
      </c>
      <c r="K109" t="str">
        <f>IF('IGM Paste'!J110=0,"-",'IGM Paste'!J110)</f>
        <v>-</v>
      </c>
      <c r="L109">
        <f>'IGM Paste'!K110</f>
        <v>0</v>
      </c>
      <c r="M109" s="20" t="str">
        <f>IF('IGM Paste'!R110=0,"Flat",'IGM Paste'!R110)</f>
        <v>Flat</v>
      </c>
      <c r="N109" s="177">
        <f>'IGM Paste'!AH110</f>
        <v>0</v>
      </c>
      <c r="O109" s="403">
        <f>'IGM Paste'!O110</f>
        <v>0</v>
      </c>
      <c r="P109">
        <f>'IGM Paste'!BC110</f>
        <v>0</v>
      </c>
    </row>
    <row r="110" spans="1:16" x14ac:dyDescent="0.3">
      <c r="A110" s="334">
        <f>'IGM Paste'!A111</f>
        <v>0</v>
      </c>
      <c r="B110">
        <f>'IGM Paste'!Y111</f>
        <v>0</v>
      </c>
      <c r="C110">
        <f>'IGM Paste'!C111</f>
        <v>0</v>
      </c>
      <c r="D110" s="4">
        <f>'IGM Paste'!D111</f>
        <v>0</v>
      </c>
      <c r="E110">
        <f>'IGM Paste'!E111</f>
        <v>0</v>
      </c>
      <c r="F110">
        <f>'IGM Paste'!AL111</f>
        <v>0</v>
      </c>
      <c r="G110" s="763">
        <f>'IGM Paste'!AB111</f>
        <v>0</v>
      </c>
      <c r="H110" s="5">
        <f>'IGM Paste'!F111</f>
        <v>0</v>
      </c>
      <c r="I110" t="str">
        <f>IF('IGM Paste'!H111=0,"-",'IGM Paste'!H111)</f>
        <v>-</v>
      </c>
      <c r="J110" t="str">
        <f>IF('IGM Paste'!I111=0,"-",'IGM Paste'!I111)</f>
        <v>-</v>
      </c>
      <c r="K110" t="str">
        <f>IF('IGM Paste'!J111=0,"-",'IGM Paste'!J111)</f>
        <v>-</v>
      </c>
      <c r="L110">
        <f>'IGM Paste'!K111</f>
        <v>0</v>
      </c>
      <c r="M110" s="20" t="str">
        <f>IF('IGM Paste'!R111=0,"Flat",'IGM Paste'!R111)</f>
        <v>Flat</v>
      </c>
      <c r="N110" s="177">
        <f>'IGM Paste'!AH111</f>
        <v>0</v>
      </c>
      <c r="O110" s="403">
        <f>'IGM Paste'!O111</f>
        <v>0</v>
      </c>
      <c r="P110">
        <f>'IGM Paste'!BC111</f>
        <v>0</v>
      </c>
    </row>
    <row r="111" spans="1:16" x14ac:dyDescent="0.3">
      <c r="A111" s="334">
        <f>'IGM Paste'!A112</f>
        <v>0</v>
      </c>
      <c r="B111">
        <f>'IGM Paste'!Y112</f>
        <v>0</v>
      </c>
      <c r="C111">
        <f>'IGM Paste'!C112</f>
        <v>0</v>
      </c>
      <c r="D111" s="4">
        <f>'IGM Paste'!D112</f>
        <v>0</v>
      </c>
      <c r="E111">
        <f>'IGM Paste'!E112</f>
        <v>0</v>
      </c>
      <c r="F111">
        <f>'IGM Paste'!AL112</f>
        <v>0</v>
      </c>
      <c r="G111" s="763">
        <f>'IGM Paste'!AB112</f>
        <v>0</v>
      </c>
      <c r="H111" s="5">
        <f>'IGM Paste'!F112</f>
        <v>0</v>
      </c>
      <c r="I111" t="str">
        <f>IF('IGM Paste'!H112=0,"-",'IGM Paste'!H112)</f>
        <v>-</v>
      </c>
      <c r="J111" t="str">
        <f>IF('IGM Paste'!I112=0,"-",'IGM Paste'!I112)</f>
        <v>-</v>
      </c>
      <c r="K111" t="str">
        <f>IF('IGM Paste'!J112=0,"-",'IGM Paste'!J112)</f>
        <v>-</v>
      </c>
      <c r="L111">
        <f>'IGM Paste'!K112</f>
        <v>0</v>
      </c>
      <c r="M111" s="20" t="str">
        <f>IF('IGM Paste'!R112=0,"Flat",'IGM Paste'!R112)</f>
        <v>Flat</v>
      </c>
      <c r="N111" s="177">
        <f>'IGM Paste'!AH112</f>
        <v>0</v>
      </c>
      <c r="O111" s="403">
        <f>'IGM Paste'!O112</f>
        <v>0</v>
      </c>
      <c r="P111">
        <f>'IGM Paste'!BC112</f>
        <v>0</v>
      </c>
    </row>
    <row r="112" spans="1:16" x14ac:dyDescent="0.3">
      <c r="A112" s="334">
        <f>'IGM Paste'!A113</f>
        <v>0</v>
      </c>
      <c r="B112">
        <f>'IGM Paste'!Y113</f>
        <v>0</v>
      </c>
      <c r="C112">
        <f>'IGM Paste'!C113</f>
        <v>0</v>
      </c>
      <c r="D112" s="4">
        <f>'IGM Paste'!D113</f>
        <v>0</v>
      </c>
      <c r="E112">
        <f>'IGM Paste'!E113</f>
        <v>0</v>
      </c>
      <c r="F112">
        <f>'IGM Paste'!AL113</f>
        <v>0</v>
      </c>
      <c r="G112" s="763">
        <f>'IGM Paste'!AB113</f>
        <v>0</v>
      </c>
      <c r="H112" s="5">
        <f>'IGM Paste'!F113</f>
        <v>0</v>
      </c>
      <c r="I112" t="str">
        <f>IF('IGM Paste'!H113=0,"-",'IGM Paste'!H113)</f>
        <v>-</v>
      </c>
      <c r="J112" t="str">
        <f>IF('IGM Paste'!I113=0,"-",'IGM Paste'!I113)</f>
        <v>-</v>
      </c>
      <c r="K112" t="str">
        <f>IF('IGM Paste'!J113=0,"-",'IGM Paste'!J113)</f>
        <v>-</v>
      </c>
      <c r="L112">
        <f>'IGM Paste'!K113</f>
        <v>0</v>
      </c>
      <c r="M112" s="20" t="str">
        <f>IF('IGM Paste'!R113=0,"Flat",'IGM Paste'!R113)</f>
        <v>Flat</v>
      </c>
      <c r="N112" s="177">
        <f>'IGM Paste'!AH113</f>
        <v>0</v>
      </c>
      <c r="O112" s="403">
        <f>'IGM Paste'!O113</f>
        <v>0</v>
      </c>
      <c r="P112">
        <f>'IGM Paste'!BC113</f>
        <v>0</v>
      </c>
    </row>
    <row r="113" spans="1:16" x14ac:dyDescent="0.3">
      <c r="A113" s="334">
        <f>'IGM Paste'!A114</f>
        <v>0</v>
      </c>
      <c r="B113">
        <f>'IGM Paste'!Y114</f>
        <v>0</v>
      </c>
      <c r="C113">
        <f>'IGM Paste'!C114</f>
        <v>0</v>
      </c>
      <c r="D113" s="4">
        <f>'IGM Paste'!D114</f>
        <v>0</v>
      </c>
      <c r="E113">
        <f>'IGM Paste'!E114</f>
        <v>0</v>
      </c>
      <c r="F113">
        <f>'IGM Paste'!AL114</f>
        <v>0</v>
      </c>
      <c r="G113" s="763">
        <f>'IGM Paste'!AB114</f>
        <v>0</v>
      </c>
      <c r="H113" s="5">
        <f>'IGM Paste'!F114</f>
        <v>0</v>
      </c>
      <c r="I113" t="str">
        <f>IF('IGM Paste'!H114=0,"-",'IGM Paste'!H114)</f>
        <v>-</v>
      </c>
      <c r="J113" t="str">
        <f>IF('IGM Paste'!I114=0,"-",'IGM Paste'!I114)</f>
        <v>-</v>
      </c>
      <c r="K113" t="str">
        <f>IF('IGM Paste'!J114=0,"-",'IGM Paste'!J114)</f>
        <v>-</v>
      </c>
      <c r="L113">
        <f>'IGM Paste'!K114</f>
        <v>0</v>
      </c>
      <c r="M113" s="20" t="str">
        <f>IF('IGM Paste'!R114=0,"Flat",'IGM Paste'!R114)</f>
        <v>Flat</v>
      </c>
      <c r="N113" s="177">
        <f>'IGM Paste'!AH114</f>
        <v>0</v>
      </c>
      <c r="O113" s="403">
        <f>'IGM Paste'!O114</f>
        <v>0</v>
      </c>
      <c r="P113">
        <f>'IGM Paste'!BC114</f>
        <v>0</v>
      </c>
    </row>
    <row r="114" spans="1:16" x14ac:dyDescent="0.3">
      <c r="A114" s="334">
        <f>'IGM Paste'!A115</f>
        <v>0</v>
      </c>
      <c r="B114">
        <f>'IGM Paste'!Y115</f>
        <v>0</v>
      </c>
      <c r="C114">
        <f>'IGM Paste'!C115</f>
        <v>0</v>
      </c>
      <c r="D114" s="4">
        <f>'IGM Paste'!D115</f>
        <v>0</v>
      </c>
      <c r="E114">
        <f>'IGM Paste'!E115</f>
        <v>0</v>
      </c>
      <c r="F114">
        <f>'IGM Paste'!AL115</f>
        <v>0</v>
      </c>
      <c r="G114" s="763">
        <f>'IGM Paste'!AB115</f>
        <v>0</v>
      </c>
      <c r="H114" s="5">
        <f>'IGM Paste'!F115</f>
        <v>0</v>
      </c>
      <c r="I114" t="str">
        <f>IF('IGM Paste'!H115=0,"-",'IGM Paste'!H115)</f>
        <v>-</v>
      </c>
      <c r="J114" t="str">
        <f>IF('IGM Paste'!I115=0,"-",'IGM Paste'!I115)</f>
        <v>-</v>
      </c>
      <c r="K114" t="str">
        <f>IF('IGM Paste'!J115=0,"-",'IGM Paste'!J115)</f>
        <v>-</v>
      </c>
      <c r="L114">
        <f>'IGM Paste'!K115</f>
        <v>0</v>
      </c>
      <c r="M114" s="20" t="str">
        <f>IF('IGM Paste'!R115=0,"Flat",'IGM Paste'!R115)</f>
        <v>Flat</v>
      </c>
      <c r="N114" s="177">
        <f>'IGM Paste'!AH115</f>
        <v>0</v>
      </c>
      <c r="O114" s="403">
        <f>'IGM Paste'!O115</f>
        <v>0</v>
      </c>
      <c r="P114">
        <f>'IGM Paste'!BC115</f>
        <v>0</v>
      </c>
    </row>
    <row r="115" spans="1:16" x14ac:dyDescent="0.3">
      <c r="A115" s="334">
        <f>'IGM Paste'!A116</f>
        <v>0</v>
      </c>
      <c r="B115">
        <f>'IGM Paste'!Y116</f>
        <v>0</v>
      </c>
      <c r="C115">
        <f>'IGM Paste'!C116</f>
        <v>0</v>
      </c>
      <c r="D115" s="4">
        <f>'IGM Paste'!D116</f>
        <v>0</v>
      </c>
      <c r="E115">
        <f>'IGM Paste'!E116</f>
        <v>0</v>
      </c>
      <c r="F115">
        <f>'IGM Paste'!AL116</f>
        <v>0</v>
      </c>
      <c r="G115" s="763">
        <f>'IGM Paste'!AB116</f>
        <v>0</v>
      </c>
      <c r="H115" s="5">
        <f>'IGM Paste'!F116</f>
        <v>0</v>
      </c>
      <c r="I115" t="str">
        <f>IF('IGM Paste'!H116=0,"-",'IGM Paste'!H116)</f>
        <v>-</v>
      </c>
      <c r="J115" t="str">
        <f>IF('IGM Paste'!I116=0,"-",'IGM Paste'!I116)</f>
        <v>-</v>
      </c>
      <c r="K115" t="str">
        <f>IF('IGM Paste'!J116=0,"-",'IGM Paste'!J116)</f>
        <v>-</v>
      </c>
      <c r="L115">
        <f>'IGM Paste'!K116</f>
        <v>0</v>
      </c>
      <c r="M115" s="20" t="str">
        <f>IF('IGM Paste'!R116=0,"Flat",'IGM Paste'!R116)</f>
        <v>Flat</v>
      </c>
      <c r="N115" s="177">
        <f>'IGM Paste'!AH116</f>
        <v>0</v>
      </c>
      <c r="O115" s="403">
        <f>'IGM Paste'!O116</f>
        <v>0</v>
      </c>
      <c r="P115">
        <f>'IGM Paste'!BC116</f>
        <v>0</v>
      </c>
    </row>
    <row r="116" spans="1:16" x14ac:dyDescent="0.3">
      <c r="A116" s="334">
        <f>'IGM Paste'!A117</f>
        <v>0</v>
      </c>
      <c r="B116">
        <f>'IGM Paste'!Y117</f>
        <v>0</v>
      </c>
      <c r="C116">
        <f>'IGM Paste'!C117</f>
        <v>0</v>
      </c>
      <c r="D116" s="4">
        <f>'IGM Paste'!D117</f>
        <v>0</v>
      </c>
      <c r="E116">
        <f>'IGM Paste'!E117</f>
        <v>0</v>
      </c>
      <c r="F116">
        <f>'IGM Paste'!AL117</f>
        <v>0</v>
      </c>
      <c r="G116" s="763">
        <f>'IGM Paste'!AB117</f>
        <v>0</v>
      </c>
      <c r="H116" s="5">
        <f>'IGM Paste'!F117</f>
        <v>0</v>
      </c>
      <c r="I116" t="str">
        <f>IF('IGM Paste'!H117=0,"-",'IGM Paste'!H117)</f>
        <v>-</v>
      </c>
      <c r="J116" t="str">
        <f>IF('IGM Paste'!I117=0,"-",'IGM Paste'!I117)</f>
        <v>-</v>
      </c>
      <c r="K116" t="str">
        <f>IF('IGM Paste'!J117=0,"-",'IGM Paste'!J117)</f>
        <v>-</v>
      </c>
      <c r="L116">
        <f>'IGM Paste'!K117</f>
        <v>0</v>
      </c>
      <c r="M116" s="20" t="str">
        <f>IF('IGM Paste'!R117=0,"Flat",'IGM Paste'!R117)</f>
        <v>Flat</v>
      </c>
      <c r="N116" s="177">
        <f>'IGM Paste'!AH117</f>
        <v>0</v>
      </c>
      <c r="O116" s="403">
        <f>'IGM Paste'!O117</f>
        <v>0</v>
      </c>
      <c r="P116">
        <f>'IGM Paste'!BC117</f>
        <v>0</v>
      </c>
    </row>
    <row r="117" spans="1:16" x14ac:dyDescent="0.3">
      <c r="A117" s="334">
        <f>'IGM Paste'!A118</f>
        <v>0</v>
      </c>
      <c r="B117">
        <f>'IGM Paste'!Y118</f>
        <v>0</v>
      </c>
      <c r="C117">
        <f>'IGM Paste'!C118</f>
        <v>0</v>
      </c>
      <c r="D117" s="4">
        <f>'IGM Paste'!D118</f>
        <v>0</v>
      </c>
      <c r="E117">
        <f>'IGM Paste'!E118</f>
        <v>0</v>
      </c>
      <c r="F117">
        <f>'IGM Paste'!AL118</f>
        <v>0</v>
      </c>
      <c r="G117" s="763">
        <f>'IGM Paste'!AB118</f>
        <v>0</v>
      </c>
      <c r="H117" s="5">
        <f>'IGM Paste'!F118</f>
        <v>0</v>
      </c>
      <c r="I117" t="str">
        <f>IF('IGM Paste'!H118=0,"-",'IGM Paste'!H118)</f>
        <v>-</v>
      </c>
      <c r="J117" t="str">
        <f>IF('IGM Paste'!I118=0,"-",'IGM Paste'!I118)</f>
        <v>-</v>
      </c>
      <c r="K117" t="str">
        <f>IF('IGM Paste'!J118=0,"-",'IGM Paste'!J118)</f>
        <v>-</v>
      </c>
      <c r="L117">
        <f>'IGM Paste'!K118</f>
        <v>0</v>
      </c>
      <c r="M117" s="20" t="str">
        <f>IF('IGM Paste'!R118=0,"Flat",'IGM Paste'!R118)</f>
        <v>Flat</v>
      </c>
      <c r="N117" s="177">
        <f>'IGM Paste'!AH118</f>
        <v>0</v>
      </c>
      <c r="O117" s="403">
        <f>'IGM Paste'!O118</f>
        <v>0</v>
      </c>
      <c r="P117">
        <f>'IGM Paste'!BC118</f>
        <v>0</v>
      </c>
    </row>
    <row r="118" spans="1:16" x14ac:dyDescent="0.3">
      <c r="A118" s="334">
        <f>'IGM Paste'!A119</f>
        <v>0</v>
      </c>
      <c r="B118">
        <f>'IGM Paste'!Y119</f>
        <v>0</v>
      </c>
      <c r="C118">
        <f>'IGM Paste'!C119</f>
        <v>0</v>
      </c>
      <c r="D118" s="4">
        <f>'IGM Paste'!D119</f>
        <v>0</v>
      </c>
      <c r="E118">
        <f>'IGM Paste'!E119</f>
        <v>0</v>
      </c>
      <c r="F118">
        <f>'IGM Paste'!AL119</f>
        <v>0</v>
      </c>
      <c r="G118" s="763">
        <f>'IGM Paste'!AB119</f>
        <v>0</v>
      </c>
      <c r="H118" s="5">
        <f>'IGM Paste'!F119</f>
        <v>0</v>
      </c>
      <c r="I118" t="str">
        <f>IF('IGM Paste'!H119=0,"-",'IGM Paste'!H119)</f>
        <v>-</v>
      </c>
      <c r="J118" t="str">
        <f>IF('IGM Paste'!I119=0,"-",'IGM Paste'!I119)</f>
        <v>-</v>
      </c>
      <c r="K118" t="str">
        <f>IF('IGM Paste'!J119=0,"-",'IGM Paste'!J119)</f>
        <v>-</v>
      </c>
      <c r="L118">
        <f>'IGM Paste'!K119</f>
        <v>0</v>
      </c>
      <c r="M118" s="20" t="str">
        <f>IF('IGM Paste'!R119=0,"Flat",'IGM Paste'!R119)</f>
        <v>Flat</v>
      </c>
      <c r="N118" s="177">
        <f>'IGM Paste'!AH119</f>
        <v>0</v>
      </c>
      <c r="O118" s="403">
        <f>'IGM Paste'!O119</f>
        <v>0</v>
      </c>
      <c r="P118">
        <f>'IGM Paste'!BC119</f>
        <v>0</v>
      </c>
    </row>
    <row r="119" spans="1:16" x14ac:dyDescent="0.3">
      <c r="A119" s="334">
        <f>'IGM Paste'!A120</f>
        <v>0</v>
      </c>
      <c r="B119">
        <f>'IGM Paste'!Y120</f>
        <v>0</v>
      </c>
      <c r="C119">
        <f>'IGM Paste'!C120</f>
        <v>0</v>
      </c>
      <c r="D119" s="4">
        <f>'IGM Paste'!D120</f>
        <v>0</v>
      </c>
      <c r="E119">
        <f>'IGM Paste'!E120</f>
        <v>0</v>
      </c>
      <c r="F119">
        <f>'IGM Paste'!AL120</f>
        <v>0</v>
      </c>
      <c r="G119" s="763">
        <f>'IGM Paste'!AB120</f>
        <v>0</v>
      </c>
      <c r="H119" s="5">
        <f>'IGM Paste'!F120</f>
        <v>0</v>
      </c>
      <c r="I119" t="str">
        <f>IF('IGM Paste'!H120=0,"-",'IGM Paste'!H120)</f>
        <v>-</v>
      </c>
      <c r="J119" t="str">
        <f>IF('IGM Paste'!I120=0,"-",'IGM Paste'!I120)</f>
        <v>-</v>
      </c>
      <c r="K119" t="str">
        <f>IF('IGM Paste'!J120=0,"-",'IGM Paste'!J120)</f>
        <v>-</v>
      </c>
      <c r="L119">
        <f>'IGM Paste'!K120</f>
        <v>0</v>
      </c>
      <c r="M119" s="20" t="str">
        <f>IF('IGM Paste'!R120=0,"Flat",'IGM Paste'!R120)</f>
        <v>Flat</v>
      </c>
      <c r="N119" s="177">
        <f>'IGM Paste'!AH120</f>
        <v>0</v>
      </c>
      <c r="O119" s="403">
        <f>'IGM Paste'!O120</f>
        <v>0</v>
      </c>
      <c r="P119">
        <f>'IGM Paste'!BC120</f>
        <v>0</v>
      </c>
    </row>
    <row r="120" spans="1:16" x14ac:dyDescent="0.3">
      <c r="A120" s="334">
        <f>'IGM Paste'!A121</f>
        <v>0</v>
      </c>
      <c r="B120">
        <f>'IGM Paste'!Y121</f>
        <v>0</v>
      </c>
      <c r="C120">
        <f>'IGM Paste'!C121</f>
        <v>0</v>
      </c>
      <c r="D120" s="4">
        <f>'IGM Paste'!D121</f>
        <v>0</v>
      </c>
      <c r="E120">
        <f>'IGM Paste'!E121</f>
        <v>0</v>
      </c>
      <c r="F120">
        <f>'IGM Paste'!AL121</f>
        <v>0</v>
      </c>
      <c r="G120" s="763">
        <f>'IGM Paste'!AB121</f>
        <v>0</v>
      </c>
      <c r="H120" s="5">
        <f>'IGM Paste'!F121</f>
        <v>0</v>
      </c>
      <c r="I120" t="str">
        <f>IF('IGM Paste'!H121=0,"-",'IGM Paste'!H121)</f>
        <v>-</v>
      </c>
      <c r="J120" t="str">
        <f>IF('IGM Paste'!I121=0,"-",'IGM Paste'!I121)</f>
        <v>-</v>
      </c>
      <c r="K120" t="str">
        <f>IF('IGM Paste'!J121=0,"-",'IGM Paste'!J121)</f>
        <v>-</v>
      </c>
      <c r="L120">
        <f>'IGM Paste'!K121</f>
        <v>0</v>
      </c>
      <c r="M120" s="20" t="str">
        <f>IF('IGM Paste'!R121=0,"Flat",'IGM Paste'!R121)</f>
        <v>Flat</v>
      </c>
      <c r="N120" s="177">
        <f>'IGM Paste'!AH121</f>
        <v>0</v>
      </c>
      <c r="O120" s="403">
        <f>'IGM Paste'!O121</f>
        <v>0</v>
      </c>
      <c r="P120">
        <f>'IGM Paste'!BC121</f>
        <v>0</v>
      </c>
    </row>
    <row r="121" spans="1:16" x14ac:dyDescent="0.3">
      <c r="A121" s="334">
        <f>'IGM Paste'!A122</f>
        <v>0</v>
      </c>
      <c r="B121">
        <f>'IGM Paste'!Y122</f>
        <v>0</v>
      </c>
      <c r="C121">
        <f>'IGM Paste'!C122</f>
        <v>0</v>
      </c>
      <c r="D121" s="4">
        <f>'IGM Paste'!D122</f>
        <v>0</v>
      </c>
      <c r="E121">
        <f>'IGM Paste'!E122</f>
        <v>0</v>
      </c>
      <c r="F121">
        <f>'IGM Paste'!AL122</f>
        <v>0</v>
      </c>
      <c r="G121" s="763">
        <f>'IGM Paste'!AB122</f>
        <v>0</v>
      </c>
      <c r="H121" s="5">
        <f>'IGM Paste'!F122</f>
        <v>0</v>
      </c>
      <c r="I121" t="str">
        <f>IF('IGM Paste'!H122=0,"-",'IGM Paste'!H122)</f>
        <v>-</v>
      </c>
      <c r="J121" t="str">
        <f>IF('IGM Paste'!I122=0,"-",'IGM Paste'!I122)</f>
        <v>-</v>
      </c>
      <c r="K121" t="str">
        <f>IF('IGM Paste'!J122=0,"-",'IGM Paste'!J122)</f>
        <v>-</v>
      </c>
      <c r="L121">
        <f>'IGM Paste'!K122</f>
        <v>0</v>
      </c>
      <c r="M121" s="20" t="str">
        <f>IF('IGM Paste'!R122=0,"Flat",'IGM Paste'!R122)</f>
        <v>Flat</v>
      </c>
      <c r="N121" s="177">
        <f>'IGM Paste'!AH122</f>
        <v>0</v>
      </c>
      <c r="O121" s="403">
        <f>'IGM Paste'!O122</f>
        <v>0</v>
      </c>
      <c r="P121">
        <f>'IGM Paste'!BC122</f>
        <v>0</v>
      </c>
    </row>
    <row r="122" spans="1:16" x14ac:dyDescent="0.3">
      <c r="A122" s="334">
        <f>'IGM Paste'!A123</f>
        <v>0</v>
      </c>
      <c r="B122">
        <f>'IGM Paste'!Y123</f>
        <v>0</v>
      </c>
      <c r="C122">
        <f>'IGM Paste'!C123</f>
        <v>0</v>
      </c>
      <c r="D122" s="4">
        <f>'IGM Paste'!D123</f>
        <v>0</v>
      </c>
      <c r="E122">
        <f>'IGM Paste'!E123</f>
        <v>0</v>
      </c>
      <c r="F122">
        <f>'IGM Paste'!AL123</f>
        <v>0</v>
      </c>
      <c r="G122" s="763">
        <f>'IGM Paste'!AB123</f>
        <v>0</v>
      </c>
      <c r="H122" s="5">
        <f>'IGM Paste'!F123</f>
        <v>0</v>
      </c>
      <c r="I122" t="str">
        <f>IF('IGM Paste'!H123=0,"-",'IGM Paste'!H123)</f>
        <v>-</v>
      </c>
      <c r="J122" t="str">
        <f>IF('IGM Paste'!I123=0,"-",'IGM Paste'!I123)</f>
        <v>-</v>
      </c>
      <c r="K122" t="str">
        <f>IF('IGM Paste'!J123=0,"-",'IGM Paste'!J123)</f>
        <v>-</v>
      </c>
      <c r="L122">
        <f>'IGM Paste'!K123</f>
        <v>0</v>
      </c>
      <c r="M122" s="20" t="str">
        <f>IF('IGM Paste'!R123=0,"Flat",'IGM Paste'!R123)</f>
        <v>Flat</v>
      </c>
      <c r="N122" s="177">
        <f>'IGM Paste'!AH123</f>
        <v>0</v>
      </c>
      <c r="O122" s="403">
        <f>'IGM Paste'!O123</f>
        <v>0</v>
      </c>
      <c r="P122">
        <f>'IGM Paste'!BC123</f>
        <v>0</v>
      </c>
    </row>
    <row r="123" spans="1:16" x14ac:dyDescent="0.3">
      <c r="A123" s="334">
        <f>'IGM Paste'!A124</f>
        <v>0</v>
      </c>
      <c r="B123">
        <f>'IGM Paste'!Y124</f>
        <v>0</v>
      </c>
      <c r="C123">
        <f>'IGM Paste'!C124</f>
        <v>0</v>
      </c>
      <c r="D123" s="4">
        <f>'IGM Paste'!D124</f>
        <v>0</v>
      </c>
      <c r="E123">
        <f>'IGM Paste'!E124</f>
        <v>0</v>
      </c>
      <c r="F123">
        <f>'IGM Paste'!AL124</f>
        <v>0</v>
      </c>
      <c r="G123" s="763">
        <f>'IGM Paste'!AB124</f>
        <v>0</v>
      </c>
      <c r="H123" s="5">
        <f>'IGM Paste'!F124</f>
        <v>0</v>
      </c>
      <c r="I123" t="str">
        <f>IF('IGM Paste'!H124=0,"-",'IGM Paste'!H124)</f>
        <v>-</v>
      </c>
      <c r="J123" t="str">
        <f>IF('IGM Paste'!I124=0,"-",'IGM Paste'!I124)</f>
        <v>-</v>
      </c>
      <c r="K123" t="str">
        <f>IF('IGM Paste'!J124=0,"-",'IGM Paste'!J124)</f>
        <v>-</v>
      </c>
      <c r="L123">
        <f>'IGM Paste'!K124</f>
        <v>0</v>
      </c>
      <c r="M123" s="20" t="str">
        <f>IF('IGM Paste'!R124=0,"Flat",'IGM Paste'!R124)</f>
        <v>Flat</v>
      </c>
      <c r="N123" s="177">
        <f>'IGM Paste'!AH124</f>
        <v>0</v>
      </c>
      <c r="O123" s="403">
        <f>'IGM Paste'!O124</f>
        <v>0</v>
      </c>
      <c r="P123">
        <f>'IGM Paste'!BC124</f>
        <v>0</v>
      </c>
    </row>
    <row r="124" spans="1:16" x14ac:dyDescent="0.3">
      <c r="A124" s="334">
        <f>'IGM Paste'!A125</f>
        <v>0</v>
      </c>
      <c r="B124">
        <f>'IGM Paste'!Y125</f>
        <v>0</v>
      </c>
      <c r="C124">
        <f>'IGM Paste'!C125</f>
        <v>0</v>
      </c>
      <c r="D124" s="4">
        <f>'IGM Paste'!D125</f>
        <v>0</v>
      </c>
      <c r="E124">
        <f>'IGM Paste'!E125</f>
        <v>0</v>
      </c>
      <c r="F124">
        <f>'IGM Paste'!AL125</f>
        <v>0</v>
      </c>
      <c r="G124" s="763">
        <f>'IGM Paste'!AB125</f>
        <v>0</v>
      </c>
      <c r="H124" s="5">
        <f>'IGM Paste'!F125</f>
        <v>0</v>
      </c>
      <c r="I124" t="str">
        <f>IF('IGM Paste'!H125=0,"-",'IGM Paste'!H125)</f>
        <v>-</v>
      </c>
      <c r="J124" t="str">
        <f>IF('IGM Paste'!I125=0,"-",'IGM Paste'!I125)</f>
        <v>-</v>
      </c>
      <c r="K124" t="str">
        <f>IF('IGM Paste'!J125=0,"-",'IGM Paste'!J125)</f>
        <v>-</v>
      </c>
      <c r="L124">
        <f>'IGM Paste'!K125</f>
        <v>0</v>
      </c>
      <c r="M124" s="20" t="str">
        <f>IF('IGM Paste'!R125=0,"Flat",'IGM Paste'!R125)</f>
        <v>Flat</v>
      </c>
      <c r="N124" s="177">
        <f>'IGM Paste'!AH125</f>
        <v>0</v>
      </c>
      <c r="O124" s="403">
        <f>'IGM Paste'!O125</f>
        <v>0</v>
      </c>
      <c r="P124">
        <f>'IGM Paste'!BC125</f>
        <v>0</v>
      </c>
    </row>
    <row r="125" spans="1:16" x14ac:dyDescent="0.3">
      <c r="A125" s="334">
        <f>'IGM Paste'!A126</f>
        <v>0</v>
      </c>
      <c r="B125">
        <f>'IGM Paste'!Y126</f>
        <v>0</v>
      </c>
      <c r="C125">
        <f>'IGM Paste'!C126</f>
        <v>0</v>
      </c>
      <c r="D125" s="4">
        <f>'IGM Paste'!D126</f>
        <v>0</v>
      </c>
      <c r="E125">
        <f>'IGM Paste'!E126</f>
        <v>0</v>
      </c>
      <c r="F125">
        <f>'IGM Paste'!AL126</f>
        <v>0</v>
      </c>
      <c r="G125" s="763">
        <f>'IGM Paste'!AB126</f>
        <v>0</v>
      </c>
      <c r="H125" s="5">
        <f>'IGM Paste'!F126</f>
        <v>0</v>
      </c>
      <c r="I125" t="str">
        <f>IF('IGM Paste'!H126=0,"-",'IGM Paste'!H126)</f>
        <v>-</v>
      </c>
      <c r="J125" t="str">
        <f>IF('IGM Paste'!I126=0,"-",'IGM Paste'!I126)</f>
        <v>-</v>
      </c>
      <c r="K125" t="str">
        <f>IF('IGM Paste'!J126=0,"-",'IGM Paste'!J126)</f>
        <v>-</v>
      </c>
      <c r="L125">
        <f>'IGM Paste'!K126</f>
        <v>0</v>
      </c>
      <c r="M125" s="20" t="str">
        <f>IF('IGM Paste'!R126=0,"Flat",'IGM Paste'!R126)</f>
        <v>Flat</v>
      </c>
      <c r="N125" s="177">
        <f>'IGM Paste'!AH126</f>
        <v>0</v>
      </c>
      <c r="O125" s="403">
        <f>'IGM Paste'!O126</f>
        <v>0</v>
      </c>
      <c r="P125">
        <f>'IGM Paste'!BC126</f>
        <v>0</v>
      </c>
    </row>
    <row r="126" spans="1:16" x14ac:dyDescent="0.3">
      <c r="A126" s="334">
        <f>'IGM Paste'!A127</f>
        <v>0</v>
      </c>
      <c r="B126">
        <f>'IGM Paste'!Y127</f>
        <v>0</v>
      </c>
      <c r="C126">
        <f>'IGM Paste'!C127</f>
        <v>0</v>
      </c>
      <c r="D126" s="4">
        <f>'IGM Paste'!D127</f>
        <v>0</v>
      </c>
      <c r="E126">
        <f>'IGM Paste'!E127</f>
        <v>0</v>
      </c>
      <c r="F126">
        <f>'IGM Paste'!AL127</f>
        <v>0</v>
      </c>
      <c r="G126" s="763">
        <f>'IGM Paste'!AB127</f>
        <v>0</v>
      </c>
      <c r="H126" s="5">
        <f>'IGM Paste'!F127</f>
        <v>0</v>
      </c>
      <c r="I126" t="str">
        <f>IF('IGM Paste'!H127=0,"-",'IGM Paste'!H127)</f>
        <v>-</v>
      </c>
      <c r="J126" t="str">
        <f>IF('IGM Paste'!I127=0,"-",'IGM Paste'!I127)</f>
        <v>-</v>
      </c>
      <c r="K126" t="str">
        <f>IF('IGM Paste'!J127=0,"-",'IGM Paste'!J127)</f>
        <v>-</v>
      </c>
      <c r="L126">
        <f>'IGM Paste'!K127</f>
        <v>0</v>
      </c>
      <c r="M126" s="20" t="str">
        <f>IF('IGM Paste'!R127=0,"Flat",'IGM Paste'!R127)</f>
        <v>Flat</v>
      </c>
      <c r="N126" s="177">
        <f>'IGM Paste'!AH127</f>
        <v>0</v>
      </c>
      <c r="O126" s="403">
        <f>'IGM Paste'!O127</f>
        <v>0</v>
      </c>
      <c r="P126">
        <f>'IGM Paste'!BC127</f>
        <v>0</v>
      </c>
    </row>
    <row r="127" spans="1:16" x14ac:dyDescent="0.3">
      <c r="A127" s="334">
        <f>'IGM Paste'!A128</f>
        <v>0</v>
      </c>
      <c r="B127">
        <f>'IGM Paste'!Y128</f>
        <v>0</v>
      </c>
      <c r="C127">
        <f>'IGM Paste'!C128</f>
        <v>0</v>
      </c>
      <c r="D127" s="4">
        <f>'IGM Paste'!D128</f>
        <v>0</v>
      </c>
      <c r="E127">
        <f>'IGM Paste'!E128</f>
        <v>0</v>
      </c>
      <c r="F127">
        <f>'IGM Paste'!AL128</f>
        <v>0</v>
      </c>
      <c r="G127" s="763">
        <f>'IGM Paste'!AB128</f>
        <v>0</v>
      </c>
      <c r="H127" s="5">
        <f>'IGM Paste'!F128</f>
        <v>0</v>
      </c>
      <c r="I127" t="str">
        <f>IF('IGM Paste'!H128=0,"-",'IGM Paste'!H128)</f>
        <v>-</v>
      </c>
      <c r="J127" t="str">
        <f>IF('IGM Paste'!I128=0,"-",'IGM Paste'!I128)</f>
        <v>-</v>
      </c>
      <c r="K127" t="str">
        <f>IF('IGM Paste'!J128=0,"-",'IGM Paste'!J128)</f>
        <v>-</v>
      </c>
      <c r="L127">
        <f>'IGM Paste'!K128</f>
        <v>0</v>
      </c>
      <c r="M127" s="20" t="str">
        <f>IF('IGM Paste'!R128=0,"Flat",'IGM Paste'!R128)</f>
        <v>Flat</v>
      </c>
      <c r="N127" s="177">
        <f>'IGM Paste'!AH128</f>
        <v>0</v>
      </c>
      <c r="O127" s="403">
        <f>'IGM Paste'!O128</f>
        <v>0</v>
      </c>
      <c r="P127">
        <f>'IGM Paste'!BC128</f>
        <v>0</v>
      </c>
    </row>
    <row r="128" spans="1:16" x14ac:dyDescent="0.3">
      <c r="A128" s="334">
        <f>'IGM Paste'!A129</f>
        <v>0</v>
      </c>
      <c r="B128">
        <f>'IGM Paste'!Y129</f>
        <v>0</v>
      </c>
      <c r="C128">
        <f>'IGM Paste'!C129</f>
        <v>0</v>
      </c>
      <c r="D128" s="4">
        <f>'IGM Paste'!D129</f>
        <v>0</v>
      </c>
      <c r="E128">
        <f>'IGM Paste'!E129</f>
        <v>0</v>
      </c>
      <c r="F128">
        <f>'IGM Paste'!AL129</f>
        <v>0</v>
      </c>
      <c r="G128" s="763">
        <f>'IGM Paste'!AB129</f>
        <v>0</v>
      </c>
      <c r="H128" s="5">
        <f>'IGM Paste'!F129</f>
        <v>0</v>
      </c>
      <c r="I128" t="str">
        <f>IF('IGM Paste'!H129=0,"-",'IGM Paste'!H129)</f>
        <v>-</v>
      </c>
      <c r="J128" t="str">
        <f>IF('IGM Paste'!I129=0,"-",'IGM Paste'!I129)</f>
        <v>-</v>
      </c>
      <c r="K128" t="str">
        <f>IF('IGM Paste'!J129=0,"-",'IGM Paste'!J129)</f>
        <v>-</v>
      </c>
      <c r="L128">
        <f>'IGM Paste'!K129</f>
        <v>0</v>
      </c>
      <c r="M128" s="20" t="str">
        <f>IF('IGM Paste'!R129=0,"Flat",'IGM Paste'!R129)</f>
        <v>Flat</v>
      </c>
      <c r="N128" s="177">
        <f>'IGM Paste'!AH129</f>
        <v>0</v>
      </c>
      <c r="O128" s="403">
        <f>'IGM Paste'!O129</f>
        <v>0</v>
      </c>
      <c r="P128">
        <f>'IGM Paste'!BC129</f>
        <v>0</v>
      </c>
    </row>
    <row r="129" spans="1:16" x14ac:dyDescent="0.3">
      <c r="A129" s="334">
        <f>'IGM Paste'!A130</f>
        <v>0</v>
      </c>
      <c r="B129">
        <f>'IGM Paste'!Y130</f>
        <v>0</v>
      </c>
      <c r="C129">
        <f>'IGM Paste'!C130</f>
        <v>0</v>
      </c>
      <c r="D129" s="4">
        <f>'IGM Paste'!D130</f>
        <v>0</v>
      </c>
      <c r="E129">
        <f>'IGM Paste'!E130</f>
        <v>0</v>
      </c>
      <c r="F129">
        <f>'IGM Paste'!AL130</f>
        <v>0</v>
      </c>
      <c r="G129" s="763">
        <f>'IGM Paste'!AB130</f>
        <v>0</v>
      </c>
      <c r="H129" s="5">
        <f>'IGM Paste'!F130</f>
        <v>0</v>
      </c>
      <c r="I129" t="str">
        <f>IF('IGM Paste'!H130=0,"-",'IGM Paste'!H130)</f>
        <v>-</v>
      </c>
      <c r="J129" t="str">
        <f>IF('IGM Paste'!I130=0,"-",'IGM Paste'!I130)</f>
        <v>-</v>
      </c>
      <c r="K129" t="str">
        <f>IF('IGM Paste'!J130=0,"-",'IGM Paste'!J130)</f>
        <v>-</v>
      </c>
      <c r="L129">
        <f>'IGM Paste'!K130</f>
        <v>0</v>
      </c>
      <c r="M129" s="20" t="str">
        <f>IF('IGM Paste'!R130=0,"Flat",'IGM Paste'!R130)</f>
        <v>Flat</v>
      </c>
      <c r="N129" s="177">
        <f>'IGM Paste'!AH130</f>
        <v>0</v>
      </c>
      <c r="O129" s="403">
        <f>'IGM Paste'!O130</f>
        <v>0</v>
      </c>
      <c r="P129">
        <f>'IGM Paste'!BC130</f>
        <v>0</v>
      </c>
    </row>
    <row r="130" spans="1:16" x14ac:dyDescent="0.3">
      <c r="A130" s="334">
        <f>'IGM Paste'!A131</f>
        <v>0</v>
      </c>
      <c r="B130">
        <f>'IGM Paste'!Y131</f>
        <v>0</v>
      </c>
      <c r="C130">
        <f>'IGM Paste'!C131</f>
        <v>0</v>
      </c>
      <c r="D130" s="4">
        <f>'IGM Paste'!D131</f>
        <v>0</v>
      </c>
      <c r="E130">
        <f>'IGM Paste'!E131</f>
        <v>0</v>
      </c>
      <c r="F130">
        <f>'IGM Paste'!AL131</f>
        <v>0</v>
      </c>
      <c r="G130" s="763">
        <f>'IGM Paste'!AB131</f>
        <v>0</v>
      </c>
      <c r="H130" s="5">
        <f>'IGM Paste'!F131</f>
        <v>0</v>
      </c>
      <c r="I130" t="str">
        <f>IF('IGM Paste'!H131=0,"-",'IGM Paste'!H131)</f>
        <v>-</v>
      </c>
      <c r="J130" t="str">
        <f>IF('IGM Paste'!I131=0,"-",'IGM Paste'!I131)</f>
        <v>-</v>
      </c>
      <c r="K130" t="str">
        <f>IF('IGM Paste'!J131=0,"-",'IGM Paste'!J131)</f>
        <v>-</v>
      </c>
      <c r="L130">
        <f>'IGM Paste'!K131</f>
        <v>0</v>
      </c>
      <c r="M130" s="20" t="str">
        <f>IF('IGM Paste'!R131=0,"Flat",'IGM Paste'!R131)</f>
        <v>Flat</v>
      </c>
      <c r="N130" s="177">
        <f>'IGM Paste'!AH131</f>
        <v>0</v>
      </c>
      <c r="O130" s="403">
        <f>'IGM Paste'!O131</f>
        <v>0</v>
      </c>
      <c r="P130">
        <f>'IGM Paste'!BC131</f>
        <v>0</v>
      </c>
    </row>
    <row r="131" spans="1:16" x14ac:dyDescent="0.3">
      <c r="A131" s="334">
        <f>'IGM Paste'!A132</f>
        <v>0</v>
      </c>
      <c r="B131">
        <f>'IGM Paste'!Y132</f>
        <v>0</v>
      </c>
      <c r="C131">
        <f>'IGM Paste'!C132</f>
        <v>0</v>
      </c>
      <c r="D131" s="4">
        <f>'IGM Paste'!D132</f>
        <v>0</v>
      </c>
      <c r="E131">
        <f>'IGM Paste'!E132</f>
        <v>0</v>
      </c>
      <c r="F131">
        <f>'IGM Paste'!AL132</f>
        <v>0</v>
      </c>
      <c r="G131" s="763">
        <f>'IGM Paste'!AB132</f>
        <v>0</v>
      </c>
      <c r="H131" s="5">
        <f>'IGM Paste'!F132</f>
        <v>0</v>
      </c>
      <c r="I131" t="str">
        <f>IF('IGM Paste'!H132=0,"-",'IGM Paste'!H132)</f>
        <v>-</v>
      </c>
      <c r="J131" t="str">
        <f>IF('IGM Paste'!I132=0,"-",'IGM Paste'!I132)</f>
        <v>-</v>
      </c>
      <c r="K131" t="str">
        <f>IF('IGM Paste'!J132=0,"-",'IGM Paste'!J132)</f>
        <v>-</v>
      </c>
      <c r="L131">
        <f>'IGM Paste'!K132</f>
        <v>0</v>
      </c>
      <c r="M131" s="20" t="str">
        <f>IF('IGM Paste'!R132=0,"Flat",'IGM Paste'!R132)</f>
        <v>Flat</v>
      </c>
      <c r="N131" s="177">
        <f>'IGM Paste'!AH132</f>
        <v>0</v>
      </c>
      <c r="O131" s="403">
        <f>'IGM Paste'!O132</f>
        <v>0</v>
      </c>
      <c r="P131">
        <f>'IGM Paste'!BC132</f>
        <v>0</v>
      </c>
    </row>
    <row r="132" spans="1:16" x14ac:dyDescent="0.3">
      <c r="A132" s="334">
        <f>'IGM Paste'!A133</f>
        <v>0</v>
      </c>
      <c r="B132">
        <f>'IGM Paste'!Y133</f>
        <v>0</v>
      </c>
      <c r="C132">
        <f>'IGM Paste'!C133</f>
        <v>0</v>
      </c>
      <c r="D132" s="4">
        <f>'IGM Paste'!D133</f>
        <v>0</v>
      </c>
      <c r="E132">
        <f>'IGM Paste'!E133</f>
        <v>0</v>
      </c>
      <c r="F132">
        <f>'IGM Paste'!AL133</f>
        <v>0</v>
      </c>
      <c r="G132" s="763">
        <f>'IGM Paste'!AB133</f>
        <v>0</v>
      </c>
      <c r="H132" s="5">
        <f>'IGM Paste'!F133</f>
        <v>0</v>
      </c>
      <c r="I132" t="str">
        <f>IF('IGM Paste'!H133=0,"-",'IGM Paste'!H133)</f>
        <v>-</v>
      </c>
      <c r="J132" t="str">
        <f>IF('IGM Paste'!I133=0,"-",'IGM Paste'!I133)</f>
        <v>-</v>
      </c>
      <c r="K132" t="str">
        <f>IF('IGM Paste'!J133=0,"-",'IGM Paste'!J133)</f>
        <v>-</v>
      </c>
      <c r="L132">
        <f>'IGM Paste'!K133</f>
        <v>0</v>
      </c>
      <c r="M132" s="20" t="str">
        <f>IF('IGM Paste'!R133=0,"Flat",'IGM Paste'!R133)</f>
        <v>Flat</v>
      </c>
      <c r="N132" s="177">
        <f>'IGM Paste'!AH133</f>
        <v>0</v>
      </c>
      <c r="O132" s="403">
        <f>'IGM Paste'!O133</f>
        <v>0</v>
      </c>
      <c r="P132">
        <f>'IGM Paste'!BC133</f>
        <v>0</v>
      </c>
    </row>
    <row r="133" spans="1:16" x14ac:dyDescent="0.3">
      <c r="A133" s="334">
        <f>'IGM Paste'!A134</f>
        <v>0</v>
      </c>
      <c r="B133">
        <f>'IGM Paste'!Y134</f>
        <v>0</v>
      </c>
      <c r="C133">
        <f>'IGM Paste'!C134</f>
        <v>0</v>
      </c>
      <c r="D133" s="4">
        <f>'IGM Paste'!D134</f>
        <v>0</v>
      </c>
      <c r="E133">
        <f>'IGM Paste'!E134</f>
        <v>0</v>
      </c>
      <c r="F133">
        <f>'IGM Paste'!AL134</f>
        <v>0</v>
      </c>
      <c r="G133" s="763">
        <f>'IGM Paste'!AB134</f>
        <v>0</v>
      </c>
      <c r="H133" s="5">
        <f>'IGM Paste'!F134</f>
        <v>0</v>
      </c>
      <c r="I133" t="str">
        <f>IF('IGM Paste'!H134=0,"-",'IGM Paste'!H134)</f>
        <v>-</v>
      </c>
      <c r="J133" t="str">
        <f>IF('IGM Paste'!I134=0,"-",'IGM Paste'!I134)</f>
        <v>-</v>
      </c>
      <c r="K133" t="str">
        <f>IF('IGM Paste'!J134=0,"-",'IGM Paste'!J134)</f>
        <v>-</v>
      </c>
      <c r="L133">
        <f>'IGM Paste'!K134</f>
        <v>0</v>
      </c>
      <c r="M133" s="20" t="str">
        <f>IF('IGM Paste'!R134=0,"Flat",'IGM Paste'!R134)</f>
        <v>Flat</v>
      </c>
      <c r="N133" s="177">
        <f>'IGM Paste'!AH134</f>
        <v>0</v>
      </c>
      <c r="O133" s="403">
        <f>'IGM Paste'!O134</f>
        <v>0</v>
      </c>
      <c r="P133">
        <f>'IGM Paste'!BC134</f>
        <v>0</v>
      </c>
    </row>
    <row r="134" spans="1:16" x14ac:dyDescent="0.3">
      <c r="A134" s="334">
        <f>'IGM Paste'!A135</f>
        <v>0</v>
      </c>
      <c r="B134">
        <f>'IGM Paste'!Y135</f>
        <v>0</v>
      </c>
      <c r="C134">
        <f>'IGM Paste'!C135</f>
        <v>0</v>
      </c>
      <c r="D134" s="4">
        <f>'IGM Paste'!D135</f>
        <v>0</v>
      </c>
      <c r="E134">
        <f>'IGM Paste'!E135</f>
        <v>0</v>
      </c>
      <c r="F134">
        <f>'IGM Paste'!AL135</f>
        <v>0</v>
      </c>
      <c r="G134" s="763">
        <f>'IGM Paste'!AB135</f>
        <v>0</v>
      </c>
      <c r="H134" s="5">
        <f>'IGM Paste'!F135</f>
        <v>0</v>
      </c>
      <c r="I134" t="str">
        <f>IF('IGM Paste'!H135=0,"-",'IGM Paste'!H135)</f>
        <v>-</v>
      </c>
      <c r="J134" t="str">
        <f>IF('IGM Paste'!I135=0,"-",'IGM Paste'!I135)</f>
        <v>-</v>
      </c>
      <c r="K134" t="str">
        <f>IF('IGM Paste'!J135=0,"-",'IGM Paste'!J135)</f>
        <v>-</v>
      </c>
      <c r="L134">
        <f>'IGM Paste'!K135</f>
        <v>0</v>
      </c>
      <c r="M134" s="20" t="str">
        <f>IF('IGM Paste'!R135=0,"Flat",'IGM Paste'!R135)</f>
        <v>Flat</v>
      </c>
      <c r="N134" s="177">
        <f>'IGM Paste'!AH135</f>
        <v>0</v>
      </c>
      <c r="O134" s="403">
        <f>'IGM Paste'!O135</f>
        <v>0</v>
      </c>
      <c r="P134">
        <f>'IGM Paste'!BC135</f>
        <v>0</v>
      </c>
    </row>
    <row r="135" spans="1:16" x14ac:dyDescent="0.3">
      <c r="A135" s="334">
        <f>'IGM Paste'!A136</f>
        <v>0</v>
      </c>
      <c r="B135">
        <f>'IGM Paste'!Y136</f>
        <v>0</v>
      </c>
      <c r="C135">
        <f>'IGM Paste'!C136</f>
        <v>0</v>
      </c>
      <c r="D135" s="4">
        <f>'IGM Paste'!D136</f>
        <v>0</v>
      </c>
      <c r="E135">
        <f>'IGM Paste'!E136</f>
        <v>0</v>
      </c>
      <c r="F135">
        <f>'IGM Paste'!AL136</f>
        <v>0</v>
      </c>
      <c r="G135" s="763">
        <f>'IGM Paste'!AB136</f>
        <v>0</v>
      </c>
      <c r="H135" s="5">
        <f>'IGM Paste'!F136</f>
        <v>0</v>
      </c>
      <c r="I135" t="str">
        <f>IF('IGM Paste'!H136=0,"-",'IGM Paste'!H136)</f>
        <v>-</v>
      </c>
      <c r="J135" t="str">
        <f>IF('IGM Paste'!I136=0,"-",'IGM Paste'!I136)</f>
        <v>-</v>
      </c>
      <c r="K135" t="str">
        <f>IF('IGM Paste'!J136=0,"-",'IGM Paste'!J136)</f>
        <v>-</v>
      </c>
      <c r="L135">
        <f>'IGM Paste'!K136</f>
        <v>0</v>
      </c>
      <c r="M135" s="20" t="str">
        <f>IF('IGM Paste'!R136=0,"Flat",'IGM Paste'!R136)</f>
        <v>Flat</v>
      </c>
      <c r="N135" s="177">
        <f>'IGM Paste'!AH136</f>
        <v>0</v>
      </c>
      <c r="O135" s="403">
        <f>'IGM Paste'!O136</f>
        <v>0</v>
      </c>
      <c r="P135">
        <f>'IGM Paste'!BC136</f>
        <v>0</v>
      </c>
    </row>
    <row r="136" spans="1:16" x14ac:dyDescent="0.3">
      <c r="A136" s="334">
        <f>'IGM Paste'!A137</f>
        <v>0</v>
      </c>
      <c r="B136">
        <f>'IGM Paste'!Y137</f>
        <v>0</v>
      </c>
      <c r="C136">
        <f>'IGM Paste'!C137</f>
        <v>0</v>
      </c>
      <c r="D136" s="4">
        <f>'IGM Paste'!D137</f>
        <v>0</v>
      </c>
      <c r="E136">
        <f>'IGM Paste'!E137</f>
        <v>0</v>
      </c>
      <c r="F136">
        <f>'IGM Paste'!AL137</f>
        <v>0</v>
      </c>
      <c r="G136" s="763">
        <f>'IGM Paste'!AB137</f>
        <v>0</v>
      </c>
      <c r="H136" s="5">
        <f>'IGM Paste'!F137</f>
        <v>0</v>
      </c>
      <c r="I136" t="str">
        <f>IF('IGM Paste'!H137=0,"-",'IGM Paste'!H137)</f>
        <v>-</v>
      </c>
      <c r="J136" t="str">
        <f>IF('IGM Paste'!I137=0,"-",'IGM Paste'!I137)</f>
        <v>-</v>
      </c>
      <c r="K136" t="str">
        <f>IF('IGM Paste'!J137=0,"-",'IGM Paste'!J137)</f>
        <v>-</v>
      </c>
      <c r="L136">
        <f>'IGM Paste'!K137</f>
        <v>0</v>
      </c>
      <c r="M136" s="20" t="str">
        <f>IF('IGM Paste'!R137=0,"Flat",'IGM Paste'!R137)</f>
        <v>Flat</v>
      </c>
      <c r="N136" s="177">
        <f>'IGM Paste'!AH137</f>
        <v>0</v>
      </c>
      <c r="O136" s="403">
        <f>'IGM Paste'!O137</f>
        <v>0</v>
      </c>
      <c r="P136">
        <f>'IGM Paste'!BC137</f>
        <v>0</v>
      </c>
    </row>
    <row r="137" spans="1:16" x14ac:dyDescent="0.3">
      <c r="A137" s="334">
        <f>'IGM Paste'!A138</f>
        <v>0</v>
      </c>
      <c r="B137">
        <f>'IGM Paste'!Y138</f>
        <v>0</v>
      </c>
      <c r="C137">
        <f>'IGM Paste'!C138</f>
        <v>0</v>
      </c>
      <c r="D137" s="4">
        <f>'IGM Paste'!D138</f>
        <v>0</v>
      </c>
      <c r="E137">
        <f>'IGM Paste'!E138</f>
        <v>0</v>
      </c>
      <c r="F137">
        <f>'IGM Paste'!AL138</f>
        <v>0</v>
      </c>
      <c r="G137" s="763">
        <f>'IGM Paste'!AB138</f>
        <v>0</v>
      </c>
      <c r="H137" s="5">
        <f>'IGM Paste'!F138</f>
        <v>0</v>
      </c>
      <c r="I137" t="str">
        <f>IF('IGM Paste'!H138=0,"-",'IGM Paste'!H138)</f>
        <v>-</v>
      </c>
      <c r="J137" t="str">
        <f>IF('IGM Paste'!I138=0,"-",'IGM Paste'!I138)</f>
        <v>-</v>
      </c>
      <c r="K137" t="str">
        <f>IF('IGM Paste'!J138=0,"-",'IGM Paste'!J138)</f>
        <v>-</v>
      </c>
      <c r="L137">
        <f>'IGM Paste'!K138</f>
        <v>0</v>
      </c>
      <c r="M137" s="20" t="str">
        <f>IF('IGM Paste'!R138=0,"Flat",'IGM Paste'!R138)</f>
        <v>Flat</v>
      </c>
      <c r="N137" s="177">
        <f>'IGM Paste'!AH138</f>
        <v>0</v>
      </c>
      <c r="O137" s="403">
        <f>'IGM Paste'!O138</f>
        <v>0</v>
      </c>
      <c r="P137">
        <f>'IGM Paste'!BC138</f>
        <v>0</v>
      </c>
    </row>
    <row r="138" spans="1:16" x14ac:dyDescent="0.3">
      <c r="A138" s="334">
        <f>'IGM Paste'!A139</f>
        <v>0</v>
      </c>
      <c r="B138">
        <f>'IGM Paste'!Y139</f>
        <v>0</v>
      </c>
      <c r="C138">
        <f>'IGM Paste'!C139</f>
        <v>0</v>
      </c>
      <c r="D138" s="4">
        <f>'IGM Paste'!D139</f>
        <v>0</v>
      </c>
      <c r="E138">
        <f>'IGM Paste'!E139</f>
        <v>0</v>
      </c>
      <c r="F138">
        <f>'IGM Paste'!AL139</f>
        <v>0</v>
      </c>
      <c r="G138" s="763">
        <f>'IGM Paste'!AB139</f>
        <v>0</v>
      </c>
      <c r="H138" s="5">
        <f>'IGM Paste'!F139</f>
        <v>0</v>
      </c>
      <c r="I138" t="str">
        <f>IF('IGM Paste'!H139=0,"-",'IGM Paste'!H139)</f>
        <v>-</v>
      </c>
      <c r="J138" t="str">
        <f>IF('IGM Paste'!I139=0,"-",'IGM Paste'!I139)</f>
        <v>-</v>
      </c>
      <c r="K138" t="str">
        <f>IF('IGM Paste'!J139=0,"-",'IGM Paste'!J139)</f>
        <v>-</v>
      </c>
      <c r="L138">
        <f>'IGM Paste'!K139</f>
        <v>0</v>
      </c>
      <c r="M138" s="20" t="str">
        <f>IF('IGM Paste'!R139=0,"Flat",'IGM Paste'!R139)</f>
        <v>Flat</v>
      </c>
      <c r="N138" s="177">
        <f>'IGM Paste'!AH139</f>
        <v>0</v>
      </c>
      <c r="O138" s="403">
        <f>'IGM Paste'!O139</f>
        <v>0</v>
      </c>
      <c r="P138">
        <f>'IGM Paste'!BC139</f>
        <v>0</v>
      </c>
    </row>
    <row r="139" spans="1:16" x14ac:dyDescent="0.3">
      <c r="A139" s="334">
        <f>'IGM Paste'!A140</f>
        <v>0</v>
      </c>
      <c r="B139">
        <f>'IGM Paste'!Y140</f>
        <v>0</v>
      </c>
      <c r="C139">
        <f>'IGM Paste'!C140</f>
        <v>0</v>
      </c>
      <c r="D139" s="4">
        <f>'IGM Paste'!D140</f>
        <v>0</v>
      </c>
      <c r="E139">
        <f>'IGM Paste'!E140</f>
        <v>0</v>
      </c>
      <c r="F139">
        <f>'IGM Paste'!AL140</f>
        <v>0</v>
      </c>
      <c r="G139" s="763">
        <f>'IGM Paste'!AB140</f>
        <v>0</v>
      </c>
      <c r="H139" s="5">
        <f>'IGM Paste'!F140</f>
        <v>0</v>
      </c>
      <c r="I139" t="str">
        <f>IF('IGM Paste'!H140=0,"-",'IGM Paste'!H140)</f>
        <v>-</v>
      </c>
      <c r="J139" t="str">
        <f>IF('IGM Paste'!I140=0,"-",'IGM Paste'!I140)</f>
        <v>-</v>
      </c>
      <c r="K139" t="str">
        <f>IF('IGM Paste'!J140=0,"-",'IGM Paste'!J140)</f>
        <v>-</v>
      </c>
      <c r="L139">
        <f>'IGM Paste'!K140</f>
        <v>0</v>
      </c>
      <c r="M139" s="20" t="str">
        <f>IF('IGM Paste'!R140=0,"Flat",'IGM Paste'!R140)</f>
        <v>Flat</v>
      </c>
      <c r="N139" s="177">
        <f>'IGM Paste'!AH140</f>
        <v>0</v>
      </c>
      <c r="O139" s="403">
        <f>'IGM Paste'!O140</f>
        <v>0</v>
      </c>
      <c r="P139">
        <f>'IGM Paste'!BC140</f>
        <v>0</v>
      </c>
    </row>
    <row r="140" spans="1:16" x14ac:dyDescent="0.3">
      <c r="A140" s="334">
        <f>'IGM Paste'!A141</f>
        <v>0</v>
      </c>
      <c r="B140">
        <f>'IGM Paste'!Y141</f>
        <v>0</v>
      </c>
      <c r="C140">
        <f>'IGM Paste'!C141</f>
        <v>0</v>
      </c>
      <c r="D140" s="4">
        <f>'IGM Paste'!D141</f>
        <v>0</v>
      </c>
      <c r="E140">
        <f>'IGM Paste'!E141</f>
        <v>0</v>
      </c>
      <c r="F140">
        <f>'IGM Paste'!AL141</f>
        <v>0</v>
      </c>
      <c r="G140" s="763">
        <f>'IGM Paste'!AB141</f>
        <v>0</v>
      </c>
      <c r="H140" s="5">
        <f>'IGM Paste'!F141</f>
        <v>0</v>
      </c>
      <c r="I140" t="str">
        <f>IF('IGM Paste'!H141=0,"-",'IGM Paste'!H141)</f>
        <v>-</v>
      </c>
      <c r="J140" t="str">
        <f>IF('IGM Paste'!I141=0,"-",'IGM Paste'!I141)</f>
        <v>-</v>
      </c>
      <c r="K140" t="str">
        <f>IF('IGM Paste'!J141=0,"-",'IGM Paste'!J141)</f>
        <v>-</v>
      </c>
      <c r="L140">
        <f>'IGM Paste'!K141</f>
        <v>0</v>
      </c>
      <c r="M140" s="20" t="str">
        <f>IF('IGM Paste'!R141=0,"Flat",'IGM Paste'!R141)</f>
        <v>Flat</v>
      </c>
      <c r="N140" s="177">
        <f>'IGM Paste'!AH141</f>
        <v>0</v>
      </c>
      <c r="O140" s="403">
        <f>'IGM Paste'!O141</f>
        <v>0</v>
      </c>
      <c r="P140">
        <f>'IGM Paste'!BC141</f>
        <v>0</v>
      </c>
    </row>
    <row r="141" spans="1:16" x14ac:dyDescent="0.3">
      <c r="A141" s="334">
        <f>'IGM Paste'!A142</f>
        <v>0</v>
      </c>
      <c r="B141">
        <f>'IGM Paste'!Y142</f>
        <v>0</v>
      </c>
      <c r="C141">
        <f>'IGM Paste'!C142</f>
        <v>0</v>
      </c>
      <c r="D141" s="4">
        <f>'IGM Paste'!D142</f>
        <v>0</v>
      </c>
      <c r="E141">
        <f>'IGM Paste'!E142</f>
        <v>0</v>
      </c>
      <c r="F141">
        <f>'IGM Paste'!AL142</f>
        <v>0</v>
      </c>
      <c r="G141" s="763">
        <f>'IGM Paste'!AB142</f>
        <v>0</v>
      </c>
      <c r="H141" s="5">
        <f>'IGM Paste'!F142</f>
        <v>0</v>
      </c>
      <c r="I141" t="str">
        <f>IF('IGM Paste'!H142=0,"-",'IGM Paste'!H142)</f>
        <v>-</v>
      </c>
      <c r="J141" t="str">
        <f>IF('IGM Paste'!I142=0,"-",'IGM Paste'!I142)</f>
        <v>-</v>
      </c>
      <c r="K141" t="str">
        <f>IF('IGM Paste'!J142=0,"-",'IGM Paste'!J142)</f>
        <v>-</v>
      </c>
      <c r="L141">
        <f>'IGM Paste'!K142</f>
        <v>0</v>
      </c>
      <c r="M141" s="20" t="str">
        <f>IF('IGM Paste'!R142=0,"Flat",'IGM Paste'!R142)</f>
        <v>Flat</v>
      </c>
      <c r="N141" s="177">
        <f>'IGM Paste'!AH142</f>
        <v>0</v>
      </c>
      <c r="O141" s="403">
        <f>'IGM Paste'!O142</f>
        <v>0</v>
      </c>
      <c r="P141">
        <f>'IGM Paste'!BC142</f>
        <v>0</v>
      </c>
    </row>
    <row r="142" spans="1:16" x14ac:dyDescent="0.3">
      <c r="A142" s="334">
        <f>'IGM Paste'!A143</f>
        <v>0</v>
      </c>
      <c r="B142">
        <f>'IGM Paste'!Y143</f>
        <v>0</v>
      </c>
      <c r="C142">
        <f>'IGM Paste'!C143</f>
        <v>0</v>
      </c>
      <c r="D142" s="4">
        <f>'IGM Paste'!D143</f>
        <v>0</v>
      </c>
      <c r="E142">
        <f>'IGM Paste'!E143</f>
        <v>0</v>
      </c>
      <c r="F142">
        <f>'IGM Paste'!AL143</f>
        <v>0</v>
      </c>
      <c r="G142" s="763">
        <f>'IGM Paste'!AB143</f>
        <v>0</v>
      </c>
      <c r="H142" s="5">
        <f>'IGM Paste'!F143</f>
        <v>0</v>
      </c>
      <c r="I142" t="str">
        <f>IF('IGM Paste'!H143=0,"-",'IGM Paste'!H143)</f>
        <v>-</v>
      </c>
      <c r="J142" t="str">
        <f>IF('IGM Paste'!I143=0,"-",'IGM Paste'!I143)</f>
        <v>-</v>
      </c>
      <c r="K142" t="str">
        <f>IF('IGM Paste'!J143=0,"-",'IGM Paste'!J143)</f>
        <v>-</v>
      </c>
      <c r="L142">
        <f>'IGM Paste'!K143</f>
        <v>0</v>
      </c>
      <c r="M142" s="20" t="str">
        <f>IF('IGM Paste'!R143=0,"Flat",'IGM Paste'!R143)</f>
        <v>Flat</v>
      </c>
      <c r="N142" s="177">
        <f>'IGM Paste'!AH143</f>
        <v>0</v>
      </c>
      <c r="O142" s="403">
        <f>'IGM Paste'!O143</f>
        <v>0</v>
      </c>
      <c r="P142">
        <f>'IGM Paste'!BC143</f>
        <v>0</v>
      </c>
    </row>
    <row r="143" spans="1:16" x14ac:dyDescent="0.3">
      <c r="A143" s="334">
        <f>'IGM Paste'!A144</f>
        <v>0</v>
      </c>
      <c r="B143">
        <f>'IGM Paste'!Y144</f>
        <v>0</v>
      </c>
      <c r="C143">
        <f>'IGM Paste'!C144</f>
        <v>0</v>
      </c>
      <c r="D143" s="4">
        <f>'IGM Paste'!D144</f>
        <v>0</v>
      </c>
      <c r="E143">
        <f>'IGM Paste'!E144</f>
        <v>0</v>
      </c>
      <c r="F143">
        <f>'IGM Paste'!AL144</f>
        <v>0</v>
      </c>
      <c r="G143" s="763">
        <f>'IGM Paste'!AB144</f>
        <v>0</v>
      </c>
      <c r="H143" s="5">
        <f>'IGM Paste'!F144</f>
        <v>0</v>
      </c>
      <c r="I143" t="str">
        <f>IF('IGM Paste'!H144=0,"-",'IGM Paste'!H144)</f>
        <v>-</v>
      </c>
      <c r="J143" t="str">
        <f>IF('IGM Paste'!I144=0,"-",'IGM Paste'!I144)</f>
        <v>-</v>
      </c>
      <c r="K143" t="str">
        <f>IF('IGM Paste'!J144=0,"-",'IGM Paste'!J144)</f>
        <v>-</v>
      </c>
      <c r="L143">
        <f>'IGM Paste'!K144</f>
        <v>0</v>
      </c>
      <c r="M143" s="20" t="str">
        <f>IF('IGM Paste'!R144=0,"Flat",'IGM Paste'!R144)</f>
        <v>Flat</v>
      </c>
      <c r="N143" s="177">
        <f>'IGM Paste'!AH144</f>
        <v>0</v>
      </c>
      <c r="O143" s="403">
        <f>'IGM Paste'!O144</f>
        <v>0</v>
      </c>
      <c r="P143">
        <f>'IGM Paste'!BC144</f>
        <v>0</v>
      </c>
    </row>
    <row r="144" spans="1:16" x14ac:dyDescent="0.3">
      <c r="A144" s="334">
        <f>'IGM Paste'!A145</f>
        <v>0</v>
      </c>
      <c r="B144">
        <f>'IGM Paste'!Y145</f>
        <v>0</v>
      </c>
      <c r="C144">
        <f>'IGM Paste'!C145</f>
        <v>0</v>
      </c>
      <c r="D144" s="4">
        <f>'IGM Paste'!D145</f>
        <v>0</v>
      </c>
      <c r="E144">
        <f>'IGM Paste'!E145</f>
        <v>0</v>
      </c>
      <c r="F144">
        <f>'IGM Paste'!AL145</f>
        <v>0</v>
      </c>
      <c r="G144" s="763">
        <f>'IGM Paste'!AB145</f>
        <v>0</v>
      </c>
      <c r="H144" s="5">
        <f>'IGM Paste'!F145</f>
        <v>0</v>
      </c>
      <c r="I144" t="str">
        <f>IF('IGM Paste'!H145=0,"-",'IGM Paste'!H145)</f>
        <v>-</v>
      </c>
      <c r="J144" t="str">
        <f>IF('IGM Paste'!I145=0,"-",'IGM Paste'!I145)</f>
        <v>-</v>
      </c>
      <c r="K144" t="str">
        <f>IF('IGM Paste'!J145=0,"-",'IGM Paste'!J145)</f>
        <v>-</v>
      </c>
      <c r="L144">
        <f>'IGM Paste'!K145</f>
        <v>0</v>
      </c>
      <c r="M144" s="20" t="str">
        <f>IF('IGM Paste'!R145=0,"Flat",'IGM Paste'!R145)</f>
        <v>Flat</v>
      </c>
      <c r="N144" s="177">
        <f>'IGM Paste'!AH145</f>
        <v>0</v>
      </c>
      <c r="O144" s="403">
        <f>'IGM Paste'!O145</f>
        <v>0</v>
      </c>
      <c r="P144">
        <f>'IGM Paste'!BC145</f>
        <v>0</v>
      </c>
    </row>
    <row r="145" spans="1:16" x14ac:dyDescent="0.3">
      <c r="A145" s="334">
        <f>'IGM Paste'!A146</f>
        <v>0</v>
      </c>
      <c r="B145">
        <f>'IGM Paste'!Y146</f>
        <v>0</v>
      </c>
      <c r="C145">
        <f>'IGM Paste'!C146</f>
        <v>0</v>
      </c>
      <c r="D145" s="4">
        <f>'IGM Paste'!D146</f>
        <v>0</v>
      </c>
      <c r="E145">
        <f>'IGM Paste'!E146</f>
        <v>0</v>
      </c>
      <c r="F145">
        <f>'IGM Paste'!AL146</f>
        <v>0</v>
      </c>
      <c r="G145" s="763">
        <f>'IGM Paste'!AB146</f>
        <v>0</v>
      </c>
      <c r="H145" s="5">
        <f>'IGM Paste'!F146</f>
        <v>0</v>
      </c>
      <c r="I145" t="str">
        <f>IF('IGM Paste'!H146=0,"-",'IGM Paste'!H146)</f>
        <v>-</v>
      </c>
      <c r="J145" t="str">
        <f>IF('IGM Paste'!I146=0,"-",'IGM Paste'!I146)</f>
        <v>-</v>
      </c>
      <c r="K145" t="str">
        <f>IF('IGM Paste'!J146=0,"-",'IGM Paste'!J146)</f>
        <v>-</v>
      </c>
      <c r="L145">
        <f>'IGM Paste'!K146</f>
        <v>0</v>
      </c>
      <c r="M145" s="20" t="str">
        <f>IF('IGM Paste'!R146=0,"Flat",'IGM Paste'!R146)</f>
        <v>Flat</v>
      </c>
      <c r="N145" s="177">
        <f>'IGM Paste'!AH146</f>
        <v>0</v>
      </c>
      <c r="O145" s="403">
        <f>'IGM Paste'!O146</f>
        <v>0</v>
      </c>
      <c r="P145">
        <f>'IGM Paste'!BC146</f>
        <v>0</v>
      </c>
    </row>
    <row r="146" spans="1:16" x14ac:dyDescent="0.3">
      <c r="A146" s="334">
        <f>'IGM Paste'!A147</f>
        <v>0</v>
      </c>
      <c r="B146">
        <f>'IGM Paste'!Y147</f>
        <v>0</v>
      </c>
      <c r="C146">
        <f>'IGM Paste'!C147</f>
        <v>0</v>
      </c>
      <c r="D146" s="4">
        <f>'IGM Paste'!D147</f>
        <v>0</v>
      </c>
      <c r="E146">
        <f>'IGM Paste'!E147</f>
        <v>0</v>
      </c>
      <c r="F146">
        <f>'IGM Paste'!AL147</f>
        <v>0</v>
      </c>
      <c r="G146" s="763">
        <f>'IGM Paste'!AB147</f>
        <v>0</v>
      </c>
      <c r="H146" s="5">
        <f>'IGM Paste'!F147</f>
        <v>0</v>
      </c>
      <c r="I146" t="str">
        <f>IF('IGM Paste'!H147=0,"-",'IGM Paste'!H147)</f>
        <v>-</v>
      </c>
      <c r="J146" t="str">
        <f>IF('IGM Paste'!I147=0,"-",'IGM Paste'!I147)</f>
        <v>-</v>
      </c>
      <c r="K146" t="str">
        <f>IF('IGM Paste'!J147=0,"-",'IGM Paste'!J147)</f>
        <v>-</v>
      </c>
      <c r="L146">
        <f>'IGM Paste'!K147</f>
        <v>0</v>
      </c>
      <c r="M146" s="20" t="str">
        <f>IF('IGM Paste'!R147=0,"Flat",'IGM Paste'!R147)</f>
        <v>Flat</v>
      </c>
      <c r="N146" s="177">
        <f>'IGM Paste'!AH147</f>
        <v>0</v>
      </c>
      <c r="O146" s="403">
        <f>'IGM Paste'!O147</f>
        <v>0</v>
      </c>
      <c r="P146">
        <f>'IGM Paste'!BC147</f>
        <v>0</v>
      </c>
    </row>
    <row r="147" spans="1:16" x14ac:dyDescent="0.3">
      <c r="A147" s="334">
        <f>'IGM Paste'!A148</f>
        <v>0</v>
      </c>
      <c r="B147">
        <f>'IGM Paste'!Y148</f>
        <v>0</v>
      </c>
      <c r="C147">
        <f>'IGM Paste'!C148</f>
        <v>0</v>
      </c>
      <c r="D147" s="4">
        <f>'IGM Paste'!D148</f>
        <v>0</v>
      </c>
      <c r="E147">
        <f>'IGM Paste'!E148</f>
        <v>0</v>
      </c>
      <c r="F147">
        <f>'IGM Paste'!AL148</f>
        <v>0</v>
      </c>
      <c r="G147" s="763">
        <f>'IGM Paste'!AB148</f>
        <v>0</v>
      </c>
      <c r="H147" s="5">
        <f>'IGM Paste'!F148</f>
        <v>0</v>
      </c>
      <c r="I147" t="str">
        <f>IF('IGM Paste'!H148=0,"-",'IGM Paste'!H148)</f>
        <v>-</v>
      </c>
      <c r="J147" t="str">
        <f>IF('IGM Paste'!I148=0,"-",'IGM Paste'!I148)</f>
        <v>-</v>
      </c>
      <c r="K147" t="str">
        <f>IF('IGM Paste'!J148=0,"-",'IGM Paste'!J148)</f>
        <v>-</v>
      </c>
      <c r="L147">
        <f>'IGM Paste'!K148</f>
        <v>0</v>
      </c>
      <c r="M147" s="20" t="str">
        <f>IF('IGM Paste'!R148=0,"Flat",'IGM Paste'!R148)</f>
        <v>Flat</v>
      </c>
      <c r="N147" s="177">
        <f>'IGM Paste'!AH148</f>
        <v>0</v>
      </c>
      <c r="O147" s="403">
        <f>'IGM Paste'!O148</f>
        <v>0</v>
      </c>
      <c r="P147">
        <f>'IGM Paste'!BC148</f>
        <v>0</v>
      </c>
    </row>
    <row r="148" spans="1:16" x14ac:dyDescent="0.3">
      <c r="A148" s="334">
        <f>'IGM Paste'!A149</f>
        <v>0</v>
      </c>
      <c r="B148">
        <f>'IGM Paste'!Y149</f>
        <v>0</v>
      </c>
      <c r="C148">
        <f>'IGM Paste'!C149</f>
        <v>0</v>
      </c>
      <c r="D148" s="4">
        <f>'IGM Paste'!D149</f>
        <v>0</v>
      </c>
      <c r="E148">
        <f>'IGM Paste'!E149</f>
        <v>0</v>
      </c>
      <c r="F148">
        <f>'IGM Paste'!AL149</f>
        <v>0</v>
      </c>
      <c r="G148" s="763">
        <f>'IGM Paste'!AB149</f>
        <v>0</v>
      </c>
      <c r="H148" s="5">
        <f>'IGM Paste'!F149</f>
        <v>0</v>
      </c>
      <c r="I148" t="str">
        <f>IF('IGM Paste'!H149=0,"-",'IGM Paste'!H149)</f>
        <v>-</v>
      </c>
      <c r="J148" t="str">
        <f>IF('IGM Paste'!I149=0,"-",'IGM Paste'!I149)</f>
        <v>-</v>
      </c>
      <c r="K148" t="str">
        <f>IF('IGM Paste'!J149=0,"-",'IGM Paste'!J149)</f>
        <v>-</v>
      </c>
      <c r="L148">
        <f>'IGM Paste'!K149</f>
        <v>0</v>
      </c>
      <c r="M148" s="20" t="str">
        <f>IF('IGM Paste'!R149=0,"Flat",'IGM Paste'!R149)</f>
        <v>Flat</v>
      </c>
      <c r="N148" s="177">
        <f>'IGM Paste'!AH149</f>
        <v>0</v>
      </c>
      <c r="O148" s="403">
        <f>'IGM Paste'!O149</f>
        <v>0</v>
      </c>
      <c r="P148">
        <f>'IGM Paste'!BC149</f>
        <v>0</v>
      </c>
    </row>
    <row r="149" spans="1:16" x14ac:dyDescent="0.3">
      <c r="A149" s="334">
        <f>'IGM Paste'!A150</f>
        <v>0</v>
      </c>
      <c r="B149">
        <f>'IGM Paste'!Y150</f>
        <v>0</v>
      </c>
      <c r="C149">
        <f>'IGM Paste'!C150</f>
        <v>0</v>
      </c>
      <c r="D149" s="4">
        <f>'IGM Paste'!D150</f>
        <v>0</v>
      </c>
      <c r="E149">
        <f>'IGM Paste'!E150</f>
        <v>0</v>
      </c>
      <c r="F149">
        <f>'IGM Paste'!AL150</f>
        <v>0</v>
      </c>
      <c r="G149" s="763">
        <f>'IGM Paste'!AB150</f>
        <v>0</v>
      </c>
      <c r="H149" s="5">
        <f>'IGM Paste'!F150</f>
        <v>0</v>
      </c>
      <c r="I149" t="str">
        <f>IF('IGM Paste'!H150=0,"-",'IGM Paste'!H150)</f>
        <v>-</v>
      </c>
      <c r="J149" t="str">
        <f>IF('IGM Paste'!I150=0,"-",'IGM Paste'!I150)</f>
        <v>-</v>
      </c>
      <c r="K149" t="str">
        <f>IF('IGM Paste'!J150=0,"-",'IGM Paste'!J150)</f>
        <v>-</v>
      </c>
      <c r="L149">
        <f>'IGM Paste'!K150</f>
        <v>0</v>
      </c>
      <c r="M149" s="20" t="str">
        <f>IF('IGM Paste'!R150=0,"Flat",'IGM Paste'!R150)</f>
        <v>Flat</v>
      </c>
      <c r="N149" s="177">
        <f>'IGM Paste'!AH150</f>
        <v>0</v>
      </c>
      <c r="O149" s="403">
        <f>'IGM Paste'!O150</f>
        <v>0</v>
      </c>
      <c r="P149">
        <f>'IGM Paste'!BC150</f>
        <v>0</v>
      </c>
    </row>
    <row r="150" spans="1:16" x14ac:dyDescent="0.3">
      <c r="A150" s="334">
        <f>'IGM Paste'!A151</f>
        <v>0</v>
      </c>
      <c r="B150">
        <f>'IGM Paste'!Y151</f>
        <v>0</v>
      </c>
      <c r="C150">
        <f>'IGM Paste'!C151</f>
        <v>0</v>
      </c>
      <c r="D150" s="4">
        <f>'IGM Paste'!D151</f>
        <v>0</v>
      </c>
      <c r="E150">
        <f>'IGM Paste'!E151</f>
        <v>0</v>
      </c>
      <c r="F150">
        <f>'IGM Paste'!AL151</f>
        <v>0</v>
      </c>
      <c r="G150" s="763">
        <f>'IGM Paste'!AB151</f>
        <v>0</v>
      </c>
      <c r="H150" s="5">
        <f>'IGM Paste'!F151</f>
        <v>0</v>
      </c>
      <c r="I150" t="str">
        <f>IF('IGM Paste'!H151=0,"-",'IGM Paste'!H151)</f>
        <v>-</v>
      </c>
      <c r="J150" t="str">
        <f>IF('IGM Paste'!I151=0,"-",'IGM Paste'!I151)</f>
        <v>-</v>
      </c>
      <c r="K150" t="str">
        <f>IF('IGM Paste'!J151=0,"-",'IGM Paste'!J151)</f>
        <v>-</v>
      </c>
      <c r="L150">
        <f>'IGM Paste'!K151</f>
        <v>0</v>
      </c>
      <c r="M150" s="20" t="str">
        <f>IF('IGM Paste'!R151=0,"Flat",'IGM Paste'!R151)</f>
        <v>Flat</v>
      </c>
      <c r="N150" s="177">
        <f>'IGM Paste'!AH151</f>
        <v>0</v>
      </c>
      <c r="O150" s="403">
        <f>'IGM Paste'!O151</f>
        <v>0</v>
      </c>
      <c r="P150">
        <f>'IGM Paste'!BC151</f>
        <v>0</v>
      </c>
    </row>
    <row r="151" spans="1:16" x14ac:dyDescent="0.3">
      <c r="A151" s="334">
        <f>'IGM Paste'!A152</f>
        <v>0</v>
      </c>
      <c r="B151">
        <f>'IGM Paste'!Y152</f>
        <v>0</v>
      </c>
      <c r="C151">
        <f>'IGM Paste'!C152</f>
        <v>0</v>
      </c>
      <c r="D151" s="4">
        <f>'IGM Paste'!D152</f>
        <v>0</v>
      </c>
      <c r="E151">
        <f>'IGM Paste'!E152</f>
        <v>0</v>
      </c>
      <c r="F151">
        <f>'IGM Paste'!AL152</f>
        <v>0</v>
      </c>
      <c r="G151" s="763">
        <f>'IGM Paste'!AB152</f>
        <v>0</v>
      </c>
      <c r="H151" s="5">
        <f>'IGM Paste'!F152</f>
        <v>0</v>
      </c>
      <c r="I151" t="str">
        <f>IF('IGM Paste'!H152=0,"-",'IGM Paste'!H152)</f>
        <v>-</v>
      </c>
      <c r="J151" t="str">
        <f>IF('IGM Paste'!I152=0,"-",'IGM Paste'!I152)</f>
        <v>-</v>
      </c>
      <c r="K151" t="str">
        <f>IF('IGM Paste'!J152=0,"-",'IGM Paste'!J152)</f>
        <v>-</v>
      </c>
      <c r="L151">
        <f>'IGM Paste'!K152</f>
        <v>0</v>
      </c>
      <c r="M151" s="20" t="str">
        <f>IF('IGM Paste'!R152=0,"Flat",'IGM Paste'!R152)</f>
        <v>Flat</v>
      </c>
      <c r="N151" s="177">
        <f>'IGM Paste'!AH152</f>
        <v>0</v>
      </c>
      <c r="O151" s="403">
        <f>'IGM Paste'!O152</f>
        <v>0</v>
      </c>
      <c r="P151">
        <f>'IGM Paste'!BC152</f>
        <v>0</v>
      </c>
    </row>
    <row r="152" spans="1:16" x14ac:dyDescent="0.3">
      <c r="A152" s="334">
        <f>'IGM Paste'!A153</f>
        <v>0</v>
      </c>
      <c r="B152">
        <f>'IGM Paste'!Y153</f>
        <v>0</v>
      </c>
      <c r="C152">
        <f>'IGM Paste'!C153</f>
        <v>0</v>
      </c>
      <c r="D152" s="4">
        <f>'IGM Paste'!D153</f>
        <v>0</v>
      </c>
      <c r="E152">
        <f>'IGM Paste'!E153</f>
        <v>0</v>
      </c>
      <c r="F152">
        <f>'IGM Paste'!AL153</f>
        <v>0</v>
      </c>
      <c r="G152" s="763">
        <f>'IGM Paste'!AB153</f>
        <v>0</v>
      </c>
      <c r="H152" s="5">
        <f>'IGM Paste'!F153</f>
        <v>0</v>
      </c>
      <c r="I152" t="str">
        <f>IF('IGM Paste'!H153=0,"-",'IGM Paste'!H153)</f>
        <v>-</v>
      </c>
      <c r="J152" t="str">
        <f>IF('IGM Paste'!I153=0,"-",'IGM Paste'!I153)</f>
        <v>-</v>
      </c>
      <c r="K152" t="str">
        <f>IF('IGM Paste'!J153=0,"-",'IGM Paste'!J153)</f>
        <v>-</v>
      </c>
      <c r="L152">
        <f>'IGM Paste'!K153</f>
        <v>0</v>
      </c>
      <c r="M152" s="20" t="str">
        <f>IF('IGM Paste'!R153=0,"Flat",'IGM Paste'!R153)</f>
        <v>Flat</v>
      </c>
      <c r="N152" s="177">
        <f>'IGM Paste'!AH153</f>
        <v>0</v>
      </c>
      <c r="O152" s="403">
        <f>'IGM Paste'!O153</f>
        <v>0</v>
      </c>
      <c r="P152">
        <f>'IGM Paste'!BC153</f>
        <v>0</v>
      </c>
    </row>
    <row r="153" spans="1:16" x14ac:dyDescent="0.3">
      <c r="A153" s="334">
        <f>'IGM Paste'!A154</f>
        <v>0</v>
      </c>
      <c r="B153">
        <f>'IGM Paste'!Y154</f>
        <v>0</v>
      </c>
      <c r="C153">
        <f>'IGM Paste'!C154</f>
        <v>0</v>
      </c>
      <c r="D153" s="4">
        <f>'IGM Paste'!D154</f>
        <v>0</v>
      </c>
      <c r="E153">
        <f>'IGM Paste'!E154</f>
        <v>0</v>
      </c>
      <c r="F153">
        <f>'IGM Paste'!AL154</f>
        <v>0</v>
      </c>
      <c r="G153" s="763">
        <f>'IGM Paste'!AB154</f>
        <v>0</v>
      </c>
      <c r="H153" s="5">
        <f>'IGM Paste'!F154</f>
        <v>0</v>
      </c>
      <c r="I153" t="str">
        <f>IF('IGM Paste'!H154=0,"-",'IGM Paste'!H154)</f>
        <v>-</v>
      </c>
      <c r="J153" t="str">
        <f>IF('IGM Paste'!I154=0,"-",'IGM Paste'!I154)</f>
        <v>-</v>
      </c>
      <c r="K153" t="str">
        <f>IF('IGM Paste'!J154=0,"-",'IGM Paste'!J154)</f>
        <v>-</v>
      </c>
      <c r="L153">
        <f>'IGM Paste'!K154</f>
        <v>0</v>
      </c>
      <c r="M153" s="20" t="str">
        <f>IF('IGM Paste'!R154=0,"Flat",'IGM Paste'!R154)</f>
        <v>Flat</v>
      </c>
      <c r="N153" s="177">
        <f>'IGM Paste'!AH154</f>
        <v>0</v>
      </c>
      <c r="O153" s="403">
        <f>'IGM Paste'!O154</f>
        <v>0</v>
      </c>
      <c r="P153">
        <f>'IGM Paste'!BC154</f>
        <v>0</v>
      </c>
    </row>
    <row r="154" spans="1:16" x14ac:dyDescent="0.3">
      <c r="A154" s="334">
        <f>'IGM Paste'!A155</f>
        <v>0</v>
      </c>
      <c r="B154">
        <f>'IGM Paste'!Y155</f>
        <v>0</v>
      </c>
      <c r="C154">
        <f>'IGM Paste'!C155</f>
        <v>0</v>
      </c>
      <c r="D154" s="4">
        <f>'IGM Paste'!D155</f>
        <v>0</v>
      </c>
      <c r="E154">
        <f>'IGM Paste'!E155</f>
        <v>0</v>
      </c>
      <c r="F154">
        <f>'IGM Paste'!AL155</f>
        <v>0</v>
      </c>
      <c r="G154" s="763">
        <f>'IGM Paste'!AB155</f>
        <v>0</v>
      </c>
      <c r="H154" s="5">
        <f>'IGM Paste'!F155</f>
        <v>0</v>
      </c>
      <c r="I154" t="str">
        <f>IF('IGM Paste'!H155=0,"-",'IGM Paste'!H155)</f>
        <v>-</v>
      </c>
      <c r="J154" t="str">
        <f>IF('IGM Paste'!I155=0,"-",'IGM Paste'!I155)</f>
        <v>-</v>
      </c>
      <c r="K154" t="str">
        <f>IF('IGM Paste'!J155=0,"-",'IGM Paste'!J155)</f>
        <v>-</v>
      </c>
      <c r="L154">
        <f>'IGM Paste'!K155</f>
        <v>0</v>
      </c>
      <c r="M154" s="20" t="str">
        <f>IF('IGM Paste'!R155=0,"Flat",'IGM Paste'!R155)</f>
        <v>Flat</v>
      </c>
      <c r="N154" s="177">
        <f>'IGM Paste'!AH155</f>
        <v>0</v>
      </c>
      <c r="O154" s="403">
        <f>'IGM Paste'!O155</f>
        <v>0</v>
      </c>
      <c r="P154">
        <f>'IGM Paste'!BC155</f>
        <v>0</v>
      </c>
    </row>
    <row r="155" spans="1:16" x14ac:dyDescent="0.3">
      <c r="A155" s="334">
        <f>'IGM Paste'!A156</f>
        <v>0</v>
      </c>
      <c r="B155">
        <f>'IGM Paste'!Y156</f>
        <v>0</v>
      </c>
      <c r="C155">
        <f>'IGM Paste'!C156</f>
        <v>0</v>
      </c>
      <c r="D155" s="4">
        <f>'IGM Paste'!D156</f>
        <v>0</v>
      </c>
      <c r="E155">
        <f>'IGM Paste'!E156</f>
        <v>0</v>
      </c>
      <c r="F155">
        <f>'IGM Paste'!AL156</f>
        <v>0</v>
      </c>
      <c r="G155" s="763">
        <f>'IGM Paste'!AB156</f>
        <v>0</v>
      </c>
      <c r="H155" s="5">
        <f>'IGM Paste'!F156</f>
        <v>0</v>
      </c>
      <c r="I155" t="str">
        <f>IF('IGM Paste'!H156=0,"-",'IGM Paste'!H156)</f>
        <v>-</v>
      </c>
      <c r="J155" t="str">
        <f>IF('IGM Paste'!I156=0,"-",'IGM Paste'!I156)</f>
        <v>-</v>
      </c>
      <c r="K155" t="str">
        <f>IF('IGM Paste'!J156=0,"-",'IGM Paste'!J156)</f>
        <v>-</v>
      </c>
      <c r="L155">
        <f>'IGM Paste'!K156</f>
        <v>0</v>
      </c>
      <c r="M155" s="20" t="str">
        <f>IF('IGM Paste'!R156=0,"Flat",'IGM Paste'!R156)</f>
        <v>Flat</v>
      </c>
      <c r="N155" s="177">
        <f>'IGM Paste'!AH156</f>
        <v>0</v>
      </c>
      <c r="O155" s="403">
        <f>'IGM Paste'!O156</f>
        <v>0</v>
      </c>
      <c r="P155">
        <f>'IGM Paste'!BC156</f>
        <v>0</v>
      </c>
    </row>
    <row r="156" spans="1:16" x14ac:dyDescent="0.3">
      <c r="A156" s="334">
        <f>'IGM Paste'!A157</f>
        <v>0</v>
      </c>
      <c r="B156">
        <f>'IGM Paste'!Y157</f>
        <v>0</v>
      </c>
      <c r="C156">
        <f>'IGM Paste'!C157</f>
        <v>0</v>
      </c>
      <c r="D156" s="4">
        <f>'IGM Paste'!D157</f>
        <v>0</v>
      </c>
      <c r="E156">
        <f>'IGM Paste'!E157</f>
        <v>0</v>
      </c>
      <c r="F156">
        <f>'IGM Paste'!AL157</f>
        <v>0</v>
      </c>
      <c r="G156" s="763">
        <f>'IGM Paste'!AB157</f>
        <v>0</v>
      </c>
      <c r="H156" s="5">
        <f>'IGM Paste'!F157</f>
        <v>0</v>
      </c>
      <c r="I156" t="str">
        <f>IF('IGM Paste'!H157=0,"-",'IGM Paste'!H157)</f>
        <v>-</v>
      </c>
      <c r="J156" t="str">
        <f>IF('IGM Paste'!I157=0,"-",'IGM Paste'!I157)</f>
        <v>-</v>
      </c>
      <c r="K156" t="str">
        <f>IF('IGM Paste'!J157=0,"-",'IGM Paste'!J157)</f>
        <v>-</v>
      </c>
      <c r="L156">
        <f>'IGM Paste'!K157</f>
        <v>0</v>
      </c>
      <c r="M156" s="20" t="str">
        <f>IF('IGM Paste'!R157=0,"Flat",'IGM Paste'!R157)</f>
        <v>Flat</v>
      </c>
      <c r="N156" s="177">
        <f>'IGM Paste'!AH157</f>
        <v>0</v>
      </c>
      <c r="O156" s="403">
        <f>'IGM Paste'!O157</f>
        <v>0</v>
      </c>
      <c r="P156">
        <f>'IGM Paste'!BC157</f>
        <v>0</v>
      </c>
    </row>
    <row r="157" spans="1:16" x14ac:dyDescent="0.3">
      <c r="A157" s="334">
        <f>'IGM Paste'!A158</f>
        <v>0</v>
      </c>
      <c r="B157">
        <f>'IGM Paste'!Y158</f>
        <v>0</v>
      </c>
      <c r="C157">
        <f>'IGM Paste'!C158</f>
        <v>0</v>
      </c>
      <c r="D157" s="4">
        <f>'IGM Paste'!D158</f>
        <v>0</v>
      </c>
      <c r="E157">
        <f>'IGM Paste'!E158</f>
        <v>0</v>
      </c>
      <c r="F157">
        <f>'IGM Paste'!AL158</f>
        <v>0</v>
      </c>
      <c r="G157" s="763">
        <f>'IGM Paste'!AB158</f>
        <v>0</v>
      </c>
      <c r="H157" s="5">
        <f>'IGM Paste'!F158</f>
        <v>0</v>
      </c>
      <c r="I157" t="str">
        <f>IF('IGM Paste'!H158=0,"-",'IGM Paste'!H158)</f>
        <v>-</v>
      </c>
      <c r="J157" t="str">
        <f>IF('IGM Paste'!I158=0,"-",'IGM Paste'!I158)</f>
        <v>-</v>
      </c>
      <c r="K157" t="str">
        <f>IF('IGM Paste'!J158=0,"-",'IGM Paste'!J158)</f>
        <v>-</v>
      </c>
      <c r="L157">
        <f>'IGM Paste'!K158</f>
        <v>0</v>
      </c>
      <c r="M157" s="20" t="str">
        <f>IF('IGM Paste'!R158=0,"Flat",'IGM Paste'!R158)</f>
        <v>Flat</v>
      </c>
      <c r="N157" s="177">
        <f>'IGM Paste'!AH158</f>
        <v>0</v>
      </c>
      <c r="O157" s="403">
        <f>'IGM Paste'!O158</f>
        <v>0</v>
      </c>
      <c r="P157">
        <f>'IGM Paste'!BC158</f>
        <v>0</v>
      </c>
    </row>
    <row r="158" spans="1:16" x14ac:dyDescent="0.3">
      <c r="A158" s="334">
        <f>'IGM Paste'!A159</f>
        <v>0</v>
      </c>
      <c r="B158">
        <f>'IGM Paste'!Y159</f>
        <v>0</v>
      </c>
      <c r="C158">
        <f>'IGM Paste'!C159</f>
        <v>0</v>
      </c>
      <c r="D158" s="4">
        <f>'IGM Paste'!D159</f>
        <v>0</v>
      </c>
      <c r="E158">
        <f>'IGM Paste'!E159</f>
        <v>0</v>
      </c>
      <c r="F158">
        <f>'IGM Paste'!AL159</f>
        <v>0</v>
      </c>
      <c r="G158" s="763">
        <f>'IGM Paste'!AB159</f>
        <v>0</v>
      </c>
      <c r="H158" s="5">
        <f>'IGM Paste'!F159</f>
        <v>0</v>
      </c>
      <c r="I158" t="str">
        <f>IF('IGM Paste'!H159=0,"-",'IGM Paste'!H159)</f>
        <v>-</v>
      </c>
      <c r="J158" t="str">
        <f>IF('IGM Paste'!I159=0,"-",'IGM Paste'!I159)</f>
        <v>-</v>
      </c>
      <c r="K158" t="str">
        <f>IF('IGM Paste'!J159=0,"-",'IGM Paste'!J159)</f>
        <v>-</v>
      </c>
      <c r="L158">
        <f>'IGM Paste'!K159</f>
        <v>0</v>
      </c>
      <c r="M158" s="20" t="str">
        <f>IF('IGM Paste'!R159=0,"Flat",'IGM Paste'!R159)</f>
        <v>Flat</v>
      </c>
      <c r="N158" s="177">
        <f>'IGM Paste'!AH159</f>
        <v>0</v>
      </c>
      <c r="O158" s="403">
        <f>'IGM Paste'!O159</f>
        <v>0</v>
      </c>
      <c r="P158">
        <f>'IGM Paste'!BC159</f>
        <v>0</v>
      </c>
    </row>
    <row r="159" spans="1:16" x14ac:dyDescent="0.3">
      <c r="A159" s="334">
        <f>'IGM Paste'!A160</f>
        <v>0</v>
      </c>
      <c r="B159">
        <f>'IGM Paste'!Y160</f>
        <v>0</v>
      </c>
      <c r="C159">
        <f>'IGM Paste'!C160</f>
        <v>0</v>
      </c>
      <c r="D159" s="4">
        <f>'IGM Paste'!D160</f>
        <v>0</v>
      </c>
      <c r="E159">
        <f>'IGM Paste'!E160</f>
        <v>0</v>
      </c>
      <c r="F159">
        <f>'IGM Paste'!AL160</f>
        <v>0</v>
      </c>
      <c r="G159" s="763">
        <f>'IGM Paste'!AB160</f>
        <v>0</v>
      </c>
      <c r="H159" s="5">
        <f>'IGM Paste'!F160</f>
        <v>0</v>
      </c>
      <c r="I159" t="str">
        <f>IF('IGM Paste'!H160=0,"-",'IGM Paste'!H160)</f>
        <v>-</v>
      </c>
      <c r="J159" t="str">
        <f>IF('IGM Paste'!I160=0,"-",'IGM Paste'!I160)</f>
        <v>-</v>
      </c>
      <c r="K159" t="str">
        <f>IF('IGM Paste'!J160=0,"-",'IGM Paste'!J160)</f>
        <v>-</v>
      </c>
      <c r="L159">
        <f>'IGM Paste'!K160</f>
        <v>0</v>
      </c>
      <c r="M159" s="20" t="str">
        <f>IF('IGM Paste'!R160=0,"Flat",'IGM Paste'!R160)</f>
        <v>Flat</v>
      </c>
      <c r="N159" s="177">
        <f>'IGM Paste'!AH160</f>
        <v>0</v>
      </c>
      <c r="O159" s="403">
        <f>'IGM Paste'!O160</f>
        <v>0</v>
      </c>
      <c r="P159">
        <f>'IGM Paste'!BC160</f>
        <v>0</v>
      </c>
    </row>
    <row r="160" spans="1:16" x14ac:dyDescent="0.3">
      <c r="A160" s="334">
        <f>'IGM Paste'!A161</f>
        <v>0</v>
      </c>
      <c r="B160">
        <f>'IGM Paste'!Y161</f>
        <v>0</v>
      </c>
      <c r="C160">
        <f>'IGM Paste'!C161</f>
        <v>0</v>
      </c>
      <c r="D160" s="4">
        <f>'IGM Paste'!D161</f>
        <v>0</v>
      </c>
      <c r="E160">
        <f>'IGM Paste'!E161</f>
        <v>0</v>
      </c>
      <c r="F160">
        <f>'IGM Paste'!AL161</f>
        <v>0</v>
      </c>
      <c r="G160" s="763">
        <f>'IGM Paste'!AB161</f>
        <v>0</v>
      </c>
      <c r="H160" s="5">
        <f>'IGM Paste'!F161</f>
        <v>0</v>
      </c>
      <c r="I160" t="str">
        <f>IF('IGM Paste'!H161=0,"-",'IGM Paste'!H161)</f>
        <v>-</v>
      </c>
      <c r="J160" t="str">
        <f>IF('IGM Paste'!I161=0,"-",'IGM Paste'!I161)</f>
        <v>-</v>
      </c>
      <c r="K160" t="str">
        <f>IF('IGM Paste'!J161=0,"-",'IGM Paste'!J161)</f>
        <v>-</v>
      </c>
      <c r="L160">
        <f>'IGM Paste'!K161</f>
        <v>0</v>
      </c>
      <c r="M160" s="20" t="str">
        <f>IF('IGM Paste'!R161=0,"Flat",'IGM Paste'!R161)</f>
        <v>Flat</v>
      </c>
      <c r="N160" s="177">
        <f>'IGM Paste'!AH161</f>
        <v>0</v>
      </c>
      <c r="O160" s="403">
        <f>'IGM Paste'!O161</f>
        <v>0</v>
      </c>
      <c r="P160">
        <f>'IGM Paste'!BC161</f>
        <v>0</v>
      </c>
    </row>
    <row r="161" spans="1:16" x14ac:dyDescent="0.3">
      <c r="A161" s="334">
        <f>'IGM Paste'!A162</f>
        <v>0</v>
      </c>
      <c r="B161">
        <f>'IGM Paste'!Y162</f>
        <v>0</v>
      </c>
      <c r="C161">
        <f>'IGM Paste'!C162</f>
        <v>0</v>
      </c>
      <c r="D161" s="4">
        <f>'IGM Paste'!D162</f>
        <v>0</v>
      </c>
      <c r="E161">
        <f>'IGM Paste'!E162</f>
        <v>0</v>
      </c>
      <c r="F161">
        <f>'IGM Paste'!AL162</f>
        <v>0</v>
      </c>
      <c r="G161" s="763">
        <f>'IGM Paste'!AB162</f>
        <v>0</v>
      </c>
      <c r="H161" s="5">
        <f>'IGM Paste'!F162</f>
        <v>0</v>
      </c>
      <c r="I161" t="str">
        <f>IF('IGM Paste'!H162=0,"-",'IGM Paste'!H162)</f>
        <v>-</v>
      </c>
      <c r="J161" t="str">
        <f>IF('IGM Paste'!I162=0,"-",'IGM Paste'!I162)</f>
        <v>-</v>
      </c>
      <c r="K161" t="str">
        <f>IF('IGM Paste'!J162=0,"-",'IGM Paste'!J162)</f>
        <v>-</v>
      </c>
      <c r="L161">
        <f>'IGM Paste'!K162</f>
        <v>0</v>
      </c>
      <c r="M161" s="20" t="str">
        <f>IF('IGM Paste'!R162=0,"Flat",'IGM Paste'!R162)</f>
        <v>Flat</v>
      </c>
      <c r="N161" s="177">
        <f>'IGM Paste'!AH162</f>
        <v>0</v>
      </c>
      <c r="O161" s="403">
        <f>'IGM Paste'!O162</f>
        <v>0</v>
      </c>
      <c r="P161">
        <f>'IGM Paste'!BC162</f>
        <v>0</v>
      </c>
    </row>
    <row r="162" spans="1:16" x14ac:dyDescent="0.3">
      <c r="A162" s="334">
        <f>'IGM Paste'!A163</f>
        <v>0</v>
      </c>
      <c r="B162">
        <f>'IGM Paste'!Y163</f>
        <v>0</v>
      </c>
      <c r="C162">
        <f>'IGM Paste'!C163</f>
        <v>0</v>
      </c>
      <c r="D162" s="4">
        <f>'IGM Paste'!D163</f>
        <v>0</v>
      </c>
      <c r="E162">
        <f>'IGM Paste'!E163</f>
        <v>0</v>
      </c>
      <c r="F162">
        <f>'IGM Paste'!AL163</f>
        <v>0</v>
      </c>
      <c r="G162" s="763">
        <f>'IGM Paste'!AB163</f>
        <v>0</v>
      </c>
      <c r="H162" s="5">
        <f>'IGM Paste'!F163</f>
        <v>0</v>
      </c>
      <c r="I162" t="str">
        <f>IF('IGM Paste'!H163=0,"-",'IGM Paste'!H163)</f>
        <v>-</v>
      </c>
      <c r="J162" t="str">
        <f>IF('IGM Paste'!I163=0,"-",'IGM Paste'!I163)</f>
        <v>-</v>
      </c>
      <c r="K162" t="str">
        <f>IF('IGM Paste'!J163=0,"-",'IGM Paste'!J163)</f>
        <v>-</v>
      </c>
      <c r="L162">
        <f>'IGM Paste'!K163</f>
        <v>0</v>
      </c>
      <c r="M162" s="20" t="str">
        <f>IF('IGM Paste'!R163=0,"Flat",'IGM Paste'!R163)</f>
        <v>Flat</v>
      </c>
      <c r="N162" s="177">
        <f>'IGM Paste'!AH163</f>
        <v>0</v>
      </c>
      <c r="O162" s="403">
        <f>'IGM Paste'!O163</f>
        <v>0</v>
      </c>
      <c r="P162">
        <f>'IGM Paste'!BC163</f>
        <v>0</v>
      </c>
    </row>
    <row r="163" spans="1:16" x14ac:dyDescent="0.3">
      <c r="A163" s="334">
        <f>'IGM Paste'!A164</f>
        <v>0</v>
      </c>
      <c r="B163">
        <f>'IGM Paste'!Y164</f>
        <v>0</v>
      </c>
      <c r="C163">
        <f>'IGM Paste'!C164</f>
        <v>0</v>
      </c>
      <c r="D163" s="4">
        <f>'IGM Paste'!D164</f>
        <v>0</v>
      </c>
      <c r="E163">
        <f>'IGM Paste'!E164</f>
        <v>0</v>
      </c>
      <c r="F163">
        <f>'IGM Paste'!AL164</f>
        <v>0</v>
      </c>
      <c r="G163" s="763">
        <f>'IGM Paste'!AB164</f>
        <v>0</v>
      </c>
      <c r="H163" s="5">
        <f>'IGM Paste'!F164</f>
        <v>0</v>
      </c>
      <c r="I163" t="str">
        <f>IF('IGM Paste'!H164=0,"-",'IGM Paste'!H164)</f>
        <v>-</v>
      </c>
      <c r="J163" t="str">
        <f>IF('IGM Paste'!I164=0,"-",'IGM Paste'!I164)</f>
        <v>-</v>
      </c>
      <c r="K163" t="str">
        <f>IF('IGM Paste'!J164=0,"-",'IGM Paste'!J164)</f>
        <v>-</v>
      </c>
      <c r="L163">
        <f>'IGM Paste'!K164</f>
        <v>0</v>
      </c>
      <c r="M163" s="20" t="str">
        <f>IF('IGM Paste'!R164=0,"Flat",'IGM Paste'!R164)</f>
        <v>Flat</v>
      </c>
      <c r="N163" s="177">
        <f>'IGM Paste'!AH164</f>
        <v>0</v>
      </c>
      <c r="O163" s="403">
        <f>'IGM Paste'!O164</f>
        <v>0</v>
      </c>
      <c r="P163">
        <f>'IGM Paste'!BC164</f>
        <v>0</v>
      </c>
    </row>
    <row r="164" spans="1:16" x14ac:dyDescent="0.3">
      <c r="A164" s="334">
        <f>'IGM Paste'!A165</f>
        <v>0</v>
      </c>
      <c r="B164">
        <f>'IGM Paste'!Y165</f>
        <v>0</v>
      </c>
      <c r="C164">
        <f>'IGM Paste'!C165</f>
        <v>0</v>
      </c>
      <c r="D164" s="4">
        <f>'IGM Paste'!D165</f>
        <v>0</v>
      </c>
      <c r="E164">
        <f>'IGM Paste'!E165</f>
        <v>0</v>
      </c>
      <c r="F164">
        <f>'IGM Paste'!AL165</f>
        <v>0</v>
      </c>
      <c r="G164" s="763">
        <f>'IGM Paste'!AB165</f>
        <v>0</v>
      </c>
      <c r="H164" s="5">
        <f>'IGM Paste'!F165</f>
        <v>0</v>
      </c>
      <c r="I164" t="str">
        <f>IF('IGM Paste'!H165=0,"-",'IGM Paste'!H165)</f>
        <v>-</v>
      </c>
      <c r="J164" t="str">
        <f>IF('IGM Paste'!I165=0,"-",'IGM Paste'!I165)</f>
        <v>-</v>
      </c>
      <c r="K164" t="str">
        <f>IF('IGM Paste'!J165=0,"-",'IGM Paste'!J165)</f>
        <v>-</v>
      </c>
      <c r="L164">
        <f>'IGM Paste'!K165</f>
        <v>0</v>
      </c>
      <c r="M164" s="20" t="str">
        <f>IF('IGM Paste'!R165=0,"Flat",'IGM Paste'!R165)</f>
        <v>Flat</v>
      </c>
      <c r="N164" s="177">
        <f>'IGM Paste'!AH165</f>
        <v>0</v>
      </c>
      <c r="O164" s="403">
        <f>'IGM Paste'!O165</f>
        <v>0</v>
      </c>
      <c r="P164">
        <f>'IGM Paste'!BC165</f>
        <v>0</v>
      </c>
    </row>
    <row r="165" spans="1:16" x14ac:dyDescent="0.3">
      <c r="A165" s="334">
        <f>'IGM Paste'!A166</f>
        <v>0</v>
      </c>
      <c r="B165">
        <f>'IGM Paste'!Y166</f>
        <v>0</v>
      </c>
      <c r="C165">
        <f>'IGM Paste'!C166</f>
        <v>0</v>
      </c>
      <c r="D165" s="4">
        <f>'IGM Paste'!D166</f>
        <v>0</v>
      </c>
      <c r="E165">
        <f>'IGM Paste'!E166</f>
        <v>0</v>
      </c>
      <c r="F165">
        <f>'IGM Paste'!AL166</f>
        <v>0</v>
      </c>
      <c r="G165" s="763">
        <f>'IGM Paste'!AB166</f>
        <v>0</v>
      </c>
      <c r="H165" s="5">
        <f>'IGM Paste'!F166</f>
        <v>0</v>
      </c>
      <c r="I165" t="str">
        <f>IF('IGM Paste'!H166=0,"-",'IGM Paste'!H166)</f>
        <v>-</v>
      </c>
      <c r="J165" t="str">
        <f>IF('IGM Paste'!I166=0,"-",'IGM Paste'!I166)</f>
        <v>-</v>
      </c>
      <c r="K165" t="str">
        <f>IF('IGM Paste'!J166=0,"-",'IGM Paste'!J166)</f>
        <v>-</v>
      </c>
      <c r="L165">
        <f>'IGM Paste'!K166</f>
        <v>0</v>
      </c>
      <c r="M165" s="20" t="str">
        <f>IF('IGM Paste'!R166=0,"Flat",'IGM Paste'!R166)</f>
        <v>Flat</v>
      </c>
      <c r="N165" s="177">
        <f>'IGM Paste'!AH166</f>
        <v>0</v>
      </c>
      <c r="O165" s="403">
        <f>'IGM Paste'!O166</f>
        <v>0</v>
      </c>
      <c r="P165">
        <f>'IGM Paste'!BC166</f>
        <v>0</v>
      </c>
    </row>
    <row r="166" spans="1:16" x14ac:dyDescent="0.3">
      <c r="A166" s="334">
        <f>'IGM Paste'!A167</f>
        <v>0</v>
      </c>
      <c r="B166">
        <f>'IGM Paste'!Y167</f>
        <v>0</v>
      </c>
      <c r="C166">
        <f>'IGM Paste'!C167</f>
        <v>0</v>
      </c>
      <c r="D166" s="4">
        <f>'IGM Paste'!D167</f>
        <v>0</v>
      </c>
      <c r="E166">
        <f>'IGM Paste'!E167</f>
        <v>0</v>
      </c>
      <c r="F166">
        <f>'IGM Paste'!AL167</f>
        <v>0</v>
      </c>
      <c r="G166" s="763">
        <f>'IGM Paste'!AB167</f>
        <v>0</v>
      </c>
      <c r="H166" s="5">
        <f>'IGM Paste'!F167</f>
        <v>0</v>
      </c>
      <c r="I166" t="str">
        <f>IF('IGM Paste'!H167=0,"-",'IGM Paste'!H167)</f>
        <v>-</v>
      </c>
      <c r="J166" t="str">
        <f>IF('IGM Paste'!I167=0,"-",'IGM Paste'!I167)</f>
        <v>-</v>
      </c>
      <c r="K166" t="str">
        <f>IF('IGM Paste'!J167=0,"-",'IGM Paste'!J167)</f>
        <v>-</v>
      </c>
      <c r="L166">
        <f>'IGM Paste'!K167</f>
        <v>0</v>
      </c>
      <c r="M166" s="20" t="str">
        <f>IF('IGM Paste'!R167=0,"Flat",'IGM Paste'!R167)</f>
        <v>Flat</v>
      </c>
      <c r="N166" s="177">
        <f>'IGM Paste'!AH167</f>
        <v>0</v>
      </c>
      <c r="O166" s="403">
        <f>'IGM Paste'!O167</f>
        <v>0</v>
      </c>
      <c r="P166">
        <f>'IGM Paste'!BC167</f>
        <v>0</v>
      </c>
    </row>
    <row r="167" spans="1:16" x14ac:dyDescent="0.3">
      <c r="A167" s="334">
        <f>'IGM Paste'!A168</f>
        <v>0</v>
      </c>
      <c r="B167">
        <f>'IGM Paste'!Y168</f>
        <v>0</v>
      </c>
      <c r="C167">
        <f>'IGM Paste'!C168</f>
        <v>0</v>
      </c>
      <c r="D167" s="4">
        <f>'IGM Paste'!D168</f>
        <v>0</v>
      </c>
      <c r="E167">
        <f>'IGM Paste'!E168</f>
        <v>0</v>
      </c>
      <c r="F167">
        <f>'IGM Paste'!AL168</f>
        <v>0</v>
      </c>
      <c r="G167" s="763">
        <f>'IGM Paste'!AB168</f>
        <v>0</v>
      </c>
      <c r="H167" s="5">
        <f>'IGM Paste'!F168</f>
        <v>0</v>
      </c>
      <c r="I167" t="str">
        <f>IF('IGM Paste'!H168=0,"-",'IGM Paste'!H168)</f>
        <v>-</v>
      </c>
      <c r="J167" t="str">
        <f>IF('IGM Paste'!I168=0,"-",'IGM Paste'!I168)</f>
        <v>-</v>
      </c>
      <c r="K167" t="str">
        <f>IF('IGM Paste'!J168=0,"-",'IGM Paste'!J168)</f>
        <v>-</v>
      </c>
      <c r="L167">
        <f>'IGM Paste'!K168</f>
        <v>0</v>
      </c>
      <c r="M167" s="20" t="str">
        <f>IF('IGM Paste'!R168=0,"Flat",'IGM Paste'!R168)</f>
        <v>Flat</v>
      </c>
      <c r="N167" s="177">
        <f>'IGM Paste'!AH168</f>
        <v>0</v>
      </c>
      <c r="O167" s="403">
        <f>'IGM Paste'!O168</f>
        <v>0</v>
      </c>
      <c r="P167">
        <f>'IGM Paste'!BC168</f>
        <v>0</v>
      </c>
    </row>
    <row r="168" spans="1:16" x14ac:dyDescent="0.3">
      <c r="A168" s="334">
        <f>'IGM Paste'!A169</f>
        <v>0</v>
      </c>
      <c r="B168">
        <f>'IGM Paste'!Y169</f>
        <v>0</v>
      </c>
      <c r="C168">
        <f>'IGM Paste'!C169</f>
        <v>0</v>
      </c>
      <c r="D168" s="4">
        <f>'IGM Paste'!D169</f>
        <v>0</v>
      </c>
      <c r="E168">
        <f>'IGM Paste'!E169</f>
        <v>0</v>
      </c>
      <c r="F168">
        <f>'IGM Paste'!AL169</f>
        <v>0</v>
      </c>
      <c r="G168" s="763">
        <f>'IGM Paste'!AB169</f>
        <v>0</v>
      </c>
      <c r="H168" s="5">
        <f>'IGM Paste'!F169</f>
        <v>0</v>
      </c>
      <c r="I168" t="str">
        <f>IF('IGM Paste'!H169=0,"-",'IGM Paste'!H169)</f>
        <v>-</v>
      </c>
      <c r="J168" t="str">
        <f>IF('IGM Paste'!I169=0,"-",'IGM Paste'!I169)</f>
        <v>-</v>
      </c>
      <c r="K168" t="str">
        <f>IF('IGM Paste'!J169=0,"-",'IGM Paste'!J169)</f>
        <v>-</v>
      </c>
      <c r="L168">
        <f>'IGM Paste'!K169</f>
        <v>0</v>
      </c>
      <c r="M168" s="20" t="str">
        <f>IF('IGM Paste'!R169=0,"Flat",'IGM Paste'!R169)</f>
        <v>Flat</v>
      </c>
      <c r="N168" s="177">
        <f>'IGM Paste'!AH169</f>
        <v>0</v>
      </c>
      <c r="O168" s="403">
        <f>'IGM Paste'!O169</f>
        <v>0</v>
      </c>
      <c r="P168">
        <f>'IGM Paste'!BC169</f>
        <v>0</v>
      </c>
    </row>
    <row r="169" spans="1:16" x14ac:dyDescent="0.3">
      <c r="A169" s="334">
        <f>'IGM Paste'!A170</f>
        <v>0</v>
      </c>
      <c r="B169">
        <f>'IGM Paste'!Y170</f>
        <v>0</v>
      </c>
      <c r="C169">
        <f>'IGM Paste'!C170</f>
        <v>0</v>
      </c>
      <c r="D169" s="4">
        <f>'IGM Paste'!D170</f>
        <v>0</v>
      </c>
      <c r="E169">
        <f>'IGM Paste'!E170</f>
        <v>0</v>
      </c>
      <c r="F169">
        <f>'IGM Paste'!AL170</f>
        <v>0</v>
      </c>
      <c r="G169" s="763">
        <f>'IGM Paste'!AB170</f>
        <v>0</v>
      </c>
      <c r="H169" s="5">
        <f>'IGM Paste'!F170</f>
        <v>0</v>
      </c>
      <c r="I169" t="str">
        <f>IF('IGM Paste'!H170=0,"-",'IGM Paste'!H170)</f>
        <v>-</v>
      </c>
      <c r="J169" t="str">
        <f>IF('IGM Paste'!I170=0,"-",'IGM Paste'!I170)</f>
        <v>-</v>
      </c>
      <c r="K169" t="str">
        <f>IF('IGM Paste'!J170=0,"-",'IGM Paste'!J170)</f>
        <v>-</v>
      </c>
      <c r="L169">
        <f>'IGM Paste'!K170</f>
        <v>0</v>
      </c>
      <c r="M169" s="20" t="str">
        <f>IF('IGM Paste'!R170=0,"Flat",'IGM Paste'!R170)</f>
        <v>Flat</v>
      </c>
      <c r="N169" s="177">
        <f>'IGM Paste'!AH170</f>
        <v>0</v>
      </c>
      <c r="O169" s="403">
        <f>'IGM Paste'!O170</f>
        <v>0</v>
      </c>
      <c r="P169">
        <f>'IGM Paste'!BC170</f>
        <v>0</v>
      </c>
    </row>
    <row r="170" spans="1:16" x14ac:dyDescent="0.3">
      <c r="A170" s="334">
        <f>'IGM Paste'!A171</f>
        <v>0</v>
      </c>
      <c r="B170">
        <f>'IGM Paste'!Y171</f>
        <v>0</v>
      </c>
      <c r="C170">
        <f>'IGM Paste'!C171</f>
        <v>0</v>
      </c>
      <c r="D170" s="4">
        <f>'IGM Paste'!D171</f>
        <v>0</v>
      </c>
      <c r="E170">
        <f>'IGM Paste'!E171</f>
        <v>0</v>
      </c>
      <c r="F170">
        <f>'IGM Paste'!AL171</f>
        <v>0</v>
      </c>
      <c r="G170" s="763">
        <f>'IGM Paste'!AB171</f>
        <v>0</v>
      </c>
      <c r="H170" s="5">
        <f>'IGM Paste'!F171</f>
        <v>0</v>
      </c>
      <c r="I170" t="str">
        <f>IF('IGM Paste'!H171=0,"-",'IGM Paste'!H171)</f>
        <v>-</v>
      </c>
      <c r="J170" t="str">
        <f>IF('IGM Paste'!I171=0,"-",'IGM Paste'!I171)</f>
        <v>-</v>
      </c>
      <c r="K170" t="str">
        <f>IF('IGM Paste'!J171=0,"-",'IGM Paste'!J171)</f>
        <v>-</v>
      </c>
      <c r="L170">
        <f>'IGM Paste'!K171</f>
        <v>0</v>
      </c>
      <c r="M170" s="20" t="str">
        <f>IF('IGM Paste'!R171=0,"Flat",'IGM Paste'!R171)</f>
        <v>Flat</v>
      </c>
      <c r="N170" s="177">
        <f>'IGM Paste'!AH171</f>
        <v>0</v>
      </c>
      <c r="O170" s="403">
        <f>'IGM Paste'!O171</f>
        <v>0</v>
      </c>
      <c r="P170">
        <f>'IGM Paste'!BC171</f>
        <v>0</v>
      </c>
    </row>
    <row r="171" spans="1:16" x14ac:dyDescent="0.3">
      <c r="A171" s="334">
        <f>'IGM Paste'!A172</f>
        <v>0</v>
      </c>
      <c r="B171">
        <f>'IGM Paste'!Y172</f>
        <v>0</v>
      </c>
      <c r="C171">
        <f>'IGM Paste'!C172</f>
        <v>0</v>
      </c>
      <c r="D171" s="4">
        <f>'IGM Paste'!D172</f>
        <v>0</v>
      </c>
      <c r="E171">
        <f>'IGM Paste'!E172</f>
        <v>0</v>
      </c>
      <c r="F171">
        <f>'IGM Paste'!AL172</f>
        <v>0</v>
      </c>
      <c r="G171" s="763">
        <f>'IGM Paste'!AB172</f>
        <v>0</v>
      </c>
      <c r="H171" s="5">
        <f>'IGM Paste'!F172</f>
        <v>0</v>
      </c>
      <c r="I171" t="str">
        <f>IF('IGM Paste'!H172=0,"-",'IGM Paste'!H172)</f>
        <v>-</v>
      </c>
      <c r="J171" t="str">
        <f>IF('IGM Paste'!I172=0,"-",'IGM Paste'!I172)</f>
        <v>-</v>
      </c>
      <c r="K171" t="str">
        <f>IF('IGM Paste'!J172=0,"-",'IGM Paste'!J172)</f>
        <v>-</v>
      </c>
      <c r="L171">
        <f>'IGM Paste'!K172</f>
        <v>0</v>
      </c>
      <c r="M171" s="20" t="str">
        <f>IF('IGM Paste'!R172=0,"Flat",'IGM Paste'!R172)</f>
        <v>Flat</v>
      </c>
      <c r="N171" s="177">
        <f>'IGM Paste'!AH172</f>
        <v>0</v>
      </c>
      <c r="O171" s="403">
        <f>'IGM Paste'!O172</f>
        <v>0</v>
      </c>
      <c r="P171">
        <f>'IGM Paste'!BC172</f>
        <v>0</v>
      </c>
    </row>
    <row r="172" spans="1:16" x14ac:dyDescent="0.3">
      <c r="A172" s="334">
        <f>'IGM Paste'!A173</f>
        <v>0</v>
      </c>
      <c r="B172">
        <f>'IGM Paste'!Y173</f>
        <v>0</v>
      </c>
      <c r="C172">
        <f>'IGM Paste'!C173</f>
        <v>0</v>
      </c>
      <c r="D172" s="4">
        <f>'IGM Paste'!D173</f>
        <v>0</v>
      </c>
      <c r="E172">
        <f>'IGM Paste'!E173</f>
        <v>0</v>
      </c>
      <c r="F172">
        <f>'IGM Paste'!AL173</f>
        <v>0</v>
      </c>
      <c r="G172" s="763">
        <f>'IGM Paste'!AB173</f>
        <v>0</v>
      </c>
      <c r="H172" s="5">
        <f>'IGM Paste'!F173</f>
        <v>0</v>
      </c>
      <c r="I172" t="str">
        <f>IF('IGM Paste'!H173=0,"-",'IGM Paste'!H173)</f>
        <v>-</v>
      </c>
      <c r="J172" t="str">
        <f>IF('IGM Paste'!I173=0,"-",'IGM Paste'!I173)</f>
        <v>-</v>
      </c>
      <c r="K172" t="str">
        <f>IF('IGM Paste'!J173=0,"-",'IGM Paste'!J173)</f>
        <v>-</v>
      </c>
      <c r="L172">
        <f>'IGM Paste'!K173</f>
        <v>0</v>
      </c>
      <c r="M172" s="20" t="str">
        <f>IF('IGM Paste'!R173=0,"Flat",'IGM Paste'!R173)</f>
        <v>Flat</v>
      </c>
      <c r="N172" s="177">
        <f>'IGM Paste'!AH173</f>
        <v>0</v>
      </c>
      <c r="O172" s="403">
        <f>'IGM Paste'!O173</f>
        <v>0</v>
      </c>
      <c r="P172">
        <f>'IGM Paste'!BC173</f>
        <v>0</v>
      </c>
    </row>
    <row r="173" spans="1:16" x14ac:dyDescent="0.3">
      <c r="A173" s="334">
        <f>'IGM Paste'!A174</f>
        <v>0</v>
      </c>
      <c r="B173">
        <f>'IGM Paste'!Y174</f>
        <v>0</v>
      </c>
      <c r="C173">
        <f>'IGM Paste'!C174</f>
        <v>0</v>
      </c>
      <c r="D173" s="4">
        <f>'IGM Paste'!D174</f>
        <v>0</v>
      </c>
      <c r="E173">
        <f>'IGM Paste'!E174</f>
        <v>0</v>
      </c>
      <c r="F173">
        <f>'IGM Paste'!AL174</f>
        <v>0</v>
      </c>
      <c r="G173" s="763">
        <f>'IGM Paste'!AB174</f>
        <v>0</v>
      </c>
      <c r="H173" s="5">
        <f>'IGM Paste'!F174</f>
        <v>0</v>
      </c>
      <c r="I173" t="str">
        <f>IF('IGM Paste'!H174=0,"-",'IGM Paste'!H174)</f>
        <v>-</v>
      </c>
      <c r="J173" t="str">
        <f>IF('IGM Paste'!I174=0,"-",'IGM Paste'!I174)</f>
        <v>-</v>
      </c>
      <c r="K173" t="str">
        <f>IF('IGM Paste'!J174=0,"-",'IGM Paste'!J174)</f>
        <v>-</v>
      </c>
      <c r="L173">
        <f>'IGM Paste'!K174</f>
        <v>0</v>
      </c>
      <c r="M173" s="20" t="str">
        <f>IF('IGM Paste'!R174=0,"Flat",'IGM Paste'!R174)</f>
        <v>Flat</v>
      </c>
      <c r="N173" s="177">
        <f>'IGM Paste'!AH174</f>
        <v>0</v>
      </c>
      <c r="O173" s="403">
        <f>'IGM Paste'!O174</f>
        <v>0</v>
      </c>
      <c r="P173">
        <f>'IGM Paste'!BC174</f>
        <v>0</v>
      </c>
    </row>
    <row r="174" spans="1:16" x14ac:dyDescent="0.3">
      <c r="A174" s="334">
        <f>'IGM Paste'!A175</f>
        <v>0</v>
      </c>
      <c r="B174">
        <f>'IGM Paste'!Y175</f>
        <v>0</v>
      </c>
      <c r="C174">
        <f>'IGM Paste'!C175</f>
        <v>0</v>
      </c>
      <c r="D174" s="4">
        <f>'IGM Paste'!D175</f>
        <v>0</v>
      </c>
      <c r="E174">
        <f>'IGM Paste'!E175</f>
        <v>0</v>
      </c>
      <c r="F174">
        <f>'IGM Paste'!AL175</f>
        <v>0</v>
      </c>
      <c r="G174" s="763">
        <f>'IGM Paste'!AB175</f>
        <v>0</v>
      </c>
      <c r="H174" s="5">
        <f>'IGM Paste'!F175</f>
        <v>0</v>
      </c>
      <c r="I174" t="str">
        <f>IF('IGM Paste'!H175=0,"-",'IGM Paste'!H175)</f>
        <v>-</v>
      </c>
      <c r="J174" t="str">
        <f>IF('IGM Paste'!I175=0,"-",'IGM Paste'!I175)</f>
        <v>-</v>
      </c>
      <c r="K174" t="str">
        <f>IF('IGM Paste'!J175=0,"-",'IGM Paste'!J175)</f>
        <v>-</v>
      </c>
      <c r="L174">
        <f>'IGM Paste'!K175</f>
        <v>0</v>
      </c>
      <c r="M174" s="20" t="str">
        <f>IF('IGM Paste'!R175=0,"Flat",'IGM Paste'!R175)</f>
        <v>Flat</v>
      </c>
      <c r="N174" s="177">
        <f>'IGM Paste'!AH175</f>
        <v>0</v>
      </c>
      <c r="O174" s="403">
        <f>'IGM Paste'!O175</f>
        <v>0</v>
      </c>
      <c r="P174">
        <f>'IGM Paste'!BC175</f>
        <v>0</v>
      </c>
    </row>
    <row r="175" spans="1:16" x14ac:dyDescent="0.3">
      <c r="A175" s="334">
        <f>'IGM Paste'!A176</f>
        <v>0</v>
      </c>
      <c r="B175">
        <f>'IGM Paste'!Y176</f>
        <v>0</v>
      </c>
      <c r="C175">
        <f>'IGM Paste'!C176</f>
        <v>0</v>
      </c>
      <c r="D175" s="4">
        <f>'IGM Paste'!D176</f>
        <v>0</v>
      </c>
      <c r="E175">
        <f>'IGM Paste'!E176</f>
        <v>0</v>
      </c>
      <c r="F175">
        <f>'IGM Paste'!AL176</f>
        <v>0</v>
      </c>
      <c r="G175" s="763">
        <f>'IGM Paste'!AB176</f>
        <v>0</v>
      </c>
      <c r="H175" s="5">
        <f>'IGM Paste'!F176</f>
        <v>0</v>
      </c>
      <c r="I175" t="str">
        <f>IF('IGM Paste'!H176=0,"-",'IGM Paste'!H176)</f>
        <v>-</v>
      </c>
      <c r="J175" t="str">
        <f>IF('IGM Paste'!I176=0,"-",'IGM Paste'!I176)</f>
        <v>-</v>
      </c>
      <c r="K175" t="str">
        <f>IF('IGM Paste'!J176=0,"-",'IGM Paste'!J176)</f>
        <v>-</v>
      </c>
      <c r="L175">
        <f>'IGM Paste'!K176</f>
        <v>0</v>
      </c>
      <c r="M175" s="20" t="str">
        <f>IF('IGM Paste'!R176=0,"Flat",'IGM Paste'!R176)</f>
        <v>Flat</v>
      </c>
      <c r="N175" s="177">
        <f>'IGM Paste'!AH176</f>
        <v>0</v>
      </c>
      <c r="O175" s="403">
        <f>'IGM Paste'!O176</f>
        <v>0</v>
      </c>
      <c r="P175">
        <f>'IGM Paste'!BC176</f>
        <v>0</v>
      </c>
    </row>
    <row r="176" spans="1:16" x14ac:dyDescent="0.3">
      <c r="A176" s="334">
        <f>'IGM Paste'!A177</f>
        <v>0</v>
      </c>
      <c r="B176">
        <f>'IGM Paste'!Y177</f>
        <v>0</v>
      </c>
      <c r="C176">
        <f>'IGM Paste'!C177</f>
        <v>0</v>
      </c>
      <c r="D176" s="4">
        <f>'IGM Paste'!D177</f>
        <v>0</v>
      </c>
      <c r="E176">
        <f>'IGM Paste'!E177</f>
        <v>0</v>
      </c>
      <c r="F176">
        <f>'IGM Paste'!AL177</f>
        <v>0</v>
      </c>
      <c r="G176" s="763">
        <f>'IGM Paste'!AB177</f>
        <v>0</v>
      </c>
      <c r="H176" s="5">
        <f>'IGM Paste'!F177</f>
        <v>0</v>
      </c>
      <c r="I176" t="str">
        <f>IF('IGM Paste'!H177=0,"-",'IGM Paste'!H177)</f>
        <v>-</v>
      </c>
      <c r="J176" t="str">
        <f>IF('IGM Paste'!I177=0,"-",'IGM Paste'!I177)</f>
        <v>-</v>
      </c>
      <c r="K176" t="str">
        <f>IF('IGM Paste'!J177=0,"-",'IGM Paste'!J177)</f>
        <v>-</v>
      </c>
      <c r="L176">
        <f>'IGM Paste'!K177</f>
        <v>0</v>
      </c>
      <c r="M176" s="20" t="str">
        <f>IF('IGM Paste'!R177=0,"Flat",'IGM Paste'!R177)</f>
        <v>Flat</v>
      </c>
      <c r="N176" s="177">
        <f>'IGM Paste'!AH177</f>
        <v>0</v>
      </c>
      <c r="O176" s="403">
        <f>'IGM Paste'!O177</f>
        <v>0</v>
      </c>
      <c r="P176">
        <f>'IGM Paste'!BC177</f>
        <v>0</v>
      </c>
    </row>
    <row r="177" spans="1:16" x14ac:dyDescent="0.3">
      <c r="A177" s="334">
        <f>'IGM Paste'!A178</f>
        <v>0</v>
      </c>
      <c r="B177">
        <f>'IGM Paste'!Y178</f>
        <v>0</v>
      </c>
      <c r="C177">
        <f>'IGM Paste'!C178</f>
        <v>0</v>
      </c>
      <c r="D177" s="4">
        <f>'IGM Paste'!D178</f>
        <v>0</v>
      </c>
      <c r="E177">
        <f>'IGM Paste'!E178</f>
        <v>0</v>
      </c>
      <c r="F177">
        <f>'IGM Paste'!AL178</f>
        <v>0</v>
      </c>
      <c r="G177" s="763">
        <f>'IGM Paste'!AB178</f>
        <v>0</v>
      </c>
      <c r="H177" s="5">
        <f>'IGM Paste'!F178</f>
        <v>0</v>
      </c>
      <c r="I177" t="str">
        <f>IF('IGM Paste'!H178=0,"-",'IGM Paste'!H178)</f>
        <v>-</v>
      </c>
      <c r="J177" t="str">
        <f>IF('IGM Paste'!I178=0,"-",'IGM Paste'!I178)</f>
        <v>-</v>
      </c>
      <c r="K177" t="str">
        <f>IF('IGM Paste'!J178=0,"-",'IGM Paste'!J178)</f>
        <v>-</v>
      </c>
      <c r="L177">
        <f>'IGM Paste'!K178</f>
        <v>0</v>
      </c>
      <c r="M177" s="20" t="str">
        <f>IF('IGM Paste'!R178=0,"Flat",'IGM Paste'!R178)</f>
        <v>Flat</v>
      </c>
      <c r="N177" s="177">
        <f>'IGM Paste'!AH178</f>
        <v>0</v>
      </c>
      <c r="O177" s="403">
        <f>'IGM Paste'!O178</f>
        <v>0</v>
      </c>
      <c r="P177">
        <f>'IGM Paste'!BC178</f>
        <v>0</v>
      </c>
    </row>
    <row r="178" spans="1:16" x14ac:dyDescent="0.3">
      <c r="A178" s="334">
        <f>'IGM Paste'!A179</f>
        <v>0</v>
      </c>
      <c r="B178">
        <f>'IGM Paste'!Y179</f>
        <v>0</v>
      </c>
      <c r="C178">
        <f>'IGM Paste'!C179</f>
        <v>0</v>
      </c>
      <c r="D178" s="4">
        <f>'IGM Paste'!D179</f>
        <v>0</v>
      </c>
      <c r="E178">
        <f>'IGM Paste'!E179</f>
        <v>0</v>
      </c>
      <c r="F178">
        <f>'IGM Paste'!AL179</f>
        <v>0</v>
      </c>
      <c r="G178" s="763">
        <f>'IGM Paste'!AB179</f>
        <v>0</v>
      </c>
      <c r="H178" s="5">
        <f>'IGM Paste'!F179</f>
        <v>0</v>
      </c>
      <c r="I178" t="str">
        <f>IF('IGM Paste'!H179=0,"-",'IGM Paste'!H179)</f>
        <v>-</v>
      </c>
      <c r="J178" t="str">
        <f>IF('IGM Paste'!I179=0,"-",'IGM Paste'!I179)</f>
        <v>-</v>
      </c>
      <c r="K178" t="str">
        <f>IF('IGM Paste'!J179=0,"-",'IGM Paste'!J179)</f>
        <v>-</v>
      </c>
      <c r="L178">
        <f>'IGM Paste'!K179</f>
        <v>0</v>
      </c>
      <c r="M178" s="20" t="str">
        <f>IF('IGM Paste'!R179=0,"Flat",'IGM Paste'!R179)</f>
        <v>Flat</v>
      </c>
      <c r="N178" s="177">
        <f>'IGM Paste'!AH179</f>
        <v>0</v>
      </c>
      <c r="O178" s="403">
        <f>'IGM Paste'!O179</f>
        <v>0</v>
      </c>
      <c r="P178">
        <f>'IGM Paste'!BC179</f>
        <v>0</v>
      </c>
    </row>
    <row r="179" spans="1:16" x14ac:dyDescent="0.3">
      <c r="A179" s="334">
        <f>'IGM Paste'!A180</f>
        <v>0</v>
      </c>
      <c r="B179">
        <f>'IGM Paste'!Y180</f>
        <v>0</v>
      </c>
      <c r="C179">
        <f>'IGM Paste'!C180</f>
        <v>0</v>
      </c>
      <c r="D179" s="4">
        <f>'IGM Paste'!D180</f>
        <v>0</v>
      </c>
      <c r="E179">
        <f>'IGM Paste'!E180</f>
        <v>0</v>
      </c>
      <c r="F179">
        <f>'IGM Paste'!AL180</f>
        <v>0</v>
      </c>
      <c r="G179" s="763">
        <f>'IGM Paste'!AB180</f>
        <v>0</v>
      </c>
      <c r="H179" s="5">
        <f>'IGM Paste'!F180</f>
        <v>0</v>
      </c>
      <c r="I179" t="str">
        <f>IF('IGM Paste'!H180=0,"-",'IGM Paste'!H180)</f>
        <v>-</v>
      </c>
      <c r="J179" t="str">
        <f>IF('IGM Paste'!I180=0,"-",'IGM Paste'!I180)</f>
        <v>-</v>
      </c>
      <c r="K179" t="str">
        <f>IF('IGM Paste'!J180=0,"-",'IGM Paste'!J180)</f>
        <v>-</v>
      </c>
      <c r="L179">
        <f>'IGM Paste'!K180</f>
        <v>0</v>
      </c>
      <c r="M179" s="20" t="str">
        <f>IF('IGM Paste'!R180=0,"Flat",'IGM Paste'!R180)</f>
        <v>Flat</v>
      </c>
      <c r="N179" s="177">
        <f>'IGM Paste'!AH180</f>
        <v>0</v>
      </c>
      <c r="O179" s="403">
        <f>'IGM Paste'!O180</f>
        <v>0</v>
      </c>
      <c r="P179">
        <f>'IGM Paste'!BC180</f>
        <v>0</v>
      </c>
    </row>
    <row r="180" spans="1:16" x14ac:dyDescent="0.3">
      <c r="A180" s="334">
        <f>'IGM Paste'!A181</f>
        <v>0</v>
      </c>
      <c r="B180">
        <f>'IGM Paste'!Y181</f>
        <v>0</v>
      </c>
      <c r="C180">
        <f>'IGM Paste'!C181</f>
        <v>0</v>
      </c>
      <c r="D180" s="4">
        <f>'IGM Paste'!D181</f>
        <v>0</v>
      </c>
      <c r="E180">
        <f>'IGM Paste'!E181</f>
        <v>0</v>
      </c>
      <c r="F180">
        <f>'IGM Paste'!AL181</f>
        <v>0</v>
      </c>
      <c r="G180" s="763">
        <f>'IGM Paste'!AB181</f>
        <v>0</v>
      </c>
      <c r="H180" s="5">
        <f>'IGM Paste'!F181</f>
        <v>0</v>
      </c>
      <c r="I180" t="str">
        <f>IF('IGM Paste'!H181=0,"-",'IGM Paste'!H181)</f>
        <v>-</v>
      </c>
      <c r="J180" t="str">
        <f>IF('IGM Paste'!I181=0,"-",'IGM Paste'!I181)</f>
        <v>-</v>
      </c>
      <c r="K180" t="str">
        <f>IF('IGM Paste'!J181=0,"-",'IGM Paste'!J181)</f>
        <v>-</v>
      </c>
      <c r="L180">
        <f>'IGM Paste'!K181</f>
        <v>0</v>
      </c>
      <c r="M180" s="20" t="str">
        <f>IF('IGM Paste'!R181=0,"Flat",'IGM Paste'!R181)</f>
        <v>Flat</v>
      </c>
      <c r="N180" s="177">
        <f>'IGM Paste'!AH181</f>
        <v>0</v>
      </c>
      <c r="O180" s="403">
        <f>'IGM Paste'!O181</f>
        <v>0</v>
      </c>
      <c r="P180">
        <f>'IGM Paste'!BC181</f>
        <v>0</v>
      </c>
    </row>
    <row r="181" spans="1:16" x14ac:dyDescent="0.3">
      <c r="A181" s="334">
        <f>'IGM Paste'!A182</f>
        <v>0</v>
      </c>
      <c r="B181">
        <f>'IGM Paste'!Y182</f>
        <v>0</v>
      </c>
      <c r="C181">
        <f>'IGM Paste'!C182</f>
        <v>0</v>
      </c>
      <c r="D181" s="4">
        <f>'IGM Paste'!D182</f>
        <v>0</v>
      </c>
      <c r="E181">
        <f>'IGM Paste'!E182</f>
        <v>0</v>
      </c>
      <c r="F181">
        <f>'IGM Paste'!AL182</f>
        <v>0</v>
      </c>
      <c r="G181" s="763">
        <f>'IGM Paste'!AB182</f>
        <v>0</v>
      </c>
      <c r="H181" s="5">
        <f>'IGM Paste'!F182</f>
        <v>0</v>
      </c>
      <c r="I181" t="str">
        <f>IF('IGM Paste'!H182=0,"-",'IGM Paste'!H182)</f>
        <v>-</v>
      </c>
      <c r="J181" t="str">
        <f>IF('IGM Paste'!I182=0,"-",'IGM Paste'!I182)</f>
        <v>-</v>
      </c>
      <c r="K181" t="str">
        <f>IF('IGM Paste'!J182=0,"-",'IGM Paste'!J182)</f>
        <v>-</v>
      </c>
      <c r="L181">
        <f>'IGM Paste'!K182</f>
        <v>0</v>
      </c>
      <c r="M181" s="20" t="str">
        <f>IF('IGM Paste'!R182=0,"Flat",'IGM Paste'!R182)</f>
        <v>Flat</v>
      </c>
      <c r="N181" s="177">
        <f>'IGM Paste'!AH182</f>
        <v>0</v>
      </c>
      <c r="O181" s="403">
        <f>'IGM Paste'!O182</f>
        <v>0</v>
      </c>
      <c r="P181">
        <f>'IGM Paste'!BC182</f>
        <v>0</v>
      </c>
    </row>
    <row r="182" spans="1:16" x14ac:dyDescent="0.3">
      <c r="A182" s="334">
        <f>'IGM Paste'!A183</f>
        <v>0</v>
      </c>
      <c r="B182">
        <f>'IGM Paste'!Y183</f>
        <v>0</v>
      </c>
      <c r="C182">
        <f>'IGM Paste'!C183</f>
        <v>0</v>
      </c>
      <c r="D182" s="4">
        <f>'IGM Paste'!D183</f>
        <v>0</v>
      </c>
      <c r="E182">
        <f>'IGM Paste'!E183</f>
        <v>0</v>
      </c>
      <c r="F182">
        <f>'IGM Paste'!AL183</f>
        <v>0</v>
      </c>
      <c r="G182" s="763">
        <f>'IGM Paste'!AB183</f>
        <v>0</v>
      </c>
      <c r="H182" s="5">
        <f>'IGM Paste'!F183</f>
        <v>0</v>
      </c>
      <c r="I182" t="str">
        <f>IF('IGM Paste'!H183=0,"-",'IGM Paste'!H183)</f>
        <v>-</v>
      </c>
      <c r="J182" t="str">
        <f>IF('IGM Paste'!I183=0,"-",'IGM Paste'!I183)</f>
        <v>-</v>
      </c>
      <c r="K182" t="str">
        <f>IF('IGM Paste'!J183=0,"-",'IGM Paste'!J183)</f>
        <v>-</v>
      </c>
      <c r="L182">
        <f>'IGM Paste'!K183</f>
        <v>0</v>
      </c>
      <c r="M182" s="20" t="str">
        <f>IF('IGM Paste'!R183=0,"Flat",'IGM Paste'!R183)</f>
        <v>Flat</v>
      </c>
      <c r="N182" s="177">
        <f>'IGM Paste'!AH183</f>
        <v>0</v>
      </c>
      <c r="O182" s="403">
        <f>'IGM Paste'!O183</f>
        <v>0</v>
      </c>
      <c r="P182">
        <f>'IGM Paste'!BC183</f>
        <v>0</v>
      </c>
    </row>
    <row r="183" spans="1:16" x14ac:dyDescent="0.3">
      <c r="A183" s="334">
        <f>'IGM Paste'!A184</f>
        <v>0</v>
      </c>
      <c r="B183">
        <f>'IGM Paste'!Y184</f>
        <v>0</v>
      </c>
      <c r="C183">
        <f>'IGM Paste'!C184</f>
        <v>0</v>
      </c>
      <c r="D183" s="4">
        <f>'IGM Paste'!D184</f>
        <v>0</v>
      </c>
      <c r="E183">
        <f>'IGM Paste'!E184</f>
        <v>0</v>
      </c>
      <c r="F183">
        <f>'IGM Paste'!AL184</f>
        <v>0</v>
      </c>
      <c r="G183" s="763">
        <f>'IGM Paste'!AB184</f>
        <v>0</v>
      </c>
      <c r="H183" s="5">
        <f>'IGM Paste'!F184</f>
        <v>0</v>
      </c>
      <c r="I183" t="str">
        <f>IF('IGM Paste'!H184=0,"-",'IGM Paste'!H184)</f>
        <v>-</v>
      </c>
      <c r="J183" t="str">
        <f>IF('IGM Paste'!I184=0,"-",'IGM Paste'!I184)</f>
        <v>-</v>
      </c>
      <c r="K183" t="str">
        <f>IF('IGM Paste'!J184=0,"-",'IGM Paste'!J184)</f>
        <v>-</v>
      </c>
      <c r="L183">
        <f>'IGM Paste'!K184</f>
        <v>0</v>
      </c>
      <c r="M183" s="20" t="str">
        <f>IF('IGM Paste'!R184=0,"Flat",'IGM Paste'!R184)</f>
        <v>Flat</v>
      </c>
      <c r="N183" s="177">
        <f>'IGM Paste'!AH184</f>
        <v>0</v>
      </c>
      <c r="O183" s="403">
        <f>'IGM Paste'!O184</f>
        <v>0</v>
      </c>
      <c r="P183">
        <f>'IGM Paste'!BC184</f>
        <v>0</v>
      </c>
    </row>
    <row r="184" spans="1:16" x14ac:dyDescent="0.3">
      <c r="A184" s="334">
        <f>'IGM Paste'!A185</f>
        <v>0</v>
      </c>
      <c r="B184">
        <f>'IGM Paste'!Y185</f>
        <v>0</v>
      </c>
      <c r="C184">
        <f>'IGM Paste'!C185</f>
        <v>0</v>
      </c>
      <c r="D184" s="4">
        <f>'IGM Paste'!D185</f>
        <v>0</v>
      </c>
      <c r="E184">
        <f>'IGM Paste'!E185</f>
        <v>0</v>
      </c>
      <c r="F184">
        <f>'IGM Paste'!AL185</f>
        <v>0</v>
      </c>
      <c r="G184" s="763">
        <f>'IGM Paste'!AB185</f>
        <v>0</v>
      </c>
      <c r="H184" s="5">
        <f>'IGM Paste'!F185</f>
        <v>0</v>
      </c>
      <c r="I184" t="str">
        <f>IF('IGM Paste'!H185=0,"-",'IGM Paste'!H185)</f>
        <v>-</v>
      </c>
      <c r="J184" t="str">
        <f>IF('IGM Paste'!I185=0,"-",'IGM Paste'!I185)</f>
        <v>-</v>
      </c>
      <c r="K184" t="str">
        <f>IF('IGM Paste'!J185=0,"-",'IGM Paste'!J185)</f>
        <v>-</v>
      </c>
      <c r="L184">
        <f>'IGM Paste'!K185</f>
        <v>0</v>
      </c>
      <c r="M184" s="20" t="str">
        <f>IF('IGM Paste'!R185=0,"Flat",'IGM Paste'!R185)</f>
        <v>Flat</v>
      </c>
      <c r="N184" s="177">
        <f>'IGM Paste'!AH185</f>
        <v>0</v>
      </c>
      <c r="O184" s="403">
        <f>'IGM Paste'!O185</f>
        <v>0</v>
      </c>
      <c r="P184">
        <f>'IGM Paste'!BC185</f>
        <v>0</v>
      </c>
    </row>
    <row r="185" spans="1:16" x14ac:dyDescent="0.3">
      <c r="A185" s="334">
        <f>'IGM Paste'!A186</f>
        <v>0</v>
      </c>
      <c r="B185">
        <f>'IGM Paste'!Y186</f>
        <v>0</v>
      </c>
      <c r="C185">
        <f>'IGM Paste'!C186</f>
        <v>0</v>
      </c>
      <c r="D185" s="4">
        <f>'IGM Paste'!D186</f>
        <v>0</v>
      </c>
      <c r="E185">
        <f>'IGM Paste'!E186</f>
        <v>0</v>
      </c>
      <c r="F185">
        <f>'IGM Paste'!AL186</f>
        <v>0</v>
      </c>
      <c r="G185" s="763">
        <f>'IGM Paste'!AB186</f>
        <v>0</v>
      </c>
      <c r="H185" s="5">
        <f>'IGM Paste'!F186</f>
        <v>0</v>
      </c>
      <c r="I185" t="str">
        <f>IF('IGM Paste'!H186=0,"-",'IGM Paste'!H186)</f>
        <v>-</v>
      </c>
      <c r="J185" t="str">
        <f>IF('IGM Paste'!I186=0,"-",'IGM Paste'!I186)</f>
        <v>-</v>
      </c>
      <c r="K185" t="str">
        <f>IF('IGM Paste'!J186=0,"-",'IGM Paste'!J186)</f>
        <v>-</v>
      </c>
      <c r="L185">
        <f>'IGM Paste'!K186</f>
        <v>0</v>
      </c>
      <c r="M185" s="20" t="str">
        <f>IF('IGM Paste'!R186=0,"Flat",'IGM Paste'!R186)</f>
        <v>Flat</v>
      </c>
      <c r="N185" s="177">
        <f>'IGM Paste'!AH186</f>
        <v>0</v>
      </c>
      <c r="O185" s="403">
        <f>'IGM Paste'!O186</f>
        <v>0</v>
      </c>
      <c r="P185">
        <f>'IGM Paste'!BC186</f>
        <v>0</v>
      </c>
    </row>
    <row r="186" spans="1:16" x14ac:dyDescent="0.3">
      <c r="A186" s="334">
        <f>'IGM Paste'!A187</f>
        <v>0</v>
      </c>
      <c r="B186">
        <f>'IGM Paste'!Y187</f>
        <v>0</v>
      </c>
      <c r="C186">
        <f>'IGM Paste'!C187</f>
        <v>0</v>
      </c>
      <c r="D186" s="4">
        <f>'IGM Paste'!D187</f>
        <v>0</v>
      </c>
      <c r="E186">
        <f>'IGM Paste'!E187</f>
        <v>0</v>
      </c>
      <c r="F186">
        <f>'IGM Paste'!AL187</f>
        <v>0</v>
      </c>
      <c r="G186" s="763">
        <f>'IGM Paste'!AB187</f>
        <v>0</v>
      </c>
      <c r="H186" s="5">
        <f>'IGM Paste'!F187</f>
        <v>0</v>
      </c>
      <c r="I186" t="str">
        <f>IF('IGM Paste'!H187=0,"-",'IGM Paste'!H187)</f>
        <v>-</v>
      </c>
      <c r="J186" t="str">
        <f>IF('IGM Paste'!I187=0,"-",'IGM Paste'!I187)</f>
        <v>-</v>
      </c>
      <c r="K186" t="str">
        <f>IF('IGM Paste'!J187=0,"-",'IGM Paste'!J187)</f>
        <v>-</v>
      </c>
      <c r="L186">
        <f>'IGM Paste'!K187</f>
        <v>0</v>
      </c>
      <c r="M186" s="20" t="str">
        <f>IF('IGM Paste'!R187=0,"Flat",'IGM Paste'!R187)</f>
        <v>Flat</v>
      </c>
      <c r="N186" s="177">
        <f>'IGM Paste'!AH187</f>
        <v>0</v>
      </c>
      <c r="O186" s="403">
        <f>'IGM Paste'!O187</f>
        <v>0</v>
      </c>
      <c r="P186">
        <f>'IGM Paste'!BC187</f>
        <v>0</v>
      </c>
    </row>
    <row r="187" spans="1:16" x14ac:dyDescent="0.3">
      <c r="A187" s="334">
        <f>'IGM Paste'!A188</f>
        <v>0</v>
      </c>
      <c r="B187">
        <f>'IGM Paste'!Y188</f>
        <v>0</v>
      </c>
      <c r="C187">
        <f>'IGM Paste'!C188</f>
        <v>0</v>
      </c>
      <c r="D187" s="4">
        <f>'IGM Paste'!D188</f>
        <v>0</v>
      </c>
      <c r="E187">
        <f>'IGM Paste'!E188</f>
        <v>0</v>
      </c>
      <c r="F187">
        <f>'IGM Paste'!AL188</f>
        <v>0</v>
      </c>
      <c r="G187" s="763">
        <f>'IGM Paste'!AB188</f>
        <v>0</v>
      </c>
      <c r="H187" s="5">
        <f>'IGM Paste'!F188</f>
        <v>0</v>
      </c>
      <c r="I187" t="str">
        <f>IF('IGM Paste'!H188=0,"-",'IGM Paste'!H188)</f>
        <v>-</v>
      </c>
      <c r="J187" t="str">
        <f>IF('IGM Paste'!I188=0,"-",'IGM Paste'!I188)</f>
        <v>-</v>
      </c>
      <c r="K187" t="str">
        <f>IF('IGM Paste'!J188=0,"-",'IGM Paste'!J188)</f>
        <v>-</v>
      </c>
      <c r="L187">
        <f>'IGM Paste'!K188</f>
        <v>0</v>
      </c>
      <c r="M187" s="20" t="str">
        <f>IF('IGM Paste'!R188=0,"Flat",'IGM Paste'!R188)</f>
        <v>Flat</v>
      </c>
      <c r="N187" s="177">
        <f>'IGM Paste'!AH188</f>
        <v>0</v>
      </c>
      <c r="O187" s="403">
        <f>'IGM Paste'!O188</f>
        <v>0</v>
      </c>
      <c r="P187">
        <f>'IGM Paste'!BC188</f>
        <v>0</v>
      </c>
    </row>
    <row r="188" spans="1:16" x14ac:dyDescent="0.3">
      <c r="A188" s="334">
        <f>'IGM Paste'!A189</f>
        <v>0</v>
      </c>
      <c r="B188">
        <f>'IGM Paste'!Y189</f>
        <v>0</v>
      </c>
      <c r="C188">
        <f>'IGM Paste'!C189</f>
        <v>0</v>
      </c>
      <c r="D188" s="4">
        <f>'IGM Paste'!D189</f>
        <v>0</v>
      </c>
      <c r="E188">
        <f>'IGM Paste'!E189</f>
        <v>0</v>
      </c>
      <c r="F188">
        <f>'IGM Paste'!AL189</f>
        <v>0</v>
      </c>
      <c r="G188" s="763">
        <f>'IGM Paste'!AB189</f>
        <v>0</v>
      </c>
      <c r="H188" s="5">
        <f>'IGM Paste'!F189</f>
        <v>0</v>
      </c>
      <c r="I188" t="str">
        <f>IF('IGM Paste'!H189=0,"-",'IGM Paste'!H189)</f>
        <v>-</v>
      </c>
      <c r="J188" t="str">
        <f>IF('IGM Paste'!I189=0,"-",'IGM Paste'!I189)</f>
        <v>-</v>
      </c>
      <c r="K188" t="str">
        <f>IF('IGM Paste'!J189=0,"-",'IGM Paste'!J189)</f>
        <v>-</v>
      </c>
      <c r="L188">
        <f>'IGM Paste'!K189</f>
        <v>0</v>
      </c>
      <c r="M188" s="20" t="str">
        <f>IF('IGM Paste'!R189=0,"Flat",'IGM Paste'!R189)</f>
        <v>Flat</v>
      </c>
      <c r="N188" s="177">
        <f>'IGM Paste'!AH189</f>
        <v>0</v>
      </c>
      <c r="O188" s="403">
        <f>'IGM Paste'!O189</f>
        <v>0</v>
      </c>
      <c r="P188">
        <f>'IGM Paste'!BC189</f>
        <v>0</v>
      </c>
    </row>
    <row r="189" spans="1:16" x14ac:dyDescent="0.3">
      <c r="A189" s="334">
        <f>'IGM Paste'!A190</f>
        <v>0</v>
      </c>
      <c r="B189">
        <f>'IGM Paste'!Y190</f>
        <v>0</v>
      </c>
      <c r="C189">
        <f>'IGM Paste'!C190</f>
        <v>0</v>
      </c>
      <c r="D189" s="4">
        <f>'IGM Paste'!D190</f>
        <v>0</v>
      </c>
      <c r="E189">
        <f>'IGM Paste'!E190</f>
        <v>0</v>
      </c>
      <c r="F189">
        <f>'IGM Paste'!AL190</f>
        <v>0</v>
      </c>
      <c r="G189" s="763">
        <f>'IGM Paste'!AB190</f>
        <v>0</v>
      </c>
      <c r="H189" s="5">
        <f>'IGM Paste'!F190</f>
        <v>0</v>
      </c>
      <c r="I189" t="str">
        <f>IF('IGM Paste'!H190=0,"-",'IGM Paste'!H190)</f>
        <v>-</v>
      </c>
      <c r="J189" t="str">
        <f>IF('IGM Paste'!I190=0,"-",'IGM Paste'!I190)</f>
        <v>-</v>
      </c>
      <c r="K189" t="str">
        <f>IF('IGM Paste'!J190=0,"-",'IGM Paste'!J190)</f>
        <v>-</v>
      </c>
      <c r="L189">
        <f>'IGM Paste'!K190</f>
        <v>0</v>
      </c>
      <c r="M189" s="20" t="str">
        <f>IF('IGM Paste'!R190=0,"Flat",'IGM Paste'!R190)</f>
        <v>Flat</v>
      </c>
      <c r="N189" s="177">
        <f>'IGM Paste'!AH190</f>
        <v>0</v>
      </c>
      <c r="O189" s="403">
        <f>'IGM Paste'!O190</f>
        <v>0</v>
      </c>
      <c r="P189">
        <f>'IGM Paste'!BC190</f>
        <v>0</v>
      </c>
    </row>
    <row r="190" spans="1:16" x14ac:dyDescent="0.3">
      <c r="A190" s="334">
        <f>'IGM Paste'!A191</f>
        <v>0</v>
      </c>
      <c r="B190">
        <f>'IGM Paste'!Y191</f>
        <v>0</v>
      </c>
      <c r="C190">
        <f>'IGM Paste'!C191</f>
        <v>0</v>
      </c>
      <c r="D190" s="4">
        <f>'IGM Paste'!D191</f>
        <v>0</v>
      </c>
      <c r="E190">
        <f>'IGM Paste'!E191</f>
        <v>0</v>
      </c>
      <c r="F190">
        <f>'IGM Paste'!AL191</f>
        <v>0</v>
      </c>
      <c r="G190" s="763">
        <f>'IGM Paste'!AB191</f>
        <v>0</v>
      </c>
      <c r="H190" s="5">
        <f>'IGM Paste'!F191</f>
        <v>0</v>
      </c>
      <c r="I190" t="str">
        <f>IF('IGM Paste'!H191=0,"-",'IGM Paste'!H191)</f>
        <v>-</v>
      </c>
      <c r="J190" t="str">
        <f>IF('IGM Paste'!I191=0,"-",'IGM Paste'!I191)</f>
        <v>-</v>
      </c>
      <c r="K190" t="str">
        <f>IF('IGM Paste'!J191=0,"-",'IGM Paste'!J191)</f>
        <v>-</v>
      </c>
      <c r="L190">
        <f>'IGM Paste'!K191</f>
        <v>0</v>
      </c>
      <c r="M190" s="20" t="str">
        <f>IF('IGM Paste'!R191=0,"Flat",'IGM Paste'!R191)</f>
        <v>Flat</v>
      </c>
      <c r="N190" s="177">
        <f>'IGM Paste'!AH191</f>
        <v>0</v>
      </c>
      <c r="O190" s="403">
        <f>'IGM Paste'!O191</f>
        <v>0</v>
      </c>
      <c r="P190">
        <f>'IGM Paste'!BC191</f>
        <v>0</v>
      </c>
    </row>
    <row r="191" spans="1:16" x14ac:dyDescent="0.3">
      <c r="A191" s="334">
        <f>'IGM Paste'!A192</f>
        <v>0</v>
      </c>
      <c r="B191">
        <f>'IGM Paste'!Y192</f>
        <v>0</v>
      </c>
      <c r="C191">
        <f>'IGM Paste'!C192</f>
        <v>0</v>
      </c>
      <c r="D191" s="4">
        <f>'IGM Paste'!D192</f>
        <v>0</v>
      </c>
      <c r="E191">
        <f>'IGM Paste'!E192</f>
        <v>0</v>
      </c>
      <c r="F191">
        <f>'IGM Paste'!AL192</f>
        <v>0</v>
      </c>
      <c r="G191" s="763">
        <f>'IGM Paste'!AB192</f>
        <v>0</v>
      </c>
      <c r="H191" s="5">
        <f>'IGM Paste'!F192</f>
        <v>0</v>
      </c>
      <c r="I191" t="str">
        <f>IF('IGM Paste'!H192=0,"-",'IGM Paste'!H192)</f>
        <v>-</v>
      </c>
      <c r="J191" t="str">
        <f>IF('IGM Paste'!I192=0,"-",'IGM Paste'!I192)</f>
        <v>-</v>
      </c>
      <c r="K191" t="str">
        <f>IF('IGM Paste'!J192=0,"-",'IGM Paste'!J192)</f>
        <v>-</v>
      </c>
      <c r="L191">
        <f>'IGM Paste'!K192</f>
        <v>0</v>
      </c>
      <c r="M191" s="20" t="str">
        <f>IF('IGM Paste'!R192=0,"Flat",'IGM Paste'!R192)</f>
        <v>Flat</v>
      </c>
      <c r="N191" s="177">
        <f>'IGM Paste'!AH192</f>
        <v>0</v>
      </c>
      <c r="O191" s="403">
        <f>'IGM Paste'!O192</f>
        <v>0</v>
      </c>
      <c r="P191">
        <f>'IGM Paste'!BC192</f>
        <v>0</v>
      </c>
    </row>
    <row r="192" spans="1:16" x14ac:dyDescent="0.3">
      <c r="A192" s="334">
        <f>'IGM Paste'!A193</f>
        <v>0</v>
      </c>
      <c r="B192">
        <f>'IGM Paste'!Y193</f>
        <v>0</v>
      </c>
      <c r="C192">
        <f>'IGM Paste'!C193</f>
        <v>0</v>
      </c>
      <c r="D192" s="4">
        <f>'IGM Paste'!D193</f>
        <v>0</v>
      </c>
      <c r="E192">
        <f>'IGM Paste'!E193</f>
        <v>0</v>
      </c>
      <c r="F192">
        <f>'IGM Paste'!AL193</f>
        <v>0</v>
      </c>
      <c r="G192" s="763">
        <f>'IGM Paste'!AB193</f>
        <v>0</v>
      </c>
      <c r="H192" s="5">
        <f>'IGM Paste'!F193</f>
        <v>0</v>
      </c>
      <c r="I192" t="str">
        <f>IF('IGM Paste'!H193=0,"-",'IGM Paste'!H193)</f>
        <v>-</v>
      </c>
      <c r="J192" t="str">
        <f>IF('IGM Paste'!I193=0,"-",'IGM Paste'!I193)</f>
        <v>-</v>
      </c>
      <c r="K192" t="str">
        <f>IF('IGM Paste'!J193=0,"-",'IGM Paste'!J193)</f>
        <v>-</v>
      </c>
      <c r="L192">
        <f>'IGM Paste'!K193</f>
        <v>0</v>
      </c>
      <c r="M192" s="20" t="str">
        <f>IF('IGM Paste'!R193=0,"Flat",'IGM Paste'!R193)</f>
        <v>Flat</v>
      </c>
      <c r="N192" s="177">
        <f>'IGM Paste'!AH193</f>
        <v>0</v>
      </c>
      <c r="O192" s="403">
        <f>'IGM Paste'!O193</f>
        <v>0</v>
      </c>
      <c r="P192">
        <f>'IGM Paste'!BC193</f>
        <v>0</v>
      </c>
    </row>
    <row r="193" spans="1:16" x14ac:dyDescent="0.3">
      <c r="A193" s="334">
        <f>'IGM Paste'!A194</f>
        <v>0</v>
      </c>
      <c r="B193">
        <f>'IGM Paste'!Y194</f>
        <v>0</v>
      </c>
      <c r="C193">
        <f>'IGM Paste'!C194</f>
        <v>0</v>
      </c>
      <c r="D193" s="4">
        <f>'IGM Paste'!D194</f>
        <v>0</v>
      </c>
      <c r="E193">
        <f>'IGM Paste'!E194</f>
        <v>0</v>
      </c>
      <c r="F193">
        <f>'IGM Paste'!AL194</f>
        <v>0</v>
      </c>
      <c r="G193" s="763">
        <f>'IGM Paste'!AB194</f>
        <v>0</v>
      </c>
      <c r="H193" s="5">
        <f>'IGM Paste'!F194</f>
        <v>0</v>
      </c>
      <c r="I193" t="str">
        <f>IF('IGM Paste'!H194=0,"-",'IGM Paste'!H194)</f>
        <v>-</v>
      </c>
      <c r="J193" t="str">
        <f>IF('IGM Paste'!I194=0,"-",'IGM Paste'!I194)</f>
        <v>-</v>
      </c>
      <c r="K193" t="str">
        <f>IF('IGM Paste'!J194=0,"-",'IGM Paste'!J194)</f>
        <v>-</v>
      </c>
      <c r="L193">
        <f>'IGM Paste'!K194</f>
        <v>0</v>
      </c>
      <c r="M193" s="20" t="str">
        <f>IF('IGM Paste'!R194=0,"Flat",'IGM Paste'!R194)</f>
        <v>Flat</v>
      </c>
      <c r="N193" s="177">
        <f>'IGM Paste'!AH194</f>
        <v>0</v>
      </c>
      <c r="O193" s="403">
        <f>'IGM Paste'!O194</f>
        <v>0</v>
      </c>
      <c r="P193">
        <f>'IGM Paste'!BC194</f>
        <v>0</v>
      </c>
    </row>
    <row r="194" spans="1:16" x14ac:dyDescent="0.3">
      <c r="A194" s="334">
        <f>'IGM Paste'!A195</f>
        <v>0</v>
      </c>
      <c r="B194">
        <f>'IGM Paste'!Y195</f>
        <v>0</v>
      </c>
      <c r="C194">
        <f>'IGM Paste'!C195</f>
        <v>0</v>
      </c>
      <c r="D194" s="4">
        <f>'IGM Paste'!D195</f>
        <v>0</v>
      </c>
      <c r="E194">
        <f>'IGM Paste'!E195</f>
        <v>0</v>
      </c>
      <c r="F194">
        <f>'IGM Paste'!AL195</f>
        <v>0</v>
      </c>
      <c r="G194" s="763">
        <f>'IGM Paste'!AB195</f>
        <v>0</v>
      </c>
      <c r="H194" s="5">
        <f>'IGM Paste'!F195</f>
        <v>0</v>
      </c>
      <c r="I194" t="str">
        <f>IF('IGM Paste'!H195=0,"-",'IGM Paste'!H195)</f>
        <v>-</v>
      </c>
      <c r="J194" t="str">
        <f>IF('IGM Paste'!I195=0,"-",'IGM Paste'!I195)</f>
        <v>-</v>
      </c>
      <c r="K194" t="str">
        <f>IF('IGM Paste'!J195=0,"-",'IGM Paste'!J195)</f>
        <v>-</v>
      </c>
      <c r="L194">
        <f>'IGM Paste'!K195</f>
        <v>0</v>
      </c>
      <c r="M194" s="20" t="str">
        <f>IF('IGM Paste'!R195=0,"Flat",'IGM Paste'!R195)</f>
        <v>Flat</v>
      </c>
      <c r="N194" s="177">
        <f>'IGM Paste'!AH195</f>
        <v>0</v>
      </c>
      <c r="O194" s="403">
        <f>'IGM Paste'!O195</f>
        <v>0</v>
      </c>
      <c r="P194">
        <f>'IGM Paste'!BC195</f>
        <v>0</v>
      </c>
    </row>
    <row r="195" spans="1:16" x14ac:dyDescent="0.3">
      <c r="A195" s="334">
        <f>'IGM Paste'!A196</f>
        <v>0</v>
      </c>
      <c r="B195">
        <f>'IGM Paste'!Y196</f>
        <v>0</v>
      </c>
      <c r="C195">
        <f>'IGM Paste'!C196</f>
        <v>0</v>
      </c>
      <c r="D195" s="4">
        <f>'IGM Paste'!D196</f>
        <v>0</v>
      </c>
      <c r="E195">
        <f>'IGM Paste'!E196</f>
        <v>0</v>
      </c>
      <c r="F195">
        <f>'IGM Paste'!AL196</f>
        <v>0</v>
      </c>
      <c r="G195" s="763">
        <f>'IGM Paste'!AB196</f>
        <v>0</v>
      </c>
      <c r="H195" s="5">
        <f>'IGM Paste'!F196</f>
        <v>0</v>
      </c>
      <c r="I195" t="str">
        <f>IF('IGM Paste'!H196=0,"-",'IGM Paste'!H196)</f>
        <v>-</v>
      </c>
      <c r="J195" t="str">
        <f>IF('IGM Paste'!I196=0,"-",'IGM Paste'!I196)</f>
        <v>-</v>
      </c>
      <c r="K195" t="str">
        <f>IF('IGM Paste'!J196=0,"-",'IGM Paste'!J196)</f>
        <v>-</v>
      </c>
      <c r="L195">
        <f>'IGM Paste'!K196</f>
        <v>0</v>
      </c>
      <c r="M195" s="20" t="str">
        <f>IF('IGM Paste'!R196=0,"Flat",'IGM Paste'!R196)</f>
        <v>Flat</v>
      </c>
      <c r="N195" s="177">
        <f>'IGM Paste'!AH196</f>
        <v>0</v>
      </c>
      <c r="O195" s="403">
        <f>'IGM Paste'!O196</f>
        <v>0</v>
      </c>
      <c r="P195">
        <f>'IGM Paste'!BC196</f>
        <v>0</v>
      </c>
    </row>
    <row r="196" spans="1:16" x14ac:dyDescent="0.3">
      <c r="A196" s="334">
        <f>'IGM Paste'!A197</f>
        <v>0</v>
      </c>
      <c r="B196">
        <f>'IGM Paste'!Y197</f>
        <v>0</v>
      </c>
      <c r="C196">
        <f>'IGM Paste'!C197</f>
        <v>0</v>
      </c>
      <c r="D196" s="4">
        <f>'IGM Paste'!D197</f>
        <v>0</v>
      </c>
      <c r="E196">
        <f>'IGM Paste'!E197</f>
        <v>0</v>
      </c>
      <c r="F196">
        <f>'IGM Paste'!AL197</f>
        <v>0</v>
      </c>
      <c r="G196" s="763">
        <f>'IGM Paste'!AB197</f>
        <v>0</v>
      </c>
      <c r="H196" s="5">
        <f>'IGM Paste'!F197</f>
        <v>0</v>
      </c>
      <c r="I196" t="str">
        <f>IF('IGM Paste'!H197=0,"-",'IGM Paste'!H197)</f>
        <v>-</v>
      </c>
      <c r="J196" t="str">
        <f>IF('IGM Paste'!I197=0,"-",'IGM Paste'!I197)</f>
        <v>-</v>
      </c>
      <c r="K196" t="str">
        <f>IF('IGM Paste'!J197=0,"-",'IGM Paste'!J197)</f>
        <v>-</v>
      </c>
      <c r="L196">
        <f>'IGM Paste'!K197</f>
        <v>0</v>
      </c>
      <c r="M196" s="20" t="str">
        <f>IF('IGM Paste'!R197=0,"Flat",'IGM Paste'!R197)</f>
        <v>Flat</v>
      </c>
      <c r="N196" s="177">
        <f>'IGM Paste'!AH197</f>
        <v>0</v>
      </c>
      <c r="O196" s="403">
        <f>'IGM Paste'!O197</f>
        <v>0</v>
      </c>
      <c r="P196">
        <f>'IGM Paste'!BC197</f>
        <v>0</v>
      </c>
    </row>
    <row r="197" spans="1:16" x14ac:dyDescent="0.3">
      <c r="A197" s="334">
        <f>'IGM Paste'!A198</f>
        <v>0</v>
      </c>
      <c r="B197">
        <f>'IGM Paste'!Y198</f>
        <v>0</v>
      </c>
      <c r="C197">
        <f>'IGM Paste'!C198</f>
        <v>0</v>
      </c>
      <c r="D197" s="4">
        <f>'IGM Paste'!D198</f>
        <v>0</v>
      </c>
      <c r="E197">
        <f>'IGM Paste'!E198</f>
        <v>0</v>
      </c>
      <c r="F197">
        <f>'IGM Paste'!AL198</f>
        <v>0</v>
      </c>
      <c r="G197" s="763">
        <f>'IGM Paste'!AB198</f>
        <v>0</v>
      </c>
      <c r="H197" s="5">
        <f>'IGM Paste'!F198</f>
        <v>0</v>
      </c>
      <c r="I197" t="str">
        <f>IF('IGM Paste'!H198=0,"-",'IGM Paste'!H198)</f>
        <v>-</v>
      </c>
      <c r="J197" t="str">
        <f>IF('IGM Paste'!I198=0,"-",'IGM Paste'!I198)</f>
        <v>-</v>
      </c>
      <c r="K197" t="str">
        <f>IF('IGM Paste'!J198=0,"-",'IGM Paste'!J198)</f>
        <v>-</v>
      </c>
      <c r="L197">
        <f>'IGM Paste'!K198</f>
        <v>0</v>
      </c>
      <c r="M197" s="20" t="str">
        <f>IF('IGM Paste'!R198=0,"Flat",'IGM Paste'!R198)</f>
        <v>Flat</v>
      </c>
      <c r="N197" s="177">
        <f>'IGM Paste'!AH198</f>
        <v>0</v>
      </c>
      <c r="O197" s="403">
        <f>'IGM Paste'!O198</f>
        <v>0</v>
      </c>
      <c r="P197">
        <f>'IGM Paste'!BC198</f>
        <v>0</v>
      </c>
    </row>
    <row r="198" spans="1:16" x14ac:dyDescent="0.3">
      <c r="A198" s="334">
        <f>'IGM Paste'!A199</f>
        <v>0</v>
      </c>
      <c r="B198">
        <f>'IGM Paste'!Y199</f>
        <v>0</v>
      </c>
      <c r="C198">
        <f>'IGM Paste'!C199</f>
        <v>0</v>
      </c>
      <c r="D198" s="4">
        <f>'IGM Paste'!D199</f>
        <v>0</v>
      </c>
      <c r="E198">
        <f>'IGM Paste'!E199</f>
        <v>0</v>
      </c>
      <c r="F198">
        <f>'IGM Paste'!AL199</f>
        <v>0</v>
      </c>
      <c r="G198" s="763">
        <f>'IGM Paste'!AB199</f>
        <v>0</v>
      </c>
      <c r="H198" s="5">
        <f>'IGM Paste'!F199</f>
        <v>0</v>
      </c>
      <c r="I198" t="str">
        <f>IF('IGM Paste'!H199=0,"-",'IGM Paste'!H199)</f>
        <v>-</v>
      </c>
      <c r="J198" t="str">
        <f>IF('IGM Paste'!I199=0,"-",'IGM Paste'!I199)</f>
        <v>-</v>
      </c>
      <c r="K198" t="str">
        <f>IF('IGM Paste'!J199=0,"-",'IGM Paste'!J199)</f>
        <v>-</v>
      </c>
      <c r="L198">
        <f>'IGM Paste'!K199</f>
        <v>0</v>
      </c>
      <c r="M198" s="20" t="str">
        <f>IF('IGM Paste'!R199=0,"Flat",'IGM Paste'!R199)</f>
        <v>Flat</v>
      </c>
      <c r="N198" s="177">
        <f>'IGM Paste'!AH199</f>
        <v>0</v>
      </c>
      <c r="O198" s="403">
        <f>'IGM Paste'!O199</f>
        <v>0</v>
      </c>
      <c r="P198">
        <f>'IGM Paste'!BC199</f>
        <v>0</v>
      </c>
    </row>
    <row r="199" spans="1:16" x14ac:dyDescent="0.3">
      <c r="A199" s="334">
        <f>'IGM Paste'!A200</f>
        <v>0</v>
      </c>
      <c r="B199">
        <f>'IGM Paste'!Y200</f>
        <v>0</v>
      </c>
      <c r="C199">
        <f>'IGM Paste'!C200</f>
        <v>0</v>
      </c>
      <c r="D199" s="4">
        <f>'IGM Paste'!D200</f>
        <v>0</v>
      </c>
      <c r="E199">
        <f>'IGM Paste'!E200</f>
        <v>0</v>
      </c>
      <c r="F199">
        <f>'IGM Paste'!AL200</f>
        <v>0</v>
      </c>
      <c r="G199" s="763">
        <f>'IGM Paste'!AB200</f>
        <v>0</v>
      </c>
      <c r="H199" s="5">
        <f>'IGM Paste'!F200</f>
        <v>0</v>
      </c>
      <c r="I199" t="str">
        <f>IF('IGM Paste'!H200=0,"-",'IGM Paste'!H200)</f>
        <v>-</v>
      </c>
      <c r="J199" t="str">
        <f>IF('IGM Paste'!I200=0,"-",'IGM Paste'!I200)</f>
        <v>-</v>
      </c>
      <c r="K199" t="str">
        <f>IF('IGM Paste'!J200=0,"-",'IGM Paste'!J200)</f>
        <v>-</v>
      </c>
      <c r="L199">
        <f>'IGM Paste'!K200</f>
        <v>0</v>
      </c>
      <c r="M199" s="20" t="str">
        <f>IF('IGM Paste'!R200=0,"Flat",'IGM Paste'!R200)</f>
        <v>Flat</v>
      </c>
      <c r="N199" s="177">
        <f>'IGM Paste'!AH200</f>
        <v>0</v>
      </c>
      <c r="O199" s="403">
        <f>'IGM Paste'!O200</f>
        <v>0</v>
      </c>
      <c r="P199">
        <f>'IGM Paste'!BC200</f>
        <v>0</v>
      </c>
    </row>
    <row r="200" spans="1:16" x14ac:dyDescent="0.3">
      <c r="A200" s="334">
        <f>'IGM Paste'!A201</f>
        <v>0</v>
      </c>
      <c r="B200">
        <f>'IGM Paste'!Y201</f>
        <v>0</v>
      </c>
      <c r="C200">
        <f>'IGM Paste'!C201</f>
        <v>0</v>
      </c>
      <c r="D200" s="4">
        <f>'IGM Paste'!D201</f>
        <v>0</v>
      </c>
      <c r="E200">
        <f>'IGM Paste'!E201</f>
        <v>0</v>
      </c>
      <c r="F200">
        <f>'IGM Paste'!AL201</f>
        <v>0</v>
      </c>
      <c r="G200" s="763">
        <f>'IGM Paste'!AB201</f>
        <v>0</v>
      </c>
      <c r="H200" s="5">
        <f>'IGM Paste'!F201</f>
        <v>0</v>
      </c>
      <c r="I200" t="str">
        <f>IF('IGM Paste'!H201=0,"-",'IGM Paste'!H201)</f>
        <v>-</v>
      </c>
      <c r="J200" t="str">
        <f>IF('IGM Paste'!I201=0,"-",'IGM Paste'!I201)</f>
        <v>-</v>
      </c>
      <c r="K200" t="str">
        <f>IF('IGM Paste'!J201=0,"-",'IGM Paste'!J201)</f>
        <v>-</v>
      </c>
      <c r="L200">
        <f>'IGM Paste'!K201</f>
        <v>0</v>
      </c>
      <c r="M200" s="20" t="str">
        <f>IF('IGM Paste'!R201=0,"Flat",'IGM Paste'!R201)</f>
        <v>Flat</v>
      </c>
      <c r="N200" s="177">
        <f>'IGM Paste'!AH201</f>
        <v>0</v>
      </c>
      <c r="O200" s="403">
        <f>'IGM Paste'!O201</f>
        <v>0</v>
      </c>
      <c r="P200">
        <f>'IGM Paste'!BC201</f>
        <v>0</v>
      </c>
    </row>
    <row r="201" spans="1:16" x14ac:dyDescent="0.3">
      <c r="A201" s="334">
        <f>'IGM Paste'!A202</f>
        <v>0</v>
      </c>
      <c r="B201">
        <f>'IGM Paste'!Y202</f>
        <v>0</v>
      </c>
      <c r="C201">
        <f>'IGM Paste'!C202</f>
        <v>0</v>
      </c>
      <c r="D201" s="4">
        <f>'IGM Paste'!D202</f>
        <v>0</v>
      </c>
      <c r="E201">
        <f>'IGM Paste'!E202</f>
        <v>0</v>
      </c>
      <c r="F201">
        <f>'IGM Paste'!AL202</f>
        <v>0</v>
      </c>
      <c r="G201" s="763">
        <f>'IGM Paste'!AB202</f>
        <v>0</v>
      </c>
      <c r="H201" s="5">
        <f>'IGM Paste'!F202</f>
        <v>0</v>
      </c>
      <c r="I201" t="str">
        <f>IF('IGM Paste'!H202=0,"-",'IGM Paste'!H202)</f>
        <v>-</v>
      </c>
      <c r="J201" t="str">
        <f>IF('IGM Paste'!I202=0,"-",'IGM Paste'!I202)</f>
        <v>-</v>
      </c>
      <c r="K201" t="str">
        <f>IF('IGM Paste'!J202=0,"-",'IGM Paste'!J202)</f>
        <v>-</v>
      </c>
      <c r="L201">
        <f>'IGM Paste'!K202</f>
        <v>0</v>
      </c>
      <c r="M201" s="20" t="str">
        <f>IF('IGM Paste'!R202=0,"Flat",'IGM Paste'!R202)</f>
        <v>Flat</v>
      </c>
      <c r="N201" s="177">
        <f>'IGM Paste'!AH202</f>
        <v>0</v>
      </c>
      <c r="O201" s="403">
        <f>'IGM Paste'!O202</f>
        <v>0</v>
      </c>
      <c r="P201">
        <f>'IGM Paste'!BC202</f>
        <v>0</v>
      </c>
    </row>
    <row r="202" spans="1:16" x14ac:dyDescent="0.3">
      <c r="A202" s="334">
        <f>'IGM Paste'!A203</f>
        <v>0</v>
      </c>
      <c r="B202">
        <f>'IGM Paste'!Y203</f>
        <v>0</v>
      </c>
      <c r="C202">
        <f>'IGM Paste'!C203</f>
        <v>0</v>
      </c>
      <c r="D202" s="4">
        <f>'IGM Paste'!D203</f>
        <v>0</v>
      </c>
      <c r="E202">
        <f>'IGM Paste'!E203</f>
        <v>0</v>
      </c>
      <c r="F202">
        <f>'IGM Paste'!AL203</f>
        <v>0</v>
      </c>
      <c r="G202" s="763">
        <f>'IGM Paste'!AB203</f>
        <v>0</v>
      </c>
      <c r="H202" s="5">
        <f>'IGM Paste'!F203</f>
        <v>0</v>
      </c>
      <c r="I202" t="str">
        <f>IF('IGM Paste'!H203=0,"-",'IGM Paste'!H203)</f>
        <v>-</v>
      </c>
      <c r="J202" t="str">
        <f>IF('IGM Paste'!I203=0,"-",'IGM Paste'!I203)</f>
        <v>-</v>
      </c>
      <c r="K202" t="str">
        <f>IF('IGM Paste'!J203=0,"-",'IGM Paste'!J203)</f>
        <v>-</v>
      </c>
      <c r="L202">
        <f>'IGM Paste'!K203</f>
        <v>0</v>
      </c>
      <c r="M202" s="20" t="str">
        <f>IF('IGM Paste'!R203=0,"Flat",'IGM Paste'!R203)</f>
        <v>Flat</v>
      </c>
      <c r="N202" s="177">
        <f>'IGM Paste'!AH203</f>
        <v>0</v>
      </c>
      <c r="O202" s="403">
        <f>'IGM Paste'!O203</f>
        <v>0</v>
      </c>
      <c r="P202">
        <f>'IGM Paste'!BC203</f>
        <v>0</v>
      </c>
    </row>
    <row r="203" spans="1:16" x14ac:dyDescent="0.3">
      <c r="A203" s="334">
        <f>'IGM Paste'!A204</f>
        <v>0</v>
      </c>
      <c r="B203">
        <f>'IGM Paste'!Y204</f>
        <v>0</v>
      </c>
      <c r="C203">
        <f>'IGM Paste'!C204</f>
        <v>0</v>
      </c>
      <c r="D203" s="4">
        <f>'IGM Paste'!D204</f>
        <v>0</v>
      </c>
      <c r="E203">
        <f>'IGM Paste'!E204</f>
        <v>0</v>
      </c>
      <c r="F203">
        <f>'IGM Paste'!AL204</f>
        <v>0</v>
      </c>
      <c r="G203" s="763">
        <f>'IGM Paste'!AB204</f>
        <v>0</v>
      </c>
      <c r="H203" s="5">
        <f>'IGM Paste'!F204</f>
        <v>0</v>
      </c>
      <c r="I203" t="str">
        <f>IF('IGM Paste'!H204=0,"-",'IGM Paste'!H204)</f>
        <v>-</v>
      </c>
      <c r="J203" t="str">
        <f>IF('IGM Paste'!I204=0,"-",'IGM Paste'!I204)</f>
        <v>-</v>
      </c>
      <c r="K203" t="str">
        <f>IF('IGM Paste'!J204=0,"-",'IGM Paste'!J204)</f>
        <v>-</v>
      </c>
      <c r="L203">
        <f>'IGM Paste'!K204</f>
        <v>0</v>
      </c>
      <c r="M203" s="20" t="str">
        <f>IF('IGM Paste'!R204=0,"Flat",'IGM Paste'!R204)</f>
        <v>Flat</v>
      </c>
      <c r="N203" s="177">
        <f>'IGM Paste'!AH204</f>
        <v>0</v>
      </c>
      <c r="O203" s="403">
        <f>'IGM Paste'!O204</f>
        <v>0</v>
      </c>
      <c r="P203">
        <f>'IGM Paste'!BC204</f>
        <v>0</v>
      </c>
    </row>
    <row r="204" spans="1:16" x14ac:dyDescent="0.3">
      <c r="A204" s="334">
        <f>'IGM Paste'!A205</f>
        <v>0</v>
      </c>
      <c r="B204">
        <f>'IGM Paste'!Y205</f>
        <v>0</v>
      </c>
      <c r="C204">
        <f>'IGM Paste'!C205</f>
        <v>0</v>
      </c>
      <c r="D204" s="4">
        <f>'IGM Paste'!D205</f>
        <v>0</v>
      </c>
      <c r="E204">
        <f>'IGM Paste'!E205</f>
        <v>0</v>
      </c>
      <c r="F204">
        <f>'IGM Paste'!AL205</f>
        <v>0</v>
      </c>
      <c r="G204" s="763">
        <f>'IGM Paste'!AB205</f>
        <v>0</v>
      </c>
      <c r="H204" s="5">
        <f>'IGM Paste'!F205</f>
        <v>0</v>
      </c>
      <c r="I204" t="str">
        <f>IF('IGM Paste'!H205=0,"-",'IGM Paste'!H205)</f>
        <v>-</v>
      </c>
      <c r="J204" t="str">
        <f>IF('IGM Paste'!I205=0,"-",'IGM Paste'!I205)</f>
        <v>-</v>
      </c>
      <c r="K204" t="str">
        <f>IF('IGM Paste'!J205=0,"-",'IGM Paste'!J205)</f>
        <v>-</v>
      </c>
      <c r="L204">
        <f>'IGM Paste'!K205</f>
        <v>0</v>
      </c>
      <c r="M204" s="20" t="str">
        <f>IF('IGM Paste'!R205=0,"Flat",'IGM Paste'!R205)</f>
        <v>Flat</v>
      </c>
      <c r="N204" s="177">
        <f>'IGM Paste'!AH205</f>
        <v>0</v>
      </c>
      <c r="O204" s="403">
        <f>'IGM Paste'!O205</f>
        <v>0</v>
      </c>
      <c r="P204">
        <f>'IGM Paste'!BC205</f>
        <v>0</v>
      </c>
    </row>
    <row r="205" spans="1:16" x14ac:dyDescent="0.3">
      <c r="A205" s="334">
        <f>'IGM Paste'!A206</f>
        <v>0</v>
      </c>
      <c r="B205">
        <f>'IGM Paste'!Y206</f>
        <v>0</v>
      </c>
      <c r="C205">
        <f>'IGM Paste'!C206</f>
        <v>0</v>
      </c>
      <c r="D205" s="4">
        <f>'IGM Paste'!D206</f>
        <v>0</v>
      </c>
      <c r="E205">
        <f>'IGM Paste'!E206</f>
        <v>0</v>
      </c>
      <c r="F205">
        <f>'IGM Paste'!AL206</f>
        <v>0</v>
      </c>
      <c r="G205" s="763">
        <f>'IGM Paste'!AB206</f>
        <v>0</v>
      </c>
      <c r="H205" s="5">
        <f>'IGM Paste'!F206</f>
        <v>0</v>
      </c>
      <c r="I205" t="str">
        <f>IF('IGM Paste'!H206=0,"-",'IGM Paste'!H206)</f>
        <v>-</v>
      </c>
      <c r="J205" t="str">
        <f>IF('IGM Paste'!I206=0,"-",'IGM Paste'!I206)</f>
        <v>-</v>
      </c>
      <c r="K205" t="str">
        <f>IF('IGM Paste'!J206=0,"-",'IGM Paste'!J206)</f>
        <v>-</v>
      </c>
      <c r="L205">
        <f>'IGM Paste'!K206</f>
        <v>0</v>
      </c>
      <c r="M205" s="20" t="str">
        <f>IF('IGM Paste'!R206=0,"Flat",'IGM Paste'!R206)</f>
        <v>Flat</v>
      </c>
      <c r="N205" s="177">
        <f>'IGM Paste'!AH206</f>
        <v>0</v>
      </c>
      <c r="O205" s="403">
        <f>'IGM Paste'!O206</f>
        <v>0</v>
      </c>
      <c r="P205">
        <f>'IGM Paste'!BC206</f>
        <v>0</v>
      </c>
    </row>
    <row r="206" spans="1:16" x14ac:dyDescent="0.3">
      <c r="A206" s="334">
        <f>'IGM Paste'!A207</f>
        <v>0</v>
      </c>
      <c r="B206">
        <f>'IGM Paste'!Y207</f>
        <v>0</v>
      </c>
      <c r="C206">
        <f>'IGM Paste'!C207</f>
        <v>0</v>
      </c>
      <c r="D206" s="4">
        <f>'IGM Paste'!D207</f>
        <v>0</v>
      </c>
      <c r="E206">
        <f>'IGM Paste'!E207</f>
        <v>0</v>
      </c>
      <c r="F206">
        <f>'IGM Paste'!AL207</f>
        <v>0</v>
      </c>
      <c r="G206" s="763">
        <f>'IGM Paste'!AB207</f>
        <v>0</v>
      </c>
      <c r="H206" s="5">
        <f>'IGM Paste'!F207</f>
        <v>0</v>
      </c>
      <c r="I206" t="str">
        <f>IF('IGM Paste'!H207=0,"-",'IGM Paste'!H207)</f>
        <v>-</v>
      </c>
      <c r="J206" t="str">
        <f>IF('IGM Paste'!I207=0,"-",'IGM Paste'!I207)</f>
        <v>-</v>
      </c>
      <c r="K206" t="str">
        <f>IF('IGM Paste'!J207=0,"-",'IGM Paste'!J207)</f>
        <v>-</v>
      </c>
      <c r="L206">
        <f>'IGM Paste'!K207</f>
        <v>0</v>
      </c>
      <c r="M206" s="20" t="str">
        <f>IF('IGM Paste'!R207=0,"Flat",'IGM Paste'!R207)</f>
        <v>Flat</v>
      </c>
      <c r="N206" s="177">
        <f>'IGM Paste'!AH207</f>
        <v>0</v>
      </c>
      <c r="O206" s="403">
        <f>'IGM Paste'!O207</f>
        <v>0</v>
      </c>
      <c r="P206">
        <f>'IGM Paste'!BC207</f>
        <v>0</v>
      </c>
    </row>
    <row r="207" spans="1:16" x14ac:dyDescent="0.3">
      <c r="A207" s="334">
        <f>'IGM Paste'!A208</f>
        <v>0</v>
      </c>
      <c r="B207">
        <f>'IGM Paste'!Y208</f>
        <v>0</v>
      </c>
      <c r="C207">
        <f>'IGM Paste'!C208</f>
        <v>0</v>
      </c>
      <c r="D207" s="4">
        <f>'IGM Paste'!D208</f>
        <v>0</v>
      </c>
      <c r="E207">
        <f>'IGM Paste'!E208</f>
        <v>0</v>
      </c>
      <c r="F207">
        <f>'IGM Paste'!AL208</f>
        <v>0</v>
      </c>
      <c r="G207" s="763">
        <f>'IGM Paste'!AB208</f>
        <v>0</v>
      </c>
      <c r="H207" s="5">
        <f>'IGM Paste'!F208</f>
        <v>0</v>
      </c>
      <c r="I207" t="str">
        <f>IF('IGM Paste'!H208=0,"-",'IGM Paste'!H208)</f>
        <v>-</v>
      </c>
      <c r="J207" t="str">
        <f>IF('IGM Paste'!I208=0,"-",'IGM Paste'!I208)</f>
        <v>-</v>
      </c>
      <c r="K207" t="str">
        <f>IF('IGM Paste'!J208=0,"-",'IGM Paste'!J208)</f>
        <v>-</v>
      </c>
      <c r="L207">
        <f>'IGM Paste'!K208</f>
        <v>0</v>
      </c>
      <c r="M207" s="20" t="str">
        <f>IF('IGM Paste'!R208=0,"Flat",'IGM Paste'!R208)</f>
        <v>Flat</v>
      </c>
      <c r="N207" s="177">
        <f>'IGM Paste'!AH208</f>
        <v>0</v>
      </c>
      <c r="O207" s="403">
        <f>'IGM Paste'!O208</f>
        <v>0</v>
      </c>
      <c r="P207">
        <f>'IGM Paste'!BC208</f>
        <v>0</v>
      </c>
    </row>
    <row r="208" spans="1:16" x14ac:dyDescent="0.3">
      <c r="A208" s="334">
        <f>'IGM Paste'!A209</f>
        <v>0</v>
      </c>
      <c r="B208">
        <f>'IGM Paste'!Y209</f>
        <v>0</v>
      </c>
      <c r="C208">
        <f>'IGM Paste'!C209</f>
        <v>0</v>
      </c>
      <c r="D208" s="4">
        <f>'IGM Paste'!D209</f>
        <v>0</v>
      </c>
      <c r="E208">
        <f>'IGM Paste'!E209</f>
        <v>0</v>
      </c>
      <c r="F208">
        <f>'IGM Paste'!AL209</f>
        <v>0</v>
      </c>
      <c r="G208" s="763">
        <f>'IGM Paste'!AB209</f>
        <v>0</v>
      </c>
      <c r="H208" s="5">
        <f>'IGM Paste'!F209</f>
        <v>0</v>
      </c>
      <c r="I208" t="str">
        <f>IF('IGM Paste'!H209=0,"-",'IGM Paste'!H209)</f>
        <v>-</v>
      </c>
      <c r="J208" t="str">
        <f>IF('IGM Paste'!I209=0,"-",'IGM Paste'!I209)</f>
        <v>-</v>
      </c>
      <c r="K208" t="str">
        <f>IF('IGM Paste'!J209=0,"-",'IGM Paste'!J209)</f>
        <v>-</v>
      </c>
      <c r="L208">
        <f>'IGM Paste'!K209</f>
        <v>0</v>
      </c>
      <c r="M208" s="20" t="str">
        <f>IF('IGM Paste'!R209=0,"Flat",'IGM Paste'!R209)</f>
        <v>Flat</v>
      </c>
      <c r="N208" s="177">
        <f>'IGM Paste'!AH209</f>
        <v>0</v>
      </c>
      <c r="O208" s="403">
        <f>'IGM Paste'!O209</f>
        <v>0</v>
      </c>
      <c r="P208">
        <f>'IGM Paste'!BC209</f>
        <v>0</v>
      </c>
    </row>
    <row r="209" spans="1:16" x14ac:dyDescent="0.3">
      <c r="A209" s="334">
        <f>'IGM Paste'!A210</f>
        <v>0</v>
      </c>
      <c r="B209">
        <f>'IGM Paste'!Y210</f>
        <v>0</v>
      </c>
      <c r="C209">
        <f>'IGM Paste'!C210</f>
        <v>0</v>
      </c>
      <c r="D209" s="4">
        <f>'IGM Paste'!D210</f>
        <v>0</v>
      </c>
      <c r="E209">
        <f>'IGM Paste'!E210</f>
        <v>0</v>
      </c>
      <c r="F209">
        <f>'IGM Paste'!AL210</f>
        <v>0</v>
      </c>
      <c r="G209" s="763">
        <f>'IGM Paste'!AB210</f>
        <v>0</v>
      </c>
      <c r="H209" s="5">
        <f>'IGM Paste'!F210</f>
        <v>0</v>
      </c>
      <c r="I209" t="str">
        <f>IF('IGM Paste'!H210=0,"-",'IGM Paste'!H210)</f>
        <v>-</v>
      </c>
      <c r="J209" t="str">
        <f>IF('IGM Paste'!I210=0,"-",'IGM Paste'!I210)</f>
        <v>-</v>
      </c>
      <c r="K209" t="str">
        <f>IF('IGM Paste'!J210=0,"-",'IGM Paste'!J210)</f>
        <v>-</v>
      </c>
      <c r="L209">
        <f>'IGM Paste'!K210</f>
        <v>0</v>
      </c>
      <c r="M209" s="20" t="str">
        <f>IF('IGM Paste'!R210=0,"Flat",'IGM Paste'!R210)</f>
        <v>Flat</v>
      </c>
      <c r="N209" s="177">
        <f>'IGM Paste'!AH210</f>
        <v>0</v>
      </c>
      <c r="O209" s="403">
        <f>'IGM Paste'!O210</f>
        <v>0</v>
      </c>
      <c r="P209">
        <f>'IGM Paste'!BC210</f>
        <v>0</v>
      </c>
    </row>
    <row r="210" spans="1:16" x14ac:dyDescent="0.3">
      <c r="A210" s="334">
        <f>'IGM Paste'!A211</f>
        <v>0</v>
      </c>
      <c r="B210">
        <f>'IGM Paste'!Y211</f>
        <v>0</v>
      </c>
      <c r="C210">
        <f>'IGM Paste'!C211</f>
        <v>0</v>
      </c>
      <c r="D210" s="4">
        <f>'IGM Paste'!D211</f>
        <v>0</v>
      </c>
      <c r="E210">
        <f>'IGM Paste'!E211</f>
        <v>0</v>
      </c>
      <c r="F210">
        <f>'IGM Paste'!AL211</f>
        <v>0</v>
      </c>
      <c r="G210" s="763">
        <f>'IGM Paste'!AB211</f>
        <v>0</v>
      </c>
      <c r="H210" s="5">
        <f>'IGM Paste'!F211</f>
        <v>0</v>
      </c>
      <c r="I210" t="str">
        <f>IF('IGM Paste'!H211=0,"-",'IGM Paste'!H211)</f>
        <v>-</v>
      </c>
      <c r="J210" t="str">
        <f>IF('IGM Paste'!I211=0,"-",'IGM Paste'!I211)</f>
        <v>-</v>
      </c>
      <c r="K210" t="str">
        <f>IF('IGM Paste'!J211=0,"-",'IGM Paste'!J211)</f>
        <v>-</v>
      </c>
      <c r="L210">
        <f>'IGM Paste'!K211</f>
        <v>0</v>
      </c>
      <c r="M210" s="20" t="str">
        <f>IF('IGM Paste'!R211=0,"Flat",'IGM Paste'!R211)</f>
        <v>Flat</v>
      </c>
      <c r="N210" s="177">
        <f>'IGM Paste'!AH211</f>
        <v>0</v>
      </c>
      <c r="O210" s="403">
        <f>'IGM Paste'!O211</f>
        <v>0</v>
      </c>
      <c r="P210">
        <f>'IGM Paste'!BC211</f>
        <v>0</v>
      </c>
    </row>
    <row r="211" spans="1:16" x14ac:dyDescent="0.3">
      <c r="A211" s="334">
        <f>'IGM Paste'!A212</f>
        <v>0</v>
      </c>
      <c r="B211">
        <f>'IGM Paste'!Y212</f>
        <v>0</v>
      </c>
      <c r="C211">
        <f>'IGM Paste'!C212</f>
        <v>0</v>
      </c>
      <c r="D211" s="4">
        <f>'IGM Paste'!D212</f>
        <v>0</v>
      </c>
      <c r="E211">
        <f>'IGM Paste'!E212</f>
        <v>0</v>
      </c>
      <c r="F211">
        <f>'IGM Paste'!AL212</f>
        <v>0</v>
      </c>
      <c r="G211" s="763">
        <f>'IGM Paste'!AB212</f>
        <v>0</v>
      </c>
      <c r="H211" s="5">
        <f>'IGM Paste'!F212</f>
        <v>0</v>
      </c>
      <c r="I211" t="str">
        <f>IF('IGM Paste'!H212=0,"-",'IGM Paste'!H212)</f>
        <v>-</v>
      </c>
      <c r="J211" t="str">
        <f>IF('IGM Paste'!I212=0,"-",'IGM Paste'!I212)</f>
        <v>-</v>
      </c>
      <c r="K211" t="str">
        <f>IF('IGM Paste'!J212=0,"-",'IGM Paste'!J212)</f>
        <v>-</v>
      </c>
      <c r="L211">
        <f>'IGM Paste'!K212</f>
        <v>0</v>
      </c>
      <c r="M211" s="20" t="str">
        <f>IF('IGM Paste'!R212=0,"Flat",'IGM Paste'!R212)</f>
        <v>Flat</v>
      </c>
      <c r="N211" s="177">
        <f>'IGM Paste'!AH212</f>
        <v>0</v>
      </c>
      <c r="O211" s="403">
        <f>'IGM Paste'!O212</f>
        <v>0</v>
      </c>
      <c r="P211">
        <f>'IGM Paste'!BC212</f>
        <v>0</v>
      </c>
    </row>
    <row r="212" spans="1:16" x14ac:dyDescent="0.3">
      <c r="A212" s="334">
        <f>'IGM Paste'!A213</f>
        <v>0</v>
      </c>
      <c r="B212">
        <f>'IGM Paste'!Y213</f>
        <v>0</v>
      </c>
      <c r="C212">
        <f>'IGM Paste'!C213</f>
        <v>0</v>
      </c>
      <c r="D212" s="4">
        <f>'IGM Paste'!D213</f>
        <v>0</v>
      </c>
      <c r="E212">
        <f>'IGM Paste'!E213</f>
        <v>0</v>
      </c>
      <c r="F212">
        <f>'IGM Paste'!AL213</f>
        <v>0</v>
      </c>
      <c r="G212" s="763">
        <f>'IGM Paste'!AB213</f>
        <v>0</v>
      </c>
      <c r="H212" s="5">
        <f>'IGM Paste'!F213</f>
        <v>0</v>
      </c>
      <c r="I212" t="str">
        <f>IF('IGM Paste'!H213=0,"-",'IGM Paste'!H213)</f>
        <v>-</v>
      </c>
      <c r="J212" t="str">
        <f>IF('IGM Paste'!I213=0,"-",'IGM Paste'!I213)</f>
        <v>-</v>
      </c>
      <c r="K212" t="str">
        <f>IF('IGM Paste'!J213=0,"-",'IGM Paste'!J213)</f>
        <v>-</v>
      </c>
      <c r="L212">
        <f>'IGM Paste'!K213</f>
        <v>0</v>
      </c>
      <c r="M212" s="20" t="str">
        <f>IF('IGM Paste'!R213=0,"Flat",'IGM Paste'!R213)</f>
        <v>Flat</v>
      </c>
      <c r="N212" s="177">
        <f>'IGM Paste'!AH213</f>
        <v>0</v>
      </c>
      <c r="O212" s="403">
        <f>'IGM Paste'!O213</f>
        <v>0</v>
      </c>
      <c r="P212">
        <f>'IGM Paste'!BC213</f>
        <v>0</v>
      </c>
    </row>
    <row r="213" spans="1:16" x14ac:dyDescent="0.3">
      <c r="A213" s="334">
        <f>'IGM Paste'!A214</f>
        <v>0</v>
      </c>
      <c r="B213">
        <f>'IGM Paste'!Y214</f>
        <v>0</v>
      </c>
      <c r="C213">
        <f>'IGM Paste'!C214</f>
        <v>0</v>
      </c>
      <c r="D213" s="4">
        <f>'IGM Paste'!D214</f>
        <v>0</v>
      </c>
      <c r="E213">
        <f>'IGM Paste'!E214</f>
        <v>0</v>
      </c>
      <c r="F213">
        <f>'IGM Paste'!AL214</f>
        <v>0</v>
      </c>
      <c r="G213" s="763">
        <f>'IGM Paste'!AB214</f>
        <v>0</v>
      </c>
      <c r="H213" s="5">
        <f>'IGM Paste'!F214</f>
        <v>0</v>
      </c>
      <c r="I213" t="str">
        <f>IF('IGM Paste'!H214=0,"-",'IGM Paste'!H214)</f>
        <v>-</v>
      </c>
      <c r="J213" t="str">
        <f>IF('IGM Paste'!I214=0,"-",'IGM Paste'!I214)</f>
        <v>-</v>
      </c>
      <c r="K213" t="str">
        <f>IF('IGM Paste'!J214=0,"-",'IGM Paste'!J214)</f>
        <v>-</v>
      </c>
      <c r="L213">
        <f>'IGM Paste'!K214</f>
        <v>0</v>
      </c>
      <c r="M213" s="20" t="str">
        <f>IF('IGM Paste'!R214=0,"Flat",'IGM Paste'!R214)</f>
        <v>Flat</v>
      </c>
      <c r="N213" s="177">
        <f>'IGM Paste'!AH214</f>
        <v>0</v>
      </c>
      <c r="O213" s="403">
        <f>'IGM Paste'!O214</f>
        <v>0</v>
      </c>
      <c r="P213">
        <f>'IGM Paste'!BC214</f>
        <v>0</v>
      </c>
    </row>
    <row r="214" spans="1:16" x14ac:dyDescent="0.3">
      <c r="A214" s="334">
        <f>'IGM Paste'!A215</f>
        <v>0</v>
      </c>
      <c r="B214">
        <f>'IGM Paste'!Y215</f>
        <v>0</v>
      </c>
      <c r="C214">
        <f>'IGM Paste'!C215</f>
        <v>0</v>
      </c>
      <c r="D214" s="4">
        <f>'IGM Paste'!D215</f>
        <v>0</v>
      </c>
      <c r="E214">
        <f>'IGM Paste'!E215</f>
        <v>0</v>
      </c>
      <c r="F214">
        <f>'IGM Paste'!AL215</f>
        <v>0</v>
      </c>
      <c r="G214" s="763">
        <f>'IGM Paste'!AB215</f>
        <v>0</v>
      </c>
      <c r="H214" s="5">
        <f>'IGM Paste'!F215</f>
        <v>0</v>
      </c>
      <c r="I214" t="str">
        <f>IF('IGM Paste'!H215=0,"-",'IGM Paste'!H215)</f>
        <v>-</v>
      </c>
      <c r="J214" t="str">
        <f>IF('IGM Paste'!I215=0,"-",'IGM Paste'!I215)</f>
        <v>-</v>
      </c>
      <c r="K214" t="str">
        <f>IF('IGM Paste'!J215=0,"-",'IGM Paste'!J215)</f>
        <v>-</v>
      </c>
      <c r="L214">
        <f>'IGM Paste'!K215</f>
        <v>0</v>
      </c>
      <c r="M214" s="20" t="str">
        <f>IF('IGM Paste'!R215=0,"Flat",'IGM Paste'!R215)</f>
        <v>Flat</v>
      </c>
      <c r="N214" s="177">
        <f>'IGM Paste'!AH215</f>
        <v>0</v>
      </c>
      <c r="O214" s="403">
        <f>'IGM Paste'!O215</f>
        <v>0</v>
      </c>
      <c r="P214">
        <f>'IGM Paste'!BC215</f>
        <v>0</v>
      </c>
    </row>
    <row r="215" spans="1:16" x14ac:dyDescent="0.3">
      <c r="A215" s="334">
        <f>'IGM Paste'!A216</f>
        <v>0</v>
      </c>
      <c r="B215">
        <f>'IGM Paste'!Y216</f>
        <v>0</v>
      </c>
      <c r="C215">
        <f>'IGM Paste'!C216</f>
        <v>0</v>
      </c>
      <c r="D215" s="4">
        <f>'IGM Paste'!D216</f>
        <v>0</v>
      </c>
      <c r="E215">
        <f>'IGM Paste'!E216</f>
        <v>0</v>
      </c>
      <c r="F215">
        <f>'IGM Paste'!AL216</f>
        <v>0</v>
      </c>
      <c r="G215" s="763">
        <f>'IGM Paste'!AB216</f>
        <v>0</v>
      </c>
      <c r="H215" s="5">
        <f>'IGM Paste'!F216</f>
        <v>0</v>
      </c>
      <c r="I215" t="str">
        <f>IF('IGM Paste'!H216=0,"-",'IGM Paste'!H216)</f>
        <v>-</v>
      </c>
      <c r="J215" t="str">
        <f>IF('IGM Paste'!I216=0,"-",'IGM Paste'!I216)</f>
        <v>-</v>
      </c>
      <c r="K215" t="str">
        <f>IF('IGM Paste'!J216=0,"-",'IGM Paste'!J216)</f>
        <v>-</v>
      </c>
      <c r="L215">
        <f>'IGM Paste'!K216</f>
        <v>0</v>
      </c>
      <c r="M215" s="20" t="str">
        <f>IF('IGM Paste'!R216=0,"Flat",'IGM Paste'!R216)</f>
        <v>Flat</v>
      </c>
      <c r="N215" s="177">
        <f>'IGM Paste'!AH216</f>
        <v>0</v>
      </c>
      <c r="O215" s="403">
        <f>'IGM Paste'!O216</f>
        <v>0</v>
      </c>
      <c r="P215">
        <f>'IGM Paste'!BC216</f>
        <v>0</v>
      </c>
    </row>
    <row r="216" spans="1:16" x14ac:dyDescent="0.3">
      <c r="A216" s="334">
        <f>'IGM Paste'!A217</f>
        <v>0</v>
      </c>
      <c r="B216">
        <f>'IGM Paste'!Y217</f>
        <v>0</v>
      </c>
      <c r="C216">
        <f>'IGM Paste'!C217</f>
        <v>0</v>
      </c>
      <c r="D216" s="4">
        <f>'IGM Paste'!D217</f>
        <v>0</v>
      </c>
      <c r="E216">
        <f>'IGM Paste'!E217</f>
        <v>0</v>
      </c>
      <c r="F216">
        <f>'IGM Paste'!AL217</f>
        <v>0</v>
      </c>
      <c r="G216" s="763">
        <f>'IGM Paste'!AB217</f>
        <v>0</v>
      </c>
      <c r="H216" s="5">
        <f>'IGM Paste'!F217</f>
        <v>0</v>
      </c>
      <c r="I216" t="str">
        <f>IF('IGM Paste'!H217=0,"-",'IGM Paste'!H217)</f>
        <v>-</v>
      </c>
      <c r="J216" t="str">
        <f>IF('IGM Paste'!I217=0,"-",'IGM Paste'!I217)</f>
        <v>-</v>
      </c>
      <c r="K216" t="str">
        <f>IF('IGM Paste'!J217=0,"-",'IGM Paste'!J217)</f>
        <v>-</v>
      </c>
      <c r="L216">
        <f>'IGM Paste'!K217</f>
        <v>0</v>
      </c>
      <c r="M216" s="20" t="str">
        <f>IF('IGM Paste'!R217=0,"Flat",'IGM Paste'!R217)</f>
        <v>Flat</v>
      </c>
      <c r="N216" s="177">
        <f>'IGM Paste'!AH217</f>
        <v>0</v>
      </c>
      <c r="O216" s="403">
        <f>'IGM Paste'!O217</f>
        <v>0</v>
      </c>
      <c r="P216">
        <f>'IGM Paste'!BC217</f>
        <v>0</v>
      </c>
    </row>
    <row r="217" spans="1:16" x14ac:dyDescent="0.3">
      <c r="A217" s="334">
        <f>'IGM Paste'!A218</f>
        <v>0</v>
      </c>
      <c r="B217">
        <f>'IGM Paste'!Y218</f>
        <v>0</v>
      </c>
      <c r="C217">
        <f>'IGM Paste'!C218</f>
        <v>0</v>
      </c>
      <c r="D217" s="4">
        <f>'IGM Paste'!D218</f>
        <v>0</v>
      </c>
      <c r="E217">
        <f>'IGM Paste'!E218</f>
        <v>0</v>
      </c>
      <c r="F217">
        <f>'IGM Paste'!AL218</f>
        <v>0</v>
      </c>
      <c r="G217" s="763">
        <f>'IGM Paste'!AB218</f>
        <v>0</v>
      </c>
      <c r="H217" s="5">
        <f>'IGM Paste'!F218</f>
        <v>0</v>
      </c>
      <c r="I217" t="str">
        <f>IF('IGM Paste'!H218=0,"-",'IGM Paste'!H218)</f>
        <v>-</v>
      </c>
      <c r="J217" t="str">
        <f>IF('IGM Paste'!I218=0,"-",'IGM Paste'!I218)</f>
        <v>-</v>
      </c>
      <c r="K217" t="str">
        <f>IF('IGM Paste'!J218=0,"-",'IGM Paste'!J218)</f>
        <v>-</v>
      </c>
      <c r="L217">
        <f>'IGM Paste'!K218</f>
        <v>0</v>
      </c>
      <c r="M217" s="20" t="str">
        <f>IF('IGM Paste'!R218=0,"Flat",'IGM Paste'!R218)</f>
        <v>Flat</v>
      </c>
      <c r="N217" s="177">
        <f>'IGM Paste'!AH218</f>
        <v>0</v>
      </c>
      <c r="O217" s="403">
        <f>'IGM Paste'!O218</f>
        <v>0</v>
      </c>
      <c r="P217">
        <f>'IGM Paste'!BC218</f>
        <v>0</v>
      </c>
    </row>
    <row r="218" spans="1:16" x14ac:dyDescent="0.3">
      <c r="A218" s="334">
        <f>'IGM Paste'!A219</f>
        <v>0</v>
      </c>
      <c r="B218">
        <f>'IGM Paste'!Y219</f>
        <v>0</v>
      </c>
      <c r="C218">
        <f>'IGM Paste'!C219</f>
        <v>0</v>
      </c>
      <c r="D218" s="4">
        <f>'IGM Paste'!D219</f>
        <v>0</v>
      </c>
      <c r="E218">
        <f>'IGM Paste'!E219</f>
        <v>0</v>
      </c>
      <c r="F218">
        <f>'IGM Paste'!AL219</f>
        <v>0</v>
      </c>
      <c r="G218" s="763">
        <f>'IGM Paste'!AB219</f>
        <v>0</v>
      </c>
      <c r="H218" s="5">
        <f>'IGM Paste'!F219</f>
        <v>0</v>
      </c>
      <c r="I218" t="str">
        <f>IF('IGM Paste'!H219=0,"-",'IGM Paste'!H219)</f>
        <v>-</v>
      </c>
      <c r="J218" t="str">
        <f>IF('IGM Paste'!I219=0,"-",'IGM Paste'!I219)</f>
        <v>-</v>
      </c>
      <c r="K218" t="str">
        <f>IF('IGM Paste'!J219=0,"-",'IGM Paste'!J219)</f>
        <v>-</v>
      </c>
      <c r="L218">
        <f>'IGM Paste'!K219</f>
        <v>0</v>
      </c>
      <c r="M218" s="20" t="str">
        <f>IF('IGM Paste'!R219=0,"Flat",'IGM Paste'!R219)</f>
        <v>Flat</v>
      </c>
      <c r="N218" s="177">
        <f>'IGM Paste'!AH219</f>
        <v>0</v>
      </c>
      <c r="O218" s="403">
        <f>'IGM Paste'!O219</f>
        <v>0</v>
      </c>
      <c r="P218">
        <f>'IGM Paste'!BC219</f>
        <v>0</v>
      </c>
    </row>
    <row r="219" spans="1:16" x14ac:dyDescent="0.3">
      <c r="A219" s="334">
        <f>'IGM Paste'!A220</f>
        <v>0</v>
      </c>
      <c r="B219">
        <f>'IGM Paste'!Y220</f>
        <v>0</v>
      </c>
      <c r="C219">
        <f>'IGM Paste'!C220</f>
        <v>0</v>
      </c>
      <c r="D219" s="4">
        <f>'IGM Paste'!D220</f>
        <v>0</v>
      </c>
      <c r="E219">
        <f>'IGM Paste'!E220</f>
        <v>0</v>
      </c>
      <c r="F219">
        <f>'IGM Paste'!AL220</f>
        <v>0</v>
      </c>
      <c r="G219" s="763">
        <f>'IGM Paste'!AB220</f>
        <v>0</v>
      </c>
      <c r="H219" s="5">
        <f>'IGM Paste'!F220</f>
        <v>0</v>
      </c>
      <c r="I219" t="str">
        <f>IF('IGM Paste'!H220=0,"-",'IGM Paste'!H220)</f>
        <v>-</v>
      </c>
      <c r="J219" t="str">
        <f>IF('IGM Paste'!I220=0,"-",'IGM Paste'!I220)</f>
        <v>-</v>
      </c>
      <c r="K219" t="str">
        <f>IF('IGM Paste'!J220=0,"-",'IGM Paste'!J220)</f>
        <v>-</v>
      </c>
      <c r="L219">
        <f>'IGM Paste'!K220</f>
        <v>0</v>
      </c>
      <c r="M219" s="20" t="str">
        <f>IF('IGM Paste'!R220=0,"Flat",'IGM Paste'!R220)</f>
        <v>Flat</v>
      </c>
      <c r="N219" s="177">
        <f>'IGM Paste'!AH220</f>
        <v>0</v>
      </c>
      <c r="O219" s="403">
        <f>'IGM Paste'!O220</f>
        <v>0</v>
      </c>
      <c r="P219">
        <f>'IGM Paste'!BC220</f>
        <v>0</v>
      </c>
    </row>
    <row r="220" spans="1:16" x14ac:dyDescent="0.3">
      <c r="A220" s="334">
        <f>'IGM Paste'!A221</f>
        <v>0</v>
      </c>
      <c r="B220">
        <f>'IGM Paste'!Y221</f>
        <v>0</v>
      </c>
      <c r="C220">
        <f>'IGM Paste'!C221</f>
        <v>0</v>
      </c>
      <c r="D220" s="4">
        <f>'IGM Paste'!D221</f>
        <v>0</v>
      </c>
      <c r="E220">
        <f>'IGM Paste'!E221</f>
        <v>0</v>
      </c>
      <c r="F220">
        <f>'IGM Paste'!AL221</f>
        <v>0</v>
      </c>
      <c r="G220" s="763">
        <f>'IGM Paste'!AB221</f>
        <v>0</v>
      </c>
      <c r="H220" s="5">
        <f>'IGM Paste'!F221</f>
        <v>0</v>
      </c>
      <c r="I220" t="str">
        <f>IF('IGM Paste'!H221=0,"-",'IGM Paste'!H221)</f>
        <v>-</v>
      </c>
      <c r="J220" t="str">
        <f>IF('IGM Paste'!I221=0,"-",'IGM Paste'!I221)</f>
        <v>-</v>
      </c>
      <c r="K220" t="str">
        <f>IF('IGM Paste'!J221=0,"-",'IGM Paste'!J221)</f>
        <v>-</v>
      </c>
      <c r="L220">
        <f>'IGM Paste'!K221</f>
        <v>0</v>
      </c>
      <c r="M220" s="20" t="str">
        <f>IF('IGM Paste'!R221=0,"Flat",'IGM Paste'!R221)</f>
        <v>Flat</v>
      </c>
      <c r="N220" s="177">
        <f>'IGM Paste'!AH221</f>
        <v>0</v>
      </c>
      <c r="O220" s="403">
        <f>'IGM Paste'!O221</f>
        <v>0</v>
      </c>
      <c r="P220">
        <f>'IGM Paste'!BC221</f>
        <v>0</v>
      </c>
    </row>
    <row r="221" spans="1:16" x14ac:dyDescent="0.3">
      <c r="A221" s="334">
        <f>'IGM Paste'!A222</f>
        <v>0</v>
      </c>
      <c r="B221">
        <f>'IGM Paste'!Y222</f>
        <v>0</v>
      </c>
      <c r="C221">
        <f>'IGM Paste'!C222</f>
        <v>0</v>
      </c>
      <c r="D221" s="4">
        <f>'IGM Paste'!D222</f>
        <v>0</v>
      </c>
      <c r="E221">
        <f>'IGM Paste'!E222</f>
        <v>0</v>
      </c>
      <c r="F221">
        <f>'IGM Paste'!AL222</f>
        <v>0</v>
      </c>
      <c r="G221" s="763">
        <f>'IGM Paste'!AB222</f>
        <v>0</v>
      </c>
      <c r="H221" s="5">
        <f>'IGM Paste'!F222</f>
        <v>0</v>
      </c>
      <c r="I221" t="str">
        <f>IF('IGM Paste'!H222=0,"-",'IGM Paste'!H222)</f>
        <v>-</v>
      </c>
      <c r="J221" t="str">
        <f>IF('IGM Paste'!I222=0,"-",'IGM Paste'!I222)</f>
        <v>-</v>
      </c>
      <c r="K221" t="str">
        <f>IF('IGM Paste'!J222=0,"-",'IGM Paste'!J222)</f>
        <v>-</v>
      </c>
      <c r="L221">
        <f>'IGM Paste'!K222</f>
        <v>0</v>
      </c>
      <c r="M221" s="20" t="str">
        <f>IF('IGM Paste'!R222=0,"Flat",'IGM Paste'!R222)</f>
        <v>Flat</v>
      </c>
      <c r="N221" s="177">
        <f>'IGM Paste'!AH222</f>
        <v>0</v>
      </c>
      <c r="O221" s="403">
        <f>'IGM Paste'!O222</f>
        <v>0</v>
      </c>
      <c r="P221">
        <f>'IGM Paste'!BC222</f>
        <v>0</v>
      </c>
    </row>
    <row r="222" spans="1:16" x14ac:dyDescent="0.3">
      <c r="A222" s="334">
        <f>'IGM Paste'!A223</f>
        <v>0</v>
      </c>
      <c r="B222">
        <f>'IGM Paste'!Y223</f>
        <v>0</v>
      </c>
      <c r="C222">
        <f>'IGM Paste'!C223</f>
        <v>0</v>
      </c>
      <c r="D222" s="4">
        <f>'IGM Paste'!D223</f>
        <v>0</v>
      </c>
      <c r="E222">
        <f>'IGM Paste'!E223</f>
        <v>0</v>
      </c>
      <c r="F222">
        <f>'IGM Paste'!AL223</f>
        <v>0</v>
      </c>
      <c r="G222" s="763">
        <f>'IGM Paste'!AB223</f>
        <v>0</v>
      </c>
      <c r="H222" s="5">
        <f>'IGM Paste'!F223</f>
        <v>0</v>
      </c>
      <c r="I222" t="str">
        <f>IF('IGM Paste'!H223=0,"-",'IGM Paste'!H223)</f>
        <v>-</v>
      </c>
      <c r="J222" t="str">
        <f>IF('IGM Paste'!I223=0,"-",'IGM Paste'!I223)</f>
        <v>-</v>
      </c>
      <c r="K222" t="str">
        <f>IF('IGM Paste'!J223=0,"-",'IGM Paste'!J223)</f>
        <v>-</v>
      </c>
      <c r="L222">
        <f>'IGM Paste'!K223</f>
        <v>0</v>
      </c>
      <c r="M222" s="20" t="str">
        <f>IF('IGM Paste'!R223=0,"Flat",'IGM Paste'!R223)</f>
        <v>Flat</v>
      </c>
      <c r="N222" s="177">
        <f>'IGM Paste'!AH223</f>
        <v>0</v>
      </c>
      <c r="O222" s="403">
        <f>'IGM Paste'!O223</f>
        <v>0</v>
      </c>
      <c r="P222">
        <f>'IGM Paste'!BC223</f>
        <v>0</v>
      </c>
    </row>
    <row r="223" spans="1:16" x14ac:dyDescent="0.3">
      <c r="A223" s="334">
        <f>'IGM Paste'!A224</f>
        <v>0</v>
      </c>
      <c r="B223">
        <f>'IGM Paste'!Y224</f>
        <v>0</v>
      </c>
      <c r="C223">
        <f>'IGM Paste'!C224</f>
        <v>0</v>
      </c>
      <c r="D223" s="4">
        <f>'IGM Paste'!D224</f>
        <v>0</v>
      </c>
      <c r="E223">
        <f>'IGM Paste'!E224</f>
        <v>0</v>
      </c>
      <c r="F223">
        <f>'IGM Paste'!AL224</f>
        <v>0</v>
      </c>
      <c r="G223" s="763">
        <f>'IGM Paste'!AB224</f>
        <v>0</v>
      </c>
      <c r="H223" s="5">
        <f>'IGM Paste'!F224</f>
        <v>0</v>
      </c>
      <c r="I223" t="str">
        <f>IF('IGM Paste'!H224=0,"-",'IGM Paste'!H224)</f>
        <v>-</v>
      </c>
      <c r="J223" t="str">
        <f>IF('IGM Paste'!I224=0,"-",'IGM Paste'!I224)</f>
        <v>-</v>
      </c>
      <c r="K223" t="str">
        <f>IF('IGM Paste'!J224=0,"-",'IGM Paste'!J224)</f>
        <v>-</v>
      </c>
      <c r="L223">
        <f>'IGM Paste'!K224</f>
        <v>0</v>
      </c>
      <c r="M223" s="20" t="str">
        <f>IF('IGM Paste'!R224=0,"Flat",'IGM Paste'!R224)</f>
        <v>Flat</v>
      </c>
      <c r="N223" s="177">
        <f>'IGM Paste'!AH224</f>
        <v>0</v>
      </c>
      <c r="O223" s="403">
        <f>'IGM Paste'!O224</f>
        <v>0</v>
      </c>
      <c r="P223">
        <f>'IGM Paste'!BC224</f>
        <v>0</v>
      </c>
    </row>
    <row r="224" spans="1:16" x14ac:dyDescent="0.3">
      <c r="A224" s="334">
        <f>'IGM Paste'!A225</f>
        <v>0</v>
      </c>
      <c r="B224">
        <f>'IGM Paste'!Y225</f>
        <v>0</v>
      </c>
      <c r="C224">
        <f>'IGM Paste'!C225</f>
        <v>0</v>
      </c>
      <c r="D224" s="4">
        <f>'IGM Paste'!D225</f>
        <v>0</v>
      </c>
      <c r="E224">
        <f>'IGM Paste'!E225</f>
        <v>0</v>
      </c>
      <c r="F224">
        <f>'IGM Paste'!AL225</f>
        <v>0</v>
      </c>
      <c r="G224" s="763">
        <f>'IGM Paste'!AB225</f>
        <v>0</v>
      </c>
      <c r="H224" s="5">
        <f>'IGM Paste'!F225</f>
        <v>0</v>
      </c>
      <c r="I224" t="str">
        <f>IF('IGM Paste'!H225=0,"-",'IGM Paste'!H225)</f>
        <v>-</v>
      </c>
      <c r="J224" t="str">
        <f>IF('IGM Paste'!I225=0,"-",'IGM Paste'!I225)</f>
        <v>-</v>
      </c>
      <c r="K224" t="str">
        <f>IF('IGM Paste'!J225=0,"-",'IGM Paste'!J225)</f>
        <v>-</v>
      </c>
      <c r="L224">
        <f>'IGM Paste'!K225</f>
        <v>0</v>
      </c>
      <c r="M224" s="20" t="str">
        <f>IF('IGM Paste'!R225=0,"Flat",'IGM Paste'!R225)</f>
        <v>Flat</v>
      </c>
      <c r="N224" s="177">
        <f>'IGM Paste'!AH225</f>
        <v>0</v>
      </c>
      <c r="O224" s="403">
        <f>'IGM Paste'!O225</f>
        <v>0</v>
      </c>
      <c r="P224">
        <f>'IGM Paste'!BC225</f>
        <v>0</v>
      </c>
    </row>
    <row r="225" spans="1:16" x14ac:dyDescent="0.3">
      <c r="A225" s="334">
        <f>'IGM Paste'!A226</f>
        <v>0</v>
      </c>
      <c r="B225">
        <f>'IGM Paste'!Y226</f>
        <v>0</v>
      </c>
      <c r="C225">
        <f>'IGM Paste'!C226</f>
        <v>0</v>
      </c>
      <c r="D225" s="4">
        <f>'IGM Paste'!D226</f>
        <v>0</v>
      </c>
      <c r="E225">
        <f>'IGM Paste'!E226</f>
        <v>0</v>
      </c>
      <c r="F225">
        <f>'IGM Paste'!AL226</f>
        <v>0</v>
      </c>
      <c r="G225" s="763">
        <f>'IGM Paste'!AB226</f>
        <v>0</v>
      </c>
      <c r="H225" s="5">
        <f>'IGM Paste'!F226</f>
        <v>0</v>
      </c>
      <c r="I225" t="str">
        <f>IF('IGM Paste'!H226=0,"-",'IGM Paste'!H226)</f>
        <v>-</v>
      </c>
      <c r="J225" t="str">
        <f>IF('IGM Paste'!I226=0,"-",'IGM Paste'!I226)</f>
        <v>-</v>
      </c>
      <c r="K225" t="str">
        <f>IF('IGM Paste'!J226=0,"-",'IGM Paste'!J226)</f>
        <v>-</v>
      </c>
      <c r="L225">
        <f>'IGM Paste'!K226</f>
        <v>0</v>
      </c>
      <c r="M225" s="20" t="str">
        <f>IF('IGM Paste'!R226=0,"Flat",'IGM Paste'!R226)</f>
        <v>Flat</v>
      </c>
      <c r="N225" s="177">
        <f>'IGM Paste'!AH226</f>
        <v>0</v>
      </c>
      <c r="O225" s="403">
        <f>'IGM Paste'!O226</f>
        <v>0</v>
      </c>
      <c r="P225">
        <f>'IGM Paste'!BC226</f>
        <v>0</v>
      </c>
    </row>
    <row r="226" spans="1:16" x14ac:dyDescent="0.3">
      <c r="A226" s="334">
        <f>'IGM Paste'!A227</f>
        <v>0</v>
      </c>
      <c r="B226">
        <f>'IGM Paste'!Y227</f>
        <v>0</v>
      </c>
      <c r="C226">
        <f>'IGM Paste'!C227</f>
        <v>0</v>
      </c>
      <c r="D226" s="4">
        <f>'IGM Paste'!D227</f>
        <v>0</v>
      </c>
      <c r="E226">
        <f>'IGM Paste'!E227</f>
        <v>0</v>
      </c>
      <c r="F226">
        <f>'IGM Paste'!AL227</f>
        <v>0</v>
      </c>
      <c r="G226" s="763">
        <f>'IGM Paste'!AB227</f>
        <v>0</v>
      </c>
      <c r="H226" s="5">
        <f>'IGM Paste'!F227</f>
        <v>0</v>
      </c>
      <c r="I226" t="str">
        <f>IF('IGM Paste'!H227=0,"-",'IGM Paste'!H227)</f>
        <v>-</v>
      </c>
      <c r="J226" t="str">
        <f>IF('IGM Paste'!I227=0,"-",'IGM Paste'!I227)</f>
        <v>-</v>
      </c>
      <c r="K226" t="str">
        <f>IF('IGM Paste'!J227=0,"-",'IGM Paste'!J227)</f>
        <v>-</v>
      </c>
      <c r="L226">
        <f>'IGM Paste'!K227</f>
        <v>0</v>
      </c>
      <c r="M226" s="20" t="str">
        <f>IF('IGM Paste'!R227=0,"Flat",'IGM Paste'!R227)</f>
        <v>Flat</v>
      </c>
      <c r="N226" s="177">
        <f>'IGM Paste'!AH227</f>
        <v>0</v>
      </c>
      <c r="O226" s="403">
        <f>'IGM Paste'!O227</f>
        <v>0</v>
      </c>
      <c r="P226">
        <f>'IGM Paste'!BC227</f>
        <v>0</v>
      </c>
    </row>
    <row r="227" spans="1:16" x14ac:dyDescent="0.3">
      <c r="A227" s="334">
        <f>'IGM Paste'!A228</f>
        <v>0</v>
      </c>
      <c r="B227">
        <f>'IGM Paste'!Y228</f>
        <v>0</v>
      </c>
      <c r="C227">
        <f>'IGM Paste'!C228</f>
        <v>0</v>
      </c>
      <c r="D227" s="4">
        <f>'IGM Paste'!D228</f>
        <v>0</v>
      </c>
      <c r="E227">
        <f>'IGM Paste'!E228</f>
        <v>0</v>
      </c>
      <c r="F227">
        <f>'IGM Paste'!AL228</f>
        <v>0</v>
      </c>
      <c r="G227" s="763">
        <f>'IGM Paste'!AB228</f>
        <v>0</v>
      </c>
      <c r="H227" s="5">
        <f>'IGM Paste'!F228</f>
        <v>0</v>
      </c>
      <c r="I227" t="str">
        <f>IF('IGM Paste'!H228=0,"-",'IGM Paste'!H228)</f>
        <v>-</v>
      </c>
      <c r="J227" t="str">
        <f>IF('IGM Paste'!I228=0,"-",'IGM Paste'!I228)</f>
        <v>-</v>
      </c>
      <c r="K227" t="str">
        <f>IF('IGM Paste'!J228=0,"-",'IGM Paste'!J228)</f>
        <v>-</v>
      </c>
      <c r="L227">
        <f>'IGM Paste'!K228</f>
        <v>0</v>
      </c>
      <c r="M227" s="20" t="str">
        <f>IF('IGM Paste'!R228=0,"Flat",'IGM Paste'!R228)</f>
        <v>Flat</v>
      </c>
      <c r="N227" s="177">
        <f>'IGM Paste'!AH228</f>
        <v>0</v>
      </c>
      <c r="O227" s="403">
        <f>'IGM Paste'!O228</f>
        <v>0</v>
      </c>
      <c r="P227">
        <f>'IGM Paste'!BC228</f>
        <v>0</v>
      </c>
    </row>
    <row r="228" spans="1:16" x14ac:dyDescent="0.3">
      <c r="A228" s="334">
        <f>'IGM Paste'!A229</f>
        <v>0</v>
      </c>
      <c r="B228">
        <f>'IGM Paste'!Y229</f>
        <v>0</v>
      </c>
      <c r="C228">
        <f>'IGM Paste'!C229</f>
        <v>0</v>
      </c>
      <c r="D228" s="4">
        <f>'IGM Paste'!D229</f>
        <v>0</v>
      </c>
      <c r="E228">
        <f>'IGM Paste'!E229</f>
        <v>0</v>
      </c>
      <c r="F228">
        <f>'IGM Paste'!AL229</f>
        <v>0</v>
      </c>
      <c r="G228" s="763">
        <f>'IGM Paste'!AB229</f>
        <v>0</v>
      </c>
      <c r="H228" s="5">
        <f>'IGM Paste'!F229</f>
        <v>0</v>
      </c>
      <c r="I228" t="str">
        <f>IF('IGM Paste'!H229=0,"-",'IGM Paste'!H229)</f>
        <v>-</v>
      </c>
      <c r="J228" t="str">
        <f>IF('IGM Paste'!I229=0,"-",'IGM Paste'!I229)</f>
        <v>-</v>
      </c>
      <c r="K228" t="str">
        <f>IF('IGM Paste'!J229=0,"-",'IGM Paste'!J229)</f>
        <v>-</v>
      </c>
      <c r="L228">
        <f>'IGM Paste'!K229</f>
        <v>0</v>
      </c>
      <c r="M228" s="20" t="str">
        <f>IF('IGM Paste'!R229=0,"Flat",'IGM Paste'!R229)</f>
        <v>Flat</v>
      </c>
      <c r="N228" s="177">
        <f>'IGM Paste'!AH229</f>
        <v>0</v>
      </c>
      <c r="O228" s="403">
        <f>'IGM Paste'!O229</f>
        <v>0</v>
      </c>
      <c r="P228">
        <f>'IGM Paste'!BC229</f>
        <v>0</v>
      </c>
    </row>
    <row r="229" spans="1:16" x14ac:dyDescent="0.3">
      <c r="A229" s="334">
        <f>'IGM Paste'!A230</f>
        <v>0</v>
      </c>
      <c r="B229">
        <f>'IGM Paste'!Y230</f>
        <v>0</v>
      </c>
      <c r="C229">
        <f>'IGM Paste'!C230</f>
        <v>0</v>
      </c>
      <c r="D229" s="4">
        <f>'IGM Paste'!D230</f>
        <v>0</v>
      </c>
      <c r="E229">
        <f>'IGM Paste'!E230</f>
        <v>0</v>
      </c>
      <c r="F229">
        <f>'IGM Paste'!AL230</f>
        <v>0</v>
      </c>
      <c r="G229" s="763">
        <f>'IGM Paste'!AB230</f>
        <v>0</v>
      </c>
      <c r="H229" s="5">
        <f>'IGM Paste'!F230</f>
        <v>0</v>
      </c>
      <c r="I229" t="str">
        <f>IF('IGM Paste'!H230=0,"-",'IGM Paste'!H230)</f>
        <v>-</v>
      </c>
      <c r="J229" t="str">
        <f>IF('IGM Paste'!I230=0,"-",'IGM Paste'!I230)</f>
        <v>-</v>
      </c>
      <c r="K229" t="str">
        <f>IF('IGM Paste'!J230=0,"-",'IGM Paste'!J230)</f>
        <v>-</v>
      </c>
      <c r="L229">
        <f>'IGM Paste'!K230</f>
        <v>0</v>
      </c>
      <c r="M229" s="20" t="str">
        <f>IF('IGM Paste'!R230=0,"Flat",'IGM Paste'!R230)</f>
        <v>Flat</v>
      </c>
      <c r="N229" s="177">
        <f>'IGM Paste'!AH230</f>
        <v>0</v>
      </c>
      <c r="O229" s="403">
        <f>'IGM Paste'!O230</f>
        <v>0</v>
      </c>
      <c r="P229">
        <f>'IGM Paste'!BC230</f>
        <v>0</v>
      </c>
    </row>
    <row r="230" spans="1:16" x14ac:dyDescent="0.3">
      <c r="A230" s="334">
        <f>'IGM Paste'!A231</f>
        <v>0</v>
      </c>
      <c r="B230">
        <f>'IGM Paste'!Y231</f>
        <v>0</v>
      </c>
      <c r="C230">
        <f>'IGM Paste'!C231</f>
        <v>0</v>
      </c>
      <c r="D230" s="4">
        <f>'IGM Paste'!D231</f>
        <v>0</v>
      </c>
      <c r="E230">
        <f>'IGM Paste'!E231</f>
        <v>0</v>
      </c>
      <c r="F230">
        <f>'IGM Paste'!AL231</f>
        <v>0</v>
      </c>
      <c r="G230" s="763">
        <f>'IGM Paste'!AB231</f>
        <v>0</v>
      </c>
      <c r="H230" s="5">
        <f>'IGM Paste'!F231</f>
        <v>0</v>
      </c>
      <c r="I230" t="str">
        <f>IF('IGM Paste'!H231=0,"-",'IGM Paste'!H231)</f>
        <v>-</v>
      </c>
      <c r="J230" t="str">
        <f>IF('IGM Paste'!I231=0,"-",'IGM Paste'!I231)</f>
        <v>-</v>
      </c>
      <c r="K230" t="str">
        <f>IF('IGM Paste'!J231=0,"-",'IGM Paste'!J231)</f>
        <v>-</v>
      </c>
      <c r="L230">
        <f>'IGM Paste'!K231</f>
        <v>0</v>
      </c>
      <c r="M230" s="20" t="str">
        <f>IF('IGM Paste'!R231=0,"Flat",'IGM Paste'!R231)</f>
        <v>Flat</v>
      </c>
      <c r="N230" s="177">
        <f>'IGM Paste'!AH231</f>
        <v>0</v>
      </c>
      <c r="O230" s="403">
        <f>'IGM Paste'!O231</f>
        <v>0</v>
      </c>
      <c r="P230">
        <f>'IGM Paste'!BC231</f>
        <v>0</v>
      </c>
    </row>
    <row r="231" spans="1:16" x14ac:dyDescent="0.3">
      <c r="A231" s="334">
        <f>'IGM Paste'!A232</f>
        <v>0</v>
      </c>
      <c r="B231">
        <f>'IGM Paste'!Y232</f>
        <v>0</v>
      </c>
      <c r="C231">
        <f>'IGM Paste'!C232</f>
        <v>0</v>
      </c>
      <c r="D231" s="4">
        <f>'IGM Paste'!D232</f>
        <v>0</v>
      </c>
      <c r="E231">
        <f>'IGM Paste'!E232</f>
        <v>0</v>
      </c>
      <c r="F231">
        <f>'IGM Paste'!AL232</f>
        <v>0</v>
      </c>
      <c r="G231" s="763">
        <f>'IGM Paste'!AB232</f>
        <v>0</v>
      </c>
      <c r="H231" s="5">
        <f>'IGM Paste'!F232</f>
        <v>0</v>
      </c>
      <c r="I231" t="str">
        <f>IF('IGM Paste'!H232=0,"-",'IGM Paste'!H232)</f>
        <v>-</v>
      </c>
      <c r="J231" t="str">
        <f>IF('IGM Paste'!I232=0,"-",'IGM Paste'!I232)</f>
        <v>-</v>
      </c>
      <c r="K231" t="str">
        <f>IF('IGM Paste'!J232=0,"-",'IGM Paste'!J232)</f>
        <v>-</v>
      </c>
      <c r="L231">
        <f>'IGM Paste'!K232</f>
        <v>0</v>
      </c>
      <c r="M231" s="20" t="str">
        <f>IF('IGM Paste'!R232=0,"Flat",'IGM Paste'!R232)</f>
        <v>Flat</v>
      </c>
      <c r="N231" s="177">
        <f>'IGM Paste'!AH232</f>
        <v>0</v>
      </c>
      <c r="O231" s="403">
        <f>'IGM Paste'!O232</f>
        <v>0</v>
      </c>
      <c r="P231">
        <f>'IGM Paste'!BC232</f>
        <v>0</v>
      </c>
    </row>
    <row r="232" spans="1:16" x14ac:dyDescent="0.3">
      <c r="A232" s="334">
        <f>'IGM Paste'!A233</f>
        <v>0</v>
      </c>
      <c r="B232">
        <f>'IGM Paste'!Y233</f>
        <v>0</v>
      </c>
      <c r="C232">
        <f>'IGM Paste'!C233</f>
        <v>0</v>
      </c>
      <c r="D232" s="4">
        <f>'IGM Paste'!D233</f>
        <v>0</v>
      </c>
      <c r="E232">
        <f>'IGM Paste'!E233</f>
        <v>0</v>
      </c>
      <c r="F232">
        <f>'IGM Paste'!AL233</f>
        <v>0</v>
      </c>
      <c r="G232" s="763">
        <f>'IGM Paste'!AB233</f>
        <v>0</v>
      </c>
      <c r="H232" s="5">
        <f>'IGM Paste'!F233</f>
        <v>0</v>
      </c>
      <c r="I232" t="str">
        <f>IF('IGM Paste'!H233=0,"-",'IGM Paste'!H233)</f>
        <v>-</v>
      </c>
      <c r="J232" t="str">
        <f>IF('IGM Paste'!I233=0,"-",'IGM Paste'!I233)</f>
        <v>-</v>
      </c>
      <c r="K232" t="str">
        <f>IF('IGM Paste'!J233=0,"-",'IGM Paste'!J233)</f>
        <v>-</v>
      </c>
      <c r="L232">
        <f>'IGM Paste'!K233</f>
        <v>0</v>
      </c>
      <c r="M232" s="20" t="str">
        <f>IF('IGM Paste'!R233=0,"Flat",'IGM Paste'!R233)</f>
        <v>Flat</v>
      </c>
      <c r="N232" s="177">
        <f>'IGM Paste'!AH233</f>
        <v>0</v>
      </c>
      <c r="O232" s="403">
        <f>'IGM Paste'!O233</f>
        <v>0</v>
      </c>
      <c r="P232">
        <f>'IGM Paste'!BC233</f>
        <v>0</v>
      </c>
    </row>
    <row r="233" spans="1:16" x14ac:dyDescent="0.3">
      <c r="A233" s="334">
        <f>'IGM Paste'!A234</f>
        <v>0</v>
      </c>
      <c r="B233">
        <f>'IGM Paste'!Y234</f>
        <v>0</v>
      </c>
      <c r="C233">
        <f>'IGM Paste'!C234</f>
        <v>0</v>
      </c>
      <c r="D233" s="4">
        <f>'IGM Paste'!D234</f>
        <v>0</v>
      </c>
      <c r="E233">
        <f>'IGM Paste'!E234</f>
        <v>0</v>
      </c>
      <c r="F233">
        <f>'IGM Paste'!AL234</f>
        <v>0</v>
      </c>
      <c r="G233" s="763">
        <f>'IGM Paste'!AB234</f>
        <v>0</v>
      </c>
      <c r="H233" s="5">
        <f>'IGM Paste'!F234</f>
        <v>0</v>
      </c>
      <c r="I233" t="str">
        <f>IF('IGM Paste'!H234=0,"-",'IGM Paste'!H234)</f>
        <v>-</v>
      </c>
      <c r="J233" t="str">
        <f>IF('IGM Paste'!I234=0,"-",'IGM Paste'!I234)</f>
        <v>-</v>
      </c>
      <c r="K233" t="str">
        <f>IF('IGM Paste'!J234=0,"-",'IGM Paste'!J234)</f>
        <v>-</v>
      </c>
      <c r="L233">
        <f>'IGM Paste'!K234</f>
        <v>0</v>
      </c>
      <c r="M233" s="20" t="str">
        <f>IF('IGM Paste'!R234=0,"Flat",'IGM Paste'!R234)</f>
        <v>Flat</v>
      </c>
      <c r="N233" s="177">
        <f>'IGM Paste'!AH234</f>
        <v>0</v>
      </c>
      <c r="O233" s="403">
        <f>'IGM Paste'!O234</f>
        <v>0</v>
      </c>
      <c r="P233">
        <f>'IGM Paste'!BC234</f>
        <v>0</v>
      </c>
    </row>
    <row r="234" spans="1:16" x14ac:dyDescent="0.3">
      <c r="A234" s="334">
        <f>'IGM Paste'!A235</f>
        <v>0</v>
      </c>
      <c r="B234">
        <f>'IGM Paste'!Y235</f>
        <v>0</v>
      </c>
      <c r="C234">
        <f>'IGM Paste'!C235</f>
        <v>0</v>
      </c>
      <c r="D234" s="4">
        <f>'IGM Paste'!D235</f>
        <v>0</v>
      </c>
      <c r="E234">
        <f>'IGM Paste'!E235</f>
        <v>0</v>
      </c>
      <c r="F234">
        <f>'IGM Paste'!AL235</f>
        <v>0</v>
      </c>
      <c r="G234" s="763">
        <f>'IGM Paste'!AB235</f>
        <v>0</v>
      </c>
      <c r="H234" s="5">
        <f>'IGM Paste'!F235</f>
        <v>0</v>
      </c>
      <c r="I234" t="str">
        <f>IF('IGM Paste'!H235=0,"-",'IGM Paste'!H235)</f>
        <v>-</v>
      </c>
      <c r="J234" t="str">
        <f>IF('IGM Paste'!I235=0,"-",'IGM Paste'!I235)</f>
        <v>-</v>
      </c>
      <c r="K234" t="str">
        <f>IF('IGM Paste'!J235=0,"-",'IGM Paste'!J235)</f>
        <v>-</v>
      </c>
      <c r="L234">
        <f>'IGM Paste'!K235</f>
        <v>0</v>
      </c>
      <c r="M234" s="20" t="str">
        <f>IF('IGM Paste'!R235=0,"Flat",'IGM Paste'!R235)</f>
        <v>Flat</v>
      </c>
      <c r="N234" s="177">
        <f>'IGM Paste'!AH235</f>
        <v>0</v>
      </c>
      <c r="O234" s="403">
        <f>'IGM Paste'!O235</f>
        <v>0</v>
      </c>
      <c r="P234">
        <f>'IGM Paste'!BC235</f>
        <v>0</v>
      </c>
    </row>
    <row r="235" spans="1:16" x14ac:dyDescent="0.3">
      <c r="A235" s="334">
        <f>'IGM Paste'!A236</f>
        <v>0</v>
      </c>
      <c r="B235">
        <f>'IGM Paste'!Y236</f>
        <v>0</v>
      </c>
      <c r="C235">
        <f>'IGM Paste'!C236</f>
        <v>0</v>
      </c>
      <c r="D235" s="4">
        <f>'IGM Paste'!D236</f>
        <v>0</v>
      </c>
      <c r="E235">
        <f>'IGM Paste'!E236</f>
        <v>0</v>
      </c>
      <c r="F235">
        <f>'IGM Paste'!AL236</f>
        <v>0</v>
      </c>
      <c r="G235" s="763">
        <f>'IGM Paste'!AB236</f>
        <v>0</v>
      </c>
      <c r="H235" s="5">
        <f>'IGM Paste'!F236</f>
        <v>0</v>
      </c>
      <c r="I235" t="str">
        <f>IF('IGM Paste'!H236=0,"-",'IGM Paste'!H236)</f>
        <v>-</v>
      </c>
      <c r="J235" t="str">
        <f>IF('IGM Paste'!I236=0,"-",'IGM Paste'!I236)</f>
        <v>-</v>
      </c>
      <c r="K235" t="str">
        <f>IF('IGM Paste'!J236=0,"-",'IGM Paste'!J236)</f>
        <v>-</v>
      </c>
      <c r="L235">
        <f>'IGM Paste'!K236</f>
        <v>0</v>
      </c>
      <c r="M235" s="20" t="str">
        <f>IF('IGM Paste'!R236=0,"Flat",'IGM Paste'!R236)</f>
        <v>Flat</v>
      </c>
      <c r="N235" s="177">
        <f>'IGM Paste'!AH236</f>
        <v>0</v>
      </c>
      <c r="O235" s="403">
        <f>'IGM Paste'!O236</f>
        <v>0</v>
      </c>
      <c r="P235">
        <f>'IGM Paste'!BC236</f>
        <v>0</v>
      </c>
    </row>
    <row r="236" spans="1:16" x14ac:dyDescent="0.3">
      <c r="A236" s="334">
        <f>'IGM Paste'!A237</f>
        <v>0</v>
      </c>
      <c r="B236">
        <f>'IGM Paste'!Y237</f>
        <v>0</v>
      </c>
      <c r="C236">
        <f>'IGM Paste'!C237</f>
        <v>0</v>
      </c>
      <c r="D236" s="4">
        <f>'IGM Paste'!D237</f>
        <v>0</v>
      </c>
      <c r="E236">
        <f>'IGM Paste'!E237</f>
        <v>0</v>
      </c>
      <c r="F236">
        <f>'IGM Paste'!AL237</f>
        <v>0</v>
      </c>
      <c r="G236" s="763">
        <f>'IGM Paste'!AB237</f>
        <v>0</v>
      </c>
      <c r="H236" s="5">
        <f>'IGM Paste'!F237</f>
        <v>0</v>
      </c>
      <c r="I236" t="str">
        <f>IF('IGM Paste'!H237=0,"-",'IGM Paste'!H237)</f>
        <v>-</v>
      </c>
      <c r="J236" t="str">
        <f>IF('IGM Paste'!I237=0,"-",'IGM Paste'!I237)</f>
        <v>-</v>
      </c>
      <c r="K236" t="str">
        <f>IF('IGM Paste'!J237=0,"-",'IGM Paste'!J237)</f>
        <v>-</v>
      </c>
      <c r="L236">
        <f>'IGM Paste'!K237</f>
        <v>0</v>
      </c>
      <c r="M236" s="20" t="str">
        <f>IF('IGM Paste'!R237=0,"Flat",'IGM Paste'!R237)</f>
        <v>Flat</v>
      </c>
      <c r="N236" s="177">
        <f>'IGM Paste'!AH237</f>
        <v>0</v>
      </c>
      <c r="O236" s="403">
        <f>'IGM Paste'!O237</f>
        <v>0</v>
      </c>
      <c r="P236">
        <f>'IGM Paste'!BC237</f>
        <v>0</v>
      </c>
    </row>
    <row r="237" spans="1:16" x14ac:dyDescent="0.3">
      <c r="A237" s="334">
        <f>'IGM Paste'!A238</f>
        <v>0</v>
      </c>
      <c r="B237">
        <f>'IGM Paste'!Y238</f>
        <v>0</v>
      </c>
      <c r="C237">
        <f>'IGM Paste'!C238</f>
        <v>0</v>
      </c>
      <c r="D237" s="4">
        <f>'IGM Paste'!D238</f>
        <v>0</v>
      </c>
      <c r="E237">
        <f>'IGM Paste'!E238</f>
        <v>0</v>
      </c>
      <c r="F237">
        <f>'IGM Paste'!AL238</f>
        <v>0</v>
      </c>
      <c r="G237" s="763">
        <f>'IGM Paste'!AB238</f>
        <v>0</v>
      </c>
      <c r="H237" s="5">
        <f>'IGM Paste'!F238</f>
        <v>0</v>
      </c>
      <c r="I237" t="str">
        <f>IF('IGM Paste'!H238=0,"-",'IGM Paste'!H238)</f>
        <v>-</v>
      </c>
      <c r="J237" t="str">
        <f>IF('IGM Paste'!I238=0,"-",'IGM Paste'!I238)</f>
        <v>-</v>
      </c>
      <c r="K237" t="str">
        <f>IF('IGM Paste'!J238=0,"-",'IGM Paste'!J238)</f>
        <v>-</v>
      </c>
      <c r="L237">
        <f>'IGM Paste'!K238</f>
        <v>0</v>
      </c>
      <c r="M237" s="20" t="str">
        <f>IF('IGM Paste'!R238=0,"Flat",'IGM Paste'!R238)</f>
        <v>Flat</v>
      </c>
      <c r="N237" s="177">
        <f>'IGM Paste'!AH238</f>
        <v>0</v>
      </c>
      <c r="O237" s="403">
        <f>'IGM Paste'!O238</f>
        <v>0</v>
      </c>
      <c r="P237">
        <f>'IGM Paste'!BC238</f>
        <v>0</v>
      </c>
    </row>
    <row r="238" spans="1:16" x14ac:dyDescent="0.3">
      <c r="A238" s="334">
        <f>'IGM Paste'!A239</f>
        <v>0</v>
      </c>
      <c r="B238">
        <f>'IGM Paste'!Y239</f>
        <v>0</v>
      </c>
      <c r="C238">
        <f>'IGM Paste'!C239</f>
        <v>0</v>
      </c>
      <c r="D238" s="4">
        <f>'IGM Paste'!D239</f>
        <v>0</v>
      </c>
      <c r="E238">
        <f>'IGM Paste'!E239</f>
        <v>0</v>
      </c>
      <c r="F238">
        <f>'IGM Paste'!AL239</f>
        <v>0</v>
      </c>
      <c r="G238" s="763">
        <f>'IGM Paste'!AB239</f>
        <v>0</v>
      </c>
      <c r="H238" s="5">
        <f>'IGM Paste'!F239</f>
        <v>0</v>
      </c>
      <c r="I238" t="str">
        <f>IF('IGM Paste'!H239=0,"-",'IGM Paste'!H239)</f>
        <v>-</v>
      </c>
      <c r="J238" t="str">
        <f>IF('IGM Paste'!I239=0,"-",'IGM Paste'!I239)</f>
        <v>-</v>
      </c>
      <c r="K238" t="str">
        <f>IF('IGM Paste'!J239=0,"-",'IGM Paste'!J239)</f>
        <v>-</v>
      </c>
      <c r="L238">
        <f>'IGM Paste'!K239</f>
        <v>0</v>
      </c>
      <c r="M238" s="20" t="str">
        <f>IF('IGM Paste'!R239=0,"Flat",'IGM Paste'!R239)</f>
        <v>Flat</v>
      </c>
      <c r="N238" s="177">
        <f>'IGM Paste'!AH239</f>
        <v>0</v>
      </c>
      <c r="O238" s="403">
        <f>'IGM Paste'!O239</f>
        <v>0</v>
      </c>
      <c r="P238">
        <f>'IGM Paste'!BC239</f>
        <v>0</v>
      </c>
    </row>
    <row r="239" spans="1:16" x14ac:dyDescent="0.3">
      <c r="A239" s="334">
        <f>'IGM Paste'!A240</f>
        <v>0</v>
      </c>
      <c r="B239">
        <f>'IGM Paste'!Y240</f>
        <v>0</v>
      </c>
      <c r="C239">
        <f>'IGM Paste'!C240</f>
        <v>0</v>
      </c>
      <c r="D239" s="4">
        <f>'IGM Paste'!D240</f>
        <v>0</v>
      </c>
      <c r="E239">
        <f>'IGM Paste'!E240</f>
        <v>0</v>
      </c>
      <c r="F239">
        <f>'IGM Paste'!AL240</f>
        <v>0</v>
      </c>
      <c r="G239" s="763">
        <f>'IGM Paste'!AB240</f>
        <v>0</v>
      </c>
      <c r="H239" s="5">
        <f>'IGM Paste'!F240</f>
        <v>0</v>
      </c>
      <c r="I239" t="str">
        <f>IF('IGM Paste'!H240=0,"-",'IGM Paste'!H240)</f>
        <v>-</v>
      </c>
      <c r="J239" t="str">
        <f>IF('IGM Paste'!I240=0,"-",'IGM Paste'!I240)</f>
        <v>-</v>
      </c>
      <c r="K239" t="str">
        <f>IF('IGM Paste'!J240=0,"-",'IGM Paste'!J240)</f>
        <v>-</v>
      </c>
      <c r="L239">
        <f>'IGM Paste'!K240</f>
        <v>0</v>
      </c>
      <c r="M239" s="20" t="str">
        <f>IF('IGM Paste'!R240=0,"Flat",'IGM Paste'!R240)</f>
        <v>Flat</v>
      </c>
      <c r="N239" s="177">
        <f>'IGM Paste'!AH240</f>
        <v>0</v>
      </c>
      <c r="O239" s="403">
        <f>'IGM Paste'!O240</f>
        <v>0</v>
      </c>
      <c r="P239">
        <f>'IGM Paste'!BC240</f>
        <v>0</v>
      </c>
    </row>
    <row r="240" spans="1:16" x14ac:dyDescent="0.3">
      <c r="A240" s="334">
        <f>'IGM Paste'!A241</f>
        <v>0</v>
      </c>
      <c r="B240">
        <f>'IGM Paste'!Y241</f>
        <v>0</v>
      </c>
      <c r="C240">
        <f>'IGM Paste'!C241</f>
        <v>0</v>
      </c>
      <c r="D240" s="4">
        <f>'IGM Paste'!D241</f>
        <v>0</v>
      </c>
      <c r="E240">
        <f>'IGM Paste'!E241</f>
        <v>0</v>
      </c>
      <c r="F240">
        <f>'IGM Paste'!AL241</f>
        <v>0</v>
      </c>
      <c r="G240" s="763">
        <f>'IGM Paste'!AB241</f>
        <v>0</v>
      </c>
      <c r="H240" s="5">
        <f>'IGM Paste'!F241</f>
        <v>0</v>
      </c>
      <c r="I240" t="str">
        <f>IF('IGM Paste'!H241=0,"-",'IGM Paste'!H241)</f>
        <v>-</v>
      </c>
      <c r="J240" t="str">
        <f>IF('IGM Paste'!I241=0,"-",'IGM Paste'!I241)</f>
        <v>-</v>
      </c>
      <c r="K240" t="str">
        <f>IF('IGM Paste'!J241=0,"-",'IGM Paste'!J241)</f>
        <v>-</v>
      </c>
      <c r="L240">
        <f>'IGM Paste'!K241</f>
        <v>0</v>
      </c>
      <c r="M240" s="20" t="str">
        <f>IF('IGM Paste'!R241=0,"Flat",'IGM Paste'!R241)</f>
        <v>Flat</v>
      </c>
      <c r="N240" s="177">
        <f>'IGM Paste'!AH241</f>
        <v>0</v>
      </c>
      <c r="O240" s="403">
        <f>'IGM Paste'!O241</f>
        <v>0</v>
      </c>
      <c r="P240">
        <f>'IGM Paste'!BC241</f>
        <v>0</v>
      </c>
    </row>
    <row r="241" spans="1:16" x14ac:dyDescent="0.3">
      <c r="A241" s="334">
        <f>'IGM Paste'!A242</f>
        <v>0</v>
      </c>
      <c r="B241">
        <f>'IGM Paste'!Y242</f>
        <v>0</v>
      </c>
      <c r="C241">
        <f>'IGM Paste'!C242</f>
        <v>0</v>
      </c>
      <c r="D241" s="4">
        <f>'IGM Paste'!D242</f>
        <v>0</v>
      </c>
      <c r="E241">
        <f>'IGM Paste'!E242</f>
        <v>0</v>
      </c>
      <c r="F241">
        <f>'IGM Paste'!AL242</f>
        <v>0</v>
      </c>
      <c r="G241" s="763">
        <f>'IGM Paste'!AB242</f>
        <v>0</v>
      </c>
      <c r="H241" s="5">
        <f>'IGM Paste'!F242</f>
        <v>0</v>
      </c>
      <c r="I241" t="str">
        <f>IF('IGM Paste'!H242=0,"-",'IGM Paste'!H242)</f>
        <v>-</v>
      </c>
      <c r="J241" t="str">
        <f>IF('IGM Paste'!I242=0,"-",'IGM Paste'!I242)</f>
        <v>-</v>
      </c>
      <c r="K241" t="str">
        <f>IF('IGM Paste'!J242=0,"-",'IGM Paste'!J242)</f>
        <v>-</v>
      </c>
      <c r="L241">
        <f>'IGM Paste'!K242</f>
        <v>0</v>
      </c>
      <c r="M241" s="20" t="str">
        <f>IF('IGM Paste'!R242=0,"Flat",'IGM Paste'!R242)</f>
        <v>Flat</v>
      </c>
      <c r="N241" s="177">
        <f>'IGM Paste'!AH242</f>
        <v>0</v>
      </c>
      <c r="O241" s="403">
        <f>'IGM Paste'!O242</f>
        <v>0</v>
      </c>
      <c r="P241">
        <f>'IGM Paste'!BC242</f>
        <v>0</v>
      </c>
    </row>
    <row r="242" spans="1:16" x14ac:dyDescent="0.3">
      <c r="A242" s="334">
        <f>'IGM Paste'!A243</f>
        <v>0</v>
      </c>
      <c r="B242">
        <f>'IGM Paste'!Y243</f>
        <v>0</v>
      </c>
      <c r="C242">
        <f>'IGM Paste'!C243</f>
        <v>0</v>
      </c>
      <c r="D242" s="4">
        <f>'IGM Paste'!D243</f>
        <v>0</v>
      </c>
      <c r="E242">
        <f>'IGM Paste'!E243</f>
        <v>0</v>
      </c>
      <c r="F242">
        <f>'IGM Paste'!AL243</f>
        <v>0</v>
      </c>
      <c r="G242" s="763">
        <f>'IGM Paste'!AB243</f>
        <v>0</v>
      </c>
      <c r="H242" s="5">
        <f>'IGM Paste'!F243</f>
        <v>0</v>
      </c>
      <c r="I242" t="str">
        <f>IF('IGM Paste'!H243=0,"-",'IGM Paste'!H243)</f>
        <v>-</v>
      </c>
      <c r="J242" t="str">
        <f>IF('IGM Paste'!I243=0,"-",'IGM Paste'!I243)</f>
        <v>-</v>
      </c>
      <c r="K242" t="str">
        <f>IF('IGM Paste'!J243=0,"-",'IGM Paste'!J243)</f>
        <v>-</v>
      </c>
      <c r="L242">
        <f>'IGM Paste'!K243</f>
        <v>0</v>
      </c>
      <c r="M242" s="20" t="str">
        <f>IF('IGM Paste'!R243=0,"Flat",'IGM Paste'!R243)</f>
        <v>Flat</v>
      </c>
      <c r="N242" s="177">
        <f>'IGM Paste'!AH243</f>
        <v>0</v>
      </c>
      <c r="O242" s="403">
        <f>'IGM Paste'!O243</f>
        <v>0</v>
      </c>
      <c r="P242">
        <f>'IGM Paste'!BC243</f>
        <v>0</v>
      </c>
    </row>
    <row r="243" spans="1:16" x14ac:dyDescent="0.3">
      <c r="A243" s="334">
        <f>'IGM Paste'!A244</f>
        <v>0</v>
      </c>
      <c r="B243">
        <f>'IGM Paste'!Y244</f>
        <v>0</v>
      </c>
      <c r="C243">
        <f>'IGM Paste'!C244</f>
        <v>0</v>
      </c>
      <c r="D243" s="4">
        <f>'IGM Paste'!D244</f>
        <v>0</v>
      </c>
      <c r="E243">
        <f>'IGM Paste'!E244</f>
        <v>0</v>
      </c>
      <c r="F243">
        <f>'IGM Paste'!AL244</f>
        <v>0</v>
      </c>
      <c r="G243" s="763">
        <f>'IGM Paste'!AB244</f>
        <v>0</v>
      </c>
      <c r="H243" s="5">
        <f>'IGM Paste'!F244</f>
        <v>0</v>
      </c>
      <c r="I243" t="str">
        <f>IF('IGM Paste'!H244=0,"-",'IGM Paste'!H244)</f>
        <v>-</v>
      </c>
      <c r="J243" t="str">
        <f>IF('IGM Paste'!I244=0,"-",'IGM Paste'!I244)</f>
        <v>-</v>
      </c>
      <c r="K243" t="str">
        <f>IF('IGM Paste'!J244=0,"-",'IGM Paste'!J244)</f>
        <v>-</v>
      </c>
      <c r="L243">
        <f>'IGM Paste'!K244</f>
        <v>0</v>
      </c>
      <c r="M243" s="20" t="str">
        <f>IF('IGM Paste'!R244=0,"Flat",'IGM Paste'!R244)</f>
        <v>Flat</v>
      </c>
      <c r="N243" s="177">
        <f>'IGM Paste'!AH244</f>
        <v>0</v>
      </c>
      <c r="O243" s="403">
        <f>'IGM Paste'!O244</f>
        <v>0</v>
      </c>
      <c r="P243">
        <f>'IGM Paste'!BC244</f>
        <v>0</v>
      </c>
    </row>
    <row r="244" spans="1:16" x14ac:dyDescent="0.3">
      <c r="A244" s="334">
        <f>'IGM Paste'!A245</f>
        <v>0</v>
      </c>
      <c r="B244">
        <f>'IGM Paste'!Y245</f>
        <v>0</v>
      </c>
      <c r="C244">
        <f>'IGM Paste'!C245</f>
        <v>0</v>
      </c>
      <c r="D244" s="4">
        <f>'IGM Paste'!D245</f>
        <v>0</v>
      </c>
      <c r="E244">
        <f>'IGM Paste'!E245</f>
        <v>0</v>
      </c>
      <c r="F244">
        <f>'IGM Paste'!AL245</f>
        <v>0</v>
      </c>
      <c r="G244" s="763">
        <f>'IGM Paste'!AB245</f>
        <v>0</v>
      </c>
      <c r="H244" s="5">
        <f>'IGM Paste'!F245</f>
        <v>0</v>
      </c>
      <c r="I244" t="str">
        <f>IF('IGM Paste'!H245=0,"-",'IGM Paste'!H245)</f>
        <v>-</v>
      </c>
      <c r="J244" t="str">
        <f>IF('IGM Paste'!I245=0,"-",'IGM Paste'!I245)</f>
        <v>-</v>
      </c>
      <c r="K244" t="str">
        <f>IF('IGM Paste'!J245=0,"-",'IGM Paste'!J245)</f>
        <v>-</v>
      </c>
      <c r="L244">
        <f>'IGM Paste'!K245</f>
        <v>0</v>
      </c>
      <c r="M244" s="20" t="str">
        <f>IF('IGM Paste'!R245=0,"Flat",'IGM Paste'!R245)</f>
        <v>Flat</v>
      </c>
      <c r="N244" s="177">
        <f>'IGM Paste'!AH245</f>
        <v>0</v>
      </c>
      <c r="O244" s="403">
        <f>'IGM Paste'!O245</f>
        <v>0</v>
      </c>
      <c r="P244">
        <f>'IGM Paste'!BC245</f>
        <v>0</v>
      </c>
    </row>
    <row r="245" spans="1:16" x14ac:dyDescent="0.3">
      <c r="A245" s="334">
        <f>'IGM Paste'!A246</f>
        <v>0</v>
      </c>
      <c r="B245">
        <f>'IGM Paste'!Y246</f>
        <v>0</v>
      </c>
      <c r="C245">
        <f>'IGM Paste'!C246</f>
        <v>0</v>
      </c>
      <c r="D245" s="4">
        <f>'IGM Paste'!D246</f>
        <v>0</v>
      </c>
      <c r="E245">
        <f>'IGM Paste'!E246</f>
        <v>0</v>
      </c>
      <c r="F245">
        <f>'IGM Paste'!AL246</f>
        <v>0</v>
      </c>
      <c r="G245" s="763">
        <f>'IGM Paste'!AB246</f>
        <v>0</v>
      </c>
      <c r="H245" s="5">
        <f>'IGM Paste'!F246</f>
        <v>0</v>
      </c>
      <c r="I245" t="str">
        <f>IF('IGM Paste'!H246=0,"-",'IGM Paste'!H246)</f>
        <v>-</v>
      </c>
      <c r="J245" t="str">
        <f>IF('IGM Paste'!I246=0,"-",'IGM Paste'!I246)</f>
        <v>-</v>
      </c>
      <c r="K245" t="str">
        <f>IF('IGM Paste'!J246=0,"-",'IGM Paste'!J246)</f>
        <v>-</v>
      </c>
      <c r="L245">
        <f>'IGM Paste'!K246</f>
        <v>0</v>
      </c>
      <c r="M245" s="20" t="str">
        <f>IF('IGM Paste'!R246=0,"Flat",'IGM Paste'!R246)</f>
        <v>Flat</v>
      </c>
      <c r="N245" s="177">
        <f>'IGM Paste'!AH246</f>
        <v>0</v>
      </c>
      <c r="O245" s="403">
        <f>'IGM Paste'!O246</f>
        <v>0</v>
      </c>
      <c r="P245">
        <f>'IGM Paste'!BC246</f>
        <v>0</v>
      </c>
    </row>
    <row r="246" spans="1:16" x14ac:dyDescent="0.3">
      <c r="A246" s="334">
        <f>'IGM Paste'!A247</f>
        <v>0</v>
      </c>
      <c r="B246">
        <f>'IGM Paste'!Y247</f>
        <v>0</v>
      </c>
      <c r="C246">
        <f>'IGM Paste'!C247</f>
        <v>0</v>
      </c>
      <c r="D246" s="4">
        <f>'IGM Paste'!D247</f>
        <v>0</v>
      </c>
      <c r="E246">
        <f>'IGM Paste'!E247</f>
        <v>0</v>
      </c>
      <c r="F246">
        <f>'IGM Paste'!AL247</f>
        <v>0</v>
      </c>
      <c r="G246" s="763">
        <f>'IGM Paste'!AB247</f>
        <v>0</v>
      </c>
      <c r="H246" s="5">
        <f>'IGM Paste'!F247</f>
        <v>0</v>
      </c>
      <c r="I246" t="str">
        <f>IF('IGM Paste'!H247=0,"-",'IGM Paste'!H247)</f>
        <v>-</v>
      </c>
      <c r="J246" t="str">
        <f>IF('IGM Paste'!I247=0,"-",'IGM Paste'!I247)</f>
        <v>-</v>
      </c>
      <c r="K246" t="str">
        <f>IF('IGM Paste'!J247=0,"-",'IGM Paste'!J247)</f>
        <v>-</v>
      </c>
      <c r="L246">
        <f>'IGM Paste'!K247</f>
        <v>0</v>
      </c>
      <c r="M246" s="20" t="str">
        <f>IF('IGM Paste'!R247=0,"Flat",'IGM Paste'!R247)</f>
        <v>Flat</v>
      </c>
      <c r="N246" s="177">
        <f>'IGM Paste'!AH247</f>
        <v>0</v>
      </c>
      <c r="O246" s="403">
        <f>'IGM Paste'!O247</f>
        <v>0</v>
      </c>
      <c r="P246">
        <f>'IGM Paste'!BC247</f>
        <v>0</v>
      </c>
    </row>
    <row r="247" spans="1:16" x14ac:dyDescent="0.3">
      <c r="A247" s="334">
        <f>'IGM Paste'!A248</f>
        <v>0</v>
      </c>
      <c r="B247">
        <f>'IGM Paste'!Y248</f>
        <v>0</v>
      </c>
      <c r="C247">
        <f>'IGM Paste'!C248</f>
        <v>0</v>
      </c>
      <c r="D247" s="4">
        <f>'IGM Paste'!D248</f>
        <v>0</v>
      </c>
      <c r="E247">
        <f>'IGM Paste'!E248</f>
        <v>0</v>
      </c>
      <c r="F247">
        <f>'IGM Paste'!AL248</f>
        <v>0</v>
      </c>
      <c r="G247" s="763">
        <f>'IGM Paste'!AB248</f>
        <v>0</v>
      </c>
      <c r="H247" s="5">
        <f>'IGM Paste'!F248</f>
        <v>0</v>
      </c>
      <c r="I247" t="str">
        <f>IF('IGM Paste'!H248=0,"-",'IGM Paste'!H248)</f>
        <v>-</v>
      </c>
      <c r="J247" t="str">
        <f>IF('IGM Paste'!I248=0,"-",'IGM Paste'!I248)</f>
        <v>-</v>
      </c>
      <c r="K247" t="str">
        <f>IF('IGM Paste'!J248=0,"-",'IGM Paste'!J248)</f>
        <v>-</v>
      </c>
      <c r="L247">
        <f>'IGM Paste'!K248</f>
        <v>0</v>
      </c>
      <c r="M247" s="20" t="str">
        <f>IF('IGM Paste'!R248=0,"Flat",'IGM Paste'!R248)</f>
        <v>Flat</v>
      </c>
      <c r="N247" s="177">
        <f>'IGM Paste'!AH248</f>
        <v>0</v>
      </c>
      <c r="O247" s="403">
        <f>'IGM Paste'!O248</f>
        <v>0</v>
      </c>
      <c r="P247">
        <f>'IGM Paste'!BC248</f>
        <v>0</v>
      </c>
    </row>
    <row r="248" spans="1:16" x14ac:dyDescent="0.3">
      <c r="A248" s="334">
        <f>'IGM Paste'!A249</f>
        <v>0</v>
      </c>
      <c r="B248">
        <f>'IGM Paste'!Y249</f>
        <v>0</v>
      </c>
      <c r="C248">
        <f>'IGM Paste'!C249</f>
        <v>0</v>
      </c>
      <c r="D248" s="4">
        <f>'IGM Paste'!D249</f>
        <v>0</v>
      </c>
      <c r="E248">
        <f>'IGM Paste'!E249</f>
        <v>0</v>
      </c>
      <c r="F248">
        <f>'IGM Paste'!AL249</f>
        <v>0</v>
      </c>
      <c r="G248" s="763">
        <f>'IGM Paste'!AB249</f>
        <v>0</v>
      </c>
      <c r="H248" s="5">
        <f>'IGM Paste'!F249</f>
        <v>0</v>
      </c>
      <c r="I248" t="str">
        <f>IF('IGM Paste'!H249=0,"-",'IGM Paste'!H249)</f>
        <v>-</v>
      </c>
      <c r="J248" t="str">
        <f>IF('IGM Paste'!I249=0,"-",'IGM Paste'!I249)</f>
        <v>-</v>
      </c>
      <c r="K248" t="str">
        <f>IF('IGM Paste'!J249=0,"-",'IGM Paste'!J249)</f>
        <v>-</v>
      </c>
      <c r="L248">
        <f>'IGM Paste'!K249</f>
        <v>0</v>
      </c>
      <c r="M248" s="20" t="str">
        <f>IF('IGM Paste'!R249=0,"Flat",'IGM Paste'!R249)</f>
        <v>Flat</v>
      </c>
      <c r="N248" s="177">
        <f>'IGM Paste'!AH249</f>
        <v>0</v>
      </c>
      <c r="O248" s="403">
        <f>'IGM Paste'!O249</f>
        <v>0</v>
      </c>
      <c r="P248">
        <f>'IGM Paste'!BC249</f>
        <v>0</v>
      </c>
    </row>
    <row r="249" spans="1:16" x14ac:dyDescent="0.3">
      <c r="A249" s="334">
        <f>'IGM Paste'!A250</f>
        <v>0</v>
      </c>
      <c r="B249">
        <f>'IGM Paste'!Y250</f>
        <v>0</v>
      </c>
      <c r="C249">
        <f>'IGM Paste'!C250</f>
        <v>0</v>
      </c>
      <c r="D249" s="4">
        <f>'IGM Paste'!D250</f>
        <v>0</v>
      </c>
      <c r="E249">
        <f>'IGM Paste'!E250</f>
        <v>0</v>
      </c>
      <c r="F249">
        <f>'IGM Paste'!AL250</f>
        <v>0</v>
      </c>
      <c r="G249" s="763">
        <f>'IGM Paste'!AB250</f>
        <v>0</v>
      </c>
      <c r="H249" s="5">
        <f>'IGM Paste'!F250</f>
        <v>0</v>
      </c>
      <c r="I249" t="str">
        <f>IF('IGM Paste'!H250=0,"-",'IGM Paste'!H250)</f>
        <v>-</v>
      </c>
      <c r="J249" t="str">
        <f>IF('IGM Paste'!I250=0,"-",'IGM Paste'!I250)</f>
        <v>-</v>
      </c>
      <c r="K249" t="str">
        <f>IF('IGM Paste'!J250=0,"-",'IGM Paste'!J250)</f>
        <v>-</v>
      </c>
      <c r="L249">
        <f>'IGM Paste'!K250</f>
        <v>0</v>
      </c>
      <c r="M249" s="20" t="str">
        <f>IF('IGM Paste'!R250=0,"Flat",'IGM Paste'!R250)</f>
        <v>Flat</v>
      </c>
      <c r="N249" s="177">
        <f>'IGM Paste'!AH250</f>
        <v>0</v>
      </c>
      <c r="O249" s="403">
        <f>'IGM Paste'!O250</f>
        <v>0</v>
      </c>
      <c r="P249">
        <f>'IGM Paste'!BC250</f>
        <v>0</v>
      </c>
    </row>
    <row r="250" spans="1:16" x14ac:dyDescent="0.3">
      <c r="A250" s="334">
        <f>'IGM Paste'!A251</f>
        <v>0</v>
      </c>
      <c r="B250">
        <f>'IGM Paste'!Y251</f>
        <v>0</v>
      </c>
      <c r="C250">
        <f>'IGM Paste'!C251</f>
        <v>0</v>
      </c>
      <c r="D250" s="4">
        <f>'IGM Paste'!D251</f>
        <v>0</v>
      </c>
      <c r="E250">
        <f>'IGM Paste'!E251</f>
        <v>0</v>
      </c>
      <c r="F250">
        <f>'IGM Paste'!AL251</f>
        <v>0</v>
      </c>
      <c r="G250" s="763">
        <f>'IGM Paste'!AB251</f>
        <v>0</v>
      </c>
      <c r="H250" s="5">
        <f>'IGM Paste'!F251</f>
        <v>0</v>
      </c>
      <c r="I250" t="str">
        <f>IF('IGM Paste'!H251=0,"-",'IGM Paste'!H251)</f>
        <v>-</v>
      </c>
      <c r="J250" t="str">
        <f>IF('IGM Paste'!I251=0,"-",'IGM Paste'!I251)</f>
        <v>-</v>
      </c>
      <c r="K250" t="str">
        <f>IF('IGM Paste'!J251=0,"-",'IGM Paste'!J251)</f>
        <v>-</v>
      </c>
      <c r="L250">
        <f>'IGM Paste'!K251</f>
        <v>0</v>
      </c>
      <c r="M250" s="20" t="str">
        <f>IF('IGM Paste'!R251=0,"Flat",'IGM Paste'!R251)</f>
        <v>Flat</v>
      </c>
      <c r="N250" s="177">
        <f>'IGM Paste'!AH251</f>
        <v>0</v>
      </c>
      <c r="O250" s="403">
        <f>'IGM Paste'!O251</f>
        <v>0</v>
      </c>
      <c r="P250">
        <f>'IGM Paste'!BC251</f>
        <v>0</v>
      </c>
    </row>
    <row r="251" spans="1:16" x14ac:dyDescent="0.3">
      <c r="A251" s="334">
        <f>'IGM Paste'!A252</f>
        <v>0</v>
      </c>
      <c r="B251">
        <f>'IGM Paste'!Y252</f>
        <v>0</v>
      </c>
      <c r="C251">
        <f>'IGM Paste'!C252</f>
        <v>0</v>
      </c>
      <c r="D251" s="4">
        <f>'IGM Paste'!D252</f>
        <v>0</v>
      </c>
      <c r="E251">
        <f>'IGM Paste'!E252</f>
        <v>0</v>
      </c>
      <c r="F251">
        <f>'IGM Paste'!AL252</f>
        <v>0</v>
      </c>
      <c r="G251" s="763">
        <f>'IGM Paste'!AB252</f>
        <v>0</v>
      </c>
      <c r="H251" s="5">
        <f>'IGM Paste'!F252</f>
        <v>0</v>
      </c>
      <c r="I251" t="str">
        <f>IF('IGM Paste'!H252=0,"-",'IGM Paste'!H252)</f>
        <v>-</v>
      </c>
      <c r="J251" t="str">
        <f>IF('IGM Paste'!I252=0,"-",'IGM Paste'!I252)</f>
        <v>-</v>
      </c>
      <c r="K251" t="str">
        <f>IF('IGM Paste'!J252=0,"-",'IGM Paste'!J252)</f>
        <v>-</v>
      </c>
      <c r="L251">
        <f>'IGM Paste'!K252</f>
        <v>0</v>
      </c>
      <c r="M251" s="20" t="str">
        <f>IF('IGM Paste'!R252=0,"Flat",'IGM Paste'!R252)</f>
        <v>Flat</v>
      </c>
      <c r="N251" s="177">
        <f>'IGM Paste'!AH252</f>
        <v>0</v>
      </c>
      <c r="O251" s="403">
        <f>'IGM Paste'!O252</f>
        <v>0</v>
      </c>
      <c r="P251">
        <f>'IGM Paste'!BC252</f>
        <v>0</v>
      </c>
    </row>
    <row r="252" spans="1:16" x14ac:dyDescent="0.3">
      <c r="A252" s="334">
        <f>'IGM Paste'!A253</f>
        <v>0</v>
      </c>
      <c r="B252">
        <f>'IGM Paste'!Y253</f>
        <v>0</v>
      </c>
      <c r="C252">
        <f>'IGM Paste'!C253</f>
        <v>0</v>
      </c>
      <c r="D252" s="4">
        <f>'IGM Paste'!D253</f>
        <v>0</v>
      </c>
      <c r="E252">
        <f>'IGM Paste'!E253</f>
        <v>0</v>
      </c>
      <c r="F252">
        <f>'IGM Paste'!AL253</f>
        <v>0</v>
      </c>
      <c r="G252" s="763">
        <f>'IGM Paste'!AB253</f>
        <v>0</v>
      </c>
      <c r="H252" s="5">
        <f>'IGM Paste'!F253</f>
        <v>0</v>
      </c>
      <c r="I252" t="str">
        <f>IF('IGM Paste'!H253=0,"-",'IGM Paste'!H253)</f>
        <v>-</v>
      </c>
      <c r="J252" t="str">
        <f>IF('IGM Paste'!I253=0,"-",'IGM Paste'!I253)</f>
        <v>-</v>
      </c>
      <c r="K252" t="str">
        <f>IF('IGM Paste'!J253=0,"-",'IGM Paste'!J253)</f>
        <v>-</v>
      </c>
      <c r="L252">
        <f>'IGM Paste'!K253</f>
        <v>0</v>
      </c>
      <c r="M252" s="20" t="str">
        <f>IF('IGM Paste'!R253=0,"Flat",'IGM Paste'!R253)</f>
        <v>Flat</v>
      </c>
      <c r="N252" s="177">
        <f>'IGM Paste'!AH253</f>
        <v>0</v>
      </c>
      <c r="O252" s="403">
        <f>'IGM Paste'!O253</f>
        <v>0</v>
      </c>
      <c r="P252">
        <f>'IGM Paste'!BC253</f>
        <v>0</v>
      </c>
    </row>
    <row r="253" spans="1:16" x14ac:dyDescent="0.3">
      <c r="A253" s="334">
        <f>'IGM Paste'!A254</f>
        <v>0</v>
      </c>
      <c r="B253">
        <f>'IGM Paste'!Y254</f>
        <v>0</v>
      </c>
      <c r="C253">
        <f>'IGM Paste'!C254</f>
        <v>0</v>
      </c>
      <c r="D253" s="4">
        <f>'IGM Paste'!D254</f>
        <v>0</v>
      </c>
      <c r="E253">
        <f>'IGM Paste'!E254</f>
        <v>0</v>
      </c>
      <c r="F253">
        <f>'IGM Paste'!AL254</f>
        <v>0</v>
      </c>
      <c r="G253" s="763">
        <f>'IGM Paste'!AB254</f>
        <v>0</v>
      </c>
      <c r="H253" s="5">
        <f>'IGM Paste'!F254</f>
        <v>0</v>
      </c>
      <c r="I253" t="str">
        <f>IF('IGM Paste'!H254=0,"-",'IGM Paste'!H254)</f>
        <v>-</v>
      </c>
      <c r="J253" t="str">
        <f>IF('IGM Paste'!I254=0,"-",'IGM Paste'!I254)</f>
        <v>-</v>
      </c>
      <c r="K253" t="str">
        <f>IF('IGM Paste'!J254=0,"-",'IGM Paste'!J254)</f>
        <v>-</v>
      </c>
      <c r="L253">
        <f>'IGM Paste'!K254</f>
        <v>0</v>
      </c>
      <c r="M253" s="20" t="str">
        <f>IF('IGM Paste'!R254=0,"Flat",'IGM Paste'!R254)</f>
        <v>Flat</v>
      </c>
      <c r="N253" s="177">
        <f>'IGM Paste'!AH254</f>
        <v>0</v>
      </c>
      <c r="O253" s="403">
        <f>'IGM Paste'!O254</f>
        <v>0</v>
      </c>
      <c r="P253">
        <f>'IGM Paste'!BC254</f>
        <v>0</v>
      </c>
    </row>
    <row r="254" spans="1:16" x14ac:dyDescent="0.3">
      <c r="A254" s="334">
        <f>'IGM Paste'!A255</f>
        <v>0</v>
      </c>
      <c r="B254">
        <f>'IGM Paste'!Y255</f>
        <v>0</v>
      </c>
      <c r="C254">
        <f>'IGM Paste'!C255</f>
        <v>0</v>
      </c>
      <c r="D254" s="4">
        <f>'IGM Paste'!D255</f>
        <v>0</v>
      </c>
      <c r="E254">
        <f>'IGM Paste'!E255</f>
        <v>0</v>
      </c>
      <c r="F254">
        <f>'IGM Paste'!AL255</f>
        <v>0</v>
      </c>
      <c r="G254" s="763">
        <f>'IGM Paste'!AB255</f>
        <v>0</v>
      </c>
      <c r="H254" s="5">
        <f>'IGM Paste'!F255</f>
        <v>0</v>
      </c>
      <c r="I254" t="str">
        <f>IF('IGM Paste'!H255=0,"-",'IGM Paste'!H255)</f>
        <v>-</v>
      </c>
      <c r="J254" t="str">
        <f>IF('IGM Paste'!I255=0,"-",'IGM Paste'!I255)</f>
        <v>-</v>
      </c>
      <c r="K254" t="str">
        <f>IF('IGM Paste'!J255=0,"-",'IGM Paste'!J255)</f>
        <v>-</v>
      </c>
      <c r="L254">
        <f>'IGM Paste'!K255</f>
        <v>0</v>
      </c>
      <c r="M254" s="20" t="str">
        <f>IF('IGM Paste'!R255=0,"Flat",'IGM Paste'!R255)</f>
        <v>Flat</v>
      </c>
      <c r="N254" s="177">
        <f>'IGM Paste'!AH255</f>
        <v>0</v>
      </c>
      <c r="O254" s="403">
        <f>'IGM Paste'!O255</f>
        <v>0</v>
      </c>
      <c r="P254">
        <f>'IGM Paste'!BC255</f>
        <v>0</v>
      </c>
    </row>
    <row r="255" spans="1:16" x14ac:dyDescent="0.3">
      <c r="A255" s="334">
        <f>'IGM Paste'!A256</f>
        <v>0</v>
      </c>
      <c r="B255">
        <f>'IGM Paste'!Y256</f>
        <v>0</v>
      </c>
      <c r="C255">
        <f>'IGM Paste'!C256</f>
        <v>0</v>
      </c>
      <c r="D255" s="4">
        <f>'IGM Paste'!D256</f>
        <v>0</v>
      </c>
      <c r="E255">
        <f>'IGM Paste'!E256</f>
        <v>0</v>
      </c>
      <c r="F255">
        <f>'IGM Paste'!AL256</f>
        <v>0</v>
      </c>
      <c r="G255" s="763">
        <f>'IGM Paste'!AB256</f>
        <v>0</v>
      </c>
      <c r="H255" s="5">
        <f>'IGM Paste'!F256</f>
        <v>0</v>
      </c>
      <c r="I255" t="str">
        <f>IF('IGM Paste'!H256=0,"-",'IGM Paste'!H256)</f>
        <v>-</v>
      </c>
      <c r="J255" t="str">
        <f>IF('IGM Paste'!I256=0,"-",'IGM Paste'!I256)</f>
        <v>-</v>
      </c>
      <c r="K255" t="str">
        <f>IF('IGM Paste'!J256=0,"-",'IGM Paste'!J256)</f>
        <v>-</v>
      </c>
      <c r="L255">
        <f>'IGM Paste'!K256</f>
        <v>0</v>
      </c>
      <c r="M255" s="20" t="str">
        <f>IF('IGM Paste'!R256=0,"Flat",'IGM Paste'!R256)</f>
        <v>Flat</v>
      </c>
      <c r="N255" s="177">
        <f>'IGM Paste'!AH256</f>
        <v>0</v>
      </c>
      <c r="O255" s="403">
        <f>'IGM Paste'!O256</f>
        <v>0</v>
      </c>
      <c r="P255">
        <f>'IGM Paste'!BC256</f>
        <v>0</v>
      </c>
    </row>
    <row r="256" spans="1:16" x14ac:dyDescent="0.3">
      <c r="A256" s="334">
        <f>'IGM Paste'!A257</f>
        <v>0</v>
      </c>
      <c r="B256">
        <f>'IGM Paste'!Y257</f>
        <v>0</v>
      </c>
      <c r="C256">
        <f>'IGM Paste'!C257</f>
        <v>0</v>
      </c>
      <c r="D256" s="4">
        <f>'IGM Paste'!D257</f>
        <v>0</v>
      </c>
      <c r="E256">
        <f>'IGM Paste'!E257</f>
        <v>0</v>
      </c>
      <c r="F256">
        <f>'IGM Paste'!AL257</f>
        <v>0</v>
      </c>
      <c r="G256" s="763">
        <f>'IGM Paste'!AB257</f>
        <v>0</v>
      </c>
      <c r="H256" s="5">
        <f>'IGM Paste'!F257</f>
        <v>0</v>
      </c>
      <c r="I256" t="str">
        <f>IF('IGM Paste'!H257=0,"-",'IGM Paste'!H257)</f>
        <v>-</v>
      </c>
      <c r="J256" t="str">
        <f>IF('IGM Paste'!I257=0,"-",'IGM Paste'!I257)</f>
        <v>-</v>
      </c>
      <c r="K256" t="str">
        <f>IF('IGM Paste'!J257=0,"-",'IGM Paste'!J257)</f>
        <v>-</v>
      </c>
      <c r="L256">
        <f>'IGM Paste'!K257</f>
        <v>0</v>
      </c>
      <c r="M256" s="20" t="str">
        <f>IF('IGM Paste'!R257=0,"Flat",'IGM Paste'!R257)</f>
        <v>Flat</v>
      </c>
      <c r="N256" s="177">
        <f>'IGM Paste'!AH257</f>
        <v>0</v>
      </c>
      <c r="O256" s="403">
        <f>'IGM Paste'!O257</f>
        <v>0</v>
      </c>
      <c r="P256">
        <f>'IGM Paste'!BC257</f>
        <v>0</v>
      </c>
    </row>
    <row r="257" spans="1:16" x14ac:dyDescent="0.3">
      <c r="A257" s="334">
        <f>'IGM Paste'!A258</f>
        <v>0</v>
      </c>
      <c r="B257">
        <f>'IGM Paste'!Y258</f>
        <v>0</v>
      </c>
      <c r="C257">
        <f>'IGM Paste'!C258</f>
        <v>0</v>
      </c>
      <c r="D257" s="4">
        <f>'IGM Paste'!D258</f>
        <v>0</v>
      </c>
      <c r="E257">
        <f>'IGM Paste'!E258</f>
        <v>0</v>
      </c>
      <c r="F257">
        <f>'IGM Paste'!AL258</f>
        <v>0</v>
      </c>
      <c r="G257" s="763">
        <f>'IGM Paste'!AB258</f>
        <v>0</v>
      </c>
      <c r="H257" s="5">
        <f>'IGM Paste'!F258</f>
        <v>0</v>
      </c>
      <c r="I257" t="str">
        <f>IF('IGM Paste'!H258=0,"-",'IGM Paste'!H258)</f>
        <v>-</v>
      </c>
      <c r="J257" t="str">
        <f>IF('IGM Paste'!I258=0,"-",'IGM Paste'!I258)</f>
        <v>-</v>
      </c>
      <c r="K257" t="str">
        <f>IF('IGM Paste'!J258=0,"-",'IGM Paste'!J258)</f>
        <v>-</v>
      </c>
      <c r="L257">
        <f>'IGM Paste'!K258</f>
        <v>0</v>
      </c>
      <c r="M257" s="20" t="str">
        <f>IF('IGM Paste'!R258=0,"Flat",'IGM Paste'!R258)</f>
        <v>Flat</v>
      </c>
      <c r="N257" s="177">
        <f>'IGM Paste'!AH258</f>
        <v>0</v>
      </c>
      <c r="O257" s="403">
        <f>'IGM Paste'!O258</f>
        <v>0</v>
      </c>
      <c r="P257">
        <f>'IGM Paste'!BC258</f>
        <v>0</v>
      </c>
    </row>
    <row r="258" spans="1:16" x14ac:dyDescent="0.3">
      <c r="A258" s="334">
        <f>'IGM Paste'!A259</f>
        <v>0</v>
      </c>
      <c r="B258">
        <f>'IGM Paste'!Y259</f>
        <v>0</v>
      </c>
      <c r="C258">
        <f>'IGM Paste'!C259</f>
        <v>0</v>
      </c>
      <c r="D258" s="4">
        <f>'IGM Paste'!D259</f>
        <v>0</v>
      </c>
      <c r="E258">
        <f>'IGM Paste'!E259</f>
        <v>0</v>
      </c>
      <c r="F258">
        <f>'IGM Paste'!AL259</f>
        <v>0</v>
      </c>
      <c r="G258" s="763">
        <f>'IGM Paste'!AB259</f>
        <v>0</v>
      </c>
      <c r="H258" s="5">
        <f>'IGM Paste'!F259</f>
        <v>0</v>
      </c>
      <c r="I258" t="str">
        <f>IF('IGM Paste'!H259=0,"-",'IGM Paste'!H259)</f>
        <v>-</v>
      </c>
      <c r="J258" t="str">
        <f>IF('IGM Paste'!I259=0,"-",'IGM Paste'!I259)</f>
        <v>-</v>
      </c>
      <c r="K258" t="str">
        <f>IF('IGM Paste'!J259=0,"-",'IGM Paste'!J259)</f>
        <v>-</v>
      </c>
      <c r="L258">
        <f>'IGM Paste'!K259</f>
        <v>0</v>
      </c>
      <c r="M258" s="20" t="str">
        <f>IF('IGM Paste'!R259=0,"Flat",'IGM Paste'!R259)</f>
        <v>Flat</v>
      </c>
      <c r="N258" s="177">
        <f>'IGM Paste'!AH259</f>
        <v>0</v>
      </c>
      <c r="O258" s="403">
        <f>'IGM Paste'!O259</f>
        <v>0</v>
      </c>
      <c r="P258">
        <f>'IGM Paste'!BC259</f>
        <v>0</v>
      </c>
    </row>
    <row r="259" spans="1:16" x14ac:dyDescent="0.3">
      <c r="A259" s="334">
        <f>'IGM Paste'!A260</f>
        <v>0</v>
      </c>
      <c r="B259">
        <f>'IGM Paste'!Y260</f>
        <v>0</v>
      </c>
      <c r="C259">
        <f>'IGM Paste'!C260</f>
        <v>0</v>
      </c>
      <c r="D259" s="4">
        <f>'IGM Paste'!D260</f>
        <v>0</v>
      </c>
      <c r="E259">
        <f>'IGM Paste'!E260</f>
        <v>0</v>
      </c>
      <c r="F259">
        <f>'IGM Paste'!AL260</f>
        <v>0</v>
      </c>
      <c r="G259" s="763">
        <f>'IGM Paste'!AB260</f>
        <v>0</v>
      </c>
      <c r="H259" s="5">
        <f>'IGM Paste'!F260</f>
        <v>0</v>
      </c>
      <c r="I259" t="str">
        <f>IF('IGM Paste'!H260=0,"-",'IGM Paste'!H260)</f>
        <v>-</v>
      </c>
      <c r="J259" t="str">
        <f>IF('IGM Paste'!I260=0,"-",'IGM Paste'!I260)</f>
        <v>-</v>
      </c>
      <c r="K259" t="str">
        <f>IF('IGM Paste'!J260=0,"-",'IGM Paste'!J260)</f>
        <v>-</v>
      </c>
      <c r="L259">
        <f>'IGM Paste'!K260</f>
        <v>0</v>
      </c>
      <c r="M259" s="20" t="str">
        <f>IF('IGM Paste'!R260=0,"Flat",'IGM Paste'!R260)</f>
        <v>Flat</v>
      </c>
      <c r="N259" s="177">
        <f>'IGM Paste'!AH260</f>
        <v>0</v>
      </c>
      <c r="O259" s="403">
        <f>'IGM Paste'!O260</f>
        <v>0</v>
      </c>
      <c r="P259">
        <f>'IGM Paste'!BC260</f>
        <v>0</v>
      </c>
    </row>
    <row r="260" spans="1:16" x14ac:dyDescent="0.3">
      <c r="A260" s="334">
        <f>'IGM Paste'!A261</f>
        <v>0</v>
      </c>
      <c r="B260">
        <f>'IGM Paste'!Y261</f>
        <v>0</v>
      </c>
      <c r="C260">
        <f>'IGM Paste'!C261</f>
        <v>0</v>
      </c>
      <c r="D260" s="4">
        <f>'IGM Paste'!D261</f>
        <v>0</v>
      </c>
      <c r="E260">
        <f>'IGM Paste'!E261</f>
        <v>0</v>
      </c>
      <c r="F260">
        <f>'IGM Paste'!AL261</f>
        <v>0</v>
      </c>
      <c r="G260" s="763">
        <f>'IGM Paste'!AB261</f>
        <v>0</v>
      </c>
      <c r="H260" s="5">
        <f>'IGM Paste'!F261</f>
        <v>0</v>
      </c>
      <c r="I260" t="str">
        <f>IF('IGM Paste'!H261=0,"-",'IGM Paste'!H261)</f>
        <v>-</v>
      </c>
      <c r="J260" t="str">
        <f>IF('IGM Paste'!I261=0,"-",'IGM Paste'!I261)</f>
        <v>-</v>
      </c>
      <c r="K260" t="str">
        <f>IF('IGM Paste'!J261=0,"-",'IGM Paste'!J261)</f>
        <v>-</v>
      </c>
      <c r="L260">
        <f>'IGM Paste'!K261</f>
        <v>0</v>
      </c>
      <c r="M260" s="20" t="str">
        <f>IF('IGM Paste'!R261=0,"Flat",'IGM Paste'!R261)</f>
        <v>Flat</v>
      </c>
      <c r="N260" s="177">
        <f>'IGM Paste'!AH261</f>
        <v>0</v>
      </c>
      <c r="O260" s="403">
        <f>'IGM Paste'!O261</f>
        <v>0</v>
      </c>
      <c r="P260">
        <f>'IGM Paste'!BC261</f>
        <v>0</v>
      </c>
    </row>
    <row r="261" spans="1:16" x14ac:dyDescent="0.3">
      <c r="A261" s="334">
        <f>'IGM Paste'!A262</f>
        <v>0</v>
      </c>
      <c r="B261">
        <f>'IGM Paste'!Y262</f>
        <v>0</v>
      </c>
      <c r="C261">
        <f>'IGM Paste'!C262</f>
        <v>0</v>
      </c>
      <c r="D261" s="4">
        <f>'IGM Paste'!D262</f>
        <v>0</v>
      </c>
      <c r="E261">
        <f>'IGM Paste'!E262</f>
        <v>0</v>
      </c>
      <c r="F261">
        <f>'IGM Paste'!AL262</f>
        <v>0</v>
      </c>
      <c r="G261" s="763">
        <f>'IGM Paste'!AB262</f>
        <v>0</v>
      </c>
      <c r="H261" s="5">
        <f>'IGM Paste'!F262</f>
        <v>0</v>
      </c>
      <c r="I261" t="str">
        <f>IF('IGM Paste'!H262=0,"-",'IGM Paste'!H262)</f>
        <v>-</v>
      </c>
      <c r="J261" t="str">
        <f>IF('IGM Paste'!I262=0,"-",'IGM Paste'!I262)</f>
        <v>-</v>
      </c>
      <c r="K261" t="str">
        <f>IF('IGM Paste'!J262=0,"-",'IGM Paste'!J262)</f>
        <v>-</v>
      </c>
      <c r="L261">
        <f>'IGM Paste'!K262</f>
        <v>0</v>
      </c>
      <c r="M261" s="20" t="str">
        <f>IF('IGM Paste'!R262=0,"Flat",'IGM Paste'!R262)</f>
        <v>Flat</v>
      </c>
      <c r="N261" s="177">
        <f>'IGM Paste'!AH262</f>
        <v>0</v>
      </c>
      <c r="O261" s="403">
        <f>'IGM Paste'!O262</f>
        <v>0</v>
      </c>
      <c r="P261">
        <f>'IGM Paste'!BC262</f>
        <v>0</v>
      </c>
    </row>
    <row r="262" spans="1:16" x14ac:dyDescent="0.3">
      <c r="A262" s="334">
        <f>'IGM Paste'!A263</f>
        <v>0</v>
      </c>
      <c r="B262">
        <f>'IGM Paste'!Y263</f>
        <v>0</v>
      </c>
      <c r="C262">
        <f>'IGM Paste'!C263</f>
        <v>0</v>
      </c>
      <c r="D262" s="4">
        <f>'IGM Paste'!D263</f>
        <v>0</v>
      </c>
      <c r="E262">
        <f>'IGM Paste'!E263</f>
        <v>0</v>
      </c>
      <c r="F262">
        <f>'IGM Paste'!AL263</f>
        <v>0</v>
      </c>
      <c r="G262" s="763">
        <f>'IGM Paste'!AB263</f>
        <v>0</v>
      </c>
      <c r="H262" s="5">
        <f>'IGM Paste'!F263</f>
        <v>0</v>
      </c>
      <c r="I262" t="str">
        <f>IF('IGM Paste'!H263=0,"-",'IGM Paste'!H263)</f>
        <v>-</v>
      </c>
      <c r="J262" t="str">
        <f>IF('IGM Paste'!I263=0,"-",'IGM Paste'!I263)</f>
        <v>-</v>
      </c>
      <c r="K262" t="str">
        <f>IF('IGM Paste'!J263=0,"-",'IGM Paste'!J263)</f>
        <v>-</v>
      </c>
      <c r="L262">
        <f>'IGM Paste'!K263</f>
        <v>0</v>
      </c>
      <c r="M262" s="20" t="str">
        <f>IF('IGM Paste'!R263=0,"Flat",'IGM Paste'!R263)</f>
        <v>Flat</v>
      </c>
      <c r="N262" s="177">
        <f>'IGM Paste'!AH263</f>
        <v>0</v>
      </c>
      <c r="O262" s="403">
        <f>'IGM Paste'!O263</f>
        <v>0</v>
      </c>
      <c r="P262">
        <f>'IGM Paste'!BC263</f>
        <v>0</v>
      </c>
    </row>
    <row r="263" spans="1:16" x14ac:dyDescent="0.3">
      <c r="A263" s="334">
        <f>'IGM Paste'!A264</f>
        <v>0</v>
      </c>
      <c r="B263">
        <f>'IGM Paste'!Y264</f>
        <v>0</v>
      </c>
      <c r="C263">
        <f>'IGM Paste'!C264</f>
        <v>0</v>
      </c>
      <c r="D263" s="4">
        <f>'IGM Paste'!D264</f>
        <v>0</v>
      </c>
      <c r="E263">
        <f>'IGM Paste'!E264</f>
        <v>0</v>
      </c>
      <c r="F263">
        <f>'IGM Paste'!AL264</f>
        <v>0</v>
      </c>
      <c r="G263" s="763">
        <f>'IGM Paste'!AB264</f>
        <v>0</v>
      </c>
      <c r="H263" s="5">
        <f>'IGM Paste'!F264</f>
        <v>0</v>
      </c>
      <c r="I263" t="str">
        <f>IF('IGM Paste'!H264=0,"-",'IGM Paste'!H264)</f>
        <v>-</v>
      </c>
      <c r="J263" t="str">
        <f>IF('IGM Paste'!I264=0,"-",'IGM Paste'!I264)</f>
        <v>-</v>
      </c>
      <c r="K263" t="str">
        <f>IF('IGM Paste'!J264=0,"-",'IGM Paste'!J264)</f>
        <v>-</v>
      </c>
      <c r="L263">
        <f>'IGM Paste'!K264</f>
        <v>0</v>
      </c>
      <c r="M263" s="20" t="str">
        <f>IF('IGM Paste'!R264=0,"Flat",'IGM Paste'!R264)</f>
        <v>Flat</v>
      </c>
      <c r="N263" s="177">
        <f>'IGM Paste'!AH264</f>
        <v>0</v>
      </c>
      <c r="O263" s="403">
        <f>'IGM Paste'!O264</f>
        <v>0</v>
      </c>
      <c r="P263">
        <f>'IGM Paste'!BC264</f>
        <v>0</v>
      </c>
    </row>
    <row r="264" spans="1:16" x14ac:dyDescent="0.3">
      <c r="A264" s="334">
        <f>'IGM Paste'!A265</f>
        <v>0</v>
      </c>
      <c r="B264">
        <f>'IGM Paste'!Y265</f>
        <v>0</v>
      </c>
      <c r="C264">
        <f>'IGM Paste'!C265</f>
        <v>0</v>
      </c>
      <c r="D264" s="4">
        <f>'IGM Paste'!D265</f>
        <v>0</v>
      </c>
      <c r="E264">
        <f>'IGM Paste'!E265</f>
        <v>0</v>
      </c>
      <c r="F264">
        <f>'IGM Paste'!AL265</f>
        <v>0</v>
      </c>
      <c r="G264" s="763">
        <f>'IGM Paste'!AB265</f>
        <v>0</v>
      </c>
      <c r="H264" s="5">
        <f>'IGM Paste'!F265</f>
        <v>0</v>
      </c>
      <c r="I264" t="str">
        <f>IF('IGM Paste'!H265=0,"-",'IGM Paste'!H265)</f>
        <v>-</v>
      </c>
      <c r="J264" t="str">
        <f>IF('IGM Paste'!I265=0,"-",'IGM Paste'!I265)</f>
        <v>-</v>
      </c>
      <c r="K264" t="str">
        <f>IF('IGM Paste'!J265=0,"-",'IGM Paste'!J265)</f>
        <v>-</v>
      </c>
      <c r="L264">
        <f>'IGM Paste'!K265</f>
        <v>0</v>
      </c>
      <c r="M264" s="20" t="str">
        <f>IF('IGM Paste'!R265=0,"Flat",'IGM Paste'!R265)</f>
        <v>Flat</v>
      </c>
      <c r="N264" s="177">
        <f>'IGM Paste'!AH265</f>
        <v>0</v>
      </c>
      <c r="O264" s="403">
        <f>'IGM Paste'!O265</f>
        <v>0</v>
      </c>
      <c r="P264">
        <f>'IGM Paste'!BC265</f>
        <v>0</v>
      </c>
    </row>
    <row r="265" spans="1:16" x14ac:dyDescent="0.3">
      <c r="A265" s="334">
        <f>'IGM Paste'!A266</f>
        <v>0</v>
      </c>
      <c r="B265">
        <f>'IGM Paste'!Y266</f>
        <v>0</v>
      </c>
      <c r="C265">
        <f>'IGM Paste'!C266</f>
        <v>0</v>
      </c>
      <c r="D265" s="4">
        <f>'IGM Paste'!D266</f>
        <v>0</v>
      </c>
      <c r="E265">
        <f>'IGM Paste'!E266</f>
        <v>0</v>
      </c>
      <c r="F265">
        <f>'IGM Paste'!AL266</f>
        <v>0</v>
      </c>
      <c r="G265" s="763">
        <f>'IGM Paste'!AB266</f>
        <v>0</v>
      </c>
      <c r="H265" s="5">
        <f>'IGM Paste'!F266</f>
        <v>0</v>
      </c>
      <c r="I265" t="str">
        <f>IF('IGM Paste'!H266=0,"-",'IGM Paste'!H266)</f>
        <v>-</v>
      </c>
      <c r="J265" t="str">
        <f>IF('IGM Paste'!I266=0,"-",'IGM Paste'!I266)</f>
        <v>-</v>
      </c>
      <c r="K265" t="str">
        <f>IF('IGM Paste'!J266=0,"-",'IGM Paste'!J266)</f>
        <v>-</v>
      </c>
      <c r="L265">
        <f>'IGM Paste'!K266</f>
        <v>0</v>
      </c>
      <c r="M265" s="20" t="str">
        <f>IF('IGM Paste'!R266=0,"Flat",'IGM Paste'!R266)</f>
        <v>Flat</v>
      </c>
      <c r="N265" s="177">
        <f>'IGM Paste'!AH266</f>
        <v>0</v>
      </c>
      <c r="O265" s="403">
        <f>'IGM Paste'!O266</f>
        <v>0</v>
      </c>
      <c r="P265">
        <f>'IGM Paste'!BC266</f>
        <v>0</v>
      </c>
    </row>
    <row r="266" spans="1:16" x14ac:dyDescent="0.3">
      <c r="A266" s="334">
        <f>'IGM Paste'!A267</f>
        <v>0</v>
      </c>
      <c r="B266">
        <f>'IGM Paste'!Y267</f>
        <v>0</v>
      </c>
      <c r="C266">
        <f>'IGM Paste'!C267</f>
        <v>0</v>
      </c>
      <c r="D266" s="4">
        <f>'IGM Paste'!D267</f>
        <v>0</v>
      </c>
      <c r="E266">
        <f>'IGM Paste'!E267</f>
        <v>0</v>
      </c>
      <c r="F266">
        <f>'IGM Paste'!AL267</f>
        <v>0</v>
      </c>
      <c r="G266" s="763">
        <f>'IGM Paste'!AB267</f>
        <v>0</v>
      </c>
      <c r="H266" s="5">
        <f>'IGM Paste'!F267</f>
        <v>0</v>
      </c>
      <c r="I266" t="str">
        <f>IF('IGM Paste'!H267=0,"-",'IGM Paste'!H267)</f>
        <v>-</v>
      </c>
      <c r="J266" t="str">
        <f>IF('IGM Paste'!I267=0,"-",'IGM Paste'!I267)</f>
        <v>-</v>
      </c>
      <c r="K266" t="str">
        <f>IF('IGM Paste'!J267=0,"-",'IGM Paste'!J267)</f>
        <v>-</v>
      </c>
      <c r="L266">
        <f>'IGM Paste'!K267</f>
        <v>0</v>
      </c>
      <c r="M266" s="20" t="str">
        <f>IF('IGM Paste'!R267=0,"Flat",'IGM Paste'!R267)</f>
        <v>Flat</v>
      </c>
      <c r="N266" s="177">
        <f>'IGM Paste'!AH267</f>
        <v>0</v>
      </c>
      <c r="O266" s="403">
        <f>'IGM Paste'!O267</f>
        <v>0</v>
      </c>
      <c r="P266">
        <f>'IGM Paste'!BC267</f>
        <v>0</v>
      </c>
    </row>
    <row r="267" spans="1:16" x14ac:dyDescent="0.3">
      <c r="A267" s="334">
        <f>'IGM Paste'!A268</f>
        <v>0</v>
      </c>
      <c r="B267">
        <f>'IGM Paste'!Y268</f>
        <v>0</v>
      </c>
      <c r="C267">
        <f>'IGM Paste'!C268</f>
        <v>0</v>
      </c>
      <c r="D267" s="4">
        <f>'IGM Paste'!D268</f>
        <v>0</v>
      </c>
      <c r="E267">
        <f>'IGM Paste'!E268</f>
        <v>0</v>
      </c>
      <c r="F267">
        <f>'IGM Paste'!AL268</f>
        <v>0</v>
      </c>
      <c r="G267" s="763">
        <f>'IGM Paste'!AB268</f>
        <v>0</v>
      </c>
      <c r="H267" s="5">
        <f>'IGM Paste'!F268</f>
        <v>0</v>
      </c>
      <c r="I267" t="str">
        <f>IF('IGM Paste'!H268=0,"-",'IGM Paste'!H268)</f>
        <v>-</v>
      </c>
      <c r="J267" t="str">
        <f>IF('IGM Paste'!I268=0,"-",'IGM Paste'!I268)</f>
        <v>-</v>
      </c>
      <c r="K267" t="str">
        <f>IF('IGM Paste'!J268=0,"-",'IGM Paste'!J268)</f>
        <v>-</v>
      </c>
      <c r="L267">
        <f>'IGM Paste'!K268</f>
        <v>0</v>
      </c>
      <c r="M267" s="20" t="str">
        <f>IF('IGM Paste'!R268=0,"Flat",'IGM Paste'!R268)</f>
        <v>Flat</v>
      </c>
      <c r="N267" s="177">
        <f>'IGM Paste'!AH268</f>
        <v>0</v>
      </c>
      <c r="O267" s="403">
        <f>'IGM Paste'!O268</f>
        <v>0</v>
      </c>
      <c r="P267">
        <f>'IGM Paste'!BC268</f>
        <v>0</v>
      </c>
    </row>
    <row r="268" spans="1:16" x14ac:dyDescent="0.3">
      <c r="A268" s="334">
        <f>'IGM Paste'!A269</f>
        <v>0</v>
      </c>
      <c r="B268">
        <f>'IGM Paste'!Y269</f>
        <v>0</v>
      </c>
      <c r="C268">
        <f>'IGM Paste'!C269</f>
        <v>0</v>
      </c>
      <c r="D268" s="4">
        <f>'IGM Paste'!D269</f>
        <v>0</v>
      </c>
      <c r="E268">
        <f>'IGM Paste'!E269</f>
        <v>0</v>
      </c>
      <c r="F268">
        <f>'IGM Paste'!AL269</f>
        <v>0</v>
      </c>
      <c r="G268" s="763">
        <f>'IGM Paste'!AB269</f>
        <v>0</v>
      </c>
      <c r="H268" s="5">
        <f>'IGM Paste'!F269</f>
        <v>0</v>
      </c>
      <c r="I268" t="str">
        <f>IF('IGM Paste'!H269=0,"-",'IGM Paste'!H269)</f>
        <v>-</v>
      </c>
      <c r="J268" t="str">
        <f>IF('IGM Paste'!I269=0,"-",'IGM Paste'!I269)</f>
        <v>-</v>
      </c>
      <c r="K268" t="str">
        <f>IF('IGM Paste'!J269=0,"-",'IGM Paste'!J269)</f>
        <v>-</v>
      </c>
      <c r="L268">
        <f>'IGM Paste'!K269</f>
        <v>0</v>
      </c>
      <c r="M268" s="20" t="str">
        <f>IF('IGM Paste'!R269=0,"Flat",'IGM Paste'!R269)</f>
        <v>Flat</v>
      </c>
      <c r="N268" s="177">
        <f>'IGM Paste'!AH269</f>
        <v>0</v>
      </c>
      <c r="O268" s="403">
        <f>'IGM Paste'!O269</f>
        <v>0</v>
      </c>
      <c r="P268">
        <f>'IGM Paste'!BC269</f>
        <v>0</v>
      </c>
    </row>
    <row r="269" spans="1:16" x14ac:dyDescent="0.3">
      <c r="A269" s="334">
        <f>'IGM Paste'!A270</f>
        <v>0</v>
      </c>
      <c r="B269">
        <f>'IGM Paste'!Y270</f>
        <v>0</v>
      </c>
      <c r="C269">
        <f>'IGM Paste'!C270</f>
        <v>0</v>
      </c>
      <c r="D269" s="4">
        <f>'IGM Paste'!D270</f>
        <v>0</v>
      </c>
      <c r="E269">
        <f>'IGM Paste'!E270</f>
        <v>0</v>
      </c>
      <c r="F269">
        <f>'IGM Paste'!AL270</f>
        <v>0</v>
      </c>
      <c r="G269" s="763">
        <f>'IGM Paste'!AB270</f>
        <v>0</v>
      </c>
      <c r="H269" s="5">
        <f>'IGM Paste'!F270</f>
        <v>0</v>
      </c>
      <c r="I269" t="str">
        <f>IF('IGM Paste'!H270=0,"-",'IGM Paste'!H270)</f>
        <v>-</v>
      </c>
      <c r="J269" t="str">
        <f>IF('IGM Paste'!I270=0,"-",'IGM Paste'!I270)</f>
        <v>-</v>
      </c>
      <c r="K269" t="str">
        <f>IF('IGM Paste'!J270=0,"-",'IGM Paste'!J270)</f>
        <v>-</v>
      </c>
      <c r="L269">
        <f>'IGM Paste'!K270</f>
        <v>0</v>
      </c>
      <c r="M269" s="20" t="str">
        <f>IF('IGM Paste'!R270=0,"Flat",'IGM Paste'!R270)</f>
        <v>Flat</v>
      </c>
      <c r="N269" s="177">
        <f>'IGM Paste'!AH270</f>
        <v>0</v>
      </c>
      <c r="O269" s="403">
        <f>'IGM Paste'!O270</f>
        <v>0</v>
      </c>
      <c r="P269">
        <f>'IGM Paste'!BC270</f>
        <v>0</v>
      </c>
    </row>
    <row r="270" spans="1:16" x14ac:dyDescent="0.3">
      <c r="A270" s="334">
        <f>'IGM Paste'!A271</f>
        <v>0</v>
      </c>
      <c r="B270">
        <f>'IGM Paste'!Y271</f>
        <v>0</v>
      </c>
      <c r="C270">
        <f>'IGM Paste'!C271</f>
        <v>0</v>
      </c>
      <c r="D270" s="4">
        <f>'IGM Paste'!D271</f>
        <v>0</v>
      </c>
      <c r="E270">
        <f>'IGM Paste'!E271</f>
        <v>0</v>
      </c>
      <c r="F270">
        <f>'IGM Paste'!AL271</f>
        <v>0</v>
      </c>
      <c r="G270" s="763">
        <f>'IGM Paste'!AB271</f>
        <v>0</v>
      </c>
      <c r="H270" s="5">
        <f>'IGM Paste'!F271</f>
        <v>0</v>
      </c>
      <c r="I270" t="str">
        <f>IF('IGM Paste'!H271=0,"-",'IGM Paste'!H271)</f>
        <v>-</v>
      </c>
      <c r="J270" t="str">
        <f>IF('IGM Paste'!I271=0,"-",'IGM Paste'!I271)</f>
        <v>-</v>
      </c>
      <c r="K270" t="str">
        <f>IF('IGM Paste'!J271=0,"-",'IGM Paste'!J271)</f>
        <v>-</v>
      </c>
      <c r="L270">
        <f>'IGM Paste'!K271</f>
        <v>0</v>
      </c>
      <c r="M270" s="20" t="str">
        <f>IF('IGM Paste'!R271=0,"Flat",'IGM Paste'!R271)</f>
        <v>Flat</v>
      </c>
      <c r="N270" s="177">
        <f>'IGM Paste'!AH271</f>
        <v>0</v>
      </c>
      <c r="O270" s="403">
        <f>'IGM Paste'!O271</f>
        <v>0</v>
      </c>
      <c r="P270">
        <f>'IGM Paste'!BC271</f>
        <v>0</v>
      </c>
    </row>
    <row r="271" spans="1:16" x14ac:dyDescent="0.3">
      <c r="A271" s="334">
        <f>'IGM Paste'!A272</f>
        <v>0</v>
      </c>
      <c r="B271">
        <f>'IGM Paste'!Y272</f>
        <v>0</v>
      </c>
      <c r="C271">
        <f>'IGM Paste'!C272</f>
        <v>0</v>
      </c>
      <c r="D271" s="4">
        <f>'IGM Paste'!D272</f>
        <v>0</v>
      </c>
      <c r="E271">
        <f>'IGM Paste'!E272</f>
        <v>0</v>
      </c>
      <c r="F271">
        <f>'IGM Paste'!AL272</f>
        <v>0</v>
      </c>
      <c r="G271" s="763">
        <f>'IGM Paste'!AB272</f>
        <v>0</v>
      </c>
      <c r="H271" s="5">
        <f>'IGM Paste'!F272</f>
        <v>0</v>
      </c>
      <c r="I271" t="str">
        <f>IF('IGM Paste'!H272=0,"-",'IGM Paste'!H272)</f>
        <v>-</v>
      </c>
      <c r="J271" t="str">
        <f>IF('IGM Paste'!I272=0,"-",'IGM Paste'!I272)</f>
        <v>-</v>
      </c>
      <c r="K271" t="str">
        <f>IF('IGM Paste'!J272=0,"-",'IGM Paste'!J272)</f>
        <v>-</v>
      </c>
      <c r="L271">
        <f>'IGM Paste'!K272</f>
        <v>0</v>
      </c>
      <c r="M271" s="20" t="str">
        <f>IF('IGM Paste'!R272=0,"Flat",'IGM Paste'!R272)</f>
        <v>Flat</v>
      </c>
      <c r="N271" s="177">
        <f>'IGM Paste'!AH272</f>
        <v>0</v>
      </c>
      <c r="O271" s="403">
        <f>'IGM Paste'!O272</f>
        <v>0</v>
      </c>
      <c r="P271">
        <f>'IGM Paste'!BC272</f>
        <v>0</v>
      </c>
    </row>
    <row r="272" spans="1:16" x14ac:dyDescent="0.3">
      <c r="A272" s="334">
        <f>'IGM Paste'!A273</f>
        <v>0</v>
      </c>
      <c r="B272">
        <f>'IGM Paste'!Y273</f>
        <v>0</v>
      </c>
      <c r="C272">
        <f>'IGM Paste'!C273</f>
        <v>0</v>
      </c>
      <c r="D272" s="4">
        <f>'IGM Paste'!D273</f>
        <v>0</v>
      </c>
      <c r="E272">
        <f>'IGM Paste'!E273</f>
        <v>0</v>
      </c>
      <c r="F272">
        <f>'IGM Paste'!AL273</f>
        <v>0</v>
      </c>
      <c r="G272" s="763">
        <f>'IGM Paste'!AB273</f>
        <v>0</v>
      </c>
      <c r="H272" s="5">
        <f>'IGM Paste'!F273</f>
        <v>0</v>
      </c>
      <c r="I272" t="str">
        <f>IF('IGM Paste'!H273=0,"-",'IGM Paste'!H273)</f>
        <v>-</v>
      </c>
      <c r="J272" t="str">
        <f>IF('IGM Paste'!I273=0,"-",'IGM Paste'!I273)</f>
        <v>-</v>
      </c>
      <c r="K272" t="str">
        <f>IF('IGM Paste'!J273=0,"-",'IGM Paste'!J273)</f>
        <v>-</v>
      </c>
      <c r="L272">
        <f>'IGM Paste'!K273</f>
        <v>0</v>
      </c>
      <c r="M272" s="20" t="str">
        <f>IF('IGM Paste'!R273=0,"Flat",'IGM Paste'!R273)</f>
        <v>Flat</v>
      </c>
      <c r="N272" s="177">
        <f>'IGM Paste'!AH273</f>
        <v>0</v>
      </c>
      <c r="O272" s="403">
        <f>'IGM Paste'!O273</f>
        <v>0</v>
      </c>
      <c r="P272">
        <f>'IGM Paste'!BC273</f>
        <v>0</v>
      </c>
    </row>
    <row r="273" spans="1:16" x14ac:dyDescent="0.3">
      <c r="A273" s="334">
        <f>'IGM Paste'!A274</f>
        <v>0</v>
      </c>
      <c r="B273">
        <f>'IGM Paste'!Y274</f>
        <v>0</v>
      </c>
      <c r="C273">
        <f>'IGM Paste'!C274</f>
        <v>0</v>
      </c>
      <c r="D273" s="4">
        <f>'IGM Paste'!D274</f>
        <v>0</v>
      </c>
      <c r="E273">
        <f>'IGM Paste'!E274</f>
        <v>0</v>
      </c>
      <c r="F273">
        <f>'IGM Paste'!AL274</f>
        <v>0</v>
      </c>
      <c r="G273" s="763">
        <f>'IGM Paste'!AB274</f>
        <v>0</v>
      </c>
      <c r="H273" s="5">
        <f>'IGM Paste'!F274</f>
        <v>0</v>
      </c>
      <c r="I273" t="str">
        <f>IF('IGM Paste'!H274=0,"-",'IGM Paste'!H274)</f>
        <v>-</v>
      </c>
      <c r="J273" t="str">
        <f>IF('IGM Paste'!I274=0,"-",'IGM Paste'!I274)</f>
        <v>-</v>
      </c>
      <c r="K273" t="str">
        <f>IF('IGM Paste'!J274=0,"-",'IGM Paste'!J274)</f>
        <v>-</v>
      </c>
      <c r="L273">
        <f>'IGM Paste'!K274</f>
        <v>0</v>
      </c>
      <c r="M273" s="20" t="str">
        <f>IF('IGM Paste'!R274=0,"Flat",'IGM Paste'!R274)</f>
        <v>Flat</v>
      </c>
      <c r="N273" s="177">
        <f>'IGM Paste'!AH274</f>
        <v>0</v>
      </c>
      <c r="O273" s="403">
        <f>'IGM Paste'!O274</f>
        <v>0</v>
      </c>
      <c r="P273">
        <f>'IGM Paste'!BC274</f>
        <v>0</v>
      </c>
    </row>
    <row r="274" spans="1:16" x14ac:dyDescent="0.3">
      <c r="A274" s="334">
        <f>'IGM Paste'!A275</f>
        <v>0</v>
      </c>
      <c r="B274">
        <f>'IGM Paste'!Y275</f>
        <v>0</v>
      </c>
      <c r="C274">
        <f>'IGM Paste'!C275</f>
        <v>0</v>
      </c>
      <c r="D274" s="4">
        <f>'IGM Paste'!D275</f>
        <v>0</v>
      </c>
      <c r="E274">
        <f>'IGM Paste'!E275</f>
        <v>0</v>
      </c>
      <c r="F274">
        <f>'IGM Paste'!AL275</f>
        <v>0</v>
      </c>
      <c r="G274" s="763">
        <f>'IGM Paste'!AB275</f>
        <v>0</v>
      </c>
      <c r="H274" s="5">
        <f>'IGM Paste'!F275</f>
        <v>0</v>
      </c>
      <c r="I274" t="str">
        <f>IF('IGM Paste'!H275=0,"-",'IGM Paste'!H275)</f>
        <v>-</v>
      </c>
      <c r="J274" t="str">
        <f>IF('IGM Paste'!I275=0,"-",'IGM Paste'!I275)</f>
        <v>-</v>
      </c>
      <c r="K274" t="str">
        <f>IF('IGM Paste'!J275=0,"-",'IGM Paste'!J275)</f>
        <v>-</v>
      </c>
      <c r="L274">
        <f>'IGM Paste'!K275</f>
        <v>0</v>
      </c>
      <c r="M274" s="20" t="str">
        <f>IF('IGM Paste'!R275=0,"Flat",'IGM Paste'!R275)</f>
        <v>Flat</v>
      </c>
      <c r="N274" s="177">
        <f>'IGM Paste'!AH275</f>
        <v>0</v>
      </c>
      <c r="O274" s="403">
        <f>'IGM Paste'!O275</f>
        <v>0</v>
      </c>
      <c r="P274">
        <f>'IGM Paste'!BC275</f>
        <v>0</v>
      </c>
    </row>
    <row r="275" spans="1:16" x14ac:dyDescent="0.3">
      <c r="A275" s="334">
        <f>'IGM Paste'!A276</f>
        <v>0</v>
      </c>
      <c r="B275">
        <f>'IGM Paste'!Y276</f>
        <v>0</v>
      </c>
      <c r="C275">
        <f>'IGM Paste'!C276</f>
        <v>0</v>
      </c>
      <c r="D275" s="4">
        <f>'IGM Paste'!D276</f>
        <v>0</v>
      </c>
      <c r="E275">
        <f>'IGM Paste'!E276</f>
        <v>0</v>
      </c>
      <c r="F275">
        <f>'IGM Paste'!AL276</f>
        <v>0</v>
      </c>
      <c r="G275" s="763">
        <f>'IGM Paste'!AB276</f>
        <v>0</v>
      </c>
      <c r="H275" s="5">
        <f>'IGM Paste'!F276</f>
        <v>0</v>
      </c>
      <c r="I275" t="str">
        <f>IF('IGM Paste'!H276=0,"-",'IGM Paste'!H276)</f>
        <v>-</v>
      </c>
      <c r="J275" t="str">
        <f>IF('IGM Paste'!I276=0,"-",'IGM Paste'!I276)</f>
        <v>-</v>
      </c>
      <c r="K275" t="str">
        <f>IF('IGM Paste'!J276=0,"-",'IGM Paste'!J276)</f>
        <v>-</v>
      </c>
      <c r="L275">
        <f>'IGM Paste'!K276</f>
        <v>0</v>
      </c>
      <c r="M275" s="20" t="str">
        <f>IF('IGM Paste'!R276=0,"Flat",'IGM Paste'!R276)</f>
        <v>Flat</v>
      </c>
      <c r="N275" s="177">
        <f>'IGM Paste'!AH276</f>
        <v>0</v>
      </c>
      <c r="O275" s="403">
        <f>'IGM Paste'!O276</f>
        <v>0</v>
      </c>
      <c r="P275">
        <f>'IGM Paste'!BC276</f>
        <v>0</v>
      </c>
    </row>
    <row r="276" spans="1:16" x14ac:dyDescent="0.3">
      <c r="A276" s="334">
        <f>'IGM Paste'!A277</f>
        <v>0</v>
      </c>
      <c r="B276">
        <f>'IGM Paste'!Y277</f>
        <v>0</v>
      </c>
      <c r="C276">
        <f>'IGM Paste'!C277</f>
        <v>0</v>
      </c>
      <c r="D276" s="4">
        <f>'IGM Paste'!D277</f>
        <v>0</v>
      </c>
      <c r="E276">
        <f>'IGM Paste'!E277</f>
        <v>0</v>
      </c>
      <c r="F276">
        <f>'IGM Paste'!AL277</f>
        <v>0</v>
      </c>
      <c r="G276" s="763">
        <f>'IGM Paste'!AB277</f>
        <v>0</v>
      </c>
      <c r="H276" s="5">
        <f>'IGM Paste'!F277</f>
        <v>0</v>
      </c>
      <c r="I276" t="str">
        <f>IF('IGM Paste'!H277=0,"-",'IGM Paste'!H277)</f>
        <v>-</v>
      </c>
      <c r="J276" t="str">
        <f>IF('IGM Paste'!I277=0,"-",'IGM Paste'!I277)</f>
        <v>-</v>
      </c>
      <c r="K276" t="str">
        <f>IF('IGM Paste'!J277=0,"-",'IGM Paste'!J277)</f>
        <v>-</v>
      </c>
      <c r="L276">
        <f>'IGM Paste'!K277</f>
        <v>0</v>
      </c>
      <c r="M276" s="20" t="str">
        <f>IF('IGM Paste'!R277=0,"Flat",'IGM Paste'!R277)</f>
        <v>Flat</v>
      </c>
      <c r="N276" s="177">
        <f>'IGM Paste'!AH277</f>
        <v>0</v>
      </c>
      <c r="O276" s="403">
        <f>'IGM Paste'!O277</f>
        <v>0</v>
      </c>
      <c r="P276">
        <f>'IGM Paste'!BC277</f>
        <v>0</v>
      </c>
    </row>
    <row r="277" spans="1:16" x14ac:dyDescent="0.3">
      <c r="A277" s="334">
        <f>'IGM Paste'!A278</f>
        <v>0</v>
      </c>
      <c r="B277">
        <f>'IGM Paste'!Y278</f>
        <v>0</v>
      </c>
      <c r="C277">
        <f>'IGM Paste'!C278</f>
        <v>0</v>
      </c>
      <c r="D277" s="4">
        <f>'IGM Paste'!D278</f>
        <v>0</v>
      </c>
      <c r="E277">
        <f>'IGM Paste'!E278</f>
        <v>0</v>
      </c>
      <c r="F277">
        <f>'IGM Paste'!AL278</f>
        <v>0</v>
      </c>
      <c r="G277" s="763">
        <f>'IGM Paste'!AB278</f>
        <v>0</v>
      </c>
      <c r="H277" s="5">
        <f>'IGM Paste'!F278</f>
        <v>0</v>
      </c>
      <c r="I277" t="str">
        <f>IF('IGM Paste'!H278=0,"-",'IGM Paste'!H278)</f>
        <v>-</v>
      </c>
      <c r="J277" t="str">
        <f>IF('IGM Paste'!I278=0,"-",'IGM Paste'!I278)</f>
        <v>-</v>
      </c>
      <c r="K277" t="str">
        <f>IF('IGM Paste'!J278=0,"-",'IGM Paste'!J278)</f>
        <v>-</v>
      </c>
      <c r="L277">
        <f>'IGM Paste'!K278</f>
        <v>0</v>
      </c>
      <c r="M277" s="20" t="str">
        <f>IF('IGM Paste'!R278=0,"Flat",'IGM Paste'!R278)</f>
        <v>Flat</v>
      </c>
      <c r="N277" s="177">
        <f>'IGM Paste'!AH278</f>
        <v>0</v>
      </c>
      <c r="O277" s="403">
        <f>'IGM Paste'!O278</f>
        <v>0</v>
      </c>
      <c r="P277">
        <f>'IGM Paste'!BC278</f>
        <v>0</v>
      </c>
    </row>
    <row r="278" spans="1:16" x14ac:dyDescent="0.3">
      <c r="A278" s="334">
        <f>'IGM Paste'!A279</f>
        <v>0</v>
      </c>
      <c r="B278">
        <f>'IGM Paste'!Y279</f>
        <v>0</v>
      </c>
      <c r="C278">
        <f>'IGM Paste'!C279</f>
        <v>0</v>
      </c>
      <c r="D278" s="4">
        <f>'IGM Paste'!D279</f>
        <v>0</v>
      </c>
      <c r="E278">
        <f>'IGM Paste'!E279</f>
        <v>0</v>
      </c>
      <c r="F278">
        <f>'IGM Paste'!AL279</f>
        <v>0</v>
      </c>
      <c r="G278" s="763">
        <f>'IGM Paste'!AB279</f>
        <v>0</v>
      </c>
      <c r="H278" s="5">
        <f>'IGM Paste'!F279</f>
        <v>0</v>
      </c>
      <c r="I278" t="str">
        <f>IF('IGM Paste'!H279=0,"-",'IGM Paste'!H279)</f>
        <v>-</v>
      </c>
      <c r="J278" t="str">
        <f>IF('IGM Paste'!I279=0,"-",'IGM Paste'!I279)</f>
        <v>-</v>
      </c>
      <c r="K278" t="str">
        <f>IF('IGM Paste'!J279=0,"-",'IGM Paste'!J279)</f>
        <v>-</v>
      </c>
      <c r="L278">
        <f>'IGM Paste'!K279</f>
        <v>0</v>
      </c>
      <c r="M278" s="20" t="str">
        <f>IF('IGM Paste'!R279=0,"Flat",'IGM Paste'!R279)</f>
        <v>Flat</v>
      </c>
      <c r="N278" s="177">
        <f>'IGM Paste'!AH279</f>
        <v>0</v>
      </c>
      <c r="O278" s="403">
        <f>'IGM Paste'!O279</f>
        <v>0</v>
      </c>
      <c r="P278">
        <f>'IGM Paste'!BC279</f>
        <v>0</v>
      </c>
    </row>
    <row r="279" spans="1:16" x14ac:dyDescent="0.3">
      <c r="A279" s="334">
        <f>'IGM Paste'!A280</f>
        <v>0</v>
      </c>
      <c r="B279">
        <f>'IGM Paste'!Y280</f>
        <v>0</v>
      </c>
      <c r="C279">
        <f>'IGM Paste'!C280</f>
        <v>0</v>
      </c>
      <c r="D279" s="4">
        <f>'IGM Paste'!D280</f>
        <v>0</v>
      </c>
      <c r="E279">
        <f>'IGM Paste'!E280</f>
        <v>0</v>
      </c>
      <c r="F279">
        <f>'IGM Paste'!AL280</f>
        <v>0</v>
      </c>
      <c r="G279" s="763">
        <f>'IGM Paste'!AB280</f>
        <v>0</v>
      </c>
      <c r="H279" s="5">
        <f>'IGM Paste'!F280</f>
        <v>0</v>
      </c>
      <c r="I279" t="str">
        <f>IF('IGM Paste'!H280=0,"-",'IGM Paste'!H280)</f>
        <v>-</v>
      </c>
      <c r="J279" t="str">
        <f>IF('IGM Paste'!I280=0,"-",'IGM Paste'!I280)</f>
        <v>-</v>
      </c>
      <c r="K279" t="str">
        <f>IF('IGM Paste'!J280=0,"-",'IGM Paste'!J280)</f>
        <v>-</v>
      </c>
      <c r="L279">
        <f>'IGM Paste'!K280</f>
        <v>0</v>
      </c>
      <c r="M279" s="20" t="str">
        <f>IF('IGM Paste'!R280=0,"Flat",'IGM Paste'!R280)</f>
        <v>Flat</v>
      </c>
      <c r="N279" s="177">
        <f>'IGM Paste'!AH280</f>
        <v>0</v>
      </c>
      <c r="O279" s="403">
        <f>'IGM Paste'!O280</f>
        <v>0</v>
      </c>
      <c r="P279">
        <f>'IGM Paste'!BC280</f>
        <v>0</v>
      </c>
    </row>
    <row r="280" spans="1:16" x14ac:dyDescent="0.3">
      <c r="A280" s="334">
        <f>'IGM Paste'!A281</f>
        <v>0</v>
      </c>
      <c r="B280">
        <f>'IGM Paste'!Y281</f>
        <v>0</v>
      </c>
      <c r="C280">
        <f>'IGM Paste'!C281</f>
        <v>0</v>
      </c>
      <c r="D280" s="4">
        <f>'IGM Paste'!D281</f>
        <v>0</v>
      </c>
      <c r="E280">
        <f>'IGM Paste'!E281</f>
        <v>0</v>
      </c>
      <c r="F280">
        <f>'IGM Paste'!AL281</f>
        <v>0</v>
      </c>
      <c r="G280" s="763">
        <f>'IGM Paste'!AB281</f>
        <v>0</v>
      </c>
      <c r="H280" s="5">
        <f>'IGM Paste'!F281</f>
        <v>0</v>
      </c>
      <c r="I280" t="str">
        <f>IF('IGM Paste'!H281=0,"-",'IGM Paste'!H281)</f>
        <v>-</v>
      </c>
      <c r="J280" t="str">
        <f>IF('IGM Paste'!I281=0,"-",'IGM Paste'!I281)</f>
        <v>-</v>
      </c>
      <c r="K280" t="str">
        <f>IF('IGM Paste'!J281=0,"-",'IGM Paste'!J281)</f>
        <v>-</v>
      </c>
      <c r="L280">
        <f>'IGM Paste'!K281</f>
        <v>0</v>
      </c>
      <c r="M280" s="20" t="str">
        <f>IF('IGM Paste'!R281=0,"Flat",'IGM Paste'!R281)</f>
        <v>Flat</v>
      </c>
      <c r="N280" s="177">
        <f>'IGM Paste'!AH281</f>
        <v>0</v>
      </c>
      <c r="O280" s="403">
        <f>'IGM Paste'!O281</f>
        <v>0</v>
      </c>
      <c r="P280">
        <f>'IGM Paste'!BC281</f>
        <v>0</v>
      </c>
    </row>
    <row r="281" spans="1:16" x14ac:dyDescent="0.3">
      <c r="A281" s="334">
        <f>'IGM Paste'!A282</f>
        <v>0</v>
      </c>
      <c r="B281">
        <f>'IGM Paste'!Y282</f>
        <v>0</v>
      </c>
      <c r="C281">
        <f>'IGM Paste'!C282</f>
        <v>0</v>
      </c>
      <c r="D281" s="4">
        <f>'IGM Paste'!D282</f>
        <v>0</v>
      </c>
      <c r="E281">
        <f>'IGM Paste'!E282</f>
        <v>0</v>
      </c>
      <c r="F281">
        <f>'IGM Paste'!AL282</f>
        <v>0</v>
      </c>
      <c r="G281" s="763">
        <f>'IGM Paste'!AB282</f>
        <v>0</v>
      </c>
      <c r="H281" s="5">
        <f>'IGM Paste'!F282</f>
        <v>0</v>
      </c>
      <c r="I281" t="str">
        <f>IF('IGM Paste'!H282=0,"-",'IGM Paste'!H282)</f>
        <v>-</v>
      </c>
      <c r="J281" t="str">
        <f>IF('IGM Paste'!I282=0,"-",'IGM Paste'!I282)</f>
        <v>-</v>
      </c>
      <c r="K281" t="str">
        <f>IF('IGM Paste'!J282=0,"-",'IGM Paste'!J282)</f>
        <v>-</v>
      </c>
      <c r="L281">
        <f>'IGM Paste'!K282</f>
        <v>0</v>
      </c>
      <c r="M281" s="20" t="str">
        <f>IF('IGM Paste'!R282=0,"Flat",'IGM Paste'!R282)</f>
        <v>Flat</v>
      </c>
      <c r="N281" s="177">
        <f>'IGM Paste'!AH282</f>
        <v>0</v>
      </c>
      <c r="O281" s="403">
        <f>'IGM Paste'!O282</f>
        <v>0</v>
      </c>
      <c r="P281">
        <f>'IGM Paste'!BC282</f>
        <v>0</v>
      </c>
    </row>
    <row r="282" spans="1:16" x14ac:dyDescent="0.3">
      <c r="A282" s="334">
        <f>'IGM Paste'!A283</f>
        <v>0</v>
      </c>
      <c r="B282">
        <f>'IGM Paste'!Y283</f>
        <v>0</v>
      </c>
      <c r="C282">
        <f>'IGM Paste'!C283</f>
        <v>0</v>
      </c>
      <c r="D282" s="4">
        <f>'IGM Paste'!D283</f>
        <v>0</v>
      </c>
      <c r="E282">
        <f>'IGM Paste'!E283</f>
        <v>0</v>
      </c>
      <c r="F282">
        <f>'IGM Paste'!AL283</f>
        <v>0</v>
      </c>
      <c r="G282" s="763">
        <f>'IGM Paste'!AB283</f>
        <v>0</v>
      </c>
      <c r="H282" s="5">
        <f>'IGM Paste'!F283</f>
        <v>0</v>
      </c>
      <c r="I282" t="str">
        <f>IF('IGM Paste'!H283=0,"-",'IGM Paste'!H283)</f>
        <v>-</v>
      </c>
      <c r="J282" t="str">
        <f>IF('IGM Paste'!I283=0,"-",'IGM Paste'!I283)</f>
        <v>-</v>
      </c>
      <c r="K282" t="str">
        <f>IF('IGM Paste'!J283=0,"-",'IGM Paste'!J283)</f>
        <v>-</v>
      </c>
      <c r="L282">
        <f>'IGM Paste'!K283</f>
        <v>0</v>
      </c>
      <c r="M282" s="20" t="str">
        <f>IF('IGM Paste'!R283=0,"Flat",'IGM Paste'!R283)</f>
        <v>Flat</v>
      </c>
      <c r="N282" s="177">
        <f>'IGM Paste'!AH283</f>
        <v>0</v>
      </c>
      <c r="O282" s="403">
        <f>'IGM Paste'!O283</f>
        <v>0</v>
      </c>
      <c r="P282">
        <f>'IGM Paste'!BC283</f>
        <v>0</v>
      </c>
    </row>
    <row r="283" spans="1:16" x14ac:dyDescent="0.3">
      <c r="A283" s="334">
        <f>'IGM Paste'!A284</f>
        <v>0</v>
      </c>
      <c r="B283">
        <f>'IGM Paste'!Y284</f>
        <v>0</v>
      </c>
      <c r="C283">
        <f>'IGM Paste'!C284</f>
        <v>0</v>
      </c>
      <c r="D283" s="4">
        <f>'IGM Paste'!D284</f>
        <v>0</v>
      </c>
      <c r="E283">
        <f>'IGM Paste'!E284</f>
        <v>0</v>
      </c>
      <c r="F283">
        <f>'IGM Paste'!AL284</f>
        <v>0</v>
      </c>
      <c r="G283" s="763">
        <f>'IGM Paste'!AB284</f>
        <v>0</v>
      </c>
      <c r="H283" s="5">
        <f>'IGM Paste'!F284</f>
        <v>0</v>
      </c>
      <c r="I283" t="str">
        <f>IF('IGM Paste'!H284=0,"-",'IGM Paste'!H284)</f>
        <v>-</v>
      </c>
      <c r="J283" t="str">
        <f>IF('IGM Paste'!I284=0,"-",'IGM Paste'!I284)</f>
        <v>-</v>
      </c>
      <c r="K283" t="str">
        <f>IF('IGM Paste'!J284=0,"-",'IGM Paste'!J284)</f>
        <v>-</v>
      </c>
      <c r="L283">
        <f>'IGM Paste'!K284</f>
        <v>0</v>
      </c>
      <c r="M283" s="20" t="str">
        <f>IF('IGM Paste'!R284=0,"Flat",'IGM Paste'!R284)</f>
        <v>Flat</v>
      </c>
      <c r="N283" s="177">
        <f>'IGM Paste'!AH284</f>
        <v>0</v>
      </c>
      <c r="O283" s="403">
        <f>'IGM Paste'!O284</f>
        <v>0</v>
      </c>
      <c r="P283">
        <f>'IGM Paste'!BC284</f>
        <v>0</v>
      </c>
    </row>
    <row r="284" spans="1:16" x14ac:dyDescent="0.3">
      <c r="A284" s="334">
        <f>'IGM Paste'!A285</f>
        <v>0</v>
      </c>
      <c r="B284">
        <f>'IGM Paste'!Y285</f>
        <v>0</v>
      </c>
      <c r="C284">
        <f>'IGM Paste'!C285</f>
        <v>0</v>
      </c>
      <c r="D284" s="4">
        <f>'IGM Paste'!D285</f>
        <v>0</v>
      </c>
      <c r="E284">
        <f>'IGM Paste'!E285</f>
        <v>0</v>
      </c>
      <c r="F284">
        <f>'IGM Paste'!AL285</f>
        <v>0</v>
      </c>
      <c r="G284" s="763">
        <f>'IGM Paste'!AB285</f>
        <v>0</v>
      </c>
      <c r="H284" s="5">
        <f>'IGM Paste'!F285</f>
        <v>0</v>
      </c>
      <c r="I284" t="str">
        <f>IF('IGM Paste'!H285=0,"-",'IGM Paste'!H285)</f>
        <v>-</v>
      </c>
      <c r="J284" t="str">
        <f>IF('IGM Paste'!I285=0,"-",'IGM Paste'!I285)</f>
        <v>-</v>
      </c>
      <c r="K284" t="str">
        <f>IF('IGM Paste'!J285=0,"-",'IGM Paste'!J285)</f>
        <v>-</v>
      </c>
      <c r="L284">
        <f>'IGM Paste'!K285</f>
        <v>0</v>
      </c>
      <c r="M284" s="20" t="str">
        <f>IF('IGM Paste'!R285=0,"Flat",'IGM Paste'!R285)</f>
        <v>Flat</v>
      </c>
      <c r="N284" s="177">
        <f>'IGM Paste'!AH285</f>
        <v>0</v>
      </c>
      <c r="O284" s="403">
        <f>'IGM Paste'!O285</f>
        <v>0</v>
      </c>
      <c r="P284">
        <f>'IGM Paste'!BC285</f>
        <v>0</v>
      </c>
    </row>
    <row r="285" spans="1:16" x14ac:dyDescent="0.3">
      <c r="A285" s="334">
        <f>'IGM Paste'!A286</f>
        <v>0</v>
      </c>
      <c r="B285">
        <f>'IGM Paste'!Y286</f>
        <v>0</v>
      </c>
      <c r="C285">
        <f>'IGM Paste'!C286</f>
        <v>0</v>
      </c>
      <c r="D285" s="4">
        <f>'IGM Paste'!D286</f>
        <v>0</v>
      </c>
      <c r="E285">
        <f>'IGM Paste'!E286</f>
        <v>0</v>
      </c>
      <c r="F285">
        <f>'IGM Paste'!AL286</f>
        <v>0</v>
      </c>
      <c r="G285" s="763">
        <f>'IGM Paste'!AB286</f>
        <v>0</v>
      </c>
      <c r="H285" s="5">
        <f>'IGM Paste'!F286</f>
        <v>0</v>
      </c>
      <c r="I285" t="str">
        <f>IF('IGM Paste'!H286=0,"-",'IGM Paste'!H286)</f>
        <v>-</v>
      </c>
      <c r="J285" t="str">
        <f>IF('IGM Paste'!I286=0,"-",'IGM Paste'!I286)</f>
        <v>-</v>
      </c>
      <c r="K285" t="str">
        <f>IF('IGM Paste'!J286=0,"-",'IGM Paste'!J286)</f>
        <v>-</v>
      </c>
      <c r="L285">
        <f>'IGM Paste'!K286</f>
        <v>0</v>
      </c>
      <c r="M285" s="20" t="str">
        <f>IF('IGM Paste'!R286=0,"Flat",'IGM Paste'!R286)</f>
        <v>Flat</v>
      </c>
      <c r="N285" s="177">
        <f>'IGM Paste'!AH286</f>
        <v>0</v>
      </c>
      <c r="O285" s="403">
        <f>'IGM Paste'!O286</f>
        <v>0</v>
      </c>
      <c r="P285">
        <f>'IGM Paste'!BC286</f>
        <v>0</v>
      </c>
    </row>
    <row r="286" spans="1:16" x14ac:dyDescent="0.3">
      <c r="A286" s="334">
        <f>'IGM Paste'!A287</f>
        <v>0</v>
      </c>
      <c r="B286">
        <f>'IGM Paste'!Y287</f>
        <v>0</v>
      </c>
      <c r="C286">
        <f>'IGM Paste'!C287</f>
        <v>0</v>
      </c>
      <c r="D286" s="4">
        <f>'IGM Paste'!D287</f>
        <v>0</v>
      </c>
      <c r="E286">
        <f>'IGM Paste'!E287</f>
        <v>0</v>
      </c>
      <c r="F286">
        <f>'IGM Paste'!AL287</f>
        <v>0</v>
      </c>
      <c r="G286" s="763">
        <f>'IGM Paste'!AB287</f>
        <v>0</v>
      </c>
      <c r="H286" s="5">
        <f>'IGM Paste'!F287</f>
        <v>0</v>
      </c>
      <c r="I286" t="str">
        <f>IF('IGM Paste'!H287=0,"-",'IGM Paste'!H287)</f>
        <v>-</v>
      </c>
      <c r="J286" t="str">
        <f>IF('IGM Paste'!I287=0,"-",'IGM Paste'!I287)</f>
        <v>-</v>
      </c>
      <c r="K286" t="str">
        <f>IF('IGM Paste'!J287=0,"-",'IGM Paste'!J287)</f>
        <v>-</v>
      </c>
      <c r="L286">
        <f>'IGM Paste'!K287</f>
        <v>0</v>
      </c>
      <c r="M286" s="20" t="str">
        <f>IF('IGM Paste'!R287=0,"Flat",'IGM Paste'!R287)</f>
        <v>Flat</v>
      </c>
      <c r="N286" s="177">
        <f>'IGM Paste'!AH287</f>
        <v>0</v>
      </c>
      <c r="O286" s="403">
        <f>'IGM Paste'!O287</f>
        <v>0</v>
      </c>
      <c r="P286">
        <f>'IGM Paste'!BC287</f>
        <v>0</v>
      </c>
    </row>
    <row r="287" spans="1:16" x14ac:dyDescent="0.3">
      <c r="A287" s="334">
        <f>'IGM Paste'!A288</f>
        <v>0</v>
      </c>
      <c r="B287">
        <f>'IGM Paste'!Y288</f>
        <v>0</v>
      </c>
      <c r="C287">
        <f>'IGM Paste'!C288</f>
        <v>0</v>
      </c>
      <c r="D287" s="4">
        <f>'IGM Paste'!D288</f>
        <v>0</v>
      </c>
      <c r="E287">
        <f>'IGM Paste'!E288</f>
        <v>0</v>
      </c>
      <c r="F287">
        <f>'IGM Paste'!AL288</f>
        <v>0</v>
      </c>
      <c r="G287" s="763">
        <f>'IGM Paste'!AB288</f>
        <v>0</v>
      </c>
      <c r="H287" s="5">
        <f>'IGM Paste'!F288</f>
        <v>0</v>
      </c>
      <c r="I287" t="str">
        <f>IF('IGM Paste'!H288=0,"-",'IGM Paste'!H288)</f>
        <v>-</v>
      </c>
      <c r="J287" t="str">
        <f>IF('IGM Paste'!I288=0,"-",'IGM Paste'!I288)</f>
        <v>-</v>
      </c>
      <c r="K287" t="str">
        <f>IF('IGM Paste'!J288=0,"-",'IGM Paste'!J288)</f>
        <v>-</v>
      </c>
      <c r="L287">
        <f>'IGM Paste'!K288</f>
        <v>0</v>
      </c>
      <c r="M287" s="20" t="str">
        <f>IF('IGM Paste'!R288=0,"Flat",'IGM Paste'!R288)</f>
        <v>Flat</v>
      </c>
      <c r="N287" s="177">
        <f>'IGM Paste'!AH288</f>
        <v>0</v>
      </c>
      <c r="O287" s="403">
        <f>'IGM Paste'!O288</f>
        <v>0</v>
      </c>
      <c r="P287">
        <f>'IGM Paste'!BC288</f>
        <v>0</v>
      </c>
    </row>
    <row r="288" spans="1:16" x14ac:dyDescent="0.3">
      <c r="A288" s="334">
        <f>'IGM Paste'!A289</f>
        <v>0</v>
      </c>
      <c r="B288">
        <f>'IGM Paste'!Y289</f>
        <v>0</v>
      </c>
      <c r="C288">
        <f>'IGM Paste'!C289</f>
        <v>0</v>
      </c>
      <c r="D288" s="4">
        <f>'IGM Paste'!D289</f>
        <v>0</v>
      </c>
      <c r="E288">
        <f>'IGM Paste'!E289</f>
        <v>0</v>
      </c>
      <c r="F288">
        <f>'IGM Paste'!AL289</f>
        <v>0</v>
      </c>
      <c r="G288" s="763">
        <f>'IGM Paste'!AB289</f>
        <v>0</v>
      </c>
      <c r="H288" s="5">
        <f>'IGM Paste'!F289</f>
        <v>0</v>
      </c>
      <c r="I288" t="str">
        <f>IF('IGM Paste'!H289=0,"-",'IGM Paste'!H289)</f>
        <v>-</v>
      </c>
      <c r="J288" t="str">
        <f>IF('IGM Paste'!I289=0,"-",'IGM Paste'!I289)</f>
        <v>-</v>
      </c>
      <c r="K288" t="str">
        <f>IF('IGM Paste'!J289=0,"-",'IGM Paste'!J289)</f>
        <v>-</v>
      </c>
      <c r="L288">
        <f>'IGM Paste'!K289</f>
        <v>0</v>
      </c>
      <c r="M288" s="20" t="str">
        <f>IF('IGM Paste'!R289=0,"Flat",'IGM Paste'!R289)</f>
        <v>Flat</v>
      </c>
      <c r="N288" s="177">
        <f>'IGM Paste'!AH289</f>
        <v>0</v>
      </c>
      <c r="O288" s="403">
        <f>'IGM Paste'!O289</f>
        <v>0</v>
      </c>
      <c r="P288">
        <f>'IGM Paste'!BC289</f>
        <v>0</v>
      </c>
    </row>
    <row r="289" spans="1:16" x14ac:dyDescent="0.3">
      <c r="A289" s="334">
        <f>'IGM Paste'!A290</f>
        <v>0</v>
      </c>
      <c r="B289">
        <f>'IGM Paste'!Y290</f>
        <v>0</v>
      </c>
      <c r="C289">
        <f>'IGM Paste'!C290</f>
        <v>0</v>
      </c>
      <c r="D289" s="4">
        <f>'IGM Paste'!D290</f>
        <v>0</v>
      </c>
      <c r="E289">
        <f>'IGM Paste'!E290</f>
        <v>0</v>
      </c>
      <c r="F289">
        <f>'IGM Paste'!AL290</f>
        <v>0</v>
      </c>
      <c r="G289" s="763">
        <f>'IGM Paste'!AB290</f>
        <v>0</v>
      </c>
      <c r="H289" s="5">
        <f>'IGM Paste'!F290</f>
        <v>0</v>
      </c>
      <c r="I289" t="str">
        <f>IF('IGM Paste'!H290=0,"-",'IGM Paste'!H290)</f>
        <v>-</v>
      </c>
      <c r="J289" t="str">
        <f>IF('IGM Paste'!I290=0,"-",'IGM Paste'!I290)</f>
        <v>-</v>
      </c>
      <c r="K289" t="str">
        <f>IF('IGM Paste'!J290=0,"-",'IGM Paste'!J290)</f>
        <v>-</v>
      </c>
      <c r="L289">
        <f>'IGM Paste'!K290</f>
        <v>0</v>
      </c>
      <c r="M289" s="20" t="str">
        <f>IF('IGM Paste'!R290=0,"Flat",'IGM Paste'!R290)</f>
        <v>Flat</v>
      </c>
      <c r="N289" s="177">
        <f>'IGM Paste'!AH290</f>
        <v>0</v>
      </c>
      <c r="O289" s="403">
        <f>'IGM Paste'!O290</f>
        <v>0</v>
      </c>
      <c r="P289">
        <f>'IGM Paste'!BC290</f>
        <v>0</v>
      </c>
    </row>
    <row r="290" spans="1:16" x14ac:dyDescent="0.3">
      <c r="A290" s="334">
        <f>'IGM Paste'!A291</f>
        <v>0</v>
      </c>
      <c r="B290">
        <f>'IGM Paste'!Y291</f>
        <v>0</v>
      </c>
      <c r="C290">
        <f>'IGM Paste'!C291</f>
        <v>0</v>
      </c>
      <c r="D290" s="4">
        <f>'IGM Paste'!D291</f>
        <v>0</v>
      </c>
      <c r="E290">
        <f>'IGM Paste'!E291</f>
        <v>0</v>
      </c>
      <c r="F290">
        <f>'IGM Paste'!AL291</f>
        <v>0</v>
      </c>
      <c r="G290" s="763">
        <f>'IGM Paste'!AB291</f>
        <v>0</v>
      </c>
      <c r="H290" s="5">
        <f>'IGM Paste'!F291</f>
        <v>0</v>
      </c>
      <c r="I290" t="str">
        <f>IF('IGM Paste'!H291=0,"-",'IGM Paste'!H291)</f>
        <v>-</v>
      </c>
      <c r="J290" t="str">
        <f>IF('IGM Paste'!I291=0,"-",'IGM Paste'!I291)</f>
        <v>-</v>
      </c>
      <c r="K290" t="str">
        <f>IF('IGM Paste'!J291=0,"-",'IGM Paste'!J291)</f>
        <v>-</v>
      </c>
      <c r="L290">
        <f>'IGM Paste'!K291</f>
        <v>0</v>
      </c>
      <c r="M290" s="20" t="str">
        <f>IF('IGM Paste'!R291=0,"Flat",'IGM Paste'!R291)</f>
        <v>Flat</v>
      </c>
      <c r="N290" s="177">
        <f>'IGM Paste'!AH291</f>
        <v>0</v>
      </c>
      <c r="O290" s="403">
        <f>'IGM Paste'!O291</f>
        <v>0</v>
      </c>
      <c r="P290">
        <f>'IGM Paste'!BC291</f>
        <v>0</v>
      </c>
    </row>
    <row r="291" spans="1:16" x14ac:dyDescent="0.3">
      <c r="A291" s="334">
        <f>'IGM Paste'!A292</f>
        <v>0</v>
      </c>
      <c r="B291">
        <f>'IGM Paste'!Y292</f>
        <v>0</v>
      </c>
      <c r="C291">
        <f>'IGM Paste'!C292</f>
        <v>0</v>
      </c>
      <c r="D291" s="4">
        <f>'IGM Paste'!D292</f>
        <v>0</v>
      </c>
      <c r="E291">
        <f>'IGM Paste'!E292</f>
        <v>0</v>
      </c>
      <c r="F291">
        <f>'IGM Paste'!AL292</f>
        <v>0</v>
      </c>
      <c r="G291" s="763">
        <f>'IGM Paste'!AB292</f>
        <v>0</v>
      </c>
      <c r="H291" s="5">
        <f>'IGM Paste'!F292</f>
        <v>0</v>
      </c>
      <c r="I291" t="str">
        <f>IF('IGM Paste'!H292=0,"-",'IGM Paste'!H292)</f>
        <v>-</v>
      </c>
      <c r="J291" t="str">
        <f>IF('IGM Paste'!I292=0,"-",'IGM Paste'!I292)</f>
        <v>-</v>
      </c>
      <c r="K291" t="str">
        <f>IF('IGM Paste'!J292=0,"-",'IGM Paste'!J292)</f>
        <v>-</v>
      </c>
      <c r="L291">
        <f>'IGM Paste'!K292</f>
        <v>0</v>
      </c>
      <c r="M291" s="20" t="str">
        <f>IF('IGM Paste'!R292=0,"Flat",'IGM Paste'!R292)</f>
        <v>Flat</v>
      </c>
      <c r="N291" s="177">
        <f>'IGM Paste'!AH292</f>
        <v>0</v>
      </c>
      <c r="O291" s="403">
        <f>'IGM Paste'!O292</f>
        <v>0</v>
      </c>
      <c r="P291">
        <f>'IGM Paste'!BC292</f>
        <v>0</v>
      </c>
    </row>
    <row r="292" spans="1:16" x14ac:dyDescent="0.3">
      <c r="A292" s="334">
        <f>'IGM Paste'!A293</f>
        <v>0</v>
      </c>
      <c r="B292">
        <f>'IGM Paste'!Y293</f>
        <v>0</v>
      </c>
      <c r="C292">
        <f>'IGM Paste'!C293</f>
        <v>0</v>
      </c>
      <c r="D292" s="4">
        <f>'IGM Paste'!D293</f>
        <v>0</v>
      </c>
      <c r="E292">
        <f>'IGM Paste'!E293</f>
        <v>0</v>
      </c>
      <c r="F292">
        <f>'IGM Paste'!AL293</f>
        <v>0</v>
      </c>
      <c r="G292" s="763">
        <f>'IGM Paste'!AB293</f>
        <v>0</v>
      </c>
      <c r="H292" s="5">
        <f>'IGM Paste'!F293</f>
        <v>0</v>
      </c>
      <c r="I292" t="str">
        <f>IF('IGM Paste'!H293=0,"-",'IGM Paste'!H293)</f>
        <v>-</v>
      </c>
      <c r="J292" t="str">
        <f>IF('IGM Paste'!I293=0,"-",'IGM Paste'!I293)</f>
        <v>-</v>
      </c>
      <c r="K292" t="str">
        <f>IF('IGM Paste'!J293=0,"-",'IGM Paste'!J293)</f>
        <v>-</v>
      </c>
      <c r="L292">
        <f>'IGM Paste'!K293</f>
        <v>0</v>
      </c>
      <c r="M292" s="20" t="str">
        <f>IF('IGM Paste'!R293=0,"Flat",'IGM Paste'!R293)</f>
        <v>Flat</v>
      </c>
      <c r="N292" s="177">
        <f>'IGM Paste'!AH293</f>
        <v>0</v>
      </c>
      <c r="O292" s="403">
        <f>'IGM Paste'!O293</f>
        <v>0</v>
      </c>
      <c r="P292">
        <f>'IGM Paste'!BC293</f>
        <v>0</v>
      </c>
    </row>
    <row r="293" spans="1:16" x14ac:dyDescent="0.3">
      <c r="A293" s="334">
        <f>'IGM Paste'!A294</f>
        <v>0</v>
      </c>
      <c r="B293">
        <f>'IGM Paste'!Y294</f>
        <v>0</v>
      </c>
      <c r="C293">
        <f>'IGM Paste'!C294</f>
        <v>0</v>
      </c>
      <c r="D293" s="4">
        <f>'IGM Paste'!D294</f>
        <v>0</v>
      </c>
      <c r="E293">
        <f>'IGM Paste'!E294</f>
        <v>0</v>
      </c>
      <c r="F293">
        <f>'IGM Paste'!AL294</f>
        <v>0</v>
      </c>
      <c r="G293" s="763">
        <f>'IGM Paste'!AB294</f>
        <v>0</v>
      </c>
      <c r="H293" s="5">
        <f>'IGM Paste'!F294</f>
        <v>0</v>
      </c>
      <c r="I293" t="str">
        <f>IF('IGM Paste'!H294=0,"-",'IGM Paste'!H294)</f>
        <v>-</v>
      </c>
      <c r="J293" t="str">
        <f>IF('IGM Paste'!I294=0,"-",'IGM Paste'!I294)</f>
        <v>-</v>
      </c>
      <c r="K293" t="str">
        <f>IF('IGM Paste'!J294=0,"-",'IGM Paste'!J294)</f>
        <v>-</v>
      </c>
      <c r="L293">
        <f>'IGM Paste'!K294</f>
        <v>0</v>
      </c>
      <c r="M293" s="20" t="str">
        <f>IF('IGM Paste'!R294=0,"Flat",'IGM Paste'!R294)</f>
        <v>Flat</v>
      </c>
      <c r="N293" s="177">
        <f>'IGM Paste'!AH294</f>
        <v>0</v>
      </c>
      <c r="O293" s="403">
        <f>'IGM Paste'!O294</f>
        <v>0</v>
      </c>
      <c r="P293">
        <f>'IGM Paste'!BC294</f>
        <v>0</v>
      </c>
    </row>
    <row r="294" spans="1:16" x14ac:dyDescent="0.3">
      <c r="A294" s="334">
        <f>'IGM Paste'!A295</f>
        <v>0</v>
      </c>
      <c r="B294">
        <f>'IGM Paste'!Y295</f>
        <v>0</v>
      </c>
      <c r="C294">
        <f>'IGM Paste'!C295</f>
        <v>0</v>
      </c>
      <c r="D294" s="4">
        <f>'IGM Paste'!D295</f>
        <v>0</v>
      </c>
      <c r="E294">
        <f>'IGM Paste'!E295</f>
        <v>0</v>
      </c>
      <c r="F294">
        <f>'IGM Paste'!AL295</f>
        <v>0</v>
      </c>
      <c r="G294" s="763">
        <f>'IGM Paste'!AB295</f>
        <v>0</v>
      </c>
      <c r="H294" s="5">
        <f>'IGM Paste'!F295</f>
        <v>0</v>
      </c>
      <c r="I294" t="str">
        <f>IF('IGM Paste'!H295=0,"-",'IGM Paste'!H295)</f>
        <v>-</v>
      </c>
      <c r="J294" t="str">
        <f>IF('IGM Paste'!I295=0,"-",'IGM Paste'!I295)</f>
        <v>-</v>
      </c>
      <c r="K294" t="str">
        <f>IF('IGM Paste'!J295=0,"-",'IGM Paste'!J295)</f>
        <v>-</v>
      </c>
      <c r="L294">
        <f>'IGM Paste'!K295</f>
        <v>0</v>
      </c>
      <c r="M294" s="20" t="str">
        <f>IF('IGM Paste'!R295=0,"Flat",'IGM Paste'!R295)</f>
        <v>Flat</v>
      </c>
      <c r="N294" s="177">
        <f>'IGM Paste'!AH295</f>
        <v>0</v>
      </c>
      <c r="O294" s="403">
        <f>'IGM Paste'!O295</f>
        <v>0</v>
      </c>
      <c r="P294">
        <f>'IGM Paste'!BC295</f>
        <v>0</v>
      </c>
    </row>
    <row r="295" spans="1:16" x14ac:dyDescent="0.3">
      <c r="A295" s="334">
        <f>'IGM Paste'!A296</f>
        <v>0</v>
      </c>
      <c r="B295">
        <f>'IGM Paste'!Y296</f>
        <v>0</v>
      </c>
      <c r="C295">
        <f>'IGM Paste'!C296</f>
        <v>0</v>
      </c>
      <c r="D295" s="4">
        <f>'IGM Paste'!D296</f>
        <v>0</v>
      </c>
      <c r="E295">
        <f>'IGM Paste'!E296</f>
        <v>0</v>
      </c>
      <c r="F295">
        <f>'IGM Paste'!AL296</f>
        <v>0</v>
      </c>
      <c r="G295" s="763">
        <f>'IGM Paste'!AB296</f>
        <v>0</v>
      </c>
      <c r="H295" s="5">
        <f>'IGM Paste'!F296</f>
        <v>0</v>
      </c>
      <c r="I295" t="str">
        <f>IF('IGM Paste'!H296=0,"-",'IGM Paste'!H296)</f>
        <v>-</v>
      </c>
      <c r="J295" t="str">
        <f>IF('IGM Paste'!I296=0,"-",'IGM Paste'!I296)</f>
        <v>-</v>
      </c>
      <c r="K295" t="str">
        <f>IF('IGM Paste'!J296=0,"-",'IGM Paste'!J296)</f>
        <v>-</v>
      </c>
      <c r="L295">
        <f>'IGM Paste'!K296</f>
        <v>0</v>
      </c>
      <c r="M295" s="20" t="str">
        <f>IF('IGM Paste'!R296=0,"Flat",'IGM Paste'!R296)</f>
        <v>Flat</v>
      </c>
      <c r="N295" s="177">
        <f>'IGM Paste'!AH296</f>
        <v>0</v>
      </c>
      <c r="O295" s="403">
        <f>'IGM Paste'!O296</f>
        <v>0</v>
      </c>
      <c r="P295">
        <f>'IGM Paste'!BC296</f>
        <v>0</v>
      </c>
    </row>
    <row r="296" spans="1:16" x14ac:dyDescent="0.3">
      <c r="A296" s="334">
        <f>'IGM Paste'!A297</f>
        <v>0</v>
      </c>
      <c r="B296">
        <f>'IGM Paste'!Y297</f>
        <v>0</v>
      </c>
      <c r="C296">
        <f>'IGM Paste'!C297</f>
        <v>0</v>
      </c>
      <c r="D296" s="4">
        <f>'IGM Paste'!D297</f>
        <v>0</v>
      </c>
      <c r="E296">
        <f>'IGM Paste'!E297</f>
        <v>0</v>
      </c>
      <c r="F296">
        <f>'IGM Paste'!AL297</f>
        <v>0</v>
      </c>
      <c r="G296" s="763">
        <f>'IGM Paste'!AB297</f>
        <v>0</v>
      </c>
      <c r="H296" s="5">
        <f>'IGM Paste'!F297</f>
        <v>0</v>
      </c>
      <c r="I296" t="str">
        <f>IF('IGM Paste'!H297=0,"-",'IGM Paste'!H297)</f>
        <v>-</v>
      </c>
      <c r="J296" t="str">
        <f>IF('IGM Paste'!I297=0,"-",'IGM Paste'!I297)</f>
        <v>-</v>
      </c>
      <c r="K296" t="str">
        <f>IF('IGM Paste'!J297=0,"-",'IGM Paste'!J297)</f>
        <v>-</v>
      </c>
      <c r="L296">
        <f>'IGM Paste'!K297</f>
        <v>0</v>
      </c>
      <c r="M296" s="20" t="str">
        <f>IF('IGM Paste'!R297=0,"Flat",'IGM Paste'!R297)</f>
        <v>Flat</v>
      </c>
      <c r="N296" s="177">
        <f>'IGM Paste'!AH297</f>
        <v>0</v>
      </c>
      <c r="O296" s="403">
        <f>'IGM Paste'!O297</f>
        <v>0</v>
      </c>
      <c r="P296">
        <f>'IGM Paste'!BC297</f>
        <v>0</v>
      </c>
    </row>
    <row r="297" spans="1:16" x14ac:dyDescent="0.3">
      <c r="A297" s="334">
        <f>'IGM Paste'!A298</f>
        <v>0</v>
      </c>
      <c r="B297">
        <f>'IGM Paste'!Y298</f>
        <v>0</v>
      </c>
      <c r="C297">
        <f>'IGM Paste'!C298</f>
        <v>0</v>
      </c>
      <c r="D297" s="4">
        <f>'IGM Paste'!D298</f>
        <v>0</v>
      </c>
      <c r="E297">
        <f>'IGM Paste'!E298</f>
        <v>0</v>
      </c>
      <c r="F297">
        <f>'IGM Paste'!AL298</f>
        <v>0</v>
      </c>
      <c r="G297" s="763">
        <f>'IGM Paste'!AB298</f>
        <v>0</v>
      </c>
      <c r="H297" s="5">
        <f>'IGM Paste'!F298</f>
        <v>0</v>
      </c>
      <c r="I297" t="str">
        <f>IF('IGM Paste'!H298=0,"-",'IGM Paste'!H298)</f>
        <v>-</v>
      </c>
      <c r="J297" t="str">
        <f>IF('IGM Paste'!I298=0,"-",'IGM Paste'!I298)</f>
        <v>-</v>
      </c>
      <c r="K297" t="str">
        <f>IF('IGM Paste'!J298=0,"-",'IGM Paste'!J298)</f>
        <v>-</v>
      </c>
      <c r="L297">
        <f>'IGM Paste'!K298</f>
        <v>0</v>
      </c>
      <c r="M297" s="20" t="str">
        <f>IF('IGM Paste'!R298=0,"Flat",'IGM Paste'!R298)</f>
        <v>Flat</v>
      </c>
      <c r="N297" s="177">
        <f>'IGM Paste'!AH298</f>
        <v>0</v>
      </c>
      <c r="O297" s="403">
        <f>'IGM Paste'!O298</f>
        <v>0</v>
      </c>
      <c r="P297">
        <f>'IGM Paste'!BC298</f>
        <v>0</v>
      </c>
    </row>
    <row r="298" spans="1:16" x14ac:dyDescent="0.3">
      <c r="A298" s="334">
        <f>'IGM Paste'!A299</f>
        <v>0</v>
      </c>
      <c r="B298">
        <f>'IGM Paste'!Y299</f>
        <v>0</v>
      </c>
      <c r="C298">
        <f>'IGM Paste'!C299</f>
        <v>0</v>
      </c>
      <c r="D298" s="4">
        <f>'IGM Paste'!D299</f>
        <v>0</v>
      </c>
      <c r="E298">
        <f>'IGM Paste'!E299</f>
        <v>0</v>
      </c>
      <c r="F298">
        <f>'IGM Paste'!AL299</f>
        <v>0</v>
      </c>
      <c r="G298" s="763">
        <f>'IGM Paste'!AB299</f>
        <v>0</v>
      </c>
      <c r="H298" s="5">
        <f>'IGM Paste'!F299</f>
        <v>0</v>
      </c>
      <c r="I298" t="str">
        <f>IF('IGM Paste'!H299=0,"-",'IGM Paste'!H299)</f>
        <v>-</v>
      </c>
      <c r="J298" t="str">
        <f>IF('IGM Paste'!I299=0,"-",'IGM Paste'!I299)</f>
        <v>-</v>
      </c>
      <c r="K298" t="str">
        <f>IF('IGM Paste'!J299=0,"-",'IGM Paste'!J299)</f>
        <v>-</v>
      </c>
      <c r="L298">
        <f>'IGM Paste'!K299</f>
        <v>0</v>
      </c>
      <c r="M298" s="20" t="str">
        <f>IF('IGM Paste'!R299=0,"Flat",'IGM Paste'!R299)</f>
        <v>Flat</v>
      </c>
      <c r="N298" s="177">
        <f>'IGM Paste'!AH299</f>
        <v>0</v>
      </c>
      <c r="O298" s="403">
        <f>'IGM Paste'!O299</f>
        <v>0</v>
      </c>
      <c r="P298">
        <f>'IGM Paste'!BC299</f>
        <v>0</v>
      </c>
    </row>
    <row r="299" spans="1:16" x14ac:dyDescent="0.3">
      <c r="A299" s="334">
        <f>'IGM Paste'!A300</f>
        <v>0</v>
      </c>
      <c r="B299">
        <f>'IGM Paste'!Y300</f>
        <v>0</v>
      </c>
      <c r="C299">
        <f>'IGM Paste'!C300</f>
        <v>0</v>
      </c>
      <c r="D299" s="4">
        <f>'IGM Paste'!D300</f>
        <v>0</v>
      </c>
      <c r="E299">
        <f>'IGM Paste'!E300</f>
        <v>0</v>
      </c>
      <c r="F299">
        <f>'IGM Paste'!AL300</f>
        <v>0</v>
      </c>
      <c r="G299" s="763">
        <f>'IGM Paste'!AB300</f>
        <v>0</v>
      </c>
      <c r="H299" s="5">
        <f>'IGM Paste'!F300</f>
        <v>0</v>
      </c>
      <c r="I299" t="str">
        <f>IF('IGM Paste'!H300=0,"-",'IGM Paste'!H300)</f>
        <v>-</v>
      </c>
      <c r="J299" t="str">
        <f>IF('IGM Paste'!I300=0,"-",'IGM Paste'!I300)</f>
        <v>-</v>
      </c>
      <c r="K299" t="str">
        <f>IF('IGM Paste'!J300=0,"-",'IGM Paste'!J300)</f>
        <v>-</v>
      </c>
      <c r="L299">
        <f>'IGM Paste'!K300</f>
        <v>0</v>
      </c>
      <c r="M299" s="20" t="str">
        <f>IF('IGM Paste'!R300=0,"Flat",'IGM Paste'!R300)</f>
        <v>Flat</v>
      </c>
      <c r="N299" s="177">
        <f>'IGM Paste'!AH300</f>
        <v>0</v>
      </c>
      <c r="O299" s="403">
        <f>'IGM Paste'!O300</f>
        <v>0</v>
      </c>
      <c r="P299">
        <f>'IGM Paste'!BC300</f>
        <v>0</v>
      </c>
    </row>
    <row r="300" spans="1:16" x14ac:dyDescent="0.3">
      <c r="A300" s="334">
        <f>'IGM Paste'!A301</f>
        <v>0</v>
      </c>
      <c r="B300">
        <f>'IGM Paste'!Y301</f>
        <v>0</v>
      </c>
      <c r="C300">
        <f>'IGM Paste'!C301</f>
        <v>0</v>
      </c>
      <c r="D300" s="4">
        <f>'IGM Paste'!D301</f>
        <v>0</v>
      </c>
      <c r="E300">
        <f>'IGM Paste'!E301</f>
        <v>0</v>
      </c>
      <c r="F300">
        <f>'IGM Paste'!AL301</f>
        <v>0</v>
      </c>
      <c r="G300" s="763">
        <f>'IGM Paste'!AB301</f>
        <v>0</v>
      </c>
      <c r="H300" s="5">
        <f>'IGM Paste'!F301</f>
        <v>0</v>
      </c>
      <c r="I300" t="str">
        <f>IF('IGM Paste'!H301=0,"-",'IGM Paste'!H301)</f>
        <v>-</v>
      </c>
      <c r="J300" t="str">
        <f>IF('IGM Paste'!I301=0,"-",'IGM Paste'!I301)</f>
        <v>-</v>
      </c>
      <c r="K300" t="str">
        <f>IF('IGM Paste'!J301=0,"-",'IGM Paste'!J301)</f>
        <v>-</v>
      </c>
      <c r="L300">
        <f>'IGM Paste'!K301</f>
        <v>0</v>
      </c>
      <c r="M300" s="20" t="str">
        <f>IF('IGM Paste'!R301=0,"Flat",'IGM Paste'!R301)</f>
        <v>Flat</v>
      </c>
      <c r="N300" s="177">
        <f>'IGM Paste'!AH301</f>
        <v>0</v>
      </c>
      <c r="O300" s="403">
        <f>'IGM Paste'!O301</f>
        <v>0</v>
      </c>
      <c r="P300">
        <f>'IGM Paste'!BC301</f>
        <v>0</v>
      </c>
    </row>
    <row r="301" spans="1:16" x14ac:dyDescent="0.3">
      <c r="A301" s="334">
        <f>'IGM Paste'!A302</f>
        <v>0</v>
      </c>
      <c r="B301">
        <f>'IGM Paste'!Y302</f>
        <v>0</v>
      </c>
      <c r="C301">
        <f>'IGM Paste'!C302</f>
        <v>0</v>
      </c>
      <c r="D301" s="4">
        <f>'IGM Paste'!D302</f>
        <v>0</v>
      </c>
      <c r="E301">
        <f>'IGM Paste'!E302</f>
        <v>0</v>
      </c>
      <c r="F301">
        <f>'IGM Paste'!AL302</f>
        <v>0</v>
      </c>
      <c r="G301" s="763">
        <f>'IGM Paste'!AB302</f>
        <v>0</v>
      </c>
      <c r="H301" s="5">
        <f>'IGM Paste'!F302</f>
        <v>0</v>
      </c>
      <c r="I301" t="str">
        <f>IF('IGM Paste'!H302=0,"-",'IGM Paste'!H302)</f>
        <v>-</v>
      </c>
      <c r="J301" t="str">
        <f>IF('IGM Paste'!I302=0,"-",'IGM Paste'!I302)</f>
        <v>-</v>
      </c>
      <c r="K301" t="str">
        <f>IF('IGM Paste'!J302=0,"-",'IGM Paste'!J302)</f>
        <v>-</v>
      </c>
      <c r="L301">
        <f>'IGM Paste'!K302</f>
        <v>0</v>
      </c>
      <c r="M301" s="20" t="str">
        <f>IF('IGM Paste'!R302=0,"Flat",'IGM Paste'!R302)</f>
        <v>Flat</v>
      </c>
      <c r="N301" s="177">
        <f>'IGM Paste'!AH302</f>
        <v>0</v>
      </c>
      <c r="O301" s="403">
        <f>'IGM Paste'!O302</f>
        <v>0</v>
      </c>
      <c r="P301">
        <f>'IGM Paste'!BC302</f>
        <v>0</v>
      </c>
    </row>
    <row r="302" spans="1:16" x14ac:dyDescent="0.3">
      <c r="A302" s="334">
        <f>'IGM Paste'!A303</f>
        <v>0</v>
      </c>
      <c r="B302">
        <f>'IGM Paste'!Y303</f>
        <v>0</v>
      </c>
      <c r="C302">
        <f>'IGM Paste'!C303</f>
        <v>0</v>
      </c>
      <c r="D302" s="4">
        <f>'IGM Paste'!D303</f>
        <v>0</v>
      </c>
      <c r="E302">
        <f>'IGM Paste'!E303</f>
        <v>0</v>
      </c>
      <c r="F302">
        <f>'IGM Paste'!AL303</f>
        <v>0</v>
      </c>
      <c r="G302" s="763">
        <f>'IGM Paste'!AB303</f>
        <v>0</v>
      </c>
      <c r="H302" s="5">
        <f>'IGM Paste'!F303</f>
        <v>0</v>
      </c>
      <c r="I302" t="str">
        <f>IF('IGM Paste'!H303=0,"-",'IGM Paste'!H303)</f>
        <v>-</v>
      </c>
      <c r="J302" t="str">
        <f>IF('IGM Paste'!I303=0,"-",'IGM Paste'!I303)</f>
        <v>-</v>
      </c>
      <c r="K302" t="str">
        <f>IF('IGM Paste'!J303=0,"-",'IGM Paste'!J303)</f>
        <v>-</v>
      </c>
      <c r="L302">
        <f>'IGM Paste'!K303</f>
        <v>0</v>
      </c>
      <c r="M302" s="20" t="str">
        <f>IF('IGM Paste'!R303=0,"Flat",'IGM Paste'!R303)</f>
        <v>Flat</v>
      </c>
      <c r="N302" s="177">
        <f>'IGM Paste'!AH303</f>
        <v>0</v>
      </c>
      <c r="O302" s="403">
        <f>'IGM Paste'!O303</f>
        <v>0</v>
      </c>
      <c r="P302">
        <f>'IGM Paste'!BC303</f>
        <v>0</v>
      </c>
    </row>
    <row r="303" spans="1:16" x14ac:dyDescent="0.3">
      <c r="A303" s="334">
        <f>'IGM Paste'!A304</f>
        <v>0</v>
      </c>
      <c r="B303">
        <f>'IGM Paste'!Y304</f>
        <v>0</v>
      </c>
      <c r="C303">
        <f>'IGM Paste'!C304</f>
        <v>0</v>
      </c>
      <c r="D303" s="4">
        <f>'IGM Paste'!D304</f>
        <v>0</v>
      </c>
      <c r="E303">
        <f>'IGM Paste'!E304</f>
        <v>0</v>
      </c>
      <c r="F303">
        <f>'IGM Paste'!AL304</f>
        <v>0</v>
      </c>
      <c r="G303" s="763">
        <f>'IGM Paste'!AB304</f>
        <v>0</v>
      </c>
      <c r="H303" s="5">
        <f>'IGM Paste'!F304</f>
        <v>0</v>
      </c>
      <c r="I303" t="str">
        <f>IF('IGM Paste'!H304=0,"-",'IGM Paste'!H304)</f>
        <v>-</v>
      </c>
      <c r="J303" t="str">
        <f>IF('IGM Paste'!I304=0,"-",'IGM Paste'!I304)</f>
        <v>-</v>
      </c>
      <c r="K303" t="str">
        <f>IF('IGM Paste'!J304=0,"-",'IGM Paste'!J304)</f>
        <v>-</v>
      </c>
      <c r="L303">
        <f>'IGM Paste'!K304</f>
        <v>0</v>
      </c>
      <c r="M303" s="20" t="str">
        <f>IF('IGM Paste'!R304=0,"Flat",'IGM Paste'!R304)</f>
        <v>Flat</v>
      </c>
      <c r="N303" s="177">
        <f>'IGM Paste'!AH304</f>
        <v>0</v>
      </c>
      <c r="O303" s="403">
        <f>'IGM Paste'!O304</f>
        <v>0</v>
      </c>
      <c r="P303">
        <f>'IGM Paste'!BC304</f>
        <v>0</v>
      </c>
    </row>
    <row r="304" spans="1:16" x14ac:dyDescent="0.3">
      <c r="A304" s="334">
        <f>'IGM Paste'!A305</f>
        <v>0</v>
      </c>
      <c r="B304">
        <f>'IGM Paste'!Y305</f>
        <v>0</v>
      </c>
      <c r="C304">
        <f>'IGM Paste'!C305</f>
        <v>0</v>
      </c>
      <c r="D304" s="4">
        <f>'IGM Paste'!D305</f>
        <v>0</v>
      </c>
      <c r="E304">
        <f>'IGM Paste'!E305</f>
        <v>0</v>
      </c>
      <c r="F304">
        <f>'IGM Paste'!AL305</f>
        <v>0</v>
      </c>
      <c r="G304" s="763">
        <f>'IGM Paste'!AB305</f>
        <v>0</v>
      </c>
      <c r="H304" s="5">
        <f>'IGM Paste'!F305</f>
        <v>0</v>
      </c>
      <c r="I304" t="str">
        <f>IF('IGM Paste'!H305=0,"-",'IGM Paste'!H305)</f>
        <v>-</v>
      </c>
      <c r="J304" t="str">
        <f>IF('IGM Paste'!I305=0,"-",'IGM Paste'!I305)</f>
        <v>-</v>
      </c>
      <c r="K304" t="str">
        <f>IF('IGM Paste'!J305=0,"-",'IGM Paste'!J305)</f>
        <v>-</v>
      </c>
      <c r="L304">
        <f>'IGM Paste'!K305</f>
        <v>0</v>
      </c>
      <c r="M304" s="20" t="str">
        <f>IF('IGM Paste'!R305=0,"Flat",'IGM Paste'!R305)</f>
        <v>Flat</v>
      </c>
      <c r="N304" s="177">
        <f>'IGM Paste'!AH305</f>
        <v>0</v>
      </c>
      <c r="O304" s="403">
        <f>'IGM Paste'!O305</f>
        <v>0</v>
      </c>
      <c r="P304">
        <f>'IGM Paste'!BC305</f>
        <v>0</v>
      </c>
    </row>
    <row r="305" spans="1:16" x14ac:dyDescent="0.3">
      <c r="A305" s="334">
        <f>'IGM Paste'!A306</f>
        <v>0</v>
      </c>
      <c r="B305">
        <f>'IGM Paste'!Y306</f>
        <v>0</v>
      </c>
      <c r="C305">
        <f>'IGM Paste'!C306</f>
        <v>0</v>
      </c>
      <c r="D305" s="4">
        <f>'IGM Paste'!D306</f>
        <v>0</v>
      </c>
      <c r="E305">
        <f>'IGM Paste'!E306</f>
        <v>0</v>
      </c>
      <c r="F305">
        <f>'IGM Paste'!AL306</f>
        <v>0</v>
      </c>
      <c r="G305" s="763">
        <f>'IGM Paste'!AB306</f>
        <v>0</v>
      </c>
      <c r="H305" s="5">
        <f>'IGM Paste'!F306</f>
        <v>0</v>
      </c>
      <c r="I305" t="str">
        <f>IF('IGM Paste'!H306=0,"-",'IGM Paste'!H306)</f>
        <v>-</v>
      </c>
      <c r="J305" t="str">
        <f>IF('IGM Paste'!I306=0,"-",'IGM Paste'!I306)</f>
        <v>-</v>
      </c>
      <c r="K305" t="str">
        <f>IF('IGM Paste'!J306=0,"-",'IGM Paste'!J306)</f>
        <v>-</v>
      </c>
      <c r="L305">
        <f>'IGM Paste'!K306</f>
        <v>0</v>
      </c>
      <c r="M305" s="20" t="str">
        <f>IF('IGM Paste'!R306=0,"Flat",'IGM Paste'!R306)</f>
        <v>Flat</v>
      </c>
      <c r="N305" s="177">
        <f>'IGM Paste'!AH306</f>
        <v>0</v>
      </c>
      <c r="O305" s="403">
        <f>'IGM Paste'!O306</f>
        <v>0</v>
      </c>
      <c r="P305">
        <f>'IGM Paste'!BC306</f>
        <v>0</v>
      </c>
    </row>
    <row r="306" spans="1:16" x14ac:dyDescent="0.3">
      <c r="A306" s="334">
        <f>'IGM Paste'!A307</f>
        <v>0</v>
      </c>
      <c r="B306">
        <f>'IGM Paste'!Y307</f>
        <v>0</v>
      </c>
      <c r="C306">
        <f>'IGM Paste'!C307</f>
        <v>0</v>
      </c>
      <c r="D306" s="4">
        <f>'IGM Paste'!D307</f>
        <v>0</v>
      </c>
      <c r="E306">
        <f>'IGM Paste'!E307</f>
        <v>0</v>
      </c>
      <c r="F306">
        <f>'IGM Paste'!AL307</f>
        <v>0</v>
      </c>
      <c r="G306" s="763">
        <f>'IGM Paste'!AB307</f>
        <v>0</v>
      </c>
      <c r="H306" s="5">
        <f>'IGM Paste'!F307</f>
        <v>0</v>
      </c>
      <c r="I306" t="str">
        <f>IF('IGM Paste'!H307=0,"-",'IGM Paste'!H307)</f>
        <v>-</v>
      </c>
      <c r="J306" t="str">
        <f>IF('IGM Paste'!I307=0,"-",'IGM Paste'!I307)</f>
        <v>-</v>
      </c>
      <c r="K306" t="str">
        <f>IF('IGM Paste'!J307=0,"-",'IGM Paste'!J307)</f>
        <v>-</v>
      </c>
      <c r="L306">
        <f>'IGM Paste'!K307</f>
        <v>0</v>
      </c>
      <c r="M306" s="20" t="str">
        <f>IF('IGM Paste'!R307=0,"Flat",'IGM Paste'!R307)</f>
        <v>Flat</v>
      </c>
      <c r="N306" s="177">
        <f>'IGM Paste'!AH307</f>
        <v>0</v>
      </c>
      <c r="O306" s="403">
        <f>'IGM Paste'!O307</f>
        <v>0</v>
      </c>
      <c r="P306">
        <f>'IGM Paste'!BC307</f>
        <v>0</v>
      </c>
    </row>
    <row r="307" spans="1:16" x14ac:dyDescent="0.3">
      <c r="A307" s="334">
        <f>'IGM Paste'!A308</f>
        <v>0</v>
      </c>
      <c r="B307">
        <f>'IGM Paste'!Y308</f>
        <v>0</v>
      </c>
      <c r="C307">
        <f>'IGM Paste'!C308</f>
        <v>0</v>
      </c>
      <c r="D307" s="4">
        <f>'IGM Paste'!D308</f>
        <v>0</v>
      </c>
      <c r="E307">
        <f>'IGM Paste'!E308</f>
        <v>0</v>
      </c>
      <c r="F307">
        <f>'IGM Paste'!AL308</f>
        <v>0</v>
      </c>
      <c r="G307" s="763">
        <f>'IGM Paste'!AB308</f>
        <v>0</v>
      </c>
      <c r="H307" s="5">
        <f>'IGM Paste'!F308</f>
        <v>0</v>
      </c>
      <c r="I307" t="str">
        <f>IF('IGM Paste'!H308=0,"-",'IGM Paste'!H308)</f>
        <v>-</v>
      </c>
      <c r="J307" t="str">
        <f>IF('IGM Paste'!I308=0,"-",'IGM Paste'!I308)</f>
        <v>-</v>
      </c>
      <c r="K307" t="str">
        <f>IF('IGM Paste'!J308=0,"-",'IGM Paste'!J308)</f>
        <v>-</v>
      </c>
      <c r="L307">
        <f>'IGM Paste'!K308</f>
        <v>0</v>
      </c>
      <c r="M307" s="20" t="str">
        <f>IF('IGM Paste'!R308=0,"Flat",'IGM Paste'!R308)</f>
        <v>Flat</v>
      </c>
      <c r="N307" s="177">
        <f>'IGM Paste'!AH308</f>
        <v>0</v>
      </c>
      <c r="O307" s="403">
        <f>'IGM Paste'!O308</f>
        <v>0</v>
      </c>
      <c r="P307">
        <f>'IGM Paste'!BC308</f>
        <v>0</v>
      </c>
    </row>
    <row r="308" spans="1:16" x14ac:dyDescent="0.3">
      <c r="A308" s="334">
        <f>'IGM Paste'!A309</f>
        <v>0</v>
      </c>
      <c r="B308">
        <f>'IGM Paste'!Y309</f>
        <v>0</v>
      </c>
      <c r="C308">
        <f>'IGM Paste'!C309</f>
        <v>0</v>
      </c>
      <c r="D308" s="4">
        <f>'IGM Paste'!D309</f>
        <v>0</v>
      </c>
      <c r="E308">
        <f>'IGM Paste'!E309</f>
        <v>0</v>
      </c>
      <c r="F308">
        <f>'IGM Paste'!AL309</f>
        <v>0</v>
      </c>
      <c r="G308" s="763">
        <f>'IGM Paste'!AB309</f>
        <v>0</v>
      </c>
      <c r="H308" s="5">
        <f>'IGM Paste'!F309</f>
        <v>0</v>
      </c>
      <c r="I308" t="str">
        <f>IF('IGM Paste'!H309=0,"-",'IGM Paste'!H309)</f>
        <v>-</v>
      </c>
      <c r="J308" t="str">
        <f>IF('IGM Paste'!I309=0,"-",'IGM Paste'!I309)</f>
        <v>-</v>
      </c>
      <c r="K308" t="str">
        <f>IF('IGM Paste'!J309=0,"-",'IGM Paste'!J309)</f>
        <v>-</v>
      </c>
      <c r="L308">
        <f>'IGM Paste'!K309</f>
        <v>0</v>
      </c>
      <c r="M308" s="20" t="str">
        <f>IF('IGM Paste'!R309=0,"Flat",'IGM Paste'!R309)</f>
        <v>Flat</v>
      </c>
      <c r="N308" s="177">
        <f>'IGM Paste'!AH309</f>
        <v>0</v>
      </c>
      <c r="O308" s="403">
        <f>'IGM Paste'!O309</f>
        <v>0</v>
      </c>
      <c r="P308">
        <f>'IGM Paste'!BC309</f>
        <v>0</v>
      </c>
    </row>
    <row r="309" spans="1:16" x14ac:dyDescent="0.3">
      <c r="A309" s="334">
        <f>'IGM Paste'!A310</f>
        <v>0</v>
      </c>
      <c r="B309">
        <f>'IGM Paste'!Y310</f>
        <v>0</v>
      </c>
      <c r="C309">
        <f>'IGM Paste'!C310</f>
        <v>0</v>
      </c>
      <c r="D309" s="4">
        <f>'IGM Paste'!D310</f>
        <v>0</v>
      </c>
      <c r="E309">
        <f>'IGM Paste'!E310</f>
        <v>0</v>
      </c>
      <c r="F309">
        <f>'IGM Paste'!AL310</f>
        <v>0</v>
      </c>
      <c r="G309" s="763">
        <f>'IGM Paste'!AB310</f>
        <v>0</v>
      </c>
      <c r="H309" s="5">
        <f>'IGM Paste'!F310</f>
        <v>0</v>
      </c>
      <c r="I309" t="str">
        <f>IF('IGM Paste'!H310=0,"-",'IGM Paste'!H310)</f>
        <v>-</v>
      </c>
      <c r="J309" t="str">
        <f>IF('IGM Paste'!I310=0,"-",'IGM Paste'!I310)</f>
        <v>-</v>
      </c>
      <c r="K309" t="str">
        <f>IF('IGM Paste'!J310=0,"-",'IGM Paste'!J310)</f>
        <v>-</v>
      </c>
      <c r="L309">
        <f>'IGM Paste'!K310</f>
        <v>0</v>
      </c>
      <c r="M309" s="20" t="str">
        <f>IF('IGM Paste'!R310=0,"Flat",'IGM Paste'!R310)</f>
        <v>Flat</v>
      </c>
      <c r="N309" s="177">
        <f>'IGM Paste'!AH310</f>
        <v>0</v>
      </c>
      <c r="O309" s="403">
        <f>'IGM Paste'!O310</f>
        <v>0</v>
      </c>
      <c r="P309">
        <f>'IGM Paste'!BC310</f>
        <v>0</v>
      </c>
    </row>
    <row r="310" spans="1:16" x14ac:dyDescent="0.3">
      <c r="A310" s="334">
        <f>'IGM Paste'!A311</f>
        <v>0</v>
      </c>
      <c r="B310">
        <f>'IGM Paste'!Y311</f>
        <v>0</v>
      </c>
      <c r="C310">
        <f>'IGM Paste'!C311</f>
        <v>0</v>
      </c>
      <c r="D310" s="4">
        <f>'IGM Paste'!D311</f>
        <v>0</v>
      </c>
      <c r="E310">
        <f>'IGM Paste'!E311</f>
        <v>0</v>
      </c>
      <c r="F310">
        <f>'IGM Paste'!AL311</f>
        <v>0</v>
      </c>
      <c r="G310" s="763">
        <f>'IGM Paste'!AB311</f>
        <v>0</v>
      </c>
      <c r="H310" s="5">
        <f>'IGM Paste'!F311</f>
        <v>0</v>
      </c>
      <c r="I310" t="str">
        <f>IF('IGM Paste'!H311=0,"-",'IGM Paste'!H311)</f>
        <v>-</v>
      </c>
      <c r="J310" t="str">
        <f>IF('IGM Paste'!I311=0,"-",'IGM Paste'!I311)</f>
        <v>-</v>
      </c>
      <c r="K310" t="str">
        <f>IF('IGM Paste'!J311=0,"-",'IGM Paste'!J311)</f>
        <v>-</v>
      </c>
      <c r="L310">
        <f>'IGM Paste'!K311</f>
        <v>0</v>
      </c>
      <c r="M310" s="20" t="str">
        <f>IF('IGM Paste'!R311=0,"Flat",'IGM Paste'!R311)</f>
        <v>Flat</v>
      </c>
      <c r="N310" s="177">
        <f>'IGM Paste'!AH311</f>
        <v>0</v>
      </c>
      <c r="O310" s="403">
        <f>'IGM Paste'!O311</f>
        <v>0</v>
      </c>
      <c r="P310">
        <f>'IGM Paste'!BC311</f>
        <v>0</v>
      </c>
    </row>
    <row r="311" spans="1:16" x14ac:dyDescent="0.3">
      <c r="A311" s="334">
        <f>'IGM Paste'!A312</f>
        <v>0</v>
      </c>
      <c r="B311">
        <f>'IGM Paste'!Y312</f>
        <v>0</v>
      </c>
      <c r="C311">
        <f>'IGM Paste'!C312</f>
        <v>0</v>
      </c>
      <c r="D311" s="4">
        <f>'IGM Paste'!D312</f>
        <v>0</v>
      </c>
      <c r="E311">
        <f>'IGM Paste'!E312</f>
        <v>0</v>
      </c>
      <c r="F311">
        <f>'IGM Paste'!AL312</f>
        <v>0</v>
      </c>
      <c r="G311" s="763">
        <f>'IGM Paste'!AB312</f>
        <v>0</v>
      </c>
      <c r="H311" s="5">
        <f>'IGM Paste'!F312</f>
        <v>0</v>
      </c>
      <c r="I311" t="str">
        <f>IF('IGM Paste'!H312=0,"-",'IGM Paste'!H312)</f>
        <v>-</v>
      </c>
      <c r="J311" t="str">
        <f>IF('IGM Paste'!I312=0,"-",'IGM Paste'!I312)</f>
        <v>-</v>
      </c>
      <c r="K311" t="str">
        <f>IF('IGM Paste'!J312=0,"-",'IGM Paste'!J312)</f>
        <v>-</v>
      </c>
      <c r="L311">
        <f>'IGM Paste'!K312</f>
        <v>0</v>
      </c>
      <c r="M311" s="20" t="str">
        <f>IF('IGM Paste'!R312=0,"Flat",'IGM Paste'!R312)</f>
        <v>Flat</v>
      </c>
      <c r="N311" s="177">
        <f>'IGM Paste'!AH312</f>
        <v>0</v>
      </c>
      <c r="O311" s="403">
        <f>'IGM Paste'!O312</f>
        <v>0</v>
      </c>
      <c r="P311">
        <f>'IGM Paste'!BC312</f>
        <v>0</v>
      </c>
    </row>
    <row r="312" spans="1:16" x14ac:dyDescent="0.3">
      <c r="A312" s="334">
        <f>'IGM Paste'!A313</f>
        <v>0</v>
      </c>
      <c r="B312">
        <f>'IGM Paste'!Y313</f>
        <v>0</v>
      </c>
      <c r="C312">
        <f>'IGM Paste'!C313</f>
        <v>0</v>
      </c>
      <c r="D312" s="4">
        <f>'IGM Paste'!D313</f>
        <v>0</v>
      </c>
      <c r="E312">
        <f>'IGM Paste'!E313</f>
        <v>0</v>
      </c>
      <c r="F312">
        <f>'IGM Paste'!AL313</f>
        <v>0</v>
      </c>
      <c r="G312" s="763">
        <f>'IGM Paste'!AB313</f>
        <v>0</v>
      </c>
      <c r="H312" s="5">
        <f>'IGM Paste'!F313</f>
        <v>0</v>
      </c>
      <c r="I312" t="str">
        <f>IF('IGM Paste'!H313=0,"-",'IGM Paste'!H313)</f>
        <v>-</v>
      </c>
      <c r="J312" t="str">
        <f>IF('IGM Paste'!I313=0,"-",'IGM Paste'!I313)</f>
        <v>-</v>
      </c>
      <c r="K312" t="str">
        <f>IF('IGM Paste'!J313=0,"-",'IGM Paste'!J313)</f>
        <v>-</v>
      </c>
      <c r="L312">
        <f>'IGM Paste'!K313</f>
        <v>0</v>
      </c>
      <c r="M312" s="20" t="str">
        <f>IF('IGM Paste'!R313=0,"Flat",'IGM Paste'!R313)</f>
        <v>Flat</v>
      </c>
      <c r="N312" s="177">
        <f>'IGM Paste'!AH313</f>
        <v>0</v>
      </c>
      <c r="O312" s="403">
        <f>'IGM Paste'!O313</f>
        <v>0</v>
      </c>
      <c r="P312">
        <f>'IGM Paste'!BC313</f>
        <v>0</v>
      </c>
    </row>
    <row r="313" spans="1:16" x14ac:dyDescent="0.3">
      <c r="A313" s="334">
        <f>'IGM Paste'!A314</f>
        <v>0</v>
      </c>
      <c r="B313">
        <f>'IGM Paste'!Y314</f>
        <v>0</v>
      </c>
      <c r="C313">
        <f>'IGM Paste'!C314</f>
        <v>0</v>
      </c>
      <c r="D313" s="4">
        <f>'IGM Paste'!D314</f>
        <v>0</v>
      </c>
      <c r="E313">
        <f>'IGM Paste'!E314</f>
        <v>0</v>
      </c>
      <c r="F313">
        <f>'IGM Paste'!AL314</f>
        <v>0</v>
      </c>
      <c r="G313" s="763">
        <f>'IGM Paste'!AB314</f>
        <v>0</v>
      </c>
      <c r="H313" s="5">
        <f>'IGM Paste'!F314</f>
        <v>0</v>
      </c>
      <c r="I313" t="str">
        <f>IF('IGM Paste'!H314=0,"-",'IGM Paste'!H314)</f>
        <v>-</v>
      </c>
      <c r="J313" t="str">
        <f>IF('IGM Paste'!I314=0,"-",'IGM Paste'!I314)</f>
        <v>-</v>
      </c>
      <c r="K313" t="str">
        <f>IF('IGM Paste'!J314=0,"-",'IGM Paste'!J314)</f>
        <v>-</v>
      </c>
      <c r="L313">
        <f>'IGM Paste'!K314</f>
        <v>0</v>
      </c>
      <c r="M313" s="20" t="str">
        <f>IF('IGM Paste'!R314=0,"Flat",'IGM Paste'!R314)</f>
        <v>Flat</v>
      </c>
      <c r="N313" s="177">
        <f>'IGM Paste'!AH314</f>
        <v>0</v>
      </c>
      <c r="O313" s="403">
        <f>'IGM Paste'!O314</f>
        <v>0</v>
      </c>
      <c r="P313">
        <f>'IGM Paste'!BC314</f>
        <v>0</v>
      </c>
    </row>
    <row r="314" spans="1:16" x14ac:dyDescent="0.3">
      <c r="A314" s="334">
        <f>'IGM Paste'!A315</f>
        <v>0</v>
      </c>
      <c r="B314">
        <f>'IGM Paste'!Y315</f>
        <v>0</v>
      </c>
      <c r="C314">
        <f>'IGM Paste'!C315</f>
        <v>0</v>
      </c>
      <c r="D314" s="4">
        <f>'IGM Paste'!D315</f>
        <v>0</v>
      </c>
      <c r="E314">
        <f>'IGM Paste'!E315</f>
        <v>0</v>
      </c>
      <c r="F314">
        <f>'IGM Paste'!AL315</f>
        <v>0</v>
      </c>
      <c r="G314" s="763">
        <f>'IGM Paste'!AB315</f>
        <v>0</v>
      </c>
      <c r="H314" s="5">
        <f>'IGM Paste'!F315</f>
        <v>0</v>
      </c>
      <c r="I314" t="str">
        <f>IF('IGM Paste'!H315=0,"-",'IGM Paste'!H315)</f>
        <v>-</v>
      </c>
      <c r="J314" t="str">
        <f>IF('IGM Paste'!I315=0,"-",'IGM Paste'!I315)</f>
        <v>-</v>
      </c>
      <c r="K314" t="str">
        <f>IF('IGM Paste'!J315=0,"-",'IGM Paste'!J315)</f>
        <v>-</v>
      </c>
      <c r="L314">
        <f>'IGM Paste'!K315</f>
        <v>0</v>
      </c>
      <c r="M314" s="20" t="str">
        <f>IF('IGM Paste'!R315=0,"Flat",'IGM Paste'!R315)</f>
        <v>Flat</v>
      </c>
      <c r="N314" s="177">
        <f>'IGM Paste'!AH315</f>
        <v>0</v>
      </c>
      <c r="O314" s="403">
        <f>'IGM Paste'!O315</f>
        <v>0</v>
      </c>
      <c r="P314">
        <f>'IGM Paste'!BC315</f>
        <v>0</v>
      </c>
    </row>
    <row r="315" spans="1:16" x14ac:dyDescent="0.3">
      <c r="A315" s="334">
        <f>'IGM Paste'!A316</f>
        <v>0</v>
      </c>
      <c r="B315">
        <f>'IGM Paste'!Y316</f>
        <v>0</v>
      </c>
      <c r="C315">
        <f>'IGM Paste'!C316</f>
        <v>0</v>
      </c>
      <c r="D315" s="4">
        <f>'IGM Paste'!D316</f>
        <v>0</v>
      </c>
      <c r="E315">
        <f>'IGM Paste'!E316</f>
        <v>0</v>
      </c>
      <c r="F315">
        <f>'IGM Paste'!AL316</f>
        <v>0</v>
      </c>
      <c r="G315" s="763">
        <f>'IGM Paste'!AB316</f>
        <v>0</v>
      </c>
      <c r="H315" s="5">
        <f>'IGM Paste'!F316</f>
        <v>0</v>
      </c>
      <c r="I315" t="str">
        <f>IF('IGM Paste'!H316=0,"-",'IGM Paste'!H316)</f>
        <v>-</v>
      </c>
      <c r="J315" t="str">
        <f>IF('IGM Paste'!I316=0,"-",'IGM Paste'!I316)</f>
        <v>-</v>
      </c>
      <c r="K315" t="str">
        <f>IF('IGM Paste'!J316=0,"-",'IGM Paste'!J316)</f>
        <v>-</v>
      </c>
      <c r="L315">
        <f>'IGM Paste'!K316</f>
        <v>0</v>
      </c>
      <c r="M315" s="20" t="str">
        <f>IF('IGM Paste'!R316=0,"Flat",'IGM Paste'!R316)</f>
        <v>Flat</v>
      </c>
      <c r="N315" s="177">
        <f>'IGM Paste'!AH316</f>
        <v>0</v>
      </c>
      <c r="O315" s="403">
        <f>'IGM Paste'!O316</f>
        <v>0</v>
      </c>
      <c r="P315">
        <f>'IGM Paste'!BC316</f>
        <v>0</v>
      </c>
    </row>
    <row r="316" spans="1:16" x14ac:dyDescent="0.3">
      <c r="A316" s="334">
        <f>'IGM Paste'!A317</f>
        <v>0</v>
      </c>
      <c r="B316">
        <f>'IGM Paste'!Y317</f>
        <v>0</v>
      </c>
      <c r="C316">
        <f>'IGM Paste'!C317</f>
        <v>0</v>
      </c>
      <c r="D316" s="4">
        <f>'IGM Paste'!D317</f>
        <v>0</v>
      </c>
      <c r="E316">
        <f>'IGM Paste'!E317</f>
        <v>0</v>
      </c>
      <c r="F316">
        <f>'IGM Paste'!AL317</f>
        <v>0</v>
      </c>
      <c r="G316" s="763">
        <f>'IGM Paste'!AB317</f>
        <v>0</v>
      </c>
      <c r="H316" s="5">
        <f>'IGM Paste'!F317</f>
        <v>0</v>
      </c>
      <c r="I316" t="str">
        <f>IF('IGM Paste'!H317=0,"-",'IGM Paste'!H317)</f>
        <v>-</v>
      </c>
      <c r="J316" t="str">
        <f>IF('IGM Paste'!I317=0,"-",'IGM Paste'!I317)</f>
        <v>-</v>
      </c>
      <c r="K316" t="str">
        <f>IF('IGM Paste'!J317=0,"-",'IGM Paste'!J317)</f>
        <v>-</v>
      </c>
      <c r="L316">
        <f>'IGM Paste'!K317</f>
        <v>0</v>
      </c>
      <c r="M316" s="20" t="str">
        <f>IF('IGM Paste'!R317=0,"Flat",'IGM Paste'!R317)</f>
        <v>Flat</v>
      </c>
      <c r="N316" s="177">
        <f>'IGM Paste'!AH317</f>
        <v>0</v>
      </c>
      <c r="O316" s="403">
        <f>'IGM Paste'!O317</f>
        <v>0</v>
      </c>
      <c r="P316">
        <f>'IGM Paste'!BC317</f>
        <v>0</v>
      </c>
    </row>
    <row r="317" spans="1:16" x14ac:dyDescent="0.3">
      <c r="A317" s="334">
        <f>'IGM Paste'!A318</f>
        <v>0</v>
      </c>
      <c r="B317">
        <f>'IGM Paste'!Y318</f>
        <v>0</v>
      </c>
      <c r="C317">
        <f>'IGM Paste'!C318</f>
        <v>0</v>
      </c>
      <c r="D317" s="4">
        <f>'IGM Paste'!D318</f>
        <v>0</v>
      </c>
      <c r="E317">
        <f>'IGM Paste'!E318</f>
        <v>0</v>
      </c>
      <c r="F317">
        <f>'IGM Paste'!AL318</f>
        <v>0</v>
      </c>
      <c r="G317" s="763">
        <f>'IGM Paste'!AB318</f>
        <v>0</v>
      </c>
      <c r="H317" s="5">
        <f>'IGM Paste'!F318</f>
        <v>0</v>
      </c>
      <c r="I317" t="str">
        <f>IF('IGM Paste'!H318=0,"-",'IGM Paste'!H318)</f>
        <v>-</v>
      </c>
      <c r="J317" t="str">
        <f>IF('IGM Paste'!I318=0,"-",'IGM Paste'!I318)</f>
        <v>-</v>
      </c>
      <c r="K317" t="str">
        <f>IF('IGM Paste'!J318=0,"-",'IGM Paste'!J318)</f>
        <v>-</v>
      </c>
      <c r="L317">
        <f>'IGM Paste'!K318</f>
        <v>0</v>
      </c>
      <c r="M317" s="20" t="str">
        <f>IF('IGM Paste'!R318=0,"Flat",'IGM Paste'!R318)</f>
        <v>Flat</v>
      </c>
      <c r="N317" s="177">
        <f>'IGM Paste'!AH318</f>
        <v>0</v>
      </c>
      <c r="O317" s="403">
        <f>'IGM Paste'!O318</f>
        <v>0</v>
      </c>
      <c r="P317">
        <f>'IGM Paste'!BC318</f>
        <v>0</v>
      </c>
    </row>
    <row r="318" spans="1:16" x14ac:dyDescent="0.3">
      <c r="A318" s="334">
        <f>'IGM Paste'!A319</f>
        <v>0</v>
      </c>
      <c r="B318">
        <f>'IGM Paste'!Y319</f>
        <v>0</v>
      </c>
      <c r="C318">
        <f>'IGM Paste'!C319</f>
        <v>0</v>
      </c>
      <c r="D318" s="4">
        <f>'IGM Paste'!D319</f>
        <v>0</v>
      </c>
      <c r="E318">
        <f>'IGM Paste'!E319</f>
        <v>0</v>
      </c>
      <c r="F318">
        <f>'IGM Paste'!AL319</f>
        <v>0</v>
      </c>
      <c r="G318" s="763">
        <f>'IGM Paste'!AB319</f>
        <v>0</v>
      </c>
      <c r="H318" s="5">
        <f>'IGM Paste'!F319</f>
        <v>0</v>
      </c>
      <c r="I318" t="str">
        <f>IF('IGM Paste'!H319=0,"-",'IGM Paste'!H319)</f>
        <v>-</v>
      </c>
      <c r="J318" t="str">
        <f>IF('IGM Paste'!I319=0,"-",'IGM Paste'!I319)</f>
        <v>-</v>
      </c>
      <c r="K318" t="str">
        <f>IF('IGM Paste'!J319=0,"-",'IGM Paste'!J319)</f>
        <v>-</v>
      </c>
      <c r="L318">
        <f>'IGM Paste'!K319</f>
        <v>0</v>
      </c>
      <c r="M318" s="20" t="str">
        <f>IF('IGM Paste'!R319=0,"Flat",'IGM Paste'!R319)</f>
        <v>Flat</v>
      </c>
      <c r="N318" s="177">
        <f>'IGM Paste'!AH319</f>
        <v>0</v>
      </c>
      <c r="O318" s="403">
        <f>'IGM Paste'!O319</f>
        <v>0</v>
      </c>
      <c r="P318">
        <f>'IGM Paste'!BC319</f>
        <v>0</v>
      </c>
    </row>
    <row r="319" spans="1:16" x14ac:dyDescent="0.3">
      <c r="A319" s="334">
        <f>'IGM Paste'!A320</f>
        <v>0</v>
      </c>
      <c r="B319">
        <f>'IGM Paste'!Y320</f>
        <v>0</v>
      </c>
      <c r="C319">
        <f>'IGM Paste'!C320</f>
        <v>0</v>
      </c>
      <c r="D319" s="4">
        <f>'IGM Paste'!D320</f>
        <v>0</v>
      </c>
      <c r="E319">
        <f>'IGM Paste'!E320</f>
        <v>0</v>
      </c>
      <c r="F319">
        <f>'IGM Paste'!AL320</f>
        <v>0</v>
      </c>
      <c r="G319" s="763">
        <f>'IGM Paste'!AB320</f>
        <v>0</v>
      </c>
      <c r="H319" s="5">
        <f>'IGM Paste'!F320</f>
        <v>0</v>
      </c>
      <c r="I319" t="str">
        <f>IF('IGM Paste'!H320=0,"-",'IGM Paste'!H320)</f>
        <v>-</v>
      </c>
      <c r="J319" t="str">
        <f>IF('IGM Paste'!I320=0,"-",'IGM Paste'!I320)</f>
        <v>-</v>
      </c>
      <c r="K319" t="str">
        <f>IF('IGM Paste'!J320=0,"-",'IGM Paste'!J320)</f>
        <v>-</v>
      </c>
      <c r="L319">
        <f>'IGM Paste'!K320</f>
        <v>0</v>
      </c>
      <c r="M319" s="20" t="str">
        <f>IF('IGM Paste'!R320=0,"Flat",'IGM Paste'!R320)</f>
        <v>Flat</v>
      </c>
      <c r="N319" s="177">
        <f>'IGM Paste'!AH320</f>
        <v>0</v>
      </c>
      <c r="O319" s="403">
        <f>'IGM Paste'!O320</f>
        <v>0</v>
      </c>
      <c r="P319">
        <f>'IGM Paste'!BC320</f>
        <v>0</v>
      </c>
    </row>
    <row r="320" spans="1:16" x14ac:dyDescent="0.3">
      <c r="A320" s="334">
        <f>'IGM Paste'!A321</f>
        <v>0</v>
      </c>
      <c r="B320">
        <f>'IGM Paste'!Y321</f>
        <v>0</v>
      </c>
      <c r="C320">
        <f>'IGM Paste'!C321</f>
        <v>0</v>
      </c>
      <c r="D320" s="4">
        <f>'IGM Paste'!D321</f>
        <v>0</v>
      </c>
      <c r="E320">
        <f>'IGM Paste'!E321</f>
        <v>0</v>
      </c>
      <c r="F320">
        <f>'IGM Paste'!AL321</f>
        <v>0</v>
      </c>
      <c r="G320" s="763">
        <f>'IGM Paste'!AB321</f>
        <v>0</v>
      </c>
      <c r="H320" s="5">
        <f>'IGM Paste'!F321</f>
        <v>0</v>
      </c>
      <c r="I320" t="str">
        <f>IF('IGM Paste'!H321=0,"-",'IGM Paste'!H321)</f>
        <v>-</v>
      </c>
      <c r="J320" t="str">
        <f>IF('IGM Paste'!I321=0,"-",'IGM Paste'!I321)</f>
        <v>-</v>
      </c>
      <c r="K320" t="str">
        <f>IF('IGM Paste'!J321=0,"-",'IGM Paste'!J321)</f>
        <v>-</v>
      </c>
      <c r="L320">
        <f>'IGM Paste'!K321</f>
        <v>0</v>
      </c>
      <c r="M320" s="20" t="str">
        <f>IF('IGM Paste'!R321=0,"Flat",'IGM Paste'!R321)</f>
        <v>Flat</v>
      </c>
      <c r="N320" s="177">
        <f>'IGM Paste'!AH321</f>
        <v>0</v>
      </c>
      <c r="O320" s="403">
        <f>'IGM Paste'!O321</f>
        <v>0</v>
      </c>
      <c r="P320">
        <f>'IGM Paste'!BC321</f>
        <v>0</v>
      </c>
    </row>
    <row r="321" spans="1:16" x14ac:dyDescent="0.3">
      <c r="A321" s="334">
        <f>'IGM Paste'!A322</f>
        <v>0</v>
      </c>
      <c r="B321">
        <f>'IGM Paste'!Y322</f>
        <v>0</v>
      </c>
      <c r="C321">
        <f>'IGM Paste'!C322</f>
        <v>0</v>
      </c>
      <c r="D321" s="4">
        <f>'IGM Paste'!D322</f>
        <v>0</v>
      </c>
      <c r="E321">
        <f>'IGM Paste'!E322</f>
        <v>0</v>
      </c>
      <c r="F321">
        <f>'IGM Paste'!AL322</f>
        <v>0</v>
      </c>
      <c r="G321" s="763">
        <f>'IGM Paste'!AB322</f>
        <v>0</v>
      </c>
      <c r="H321" s="5">
        <f>'IGM Paste'!F322</f>
        <v>0</v>
      </c>
      <c r="I321" t="str">
        <f>IF('IGM Paste'!H322=0,"-",'IGM Paste'!H322)</f>
        <v>-</v>
      </c>
      <c r="J321" t="str">
        <f>IF('IGM Paste'!I322=0,"-",'IGM Paste'!I322)</f>
        <v>-</v>
      </c>
      <c r="K321" t="str">
        <f>IF('IGM Paste'!J322=0,"-",'IGM Paste'!J322)</f>
        <v>-</v>
      </c>
      <c r="L321">
        <f>'IGM Paste'!K322</f>
        <v>0</v>
      </c>
      <c r="M321" s="20" t="str">
        <f>IF('IGM Paste'!R322=0,"Flat",'IGM Paste'!R322)</f>
        <v>Flat</v>
      </c>
      <c r="N321" s="177">
        <f>'IGM Paste'!AH322</f>
        <v>0</v>
      </c>
      <c r="O321" s="403">
        <f>'IGM Paste'!O322</f>
        <v>0</v>
      </c>
      <c r="P321">
        <f>'IGM Paste'!BC322</f>
        <v>0</v>
      </c>
    </row>
    <row r="322" spans="1:16" x14ac:dyDescent="0.3">
      <c r="A322" s="334">
        <f>'IGM Paste'!A323</f>
        <v>0</v>
      </c>
      <c r="B322">
        <f>'IGM Paste'!Y323</f>
        <v>0</v>
      </c>
      <c r="C322">
        <f>'IGM Paste'!C323</f>
        <v>0</v>
      </c>
      <c r="D322" s="4">
        <f>'IGM Paste'!D323</f>
        <v>0</v>
      </c>
      <c r="E322">
        <f>'IGM Paste'!E323</f>
        <v>0</v>
      </c>
      <c r="F322">
        <f>'IGM Paste'!AL323</f>
        <v>0</v>
      </c>
      <c r="G322" s="763">
        <f>'IGM Paste'!AB323</f>
        <v>0</v>
      </c>
      <c r="H322" s="5">
        <f>'IGM Paste'!F323</f>
        <v>0</v>
      </c>
      <c r="I322" t="str">
        <f>IF('IGM Paste'!H323=0,"-",'IGM Paste'!H323)</f>
        <v>-</v>
      </c>
      <c r="J322" t="str">
        <f>IF('IGM Paste'!I323=0,"-",'IGM Paste'!I323)</f>
        <v>-</v>
      </c>
      <c r="K322" t="str">
        <f>IF('IGM Paste'!J323=0,"-",'IGM Paste'!J323)</f>
        <v>-</v>
      </c>
      <c r="L322">
        <f>'IGM Paste'!K323</f>
        <v>0</v>
      </c>
      <c r="M322" s="20" t="str">
        <f>IF('IGM Paste'!R323=0,"Flat",'IGM Paste'!R323)</f>
        <v>Flat</v>
      </c>
      <c r="N322" s="177">
        <f>'IGM Paste'!AH323</f>
        <v>0</v>
      </c>
      <c r="O322" s="403">
        <f>'IGM Paste'!O323</f>
        <v>0</v>
      </c>
      <c r="P322">
        <f>'IGM Paste'!BC323</f>
        <v>0</v>
      </c>
    </row>
    <row r="323" spans="1:16" x14ac:dyDescent="0.3">
      <c r="A323" s="334">
        <f>'IGM Paste'!A324</f>
        <v>0</v>
      </c>
      <c r="B323">
        <f>'IGM Paste'!Y324</f>
        <v>0</v>
      </c>
      <c r="C323">
        <f>'IGM Paste'!C324</f>
        <v>0</v>
      </c>
      <c r="D323" s="4">
        <f>'IGM Paste'!D324</f>
        <v>0</v>
      </c>
      <c r="E323">
        <f>'IGM Paste'!E324</f>
        <v>0</v>
      </c>
      <c r="F323">
        <f>'IGM Paste'!AL324</f>
        <v>0</v>
      </c>
      <c r="G323" s="763">
        <f>'IGM Paste'!AB324</f>
        <v>0</v>
      </c>
      <c r="H323" s="5">
        <f>'IGM Paste'!F324</f>
        <v>0</v>
      </c>
      <c r="I323" t="str">
        <f>IF('IGM Paste'!H324=0,"-",'IGM Paste'!H324)</f>
        <v>-</v>
      </c>
      <c r="J323" t="str">
        <f>IF('IGM Paste'!I324=0,"-",'IGM Paste'!I324)</f>
        <v>-</v>
      </c>
      <c r="K323" t="str">
        <f>IF('IGM Paste'!J324=0,"-",'IGM Paste'!J324)</f>
        <v>-</v>
      </c>
      <c r="L323">
        <f>'IGM Paste'!K324</f>
        <v>0</v>
      </c>
      <c r="M323" s="20" t="str">
        <f>IF('IGM Paste'!R324=0,"Flat",'IGM Paste'!R324)</f>
        <v>Flat</v>
      </c>
      <c r="N323" s="177">
        <f>'IGM Paste'!AH324</f>
        <v>0</v>
      </c>
      <c r="O323" s="403">
        <f>'IGM Paste'!O324</f>
        <v>0</v>
      </c>
      <c r="P323">
        <f>'IGM Paste'!BC324</f>
        <v>0</v>
      </c>
    </row>
    <row r="324" spans="1:16" x14ac:dyDescent="0.3">
      <c r="A324" s="334">
        <f>'IGM Paste'!A325</f>
        <v>0</v>
      </c>
      <c r="B324">
        <f>'IGM Paste'!Y325</f>
        <v>0</v>
      </c>
      <c r="C324">
        <f>'IGM Paste'!C325</f>
        <v>0</v>
      </c>
      <c r="D324" s="4">
        <f>'IGM Paste'!D325</f>
        <v>0</v>
      </c>
      <c r="E324">
        <f>'IGM Paste'!E325</f>
        <v>0</v>
      </c>
      <c r="F324">
        <f>'IGM Paste'!AL325</f>
        <v>0</v>
      </c>
      <c r="G324" s="763">
        <f>'IGM Paste'!AB325</f>
        <v>0</v>
      </c>
      <c r="H324" s="5">
        <f>'IGM Paste'!F325</f>
        <v>0</v>
      </c>
      <c r="I324" t="str">
        <f>IF('IGM Paste'!H325=0,"-",'IGM Paste'!H325)</f>
        <v>-</v>
      </c>
      <c r="J324" t="str">
        <f>IF('IGM Paste'!I325=0,"-",'IGM Paste'!I325)</f>
        <v>-</v>
      </c>
      <c r="K324" t="str">
        <f>IF('IGM Paste'!J325=0,"-",'IGM Paste'!J325)</f>
        <v>-</v>
      </c>
      <c r="L324">
        <f>'IGM Paste'!K325</f>
        <v>0</v>
      </c>
      <c r="M324" s="20" t="str">
        <f>IF('IGM Paste'!R325=0,"Flat",'IGM Paste'!R325)</f>
        <v>Flat</v>
      </c>
      <c r="N324" s="177">
        <f>'IGM Paste'!AH325</f>
        <v>0</v>
      </c>
      <c r="O324" s="403">
        <f>'IGM Paste'!O325</f>
        <v>0</v>
      </c>
      <c r="P324">
        <f>'IGM Paste'!BC325</f>
        <v>0</v>
      </c>
    </row>
    <row r="325" spans="1:16" x14ac:dyDescent="0.3">
      <c r="A325" s="334">
        <f>'IGM Paste'!A326</f>
        <v>0</v>
      </c>
      <c r="B325">
        <f>'IGM Paste'!Y326</f>
        <v>0</v>
      </c>
      <c r="C325">
        <f>'IGM Paste'!C326</f>
        <v>0</v>
      </c>
      <c r="D325" s="4">
        <f>'IGM Paste'!D326</f>
        <v>0</v>
      </c>
      <c r="E325">
        <f>'IGM Paste'!E326</f>
        <v>0</v>
      </c>
      <c r="F325">
        <f>'IGM Paste'!AL326</f>
        <v>0</v>
      </c>
      <c r="G325" s="763">
        <f>'IGM Paste'!AB326</f>
        <v>0</v>
      </c>
      <c r="H325" s="5">
        <f>'IGM Paste'!F326</f>
        <v>0</v>
      </c>
      <c r="I325" t="str">
        <f>IF('IGM Paste'!H326=0,"-",'IGM Paste'!H326)</f>
        <v>-</v>
      </c>
      <c r="J325" t="str">
        <f>IF('IGM Paste'!I326=0,"-",'IGM Paste'!I326)</f>
        <v>-</v>
      </c>
      <c r="K325" t="str">
        <f>IF('IGM Paste'!J326=0,"-",'IGM Paste'!J326)</f>
        <v>-</v>
      </c>
      <c r="L325">
        <f>'IGM Paste'!K326</f>
        <v>0</v>
      </c>
      <c r="M325" s="20" t="str">
        <f>IF('IGM Paste'!R326=0,"Flat",'IGM Paste'!R326)</f>
        <v>Flat</v>
      </c>
      <c r="N325" s="177">
        <f>'IGM Paste'!AH326</f>
        <v>0</v>
      </c>
      <c r="O325" s="403">
        <f>'IGM Paste'!O326</f>
        <v>0</v>
      </c>
      <c r="P325">
        <f>'IGM Paste'!BC326</f>
        <v>0</v>
      </c>
    </row>
    <row r="326" spans="1:16" x14ac:dyDescent="0.3">
      <c r="A326" s="334">
        <f>'IGM Paste'!A327</f>
        <v>0</v>
      </c>
      <c r="B326">
        <f>'IGM Paste'!Y327</f>
        <v>0</v>
      </c>
      <c r="C326">
        <f>'IGM Paste'!C327</f>
        <v>0</v>
      </c>
      <c r="D326" s="4">
        <f>'IGM Paste'!D327</f>
        <v>0</v>
      </c>
      <c r="E326">
        <f>'IGM Paste'!E327</f>
        <v>0</v>
      </c>
      <c r="F326">
        <f>'IGM Paste'!AL327</f>
        <v>0</v>
      </c>
      <c r="G326" s="763">
        <f>'IGM Paste'!AB327</f>
        <v>0</v>
      </c>
      <c r="H326" s="5">
        <f>'IGM Paste'!F327</f>
        <v>0</v>
      </c>
      <c r="I326" t="str">
        <f>IF('IGM Paste'!H327=0,"-",'IGM Paste'!H327)</f>
        <v>-</v>
      </c>
      <c r="J326" t="str">
        <f>IF('IGM Paste'!I327=0,"-",'IGM Paste'!I327)</f>
        <v>-</v>
      </c>
      <c r="K326" t="str">
        <f>IF('IGM Paste'!J327=0,"-",'IGM Paste'!J327)</f>
        <v>-</v>
      </c>
      <c r="L326">
        <f>'IGM Paste'!K327</f>
        <v>0</v>
      </c>
      <c r="M326" s="20" t="str">
        <f>IF('IGM Paste'!R327=0,"Flat",'IGM Paste'!R327)</f>
        <v>Flat</v>
      </c>
      <c r="N326" s="177">
        <f>'IGM Paste'!AH327</f>
        <v>0</v>
      </c>
      <c r="O326" s="403">
        <f>'IGM Paste'!O327</f>
        <v>0</v>
      </c>
      <c r="P326">
        <f>'IGM Paste'!BC327</f>
        <v>0</v>
      </c>
    </row>
    <row r="327" spans="1:16" x14ac:dyDescent="0.3">
      <c r="A327" s="334">
        <f>'IGM Paste'!A328</f>
        <v>0</v>
      </c>
      <c r="B327">
        <f>'IGM Paste'!Y328</f>
        <v>0</v>
      </c>
      <c r="C327">
        <f>'IGM Paste'!C328</f>
        <v>0</v>
      </c>
      <c r="D327" s="4">
        <f>'IGM Paste'!D328</f>
        <v>0</v>
      </c>
      <c r="E327">
        <f>'IGM Paste'!E328</f>
        <v>0</v>
      </c>
      <c r="F327">
        <f>'IGM Paste'!AL328</f>
        <v>0</v>
      </c>
      <c r="G327" s="763">
        <f>'IGM Paste'!AB328</f>
        <v>0</v>
      </c>
      <c r="H327" s="5">
        <f>'IGM Paste'!F328</f>
        <v>0</v>
      </c>
      <c r="I327" t="str">
        <f>IF('IGM Paste'!H328=0,"-",'IGM Paste'!H328)</f>
        <v>-</v>
      </c>
      <c r="J327" t="str">
        <f>IF('IGM Paste'!I328=0,"-",'IGM Paste'!I328)</f>
        <v>-</v>
      </c>
      <c r="K327" t="str">
        <f>IF('IGM Paste'!J328=0,"-",'IGM Paste'!J328)</f>
        <v>-</v>
      </c>
      <c r="L327">
        <f>'IGM Paste'!K328</f>
        <v>0</v>
      </c>
      <c r="M327" s="20" t="str">
        <f>IF('IGM Paste'!R328=0,"Flat",'IGM Paste'!R328)</f>
        <v>Flat</v>
      </c>
      <c r="N327" s="177">
        <f>'IGM Paste'!AH328</f>
        <v>0</v>
      </c>
      <c r="O327" s="403">
        <f>'IGM Paste'!O328</f>
        <v>0</v>
      </c>
      <c r="P327">
        <f>'IGM Paste'!BC328</f>
        <v>0</v>
      </c>
    </row>
    <row r="328" spans="1:16" x14ac:dyDescent="0.3">
      <c r="A328" s="334">
        <f>'IGM Paste'!A329</f>
        <v>0</v>
      </c>
      <c r="B328">
        <f>'IGM Paste'!Y329</f>
        <v>0</v>
      </c>
      <c r="C328">
        <f>'IGM Paste'!C329</f>
        <v>0</v>
      </c>
      <c r="D328" s="4">
        <f>'IGM Paste'!D329</f>
        <v>0</v>
      </c>
      <c r="E328">
        <f>'IGM Paste'!E329</f>
        <v>0</v>
      </c>
      <c r="F328">
        <f>'IGM Paste'!AL329</f>
        <v>0</v>
      </c>
      <c r="G328" s="763">
        <f>'IGM Paste'!AB329</f>
        <v>0</v>
      </c>
      <c r="H328" s="5">
        <f>'IGM Paste'!F329</f>
        <v>0</v>
      </c>
      <c r="I328" t="str">
        <f>IF('IGM Paste'!H329=0,"-",'IGM Paste'!H329)</f>
        <v>-</v>
      </c>
      <c r="J328" t="str">
        <f>IF('IGM Paste'!I329=0,"-",'IGM Paste'!I329)</f>
        <v>-</v>
      </c>
      <c r="K328" t="str">
        <f>IF('IGM Paste'!J329=0,"-",'IGM Paste'!J329)</f>
        <v>-</v>
      </c>
      <c r="L328">
        <f>'IGM Paste'!K329</f>
        <v>0</v>
      </c>
      <c r="M328" s="20" t="str">
        <f>IF('IGM Paste'!R329=0,"Flat",'IGM Paste'!R329)</f>
        <v>Flat</v>
      </c>
      <c r="N328" s="177">
        <f>'IGM Paste'!AH329</f>
        <v>0</v>
      </c>
      <c r="O328" s="403">
        <f>'IGM Paste'!O329</f>
        <v>0</v>
      </c>
      <c r="P328">
        <f>'IGM Paste'!BC329</f>
        <v>0</v>
      </c>
    </row>
    <row r="329" spans="1:16" x14ac:dyDescent="0.3">
      <c r="A329" s="334">
        <f>'IGM Paste'!A330</f>
        <v>0</v>
      </c>
      <c r="B329">
        <f>'IGM Paste'!Y330</f>
        <v>0</v>
      </c>
      <c r="C329">
        <f>'IGM Paste'!C330</f>
        <v>0</v>
      </c>
      <c r="D329" s="4">
        <f>'IGM Paste'!D330</f>
        <v>0</v>
      </c>
      <c r="E329">
        <f>'IGM Paste'!E330</f>
        <v>0</v>
      </c>
      <c r="F329">
        <f>'IGM Paste'!AL330</f>
        <v>0</v>
      </c>
      <c r="G329" s="763">
        <f>'IGM Paste'!AB330</f>
        <v>0</v>
      </c>
      <c r="H329" s="5">
        <f>'IGM Paste'!F330</f>
        <v>0</v>
      </c>
      <c r="I329" t="str">
        <f>IF('IGM Paste'!H330=0,"-",'IGM Paste'!H330)</f>
        <v>-</v>
      </c>
      <c r="J329" t="str">
        <f>IF('IGM Paste'!I330=0,"-",'IGM Paste'!I330)</f>
        <v>-</v>
      </c>
      <c r="K329" t="str">
        <f>IF('IGM Paste'!J330=0,"-",'IGM Paste'!J330)</f>
        <v>-</v>
      </c>
      <c r="L329">
        <f>'IGM Paste'!K330</f>
        <v>0</v>
      </c>
      <c r="M329" s="20" t="str">
        <f>IF('IGM Paste'!R330=0,"Flat",'IGM Paste'!R330)</f>
        <v>Flat</v>
      </c>
      <c r="N329" s="177">
        <f>'IGM Paste'!AH330</f>
        <v>0</v>
      </c>
      <c r="O329" s="403">
        <f>'IGM Paste'!O330</f>
        <v>0</v>
      </c>
      <c r="P329">
        <f>'IGM Paste'!BC330</f>
        <v>0</v>
      </c>
    </row>
    <row r="330" spans="1:16" x14ac:dyDescent="0.3">
      <c r="A330" s="334">
        <f>'IGM Paste'!A331</f>
        <v>0</v>
      </c>
      <c r="B330">
        <f>'IGM Paste'!Y331</f>
        <v>0</v>
      </c>
      <c r="C330">
        <f>'IGM Paste'!C331</f>
        <v>0</v>
      </c>
      <c r="D330" s="4">
        <f>'IGM Paste'!D331</f>
        <v>0</v>
      </c>
      <c r="E330">
        <f>'IGM Paste'!E331</f>
        <v>0</v>
      </c>
      <c r="F330">
        <f>'IGM Paste'!AL331</f>
        <v>0</v>
      </c>
      <c r="G330" s="763">
        <f>'IGM Paste'!AB331</f>
        <v>0</v>
      </c>
      <c r="H330" s="5">
        <f>'IGM Paste'!F331</f>
        <v>0</v>
      </c>
      <c r="I330" t="str">
        <f>IF('IGM Paste'!H331=0,"-",'IGM Paste'!H331)</f>
        <v>-</v>
      </c>
      <c r="J330" t="str">
        <f>IF('IGM Paste'!I331=0,"-",'IGM Paste'!I331)</f>
        <v>-</v>
      </c>
      <c r="K330" t="str">
        <f>IF('IGM Paste'!J331=0,"-",'IGM Paste'!J331)</f>
        <v>-</v>
      </c>
      <c r="L330">
        <f>'IGM Paste'!K331</f>
        <v>0</v>
      </c>
      <c r="M330" s="20" t="str">
        <f>IF('IGM Paste'!R331=0,"Flat",'IGM Paste'!R331)</f>
        <v>Flat</v>
      </c>
      <c r="N330" s="177">
        <f>'IGM Paste'!AH331</f>
        <v>0</v>
      </c>
      <c r="O330" s="403">
        <f>'IGM Paste'!O331</f>
        <v>0</v>
      </c>
      <c r="P330">
        <f>'IGM Paste'!BC331</f>
        <v>0</v>
      </c>
    </row>
    <row r="331" spans="1:16" x14ac:dyDescent="0.3">
      <c r="A331" s="334">
        <f>'IGM Paste'!A332</f>
        <v>0</v>
      </c>
      <c r="B331">
        <f>'IGM Paste'!Y332</f>
        <v>0</v>
      </c>
      <c r="C331">
        <f>'IGM Paste'!C332</f>
        <v>0</v>
      </c>
      <c r="D331" s="4">
        <f>'IGM Paste'!D332</f>
        <v>0</v>
      </c>
      <c r="E331">
        <f>'IGM Paste'!E332</f>
        <v>0</v>
      </c>
      <c r="F331">
        <f>'IGM Paste'!AL332</f>
        <v>0</v>
      </c>
      <c r="G331" s="763">
        <f>'IGM Paste'!AB332</f>
        <v>0</v>
      </c>
      <c r="H331" s="5">
        <f>'IGM Paste'!F332</f>
        <v>0</v>
      </c>
      <c r="I331" t="str">
        <f>IF('IGM Paste'!H332=0,"-",'IGM Paste'!H332)</f>
        <v>-</v>
      </c>
      <c r="J331" t="str">
        <f>IF('IGM Paste'!I332=0,"-",'IGM Paste'!I332)</f>
        <v>-</v>
      </c>
      <c r="K331" t="str">
        <f>IF('IGM Paste'!J332=0,"-",'IGM Paste'!J332)</f>
        <v>-</v>
      </c>
      <c r="L331">
        <f>'IGM Paste'!K332</f>
        <v>0</v>
      </c>
      <c r="M331" s="20" t="str">
        <f>IF('IGM Paste'!R332=0,"Flat",'IGM Paste'!R332)</f>
        <v>Flat</v>
      </c>
      <c r="N331" s="177">
        <f>'IGM Paste'!AH332</f>
        <v>0</v>
      </c>
      <c r="O331" s="403">
        <f>'IGM Paste'!O332</f>
        <v>0</v>
      </c>
      <c r="P331">
        <f>'IGM Paste'!BC332</f>
        <v>0</v>
      </c>
    </row>
    <row r="332" spans="1:16" x14ac:dyDescent="0.3">
      <c r="A332" s="334">
        <f>'IGM Paste'!A333</f>
        <v>0</v>
      </c>
      <c r="B332">
        <f>'IGM Paste'!Y333</f>
        <v>0</v>
      </c>
      <c r="C332">
        <f>'IGM Paste'!C333</f>
        <v>0</v>
      </c>
      <c r="D332" s="4">
        <f>'IGM Paste'!D333</f>
        <v>0</v>
      </c>
      <c r="E332">
        <f>'IGM Paste'!E333</f>
        <v>0</v>
      </c>
      <c r="F332">
        <f>'IGM Paste'!AL333</f>
        <v>0</v>
      </c>
      <c r="G332" s="763">
        <f>'IGM Paste'!AB333</f>
        <v>0</v>
      </c>
      <c r="H332" s="5">
        <f>'IGM Paste'!F333</f>
        <v>0</v>
      </c>
      <c r="I332" t="str">
        <f>IF('IGM Paste'!H333=0,"-",'IGM Paste'!H333)</f>
        <v>-</v>
      </c>
      <c r="J332" t="str">
        <f>IF('IGM Paste'!I333=0,"-",'IGM Paste'!I333)</f>
        <v>-</v>
      </c>
      <c r="K332" t="str">
        <f>IF('IGM Paste'!J333=0,"-",'IGM Paste'!J333)</f>
        <v>-</v>
      </c>
      <c r="L332">
        <f>'IGM Paste'!K333</f>
        <v>0</v>
      </c>
      <c r="M332" s="20" t="str">
        <f>IF('IGM Paste'!R333=0,"Flat",'IGM Paste'!R333)</f>
        <v>Flat</v>
      </c>
      <c r="N332" s="177">
        <f>'IGM Paste'!AH333</f>
        <v>0</v>
      </c>
      <c r="O332" s="403">
        <f>'IGM Paste'!O333</f>
        <v>0</v>
      </c>
      <c r="P332">
        <f>'IGM Paste'!BC333</f>
        <v>0</v>
      </c>
    </row>
    <row r="333" spans="1:16" x14ac:dyDescent="0.3">
      <c r="A333" s="334">
        <f>'IGM Paste'!A334</f>
        <v>0</v>
      </c>
      <c r="B333">
        <f>'IGM Paste'!Y334</f>
        <v>0</v>
      </c>
      <c r="C333">
        <f>'IGM Paste'!C334</f>
        <v>0</v>
      </c>
      <c r="D333" s="4">
        <f>'IGM Paste'!D334</f>
        <v>0</v>
      </c>
      <c r="E333">
        <f>'IGM Paste'!E334</f>
        <v>0</v>
      </c>
      <c r="F333">
        <f>'IGM Paste'!AL334</f>
        <v>0</v>
      </c>
      <c r="G333" s="763">
        <f>'IGM Paste'!AB334</f>
        <v>0</v>
      </c>
      <c r="H333" s="5">
        <f>'IGM Paste'!F334</f>
        <v>0</v>
      </c>
      <c r="I333" t="str">
        <f>IF('IGM Paste'!H334=0,"-",'IGM Paste'!H334)</f>
        <v>-</v>
      </c>
      <c r="J333" t="str">
        <f>IF('IGM Paste'!I334=0,"-",'IGM Paste'!I334)</f>
        <v>-</v>
      </c>
      <c r="K333" t="str">
        <f>IF('IGM Paste'!J334=0,"-",'IGM Paste'!J334)</f>
        <v>-</v>
      </c>
      <c r="L333">
        <f>'IGM Paste'!K334</f>
        <v>0</v>
      </c>
      <c r="M333" s="20" t="str">
        <f>IF('IGM Paste'!R334=0,"Flat",'IGM Paste'!R334)</f>
        <v>Flat</v>
      </c>
      <c r="N333" s="177">
        <f>'IGM Paste'!AH334</f>
        <v>0</v>
      </c>
      <c r="O333" s="403">
        <f>'IGM Paste'!O334</f>
        <v>0</v>
      </c>
      <c r="P333">
        <f>'IGM Paste'!BC334</f>
        <v>0</v>
      </c>
    </row>
    <row r="334" spans="1:16" x14ac:dyDescent="0.3">
      <c r="A334" s="334">
        <f>'IGM Paste'!A335</f>
        <v>0</v>
      </c>
      <c r="B334">
        <f>'IGM Paste'!Y335</f>
        <v>0</v>
      </c>
      <c r="C334">
        <f>'IGM Paste'!C335</f>
        <v>0</v>
      </c>
      <c r="D334" s="4">
        <f>'IGM Paste'!D335</f>
        <v>0</v>
      </c>
      <c r="E334">
        <f>'IGM Paste'!E335</f>
        <v>0</v>
      </c>
      <c r="F334">
        <f>'IGM Paste'!AL335</f>
        <v>0</v>
      </c>
      <c r="G334" s="763">
        <f>'IGM Paste'!AB335</f>
        <v>0</v>
      </c>
      <c r="H334" s="5">
        <f>'IGM Paste'!F335</f>
        <v>0</v>
      </c>
      <c r="I334" t="str">
        <f>IF('IGM Paste'!H335=0,"-",'IGM Paste'!H335)</f>
        <v>-</v>
      </c>
      <c r="J334" t="str">
        <f>IF('IGM Paste'!I335=0,"-",'IGM Paste'!I335)</f>
        <v>-</v>
      </c>
      <c r="K334" t="str">
        <f>IF('IGM Paste'!J335=0,"-",'IGM Paste'!J335)</f>
        <v>-</v>
      </c>
      <c r="L334">
        <f>'IGM Paste'!K335</f>
        <v>0</v>
      </c>
      <c r="M334" s="20" t="str">
        <f>IF('IGM Paste'!R335=0,"Flat",'IGM Paste'!R335)</f>
        <v>Flat</v>
      </c>
      <c r="N334" s="177">
        <f>'IGM Paste'!AH335</f>
        <v>0</v>
      </c>
      <c r="O334" s="403">
        <f>'IGM Paste'!O335</f>
        <v>0</v>
      </c>
      <c r="P334">
        <f>'IGM Paste'!BC335</f>
        <v>0</v>
      </c>
    </row>
    <row r="335" spans="1:16" x14ac:dyDescent="0.3">
      <c r="A335" s="334">
        <f>'IGM Paste'!A336</f>
        <v>0</v>
      </c>
      <c r="B335">
        <f>'IGM Paste'!Y336</f>
        <v>0</v>
      </c>
      <c r="C335">
        <f>'IGM Paste'!C336</f>
        <v>0</v>
      </c>
      <c r="D335" s="4">
        <f>'IGM Paste'!D336</f>
        <v>0</v>
      </c>
      <c r="E335">
        <f>'IGM Paste'!E336</f>
        <v>0</v>
      </c>
      <c r="F335">
        <f>'IGM Paste'!AL336</f>
        <v>0</v>
      </c>
      <c r="G335" s="763">
        <f>'IGM Paste'!AB336</f>
        <v>0</v>
      </c>
      <c r="H335" s="5">
        <f>'IGM Paste'!F336</f>
        <v>0</v>
      </c>
      <c r="I335" t="str">
        <f>IF('IGM Paste'!H336=0,"-",'IGM Paste'!H336)</f>
        <v>-</v>
      </c>
      <c r="J335" t="str">
        <f>IF('IGM Paste'!I336=0,"-",'IGM Paste'!I336)</f>
        <v>-</v>
      </c>
      <c r="K335" t="str">
        <f>IF('IGM Paste'!J336=0,"-",'IGM Paste'!J336)</f>
        <v>-</v>
      </c>
      <c r="L335">
        <f>'IGM Paste'!K336</f>
        <v>0</v>
      </c>
      <c r="M335" s="20" t="str">
        <f>IF('IGM Paste'!R336=0,"Flat",'IGM Paste'!R336)</f>
        <v>Flat</v>
      </c>
      <c r="N335" s="177">
        <f>'IGM Paste'!AH336</f>
        <v>0</v>
      </c>
      <c r="O335" s="403">
        <f>'IGM Paste'!O336</f>
        <v>0</v>
      </c>
      <c r="P335">
        <f>'IGM Paste'!BC336</f>
        <v>0</v>
      </c>
    </row>
    <row r="336" spans="1:16" x14ac:dyDescent="0.3">
      <c r="A336" s="334">
        <f>'IGM Paste'!A337</f>
        <v>0</v>
      </c>
      <c r="B336">
        <f>'IGM Paste'!Y337</f>
        <v>0</v>
      </c>
      <c r="C336">
        <f>'IGM Paste'!C337</f>
        <v>0</v>
      </c>
      <c r="D336" s="4">
        <f>'IGM Paste'!D337</f>
        <v>0</v>
      </c>
      <c r="E336">
        <f>'IGM Paste'!E337</f>
        <v>0</v>
      </c>
      <c r="F336">
        <f>'IGM Paste'!AL337</f>
        <v>0</v>
      </c>
      <c r="G336" s="763">
        <f>'IGM Paste'!AB337</f>
        <v>0</v>
      </c>
      <c r="H336" s="5">
        <f>'IGM Paste'!F337</f>
        <v>0</v>
      </c>
      <c r="I336" t="str">
        <f>IF('IGM Paste'!H337=0,"-",'IGM Paste'!H337)</f>
        <v>-</v>
      </c>
      <c r="J336" t="str">
        <f>IF('IGM Paste'!I337=0,"-",'IGM Paste'!I337)</f>
        <v>-</v>
      </c>
      <c r="K336" t="str">
        <f>IF('IGM Paste'!J337=0,"-",'IGM Paste'!J337)</f>
        <v>-</v>
      </c>
      <c r="L336">
        <f>'IGM Paste'!K337</f>
        <v>0</v>
      </c>
      <c r="M336" s="20" t="str">
        <f>IF('IGM Paste'!R337=0,"Flat",'IGM Paste'!R337)</f>
        <v>Flat</v>
      </c>
      <c r="N336" s="177">
        <f>'IGM Paste'!AH337</f>
        <v>0</v>
      </c>
      <c r="O336" s="403">
        <f>'IGM Paste'!O337</f>
        <v>0</v>
      </c>
      <c r="P336">
        <f>'IGM Paste'!BC337</f>
        <v>0</v>
      </c>
    </row>
    <row r="337" spans="1:16" x14ac:dyDescent="0.3">
      <c r="A337" s="334">
        <f>'IGM Paste'!A338</f>
        <v>0</v>
      </c>
      <c r="B337">
        <f>'IGM Paste'!Y338</f>
        <v>0</v>
      </c>
      <c r="C337">
        <f>'IGM Paste'!C338</f>
        <v>0</v>
      </c>
      <c r="D337" s="4">
        <f>'IGM Paste'!D338</f>
        <v>0</v>
      </c>
      <c r="E337">
        <f>'IGM Paste'!E338</f>
        <v>0</v>
      </c>
      <c r="F337">
        <f>'IGM Paste'!AL338</f>
        <v>0</v>
      </c>
      <c r="G337" s="763">
        <f>'IGM Paste'!AB338</f>
        <v>0</v>
      </c>
      <c r="H337" s="5">
        <f>'IGM Paste'!F338</f>
        <v>0</v>
      </c>
      <c r="I337" t="str">
        <f>IF('IGM Paste'!H338=0,"-",'IGM Paste'!H338)</f>
        <v>-</v>
      </c>
      <c r="J337" t="str">
        <f>IF('IGM Paste'!I338=0,"-",'IGM Paste'!I338)</f>
        <v>-</v>
      </c>
      <c r="K337" t="str">
        <f>IF('IGM Paste'!J338=0,"-",'IGM Paste'!J338)</f>
        <v>-</v>
      </c>
      <c r="L337">
        <f>'IGM Paste'!K338</f>
        <v>0</v>
      </c>
      <c r="M337" s="20" t="str">
        <f>IF('IGM Paste'!R338=0,"Flat",'IGM Paste'!R338)</f>
        <v>Flat</v>
      </c>
      <c r="N337" s="177">
        <f>'IGM Paste'!AH338</f>
        <v>0</v>
      </c>
      <c r="O337" s="403">
        <f>'IGM Paste'!O338</f>
        <v>0</v>
      </c>
      <c r="P337">
        <f>'IGM Paste'!BC338</f>
        <v>0</v>
      </c>
    </row>
    <row r="338" spans="1:16" x14ac:dyDescent="0.3">
      <c r="A338" s="334">
        <f>'IGM Paste'!A339</f>
        <v>0</v>
      </c>
      <c r="B338">
        <f>'IGM Paste'!Y339</f>
        <v>0</v>
      </c>
      <c r="C338">
        <f>'IGM Paste'!C339</f>
        <v>0</v>
      </c>
      <c r="D338" s="4">
        <f>'IGM Paste'!D339</f>
        <v>0</v>
      </c>
      <c r="E338">
        <f>'IGM Paste'!E339</f>
        <v>0</v>
      </c>
      <c r="F338">
        <f>'IGM Paste'!AL339</f>
        <v>0</v>
      </c>
      <c r="G338" s="763">
        <f>'IGM Paste'!AB339</f>
        <v>0</v>
      </c>
      <c r="H338" s="5">
        <f>'IGM Paste'!F339</f>
        <v>0</v>
      </c>
      <c r="I338" t="str">
        <f>IF('IGM Paste'!H339=0,"-",'IGM Paste'!H339)</f>
        <v>-</v>
      </c>
      <c r="J338" t="str">
        <f>IF('IGM Paste'!I339=0,"-",'IGM Paste'!I339)</f>
        <v>-</v>
      </c>
      <c r="K338" t="str">
        <f>IF('IGM Paste'!J339=0,"-",'IGM Paste'!J339)</f>
        <v>-</v>
      </c>
      <c r="L338">
        <f>'IGM Paste'!K339</f>
        <v>0</v>
      </c>
      <c r="M338" s="20" t="str">
        <f>IF('IGM Paste'!R339=0,"Flat",'IGM Paste'!R339)</f>
        <v>Flat</v>
      </c>
      <c r="N338" s="177">
        <f>'IGM Paste'!AH339</f>
        <v>0</v>
      </c>
      <c r="O338" s="403">
        <f>'IGM Paste'!O339</f>
        <v>0</v>
      </c>
      <c r="P338">
        <f>'IGM Paste'!BC339</f>
        <v>0</v>
      </c>
    </row>
    <row r="339" spans="1:16" x14ac:dyDescent="0.3">
      <c r="A339" s="334">
        <f>'IGM Paste'!A340</f>
        <v>0</v>
      </c>
      <c r="B339">
        <f>'IGM Paste'!Y340</f>
        <v>0</v>
      </c>
      <c r="C339">
        <f>'IGM Paste'!C340</f>
        <v>0</v>
      </c>
      <c r="D339" s="4">
        <f>'IGM Paste'!D340</f>
        <v>0</v>
      </c>
      <c r="E339">
        <f>'IGM Paste'!E340</f>
        <v>0</v>
      </c>
      <c r="F339">
        <f>'IGM Paste'!AL340</f>
        <v>0</v>
      </c>
      <c r="G339" s="763">
        <f>'IGM Paste'!AB340</f>
        <v>0</v>
      </c>
      <c r="H339" s="5">
        <f>'IGM Paste'!F340</f>
        <v>0</v>
      </c>
      <c r="I339" t="str">
        <f>IF('IGM Paste'!H340=0,"-",'IGM Paste'!H340)</f>
        <v>-</v>
      </c>
      <c r="J339" t="str">
        <f>IF('IGM Paste'!I340=0,"-",'IGM Paste'!I340)</f>
        <v>-</v>
      </c>
      <c r="K339" t="str">
        <f>IF('IGM Paste'!J340=0,"-",'IGM Paste'!J340)</f>
        <v>-</v>
      </c>
      <c r="L339">
        <f>'IGM Paste'!K340</f>
        <v>0</v>
      </c>
      <c r="M339" s="20" t="str">
        <f>IF('IGM Paste'!R340=0,"Flat",'IGM Paste'!R340)</f>
        <v>Flat</v>
      </c>
      <c r="N339" s="177">
        <f>'IGM Paste'!AH340</f>
        <v>0</v>
      </c>
      <c r="O339" s="403">
        <f>'IGM Paste'!O340</f>
        <v>0</v>
      </c>
      <c r="P339">
        <f>'IGM Paste'!BC340</f>
        <v>0</v>
      </c>
    </row>
    <row r="340" spans="1:16" x14ac:dyDescent="0.3">
      <c r="A340" s="334">
        <f>'IGM Paste'!A341</f>
        <v>0</v>
      </c>
      <c r="B340">
        <f>'IGM Paste'!Y341</f>
        <v>0</v>
      </c>
      <c r="C340">
        <f>'IGM Paste'!C341</f>
        <v>0</v>
      </c>
      <c r="D340" s="4">
        <f>'IGM Paste'!D341</f>
        <v>0</v>
      </c>
      <c r="E340">
        <f>'IGM Paste'!E341</f>
        <v>0</v>
      </c>
      <c r="F340">
        <f>'IGM Paste'!AL341</f>
        <v>0</v>
      </c>
      <c r="G340" s="763">
        <f>'IGM Paste'!AB341</f>
        <v>0</v>
      </c>
      <c r="H340" s="5">
        <f>'IGM Paste'!F341</f>
        <v>0</v>
      </c>
      <c r="I340" t="str">
        <f>IF('IGM Paste'!H341=0,"-",'IGM Paste'!H341)</f>
        <v>-</v>
      </c>
      <c r="J340" t="str">
        <f>IF('IGM Paste'!I341=0,"-",'IGM Paste'!I341)</f>
        <v>-</v>
      </c>
      <c r="K340" t="str">
        <f>IF('IGM Paste'!J341=0,"-",'IGM Paste'!J341)</f>
        <v>-</v>
      </c>
      <c r="L340">
        <f>'IGM Paste'!K341</f>
        <v>0</v>
      </c>
      <c r="M340" s="20" t="str">
        <f>IF('IGM Paste'!R341=0,"Flat",'IGM Paste'!R341)</f>
        <v>Flat</v>
      </c>
      <c r="N340" s="177">
        <f>'IGM Paste'!AH341</f>
        <v>0</v>
      </c>
      <c r="O340" s="403">
        <f>'IGM Paste'!O341</f>
        <v>0</v>
      </c>
      <c r="P340">
        <f>'IGM Paste'!BC341</f>
        <v>0</v>
      </c>
    </row>
    <row r="341" spans="1:16" x14ac:dyDescent="0.3">
      <c r="A341" s="334">
        <f>'IGM Paste'!A342</f>
        <v>0</v>
      </c>
      <c r="B341">
        <f>'IGM Paste'!Y342</f>
        <v>0</v>
      </c>
      <c r="C341">
        <f>'IGM Paste'!C342</f>
        <v>0</v>
      </c>
      <c r="D341" s="4">
        <f>'IGM Paste'!D342</f>
        <v>0</v>
      </c>
      <c r="E341">
        <f>'IGM Paste'!E342</f>
        <v>0</v>
      </c>
      <c r="F341">
        <f>'IGM Paste'!AL342</f>
        <v>0</v>
      </c>
      <c r="G341" s="763">
        <f>'IGM Paste'!AB342</f>
        <v>0</v>
      </c>
      <c r="H341" s="5">
        <f>'IGM Paste'!F342</f>
        <v>0</v>
      </c>
      <c r="I341" t="str">
        <f>IF('IGM Paste'!H342=0,"-",'IGM Paste'!H342)</f>
        <v>-</v>
      </c>
      <c r="J341" t="str">
        <f>IF('IGM Paste'!I342=0,"-",'IGM Paste'!I342)</f>
        <v>-</v>
      </c>
      <c r="K341" t="str">
        <f>IF('IGM Paste'!J342=0,"-",'IGM Paste'!J342)</f>
        <v>-</v>
      </c>
      <c r="L341">
        <f>'IGM Paste'!K342</f>
        <v>0</v>
      </c>
      <c r="M341" s="20" t="str">
        <f>IF('IGM Paste'!R342=0,"Flat",'IGM Paste'!R342)</f>
        <v>Flat</v>
      </c>
      <c r="N341" s="177">
        <f>'IGM Paste'!AH342</f>
        <v>0</v>
      </c>
      <c r="O341" s="403">
        <f>'IGM Paste'!O342</f>
        <v>0</v>
      </c>
      <c r="P341">
        <f>'IGM Paste'!BC342</f>
        <v>0</v>
      </c>
    </row>
    <row r="342" spans="1:16" x14ac:dyDescent="0.3">
      <c r="A342" s="334">
        <f>'IGM Paste'!A343</f>
        <v>0</v>
      </c>
      <c r="B342">
        <f>'IGM Paste'!Y343</f>
        <v>0</v>
      </c>
      <c r="C342">
        <f>'IGM Paste'!C343</f>
        <v>0</v>
      </c>
      <c r="D342" s="4">
        <f>'IGM Paste'!D343</f>
        <v>0</v>
      </c>
      <c r="E342">
        <f>'IGM Paste'!E343</f>
        <v>0</v>
      </c>
      <c r="F342">
        <f>'IGM Paste'!AL343</f>
        <v>0</v>
      </c>
      <c r="G342" s="763">
        <f>'IGM Paste'!AB343</f>
        <v>0</v>
      </c>
      <c r="H342" s="5">
        <f>'IGM Paste'!F343</f>
        <v>0</v>
      </c>
      <c r="I342" t="str">
        <f>IF('IGM Paste'!H343=0,"-",'IGM Paste'!H343)</f>
        <v>-</v>
      </c>
      <c r="J342" t="str">
        <f>IF('IGM Paste'!I343=0,"-",'IGM Paste'!I343)</f>
        <v>-</v>
      </c>
      <c r="K342" t="str">
        <f>IF('IGM Paste'!J343=0,"-",'IGM Paste'!J343)</f>
        <v>-</v>
      </c>
      <c r="L342">
        <f>'IGM Paste'!K343</f>
        <v>0</v>
      </c>
      <c r="M342" s="20" t="str">
        <f>IF('IGM Paste'!R343=0,"Flat",'IGM Paste'!R343)</f>
        <v>Flat</v>
      </c>
      <c r="N342" s="177">
        <f>'IGM Paste'!AH343</f>
        <v>0</v>
      </c>
      <c r="O342" s="403">
        <f>'IGM Paste'!O343</f>
        <v>0</v>
      </c>
      <c r="P342">
        <f>'IGM Paste'!BC343</f>
        <v>0</v>
      </c>
    </row>
    <row r="343" spans="1:16" x14ac:dyDescent="0.3">
      <c r="A343" s="334">
        <f>'IGM Paste'!A344</f>
        <v>0</v>
      </c>
      <c r="B343">
        <f>'IGM Paste'!Y344</f>
        <v>0</v>
      </c>
      <c r="C343">
        <f>'IGM Paste'!C344</f>
        <v>0</v>
      </c>
      <c r="D343" s="4">
        <f>'IGM Paste'!D344</f>
        <v>0</v>
      </c>
      <c r="E343">
        <f>'IGM Paste'!E344</f>
        <v>0</v>
      </c>
      <c r="F343">
        <f>'IGM Paste'!AL344</f>
        <v>0</v>
      </c>
      <c r="G343" s="763">
        <f>'IGM Paste'!AB344</f>
        <v>0</v>
      </c>
      <c r="H343" s="5">
        <f>'IGM Paste'!F344</f>
        <v>0</v>
      </c>
      <c r="I343" t="str">
        <f>IF('IGM Paste'!H344=0,"-",'IGM Paste'!H344)</f>
        <v>-</v>
      </c>
      <c r="J343" t="str">
        <f>IF('IGM Paste'!I344=0,"-",'IGM Paste'!I344)</f>
        <v>-</v>
      </c>
      <c r="K343" t="str">
        <f>IF('IGM Paste'!J344=0,"-",'IGM Paste'!J344)</f>
        <v>-</v>
      </c>
      <c r="L343">
        <f>'IGM Paste'!K344</f>
        <v>0</v>
      </c>
      <c r="M343" s="20" t="str">
        <f>IF('IGM Paste'!R344=0,"Flat",'IGM Paste'!R344)</f>
        <v>Flat</v>
      </c>
      <c r="N343" s="177">
        <f>'IGM Paste'!AH344</f>
        <v>0</v>
      </c>
      <c r="O343" s="403">
        <f>'IGM Paste'!O344</f>
        <v>0</v>
      </c>
      <c r="P343">
        <f>'IGM Paste'!BC344</f>
        <v>0</v>
      </c>
    </row>
    <row r="344" spans="1:16" x14ac:dyDescent="0.3">
      <c r="A344" s="334">
        <f>'IGM Paste'!A345</f>
        <v>0</v>
      </c>
      <c r="B344">
        <f>'IGM Paste'!Y345</f>
        <v>0</v>
      </c>
      <c r="C344">
        <f>'IGM Paste'!C345</f>
        <v>0</v>
      </c>
      <c r="D344" s="4">
        <f>'IGM Paste'!D345</f>
        <v>0</v>
      </c>
      <c r="E344">
        <f>'IGM Paste'!E345</f>
        <v>0</v>
      </c>
      <c r="F344">
        <f>'IGM Paste'!AL345</f>
        <v>0</v>
      </c>
      <c r="G344" s="763">
        <f>'IGM Paste'!AB345</f>
        <v>0</v>
      </c>
      <c r="H344" s="5">
        <f>'IGM Paste'!F345</f>
        <v>0</v>
      </c>
      <c r="I344" t="str">
        <f>IF('IGM Paste'!H345=0,"-",'IGM Paste'!H345)</f>
        <v>-</v>
      </c>
      <c r="J344" t="str">
        <f>IF('IGM Paste'!I345=0,"-",'IGM Paste'!I345)</f>
        <v>-</v>
      </c>
      <c r="K344" t="str">
        <f>IF('IGM Paste'!J345=0,"-",'IGM Paste'!J345)</f>
        <v>-</v>
      </c>
      <c r="L344">
        <f>'IGM Paste'!K345</f>
        <v>0</v>
      </c>
      <c r="M344" s="20" t="str">
        <f>IF('IGM Paste'!R345=0,"Flat",'IGM Paste'!R345)</f>
        <v>Flat</v>
      </c>
      <c r="N344" s="177">
        <f>'IGM Paste'!AH345</f>
        <v>0</v>
      </c>
      <c r="O344" s="403">
        <f>'IGM Paste'!O345</f>
        <v>0</v>
      </c>
      <c r="P344">
        <f>'IGM Paste'!BC345</f>
        <v>0</v>
      </c>
    </row>
    <row r="345" spans="1:16" x14ac:dyDescent="0.3">
      <c r="A345" s="334">
        <f>'IGM Paste'!A346</f>
        <v>0</v>
      </c>
      <c r="B345">
        <f>'IGM Paste'!Y346</f>
        <v>0</v>
      </c>
      <c r="C345">
        <f>'IGM Paste'!C346</f>
        <v>0</v>
      </c>
      <c r="D345" s="4">
        <f>'IGM Paste'!D346</f>
        <v>0</v>
      </c>
      <c r="E345">
        <f>'IGM Paste'!E346</f>
        <v>0</v>
      </c>
      <c r="F345">
        <f>'IGM Paste'!AL346</f>
        <v>0</v>
      </c>
      <c r="G345" s="763">
        <f>'IGM Paste'!AB346</f>
        <v>0</v>
      </c>
      <c r="H345" s="5">
        <f>'IGM Paste'!F346</f>
        <v>0</v>
      </c>
      <c r="I345" t="str">
        <f>IF('IGM Paste'!H346=0,"-",'IGM Paste'!H346)</f>
        <v>-</v>
      </c>
      <c r="J345" t="str">
        <f>IF('IGM Paste'!I346=0,"-",'IGM Paste'!I346)</f>
        <v>-</v>
      </c>
      <c r="K345" t="str">
        <f>IF('IGM Paste'!J346=0,"-",'IGM Paste'!J346)</f>
        <v>-</v>
      </c>
      <c r="L345">
        <f>'IGM Paste'!K346</f>
        <v>0</v>
      </c>
      <c r="M345" s="20" t="str">
        <f>IF('IGM Paste'!R346=0,"Flat",'IGM Paste'!R346)</f>
        <v>Flat</v>
      </c>
      <c r="N345" s="177">
        <f>'IGM Paste'!AH346</f>
        <v>0</v>
      </c>
      <c r="O345" s="403">
        <f>'IGM Paste'!O346</f>
        <v>0</v>
      </c>
      <c r="P345">
        <f>'IGM Paste'!BC346</f>
        <v>0</v>
      </c>
    </row>
    <row r="346" spans="1:16" x14ac:dyDescent="0.3">
      <c r="A346" s="334">
        <f>'IGM Paste'!A347</f>
        <v>0</v>
      </c>
      <c r="B346">
        <f>'IGM Paste'!Y347</f>
        <v>0</v>
      </c>
      <c r="C346">
        <f>'IGM Paste'!C347</f>
        <v>0</v>
      </c>
      <c r="D346" s="4">
        <f>'IGM Paste'!D347</f>
        <v>0</v>
      </c>
      <c r="E346">
        <f>'IGM Paste'!E347</f>
        <v>0</v>
      </c>
      <c r="F346">
        <f>'IGM Paste'!AL347</f>
        <v>0</v>
      </c>
      <c r="G346" s="763">
        <f>'IGM Paste'!AB347</f>
        <v>0</v>
      </c>
      <c r="H346" s="5">
        <f>'IGM Paste'!F347</f>
        <v>0</v>
      </c>
      <c r="I346" t="str">
        <f>IF('IGM Paste'!H347=0,"-",'IGM Paste'!H347)</f>
        <v>-</v>
      </c>
      <c r="J346" t="str">
        <f>IF('IGM Paste'!I347=0,"-",'IGM Paste'!I347)</f>
        <v>-</v>
      </c>
      <c r="K346" t="str">
        <f>IF('IGM Paste'!J347=0,"-",'IGM Paste'!J347)</f>
        <v>-</v>
      </c>
      <c r="L346">
        <f>'IGM Paste'!K347</f>
        <v>0</v>
      </c>
      <c r="M346" s="20" t="str">
        <f>IF('IGM Paste'!R347=0,"Flat",'IGM Paste'!R347)</f>
        <v>Flat</v>
      </c>
      <c r="N346" s="177">
        <f>'IGM Paste'!AH347</f>
        <v>0</v>
      </c>
      <c r="O346" s="403">
        <f>'IGM Paste'!O347</f>
        <v>0</v>
      </c>
      <c r="P346">
        <f>'IGM Paste'!BC347</f>
        <v>0</v>
      </c>
    </row>
    <row r="347" spans="1:16" x14ac:dyDescent="0.3">
      <c r="A347" s="334">
        <f>'IGM Paste'!A348</f>
        <v>0</v>
      </c>
      <c r="B347">
        <f>'IGM Paste'!Y348</f>
        <v>0</v>
      </c>
      <c r="C347">
        <f>'IGM Paste'!C348</f>
        <v>0</v>
      </c>
      <c r="D347" s="4">
        <f>'IGM Paste'!D348</f>
        <v>0</v>
      </c>
      <c r="E347">
        <f>'IGM Paste'!E348</f>
        <v>0</v>
      </c>
      <c r="F347">
        <f>'IGM Paste'!AL348</f>
        <v>0</v>
      </c>
      <c r="G347" s="763">
        <f>'IGM Paste'!AB348</f>
        <v>0</v>
      </c>
      <c r="H347" s="5">
        <f>'IGM Paste'!F348</f>
        <v>0</v>
      </c>
      <c r="I347" t="str">
        <f>IF('IGM Paste'!H348=0,"-",'IGM Paste'!H348)</f>
        <v>-</v>
      </c>
      <c r="J347" t="str">
        <f>IF('IGM Paste'!I348=0,"-",'IGM Paste'!I348)</f>
        <v>-</v>
      </c>
      <c r="K347" t="str">
        <f>IF('IGM Paste'!J348=0,"-",'IGM Paste'!J348)</f>
        <v>-</v>
      </c>
      <c r="L347">
        <f>'IGM Paste'!K348</f>
        <v>0</v>
      </c>
      <c r="M347" s="20" t="str">
        <f>IF('IGM Paste'!R348=0,"Flat",'IGM Paste'!R348)</f>
        <v>Flat</v>
      </c>
      <c r="N347" s="177">
        <f>'IGM Paste'!AH348</f>
        <v>0</v>
      </c>
      <c r="O347" s="403">
        <f>'IGM Paste'!O348</f>
        <v>0</v>
      </c>
      <c r="P347">
        <f>'IGM Paste'!BC348</f>
        <v>0</v>
      </c>
    </row>
    <row r="348" spans="1:16" x14ac:dyDescent="0.3">
      <c r="A348" s="334">
        <f>'IGM Paste'!A349</f>
        <v>0</v>
      </c>
      <c r="B348">
        <f>'IGM Paste'!Y349</f>
        <v>0</v>
      </c>
      <c r="C348">
        <f>'IGM Paste'!C349</f>
        <v>0</v>
      </c>
      <c r="D348" s="4">
        <f>'IGM Paste'!D349</f>
        <v>0</v>
      </c>
      <c r="E348">
        <f>'IGM Paste'!E349</f>
        <v>0</v>
      </c>
      <c r="F348">
        <f>'IGM Paste'!AL349</f>
        <v>0</v>
      </c>
      <c r="G348" s="763">
        <f>'IGM Paste'!AB349</f>
        <v>0</v>
      </c>
      <c r="H348" s="5">
        <f>'IGM Paste'!F349</f>
        <v>0</v>
      </c>
      <c r="I348" t="str">
        <f>IF('IGM Paste'!H349=0,"-",'IGM Paste'!H349)</f>
        <v>-</v>
      </c>
      <c r="J348" t="str">
        <f>IF('IGM Paste'!I349=0,"-",'IGM Paste'!I349)</f>
        <v>-</v>
      </c>
      <c r="K348" t="str">
        <f>IF('IGM Paste'!J349=0,"-",'IGM Paste'!J349)</f>
        <v>-</v>
      </c>
      <c r="L348">
        <f>'IGM Paste'!K349</f>
        <v>0</v>
      </c>
      <c r="M348" s="20" t="str">
        <f>IF('IGM Paste'!R349=0,"Flat",'IGM Paste'!R349)</f>
        <v>Flat</v>
      </c>
      <c r="N348" s="177">
        <f>'IGM Paste'!AH349</f>
        <v>0</v>
      </c>
      <c r="O348" s="403">
        <f>'IGM Paste'!O349</f>
        <v>0</v>
      </c>
      <c r="P348">
        <f>'IGM Paste'!BC349</f>
        <v>0</v>
      </c>
    </row>
    <row r="349" spans="1:16" x14ac:dyDescent="0.3">
      <c r="A349" s="334">
        <f>'IGM Paste'!A350</f>
        <v>0</v>
      </c>
      <c r="B349">
        <f>'IGM Paste'!Y350</f>
        <v>0</v>
      </c>
      <c r="C349">
        <f>'IGM Paste'!C350</f>
        <v>0</v>
      </c>
      <c r="D349" s="4">
        <f>'IGM Paste'!D350</f>
        <v>0</v>
      </c>
      <c r="E349">
        <f>'IGM Paste'!E350</f>
        <v>0</v>
      </c>
      <c r="F349">
        <f>'IGM Paste'!AL350</f>
        <v>0</v>
      </c>
      <c r="G349" s="763">
        <f>'IGM Paste'!AB350</f>
        <v>0</v>
      </c>
      <c r="H349" s="5">
        <f>'IGM Paste'!F350</f>
        <v>0</v>
      </c>
      <c r="I349" t="str">
        <f>IF('IGM Paste'!H350=0,"-",'IGM Paste'!H350)</f>
        <v>-</v>
      </c>
      <c r="J349" t="str">
        <f>IF('IGM Paste'!I350=0,"-",'IGM Paste'!I350)</f>
        <v>-</v>
      </c>
      <c r="K349" t="str">
        <f>IF('IGM Paste'!J350=0,"-",'IGM Paste'!J350)</f>
        <v>-</v>
      </c>
      <c r="L349">
        <f>'IGM Paste'!K350</f>
        <v>0</v>
      </c>
      <c r="M349" s="20" t="str">
        <f>IF('IGM Paste'!R350=0,"Flat",'IGM Paste'!R350)</f>
        <v>Flat</v>
      </c>
      <c r="N349" s="177">
        <f>'IGM Paste'!AH350</f>
        <v>0</v>
      </c>
      <c r="O349" s="403">
        <f>'IGM Paste'!O350</f>
        <v>0</v>
      </c>
      <c r="P349">
        <f>'IGM Paste'!BC350</f>
        <v>0</v>
      </c>
    </row>
    <row r="350" spans="1:16" x14ac:dyDescent="0.3">
      <c r="A350" s="334">
        <f>'IGM Paste'!A351</f>
        <v>0</v>
      </c>
      <c r="B350">
        <f>'IGM Paste'!Y351</f>
        <v>0</v>
      </c>
      <c r="C350">
        <f>'IGM Paste'!C351</f>
        <v>0</v>
      </c>
      <c r="D350" s="4">
        <f>'IGM Paste'!D351</f>
        <v>0</v>
      </c>
      <c r="E350">
        <f>'IGM Paste'!E351</f>
        <v>0</v>
      </c>
      <c r="F350">
        <f>'IGM Paste'!AL351</f>
        <v>0</v>
      </c>
      <c r="G350" s="763">
        <f>'IGM Paste'!AB351</f>
        <v>0</v>
      </c>
      <c r="H350" s="5">
        <f>'IGM Paste'!F351</f>
        <v>0</v>
      </c>
      <c r="I350" t="str">
        <f>IF('IGM Paste'!H351=0,"-",'IGM Paste'!H351)</f>
        <v>-</v>
      </c>
      <c r="J350" t="str">
        <f>IF('IGM Paste'!I351=0,"-",'IGM Paste'!I351)</f>
        <v>-</v>
      </c>
      <c r="K350" t="str">
        <f>IF('IGM Paste'!J351=0,"-",'IGM Paste'!J351)</f>
        <v>-</v>
      </c>
      <c r="L350">
        <f>'IGM Paste'!K351</f>
        <v>0</v>
      </c>
      <c r="M350" s="20" t="str">
        <f>IF('IGM Paste'!R351=0,"Flat",'IGM Paste'!R351)</f>
        <v>Flat</v>
      </c>
      <c r="N350" s="177">
        <f>'IGM Paste'!AH351</f>
        <v>0</v>
      </c>
      <c r="O350" s="403">
        <f>'IGM Paste'!O351</f>
        <v>0</v>
      </c>
      <c r="P350">
        <f>'IGM Paste'!BC351</f>
        <v>0</v>
      </c>
    </row>
    <row r="351" spans="1:16" x14ac:dyDescent="0.3">
      <c r="A351" s="334">
        <f>'IGM Paste'!A352</f>
        <v>0</v>
      </c>
      <c r="B351">
        <f>'IGM Paste'!Y352</f>
        <v>0</v>
      </c>
      <c r="C351">
        <f>'IGM Paste'!C352</f>
        <v>0</v>
      </c>
      <c r="D351" s="4">
        <f>'IGM Paste'!D352</f>
        <v>0</v>
      </c>
      <c r="E351">
        <f>'IGM Paste'!E352</f>
        <v>0</v>
      </c>
      <c r="F351">
        <f>'IGM Paste'!AL352</f>
        <v>0</v>
      </c>
      <c r="G351" s="763">
        <f>'IGM Paste'!AB352</f>
        <v>0</v>
      </c>
      <c r="H351" s="5">
        <f>'IGM Paste'!F352</f>
        <v>0</v>
      </c>
      <c r="I351" t="str">
        <f>IF('IGM Paste'!H352=0,"-",'IGM Paste'!H352)</f>
        <v>-</v>
      </c>
      <c r="J351" t="str">
        <f>IF('IGM Paste'!I352=0,"-",'IGM Paste'!I352)</f>
        <v>-</v>
      </c>
      <c r="K351" t="str">
        <f>IF('IGM Paste'!J352=0,"-",'IGM Paste'!J352)</f>
        <v>-</v>
      </c>
      <c r="L351">
        <f>'IGM Paste'!K352</f>
        <v>0</v>
      </c>
      <c r="M351" s="20" t="str">
        <f>IF('IGM Paste'!R352=0,"Flat",'IGM Paste'!R352)</f>
        <v>Flat</v>
      </c>
      <c r="N351" s="177">
        <f>'IGM Paste'!AH352</f>
        <v>0</v>
      </c>
      <c r="O351" s="403">
        <f>'IGM Paste'!O352</f>
        <v>0</v>
      </c>
      <c r="P351">
        <f>'IGM Paste'!BC352</f>
        <v>0</v>
      </c>
    </row>
    <row r="352" spans="1:16" x14ac:dyDescent="0.3">
      <c r="A352" s="334">
        <f>'IGM Paste'!A353</f>
        <v>0</v>
      </c>
      <c r="B352">
        <f>'IGM Paste'!Y353</f>
        <v>0</v>
      </c>
      <c r="C352">
        <f>'IGM Paste'!C353</f>
        <v>0</v>
      </c>
      <c r="D352" s="4">
        <f>'IGM Paste'!D353</f>
        <v>0</v>
      </c>
      <c r="E352">
        <f>'IGM Paste'!E353</f>
        <v>0</v>
      </c>
      <c r="F352">
        <f>'IGM Paste'!AL353</f>
        <v>0</v>
      </c>
      <c r="G352" s="763">
        <f>'IGM Paste'!AB353</f>
        <v>0</v>
      </c>
      <c r="H352" s="5">
        <f>'IGM Paste'!F353</f>
        <v>0</v>
      </c>
      <c r="I352" t="str">
        <f>IF('IGM Paste'!H353=0,"-",'IGM Paste'!H353)</f>
        <v>-</v>
      </c>
      <c r="J352" t="str">
        <f>IF('IGM Paste'!I353=0,"-",'IGM Paste'!I353)</f>
        <v>-</v>
      </c>
      <c r="K352" t="str">
        <f>IF('IGM Paste'!J353=0,"-",'IGM Paste'!J353)</f>
        <v>-</v>
      </c>
      <c r="L352">
        <f>'IGM Paste'!K353</f>
        <v>0</v>
      </c>
      <c r="M352" s="20" t="str">
        <f>IF('IGM Paste'!R353=0,"Flat",'IGM Paste'!R353)</f>
        <v>Flat</v>
      </c>
      <c r="N352" s="177">
        <f>'IGM Paste'!AH353</f>
        <v>0</v>
      </c>
      <c r="O352" s="403">
        <f>'IGM Paste'!O353</f>
        <v>0</v>
      </c>
      <c r="P352">
        <f>'IGM Paste'!BC353</f>
        <v>0</v>
      </c>
    </row>
    <row r="353" spans="1:16" x14ac:dyDescent="0.3">
      <c r="A353" s="334">
        <f>'IGM Paste'!A354</f>
        <v>0</v>
      </c>
      <c r="B353">
        <f>'IGM Paste'!Y354</f>
        <v>0</v>
      </c>
      <c r="C353">
        <f>'IGM Paste'!C354</f>
        <v>0</v>
      </c>
      <c r="D353" s="4">
        <f>'IGM Paste'!D354</f>
        <v>0</v>
      </c>
      <c r="E353">
        <f>'IGM Paste'!E354</f>
        <v>0</v>
      </c>
      <c r="F353">
        <f>'IGM Paste'!AL354</f>
        <v>0</v>
      </c>
      <c r="G353" s="763">
        <f>'IGM Paste'!AB354</f>
        <v>0</v>
      </c>
      <c r="H353" s="5">
        <f>'IGM Paste'!F354</f>
        <v>0</v>
      </c>
      <c r="I353" t="str">
        <f>IF('IGM Paste'!H354=0,"-",'IGM Paste'!H354)</f>
        <v>-</v>
      </c>
      <c r="J353" t="str">
        <f>IF('IGM Paste'!I354=0,"-",'IGM Paste'!I354)</f>
        <v>-</v>
      </c>
      <c r="K353" t="str">
        <f>IF('IGM Paste'!J354=0,"-",'IGM Paste'!J354)</f>
        <v>-</v>
      </c>
      <c r="L353">
        <f>'IGM Paste'!K354</f>
        <v>0</v>
      </c>
      <c r="M353" s="20" t="str">
        <f>IF('IGM Paste'!R354=0,"Flat",'IGM Paste'!R354)</f>
        <v>Flat</v>
      </c>
      <c r="N353" s="177">
        <f>'IGM Paste'!AH354</f>
        <v>0</v>
      </c>
      <c r="O353" s="403">
        <f>'IGM Paste'!O354</f>
        <v>0</v>
      </c>
      <c r="P353">
        <f>'IGM Paste'!BC354</f>
        <v>0</v>
      </c>
    </row>
    <row r="354" spans="1:16" x14ac:dyDescent="0.3">
      <c r="A354" s="334">
        <f>'IGM Paste'!A355</f>
        <v>0</v>
      </c>
      <c r="B354">
        <f>'IGM Paste'!Y355</f>
        <v>0</v>
      </c>
      <c r="C354">
        <f>'IGM Paste'!C355</f>
        <v>0</v>
      </c>
      <c r="D354" s="4">
        <f>'IGM Paste'!D355</f>
        <v>0</v>
      </c>
      <c r="E354">
        <f>'IGM Paste'!E355</f>
        <v>0</v>
      </c>
      <c r="F354">
        <f>'IGM Paste'!AL355</f>
        <v>0</v>
      </c>
      <c r="G354" s="763">
        <f>'IGM Paste'!AB355</f>
        <v>0</v>
      </c>
      <c r="H354" s="5">
        <f>'IGM Paste'!F355</f>
        <v>0</v>
      </c>
      <c r="I354" t="str">
        <f>IF('IGM Paste'!H355=0,"-",'IGM Paste'!H355)</f>
        <v>-</v>
      </c>
      <c r="J354" t="str">
        <f>IF('IGM Paste'!I355=0,"-",'IGM Paste'!I355)</f>
        <v>-</v>
      </c>
      <c r="K354" t="str">
        <f>IF('IGM Paste'!J355=0,"-",'IGM Paste'!J355)</f>
        <v>-</v>
      </c>
      <c r="L354">
        <f>'IGM Paste'!K355</f>
        <v>0</v>
      </c>
      <c r="M354" s="20" t="str">
        <f>IF('IGM Paste'!R355=0,"Flat",'IGM Paste'!R355)</f>
        <v>Flat</v>
      </c>
      <c r="N354" s="177">
        <f>'IGM Paste'!AH355</f>
        <v>0</v>
      </c>
      <c r="O354" s="403">
        <f>'IGM Paste'!O355</f>
        <v>0</v>
      </c>
      <c r="P354">
        <f>'IGM Paste'!BC355</f>
        <v>0</v>
      </c>
    </row>
    <row r="355" spans="1:16" x14ac:dyDescent="0.3">
      <c r="A355" s="334">
        <f>'IGM Paste'!A356</f>
        <v>0</v>
      </c>
      <c r="B355">
        <f>'IGM Paste'!Y356</f>
        <v>0</v>
      </c>
      <c r="C355">
        <f>'IGM Paste'!C356</f>
        <v>0</v>
      </c>
      <c r="D355" s="4">
        <f>'IGM Paste'!D356</f>
        <v>0</v>
      </c>
      <c r="E355">
        <f>'IGM Paste'!E356</f>
        <v>0</v>
      </c>
      <c r="F355">
        <f>'IGM Paste'!AL356</f>
        <v>0</v>
      </c>
      <c r="G355" s="763">
        <f>'IGM Paste'!AB356</f>
        <v>0</v>
      </c>
      <c r="H355" s="5">
        <f>'IGM Paste'!F356</f>
        <v>0</v>
      </c>
      <c r="I355" t="str">
        <f>IF('IGM Paste'!H356=0,"-",'IGM Paste'!H356)</f>
        <v>-</v>
      </c>
      <c r="J355" t="str">
        <f>IF('IGM Paste'!I356=0,"-",'IGM Paste'!I356)</f>
        <v>-</v>
      </c>
      <c r="K355" t="str">
        <f>IF('IGM Paste'!J356=0,"-",'IGM Paste'!J356)</f>
        <v>-</v>
      </c>
      <c r="L355">
        <f>'IGM Paste'!K356</f>
        <v>0</v>
      </c>
      <c r="M355" s="20" t="str">
        <f>IF('IGM Paste'!R356=0,"Flat",'IGM Paste'!R356)</f>
        <v>Flat</v>
      </c>
      <c r="N355" s="177">
        <f>'IGM Paste'!AH356</f>
        <v>0</v>
      </c>
      <c r="O355" s="403">
        <f>'IGM Paste'!O356</f>
        <v>0</v>
      </c>
      <c r="P355">
        <f>'IGM Paste'!BC356</f>
        <v>0</v>
      </c>
    </row>
    <row r="356" spans="1:16" x14ac:dyDescent="0.3">
      <c r="A356" s="334">
        <f>'IGM Paste'!A357</f>
        <v>0</v>
      </c>
      <c r="B356">
        <f>'IGM Paste'!Y357</f>
        <v>0</v>
      </c>
      <c r="C356">
        <f>'IGM Paste'!C357</f>
        <v>0</v>
      </c>
      <c r="D356" s="4">
        <f>'IGM Paste'!D357</f>
        <v>0</v>
      </c>
      <c r="E356">
        <f>'IGM Paste'!E357</f>
        <v>0</v>
      </c>
      <c r="F356">
        <f>'IGM Paste'!AL357</f>
        <v>0</v>
      </c>
      <c r="G356" s="763">
        <f>'IGM Paste'!AB357</f>
        <v>0</v>
      </c>
      <c r="H356" s="5">
        <f>'IGM Paste'!F357</f>
        <v>0</v>
      </c>
      <c r="I356" t="str">
        <f>IF('IGM Paste'!H357=0,"-",'IGM Paste'!H357)</f>
        <v>-</v>
      </c>
      <c r="J356" t="str">
        <f>IF('IGM Paste'!I357=0,"-",'IGM Paste'!I357)</f>
        <v>-</v>
      </c>
      <c r="K356" t="str">
        <f>IF('IGM Paste'!J357=0,"-",'IGM Paste'!J357)</f>
        <v>-</v>
      </c>
      <c r="L356">
        <f>'IGM Paste'!K357</f>
        <v>0</v>
      </c>
      <c r="M356" s="20" t="str">
        <f>IF('IGM Paste'!R357=0,"Flat",'IGM Paste'!R357)</f>
        <v>Flat</v>
      </c>
      <c r="N356" s="177">
        <f>'IGM Paste'!AH357</f>
        <v>0</v>
      </c>
      <c r="O356" s="403">
        <f>'IGM Paste'!O357</f>
        <v>0</v>
      </c>
      <c r="P356">
        <f>'IGM Paste'!BC357</f>
        <v>0</v>
      </c>
    </row>
    <row r="357" spans="1:16" x14ac:dyDescent="0.3">
      <c r="A357" s="334">
        <f>'IGM Paste'!A358</f>
        <v>0</v>
      </c>
      <c r="B357">
        <f>'IGM Paste'!Y358</f>
        <v>0</v>
      </c>
      <c r="C357">
        <f>'IGM Paste'!C358</f>
        <v>0</v>
      </c>
      <c r="D357" s="4">
        <f>'IGM Paste'!D358</f>
        <v>0</v>
      </c>
      <c r="E357">
        <f>'IGM Paste'!E358</f>
        <v>0</v>
      </c>
      <c r="F357">
        <f>'IGM Paste'!AL358</f>
        <v>0</v>
      </c>
      <c r="G357" s="763">
        <f>'IGM Paste'!AB358</f>
        <v>0</v>
      </c>
      <c r="H357" s="5">
        <f>'IGM Paste'!F358</f>
        <v>0</v>
      </c>
      <c r="I357" t="str">
        <f>IF('IGM Paste'!H358=0,"-",'IGM Paste'!H358)</f>
        <v>-</v>
      </c>
      <c r="J357" t="str">
        <f>IF('IGM Paste'!I358=0,"-",'IGM Paste'!I358)</f>
        <v>-</v>
      </c>
      <c r="K357" t="str">
        <f>IF('IGM Paste'!J358=0,"-",'IGM Paste'!J358)</f>
        <v>-</v>
      </c>
      <c r="L357">
        <f>'IGM Paste'!K358</f>
        <v>0</v>
      </c>
      <c r="M357" s="20" t="str">
        <f>IF('IGM Paste'!R358=0,"Flat",'IGM Paste'!R358)</f>
        <v>Flat</v>
      </c>
      <c r="N357" s="177">
        <f>'IGM Paste'!AH358</f>
        <v>0</v>
      </c>
      <c r="O357" s="403">
        <f>'IGM Paste'!O358</f>
        <v>0</v>
      </c>
      <c r="P357">
        <f>'IGM Paste'!BC358</f>
        <v>0</v>
      </c>
    </row>
    <row r="358" spans="1:16" x14ac:dyDescent="0.3">
      <c r="A358" s="334">
        <f>'IGM Paste'!A359</f>
        <v>0</v>
      </c>
      <c r="B358">
        <f>'IGM Paste'!Y359</f>
        <v>0</v>
      </c>
      <c r="C358">
        <f>'IGM Paste'!C359</f>
        <v>0</v>
      </c>
      <c r="D358" s="4">
        <f>'IGM Paste'!D359</f>
        <v>0</v>
      </c>
      <c r="E358">
        <f>'IGM Paste'!E359</f>
        <v>0</v>
      </c>
      <c r="F358">
        <f>'IGM Paste'!AL359</f>
        <v>0</v>
      </c>
      <c r="G358" s="763">
        <f>'IGM Paste'!AB359</f>
        <v>0</v>
      </c>
      <c r="H358" s="5">
        <f>'IGM Paste'!F359</f>
        <v>0</v>
      </c>
      <c r="I358" t="str">
        <f>IF('IGM Paste'!H359=0,"-",'IGM Paste'!H359)</f>
        <v>-</v>
      </c>
      <c r="J358" t="str">
        <f>IF('IGM Paste'!I359=0,"-",'IGM Paste'!I359)</f>
        <v>-</v>
      </c>
      <c r="K358" t="str">
        <f>IF('IGM Paste'!J359=0,"-",'IGM Paste'!J359)</f>
        <v>-</v>
      </c>
      <c r="L358">
        <f>'IGM Paste'!K359</f>
        <v>0</v>
      </c>
      <c r="M358" s="20" t="str">
        <f>IF('IGM Paste'!R359=0,"Flat",'IGM Paste'!R359)</f>
        <v>Flat</v>
      </c>
      <c r="N358" s="177">
        <f>'IGM Paste'!AH359</f>
        <v>0</v>
      </c>
      <c r="O358" s="403">
        <f>'IGM Paste'!O359</f>
        <v>0</v>
      </c>
      <c r="P358">
        <f>'IGM Paste'!BC359</f>
        <v>0</v>
      </c>
    </row>
    <row r="359" spans="1:16" x14ac:dyDescent="0.3">
      <c r="A359" s="334">
        <f>'IGM Paste'!A360</f>
        <v>0</v>
      </c>
      <c r="B359">
        <f>'IGM Paste'!Y360</f>
        <v>0</v>
      </c>
      <c r="C359">
        <f>'IGM Paste'!C360</f>
        <v>0</v>
      </c>
      <c r="D359" s="4">
        <f>'IGM Paste'!D360</f>
        <v>0</v>
      </c>
      <c r="E359">
        <f>'IGM Paste'!E360</f>
        <v>0</v>
      </c>
      <c r="F359">
        <f>'IGM Paste'!AL360</f>
        <v>0</v>
      </c>
      <c r="G359" s="763">
        <f>'IGM Paste'!AB360</f>
        <v>0</v>
      </c>
      <c r="H359" s="5">
        <f>'IGM Paste'!F360</f>
        <v>0</v>
      </c>
      <c r="I359" t="str">
        <f>IF('IGM Paste'!H360=0,"-",'IGM Paste'!H360)</f>
        <v>-</v>
      </c>
      <c r="J359" t="str">
        <f>IF('IGM Paste'!I360=0,"-",'IGM Paste'!I360)</f>
        <v>-</v>
      </c>
      <c r="K359" t="str">
        <f>IF('IGM Paste'!J360=0,"-",'IGM Paste'!J360)</f>
        <v>-</v>
      </c>
      <c r="L359">
        <f>'IGM Paste'!K360</f>
        <v>0</v>
      </c>
      <c r="M359" s="20" t="str">
        <f>IF('IGM Paste'!R360=0,"Flat",'IGM Paste'!R360)</f>
        <v>Flat</v>
      </c>
      <c r="N359" s="177">
        <f>'IGM Paste'!AH360</f>
        <v>0</v>
      </c>
      <c r="O359" s="403">
        <f>'IGM Paste'!O360</f>
        <v>0</v>
      </c>
      <c r="P359">
        <f>'IGM Paste'!BC360</f>
        <v>0</v>
      </c>
    </row>
    <row r="360" spans="1:16" x14ac:dyDescent="0.3">
      <c r="A360" s="334">
        <f>'IGM Paste'!A361</f>
        <v>0</v>
      </c>
      <c r="B360">
        <f>'IGM Paste'!Y361</f>
        <v>0</v>
      </c>
      <c r="C360">
        <f>'IGM Paste'!C361</f>
        <v>0</v>
      </c>
      <c r="D360" s="4">
        <f>'IGM Paste'!D361</f>
        <v>0</v>
      </c>
      <c r="E360">
        <f>'IGM Paste'!E361</f>
        <v>0</v>
      </c>
      <c r="F360">
        <f>'IGM Paste'!AL361</f>
        <v>0</v>
      </c>
      <c r="G360" s="763">
        <f>'IGM Paste'!AB361</f>
        <v>0</v>
      </c>
      <c r="H360" s="5">
        <f>'IGM Paste'!F361</f>
        <v>0</v>
      </c>
      <c r="I360" t="str">
        <f>IF('IGM Paste'!H361=0,"-",'IGM Paste'!H361)</f>
        <v>-</v>
      </c>
      <c r="J360" t="str">
        <f>IF('IGM Paste'!I361=0,"-",'IGM Paste'!I361)</f>
        <v>-</v>
      </c>
      <c r="K360" t="str">
        <f>IF('IGM Paste'!J361=0,"-",'IGM Paste'!J361)</f>
        <v>-</v>
      </c>
      <c r="L360">
        <f>'IGM Paste'!K361</f>
        <v>0</v>
      </c>
      <c r="M360" s="20" t="str">
        <f>IF('IGM Paste'!R361=0,"Flat",'IGM Paste'!R361)</f>
        <v>Flat</v>
      </c>
      <c r="N360" s="177">
        <f>'IGM Paste'!AH361</f>
        <v>0</v>
      </c>
      <c r="O360" s="403">
        <f>'IGM Paste'!O361</f>
        <v>0</v>
      </c>
      <c r="P360">
        <f>'IGM Paste'!BC361</f>
        <v>0</v>
      </c>
    </row>
    <row r="361" spans="1:16" x14ac:dyDescent="0.3">
      <c r="A361" s="334">
        <f>'IGM Paste'!A362</f>
        <v>0</v>
      </c>
      <c r="B361">
        <f>'IGM Paste'!Y362</f>
        <v>0</v>
      </c>
      <c r="C361">
        <f>'IGM Paste'!C362</f>
        <v>0</v>
      </c>
      <c r="D361" s="4">
        <f>'IGM Paste'!D362</f>
        <v>0</v>
      </c>
      <c r="E361">
        <f>'IGM Paste'!E362</f>
        <v>0</v>
      </c>
      <c r="F361">
        <f>'IGM Paste'!AL362</f>
        <v>0</v>
      </c>
      <c r="G361" s="763">
        <f>'IGM Paste'!AB362</f>
        <v>0</v>
      </c>
      <c r="H361" s="5">
        <f>'IGM Paste'!F362</f>
        <v>0</v>
      </c>
      <c r="I361" t="str">
        <f>IF('IGM Paste'!H362=0,"-",'IGM Paste'!H362)</f>
        <v>-</v>
      </c>
      <c r="J361" t="str">
        <f>IF('IGM Paste'!I362=0,"-",'IGM Paste'!I362)</f>
        <v>-</v>
      </c>
      <c r="K361" t="str">
        <f>IF('IGM Paste'!J362=0,"-",'IGM Paste'!J362)</f>
        <v>-</v>
      </c>
      <c r="L361">
        <f>'IGM Paste'!K362</f>
        <v>0</v>
      </c>
      <c r="M361" s="20" t="str">
        <f>IF('IGM Paste'!R362=0,"Flat",'IGM Paste'!R362)</f>
        <v>Flat</v>
      </c>
      <c r="N361" s="177">
        <f>'IGM Paste'!AH362</f>
        <v>0</v>
      </c>
      <c r="O361" s="403">
        <f>'IGM Paste'!O362</f>
        <v>0</v>
      </c>
      <c r="P361">
        <f>'IGM Paste'!BC362</f>
        <v>0</v>
      </c>
    </row>
    <row r="362" spans="1:16" x14ac:dyDescent="0.3">
      <c r="A362" s="334">
        <f>'IGM Paste'!A363</f>
        <v>0</v>
      </c>
      <c r="B362">
        <f>'IGM Paste'!Y363</f>
        <v>0</v>
      </c>
      <c r="C362">
        <f>'IGM Paste'!C363</f>
        <v>0</v>
      </c>
      <c r="D362" s="4">
        <f>'IGM Paste'!D363</f>
        <v>0</v>
      </c>
      <c r="E362">
        <f>'IGM Paste'!E363</f>
        <v>0</v>
      </c>
      <c r="F362">
        <f>'IGM Paste'!AL363</f>
        <v>0</v>
      </c>
      <c r="G362" s="763">
        <f>'IGM Paste'!AB363</f>
        <v>0</v>
      </c>
      <c r="H362" s="5">
        <f>'IGM Paste'!F363</f>
        <v>0</v>
      </c>
      <c r="I362" t="str">
        <f>IF('IGM Paste'!H363=0,"-",'IGM Paste'!H363)</f>
        <v>-</v>
      </c>
      <c r="J362" t="str">
        <f>IF('IGM Paste'!I363=0,"-",'IGM Paste'!I363)</f>
        <v>-</v>
      </c>
      <c r="K362" t="str">
        <f>IF('IGM Paste'!J363=0,"-",'IGM Paste'!J363)</f>
        <v>-</v>
      </c>
      <c r="L362">
        <f>'IGM Paste'!K363</f>
        <v>0</v>
      </c>
      <c r="M362" s="20" t="str">
        <f>IF('IGM Paste'!R363=0,"Flat",'IGM Paste'!R363)</f>
        <v>Flat</v>
      </c>
      <c r="N362" s="177">
        <f>'IGM Paste'!AH363</f>
        <v>0</v>
      </c>
      <c r="O362" s="403">
        <f>'IGM Paste'!O363</f>
        <v>0</v>
      </c>
      <c r="P362">
        <f>'IGM Paste'!BC363</f>
        <v>0</v>
      </c>
    </row>
    <row r="363" spans="1:16" x14ac:dyDescent="0.3">
      <c r="A363" s="334">
        <f>'IGM Paste'!A364</f>
        <v>0</v>
      </c>
      <c r="B363">
        <f>'IGM Paste'!Y364</f>
        <v>0</v>
      </c>
      <c r="C363">
        <f>'IGM Paste'!C364</f>
        <v>0</v>
      </c>
      <c r="D363" s="4">
        <f>'IGM Paste'!D364</f>
        <v>0</v>
      </c>
      <c r="E363">
        <f>'IGM Paste'!E364</f>
        <v>0</v>
      </c>
      <c r="F363">
        <f>'IGM Paste'!AL364</f>
        <v>0</v>
      </c>
      <c r="G363" s="763">
        <f>'IGM Paste'!AB364</f>
        <v>0</v>
      </c>
      <c r="H363" s="5">
        <f>'IGM Paste'!F364</f>
        <v>0</v>
      </c>
      <c r="I363" t="str">
        <f>IF('IGM Paste'!H364=0,"-",'IGM Paste'!H364)</f>
        <v>-</v>
      </c>
      <c r="J363" t="str">
        <f>IF('IGM Paste'!I364=0,"-",'IGM Paste'!I364)</f>
        <v>-</v>
      </c>
      <c r="K363" t="str">
        <f>IF('IGM Paste'!J364=0,"-",'IGM Paste'!J364)</f>
        <v>-</v>
      </c>
      <c r="L363">
        <f>'IGM Paste'!K364</f>
        <v>0</v>
      </c>
      <c r="M363" s="20" t="str">
        <f>IF('IGM Paste'!R364=0,"Flat",'IGM Paste'!R364)</f>
        <v>Flat</v>
      </c>
      <c r="N363" s="177">
        <f>'IGM Paste'!AH364</f>
        <v>0</v>
      </c>
      <c r="O363" s="403">
        <f>'IGM Paste'!O364</f>
        <v>0</v>
      </c>
      <c r="P363">
        <f>'IGM Paste'!BC364</f>
        <v>0</v>
      </c>
    </row>
    <row r="364" spans="1:16" x14ac:dyDescent="0.3">
      <c r="A364" s="334">
        <f>'IGM Paste'!A365</f>
        <v>0</v>
      </c>
      <c r="B364">
        <f>'IGM Paste'!Y365</f>
        <v>0</v>
      </c>
      <c r="C364">
        <f>'IGM Paste'!C365</f>
        <v>0</v>
      </c>
      <c r="D364" s="4">
        <f>'IGM Paste'!D365</f>
        <v>0</v>
      </c>
      <c r="E364">
        <f>'IGM Paste'!E365</f>
        <v>0</v>
      </c>
      <c r="F364">
        <f>'IGM Paste'!AL365</f>
        <v>0</v>
      </c>
      <c r="G364" s="763">
        <f>'IGM Paste'!AB365</f>
        <v>0</v>
      </c>
      <c r="H364" s="5">
        <f>'IGM Paste'!F365</f>
        <v>0</v>
      </c>
      <c r="I364" t="str">
        <f>IF('IGM Paste'!H365=0,"-",'IGM Paste'!H365)</f>
        <v>-</v>
      </c>
      <c r="J364" t="str">
        <f>IF('IGM Paste'!I365=0,"-",'IGM Paste'!I365)</f>
        <v>-</v>
      </c>
      <c r="K364" t="str">
        <f>IF('IGM Paste'!J365=0,"-",'IGM Paste'!J365)</f>
        <v>-</v>
      </c>
      <c r="L364">
        <f>'IGM Paste'!K365</f>
        <v>0</v>
      </c>
      <c r="M364" s="20" t="str">
        <f>IF('IGM Paste'!R365=0,"Flat",'IGM Paste'!R365)</f>
        <v>Flat</v>
      </c>
      <c r="N364" s="177">
        <f>'IGM Paste'!AH365</f>
        <v>0</v>
      </c>
      <c r="O364" s="403">
        <f>'IGM Paste'!O365</f>
        <v>0</v>
      </c>
      <c r="P364">
        <f>'IGM Paste'!BC365</f>
        <v>0</v>
      </c>
    </row>
    <row r="365" spans="1:16" x14ac:dyDescent="0.3">
      <c r="A365" s="334">
        <f>'IGM Paste'!A366</f>
        <v>0</v>
      </c>
      <c r="B365">
        <f>'IGM Paste'!Y366</f>
        <v>0</v>
      </c>
      <c r="C365">
        <f>'IGM Paste'!C366</f>
        <v>0</v>
      </c>
      <c r="D365" s="4">
        <f>'IGM Paste'!D366</f>
        <v>0</v>
      </c>
      <c r="E365">
        <f>'IGM Paste'!E366</f>
        <v>0</v>
      </c>
      <c r="F365">
        <f>'IGM Paste'!AL366</f>
        <v>0</v>
      </c>
      <c r="G365" s="763">
        <f>'IGM Paste'!AB366</f>
        <v>0</v>
      </c>
      <c r="H365" s="5">
        <f>'IGM Paste'!F366</f>
        <v>0</v>
      </c>
      <c r="I365" t="str">
        <f>IF('IGM Paste'!H366=0,"-",'IGM Paste'!H366)</f>
        <v>-</v>
      </c>
      <c r="J365" t="str">
        <f>IF('IGM Paste'!I366=0,"-",'IGM Paste'!I366)</f>
        <v>-</v>
      </c>
      <c r="K365" t="str">
        <f>IF('IGM Paste'!J366=0,"-",'IGM Paste'!J366)</f>
        <v>-</v>
      </c>
      <c r="L365">
        <f>'IGM Paste'!K366</f>
        <v>0</v>
      </c>
      <c r="M365" s="20" t="str">
        <f>IF('IGM Paste'!R366=0,"Flat",'IGM Paste'!R366)</f>
        <v>Flat</v>
      </c>
      <c r="N365" s="177">
        <f>'IGM Paste'!AH366</f>
        <v>0</v>
      </c>
      <c r="O365" s="403">
        <f>'IGM Paste'!O366</f>
        <v>0</v>
      </c>
      <c r="P365">
        <f>'IGM Paste'!BC366</f>
        <v>0</v>
      </c>
    </row>
    <row r="366" spans="1:16" x14ac:dyDescent="0.3">
      <c r="A366" s="334">
        <f>'IGM Paste'!A367</f>
        <v>0</v>
      </c>
      <c r="B366">
        <f>'IGM Paste'!Y367</f>
        <v>0</v>
      </c>
      <c r="C366">
        <f>'IGM Paste'!C367</f>
        <v>0</v>
      </c>
      <c r="D366" s="4">
        <f>'IGM Paste'!D367</f>
        <v>0</v>
      </c>
      <c r="E366">
        <f>'IGM Paste'!E367</f>
        <v>0</v>
      </c>
      <c r="F366">
        <f>'IGM Paste'!AL367</f>
        <v>0</v>
      </c>
      <c r="G366" s="763">
        <f>'IGM Paste'!AB367</f>
        <v>0</v>
      </c>
      <c r="H366" s="5">
        <f>'IGM Paste'!F367</f>
        <v>0</v>
      </c>
      <c r="I366" t="str">
        <f>IF('IGM Paste'!H367=0,"-",'IGM Paste'!H367)</f>
        <v>-</v>
      </c>
      <c r="J366" t="str">
        <f>IF('IGM Paste'!I367=0,"-",'IGM Paste'!I367)</f>
        <v>-</v>
      </c>
      <c r="K366" t="str">
        <f>IF('IGM Paste'!J367=0,"-",'IGM Paste'!J367)</f>
        <v>-</v>
      </c>
      <c r="L366">
        <f>'IGM Paste'!K367</f>
        <v>0</v>
      </c>
      <c r="M366" s="20" t="str">
        <f>IF('IGM Paste'!R367=0,"Flat",'IGM Paste'!R367)</f>
        <v>Flat</v>
      </c>
      <c r="N366" s="177">
        <f>'IGM Paste'!AH367</f>
        <v>0</v>
      </c>
      <c r="O366" s="403">
        <f>'IGM Paste'!O367</f>
        <v>0</v>
      </c>
      <c r="P366">
        <f>'IGM Paste'!BC367</f>
        <v>0</v>
      </c>
    </row>
    <row r="367" spans="1:16" x14ac:dyDescent="0.3">
      <c r="A367" s="334">
        <f>'IGM Paste'!A368</f>
        <v>0</v>
      </c>
      <c r="B367">
        <f>'IGM Paste'!Y368</f>
        <v>0</v>
      </c>
      <c r="C367">
        <f>'IGM Paste'!C368</f>
        <v>0</v>
      </c>
      <c r="D367" s="4">
        <f>'IGM Paste'!D368</f>
        <v>0</v>
      </c>
      <c r="E367">
        <f>'IGM Paste'!E368</f>
        <v>0</v>
      </c>
      <c r="F367">
        <f>'IGM Paste'!AL368</f>
        <v>0</v>
      </c>
      <c r="G367" s="763">
        <f>'IGM Paste'!AB368</f>
        <v>0</v>
      </c>
      <c r="H367" s="5">
        <f>'IGM Paste'!F368</f>
        <v>0</v>
      </c>
      <c r="I367" t="str">
        <f>IF('IGM Paste'!H368=0,"-",'IGM Paste'!H368)</f>
        <v>-</v>
      </c>
      <c r="J367" t="str">
        <f>IF('IGM Paste'!I368=0,"-",'IGM Paste'!I368)</f>
        <v>-</v>
      </c>
      <c r="K367" t="str">
        <f>IF('IGM Paste'!J368=0,"-",'IGM Paste'!J368)</f>
        <v>-</v>
      </c>
      <c r="L367">
        <f>'IGM Paste'!K368</f>
        <v>0</v>
      </c>
      <c r="M367" s="20" t="str">
        <f>IF('IGM Paste'!R368=0,"Flat",'IGM Paste'!R368)</f>
        <v>Flat</v>
      </c>
      <c r="N367" s="177">
        <f>'IGM Paste'!AH368</f>
        <v>0</v>
      </c>
      <c r="O367" s="403">
        <f>'IGM Paste'!O368</f>
        <v>0</v>
      </c>
      <c r="P367">
        <f>'IGM Paste'!BC368</f>
        <v>0</v>
      </c>
    </row>
    <row r="368" spans="1:16" x14ac:dyDescent="0.3">
      <c r="A368" s="334">
        <f>'IGM Paste'!A369</f>
        <v>0</v>
      </c>
      <c r="B368">
        <f>'IGM Paste'!Y369</f>
        <v>0</v>
      </c>
      <c r="C368">
        <f>'IGM Paste'!C369</f>
        <v>0</v>
      </c>
      <c r="D368" s="4">
        <f>'IGM Paste'!D369</f>
        <v>0</v>
      </c>
      <c r="E368">
        <f>'IGM Paste'!E369</f>
        <v>0</v>
      </c>
      <c r="F368">
        <f>'IGM Paste'!AL369</f>
        <v>0</v>
      </c>
      <c r="G368" s="763">
        <f>'IGM Paste'!AB369</f>
        <v>0</v>
      </c>
      <c r="H368" s="5">
        <f>'IGM Paste'!F369</f>
        <v>0</v>
      </c>
      <c r="I368" t="str">
        <f>IF('IGM Paste'!H369=0,"-",'IGM Paste'!H369)</f>
        <v>-</v>
      </c>
      <c r="J368" t="str">
        <f>IF('IGM Paste'!I369=0,"-",'IGM Paste'!I369)</f>
        <v>-</v>
      </c>
      <c r="K368" t="str">
        <f>IF('IGM Paste'!J369=0,"-",'IGM Paste'!J369)</f>
        <v>-</v>
      </c>
      <c r="L368">
        <f>'IGM Paste'!K369</f>
        <v>0</v>
      </c>
      <c r="M368" s="20" t="str">
        <f>IF('IGM Paste'!R369=0,"Flat",'IGM Paste'!R369)</f>
        <v>Flat</v>
      </c>
      <c r="N368" s="177">
        <f>'IGM Paste'!AH369</f>
        <v>0</v>
      </c>
      <c r="O368" s="403">
        <f>'IGM Paste'!O369</f>
        <v>0</v>
      </c>
      <c r="P368">
        <f>'IGM Paste'!BC369</f>
        <v>0</v>
      </c>
    </row>
    <row r="369" spans="1:16" x14ac:dyDescent="0.3">
      <c r="A369" s="334">
        <f>'IGM Paste'!A370</f>
        <v>0</v>
      </c>
      <c r="B369">
        <f>'IGM Paste'!Y370</f>
        <v>0</v>
      </c>
      <c r="C369">
        <f>'IGM Paste'!C370</f>
        <v>0</v>
      </c>
      <c r="D369" s="4">
        <f>'IGM Paste'!D370</f>
        <v>0</v>
      </c>
      <c r="E369">
        <f>'IGM Paste'!E370</f>
        <v>0</v>
      </c>
      <c r="F369">
        <f>'IGM Paste'!AL370</f>
        <v>0</v>
      </c>
      <c r="G369" s="763">
        <f>'IGM Paste'!AB370</f>
        <v>0</v>
      </c>
      <c r="H369" s="5">
        <f>'IGM Paste'!F370</f>
        <v>0</v>
      </c>
      <c r="I369" t="str">
        <f>IF('IGM Paste'!H370=0,"-",'IGM Paste'!H370)</f>
        <v>-</v>
      </c>
      <c r="J369" t="str">
        <f>IF('IGM Paste'!I370=0,"-",'IGM Paste'!I370)</f>
        <v>-</v>
      </c>
      <c r="K369" t="str">
        <f>IF('IGM Paste'!J370=0,"-",'IGM Paste'!J370)</f>
        <v>-</v>
      </c>
      <c r="L369">
        <f>'IGM Paste'!K370</f>
        <v>0</v>
      </c>
      <c r="M369" s="20" t="str">
        <f>IF('IGM Paste'!R370=0,"Flat",'IGM Paste'!R370)</f>
        <v>Flat</v>
      </c>
      <c r="N369" s="177">
        <f>'IGM Paste'!AH370</f>
        <v>0</v>
      </c>
      <c r="O369" s="403">
        <f>'IGM Paste'!O370</f>
        <v>0</v>
      </c>
      <c r="P369">
        <f>'IGM Paste'!BC370</f>
        <v>0</v>
      </c>
    </row>
    <row r="370" spans="1:16" x14ac:dyDescent="0.3">
      <c r="A370" s="334">
        <f>'IGM Paste'!A371</f>
        <v>0</v>
      </c>
      <c r="B370">
        <f>'IGM Paste'!Y371</f>
        <v>0</v>
      </c>
      <c r="C370">
        <f>'IGM Paste'!C371</f>
        <v>0</v>
      </c>
      <c r="D370" s="4">
        <f>'IGM Paste'!D371</f>
        <v>0</v>
      </c>
      <c r="E370">
        <f>'IGM Paste'!E371</f>
        <v>0</v>
      </c>
      <c r="F370">
        <f>'IGM Paste'!AL371</f>
        <v>0</v>
      </c>
      <c r="G370" s="763">
        <f>'IGM Paste'!AB371</f>
        <v>0</v>
      </c>
      <c r="H370" s="5">
        <f>'IGM Paste'!F371</f>
        <v>0</v>
      </c>
      <c r="I370" t="str">
        <f>IF('IGM Paste'!H371=0,"-",'IGM Paste'!H371)</f>
        <v>-</v>
      </c>
      <c r="J370" t="str">
        <f>IF('IGM Paste'!I371=0,"-",'IGM Paste'!I371)</f>
        <v>-</v>
      </c>
      <c r="K370" t="str">
        <f>IF('IGM Paste'!J371=0,"-",'IGM Paste'!J371)</f>
        <v>-</v>
      </c>
      <c r="L370">
        <f>'IGM Paste'!K371</f>
        <v>0</v>
      </c>
      <c r="M370" s="20" t="str">
        <f>IF('IGM Paste'!R371=0,"Flat",'IGM Paste'!R371)</f>
        <v>Flat</v>
      </c>
      <c r="N370" s="177">
        <f>'IGM Paste'!AH371</f>
        <v>0</v>
      </c>
      <c r="O370" s="403">
        <f>'IGM Paste'!O371</f>
        <v>0</v>
      </c>
      <c r="P370">
        <f>'IGM Paste'!BC371</f>
        <v>0</v>
      </c>
    </row>
    <row r="371" spans="1:16" x14ac:dyDescent="0.3">
      <c r="A371" s="334">
        <f>'IGM Paste'!A372</f>
        <v>0</v>
      </c>
      <c r="B371">
        <f>'IGM Paste'!Y372</f>
        <v>0</v>
      </c>
      <c r="C371">
        <f>'IGM Paste'!C372</f>
        <v>0</v>
      </c>
      <c r="D371" s="4">
        <f>'IGM Paste'!D372</f>
        <v>0</v>
      </c>
      <c r="E371">
        <f>'IGM Paste'!E372</f>
        <v>0</v>
      </c>
      <c r="F371">
        <f>'IGM Paste'!AL372</f>
        <v>0</v>
      </c>
      <c r="G371" s="763">
        <f>'IGM Paste'!AB372</f>
        <v>0</v>
      </c>
      <c r="H371" s="5">
        <f>'IGM Paste'!F372</f>
        <v>0</v>
      </c>
      <c r="I371" t="str">
        <f>IF('IGM Paste'!H372=0,"-",'IGM Paste'!H372)</f>
        <v>-</v>
      </c>
      <c r="J371" t="str">
        <f>IF('IGM Paste'!I372=0,"-",'IGM Paste'!I372)</f>
        <v>-</v>
      </c>
      <c r="K371" t="str">
        <f>IF('IGM Paste'!J372=0,"-",'IGM Paste'!J372)</f>
        <v>-</v>
      </c>
      <c r="L371">
        <f>'IGM Paste'!K372</f>
        <v>0</v>
      </c>
      <c r="M371" s="20" t="str">
        <f>IF('IGM Paste'!R372=0,"Flat",'IGM Paste'!R372)</f>
        <v>Flat</v>
      </c>
      <c r="N371" s="177">
        <f>'IGM Paste'!AH372</f>
        <v>0</v>
      </c>
      <c r="O371" s="403">
        <f>'IGM Paste'!O372</f>
        <v>0</v>
      </c>
      <c r="P371">
        <f>'IGM Paste'!BC372</f>
        <v>0</v>
      </c>
    </row>
    <row r="372" spans="1:16" x14ac:dyDescent="0.3">
      <c r="A372" s="334">
        <f>'IGM Paste'!A373</f>
        <v>0</v>
      </c>
      <c r="B372">
        <f>'IGM Paste'!Y373</f>
        <v>0</v>
      </c>
      <c r="C372">
        <f>'IGM Paste'!C373</f>
        <v>0</v>
      </c>
      <c r="D372" s="4">
        <f>'IGM Paste'!D373</f>
        <v>0</v>
      </c>
      <c r="E372">
        <f>'IGM Paste'!E373</f>
        <v>0</v>
      </c>
      <c r="F372">
        <f>'IGM Paste'!AL373</f>
        <v>0</v>
      </c>
      <c r="G372" s="763">
        <f>'IGM Paste'!AB373</f>
        <v>0</v>
      </c>
      <c r="H372" s="5">
        <f>'IGM Paste'!F373</f>
        <v>0</v>
      </c>
      <c r="I372" t="str">
        <f>IF('IGM Paste'!H373=0,"-",'IGM Paste'!H373)</f>
        <v>-</v>
      </c>
      <c r="J372" t="str">
        <f>IF('IGM Paste'!I373=0,"-",'IGM Paste'!I373)</f>
        <v>-</v>
      </c>
      <c r="K372" t="str">
        <f>IF('IGM Paste'!J373=0,"-",'IGM Paste'!J373)</f>
        <v>-</v>
      </c>
      <c r="L372">
        <f>'IGM Paste'!K373</f>
        <v>0</v>
      </c>
      <c r="M372" s="20" t="str">
        <f>IF('IGM Paste'!R373=0,"Flat",'IGM Paste'!R373)</f>
        <v>Flat</v>
      </c>
      <c r="N372" s="177">
        <f>'IGM Paste'!AH373</f>
        <v>0</v>
      </c>
      <c r="O372" s="403">
        <f>'IGM Paste'!O373</f>
        <v>0</v>
      </c>
      <c r="P372">
        <f>'IGM Paste'!BC373</f>
        <v>0</v>
      </c>
    </row>
    <row r="373" spans="1:16" x14ac:dyDescent="0.3">
      <c r="A373" s="334">
        <f>'IGM Paste'!A374</f>
        <v>0</v>
      </c>
      <c r="B373">
        <f>'IGM Paste'!Y374</f>
        <v>0</v>
      </c>
      <c r="C373">
        <f>'IGM Paste'!C374</f>
        <v>0</v>
      </c>
      <c r="D373" s="4">
        <f>'IGM Paste'!D374</f>
        <v>0</v>
      </c>
      <c r="E373">
        <f>'IGM Paste'!E374</f>
        <v>0</v>
      </c>
      <c r="F373">
        <f>'IGM Paste'!AL374</f>
        <v>0</v>
      </c>
      <c r="G373" s="763">
        <f>'IGM Paste'!AB374</f>
        <v>0</v>
      </c>
      <c r="H373" s="5">
        <f>'IGM Paste'!F374</f>
        <v>0</v>
      </c>
      <c r="I373" t="str">
        <f>IF('IGM Paste'!H374=0,"-",'IGM Paste'!H374)</f>
        <v>-</v>
      </c>
      <c r="J373" t="str">
        <f>IF('IGM Paste'!I374=0,"-",'IGM Paste'!I374)</f>
        <v>-</v>
      </c>
      <c r="K373" t="str">
        <f>IF('IGM Paste'!J374=0,"-",'IGM Paste'!J374)</f>
        <v>-</v>
      </c>
      <c r="L373">
        <f>'IGM Paste'!K374</f>
        <v>0</v>
      </c>
      <c r="M373" s="20" t="str">
        <f>IF('IGM Paste'!R374=0,"Flat",'IGM Paste'!R374)</f>
        <v>Flat</v>
      </c>
      <c r="N373" s="177">
        <f>'IGM Paste'!AH374</f>
        <v>0</v>
      </c>
      <c r="O373" s="403">
        <f>'IGM Paste'!O374</f>
        <v>0</v>
      </c>
      <c r="P373">
        <f>'IGM Paste'!BC374</f>
        <v>0</v>
      </c>
    </row>
    <row r="374" spans="1:16" x14ac:dyDescent="0.3">
      <c r="A374" s="334">
        <f>'IGM Paste'!A375</f>
        <v>0</v>
      </c>
      <c r="B374">
        <f>'IGM Paste'!Y375</f>
        <v>0</v>
      </c>
      <c r="C374">
        <f>'IGM Paste'!C375</f>
        <v>0</v>
      </c>
      <c r="D374" s="4">
        <f>'IGM Paste'!D375</f>
        <v>0</v>
      </c>
      <c r="E374">
        <f>'IGM Paste'!E375</f>
        <v>0</v>
      </c>
      <c r="F374">
        <f>'IGM Paste'!AL375</f>
        <v>0</v>
      </c>
      <c r="G374" s="763">
        <f>'IGM Paste'!AB375</f>
        <v>0</v>
      </c>
      <c r="H374" s="5">
        <f>'IGM Paste'!F375</f>
        <v>0</v>
      </c>
      <c r="I374" t="str">
        <f>IF('IGM Paste'!H375=0,"-",'IGM Paste'!H375)</f>
        <v>-</v>
      </c>
      <c r="J374" t="str">
        <f>IF('IGM Paste'!I375=0,"-",'IGM Paste'!I375)</f>
        <v>-</v>
      </c>
      <c r="K374" t="str">
        <f>IF('IGM Paste'!J375=0,"-",'IGM Paste'!J375)</f>
        <v>-</v>
      </c>
      <c r="L374">
        <f>'IGM Paste'!K375</f>
        <v>0</v>
      </c>
      <c r="M374" s="20" t="str">
        <f>IF('IGM Paste'!R375=0,"Flat",'IGM Paste'!R375)</f>
        <v>Flat</v>
      </c>
      <c r="N374" s="177">
        <f>'IGM Paste'!AH375</f>
        <v>0</v>
      </c>
      <c r="O374" s="403">
        <f>'IGM Paste'!O375</f>
        <v>0</v>
      </c>
      <c r="P374">
        <f>'IGM Paste'!BC375</f>
        <v>0</v>
      </c>
    </row>
    <row r="375" spans="1:16" x14ac:dyDescent="0.3">
      <c r="A375" s="334">
        <f>'IGM Paste'!A376</f>
        <v>0</v>
      </c>
      <c r="B375">
        <f>'IGM Paste'!Y376</f>
        <v>0</v>
      </c>
      <c r="C375">
        <f>'IGM Paste'!C376</f>
        <v>0</v>
      </c>
      <c r="D375" s="4">
        <f>'IGM Paste'!D376</f>
        <v>0</v>
      </c>
      <c r="E375">
        <f>'IGM Paste'!E376</f>
        <v>0</v>
      </c>
      <c r="F375">
        <f>'IGM Paste'!AL376</f>
        <v>0</v>
      </c>
      <c r="G375" s="763">
        <f>'IGM Paste'!AB376</f>
        <v>0</v>
      </c>
      <c r="H375" s="5">
        <f>'IGM Paste'!F376</f>
        <v>0</v>
      </c>
      <c r="I375" t="str">
        <f>IF('IGM Paste'!H376=0,"-",'IGM Paste'!H376)</f>
        <v>-</v>
      </c>
      <c r="J375" t="str">
        <f>IF('IGM Paste'!I376=0,"-",'IGM Paste'!I376)</f>
        <v>-</v>
      </c>
      <c r="K375" t="str">
        <f>IF('IGM Paste'!J376=0,"-",'IGM Paste'!J376)</f>
        <v>-</v>
      </c>
      <c r="L375">
        <f>'IGM Paste'!K376</f>
        <v>0</v>
      </c>
      <c r="M375" s="20" t="str">
        <f>IF('IGM Paste'!R376=0,"Flat",'IGM Paste'!R376)</f>
        <v>Flat</v>
      </c>
      <c r="N375" s="177">
        <f>'IGM Paste'!AH376</f>
        <v>0</v>
      </c>
      <c r="O375" s="403">
        <f>'IGM Paste'!O376</f>
        <v>0</v>
      </c>
      <c r="P375">
        <f>'IGM Paste'!BC376</f>
        <v>0</v>
      </c>
    </row>
    <row r="376" spans="1:16" x14ac:dyDescent="0.3">
      <c r="A376" s="334">
        <f>'IGM Paste'!A377</f>
        <v>0</v>
      </c>
      <c r="B376">
        <f>'IGM Paste'!Y377</f>
        <v>0</v>
      </c>
      <c r="C376">
        <f>'IGM Paste'!C377</f>
        <v>0</v>
      </c>
      <c r="D376" s="4">
        <f>'IGM Paste'!D377</f>
        <v>0</v>
      </c>
      <c r="E376">
        <f>'IGM Paste'!E377</f>
        <v>0</v>
      </c>
      <c r="F376">
        <f>'IGM Paste'!AL377</f>
        <v>0</v>
      </c>
      <c r="G376" s="763">
        <f>'IGM Paste'!AB377</f>
        <v>0</v>
      </c>
      <c r="H376" s="5">
        <f>'IGM Paste'!F377</f>
        <v>0</v>
      </c>
      <c r="I376" t="str">
        <f>IF('IGM Paste'!H377=0,"-",'IGM Paste'!H377)</f>
        <v>-</v>
      </c>
      <c r="J376" t="str">
        <f>IF('IGM Paste'!I377=0,"-",'IGM Paste'!I377)</f>
        <v>-</v>
      </c>
      <c r="K376" t="str">
        <f>IF('IGM Paste'!J377=0,"-",'IGM Paste'!J377)</f>
        <v>-</v>
      </c>
      <c r="L376">
        <f>'IGM Paste'!K377</f>
        <v>0</v>
      </c>
      <c r="M376" s="20" t="str">
        <f>IF('IGM Paste'!R377=0,"Flat",'IGM Paste'!R377)</f>
        <v>Flat</v>
      </c>
      <c r="N376" s="177">
        <f>'IGM Paste'!AH377</f>
        <v>0</v>
      </c>
      <c r="O376" s="403">
        <f>'IGM Paste'!O377</f>
        <v>0</v>
      </c>
      <c r="P376">
        <f>'IGM Paste'!BC377</f>
        <v>0</v>
      </c>
    </row>
    <row r="377" spans="1:16" x14ac:dyDescent="0.3">
      <c r="A377" s="334">
        <f>'IGM Paste'!A378</f>
        <v>0</v>
      </c>
      <c r="B377">
        <f>'IGM Paste'!Y378</f>
        <v>0</v>
      </c>
      <c r="C377">
        <f>'IGM Paste'!C378</f>
        <v>0</v>
      </c>
      <c r="D377" s="4">
        <f>'IGM Paste'!D378</f>
        <v>0</v>
      </c>
      <c r="E377">
        <f>'IGM Paste'!E378</f>
        <v>0</v>
      </c>
      <c r="F377">
        <f>'IGM Paste'!AL378</f>
        <v>0</v>
      </c>
      <c r="G377" s="763">
        <f>'IGM Paste'!AB378</f>
        <v>0</v>
      </c>
      <c r="H377" s="5">
        <f>'IGM Paste'!F378</f>
        <v>0</v>
      </c>
      <c r="I377" t="str">
        <f>IF('IGM Paste'!H378=0,"-",'IGM Paste'!H378)</f>
        <v>-</v>
      </c>
      <c r="J377" t="str">
        <f>IF('IGM Paste'!I378=0,"-",'IGM Paste'!I378)</f>
        <v>-</v>
      </c>
      <c r="K377" t="str">
        <f>IF('IGM Paste'!J378=0,"-",'IGM Paste'!J378)</f>
        <v>-</v>
      </c>
      <c r="L377">
        <f>'IGM Paste'!K378</f>
        <v>0</v>
      </c>
      <c r="M377" s="20" t="str">
        <f>IF('IGM Paste'!R378=0,"Flat",'IGM Paste'!R378)</f>
        <v>Flat</v>
      </c>
      <c r="N377" s="177">
        <f>'IGM Paste'!AH378</f>
        <v>0</v>
      </c>
      <c r="O377" s="403">
        <f>'IGM Paste'!O378</f>
        <v>0</v>
      </c>
      <c r="P377">
        <f>'IGM Paste'!BC378</f>
        <v>0</v>
      </c>
    </row>
    <row r="378" spans="1:16" x14ac:dyDescent="0.3">
      <c r="A378" s="334">
        <f>'IGM Paste'!A379</f>
        <v>0</v>
      </c>
      <c r="B378">
        <f>'IGM Paste'!Y379</f>
        <v>0</v>
      </c>
      <c r="C378">
        <f>'IGM Paste'!C379</f>
        <v>0</v>
      </c>
      <c r="D378" s="4">
        <f>'IGM Paste'!D379</f>
        <v>0</v>
      </c>
      <c r="E378">
        <f>'IGM Paste'!E379</f>
        <v>0</v>
      </c>
      <c r="F378">
        <f>'IGM Paste'!AL379</f>
        <v>0</v>
      </c>
      <c r="G378" s="763">
        <f>'IGM Paste'!AB379</f>
        <v>0</v>
      </c>
      <c r="H378" s="5">
        <f>'IGM Paste'!F379</f>
        <v>0</v>
      </c>
      <c r="I378" t="str">
        <f>IF('IGM Paste'!H379=0,"-",'IGM Paste'!H379)</f>
        <v>-</v>
      </c>
      <c r="J378" t="str">
        <f>IF('IGM Paste'!I379=0,"-",'IGM Paste'!I379)</f>
        <v>-</v>
      </c>
      <c r="K378" t="str">
        <f>IF('IGM Paste'!J379=0,"-",'IGM Paste'!J379)</f>
        <v>-</v>
      </c>
      <c r="L378">
        <f>'IGM Paste'!K379</f>
        <v>0</v>
      </c>
      <c r="M378" s="20" t="str">
        <f>IF('IGM Paste'!R379=0,"Flat",'IGM Paste'!R379)</f>
        <v>Flat</v>
      </c>
      <c r="N378" s="177">
        <f>'IGM Paste'!AH379</f>
        <v>0</v>
      </c>
      <c r="O378" s="403">
        <f>'IGM Paste'!O379</f>
        <v>0</v>
      </c>
      <c r="P378">
        <f>'IGM Paste'!BC379</f>
        <v>0</v>
      </c>
    </row>
    <row r="379" spans="1:16" x14ac:dyDescent="0.3">
      <c r="A379" s="334">
        <f>'IGM Paste'!A380</f>
        <v>0</v>
      </c>
      <c r="B379">
        <f>'IGM Paste'!Y380</f>
        <v>0</v>
      </c>
      <c r="C379">
        <f>'IGM Paste'!C380</f>
        <v>0</v>
      </c>
      <c r="D379" s="4">
        <f>'IGM Paste'!D380</f>
        <v>0</v>
      </c>
      <c r="E379">
        <f>'IGM Paste'!E380</f>
        <v>0</v>
      </c>
      <c r="F379">
        <f>'IGM Paste'!AL380</f>
        <v>0</v>
      </c>
      <c r="G379" s="763">
        <f>'IGM Paste'!AB380</f>
        <v>0</v>
      </c>
      <c r="H379" s="5">
        <f>'IGM Paste'!F380</f>
        <v>0</v>
      </c>
      <c r="I379" t="str">
        <f>IF('IGM Paste'!H380=0,"-",'IGM Paste'!H380)</f>
        <v>-</v>
      </c>
      <c r="J379" t="str">
        <f>IF('IGM Paste'!I380=0,"-",'IGM Paste'!I380)</f>
        <v>-</v>
      </c>
      <c r="K379" t="str">
        <f>IF('IGM Paste'!J380=0,"-",'IGM Paste'!J380)</f>
        <v>-</v>
      </c>
      <c r="L379">
        <f>'IGM Paste'!K380</f>
        <v>0</v>
      </c>
      <c r="M379" s="20" t="str">
        <f>IF('IGM Paste'!R380=0,"Flat",'IGM Paste'!R380)</f>
        <v>Flat</v>
      </c>
      <c r="N379" s="177">
        <f>'IGM Paste'!AH380</f>
        <v>0</v>
      </c>
      <c r="O379" s="403">
        <f>'IGM Paste'!O380</f>
        <v>0</v>
      </c>
      <c r="P379">
        <f>'IGM Paste'!BC380</f>
        <v>0</v>
      </c>
    </row>
    <row r="380" spans="1:16" x14ac:dyDescent="0.3">
      <c r="A380" s="334">
        <f>'IGM Paste'!A381</f>
        <v>0</v>
      </c>
      <c r="B380">
        <f>'IGM Paste'!Y381</f>
        <v>0</v>
      </c>
      <c r="C380">
        <f>'IGM Paste'!C381</f>
        <v>0</v>
      </c>
      <c r="D380" s="4">
        <f>'IGM Paste'!D381</f>
        <v>0</v>
      </c>
      <c r="E380">
        <f>'IGM Paste'!E381</f>
        <v>0</v>
      </c>
      <c r="F380">
        <f>'IGM Paste'!AL381</f>
        <v>0</v>
      </c>
      <c r="G380" s="763">
        <f>'IGM Paste'!AB381</f>
        <v>0</v>
      </c>
      <c r="H380" s="5">
        <f>'IGM Paste'!F381</f>
        <v>0</v>
      </c>
      <c r="I380" t="str">
        <f>IF('IGM Paste'!H381=0,"-",'IGM Paste'!H381)</f>
        <v>-</v>
      </c>
      <c r="J380" t="str">
        <f>IF('IGM Paste'!I381=0,"-",'IGM Paste'!I381)</f>
        <v>-</v>
      </c>
      <c r="K380" t="str">
        <f>IF('IGM Paste'!J381=0,"-",'IGM Paste'!J381)</f>
        <v>-</v>
      </c>
      <c r="L380">
        <f>'IGM Paste'!K381</f>
        <v>0</v>
      </c>
      <c r="M380" s="20" t="str">
        <f>IF('IGM Paste'!R381=0,"Flat",'IGM Paste'!R381)</f>
        <v>Flat</v>
      </c>
      <c r="N380" s="177">
        <f>'IGM Paste'!AH381</f>
        <v>0</v>
      </c>
      <c r="O380" s="403">
        <f>'IGM Paste'!O381</f>
        <v>0</v>
      </c>
      <c r="P380">
        <f>'IGM Paste'!BC381</f>
        <v>0</v>
      </c>
    </row>
    <row r="381" spans="1:16" x14ac:dyDescent="0.3">
      <c r="A381" s="334">
        <f>'IGM Paste'!A382</f>
        <v>0</v>
      </c>
      <c r="B381">
        <f>'IGM Paste'!Y382</f>
        <v>0</v>
      </c>
      <c r="C381">
        <f>'IGM Paste'!C382</f>
        <v>0</v>
      </c>
      <c r="D381" s="4">
        <f>'IGM Paste'!D382</f>
        <v>0</v>
      </c>
      <c r="E381">
        <f>'IGM Paste'!E382</f>
        <v>0</v>
      </c>
      <c r="F381">
        <f>'IGM Paste'!AL382</f>
        <v>0</v>
      </c>
      <c r="G381" s="763">
        <f>'IGM Paste'!AB382</f>
        <v>0</v>
      </c>
      <c r="H381" s="5">
        <f>'IGM Paste'!F382</f>
        <v>0</v>
      </c>
      <c r="I381" t="str">
        <f>IF('IGM Paste'!H382=0,"-",'IGM Paste'!H382)</f>
        <v>-</v>
      </c>
      <c r="J381" t="str">
        <f>IF('IGM Paste'!I382=0,"-",'IGM Paste'!I382)</f>
        <v>-</v>
      </c>
      <c r="K381" t="str">
        <f>IF('IGM Paste'!J382=0,"-",'IGM Paste'!J382)</f>
        <v>-</v>
      </c>
      <c r="L381">
        <f>'IGM Paste'!K382</f>
        <v>0</v>
      </c>
      <c r="M381" s="20" t="str">
        <f>IF('IGM Paste'!R382=0,"Flat",'IGM Paste'!R382)</f>
        <v>Flat</v>
      </c>
      <c r="N381" s="177">
        <f>'IGM Paste'!AH382</f>
        <v>0</v>
      </c>
      <c r="O381" s="403">
        <f>'IGM Paste'!O382</f>
        <v>0</v>
      </c>
      <c r="P381">
        <f>'IGM Paste'!BC382</f>
        <v>0</v>
      </c>
    </row>
    <row r="382" spans="1:16" x14ac:dyDescent="0.3">
      <c r="A382" s="334">
        <f>'IGM Paste'!A383</f>
        <v>0</v>
      </c>
      <c r="B382">
        <f>'IGM Paste'!Y383</f>
        <v>0</v>
      </c>
      <c r="C382">
        <f>'IGM Paste'!C383</f>
        <v>0</v>
      </c>
      <c r="D382" s="4">
        <f>'IGM Paste'!D383</f>
        <v>0</v>
      </c>
      <c r="E382">
        <f>'IGM Paste'!E383</f>
        <v>0</v>
      </c>
      <c r="F382">
        <f>'IGM Paste'!AL383</f>
        <v>0</v>
      </c>
      <c r="G382" s="763">
        <f>'IGM Paste'!AB383</f>
        <v>0</v>
      </c>
      <c r="H382" s="5">
        <f>'IGM Paste'!F383</f>
        <v>0</v>
      </c>
      <c r="I382" t="str">
        <f>IF('IGM Paste'!H383=0,"-",'IGM Paste'!H383)</f>
        <v>-</v>
      </c>
      <c r="J382" t="str">
        <f>IF('IGM Paste'!I383=0,"-",'IGM Paste'!I383)</f>
        <v>-</v>
      </c>
      <c r="K382" t="str">
        <f>IF('IGM Paste'!J383=0,"-",'IGM Paste'!J383)</f>
        <v>-</v>
      </c>
      <c r="L382">
        <f>'IGM Paste'!K383</f>
        <v>0</v>
      </c>
      <c r="M382" s="20" t="str">
        <f>IF('IGM Paste'!R383=0,"Flat",'IGM Paste'!R383)</f>
        <v>Flat</v>
      </c>
      <c r="N382" s="177">
        <f>'IGM Paste'!AH383</f>
        <v>0</v>
      </c>
      <c r="O382" s="403">
        <f>'IGM Paste'!O383</f>
        <v>0</v>
      </c>
      <c r="P382">
        <f>'IGM Paste'!BC383</f>
        <v>0</v>
      </c>
    </row>
    <row r="383" spans="1:16" x14ac:dyDescent="0.3">
      <c r="A383" s="334">
        <f>'IGM Paste'!A384</f>
        <v>0</v>
      </c>
      <c r="B383">
        <f>'IGM Paste'!Y384</f>
        <v>0</v>
      </c>
      <c r="C383">
        <f>'IGM Paste'!C384</f>
        <v>0</v>
      </c>
      <c r="D383" s="4">
        <f>'IGM Paste'!D384</f>
        <v>0</v>
      </c>
      <c r="E383">
        <f>'IGM Paste'!E384</f>
        <v>0</v>
      </c>
      <c r="F383">
        <f>'IGM Paste'!AL384</f>
        <v>0</v>
      </c>
      <c r="G383" s="763">
        <f>'IGM Paste'!AB384</f>
        <v>0</v>
      </c>
      <c r="H383" s="5">
        <f>'IGM Paste'!F384</f>
        <v>0</v>
      </c>
      <c r="I383" t="str">
        <f>IF('IGM Paste'!H384=0,"-",'IGM Paste'!H384)</f>
        <v>-</v>
      </c>
      <c r="J383" t="str">
        <f>IF('IGM Paste'!I384=0,"-",'IGM Paste'!I384)</f>
        <v>-</v>
      </c>
      <c r="K383" t="str">
        <f>IF('IGM Paste'!J384=0,"-",'IGM Paste'!J384)</f>
        <v>-</v>
      </c>
      <c r="L383">
        <f>'IGM Paste'!K384</f>
        <v>0</v>
      </c>
      <c r="M383" s="20" t="str">
        <f>IF('IGM Paste'!R384=0,"Flat",'IGM Paste'!R384)</f>
        <v>Flat</v>
      </c>
      <c r="N383" s="177">
        <f>'IGM Paste'!AH384</f>
        <v>0</v>
      </c>
      <c r="O383" s="403">
        <f>'IGM Paste'!O384</f>
        <v>0</v>
      </c>
      <c r="P383">
        <f>'IGM Paste'!BC384</f>
        <v>0</v>
      </c>
    </row>
    <row r="384" spans="1:16" x14ac:dyDescent="0.3">
      <c r="A384" s="334">
        <f>'IGM Paste'!A385</f>
        <v>0</v>
      </c>
      <c r="B384">
        <f>'IGM Paste'!Y385</f>
        <v>0</v>
      </c>
      <c r="C384">
        <f>'IGM Paste'!C385</f>
        <v>0</v>
      </c>
      <c r="D384" s="4">
        <f>'IGM Paste'!D385</f>
        <v>0</v>
      </c>
      <c r="E384">
        <f>'IGM Paste'!E385</f>
        <v>0</v>
      </c>
      <c r="F384">
        <f>'IGM Paste'!AL385</f>
        <v>0</v>
      </c>
      <c r="G384" s="763">
        <f>'IGM Paste'!AB385</f>
        <v>0</v>
      </c>
      <c r="H384" s="5">
        <f>'IGM Paste'!F385</f>
        <v>0</v>
      </c>
      <c r="I384" t="str">
        <f>IF('IGM Paste'!H385=0,"-",'IGM Paste'!H385)</f>
        <v>-</v>
      </c>
      <c r="J384" t="str">
        <f>IF('IGM Paste'!I385=0,"-",'IGM Paste'!I385)</f>
        <v>-</v>
      </c>
      <c r="K384" t="str">
        <f>IF('IGM Paste'!J385=0,"-",'IGM Paste'!J385)</f>
        <v>-</v>
      </c>
      <c r="L384">
        <f>'IGM Paste'!K385</f>
        <v>0</v>
      </c>
      <c r="M384" s="20" t="str">
        <f>IF('IGM Paste'!R385=0,"Flat",'IGM Paste'!R385)</f>
        <v>Flat</v>
      </c>
      <c r="N384" s="177">
        <f>'IGM Paste'!AH385</f>
        <v>0</v>
      </c>
      <c r="O384" s="403">
        <f>'IGM Paste'!O385</f>
        <v>0</v>
      </c>
      <c r="P384">
        <f>'IGM Paste'!BC385</f>
        <v>0</v>
      </c>
    </row>
    <row r="385" spans="1:16" x14ac:dyDescent="0.3">
      <c r="A385" s="334">
        <f>'IGM Paste'!A386</f>
        <v>0</v>
      </c>
      <c r="B385">
        <f>'IGM Paste'!Y386</f>
        <v>0</v>
      </c>
      <c r="C385">
        <f>'IGM Paste'!C386</f>
        <v>0</v>
      </c>
      <c r="D385" s="4">
        <f>'IGM Paste'!D386</f>
        <v>0</v>
      </c>
      <c r="E385">
        <f>'IGM Paste'!E386</f>
        <v>0</v>
      </c>
      <c r="F385">
        <f>'IGM Paste'!AL386</f>
        <v>0</v>
      </c>
      <c r="G385" s="763">
        <f>'IGM Paste'!AB386</f>
        <v>0</v>
      </c>
      <c r="H385" s="5">
        <f>'IGM Paste'!F386</f>
        <v>0</v>
      </c>
      <c r="I385" t="str">
        <f>IF('IGM Paste'!H386=0,"-",'IGM Paste'!H386)</f>
        <v>-</v>
      </c>
      <c r="J385" t="str">
        <f>IF('IGM Paste'!I386=0,"-",'IGM Paste'!I386)</f>
        <v>-</v>
      </c>
      <c r="K385" t="str">
        <f>IF('IGM Paste'!J386=0,"-",'IGM Paste'!J386)</f>
        <v>-</v>
      </c>
      <c r="L385">
        <f>'IGM Paste'!K386</f>
        <v>0</v>
      </c>
      <c r="M385" s="20" t="str">
        <f>IF('IGM Paste'!R386=0,"Flat",'IGM Paste'!R386)</f>
        <v>Flat</v>
      </c>
      <c r="N385" s="177">
        <f>'IGM Paste'!AH386</f>
        <v>0</v>
      </c>
      <c r="O385" s="403">
        <f>'IGM Paste'!O386</f>
        <v>0</v>
      </c>
      <c r="P385">
        <f>'IGM Paste'!BC386</f>
        <v>0</v>
      </c>
    </row>
    <row r="386" spans="1:16" x14ac:dyDescent="0.3">
      <c r="A386" s="334">
        <f>'IGM Paste'!A387</f>
        <v>0</v>
      </c>
      <c r="B386">
        <f>'IGM Paste'!Y387</f>
        <v>0</v>
      </c>
      <c r="C386">
        <f>'IGM Paste'!C387</f>
        <v>0</v>
      </c>
      <c r="D386" s="4">
        <f>'IGM Paste'!D387</f>
        <v>0</v>
      </c>
      <c r="E386">
        <f>'IGM Paste'!E387</f>
        <v>0</v>
      </c>
      <c r="F386">
        <f>'IGM Paste'!AL387</f>
        <v>0</v>
      </c>
      <c r="G386" s="763">
        <f>'IGM Paste'!AB387</f>
        <v>0</v>
      </c>
      <c r="H386" s="5">
        <f>'IGM Paste'!F387</f>
        <v>0</v>
      </c>
      <c r="I386" t="str">
        <f>IF('IGM Paste'!H387=0,"-",'IGM Paste'!H387)</f>
        <v>-</v>
      </c>
      <c r="J386" t="str">
        <f>IF('IGM Paste'!I387=0,"-",'IGM Paste'!I387)</f>
        <v>-</v>
      </c>
      <c r="K386" t="str">
        <f>IF('IGM Paste'!J387=0,"-",'IGM Paste'!J387)</f>
        <v>-</v>
      </c>
      <c r="L386">
        <f>'IGM Paste'!K387</f>
        <v>0</v>
      </c>
      <c r="M386" s="20" t="str">
        <f>IF('IGM Paste'!R387=0,"Flat",'IGM Paste'!R387)</f>
        <v>Flat</v>
      </c>
      <c r="N386" s="177">
        <f>'IGM Paste'!AH387</f>
        <v>0</v>
      </c>
      <c r="O386" s="403">
        <f>'IGM Paste'!O387</f>
        <v>0</v>
      </c>
      <c r="P386">
        <f>'IGM Paste'!BC387</f>
        <v>0</v>
      </c>
    </row>
    <row r="387" spans="1:16" x14ac:dyDescent="0.3">
      <c r="A387" s="334">
        <f>'IGM Paste'!A388</f>
        <v>0</v>
      </c>
      <c r="B387">
        <f>'IGM Paste'!Y388</f>
        <v>0</v>
      </c>
      <c r="C387">
        <f>'IGM Paste'!C388</f>
        <v>0</v>
      </c>
      <c r="D387" s="4">
        <f>'IGM Paste'!D388</f>
        <v>0</v>
      </c>
      <c r="E387">
        <f>'IGM Paste'!E388</f>
        <v>0</v>
      </c>
      <c r="F387">
        <f>'IGM Paste'!AL388</f>
        <v>0</v>
      </c>
      <c r="G387" s="763">
        <f>'IGM Paste'!AB388</f>
        <v>0</v>
      </c>
      <c r="H387" s="5">
        <f>'IGM Paste'!F388</f>
        <v>0</v>
      </c>
      <c r="I387" t="str">
        <f>IF('IGM Paste'!H388=0,"-",'IGM Paste'!H388)</f>
        <v>-</v>
      </c>
      <c r="J387" t="str">
        <f>IF('IGM Paste'!I388=0,"-",'IGM Paste'!I388)</f>
        <v>-</v>
      </c>
      <c r="K387" t="str">
        <f>IF('IGM Paste'!J388=0,"-",'IGM Paste'!J388)</f>
        <v>-</v>
      </c>
      <c r="L387">
        <f>'IGM Paste'!K388</f>
        <v>0</v>
      </c>
      <c r="M387" s="20" t="str">
        <f>IF('IGM Paste'!R388=0,"Flat",'IGM Paste'!R388)</f>
        <v>Flat</v>
      </c>
      <c r="N387" s="177">
        <f>'IGM Paste'!AH388</f>
        <v>0</v>
      </c>
      <c r="O387" s="403">
        <f>'IGM Paste'!O388</f>
        <v>0</v>
      </c>
      <c r="P387">
        <f>'IGM Paste'!BC388</f>
        <v>0</v>
      </c>
    </row>
    <row r="388" spans="1:16" x14ac:dyDescent="0.3">
      <c r="A388" s="334">
        <f>'IGM Paste'!A389</f>
        <v>0</v>
      </c>
      <c r="B388">
        <f>'IGM Paste'!Y389</f>
        <v>0</v>
      </c>
      <c r="C388">
        <f>'IGM Paste'!C389</f>
        <v>0</v>
      </c>
      <c r="D388" s="4">
        <f>'IGM Paste'!D389</f>
        <v>0</v>
      </c>
      <c r="E388">
        <f>'IGM Paste'!E389</f>
        <v>0</v>
      </c>
      <c r="F388">
        <f>'IGM Paste'!AL389</f>
        <v>0</v>
      </c>
      <c r="G388" s="763">
        <f>'IGM Paste'!AB389</f>
        <v>0</v>
      </c>
      <c r="H388" s="5">
        <f>'IGM Paste'!F389</f>
        <v>0</v>
      </c>
      <c r="I388" t="str">
        <f>IF('IGM Paste'!H389=0,"-",'IGM Paste'!H389)</f>
        <v>-</v>
      </c>
      <c r="J388" t="str">
        <f>IF('IGM Paste'!I389=0,"-",'IGM Paste'!I389)</f>
        <v>-</v>
      </c>
      <c r="K388" t="str">
        <f>IF('IGM Paste'!J389=0,"-",'IGM Paste'!J389)</f>
        <v>-</v>
      </c>
      <c r="L388">
        <f>'IGM Paste'!K389</f>
        <v>0</v>
      </c>
      <c r="M388" s="20" t="str">
        <f>IF('IGM Paste'!R389=0,"Flat",'IGM Paste'!R389)</f>
        <v>Flat</v>
      </c>
      <c r="N388" s="177">
        <f>'IGM Paste'!AH389</f>
        <v>0</v>
      </c>
      <c r="O388" s="403">
        <f>'IGM Paste'!O389</f>
        <v>0</v>
      </c>
      <c r="P388">
        <f>'IGM Paste'!BC389</f>
        <v>0</v>
      </c>
    </row>
    <row r="389" spans="1:16" x14ac:dyDescent="0.3">
      <c r="A389" s="334">
        <f>'IGM Paste'!A390</f>
        <v>0</v>
      </c>
      <c r="B389">
        <f>'IGM Paste'!Y390</f>
        <v>0</v>
      </c>
      <c r="C389">
        <f>'IGM Paste'!C390</f>
        <v>0</v>
      </c>
      <c r="D389" s="4">
        <f>'IGM Paste'!D390</f>
        <v>0</v>
      </c>
      <c r="E389">
        <f>'IGM Paste'!E390</f>
        <v>0</v>
      </c>
      <c r="F389">
        <f>'IGM Paste'!AL390</f>
        <v>0</v>
      </c>
      <c r="G389" s="763">
        <f>'IGM Paste'!AB390</f>
        <v>0</v>
      </c>
      <c r="H389" s="5">
        <f>'IGM Paste'!F390</f>
        <v>0</v>
      </c>
      <c r="I389" t="str">
        <f>IF('IGM Paste'!H390=0,"-",'IGM Paste'!H390)</f>
        <v>-</v>
      </c>
      <c r="J389" t="str">
        <f>IF('IGM Paste'!I390=0,"-",'IGM Paste'!I390)</f>
        <v>-</v>
      </c>
      <c r="K389" t="str">
        <f>IF('IGM Paste'!J390=0,"-",'IGM Paste'!J390)</f>
        <v>-</v>
      </c>
      <c r="L389">
        <f>'IGM Paste'!K390</f>
        <v>0</v>
      </c>
      <c r="M389" s="20" t="str">
        <f>IF('IGM Paste'!R390=0,"Flat",'IGM Paste'!R390)</f>
        <v>Flat</v>
      </c>
      <c r="N389" s="177">
        <f>'IGM Paste'!AH390</f>
        <v>0</v>
      </c>
      <c r="O389" s="403">
        <f>'IGM Paste'!O390</f>
        <v>0</v>
      </c>
      <c r="P389">
        <f>'IGM Paste'!BC390</f>
        <v>0</v>
      </c>
    </row>
    <row r="390" spans="1:16" x14ac:dyDescent="0.3">
      <c r="A390" s="334">
        <f>'IGM Paste'!A391</f>
        <v>0</v>
      </c>
      <c r="B390">
        <f>'IGM Paste'!Y391</f>
        <v>0</v>
      </c>
      <c r="C390">
        <f>'IGM Paste'!C391</f>
        <v>0</v>
      </c>
      <c r="D390" s="4">
        <f>'IGM Paste'!D391</f>
        <v>0</v>
      </c>
      <c r="E390">
        <f>'IGM Paste'!E391</f>
        <v>0</v>
      </c>
      <c r="F390">
        <f>'IGM Paste'!AL391</f>
        <v>0</v>
      </c>
      <c r="G390" s="763">
        <f>'IGM Paste'!AB391</f>
        <v>0</v>
      </c>
      <c r="H390" s="5">
        <f>'IGM Paste'!F391</f>
        <v>0</v>
      </c>
      <c r="I390" t="str">
        <f>IF('IGM Paste'!H391=0,"-",'IGM Paste'!H391)</f>
        <v>-</v>
      </c>
      <c r="J390" t="str">
        <f>IF('IGM Paste'!I391=0,"-",'IGM Paste'!I391)</f>
        <v>-</v>
      </c>
      <c r="K390" t="str">
        <f>IF('IGM Paste'!J391=0,"-",'IGM Paste'!J391)</f>
        <v>-</v>
      </c>
      <c r="L390">
        <f>'IGM Paste'!K391</f>
        <v>0</v>
      </c>
      <c r="M390" s="20" t="str">
        <f>IF('IGM Paste'!R391=0,"Flat",'IGM Paste'!R391)</f>
        <v>Flat</v>
      </c>
      <c r="N390" s="177">
        <f>'IGM Paste'!AH391</f>
        <v>0</v>
      </c>
      <c r="O390" s="403">
        <f>'IGM Paste'!O391</f>
        <v>0</v>
      </c>
      <c r="P390">
        <f>'IGM Paste'!BC391</f>
        <v>0</v>
      </c>
    </row>
    <row r="391" spans="1:16" x14ac:dyDescent="0.3">
      <c r="A391" s="334">
        <f>'IGM Paste'!A392</f>
        <v>0</v>
      </c>
      <c r="B391">
        <f>'IGM Paste'!Y392</f>
        <v>0</v>
      </c>
      <c r="C391">
        <f>'IGM Paste'!C392</f>
        <v>0</v>
      </c>
      <c r="D391" s="4">
        <f>'IGM Paste'!D392</f>
        <v>0</v>
      </c>
      <c r="E391">
        <f>'IGM Paste'!E392</f>
        <v>0</v>
      </c>
      <c r="F391">
        <f>'IGM Paste'!AL392</f>
        <v>0</v>
      </c>
      <c r="G391" s="763">
        <f>'IGM Paste'!AB392</f>
        <v>0</v>
      </c>
      <c r="H391" s="5">
        <f>'IGM Paste'!F392</f>
        <v>0</v>
      </c>
      <c r="I391" t="str">
        <f>IF('IGM Paste'!H392=0,"-",'IGM Paste'!H392)</f>
        <v>-</v>
      </c>
      <c r="J391" t="str">
        <f>IF('IGM Paste'!I392=0,"-",'IGM Paste'!I392)</f>
        <v>-</v>
      </c>
      <c r="K391" t="str">
        <f>IF('IGM Paste'!J392=0,"-",'IGM Paste'!J392)</f>
        <v>-</v>
      </c>
      <c r="L391">
        <f>'IGM Paste'!K392</f>
        <v>0</v>
      </c>
      <c r="M391" s="20" t="str">
        <f>IF('IGM Paste'!R392=0,"Flat",'IGM Paste'!R392)</f>
        <v>Flat</v>
      </c>
      <c r="N391" s="177">
        <f>'IGM Paste'!AH392</f>
        <v>0</v>
      </c>
      <c r="O391" s="403">
        <f>'IGM Paste'!O392</f>
        <v>0</v>
      </c>
      <c r="P391">
        <f>'IGM Paste'!BC392</f>
        <v>0</v>
      </c>
    </row>
    <row r="392" spans="1:16" x14ac:dyDescent="0.3">
      <c r="A392" s="334">
        <f>'IGM Paste'!A393</f>
        <v>0</v>
      </c>
      <c r="B392">
        <f>'IGM Paste'!Y393</f>
        <v>0</v>
      </c>
      <c r="C392">
        <f>'IGM Paste'!C393</f>
        <v>0</v>
      </c>
      <c r="D392" s="4">
        <f>'IGM Paste'!D393</f>
        <v>0</v>
      </c>
      <c r="E392">
        <f>'IGM Paste'!E393</f>
        <v>0</v>
      </c>
      <c r="F392">
        <f>'IGM Paste'!AL393</f>
        <v>0</v>
      </c>
      <c r="G392" s="763">
        <f>'IGM Paste'!AB393</f>
        <v>0</v>
      </c>
      <c r="H392" s="5">
        <f>'IGM Paste'!F393</f>
        <v>0</v>
      </c>
      <c r="I392" t="str">
        <f>IF('IGM Paste'!H393=0,"-",'IGM Paste'!H393)</f>
        <v>-</v>
      </c>
      <c r="J392" t="str">
        <f>IF('IGM Paste'!I393=0,"-",'IGM Paste'!I393)</f>
        <v>-</v>
      </c>
      <c r="K392" t="str">
        <f>IF('IGM Paste'!J393=0,"-",'IGM Paste'!J393)</f>
        <v>-</v>
      </c>
      <c r="L392">
        <f>'IGM Paste'!K393</f>
        <v>0</v>
      </c>
      <c r="M392" s="20" t="str">
        <f>IF('IGM Paste'!R393=0,"Flat",'IGM Paste'!R393)</f>
        <v>Flat</v>
      </c>
      <c r="N392" s="177">
        <f>'IGM Paste'!AH393</f>
        <v>0</v>
      </c>
      <c r="O392" s="403">
        <f>'IGM Paste'!O393</f>
        <v>0</v>
      </c>
      <c r="P392">
        <f>'IGM Paste'!BC393</f>
        <v>0</v>
      </c>
    </row>
    <row r="393" spans="1:16" x14ac:dyDescent="0.3">
      <c r="A393" s="334">
        <f>'IGM Paste'!A394</f>
        <v>0</v>
      </c>
      <c r="B393">
        <f>'IGM Paste'!Y394</f>
        <v>0</v>
      </c>
      <c r="C393">
        <f>'IGM Paste'!C394</f>
        <v>0</v>
      </c>
      <c r="D393" s="4">
        <f>'IGM Paste'!D394</f>
        <v>0</v>
      </c>
      <c r="E393">
        <f>'IGM Paste'!E394</f>
        <v>0</v>
      </c>
      <c r="F393">
        <f>'IGM Paste'!AL394</f>
        <v>0</v>
      </c>
      <c r="G393" s="763">
        <f>'IGM Paste'!AB394</f>
        <v>0</v>
      </c>
      <c r="H393" s="5">
        <f>'IGM Paste'!F394</f>
        <v>0</v>
      </c>
      <c r="I393" t="str">
        <f>IF('IGM Paste'!H394=0,"-",'IGM Paste'!H394)</f>
        <v>-</v>
      </c>
      <c r="J393" t="str">
        <f>IF('IGM Paste'!I394=0,"-",'IGM Paste'!I394)</f>
        <v>-</v>
      </c>
      <c r="K393" t="str">
        <f>IF('IGM Paste'!J394=0,"-",'IGM Paste'!J394)</f>
        <v>-</v>
      </c>
      <c r="L393">
        <f>'IGM Paste'!K394</f>
        <v>0</v>
      </c>
      <c r="M393" s="20" t="str">
        <f>IF('IGM Paste'!R394=0,"Flat",'IGM Paste'!R394)</f>
        <v>Flat</v>
      </c>
      <c r="N393" s="177">
        <f>'IGM Paste'!AH394</f>
        <v>0</v>
      </c>
      <c r="O393" s="403">
        <f>'IGM Paste'!O394</f>
        <v>0</v>
      </c>
      <c r="P393">
        <f>'IGM Paste'!BC394</f>
        <v>0</v>
      </c>
    </row>
    <row r="394" spans="1:16" x14ac:dyDescent="0.3">
      <c r="A394" s="334">
        <f>'IGM Paste'!A395</f>
        <v>0</v>
      </c>
      <c r="B394">
        <f>'IGM Paste'!Y395</f>
        <v>0</v>
      </c>
      <c r="C394">
        <f>'IGM Paste'!C395</f>
        <v>0</v>
      </c>
      <c r="D394" s="4">
        <f>'IGM Paste'!D395</f>
        <v>0</v>
      </c>
      <c r="E394">
        <f>'IGM Paste'!E395</f>
        <v>0</v>
      </c>
      <c r="F394">
        <f>'IGM Paste'!AL395</f>
        <v>0</v>
      </c>
      <c r="G394" s="763">
        <f>'IGM Paste'!AB395</f>
        <v>0</v>
      </c>
      <c r="H394" s="5">
        <f>'IGM Paste'!F395</f>
        <v>0</v>
      </c>
      <c r="I394" t="str">
        <f>IF('IGM Paste'!H395=0,"-",'IGM Paste'!H395)</f>
        <v>-</v>
      </c>
      <c r="J394" t="str">
        <f>IF('IGM Paste'!I395=0,"-",'IGM Paste'!I395)</f>
        <v>-</v>
      </c>
      <c r="K394" t="str">
        <f>IF('IGM Paste'!J395=0,"-",'IGM Paste'!J395)</f>
        <v>-</v>
      </c>
      <c r="L394">
        <f>'IGM Paste'!K395</f>
        <v>0</v>
      </c>
      <c r="M394" s="20" t="str">
        <f>IF('IGM Paste'!R395=0,"Flat",'IGM Paste'!R395)</f>
        <v>Flat</v>
      </c>
      <c r="N394" s="177">
        <f>'IGM Paste'!AH395</f>
        <v>0</v>
      </c>
      <c r="O394" s="403">
        <f>'IGM Paste'!O395</f>
        <v>0</v>
      </c>
      <c r="P394">
        <f>'IGM Paste'!BC395</f>
        <v>0</v>
      </c>
    </row>
    <row r="395" spans="1:16" x14ac:dyDescent="0.3">
      <c r="A395" s="334">
        <f>'IGM Paste'!A396</f>
        <v>0</v>
      </c>
      <c r="B395">
        <f>'IGM Paste'!Y396</f>
        <v>0</v>
      </c>
      <c r="C395">
        <f>'IGM Paste'!C396</f>
        <v>0</v>
      </c>
      <c r="D395" s="4">
        <f>'IGM Paste'!D396</f>
        <v>0</v>
      </c>
      <c r="E395">
        <f>'IGM Paste'!E396</f>
        <v>0</v>
      </c>
      <c r="F395">
        <f>'IGM Paste'!AL396</f>
        <v>0</v>
      </c>
      <c r="G395" s="763">
        <f>'IGM Paste'!AB396</f>
        <v>0</v>
      </c>
      <c r="H395" s="5">
        <f>'IGM Paste'!F396</f>
        <v>0</v>
      </c>
      <c r="I395" t="str">
        <f>IF('IGM Paste'!H396=0,"-",'IGM Paste'!H396)</f>
        <v>-</v>
      </c>
      <c r="J395" t="str">
        <f>IF('IGM Paste'!I396=0,"-",'IGM Paste'!I396)</f>
        <v>-</v>
      </c>
      <c r="K395" t="str">
        <f>IF('IGM Paste'!J396=0,"-",'IGM Paste'!J396)</f>
        <v>-</v>
      </c>
      <c r="L395">
        <f>'IGM Paste'!K396</f>
        <v>0</v>
      </c>
      <c r="M395" s="20" t="str">
        <f>IF('IGM Paste'!R396=0,"Flat",'IGM Paste'!R396)</f>
        <v>Flat</v>
      </c>
      <c r="N395" s="177">
        <f>'IGM Paste'!AH396</f>
        <v>0</v>
      </c>
      <c r="O395" s="403">
        <f>'IGM Paste'!O396</f>
        <v>0</v>
      </c>
      <c r="P395">
        <f>'IGM Paste'!BC396</f>
        <v>0</v>
      </c>
    </row>
    <row r="396" spans="1:16" x14ac:dyDescent="0.3">
      <c r="A396" s="334">
        <f>'IGM Paste'!A397</f>
        <v>0</v>
      </c>
      <c r="B396">
        <f>'IGM Paste'!Y397</f>
        <v>0</v>
      </c>
      <c r="C396">
        <f>'IGM Paste'!C397</f>
        <v>0</v>
      </c>
      <c r="D396" s="4">
        <f>'IGM Paste'!D397</f>
        <v>0</v>
      </c>
      <c r="E396">
        <f>'IGM Paste'!E397</f>
        <v>0</v>
      </c>
      <c r="F396">
        <f>'IGM Paste'!AL397</f>
        <v>0</v>
      </c>
      <c r="G396" s="763">
        <f>'IGM Paste'!AB397</f>
        <v>0</v>
      </c>
      <c r="H396" s="5">
        <f>'IGM Paste'!F397</f>
        <v>0</v>
      </c>
      <c r="I396" t="str">
        <f>IF('IGM Paste'!H397=0,"-",'IGM Paste'!H397)</f>
        <v>-</v>
      </c>
      <c r="J396" t="str">
        <f>IF('IGM Paste'!I397=0,"-",'IGM Paste'!I397)</f>
        <v>-</v>
      </c>
      <c r="K396" t="str">
        <f>IF('IGM Paste'!J397=0,"-",'IGM Paste'!J397)</f>
        <v>-</v>
      </c>
      <c r="L396">
        <f>'IGM Paste'!K397</f>
        <v>0</v>
      </c>
      <c r="M396" s="20" t="str">
        <f>IF('IGM Paste'!R397=0,"Flat",'IGM Paste'!R397)</f>
        <v>Flat</v>
      </c>
      <c r="N396" s="177">
        <f>'IGM Paste'!AH397</f>
        <v>0</v>
      </c>
      <c r="O396" s="403">
        <f>'IGM Paste'!O397</f>
        <v>0</v>
      </c>
      <c r="P396">
        <f>'IGM Paste'!BC397</f>
        <v>0</v>
      </c>
    </row>
    <row r="397" spans="1:16" x14ac:dyDescent="0.3">
      <c r="A397" s="334">
        <f>'IGM Paste'!A398</f>
        <v>0</v>
      </c>
      <c r="B397">
        <f>'IGM Paste'!Y398</f>
        <v>0</v>
      </c>
      <c r="C397">
        <f>'IGM Paste'!C398</f>
        <v>0</v>
      </c>
      <c r="D397" s="4">
        <f>'IGM Paste'!D398</f>
        <v>0</v>
      </c>
      <c r="E397">
        <f>'IGM Paste'!E398</f>
        <v>0</v>
      </c>
      <c r="F397">
        <f>'IGM Paste'!AL398</f>
        <v>0</v>
      </c>
      <c r="G397" s="763">
        <f>'IGM Paste'!AB398</f>
        <v>0</v>
      </c>
      <c r="H397" s="5">
        <f>'IGM Paste'!F398</f>
        <v>0</v>
      </c>
      <c r="I397" t="str">
        <f>IF('IGM Paste'!H398=0,"-",'IGM Paste'!H398)</f>
        <v>-</v>
      </c>
      <c r="J397" t="str">
        <f>IF('IGM Paste'!I398=0,"-",'IGM Paste'!I398)</f>
        <v>-</v>
      </c>
      <c r="K397" t="str">
        <f>IF('IGM Paste'!J398=0,"-",'IGM Paste'!J398)</f>
        <v>-</v>
      </c>
      <c r="L397">
        <f>'IGM Paste'!K398</f>
        <v>0</v>
      </c>
      <c r="M397" s="20" t="str">
        <f>IF('IGM Paste'!R398=0,"Flat",'IGM Paste'!R398)</f>
        <v>Flat</v>
      </c>
      <c r="N397" s="177">
        <f>'IGM Paste'!AH398</f>
        <v>0</v>
      </c>
      <c r="O397" s="403">
        <f>'IGM Paste'!O398</f>
        <v>0</v>
      </c>
      <c r="P397">
        <f>'IGM Paste'!BC398</f>
        <v>0</v>
      </c>
    </row>
    <row r="398" spans="1:16" x14ac:dyDescent="0.3">
      <c r="A398" s="334">
        <f>'IGM Paste'!A399</f>
        <v>0</v>
      </c>
      <c r="B398">
        <f>'IGM Paste'!Y399</f>
        <v>0</v>
      </c>
      <c r="C398">
        <f>'IGM Paste'!C399</f>
        <v>0</v>
      </c>
      <c r="D398" s="4">
        <f>'IGM Paste'!D399</f>
        <v>0</v>
      </c>
      <c r="E398">
        <f>'IGM Paste'!E399</f>
        <v>0</v>
      </c>
      <c r="F398">
        <f>'IGM Paste'!AL399</f>
        <v>0</v>
      </c>
      <c r="G398" s="763">
        <f>'IGM Paste'!AB399</f>
        <v>0</v>
      </c>
      <c r="H398" s="5">
        <f>'IGM Paste'!F399</f>
        <v>0</v>
      </c>
      <c r="I398" t="str">
        <f>IF('IGM Paste'!H399=0,"-",'IGM Paste'!H399)</f>
        <v>-</v>
      </c>
      <c r="J398" t="str">
        <f>IF('IGM Paste'!I399=0,"-",'IGM Paste'!I399)</f>
        <v>-</v>
      </c>
      <c r="K398" t="str">
        <f>IF('IGM Paste'!J399=0,"-",'IGM Paste'!J399)</f>
        <v>-</v>
      </c>
      <c r="L398">
        <f>'IGM Paste'!K399</f>
        <v>0</v>
      </c>
      <c r="M398" s="20" t="str">
        <f>IF('IGM Paste'!R399=0,"Flat",'IGM Paste'!R399)</f>
        <v>Flat</v>
      </c>
      <c r="N398" s="177">
        <f>'IGM Paste'!AH399</f>
        <v>0</v>
      </c>
      <c r="O398" s="403">
        <f>'IGM Paste'!O399</f>
        <v>0</v>
      </c>
      <c r="P398">
        <f>'IGM Paste'!BC399</f>
        <v>0</v>
      </c>
    </row>
    <row r="399" spans="1:16" x14ac:dyDescent="0.3">
      <c r="A399" s="334">
        <f>'IGM Paste'!A400</f>
        <v>0</v>
      </c>
      <c r="B399">
        <f>'IGM Paste'!Y400</f>
        <v>0</v>
      </c>
      <c r="C399">
        <f>'IGM Paste'!C400</f>
        <v>0</v>
      </c>
      <c r="D399" s="4">
        <f>'IGM Paste'!D400</f>
        <v>0</v>
      </c>
      <c r="E399">
        <f>'IGM Paste'!E400</f>
        <v>0</v>
      </c>
      <c r="F399">
        <f>'IGM Paste'!AL400</f>
        <v>0</v>
      </c>
      <c r="G399" s="763">
        <f>'IGM Paste'!AB400</f>
        <v>0</v>
      </c>
      <c r="H399" s="5">
        <f>'IGM Paste'!F400</f>
        <v>0</v>
      </c>
      <c r="I399" t="str">
        <f>IF('IGM Paste'!H400=0,"-",'IGM Paste'!H400)</f>
        <v>-</v>
      </c>
      <c r="J399" t="str">
        <f>IF('IGM Paste'!I400=0,"-",'IGM Paste'!I400)</f>
        <v>-</v>
      </c>
      <c r="K399" t="str">
        <f>IF('IGM Paste'!J400=0,"-",'IGM Paste'!J400)</f>
        <v>-</v>
      </c>
      <c r="L399">
        <f>'IGM Paste'!K400</f>
        <v>0</v>
      </c>
      <c r="M399" s="20" t="str">
        <f>IF('IGM Paste'!R400=0,"Flat",'IGM Paste'!R400)</f>
        <v>Flat</v>
      </c>
      <c r="N399" s="177">
        <f>'IGM Paste'!AH400</f>
        <v>0</v>
      </c>
      <c r="O399" s="403">
        <f>'IGM Paste'!O400</f>
        <v>0</v>
      </c>
      <c r="P399">
        <f>'IGM Paste'!BC400</f>
        <v>0</v>
      </c>
    </row>
    <row r="400" spans="1:16" x14ac:dyDescent="0.3">
      <c r="A400" s="334">
        <f>'IGM Paste'!A401</f>
        <v>0</v>
      </c>
      <c r="B400">
        <f>'IGM Paste'!Y401</f>
        <v>0</v>
      </c>
      <c r="C400">
        <f>'IGM Paste'!C401</f>
        <v>0</v>
      </c>
      <c r="D400" s="4">
        <f>'IGM Paste'!D401</f>
        <v>0</v>
      </c>
      <c r="E400">
        <f>'IGM Paste'!E401</f>
        <v>0</v>
      </c>
      <c r="F400">
        <f>'IGM Paste'!AL401</f>
        <v>0</v>
      </c>
      <c r="G400" s="763">
        <f>'IGM Paste'!AB401</f>
        <v>0</v>
      </c>
      <c r="H400" s="5">
        <f>'IGM Paste'!F401</f>
        <v>0</v>
      </c>
      <c r="I400" t="str">
        <f>IF('IGM Paste'!H401=0,"-",'IGM Paste'!H401)</f>
        <v>-</v>
      </c>
      <c r="J400" t="str">
        <f>IF('IGM Paste'!I401=0,"-",'IGM Paste'!I401)</f>
        <v>-</v>
      </c>
      <c r="K400" t="str">
        <f>IF('IGM Paste'!J401=0,"-",'IGM Paste'!J401)</f>
        <v>-</v>
      </c>
      <c r="L400">
        <f>'IGM Paste'!K401</f>
        <v>0</v>
      </c>
      <c r="M400" s="20" t="str">
        <f>IF('IGM Paste'!R401=0,"Flat",'IGM Paste'!R401)</f>
        <v>Flat</v>
      </c>
      <c r="N400" s="177">
        <f>'IGM Paste'!AH401</f>
        <v>0</v>
      </c>
      <c r="O400" s="403">
        <f>'IGM Paste'!O401</f>
        <v>0</v>
      </c>
      <c r="P400">
        <f>'IGM Paste'!BC401</f>
        <v>0</v>
      </c>
    </row>
    <row r="401" spans="1:16" x14ac:dyDescent="0.3">
      <c r="A401" s="334">
        <f>'IGM Paste'!A402</f>
        <v>0</v>
      </c>
      <c r="B401">
        <f>'IGM Paste'!Y402</f>
        <v>0</v>
      </c>
      <c r="C401">
        <f>'IGM Paste'!C402</f>
        <v>0</v>
      </c>
      <c r="D401" s="4">
        <f>'IGM Paste'!D402</f>
        <v>0</v>
      </c>
      <c r="E401">
        <f>'IGM Paste'!E402</f>
        <v>0</v>
      </c>
      <c r="F401">
        <f>'IGM Paste'!AL402</f>
        <v>0</v>
      </c>
      <c r="G401" s="763">
        <f>'IGM Paste'!AB402</f>
        <v>0</v>
      </c>
      <c r="H401" s="5">
        <f>'IGM Paste'!F402</f>
        <v>0</v>
      </c>
      <c r="I401" t="str">
        <f>IF('IGM Paste'!H402=0,"-",'IGM Paste'!H402)</f>
        <v>-</v>
      </c>
      <c r="J401" t="str">
        <f>IF('IGM Paste'!I402=0,"-",'IGM Paste'!I402)</f>
        <v>-</v>
      </c>
      <c r="K401" t="str">
        <f>IF('IGM Paste'!J402=0,"-",'IGM Paste'!J402)</f>
        <v>-</v>
      </c>
      <c r="L401">
        <f>'IGM Paste'!K402</f>
        <v>0</v>
      </c>
      <c r="M401" s="20" t="str">
        <f>IF('IGM Paste'!R402=0,"Flat",'IGM Paste'!R402)</f>
        <v>Flat</v>
      </c>
      <c r="N401" s="177">
        <f>'IGM Paste'!AH402</f>
        <v>0</v>
      </c>
      <c r="O401" s="403">
        <f>'IGM Paste'!O402</f>
        <v>0</v>
      </c>
      <c r="P401">
        <f>'IGM Paste'!BC402</f>
        <v>0</v>
      </c>
    </row>
    <row r="402" spans="1:16" x14ac:dyDescent="0.3">
      <c r="A402" s="334">
        <f>'IGM Paste'!A403</f>
        <v>0</v>
      </c>
      <c r="B402">
        <f>'IGM Paste'!Y403</f>
        <v>0</v>
      </c>
      <c r="C402">
        <f>'IGM Paste'!C403</f>
        <v>0</v>
      </c>
      <c r="D402" s="4">
        <f>'IGM Paste'!D403</f>
        <v>0</v>
      </c>
      <c r="E402">
        <f>'IGM Paste'!E403</f>
        <v>0</v>
      </c>
      <c r="F402">
        <f>'IGM Paste'!AL403</f>
        <v>0</v>
      </c>
      <c r="G402" s="763">
        <f>'IGM Paste'!AB403</f>
        <v>0</v>
      </c>
      <c r="H402" s="5">
        <f>'IGM Paste'!F403</f>
        <v>0</v>
      </c>
      <c r="I402" t="str">
        <f>IF('IGM Paste'!H403=0,"-",'IGM Paste'!H403)</f>
        <v>-</v>
      </c>
      <c r="J402" t="str">
        <f>IF('IGM Paste'!I403=0,"-",'IGM Paste'!I403)</f>
        <v>-</v>
      </c>
      <c r="K402" t="str">
        <f>IF('IGM Paste'!J403=0,"-",'IGM Paste'!J403)</f>
        <v>-</v>
      </c>
      <c r="L402">
        <f>'IGM Paste'!K403</f>
        <v>0</v>
      </c>
      <c r="M402" s="20" t="str">
        <f>IF('IGM Paste'!R403=0,"Flat",'IGM Paste'!R403)</f>
        <v>Flat</v>
      </c>
      <c r="N402" s="177">
        <f>'IGM Paste'!AH403</f>
        <v>0</v>
      </c>
      <c r="O402" s="403">
        <f>'IGM Paste'!O403</f>
        <v>0</v>
      </c>
      <c r="P402">
        <f>'IGM Paste'!BC403</f>
        <v>0</v>
      </c>
    </row>
    <row r="403" spans="1:16" x14ac:dyDescent="0.3">
      <c r="A403" s="334">
        <f>'IGM Paste'!A404</f>
        <v>0</v>
      </c>
      <c r="B403">
        <f>'IGM Paste'!Y404</f>
        <v>0</v>
      </c>
      <c r="C403">
        <f>'IGM Paste'!C404</f>
        <v>0</v>
      </c>
      <c r="D403" s="4">
        <f>'IGM Paste'!D404</f>
        <v>0</v>
      </c>
      <c r="E403">
        <f>'IGM Paste'!E404</f>
        <v>0</v>
      </c>
      <c r="F403">
        <f>'IGM Paste'!AL404</f>
        <v>0</v>
      </c>
      <c r="G403" s="763">
        <f>'IGM Paste'!AB404</f>
        <v>0</v>
      </c>
      <c r="H403" s="5">
        <f>'IGM Paste'!F404</f>
        <v>0</v>
      </c>
      <c r="I403" t="str">
        <f>IF('IGM Paste'!H404=0,"-",'IGM Paste'!H404)</f>
        <v>-</v>
      </c>
      <c r="J403" t="str">
        <f>IF('IGM Paste'!I404=0,"-",'IGM Paste'!I404)</f>
        <v>-</v>
      </c>
      <c r="K403" t="str">
        <f>IF('IGM Paste'!J404=0,"-",'IGM Paste'!J404)</f>
        <v>-</v>
      </c>
      <c r="L403">
        <f>'IGM Paste'!K404</f>
        <v>0</v>
      </c>
      <c r="M403" s="20" t="str">
        <f>IF('IGM Paste'!R404=0,"Flat",'IGM Paste'!R404)</f>
        <v>Flat</v>
      </c>
      <c r="N403" s="177">
        <f>'IGM Paste'!AH404</f>
        <v>0</v>
      </c>
      <c r="O403" s="403">
        <f>'IGM Paste'!O404</f>
        <v>0</v>
      </c>
      <c r="P403">
        <f>'IGM Paste'!BC404</f>
        <v>0</v>
      </c>
    </row>
    <row r="404" spans="1:16" x14ac:dyDescent="0.3">
      <c r="A404" s="334">
        <f>'IGM Paste'!A405</f>
        <v>0</v>
      </c>
      <c r="B404">
        <f>'IGM Paste'!Y405</f>
        <v>0</v>
      </c>
      <c r="C404">
        <f>'IGM Paste'!C405</f>
        <v>0</v>
      </c>
      <c r="D404" s="4">
        <f>'IGM Paste'!D405</f>
        <v>0</v>
      </c>
      <c r="E404">
        <f>'IGM Paste'!E405</f>
        <v>0</v>
      </c>
      <c r="F404">
        <f>'IGM Paste'!AL405</f>
        <v>0</v>
      </c>
      <c r="G404" s="763">
        <f>'IGM Paste'!AB405</f>
        <v>0</v>
      </c>
      <c r="H404" s="5">
        <f>'IGM Paste'!F405</f>
        <v>0</v>
      </c>
      <c r="I404" t="str">
        <f>IF('IGM Paste'!H405=0,"-",'IGM Paste'!H405)</f>
        <v>-</v>
      </c>
      <c r="J404" t="str">
        <f>IF('IGM Paste'!I405=0,"-",'IGM Paste'!I405)</f>
        <v>-</v>
      </c>
      <c r="K404" t="str">
        <f>IF('IGM Paste'!J405=0,"-",'IGM Paste'!J405)</f>
        <v>-</v>
      </c>
      <c r="L404">
        <f>'IGM Paste'!K405</f>
        <v>0</v>
      </c>
      <c r="M404" s="20" t="str">
        <f>IF('IGM Paste'!R405=0,"Flat",'IGM Paste'!R405)</f>
        <v>Flat</v>
      </c>
      <c r="N404" s="177">
        <f>'IGM Paste'!AH405</f>
        <v>0</v>
      </c>
      <c r="O404" s="403">
        <f>'IGM Paste'!O405</f>
        <v>0</v>
      </c>
      <c r="P404">
        <f>'IGM Paste'!BC405</f>
        <v>0</v>
      </c>
    </row>
    <row r="405" spans="1:16" x14ac:dyDescent="0.3">
      <c r="A405" s="334">
        <f>'IGM Paste'!A406</f>
        <v>0</v>
      </c>
      <c r="B405">
        <f>'IGM Paste'!Y406</f>
        <v>0</v>
      </c>
      <c r="C405">
        <f>'IGM Paste'!C406</f>
        <v>0</v>
      </c>
      <c r="D405" s="4">
        <f>'IGM Paste'!D406</f>
        <v>0</v>
      </c>
      <c r="E405">
        <f>'IGM Paste'!E406</f>
        <v>0</v>
      </c>
      <c r="F405">
        <f>'IGM Paste'!AL406</f>
        <v>0</v>
      </c>
      <c r="G405" s="763">
        <f>'IGM Paste'!AB406</f>
        <v>0</v>
      </c>
      <c r="H405" s="5">
        <f>'IGM Paste'!F406</f>
        <v>0</v>
      </c>
      <c r="I405" t="str">
        <f>IF('IGM Paste'!H406=0,"-",'IGM Paste'!H406)</f>
        <v>-</v>
      </c>
      <c r="J405" t="str">
        <f>IF('IGM Paste'!I406=0,"-",'IGM Paste'!I406)</f>
        <v>-</v>
      </c>
      <c r="K405" t="str">
        <f>IF('IGM Paste'!J406=0,"-",'IGM Paste'!J406)</f>
        <v>-</v>
      </c>
      <c r="L405">
        <f>'IGM Paste'!K406</f>
        <v>0</v>
      </c>
      <c r="M405" s="20" t="str">
        <f>IF('IGM Paste'!R406=0,"Flat",'IGM Paste'!R406)</f>
        <v>Flat</v>
      </c>
      <c r="N405" s="177">
        <f>'IGM Paste'!AH406</f>
        <v>0</v>
      </c>
      <c r="O405" s="403">
        <f>'IGM Paste'!O406</f>
        <v>0</v>
      </c>
      <c r="P405">
        <f>'IGM Paste'!BC406</f>
        <v>0</v>
      </c>
    </row>
    <row r="406" spans="1:16" x14ac:dyDescent="0.3">
      <c r="A406" s="334">
        <f>'IGM Paste'!A407</f>
        <v>0</v>
      </c>
      <c r="B406">
        <f>'IGM Paste'!Y407</f>
        <v>0</v>
      </c>
      <c r="C406">
        <f>'IGM Paste'!C407</f>
        <v>0</v>
      </c>
      <c r="D406" s="4">
        <f>'IGM Paste'!D407</f>
        <v>0</v>
      </c>
      <c r="E406">
        <f>'IGM Paste'!E407</f>
        <v>0</v>
      </c>
      <c r="F406">
        <f>'IGM Paste'!AL407</f>
        <v>0</v>
      </c>
      <c r="G406" s="763">
        <f>'IGM Paste'!AB407</f>
        <v>0</v>
      </c>
      <c r="H406" s="5">
        <f>'IGM Paste'!F407</f>
        <v>0</v>
      </c>
      <c r="I406" t="str">
        <f>IF('IGM Paste'!H407=0,"-",'IGM Paste'!H407)</f>
        <v>-</v>
      </c>
      <c r="J406" t="str">
        <f>IF('IGM Paste'!I407=0,"-",'IGM Paste'!I407)</f>
        <v>-</v>
      </c>
      <c r="K406" t="str">
        <f>IF('IGM Paste'!J407=0,"-",'IGM Paste'!J407)</f>
        <v>-</v>
      </c>
      <c r="L406">
        <f>'IGM Paste'!K407</f>
        <v>0</v>
      </c>
      <c r="M406" s="20" t="str">
        <f>IF('IGM Paste'!R407=0,"Flat",'IGM Paste'!R407)</f>
        <v>Flat</v>
      </c>
      <c r="N406" s="177">
        <f>'IGM Paste'!AH407</f>
        <v>0</v>
      </c>
      <c r="O406" s="403">
        <f>'IGM Paste'!O407</f>
        <v>0</v>
      </c>
      <c r="P406">
        <f>'IGM Paste'!BC407</f>
        <v>0</v>
      </c>
    </row>
    <row r="407" spans="1:16" x14ac:dyDescent="0.3">
      <c r="A407" s="334">
        <f>'IGM Paste'!A408</f>
        <v>0</v>
      </c>
      <c r="B407">
        <f>'IGM Paste'!Y408</f>
        <v>0</v>
      </c>
      <c r="C407">
        <f>'IGM Paste'!C408</f>
        <v>0</v>
      </c>
      <c r="D407" s="4">
        <f>'IGM Paste'!D408</f>
        <v>0</v>
      </c>
      <c r="E407">
        <f>'IGM Paste'!E408</f>
        <v>0</v>
      </c>
      <c r="F407">
        <f>'IGM Paste'!AL408</f>
        <v>0</v>
      </c>
      <c r="G407" s="763">
        <f>'IGM Paste'!AB408</f>
        <v>0</v>
      </c>
      <c r="H407" s="5">
        <f>'IGM Paste'!F408</f>
        <v>0</v>
      </c>
      <c r="I407" t="str">
        <f>IF('IGM Paste'!H408=0,"-",'IGM Paste'!H408)</f>
        <v>-</v>
      </c>
      <c r="J407" t="str">
        <f>IF('IGM Paste'!I408=0,"-",'IGM Paste'!I408)</f>
        <v>-</v>
      </c>
      <c r="K407" t="str">
        <f>IF('IGM Paste'!J408=0,"-",'IGM Paste'!J408)</f>
        <v>-</v>
      </c>
      <c r="L407">
        <f>'IGM Paste'!K408</f>
        <v>0</v>
      </c>
      <c r="M407" s="20" t="str">
        <f>IF('IGM Paste'!R408=0,"Flat",'IGM Paste'!R408)</f>
        <v>Flat</v>
      </c>
      <c r="N407" s="177">
        <f>'IGM Paste'!AH408</f>
        <v>0</v>
      </c>
      <c r="O407" s="403">
        <f>'IGM Paste'!O408</f>
        <v>0</v>
      </c>
      <c r="P407">
        <f>'IGM Paste'!BC408</f>
        <v>0</v>
      </c>
    </row>
    <row r="408" spans="1:16" x14ac:dyDescent="0.3">
      <c r="A408" s="334">
        <f>'IGM Paste'!A409</f>
        <v>0</v>
      </c>
      <c r="B408">
        <f>'IGM Paste'!Y409</f>
        <v>0</v>
      </c>
      <c r="C408">
        <f>'IGM Paste'!C409</f>
        <v>0</v>
      </c>
      <c r="D408" s="4">
        <f>'IGM Paste'!D409</f>
        <v>0</v>
      </c>
      <c r="E408">
        <f>'IGM Paste'!E409</f>
        <v>0</v>
      </c>
      <c r="F408">
        <f>'IGM Paste'!AL409</f>
        <v>0</v>
      </c>
      <c r="G408" s="763">
        <f>'IGM Paste'!AB409</f>
        <v>0</v>
      </c>
      <c r="H408" s="5">
        <f>'IGM Paste'!F409</f>
        <v>0</v>
      </c>
      <c r="I408" t="str">
        <f>IF('IGM Paste'!H409=0,"-",'IGM Paste'!H409)</f>
        <v>-</v>
      </c>
      <c r="J408" t="str">
        <f>IF('IGM Paste'!I409=0,"-",'IGM Paste'!I409)</f>
        <v>-</v>
      </c>
      <c r="K408" t="str">
        <f>IF('IGM Paste'!J409=0,"-",'IGM Paste'!J409)</f>
        <v>-</v>
      </c>
      <c r="L408">
        <f>'IGM Paste'!K409</f>
        <v>0</v>
      </c>
      <c r="M408" s="20" t="str">
        <f>IF('IGM Paste'!R409=0,"Flat",'IGM Paste'!R409)</f>
        <v>Flat</v>
      </c>
      <c r="N408" s="177">
        <f>'IGM Paste'!AH409</f>
        <v>0</v>
      </c>
      <c r="O408" s="403">
        <f>'IGM Paste'!O409</f>
        <v>0</v>
      </c>
      <c r="P408">
        <f>'IGM Paste'!BC409</f>
        <v>0</v>
      </c>
    </row>
    <row r="409" spans="1:16" x14ac:dyDescent="0.3">
      <c r="A409" s="334">
        <f>'IGM Paste'!A410</f>
        <v>0</v>
      </c>
      <c r="B409">
        <f>'IGM Paste'!Y410</f>
        <v>0</v>
      </c>
      <c r="C409">
        <f>'IGM Paste'!C410</f>
        <v>0</v>
      </c>
      <c r="D409" s="4">
        <f>'IGM Paste'!D410</f>
        <v>0</v>
      </c>
      <c r="E409">
        <f>'IGM Paste'!E410</f>
        <v>0</v>
      </c>
      <c r="F409">
        <f>'IGM Paste'!AL410</f>
        <v>0</v>
      </c>
      <c r="G409" s="763">
        <f>'IGM Paste'!AB410</f>
        <v>0</v>
      </c>
      <c r="H409" s="5">
        <f>'IGM Paste'!F410</f>
        <v>0</v>
      </c>
      <c r="I409" t="str">
        <f>IF('IGM Paste'!H410=0,"-",'IGM Paste'!H410)</f>
        <v>-</v>
      </c>
      <c r="J409" t="str">
        <f>IF('IGM Paste'!I410=0,"-",'IGM Paste'!I410)</f>
        <v>-</v>
      </c>
      <c r="K409" t="str">
        <f>IF('IGM Paste'!J410=0,"-",'IGM Paste'!J410)</f>
        <v>-</v>
      </c>
      <c r="L409">
        <f>'IGM Paste'!K410</f>
        <v>0</v>
      </c>
      <c r="M409" s="20" t="str">
        <f>IF('IGM Paste'!R410=0,"Flat",'IGM Paste'!R410)</f>
        <v>Flat</v>
      </c>
      <c r="N409" s="177">
        <f>'IGM Paste'!AH410</f>
        <v>0</v>
      </c>
      <c r="O409" s="403">
        <f>'IGM Paste'!O410</f>
        <v>0</v>
      </c>
      <c r="P409">
        <f>'IGM Paste'!BC410</f>
        <v>0</v>
      </c>
    </row>
    <row r="410" spans="1:16" x14ac:dyDescent="0.3">
      <c r="A410" s="334">
        <f>'IGM Paste'!A411</f>
        <v>0</v>
      </c>
      <c r="B410">
        <f>'IGM Paste'!Y411</f>
        <v>0</v>
      </c>
      <c r="C410">
        <f>'IGM Paste'!C411</f>
        <v>0</v>
      </c>
      <c r="D410" s="4">
        <f>'IGM Paste'!D411</f>
        <v>0</v>
      </c>
      <c r="E410">
        <f>'IGM Paste'!E411</f>
        <v>0</v>
      </c>
      <c r="F410">
        <f>'IGM Paste'!AL411</f>
        <v>0</v>
      </c>
      <c r="G410" s="763">
        <f>'IGM Paste'!AB411</f>
        <v>0</v>
      </c>
      <c r="H410" s="5">
        <f>'IGM Paste'!F411</f>
        <v>0</v>
      </c>
      <c r="I410" t="str">
        <f>IF('IGM Paste'!H411=0,"-",'IGM Paste'!H411)</f>
        <v>-</v>
      </c>
      <c r="J410" t="str">
        <f>IF('IGM Paste'!I411=0,"-",'IGM Paste'!I411)</f>
        <v>-</v>
      </c>
      <c r="K410" t="str">
        <f>IF('IGM Paste'!J411=0,"-",'IGM Paste'!J411)</f>
        <v>-</v>
      </c>
      <c r="L410">
        <f>'IGM Paste'!K411</f>
        <v>0</v>
      </c>
      <c r="M410" s="20" t="str">
        <f>IF('IGM Paste'!R411=0,"Flat",'IGM Paste'!R411)</f>
        <v>Flat</v>
      </c>
      <c r="N410" s="177">
        <f>'IGM Paste'!AH411</f>
        <v>0</v>
      </c>
      <c r="O410" s="403">
        <f>'IGM Paste'!O411</f>
        <v>0</v>
      </c>
      <c r="P410">
        <f>'IGM Paste'!BC411</f>
        <v>0</v>
      </c>
    </row>
    <row r="411" spans="1:16" x14ac:dyDescent="0.3">
      <c r="A411" s="334">
        <f>'IGM Paste'!A412</f>
        <v>0</v>
      </c>
      <c r="B411">
        <f>'IGM Paste'!Y412</f>
        <v>0</v>
      </c>
      <c r="C411">
        <f>'IGM Paste'!C412</f>
        <v>0</v>
      </c>
      <c r="D411" s="4">
        <f>'IGM Paste'!D412</f>
        <v>0</v>
      </c>
      <c r="E411">
        <f>'IGM Paste'!E412</f>
        <v>0</v>
      </c>
      <c r="F411">
        <f>'IGM Paste'!AL412</f>
        <v>0</v>
      </c>
      <c r="G411" s="763">
        <f>'IGM Paste'!AB412</f>
        <v>0</v>
      </c>
      <c r="H411" s="5">
        <f>'IGM Paste'!F412</f>
        <v>0</v>
      </c>
      <c r="I411" t="str">
        <f>IF('IGM Paste'!H412=0,"-",'IGM Paste'!H412)</f>
        <v>-</v>
      </c>
      <c r="J411" t="str">
        <f>IF('IGM Paste'!I412=0,"-",'IGM Paste'!I412)</f>
        <v>-</v>
      </c>
      <c r="K411" t="str">
        <f>IF('IGM Paste'!J412=0,"-",'IGM Paste'!J412)</f>
        <v>-</v>
      </c>
      <c r="L411">
        <f>'IGM Paste'!K412</f>
        <v>0</v>
      </c>
      <c r="M411" s="20" t="str">
        <f>IF('IGM Paste'!R412=0,"Flat",'IGM Paste'!R412)</f>
        <v>Flat</v>
      </c>
      <c r="N411" s="177">
        <f>'IGM Paste'!AH412</f>
        <v>0</v>
      </c>
      <c r="O411" s="403">
        <f>'IGM Paste'!O412</f>
        <v>0</v>
      </c>
      <c r="P411">
        <f>'IGM Paste'!BC412</f>
        <v>0</v>
      </c>
    </row>
    <row r="412" spans="1:16" x14ac:dyDescent="0.3">
      <c r="A412" s="334">
        <f>'IGM Paste'!A413</f>
        <v>0</v>
      </c>
      <c r="B412">
        <f>'IGM Paste'!Y413</f>
        <v>0</v>
      </c>
      <c r="C412">
        <f>'IGM Paste'!C413</f>
        <v>0</v>
      </c>
      <c r="D412" s="4">
        <f>'IGM Paste'!D413</f>
        <v>0</v>
      </c>
      <c r="E412">
        <f>'IGM Paste'!E413</f>
        <v>0</v>
      </c>
      <c r="F412">
        <f>'IGM Paste'!AL413</f>
        <v>0</v>
      </c>
      <c r="G412" s="763">
        <f>'IGM Paste'!AB413</f>
        <v>0</v>
      </c>
      <c r="H412" s="5">
        <f>'IGM Paste'!F413</f>
        <v>0</v>
      </c>
      <c r="I412" t="str">
        <f>IF('IGM Paste'!H413=0,"-",'IGM Paste'!H413)</f>
        <v>-</v>
      </c>
      <c r="J412" t="str">
        <f>IF('IGM Paste'!I413=0,"-",'IGM Paste'!I413)</f>
        <v>-</v>
      </c>
      <c r="K412" t="str">
        <f>IF('IGM Paste'!J413=0,"-",'IGM Paste'!J413)</f>
        <v>-</v>
      </c>
      <c r="L412">
        <f>'IGM Paste'!K413</f>
        <v>0</v>
      </c>
      <c r="M412" s="20" t="str">
        <f>IF('IGM Paste'!R413=0,"Flat",'IGM Paste'!R413)</f>
        <v>Flat</v>
      </c>
      <c r="N412" s="177">
        <f>'IGM Paste'!AH413</f>
        <v>0</v>
      </c>
      <c r="O412" s="403">
        <f>'IGM Paste'!O413</f>
        <v>0</v>
      </c>
      <c r="P412">
        <f>'IGM Paste'!BC413</f>
        <v>0</v>
      </c>
    </row>
    <row r="413" spans="1:16" x14ac:dyDescent="0.3">
      <c r="A413" s="334">
        <f>'IGM Paste'!A414</f>
        <v>0</v>
      </c>
      <c r="B413">
        <f>'IGM Paste'!Y414</f>
        <v>0</v>
      </c>
      <c r="C413">
        <f>'IGM Paste'!C414</f>
        <v>0</v>
      </c>
      <c r="D413" s="4">
        <f>'IGM Paste'!D414</f>
        <v>0</v>
      </c>
      <c r="E413">
        <f>'IGM Paste'!E414</f>
        <v>0</v>
      </c>
      <c r="F413">
        <f>'IGM Paste'!AL414</f>
        <v>0</v>
      </c>
      <c r="G413" s="763">
        <f>'IGM Paste'!AB414</f>
        <v>0</v>
      </c>
      <c r="H413" s="5">
        <f>'IGM Paste'!F414</f>
        <v>0</v>
      </c>
      <c r="I413" t="str">
        <f>IF('IGM Paste'!H414=0,"-",'IGM Paste'!H414)</f>
        <v>-</v>
      </c>
      <c r="J413" t="str">
        <f>IF('IGM Paste'!I414=0,"-",'IGM Paste'!I414)</f>
        <v>-</v>
      </c>
      <c r="K413" t="str">
        <f>IF('IGM Paste'!J414=0,"-",'IGM Paste'!J414)</f>
        <v>-</v>
      </c>
      <c r="L413">
        <f>'IGM Paste'!K414</f>
        <v>0</v>
      </c>
      <c r="M413" s="20" t="str">
        <f>IF('IGM Paste'!R414=0,"Flat",'IGM Paste'!R414)</f>
        <v>Flat</v>
      </c>
      <c r="N413" s="177">
        <f>'IGM Paste'!AH414</f>
        <v>0</v>
      </c>
      <c r="O413" s="403">
        <f>'IGM Paste'!O414</f>
        <v>0</v>
      </c>
      <c r="P413">
        <f>'IGM Paste'!BC414</f>
        <v>0</v>
      </c>
    </row>
    <row r="414" spans="1:16" x14ac:dyDescent="0.3">
      <c r="A414" s="334">
        <f>'IGM Paste'!A415</f>
        <v>0</v>
      </c>
      <c r="B414">
        <f>'IGM Paste'!Y415</f>
        <v>0</v>
      </c>
      <c r="C414">
        <f>'IGM Paste'!C415</f>
        <v>0</v>
      </c>
      <c r="D414" s="4">
        <f>'IGM Paste'!D415</f>
        <v>0</v>
      </c>
      <c r="E414">
        <f>'IGM Paste'!E415</f>
        <v>0</v>
      </c>
      <c r="F414">
        <f>'IGM Paste'!AL415</f>
        <v>0</v>
      </c>
      <c r="G414" s="763">
        <f>'IGM Paste'!AB415</f>
        <v>0</v>
      </c>
      <c r="H414" s="5">
        <f>'IGM Paste'!F415</f>
        <v>0</v>
      </c>
      <c r="I414" t="str">
        <f>IF('IGM Paste'!H415=0,"-",'IGM Paste'!H415)</f>
        <v>-</v>
      </c>
      <c r="J414" t="str">
        <f>IF('IGM Paste'!I415=0,"-",'IGM Paste'!I415)</f>
        <v>-</v>
      </c>
      <c r="K414" t="str">
        <f>IF('IGM Paste'!J415=0,"-",'IGM Paste'!J415)</f>
        <v>-</v>
      </c>
      <c r="L414">
        <f>'IGM Paste'!K415</f>
        <v>0</v>
      </c>
      <c r="M414" s="20" t="str">
        <f>IF('IGM Paste'!R415=0,"Flat",'IGM Paste'!R415)</f>
        <v>Flat</v>
      </c>
      <c r="N414" s="177">
        <f>'IGM Paste'!AH415</f>
        <v>0</v>
      </c>
      <c r="O414" s="403">
        <f>'IGM Paste'!O415</f>
        <v>0</v>
      </c>
      <c r="P414">
        <f>'IGM Paste'!BC415</f>
        <v>0</v>
      </c>
    </row>
    <row r="415" spans="1:16" x14ac:dyDescent="0.3">
      <c r="A415" s="334">
        <f>'IGM Paste'!A416</f>
        <v>0</v>
      </c>
      <c r="B415">
        <f>'IGM Paste'!Y416</f>
        <v>0</v>
      </c>
      <c r="C415">
        <f>'IGM Paste'!C416</f>
        <v>0</v>
      </c>
      <c r="D415" s="4">
        <f>'IGM Paste'!D416</f>
        <v>0</v>
      </c>
      <c r="E415">
        <f>'IGM Paste'!E416</f>
        <v>0</v>
      </c>
      <c r="F415">
        <f>'IGM Paste'!AL416</f>
        <v>0</v>
      </c>
      <c r="G415" s="763">
        <f>'IGM Paste'!AB416</f>
        <v>0</v>
      </c>
      <c r="H415" s="5">
        <f>'IGM Paste'!F416</f>
        <v>0</v>
      </c>
      <c r="I415" t="str">
        <f>IF('IGM Paste'!H416=0,"-",'IGM Paste'!H416)</f>
        <v>-</v>
      </c>
      <c r="J415" t="str">
        <f>IF('IGM Paste'!I416=0,"-",'IGM Paste'!I416)</f>
        <v>-</v>
      </c>
      <c r="K415" t="str">
        <f>IF('IGM Paste'!J416=0,"-",'IGM Paste'!J416)</f>
        <v>-</v>
      </c>
      <c r="L415">
        <f>'IGM Paste'!K416</f>
        <v>0</v>
      </c>
      <c r="M415" s="20" t="str">
        <f>IF('IGM Paste'!R416=0,"Flat",'IGM Paste'!R416)</f>
        <v>Flat</v>
      </c>
      <c r="N415" s="177">
        <f>'IGM Paste'!AH416</f>
        <v>0</v>
      </c>
      <c r="O415" s="403">
        <f>'IGM Paste'!O416</f>
        <v>0</v>
      </c>
      <c r="P415">
        <f>'IGM Paste'!BC416</f>
        <v>0</v>
      </c>
    </row>
    <row r="416" spans="1:16" x14ac:dyDescent="0.3">
      <c r="A416" s="334">
        <f>'IGM Paste'!A417</f>
        <v>0</v>
      </c>
      <c r="B416">
        <f>'IGM Paste'!Y417</f>
        <v>0</v>
      </c>
      <c r="C416">
        <f>'IGM Paste'!C417</f>
        <v>0</v>
      </c>
      <c r="D416" s="4">
        <f>'IGM Paste'!D417</f>
        <v>0</v>
      </c>
      <c r="E416">
        <f>'IGM Paste'!E417</f>
        <v>0</v>
      </c>
      <c r="F416">
        <f>'IGM Paste'!AL417</f>
        <v>0</v>
      </c>
      <c r="G416" s="763">
        <f>'IGM Paste'!AB417</f>
        <v>0</v>
      </c>
      <c r="H416" s="5">
        <f>'IGM Paste'!F417</f>
        <v>0</v>
      </c>
      <c r="I416" t="str">
        <f>IF('IGM Paste'!H417=0,"-",'IGM Paste'!H417)</f>
        <v>-</v>
      </c>
      <c r="J416" t="str">
        <f>IF('IGM Paste'!I417=0,"-",'IGM Paste'!I417)</f>
        <v>-</v>
      </c>
      <c r="K416" t="str">
        <f>IF('IGM Paste'!J417=0,"-",'IGM Paste'!J417)</f>
        <v>-</v>
      </c>
      <c r="L416">
        <f>'IGM Paste'!K417</f>
        <v>0</v>
      </c>
      <c r="M416" s="20" t="str">
        <f>IF('IGM Paste'!R417=0,"Flat",'IGM Paste'!R417)</f>
        <v>Flat</v>
      </c>
      <c r="N416" s="177">
        <f>'IGM Paste'!AH417</f>
        <v>0</v>
      </c>
      <c r="O416" s="403">
        <f>'IGM Paste'!O417</f>
        <v>0</v>
      </c>
      <c r="P416">
        <f>'IGM Paste'!BC417</f>
        <v>0</v>
      </c>
    </row>
    <row r="417" spans="1:16" x14ac:dyDescent="0.3">
      <c r="A417" s="334">
        <f>'IGM Paste'!A418</f>
        <v>0</v>
      </c>
      <c r="B417">
        <f>'IGM Paste'!Y418</f>
        <v>0</v>
      </c>
      <c r="C417">
        <f>'IGM Paste'!C418</f>
        <v>0</v>
      </c>
      <c r="D417" s="4">
        <f>'IGM Paste'!D418</f>
        <v>0</v>
      </c>
      <c r="E417">
        <f>'IGM Paste'!E418</f>
        <v>0</v>
      </c>
      <c r="F417">
        <f>'IGM Paste'!AL418</f>
        <v>0</v>
      </c>
      <c r="G417" s="763">
        <f>'IGM Paste'!AB418</f>
        <v>0</v>
      </c>
      <c r="H417" s="5">
        <f>'IGM Paste'!F418</f>
        <v>0</v>
      </c>
      <c r="I417" t="str">
        <f>IF('IGM Paste'!H418=0,"-",'IGM Paste'!H418)</f>
        <v>-</v>
      </c>
      <c r="J417" t="str">
        <f>IF('IGM Paste'!I418=0,"-",'IGM Paste'!I418)</f>
        <v>-</v>
      </c>
      <c r="K417" t="str">
        <f>IF('IGM Paste'!J418=0,"-",'IGM Paste'!J418)</f>
        <v>-</v>
      </c>
      <c r="L417">
        <f>'IGM Paste'!K418</f>
        <v>0</v>
      </c>
      <c r="M417" s="20" t="str">
        <f>IF('IGM Paste'!R418=0,"Flat",'IGM Paste'!R418)</f>
        <v>Flat</v>
      </c>
      <c r="N417" s="177">
        <f>'IGM Paste'!AH418</f>
        <v>0</v>
      </c>
      <c r="O417" s="403">
        <f>'IGM Paste'!O418</f>
        <v>0</v>
      </c>
      <c r="P417">
        <f>'IGM Paste'!BC418</f>
        <v>0</v>
      </c>
    </row>
    <row r="418" spans="1:16" x14ac:dyDescent="0.3">
      <c r="A418" s="334">
        <f>'IGM Paste'!A419</f>
        <v>0</v>
      </c>
      <c r="B418">
        <f>'IGM Paste'!Y419</f>
        <v>0</v>
      </c>
      <c r="C418">
        <f>'IGM Paste'!C419</f>
        <v>0</v>
      </c>
      <c r="D418" s="4">
        <f>'IGM Paste'!D419</f>
        <v>0</v>
      </c>
      <c r="E418">
        <f>'IGM Paste'!E419</f>
        <v>0</v>
      </c>
      <c r="F418">
        <f>'IGM Paste'!AL419</f>
        <v>0</v>
      </c>
      <c r="G418" s="763">
        <f>'IGM Paste'!AB419</f>
        <v>0</v>
      </c>
      <c r="H418" s="5">
        <f>'IGM Paste'!F419</f>
        <v>0</v>
      </c>
      <c r="I418" t="str">
        <f>IF('IGM Paste'!H419=0,"-",'IGM Paste'!H419)</f>
        <v>-</v>
      </c>
      <c r="J418" t="str">
        <f>IF('IGM Paste'!I419=0,"-",'IGM Paste'!I419)</f>
        <v>-</v>
      </c>
      <c r="K418" t="str">
        <f>IF('IGM Paste'!J419=0,"-",'IGM Paste'!J419)</f>
        <v>-</v>
      </c>
      <c r="L418">
        <f>'IGM Paste'!K419</f>
        <v>0</v>
      </c>
      <c r="M418" s="20" t="str">
        <f>IF('IGM Paste'!R419=0,"Flat",'IGM Paste'!R419)</f>
        <v>Flat</v>
      </c>
      <c r="N418" s="177">
        <f>'IGM Paste'!AH419</f>
        <v>0</v>
      </c>
      <c r="O418" s="403">
        <f>'IGM Paste'!O419</f>
        <v>0</v>
      </c>
      <c r="P418">
        <f>'IGM Paste'!BC419</f>
        <v>0</v>
      </c>
    </row>
    <row r="419" spans="1:16" x14ac:dyDescent="0.3">
      <c r="A419" s="334">
        <f>'IGM Paste'!A420</f>
        <v>0</v>
      </c>
      <c r="B419">
        <f>'IGM Paste'!Y420</f>
        <v>0</v>
      </c>
      <c r="C419">
        <f>'IGM Paste'!C420</f>
        <v>0</v>
      </c>
      <c r="D419" s="4">
        <f>'IGM Paste'!D420</f>
        <v>0</v>
      </c>
      <c r="E419">
        <f>'IGM Paste'!E420</f>
        <v>0</v>
      </c>
      <c r="F419">
        <f>'IGM Paste'!AL420</f>
        <v>0</v>
      </c>
      <c r="G419" s="763">
        <f>'IGM Paste'!AB420</f>
        <v>0</v>
      </c>
      <c r="H419" s="5">
        <f>'IGM Paste'!F420</f>
        <v>0</v>
      </c>
      <c r="I419" t="str">
        <f>IF('IGM Paste'!H420=0,"-",'IGM Paste'!H420)</f>
        <v>-</v>
      </c>
      <c r="J419" t="str">
        <f>IF('IGM Paste'!I420=0,"-",'IGM Paste'!I420)</f>
        <v>-</v>
      </c>
      <c r="K419" t="str">
        <f>IF('IGM Paste'!J420=0,"-",'IGM Paste'!J420)</f>
        <v>-</v>
      </c>
      <c r="L419">
        <f>'IGM Paste'!K420</f>
        <v>0</v>
      </c>
      <c r="M419" s="20" t="str">
        <f>IF('IGM Paste'!R420=0,"Flat",'IGM Paste'!R420)</f>
        <v>Flat</v>
      </c>
      <c r="N419" s="177">
        <f>'IGM Paste'!AH420</f>
        <v>0</v>
      </c>
      <c r="O419" s="403">
        <f>'IGM Paste'!O420</f>
        <v>0</v>
      </c>
      <c r="P419">
        <f>'IGM Paste'!BC420</f>
        <v>0</v>
      </c>
    </row>
    <row r="420" spans="1:16" x14ac:dyDescent="0.3">
      <c r="A420" s="334">
        <f>'IGM Paste'!A421</f>
        <v>0</v>
      </c>
      <c r="B420">
        <f>'IGM Paste'!Y421</f>
        <v>0</v>
      </c>
      <c r="C420">
        <f>'IGM Paste'!C421</f>
        <v>0</v>
      </c>
      <c r="D420" s="4">
        <f>'IGM Paste'!D421</f>
        <v>0</v>
      </c>
      <c r="E420">
        <f>'IGM Paste'!E421</f>
        <v>0</v>
      </c>
      <c r="F420">
        <f>'IGM Paste'!AL421</f>
        <v>0</v>
      </c>
      <c r="G420" s="763">
        <f>'IGM Paste'!AB421</f>
        <v>0</v>
      </c>
      <c r="H420" s="5">
        <f>'IGM Paste'!F421</f>
        <v>0</v>
      </c>
      <c r="I420" t="str">
        <f>IF('IGM Paste'!H421=0,"-",'IGM Paste'!H421)</f>
        <v>-</v>
      </c>
      <c r="J420" t="str">
        <f>IF('IGM Paste'!I421=0,"-",'IGM Paste'!I421)</f>
        <v>-</v>
      </c>
      <c r="K420" t="str">
        <f>IF('IGM Paste'!J421=0,"-",'IGM Paste'!J421)</f>
        <v>-</v>
      </c>
      <c r="L420">
        <f>'IGM Paste'!K421</f>
        <v>0</v>
      </c>
      <c r="M420" s="20" t="str">
        <f>IF('IGM Paste'!R421=0,"Flat",'IGM Paste'!R421)</f>
        <v>Flat</v>
      </c>
      <c r="N420" s="177">
        <f>'IGM Paste'!AH421</f>
        <v>0</v>
      </c>
      <c r="O420" s="403">
        <f>'IGM Paste'!O421</f>
        <v>0</v>
      </c>
      <c r="P420">
        <f>'IGM Paste'!BC421</f>
        <v>0</v>
      </c>
    </row>
    <row r="421" spans="1:16" x14ac:dyDescent="0.3">
      <c r="A421" s="334">
        <f>'IGM Paste'!A422</f>
        <v>0</v>
      </c>
      <c r="B421">
        <f>'IGM Paste'!Y422</f>
        <v>0</v>
      </c>
      <c r="C421">
        <f>'IGM Paste'!C422</f>
        <v>0</v>
      </c>
      <c r="D421" s="4">
        <f>'IGM Paste'!D422</f>
        <v>0</v>
      </c>
      <c r="E421">
        <f>'IGM Paste'!E422</f>
        <v>0</v>
      </c>
      <c r="F421">
        <f>'IGM Paste'!AL422</f>
        <v>0</v>
      </c>
      <c r="G421" s="763">
        <f>'IGM Paste'!AB422</f>
        <v>0</v>
      </c>
      <c r="H421" s="5">
        <f>'IGM Paste'!F422</f>
        <v>0</v>
      </c>
      <c r="I421" t="str">
        <f>IF('IGM Paste'!H422=0,"-",'IGM Paste'!H422)</f>
        <v>-</v>
      </c>
      <c r="J421" t="str">
        <f>IF('IGM Paste'!I422=0,"-",'IGM Paste'!I422)</f>
        <v>-</v>
      </c>
      <c r="K421" t="str">
        <f>IF('IGM Paste'!J422=0,"-",'IGM Paste'!J422)</f>
        <v>-</v>
      </c>
      <c r="L421">
        <f>'IGM Paste'!K422</f>
        <v>0</v>
      </c>
      <c r="M421" s="20" t="str">
        <f>IF('IGM Paste'!R422=0,"Flat",'IGM Paste'!R422)</f>
        <v>Flat</v>
      </c>
      <c r="N421" s="177">
        <f>'IGM Paste'!AH422</f>
        <v>0</v>
      </c>
      <c r="O421" s="403">
        <f>'IGM Paste'!O422</f>
        <v>0</v>
      </c>
      <c r="P421">
        <f>'IGM Paste'!BC422</f>
        <v>0</v>
      </c>
    </row>
    <row r="422" spans="1:16" x14ac:dyDescent="0.3">
      <c r="A422" s="334">
        <f>'IGM Paste'!A423</f>
        <v>0</v>
      </c>
      <c r="B422">
        <f>'IGM Paste'!Y423</f>
        <v>0</v>
      </c>
      <c r="C422">
        <f>'IGM Paste'!C423</f>
        <v>0</v>
      </c>
      <c r="D422" s="4">
        <f>'IGM Paste'!D423</f>
        <v>0</v>
      </c>
      <c r="E422">
        <f>'IGM Paste'!E423</f>
        <v>0</v>
      </c>
      <c r="F422">
        <f>'IGM Paste'!AL423</f>
        <v>0</v>
      </c>
      <c r="G422" s="763">
        <f>'IGM Paste'!AB423</f>
        <v>0</v>
      </c>
      <c r="H422" s="5">
        <f>'IGM Paste'!F423</f>
        <v>0</v>
      </c>
      <c r="I422" t="str">
        <f>IF('IGM Paste'!H423=0,"-",'IGM Paste'!H423)</f>
        <v>-</v>
      </c>
      <c r="J422" t="str">
        <f>IF('IGM Paste'!I423=0,"-",'IGM Paste'!I423)</f>
        <v>-</v>
      </c>
      <c r="K422" t="str">
        <f>IF('IGM Paste'!J423=0,"-",'IGM Paste'!J423)</f>
        <v>-</v>
      </c>
      <c r="L422">
        <f>'IGM Paste'!K423</f>
        <v>0</v>
      </c>
      <c r="M422" s="20" t="str">
        <f>IF('IGM Paste'!R423=0,"Flat",'IGM Paste'!R423)</f>
        <v>Flat</v>
      </c>
      <c r="N422" s="177">
        <f>'IGM Paste'!AH423</f>
        <v>0</v>
      </c>
      <c r="O422" s="403">
        <f>'IGM Paste'!O423</f>
        <v>0</v>
      </c>
      <c r="P422">
        <f>'IGM Paste'!BC423</f>
        <v>0</v>
      </c>
    </row>
    <row r="423" spans="1:16" x14ac:dyDescent="0.3">
      <c r="A423" s="334">
        <f>'IGM Paste'!A424</f>
        <v>0</v>
      </c>
      <c r="B423">
        <f>'IGM Paste'!Y424</f>
        <v>0</v>
      </c>
      <c r="C423">
        <f>'IGM Paste'!C424</f>
        <v>0</v>
      </c>
      <c r="D423" s="4">
        <f>'IGM Paste'!D424</f>
        <v>0</v>
      </c>
      <c r="E423">
        <f>'IGM Paste'!E424</f>
        <v>0</v>
      </c>
      <c r="F423">
        <f>'IGM Paste'!AL424</f>
        <v>0</v>
      </c>
      <c r="G423" s="763">
        <f>'IGM Paste'!AB424</f>
        <v>0</v>
      </c>
      <c r="H423" s="5">
        <f>'IGM Paste'!F424</f>
        <v>0</v>
      </c>
      <c r="I423" t="str">
        <f>IF('IGM Paste'!H424=0,"-",'IGM Paste'!H424)</f>
        <v>-</v>
      </c>
      <c r="J423" t="str">
        <f>IF('IGM Paste'!I424=0,"-",'IGM Paste'!I424)</f>
        <v>-</v>
      </c>
      <c r="K423" t="str">
        <f>IF('IGM Paste'!J424=0,"-",'IGM Paste'!J424)</f>
        <v>-</v>
      </c>
      <c r="L423">
        <f>'IGM Paste'!K424</f>
        <v>0</v>
      </c>
      <c r="M423" s="20" t="str">
        <f>IF('IGM Paste'!R424=0,"Flat",'IGM Paste'!R424)</f>
        <v>Flat</v>
      </c>
      <c r="N423" s="177">
        <f>'IGM Paste'!AH424</f>
        <v>0</v>
      </c>
      <c r="O423" s="403">
        <f>'IGM Paste'!O424</f>
        <v>0</v>
      </c>
      <c r="P423">
        <f>'IGM Paste'!BC424</f>
        <v>0</v>
      </c>
    </row>
    <row r="424" spans="1:16" x14ac:dyDescent="0.3">
      <c r="A424" s="334">
        <f>'IGM Paste'!A425</f>
        <v>0</v>
      </c>
      <c r="B424">
        <f>'IGM Paste'!Y425</f>
        <v>0</v>
      </c>
      <c r="C424">
        <f>'IGM Paste'!C425</f>
        <v>0</v>
      </c>
      <c r="D424" s="4">
        <f>'IGM Paste'!D425</f>
        <v>0</v>
      </c>
      <c r="E424">
        <f>'IGM Paste'!E425</f>
        <v>0</v>
      </c>
      <c r="F424">
        <f>'IGM Paste'!AL425</f>
        <v>0</v>
      </c>
      <c r="G424" s="763">
        <f>'IGM Paste'!AB425</f>
        <v>0</v>
      </c>
      <c r="H424" s="5">
        <f>'IGM Paste'!F425</f>
        <v>0</v>
      </c>
      <c r="I424" t="str">
        <f>IF('IGM Paste'!H425=0,"-",'IGM Paste'!H425)</f>
        <v>-</v>
      </c>
      <c r="J424" t="str">
        <f>IF('IGM Paste'!I425=0,"-",'IGM Paste'!I425)</f>
        <v>-</v>
      </c>
      <c r="K424" t="str">
        <f>IF('IGM Paste'!J425=0,"-",'IGM Paste'!J425)</f>
        <v>-</v>
      </c>
      <c r="L424">
        <f>'IGM Paste'!K425</f>
        <v>0</v>
      </c>
      <c r="M424" s="20" t="str">
        <f>IF('IGM Paste'!R425=0,"Flat",'IGM Paste'!R425)</f>
        <v>Flat</v>
      </c>
      <c r="N424" s="177">
        <f>'IGM Paste'!AH425</f>
        <v>0</v>
      </c>
      <c r="O424" s="403">
        <f>'IGM Paste'!O425</f>
        <v>0</v>
      </c>
      <c r="P424">
        <f>'IGM Paste'!BC425</f>
        <v>0</v>
      </c>
    </row>
    <row r="425" spans="1:16" x14ac:dyDescent="0.3">
      <c r="A425" s="334">
        <f>'IGM Paste'!A426</f>
        <v>0</v>
      </c>
      <c r="B425">
        <f>'IGM Paste'!Y426</f>
        <v>0</v>
      </c>
      <c r="C425">
        <f>'IGM Paste'!C426</f>
        <v>0</v>
      </c>
      <c r="D425" s="4">
        <f>'IGM Paste'!D426</f>
        <v>0</v>
      </c>
      <c r="E425">
        <f>'IGM Paste'!E426</f>
        <v>0</v>
      </c>
      <c r="F425">
        <f>'IGM Paste'!AL426</f>
        <v>0</v>
      </c>
      <c r="G425" s="763">
        <f>'IGM Paste'!AB426</f>
        <v>0</v>
      </c>
      <c r="H425" s="5">
        <f>'IGM Paste'!F426</f>
        <v>0</v>
      </c>
      <c r="I425" t="str">
        <f>IF('IGM Paste'!H426=0,"-",'IGM Paste'!H426)</f>
        <v>-</v>
      </c>
      <c r="J425" t="str">
        <f>IF('IGM Paste'!I426=0,"-",'IGM Paste'!I426)</f>
        <v>-</v>
      </c>
      <c r="K425" t="str">
        <f>IF('IGM Paste'!J426=0,"-",'IGM Paste'!J426)</f>
        <v>-</v>
      </c>
      <c r="L425">
        <f>'IGM Paste'!K426</f>
        <v>0</v>
      </c>
      <c r="M425" s="20" t="str">
        <f>IF('IGM Paste'!R426=0,"Flat",'IGM Paste'!R426)</f>
        <v>Flat</v>
      </c>
      <c r="N425" s="177">
        <f>'IGM Paste'!AH426</f>
        <v>0</v>
      </c>
      <c r="O425" s="403">
        <f>'IGM Paste'!O426</f>
        <v>0</v>
      </c>
      <c r="P425">
        <f>'IGM Paste'!BC426</f>
        <v>0</v>
      </c>
    </row>
    <row r="426" spans="1:16" x14ac:dyDescent="0.3">
      <c r="A426" s="334">
        <f>'IGM Paste'!A427</f>
        <v>0</v>
      </c>
      <c r="B426">
        <f>'IGM Paste'!Y427</f>
        <v>0</v>
      </c>
      <c r="C426">
        <f>'IGM Paste'!C427</f>
        <v>0</v>
      </c>
      <c r="D426" s="4">
        <f>'IGM Paste'!D427</f>
        <v>0</v>
      </c>
      <c r="E426">
        <f>'IGM Paste'!E427</f>
        <v>0</v>
      </c>
      <c r="F426">
        <f>'IGM Paste'!AL427</f>
        <v>0</v>
      </c>
      <c r="G426" s="763">
        <f>'IGM Paste'!AB427</f>
        <v>0</v>
      </c>
      <c r="H426" s="5">
        <f>'IGM Paste'!F427</f>
        <v>0</v>
      </c>
      <c r="I426" t="str">
        <f>IF('IGM Paste'!H427=0,"-",'IGM Paste'!H427)</f>
        <v>-</v>
      </c>
      <c r="J426" t="str">
        <f>IF('IGM Paste'!I427=0,"-",'IGM Paste'!I427)</f>
        <v>-</v>
      </c>
      <c r="K426" t="str">
        <f>IF('IGM Paste'!J427=0,"-",'IGM Paste'!J427)</f>
        <v>-</v>
      </c>
      <c r="L426">
        <f>'IGM Paste'!K427</f>
        <v>0</v>
      </c>
      <c r="M426" s="20" t="str">
        <f>IF('IGM Paste'!R427=0,"Flat",'IGM Paste'!R427)</f>
        <v>Flat</v>
      </c>
      <c r="N426" s="177">
        <f>'IGM Paste'!AH427</f>
        <v>0</v>
      </c>
      <c r="O426" s="403">
        <f>'IGM Paste'!O427</f>
        <v>0</v>
      </c>
      <c r="P426">
        <f>'IGM Paste'!BC427</f>
        <v>0</v>
      </c>
    </row>
    <row r="427" spans="1:16" x14ac:dyDescent="0.3">
      <c r="A427" s="334">
        <f>'IGM Paste'!A428</f>
        <v>0</v>
      </c>
      <c r="B427">
        <f>'IGM Paste'!Y428</f>
        <v>0</v>
      </c>
      <c r="C427">
        <f>'IGM Paste'!C428</f>
        <v>0</v>
      </c>
      <c r="D427" s="4">
        <f>'IGM Paste'!D428</f>
        <v>0</v>
      </c>
      <c r="E427">
        <f>'IGM Paste'!E428</f>
        <v>0</v>
      </c>
      <c r="F427">
        <f>'IGM Paste'!AL428</f>
        <v>0</v>
      </c>
      <c r="G427" s="763">
        <f>'IGM Paste'!AB428</f>
        <v>0</v>
      </c>
      <c r="H427" s="5">
        <f>'IGM Paste'!F428</f>
        <v>0</v>
      </c>
      <c r="I427" t="str">
        <f>IF('IGM Paste'!H428=0,"-",'IGM Paste'!H428)</f>
        <v>-</v>
      </c>
      <c r="J427" t="str">
        <f>IF('IGM Paste'!I428=0,"-",'IGM Paste'!I428)</f>
        <v>-</v>
      </c>
      <c r="K427" t="str">
        <f>IF('IGM Paste'!J428=0,"-",'IGM Paste'!J428)</f>
        <v>-</v>
      </c>
      <c r="L427">
        <f>'IGM Paste'!K428</f>
        <v>0</v>
      </c>
      <c r="M427" s="20" t="str">
        <f>IF('IGM Paste'!R428=0,"Flat",'IGM Paste'!R428)</f>
        <v>Flat</v>
      </c>
      <c r="N427" s="177">
        <f>'IGM Paste'!AH428</f>
        <v>0</v>
      </c>
      <c r="O427" s="403">
        <f>'IGM Paste'!O428</f>
        <v>0</v>
      </c>
      <c r="P427">
        <f>'IGM Paste'!BC428</f>
        <v>0</v>
      </c>
    </row>
    <row r="428" spans="1:16" x14ac:dyDescent="0.3">
      <c r="A428" s="334">
        <f>'IGM Paste'!A429</f>
        <v>0</v>
      </c>
      <c r="B428">
        <f>'IGM Paste'!Y429</f>
        <v>0</v>
      </c>
      <c r="C428">
        <f>'IGM Paste'!C429</f>
        <v>0</v>
      </c>
      <c r="D428" s="4">
        <f>'IGM Paste'!D429</f>
        <v>0</v>
      </c>
      <c r="E428">
        <f>'IGM Paste'!E429</f>
        <v>0</v>
      </c>
      <c r="F428">
        <f>'IGM Paste'!AL429</f>
        <v>0</v>
      </c>
      <c r="G428" s="763">
        <f>'IGM Paste'!AB429</f>
        <v>0</v>
      </c>
      <c r="H428" s="5">
        <f>'IGM Paste'!F429</f>
        <v>0</v>
      </c>
      <c r="I428" t="str">
        <f>IF('IGM Paste'!H429=0,"-",'IGM Paste'!H429)</f>
        <v>-</v>
      </c>
      <c r="J428" t="str">
        <f>IF('IGM Paste'!I429=0,"-",'IGM Paste'!I429)</f>
        <v>-</v>
      </c>
      <c r="K428" t="str">
        <f>IF('IGM Paste'!J429=0,"-",'IGM Paste'!J429)</f>
        <v>-</v>
      </c>
      <c r="L428">
        <f>'IGM Paste'!K429</f>
        <v>0</v>
      </c>
      <c r="M428" s="20" t="str">
        <f>IF('IGM Paste'!R429=0,"Flat",'IGM Paste'!R429)</f>
        <v>Flat</v>
      </c>
      <c r="N428" s="177">
        <f>'IGM Paste'!AH429</f>
        <v>0</v>
      </c>
      <c r="O428" s="403">
        <f>'IGM Paste'!O429</f>
        <v>0</v>
      </c>
      <c r="P428">
        <f>'IGM Paste'!BC429</f>
        <v>0</v>
      </c>
    </row>
    <row r="429" spans="1:16" x14ac:dyDescent="0.3">
      <c r="A429" s="334">
        <f>'IGM Paste'!A430</f>
        <v>0</v>
      </c>
      <c r="B429">
        <f>'IGM Paste'!Y430</f>
        <v>0</v>
      </c>
      <c r="C429">
        <f>'IGM Paste'!C430</f>
        <v>0</v>
      </c>
      <c r="D429" s="4">
        <f>'IGM Paste'!D430</f>
        <v>0</v>
      </c>
      <c r="E429">
        <f>'IGM Paste'!E430</f>
        <v>0</v>
      </c>
      <c r="F429">
        <f>'IGM Paste'!AL430</f>
        <v>0</v>
      </c>
      <c r="G429" s="763">
        <f>'IGM Paste'!AB430</f>
        <v>0</v>
      </c>
      <c r="H429" s="5">
        <f>'IGM Paste'!F430</f>
        <v>0</v>
      </c>
      <c r="I429" t="str">
        <f>IF('IGM Paste'!H430=0,"-",'IGM Paste'!H430)</f>
        <v>-</v>
      </c>
      <c r="J429" t="str">
        <f>IF('IGM Paste'!I430=0,"-",'IGM Paste'!I430)</f>
        <v>-</v>
      </c>
      <c r="K429" t="str">
        <f>IF('IGM Paste'!J430=0,"-",'IGM Paste'!J430)</f>
        <v>-</v>
      </c>
      <c r="L429">
        <f>'IGM Paste'!K430</f>
        <v>0</v>
      </c>
      <c r="M429" s="20" t="str">
        <f>IF('IGM Paste'!R430=0,"Flat",'IGM Paste'!R430)</f>
        <v>Flat</v>
      </c>
      <c r="N429" s="177">
        <f>'IGM Paste'!AH430</f>
        <v>0</v>
      </c>
      <c r="O429" s="403">
        <f>'IGM Paste'!O430</f>
        <v>0</v>
      </c>
      <c r="P429">
        <f>'IGM Paste'!BC430</f>
        <v>0</v>
      </c>
    </row>
    <row r="430" spans="1:16" x14ac:dyDescent="0.3">
      <c r="A430" s="334">
        <f>'IGM Paste'!A431</f>
        <v>0</v>
      </c>
      <c r="B430">
        <f>'IGM Paste'!Y431</f>
        <v>0</v>
      </c>
      <c r="C430">
        <f>'IGM Paste'!C431</f>
        <v>0</v>
      </c>
      <c r="D430" s="4">
        <f>'IGM Paste'!D431</f>
        <v>0</v>
      </c>
      <c r="E430">
        <f>'IGM Paste'!E431</f>
        <v>0</v>
      </c>
      <c r="F430">
        <f>'IGM Paste'!AL431</f>
        <v>0</v>
      </c>
      <c r="G430" s="763">
        <f>'IGM Paste'!AB431</f>
        <v>0</v>
      </c>
      <c r="H430" s="5">
        <f>'IGM Paste'!F431</f>
        <v>0</v>
      </c>
      <c r="I430" t="str">
        <f>IF('IGM Paste'!H431=0,"-",'IGM Paste'!H431)</f>
        <v>-</v>
      </c>
      <c r="J430" t="str">
        <f>IF('IGM Paste'!I431=0,"-",'IGM Paste'!I431)</f>
        <v>-</v>
      </c>
      <c r="K430" t="str">
        <f>IF('IGM Paste'!J431=0,"-",'IGM Paste'!J431)</f>
        <v>-</v>
      </c>
      <c r="L430">
        <f>'IGM Paste'!K431</f>
        <v>0</v>
      </c>
      <c r="M430" s="20" t="str">
        <f>IF('IGM Paste'!R431=0,"Flat",'IGM Paste'!R431)</f>
        <v>Flat</v>
      </c>
      <c r="N430" s="177">
        <f>'IGM Paste'!AH431</f>
        <v>0</v>
      </c>
      <c r="O430" s="403">
        <f>'IGM Paste'!O431</f>
        <v>0</v>
      </c>
      <c r="P430">
        <f>'IGM Paste'!BC431</f>
        <v>0</v>
      </c>
    </row>
    <row r="431" spans="1:16" x14ac:dyDescent="0.3">
      <c r="A431" s="334">
        <f>'IGM Paste'!A432</f>
        <v>0</v>
      </c>
      <c r="B431">
        <f>'IGM Paste'!Y432</f>
        <v>0</v>
      </c>
      <c r="C431">
        <f>'IGM Paste'!C432</f>
        <v>0</v>
      </c>
      <c r="D431" s="4">
        <f>'IGM Paste'!D432</f>
        <v>0</v>
      </c>
      <c r="E431">
        <f>'IGM Paste'!E432</f>
        <v>0</v>
      </c>
      <c r="F431">
        <f>'IGM Paste'!AL432</f>
        <v>0</v>
      </c>
      <c r="G431" s="763">
        <f>'IGM Paste'!AB432</f>
        <v>0</v>
      </c>
      <c r="H431" s="5">
        <f>'IGM Paste'!F432</f>
        <v>0</v>
      </c>
      <c r="I431" t="str">
        <f>IF('IGM Paste'!H432=0,"-",'IGM Paste'!H432)</f>
        <v>-</v>
      </c>
      <c r="J431" t="str">
        <f>IF('IGM Paste'!I432=0,"-",'IGM Paste'!I432)</f>
        <v>-</v>
      </c>
      <c r="K431" t="str">
        <f>IF('IGM Paste'!J432=0,"-",'IGM Paste'!J432)</f>
        <v>-</v>
      </c>
      <c r="L431">
        <f>'IGM Paste'!K432</f>
        <v>0</v>
      </c>
      <c r="M431" s="20" t="str">
        <f>IF('IGM Paste'!R432=0,"Flat",'IGM Paste'!R432)</f>
        <v>Flat</v>
      </c>
      <c r="N431" s="177">
        <f>'IGM Paste'!AH432</f>
        <v>0</v>
      </c>
      <c r="O431" s="403">
        <f>'IGM Paste'!O432</f>
        <v>0</v>
      </c>
      <c r="P431">
        <f>'IGM Paste'!BC432</f>
        <v>0</v>
      </c>
    </row>
    <row r="432" spans="1:16" x14ac:dyDescent="0.3">
      <c r="A432" s="334">
        <f>'IGM Paste'!A433</f>
        <v>0</v>
      </c>
      <c r="B432">
        <f>'IGM Paste'!Y433</f>
        <v>0</v>
      </c>
      <c r="C432">
        <f>'IGM Paste'!C433</f>
        <v>0</v>
      </c>
      <c r="D432" s="4">
        <f>'IGM Paste'!D433</f>
        <v>0</v>
      </c>
      <c r="E432">
        <f>'IGM Paste'!E433</f>
        <v>0</v>
      </c>
      <c r="F432">
        <f>'IGM Paste'!AL433</f>
        <v>0</v>
      </c>
      <c r="G432" s="763">
        <f>'IGM Paste'!AB433</f>
        <v>0</v>
      </c>
      <c r="H432" s="5">
        <f>'IGM Paste'!F433</f>
        <v>0</v>
      </c>
      <c r="I432" t="str">
        <f>IF('IGM Paste'!H433=0,"-",'IGM Paste'!H433)</f>
        <v>-</v>
      </c>
      <c r="J432" t="str">
        <f>IF('IGM Paste'!I433=0,"-",'IGM Paste'!I433)</f>
        <v>-</v>
      </c>
      <c r="K432" t="str">
        <f>IF('IGM Paste'!J433=0,"-",'IGM Paste'!J433)</f>
        <v>-</v>
      </c>
      <c r="L432">
        <f>'IGM Paste'!K433</f>
        <v>0</v>
      </c>
      <c r="M432" s="20" t="str">
        <f>IF('IGM Paste'!R433=0,"Flat",'IGM Paste'!R433)</f>
        <v>Flat</v>
      </c>
      <c r="N432" s="177">
        <f>'IGM Paste'!AH433</f>
        <v>0</v>
      </c>
      <c r="O432" s="403">
        <f>'IGM Paste'!O433</f>
        <v>0</v>
      </c>
      <c r="P432">
        <f>'IGM Paste'!BC433</f>
        <v>0</v>
      </c>
    </row>
    <row r="433" spans="1:16" x14ac:dyDescent="0.3">
      <c r="A433" s="334">
        <f>'IGM Paste'!A434</f>
        <v>0</v>
      </c>
      <c r="B433">
        <f>'IGM Paste'!Y434</f>
        <v>0</v>
      </c>
      <c r="C433">
        <f>'IGM Paste'!C434</f>
        <v>0</v>
      </c>
      <c r="D433" s="4">
        <f>'IGM Paste'!D434</f>
        <v>0</v>
      </c>
      <c r="E433">
        <f>'IGM Paste'!E434</f>
        <v>0</v>
      </c>
      <c r="F433">
        <f>'IGM Paste'!AL434</f>
        <v>0</v>
      </c>
      <c r="G433" s="763">
        <f>'IGM Paste'!AB434</f>
        <v>0</v>
      </c>
      <c r="H433" s="5">
        <f>'IGM Paste'!F434</f>
        <v>0</v>
      </c>
      <c r="I433" t="str">
        <f>IF('IGM Paste'!H434=0,"-",'IGM Paste'!H434)</f>
        <v>-</v>
      </c>
      <c r="J433" t="str">
        <f>IF('IGM Paste'!I434=0,"-",'IGM Paste'!I434)</f>
        <v>-</v>
      </c>
      <c r="K433" t="str">
        <f>IF('IGM Paste'!J434=0,"-",'IGM Paste'!J434)</f>
        <v>-</v>
      </c>
      <c r="L433">
        <f>'IGM Paste'!K434</f>
        <v>0</v>
      </c>
      <c r="M433" s="20" t="str">
        <f>IF('IGM Paste'!R434=0,"Flat",'IGM Paste'!R434)</f>
        <v>Flat</v>
      </c>
      <c r="N433" s="177">
        <f>'IGM Paste'!AH434</f>
        <v>0</v>
      </c>
      <c r="O433" s="403">
        <f>'IGM Paste'!O434</f>
        <v>0</v>
      </c>
      <c r="P433">
        <f>'IGM Paste'!BC434</f>
        <v>0</v>
      </c>
    </row>
    <row r="434" spans="1:16" x14ac:dyDescent="0.3">
      <c r="A434" s="334">
        <f>'IGM Paste'!A435</f>
        <v>0</v>
      </c>
      <c r="B434">
        <f>'IGM Paste'!Y435</f>
        <v>0</v>
      </c>
      <c r="C434">
        <f>'IGM Paste'!C435</f>
        <v>0</v>
      </c>
      <c r="D434" s="4">
        <f>'IGM Paste'!D435</f>
        <v>0</v>
      </c>
      <c r="E434">
        <f>'IGM Paste'!E435</f>
        <v>0</v>
      </c>
      <c r="F434">
        <f>'IGM Paste'!AL435</f>
        <v>0</v>
      </c>
      <c r="G434" s="763">
        <f>'IGM Paste'!AB435</f>
        <v>0</v>
      </c>
      <c r="H434" s="5">
        <f>'IGM Paste'!F435</f>
        <v>0</v>
      </c>
      <c r="I434" t="str">
        <f>IF('IGM Paste'!H435=0,"-",'IGM Paste'!H435)</f>
        <v>-</v>
      </c>
      <c r="J434" t="str">
        <f>IF('IGM Paste'!I435=0,"-",'IGM Paste'!I435)</f>
        <v>-</v>
      </c>
      <c r="K434" t="str">
        <f>IF('IGM Paste'!J435=0,"-",'IGM Paste'!J435)</f>
        <v>-</v>
      </c>
      <c r="L434">
        <f>'IGM Paste'!K435</f>
        <v>0</v>
      </c>
      <c r="M434" s="20" t="str">
        <f>IF('IGM Paste'!R435=0,"Flat",'IGM Paste'!R435)</f>
        <v>Flat</v>
      </c>
      <c r="N434" s="177">
        <f>'IGM Paste'!AH435</f>
        <v>0</v>
      </c>
      <c r="O434" s="403">
        <f>'IGM Paste'!O435</f>
        <v>0</v>
      </c>
      <c r="P434">
        <f>'IGM Paste'!BC435</f>
        <v>0</v>
      </c>
    </row>
    <row r="435" spans="1:16" x14ac:dyDescent="0.3">
      <c r="A435" s="334">
        <f>'IGM Paste'!A436</f>
        <v>0</v>
      </c>
      <c r="B435">
        <f>'IGM Paste'!Y436</f>
        <v>0</v>
      </c>
      <c r="C435">
        <f>'IGM Paste'!C436</f>
        <v>0</v>
      </c>
      <c r="D435" s="4">
        <f>'IGM Paste'!D436</f>
        <v>0</v>
      </c>
      <c r="E435">
        <f>'IGM Paste'!E436</f>
        <v>0</v>
      </c>
      <c r="F435">
        <f>'IGM Paste'!AL436</f>
        <v>0</v>
      </c>
      <c r="G435" s="763">
        <f>'IGM Paste'!AB436</f>
        <v>0</v>
      </c>
      <c r="H435" s="5">
        <f>'IGM Paste'!F436</f>
        <v>0</v>
      </c>
      <c r="I435" t="str">
        <f>IF('IGM Paste'!H436=0,"-",'IGM Paste'!H436)</f>
        <v>-</v>
      </c>
      <c r="J435" t="str">
        <f>IF('IGM Paste'!I436=0,"-",'IGM Paste'!I436)</f>
        <v>-</v>
      </c>
      <c r="K435" t="str">
        <f>IF('IGM Paste'!J436=0,"-",'IGM Paste'!J436)</f>
        <v>-</v>
      </c>
      <c r="L435">
        <f>'IGM Paste'!K436</f>
        <v>0</v>
      </c>
      <c r="M435" s="20" t="str">
        <f>IF('IGM Paste'!R436=0,"Flat",'IGM Paste'!R436)</f>
        <v>Flat</v>
      </c>
      <c r="N435" s="177">
        <f>'IGM Paste'!AH436</f>
        <v>0</v>
      </c>
      <c r="O435" s="403">
        <f>'IGM Paste'!O436</f>
        <v>0</v>
      </c>
      <c r="P435">
        <f>'IGM Paste'!BC436</f>
        <v>0</v>
      </c>
    </row>
    <row r="436" spans="1:16" x14ac:dyDescent="0.3">
      <c r="A436" s="334">
        <f>'IGM Paste'!A437</f>
        <v>0</v>
      </c>
      <c r="B436">
        <f>'IGM Paste'!Y437</f>
        <v>0</v>
      </c>
      <c r="C436">
        <f>'IGM Paste'!C437</f>
        <v>0</v>
      </c>
      <c r="D436" s="4">
        <f>'IGM Paste'!D437</f>
        <v>0</v>
      </c>
      <c r="E436">
        <f>'IGM Paste'!E437</f>
        <v>0</v>
      </c>
      <c r="F436">
        <f>'IGM Paste'!AL437</f>
        <v>0</v>
      </c>
      <c r="G436" s="763">
        <f>'IGM Paste'!AB437</f>
        <v>0</v>
      </c>
      <c r="H436" s="5">
        <f>'IGM Paste'!F437</f>
        <v>0</v>
      </c>
      <c r="I436" t="str">
        <f>IF('IGM Paste'!H437=0,"-",'IGM Paste'!H437)</f>
        <v>-</v>
      </c>
      <c r="J436" t="str">
        <f>IF('IGM Paste'!I437=0,"-",'IGM Paste'!I437)</f>
        <v>-</v>
      </c>
      <c r="K436" t="str">
        <f>IF('IGM Paste'!J437=0,"-",'IGM Paste'!J437)</f>
        <v>-</v>
      </c>
      <c r="L436">
        <f>'IGM Paste'!K437</f>
        <v>0</v>
      </c>
      <c r="M436" s="20" t="str">
        <f>IF('IGM Paste'!R437=0,"Flat",'IGM Paste'!R437)</f>
        <v>Flat</v>
      </c>
      <c r="N436" s="177">
        <f>'IGM Paste'!AH437</f>
        <v>0</v>
      </c>
      <c r="O436" s="403">
        <f>'IGM Paste'!O437</f>
        <v>0</v>
      </c>
      <c r="P436">
        <f>'IGM Paste'!BC437</f>
        <v>0</v>
      </c>
    </row>
    <row r="437" spans="1:16" x14ac:dyDescent="0.3">
      <c r="A437" s="334">
        <f>'IGM Paste'!A438</f>
        <v>0</v>
      </c>
      <c r="B437">
        <f>'IGM Paste'!Y438</f>
        <v>0</v>
      </c>
      <c r="C437">
        <f>'IGM Paste'!C438</f>
        <v>0</v>
      </c>
      <c r="D437" s="4">
        <f>'IGM Paste'!D438</f>
        <v>0</v>
      </c>
      <c r="E437">
        <f>'IGM Paste'!E438</f>
        <v>0</v>
      </c>
      <c r="F437">
        <f>'IGM Paste'!AL438</f>
        <v>0</v>
      </c>
      <c r="G437" s="763">
        <f>'IGM Paste'!AB438</f>
        <v>0</v>
      </c>
      <c r="H437" s="5">
        <f>'IGM Paste'!F438</f>
        <v>0</v>
      </c>
      <c r="I437" t="str">
        <f>IF('IGM Paste'!H438=0,"-",'IGM Paste'!H438)</f>
        <v>-</v>
      </c>
      <c r="J437" t="str">
        <f>IF('IGM Paste'!I438=0,"-",'IGM Paste'!I438)</f>
        <v>-</v>
      </c>
      <c r="K437" t="str">
        <f>IF('IGM Paste'!J438=0,"-",'IGM Paste'!J438)</f>
        <v>-</v>
      </c>
      <c r="L437">
        <f>'IGM Paste'!K438</f>
        <v>0</v>
      </c>
      <c r="M437" s="20" t="str">
        <f>IF('IGM Paste'!R438=0,"Flat",'IGM Paste'!R438)</f>
        <v>Flat</v>
      </c>
      <c r="N437" s="177">
        <f>'IGM Paste'!AH438</f>
        <v>0</v>
      </c>
      <c r="O437" s="403">
        <f>'IGM Paste'!O438</f>
        <v>0</v>
      </c>
      <c r="P437">
        <f>'IGM Paste'!BC438</f>
        <v>0</v>
      </c>
    </row>
    <row r="438" spans="1:16" x14ac:dyDescent="0.3">
      <c r="A438" s="334">
        <f>'IGM Paste'!A439</f>
        <v>0</v>
      </c>
      <c r="B438">
        <f>'IGM Paste'!Y439</f>
        <v>0</v>
      </c>
      <c r="C438">
        <f>'IGM Paste'!C439</f>
        <v>0</v>
      </c>
      <c r="D438" s="4">
        <f>'IGM Paste'!D439</f>
        <v>0</v>
      </c>
      <c r="E438">
        <f>'IGM Paste'!E439</f>
        <v>0</v>
      </c>
      <c r="F438">
        <f>'IGM Paste'!AL439</f>
        <v>0</v>
      </c>
      <c r="G438" s="763">
        <f>'IGM Paste'!AB439</f>
        <v>0</v>
      </c>
      <c r="H438" s="5">
        <f>'IGM Paste'!F439</f>
        <v>0</v>
      </c>
      <c r="I438" t="str">
        <f>IF('IGM Paste'!H439=0,"-",'IGM Paste'!H439)</f>
        <v>-</v>
      </c>
      <c r="J438" t="str">
        <f>IF('IGM Paste'!I439=0,"-",'IGM Paste'!I439)</f>
        <v>-</v>
      </c>
      <c r="K438" t="str">
        <f>IF('IGM Paste'!J439=0,"-",'IGM Paste'!J439)</f>
        <v>-</v>
      </c>
      <c r="L438">
        <f>'IGM Paste'!K439</f>
        <v>0</v>
      </c>
      <c r="M438" s="20" t="str">
        <f>IF('IGM Paste'!R439=0,"Flat",'IGM Paste'!R439)</f>
        <v>Flat</v>
      </c>
      <c r="N438" s="177">
        <f>'IGM Paste'!AH439</f>
        <v>0</v>
      </c>
      <c r="O438" s="403">
        <f>'IGM Paste'!O439</f>
        <v>0</v>
      </c>
      <c r="P438">
        <f>'IGM Paste'!BC439</f>
        <v>0</v>
      </c>
    </row>
    <row r="439" spans="1:16" x14ac:dyDescent="0.3">
      <c r="A439" s="334">
        <f>'IGM Paste'!A440</f>
        <v>0</v>
      </c>
      <c r="B439">
        <f>'IGM Paste'!Y440</f>
        <v>0</v>
      </c>
      <c r="C439">
        <f>'IGM Paste'!C440</f>
        <v>0</v>
      </c>
      <c r="D439" s="4">
        <f>'IGM Paste'!D440</f>
        <v>0</v>
      </c>
      <c r="E439">
        <f>'IGM Paste'!E440</f>
        <v>0</v>
      </c>
      <c r="F439">
        <f>'IGM Paste'!AL440</f>
        <v>0</v>
      </c>
      <c r="G439" s="763">
        <f>'IGM Paste'!AB440</f>
        <v>0</v>
      </c>
      <c r="H439" s="5">
        <f>'IGM Paste'!F440</f>
        <v>0</v>
      </c>
      <c r="I439" t="str">
        <f>IF('IGM Paste'!H440=0,"-",'IGM Paste'!H440)</f>
        <v>-</v>
      </c>
      <c r="J439" t="str">
        <f>IF('IGM Paste'!I440=0,"-",'IGM Paste'!I440)</f>
        <v>-</v>
      </c>
      <c r="K439" t="str">
        <f>IF('IGM Paste'!J440=0,"-",'IGM Paste'!J440)</f>
        <v>-</v>
      </c>
      <c r="L439">
        <f>'IGM Paste'!K440</f>
        <v>0</v>
      </c>
      <c r="M439" s="20" t="str">
        <f>IF('IGM Paste'!R440=0,"Flat",'IGM Paste'!R440)</f>
        <v>Flat</v>
      </c>
      <c r="N439" s="177">
        <f>'IGM Paste'!AH440</f>
        <v>0</v>
      </c>
      <c r="O439" s="403">
        <f>'IGM Paste'!O440</f>
        <v>0</v>
      </c>
      <c r="P439">
        <f>'IGM Paste'!BC440</f>
        <v>0</v>
      </c>
    </row>
    <row r="440" spans="1:16" x14ac:dyDescent="0.3">
      <c r="A440" s="334">
        <f>'IGM Paste'!A441</f>
        <v>0</v>
      </c>
      <c r="B440">
        <f>'IGM Paste'!Y441</f>
        <v>0</v>
      </c>
      <c r="C440">
        <f>'IGM Paste'!C441</f>
        <v>0</v>
      </c>
      <c r="D440" s="4">
        <f>'IGM Paste'!D441</f>
        <v>0</v>
      </c>
      <c r="E440">
        <f>'IGM Paste'!E441</f>
        <v>0</v>
      </c>
      <c r="F440">
        <f>'IGM Paste'!AL441</f>
        <v>0</v>
      </c>
      <c r="G440" s="763">
        <f>'IGM Paste'!AB441</f>
        <v>0</v>
      </c>
      <c r="H440" s="5">
        <f>'IGM Paste'!F441</f>
        <v>0</v>
      </c>
      <c r="I440" t="str">
        <f>IF('IGM Paste'!H441=0,"-",'IGM Paste'!H441)</f>
        <v>-</v>
      </c>
      <c r="J440" t="str">
        <f>IF('IGM Paste'!I441=0,"-",'IGM Paste'!I441)</f>
        <v>-</v>
      </c>
      <c r="K440" t="str">
        <f>IF('IGM Paste'!J441=0,"-",'IGM Paste'!J441)</f>
        <v>-</v>
      </c>
      <c r="L440">
        <f>'IGM Paste'!K441</f>
        <v>0</v>
      </c>
      <c r="M440" s="20" t="str">
        <f>IF('IGM Paste'!R441=0,"Flat",'IGM Paste'!R441)</f>
        <v>Flat</v>
      </c>
      <c r="N440" s="177">
        <f>'IGM Paste'!AH441</f>
        <v>0</v>
      </c>
      <c r="O440" s="403">
        <f>'IGM Paste'!O441</f>
        <v>0</v>
      </c>
      <c r="P440">
        <f>'IGM Paste'!BC441</f>
        <v>0</v>
      </c>
    </row>
    <row r="441" spans="1:16" x14ac:dyDescent="0.3">
      <c r="A441" s="334">
        <f>'IGM Paste'!A442</f>
        <v>0</v>
      </c>
      <c r="B441">
        <f>'IGM Paste'!Y442</f>
        <v>0</v>
      </c>
      <c r="C441">
        <f>'IGM Paste'!C442</f>
        <v>0</v>
      </c>
      <c r="D441" s="4">
        <f>'IGM Paste'!D442</f>
        <v>0</v>
      </c>
      <c r="E441">
        <f>'IGM Paste'!E442</f>
        <v>0</v>
      </c>
      <c r="F441">
        <f>'IGM Paste'!AL442</f>
        <v>0</v>
      </c>
      <c r="G441" s="763">
        <f>'IGM Paste'!AB442</f>
        <v>0</v>
      </c>
      <c r="H441" s="5">
        <f>'IGM Paste'!F442</f>
        <v>0</v>
      </c>
      <c r="I441" t="str">
        <f>IF('IGM Paste'!H442=0,"-",'IGM Paste'!H442)</f>
        <v>-</v>
      </c>
      <c r="J441" t="str">
        <f>IF('IGM Paste'!I442=0,"-",'IGM Paste'!I442)</f>
        <v>-</v>
      </c>
      <c r="K441" t="str">
        <f>IF('IGM Paste'!J442=0,"-",'IGM Paste'!J442)</f>
        <v>-</v>
      </c>
      <c r="L441">
        <f>'IGM Paste'!K442</f>
        <v>0</v>
      </c>
      <c r="M441" s="20" t="str">
        <f>IF('IGM Paste'!R442=0,"Flat",'IGM Paste'!R442)</f>
        <v>Flat</v>
      </c>
      <c r="N441" s="177">
        <f>'IGM Paste'!AH442</f>
        <v>0</v>
      </c>
      <c r="O441" s="403">
        <f>'IGM Paste'!O442</f>
        <v>0</v>
      </c>
      <c r="P441">
        <f>'IGM Paste'!BC442</f>
        <v>0</v>
      </c>
    </row>
    <row r="442" spans="1:16" x14ac:dyDescent="0.3">
      <c r="A442" s="334">
        <f>'IGM Paste'!A443</f>
        <v>0</v>
      </c>
      <c r="B442">
        <f>'IGM Paste'!Y443</f>
        <v>0</v>
      </c>
      <c r="C442">
        <f>'IGM Paste'!C443</f>
        <v>0</v>
      </c>
      <c r="D442" s="4">
        <f>'IGM Paste'!D443</f>
        <v>0</v>
      </c>
      <c r="E442">
        <f>'IGM Paste'!E443</f>
        <v>0</v>
      </c>
      <c r="F442">
        <f>'IGM Paste'!AL443</f>
        <v>0</v>
      </c>
      <c r="G442" s="763">
        <f>'IGM Paste'!AB443</f>
        <v>0</v>
      </c>
      <c r="H442" s="5">
        <f>'IGM Paste'!F443</f>
        <v>0</v>
      </c>
      <c r="I442" t="str">
        <f>IF('IGM Paste'!H443=0,"-",'IGM Paste'!H443)</f>
        <v>-</v>
      </c>
      <c r="J442" t="str">
        <f>IF('IGM Paste'!I443=0,"-",'IGM Paste'!I443)</f>
        <v>-</v>
      </c>
      <c r="K442" t="str">
        <f>IF('IGM Paste'!J443=0,"-",'IGM Paste'!J443)</f>
        <v>-</v>
      </c>
      <c r="L442">
        <f>'IGM Paste'!K443</f>
        <v>0</v>
      </c>
      <c r="M442" s="20" t="str">
        <f>IF('IGM Paste'!R443=0,"Flat",'IGM Paste'!R443)</f>
        <v>Flat</v>
      </c>
      <c r="N442" s="177">
        <f>'IGM Paste'!AH443</f>
        <v>0</v>
      </c>
      <c r="O442" s="403">
        <f>'IGM Paste'!O443</f>
        <v>0</v>
      </c>
      <c r="P442">
        <f>'IGM Paste'!BC443</f>
        <v>0</v>
      </c>
    </row>
    <row r="443" spans="1:16" x14ac:dyDescent="0.3">
      <c r="A443" s="334">
        <f>'IGM Paste'!A444</f>
        <v>0</v>
      </c>
      <c r="B443">
        <f>'IGM Paste'!Y444</f>
        <v>0</v>
      </c>
      <c r="C443">
        <f>'IGM Paste'!C444</f>
        <v>0</v>
      </c>
      <c r="D443" s="4">
        <f>'IGM Paste'!D444</f>
        <v>0</v>
      </c>
      <c r="E443">
        <f>'IGM Paste'!E444</f>
        <v>0</v>
      </c>
      <c r="F443">
        <f>'IGM Paste'!AL444</f>
        <v>0</v>
      </c>
      <c r="G443" s="763">
        <f>'IGM Paste'!AB444</f>
        <v>0</v>
      </c>
      <c r="H443" s="5">
        <f>'IGM Paste'!F444</f>
        <v>0</v>
      </c>
      <c r="I443" t="str">
        <f>IF('IGM Paste'!H444=0,"-",'IGM Paste'!H444)</f>
        <v>-</v>
      </c>
      <c r="J443" t="str">
        <f>IF('IGM Paste'!I444=0,"-",'IGM Paste'!I444)</f>
        <v>-</v>
      </c>
      <c r="K443" t="str">
        <f>IF('IGM Paste'!J444=0,"-",'IGM Paste'!J444)</f>
        <v>-</v>
      </c>
      <c r="L443">
        <f>'IGM Paste'!K444</f>
        <v>0</v>
      </c>
      <c r="M443" s="20" t="str">
        <f>IF('IGM Paste'!R444=0,"Flat",'IGM Paste'!R444)</f>
        <v>Flat</v>
      </c>
      <c r="N443" s="177">
        <f>'IGM Paste'!AH444</f>
        <v>0</v>
      </c>
      <c r="O443" s="403">
        <f>'IGM Paste'!O444</f>
        <v>0</v>
      </c>
      <c r="P443">
        <f>'IGM Paste'!BC444</f>
        <v>0</v>
      </c>
    </row>
    <row r="444" spans="1:16" x14ac:dyDescent="0.3">
      <c r="A444" s="334">
        <f>'IGM Paste'!A445</f>
        <v>0</v>
      </c>
      <c r="B444">
        <f>'IGM Paste'!Y445</f>
        <v>0</v>
      </c>
      <c r="C444">
        <f>'IGM Paste'!C445</f>
        <v>0</v>
      </c>
      <c r="D444" s="4">
        <f>'IGM Paste'!D445</f>
        <v>0</v>
      </c>
      <c r="E444">
        <f>'IGM Paste'!E445</f>
        <v>0</v>
      </c>
      <c r="F444">
        <f>'IGM Paste'!AL445</f>
        <v>0</v>
      </c>
      <c r="G444" s="763">
        <f>'IGM Paste'!AB445</f>
        <v>0</v>
      </c>
      <c r="H444" s="5">
        <f>'IGM Paste'!F445</f>
        <v>0</v>
      </c>
      <c r="I444" t="str">
        <f>IF('IGM Paste'!H445=0,"-",'IGM Paste'!H445)</f>
        <v>-</v>
      </c>
      <c r="J444" t="str">
        <f>IF('IGM Paste'!I445=0,"-",'IGM Paste'!I445)</f>
        <v>-</v>
      </c>
      <c r="K444" t="str">
        <f>IF('IGM Paste'!J445=0,"-",'IGM Paste'!J445)</f>
        <v>-</v>
      </c>
      <c r="L444">
        <f>'IGM Paste'!K445</f>
        <v>0</v>
      </c>
      <c r="M444" s="20" t="str">
        <f>IF('IGM Paste'!R445=0,"Flat",'IGM Paste'!R445)</f>
        <v>Flat</v>
      </c>
      <c r="N444" s="177">
        <f>'IGM Paste'!AH445</f>
        <v>0</v>
      </c>
      <c r="O444" s="403">
        <f>'IGM Paste'!O445</f>
        <v>0</v>
      </c>
      <c r="P444">
        <f>'IGM Paste'!BC445</f>
        <v>0</v>
      </c>
    </row>
    <row r="445" spans="1:16" x14ac:dyDescent="0.3">
      <c r="A445" s="334">
        <f>'IGM Paste'!A446</f>
        <v>0</v>
      </c>
      <c r="B445">
        <f>'IGM Paste'!Y446</f>
        <v>0</v>
      </c>
      <c r="C445">
        <f>'IGM Paste'!C446</f>
        <v>0</v>
      </c>
      <c r="D445" s="4">
        <f>'IGM Paste'!D446</f>
        <v>0</v>
      </c>
      <c r="E445">
        <f>'IGM Paste'!E446</f>
        <v>0</v>
      </c>
      <c r="F445">
        <f>'IGM Paste'!AL446</f>
        <v>0</v>
      </c>
      <c r="G445" s="763">
        <f>'IGM Paste'!AB446</f>
        <v>0</v>
      </c>
      <c r="H445" s="5">
        <f>'IGM Paste'!F446</f>
        <v>0</v>
      </c>
      <c r="I445" t="str">
        <f>IF('IGM Paste'!H446=0,"-",'IGM Paste'!H446)</f>
        <v>-</v>
      </c>
      <c r="J445" t="str">
        <f>IF('IGM Paste'!I446=0,"-",'IGM Paste'!I446)</f>
        <v>-</v>
      </c>
      <c r="K445" t="str">
        <f>IF('IGM Paste'!J446=0,"-",'IGM Paste'!J446)</f>
        <v>-</v>
      </c>
      <c r="L445">
        <f>'IGM Paste'!K446</f>
        <v>0</v>
      </c>
      <c r="M445" s="20" t="str">
        <f>IF('IGM Paste'!R446=0,"Flat",'IGM Paste'!R446)</f>
        <v>Flat</v>
      </c>
      <c r="N445" s="177">
        <f>'IGM Paste'!AH446</f>
        <v>0</v>
      </c>
      <c r="O445" s="403">
        <f>'IGM Paste'!O446</f>
        <v>0</v>
      </c>
      <c r="P445">
        <f>'IGM Paste'!BC446</f>
        <v>0</v>
      </c>
    </row>
    <row r="446" spans="1:16" x14ac:dyDescent="0.3">
      <c r="A446" s="334">
        <f>'IGM Paste'!A447</f>
        <v>0</v>
      </c>
      <c r="B446">
        <f>'IGM Paste'!Y447</f>
        <v>0</v>
      </c>
      <c r="C446">
        <f>'IGM Paste'!C447</f>
        <v>0</v>
      </c>
      <c r="D446" s="4">
        <f>'IGM Paste'!D447</f>
        <v>0</v>
      </c>
      <c r="E446">
        <f>'IGM Paste'!E447</f>
        <v>0</v>
      </c>
      <c r="F446">
        <f>'IGM Paste'!AL447</f>
        <v>0</v>
      </c>
      <c r="G446" s="763">
        <f>'IGM Paste'!AB447</f>
        <v>0</v>
      </c>
      <c r="H446" s="5">
        <f>'IGM Paste'!F447</f>
        <v>0</v>
      </c>
      <c r="I446" t="str">
        <f>IF('IGM Paste'!H447=0,"-",'IGM Paste'!H447)</f>
        <v>-</v>
      </c>
      <c r="J446" t="str">
        <f>IF('IGM Paste'!I447=0,"-",'IGM Paste'!I447)</f>
        <v>-</v>
      </c>
      <c r="K446" t="str">
        <f>IF('IGM Paste'!J447=0,"-",'IGM Paste'!J447)</f>
        <v>-</v>
      </c>
      <c r="L446">
        <f>'IGM Paste'!K447</f>
        <v>0</v>
      </c>
      <c r="M446" s="20" t="str">
        <f>IF('IGM Paste'!R447=0,"Flat",'IGM Paste'!R447)</f>
        <v>Flat</v>
      </c>
      <c r="N446" s="177">
        <f>'IGM Paste'!AH447</f>
        <v>0</v>
      </c>
      <c r="O446" s="403">
        <f>'IGM Paste'!O447</f>
        <v>0</v>
      </c>
      <c r="P446">
        <f>'IGM Paste'!BC447</f>
        <v>0</v>
      </c>
    </row>
    <row r="447" spans="1:16" x14ac:dyDescent="0.3">
      <c r="A447" s="334">
        <f>'IGM Paste'!A448</f>
        <v>0</v>
      </c>
      <c r="B447">
        <f>'IGM Paste'!Y448</f>
        <v>0</v>
      </c>
      <c r="C447">
        <f>'IGM Paste'!C448</f>
        <v>0</v>
      </c>
      <c r="D447" s="4">
        <f>'IGM Paste'!D448</f>
        <v>0</v>
      </c>
      <c r="E447">
        <f>'IGM Paste'!E448</f>
        <v>0</v>
      </c>
      <c r="F447">
        <f>'IGM Paste'!AL448</f>
        <v>0</v>
      </c>
      <c r="G447" s="763">
        <f>'IGM Paste'!AB448</f>
        <v>0</v>
      </c>
      <c r="H447" s="5">
        <f>'IGM Paste'!F448</f>
        <v>0</v>
      </c>
      <c r="I447" t="str">
        <f>IF('IGM Paste'!H448=0,"-",'IGM Paste'!H448)</f>
        <v>-</v>
      </c>
      <c r="J447" t="str">
        <f>IF('IGM Paste'!I448=0,"-",'IGM Paste'!I448)</f>
        <v>-</v>
      </c>
      <c r="K447" t="str">
        <f>IF('IGM Paste'!J448=0,"-",'IGM Paste'!J448)</f>
        <v>-</v>
      </c>
      <c r="L447">
        <f>'IGM Paste'!K448</f>
        <v>0</v>
      </c>
      <c r="M447" s="20" t="str">
        <f>IF('IGM Paste'!R448=0,"Flat",'IGM Paste'!R448)</f>
        <v>Flat</v>
      </c>
      <c r="N447" s="177">
        <f>'IGM Paste'!AH448</f>
        <v>0</v>
      </c>
      <c r="O447" s="403">
        <f>'IGM Paste'!O448</f>
        <v>0</v>
      </c>
      <c r="P447">
        <f>'IGM Paste'!BC448</f>
        <v>0</v>
      </c>
    </row>
    <row r="448" spans="1:16" x14ac:dyDescent="0.3">
      <c r="A448" s="334">
        <f>'IGM Paste'!A449</f>
        <v>0</v>
      </c>
      <c r="B448">
        <f>'IGM Paste'!Y449</f>
        <v>0</v>
      </c>
      <c r="C448">
        <f>'IGM Paste'!C449</f>
        <v>0</v>
      </c>
      <c r="D448" s="4">
        <f>'IGM Paste'!D449</f>
        <v>0</v>
      </c>
      <c r="E448">
        <f>'IGM Paste'!E449</f>
        <v>0</v>
      </c>
      <c r="F448">
        <f>'IGM Paste'!AL449</f>
        <v>0</v>
      </c>
      <c r="G448" s="763">
        <f>'IGM Paste'!AB449</f>
        <v>0</v>
      </c>
      <c r="H448" s="5">
        <f>'IGM Paste'!F449</f>
        <v>0</v>
      </c>
      <c r="I448" t="str">
        <f>IF('IGM Paste'!H449=0,"-",'IGM Paste'!H449)</f>
        <v>-</v>
      </c>
      <c r="J448" t="str">
        <f>IF('IGM Paste'!I449=0,"-",'IGM Paste'!I449)</f>
        <v>-</v>
      </c>
      <c r="K448" t="str">
        <f>IF('IGM Paste'!J449=0,"-",'IGM Paste'!J449)</f>
        <v>-</v>
      </c>
      <c r="L448">
        <f>'IGM Paste'!K449</f>
        <v>0</v>
      </c>
      <c r="M448" s="20" t="str">
        <f>IF('IGM Paste'!R449=0,"Flat",'IGM Paste'!R449)</f>
        <v>Flat</v>
      </c>
      <c r="N448" s="177">
        <f>'IGM Paste'!AH449</f>
        <v>0</v>
      </c>
      <c r="O448" s="403">
        <f>'IGM Paste'!O449</f>
        <v>0</v>
      </c>
      <c r="P448">
        <f>'IGM Paste'!BC449</f>
        <v>0</v>
      </c>
    </row>
    <row r="449" spans="1:16" x14ac:dyDescent="0.3">
      <c r="A449" s="334">
        <f>'IGM Paste'!A450</f>
        <v>0</v>
      </c>
      <c r="B449">
        <f>'IGM Paste'!Y450</f>
        <v>0</v>
      </c>
      <c r="C449">
        <f>'IGM Paste'!C450</f>
        <v>0</v>
      </c>
      <c r="D449" s="4">
        <f>'IGM Paste'!D450</f>
        <v>0</v>
      </c>
      <c r="E449">
        <f>'IGM Paste'!E450</f>
        <v>0</v>
      </c>
      <c r="F449">
        <f>'IGM Paste'!AL450</f>
        <v>0</v>
      </c>
      <c r="G449" s="763">
        <f>'IGM Paste'!AB450</f>
        <v>0</v>
      </c>
      <c r="H449" s="5">
        <f>'IGM Paste'!F450</f>
        <v>0</v>
      </c>
      <c r="I449" t="str">
        <f>IF('IGM Paste'!H450=0,"-",'IGM Paste'!H450)</f>
        <v>-</v>
      </c>
      <c r="J449" t="str">
        <f>IF('IGM Paste'!I450=0,"-",'IGM Paste'!I450)</f>
        <v>-</v>
      </c>
      <c r="K449" t="str">
        <f>IF('IGM Paste'!J450=0,"-",'IGM Paste'!J450)</f>
        <v>-</v>
      </c>
      <c r="L449">
        <f>'IGM Paste'!K450</f>
        <v>0</v>
      </c>
      <c r="M449" s="20" t="str">
        <f>IF('IGM Paste'!R450=0,"Flat",'IGM Paste'!R450)</f>
        <v>Flat</v>
      </c>
      <c r="N449" s="177">
        <f>'IGM Paste'!AH450</f>
        <v>0</v>
      </c>
      <c r="O449" s="403">
        <f>'IGM Paste'!O450</f>
        <v>0</v>
      </c>
      <c r="P449">
        <f>'IGM Paste'!BC450</f>
        <v>0</v>
      </c>
    </row>
    <row r="450" spans="1:16" x14ac:dyDescent="0.3">
      <c r="A450" s="334">
        <f>'IGM Paste'!A451</f>
        <v>0</v>
      </c>
      <c r="B450">
        <f>'IGM Paste'!Y451</f>
        <v>0</v>
      </c>
      <c r="C450">
        <f>'IGM Paste'!C451</f>
        <v>0</v>
      </c>
      <c r="D450" s="4">
        <f>'IGM Paste'!D451</f>
        <v>0</v>
      </c>
      <c r="E450">
        <f>'IGM Paste'!E451</f>
        <v>0</v>
      </c>
      <c r="F450">
        <f>'IGM Paste'!AL451</f>
        <v>0</v>
      </c>
      <c r="G450" s="763">
        <f>'IGM Paste'!AB451</f>
        <v>0</v>
      </c>
      <c r="H450" s="5">
        <f>'IGM Paste'!F451</f>
        <v>0</v>
      </c>
      <c r="I450" t="str">
        <f>IF('IGM Paste'!H451=0,"-",'IGM Paste'!H451)</f>
        <v>-</v>
      </c>
      <c r="J450" t="str">
        <f>IF('IGM Paste'!I451=0,"-",'IGM Paste'!I451)</f>
        <v>-</v>
      </c>
      <c r="K450" t="str">
        <f>IF('IGM Paste'!J451=0,"-",'IGM Paste'!J451)</f>
        <v>-</v>
      </c>
      <c r="L450">
        <f>'IGM Paste'!K451</f>
        <v>0</v>
      </c>
      <c r="M450" s="20" t="str">
        <f>IF('IGM Paste'!R451=0,"Flat",'IGM Paste'!R451)</f>
        <v>Flat</v>
      </c>
      <c r="N450" s="177">
        <f>'IGM Paste'!AH451</f>
        <v>0</v>
      </c>
      <c r="O450" s="403">
        <f>'IGM Paste'!O451</f>
        <v>0</v>
      </c>
      <c r="P450">
        <f>'IGM Paste'!BC451</f>
        <v>0</v>
      </c>
    </row>
    <row r="451" spans="1:16" x14ac:dyDescent="0.3">
      <c r="A451" s="334">
        <f>'IGM Paste'!A452</f>
        <v>0</v>
      </c>
      <c r="B451">
        <f>'IGM Paste'!Y452</f>
        <v>0</v>
      </c>
      <c r="C451">
        <f>'IGM Paste'!C452</f>
        <v>0</v>
      </c>
      <c r="D451" s="4">
        <f>'IGM Paste'!D452</f>
        <v>0</v>
      </c>
      <c r="E451">
        <f>'IGM Paste'!E452</f>
        <v>0</v>
      </c>
      <c r="F451">
        <f>'IGM Paste'!AL452</f>
        <v>0</v>
      </c>
      <c r="G451" s="763">
        <f>'IGM Paste'!AB452</f>
        <v>0</v>
      </c>
      <c r="H451" s="5">
        <f>'IGM Paste'!F452</f>
        <v>0</v>
      </c>
      <c r="I451" t="str">
        <f>IF('IGM Paste'!H452=0,"-",'IGM Paste'!H452)</f>
        <v>-</v>
      </c>
      <c r="J451" t="str">
        <f>IF('IGM Paste'!I452=0,"-",'IGM Paste'!I452)</f>
        <v>-</v>
      </c>
      <c r="K451" t="str">
        <f>IF('IGM Paste'!J452=0,"-",'IGM Paste'!J452)</f>
        <v>-</v>
      </c>
      <c r="L451">
        <f>'IGM Paste'!K452</f>
        <v>0</v>
      </c>
      <c r="M451" s="20" t="str">
        <f>IF('IGM Paste'!R452=0,"Flat",'IGM Paste'!R452)</f>
        <v>Flat</v>
      </c>
      <c r="N451" s="177">
        <f>'IGM Paste'!AH452</f>
        <v>0</v>
      </c>
      <c r="O451" s="403">
        <f>'IGM Paste'!O452</f>
        <v>0</v>
      </c>
      <c r="P451">
        <f>'IGM Paste'!BC452</f>
        <v>0</v>
      </c>
    </row>
    <row r="452" spans="1:16" x14ac:dyDescent="0.3">
      <c r="A452" s="334">
        <f>'IGM Paste'!A453</f>
        <v>0</v>
      </c>
      <c r="B452">
        <f>'IGM Paste'!Y453</f>
        <v>0</v>
      </c>
      <c r="C452">
        <f>'IGM Paste'!C453</f>
        <v>0</v>
      </c>
      <c r="D452" s="4">
        <f>'IGM Paste'!D453</f>
        <v>0</v>
      </c>
      <c r="E452">
        <f>'IGM Paste'!E453</f>
        <v>0</v>
      </c>
      <c r="F452">
        <f>'IGM Paste'!AL453</f>
        <v>0</v>
      </c>
      <c r="G452" s="763">
        <f>'IGM Paste'!AB453</f>
        <v>0</v>
      </c>
      <c r="H452" s="5">
        <f>'IGM Paste'!F453</f>
        <v>0</v>
      </c>
      <c r="I452" t="str">
        <f>IF('IGM Paste'!H453=0,"-",'IGM Paste'!H453)</f>
        <v>-</v>
      </c>
      <c r="J452" t="str">
        <f>IF('IGM Paste'!I453=0,"-",'IGM Paste'!I453)</f>
        <v>-</v>
      </c>
      <c r="K452" t="str">
        <f>IF('IGM Paste'!J453=0,"-",'IGM Paste'!J453)</f>
        <v>-</v>
      </c>
      <c r="L452">
        <f>'IGM Paste'!K453</f>
        <v>0</v>
      </c>
      <c r="M452" s="20" t="str">
        <f>IF('IGM Paste'!R453=0,"Flat",'IGM Paste'!R453)</f>
        <v>Flat</v>
      </c>
      <c r="N452" s="177">
        <f>'IGM Paste'!AH453</f>
        <v>0</v>
      </c>
      <c r="O452" s="403">
        <f>'IGM Paste'!O453</f>
        <v>0</v>
      </c>
      <c r="P452">
        <f>'IGM Paste'!BC453</f>
        <v>0</v>
      </c>
    </row>
    <row r="453" spans="1:16" x14ac:dyDescent="0.3">
      <c r="A453" s="334">
        <f>'IGM Paste'!A454</f>
        <v>0</v>
      </c>
      <c r="B453">
        <f>'IGM Paste'!Y454</f>
        <v>0</v>
      </c>
      <c r="C453">
        <f>'IGM Paste'!C454</f>
        <v>0</v>
      </c>
      <c r="D453" s="4">
        <f>'IGM Paste'!D454</f>
        <v>0</v>
      </c>
      <c r="E453">
        <f>'IGM Paste'!E454</f>
        <v>0</v>
      </c>
      <c r="F453">
        <f>'IGM Paste'!AL454</f>
        <v>0</v>
      </c>
      <c r="G453" s="763">
        <f>'IGM Paste'!AB454</f>
        <v>0</v>
      </c>
      <c r="H453" s="5">
        <f>'IGM Paste'!F454</f>
        <v>0</v>
      </c>
      <c r="I453" t="str">
        <f>IF('IGM Paste'!H454=0,"-",'IGM Paste'!H454)</f>
        <v>-</v>
      </c>
      <c r="J453" t="str">
        <f>IF('IGM Paste'!I454=0,"-",'IGM Paste'!I454)</f>
        <v>-</v>
      </c>
      <c r="K453" t="str">
        <f>IF('IGM Paste'!J454=0,"-",'IGM Paste'!J454)</f>
        <v>-</v>
      </c>
      <c r="L453">
        <f>'IGM Paste'!K454</f>
        <v>0</v>
      </c>
      <c r="M453" s="20" t="str">
        <f>IF('IGM Paste'!R454=0,"Flat",'IGM Paste'!R454)</f>
        <v>Flat</v>
      </c>
      <c r="N453" s="177">
        <f>'IGM Paste'!AH454</f>
        <v>0</v>
      </c>
      <c r="O453" s="403">
        <f>'IGM Paste'!O454</f>
        <v>0</v>
      </c>
      <c r="P453">
        <f>'IGM Paste'!BC454</f>
        <v>0</v>
      </c>
    </row>
    <row r="454" spans="1:16" x14ac:dyDescent="0.3">
      <c r="A454" s="334">
        <f>'IGM Paste'!A455</f>
        <v>0</v>
      </c>
      <c r="B454">
        <f>'IGM Paste'!Y455</f>
        <v>0</v>
      </c>
      <c r="C454">
        <f>'IGM Paste'!C455</f>
        <v>0</v>
      </c>
      <c r="D454" s="4">
        <f>'IGM Paste'!D455</f>
        <v>0</v>
      </c>
      <c r="E454">
        <f>'IGM Paste'!E455</f>
        <v>0</v>
      </c>
      <c r="F454">
        <f>'IGM Paste'!AL455</f>
        <v>0</v>
      </c>
      <c r="G454" s="763">
        <f>'IGM Paste'!AB455</f>
        <v>0</v>
      </c>
      <c r="H454" s="5">
        <f>'IGM Paste'!F455</f>
        <v>0</v>
      </c>
      <c r="I454" t="str">
        <f>IF('IGM Paste'!H455=0,"-",'IGM Paste'!H455)</f>
        <v>-</v>
      </c>
      <c r="J454" t="str">
        <f>IF('IGM Paste'!I455=0,"-",'IGM Paste'!I455)</f>
        <v>-</v>
      </c>
      <c r="K454" t="str">
        <f>IF('IGM Paste'!J455=0,"-",'IGM Paste'!J455)</f>
        <v>-</v>
      </c>
      <c r="L454">
        <f>'IGM Paste'!K455</f>
        <v>0</v>
      </c>
      <c r="M454" s="20" t="str">
        <f>IF('IGM Paste'!R455=0,"Flat",'IGM Paste'!R455)</f>
        <v>Flat</v>
      </c>
      <c r="N454" s="177">
        <f>'IGM Paste'!AH455</f>
        <v>0</v>
      </c>
      <c r="O454" s="403">
        <f>'IGM Paste'!O455</f>
        <v>0</v>
      </c>
      <c r="P454">
        <f>'IGM Paste'!BC455</f>
        <v>0</v>
      </c>
    </row>
    <row r="455" spans="1:16" x14ac:dyDescent="0.3">
      <c r="A455" s="334">
        <f>'IGM Paste'!A456</f>
        <v>0</v>
      </c>
      <c r="B455">
        <f>'IGM Paste'!Y456</f>
        <v>0</v>
      </c>
      <c r="C455">
        <f>'IGM Paste'!C456</f>
        <v>0</v>
      </c>
      <c r="D455" s="4">
        <f>'IGM Paste'!D456</f>
        <v>0</v>
      </c>
      <c r="E455">
        <f>'IGM Paste'!E456</f>
        <v>0</v>
      </c>
      <c r="F455">
        <f>'IGM Paste'!AL456</f>
        <v>0</v>
      </c>
      <c r="G455" s="763">
        <f>'IGM Paste'!AB456</f>
        <v>0</v>
      </c>
      <c r="H455" s="5">
        <f>'IGM Paste'!F456</f>
        <v>0</v>
      </c>
      <c r="I455" t="str">
        <f>IF('IGM Paste'!H456=0,"-",'IGM Paste'!H456)</f>
        <v>-</v>
      </c>
      <c r="J455" t="str">
        <f>IF('IGM Paste'!I456=0,"-",'IGM Paste'!I456)</f>
        <v>-</v>
      </c>
      <c r="K455" t="str">
        <f>IF('IGM Paste'!J456=0,"-",'IGM Paste'!J456)</f>
        <v>-</v>
      </c>
      <c r="L455">
        <f>'IGM Paste'!K456</f>
        <v>0</v>
      </c>
      <c r="M455" s="20" t="str">
        <f>IF('IGM Paste'!R456=0,"Flat",'IGM Paste'!R456)</f>
        <v>Flat</v>
      </c>
      <c r="N455" s="177">
        <f>'IGM Paste'!AH456</f>
        <v>0</v>
      </c>
      <c r="O455" s="403">
        <f>'IGM Paste'!O456</f>
        <v>0</v>
      </c>
      <c r="P455">
        <f>'IGM Paste'!BC456</f>
        <v>0</v>
      </c>
    </row>
    <row r="456" spans="1:16" x14ac:dyDescent="0.3">
      <c r="A456" s="334">
        <f>'IGM Paste'!A457</f>
        <v>0</v>
      </c>
      <c r="B456">
        <f>'IGM Paste'!Y457</f>
        <v>0</v>
      </c>
      <c r="C456">
        <f>'IGM Paste'!C457</f>
        <v>0</v>
      </c>
      <c r="D456" s="4">
        <f>'IGM Paste'!D457</f>
        <v>0</v>
      </c>
      <c r="E456">
        <f>'IGM Paste'!E457</f>
        <v>0</v>
      </c>
      <c r="F456">
        <f>'IGM Paste'!AL457</f>
        <v>0</v>
      </c>
      <c r="G456" s="763">
        <f>'IGM Paste'!AB457</f>
        <v>0</v>
      </c>
      <c r="H456" s="5">
        <f>'IGM Paste'!F457</f>
        <v>0</v>
      </c>
      <c r="I456" t="str">
        <f>IF('IGM Paste'!H457=0,"-",'IGM Paste'!H457)</f>
        <v>-</v>
      </c>
      <c r="J456" t="str">
        <f>IF('IGM Paste'!I457=0,"-",'IGM Paste'!I457)</f>
        <v>-</v>
      </c>
      <c r="K456" t="str">
        <f>IF('IGM Paste'!J457=0,"-",'IGM Paste'!J457)</f>
        <v>-</v>
      </c>
      <c r="L456">
        <f>'IGM Paste'!K457</f>
        <v>0</v>
      </c>
      <c r="M456" s="20" t="str">
        <f>IF('IGM Paste'!R457=0,"Flat",'IGM Paste'!R457)</f>
        <v>Flat</v>
      </c>
      <c r="N456" s="177">
        <f>'IGM Paste'!AH457</f>
        <v>0</v>
      </c>
      <c r="O456" s="403">
        <f>'IGM Paste'!O457</f>
        <v>0</v>
      </c>
      <c r="P456">
        <f>'IGM Paste'!BC457</f>
        <v>0</v>
      </c>
    </row>
    <row r="457" spans="1:16" x14ac:dyDescent="0.3">
      <c r="A457" s="334">
        <f>'IGM Paste'!A458</f>
        <v>0</v>
      </c>
      <c r="B457">
        <f>'IGM Paste'!Y458</f>
        <v>0</v>
      </c>
      <c r="C457">
        <f>'IGM Paste'!C458</f>
        <v>0</v>
      </c>
      <c r="D457" s="4">
        <f>'IGM Paste'!D458</f>
        <v>0</v>
      </c>
      <c r="E457">
        <f>'IGM Paste'!E458</f>
        <v>0</v>
      </c>
      <c r="F457">
        <f>'IGM Paste'!AL458</f>
        <v>0</v>
      </c>
      <c r="G457" s="763">
        <f>'IGM Paste'!AB458</f>
        <v>0</v>
      </c>
      <c r="H457" s="5">
        <f>'IGM Paste'!F458</f>
        <v>0</v>
      </c>
      <c r="I457" t="str">
        <f>IF('IGM Paste'!H458=0,"-",'IGM Paste'!H458)</f>
        <v>-</v>
      </c>
      <c r="J457" t="str">
        <f>IF('IGM Paste'!I458=0,"-",'IGM Paste'!I458)</f>
        <v>-</v>
      </c>
      <c r="K457" t="str">
        <f>IF('IGM Paste'!J458=0,"-",'IGM Paste'!J458)</f>
        <v>-</v>
      </c>
      <c r="L457">
        <f>'IGM Paste'!K458</f>
        <v>0</v>
      </c>
      <c r="M457" s="20" t="str">
        <f>IF('IGM Paste'!R458=0,"Flat",'IGM Paste'!R458)</f>
        <v>Flat</v>
      </c>
      <c r="N457" s="177">
        <f>'IGM Paste'!AH458</f>
        <v>0</v>
      </c>
      <c r="O457" s="403">
        <f>'IGM Paste'!O458</f>
        <v>0</v>
      </c>
      <c r="P457">
        <f>'IGM Paste'!BC458</f>
        <v>0</v>
      </c>
    </row>
    <row r="458" spans="1:16" x14ac:dyDescent="0.3">
      <c r="A458" s="334">
        <f>'IGM Paste'!A459</f>
        <v>0</v>
      </c>
      <c r="B458">
        <f>'IGM Paste'!Y459</f>
        <v>0</v>
      </c>
      <c r="C458">
        <f>'IGM Paste'!C459</f>
        <v>0</v>
      </c>
      <c r="D458" s="4">
        <f>'IGM Paste'!D459</f>
        <v>0</v>
      </c>
      <c r="E458">
        <f>'IGM Paste'!E459</f>
        <v>0</v>
      </c>
      <c r="F458">
        <f>'IGM Paste'!AL459</f>
        <v>0</v>
      </c>
      <c r="G458" s="763">
        <f>'IGM Paste'!AB459</f>
        <v>0</v>
      </c>
      <c r="H458" s="5">
        <f>'IGM Paste'!F459</f>
        <v>0</v>
      </c>
      <c r="I458" t="str">
        <f>IF('IGM Paste'!H459=0,"-",'IGM Paste'!H459)</f>
        <v>-</v>
      </c>
      <c r="J458" t="str">
        <f>IF('IGM Paste'!I459=0,"-",'IGM Paste'!I459)</f>
        <v>-</v>
      </c>
      <c r="K458" t="str">
        <f>IF('IGM Paste'!J459=0,"-",'IGM Paste'!J459)</f>
        <v>-</v>
      </c>
      <c r="L458">
        <f>'IGM Paste'!K459</f>
        <v>0</v>
      </c>
      <c r="M458" s="20" t="str">
        <f>IF('IGM Paste'!R459=0,"Flat",'IGM Paste'!R459)</f>
        <v>Flat</v>
      </c>
      <c r="N458" s="177">
        <f>'IGM Paste'!AH459</f>
        <v>0</v>
      </c>
      <c r="O458" s="403">
        <f>'IGM Paste'!O459</f>
        <v>0</v>
      </c>
      <c r="P458">
        <f>'IGM Paste'!BC459</f>
        <v>0</v>
      </c>
    </row>
    <row r="459" spans="1:16" x14ac:dyDescent="0.3">
      <c r="A459" s="334">
        <f>'IGM Paste'!A460</f>
        <v>0</v>
      </c>
      <c r="B459">
        <f>'IGM Paste'!Y460</f>
        <v>0</v>
      </c>
      <c r="C459">
        <f>'IGM Paste'!C460</f>
        <v>0</v>
      </c>
      <c r="D459" s="4">
        <f>'IGM Paste'!D460</f>
        <v>0</v>
      </c>
      <c r="E459">
        <f>'IGM Paste'!E460</f>
        <v>0</v>
      </c>
      <c r="F459">
        <f>'IGM Paste'!AL460</f>
        <v>0</v>
      </c>
      <c r="G459" s="763">
        <f>'IGM Paste'!AB460</f>
        <v>0</v>
      </c>
      <c r="H459" s="5">
        <f>'IGM Paste'!F460</f>
        <v>0</v>
      </c>
      <c r="I459" t="str">
        <f>IF('IGM Paste'!H460=0,"-",'IGM Paste'!H460)</f>
        <v>-</v>
      </c>
      <c r="J459" t="str">
        <f>IF('IGM Paste'!I460=0,"-",'IGM Paste'!I460)</f>
        <v>-</v>
      </c>
      <c r="K459" t="str">
        <f>IF('IGM Paste'!J460=0,"-",'IGM Paste'!J460)</f>
        <v>-</v>
      </c>
      <c r="L459">
        <f>'IGM Paste'!K460</f>
        <v>0</v>
      </c>
      <c r="M459" s="20" t="str">
        <f>IF('IGM Paste'!R460=0,"Flat",'IGM Paste'!R460)</f>
        <v>Flat</v>
      </c>
      <c r="N459" s="177">
        <f>'IGM Paste'!AH460</f>
        <v>0</v>
      </c>
      <c r="O459" s="403">
        <f>'IGM Paste'!O460</f>
        <v>0</v>
      </c>
      <c r="P459">
        <f>'IGM Paste'!BC460</f>
        <v>0</v>
      </c>
    </row>
    <row r="460" spans="1:16" x14ac:dyDescent="0.3">
      <c r="A460" s="334">
        <f>'IGM Paste'!A461</f>
        <v>0</v>
      </c>
      <c r="B460">
        <f>'IGM Paste'!Y461</f>
        <v>0</v>
      </c>
      <c r="C460">
        <f>'IGM Paste'!C461</f>
        <v>0</v>
      </c>
      <c r="D460" s="4">
        <f>'IGM Paste'!D461</f>
        <v>0</v>
      </c>
      <c r="E460">
        <f>'IGM Paste'!E461</f>
        <v>0</v>
      </c>
      <c r="F460">
        <f>'IGM Paste'!AL461</f>
        <v>0</v>
      </c>
      <c r="G460" s="763">
        <f>'IGM Paste'!AB461</f>
        <v>0</v>
      </c>
      <c r="H460" s="5">
        <f>'IGM Paste'!F461</f>
        <v>0</v>
      </c>
      <c r="I460" t="str">
        <f>IF('IGM Paste'!H461=0,"-",'IGM Paste'!H461)</f>
        <v>-</v>
      </c>
      <c r="J460" t="str">
        <f>IF('IGM Paste'!I461=0,"-",'IGM Paste'!I461)</f>
        <v>-</v>
      </c>
      <c r="K460" t="str">
        <f>IF('IGM Paste'!J461=0,"-",'IGM Paste'!J461)</f>
        <v>-</v>
      </c>
      <c r="L460">
        <f>'IGM Paste'!K461</f>
        <v>0</v>
      </c>
      <c r="M460" s="20" t="str">
        <f>IF('IGM Paste'!R461=0,"Flat",'IGM Paste'!R461)</f>
        <v>Flat</v>
      </c>
      <c r="N460" s="177">
        <f>'IGM Paste'!AH461</f>
        <v>0</v>
      </c>
      <c r="O460" s="403">
        <f>'IGM Paste'!O461</f>
        <v>0</v>
      </c>
      <c r="P460">
        <f>'IGM Paste'!BC461</f>
        <v>0</v>
      </c>
    </row>
    <row r="461" spans="1:16" x14ac:dyDescent="0.3">
      <c r="A461" s="334">
        <f>'IGM Paste'!A462</f>
        <v>0</v>
      </c>
      <c r="B461">
        <f>'IGM Paste'!Y462</f>
        <v>0</v>
      </c>
      <c r="C461">
        <f>'IGM Paste'!C462</f>
        <v>0</v>
      </c>
      <c r="D461" s="4">
        <f>'IGM Paste'!D462</f>
        <v>0</v>
      </c>
      <c r="E461">
        <f>'IGM Paste'!E462</f>
        <v>0</v>
      </c>
      <c r="F461">
        <f>'IGM Paste'!AL462</f>
        <v>0</v>
      </c>
      <c r="G461" s="763">
        <f>'IGM Paste'!AB462</f>
        <v>0</v>
      </c>
      <c r="H461" s="5">
        <f>'IGM Paste'!F462</f>
        <v>0</v>
      </c>
      <c r="I461" t="str">
        <f>IF('IGM Paste'!H462=0,"-",'IGM Paste'!H462)</f>
        <v>-</v>
      </c>
      <c r="J461" t="str">
        <f>IF('IGM Paste'!I462=0,"-",'IGM Paste'!I462)</f>
        <v>-</v>
      </c>
      <c r="K461" t="str">
        <f>IF('IGM Paste'!J462=0,"-",'IGM Paste'!J462)</f>
        <v>-</v>
      </c>
      <c r="L461">
        <f>'IGM Paste'!K462</f>
        <v>0</v>
      </c>
      <c r="M461" s="20" t="str">
        <f>IF('IGM Paste'!R462=0,"Flat",'IGM Paste'!R462)</f>
        <v>Flat</v>
      </c>
      <c r="N461" s="177">
        <f>'IGM Paste'!AH462</f>
        <v>0</v>
      </c>
      <c r="O461" s="403">
        <f>'IGM Paste'!O462</f>
        <v>0</v>
      </c>
      <c r="P461">
        <f>'IGM Paste'!BC462</f>
        <v>0</v>
      </c>
    </row>
    <row r="462" spans="1:16" x14ac:dyDescent="0.3">
      <c r="A462" s="334">
        <f>'IGM Paste'!A463</f>
        <v>0</v>
      </c>
      <c r="B462">
        <f>'IGM Paste'!Y463</f>
        <v>0</v>
      </c>
      <c r="C462">
        <f>'IGM Paste'!C463</f>
        <v>0</v>
      </c>
      <c r="D462" s="4">
        <f>'IGM Paste'!D463</f>
        <v>0</v>
      </c>
      <c r="E462">
        <f>'IGM Paste'!E463</f>
        <v>0</v>
      </c>
      <c r="F462">
        <f>'IGM Paste'!AL463</f>
        <v>0</v>
      </c>
      <c r="G462" s="763">
        <f>'IGM Paste'!AB463</f>
        <v>0</v>
      </c>
      <c r="H462" s="5">
        <f>'IGM Paste'!F463</f>
        <v>0</v>
      </c>
      <c r="I462" t="str">
        <f>IF('IGM Paste'!H463=0,"-",'IGM Paste'!H463)</f>
        <v>-</v>
      </c>
      <c r="J462" t="str">
        <f>IF('IGM Paste'!I463=0,"-",'IGM Paste'!I463)</f>
        <v>-</v>
      </c>
      <c r="K462" t="str">
        <f>IF('IGM Paste'!J463=0,"-",'IGM Paste'!J463)</f>
        <v>-</v>
      </c>
      <c r="L462">
        <f>'IGM Paste'!K463</f>
        <v>0</v>
      </c>
      <c r="M462" s="20" t="str">
        <f>IF('IGM Paste'!R463=0,"Flat",'IGM Paste'!R463)</f>
        <v>Flat</v>
      </c>
      <c r="N462" s="177">
        <f>'IGM Paste'!AH463</f>
        <v>0</v>
      </c>
      <c r="O462" s="403">
        <f>'IGM Paste'!O463</f>
        <v>0</v>
      </c>
      <c r="P462">
        <f>'IGM Paste'!BC463</f>
        <v>0</v>
      </c>
    </row>
    <row r="463" spans="1:16" x14ac:dyDescent="0.3">
      <c r="A463" s="334">
        <f>'IGM Paste'!A464</f>
        <v>0</v>
      </c>
      <c r="B463">
        <f>'IGM Paste'!Y464</f>
        <v>0</v>
      </c>
      <c r="C463">
        <f>'IGM Paste'!C464</f>
        <v>0</v>
      </c>
      <c r="D463" s="4">
        <f>'IGM Paste'!D464</f>
        <v>0</v>
      </c>
      <c r="E463">
        <f>'IGM Paste'!E464</f>
        <v>0</v>
      </c>
      <c r="F463">
        <f>'IGM Paste'!AL464</f>
        <v>0</v>
      </c>
      <c r="G463" s="763">
        <f>'IGM Paste'!AB464</f>
        <v>0</v>
      </c>
      <c r="H463" s="5">
        <f>'IGM Paste'!F464</f>
        <v>0</v>
      </c>
      <c r="I463" t="str">
        <f>IF('IGM Paste'!H464=0,"-",'IGM Paste'!H464)</f>
        <v>-</v>
      </c>
      <c r="J463" t="str">
        <f>IF('IGM Paste'!I464=0,"-",'IGM Paste'!I464)</f>
        <v>-</v>
      </c>
      <c r="K463" t="str">
        <f>IF('IGM Paste'!J464=0,"-",'IGM Paste'!J464)</f>
        <v>-</v>
      </c>
      <c r="L463">
        <f>'IGM Paste'!K464</f>
        <v>0</v>
      </c>
      <c r="M463" s="20" t="str">
        <f>IF('IGM Paste'!R464=0,"Flat",'IGM Paste'!R464)</f>
        <v>Flat</v>
      </c>
      <c r="N463" s="177">
        <f>'IGM Paste'!AH464</f>
        <v>0</v>
      </c>
      <c r="O463" s="403">
        <f>'IGM Paste'!O464</f>
        <v>0</v>
      </c>
      <c r="P463">
        <f>'IGM Paste'!BC464</f>
        <v>0</v>
      </c>
    </row>
    <row r="464" spans="1:16" x14ac:dyDescent="0.3">
      <c r="A464" s="334">
        <f>'IGM Paste'!A465</f>
        <v>0</v>
      </c>
      <c r="B464">
        <f>'IGM Paste'!Y465</f>
        <v>0</v>
      </c>
      <c r="C464">
        <f>'IGM Paste'!C465</f>
        <v>0</v>
      </c>
      <c r="D464" s="4">
        <f>'IGM Paste'!D465</f>
        <v>0</v>
      </c>
      <c r="E464">
        <f>'IGM Paste'!E465</f>
        <v>0</v>
      </c>
      <c r="F464">
        <f>'IGM Paste'!AL465</f>
        <v>0</v>
      </c>
      <c r="G464" s="763">
        <f>'IGM Paste'!AB465</f>
        <v>0</v>
      </c>
      <c r="H464" s="5">
        <f>'IGM Paste'!F465</f>
        <v>0</v>
      </c>
      <c r="I464" t="str">
        <f>IF('IGM Paste'!H465=0,"-",'IGM Paste'!H465)</f>
        <v>-</v>
      </c>
      <c r="J464" t="str">
        <f>IF('IGM Paste'!I465=0,"-",'IGM Paste'!I465)</f>
        <v>-</v>
      </c>
      <c r="K464" t="str">
        <f>IF('IGM Paste'!J465=0,"-",'IGM Paste'!J465)</f>
        <v>-</v>
      </c>
      <c r="L464">
        <f>'IGM Paste'!K465</f>
        <v>0</v>
      </c>
      <c r="M464" s="20" t="str">
        <f>IF('IGM Paste'!R465=0,"Flat",'IGM Paste'!R465)</f>
        <v>Flat</v>
      </c>
      <c r="N464" s="177">
        <f>'IGM Paste'!AH465</f>
        <v>0</v>
      </c>
      <c r="O464" s="403">
        <f>'IGM Paste'!O465</f>
        <v>0</v>
      </c>
      <c r="P464">
        <f>'IGM Paste'!BC465</f>
        <v>0</v>
      </c>
    </row>
    <row r="465" spans="1:16" x14ac:dyDescent="0.3">
      <c r="A465" s="334">
        <f>'IGM Paste'!A466</f>
        <v>0</v>
      </c>
      <c r="B465">
        <f>'IGM Paste'!Y466</f>
        <v>0</v>
      </c>
      <c r="C465">
        <f>'IGM Paste'!C466</f>
        <v>0</v>
      </c>
      <c r="D465" s="4">
        <f>'IGM Paste'!D466</f>
        <v>0</v>
      </c>
      <c r="E465">
        <f>'IGM Paste'!E466</f>
        <v>0</v>
      </c>
      <c r="F465">
        <f>'IGM Paste'!AL466</f>
        <v>0</v>
      </c>
      <c r="G465" s="763">
        <f>'IGM Paste'!AB466</f>
        <v>0</v>
      </c>
      <c r="H465" s="5">
        <f>'IGM Paste'!F466</f>
        <v>0</v>
      </c>
      <c r="I465" t="str">
        <f>IF('IGM Paste'!H466=0,"-",'IGM Paste'!H466)</f>
        <v>-</v>
      </c>
      <c r="J465" t="str">
        <f>IF('IGM Paste'!I466=0,"-",'IGM Paste'!I466)</f>
        <v>-</v>
      </c>
      <c r="K465" t="str">
        <f>IF('IGM Paste'!J466=0,"-",'IGM Paste'!J466)</f>
        <v>-</v>
      </c>
      <c r="L465">
        <f>'IGM Paste'!K466</f>
        <v>0</v>
      </c>
      <c r="M465" s="20" t="str">
        <f>IF('IGM Paste'!R466=0,"Flat",'IGM Paste'!R466)</f>
        <v>Flat</v>
      </c>
      <c r="N465" s="177">
        <f>'IGM Paste'!AH466</f>
        <v>0</v>
      </c>
      <c r="O465" s="403">
        <f>'IGM Paste'!O466</f>
        <v>0</v>
      </c>
      <c r="P465">
        <f>'IGM Paste'!BC466</f>
        <v>0</v>
      </c>
    </row>
    <row r="466" spans="1:16" x14ac:dyDescent="0.3">
      <c r="A466" s="334">
        <f>'IGM Paste'!A467</f>
        <v>0</v>
      </c>
      <c r="B466">
        <f>'IGM Paste'!Y467</f>
        <v>0</v>
      </c>
      <c r="C466">
        <f>'IGM Paste'!C467</f>
        <v>0</v>
      </c>
      <c r="D466" s="4">
        <f>'IGM Paste'!D467</f>
        <v>0</v>
      </c>
      <c r="E466">
        <f>'IGM Paste'!E467</f>
        <v>0</v>
      </c>
      <c r="F466">
        <f>'IGM Paste'!AL467</f>
        <v>0</v>
      </c>
      <c r="G466" s="763">
        <f>'IGM Paste'!AB467</f>
        <v>0</v>
      </c>
      <c r="H466" s="5">
        <f>'IGM Paste'!F467</f>
        <v>0</v>
      </c>
      <c r="I466" t="str">
        <f>IF('IGM Paste'!H467=0,"-",'IGM Paste'!H467)</f>
        <v>-</v>
      </c>
      <c r="J466" t="str">
        <f>IF('IGM Paste'!I467=0,"-",'IGM Paste'!I467)</f>
        <v>-</v>
      </c>
      <c r="K466" t="str">
        <f>IF('IGM Paste'!J467=0,"-",'IGM Paste'!J467)</f>
        <v>-</v>
      </c>
      <c r="L466">
        <f>'IGM Paste'!K467</f>
        <v>0</v>
      </c>
      <c r="M466" s="20" t="str">
        <f>IF('IGM Paste'!R467=0,"Flat",'IGM Paste'!R467)</f>
        <v>Flat</v>
      </c>
      <c r="N466" s="177">
        <f>'IGM Paste'!AH467</f>
        <v>0</v>
      </c>
      <c r="O466" s="403">
        <f>'IGM Paste'!O467</f>
        <v>0</v>
      </c>
      <c r="P466">
        <f>'IGM Paste'!BC467</f>
        <v>0</v>
      </c>
    </row>
    <row r="467" spans="1:16" x14ac:dyDescent="0.3">
      <c r="A467" s="334">
        <f>'IGM Paste'!A468</f>
        <v>0</v>
      </c>
      <c r="B467">
        <f>'IGM Paste'!Y468</f>
        <v>0</v>
      </c>
      <c r="C467">
        <f>'IGM Paste'!C468</f>
        <v>0</v>
      </c>
      <c r="D467" s="4">
        <f>'IGM Paste'!D468</f>
        <v>0</v>
      </c>
      <c r="E467">
        <f>'IGM Paste'!E468</f>
        <v>0</v>
      </c>
      <c r="F467">
        <f>'IGM Paste'!AL468</f>
        <v>0</v>
      </c>
      <c r="G467" s="763">
        <f>'IGM Paste'!AB468</f>
        <v>0</v>
      </c>
      <c r="H467" s="5">
        <f>'IGM Paste'!F468</f>
        <v>0</v>
      </c>
      <c r="I467" t="str">
        <f>IF('IGM Paste'!H468=0,"-",'IGM Paste'!H468)</f>
        <v>-</v>
      </c>
      <c r="J467" t="str">
        <f>IF('IGM Paste'!I468=0,"-",'IGM Paste'!I468)</f>
        <v>-</v>
      </c>
      <c r="K467" t="str">
        <f>IF('IGM Paste'!J468=0,"-",'IGM Paste'!J468)</f>
        <v>-</v>
      </c>
      <c r="L467">
        <f>'IGM Paste'!K468</f>
        <v>0</v>
      </c>
      <c r="M467" s="20" t="str">
        <f>IF('IGM Paste'!R468=0,"Flat",'IGM Paste'!R468)</f>
        <v>Flat</v>
      </c>
      <c r="N467" s="177">
        <f>'IGM Paste'!AH468</f>
        <v>0</v>
      </c>
      <c r="O467" s="403">
        <f>'IGM Paste'!O468</f>
        <v>0</v>
      </c>
      <c r="P467">
        <f>'IGM Paste'!BC468</f>
        <v>0</v>
      </c>
    </row>
    <row r="468" spans="1:16" x14ac:dyDescent="0.3">
      <c r="A468" s="334">
        <f>'IGM Paste'!A469</f>
        <v>0</v>
      </c>
      <c r="B468">
        <f>'IGM Paste'!Y469</f>
        <v>0</v>
      </c>
      <c r="C468">
        <f>'IGM Paste'!C469</f>
        <v>0</v>
      </c>
      <c r="D468" s="4">
        <f>'IGM Paste'!D469</f>
        <v>0</v>
      </c>
      <c r="E468">
        <f>'IGM Paste'!E469</f>
        <v>0</v>
      </c>
      <c r="F468">
        <f>'IGM Paste'!AL469</f>
        <v>0</v>
      </c>
      <c r="G468" s="763">
        <f>'IGM Paste'!AB469</f>
        <v>0</v>
      </c>
      <c r="H468" s="5">
        <f>'IGM Paste'!F469</f>
        <v>0</v>
      </c>
      <c r="I468" t="str">
        <f>IF('IGM Paste'!H469=0,"-",'IGM Paste'!H469)</f>
        <v>-</v>
      </c>
      <c r="J468" t="str">
        <f>IF('IGM Paste'!I469=0,"-",'IGM Paste'!I469)</f>
        <v>-</v>
      </c>
      <c r="K468" t="str">
        <f>IF('IGM Paste'!J469=0,"-",'IGM Paste'!J469)</f>
        <v>-</v>
      </c>
      <c r="L468">
        <f>'IGM Paste'!K469</f>
        <v>0</v>
      </c>
      <c r="M468" s="20" t="str">
        <f>IF('IGM Paste'!R469=0,"Flat",'IGM Paste'!R469)</f>
        <v>Flat</v>
      </c>
      <c r="N468" s="177">
        <f>'IGM Paste'!AH469</f>
        <v>0</v>
      </c>
      <c r="O468" s="403">
        <f>'IGM Paste'!O469</f>
        <v>0</v>
      </c>
      <c r="P468">
        <f>'IGM Paste'!BC469</f>
        <v>0</v>
      </c>
    </row>
    <row r="469" spans="1:16" x14ac:dyDescent="0.3">
      <c r="A469" s="334">
        <f>'IGM Paste'!A470</f>
        <v>0</v>
      </c>
      <c r="B469">
        <f>'IGM Paste'!Y470</f>
        <v>0</v>
      </c>
      <c r="C469">
        <f>'IGM Paste'!C470</f>
        <v>0</v>
      </c>
      <c r="D469" s="4">
        <f>'IGM Paste'!D470</f>
        <v>0</v>
      </c>
      <c r="E469">
        <f>'IGM Paste'!E470</f>
        <v>0</v>
      </c>
      <c r="F469">
        <f>'IGM Paste'!AL470</f>
        <v>0</v>
      </c>
      <c r="G469" s="763">
        <f>'IGM Paste'!AB470</f>
        <v>0</v>
      </c>
      <c r="H469" s="5">
        <f>'IGM Paste'!F470</f>
        <v>0</v>
      </c>
      <c r="I469" t="str">
        <f>IF('IGM Paste'!H470=0,"-",'IGM Paste'!H470)</f>
        <v>-</v>
      </c>
      <c r="J469" t="str">
        <f>IF('IGM Paste'!I470=0,"-",'IGM Paste'!I470)</f>
        <v>-</v>
      </c>
      <c r="K469" t="str">
        <f>IF('IGM Paste'!J470=0,"-",'IGM Paste'!J470)</f>
        <v>-</v>
      </c>
      <c r="L469">
        <f>'IGM Paste'!K470</f>
        <v>0</v>
      </c>
      <c r="M469" s="20" t="str">
        <f>IF('IGM Paste'!R470=0,"Flat",'IGM Paste'!R470)</f>
        <v>Flat</v>
      </c>
      <c r="N469" s="177">
        <f>'IGM Paste'!AH470</f>
        <v>0</v>
      </c>
      <c r="O469" s="403">
        <f>'IGM Paste'!O470</f>
        <v>0</v>
      </c>
      <c r="P469">
        <f>'IGM Paste'!BC470</f>
        <v>0</v>
      </c>
    </row>
    <row r="470" spans="1:16" x14ac:dyDescent="0.3">
      <c r="A470" s="334">
        <f>'IGM Paste'!A471</f>
        <v>0</v>
      </c>
      <c r="B470">
        <f>'IGM Paste'!Y471</f>
        <v>0</v>
      </c>
      <c r="C470">
        <f>'IGM Paste'!C471</f>
        <v>0</v>
      </c>
      <c r="D470" s="4">
        <f>'IGM Paste'!D471</f>
        <v>0</v>
      </c>
      <c r="E470">
        <f>'IGM Paste'!E471</f>
        <v>0</v>
      </c>
      <c r="F470">
        <f>'IGM Paste'!AL471</f>
        <v>0</v>
      </c>
      <c r="G470" s="763">
        <f>'IGM Paste'!AB471</f>
        <v>0</v>
      </c>
      <c r="H470" s="5">
        <f>'IGM Paste'!F471</f>
        <v>0</v>
      </c>
      <c r="I470" t="str">
        <f>IF('IGM Paste'!H471=0,"-",'IGM Paste'!H471)</f>
        <v>-</v>
      </c>
      <c r="J470" t="str">
        <f>IF('IGM Paste'!I471=0,"-",'IGM Paste'!I471)</f>
        <v>-</v>
      </c>
      <c r="K470" t="str">
        <f>IF('IGM Paste'!J471=0,"-",'IGM Paste'!J471)</f>
        <v>-</v>
      </c>
      <c r="L470">
        <f>'IGM Paste'!K471</f>
        <v>0</v>
      </c>
      <c r="M470" s="20" t="str">
        <f>IF('IGM Paste'!R471=0,"Flat",'IGM Paste'!R471)</f>
        <v>Flat</v>
      </c>
      <c r="N470" s="177">
        <f>'IGM Paste'!AH471</f>
        <v>0</v>
      </c>
      <c r="O470" s="403">
        <f>'IGM Paste'!O471</f>
        <v>0</v>
      </c>
      <c r="P470">
        <f>'IGM Paste'!BC471</f>
        <v>0</v>
      </c>
    </row>
    <row r="471" spans="1:16" x14ac:dyDescent="0.3">
      <c r="A471" s="334">
        <f>'IGM Paste'!A472</f>
        <v>0</v>
      </c>
      <c r="B471">
        <f>'IGM Paste'!Y472</f>
        <v>0</v>
      </c>
      <c r="C471">
        <f>'IGM Paste'!C472</f>
        <v>0</v>
      </c>
      <c r="D471" s="4">
        <f>'IGM Paste'!D472</f>
        <v>0</v>
      </c>
      <c r="E471">
        <f>'IGM Paste'!E472</f>
        <v>0</v>
      </c>
      <c r="F471">
        <f>'IGM Paste'!AL472</f>
        <v>0</v>
      </c>
      <c r="G471" s="763">
        <f>'IGM Paste'!AB472</f>
        <v>0</v>
      </c>
      <c r="H471" s="5">
        <f>'IGM Paste'!F472</f>
        <v>0</v>
      </c>
      <c r="I471" t="str">
        <f>IF('IGM Paste'!H472=0,"-",'IGM Paste'!H472)</f>
        <v>-</v>
      </c>
      <c r="J471" t="str">
        <f>IF('IGM Paste'!I472=0,"-",'IGM Paste'!I472)</f>
        <v>-</v>
      </c>
      <c r="K471" t="str">
        <f>IF('IGM Paste'!J472=0,"-",'IGM Paste'!J472)</f>
        <v>-</v>
      </c>
      <c r="L471">
        <f>'IGM Paste'!K472</f>
        <v>0</v>
      </c>
      <c r="M471" s="20" t="str">
        <f>IF('IGM Paste'!R472=0,"Flat",'IGM Paste'!R472)</f>
        <v>Flat</v>
      </c>
      <c r="N471" s="177">
        <f>'IGM Paste'!AH472</f>
        <v>0</v>
      </c>
      <c r="O471" s="403">
        <f>'IGM Paste'!O472</f>
        <v>0</v>
      </c>
      <c r="P471">
        <f>'IGM Paste'!BC472</f>
        <v>0</v>
      </c>
    </row>
    <row r="472" spans="1:16" x14ac:dyDescent="0.3">
      <c r="A472" s="334">
        <f>'IGM Paste'!A473</f>
        <v>0</v>
      </c>
      <c r="B472">
        <f>'IGM Paste'!Y473</f>
        <v>0</v>
      </c>
      <c r="C472">
        <f>'IGM Paste'!C473</f>
        <v>0</v>
      </c>
      <c r="D472" s="4">
        <f>'IGM Paste'!D473</f>
        <v>0</v>
      </c>
      <c r="E472">
        <f>'IGM Paste'!E473</f>
        <v>0</v>
      </c>
      <c r="F472">
        <f>'IGM Paste'!AL473</f>
        <v>0</v>
      </c>
      <c r="G472" s="763">
        <f>'IGM Paste'!AB473</f>
        <v>0</v>
      </c>
      <c r="H472" s="5">
        <f>'IGM Paste'!F473</f>
        <v>0</v>
      </c>
      <c r="I472" t="str">
        <f>IF('IGM Paste'!H473=0,"-",'IGM Paste'!H473)</f>
        <v>-</v>
      </c>
      <c r="J472" t="str">
        <f>IF('IGM Paste'!I473=0,"-",'IGM Paste'!I473)</f>
        <v>-</v>
      </c>
      <c r="K472" t="str">
        <f>IF('IGM Paste'!J473=0,"-",'IGM Paste'!J473)</f>
        <v>-</v>
      </c>
      <c r="L472">
        <f>'IGM Paste'!K473</f>
        <v>0</v>
      </c>
      <c r="M472" s="20" t="str">
        <f>IF('IGM Paste'!R473=0,"Flat",'IGM Paste'!R473)</f>
        <v>Flat</v>
      </c>
      <c r="N472" s="177">
        <f>'IGM Paste'!AH473</f>
        <v>0</v>
      </c>
      <c r="O472" s="403">
        <f>'IGM Paste'!O473</f>
        <v>0</v>
      </c>
      <c r="P472">
        <f>'IGM Paste'!BC473</f>
        <v>0</v>
      </c>
    </row>
    <row r="473" spans="1:16" x14ac:dyDescent="0.3">
      <c r="A473" s="334">
        <f>'IGM Paste'!A474</f>
        <v>0</v>
      </c>
      <c r="B473">
        <f>'IGM Paste'!Y474</f>
        <v>0</v>
      </c>
      <c r="C473">
        <f>'IGM Paste'!C474</f>
        <v>0</v>
      </c>
      <c r="D473" s="4">
        <f>'IGM Paste'!D474</f>
        <v>0</v>
      </c>
      <c r="E473">
        <f>'IGM Paste'!E474</f>
        <v>0</v>
      </c>
      <c r="F473">
        <f>'IGM Paste'!AL474</f>
        <v>0</v>
      </c>
      <c r="G473" s="763">
        <f>'IGM Paste'!AB474</f>
        <v>0</v>
      </c>
      <c r="H473" s="5">
        <f>'IGM Paste'!F474</f>
        <v>0</v>
      </c>
      <c r="I473" t="str">
        <f>IF('IGM Paste'!H474=0,"-",'IGM Paste'!H474)</f>
        <v>-</v>
      </c>
      <c r="J473" t="str">
        <f>IF('IGM Paste'!I474=0,"-",'IGM Paste'!I474)</f>
        <v>-</v>
      </c>
      <c r="K473" t="str">
        <f>IF('IGM Paste'!J474=0,"-",'IGM Paste'!J474)</f>
        <v>-</v>
      </c>
      <c r="L473">
        <f>'IGM Paste'!K474</f>
        <v>0</v>
      </c>
      <c r="M473" s="20" t="str">
        <f>IF('IGM Paste'!R474=0,"Flat",'IGM Paste'!R474)</f>
        <v>Flat</v>
      </c>
      <c r="N473" s="177">
        <f>'IGM Paste'!AH474</f>
        <v>0</v>
      </c>
      <c r="O473" s="403">
        <f>'IGM Paste'!O474</f>
        <v>0</v>
      </c>
      <c r="P473">
        <f>'IGM Paste'!BC474</f>
        <v>0</v>
      </c>
    </row>
    <row r="474" spans="1:16" x14ac:dyDescent="0.3">
      <c r="A474" s="334">
        <f>'IGM Paste'!A475</f>
        <v>0</v>
      </c>
      <c r="B474">
        <f>'IGM Paste'!Y475</f>
        <v>0</v>
      </c>
      <c r="C474">
        <f>'IGM Paste'!C475</f>
        <v>0</v>
      </c>
      <c r="D474" s="4">
        <f>'IGM Paste'!D475</f>
        <v>0</v>
      </c>
      <c r="E474">
        <f>'IGM Paste'!E475</f>
        <v>0</v>
      </c>
      <c r="F474">
        <f>'IGM Paste'!AL475</f>
        <v>0</v>
      </c>
      <c r="G474" s="763">
        <f>'IGM Paste'!AB475</f>
        <v>0</v>
      </c>
      <c r="H474" s="5">
        <f>'IGM Paste'!F475</f>
        <v>0</v>
      </c>
      <c r="I474" t="str">
        <f>IF('IGM Paste'!H475=0,"-",'IGM Paste'!H475)</f>
        <v>-</v>
      </c>
      <c r="J474" t="str">
        <f>IF('IGM Paste'!I475=0,"-",'IGM Paste'!I475)</f>
        <v>-</v>
      </c>
      <c r="K474" t="str">
        <f>IF('IGM Paste'!J475=0,"-",'IGM Paste'!J475)</f>
        <v>-</v>
      </c>
      <c r="L474">
        <f>'IGM Paste'!K475</f>
        <v>0</v>
      </c>
      <c r="M474" s="20" t="str">
        <f>IF('IGM Paste'!R475=0,"Flat",'IGM Paste'!R475)</f>
        <v>Flat</v>
      </c>
      <c r="N474" s="177">
        <f>'IGM Paste'!AH475</f>
        <v>0</v>
      </c>
      <c r="O474" s="403">
        <f>'IGM Paste'!O475</f>
        <v>0</v>
      </c>
      <c r="P474">
        <f>'IGM Paste'!BC475</f>
        <v>0</v>
      </c>
    </row>
    <row r="475" spans="1:16" x14ac:dyDescent="0.3">
      <c r="A475" s="334">
        <f>'IGM Paste'!A476</f>
        <v>0</v>
      </c>
      <c r="B475">
        <f>'IGM Paste'!Y476</f>
        <v>0</v>
      </c>
      <c r="C475">
        <f>'IGM Paste'!C476</f>
        <v>0</v>
      </c>
      <c r="D475" s="4">
        <f>'IGM Paste'!D476</f>
        <v>0</v>
      </c>
      <c r="E475">
        <f>'IGM Paste'!E476</f>
        <v>0</v>
      </c>
      <c r="F475">
        <f>'IGM Paste'!AL476</f>
        <v>0</v>
      </c>
      <c r="G475" s="763">
        <f>'IGM Paste'!AB476</f>
        <v>0</v>
      </c>
      <c r="H475" s="5">
        <f>'IGM Paste'!F476</f>
        <v>0</v>
      </c>
      <c r="I475" t="str">
        <f>IF('IGM Paste'!H476=0,"-",'IGM Paste'!H476)</f>
        <v>-</v>
      </c>
      <c r="J475" t="str">
        <f>IF('IGM Paste'!I476=0,"-",'IGM Paste'!I476)</f>
        <v>-</v>
      </c>
      <c r="K475" t="str">
        <f>IF('IGM Paste'!J476=0,"-",'IGM Paste'!J476)</f>
        <v>-</v>
      </c>
      <c r="L475">
        <f>'IGM Paste'!K476</f>
        <v>0</v>
      </c>
      <c r="M475" s="20" t="str">
        <f>IF('IGM Paste'!R476=0,"Flat",'IGM Paste'!R476)</f>
        <v>Flat</v>
      </c>
      <c r="N475" s="177">
        <f>'IGM Paste'!AH476</f>
        <v>0</v>
      </c>
      <c r="O475" s="403">
        <f>'IGM Paste'!O476</f>
        <v>0</v>
      </c>
      <c r="P475">
        <f>'IGM Paste'!BC476</f>
        <v>0</v>
      </c>
    </row>
    <row r="476" spans="1:16" x14ac:dyDescent="0.3">
      <c r="A476" s="334">
        <f>'IGM Paste'!A477</f>
        <v>0</v>
      </c>
      <c r="B476">
        <f>'IGM Paste'!Y477</f>
        <v>0</v>
      </c>
      <c r="C476">
        <f>'IGM Paste'!C477</f>
        <v>0</v>
      </c>
      <c r="D476" s="4">
        <f>'IGM Paste'!D477</f>
        <v>0</v>
      </c>
      <c r="E476">
        <f>'IGM Paste'!E477</f>
        <v>0</v>
      </c>
      <c r="F476">
        <f>'IGM Paste'!AL477</f>
        <v>0</v>
      </c>
      <c r="G476" s="763">
        <f>'IGM Paste'!AB477</f>
        <v>0</v>
      </c>
      <c r="H476" s="5">
        <f>'IGM Paste'!F477</f>
        <v>0</v>
      </c>
      <c r="I476" t="str">
        <f>IF('IGM Paste'!H477=0,"-",'IGM Paste'!H477)</f>
        <v>-</v>
      </c>
      <c r="J476" t="str">
        <f>IF('IGM Paste'!I477=0,"-",'IGM Paste'!I477)</f>
        <v>-</v>
      </c>
      <c r="K476" t="str">
        <f>IF('IGM Paste'!J477=0,"-",'IGM Paste'!J477)</f>
        <v>-</v>
      </c>
      <c r="L476">
        <f>'IGM Paste'!K477</f>
        <v>0</v>
      </c>
      <c r="M476" s="20" t="str">
        <f>IF('IGM Paste'!R477=0,"Flat",'IGM Paste'!R477)</f>
        <v>Flat</v>
      </c>
      <c r="N476" s="177">
        <f>'IGM Paste'!AH477</f>
        <v>0</v>
      </c>
      <c r="O476" s="403">
        <f>'IGM Paste'!O477</f>
        <v>0</v>
      </c>
      <c r="P476">
        <f>'IGM Paste'!BC477</f>
        <v>0</v>
      </c>
    </row>
    <row r="477" spans="1:16" x14ac:dyDescent="0.3">
      <c r="A477" s="334">
        <f>'IGM Paste'!A478</f>
        <v>0</v>
      </c>
      <c r="B477">
        <f>'IGM Paste'!Y478</f>
        <v>0</v>
      </c>
      <c r="C477">
        <f>'IGM Paste'!C478</f>
        <v>0</v>
      </c>
      <c r="D477" s="4">
        <f>'IGM Paste'!D478</f>
        <v>0</v>
      </c>
      <c r="E477">
        <f>'IGM Paste'!E478</f>
        <v>0</v>
      </c>
      <c r="F477">
        <f>'IGM Paste'!AL478</f>
        <v>0</v>
      </c>
      <c r="G477" s="763">
        <f>'IGM Paste'!AB478</f>
        <v>0</v>
      </c>
      <c r="H477" s="5">
        <f>'IGM Paste'!F478</f>
        <v>0</v>
      </c>
      <c r="I477" t="str">
        <f>IF('IGM Paste'!H478=0,"-",'IGM Paste'!H478)</f>
        <v>-</v>
      </c>
      <c r="J477" t="str">
        <f>IF('IGM Paste'!I478=0,"-",'IGM Paste'!I478)</f>
        <v>-</v>
      </c>
      <c r="K477" t="str">
        <f>IF('IGM Paste'!J478=0,"-",'IGM Paste'!J478)</f>
        <v>-</v>
      </c>
      <c r="L477">
        <f>'IGM Paste'!K478</f>
        <v>0</v>
      </c>
      <c r="M477" s="20" t="str">
        <f>IF('IGM Paste'!R478=0,"Flat",'IGM Paste'!R478)</f>
        <v>Flat</v>
      </c>
      <c r="N477" s="177">
        <f>'IGM Paste'!AH478</f>
        <v>0</v>
      </c>
      <c r="O477" s="403">
        <f>'IGM Paste'!O478</f>
        <v>0</v>
      </c>
      <c r="P477">
        <f>'IGM Paste'!BC478</f>
        <v>0</v>
      </c>
    </row>
    <row r="478" spans="1:16" x14ac:dyDescent="0.3">
      <c r="A478" s="334">
        <f>'IGM Paste'!A479</f>
        <v>0</v>
      </c>
      <c r="B478">
        <f>'IGM Paste'!Y479</f>
        <v>0</v>
      </c>
      <c r="C478">
        <f>'IGM Paste'!C479</f>
        <v>0</v>
      </c>
      <c r="D478" s="4">
        <f>'IGM Paste'!D479</f>
        <v>0</v>
      </c>
      <c r="E478">
        <f>'IGM Paste'!E479</f>
        <v>0</v>
      </c>
      <c r="F478">
        <f>'IGM Paste'!AL479</f>
        <v>0</v>
      </c>
      <c r="G478" s="763">
        <f>'IGM Paste'!AB479</f>
        <v>0</v>
      </c>
      <c r="H478" s="5">
        <f>'IGM Paste'!F479</f>
        <v>0</v>
      </c>
      <c r="I478" t="str">
        <f>IF('IGM Paste'!H479=0,"-",'IGM Paste'!H479)</f>
        <v>-</v>
      </c>
      <c r="J478" t="str">
        <f>IF('IGM Paste'!I479=0,"-",'IGM Paste'!I479)</f>
        <v>-</v>
      </c>
      <c r="K478" t="str">
        <f>IF('IGM Paste'!J479=0,"-",'IGM Paste'!J479)</f>
        <v>-</v>
      </c>
      <c r="L478">
        <f>'IGM Paste'!K479</f>
        <v>0</v>
      </c>
      <c r="M478" s="20" t="str">
        <f>IF('IGM Paste'!R479=0,"Flat",'IGM Paste'!R479)</f>
        <v>Flat</v>
      </c>
      <c r="N478" s="177">
        <f>'IGM Paste'!AH479</f>
        <v>0</v>
      </c>
      <c r="O478" s="403">
        <f>'IGM Paste'!O479</f>
        <v>0</v>
      </c>
      <c r="P478">
        <f>'IGM Paste'!BC479</f>
        <v>0</v>
      </c>
    </row>
    <row r="479" spans="1:16" x14ac:dyDescent="0.3">
      <c r="A479" s="334">
        <f>'IGM Paste'!A480</f>
        <v>0</v>
      </c>
      <c r="B479">
        <f>'IGM Paste'!Y480</f>
        <v>0</v>
      </c>
      <c r="C479">
        <f>'IGM Paste'!C480</f>
        <v>0</v>
      </c>
      <c r="D479" s="4">
        <f>'IGM Paste'!D480</f>
        <v>0</v>
      </c>
      <c r="E479">
        <f>'IGM Paste'!E480</f>
        <v>0</v>
      </c>
      <c r="F479">
        <f>'IGM Paste'!AL480</f>
        <v>0</v>
      </c>
      <c r="G479" s="763">
        <f>'IGM Paste'!AB480</f>
        <v>0</v>
      </c>
      <c r="H479" s="5">
        <f>'IGM Paste'!F480</f>
        <v>0</v>
      </c>
      <c r="I479" t="str">
        <f>IF('IGM Paste'!H480=0,"-",'IGM Paste'!H480)</f>
        <v>-</v>
      </c>
      <c r="J479" t="str">
        <f>IF('IGM Paste'!I480=0,"-",'IGM Paste'!I480)</f>
        <v>-</v>
      </c>
      <c r="K479" t="str">
        <f>IF('IGM Paste'!J480=0,"-",'IGM Paste'!J480)</f>
        <v>-</v>
      </c>
      <c r="L479">
        <f>'IGM Paste'!K480</f>
        <v>0</v>
      </c>
      <c r="M479" s="20" t="str">
        <f>IF('IGM Paste'!R480=0,"Flat",'IGM Paste'!R480)</f>
        <v>Flat</v>
      </c>
      <c r="N479" s="177">
        <f>'IGM Paste'!AH480</f>
        <v>0</v>
      </c>
      <c r="O479" s="403">
        <f>'IGM Paste'!O480</f>
        <v>0</v>
      </c>
      <c r="P479">
        <f>'IGM Paste'!BC480</f>
        <v>0</v>
      </c>
    </row>
    <row r="480" spans="1:16" x14ac:dyDescent="0.3">
      <c r="A480" s="334">
        <f>'IGM Paste'!A481</f>
        <v>0</v>
      </c>
      <c r="B480">
        <f>'IGM Paste'!Y481</f>
        <v>0</v>
      </c>
      <c r="C480">
        <f>'IGM Paste'!C481</f>
        <v>0</v>
      </c>
      <c r="D480" s="4">
        <f>'IGM Paste'!D481</f>
        <v>0</v>
      </c>
      <c r="E480">
        <f>'IGM Paste'!E481</f>
        <v>0</v>
      </c>
      <c r="F480">
        <f>'IGM Paste'!AL481</f>
        <v>0</v>
      </c>
      <c r="G480" s="763">
        <f>'IGM Paste'!AB481</f>
        <v>0</v>
      </c>
      <c r="H480" s="5">
        <f>'IGM Paste'!F481</f>
        <v>0</v>
      </c>
      <c r="I480" t="str">
        <f>IF('IGM Paste'!H481=0,"-",'IGM Paste'!H481)</f>
        <v>-</v>
      </c>
      <c r="J480" t="str">
        <f>IF('IGM Paste'!I481=0,"-",'IGM Paste'!I481)</f>
        <v>-</v>
      </c>
      <c r="K480" t="str">
        <f>IF('IGM Paste'!J481=0,"-",'IGM Paste'!J481)</f>
        <v>-</v>
      </c>
      <c r="L480">
        <f>'IGM Paste'!K481</f>
        <v>0</v>
      </c>
      <c r="M480" s="20" t="str">
        <f>IF('IGM Paste'!R481=0,"Flat",'IGM Paste'!R481)</f>
        <v>Flat</v>
      </c>
      <c r="N480" s="177">
        <f>'IGM Paste'!AH481</f>
        <v>0</v>
      </c>
      <c r="O480" s="403">
        <f>'IGM Paste'!O481</f>
        <v>0</v>
      </c>
      <c r="P480">
        <f>'IGM Paste'!BC481</f>
        <v>0</v>
      </c>
    </row>
    <row r="481" spans="1:16" x14ac:dyDescent="0.3">
      <c r="A481" s="334">
        <f>'IGM Paste'!A482</f>
        <v>0</v>
      </c>
      <c r="B481">
        <f>'IGM Paste'!Y482</f>
        <v>0</v>
      </c>
      <c r="C481">
        <f>'IGM Paste'!C482</f>
        <v>0</v>
      </c>
      <c r="D481" s="4">
        <f>'IGM Paste'!D482</f>
        <v>0</v>
      </c>
      <c r="E481">
        <f>'IGM Paste'!E482</f>
        <v>0</v>
      </c>
      <c r="F481">
        <f>'IGM Paste'!AL482</f>
        <v>0</v>
      </c>
      <c r="G481" s="763">
        <f>'IGM Paste'!AB482</f>
        <v>0</v>
      </c>
      <c r="H481" s="5">
        <f>'IGM Paste'!F482</f>
        <v>0</v>
      </c>
      <c r="I481" t="str">
        <f>IF('IGM Paste'!H482=0,"-",'IGM Paste'!H482)</f>
        <v>-</v>
      </c>
      <c r="J481" t="str">
        <f>IF('IGM Paste'!I482=0,"-",'IGM Paste'!I482)</f>
        <v>-</v>
      </c>
      <c r="K481" t="str">
        <f>IF('IGM Paste'!J482=0,"-",'IGM Paste'!J482)</f>
        <v>-</v>
      </c>
      <c r="L481">
        <f>'IGM Paste'!K482</f>
        <v>0</v>
      </c>
      <c r="M481" s="20" t="str">
        <f>IF('IGM Paste'!R482=0,"Flat",'IGM Paste'!R482)</f>
        <v>Flat</v>
      </c>
      <c r="N481" s="177">
        <f>'IGM Paste'!AH482</f>
        <v>0</v>
      </c>
      <c r="O481" s="403">
        <f>'IGM Paste'!O482</f>
        <v>0</v>
      </c>
      <c r="P481">
        <f>'IGM Paste'!BC482</f>
        <v>0</v>
      </c>
    </row>
    <row r="482" spans="1:16" x14ac:dyDescent="0.3">
      <c r="A482" s="334">
        <f>'IGM Paste'!A483</f>
        <v>0</v>
      </c>
      <c r="B482">
        <f>'IGM Paste'!Y483</f>
        <v>0</v>
      </c>
      <c r="C482">
        <f>'IGM Paste'!C483</f>
        <v>0</v>
      </c>
      <c r="D482" s="4">
        <f>'IGM Paste'!D483</f>
        <v>0</v>
      </c>
      <c r="E482">
        <f>'IGM Paste'!E483</f>
        <v>0</v>
      </c>
      <c r="F482">
        <f>'IGM Paste'!AL483</f>
        <v>0</v>
      </c>
      <c r="G482" s="763">
        <f>'IGM Paste'!AB483</f>
        <v>0</v>
      </c>
      <c r="H482" s="5">
        <f>'IGM Paste'!F483</f>
        <v>0</v>
      </c>
      <c r="I482" t="str">
        <f>IF('IGM Paste'!H483=0,"-",'IGM Paste'!H483)</f>
        <v>-</v>
      </c>
      <c r="J482" t="str">
        <f>IF('IGM Paste'!I483=0,"-",'IGM Paste'!I483)</f>
        <v>-</v>
      </c>
      <c r="K482" t="str">
        <f>IF('IGM Paste'!J483=0,"-",'IGM Paste'!J483)</f>
        <v>-</v>
      </c>
      <c r="L482">
        <f>'IGM Paste'!K483</f>
        <v>0</v>
      </c>
      <c r="M482" s="20" t="str">
        <f>IF('IGM Paste'!R483=0,"Flat",'IGM Paste'!R483)</f>
        <v>Flat</v>
      </c>
      <c r="N482" s="177">
        <f>'IGM Paste'!AH483</f>
        <v>0</v>
      </c>
      <c r="O482" s="403">
        <f>'IGM Paste'!O483</f>
        <v>0</v>
      </c>
      <c r="P482">
        <f>'IGM Paste'!BC483</f>
        <v>0</v>
      </c>
    </row>
    <row r="483" spans="1:16" x14ac:dyDescent="0.3">
      <c r="A483" s="334">
        <f>'IGM Paste'!A484</f>
        <v>0</v>
      </c>
      <c r="B483">
        <f>'IGM Paste'!Y484</f>
        <v>0</v>
      </c>
      <c r="C483">
        <f>'IGM Paste'!C484</f>
        <v>0</v>
      </c>
      <c r="D483" s="4">
        <f>'IGM Paste'!D484</f>
        <v>0</v>
      </c>
      <c r="E483">
        <f>'IGM Paste'!E484</f>
        <v>0</v>
      </c>
      <c r="F483">
        <f>'IGM Paste'!AL484</f>
        <v>0</v>
      </c>
      <c r="G483" s="763">
        <f>'IGM Paste'!AB484</f>
        <v>0</v>
      </c>
      <c r="H483" s="5">
        <f>'IGM Paste'!F484</f>
        <v>0</v>
      </c>
      <c r="I483" t="str">
        <f>IF('IGM Paste'!H484=0,"-",'IGM Paste'!H484)</f>
        <v>-</v>
      </c>
      <c r="J483" t="str">
        <f>IF('IGM Paste'!I484=0,"-",'IGM Paste'!I484)</f>
        <v>-</v>
      </c>
      <c r="K483" t="str">
        <f>IF('IGM Paste'!J484=0,"-",'IGM Paste'!J484)</f>
        <v>-</v>
      </c>
      <c r="L483">
        <f>'IGM Paste'!K484</f>
        <v>0</v>
      </c>
      <c r="M483" s="20" t="str">
        <f>IF('IGM Paste'!R484=0,"Flat",'IGM Paste'!R484)</f>
        <v>Flat</v>
      </c>
      <c r="N483" s="177">
        <f>'IGM Paste'!AH484</f>
        <v>0</v>
      </c>
      <c r="O483" s="403">
        <f>'IGM Paste'!O484</f>
        <v>0</v>
      </c>
      <c r="P483">
        <f>'IGM Paste'!BC484</f>
        <v>0</v>
      </c>
    </row>
    <row r="484" spans="1:16" x14ac:dyDescent="0.3">
      <c r="A484" s="334">
        <f>'IGM Paste'!A485</f>
        <v>0</v>
      </c>
      <c r="B484">
        <f>'IGM Paste'!Y485</f>
        <v>0</v>
      </c>
      <c r="C484">
        <f>'IGM Paste'!C485</f>
        <v>0</v>
      </c>
      <c r="D484" s="4">
        <f>'IGM Paste'!D485</f>
        <v>0</v>
      </c>
      <c r="E484">
        <f>'IGM Paste'!E485</f>
        <v>0</v>
      </c>
      <c r="F484">
        <f>'IGM Paste'!AL485</f>
        <v>0</v>
      </c>
      <c r="G484" s="763">
        <f>'IGM Paste'!AB485</f>
        <v>0</v>
      </c>
      <c r="H484" s="5">
        <f>'IGM Paste'!F485</f>
        <v>0</v>
      </c>
      <c r="I484" t="str">
        <f>IF('IGM Paste'!H485=0,"-",'IGM Paste'!H485)</f>
        <v>-</v>
      </c>
      <c r="J484" t="str">
        <f>IF('IGM Paste'!I485=0,"-",'IGM Paste'!I485)</f>
        <v>-</v>
      </c>
      <c r="K484" t="str">
        <f>IF('IGM Paste'!J485=0,"-",'IGM Paste'!J485)</f>
        <v>-</v>
      </c>
      <c r="L484">
        <f>'IGM Paste'!K485</f>
        <v>0</v>
      </c>
      <c r="M484" s="20" t="str">
        <f>IF('IGM Paste'!R485=0,"Flat",'IGM Paste'!R485)</f>
        <v>Flat</v>
      </c>
      <c r="N484" s="177">
        <f>'IGM Paste'!AH485</f>
        <v>0</v>
      </c>
      <c r="O484" s="403">
        <f>'IGM Paste'!O485</f>
        <v>0</v>
      </c>
      <c r="P484">
        <f>'IGM Paste'!BC485</f>
        <v>0</v>
      </c>
    </row>
    <row r="485" spans="1:16" x14ac:dyDescent="0.3">
      <c r="A485" s="334">
        <f>'IGM Paste'!A486</f>
        <v>0</v>
      </c>
      <c r="B485">
        <f>'IGM Paste'!Y486</f>
        <v>0</v>
      </c>
      <c r="C485">
        <f>'IGM Paste'!C486</f>
        <v>0</v>
      </c>
      <c r="D485" s="4">
        <f>'IGM Paste'!D486</f>
        <v>0</v>
      </c>
      <c r="E485">
        <f>'IGM Paste'!E486</f>
        <v>0</v>
      </c>
      <c r="F485">
        <f>'IGM Paste'!AL486</f>
        <v>0</v>
      </c>
      <c r="G485" s="763">
        <f>'IGM Paste'!AB486</f>
        <v>0</v>
      </c>
      <c r="H485" s="5">
        <f>'IGM Paste'!F486</f>
        <v>0</v>
      </c>
      <c r="I485" t="str">
        <f>IF('IGM Paste'!H486=0,"-",'IGM Paste'!H486)</f>
        <v>-</v>
      </c>
      <c r="J485" t="str">
        <f>IF('IGM Paste'!I486=0,"-",'IGM Paste'!I486)</f>
        <v>-</v>
      </c>
      <c r="K485" t="str">
        <f>IF('IGM Paste'!J486=0,"-",'IGM Paste'!J486)</f>
        <v>-</v>
      </c>
      <c r="L485">
        <f>'IGM Paste'!K486</f>
        <v>0</v>
      </c>
      <c r="M485" s="20" t="str">
        <f>IF('IGM Paste'!R486=0,"Flat",'IGM Paste'!R486)</f>
        <v>Flat</v>
      </c>
      <c r="N485" s="177">
        <f>'IGM Paste'!AH486</f>
        <v>0</v>
      </c>
      <c r="O485" s="403">
        <f>'IGM Paste'!O486</f>
        <v>0</v>
      </c>
      <c r="P485">
        <f>'IGM Paste'!BC486</f>
        <v>0</v>
      </c>
    </row>
    <row r="486" spans="1:16" x14ac:dyDescent="0.3">
      <c r="A486" s="334">
        <f>'IGM Paste'!A487</f>
        <v>0</v>
      </c>
      <c r="B486">
        <f>'IGM Paste'!Y487</f>
        <v>0</v>
      </c>
      <c r="C486">
        <f>'IGM Paste'!C487</f>
        <v>0</v>
      </c>
      <c r="D486" s="4">
        <f>'IGM Paste'!D487</f>
        <v>0</v>
      </c>
      <c r="E486">
        <f>'IGM Paste'!E487</f>
        <v>0</v>
      </c>
      <c r="F486">
        <f>'IGM Paste'!AL487</f>
        <v>0</v>
      </c>
      <c r="G486" s="763">
        <f>'IGM Paste'!AB487</f>
        <v>0</v>
      </c>
      <c r="H486" s="5">
        <f>'IGM Paste'!F487</f>
        <v>0</v>
      </c>
      <c r="I486" t="str">
        <f>IF('IGM Paste'!H487=0,"-",'IGM Paste'!H487)</f>
        <v>-</v>
      </c>
      <c r="J486" t="str">
        <f>IF('IGM Paste'!I487=0,"-",'IGM Paste'!I487)</f>
        <v>-</v>
      </c>
      <c r="K486" t="str">
        <f>IF('IGM Paste'!J487=0,"-",'IGM Paste'!J487)</f>
        <v>-</v>
      </c>
      <c r="L486">
        <f>'IGM Paste'!K487</f>
        <v>0</v>
      </c>
      <c r="M486" s="20" t="str">
        <f>IF('IGM Paste'!R487=0,"Flat",'IGM Paste'!R487)</f>
        <v>Flat</v>
      </c>
      <c r="N486" s="177">
        <f>'IGM Paste'!AH487</f>
        <v>0</v>
      </c>
      <c r="O486" s="403">
        <f>'IGM Paste'!O487</f>
        <v>0</v>
      </c>
      <c r="P486">
        <f>'IGM Paste'!BC487</f>
        <v>0</v>
      </c>
    </row>
    <row r="487" spans="1:16" x14ac:dyDescent="0.3">
      <c r="A487" s="334">
        <f>'IGM Paste'!A488</f>
        <v>0</v>
      </c>
      <c r="B487">
        <f>'IGM Paste'!Y488</f>
        <v>0</v>
      </c>
      <c r="C487">
        <f>'IGM Paste'!C488</f>
        <v>0</v>
      </c>
      <c r="D487" s="4">
        <f>'IGM Paste'!D488</f>
        <v>0</v>
      </c>
      <c r="E487">
        <f>'IGM Paste'!E488</f>
        <v>0</v>
      </c>
      <c r="F487">
        <f>'IGM Paste'!AL488</f>
        <v>0</v>
      </c>
      <c r="G487" s="763">
        <f>'IGM Paste'!AB488</f>
        <v>0</v>
      </c>
      <c r="H487" s="5">
        <f>'IGM Paste'!F488</f>
        <v>0</v>
      </c>
      <c r="I487" t="str">
        <f>IF('IGM Paste'!H488=0,"-",'IGM Paste'!H488)</f>
        <v>-</v>
      </c>
      <c r="J487" t="str">
        <f>IF('IGM Paste'!I488=0,"-",'IGM Paste'!I488)</f>
        <v>-</v>
      </c>
      <c r="K487" t="str">
        <f>IF('IGM Paste'!J488=0,"-",'IGM Paste'!J488)</f>
        <v>-</v>
      </c>
      <c r="L487">
        <f>'IGM Paste'!K488</f>
        <v>0</v>
      </c>
      <c r="M487" s="20" t="str">
        <f>IF('IGM Paste'!R488=0,"Flat",'IGM Paste'!R488)</f>
        <v>Flat</v>
      </c>
      <c r="N487" s="177">
        <f>'IGM Paste'!AH488</f>
        <v>0</v>
      </c>
      <c r="O487" s="403">
        <f>'IGM Paste'!O488</f>
        <v>0</v>
      </c>
      <c r="P487">
        <f>'IGM Paste'!BC488</f>
        <v>0</v>
      </c>
    </row>
    <row r="488" spans="1:16" x14ac:dyDescent="0.3">
      <c r="A488" s="334">
        <f>'IGM Paste'!A489</f>
        <v>0</v>
      </c>
      <c r="B488">
        <f>'IGM Paste'!Y489</f>
        <v>0</v>
      </c>
      <c r="C488">
        <f>'IGM Paste'!C489</f>
        <v>0</v>
      </c>
      <c r="D488" s="4">
        <f>'IGM Paste'!D489</f>
        <v>0</v>
      </c>
      <c r="E488">
        <f>'IGM Paste'!E489</f>
        <v>0</v>
      </c>
      <c r="F488">
        <f>'IGM Paste'!AL489</f>
        <v>0</v>
      </c>
      <c r="G488" s="763">
        <f>'IGM Paste'!AB489</f>
        <v>0</v>
      </c>
      <c r="H488" s="5">
        <f>'IGM Paste'!F489</f>
        <v>0</v>
      </c>
      <c r="I488" t="str">
        <f>IF('IGM Paste'!H489=0,"-",'IGM Paste'!H489)</f>
        <v>-</v>
      </c>
      <c r="J488" t="str">
        <f>IF('IGM Paste'!I489=0,"-",'IGM Paste'!I489)</f>
        <v>-</v>
      </c>
      <c r="K488" t="str">
        <f>IF('IGM Paste'!J489=0,"-",'IGM Paste'!J489)</f>
        <v>-</v>
      </c>
      <c r="L488">
        <f>'IGM Paste'!K489</f>
        <v>0</v>
      </c>
      <c r="M488" s="20" t="str">
        <f>IF('IGM Paste'!R489=0,"Flat",'IGM Paste'!R489)</f>
        <v>Flat</v>
      </c>
      <c r="N488" s="177">
        <f>'IGM Paste'!AH489</f>
        <v>0</v>
      </c>
      <c r="O488" s="403">
        <f>'IGM Paste'!O489</f>
        <v>0</v>
      </c>
      <c r="P488">
        <f>'IGM Paste'!BC489</f>
        <v>0</v>
      </c>
    </row>
    <row r="489" spans="1:16" x14ac:dyDescent="0.3">
      <c r="A489" s="334">
        <f>'IGM Paste'!A490</f>
        <v>0</v>
      </c>
      <c r="B489">
        <f>'IGM Paste'!Y490</f>
        <v>0</v>
      </c>
      <c r="C489">
        <f>'IGM Paste'!C490</f>
        <v>0</v>
      </c>
      <c r="D489" s="4">
        <f>'IGM Paste'!D490</f>
        <v>0</v>
      </c>
      <c r="E489">
        <f>'IGM Paste'!E490</f>
        <v>0</v>
      </c>
      <c r="F489">
        <f>'IGM Paste'!AL490</f>
        <v>0</v>
      </c>
      <c r="G489" s="763">
        <f>'IGM Paste'!AB490</f>
        <v>0</v>
      </c>
      <c r="H489" s="5">
        <f>'IGM Paste'!F490</f>
        <v>0</v>
      </c>
      <c r="I489" t="str">
        <f>IF('IGM Paste'!H490=0,"-",'IGM Paste'!H490)</f>
        <v>-</v>
      </c>
      <c r="J489" t="str">
        <f>IF('IGM Paste'!I490=0,"-",'IGM Paste'!I490)</f>
        <v>-</v>
      </c>
      <c r="K489" t="str">
        <f>IF('IGM Paste'!J490=0,"-",'IGM Paste'!J490)</f>
        <v>-</v>
      </c>
      <c r="L489">
        <f>'IGM Paste'!K490</f>
        <v>0</v>
      </c>
      <c r="M489" s="20" t="str">
        <f>IF('IGM Paste'!R490=0,"Flat",'IGM Paste'!R490)</f>
        <v>Flat</v>
      </c>
      <c r="N489" s="177">
        <f>'IGM Paste'!AH490</f>
        <v>0</v>
      </c>
      <c r="O489" s="403">
        <f>'IGM Paste'!O490</f>
        <v>0</v>
      </c>
      <c r="P489">
        <f>'IGM Paste'!BC490</f>
        <v>0</v>
      </c>
    </row>
    <row r="490" spans="1:16" x14ac:dyDescent="0.3">
      <c r="A490" s="334">
        <f>'IGM Paste'!A491</f>
        <v>0</v>
      </c>
      <c r="B490">
        <f>'IGM Paste'!Y491</f>
        <v>0</v>
      </c>
      <c r="C490">
        <f>'IGM Paste'!C491</f>
        <v>0</v>
      </c>
      <c r="D490" s="4">
        <f>'IGM Paste'!D491</f>
        <v>0</v>
      </c>
      <c r="E490">
        <f>'IGM Paste'!E491</f>
        <v>0</v>
      </c>
      <c r="F490">
        <f>'IGM Paste'!AL491</f>
        <v>0</v>
      </c>
      <c r="G490" s="763">
        <f>'IGM Paste'!AB491</f>
        <v>0</v>
      </c>
      <c r="H490" s="5">
        <f>'IGM Paste'!F491</f>
        <v>0</v>
      </c>
      <c r="I490" t="str">
        <f>IF('IGM Paste'!H491=0,"-",'IGM Paste'!H491)</f>
        <v>-</v>
      </c>
      <c r="J490" t="str">
        <f>IF('IGM Paste'!I491=0,"-",'IGM Paste'!I491)</f>
        <v>-</v>
      </c>
      <c r="K490" t="str">
        <f>IF('IGM Paste'!J491=0,"-",'IGM Paste'!J491)</f>
        <v>-</v>
      </c>
      <c r="L490">
        <f>'IGM Paste'!K491</f>
        <v>0</v>
      </c>
      <c r="M490" s="20" t="str">
        <f>IF('IGM Paste'!R491=0,"Flat",'IGM Paste'!R491)</f>
        <v>Flat</v>
      </c>
      <c r="N490" s="177">
        <f>'IGM Paste'!AH491</f>
        <v>0</v>
      </c>
      <c r="O490" s="403">
        <f>'IGM Paste'!O491</f>
        <v>0</v>
      </c>
      <c r="P490">
        <f>'IGM Paste'!BC491</f>
        <v>0</v>
      </c>
    </row>
    <row r="491" spans="1:16" x14ac:dyDescent="0.3">
      <c r="A491" s="334">
        <f>'IGM Paste'!A492</f>
        <v>0</v>
      </c>
      <c r="B491">
        <f>'IGM Paste'!Y492</f>
        <v>0</v>
      </c>
      <c r="C491">
        <f>'IGM Paste'!C492</f>
        <v>0</v>
      </c>
      <c r="D491" s="4">
        <f>'IGM Paste'!D492</f>
        <v>0</v>
      </c>
      <c r="E491">
        <f>'IGM Paste'!E492</f>
        <v>0</v>
      </c>
      <c r="F491">
        <f>'IGM Paste'!AL492</f>
        <v>0</v>
      </c>
      <c r="G491" s="763">
        <f>'IGM Paste'!AB492</f>
        <v>0</v>
      </c>
      <c r="H491" s="5">
        <f>'IGM Paste'!F492</f>
        <v>0</v>
      </c>
      <c r="I491" t="str">
        <f>IF('IGM Paste'!H492=0,"-",'IGM Paste'!H492)</f>
        <v>-</v>
      </c>
      <c r="J491" t="str">
        <f>IF('IGM Paste'!I492=0,"-",'IGM Paste'!I492)</f>
        <v>-</v>
      </c>
      <c r="K491" t="str">
        <f>IF('IGM Paste'!J492=0,"-",'IGM Paste'!J492)</f>
        <v>-</v>
      </c>
      <c r="L491">
        <f>'IGM Paste'!K492</f>
        <v>0</v>
      </c>
      <c r="M491" s="20" t="str">
        <f>IF('IGM Paste'!R492=0,"Flat",'IGM Paste'!R492)</f>
        <v>Flat</v>
      </c>
      <c r="N491" s="177">
        <f>'IGM Paste'!AH492</f>
        <v>0</v>
      </c>
      <c r="O491" s="403">
        <f>'IGM Paste'!O492</f>
        <v>0</v>
      </c>
      <c r="P491">
        <f>'IGM Paste'!BC492</f>
        <v>0</v>
      </c>
    </row>
    <row r="492" spans="1:16" x14ac:dyDescent="0.3">
      <c r="A492" s="334">
        <f>'IGM Paste'!A493</f>
        <v>0</v>
      </c>
      <c r="B492">
        <f>'IGM Paste'!Y493</f>
        <v>0</v>
      </c>
      <c r="C492">
        <f>'IGM Paste'!C493</f>
        <v>0</v>
      </c>
      <c r="D492" s="4">
        <f>'IGM Paste'!D493</f>
        <v>0</v>
      </c>
      <c r="E492">
        <f>'IGM Paste'!E493</f>
        <v>0</v>
      </c>
      <c r="F492">
        <f>'IGM Paste'!AL493</f>
        <v>0</v>
      </c>
      <c r="G492" s="763">
        <f>'IGM Paste'!AB493</f>
        <v>0</v>
      </c>
      <c r="H492" s="5">
        <f>'IGM Paste'!F493</f>
        <v>0</v>
      </c>
      <c r="I492" t="str">
        <f>IF('IGM Paste'!H493=0,"-",'IGM Paste'!H493)</f>
        <v>-</v>
      </c>
      <c r="J492" t="str">
        <f>IF('IGM Paste'!I493=0,"-",'IGM Paste'!I493)</f>
        <v>-</v>
      </c>
      <c r="K492" t="str">
        <f>IF('IGM Paste'!J493=0,"-",'IGM Paste'!J493)</f>
        <v>-</v>
      </c>
      <c r="L492">
        <f>'IGM Paste'!K493</f>
        <v>0</v>
      </c>
      <c r="M492" s="20" t="str">
        <f>IF('IGM Paste'!R493=0,"Flat",'IGM Paste'!R493)</f>
        <v>Flat</v>
      </c>
      <c r="N492" s="177">
        <f>'IGM Paste'!AH493</f>
        <v>0</v>
      </c>
      <c r="O492" s="403">
        <f>'IGM Paste'!O493</f>
        <v>0</v>
      </c>
      <c r="P492">
        <f>'IGM Paste'!BC493</f>
        <v>0</v>
      </c>
    </row>
    <row r="493" spans="1:16" x14ac:dyDescent="0.3">
      <c r="A493" s="334">
        <f>'IGM Paste'!A494</f>
        <v>0</v>
      </c>
      <c r="B493">
        <f>'IGM Paste'!Y494</f>
        <v>0</v>
      </c>
      <c r="C493">
        <f>'IGM Paste'!C494</f>
        <v>0</v>
      </c>
      <c r="D493" s="4">
        <f>'IGM Paste'!D494</f>
        <v>0</v>
      </c>
      <c r="E493">
        <f>'IGM Paste'!E494</f>
        <v>0</v>
      </c>
      <c r="F493">
        <f>'IGM Paste'!AL494</f>
        <v>0</v>
      </c>
      <c r="G493" s="763">
        <f>'IGM Paste'!AB494</f>
        <v>0</v>
      </c>
      <c r="H493" s="5">
        <f>'IGM Paste'!F494</f>
        <v>0</v>
      </c>
      <c r="I493" t="str">
        <f>IF('IGM Paste'!H494=0,"-",'IGM Paste'!H494)</f>
        <v>-</v>
      </c>
      <c r="J493" t="str">
        <f>IF('IGM Paste'!I494=0,"-",'IGM Paste'!I494)</f>
        <v>-</v>
      </c>
      <c r="K493" t="str">
        <f>IF('IGM Paste'!J494=0,"-",'IGM Paste'!J494)</f>
        <v>-</v>
      </c>
      <c r="L493">
        <f>'IGM Paste'!K494</f>
        <v>0</v>
      </c>
      <c r="M493" s="20" t="str">
        <f>IF('IGM Paste'!R494=0,"Flat",'IGM Paste'!R494)</f>
        <v>Flat</v>
      </c>
      <c r="N493" s="177">
        <f>'IGM Paste'!AH494</f>
        <v>0</v>
      </c>
      <c r="O493" s="403">
        <f>'IGM Paste'!O494</f>
        <v>0</v>
      </c>
      <c r="P493">
        <f>'IGM Paste'!BC494</f>
        <v>0</v>
      </c>
    </row>
    <row r="494" spans="1:16" x14ac:dyDescent="0.3">
      <c r="A494" s="334">
        <f>'IGM Paste'!A495</f>
        <v>0</v>
      </c>
      <c r="B494">
        <f>'IGM Paste'!Y495</f>
        <v>0</v>
      </c>
      <c r="C494">
        <f>'IGM Paste'!C495</f>
        <v>0</v>
      </c>
      <c r="D494" s="4">
        <f>'IGM Paste'!D495</f>
        <v>0</v>
      </c>
      <c r="E494">
        <f>'IGM Paste'!E495</f>
        <v>0</v>
      </c>
      <c r="F494">
        <f>'IGM Paste'!AL495</f>
        <v>0</v>
      </c>
      <c r="G494" s="763">
        <f>'IGM Paste'!AB495</f>
        <v>0</v>
      </c>
      <c r="H494" s="5">
        <f>'IGM Paste'!F495</f>
        <v>0</v>
      </c>
      <c r="I494" t="str">
        <f>IF('IGM Paste'!H495=0,"-",'IGM Paste'!H495)</f>
        <v>-</v>
      </c>
      <c r="J494" t="str">
        <f>IF('IGM Paste'!I495=0,"-",'IGM Paste'!I495)</f>
        <v>-</v>
      </c>
      <c r="K494" t="str">
        <f>IF('IGM Paste'!J495=0,"-",'IGM Paste'!J495)</f>
        <v>-</v>
      </c>
      <c r="L494">
        <f>'IGM Paste'!K495</f>
        <v>0</v>
      </c>
      <c r="M494" s="20" t="str">
        <f>IF('IGM Paste'!R495=0,"Flat",'IGM Paste'!R495)</f>
        <v>Flat</v>
      </c>
      <c r="N494" s="177">
        <f>'IGM Paste'!AH495</f>
        <v>0</v>
      </c>
      <c r="O494" s="403">
        <f>'IGM Paste'!O495</f>
        <v>0</v>
      </c>
      <c r="P494">
        <f>'IGM Paste'!BC495</f>
        <v>0</v>
      </c>
    </row>
    <row r="495" spans="1:16" x14ac:dyDescent="0.3">
      <c r="A495" s="334">
        <f>'IGM Paste'!A496</f>
        <v>0</v>
      </c>
      <c r="B495">
        <f>'IGM Paste'!Y496</f>
        <v>0</v>
      </c>
      <c r="C495">
        <f>'IGM Paste'!C496</f>
        <v>0</v>
      </c>
      <c r="D495" s="4">
        <f>'IGM Paste'!D496</f>
        <v>0</v>
      </c>
      <c r="E495">
        <f>'IGM Paste'!E496</f>
        <v>0</v>
      </c>
      <c r="F495">
        <f>'IGM Paste'!AL496</f>
        <v>0</v>
      </c>
      <c r="G495" s="763">
        <f>'IGM Paste'!AB496</f>
        <v>0</v>
      </c>
      <c r="H495" s="5">
        <f>'IGM Paste'!F496</f>
        <v>0</v>
      </c>
      <c r="I495" t="str">
        <f>IF('IGM Paste'!H496=0,"-",'IGM Paste'!H496)</f>
        <v>-</v>
      </c>
      <c r="J495" t="str">
        <f>IF('IGM Paste'!I496=0,"-",'IGM Paste'!I496)</f>
        <v>-</v>
      </c>
      <c r="K495" t="str">
        <f>IF('IGM Paste'!J496=0,"-",'IGM Paste'!J496)</f>
        <v>-</v>
      </c>
      <c r="L495">
        <f>'IGM Paste'!K496</f>
        <v>0</v>
      </c>
      <c r="M495" s="20" t="str">
        <f>IF('IGM Paste'!R496=0,"Flat",'IGM Paste'!R496)</f>
        <v>Flat</v>
      </c>
      <c r="N495" s="177">
        <f>'IGM Paste'!AH496</f>
        <v>0</v>
      </c>
      <c r="O495" s="403">
        <f>'IGM Paste'!O496</f>
        <v>0</v>
      </c>
      <c r="P495">
        <f>'IGM Paste'!BC496</f>
        <v>0</v>
      </c>
    </row>
    <row r="496" spans="1:16" x14ac:dyDescent="0.3">
      <c r="A496" s="334">
        <f>'IGM Paste'!A497</f>
        <v>0</v>
      </c>
      <c r="B496">
        <f>'IGM Paste'!Y497</f>
        <v>0</v>
      </c>
      <c r="C496">
        <f>'IGM Paste'!C497</f>
        <v>0</v>
      </c>
      <c r="D496" s="4">
        <f>'IGM Paste'!D497</f>
        <v>0</v>
      </c>
      <c r="E496">
        <f>'IGM Paste'!E497</f>
        <v>0</v>
      </c>
      <c r="F496">
        <f>'IGM Paste'!AL497</f>
        <v>0</v>
      </c>
      <c r="G496" s="763">
        <f>'IGM Paste'!AB497</f>
        <v>0</v>
      </c>
      <c r="H496" s="5">
        <f>'IGM Paste'!F497</f>
        <v>0</v>
      </c>
      <c r="I496" t="str">
        <f>IF('IGM Paste'!H497=0,"-",'IGM Paste'!H497)</f>
        <v>-</v>
      </c>
      <c r="J496" t="str">
        <f>IF('IGM Paste'!I497=0,"-",'IGM Paste'!I497)</f>
        <v>-</v>
      </c>
      <c r="K496" t="str">
        <f>IF('IGM Paste'!J497=0,"-",'IGM Paste'!J497)</f>
        <v>-</v>
      </c>
      <c r="L496">
        <f>'IGM Paste'!K497</f>
        <v>0</v>
      </c>
      <c r="M496" s="20" t="str">
        <f>IF('IGM Paste'!R497=0,"Flat",'IGM Paste'!R497)</f>
        <v>Flat</v>
      </c>
      <c r="N496" s="177">
        <f>'IGM Paste'!AH497</f>
        <v>0</v>
      </c>
      <c r="O496" s="403">
        <f>'IGM Paste'!O497</f>
        <v>0</v>
      </c>
      <c r="P496">
        <f>'IGM Paste'!BC497</f>
        <v>0</v>
      </c>
    </row>
    <row r="497" spans="1:16" x14ac:dyDescent="0.3">
      <c r="A497" s="334">
        <f>'IGM Paste'!A498</f>
        <v>0</v>
      </c>
      <c r="B497">
        <f>'IGM Paste'!Y498</f>
        <v>0</v>
      </c>
      <c r="C497">
        <f>'IGM Paste'!C498</f>
        <v>0</v>
      </c>
      <c r="D497" s="4">
        <f>'IGM Paste'!D498</f>
        <v>0</v>
      </c>
      <c r="E497">
        <f>'IGM Paste'!E498</f>
        <v>0</v>
      </c>
      <c r="F497">
        <f>'IGM Paste'!AL498</f>
        <v>0</v>
      </c>
      <c r="G497" s="763">
        <f>'IGM Paste'!AB498</f>
        <v>0</v>
      </c>
      <c r="H497" s="5">
        <f>'IGM Paste'!F498</f>
        <v>0</v>
      </c>
      <c r="I497" t="str">
        <f>IF('IGM Paste'!H498=0,"-",'IGM Paste'!H498)</f>
        <v>-</v>
      </c>
      <c r="J497" t="str">
        <f>IF('IGM Paste'!I498=0,"-",'IGM Paste'!I498)</f>
        <v>-</v>
      </c>
      <c r="K497" t="str">
        <f>IF('IGM Paste'!J498=0,"-",'IGM Paste'!J498)</f>
        <v>-</v>
      </c>
      <c r="L497">
        <f>'IGM Paste'!K498</f>
        <v>0</v>
      </c>
      <c r="M497" s="20" t="str">
        <f>IF('IGM Paste'!R498=0,"Flat",'IGM Paste'!R498)</f>
        <v>Flat</v>
      </c>
      <c r="N497" s="177">
        <f>'IGM Paste'!AH498</f>
        <v>0</v>
      </c>
      <c r="O497" s="403">
        <f>'IGM Paste'!O498</f>
        <v>0</v>
      </c>
      <c r="P497">
        <f>'IGM Paste'!BC498</f>
        <v>0</v>
      </c>
    </row>
    <row r="498" spans="1:16" x14ac:dyDescent="0.3">
      <c r="A498" s="334">
        <f>'IGM Paste'!A499</f>
        <v>0</v>
      </c>
      <c r="B498">
        <f>'IGM Paste'!Y499</f>
        <v>0</v>
      </c>
      <c r="C498">
        <f>'IGM Paste'!C499</f>
        <v>0</v>
      </c>
      <c r="D498" s="4">
        <f>'IGM Paste'!D499</f>
        <v>0</v>
      </c>
      <c r="E498">
        <f>'IGM Paste'!E499</f>
        <v>0</v>
      </c>
      <c r="F498">
        <f>'IGM Paste'!AL499</f>
        <v>0</v>
      </c>
      <c r="G498" s="763">
        <f>'IGM Paste'!AB499</f>
        <v>0</v>
      </c>
      <c r="H498" s="5">
        <f>'IGM Paste'!F499</f>
        <v>0</v>
      </c>
      <c r="I498" t="str">
        <f>IF('IGM Paste'!H499=0,"-",'IGM Paste'!H499)</f>
        <v>-</v>
      </c>
      <c r="J498" t="str">
        <f>IF('IGM Paste'!I499=0,"-",'IGM Paste'!I499)</f>
        <v>-</v>
      </c>
      <c r="K498" t="str">
        <f>IF('IGM Paste'!J499=0,"-",'IGM Paste'!J499)</f>
        <v>-</v>
      </c>
      <c r="L498">
        <f>'IGM Paste'!K499</f>
        <v>0</v>
      </c>
      <c r="M498" s="20" t="str">
        <f>IF('IGM Paste'!R499=0,"Flat",'IGM Paste'!R499)</f>
        <v>Flat</v>
      </c>
      <c r="N498" s="177">
        <f>'IGM Paste'!AH499</f>
        <v>0</v>
      </c>
      <c r="O498" s="403">
        <f>'IGM Paste'!O499</f>
        <v>0</v>
      </c>
      <c r="P498">
        <f>'IGM Paste'!BC499</f>
        <v>0</v>
      </c>
    </row>
    <row r="499" spans="1:16" x14ac:dyDescent="0.3">
      <c r="A499" s="334">
        <f>'IGM Paste'!A500</f>
        <v>0</v>
      </c>
      <c r="B499">
        <f>'IGM Paste'!Y500</f>
        <v>0</v>
      </c>
      <c r="C499">
        <f>'IGM Paste'!C500</f>
        <v>0</v>
      </c>
      <c r="D499" s="4">
        <f>'IGM Paste'!D500</f>
        <v>0</v>
      </c>
      <c r="E499">
        <f>'IGM Paste'!E500</f>
        <v>0</v>
      </c>
      <c r="F499">
        <f>'IGM Paste'!AL500</f>
        <v>0</v>
      </c>
      <c r="G499" s="763">
        <f>'IGM Paste'!AB500</f>
        <v>0</v>
      </c>
      <c r="H499" s="5">
        <f>'IGM Paste'!F500</f>
        <v>0</v>
      </c>
      <c r="I499" t="str">
        <f>IF('IGM Paste'!H500=0,"-",'IGM Paste'!H500)</f>
        <v>-</v>
      </c>
      <c r="J499" t="str">
        <f>IF('IGM Paste'!I500=0,"-",'IGM Paste'!I500)</f>
        <v>-</v>
      </c>
      <c r="K499" t="str">
        <f>IF('IGM Paste'!J500=0,"-",'IGM Paste'!J500)</f>
        <v>-</v>
      </c>
      <c r="L499">
        <f>'IGM Paste'!K500</f>
        <v>0</v>
      </c>
      <c r="M499" s="20" t="str">
        <f>IF('IGM Paste'!R500=0,"Flat",'IGM Paste'!R500)</f>
        <v>Flat</v>
      </c>
      <c r="N499" s="177">
        <f>'IGM Paste'!AH500</f>
        <v>0</v>
      </c>
      <c r="O499" s="403">
        <f>'IGM Paste'!O500</f>
        <v>0</v>
      </c>
      <c r="P499">
        <f>'IGM Paste'!BC500</f>
        <v>0</v>
      </c>
    </row>
    <row r="500" spans="1:16" x14ac:dyDescent="0.3">
      <c r="A500" s="334">
        <f>'IGM Paste'!A501</f>
        <v>0</v>
      </c>
      <c r="B500">
        <f>'IGM Paste'!Y501</f>
        <v>0</v>
      </c>
      <c r="C500">
        <f>'IGM Paste'!C501</f>
        <v>0</v>
      </c>
      <c r="D500" s="4">
        <f>'IGM Paste'!D501</f>
        <v>0</v>
      </c>
      <c r="E500">
        <f>'IGM Paste'!E501</f>
        <v>0</v>
      </c>
      <c r="F500">
        <f>'IGM Paste'!AL501</f>
        <v>0</v>
      </c>
      <c r="G500" s="763">
        <f>'IGM Paste'!AB501</f>
        <v>0</v>
      </c>
      <c r="H500" s="5">
        <f>'IGM Paste'!F501</f>
        <v>0</v>
      </c>
      <c r="I500" t="str">
        <f>IF('IGM Paste'!H501=0,"-",'IGM Paste'!H501)</f>
        <v>-</v>
      </c>
      <c r="J500" t="str">
        <f>IF('IGM Paste'!I501=0,"-",'IGM Paste'!I501)</f>
        <v>-</v>
      </c>
      <c r="K500" t="str">
        <f>IF('IGM Paste'!J501=0,"-",'IGM Paste'!J501)</f>
        <v>-</v>
      </c>
      <c r="L500">
        <f>'IGM Paste'!K501</f>
        <v>0</v>
      </c>
      <c r="M500" s="20" t="str">
        <f>IF('IGM Paste'!R501=0,"Flat",'IGM Paste'!R501)</f>
        <v>Flat</v>
      </c>
      <c r="N500" s="177">
        <f>'IGM Paste'!AH501</f>
        <v>0</v>
      </c>
      <c r="O500" s="403">
        <f>'IGM Paste'!O501</f>
        <v>0</v>
      </c>
      <c r="P500">
        <f>'IGM Paste'!BC501</f>
        <v>0</v>
      </c>
    </row>
    <row r="501" spans="1:16" x14ac:dyDescent="0.3">
      <c r="A501" s="334">
        <f>'IGM Paste'!A502</f>
        <v>0</v>
      </c>
      <c r="B501">
        <f>'IGM Paste'!Y502</f>
        <v>0</v>
      </c>
      <c r="C501">
        <f>'IGM Paste'!C502</f>
        <v>0</v>
      </c>
      <c r="D501" s="4">
        <f>'IGM Paste'!D502</f>
        <v>0</v>
      </c>
      <c r="E501">
        <f>'IGM Paste'!E502</f>
        <v>0</v>
      </c>
      <c r="F501">
        <f>'IGM Paste'!AL502</f>
        <v>0</v>
      </c>
      <c r="G501" s="763">
        <f>'IGM Paste'!AB502</f>
        <v>0</v>
      </c>
      <c r="H501" s="5">
        <f>'IGM Paste'!F502</f>
        <v>0</v>
      </c>
      <c r="I501" t="str">
        <f>IF('IGM Paste'!H502=0,"-",'IGM Paste'!H502)</f>
        <v>-</v>
      </c>
      <c r="J501" t="str">
        <f>IF('IGM Paste'!I502=0,"-",'IGM Paste'!I502)</f>
        <v>-</v>
      </c>
      <c r="K501" t="str">
        <f>IF('IGM Paste'!J502=0,"-",'IGM Paste'!J502)</f>
        <v>-</v>
      </c>
      <c r="L501">
        <f>'IGM Paste'!K502</f>
        <v>0</v>
      </c>
      <c r="M501" s="20" t="str">
        <f>IF('IGM Paste'!R502=0,"Flat",'IGM Paste'!R502)</f>
        <v>Flat</v>
      </c>
      <c r="N501" s="177">
        <f>'IGM Paste'!AH502</f>
        <v>0</v>
      </c>
      <c r="O501" s="403">
        <f>'IGM Paste'!O502</f>
        <v>0</v>
      </c>
      <c r="P501">
        <f>'IGM Paste'!BC502</f>
        <v>0</v>
      </c>
    </row>
    <row r="502" spans="1:16" x14ac:dyDescent="0.3">
      <c r="A502" s="334">
        <f>'IGM Paste'!A503</f>
        <v>0</v>
      </c>
      <c r="B502">
        <f>'IGM Paste'!Y503</f>
        <v>0</v>
      </c>
      <c r="C502">
        <f>'IGM Paste'!C503</f>
        <v>0</v>
      </c>
      <c r="D502" s="4">
        <f>'IGM Paste'!D503</f>
        <v>0</v>
      </c>
      <c r="E502">
        <f>'IGM Paste'!E503</f>
        <v>0</v>
      </c>
      <c r="F502">
        <f>'IGM Paste'!AL503</f>
        <v>0</v>
      </c>
      <c r="G502" s="763">
        <f>'IGM Paste'!AB503</f>
        <v>0</v>
      </c>
      <c r="H502" s="5">
        <f>'IGM Paste'!F503</f>
        <v>0</v>
      </c>
      <c r="I502" t="str">
        <f>IF('IGM Paste'!H503=0,"-",'IGM Paste'!H503)</f>
        <v>-</v>
      </c>
      <c r="J502" t="str">
        <f>IF('IGM Paste'!I503=0,"-",'IGM Paste'!I503)</f>
        <v>-</v>
      </c>
      <c r="K502" t="str">
        <f>IF('IGM Paste'!J503=0,"-",'IGM Paste'!J503)</f>
        <v>-</v>
      </c>
      <c r="L502">
        <f>'IGM Paste'!K503</f>
        <v>0</v>
      </c>
      <c r="M502" s="20" t="str">
        <f>IF('IGM Paste'!R503=0,"Flat",'IGM Paste'!R503)</f>
        <v>Flat</v>
      </c>
      <c r="N502" s="177">
        <f>'IGM Paste'!AH503</f>
        <v>0</v>
      </c>
      <c r="O502" s="403">
        <f>'IGM Paste'!O503</f>
        <v>0</v>
      </c>
      <c r="P502">
        <f>'IGM Paste'!BC503</f>
        <v>0</v>
      </c>
    </row>
    <row r="503" spans="1:16" x14ac:dyDescent="0.3">
      <c r="A503" s="334">
        <f>'IGM Paste'!A504</f>
        <v>0</v>
      </c>
      <c r="B503">
        <f>'IGM Paste'!Y504</f>
        <v>0</v>
      </c>
      <c r="C503">
        <f>'IGM Paste'!C504</f>
        <v>0</v>
      </c>
      <c r="D503" s="4">
        <f>'IGM Paste'!D504</f>
        <v>0</v>
      </c>
      <c r="E503">
        <f>'IGM Paste'!E504</f>
        <v>0</v>
      </c>
      <c r="F503">
        <f>'IGM Paste'!AL504</f>
        <v>0</v>
      </c>
      <c r="G503" s="763">
        <f>'IGM Paste'!AB504</f>
        <v>0</v>
      </c>
      <c r="H503" s="5">
        <f>'IGM Paste'!F504</f>
        <v>0</v>
      </c>
      <c r="I503" t="str">
        <f>IF('IGM Paste'!H504=0,"-",'IGM Paste'!H504)</f>
        <v>-</v>
      </c>
      <c r="J503" t="str">
        <f>IF('IGM Paste'!I504=0,"-",'IGM Paste'!I504)</f>
        <v>-</v>
      </c>
      <c r="K503" t="str">
        <f>IF('IGM Paste'!J504=0,"-",'IGM Paste'!J504)</f>
        <v>-</v>
      </c>
      <c r="L503">
        <f>'IGM Paste'!K504</f>
        <v>0</v>
      </c>
      <c r="M503" s="20" t="str">
        <f>IF('IGM Paste'!R504=0,"Flat",'IGM Paste'!R504)</f>
        <v>Flat</v>
      </c>
      <c r="N503" s="177">
        <f>'IGM Paste'!AH504</f>
        <v>0</v>
      </c>
      <c r="O503" s="403">
        <f>'IGM Paste'!O504</f>
        <v>0</v>
      </c>
      <c r="P503">
        <f>'IGM Paste'!BC504</f>
        <v>0</v>
      </c>
    </row>
    <row r="504" spans="1:16" x14ac:dyDescent="0.3">
      <c r="A504" s="334">
        <f>'IGM Paste'!A505</f>
        <v>0</v>
      </c>
      <c r="B504">
        <f>'IGM Paste'!Y505</f>
        <v>0</v>
      </c>
      <c r="C504">
        <f>'IGM Paste'!C505</f>
        <v>0</v>
      </c>
      <c r="D504" s="4">
        <f>'IGM Paste'!D505</f>
        <v>0</v>
      </c>
      <c r="E504">
        <f>'IGM Paste'!E505</f>
        <v>0</v>
      </c>
      <c r="F504">
        <f>'IGM Paste'!AL505</f>
        <v>0</v>
      </c>
      <c r="G504" s="763">
        <f>'IGM Paste'!AB505</f>
        <v>0</v>
      </c>
      <c r="H504" s="5">
        <f>'IGM Paste'!F505</f>
        <v>0</v>
      </c>
      <c r="I504" t="str">
        <f>IF('IGM Paste'!H505=0,"-",'IGM Paste'!H505)</f>
        <v>-</v>
      </c>
      <c r="J504" t="str">
        <f>IF('IGM Paste'!I505=0,"-",'IGM Paste'!I505)</f>
        <v>-</v>
      </c>
      <c r="K504" t="str">
        <f>IF('IGM Paste'!J505=0,"-",'IGM Paste'!J505)</f>
        <v>-</v>
      </c>
      <c r="L504">
        <f>'IGM Paste'!K505</f>
        <v>0</v>
      </c>
      <c r="M504" s="20" t="str">
        <f>IF('IGM Paste'!R505=0,"Flat",'IGM Paste'!R505)</f>
        <v>Flat</v>
      </c>
      <c r="N504" s="177">
        <f>'IGM Paste'!AH505</f>
        <v>0</v>
      </c>
      <c r="O504" s="403">
        <f>'IGM Paste'!O505</f>
        <v>0</v>
      </c>
      <c r="P504">
        <f>'IGM Paste'!BC505</f>
        <v>0</v>
      </c>
    </row>
    <row r="505" spans="1:16" x14ac:dyDescent="0.3">
      <c r="A505" s="334">
        <f>'IGM Paste'!A506</f>
        <v>0</v>
      </c>
      <c r="B505">
        <f>'IGM Paste'!Y506</f>
        <v>0</v>
      </c>
      <c r="C505">
        <f>'IGM Paste'!C506</f>
        <v>0</v>
      </c>
      <c r="D505" s="4">
        <f>'IGM Paste'!D506</f>
        <v>0</v>
      </c>
      <c r="E505">
        <f>'IGM Paste'!E506</f>
        <v>0</v>
      </c>
      <c r="F505">
        <f>'IGM Paste'!AL506</f>
        <v>0</v>
      </c>
      <c r="G505" s="763">
        <f>'IGM Paste'!AB506</f>
        <v>0</v>
      </c>
      <c r="H505" s="5">
        <f>'IGM Paste'!F506</f>
        <v>0</v>
      </c>
      <c r="I505" t="str">
        <f>IF('IGM Paste'!H506=0,"-",'IGM Paste'!H506)</f>
        <v>-</v>
      </c>
      <c r="J505" t="str">
        <f>IF('IGM Paste'!I506=0,"-",'IGM Paste'!I506)</f>
        <v>-</v>
      </c>
      <c r="K505" t="str">
        <f>IF('IGM Paste'!J506=0,"-",'IGM Paste'!J506)</f>
        <v>-</v>
      </c>
      <c r="L505">
        <f>'IGM Paste'!K506</f>
        <v>0</v>
      </c>
      <c r="M505" s="20" t="str">
        <f>IF('IGM Paste'!R506=0,"Flat",'IGM Paste'!R506)</f>
        <v>Flat</v>
      </c>
      <c r="N505" s="177">
        <f>'IGM Paste'!AH506</f>
        <v>0</v>
      </c>
      <c r="O505" s="403">
        <f>'IGM Paste'!O506</f>
        <v>0</v>
      </c>
      <c r="P505">
        <f>'IGM Paste'!BC506</f>
        <v>0</v>
      </c>
    </row>
    <row r="506" spans="1:16" x14ac:dyDescent="0.3">
      <c r="A506" s="334">
        <f>'IGM Paste'!A507</f>
        <v>0</v>
      </c>
      <c r="B506">
        <f>'IGM Paste'!Y507</f>
        <v>0</v>
      </c>
      <c r="C506">
        <f>'IGM Paste'!C507</f>
        <v>0</v>
      </c>
      <c r="D506" s="4">
        <f>'IGM Paste'!D507</f>
        <v>0</v>
      </c>
      <c r="E506">
        <f>'IGM Paste'!E507</f>
        <v>0</v>
      </c>
      <c r="F506">
        <f>'IGM Paste'!AL507</f>
        <v>0</v>
      </c>
      <c r="G506" s="763">
        <f>'IGM Paste'!AB507</f>
        <v>0</v>
      </c>
      <c r="H506" s="5">
        <f>'IGM Paste'!F507</f>
        <v>0</v>
      </c>
      <c r="I506" t="str">
        <f>IF('IGM Paste'!H507=0,"-",'IGM Paste'!H507)</f>
        <v>-</v>
      </c>
      <c r="J506" t="str">
        <f>IF('IGM Paste'!I507=0,"-",'IGM Paste'!I507)</f>
        <v>-</v>
      </c>
      <c r="K506" t="str">
        <f>IF('IGM Paste'!J507=0,"-",'IGM Paste'!J507)</f>
        <v>-</v>
      </c>
      <c r="L506">
        <f>'IGM Paste'!K507</f>
        <v>0</v>
      </c>
      <c r="M506" s="20" t="str">
        <f>IF('IGM Paste'!R507=0,"Flat",'IGM Paste'!R507)</f>
        <v>Flat</v>
      </c>
      <c r="N506" s="177">
        <f>'IGM Paste'!AH507</f>
        <v>0</v>
      </c>
      <c r="O506" s="403">
        <f>'IGM Paste'!O507</f>
        <v>0</v>
      </c>
      <c r="P506">
        <f>'IGM Paste'!BC507</f>
        <v>0</v>
      </c>
    </row>
    <row r="507" spans="1:16" x14ac:dyDescent="0.3">
      <c r="A507" s="334">
        <f>'IGM Paste'!A508</f>
        <v>0</v>
      </c>
      <c r="B507">
        <f>'IGM Paste'!Y508</f>
        <v>0</v>
      </c>
      <c r="C507">
        <f>'IGM Paste'!C508</f>
        <v>0</v>
      </c>
      <c r="D507" s="4">
        <f>'IGM Paste'!D508</f>
        <v>0</v>
      </c>
      <c r="E507">
        <f>'IGM Paste'!E508</f>
        <v>0</v>
      </c>
      <c r="F507">
        <f>'IGM Paste'!AL508</f>
        <v>0</v>
      </c>
      <c r="G507" s="763">
        <f>'IGM Paste'!AB508</f>
        <v>0</v>
      </c>
      <c r="H507" s="5">
        <f>'IGM Paste'!F508</f>
        <v>0</v>
      </c>
      <c r="I507" t="str">
        <f>IF('IGM Paste'!H508=0,"-",'IGM Paste'!H508)</f>
        <v>-</v>
      </c>
      <c r="J507" t="str">
        <f>IF('IGM Paste'!I508=0,"-",'IGM Paste'!I508)</f>
        <v>-</v>
      </c>
      <c r="K507" t="str">
        <f>IF('IGM Paste'!J508=0,"-",'IGM Paste'!J508)</f>
        <v>-</v>
      </c>
      <c r="L507">
        <f>'IGM Paste'!K508</f>
        <v>0</v>
      </c>
      <c r="M507" s="20" t="str">
        <f>IF('IGM Paste'!R508=0,"Flat",'IGM Paste'!R508)</f>
        <v>Flat</v>
      </c>
      <c r="N507" s="177">
        <f>'IGM Paste'!AH508</f>
        <v>0</v>
      </c>
      <c r="O507" s="403">
        <f>'IGM Paste'!O508</f>
        <v>0</v>
      </c>
      <c r="P507">
        <f>'IGM Paste'!BC508</f>
        <v>0</v>
      </c>
    </row>
    <row r="508" spans="1:16" x14ac:dyDescent="0.3">
      <c r="A508" s="334">
        <f>'IGM Paste'!A509</f>
        <v>0</v>
      </c>
      <c r="B508">
        <f>'IGM Paste'!Y509</f>
        <v>0</v>
      </c>
      <c r="C508">
        <f>'IGM Paste'!C509</f>
        <v>0</v>
      </c>
      <c r="D508" s="4">
        <f>'IGM Paste'!D509</f>
        <v>0</v>
      </c>
      <c r="E508">
        <f>'IGM Paste'!E509</f>
        <v>0</v>
      </c>
      <c r="F508">
        <f>'IGM Paste'!AL509</f>
        <v>0</v>
      </c>
      <c r="G508" s="763">
        <f>'IGM Paste'!AB509</f>
        <v>0</v>
      </c>
      <c r="H508" s="5">
        <f>'IGM Paste'!F509</f>
        <v>0</v>
      </c>
      <c r="I508" t="str">
        <f>IF('IGM Paste'!H509=0,"-",'IGM Paste'!H509)</f>
        <v>-</v>
      </c>
      <c r="J508" t="str">
        <f>IF('IGM Paste'!I509=0,"-",'IGM Paste'!I509)</f>
        <v>-</v>
      </c>
      <c r="K508" t="str">
        <f>IF('IGM Paste'!J509=0,"-",'IGM Paste'!J509)</f>
        <v>-</v>
      </c>
      <c r="L508">
        <f>'IGM Paste'!K509</f>
        <v>0</v>
      </c>
      <c r="M508" s="20" t="str">
        <f>IF('IGM Paste'!R509=0,"Flat",'IGM Paste'!R509)</f>
        <v>Flat</v>
      </c>
      <c r="N508" s="177">
        <f>'IGM Paste'!AH509</f>
        <v>0</v>
      </c>
      <c r="O508" s="403">
        <f>'IGM Paste'!O509</f>
        <v>0</v>
      </c>
      <c r="P508">
        <f>'IGM Paste'!BC509</f>
        <v>0</v>
      </c>
    </row>
    <row r="509" spans="1:16" x14ac:dyDescent="0.3">
      <c r="A509" s="334">
        <f>'IGM Paste'!A510</f>
        <v>0</v>
      </c>
      <c r="B509">
        <f>'IGM Paste'!Y510</f>
        <v>0</v>
      </c>
      <c r="C509">
        <f>'IGM Paste'!C510</f>
        <v>0</v>
      </c>
      <c r="D509" s="4">
        <f>'IGM Paste'!D510</f>
        <v>0</v>
      </c>
      <c r="E509">
        <f>'IGM Paste'!E510</f>
        <v>0</v>
      </c>
      <c r="F509">
        <f>'IGM Paste'!AL510</f>
        <v>0</v>
      </c>
      <c r="G509" s="763">
        <f>'IGM Paste'!AB510</f>
        <v>0</v>
      </c>
      <c r="H509" s="5">
        <f>'IGM Paste'!F510</f>
        <v>0</v>
      </c>
      <c r="I509" t="str">
        <f>IF('IGM Paste'!H510=0,"-",'IGM Paste'!H510)</f>
        <v>-</v>
      </c>
      <c r="J509" t="str">
        <f>IF('IGM Paste'!I510=0,"-",'IGM Paste'!I510)</f>
        <v>-</v>
      </c>
      <c r="K509" t="str">
        <f>IF('IGM Paste'!J510=0,"-",'IGM Paste'!J510)</f>
        <v>-</v>
      </c>
      <c r="L509">
        <f>'IGM Paste'!K510</f>
        <v>0</v>
      </c>
      <c r="M509" s="20" t="str">
        <f>IF('IGM Paste'!R510=0,"Flat",'IGM Paste'!R510)</f>
        <v>Flat</v>
      </c>
      <c r="N509" s="177">
        <f>'IGM Paste'!AH510</f>
        <v>0</v>
      </c>
      <c r="O509" s="403">
        <f>'IGM Paste'!O510</f>
        <v>0</v>
      </c>
      <c r="P509">
        <f>'IGM Paste'!BC510</f>
        <v>0</v>
      </c>
    </row>
    <row r="510" spans="1:16" x14ac:dyDescent="0.3">
      <c r="A510" s="334">
        <f>'IGM Paste'!A511</f>
        <v>0</v>
      </c>
      <c r="B510">
        <f>'IGM Paste'!Y511</f>
        <v>0</v>
      </c>
      <c r="C510">
        <f>'IGM Paste'!C511</f>
        <v>0</v>
      </c>
      <c r="D510" s="4">
        <f>'IGM Paste'!D511</f>
        <v>0</v>
      </c>
      <c r="E510">
        <f>'IGM Paste'!E511</f>
        <v>0</v>
      </c>
      <c r="F510">
        <f>'IGM Paste'!AL511</f>
        <v>0</v>
      </c>
      <c r="G510" s="763">
        <f>'IGM Paste'!AB511</f>
        <v>0</v>
      </c>
      <c r="H510" s="5">
        <f>'IGM Paste'!F511</f>
        <v>0</v>
      </c>
      <c r="I510" t="str">
        <f>IF('IGM Paste'!H511=0,"-",'IGM Paste'!H511)</f>
        <v>-</v>
      </c>
      <c r="J510" t="str">
        <f>IF('IGM Paste'!I511=0,"-",'IGM Paste'!I511)</f>
        <v>-</v>
      </c>
      <c r="K510" t="str">
        <f>IF('IGM Paste'!J511=0,"-",'IGM Paste'!J511)</f>
        <v>-</v>
      </c>
      <c r="L510">
        <f>'IGM Paste'!K511</f>
        <v>0</v>
      </c>
      <c r="M510" s="20" t="str">
        <f>IF('IGM Paste'!R511=0,"Flat",'IGM Paste'!R511)</f>
        <v>Flat</v>
      </c>
      <c r="N510" s="177">
        <f>'IGM Paste'!AH511</f>
        <v>0</v>
      </c>
      <c r="O510" s="403">
        <f>'IGM Paste'!O511</f>
        <v>0</v>
      </c>
      <c r="P510">
        <f>'IGM Paste'!BC511</f>
        <v>0</v>
      </c>
    </row>
    <row r="511" spans="1:16" x14ac:dyDescent="0.3">
      <c r="A511" s="334">
        <f>'IGM Paste'!A512</f>
        <v>0</v>
      </c>
      <c r="B511">
        <f>'IGM Paste'!Y512</f>
        <v>0</v>
      </c>
      <c r="C511">
        <f>'IGM Paste'!C512</f>
        <v>0</v>
      </c>
      <c r="D511" s="4">
        <f>'IGM Paste'!D512</f>
        <v>0</v>
      </c>
      <c r="E511">
        <f>'IGM Paste'!E512</f>
        <v>0</v>
      </c>
      <c r="F511">
        <f>'IGM Paste'!AL512</f>
        <v>0</v>
      </c>
      <c r="G511" s="763">
        <f>'IGM Paste'!AB512</f>
        <v>0</v>
      </c>
      <c r="H511" s="5">
        <f>'IGM Paste'!F512</f>
        <v>0</v>
      </c>
      <c r="I511" t="str">
        <f>IF('IGM Paste'!H512=0,"-",'IGM Paste'!H512)</f>
        <v>-</v>
      </c>
      <c r="J511" t="str">
        <f>IF('IGM Paste'!I512=0,"-",'IGM Paste'!I512)</f>
        <v>-</v>
      </c>
      <c r="K511" t="str">
        <f>IF('IGM Paste'!J512=0,"-",'IGM Paste'!J512)</f>
        <v>-</v>
      </c>
      <c r="L511">
        <f>'IGM Paste'!K512</f>
        <v>0</v>
      </c>
      <c r="M511" s="20" t="str">
        <f>IF('IGM Paste'!R512=0,"Flat",'IGM Paste'!R512)</f>
        <v>Flat</v>
      </c>
      <c r="N511" s="177">
        <f>'IGM Paste'!AH512</f>
        <v>0</v>
      </c>
      <c r="O511" s="403">
        <f>'IGM Paste'!O512</f>
        <v>0</v>
      </c>
      <c r="P511">
        <f>'IGM Paste'!BC512</f>
        <v>0</v>
      </c>
    </row>
    <row r="512" spans="1:16" x14ac:dyDescent="0.3">
      <c r="A512" s="334">
        <f>'IGM Paste'!A513</f>
        <v>0</v>
      </c>
      <c r="B512">
        <f>'IGM Paste'!Y513</f>
        <v>0</v>
      </c>
      <c r="C512">
        <f>'IGM Paste'!C513</f>
        <v>0</v>
      </c>
      <c r="D512" s="4">
        <f>'IGM Paste'!D513</f>
        <v>0</v>
      </c>
      <c r="E512">
        <f>'IGM Paste'!E513</f>
        <v>0</v>
      </c>
      <c r="F512">
        <f>'IGM Paste'!AL513</f>
        <v>0</v>
      </c>
      <c r="G512" s="763">
        <f>'IGM Paste'!AB513</f>
        <v>0</v>
      </c>
      <c r="H512" s="5">
        <f>'IGM Paste'!F513</f>
        <v>0</v>
      </c>
      <c r="I512" t="str">
        <f>IF('IGM Paste'!H513=0,"-",'IGM Paste'!H513)</f>
        <v>-</v>
      </c>
      <c r="J512" t="str">
        <f>IF('IGM Paste'!I513=0,"-",'IGM Paste'!I513)</f>
        <v>-</v>
      </c>
      <c r="K512" t="str">
        <f>IF('IGM Paste'!J513=0,"-",'IGM Paste'!J513)</f>
        <v>-</v>
      </c>
      <c r="L512">
        <f>'IGM Paste'!K513</f>
        <v>0</v>
      </c>
      <c r="M512" s="20" t="str">
        <f>IF('IGM Paste'!R513=0,"Flat",'IGM Paste'!R513)</f>
        <v>Flat</v>
      </c>
      <c r="N512" s="177">
        <f>'IGM Paste'!AH513</f>
        <v>0</v>
      </c>
      <c r="O512" s="403">
        <f>'IGM Paste'!O513</f>
        <v>0</v>
      </c>
      <c r="P512">
        <f>'IGM Paste'!BC513</f>
        <v>0</v>
      </c>
    </row>
    <row r="513" spans="1:16" x14ac:dyDescent="0.3">
      <c r="A513" s="334">
        <f>'IGM Paste'!A514</f>
        <v>0</v>
      </c>
      <c r="B513">
        <f>'IGM Paste'!Y514</f>
        <v>0</v>
      </c>
      <c r="C513">
        <f>'IGM Paste'!C514</f>
        <v>0</v>
      </c>
      <c r="D513" s="4">
        <f>'IGM Paste'!D514</f>
        <v>0</v>
      </c>
      <c r="E513">
        <f>'IGM Paste'!E514</f>
        <v>0</v>
      </c>
      <c r="F513">
        <f>'IGM Paste'!AL514</f>
        <v>0</v>
      </c>
      <c r="G513" s="763">
        <f>'IGM Paste'!AB514</f>
        <v>0</v>
      </c>
      <c r="H513" s="5">
        <f>'IGM Paste'!F514</f>
        <v>0</v>
      </c>
      <c r="I513" t="str">
        <f>IF('IGM Paste'!H514=0,"-",'IGM Paste'!H514)</f>
        <v>-</v>
      </c>
      <c r="J513" t="str">
        <f>IF('IGM Paste'!I514=0,"-",'IGM Paste'!I514)</f>
        <v>-</v>
      </c>
      <c r="K513" t="str">
        <f>IF('IGM Paste'!J514=0,"-",'IGM Paste'!J514)</f>
        <v>-</v>
      </c>
      <c r="L513">
        <f>'IGM Paste'!K514</f>
        <v>0</v>
      </c>
      <c r="M513" s="20" t="str">
        <f>IF('IGM Paste'!R514=0,"Flat",'IGM Paste'!R514)</f>
        <v>Flat</v>
      </c>
      <c r="N513" s="177">
        <f>'IGM Paste'!AH514</f>
        <v>0</v>
      </c>
      <c r="O513" s="403">
        <f>'IGM Paste'!O514</f>
        <v>0</v>
      </c>
      <c r="P513">
        <f>'IGM Paste'!BC514</f>
        <v>0</v>
      </c>
    </row>
    <row r="514" spans="1:16" x14ac:dyDescent="0.3">
      <c r="A514" s="334">
        <f>'IGM Paste'!A515</f>
        <v>0</v>
      </c>
      <c r="B514">
        <f>'IGM Paste'!Y515</f>
        <v>0</v>
      </c>
      <c r="C514">
        <f>'IGM Paste'!C515</f>
        <v>0</v>
      </c>
      <c r="D514" s="4">
        <f>'IGM Paste'!D515</f>
        <v>0</v>
      </c>
      <c r="E514">
        <f>'IGM Paste'!E515</f>
        <v>0</v>
      </c>
      <c r="F514">
        <f>'IGM Paste'!AL515</f>
        <v>0</v>
      </c>
      <c r="G514" s="763">
        <f>'IGM Paste'!AB515</f>
        <v>0</v>
      </c>
      <c r="H514" s="5">
        <f>'IGM Paste'!F515</f>
        <v>0</v>
      </c>
      <c r="I514" t="str">
        <f>IF('IGM Paste'!H515=0,"-",'IGM Paste'!H515)</f>
        <v>-</v>
      </c>
      <c r="J514" t="str">
        <f>IF('IGM Paste'!I515=0,"-",'IGM Paste'!I515)</f>
        <v>-</v>
      </c>
      <c r="K514" t="str">
        <f>IF('IGM Paste'!J515=0,"-",'IGM Paste'!J515)</f>
        <v>-</v>
      </c>
      <c r="L514">
        <f>'IGM Paste'!K515</f>
        <v>0</v>
      </c>
      <c r="M514" s="20" t="str">
        <f>IF('IGM Paste'!R515=0,"Flat",'IGM Paste'!R515)</f>
        <v>Flat</v>
      </c>
      <c r="N514" s="177">
        <f>'IGM Paste'!AH515</f>
        <v>0</v>
      </c>
      <c r="O514" s="403">
        <f>'IGM Paste'!O515</f>
        <v>0</v>
      </c>
      <c r="P514">
        <f>'IGM Paste'!BC515</f>
        <v>0</v>
      </c>
    </row>
    <row r="515" spans="1:16" x14ac:dyDescent="0.3">
      <c r="A515" s="334">
        <f>'IGM Paste'!A516</f>
        <v>0</v>
      </c>
      <c r="B515">
        <f>'IGM Paste'!Y516</f>
        <v>0</v>
      </c>
      <c r="C515">
        <f>'IGM Paste'!C516</f>
        <v>0</v>
      </c>
      <c r="D515" s="4">
        <f>'IGM Paste'!D516</f>
        <v>0</v>
      </c>
      <c r="E515">
        <f>'IGM Paste'!E516</f>
        <v>0</v>
      </c>
      <c r="F515">
        <f>'IGM Paste'!AL516</f>
        <v>0</v>
      </c>
      <c r="G515" s="763">
        <f>'IGM Paste'!AB516</f>
        <v>0</v>
      </c>
      <c r="H515" s="5">
        <f>'IGM Paste'!F516</f>
        <v>0</v>
      </c>
      <c r="I515" t="str">
        <f>IF('IGM Paste'!H516=0,"-",'IGM Paste'!H516)</f>
        <v>-</v>
      </c>
      <c r="J515" t="str">
        <f>IF('IGM Paste'!I516=0,"-",'IGM Paste'!I516)</f>
        <v>-</v>
      </c>
      <c r="K515" t="str">
        <f>IF('IGM Paste'!J516=0,"-",'IGM Paste'!J516)</f>
        <v>-</v>
      </c>
      <c r="L515">
        <f>'IGM Paste'!K516</f>
        <v>0</v>
      </c>
      <c r="M515" s="20" t="str">
        <f>IF('IGM Paste'!R516=0,"Flat",'IGM Paste'!R516)</f>
        <v>Flat</v>
      </c>
      <c r="N515" s="177">
        <f>'IGM Paste'!AH516</f>
        <v>0</v>
      </c>
      <c r="O515" s="403">
        <f>'IGM Paste'!O516</f>
        <v>0</v>
      </c>
      <c r="P515">
        <f>'IGM Paste'!BC516</f>
        <v>0</v>
      </c>
    </row>
    <row r="516" spans="1:16" x14ac:dyDescent="0.3">
      <c r="A516" s="334">
        <f>'IGM Paste'!A517</f>
        <v>0</v>
      </c>
      <c r="B516">
        <f>'IGM Paste'!Y517</f>
        <v>0</v>
      </c>
      <c r="C516">
        <f>'IGM Paste'!C517</f>
        <v>0</v>
      </c>
      <c r="D516" s="4">
        <f>'IGM Paste'!D517</f>
        <v>0</v>
      </c>
      <c r="E516">
        <f>'IGM Paste'!E517</f>
        <v>0</v>
      </c>
      <c r="F516">
        <f>'IGM Paste'!AL517</f>
        <v>0</v>
      </c>
      <c r="G516" s="763">
        <f>'IGM Paste'!AB517</f>
        <v>0</v>
      </c>
      <c r="H516" s="5">
        <f>'IGM Paste'!F517</f>
        <v>0</v>
      </c>
      <c r="I516" t="str">
        <f>IF('IGM Paste'!H517=0,"-",'IGM Paste'!H517)</f>
        <v>-</v>
      </c>
      <c r="J516" t="str">
        <f>IF('IGM Paste'!I517=0,"-",'IGM Paste'!I517)</f>
        <v>-</v>
      </c>
      <c r="K516" t="str">
        <f>IF('IGM Paste'!J517=0,"-",'IGM Paste'!J517)</f>
        <v>-</v>
      </c>
      <c r="L516">
        <f>'IGM Paste'!K517</f>
        <v>0</v>
      </c>
      <c r="M516" s="20" t="str">
        <f>IF('IGM Paste'!R517=0,"Flat",'IGM Paste'!R517)</f>
        <v>Flat</v>
      </c>
      <c r="N516" s="177">
        <f>'IGM Paste'!AH517</f>
        <v>0</v>
      </c>
      <c r="O516" s="403">
        <f>'IGM Paste'!O517</f>
        <v>0</v>
      </c>
      <c r="P516">
        <f>'IGM Paste'!BC517</f>
        <v>0</v>
      </c>
    </row>
    <row r="517" spans="1:16" x14ac:dyDescent="0.3">
      <c r="A517" s="334">
        <f>'IGM Paste'!A518</f>
        <v>0</v>
      </c>
      <c r="B517">
        <f>'IGM Paste'!Y518</f>
        <v>0</v>
      </c>
      <c r="C517">
        <f>'IGM Paste'!C518</f>
        <v>0</v>
      </c>
      <c r="D517" s="4">
        <f>'IGM Paste'!D518</f>
        <v>0</v>
      </c>
      <c r="E517">
        <f>'IGM Paste'!E518</f>
        <v>0</v>
      </c>
      <c r="F517">
        <f>'IGM Paste'!AL518</f>
        <v>0</v>
      </c>
      <c r="G517" s="763">
        <f>'IGM Paste'!AB518</f>
        <v>0</v>
      </c>
      <c r="H517" s="5">
        <f>'IGM Paste'!F518</f>
        <v>0</v>
      </c>
      <c r="I517" t="str">
        <f>IF('IGM Paste'!H518=0,"-",'IGM Paste'!H518)</f>
        <v>-</v>
      </c>
      <c r="J517" t="str">
        <f>IF('IGM Paste'!I518=0,"-",'IGM Paste'!I518)</f>
        <v>-</v>
      </c>
      <c r="K517" t="str">
        <f>IF('IGM Paste'!J518=0,"-",'IGM Paste'!J518)</f>
        <v>-</v>
      </c>
      <c r="L517">
        <f>'IGM Paste'!K518</f>
        <v>0</v>
      </c>
      <c r="M517" s="20" t="str">
        <f>IF('IGM Paste'!R518=0,"Flat",'IGM Paste'!R518)</f>
        <v>Flat</v>
      </c>
      <c r="N517" s="177">
        <f>'IGM Paste'!AH518</f>
        <v>0</v>
      </c>
      <c r="O517" s="403">
        <f>'IGM Paste'!O518</f>
        <v>0</v>
      </c>
      <c r="P517">
        <f>'IGM Paste'!BC518</f>
        <v>0</v>
      </c>
    </row>
    <row r="518" spans="1:16" x14ac:dyDescent="0.3">
      <c r="A518" s="334">
        <f>'IGM Paste'!A519</f>
        <v>0</v>
      </c>
      <c r="B518">
        <f>'IGM Paste'!Y519</f>
        <v>0</v>
      </c>
      <c r="C518">
        <f>'IGM Paste'!C519</f>
        <v>0</v>
      </c>
      <c r="D518" s="4">
        <f>'IGM Paste'!D519</f>
        <v>0</v>
      </c>
      <c r="E518">
        <f>'IGM Paste'!E519</f>
        <v>0</v>
      </c>
      <c r="F518">
        <f>'IGM Paste'!AL519</f>
        <v>0</v>
      </c>
      <c r="G518" s="763">
        <f>'IGM Paste'!AB519</f>
        <v>0</v>
      </c>
      <c r="H518" s="5">
        <f>'IGM Paste'!F519</f>
        <v>0</v>
      </c>
      <c r="I518" t="str">
        <f>IF('IGM Paste'!H519=0,"-",'IGM Paste'!H519)</f>
        <v>-</v>
      </c>
      <c r="J518" t="str">
        <f>IF('IGM Paste'!I519=0,"-",'IGM Paste'!I519)</f>
        <v>-</v>
      </c>
      <c r="K518" t="str">
        <f>IF('IGM Paste'!J519=0,"-",'IGM Paste'!J519)</f>
        <v>-</v>
      </c>
      <c r="L518">
        <f>'IGM Paste'!K519</f>
        <v>0</v>
      </c>
      <c r="M518" s="20" t="str">
        <f>IF('IGM Paste'!R519=0,"Flat",'IGM Paste'!R519)</f>
        <v>Flat</v>
      </c>
      <c r="N518" s="177">
        <f>'IGM Paste'!AH519</f>
        <v>0</v>
      </c>
      <c r="O518" s="403">
        <f>'IGM Paste'!O519</f>
        <v>0</v>
      </c>
      <c r="P518">
        <f>'IGM Paste'!BC519</f>
        <v>0</v>
      </c>
    </row>
    <row r="519" spans="1:16" x14ac:dyDescent="0.3">
      <c r="A519" s="334">
        <f>'IGM Paste'!A520</f>
        <v>0</v>
      </c>
      <c r="B519">
        <f>'IGM Paste'!Y520</f>
        <v>0</v>
      </c>
      <c r="C519">
        <f>'IGM Paste'!C520</f>
        <v>0</v>
      </c>
      <c r="D519" s="4">
        <f>'IGM Paste'!D520</f>
        <v>0</v>
      </c>
      <c r="E519">
        <f>'IGM Paste'!E520</f>
        <v>0</v>
      </c>
      <c r="F519">
        <f>'IGM Paste'!AL520</f>
        <v>0</v>
      </c>
      <c r="G519" s="763">
        <f>'IGM Paste'!AB520</f>
        <v>0</v>
      </c>
      <c r="H519" s="5">
        <f>'IGM Paste'!F520</f>
        <v>0</v>
      </c>
      <c r="I519" t="str">
        <f>IF('IGM Paste'!H520=0,"-",'IGM Paste'!H520)</f>
        <v>-</v>
      </c>
      <c r="J519" t="str">
        <f>IF('IGM Paste'!I520=0,"-",'IGM Paste'!I520)</f>
        <v>-</v>
      </c>
      <c r="K519" t="str">
        <f>IF('IGM Paste'!J520=0,"-",'IGM Paste'!J520)</f>
        <v>-</v>
      </c>
      <c r="L519">
        <f>'IGM Paste'!K520</f>
        <v>0</v>
      </c>
      <c r="M519" s="20" t="str">
        <f>IF('IGM Paste'!R520=0,"Flat",'IGM Paste'!R520)</f>
        <v>Flat</v>
      </c>
      <c r="N519" s="177">
        <f>'IGM Paste'!AH520</f>
        <v>0</v>
      </c>
      <c r="O519" s="403">
        <f>'IGM Paste'!O520</f>
        <v>0</v>
      </c>
      <c r="P519">
        <f>'IGM Paste'!BC520</f>
        <v>0</v>
      </c>
    </row>
    <row r="520" spans="1:16" x14ac:dyDescent="0.3">
      <c r="A520" s="334">
        <f>'IGM Paste'!A521</f>
        <v>0</v>
      </c>
      <c r="B520">
        <f>'IGM Paste'!Y521</f>
        <v>0</v>
      </c>
      <c r="C520">
        <f>'IGM Paste'!C521</f>
        <v>0</v>
      </c>
      <c r="D520" s="4">
        <f>'IGM Paste'!D521</f>
        <v>0</v>
      </c>
      <c r="E520">
        <f>'IGM Paste'!E521</f>
        <v>0</v>
      </c>
      <c r="F520">
        <f>'IGM Paste'!AL521</f>
        <v>0</v>
      </c>
      <c r="G520" s="763">
        <f>'IGM Paste'!AB521</f>
        <v>0</v>
      </c>
      <c r="H520" s="5">
        <f>'IGM Paste'!F521</f>
        <v>0</v>
      </c>
      <c r="I520" t="str">
        <f>IF('IGM Paste'!H521=0,"-",'IGM Paste'!H521)</f>
        <v>-</v>
      </c>
      <c r="J520" t="str">
        <f>IF('IGM Paste'!I521=0,"-",'IGM Paste'!I521)</f>
        <v>-</v>
      </c>
      <c r="K520" t="str">
        <f>IF('IGM Paste'!J521=0,"-",'IGM Paste'!J521)</f>
        <v>-</v>
      </c>
      <c r="L520">
        <f>'IGM Paste'!K521</f>
        <v>0</v>
      </c>
      <c r="M520" s="20" t="str">
        <f>IF('IGM Paste'!R521=0,"Flat",'IGM Paste'!R521)</f>
        <v>Flat</v>
      </c>
      <c r="N520" s="177">
        <f>'IGM Paste'!AH521</f>
        <v>0</v>
      </c>
      <c r="O520" s="403">
        <f>'IGM Paste'!O521</f>
        <v>0</v>
      </c>
      <c r="P520">
        <f>'IGM Paste'!BC521</f>
        <v>0</v>
      </c>
    </row>
    <row r="521" spans="1:16" x14ac:dyDescent="0.3">
      <c r="A521" s="334">
        <f>'IGM Paste'!A522</f>
        <v>0</v>
      </c>
      <c r="B521">
        <f>'IGM Paste'!Y522</f>
        <v>0</v>
      </c>
      <c r="C521">
        <f>'IGM Paste'!C522</f>
        <v>0</v>
      </c>
      <c r="D521" s="4">
        <f>'IGM Paste'!D522</f>
        <v>0</v>
      </c>
      <c r="E521">
        <f>'IGM Paste'!E522</f>
        <v>0</v>
      </c>
      <c r="F521">
        <f>'IGM Paste'!AL522</f>
        <v>0</v>
      </c>
      <c r="G521" s="763">
        <f>'IGM Paste'!AB522</f>
        <v>0</v>
      </c>
      <c r="H521" s="5">
        <f>'IGM Paste'!F522</f>
        <v>0</v>
      </c>
      <c r="I521" t="str">
        <f>IF('IGM Paste'!H522=0,"-",'IGM Paste'!H522)</f>
        <v>-</v>
      </c>
      <c r="J521" t="str">
        <f>IF('IGM Paste'!I522=0,"-",'IGM Paste'!I522)</f>
        <v>-</v>
      </c>
      <c r="K521" t="str">
        <f>IF('IGM Paste'!J522=0,"-",'IGM Paste'!J522)</f>
        <v>-</v>
      </c>
      <c r="L521">
        <f>'IGM Paste'!K522</f>
        <v>0</v>
      </c>
      <c r="M521" s="20" t="str">
        <f>IF('IGM Paste'!R522=0,"Flat",'IGM Paste'!R522)</f>
        <v>Flat</v>
      </c>
      <c r="N521" s="177">
        <f>'IGM Paste'!AH522</f>
        <v>0</v>
      </c>
      <c r="O521" s="403">
        <f>'IGM Paste'!O522</f>
        <v>0</v>
      </c>
      <c r="P521">
        <f>'IGM Paste'!BC522</f>
        <v>0</v>
      </c>
    </row>
    <row r="522" spans="1:16" x14ac:dyDescent="0.3">
      <c r="A522" s="334">
        <f>'IGM Paste'!A523</f>
        <v>0</v>
      </c>
      <c r="B522">
        <f>'IGM Paste'!Y523</f>
        <v>0</v>
      </c>
      <c r="C522">
        <f>'IGM Paste'!C523</f>
        <v>0</v>
      </c>
      <c r="D522" s="4">
        <f>'IGM Paste'!D523</f>
        <v>0</v>
      </c>
      <c r="E522">
        <f>'IGM Paste'!E523</f>
        <v>0</v>
      </c>
      <c r="F522">
        <f>'IGM Paste'!AL523</f>
        <v>0</v>
      </c>
      <c r="G522" s="763">
        <f>'IGM Paste'!AB523</f>
        <v>0</v>
      </c>
      <c r="H522" s="5">
        <f>'IGM Paste'!F523</f>
        <v>0</v>
      </c>
      <c r="I522" t="str">
        <f>IF('IGM Paste'!H523=0,"-",'IGM Paste'!H523)</f>
        <v>-</v>
      </c>
      <c r="J522" t="str">
        <f>IF('IGM Paste'!I523=0,"-",'IGM Paste'!I523)</f>
        <v>-</v>
      </c>
      <c r="K522" t="str">
        <f>IF('IGM Paste'!J523=0,"-",'IGM Paste'!J523)</f>
        <v>-</v>
      </c>
      <c r="L522">
        <f>'IGM Paste'!K523</f>
        <v>0</v>
      </c>
      <c r="M522" s="20" t="str">
        <f>IF('IGM Paste'!R523=0,"Flat",'IGM Paste'!R523)</f>
        <v>Flat</v>
      </c>
      <c r="N522" s="177">
        <f>'IGM Paste'!AH523</f>
        <v>0</v>
      </c>
      <c r="O522" s="403">
        <f>'IGM Paste'!O523</f>
        <v>0</v>
      </c>
      <c r="P522">
        <f>'IGM Paste'!BC523</f>
        <v>0</v>
      </c>
    </row>
    <row r="523" spans="1:16" x14ac:dyDescent="0.3">
      <c r="A523" s="334">
        <f>'IGM Paste'!A524</f>
        <v>0</v>
      </c>
      <c r="B523">
        <f>'IGM Paste'!Y524</f>
        <v>0</v>
      </c>
      <c r="C523">
        <f>'IGM Paste'!C524</f>
        <v>0</v>
      </c>
      <c r="D523" s="4">
        <f>'IGM Paste'!D524</f>
        <v>0</v>
      </c>
      <c r="E523">
        <f>'IGM Paste'!E524</f>
        <v>0</v>
      </c>
      <c r="F523">
        <f>'IGM Paste'!AL524</f>
        <v>0</v>
      </c>
      <c r="G523" s="763">
        <f>'IGM Paste'!AB524</f>
        <v>0</v>
      </c>
      <c r="H523" s="5">
        <f>'IGM Paste'!F524</f>
        <v>0</v>
      </c>
      <c r="I523" t="str">
        <f>IF('IGM Paste'!H524=0,"-",'IGM Paste'!H524)</f>
        <v>-</v>
      </c>
      <c r="J523" t="str">
        <f>IF('IGM Paste'!I524=0,"-",'IGM Paste'!I524)</f>
        <v>-</v>
      </c>
      <c r="K523" t="str">
        <f>IF('IGM Paste'!J524=0,"-",'IGM Paste'!J524)</f>
        <v>-</v>
      </c>
      <c r="L523">
        <f>'IGM Paste'!K524</f>
        <v>0</v>
      </c>
      <c r="M523" s="20" t="str">
        <f>IF('IGM Paste'!R524=0,"Flat",'IGM Paste'!R524)</f>
        <v>Flat</v>
      </c>
      <c r="N523" s="177">
        <f>'IGM Paste'!AH524</f>
        <v>0</v>
      </c>
      <c r="O523" s="403">
        <f>'IGM Paste'!O524</f>
        <v>0</v>
      </c>
      <c r="P523">
        <f>'IGM Paste'!BC524</f>
        <v>0</v>
      </c>
    </row>
    <row r="524" spans="1:16" x14ac:dyDescent="0.3">
      <c r="A524" s="334">
        <f>'IGM Paste'!A525</f>
        <v>0</v>
      </c>
      <c r="B524">
        <f>'IGM Paste'!Y525</f>
        <v>0</v>
      </c>
      <c r="C524">
        <f>'IGM Paste'!C525</f>
        <v>0</v>
      </c>
      <c r="D524" s="4">
        <f>'IGM Paste'!D525</f>
        <v>0</v>
      </c>
      <c r="E524">
        <f>'IGM Paste'!E525</f>
        <v>0</v>
      </c>
      <c r="F524">
        <f>'IGM Paste'!AL525</f>
        <v>0</v>
      </c>
      <c r="G524" s="763">
        <f>'IGM Paste'!AB525</f>
        <v>0</v>
      </c>
      <c r="H524" s="5">
        <f>'IGM Paste'!F525</f>
        <v>0</v>
      </c>
      <c r="I524" t="str">
        <f>IF('IGM Paste'!H525=0,"-",'IGM Paste'!H525)</f>
        <v>-</v>
      </c>
      <c r="J524" t="str">
        <f>IF('IGM Paste'!I525=0,"-",'IGM Paste'!I525)</f>
        <v>-</v>
      </c>
      <c r="K524" t="str">
        <f>IF('IGM Paste'!J525=0,"-",'IGM Paste'!J525)</f>
        <v>-</v>
      </c>
      <c r="L524">
        <f>'IGM Paste'!K525</f>
        <v>0</v>
      </c>
      <c r="M524" s="20" t="str">
        <f>IF('IGM Paste'!R525=0,"Flat",'IGM Paste'!R525)</f>
        <v>Flat</v>
      </c>
      <c r="N524" s="177">
        <f>'IGM Paste'!AH525</f>
        <v>0</v>
      </c>
      <c r="O524" s="403">
        <f>'IGM Paste'!O525</f>
        <v>0</v>
      </c>
      <c r="P524">
        <f>'IGM Paste'!BC525</f>
        <v>0</v>
      </c>
    </row>
    <row r="525" spans="1:16" x14ac:dyDescent="0.3">
      <c r="A525" s="334">
        <f>'IGM Paste'!A526</f>
        <v>0</v>
      </c>
      <c r="B525">
        <f>'IGM Paste'!Y526</f>
        <v>0</v>
      </c>
      <c r="C525">
        <f>'IGM Paste'!C526</f>
        <v>0</v>
      </c>
      <c r="D525" s="4">
        <f>'IGM Paste'!D526</f>
        <v>0</v>
      </c>
      <c r="E525">
        <f>'IGM Paste'!E526</f>
        <v>0</v>
      </c>
      <c r="F525">
        <f>'IGM Paste'!AL526</f>
        <v>0</v>
      </c>
      <c r="G525" s="763">
        <f>'IGM Paste'!AB526</f>
        <v>0</v>
      </c>
      <c r="H525" s="5">
        <f>'IGM Paste'!F526</f>
        <v>0</v>
      </c>
      <c r="I525" t="str">
        <f>IF('IGM Paste'!H526=0,"-",'IGM Paste'!H526)</f>
        <v>-</v>
      </c>
      <c r="J525" t="str">
        <f>IF('IGM Paste'!I526=0,"-",'IGM Paste'!I526)</f>
        <v>-</v>
      </c>
      <c r="K525" t="str">
        <f>IF('IGM Paste'!J526=0,"-",'IGM Paste'!J526)</f>
        <v>-</v>
      </c>
      <c r="L525">
        <f>'IGM Paste'!K526</f>
        <v>0</v>
      </c>
      <c r="M525" s="20" t="str">
        <f>IF('IGM Paste'!R526=0,"Flat",'IGM Paste'!R526)</f>
        <v>Flat</v>
      </c>
      <c r="N525" s="177">
        <f>'IGM Paste'!AH526</f>
        <v>0</v>
      </c>
      <c r="O525" s="403">
        <f>'IGM Paste'!O526</f>
        <v>0</v>
      </c>
      <c r="P525">
        <f>'IGM Paste'!BC526</f>
        <v>0</v>
      </c>
    </row>
    <row r="526" spans="1:16" x14ac:dyDescent="0.3">
      <c r="A526" s="334">
        <f>'IGM Paste'!A527</f>
        <v>0</v>
      </c>
      <c r="B526">
        <f>'IGM Paste'!Y527</f>
        <v>0</v>
      </c>
      <c r="C526">
        <f>'IGM Paste'!C527</f>
        <v>0</v>
      </c>
      <c r="D526" s="4">
        <f>'IGM Paste'!D527</f>
        <v>0</v>
      </c>
      <c r="E526">
        <f>'IGM Paste'!E527</f>
        <v>0</v>
      </c>
      <c r="F526">
        <f>'IGM Paste'!AL527</f>
        <v>0</v>
      </c>
      <c r="G526" s="763">
        <f>'IGM Paste'!AB527</f>
        <v>0</v>
      </c>
      <c r="H526" s="5">
        <f>'IGM Paste'!F527</f>
        <v>0</v>
      </c>
      <c r="I526" t="str">
        <f>IF('IGM Paste'!H527=0,"-",'IGM Paste'!H527)</f>
        <v>-</v>
      </c>
      <c r="J526" t="str">
        <f>IF('IGM Paste'!I527=0,"-",'IGM Paste'!I527)</f>
        <v>-</v>
      </c>
      <c r="K526" t="str">
        <f>IF('IGM Paste'!J527=0,"-",'IGM Paste'!J527)</f>
        <v>-</v>
      </c>
      <c r="L526">
        <f>'IGM Paste'!K527</f>
        <v>0</v>
      </c>
      <c r="M526" s="20" t="str">
        <f>IF('IGM Paste'!R527=0,"Flat",'IGM Paste'!R527)</f>
        <v>Flat</v>
      </c>
      <c r="N526" s="177">
        <f>'IGM Paste'!AH527</f>
        <v>0</v>
      </c>
      <c r="O526" s="403">
        <f>'IGM Paste'!O527</f>
        <v>0</v>
      </c>
      <c r="P526">
        <f>'IGM Paste'!BC527</f>
        <v>0</v>
      </c>
    </row>
    <row r="527" spans="1:16" x14ac:dyDescent="0.3">
      <c r="A527" s="334">
        <f>'IGM Paste'!A528</f>
        <v>0</v>
      </c>
      <c r="B527">
        <f>'IGM Paste'!Y528</f>
        <v>0</v>
      </c>
      <c r="C527">
        <f>'IGM Paste'!C528</f>
        <v>0</v>
      </c>
      <c r="D527" s="4">
        <f>'IGM Paste'!D528</f>
        <v>0</v>
      </c>
      <c r="E527">
        <f>'IGM Paste'!E528</f>
        <v>0</v>
      </c>
      <c r="F527">
        <f>'IGM Paste'!AL528</f>
        <v>0</v>
      </c>
      <c r="G527" s="763">
        <f>'IGM Paste'!AB528</f>
        <v>0</v>
      </c>
      <c r="H527" s="5">
        <f>'IGM Paste'!F528</f>
        <v>0</v>
      </c>
      <c r="I527" t="str">
        <f>IF('IGM Paste'!H528=0,"-",'IGM Paste'!H528)</f>
        <v>-</v>
      </c>
      <c r="J527" t="str">
        <f>IF('IGM Paste'!I528=0,"-",'IGM Paste'!I528)</f>
        <v>-</v>
      </c>
      <c r="K527" t="str">
        <f>IF('IGM Paste'!J528=0,"-",'IGM Paste'!J528)</f>
        <v>-</v>
      </c>
      <c r="L527">
        <f>'IGM Paste'!K528</f>
        <v>0</v>
      </c>
      <c r="M527" s="20" t="str">
        <f>IF('IGM Paste'!R528=0,"Flat",'IGM Paste'!R528)</f>
        <v>Flat</v>
      </c>
      <c r="N527" s="177">
        <f>'IGM Paste'!AH528</f>
        <v>0</v>
      </c>
      <c r="O527" s="403">
        <f>'IGM Paste'!O528</f>
        <v>0</v>
      </c>
      <c r="P527">
        <f>'IGM Paste'!BC528</f>
        <v>0</v>
      </c>
    </row>
    <row r="528" spans="1:16" x14ac:dyDescent="0.3">
      <c r="A528" s="334">
        <f>'IGM Paste'!A529</f>
        <v>0</v>
      </c>
      <c r="B528">
        <f>'IGM Paste'!Y529</f>
        <v>0</v>
      </c>
      <c r="C528">
        <f>'IGM Paste'!C529</f>
        <v>0</v>
      </c>
      <c r="D528" s="4">
        <f>'IGM Paste'!D529</f>
        <v>0</v>
      </c>
      <c r="E528">
        <f>'IGM Paste'!E529</f>
        <v>0</v>
      </c>
      <c r="F528">
        <f>'IGM Paste'!AL529</f>
        <v>0</v>
      </c>
      <c r="G528" s="763">
        <f>'IGM Paste'!AB529</f>
        <v>0</v>
      </c>
      <c r="H528" s="5">
        <f>'IGM Paste'!F529</f>
        <v>0</v>
      </c>
      <c r="I528" t="str">
        <f>IF('IGM Paste'!H529=0,"-",'IGM Paste'!H529)</f>
        <v>-</v>
      </c>
      <c r="J528" t="str">
        <f>IF('IGM Paste'!I529=0,"-",'IGM Paste'!I529)</f>
        <v>-</v>
      </c>
      <c r="K528" t="str">
        <f>IF('IGM Paste'!J529=0,"-",'IGM Paste'!J529)</f>
        <v>-</v>
      </c>
      <c r="L528">
        <f>'IGM Paste'!K529</f>
        <v>0</v>
      </c>
      <c r="M528" s="20" t="str">
        <f>IF('IGM Paste'!R529=0,"Flat",'IGM Paste'!R529)</f>
        <v>Flat</v>
      </c>
      <c r="N528" s="177">
        <f>'IGM Paste'!AH529</f>
        <v>0</v>
      </c>
      <c r="O528" s="403">
        <f>'IGM Paste'!O529</f>
        <v>0</v>
      </c>
      <c r="P528">
        <f>'IGM Paste'!BC529</f>
        <v>0</v>
      </c>
    </row>
    <row r="529" spans="1:16" x14ac:dyDescent="0.3">
      <c r="A529" s="334">
        <f>'IGM Paste'!A530</f>
        <v>0</v>
      </c>
      <c r="B529">
        <f>'IGM Paste'!Y530</f>
        <v>0</v>
      </c>
      <c r="C529">
        <f>'IGM Paste'!C530</f>
        <v>0</v>
      </c>
      <c r="D529" s="4">
        <f>'IGM Paste'!D530</f>
        <v>0</v>
      </c>
      <c r="E529">
        <f>'IGM Paste'!E530</f>
        <v>0</v>
      </c>
      <c r="F529">
        <f>'IGM Paste'!AL530</f>
        <v>0</v>
      </c>
      <c r="G529" s="763">
        <f>'IGM Paste'!AB530</f>
        <v>0</v>
      </c>
      <c r="H529" s="5">
        <f>'IGM Paste'!F530</f>
        <v>0</v>
      </c>
      <c r="I529" t="str">
        <f>IF('IGM Paste'!H530=0,"-",'IGM Paste'!H530)</f>
        <v>-</v>
      </c>
      <c r="J529" t="str">
        <f>IF('IGM Paste'!I530=0,"-",'IGM Paste'!I530)</f>
        <v>-</v>
      </c>
      <c r="K529" t="str">
        <f>IF('IGM Paste'!J530=0,"-",'IGM Paste'!J530)</f>
        <v>-</v>
      </c>
      <c r="L529">
        <f>'IGM Paste'!K530</f>
        <v>0</v>
      </c>
      <c r="M529" s="20" t="str">
        <f>IF('IGM Paste'!R530=0,"Flat",'IGM Paste'!R530)</f>
        <v>Flat</v>
      </c>
      <c r="N529" s="177">
        <f>'IGM Paste'!AH530</f>
        <v>0</v>
      </c>
      <c r="O529" s="403">
        <f>'IGM Paste'!O530</f>
        <v>0</v>
      </c>
      <c r="P529">
        <f>'IGM Paste'!BC530</f>
        <v>0</v>
      </c>
    </row>
    <row r="530" spans="1:16" x14ac:dyDescent="0.3">
      <c r="A530" s="334">
        <f>'IGM Paste'!A531</f>
        <v>0</v>
      </c>
      <c r="B530">
        <f>'IGM Paste'!Y531</f>
        <v>0</v>
      </c>
      <c r="C530">
        <f>'IGM Paste'!C531</f>
        <v>0</v>
      </c>
      <c r="D530" s="4">
        <f>'IGM Paste'!D531</f>
        <v>0</v>
      </c>
      <c r="E530">
        <f>'IGM Paste'!E531</f>
        <v>0</v>
      </c>
      <c r="F530">
        <f>'IGM Paste'!AL531</f>
        <v>0</v>
      </c>
      <c r="G530" s="763">
        <f>'IGM Paste'!AB531</f>
        <v>0</v>
      </c>
      <c r="H530" s="5">
        <f>'IGM Paste'!F531</f>
        <v>0</v>
      </c>
      <c r="I530" t="str">
        <f>IF('IGM Paste'!H531=0,"-",'IGM Paste'!H531)</f>
        <v>-</v>
      </c>
      <c r="J530" t="str">
        <f>IF('IGM Paste'!I531=0,"-",'IGM Paste'!I531)</f>
        <v>-</v>
      </c>
      <c r="K530" t="str">
        <f>IF('IGM Paste'!J531=0,"-",'IGM Paste'!J531)</f>
        <v>-</v>
      </c>
      <c r="L530">
        <f>'IGM Paste'!K531</f>
        <v>0</v>
      </c>
      <c r="M530" s="20" t="str">
        <f>IF('IGM Paste'!R531=0,"Flat",'IGM Paste'!R531)</f>
        <v>Flat</v>
      </c>
      <c r="N530" s="177">
        <f>'IGM Paste'!AH531</f>
        <v>0</v>
      </c>
      <c r="O530" s="403">
        <f>'IGM Paste'!O531</f>
        <v>0</v>
      </c>
      <c r="P530">
        <f>'IGM Paste'!BC531</f>
        <v>0</v>
      </c>
    </row>
    <row r="531" spans="1:16" x14ac:dyDescent="0.3">
      <c r="A531" s="334">
        <f>'IGM Paste'!A532</f>
        <v>0</v>
      </c>
      <c r="B531">
        <f>'IGM Paste'!Y532</f>
        <v>0</v>
      </c>
      <c r="C531">
        <f>'IGM Paste'!C532</f>
        <v>0</v>
      </c>
      <c r="D531" s="4">
        <f>'IGM Paste'!D532</f>
        <v>0</v>
      </c>
      <c r="E531">
        <f>'IGM Paste'!E532</f>
        <v>0</v>
      </c>
      <c r="F531">
        <f>'IGM Paste'!AL532</f>
        <v>0</v>
      </c>
      <c r="G531" s="763">
        <f>'IGM Paste'!AB532</f>
        <v>0</v>
      </c>
      <c r="H531" s="5">
        <f>'IGM Paste'!F532</f>
        <v>0</v>
      </c>
      <c r="I531" t="str">
        <f>IF('IGM Paste'!H532=0,"-",'IGM Paste'!H532)</f>
        <v>-</v>
      </c>
      <c r="J531" t="str">
        <f>IF('IGM Paste'!I532=0,"-",'IGM Paste'!I532)</f>
        <v>-</v>
      </c>
      <c r="K531" t="str">
        <f>IF('IGM Paste'!J532=0,"-",'IGM Paste'!J532)</f>
        <v>-</v>
      </c>
      <c r="L531">
        <f>'IGM Paste'!K532</f>
        <v>0</v>
      </c>
      <c r="M531" s="20" t="str">
        <f>IF('IGM Paste'!R532=0,"Flat",'IGM Paste'!R532)</f>
        <v>Flat</v>
      </c>
      <c r="N531" s="177">
        <f>'IGM Paste'!AH532</f>
        <v>0</v>
      </c>
      <c r="O531" s="403">
        <f>'IGM Paste'!O532</f>
        <v>0</v>
      </c>
      <c r="P531">
        <f>'IGM Paste'!BC532</f>
        <v>0</v>
      </c>
    </row>
    <row r="532" spans="1:16" x14ac:dyDescent="0.3">
      <c r="A532" s="334">
        <f>'IGM Paste'!A533</f>
        <v>0</v>
      </c>
      <c r="B532">
        <f>'IGM Paste'!Y533</f>
        <v>0</v>
      </c>
      <c r="C532">
        <f>'IGM Paste'!C533</f>
        <v>0</v>
      </c>
      <c r="D532" s="4">
        <f>'IGM Paste'!D533</f>
        <v>0</v>
      </c>
      <c r="E532">
        <f>'IGM Paste'!E533</f>
        <v>0</v>
      </c>
      <c r="F532">
        <f>'IGM Paste'!AL533</f>
        <v>0</v>
      </c>
      <c r="G532" s="763">
        <f>'IGM Paste'!AB533</f>
        <v>0</v>
      </c>
      <c r="H532" s="5">
        <f>'IGM Paste'!F533</f>
        <v>0</v>
      </c>
      <c r="I532" t="str">
        <f>IF('IGM Paste'!H533=0,"-",'IGM Paste'!H533)</f>
        <v>-</v>
      </c>
      <c r="J532" t="str">
        <f>IF('IGM Paste'!I533=0,"-",'IGM Paste'!I533)</f>
        <v>-</v>
      </c>
      <c r="K532" t="str">
        <f>IF('IGM Paste'!J533=0,"-",'IGM Paste'!J533)</f>
        <v>-</v>
      </c>
      <c r="L532">
        <f>'IGM Paste'!K533</f>
        <v>0</v>
      </c>
      <c r="M532" s="20" t="str">
        <f>IF('IGM Paste'!R533=0,"Flat",'IGM Paste'!R533)</f>
        <v>Flat</v>
      </c>
      <c r="N532" s="177">
        <f>'IGM Paste'!AH533</f>
        <v>0</v>
      </c>
      <c r="O532" s="403">
        <f>'IGM Paste'!O533</f>
        <v>0</v>
      </c>
      <c r="P532">
        <f>'IGM Paste'!BC533</f>
        <v>0</v>
      </c>
    </row>
    <row r="533" spans="1:16" x14ac:dyDescent="0.3">
      <c r="A533" s="334">
        <f>'IGM Paste'!A534</f>
        <v>0</v>
      </c>
      <c r="B533">
        <f>'IGM Paste'!Y534</f>
        <v>0</v>
      </c>
      <c r="C533">
        <f>'IGM Paste'!C534</f>
        <v>0</v>
      </c>
      <c r="D533" s="4">
        <f>'IGM Paste'!D534</f>
        <v>0</v>
      </c>
      <c r="E533">
        <f>'IGM Paste'!E534</f>
        <v>0</v>
      </c>
      <c r="F533">
        <f>'IGM Paste'!AL534</f>
        <v>0</v>
      </c>
      <c r="G533" s="763">
        <f>'IGM Paste'!AB534</f>
        <v>0</v>
      </c>
      <c r="H533" s="5">
        <f>'IGM Paste'!F534</f>
        <v>0</v>
      </c>
      <c r="I533" t="str">
        <f>IF('IGM Paste'!H534=0,"-",'IGM Paste'!H534)</f>
        <v>-</v>
      </c>
      <c r="J533" t="str">
        <f>IF('IGM Paste'!I534=0,"-",'IGM Paste'!I534)</f>
        <v>-</v>
      </c>
      <c r="K533" t="str">
        <f>IF('IGM Paste'!J534=0,"-",'IGM Paste'!J534)</f>
        <v>-</v>
      </c>
      <c r="L533">
        <f>'IGM Paste'!K534</f>
        <v>0</v>
      </c>
      <c r="M533" s="20" t="str">
        <f>IF('IGM Paste'!R534=0,"Flat",'IGM Paste'!R534)</f>
        <v>Flat</v>
      </c>
      <c r="N533" s="177">
        <f>'IGM Paste'!AH534</f>
        <v>0</v>
      </c>
      <c r="O533" s="403">
        <f>'IGM Paste'!O534</f>
        <v>0</v>
      </c>
      <c r="P533">
        <f>'IGM Paste'!BC534</f>
        <v>0</v>
      </c>
    </row>
    <row r="534" spans="1:16" x14ac:dyDescent="0.3">
      <c r="A534" s="334">
        <f>'IGM Paste'!A535</f>
        <v>0</v>
      </c>
      <c r="B534">
        <f>'IGM Paste'!Y535</f>
        <v>0</v>
      </c>
      <c r="C534">
        <f>'IGM Paste'!C535</f>
        <v>0</v>
      </c>
      <c r="D534" s="4">
        <f>'IGM Paste'!D535</f>
        <v>0</v>
      </c>
      <c r="E534">
        <f>'IGM Paste'!E535</f>
        <v>0</v>
      </c>
      <c r="F534">
        <f>'IGM Paste'!AL535</f>
        <v>0</v>
      </c>
      <c r="G534" s="763">
        <f>'IGM Paste'!AB535</f>
        <v>0</v>
      </c>
      <c r="H534" s="5">
        <f>'IGM Paste'!F535</f>
        <v>0</v>
      </c>
      <c r="I534" t="str">
        <f>IF('IGM Paste'!H535=0,"-",'IGM Paste'!H535)</f>
        <v>-</v>
      </c>
      <c r="J534" t="str">
        <f>IF('IGM Paste'!I535=0,"-",'IGM Paste'!I535)</f>
        <v>-</v>
      </c>
      <c r="K534" t="str">
        <f>IF('IGM Paste'!J535=0,"-",'IGM Paste'!J535)</f>
        <v>-</v>
      </c>
      <c r="L534">
        <f>'IGM Paste'!K535</f>
        <v>0</v>
      </c>
      <c r="M534" s="20" t="str">
        <f>IF('IGM Paste'!R535=0,"Flat",'IGM Paste'!R535)</f>
        <v>Flat</v>
      </c>
      <c r="N534" s="177">
        <f>'IGM Paste'!AH535</f>
        <v>0</v>
      </c>
      <c r="O534" s="403">
        <f>'IGM Paste'!O535</f>
        <v>0</v>
      </c>
      <c r="P534">
        <f>'IGM Paste'!BC535</f>
        <v>0</v>
      </c>
    </row>
    <row r="535" spans="1:16" x14ac:dyDescent="0.3">
      <c r="A535" s="334">
        <f>'IGM Paste'!A536</f>
        <v>0</v>
      </c>
      <c r="B535">
        <f>'IGM Paste'!Y536</f>
        <v>0</v>
      </c>
      <c r="C535">
        <f>'IGM Paste'!C536</f>
        <v>0</v>
      </c>
      <c r="D535" s="4">
        <f>'IGM Paste'!D536</f>
        <v>0</v>
      </c>
      <c r="E535">
        <f>'IGM Paste'!E536</f>
        <v>0</v>
      </c>
      <c r="F535">
        <f>'IGM Paste'!AL536</f>
        <v>0</v>
      </c>
      <c r="G535" s="763">
        <f>'IGM Paste'!AB536</f>
        <v>0</v>
      </c>
      <c r="H535" s="5">
        <f>'IGM Paste'!F536</f>
        <v>0</v>
      </c>
      <c r="I535" t="str">
        <f>IF('IGM Paste'!H536=0,"-",'IGM Paste'!H536)</f>
        <v>-</v>
      </c>
      <c r="J535" t="str">
        <f>IF('IGM Paste'!I536=0,"-",'IGM Paste'!I536)</f>
        <v>-</v>
      </c>
      <c r="K535" t="str">
        <f>IF('IGM Paste'!J536=0,"-",'IGM Paste'!J536)</f>
        <v>-</v>
      </c>
      <c r="L535">
        <f>'IGM Paste'!K536</f>
        <v>0</v>
      </c>
      <c r="M535" s="20" t="str">
        <f>IF('IGM Paste'!R536=0,"Flat",'IGM Paste'!R536)</f>
        <v>Flat</v>
      </c>
      <c r="N535" s="177">
        <f>'IGM Paste'!AH536</f>
        <v>0</v>
      </c>
      <c r="O535" s="403">
        <f>'IGM Paste'!O536</f>
        <v>0</v>
      </c>
      <c r="P535">
        <f>'IGM Paste'!BC536</f>
        <v>0</v>
      </c>
    </row>
    <row r="536" spans="1:16" x14ac:dyDescent="0.3">
      <c r="A536" s="334">
        <f>'IGM Paste'!A537</f>
        <v>0</v>
      </c>
      <c r="B536">
        <f>'IGM Paste'!Y537</f>
        <v>0</v>
      </c>
      <c r="C536">
        <f>'IGM Paste'!C537</f>
        <v>0</v>
      </c>
      <c r="D536" s="4">
        <f>'IGM Paste'!D537</f>
        <v>0</v>
      </c>
      <c r="E536">
        <f>'IGM Paste'!E537</f>
        <v>0</v>
      </c>
      <c r="F536">
        <f>'IGM Paste'!AL537</f>
        <v>0</v>
      </c>
      <c r="G536" s="763">
        <f>'IGM Paste'!AB537</f>
        <v>0</v>
      </c>
      <c r="H536" s="5">
        <f>'IGM Paste'!F537</f>
        <v>0</v>
      </c>
      <c r="I536" t="str">
        <f>IF('IGM Paste'!H537=0,"-",'IGM Paste'!H537)</f>
        <v>-</v>
      </c>
      <c r="J536" t="str">
        <f>IF('IGM Paste'!I537=0,"-",'IGM Paste'!I537)</f>
        <v>-</v>
      </c>
      <c r="K536" t="str">
        <f>IF('IGM Paste'!J537=0,"-",'IGM Paste'!J537)</f>
        <v>-</v>
      </c>
      <c r="L536">
        <f>'IGM Paste'!K537</f>
        <v>0</v>
      </c>
      <c r="M536" s="20" t="str">
        <f>IF('IGM Paste'!R537=0,"Flat",'IGM Paste'!R537)</f>
        <v>Flat</v>
      </c>
      <c r="N536" s="177">
        <f>'IGM Paste'!AH537</f>
        <v>0</v>
      </c>
      <c r="O536" s="403">
        <f>'IGM Paste'!O537</f>
        <v>0</v>
      </c>
      <c r="P536">
        <f>'IGM Paste'!BC537</f>
        <v>0</v>
      </c>
    </row>
    <row r="537" spans="1:16" x14ac:dyDescent="0.3">
      <c r="A537" s="334">
        <f>'IGM Paste'!A538</f>
        <v>0</v>
      </c>
      <c r="B537">
        <f>'IGM Paste'!Y538</f>
        <v>0</v>
      </c>
      <c r="C537">
        <f>'IGM Paste'!C538</f>
        <v>0</v>
      </c>
      <c r="D537" s="4">
        <f>'IGM Paste'!D538</f>
        <v>0</v>
      </c>
      <c r="E537">
        <f>'IGM Paste'!E538</f>
        <v>0</v>
      </c>
      <c r="F537">
        <f>'IGM Paste'!AL538</f>
        <v>0</v>
      </c>
      <c r="G537" s="763">
        <f>'IGM Paste'!AB538</f>
        <v>0</v>
      </c>
      <c r="H537" s="5">
        <f>'IGM Paste'!F538</f>
        <v>0</v>
      </c>
      <c r="I537" t="str">
        <f>IF('IGM Paste'!H538=0,"-",'IGM Paste'!H538)</f>
        <v>-</v>
      </c>
      <c r="J537" t="str">
        <f>IF('IGM Paste'!I538=0,"-",'IGM Paste'!I538)</f>
        <v>-</v>
      </c>
      <c r="K537" t="str">
        <f>IF('IGM Paste'!J538=0,"-",'IGM Paste'!J538)</f>
        <v>-</v>
      </c>
      <c r="L537">
        <f>'IGM Paste'!K538</f>
        <v>0</v>
      </c>
      <c r="M537" s="20" t="str">
        <f>IF('IGM Paste'!R538=0,"Flat",'IGM Paste'!R538)</f>
        <v>Flat</v>
      </c>
      <c r="N537" s="177">
        <f>'IGM Paste'!AH538</f>
        <v>0</v>
      </c>
      <c r="O537" s="403">
        <f>'IGM Paste'!O538</f>
        <v>0</v>
      </c>
      <c r="P537">
        <f>'IGM Paste'!BC538</f>
        <v>0</v>
      </c>
    </row>
    <row r="538" spans="1:16" x14ac:dyDescent="0.3">
      <c r="A538" s="334">
        <f>'IGM Paste'!A539</f>
        <v>0</v>
      </c>
      <c r="B538">
        <f>'IGM Paste'!Y539</f>
        <v>0</v>
      </c>
      <c r="C538">
        <f>'IGM Paste'!C539</f>
        <v>0</v>
      </c>
      <c r="D538" s="4">
        <f>'IGM Paste'!D539</f>
        <v>0</v>
      </c>
      <c r="E538">
        <f>'IGM Paste'!E539</f>
        <v>0</v>
      </c>
      <c r="F538">
        <f>'IGM Paste'!AL539</f>
        <v>0</v>
      </c>
      <c r="G538" s="763">
        <f>'IGM Paste'!AB539</f>
        <v>0</v>
      </c>
      <c r="H538" s="5">
        <f>'IGM Paste'!F539</f>
        <v>0</v>
      </c>
      <c r="I538" t="str">
        <f>IF('IGM Paste'!H539=0,"-",'IGM Paste'!H539)</f>
        <v>-</v>
      </c>
      <c r="J538" t="str">
        <f>IF('IGM Paste'!I539=0,"-",'IGM Paste'!I539)</f>
        <v>-</v>
      </c>
      <c r="K538" t="str">
        <f>IF('IGM Paste'!J539=0,"-",'IGM Paste'!J539)</f>
        <v>-</v>
      </c>
      <c r="L538">
        <f>'IGM Paste'!K539</f>
        <v>0</v>
      </c>
      <c r="M538" s="20" t="str">
        <f>IF('IGM Paste'!R539=0,"Flat",'IGM Paste'!R539)</f>
        <v>Flat</v>
      </c>
      <c r="N538" s="177">
        <f>'IGM Paste'!AH539</f>
        <v>0</v>
      </c>
      <c r="O538" s="403">
        <f>'IGM Paste'!O539</f>
        <v>0</v>
      </c>
      <c r="P538">
        <f>'IGM Paste'!BC539</f>
        <v>0</v>
      </c>
    </row>
    <row r="539" spans="1:16" x14ac:dyDescent="0.3">
      <c r="A539" s="334">
        <f>'IGM Paste'!A540</f>
        <v>0</v>
      </c>
      <c r="B539">
        <f>'IGM Paste'!Y540</f>
        <v>0</v>
      </c>
      <c r="C539">
        <f>'IGM Paste'!C540</f>
        <v>0</v>
      </c>
      <c r="D539" s="4">
        <f>'IGM Paste'!D540</f>
        <v>0</v>
      </c>
      <c r="E539">
        <f>'IGM Paste'!E540</f>
        <v>0</v>
      </c>
      <c r="F539">
        <f>'IGM Paste'!AL540</f>
        <v>0</v>
      </c>
      <c r="G539" s="763">
        <f>'IGM Paste'!AB540</f>
        <v>0</v>
      </c>
      <c r="H539" s="5">
        <f>'IGM Paste'!F540</f>
        <v>0</v>
      </c>
      <c r="I539" t="str">
        <f>IF('IGM Paste'!H540=0,"-",'IGM Paste'!H540)</f>
        <v>-</v>
      </c>
      <c r="J539" t="str">
        <f>IF('IGM Paste'!I540=0,"-",'IGM Paste'!I540)</f>
        <v>-</v>
      </c>
      <c r="K539" t="str">
        <f>IF('IGM Paste'!J540=0,"-",'IGM Paste'!J540)</f>
        <v>-</v>
      </c>
      <c r="L539">
        <f>'IGM Paste'!K540</f>
        <v>0</v>
      </c>
      <c r="M539" s="20" t="str">
        <f>IF('IGM Paste'!R540=0,"Flat",'IGM Paste'!R540)</f>
        <v>Flat</v>
      </c>
      <c r="N539" s="177">
        <f>'IGM Paste'!AH540</f>
        <v>0</v>
      </c>
      <c r="O539" s="403">
        <f>'IGM Paste'!O540</f>
        <v>0</v>
      </c>
      <c r="P539">
        <f>'IGM Paste'!BC540</f>
        <v>0</v>
      </c>
    </row>
    <row r="540" spans="1:16" x14ac:dyDescent="0.3">
      <c r="A540" s="334">
        <f>'IGM Paste'!A541</f>
        <v>0</v>
      </c>
      <c r="B540">
        <f>'IGM Paste'!Y541</f>
        <v>0</v>
      </c>
      <c r="C540">
        <f>'IGM Paste'!C541</f>
        <v>0</v>
      </c>
      <c r="D540" s="4">
        <f>'IGM Paste'!D541</f>
        <v>0</v>
      </c>
      <c r="E540">
        <f>'IGM Paste'!E541</f>
        <v>0</v>
      </c>
      <c r="F540">
        <f>'IGM Paste'!AL541</f>
        <v>0</v>
      </c>
      <c r="G540" s="763">
        <f>'IGM Paste'!AB541</f>
        <v>0</v>
      </c>
      <c r="H540" s="5">
        <f>'IGM Paste'!F541</f>
        <v>0</v>
      </c>
      <c r="I540" t="str">
        <f>IF('IGM Paste'!H541=0,"-",'IGM Paste'!H541)</f>
        <v>-</v>
      </c>
      <c r="J540" t="str">
        <f>IF('IGM Paste'!I541=0,"-",'IGM Paste'!I541)</f>
        <v>-</v>
      </c>
      <c r="K540" t="str">
        <f>IF('IGM Paste'!J541=0,"-",'IGM Paste'!J541)</f>
        <v>-</v>
      </c>
      <c r="L540">
        <f>'IGM Paste'!K541</f>
        <v>0</v>
      </c>
      <c r="M540" s="20" t="str">
        <f>IF('IGM Paste'!R541=0,"Flat",'IGM Paste'!R541)</f>
        <v>Flat</v>
      </c>
      <c r="N540" s="177">
        <f>'IGM Paste'!AH541</f>
        <v>0</v>
      </c>
      <c r="O540" s="403">
        <f>'IGM Paste'!O541</f>
        <v>0</v>
      </c>
      <c r="P540">
        <f>'IGM Paste'!BC541</f>
        <v>0</v>
      </c>
    </row>
    <row r="541" spans="1:16" x14ac:dyDescent="0.3">
      <c r="A541" s="334">
        <f>'IGM Paste'!A542</f>
        <v>0</v>
      </c>
      <c r="B541">
        <f>'IGM Paste'!Y542</f>
        <v>0</v>
      </c>
      <c r="C541">
        <f>'IGM Paste'!C542</f>
        <v>0</v>
      </c>
      <c r="D541" s="4">
        <f>'IGM Paste'!D542</f>
        <v>0</v>
      </c>
      <c r="E541">
        <f>'IGM Paste'!E542</f>
        <v>0</v>
      </c>
      <c r="F541">
        <f>'IGM Paste'!AL542</f>
        <v>0</v>
      </c>
      <c r="G541" s="763">
        <f>'IGM Paste'!AB542</f>
        <v>0</v>
      </c>
      <c r="H541" s="5">
        <f>'IGM Paste'!F542</f>
        <v>0</v>
      </c>
      <c r="I541" t="str">
        <f>IF('IGM Paste'!H542=0,"-",'IGM Paste'!H542)</f>
        <v>-</v>
      </c>
      <c r="J541" t="str">
        <f>IF('IGM Paste'!I542=0,"-",'IGM Paste'!I542)</f>
        <v>-</v>
      </c>
      <c r="K541" t="str">
        <f>IF('IGM Paste'!J542=0,"-",'IGM Paste'!J542)</f>
        <v>-</v>
      </c>
      <c r="L541">
        <f>'IGM Paste'!K542</f>
        <v>0</v>
      </c>
      <c r="M541" s="20" t="str">
        <f>IF('IGM Paste'!R542=0,"Flat",'IGM Paste'!R542)</f>
        <v>Flat</v>
      </c>
      <c r="N541" s="177">
        <f>'IGM Paste'!AH542</f>
        <v>0</v>
      </c>
      <c r="O541" s="403">
        <f>'IGM Paste'!O542</f>
        <v>0</v>
      </c>
      <c r="P541">
        <f>'IGM Paste'!BC542</f>
        <v>0</v>
      </c>
    </row>
    <row r="542" spans="1:16" x14ac:dyDescent="0.3">
      <c r="A542" s="334">
        <f>'IGM Paste'!A543</f>
        <v>0</v>
      </c>
      <c r="B542">
        <f>'IGM Paste'!Y543</f>
        <v>0</v>
      </c>
      <c r="C542">
        <f>'IGM Paste'!C543</f>
        <v>0</v>
      </c>
      <c r="D542" s="4">
        <f>'IGM Paste'!D543</f>
        <v>0</v>
      </c>
      <c r="E542">
        <f>'IGM Paste'!E543</f>
        <v>0</v>
      </c>
      <c r="F542">
        <f>'IGM Paste'!AL543</f>
        <v>0</v>
      </c>
      <c r="G542" s="763">
        <f>'IGM Paste'!AB543</f>
        <v>0</v>
      </c>
      <c r="H542" s="5">
        <f>'IGM Paste'!F543</f>
        <v>0</v>
      </c>
      <c r="I542" t="str">
        <f>IF('IGM Paste'!H543=0,"-",'IGM Paste'!H543)</f>
        <v>-</v>
      </c>
      <c r="J542" t="str">
        <f>IF('IGM Paste'!I543=0,"-",'IGM Paste'!I543)</f>
        <v>-</v>
      </c>
      <c r="K542" t="str">
        <f>IF('IGM Paste'!J543=0,"-",'IGM Paste'!J543)</f>
        <v>-</v>
      </c>
      <c r="L542">
        <f>'IGM Paste'!K543</f>
        <v>0</v>
      </c>
      <c r="M542" s="20" t="str">
        <f>IF('IGM Paste'!R543=0,"Flat",'IGM Paste'!R543)</f>
        <v>Flat</v>
      </c>
      <c r="N542" s="177">
        <f>'IGM Paste'!AH543</f>
        <v>0</v>
      </c>
      <c r="O542" s="403">
        <f>'IGM Paste'!O543</f>
        <v>0</v>
      </c>
      <c r="P542">
        <f>'IGM Paste'!BC543</f>
        <v>0</v>
      </c>
    </row>
    <row r="543" spans="1:16" x14ac:dyDescent="0.3">
      <c r="A543" s="334">
        <f>'IGM Paste'!A544</f>
        <v>0</v>
      </c>
      <c r="B543">
        <f>'IGM Paste'!Y544</f>
        <v>0</v>
      </c>
      <c r="C543">
        <f>'IGM Paste'!C544</f>
        <v>0</v>
      </c>
      <c r="D543" s="4">
        <f>'IGM Paste'!D544</f>
        <v>0</v>
      </c>
      <c r="E543">
        <f>'IGM Paste'!E544</f>
        <v>0</v>
      </c>
      <c r="F543">
        <f>'IGM Paste'!AL544</f>
        <v>0</v>
      </c>
      <c r="G543" s="763">
        <f>'IGM Paste'!AB544</f>
        <v>0</v>
      </c>
      <c r="H543" s="5">
        <f>'IGM Paste'!F544</f>
        <v>0</v>
      </c>
      <c r="I543" t="str">
        <f>IF('IGM Paste'!H544=0,"-",'IGM Paste'!H544)</f>
        <v>-</v>
      </c>
      <c r="J543" t="str">
        <f>IF('IGM Paste'!I544=0,"-",'IGM Paste'!I544)</f>
        <v>-</v>
      </c>
      <c r="K543" t="str">
        <f>IF('IGM Paste'!J544=0,"-",'IGM Paste'!J544)</f>
        <v>-</v>
      </c>
      <c r="L543">
        <f>'IGM Paste'!K544</f>
        <v>0</v>
      </c>
      <c r="M543" s="20" t="str">
        <f>IF('IGM Paste'!R544=0,"Flat",'IGM Paste'!R544)</f>
        <v>Flat</v>
      </c>
      <c r="N543" s="177">
        <f>'IGM Paste'!AH544</f>
        <v>0</v>
      </c>
      <c r="O543" s="403">
        <f>'IGM Paste'!O544</f>
        <v>0</v>
      </c>
      <c r="P543">
        <f>'IGM Paste'!BC544</f>
        <v>0</v>
      </c>
    </row>
    <row r="544" spans="1:16" x14ac:dyDescent="0.3">
      <c r="A544" s="334">
        <f>'IGM Paste'!A545</f>
        <v>0</v>
      </c>
      <c r="B544">
        <f>'IGM Paste'!Y545</f>
        <v>0</v>
      </c>
      <c r="C544">
        <f>'IGM Paste'!C545</f>
        <v>0</v>
      </c>
      <c r="D544" s="4">
        <f>'IGM Paste'!D545</f>
        <v>0</v>
      </c>
      <c r="E544">
        <f>'IGM Paste'!E545</f>
        <v>0</v>
      </c>
      <c r="F544">
        <f>'IGM Paste'!AL545</f>
        <v>0</v>
      </c>
      <c r="G544" s="763">
        <f>'IGM Paste'!AB545</f>
        <v>0</v>
      </c>
      <c r="H544" s="5">
        <f>'IGM Paste'!F545</f>
        <v>0</v>
      </c>
      <c r="I544" t="str">
        <f>IF('IGM Paste'!H545=0,"-",'IGM Paste'!H545)</f>
        <v>-</v>
      </c>
      <c r="J544" t="str">
        <f>IF('IGM Paste'!I545=0,"-",'IGM Paste'!I545)</f>
        <v>-</v>
      </c>
      <c r="K544" t="str">
        <f>IF('IGM Paste'!J545=0,"-",'IGM Paste'!J545)</f>
        <v>-</v>
      </c>
      <c r="L544">
        <f>'IGM Paste'!K545</f>
        <v>0</v>
      </c>
      <c r="M544" s="20" t="str">
        <f>IF('IGM Paste'!R545=0,"Flat",'IGM Paste'!R545)</f>
        <v>Flat</v>
      </c>
      <c r="N544" s="177">
        <f>'IGM Paste'!AH545</f>
        <v>0</v>
      </c>
      <c r="O544" s="403">
        <f>'IGM Paste'!O545</f>
        <v>0</v>
      </c>
      <c r="P544">
        <f>'IGM Paste'!BC545</f>
        <v>0</v>
      </c>
    </row>
    <row r="545" spans="1:16" x14ac:dyDescent="0.3">
      <c r="A545" s="334">
        <f>'IGM Paste'!A546</f>
        <v>0</v>
      </c>
      <c r="B545">
        <f>'IGM Paste'!Y546</f>
        <v>0</v>
      </c>
      <c r="C545">
        <f>'IGM Paste'!C546</f>
        <v>0</v>
      </c>
      <c r="D545" s="4">
        <f>'IGM Paste'!D546</f>
        <v>0</v>
      </c>
      <c r="E545">
        <f>'IGM Paste'!E546</f>
        <v>0</v>
      </c>
      <c r="F545">
        <f>'IGM Paste'!AL546</f>
        <v>0</v>
      </c>
      <c r="G545" s="763">
        <f>'IGM Paste'!AB546</f>
        <v>0</v>
      </c>
      <c r="H545" s="5">
        <f>'IGM Paste'!F546</f>
        <v>0</v>
      </c>
      <c r="I545" t="str">
        <f>IF('IGM Paste'!H546=0,"-",'IGM Paste'!H546)</f>
        <v>-</v>
      </c>
      <c r="J545" t="str">
        <f>IF('IGM Paste'!I546=0,"-",'IGM Paste'!I546)</f>
        <v>-</v>
      </c>
      <c r="K545" t="str">
        <f>IF('IGM Paste'!J546=0,"-",'IGM Paste'!J546)</f>
        <v>-</v>
      </c>
      <c r="L545">
        <f>'IGM Paste'!K546</f>
        <v>0</v>
      </c>
      <c r="M545" s="20" t="str">
        <f>IF('IGM Paste'!R546=0,"Flat",'IGM Paste'!R546)</f>
        <v>Flat</v>
      </c>
      <c r="N545" s="177">
        <f>'IGM Paste'!AH546</f>
        <v>0</v>
      </c>
      <c r="O545" s="403">
        <f>'IGM Paste'!O546</f>
        <v>0</v>
      </c>
      <c r="P545">
        <f>'IGM Paste'!BC546</f>
        <v>0</v>
      </c>
    </row>
    <row r="546" spans="1:16" x14ac:dyDescent="0.3">
      <c r="A546" s="334">
        <f>'IGM Paste'!A547</f>
        <v>0</v>
      </c>
      <c r="B546">
        <f>'IGM Paste'!Y547</f>
        <v>0</v>
      </c>
      <c r="C546">
        <f>'IGM Paste'!C547</f>
        <v>0</v>
      </c>
      <c r="D546" s="4">
        <f>'IGM Paste'!D547</f>
        <v>0</v>
      </c>
      <c r="E546">
        <f>'IGM Paste'!E547</f>
        <v>0</v>
      </c>
      <c r="F546">
        <f>'IGM Paste'!AL547</f>
        <v>0</v>
      </c>
      <c r="G546" s="763">
        <f>'IGM Paste'!AB547</f>
        <v>0</v>
      </c>
      <c r="H546" s="5">
        <f>'IGM Paste'!F547</f>
        <v>0</v>
      </c>
      <c r="I546" t="str">
        <f>IF('IGM Paste'!H547=0,"-",'IGM Paste'!H547)</f>
        <v>-</v>
      </c>
      <c r="J546" t="str">
        <f>IF('IGM Paste'!I547=0,"-",'IGM Paste'!I547)</f>
        <v>-</v>
      </c>
      <c r="K546" t="str">
        <f>IF('IGM Paste'!J547=0,"-",'IGM Paste'!J547)</f>
        <v>-</v>
      </c>
      <c r="L546">
        <f>'IGM Paste'!K547</f>
        <v>0</v>
      </c>
      <c r="M546" s="20" t="str">
        <f>IF('IGM Paste'!R547=0,"Flat",'IGM Paste'!R547)</f>
        <v>Flat</v>
      </c>
      <c r="N546" s="177">
        <f>'IGM Paste'!AH547</f>
        <v>0</v>
      </c>
      <c r="O546" s="403">
        <f>'IGM Paste'!O547</f>
        <v>0</v>
      </c>
      <c r="P546">
        <f>'IGM Paste'!BC547</f>
        <v>0</v>
      </c>
    </row>
    <row r="547" spans="1:16" x14ac:dyDescent="0.3">
      <c r="A547" s="334">
        <f>'IGM Paste'!A548</f>
        <v>0</v>
      </c>
      <c r="B547">
        <f>'IGM Paste'!Y548</f>
        <v>0</v>
      </c>
      <c r="C547">
        <f>'IGM Paste'!C548</f>
        <v>0</v>
      </c>
      <c r="D547" s="4">
        <f>'IGM Paste'!D548</f>
        <v>0</v>
      </c>
      <c r="E547">
        <f>'IGM Paste'!E548</f>
        <v>0</v>
      </c>
      <c r="F547">
        <f>'IGM Paste'!AL548</f>
        <v>0</v>
      </c>
      <c r="G547" s="763">
        <f>'IGM Paste'!AB548</f>
        <v>0</v>
      </c>
      <c r="H547" s="5">
        <f>'IGM Paste'!F548</f>
        <v>0</v>
      </c>
      <c r="I547" t="str">
        <f>IF('IGM Paste'!H548=0,"-",'IGM Paste'!H548)</f>
        <v>-</v>
      </c>
      <c r="J547" t="str">
        <f>IF('IGM Paste'!I548=0,"-",'IGM Paste'!I548)</f>
        <v>-</v>
      </c>
      <c r="K547" t="str">
        <f>IF('IGM Paste'!J548=0,"-",'IGM Paste'!J548)</f>
        <v>-</v>
      </c>
      <c r="L547">
        <f>'IGM Paste'!K548</f>
        <v>0</v>
      </c>
      <c r="M547" s="20" t="str">
        <f>IF('IGM Paste'!R548=0,"Flat",'IGM Paste'!R548)</f>
        <v>Flat</v>
      </c>
      <c r="N547" s="177">
        <f>'IGM Paste'!AH548</f>
        <v>0</v>
      </c>
      <c r="O547" s="403">
        <f>'IGM Paste'!O548</f>
        <v>0</v>
      </c>
      <c r="P547">
        <f>'IGM Paste'!BC548</f>
        <v>0</v>
      </c>
    </row>
    <row r="548" spans="1:16" x14ac:dyDescent="0.3">
      <c r="A548" s="334">
        <f>'IGM Paste'!A549</f>
        <v>0</v>
      </c>
      <c r="B548">
        <f>'IGM Paste'!Y549</f>
        <v>0</v>
      </c>
      <c r="C548">
        <f>'IGM Paste'!C549</f>
        <v>0</v>
      </c>
      <c r="D548" s="4">
        <f>'IGM Paste'!D549</f>
        <v>0</v>
      </c>
      <c r="E548">
        <f>'IGM Paste'!E549</f>
        <v>0</v>
      </c>
      <c r="F548">
        <f>'IGM Paste'!AL549</f>
        <v>0</v>
      </c>
      <c r="G548" s="763">
        <f>'IGM Paste'!AB549</f>
        <v>0</v>
      </c>
      <c r="H548" s="5">
        <f>'IGM Paste'!F549</f>
        <v>0</v>
      </c>
      <c r="I548" t="str">
        <f>IF('IGM Paste'!H549=0,"-",'IGM Paste'!H549)</f>
        <v>-</v>
      </c>
      <c r="J548" t="str">
        <f>IF('IGM Paste'!I549=0,"-",'IGM Paste'!I549)</f>
        <v>-</v>
      </c>
      <c r="K548" t="str">
        <f>IF('IGM Paste'!J549=0,"-",'IGM Paste'!J549)</f>
        <v>-</v>
      </c>
      <c r="L548">
        <f>'IGM Paste'!K549</f>
        <v>0</v>
      </c>
      <c r="M548" s="20" t="str">
        <f>IF('IGM Paste'!R549=0,"Flat",'IGM Paste'!R549)</f>
        <v>Flat</v>
      </c>
      <c r="N548" s="177">
        <f>'IGM Paste'!AH549</f>
        <v>0</v>
      </c>
      <c r="O548" s="403">
        <f>'IGM Paste'!O549</f>
        <v>0</v>
      </c>
      <c r="P548">
        <f>'IGM Paste'!BC549</f>
        <v>0</v>
      </c>
    </row>
    <row r="549" spans="1:16" x14ac:dyDescent="0.3">
      <c r="A549" s="334">
        <f>'IGM Paste'!A550</f>
        <v>0</v>
      </c>
      <c r="B549">
        <f>'IGM Paste'!Y550</f>
        <v>0</v>
      </c>
      <c r="C549">
        <f>'IGM Paste'!C550</f>
        <v>0</v>
      </c>
      <c r="D549" s="4">
        <f>'IGM Paste'!D550</f>
        <v>0</v>
      </c>
      <c r="E549">
        <f>'IGM Paste'!E550</f>
        <v>0</v>
      </c>
      <c r="F549">
        <f>'IGM Paste'!AL550</f>
        <v>0</v>
      </c>
      <c r="G549" s="763">
        <f>'IGM Paste'!AB550</f>
        <v>0</v>
      </c>
      <c r="H549" s="5">
        <f>'IGM Paste'!F550</f>
        <v>0</v>
      </c>
      <c r="I549" t="str">
        <f>IF('IGM Paste'!H550=0,"-",'IGM Paste'!H550)</f>
        <v>-</v>
      </c>
      <c r="J549" t="str">
        <f>IF('IGM Paste'!I550=0,"-",'IGM Paste'!I550)</f>
        <v>-</v>
      </c>
      <c r="K549" t="str">
        <f>IF('IGM Paste'!J550=0,"-",'IGM Paste'!J550)</f>
        <v>-</v>
      </c>
      <c r="L549">
        <f>'IGM Paste'!K550</f>
        <v>0</v>
      </c>
      <c r="M549" s="20" t="str">
        <f>IF('IGM Paste'!R550=0,"Flat",'IGM Paste'!R550)</f>
        <v>Flat</v>
      </c>
      <c r="N549" s="177">
        <f>'IGM Paste'!AH550</f>
        <v>0</v>
      </c>
      <c r="O549" s="403">
        <f>'IGM Paste'!O550</f>
        <v>0</v>
      </c>
      <c r="P549">
        <f>'IGM Paste'!BC550</f>
        <v>0</v>
      </c>
    </row>
    <row r="550" spans="1:16" x14ac:dyDescent="0.3">
      <c r="A550" s="334">
        <f>'IGM Paste'!A551</f>
        <v>0</v>
      </c>
      <c r="B550">
        <f>'IGM Paste'!Y551</f>
        <v>0</v>
      </c>
      <c r="C550">
        <f>'IGM Paste'!C551</f>
        <v>0</v>
      </c>
      <c r="D550" s="4">
        <f>'IGM Paste'!D551</f>
        <v>0</v>
      </c>
      <c r="E550">
        <f>'IGM Paste'!E551</f>
        <v>0</v>
      </c>
      <c r="F550">
        <f>'IGM Paste'!AL551</f>
        <v>0</v>
      </c>
      <c r="G550" s="763">
        <f>'IGM Paste'!AB551</f>
        <v>0</v>
      </c>
      <c r="H550" s="5">
        <f>'IGM Paste'!F551</f>
        <v>0</v>
      </c>
      <c r="I550" t="str">
        <f>IF('IGM Paste'!H551=0,"-",'IGM Paste'!H551)</f>
        <v>-</v>
      </c>
      <c r="J550" t="str">
        <f>IF('IGM Paste'!I551=0,"-",'IGM Paste'!I551)</f>
        <v>-</v>
      </c>
      <c r="K550" t="str">
        <f>IF('IGM Paste'!J551=0,"-",'IGM Paste'!J551)</f>
        <v>-</v>
      </c>
      <c r="L550">
        <f>'IGM Paste'!K551</f>
        <v>0</v>
      </c>
      <c r="M550" s="20" t="str">
        <f>IF('IGM Paste'!R551=0,"Flat",'IGM Paste'!R551)</f>
        <v>Flat</v>
      </c>
      <c r="N550" s="177">
        <f>'IGM Paste'!AH551</f>
        <v>0</v>
      </c>
      <c r="O550" s="403">
        <f>'IGM Paste'!O551</f>
        <v>0</v>
      </c>
      <c r="P550">
        <f>'IGM Paste'!BC551</f>
        <v>0</v>
      </c>
    </row>
    <row r="551" spans="1:16" x14ac:dyDescent="0.3">
      <c r="A551" s="334">
        <f>'IGM Paste'!A552</f>
        <v>0</v>
      </c>
      <c r="B551">
        <f>'IGM Paste'!Y552</f>
        <v>0</v>
      </c>
      <c r="C551">
        <f>'IGM Paste'!C552</f>
        <v>0</v>
      </c>
      <c r="D551" s="4">
        <f>'IGM Paste'!D552</f>
        <v>0</v>
      </c>
      <c r="E551">
        <f>'IGM Paste'!E552</f>
        <v>0</v>
      </c>
      <c r="F551">
        <f>'IGM Paste'!AL552</f>
        <v>0</v>
      </c>
      <c r="G551" s="763">
        <f>'IGM Paste'!AB552</f>
        <v>0</v>
      </c>
      <c r="H551" s="5">
        <f>'IGM Paste'!F552</f>
        <v>0</v>
      </c>
      <c r="I551" t="str">
        <f>IF('IGM Paste'!H552=0,"-",'IGM Paste'!H552)</f>
        <v>-</v>
      </c>
      <c r="J551" t="str">
        <f>IF('IGM Paste'!I552=0,"-",'IGM Paste'!I552)</f>
        <v>-</v>
      </c>
      <c r="K551" t="str">
        <f>IF('IGM Paste'!J552=0,"-",'IGM Paste'!J552)</f>
        <v>-</v>
      </c>
      <c r="L551">
        <f>'IGM Paste'!K552</f>
        <v>0</v>
      </c>
      <c r="M551" s="20" t="str">
        <f>IF('IGM Paste'!R552=0,"Flat",'IGM Paste'!R552)</f>
        <v>Flat</v>
      </c>
      <c r="N551" s="177">
        <f>'IGM Paste'!AH552</f>
        <v>0</v>
      </c>
      <c r="O551" s="403">
        <f>'IGM Paste'!O552</f>
        <v>0</v>
      </c>
      <c r="P551">
        <f>'IGM Paste'!BC552</f>
        <v>0</v>
      </c>
    </row>
    <row r="552" spans="1:16" x14ac:dyDescent="0.3">
      <c r="A552" s="334">
        <f>'IGM Paste'!A553</f>
        <v>0</v>
      </c>
      <c r="B552">
        <f>'IGM Paste'!Y553</f>
        <v>0</v>
      </c>
      <c r="C552">
        <f>'IGM Paste'!C553</f>
        <v>0</v>
      </c>
      <c r="D552" s="4">
        <f>'IGM Paste'!D553</f>
        <v>0</v>
      </c>
      <c r="E552">
        <f>'IGM Paste'!E553</f>
        <v>0</v>
      </c>
      <c r="F552">
        <f>'IGM Paste'!AL553</f>
        <v>0</v>
      </c>
      <c r="G552" s="763">
        <f>'IGM Paste'!AB553</f>
        <v>0</v>
      </c>
      <c r="H552" s="5">
        <f>'IGM Paste'!F553</f>
        <v>0</v>
      </c>
      <c r="I552" t="str">
        <f>IF('IGM Paste'!H553=0,"-",'IGM Paste'!H553)</f>
        <v>-</v>
      </c>
      <c r="J552" t="str">
        <f>IF('IGM Paste'!I553=0,"-",'IGM Paste'!I553)</f>
        <v>-</v>
      </c>
      <c r="K552" t="str">
        <f>IF('IGM Paste'!J553=0,"-",'IGM Paste'!J553)</f>
        <v>-</v>
      </c>
      <c r="L552">
        <f>'IGM Paste'!K553</f>
        <v>0</v>
      </c>
      <c r="M552" s="20" t="str">
        <f>IF('IGM Paste'!R553=0,"Flat",'IGM Paste'!R553)</f>
        <v>Flat</v>
      </c>
      <c r="N552" s="177">
        <f>'IGM Paste'!AH553</f>
        <v>0</v>
      </c>
      <c r="O552" s="403">
        <f>'IGM Paste'!O553</f>
        <v>0</v>
      </c>
      <c r="P552">
        <f>'IGM Paste'!BC553</f>
        <v>0</v>
      </c>
    </row>
    <row r="553" spans="1:16" x14ac:dyDescent="0.3">
      <c r="A553" s="334">
        <f>'IGM Paste'!A554</f>
        <v>0</v>
      </c>
      <c r="B553">
        <f>'IGM Paste'!Y554</f>
        <v>0</v>
      </c>
      <c r="C553">
        <f>'IGM Paste'!C554</f>
        <v>0</v>
      </c>
      <c r="D553" s="4">
        <f>'IGM Paste'!D554</f>
        <v>0</v>
      </c>
      <c r="E553">
        <f>'IGM Paste'!E554</f>
        <v>0</v>
      </c>
      <c r="F553">
        <f>'IGM Paste'!AL554</f>
        <v>0</v>
      </c>
      <c r="G553" s="763">
        <f>'IGM Paste'!AB554</f>
        <v>0</v>
      </c>
      <c r="H553" s="5">
        <f>'IGM Paste'!F554</f>
        <v>0</v>
      </c>
      <c r="I553" t="str">
        <f>IF('IGM Paste'!H554=0,"-",'IGM Paste'!H554)</f>
        <v>-</v>
      </c>
      <c r="J553" t="str">
        <f>IF('IGM Paste'!I554=0,"-",'IGM Paste'!I554)</f>
        <v>-</v>
      </c>
      <c r="K553" t="str">
        <f>IF('IGM Paste'!J554=0,"-",'IGM Paste'!J554)</f>
        <v>-</v>
      </c>
      <c r="L553">
        <f>'IGM Paste'!K554</f>
        <v>0</v>
      </c>
      <c r="M553" s="20" t="str">
        <f>IF('IGM Paste'!R554=0,"Flat",'IGM Paste'!R554)</f>
        <v>Flat</v>
      </c>
      <c r="N553" s="177">
        <f>'IGM Paste'!AH554</f>
        <v>0</v>
      </c>
      <c r="O553" s="403">
        <f>'IGM Paste'!O554</f>
        <v>0</v>
      </c>
      <c r="P553">
        <f>'IGM Paste'!BC554</f>
        <v>0</v>
      </c>
    </row>
    <row r="554" spans="1:16" x14ac:dyDescent="0.3">
      <c r="A554" s="334">
        <f>'IGM Paste'!A555</f>
        <v>0</v>
      </c>
      <c r="B554">
        <f>'IGM Paste'!Y555</f>
        <v>0</v>
      </c>
      <c r="C554">
        <f>'IGM Paste'!C555</f>
        <v>0</v>
      </c>
      <c r="D554" s="4">
        <f>'IGM Paste'!D555</f>
        <v>0</v>
      </c>
      <c r="E554">
        <f>'IGM Paste'!E555</f>
        <v>0</v>
      </c>
      <c r="F554">
        <f>'IGM Paste'!AL555</f>
        <v>0</v>
      </c>
      <c r="G554" s="763">
        <f>'IGM Paste'!AB555</f>
        <v>0</v>
      </c>
      <c r="H554" s="5">
        <f>'IGM Paste'!F555</f>
        <v>0</v>
      </c>
      <c r="I554" t="str">
        <f>IF('IGM Paste'!H555=0,"-",'IGM Paste'!H555)</f>
        <v>-</v>
      </c>
      <c r="J554" t="str">
        <f>IF('IGM Paste'!I555=0,"-",'IGM Paste'!I555)</f>
        <v>-</v>
      </c>
      <c r="K554" t="str">
        <f>IF('IGM Paste'!J555=0,"-",'IGM Paste'!J555)</f>
        <v>-</v>
      </c>
      <c r="L554">
        <f>'IGM Paste'!K555</f>
        <v>0</v>
      </c>
      <c r="M554" s="20" t="str">
        <f>IF('IGM Paste'!R555=0,"Flat",'IGM Paste'!R555)</f>
        <v>Flat</v>
      </c>
      <c r="N554" s="177">
        <f>'IGM Paste'!AH555</f>
        <v>0</v>
      </c>
      <c r="O554" s="403">
        <f>'IGM Paste'!O555</f>
        <v>0</v>
      </c>
      <c r="P554">
        <f>'IGM Paste'!BC555</f>
        <v>0</v>
      </c>
    </row>
    <row r="555" spans="1:16" x14ac:dyDescent="0.3">
      <c r="A555" s="334">
        <f>'IGM Paste'!A556</f>
        <v>0</v>
      </c>
      <c r="B555">
        <f>'IGM Paste'!Y556</f>
        <v>0</v>
      </c>
      <c r="C555">
        <f>'IGM Paste'!C556</f>
        <v>0</v>
      </c>
      <c r="D555" s="4">
        <f>'IGM Paste'!D556</f>
        <v>0</v>
      </c>
      <c r="E555">
        <f>'IGM Paste'!E556</f>
        <v>0</v>
      </c>
      <c r="F555">
        <f>'IGM Paste'!AL556</f>
        <v>0</v>
      </c>
      <c r="G555" s="763">
        <f>'IGM Paste'!AB556</f>
        <v>0</v>
      </c>
      <c r="H555" s="5">
        <f>'IGM Paste'!F556</f>
        <v>0</v>
      </c>
      <c r="I555" t="str">
        <f>IF('IGM Paste'!H556=0,"-",'IGM Paste'!H556)</f>
        <v>-</v>
      </c>
      <c r="J555" t="str">
        <f>IF('IGM Paste'!I556=0,"-",'IGM Paste'!I556)</f>
        <v>-</v>
      </c>
      <c r="K555" t="str">
        <f>IF('IGM Paste'!J556=0,"-",'IGM Paste'!J556)</f>
        <v>-</v>
      </c>
      <c r="L555">
        <f>'IGM Paste'!K556</f>
        <v>0</v>
      </c>
      <c r="M555" s="20" t="str">
        <f>IF('IGM Paste'!R556=0,"Flat",'IGM Paste'!R556)</f>
        <v>Flat</v>
      </c>
      <c r="N555" s="177">
        <f>'IGM Paste'!AH556</f>
        <v>0</v>
      </c>
      <c r="O555" s="403">
        <f>'IGM Paste'!O556</f>
        <v>0</v>
      </c>
      <c r="P555">
        <f>'IGM Paste'!BC556</f>
        <v>0</v>
      </c>
    </row>
    <row r="556" spans="1:16" x14ac:dyDescent="0.3">
      <c r="A556" s="334">
        <f>'IGM Paste'!A557</f>
        <v>0</v>
      </c>
      <c r="B556">
        <f>'IGM Paste'!Y557</f>
        <v>0</v>
      </c>
      <c r="C556">
        <f>'IGM Paste'!C557</f>
        <v>0</v>
      </c>
      <c r="D556" s="4">
        <f>'IGM Paste'!D557</f>
        <v>0</v>
      </c>
      <c r="E556">
        <f>'IGM Paste'!E557</f>
        <v>0</v>
      </c>
      <c r="F556">
        <f>'IGM Paste'!AL557</f>
        <v>0</v>
      </c>
      <c r="G556" s="763">
        <f>'IGM Paste'!AB557</f>
        <v>0</v>
      </c>
      <c r="H556" s="5">
        <f>'IGM Paste'!F557</f>
        <v>0</v>
      </c>
      <c r="I556" t="str">
        <f>IF('IGM Paste'!H557=0,"-",'IGM Paste'!H557)</f>
        <v>-</v>
      </c>
      <c r="J556" t="str">
        <f>IF('IGM Paste'!I557=0,"-",'IGM Paste'!I557)</f>
        <v>-</v>
      </c>
      <c r="K556" t="str">
        <f>IF('IGM Paste'!J557=0,"-",'IGM Paste'!J557)</f>
        <v>-</v>
      </c>
      <c r="L556">
        <f>'IGM Paste'!K557</f>
        <v>0</v>
      </c>
      <c r="M556" s="20" t="str">
        <f>IF('IGM Paste'!R557=0,"Flat",'IGM Paste'!R557)</f>
        <v>Flat</v>
      </c>
      <c r="N556" s="177">
        <f>'IGM Paste'!AH557</f>
        <v>0</v>
      </c>
      <c r="O556" s="403">
        <f>'IGM Paste'!O557</f>
        <v>0</v>
      </c>
      <c r="P556">
        <f>'IGM Paste'!BC557</f>
        <v>0</v>
      </c>
    </row>
    <row r="557" spans="1:16" x14ac:dyDescent="0.3">
      <c r="A557" s="334">
        <f>'IGM Paste'!A558</f>
        <v>0</v>
      </c>
      <c r="B557">
        <f>'IGM Paste'!Y558</f>
        <v>0</v>
      </c>
      <c r="C557">
        <f>'IGM Paste'!C558</f>
        <v>0</v>
      </c>
      <c r="D557" s="4">
        <f>'IGM Paste'!D558</f>
        <v>0</v>
      </c>
      <c r="E557">
        <f>'IGM Paste'!E558</f>
        <v>0</v>
      </c>
      <c r="F557">
        <f>'IGM Paste'!AL558</f>
        <v>0</v>
      </c>
      <c r="G557" s="763">
        <f>'IGM Paste'!AB558</f>
        <v>0</v>
      </c>
      <c r="H557" s="5">
        <f>'IGM Paste'!F558</f>
        <v>0</v>
      </c>
      <c r="I557" t="str">
        <f>IF('IGM Paste'!H558=0,"-",'IGM Paste'!H558)</f>
        <v>-</v>
      </c>
      <c r="J557" t="str">
        <f>IF('IGM Paste'!I558=0,"-",'IGM Paste'!I558)</f>
        <v>-</v>
      </c>
      <c r="K557" t="str">
        <f>IF('IGM Paste'!J558=0,"-",'IGM Paste'!J558)</f>
        <v>-</v>
      </c>
      <c r="L557">
        <f>'IGM Paste'!K558</f>
        <v>0</v>
      </c>
      <c r="M557" s="20" t="str">
        <f>IF('IGM Paste'!R558=0,"Flat",'IGM Paste'!R558)</f>
        <v>Flat</v>
      </c>
      <c r="N557" s="177">
        <f>'IGM Paste'!AH558</f>
        <v>0</v>
      </c>
      <c r="O557" s="403">
        <f>'IGM Paste'!O558</f>
        <v>0</v>
      </c>
      <c r="P557">
        <f>'IGM Paste'!BC558</f>
        <v>0</v>
      </c>
    </row>
    <row r="558" spans="1:16" x14ac:dyDescent="0.3">
      <c r="A558" s="334">
        <f>'IGM Paste'!A559</f>
        <v>0</v>
      </c>
      <c r="B558">
        <f>'IGM Paste'!Y559</f>
        <v>0</v>
      </c>
      <c r="C558">
        <f>'IGM Paste'!C559</f>
        <v>0</v>
      </c>
      <c r="D558" s="4">
        <f>'IGM Paste'!D559</f>
        <v>0</v>
      </c>
      <c r="E558">
        <f>'IGM Paste'!E559</f>
        <v>0</v>
      </c>
      <c r="F558">
        <f>'IGM Paste'!AL559</f>
        <v>0</v>
      </c>
      <c r="G558" s="763">
        <f>'IGM Paste'!AB559</f>
        <v>0</v>
      </c>
      <c r="H558" s="5">
        <f>'IGM Paste'!F559</f>
        <v>0</v>
      </c>
      <c r="I558" t="str">
        <f>IF('IGM Paste'!H559=0,"-",'IGM Paste'!H559)</f>
        <v>-</v>
      </c>
      <c r="J558" t="str">
        <f>IF('IGM Paste'!I559=0,"-",'IGM Paste'!I559)</f>
        <v>-</v>
      </c>
      <c r="K558" t="str">
        <f>IF('IGM Paste'!J559=0,"-",'IGM Paste'!J559)</f>
        <v>-</v>
      </c>
      <c r="L558">
        <f>'IGM Paste'!K559</f>
        <v>0</v>
      </c>
      <c r="M558" s="20" t="str">
        <f>IF('IGM Paste'!R559=0,"Flat",'IGM Paste'!R559)</f>
        <v>Flat</v>
      </c>
      <c r="N558" s="177">
        <f>'IGM Paste'!AH559</f>
        <v>0</v>
      </c>
      <c r="O558" s="403">
        <f>'IGM Paste'!O559</f>
        <v>0</v>
      </c>
      <c r="P558">
        <f>'IGM Paste'!BC559</f>
        <v>0</v>
      </c>
    </row>
    <row r="559" spans="1:16" x14ac:dyDescent="0.3">
      <c r="A559" s="334">
        <f>'IGM Paste'!A560</f>
        <v>0</v>
      </c>
      <c r="B559">
        <f>'IGM Paste'!Y560</f>
        <v>0</v>
      </c>
      <c r="C559">
        <f>'IGM Paste'!C560</f>
        <v>0</v>
      </c>
      <c r="D559" s="4">
        <f>'IGM Paste'!D560</f>
        <v>0</v>
      </c>
      <c r="E559">
        <f>'IGM Paste'!E560</f>
        <v>0</v>
      </c>
      <c r="F559">
        <f>'IGM Paste'!AL560</f>
        <v>0</v>
      </c>
      <c r="G559" s="763">
        <f>'IGM Paste'!AB560</f>
        <v>0</v>
      </c>
      <c r="H559" s="5">
        <f>'IGM Paste'!F560</f>
        <v>0</v>
      </c>
      <c r="I559" t="str">
        <f>IF('IGM Paste'!H560=0,"-",'IGM Paste'!H560)</f>
        <v>-</v>
      </c>
      <c r="J559" t="str">
        <f>IF('IGM Paste'!I560=0,"-",'IGM Paste'!I560)</f>
        <v>-</v>
      </c>
      <c r="K559" t="str">
        <f>IF('IGM Paste'!J560=0,"-",'IGM Paste'!J560)</f>
        <v>-</v>
      </c>
      <c r="L559">
        <f>'IGM Paste'!K560</f>
        <v>0</v>
      </c>
      <c r="M559" s="20" t="str">
        <f>IF('IGM Paste'!R560=0,"Flat",'IGM Paste'!R560)</f>
        <v>Flat</v>
      </c>
      <c r="N559" s="177">
        <f>'IGM Paste'!AH560</f>
        <v>0</v>
      </c>
      <c r="O559" s="403">
        <f>'IGM Paste'!O560</f>
        <v>0</v>
      </c>
      <c r="P559">
        <f>'IGM Paste'!BC560</f>
        <v>0</v>
      </c>
    </row>
    <row r="560" spans="1:16" x14ac:dyDescent="0.3">
      <c r="A560" s="334">
        <f>'IGM Paste'!A561</f>
        <v>0</v>
      </c>
      <c r="B560">
        <f>'IGM Paste'!Y561</f>
        <v>0</v>
      </c>
      <c r="C560">
        <f>'IGM Paste'!C561</f>
        <v>0</v>
      </c>
      <c r="D560" s="4">
        <f>'IGM Paste'!D561</f>
        <v>0</v>
      </c>
      <c r="E560">
        <f>'IGM Paste'!E561</f>
        <v>0</v>
      </c>
      <c r="F560">
        <f>'IGM Paste'!AL561</f>
        <v>0</v>
      </c>
      <c r="G560" s="763">
        <f>'IGM Paste'!AB561</f>
        <v>0</v>
      </c>
      <c r="H560" s="5">
        <f>'IGM Paste'!F561</f>
        <v>0</v>
      </c>
      <c r="I560" t="str">
        <f>IF('IGM Paste'!H561=0,"-",'IGM Paste'!H561)</f>
        <v>-</v>
      </c>
      <c r="J560" t="str">
        <f>IF('IGM Paste'!I561=0,"-",'IGM Paste'!I561)</f>
        <v>-</v>
      </c>
      <c r="K560" t="str">
        <f>IF('IGM Paste'!J561=0,"-",'IGM Paste'!J561)</f>
        <v>-</v>
      </c>
      <c r="L560">
        <f>'IGM Paste'!K561</f>
        <v>0</v>
      </c>
      <c r="M560" s="20" t="str">
        <f>IF('IGM Paste'!R561=0,"Flat",'IGM Paste'!R561)</f>
        <v>Flat</v>
      </c>
      <c r="N560" s="177">
        <f>'IGM Paste'!AH561</f>
        <v>0</v>
      </c>
      <c r="O560" s="403">
        <f>'IGM Paste'!O561</f>
        <v>0</v>
      </c>
      <c r="P560">
        <f>'IGM Paste'!BC561</f>
        <v>0</v>
      </c>
    </row>
    <row r="561" spans="1:16" x14ac:dyDescent="0.3">
      <c r="A561" s="334">
        <f>'IGM Paste'!A562</f>
        <v>0</v>
      </c>
      <c r="B561">
        <f>'IGM Paste'!Y562</f>
        <v>0</v>
      </c>
      <c r="C561">
        <f>'IGM Paste'!C562</f>
        <v>0</v>
      </c>
      <c r="D561" s="4">
        <f>'IGM Paste'!D562</f>
        <v>0</v>
      </c>
      <c r="E561">
        <f>'IGM Paste'!E562</f>
        <v>0</v>
      </c>
      <c r="F561">
        <f>'IGM Paste'!AL562</f>
        <v>0</v>
      </c>
      <c r="G561" s="763">
        <f>'IGM Paste'!AB562</f>
        <v>0</v>
      </c>
      <c r="H561" s="5">
        <f>'IGM Paste'!F562</f>
        <v>0</v>
      </c>
      <c r="I561" t="str">
        <f>IF('IGM Paste'!H562=0,"-",'IGM Paste'!H562)</f>
        <v>-</v>
      </c>
      <c r="J561" t="str">
        <f>IF('IGM Paste'!I562=0,"-",'IGM Paste'!I562)</f>
        <v>-</v>
      </c>
      <c r="K561" t="str">
        <f>IF('IGM Paste'!J562=0,"-",'IGM Paste'!J562)</f>
        <v>-</v>
      </c>
      <c r="L561">
        <f>'IGM Paste'!K562</f>
        <v>0</v>
      </c>
      <c r="M561" s="20" t="str">
        <f>IF('IGM Paste'!R562=0,"Flat",'IGM Paste'!R562)</f>
        <v>Flat</v>
      </c>
      <c r="N561" s="177">
        <f>'IGM Paste'!AH562</f>
        <v>0</v>
      </c>
      <c r="O561" s="403">
        <f>'IGM Paste'!O562</f>
        <v>0</v>
      </c>
      <c r="P561">
        <f>'IGM Paste'!BC562</f>
        <v>0</v>
      </c>
    </row>
    <row r="562" spans="1:16" x14ac:dyDescent="0.3">
      <c r="A562" s="334">
        <f>'IGM Paste'!A563</f>
        <v>0</v>
      </c>
      <c r="B562">
        <f>'IGM Paste'!Y563</f>
        <v>0</v>
      </c>
      <c r="C562">
        <f>'IGM Paste'!C563</f>
        <v>0</v>
      </c>
      <c r="D562" s="4">
        <f>'IGM Paste'!D563</f>
        <v>0</v>
      </c>
      <c r="E562">
        <f>'IGM Paste'!E563</f>
        <v>0</v>
      </c>
      <c r="F562">
        <f>'IGM Paste'!AL563</f>
        <v>0</v>
      </c>
      <c r="G562" s="763">
        <f>'IGM Paste'!AB563</f>
        <v>0</v>
      </c>
      <c r="H562" s="5">
        <f>'IGM Paste'!F563</f>
        <v>0</v>
      </c>
      <c r="I562" t="str">
        <f>IF('IGM Paste'!H563=0,"-",'IGM Paste'!H563)</f>
        <v>-</v>
      </c>
      <c r="J562" t="str">
        <f>IF('IGM Paste'!I563=0,"-",'IGM Paste'!I563)</f>
        <v>-</v>
      </c>
      <c r="K562" t="str">
        <f>IF('IGM Paste'!J563=0,"-",'IGM Paste'!J563)</f>
        <v>-</v>
      </c>
      <c r="L562">
        <f>'IGM Paste'!K563</f>
        <v>0</v>
      </c>
      <c r="M562" s="20" t="str">
        <f>IF('IGM Paste'!R563=0,"Flat",'IGM Paste'!R563)</f>
        <v>Flat</v>
      </c>
      <c r="N562" s="177">
        <f>'IGM Paste'!AH563</f>
        <v>0</v>
      </c>
      <c r="O562" s="403">
        <f>'IGM Paste'!O563</f>
        <v>0</v>
      </c>
      <c r="P562">
        <f>'IGM Paste'!BC563</f>
        <v>0</v>
      </c>
    </row>
    <row r="563" spans="1:16" x14ac:dyDescent="0.3">
      <c r="A563" s="334">
        <f>'IGM Paste'!A564</f>
        <v>0</v>
      </c>
      <c r="B563">
        <f>'IGM Paste'!Y564</f>
        <v>0</v>
      </c>
      <c r="C563">
        <f>'IGM Paste'!C564</f>
        <v>0</v>
      </c>
      <c r="D563" s="4">
        <f>'IGM Paste'!D564</f>
        <v>0</v>
      </c>
      <c r="E563">
        <f>'IGM Paste'!E564</f>
        <v>0</v>
      </c>
      <c r="F563">
        <f>'IGM Paste'!AL564</f>
        <v>0</v>
      </c>
      <c r="G563" s="763">
        <f>'IGM Paste'!AB564</f>
        <v>0</v>
      </c>
      <c r="H563" s="5">
        <f>'IGM Paste'!F564</f>
        <v>0</v>
      </c>
      <c r="I563" t="str">
        <f>IF('IGM Paste'!H564=0,"-",'IGM Paste'!H564)</f>
        <v>-</v>
      </c>
      <c r="J563" t="str">
        <f>IF('IGM Paste'!I564=0,"-",'IGM Paste'!I564)</f>
        <v>-</v>
      </c>
      <c r="K563" t="str">
        <f>IF('IGM Paste'!J564=0,"-",'IGM Paste'!J564)</f>
        <v>-</v>
      </c>
      <c r="L563">
        <f>'IGM Paste'!K564</f>
        <v>0</v>
      </c>
      <c r="M563" s="20" t="str">
        <f>IF('IGM Paste'!R564=0,"Flat",'IGM Paste'!R564)</f>
        <v>Flat</v>
      </c>
      <c r="N563" s="177">
        <f>'IGM Paste'!AH564</f>
        <v>0</v>
      </c>
      <c r="O563" s="403">
        <f>'IGM Paste'!O564</f>
        <v>0</v>
      </c>
      <c r="P563">
        <f>'IGM Paste'!BC564</f>
        <v>0</v>
      </c>
    </row>
    <row r="564" spans="1:16" x14ac:dyDescent="0.3">
      <c r="A564" s="334">
        <f>'IGM Paste'!A565</f>
        <v>0</v>
      </c>
      <c r="B564">
        <f>'IGM Paste'!Y565</f>
        <v>0</v>
      </c>
      <c r="C564">
        <f>'IGM Paste'!C565</f>
        <v>0</v>
      </c>
      <c r="D564" s="4">
        <f>'IGM Paste'!D565</f>
        <v>0</v>
      </c>
      <c r="E564">
        <f>'IGM Paste'!E565</f>
        <v>0</v>
      </c>
      <c r="F564">
        <f>'IGM Paste'!AL565</f>
        <v>0</v>
      </c>
      <c r="G564" s="763">
        <f>'IGM Paste'!AB565</f>
        <v>0</v>
      </c>
      <c r="H564" s="5">
        <f>'IGM Paste'!F565</f>
        <v>0</v>
      </c>
      <c r="I564" t="str">
        <f>IF('IGM Paste'!H565=0,"-",'IGM Paste'!H565)</f>
        <v>-</v>
      </c>
      <c r="J564" t="str">
        <f>IF('IGM Paste'!I565=0,"-",'IGM Paste'!I565)</f>
        <v>-</v>
      </c>
      <c r="K564" t="str">
        <f>IF('IGM Paste'!J565=0,"-",'IGM Paste'!J565)</f>
        <v>-</v>
      </c>
      <c r="L564">
        <f>'IGM Paste'!K565</f>
        <v>0</v>
      </c>
      <c r="M564" s="20" t="str">
        <f>IF('IGM Paste'!R565=0,"Flat",'IGM Paste'!R565)</f>
        <v>Flat</v>
      </c>
      <c r="N564" s="177">
        <f>'IGM Paste'!AH565</f>
        <v>0</v>
      </c>
      <c r="O564" s="403">
        <f>'IGM Paste'!O565</f>
        <v>0</v>
      </c>
      <c r="P564">
        <f>'IGM Paste'!BC565</f>
        <v>0</v>
      </c>
    </row>
    <row r="565" spans="1:16" x14ac:dyDescent="0.3">
      <c r="A565" s="334">
        <f>'IGM Paste'!A566</f>
        <v>0</v>
      </c>
      <c r="B565">
        <f>'IGM Paste'!Y566</f>
        <v>0</v>
      </c>
      <c r="C565">
        <f>'IGM Paste'!C566</f>
        <v>0</v>
      </c>
      <c r="D565" s="4">
        <f>'IGM Paste'!D566</f>
        <v>0</v>
      </c>
      <c r="E565">
        <f>'IGM Paste'!E566</f>
        <v>0</v>
      </c>
      <c r="F565">
        <f>'IGM Paste'!AL566</f>
        <v>0</v>
      </c>
      <c r="G565" s="763">
        <f>'IGM Paste'!AB566</f>
        <v>0</v>
      </c>
      <c r="H565" s="5">
        <f>'IGM Paste'!F566</f>
        <v>0</v>
      </c>
      <c r="I565" t="str">
        <f>IF('IGM Paste'!H566=0,"-",'IGM Paste'!H566)</f>
        <v>-</v>
      </c>
      <c r="J565" t="str">
        <f>IF('IGM Paste'!I566=0,"-",'IGM Paste'!I566)</f>
        <v>-</v>
      </c>
      <c r="K565" t="str">
        <f>IF('IGM Paste'!J566=0,"-",'IGM Paste'!J566)</f>
        <v>-</v>
      </c>
      <c r="L565">
        <f>'IGM Paste'!K566</f>
        <v>0</v>
      </c>
      <c r="M565" s="20" t="str">
        <f>IF('IGM Paste'!R566=0,"Flat",'IGM Paste'!R566)</f>
        <v>Flat</v>
      </c>
      <c r="N565" s="177">
        <f>'IGM Paste'!AH566</f>
        <v>0</v>
      </c>
      <c r="O565" s="403">
        <f>'IGM Paste'!O566</f>
        <v>0</v>
      </c>
      <c r="P565">
        <f>'IGM Paste'!BC566</f>
        <v>0</v>
      </c>
    </row>
    <row r="566" spans="1:16" x14ac:dyDescent="0.3">
      <c r="A566" s="334">
        <f>'IGM Paste'!A567</f>
        <v>0</v>
      </c>
      <c r="B566">
        <f>'IGM Paste'!Y567</f>
        <v>0</v>
      </c>
      <c r="C566">
        <f>'IGM Paste'!C567</f>
        <v>0</v>
      </c>
      <c r="D566" s="4">
        <f>'IGM Paste'!D567</f>
        <v>0</v>
      </c>
      <c r="E566">
        <f>'IGM Paste'!E567</f>
        <v>0</v>
      </c>
      <c r="F566">
        <f>'IGM Paste'!AL567</f>
        <v>0</v>
      </c>
      <c r="G566" s="763">
        <f>'IGM Paste'!AB567</f>
        <v>0</v>
      </c>
      <c r="H566" s="5">
        <f>'IGM Paste'!F567</f>
        <v>0</v>
      </c>
      <c r="I566" t="str">
        <f>IF('IGM Paste'!H567=0,"-",'IGM Paste'!H567)</f>
        <v>-</v>
      </c>
      <c r="J566" t="str">
        <f>IF('IGM Paste'!I567=0,"-",'IGM Paste'!I567)</f>
        <v>-</v>
      </c>
      <c r="K566" t="str">
        <f>IF('IGM Paste'!J567=0,"-",'IGM Paste'!J567)</f>
        <v>-</v>
      </c>
      <c r="L566">
        <f>'IGM Paste'!K567</f>
        <v>0</v>
      </c>
      <c r="M566" s="20" t="str">
        <f>IF('IGM Paste'!R567=0,"Flat",'IGM Paste'!R567)</f>
        <v>Flat</v>
      </c>
      <c r="N566" s="177">
        <f>'IGM Paste'!AH567</f>
        <v>0</v>
      </c>
      <c r="O566" s="403">
        <f>'IGM Paste'!O567</f>
        <v>0</v>
      </c>
      <c r="P566">
        <f>'IGM Paste'!BC567</f>
        <v>0</v>
      </c>
    </row>
    <row r="567" spans="1:16" x14ac:dyDescent="0.3">
      <c r="A567" s="334">
        <f>'IGM Paste'!A568</f>
        <v>0</v>
      </c>
      <c r="B567">
        <f>'IGM Paste'!Y568</f>
        <v>0</v>
      </c>
      <c r="C567">
        <f>'IGM Paste'!C568</f>
        <v>0</v>
      </c>
      <c r="D567" s="4">
        <f>'IGM Paste'!D568</f>
        <v>0</v>
      </c>
      <c r="E567">
        <f>'IGM Paste'!E568</f>
        <v>0</v>
      </c>
      <c r="F567">
        <f>'IGM Paste'!AL568</f>
        <v>0</v>
      </c>
      <c r="G567" s="763">
        <f>'IGM Paste'!AB568</f>
        <v>0</v>
      </c>
      <c r="H567" s="5">
        <f>'IGM Paste'!F568</f>
        <v>0</v>
      </c>
      <c r="I567" t="str">
        <f>IF('IGM Paste'!H568=0,"-",'IGM Paste'!H568)</f>
        <v>-</v>
      </c>
      <c r="J567" t="str">
        <f>IF('IGM Paste'!I568=0,"-",'IGM Paste'!I568)</f>
        <v>-</v>
      </c>
      <c r="K567" t="str">
        <f>IF('IGM Paste'!J568=0,"-",'IGM Paste'!J568)</f>
        <v>-</v>
      </c>
      <c r="L567">
        <f>'IGM Paste'!K568</f>
        <v>0</v>
      </c>
      <c r="M567" s="20" t="str">
        <f>IF('IGM Paste'!R568=0,"Flat",'IGM Paste'!R568)</f>
        <v>Flat</v>
      </c>
      <c r="N567" s="177">
        <f>'IGM Paste'!AH568</f>
        <v>0</v>
      </c>
      <c r="O567" s="403">
        <f>'IGM Paste'!O568</f>
        <v>0</v>
      </c>
      <c r="P567">
        <f>'IGM Paste'!BC568</f>
        <v>0</v>
      </c>
    </row>
    <row r="568" spans="1:16" x14ac:dyDescent="0.3">
      <c r="A568" s="334">
        <f>'IGM Paste'!A569</f>
        <v>0</v>
      </c>
      <c r="B568">
        <f>'IGM Paste'!Y569</f>
        <v>0</v>
      </c>
      <c r="C568">
        <f>'IGM Paste'!C569</f>
        <v>0</v>
      </c>
      <c r="D568" s="4">
        <f>'IGM Paste'!D569</f>
        <v>0</v>
      </c>
      <c r="E568">
        <f>'IGM Paste'!E569</f>
        <v>0</v>
      </c>
      <c r="F568">
        <f>'IGM Paste'!AL569</f>
        <v>0</v>
      </c>
      <c r="G568" s="763">
        <f>'IGM Paste'!AB569</f>
        <v>0</v>
      </c>
      <c r="H568" s="5">
        <f>'IGM Paste'!F569</f>
        <v>0</v>
      </c>
      <c r="I568" t="str">
        <f>IF('IGM Paste'!H569=0,"-",'IGM Paste'!H569)</f>
        <v>-</v>
      </c>
      <c r="J568" t="str">
        <f>IF('IGM Paste'!I569=0,"-",'IGM Paste'!I569)</f>
        <v>-</v>
      </c>
      <c r="K568" t="str">
        <f>IF('IGM Paste'!J569=0,"-",'IGM Paste'!J569)</f>
        <v>-</v>
      </c>
      <c r="L568">
        <f>'IGM Paste'!K569</f>
        <v>0</v>
      </c>
      <c r="M568" s="20" t="str">
        <f>IF('IGM Paste'!R569=0,"Flat",'IGM Paste'!R569)</f>
        <v>Flat</v>
      </c>
      <c r="N568" s="177">
        <f>'IGM Paste'!AH569</f>
        <v>0</v>
      </c>
      <c r="O568" s="403">
        <f>'IGM Paste'!O569</f>
        <v>0</v>
      </c>
      <c r="P568">
        <f>'IGM Paste'!BC569</f>
        <v>0</v>
      </c>
    </row>
    <row r="569" spans="1:16" x14ac:dyDescent="0.3">
      <c r="A569" s="334">
        <f>'IGM Paste'!A570</f>
        <v>0</v>
      </c>
      <c r="B569">
        <f>'IGM Paste'!Y570</f>
        <v>0</v>
      </c>
      <c r="C569">
        <f>'IGM Paste'!C570</f>
        <v>0</v>
      </c>
      <c r="D569" s="4">
        <f>'IGM Paste'!D570</f>
        <v>0</v>
      </c>
      <c r="E569">
        <f>'IGM Paste'!E570</f>
        <v>0</v>
      </c>
      <c r="F569">
        <f>'IGM Paste'!AL570</f>
        <v>0</v>
      </c>
      <c r="G569" s="763">
        <f>'IGM Paste'!AB570</f>
        <v>0</v>
      </c>
      <c r="H569" s="5">
        <f>'IGM Paste'!F570</f>
        <v>0</v>
      </c>
      <c r="I569" t="str">
        <f>IF('IGM Paste'!H570=0,"-",'IGM Paste'!H570)</f>
        <v>-</v>
      </c>
      <c r="J569" t="str">
        <f>IF('IGM Paste'!I570=0,"-",'IGM Paste'!I570)</f>
        <v>-</v>
      </c>
      <c r="K569" t="str">
        <f>IF('IGM Paste'!J570=0,"-",'IGM Paste'!J570)</f>
        <v>-</v>
      </c>
      <c r="L569">
        <f>'IGM Paste'!K570</f>
        <v>0</v>
      </c>
      <c r="M569" s="20" t="str">
        <f>IF('IGM Paste'!R570=0,"Flat",'IGM Paste'!R570)</f>
        <v>Flat</v>
      </c>
      <c r="N569" s="177">
        <f>'IGM Paste'!AH570</f>
        <v>0</v>
      </c>
      <c r="O569" s="403">
        <f>'IGM Paste'!O570</f>
        <v>0</v>
      </c>
      <c r="P569">
        <f>'IGM Paste'!BC570</f>
        <v>0</v>
      </c>
    </row>
    <row r="570" spans="1:16" x14ac:dyDescent="0.3">
      <c r="A570" s="334">
        <f>'IGM Paste'!A571</f>
        <v>0</v>
      </c>
      <c r="B570">
        <f>'IGM Paste'!Y571</f>
        <v>0</v>
      </c>
      <c r="C570">
        <f>'IGM Paste'!C571</f>
        <v>0</v>
      </c>
      <c r="D570" s="4">
        <f>'IGM Paste'!D571</f>
        <v>0</v>
      </c>
      <c r="E570">
        <f>'IGM Paste'!E571</f>
        <v>0</v>
      </c>
      <c r="F570">
        <f>'IGM Paste'!AL571</f>
        <v>0</v>
      </c>
      <c r="G570" s="763">
        <f>'IGM Paste'!AB571</f>
        <v>0</v>
      </c>
      <c r="H570" s="5">
        <f>'IGM Paste'!F571</f>
        <v>0</v>
      </c>
      <c r="I570" t="str">
        <f>IF('IGM Paste'!H571=0,"-",'IGM Paste'!H571)</f>
        <v>-</v>
      </c>
      <c r="J570" t="str">
        <f>IF('IGM Paste'!I571=0,"-",'IGM Paste'!I571)</f>
        <v>-</v>
      </c>
      <c r="K570" t="str">
        <f>IF('IGM Paste'!J571=0,"-",'IGM Paste'!J571)</f>
        <v>-</v>
      </c>
      <c r="L570">
        <f>'IGM Paste'!K571</f>
        <v>0</v>
      </c>
      <c r="M570" s="20" t="str">
        <f>IF('IGM Paste'!R571=0,"Flat",'IGM Paste'!R571)</f>
        <v>Flat</v>
      </c>
      <c r="N570" s="177">
        <f>'IGM Paste'!AH571</f>
        <v>0</v>
      </c>
      <c r="O570" s="403">
        <f>'IGM Paste'!O571</f>
        <v>0</v>
      </c>
      <c r="P570">
        <f>'IGM Paste'!BC571</f>
        <v>0</v>
      </c>
    </row>
    <row r="571" spans="1:16" x14ac:dyDescent="0.3">
      <c r="A571" s="334">
        <f>'IGM Paste'!A572</f>
        <v>0</v>
      </c>
      <c r="B571">
        <f>'IGM Paste'!Y572</f>
        <v>0</v>
      </c>
      <c r="C571">
        <f>'IGM Paste'!C572</f>
        <v>0</v>
      </c>
      <c r="D571" s="4">
        <f>'IGM Paste'!D572</f>
        <v>0</v>
      </c>
      <c r="E571">
        <f>'IGM Paste'!E572</f>
        <v>0</v>
      </c>
      <c r="F571">
        <f>'IGM Paste'!AL572</f>
        <v>0</v>
      </c>
      <c r="G571" s="763">
        <f>'IGM Paste'!AB572</f>
        <v>0</v>
      </c>
      <c r="H571" s="5">
        <f>'IGM Paste'!F572</f>
        <v>0</v>
      </c>
      <c r="I571" t="str">
        <f>IF('IGM Paste'!H572=0,"-",'IGM Paste'!H572)</f>
        <v>-</v>
      </c>
      <c r="J571" t="str">
        <f>IF('IGM Paste'!I572=0,"-",'IGM Paste'!I572)</f>
        <v>-</v>
      </c>
      <c r="K571" t="str">
        <f>IF('IGM Paste'!J572=0,"-",'IGM Paste'!J572)</f>
        <v>-</v>
      </c>
      <c r="L571">
        <f>'IGM Paste'!K572</f>
        <v>0</v>
      </c>
      <c r="M571" s="20" t="str">
        <f>IF('IGM Paste'!R572=0,"Flat",'IGM Paste'!R572)</f>
        <v>Flat</v>
      </c>
      <c r="N571" s="177">
        <f>'IGM Paste'!AH572</f>
        <v>0</v>
      </c>
      <c r="O571" s="403">
        <f>'IGM Paste'!O572</f>
        <v>0</v>
      </c>
      <c r="P571">
        <f>'IGM Paste'!BC572</f>
        <v>0</v>
      </c>
    </row>
    <row r="572" spans="1:16" x14ac:dyDescent="0.3">
      <c r="A572" s="334">
        <f>'IGM Paste'!A573</f>
        <v>0</v>
      </c>
      <c r="B572">
        <f>'IGM Paste'!Y573</f>
        <v>0</v>
      </c>
      <c r="C572">
        <f>'IGM Paste'!C573</f>
        <v>0</v>
      </c>
      <c r="D572" s="4">
        <f>'IGM Paste'!D573</f>
        <v>0</v>
      </c>
      <c r="E572">
        <f>'IGM Paste'!E573</f>
        <v>0</v>
      </c>
      <c r="F572">
        <f>'IGM Paste'!AL573</f>
        <v>0</v>
      </c>
      <c r="G572" s="763">
        <f>'IGM Paste'!AB573</f>
        <v>0</v>
      </c>
      <c r="H572" s="5">
        <f>'IGM Paste'!F573</f>
        <v>0</v>
      </c>
      <c r="I572" t="str">
        <f>IF('IGM Paste'!H573=0,"-",'IGM Paste'!H573)</f>
        <v>-</v>
      </c>
      <c r="J572" t="str">
        <f>IF('IGM Paste'!I573=0,"-",'IGM Paste'!I573)</f>
        <v>-</v>
      </c>
      <c r="K572" t="str">
        <f>IF('IGM Paste'!J573=0,"-",'IGM Paste'!J573)</f>
        <v>-</v>
      </c>
      <c r="L572">
        <f>'IGM Paste'!K573</f>
        <v>0</v>
      </c>
      <c r="M572" s="20" t="str">
        <f>IF('IGM Paste'!R573=0,"Flat",'IGM Paste'!R573)</f>
        <v>Flat</v>
      </c>
      <c r="N572" s="177">
        <f>'IGM Paste'!AH573</f>
        <v>0</v>
      </c>
      <c r="O572" s="403">
        <f>'IGM Paste'!O573</f>
        <v>0</v>
      </c>
      <c r="P572">
        <f>'IGM Paste'!BC573</f>
        <v>0</v>
      </c>
    </row>
    <row r="573" spans="1:16" x14ac:dyDescent="0.3">
      <c r="A573" s="334">
        <f>'IGM Paste'!A574</f>
        <v>0</v>
      </c>
      <c r="B573">
        <f>'IGM Paste'!Y574</f>
        <v>0</v>
      </c>
      <c r="C573">
        <f>'IGM Paste'!C574</f>
        <v>0</v>
      </c>
      <c r="D573" s="4">
        <f>'IGM Paste'!D574</f>
        <v>0</v>
      </c>
      <c r="E573">
        <f>'IGM Paste'!E574</f>
        <v>0</v>
      </c>
      <c r="F573">
        <f>'IGM Paste'!AL574</f>
        <v>0</v>
      </c>
      <c r="G573" s="763">
        <f>'IGM Paste'!AB574</f>
        <v>0</v>
      </c>
      <c r="H573" s="5">
        <f>'IGM Paste'!F574</f>
        <v>0</v>
      </c>
      <c r="I573" t="str">
        <f>IF('IGM Paste'!H574=0,"-",'IGM Paste'!H574)</f>
        <v>-</v>
      </c>
      <c r="J573" t="str">
        <f>IF('IGM Paste'!I574=0,"-",'IGM Paste'!I574)</f>
        <v>-</v>
      </c>
      <c r="K573" t="str">
        <f>IF('IGM Paste'!J574=0,"-",'IGM Paste'!J574)</f>
        <v>-</v>
      </c>
      <c r="L573">
        <f>'IGM Paste'!K574</f>
        <v>0</v>
      </c>
      <c r="M573" s="20" t="str">
        <f>IF('IGM Paste'!R574=0,"Flat",'IGM Paste'!R574)</f>
        <v>Flat</v>
      </c>
      <c r="N573" s="177">
        <f>'IGM Paste'!AH574</f>
        <v>0</v>
      </c>
      <c r="O573" s="403">
        <f>'IGM Paste'!O574</f>
        <v>0</v>
      </c>
      <c r="P573">
        <f>'IGM Paste'!BC574</f>
        <v>0</v>
      </c>
    </row>
    <row r="574" spans="1:16" x14ac:dyDescent="0.3">
      <c r="A574" s="334">
        <f>'IGM Paste'!A575</f>
        <v>0</v>
      </c>
      <c r="B574">
        <f>'IGM Paste'!Y575</f>
        <v>0</v>
      </c>
      <c r="C574">
        <f>'IGM Paste'!C575</f>
        <v>0</v>
      </c>
      <c r="D574" s="4">
        <f>'IGM Paste'!D575</f>
        <v>0</v>
      </c>
      <c r="E574">
        <f>'IGM Paste'!E575</f>
        <v>0</v>
      </c>
      <c r="F574">
        <f>'IGM Paste'!AL575</f>
        <v>0</v>
      </c>
      <c r="G574" s="763">
        <f>'IGM Paste'!AB575</f>
        <v>0</v>
      </c>
      <c r="H574" s="5">
        <f>'IGM Paste'!F575</f>
        <v>0</v>
      </c>
      <c r="I574" t="str">
        <f>IF('IGM Paste'!H575=0,"-",'IGM Paste'!H575)</f>
        <v>-</v>
      </c>
      <c r="J574" t="str">
        <f>IF('IGM Paste'!I575=0,"-",'IGM Paste'!I575)</f>
        <v>-</v>
      </c>
      <c r="K574" t="str">
        <f>IF('IGM Paste'!J575=0,"-",'IGM Paste'!J575)</f>
        <v>-</v>
      </c>
      <c r="L574">
        <f>'IGM Paste'!K575</f>
        <v>0</v>
      </c>
      <c r="M574" s="20" t="str">
        <f>IF('IGM Paste'!R575=0,"Flat",'IGM Paste'!R575)</f>
        <v>Flat</v>
      </c>
      <c r="N574" s="177">
        <f>'IGM Paste'!AH575</f>
        <v>0</v>
      </c>
      <c r="O574" s="403">
        <f>'IGM Paste'!O575</f>
        <v>0</v>
      </c>
      <c r="P574">
        <f>'IGM Paste'!BC575</f>
        <v>0</v>
      </c>
    </row>
    <row r="575" spans="1:16" x14ac:dyDescent="0.3">
      <c r="A575" s="334">
        <f>'IGM Paste'!A576</f>
        <v>0</v>
      </c>
      <c r="B575">
        <f>'IGM Paste'!Y576</f>
        <v>0</v>
      </c>
      <c r="C575">
        <f>'IGM Paste'!C576</f>
        <v>0</v>
      </c>
      <c r="D575" s="4">
        <f>'IGM Paste'!D576</f>
        <v>0</v>
      </c>
      <c r="E575">
        <f>'IGM Paste'!E576</f>
        <v>0</v>
      </c>
      <c r="F575">
        <f>'IGM Paste'!AL576</f>
        <v>0</v>
      </c>
      <c r="G575" s="763">
        <f>'IGM Paste'!AB576</f>
        <v>0</v>
      </c>
      <c r="H575" s="5">
        <f>'IGM Paste'!F576</f>
        <v>0</v>
      </c>
      <c r="I575" t="str">
        <f>IF('IGM Paste'!H576=0,"-",'IGM Paste'!H576)</f>
        <v>-</v>
      </c>
      <c r="J575" t="str">
        <f>IF('IGM Paste'!I576=0,"-",'IGM Paste'!I576)</f>
        <v>-</v>
      </c>
      <c r="K575" t="str">
        <f>IF('IGM Paste'!J576=0,"-",'IGM Paste'!J576)</f>
        <v>-</v>
      </c>
      <c r="L575">
        <f>'IGM Paste'!K576</f>
        <v>0</v>
      </c>
      <c r="M575" s="20" t="str">
        <f>IF('IGM Paste'!R576=0,"Flat",'IGM Paste'!R576)</f>
        <v>Flat</v>
      </c>
      <c r="N575" s="177">
        <f>'IGM Paste'!AH576</f>
        <v>0</v>
      </c>
      <c r="O575" s="403">
        <f>'IGM Paste'!O576</f>
        <v>0</v>
      </c>
      <c r="P575">
        <f>'IGM Paste'!BC576</f>
        <v>0</v>
      </c>
    </row>
    <row r="576" spans="1:16" x14ac:dyDescent="0.3">
      <c r="A576" s="334">
        <f>'IGM Paste'!A577</f>
        <v>0</v>
      </c>
      <c r="B576">
        <f>'IGM Paste'!Y577</f>
        <v>0</v>
      </c>
      <c r="C576">
        <f>'IGM Paste'!C577</f>
        <v>0</v>
      </c>
      <c r="D576" s="4">
        <f>'IGM Paste'!D577</f>
        <v>0</v>
      </c>
      <c r="E576">
        <f>'IGM Paste'!E577</f>
        <v>0</v>
      </c>
      <c r="F576">
        <f>'IGM Paste'!AL577</f>
        <v>0</v>
      </c>
      <c r="G576" s="763">
        <f>'IGM Paste'!AB577</f>
        <v>0</v>
      </c>
      <c r="H576" s="5">
        <f>'IGM Paste'!F577</f>
        <v>0</v>
      </c>
      <c r="I576" t="str">
        <f>IF('IGM Paste'!H577=0,"-",'IGM Paste'!H577)</f>
        <v>-</v>
      </c>
      <c r="J576" t="str">
        <f>IF('IGM Paste'!I577=0,"-",'IGM Paste'!I577)</f>
        <v>-</v>
      </c>
      <c r="K576" t="str">
        <f>IF('IGM Paste'!J577=0,"-",'IGM Paste'!J577)</f>
        <v>-</v>
      </c>
      <c r="L576">
        <f>'IGM Paste'!K577</f>
        <v>0</v>
      </c>
      <c r="M576" s="20" t="str">
        <f>IF('IGM Paste'!R577=0,"Flat",'IGM Paste'!R577)</f>
        <v>Flat</v>
      </c>
      <c r="N576" s="177">
        <f>'IGM Paste'!AH577</f>
        <v>0</v>
      </c>
      <c r="O576" s="403">
        <f>'IGM Paste'!O577</f>
        <v>0</v>
      </c>
      <c r="P576">
        <f>'IGM Paste'!BC577</f>
        <v>0</v>
      </c>
    </row>
    <row r="577" spans="1:16" x14ac:dyDescent="0.3">
      <c r="A577" s="334">
        <f>'IGM Paste'!A578</f>
        <v>0</v>
      </c>
      <c r="B577">
        <f>'IGM Paste'!Y578</f>
        <v>0</v>
      </c>
      <c r="C577">
        <f>'IGM Paste'!C578</f>
        <v>0</v>
      </c>
      <c r="D577" s="4">
        <f>'IGM Paste'!D578</f>
        <v>0</v>
      </c>
      <c r="E577">
        <f>'IGM Paste'!E578</f>
        <v>0</v>
      </c>
      <c r="F577">
        <f>'IGM Paste'!AL578</f>
        <v>0</v>
      </c>
      <c r="G577" s="763">
        <f>'IGM Paste'!AB578</f>
        <v>0</v>
      </c>
      <c r="H577" s="5">
        <f>'IGM Paste'!F578</f>
        <v>0</v>
      </c>
      <c r="I577" t="str">
        <f>IF('IGM Paste'!H578=0,"-",'IGM Paste'!H578)</f>
        <v>-</v>
      </c>
      <c r="J577" t="str">
        <f>IF('IGM Paste'!I578=0,"-",'IGM Paste'!I578)</f>
        <v>-</v>
      </c>
      <c r="K577" t="str">
        <f>IF('IGM Paste'!J578=0,"-",'IGM Paste'!J578)</f>
        <v>-</v>
      </c>
      <c r="L577">
        <f>'IGM Paste'!K578</f>
        <v>0</v>
      </c>
      <c r="M577" s="20" t="str">
        <f>IF('IGM Paste'!R578=0,"Flat",'IGM Paste'!R578)</f>
        <v>Flat</v>
      </c>
      <c r="N577" s="177">
        <f>'IGM Paste'!AH578</f>
        <v>0</v>
      </c>
      <c r="O577" s="403">
        <f>'IGM Paste'!O578</f>
        <v>0</v>
      </c>
      <c r="P577">
        <f>'IGM Paste'!BC578</f>
        <v>0</v>
      </c>
    </row>
    <row r="578" spans="1:16" x14ac:dyDescent="0.3">
      <c r="A578" s="334">
        <f>'IGM Paste'!A579</f>
        <v>0</v>
      </c>
      <c r="B578">
        <f>'IGM Paste'!Y579</f>
        <v>0</v>
      </c>
      <c r="C578">
        <f>'IGM Paste'!C579</f>
        <v>0</v>
      </c>
      <c r="D578" s="4">
        <f>'IGM Paste'!D579</f>
        <v>0</v>
      </c>
      <c r="E578">
        <f>'IGM Paste'!E579</f>
        <v>0</v>
      </c>
      <c r="F578">
        <f>'IGM Paste'!AL579</f>
        <v>0</v>
      </c>
      <c r="G578" s="763">
        <f>'IGM Paste'!AB579</f>
        <v>0</v>
      </c>
      <c r="H578" s="5">
        <f>'IGM Paste'!F579</f>
        <v>0</v>
      </c>
      <c r="I578" t="str">
        <f>IF('IGM Paste'!H579=0,"-",'IGM Paste'!H579)</f>
        <v>-</v>
      </c>
      <c r="J578" t="str">
        <f>IF('IGM Paste'!I579=0,"-",'IGM Paste'!I579)</f>
        <v>-</v>
      </c>
      <c r="K578" t="str">
        <f>IF('IGM Paste'!J579=0,"-",'IGM Paste'!J579)</f>
        <v>-</v>
      </c>
      <c r="L578">
        <f>'IGM Paste'!K579</f>
        <v>0</v>
      </c>
      <c r="M578" s="20" t="str">
        <f>IF('IGM Paste'!R579=0,"Flat",'IGM Paste'!R579)</f>
        <v>Flat</v>
      </c>
      <c r="N578" s="177">
        <f>'IGM Paste'!AH579</f>
        <v>0</v>
      </c>
      <c r="O578" s="403">
        <f>'IGM Paste'!O579</f>
        <v>0</v>
      </c>
      <c r="P578">
        <f>'IGM Paste'!BC579</f>
        <v>0</v>
      </c>
    </row>
    <row r="579" spans="1:16" x14ac:dyDescent="0.3">
      <c r="A579" s="334">
        <f>'IGM Paste'!A580</f>
        <v>0</v>
      </c>
      <c r="B579">
        <f>'IGM Paste'!Y580</f>
        <v>0</v>
      </c>
      <c r="C579">
        <f>'IGM Paste'!C580</f>
        <v>0</v>
      </c>
      <c r="D579" s="4">
        <f>'IGM Paste'!D580</f>
        <v>0</v>
      </c>
      <c r="E579">
        <f>'IGM Paste'!E580</f>
        <v>0</v>
      </c>
      <c r="F579">
        <f>'IGM Paste'!AL580</f>
        <v>0</v>
      </c>
      <c r="G579" s="763">
        <f>'IGM Paste'!AB580</f>
        <v>0</v>
      </c>
      <c r="H579" s="5">
        <f>'IGM Paste'!F580</f>
        <v>0</v>
      </c>
      <c r="I579" t="str">
        <f>IF('IGM Paste'!H580=0,"-",'IGM Paste'!H580)</f>
        <v>-</v>
      </c>
      <c r="J579" t="str">
        <f>IF('IGM Paste'!I580=0,"-",'IGM Paste'!I580)</f>
        <v>-</v>
      </c>
      <c r="K579" t="str">
        <f>IF('IGM Paste'!J580=0,"-",'IGM Paste'!J580)</f>
        <v>-</v>
      </c>
      <c r="L579">
        <f>'IGM Paste'!K580</f>
        <v>0</v>
      </c>
      <c r="M579" s="20" t="str">
        <f>IF('IGM Paste'!R580=0,"Flat",'IGM Paste'!R580)</f>
        <v>Flat</v>
      </c>
      <c r="N579" s="177">
        <f>'IGM Paste'!AH580</f>
        <v>0</v>
      </c>
      <c r="O579" s="403">
        <f>'IGM Paste'!O580</f>
        <v>0</v>
      </c>
      <c r="P579">
        <f>'IGM Paste'!BC580</f>
        <v>0</v>
      </c>
    </row>
    <row r="580" spans="1:16" x14ac:dyDescent="0.3">
      <c r="A580" s="334">
        <f>'IGM Paste'!A581</f>
        <v>0</v>
      </c>
      <c r="B580">
        <f>'IGM Paste'!Y581</f>
        <v>0</v>
      </c>
      <c r="C580">
        <f>'IGM Paste'!C581</f>
        <v>0</v>
      </c>
      <c r="D580" s="4">
        <f>'IGM Paste'!D581</f>
        <v>0</v>
      </c>
      <c r="E580">
        <f>'IGM Paste'!E581</f>
        <v>0</v>
      </c>
      <c r="F580">
        <f>'IGM Paste'!AL581</f>
        <v>0</v>
      </c>
      <c r="G580" s="763">
        <f>'IGM Paste'!AB581</f>
        <v>0</v>
      </c>
      <c r="H580" s="5">
        <f>'IGM Paste'!F581</f>
        <v>0</v>
      </c>
      <c r="I580" t="str">
        <f>IF('IGM Paste'!H581=0,"-",'IGM Paste'!H581)</f>
        <v>-</v>
      </c>
      <c r="J580" t="str">
        <f>IF('IGM Paste'!I581=0,"-",'IGM Paste'!I581)</f>
        <v>-</v>
      </c>
      <c r="K580" t="str">
        <f>IF('IGM Paste'!J581=0,"-",'IGM Paste'!J581)</f>
        <v>-</v>
      </c>
      <c r="L580">
        <f>'IGM Paste'!K581</f>
        <v>0</v>
      </c>
      <c r="M580" s="20" t="str">
        <f>IF('IGM Paste'!R581=0,"Flat",'IGM Paste'!R581)</f>
        <v>Flat</v>
      </c>
      <c r="N580" s="177">
        <f>'IGM Paste'!AH581</f>
        <v>0</v>
      </c>
      <c r="O580" s="403">
        <f>'IGM Paste'!O581</f>
        <v>0</v>
      </c>
      <c r="P580">
        <f>'IGM Paste'!BC581</f>
        <v>0</v>
      </c>
    </row>
    <row r="581" spans="1:16" x14ac:dyDescent="0.3">
      <c r="A581" s="334">
        <f>'IGM Paste'!A582</f>
        <v>0</v>
      </c>
      <c r="B581">
        <f>'IGM Paste'!Y582</f>
        <v>0</v>
      </c>
      <c r="C581">
        <f>'IGM Paste'!C582</f>
        <v>0</v>
      </c>
      <c r="D581" s="4">
        <f>'IGM Paste'!D582</f>
        <v>0</v>
      </c>
      <c r="E581">
        <f>'IGM Paste'!E582</f>
        <v>0</v>
      </c>
      <c r="F581">
        <f>'IGM Paste'!AL582</f>
        <v>0</v>
      </c>
      <c r="G581" s="763">
        <f>'IGM Paste'!AB582</f>
        <v>0</v>
      </c>
      <c r="H581" s="5">
        <f>'IGM Paste'!F582</f>
        <v>0</v>
      </c>
      <c r="I581" t="str">
        <f>IF('IGM Paste'!H582=0,"-",'IGM Paste'!H582)</f>
        <v>-</v>
      </c>
      <c r="J581" t="str">
        <f>IF('IGM Paste'!I582=0,"-",'IGM Paste'!I582)</f>
        <v>-</v>
      </c>
      <c r="K581" t="str">
        <f>IF('IGM Paste'!J582=0,"-",'IGM Paste'!J582)</f>
        <v>-</v>
      </c>
      <c r="L581">
        <f>'IGM Paste'!K582</f>
        <v>0</v>
      </c>
      <c r="M581" s="20" t="str">
        <f>IF('IGM Paste'!R582=0,"Flat",'IGM Paste'!R582)</f>
        <v>Flat</v>
      </c>
      <c r="N581" s="177">
        <f>'IGM Paste'!AH582</f>
        <v>0</v>
      </c>
      <c r="O581" s="403">
        <f>'IGM Paste'!O582</f>
        <v>0</v>
      </c>
      <c r="P581">
        <f>'IGM Paste'!BC582</f>
        <v>0</v>
      </c>
    </row>
    <row r="582" spans="1:16" x14ac:dyDescent="0.3">
      <c r="A582" s="334">
        <f>'IGM Paste'!A583</f>
        <v>0</v>
      </c>
      <c r="B582">
        <f>'IGM Paste'!Y583</f>
        <v>0</v>
      </c>
      <c r="C582">
        <f>'IGM Paste'!C583</f>
        <v>0</v>
      </c>
      <c r="D582" s="4">
        <f>'IGM Paste'!D583</f>
        <v>0</v>
      </c>
      <c r="E582">
        <f>'IGM Paste'!E583</f>
        <v>0</v>
      </c>
      <c r="F582">
        <f>'IGM Paste'!AL583</f>
        <v>0</v>
      </c>
      <c r="G582" s="763">
        <f>'IGM Paste'!AB583</f>
        <v>0</v>
      </c>
      <c r="H582" s="5">
        <f>'IGM Paste'!F583</f>
        <v>0</v>
      </c>
      <c r="I582" t="str">
        <f>IF('IGM Paste'!H583=0,"-",'IGM Paste'!H583)</f>
        <v>-</v>
      </c>
      <c r="J582" t="str">
        <f>IF('IGM Paste'!I583=0,"-",'IGM Paste'!I583)</f>
        <v>-</v>
      </c>
      <c r="K582" t="str">
        <f>IF('IGM Paste'!J583=0,"-",'IGM Paste'!J583)</f>
        <v>-</v>
      </c>
      <c r="L582">
        <f>'IGM Paste'!K583</f>
        <v>0</v>
      </c>
      <c r="M582" s="20" t="str">
        <f>IF('IGM Paste'!R583=0,"Flat",'IGM Paste'!R583)</f>
        <v>Flat</v>
      </c>
      <c r="N582" s="177">
        <f>'IGM Paste'!AH583</f>
        <v>0</v>
      </c>
      <c r="O582" s="403">
        <f>'IGM Paste'!O583</f>
        <v>0</v>
      </c>
      <c r="P582">
        <f>'IGM Paste'!BC583</f>
        <v>0</v>
      </c>
    </row>
    <row r="583" spans="1:16" x14ac:dyDescent="0.3">
      <c r="A583" s="334">
        <f>'IGM Paste'!A584</f>
        <v>0</v>
      </c>
      <c r="B583">
        <f>'IGM Paste'!Y584</f>
        <v>0</v>
      </c>
      <c r="C583">
        <f>'IGM Paste'!C584</f>
        <v>0</v>
      </c>
      <c r="D583" s="4">
        <f>'IGM Paste'!D584</f>
        <v>0</v>
      </c>
      <c r="E583">
        <f>'IGM Paste'!E584</f>
        <v>0</v>
      </c>
      <c r="F583">
        <f>'IGM Paste'!AL584</f>
        <v>0</v>
      </c>
      <c r="G583" s="763">
        <f>'IGM Paste'!AB584</f>
        <v>0</v>
      </c>
      <c r="H583" s="5">
        <f>'IGM Paste'!F584</f>
        <v>0</v>
      </c>
      <c r="I583" t="str">
        <f>IF('IGM Paste'!H584=0,"-",'IGM Paste'!H584)</f>
        <v>-</v>
      </c>
      <c r="J583" t="str">
        <f>IF('IGM Paste'!I584=0,"-",'IGM Paste'!I584)</f>
        <v>-</v>
      </c>
      <c r="K583" t="str">
        <f>IF('IGM Paste'!J584=0,"-",'IGM Paste'!J584)</f>
        <v>-</v>
      </c>
      <c r="L583">
        <f>'IGM Paste'!K584</f>
        <v>0</v>
      </c>
      <c r="M583" s="20" t="str">
        <f>IF('IGM Paste'!R584=0,"Flat",'IGM Paste'!R584)</f>
        <v>Flat</v>
      </c>
      <c r="N583" s="177">
        <f>'IGM Paste'!AH584</f>
        <v>0</v>
      </c>
      <c r="O583" s="403">
        <f>'IGM Paste'!O584</f>
        <v>0</v>
      </c>
      <c r="P583">
        <f>'IGM Paste'!BC584</f>
        <v>0</v>
      </c>
    </row>
    <row r="584" spans="1:16" x14ac:dyDescent="0.3">
      <c r="A584" s="334">
        <f>'IGM Paste'!A585</f>
        <v>0</v>
      </c>
      <c r="B584">
        <f>'IGM Paste'!Y585</f>
        <v>0</v>
      </c>
      <c r="C584">
        <f>'IGM Paste'!C585</f>
        <v>0</v>
      </c>
      <c r="D584" s="4">
        <f>'IGM Paste'!D585</f>
        <v>0</v>
      </c>
      <c r="E584">
        <f>'IGM Paste'!E585</f>
        <v>0</v>
      </c>
      <c r="F584">
        <f>'IGM Paste'!AL585</f>
        <v>0</v>
      </c>
      <c r="G584" s="763">
        <f>'IGM Paste'!AB585</f>
        <v>0</v>
      </c>
      <c r="H584" s="5">
        <f>'IGM Paste'!F585</f>
        <v>0</v>
      </c>
      <c r="I584" t="str">
        <f>IF('IGM Paste'!H585=0,"-",'IGM Paste'!H585)</f>
        <v>-</v>
      </c>
      <c r="J584" t="str">
        <f>IF('IGM Paste'!I585=0,"-",'IGM Paste'!I585)</f>
        <v>-</v>
      </c>
      <c r="K584" t="str">
        <f>IF('IGM Paste'!J585=0,"-",'IGM Paste'!J585)</f>
        <v>-</v>
      </c>
      <c r="L584">
        <f>'IGM Paste'!K585</f>
        <v>0</v>
      </c>
      <c r="M584" s="20" t="str">
        <f>IF('IGM Paste'!R585=0,"Flat",'IGM Paste'!R585)</f>
        <v>Flat</v>
      </c>
      <c r="N584" s="177">
        <f>'IGM Paste'!AH585</f>
        <v>0</v>
      </c>
      <c r="O584" s="403">
        <f>'IGM Paste'!O585</f>
        <v>0</v>
      </c>
      <c r="P584">
        <f>'IGM Paste'!BC585</f>
        <v>0</v>
      </c>
    </row>
    <row r="585" spans="1:16" x14ac:dyDescent="0.3">
      <c r="A585" s="334">
        <f>'IGM Paste'!A586</f>
        <v>0</v>
      </c>
      <c r="B585">
        <f>'IGM Paste'!Y586</f>
        <v>0</v>
      </c>
      <c r="C585">
        <f>'IGM Paste'!C586</f>
        <v>0</v>
      </c>
      <c r="D585" s="4">
        <f>'IGM Paste'!D586</f>
        <v>0</v>
      </c>
      <c r="E585">
        <f>'IGM Paste'!E586</f>
        <v>0</v>
      </c>
      <c r="F585">
        <f>'IGM Paste'!AL586</f>
        <v>0</v>
      </c>
      <c r="G585" s="763">
        <f>'IGM Paste'!AB586</f>
        <v>0</v>
      </c>
      <c r="H585" s="5">
        <f>'IGM Paste'!F586</f>
        <v>0</v>
      </c>
      <c r="I585" t="str">
        <f>IF('IGM Paste'!H586=0,"-",'IGM Paste'!H586)</f>
        <v>-</v>
      </c>
      <c r="J585" t="str">
        <f>IF('IGM Paste'!I586=0,"-",'IGM Paste'!I586)</f>
        <v>-</v>
      </c>
      <c r="K585" t="str">
        <f>IF('IGM Paste'!J586=0,"-",'IGM Paste'!J586)</f>
        <v>-</v>
      </c>
      <c r="L585">
        <f>'IGM Paste'!K586</f>
        <v>0</v>
      </c>
      <c r="M585" s="20" t="str">
        <f>IF('IGM Paste'!R586=0,"Flat",'IGM Paste'!R586)</f>
        <v>Flat</v>
      </c>
      <c r="N585" s="177">
        <f>'IGM Paste'!AH586</f>
        <v>0</v>
      </c>
      <c r="O585" s="403">
        <f>'IGM Paste'!O586</f>
        <v>0</v>
      </c>
      <c r="P585">
        <f>'IGM Paste'!BC586</f>
        <v>0</v>
      </c>
    </row>
    <row r="586" spans="1:16" x14ac:dyDescent="0.3">
      <c r="A586" s="334">
        <f>'IGM Paste'!A587</f>
        <v>0</v>
      </c>
      <c r="B586">
        <f>'IGM Paste'!Y587</f>
        <v>0</v>
      </c>
      <c r="C586">
        <f>'IGM Paste'!C587</f>
        <v>0</v>
      </c>
      <c r="D586" s="4">
        <f>'IGM Paste'!D587</f>
        <v>0</v>
      </c>
      <c r="E586">
        <f>'IGM Paste'!E587</f>
        <v>0</v>
      </c>
      <c r="F586">
        <f>'IGM Paste'!AL587</f>
        <v>0</v>
      </c>
      <c r="G586" s="763">
        <f>'IGM Paste'!AB587</f>
        <v>0</v>
      </c>
      <c r="H586" s="5">
        <f>'IGM Paste'!F587</f>
        <v>0</v>
      </c>
      <c r="I586" t="str">
        <f>IF('IGM Paste'!H587=0,"-",'IGM Paste'!H587)</f>
        <v>-</v>
      </c>
      <c r="J586" t="str">
        <f>IF('IGM Paste'!I587=0,"-",'IGM Paste'!I587)</f>
        <v>-</v>
      </c>
      <c r="K586" t="str">
        <f>IF('IGM Paste'!J587=0,"-",'IGM Paste'!J587)</f>
        <v>-</v>
      </c>
      <c r="L586">
        <f>'IGM Paste'!K587</f>
        <v>0</v>
      </c>
      <c r="M586" s="20" t="str">
        <f>IF('IGM Paste'!R587=0,"Flat",'IGM Paste'!R587)</f>
        <v>Flat</v>
      </c>
      <c r="N586" s="177">
        <f>'IGM Paste'!AH587</f>
        <v>0</v>
      </c>
      <c r="O586" s="403">
        <f>'IGM Paste'!O587</f>
        <v>0</v>
      </c>
      <c r="P586">
        <f>'IGM Paste'!BC587</f>
        <v>0</v>
      </c>
    </row>
    <row r="587" spans="1:16" x14ac:dyDescent="0.3">
      <c r="A587" s="334">
        <f>'IGM Paste'!A588</f>
        <v>0</v>
      </c>
      <c r="B587">
        <f>'IGM Paste'!Y588</f>
        <v>0</v>
      </c>
      <c r="C587">
        <f>'IGM Paste'!C588</f>
        <v>0</v>
      </c>
      <c r="D587" s="4">
        <f>'IGM Paste'!D588</f>
        <v>0</v>
      </c>
      <c r="E587">
        <f>'IGM Paste'!E588</f>
        <v>0</v>
      </c>
      <c r="F587">
        <f>'IGM Paste'!AL588</f>
        <v>0</v>
      </c>
      <c r="G587" s="763">
        <f>'IGM Paste'!AB588</f>
        <v>0</v>
      </c>
      <c r="H587" s="5">
        <f>'IGM Paste'!F588</f>
        <v>0</v>
      </c>
      <c r="I587" t="str">
        <f>IF('IGM Paste'!H588=0,"-",'IGM Paste'!H588)</f>
        <v>-</v>
      </c>
      <c r="J587" t="str">
        <f>IF('IGM Paste'!I588=0,"-",'IGM Paste'!I588)</f>
        <v>-</v>
      </c>
      <c r="K587" t="str">
        <f>IF('IGM Paste'!J588=0,"-",'IGM Paste'!J588)</f>
        <v>-</v>
      </c>
      <c r="L587">
        <f>'IGM Paste'!K588</f>
        <v>0</v>
      </c>
      <c r="M587" s="20" t="str">
        <f>IF('IGM Paste'!R588=0,"Flat",'IGM Paste'!R588)</f>
        <v>Flat</v>
      </c>
      <c r="N587" s="177">
        <f>'IGM Paste'!AH588</f>
        <v>0</v>
      </c>
      <c r="O587" s="403">
        <f>'IGM Paste'!O588</f>
        <v>0</v>
      </c>
      <c r="P587">
        <f>'IGM Paste'!BC588</f>
        <v>0</v>
      </c>
    </row>
    <row r="588" spans="1:16" x14ac:dyDescent="0.3">
      <c r="A588" s="334">
        <f>'IGM Paste'!A589</f>
        <v>0</v>
      </c>
      <c r="B588">
        <f>'IGM Paste'!Y589</f>
        <v>0</v>
      </c>
      <c r="C588">
        <f>'IGM Paste'!C589</f>
        <v>0</v>
      </c>
      <c r="D588" s="4">
        <f>'IGM Paste'!D589</f>
        <v>0</v>
      </c>
      <c r="E588">
        <f>'IGM Paste'!E589</f>
        <v>0</v>
      </c>
      <c r="F588">
        <f>'IGM Paste'!AL589</f>
        <v>0</v>
      </c>
      <c r="G588" s="763">
        <f>'IGM Paste'!AB589</f>
        <v>0</v>
      </c>
      <c r="H588" s="5">
        <f>'IGM Paste'!F589</f>
        <v>0</v>
      </c>
      <c r="I588" t="str">
        <f>IF('IGM Paste'!H589=0,"-",'IGM Paste'!H589)</f>
        <v>-</v>
      </c>
      <c r="J588" t="str">
        <f>IF('IGM Paste'!I589=0,"-",'IGM Paste'!I589)</f>
        <v>-</v>
      </c>
      <c r="K588" t="str">
        <f>IF('IGM Paste'!J589=0,"-",'IGM Paste'!J589)</f>
        <v>-</v>
      </c>
      <c r="L588">
        <f>'IGM Paste'!K589</f>
        <v>0</v>
      </c>
      <c r="M588" s="20" t="str">
        <f>IF('IGM Paste'!R589=0,"Flat",'IGM Paste'!R589)</f>
        <v>Flat</v>
      </c>
      <c r="N588" s="177">
        <f>'IGM Paste'!AH589</f>
        <v>0</v>
      </c>
      <c r="O588" s="403">
        <f>'IGM Paste'!O589</f>
        <v>0</v>
      </c>
      <c r="P588">
        <f>'IGM Paste'!BC589</f>
        <v>0</v>
      </c>
    </row>
    <row r="589" spans="1:16" x14ac:dyDescent="0.3">
      <c r="A589" s="334">
        <f>'IGM Paste'!A590</f>
        <v>0</v>
      </c>
      <c r="B589">
        <f>'IGM Paste'!Y590</f>
        <v>0</v>
      </c>
      <c r="C589">
        <f>'IGM Paste'!C590</f>
        <v>0</v>
      </c>
      <c r="D589" s="4">
        <f>'IGM Paste'!D590</f>
        <v>0</v>
      </c>
      <c r="E589">
        <f>'IGM Paste'!E590</f>
        <v>0</v>
      </c>
      <c r="F589">
        <f>'IGM Paste'!AL590</f>
        <v>0</v>
      </c>
      <c r="G589" s="763">
        <f>'IGM Paste'!AB590</f>
        <v>0</v>
      </c>
      <c r="H589" s="5">
        <f>'IGM Paste'!F590</f>
        <v>0</v>
      </c>
      <c r="I589" t="str">
        <f>IF('IGM Paste'!H590=0,"-",'IGM Paste'!H590)</f>
        <v>-</v>
      </c>
      <c r="J589" t="str">
        <f>IF('IGM Paste'!I590=0,"-",'IGM Paste'!I590)</f>
        <v>-</v>
      </c>
      <c r="K589" t="str">
        <f>IF('IGM Paste'!J590=0,"-",'IGM Paste'!J590)</f>
        <v>-</v>
      </c>
      <c r="L589">
        <f>'IGM Paste'!K590</f>
        <v>0</v>
      </c>
      <c r="M589" s="20" t="str">
        <f>IF('IGM Paste'!R590=0,"Flat",'IGM Paste'!R590)</f>
        <v>Flat</v>
      </c>
      <c r="N589" s="177">
        <f>'IGM Paste'!AH590</f>
        <v>0</v>
      </c>
      <c r="O589" s="403">
        <f>'IGM Paste'!O590</f>
        <v>0</v>
      </c>
      <c r="P589">
        <f>'IGM Paste'!BC590</f>
        <v>0</v>
      </c>
    </row>
    <row r="590" spans="1:16" x14ac:dyDescent="0.3">
      <c r="A590" s="334">
        <f>'IGM Paste'!A591</f>
        <v>0</v>
      </c>
      <c r="B590">
        <f>'IGM Paste'!Y591</f>
        <v>0</v>
      </c>
      <c r="C590">
        <f>'IGM Paste'!C591</f>
        <v>0</v>
      </c>
      <c r="D590" s="4">
        <f>'IGM Paste'!D591</f>
        <v>0</v>
      </c>
      <c r="E590">
        <f>'IGM Paste'!E591</f>
        <v>0</v>
      </c>
      <c r="F590">
        <f>'IGM Paste'!AL591</f>
        <v>0</v>
      </c>
      <c r="G590" s="763">
        <f>'IGM Paste'!AB591</f>
        <v>0</v>
      </c>
      <c r="H590" s="5">
        <f>'IGM Paste'!F591</f>
        <v>0</v>
      </c>
      <c r="I590" t="str">
        <f>IF('IGM Paste'!H591=0,"-",'IGM Paste'!H591)</f>
        <v>-</v>
      </c>
      <c r="J590" t="str">
        <f>IF('IGM Paste'!I591=0,"-",'IGM Paste'!I591)</f>
        <v>-</v>
      </c>
      <c r="K590" t="str">
        <f>IF('IGM Paste'!J591=0,"-",'IGM Paste'!J591)</f>
        <v>-</v>
      </c>
      <c r="L590">
        <f>'IGM Paste'!K591</f>
        <v>0</v>
      </c>
      <c r="M590" s="20" t="str">
        <f>IF('IGM Paste'!R591=0,"Flat",'IGM Paste'!R591)</f>
        <v>Flat</v>
      </c>
      <c r="N590" s="177">
        <f>'IGM Paste'!AH591</f>
        <v>0</v>
      </c>
      <c r="O590" s="403">
        <f>'IGM Paste'!O591</f>
        <v>0</v>
      </c>
      <c r="P590">
        <f>'IGM Paste'!BC591</f>
        <v>0</v>
      </c>
    </row>
    <row r="591" spans="1:16" x14ac:dyDescent="0.3">
      <c r="A591" s="334">
        <f>'IGM Paste'!A592</f>
        <v>0</v>
      </c>
      <c r="B591">
        <f>'IGM Paste'!Y592</f>
        <v>0</v>
      </c>
      <c r="C591">
        <f>'IGM Paste'!C592</f>
        <v>0</v>
      </c>
      <c r="D591" s="4">
        <f>'IGM Paste'!D592</f>
        <v>0</v>
      </c>
      <c r="E591">
        <f>'IGM Paste'!E592</f>
        <v>0</v>
      </c>
      <c r="F591">
        <f>'IGM Paste'!AL592</f>
        <v>0</v>
      </c>
      <c r="G591" s="763">
        <f>'IGM Paste'!AB592</f>
        <v>0</v>
      </c>
      <c r="H591" s="5">
        <f>'IGM Paste'!F592</f>
        <v>0</v>
      </c>
      <c r="I591" t="str">
        <f>IF('IGM Paste'!H592=0,"-",'IGM Paste'!H592)</f>
        <v>-</v>
      </c>
      <c r="J591" t="str">
        <f>IF('IGM Paste'!I592=0,"-",'IGM Paste'!I592)</f>
        <v>-</v>
      </c>
      <c r="K591" t="str">
        <f>IF('IGM Paste'!J592=0,"-",'IGM Paste'!J592)</f>
        <v>-</v>
      </c>
      <c r="L591">
        <f>'IGM Paste'!K592</f>
        <v>0</v>
      </c>
      <c r="M591" s="20" t="str">
        <f>IF('IGM Paste'!R592=0,"Flat",'IGM Paste'!R592)</f>
        <v>Flat</v>
      </c>
      <c r="N591" s="177">
        <f>'IGM Paste'!AH592</f>
        <v>0</v>
      </c>
      <c r="O591" s="403">
        <f>'IGM Paste'!O592</f>
        <v>0</v>
      </c>
      <c r="P591">
        <f>'IGM Paste'!BC592</f>
        <v>0</v>
      </c>
    </row>
    <row r="592" spans="1:16" x14ac:dyDescent="0.3">
      <c r="A592" s="334">
        <f>'IGM Paste'!A593</f>
        <v>0</v>
      </c>
      <c r="B592">
        <f>'IGM Paste'!Y593</f>
        <v>0</v>
      </c>
      <c r="C592">
        <f>'IGM Paste'!C593</f>
        <v>0</v>
      </c>
      <c r="D592" s="4">
        <f>'IGM Paste'!D593</f>
        <v>0</v>
      </c>
      <c r="E592">
        <f>'IGM Paste'!E593</f>
        <v>0</v>
      </c>
      <c r="F592">
        <f>'IGM Paste'!AL593</f>
        <v>0</v>
      </c>
      <c r="G592" s="763">
        <f>'IGM Paste'!AB593</f>
        <v>0</v>
      </c>
      <c r="H592" s="5">
        <f>'IGM Paste'!F593</f>
        <v>0</v>
      </c>
      <c r="I592" t="str">
        <f>IF('IGM Paste'!H593=0,"-",'IGM Paste'!H593)</f>
        <v>-</v>
      </c>
      <c r="J592" t="str">
        <f>IF('IGM Paste'!I593=0,"-",'IGM Paste'!I593)</f>
        <v>-</v>
      </c>
      <c r="K592" t="str">
        <f>IF('IGM Paste'!J593=0,"-",'IGM Paste'!J593)</f>
        <v>-</v>
      </c>
      <c r="L592">
        <f>'IGM Paste'!K593</f>
        <v>0</v>
      </c>
      <c r="M592" s="20" t="str">
        <f>IF('IGM Paste'!R593=0,"Flat",'IGM Paste'!R593)</f>
        <v>Flat</v>
      </c>
      <c r="N592" s="177">
        <f>'IGM Paste'!AH593</f>
        <v>0</v>
      </c>
      <c r="O592" s="403">
        <f>'IGM Paste'!O593</f>
        <v>0</v>
      </c>
      <c r="P592">
        <f>'IGM Paste'!BC593</f>
        <v>0</v>
      </c>
    </row>
    <row r="593" spans="1:16" x14ac:dyDescent="0.3">
      <c r="A593" s="334">
        <f>'IGM Paste'!A594</f>
        <v>0</v>
      </c>
      <c r="B593">
        <f>'IGM Paste'!Y594</f>
        <v>0</v>
      </c>
      <c r="C593">
        <f>'IGM Paste'!C594</f>
        <v>0</v>
      </c>
      <c r="D593" s="4">
        <f>'IGM Paste'!D594</f>
        <v>0</v>
      </c>
      <c r="E593">
        <f>'IGM Paste'!E594</f>
        <v>0</v>
      </c>
      <c r="F593">
        <f>'IGM Paste'!AL594</f>
        <v>0</v>
      </c>
      <c r="G593" s="763">
        <f>'IGM Paste'!AB594</f>
        <v>0</v>
      </c>
      <c r="H593" s="5">
        <f>'IGM Paste'!F594</f>
        <v>0</v>
      </c>
      <c r="I593" t="str">
        <f>IF('IGM Paste'!H594=0,"-",'IGM Paste'!H594)</f>
        <v>-</v>
      </c>
      <c r="J593" t="str">
        <f>IF('IGM Paste'!I594=0,"-",'IGM Paste'!I594)</f>
        <v>-</v>
      </c>
      <c r="K593" t="str">
        <f>IF('IGM Paste'!J594=0,"-",'IGM Paste'!J594)</f>
        <v>-</v>
      </c>
      <c r="L593">
        <f>'IGM Paste'!K594</f>
        <v>0</v>
      </c>
      <c r="M593" s="20" t="str">
        <f>IF('IGM Paste'!R594=0,"Flat",'IGM Paste'!R594)</f>
        <v>Flat</v>
      </c>
      <c r="N593" s="177">
        <f>'IGM Paste'!AH594</f>
        <v>0</v>
      </c>
      <c r="O593" s="403">
        <f>'IGM Paste'!O594</f>
        <v>0</v>
      </c>
      <c r="P593">
        <f>'IGM Paste'!BC594</f>
        <v>0</v>
      </c>
    </row>
    <row r="594" spans="1:16" x14ac:dyDescent="0.3">
      <c r="A594" s="334">
        <f>'IGM Paste'!A595</f>
        <v>0</v>
      </c>
      <c r="B594">
        <f>'IGM Paste'!Y595</f>
        <v>0</v>
      </c>
      <c r="C594">
        <f>'IGM Paste'!C595</f>
        <v>0</v>
      </c>
      <c r="D594" s="4">
        <f>'IGM Paste'!D595</f>
        <v>0</v>
      </c>
      <c r="E594">
        <f>'IGM Paste'!E595</f>
        <v>0</v>
      </c>
      <c r="F594">
        <f>'IGM Paste'!AL595</f>
        <v>0</v>
      </c>
      <c r="G594" s="763">
        <f>'IGM Paste'!AB595</f>
        <v>0</v>
      </c>
      <c r="H594" s="5">
        <f>'IGM Paste'!F595</f>
        <v>0</v>
      </c>
      <c r="I594" t="str">
        <f>IF('IGM Paste'!H595=0,"-",'IGM Paste'!H595)</f>
        <v>-</v>
      </c>
      <c r="J594" t="str">
        <f>IF('IGM Paste'!I595=0,"-",'IGM Paste'!I595)</f>
        <v>-</v>
      </c>
      <c r="K594" t="str">
        <f>IF('IGM Paste'!J595=0,"-",'IGM Paste'!J595)</f>
        <v>-</v>
      </c>
      <c r="L594">
        <f>'IGM Paste'!K595</f>
        <v>0</v>
      </c>
      <c r="M594" s="20" t="str">
        <f>IF('IGM Paste'!R595=0,"Flat",'IGM Paste'!R595)</f>
        <v>Flat</v>
      </c>
      <c r="N594" s="177">
        <f>'IGM Paste'!AH595</f>
        <v>0</v>
      </c>
      <c r="O594" s="403">
        <f>'IGM Paste'!O595</f>
        <v>0</v>
      </c>
      <c r="P594">
        <f>'IGM Paste'!BC595</f>
        <v>0</v>
      </c>
    </row>
    <row r="595" spans="1:16" x14ac:dyDescent="0.3">
      <c r="A595" s="334">
        <f>'IGM Paste'!A596</f>
        <v>0</v>
      </c>
      <c r="B595">
        <f>'IGM Paste'!Y596</f>
        <v>0</v>
      </c>
      <c r="C595">
        <f>'IGM Paste'!C596</f>
        <v>0</v>
      </c>
      <c r="D595" s="4">
        <f>'IGM Paste'!D596</f>
        <v>0</v>
      </c>
      <c r="E595">
        <f>'IGM Paste'!E596</f>
        <v>0</v>
      </c>
      <c r="F595">
        <f>'IGM Paste'!AL596</f>
        <v>0</v>
      </c>
      <c r="G595" s="763">
        <f>'IGM Paste'!AB596</f>
        <v>0</v>
      </c>
      <c r="H595" s="5">
        <f>'IGM Paste'!F596</f>
        <v>0</v>
      </c>
      <c r="I595" t="str">
        <f>IF('IGM Paste'!H596=0,"-",'IGM Paste'!H596)</f>
        <v>-</v>
      </c>
      <c r="J595" t="str">
        <f>IF('IGM Paste'!I596=0,"-",'IGM Paste'!I596)</f>
        <v>-</v>
      </c>
      <c r="K595" t="str">
        <f>IF('IGM Paste'!J596=0,"-",'IGM Paste'!J596)</f>
        <v>-</v>
      </c>
      <c r="L595">
        <f>'IGM Paste'!K596</f>
        <v>0</v>
      </c>
      <c r="M595" s="20" t="str">
        <f>IF('IGM Paste'!R596=0,"Flat",'IGM Paste'!R596)</f>
        <v>Flat</v>
      </c>
      <c r="N595" s="177">
        <f>'IGM Paste'!AH596</f>
        <v>0</v>
      </c>
      <c r="O595" s="403">
        <f>'IGM Paste'!O596</f>
        <v>0</v>
      </c>
      <c r="P595">
        <f>'IGM Paste'!BC596</f>
        <v>0</v>
      </c>
    </row>
    <row r="596" spans="1:16" x14ac:dyDescent="0.3">
      <c r="A596" s="334">
        <f>'IGM Paste'!A597</f>
        <v>0</v>
      </c>
      <c r="B596">
        <f>'IGM Paste'!Y597</f>
        <v>0</v>
      </c>
      <c r="C596">
        <f>'IGM Paste'!C597</f>
        <v>0</v>
      </c>
      <c r="D596" s="4">
        <f>'IGM Paste'!D597</f>
        <v>0</v>
      </c>
      <c r="E596">
        <f>'IGM Paste'!E597</f>
        <v>0</v>
      </c>
      <c r="F596">
        <f>'IGM Paste'!AL597</f>
        <v>0</v>
      </c>
      <c r="G596" s="763">
        <f>'IGM Paste'!AB597</f>
        <v>0</v>
      </c>
      <c r="H596" s="5">
        <f>'IGM Paste'!F597</f>
        <v>0</v>
      </c>
      <c r="I596" t="str">
        <f>IF('IGM Paste'!H597=0,"-",'IGM Paste'!H597)</f>
        <v>-</v>
      </c>
      <c r="J596" t="str">
        <f>IF('IGM Paste'!I597=0,"-",'IGM Paste'!I597)</f>
        <v>-</v>
      </c>
      <c r="K596" t="str">
        <f>IF('IGM Paste'!J597=0,"-",'IGM Paste'!J597)</f>
        <v>-</v>
      </c>
      <c r="L596">
        <f>'IGM Paste'!K597</f>
        <v>0</v>
      </c>
      <c r="M596" s="20" t="str">
        <f>IF('IGM Paste'!R597=0,"Flat",'IGM Paste'!R597)</f>
        <v>Flat</v>
      </c>
      <c r="N596" s="177">
        <f>'IGM Paste'!AH597</f>
        <v>0</v>
      </c>
      <c r="O596" s="403">
        <f>'IGM Paste'!O597</f>
        <v>0</v>
      </c>
      <c r="P596">
        <f>'IGM Paste'!BC597</f>
        <v>0</v>
      </c>
    </row>
    <row r="597" spans="1:16" x14ac:dyDescent="0.3">
      <c r="A597" s="334">
        <f>'IGM Paste'!A598</f>
        <v>0</v>
      </c>
      <c r="B597">
        <f>'IGM Paste'!Y598</f>
        <v>0</v>
      </c>
      <c r="C597">
        <f>'IGM Paste'!C598</f>
        <v>0</v>
      </c>
      <c r="D597" s="4">
        <f>'IGM Paste'!D598</f>
        <v>0</v>
      </c>
      <c r="E597">
        <f>'IGM Paste'!E598</f>
        <v>0</v>
      </c>
      <c r="F597">
        <f>'IGM Paste'!AL598</f>
        <v>0</v>
      </c>
      <c r="G597" s="763">
        <f>'IGM Paste'!AB598</f>
        <v>0</v>
      </c>
      <c r="H597" s="5">
        <f>'IGM Paste'!F598</f>
        <v>0</v>
      </c>
      <c r="I597" t="str">
        <f>IF('IGM Paste'!H598=0,"-",'IGM Paste'!H598)</f>
        <v>-</v>
      </c>
      <c r="J597" t="str">
        <f>IF('IGM Paste'!I598=0,"-",'IGM Paste'!I598)</f>
        <v>-</v>
      </c>
      <c r="K597" t="str">
        <f>IF('IGM Paste'!J598=0,"-",'IGM Paste'!J598)</f>
        <v>-</v>
      </c>
      <c r="L597">
        <f>'IGM Paste'!K598</f>
        <v>0</v>
      </c>
      <c r="M597" s="20" t="str">
        <f>IF('IGM Paste'!R598=0,"Flat",'IGM Paste'!R598)</f>
        <v>Flat</v>
      </c>
      <c r="N597" s="177">
        <f>'IGM Paste'!AH598</f>
        <v>0</v>
      </c>
      <c r="O597" s="403">
        <f>'IGM Paste'!O598</f>
        <v>0</v>
      </c>
      <c r="P597">
        <f>'IGM Paste'!BC598</f>
        <v>0</v>
      </c>
    </row>
    <row r="598" spans="1:16" x14ac:dyDescent="0.3">
      <c r="A598" s="334">
        <f>'IGM Paste'!A599</f>
        <v>0</v>
      </c>
      <c r="B598">
        <f>'IGM Paste'!Y599</f>
        <v>0</v>
      </c>
      <c r="C598">
        <f>'IGM Paste'!C599</f>
        <v>0</v>
      </c>
      <c r="D598" s="4">
        <f>'IGM Paste'!D599</f>
        <v>0</v>
      </c>
      <c r="E598">
        <f>'IGM Paste'!E599</f>
        <v>0</v>
      </c>
      <c r="F598">
        <f>'IGM Paste'!AL599</f>
        <v>0</v>
      </c>
      <c r="G598" s="763">
        <f>'IGM Paste'!AB599</f>
        <v>0</v>
      </c>
      <c r="H598" s="5">
        <f>'IGM Paste'!F599</f>
        <v>0</v>
      </c>
      <c r="I598" t="str">
        <f>IF('IGM Paste'!H599=0,"-",'IGM Paste'!H599)</f>
        <v>-</v>
      </c>
      <c r="J598" t="str">
        <f>IF('IGM Paste'!I599=0,"-",'IGM Paste'!I599)</f>
        <v>-</v>
      </c>
      <c r="K598" t="str">
        <f>IF('IGM Paste'!J599=0,"-",'IGM Paste'!J599)</f>
        <v>-</v>
      </c>
      <c r="L598">
        <f>'IGM Paste'!K599</f>
        <v>0</v>
      </c>
      <c r="M598" s="20" t="str">
        <f>IF('IGM Paste'!R599=0,"Flat",'IGM Paste'!R599)</f>
        <v>Flat</v>
      </c>
      <c r="N598" s="177">
        <f>'IGM Paste'!AH599</f>
        <v>0</v>
      </c>
      <c r="O598" s="403">
        <f>'IGM Paste'!O599</f>
        <v>0</v>
      </c>
      <c r="P598">
        <f>'IGM Paste'!BC599</f>
        <v>0</v>
      </c>
    </row>
    <row r="599" spans="1:16" x14ac:dyDescent="0.3">
      <c r="A599" s="334">
        <f>'IGM Paste'!A600</f>
        <v>0</v>
      </c>
      <c r="B599">
        <f>'IGM Paste'!Y600</f>
        <v>0</v>
      </c>
      <c r="C599">
        <f>'IGM Paste'!C600</f>
        <v>0</v>
      </c>
      <c r="D599" s="4">
        <f>'IGM Paste'!D600</f>
        <v>0</v>
      </c>
      <c r="E599">
        <f>'IGM Paste'!E600</f>
        <v>0</v>
      </c>
      <c r="F599">
        <f>'IGM Paste'!AL600</f>
        <v>0</v>
      </c>
      <c r="G599" s="763">
        <f>'IGM Paste'!AB600</f>
        <v>0</v>
      </c>
      <c r="H599" s="5">
        <f>'IGM Paste'!F600</f>
        <v>0</v>
      </c>
      <c r="I599" t="str">
        <f>IF('IGM Paste'!H600=0,"-",'IGM Paste'!H600)</f>
        <v>-</v>
      </c>
      <c r="J599" t="str">
        <f>IF('IGM Paste'!I600=0,"-",'IGM Paste'!I600)</f>
        <v>-</v>
      </c>
      <c r="K599" t="str">
        <f>IF('IGM Paste'!J600=0,"-",'IGM Paste'!J600)</f>
        <v>-</v>
      </c>
      <c r="L599">
        <f>'IGM Paste'!K600</f>
        <v>0</v>
      </c>
      <c r="M599" s="20" t="str">
        <f>IF('IGM Paste'!R600=0,"Flat",'IGM Paste'!R600)</f>
        <v>Flat</v>
      </c>
      <c r="N599" s="177">
        <f>'IGM Paste'!AH600</f>
        <v>0</v>
      </c>
      <c r="O599" s="403">
        <f>'IGM Paste'!O600</f>
        <v>0</v>
      </c>
      <c r="P599">
        <f>'IGM Paste'!BC600</f>
        <v>0</v>
      </c>
    </row>
    <row r="600" spans="1:16" x14ac:dyDescent="0.3">
      <c r="A600" s="334">
        <f>'IGM Paste'!A601</f>
        <v>0</v>
      </c>
      <c r="B600">
        <f>'IGM Paste'!Y601</f>
        <v>0</v>
      </c>
      <c r="C600">
        <f>'IGM Paste'!C601</f>
        <v>0</v>
      </c>
      <c r="D600" s="4">
        <f>'IGM Paste'!D601</f>
        <v>0</v>
      </c>
      <c r="E600">
        <f>'IGM Paste'!E601</f>
        <v>0</v>
      </c>
      <c r="F600">
        <f>'IGM Paste'!AL601</f>
        <v>0</v>
      </c>
      <c r="G600" s="763">
        <f>'IGM Paste'!AB601</f>
        <v>0</v>
      </c>
      <c r="H600" s="5">
        <f>'IGM Paste'!F601</f>
        <v>0</v>
      </c>
      <c r="I600" t="str">
        <f>IF('IGM Paste'!H601=0,"-",'IGM Paste'!H601)</f>
        <v>-</v>
      </c>
      <c r="J600" t="str">
        <f>IF('IGM Paste'!I601=0,"-",'IGM Paste'!I601)</f>
        <v>-</v>
      </c>
      <c r="K600" t="str">
        <f>IF('IGM Paste'!J601=0,"-",'IGM Paste'!J601)</f>
        <v>-</v>
      </c>
      <c r="L600">
        <f>'IGM Paste'!K601</f>
        <v>0</v>
      </c>
      <c r="M600" s="20" t="str">
        <f>IF('IGM Paste'!R601=0,"Flat",'IGM Paste'!R601)</f>
        <v>Flat</v>
      </c>
      <c r="N600" s="177">
        <f>'IGM Paste'!AH601</f>
        <v>0</v>
      </c>
      <c r="O600" s="403">
        <f>'IGM Paste'!O601</f>
        <v>0</v>
      </c>
      <c r="P600">
        <f>'IGM Paste'!BC601</f>
        <v>0</v>
      </c>
    </row>
    <row r="601" spans="1:16" x14ac:dyDescent="0.3">
      <c r="A601" s="334">
        <f>'IGM Paste'!A602</f>
        <v>0</v>
      </c>
      <c r="B601">
        <f>'IGM Paste'!Y602</f>
        <v>0</v>
      </c>
      <c r="C601">
        <f>'IGM Paste'!C602</f>
        <v>0</v>
      </c>
      <c r="D601" s="4">
        <f>'IGM Paste'!D602</f>
        <v>0</v>
      </c>
      <c r="E601">
        <f>'IGM Paste'!E602</f>
        <v>0</v>
      </c>
      <c r="F601">
        <f>'IGM Paste'!AL602</f>
        <v>0</v>
      </c>
      <c r="G601" s="763">
        <f>'IGM Paste'!AB602</f>
        <v>0</v>
      </c>
      <c r="H601" s="5">
        <f>'IGM Paste'!F602</f>
        <v>0</v>
      </c>
      <c r="I601" t="str">
        <f>IF('IGM Paste'!H602=0,"-",'IGM Paste'!H602)</f>
        <v>-</v>
      </c>
      <c r="J601" t="str">
        <f>IF('IGM Paste'!I602=0,"-",'IGM Paste'!I602)</f>
        <v>-</v>
      </c>
      <c r="K601" t="str">
        <f>IF('IGM Paste'!J602=0,"-",'IGM Paste'!J602)</f>
        <v>-</v>
      </c>
      <c r="L601">
        <f>'IGM Paste'!K602</f>
        <v>0</v>
      </c>
      <c r="M601" s="20" t="str">
        <f>IF('IGM Paste'!R602=0,"Flat",'IGM Paste'!R602)</f>
        <v>Flat</v>
      </c>
      <c r="N601" s="177">
        <f>'IGM Paste'!AH602</f>
        <v>0</v>
      </c>
      <c r="O601" s="403">
        <f>'IGM Paste'!O602</f>
        <v>0</v>
      </c>
      <c r="P601">
        <f>'IGM Paste'!BC602</f>
        <v>0</v>
      </c>
    </row>
    <row r="602" spans="1:16" x14ac:dyDescent="0.3">
      <c r="A602" s="334">
        <f>'IGM Paste'!A603</f>
        <v>0</v>
      </c>
      <c r="B602">
        <f>'IGM Paste'!Y603</f>
        <v>0</v>
      </c>
      <c r="C602">
        <f>'IGM Paste'!C603</f>
        <v>0</v>
      </c>
      <c r="D602" s="4">
        <f>'IGM Paste'!D603</f>
        <v>0</v>
      </c>
      <c r="E602">
        <f>'IGM Paste'!E603</f>
        <v>0</v>
      </c>
      <c r="F602">
        <f>'IGM Paste'!AL603</f>
        <v>0</v>
      </c>
      <c r="G602" s="763">
        <f>'IGM Paste'!AB603</f>
        <v>0</v>
      </c>
      <c r="H602" s="5">
        <f>'IGM Paste'!F603</f>
        <v>0</v>
      </c>
      <c r="I602" t="str">
        <f>IF('IGM Paste'!H603=0,"-",'IGM Paste'!H603)</f>
        <v>-</v>
      </c>
      <c r="J602" t="str">
        <f>IF('IGM Paste'!I603=0,"-",'IGM Paste'!I603)</f>
        <v>-</v>
      </c>
      <c r="K602" t="str">
        <f>IF('IGM Paste'!J603=0,"-",'IGM Paste'!J603)</f>
        <v>-</v>
      </c>
      <c r="L602">
        <f>'IGM Paste'!K603</f>
        <v>0</v>
      </c>
      <c r="M602" s="20" t="str">
        <f>IF('IGM Paste'!R603=0,"Flat",'IGM Paste'!R603)</f>
        <v>Flat</v>
      </c>
      <c r="N602" s="177">
        <f>'IGM Paste'!AH603</f>
        <v>0</v>
      </c>
      <c r="O602" s="403">
        <f>'IGM Paste'!O603</f>
        <v>0</v>
      </c>
      <c r="P602">
        <f>'IGM Paste'!BC603</f>
        <v>0</v>
      </c>
    </row>
    <row r="603" spans="1:16" x14ac:dyDescent="0.3">
      <c r="A603" s="334">
        <f>'IGM Paste'!A604</f>
        <v>0</v>
      </c>
      <c r="B603">
        <f>'IGM Paste'!Y604</f>
        <v>0</v>
      </c>
      <c r="C603">
        <f>'IGM Paste'!C604</f>
        <v>0</v>
      </c>
      <c r="D603" s="4">
        <f>'IGM Paste'!D604</f>
        <v>0</v>
      </c>
      <c r="E603">
        <f>'IGM Paste'!E604</f>
        <v>0</v>
      </c>
      <c r="F603">
        <f>'IGM Paste'!AL604</f>
        <v>0</v>
      </c>
      <c r="G603" s="763">
        <f>'IGM Paste'!AB604</f>
        <v>0</v>
      </c>
      <c r="H603" s="5">
        <f>'IGM Paste'!F604</f>
        <v>0</v>
      </c>
      <c r="I603" t="str">
        <f>IF('IGM Paste'!H604=0,"-",'IGM Paste'!H604)</f>
        <v>-</v>
      </c>
      <c r="J603" t="str">
        <f>IF('IGM Paste'!I604=0,"-",'IGM Paste'!I604)</f>
        <v>-</v>
      </c>
      <c r="K603" t="str">
        <f>IF('IGM Paste'!J604=0,"-",'IGM Paste'!J604)</f>
        <v>-</v>
      </c>
      <c r="L603">
        <f>'IGM Paste'!K604</f>
        <v>0</v>
      </c>
      <c r="M603" s="20" t="str">
        <f>IF('IGM Paste'!R604=0,"Flat",'IGM Paste'!R604)</f>
        <v>Flat</v>
      </c>
      <c r="N603" s="177">
        <f>'IGM Paste'!AH604</f>
        <v>0</v>
      </c>
      <c r="O603" s="403">
        <f>'IGM Paste'!O604</f>
        <v>0</v>
      </c>
      <c r="P603">
        <f>'IGM Paste'!BC604</f>
        <v>0</v>
      </c>
    </row>
    <row r="604" spans="1:16" x14ac:dyDescent="0.3">
      <c r="A604" s="334">
        <f>'IGM Paste'!A605</f>
        <v>0</v>
      </c>
      <c r="B604">
        <f>'IGM Paste'!Y605</f>
        <v>0</v>
      </c>
      <c r="C604">
        <f>'IGM Paste'!C605</f>
        <v>0</v>
      </c>
      <c r="D604" s="4">
        <f>'IGM Paste'!D605</f>
        <v>0</v>
      </c>
      <c r="E604">
        <f>'IGM Paste'!E605</f>
        <v>0</v>
      </c>
      <c r="F604">
        <f>'IGM Paste'!AL605</f>
        <v>0</v>
      </c>
      <c r="G604" s="763">
        <f>'IGM Paste'!AB605</f>
        <v>0</v>
      </c>
      <c r="H604" s="5">
        <f>'IGM Paste'!F605</f>
        <v>0</v>
      </c>
      <c r="I604" t="str">
        <f>IF('IGM Paste'!H605=0,"-",'IGM Paste'!H605)</f>
        <v>-</v>
      </c>
      <c r="J604" t="str">
        <f>IF('IGM Paste'!I605=0,"-",'IGM Paste'!I605)</f>
        <v>-</v>
      </c>
      <c r="K604" t="str">
        <f>IF('IGM Paste'!J605=0,"-",'IGM Paste'!J605)</f>
        <v>-</v>
      </c>
      <c r="L604">
        <f>'IGM Paste'!K605</f>
        <v>0</v>
      </c>
      <c r="M604" s="20" t="str">
        <f>IF('IGM Paste'!R605=0,"Flat",'IGM Paste'!R605)</f>
        <v>Flat</v>
      </c>
      <c r="N604" s="177">
        <f>'IGM Paste'!AH605</f>
        <v>0</v>
      </c>
      <c r="O604" s="403">
        <f>'IGM Paste'!O605</f>
        <v>0</v>
      </c>
      <c r="P604">
        <f>'IGM Paste'!BC605</f>
        <v>0</v>
      </c>
    </row>
    <row r="605" spans="1:16" x14ac:dyDescent="0.3">
      <c r="A605" s="334">
        <f>'IGM Paste'!A606</f>
        <v>0</v>
      </c>
      <c r="B605">
        <f>'IGM Paste'!Y606</f>
        <v>0</v>
      </c>
      <c r="C605">
        <f>'IGM Paste'!C606</f>
        <v>0</v>
      </c>
      <c r="D605" s="4">
        <f>'IGM Paste'!D606</f>
        <v>0</v>
      </c>
      <c r="E605">
        <f>'IGM Paste'!E606</f>
        <v>0</v>
      </c>
      <c r="F605">
        <f>'IGM Paste'!AL606</f>
        <v>0</v>
      </c>
      <c r="G605" s="763">
        <f>'IGM Paste'!AB606</f>
        <v>0</v>
      </c>
      <c r="H605" s="5">
        <f>'IGM Paste'!F606</f>
        <v>0</v>
      </c>
      <c r="I605" t="str">
        <f>IF('IGM Paste'!H606=0,"-",'IGM Paste'!H606)</f>
        <v>-</v>
      </c>
      <c r="J605" t="str">
        <f>IF('IGM Paste'!I606=0,"-",'IGM Paste'!I606)</f>
        <v>-</v>
      </c>
      <c r="K605" t="str">
        <f>IF('IGM Paste'!J606=0,"-",'IGM Paste'!J606)</f>
        <v>-</v>
      </c>
      <c r="L605">
        <f>'IGM Paste'!K606</f>
        <v>0</v>
      </c>
      <c r="M605" s="20" t="str">
        <f>IF('IGM Paste'!R606=0,"Flat",'IGM Paste'!R606)</f>
        <v>Flat</v>
      </c>
      <c r="N605" s="177">
        <f>'IGM Paste'!AH606</f>
        <v>0</v>
      </c>
      <c r="O605" s="403">
        <f>'IGM Paste'!O606</f>
        <v>0</v>
      </c>
      <c r="P605">
        <f>'IGM Paste'!BC606</f>
        <v>0</v>
      </c>
    </row>
    <row r="606" spans="1:16" x14ac:dyDescent="0.3">
      <c r="A606" s="334">
        <f>'IGM Paste'!A607</f>
        <v>0</v>
      </c>
      <c r="B606">
        <f>'IGM Paste'!Y607</f>
        <v>0</v>
      </c>
      <c r="C606">
        <f>'IGM Paste'!C607</f>
        <v>0</v>
      </c>
      <c r="D606" s="4">
        <f>'IGM Paste'!D607</f>
        <v>0</v>
      </c>
      <c r="E606">
        <f>'IGM Paste'!E607</f>
        <v>0</v>
      </c>
      <c r="F606">
        <f>'IGM Paste'!AL607</f>
        <v>0</v>
      </c>
      <c r="G606" s="763">
        <f>'IGM Paste'!AB607</f>
        <v>0</v>
      </c>
      <c r="H606" s="5">
        <f>'IGM Paste'!F607</f>
        <v>0</v>
      </c>
      <c r="I606" t="str">
        <f>IF('IGM Paste'!H607=0,"-",'IGM Paste'!H607)</f>
        <v>-</v>
      </c>
      <c r="J606" t="str">
        <f>IF('IGM Paste'!I607=0,"-",'IGM Paste'!I607)</f>
        <v>-</v>
      </c>
      <c r="K606" t="str">
        <f>IF('IGM Paste'!J607=0,"-",'IGM Paste'!J607)</f>
        <v>-</v>
      </c>
      <c r="L606">
        <f>'IGM Paste'!K607</f>
        <v>0</v>
      </c>
      <c r="M606" s="20" t="str">
        <f>IF('IGM Paste'!R607=0,"Flat",'IGM Paste'!R607)</f>
        <v>Flat</v>
      </c>
      <c r="N606" s="177">
        <f>'IGM Paste'!AH607</f>
        <v>0</v>
      </c>
      <c r="O606" s="403">
        <f>'IGM Paste'!O607</f>
        <v>0</v>
      </c>
      <c r="P606">
        <f>'IGM Paste'!BC607</f>
        <v>0</v>
      </c>
    </row>
    <row r="607" spans="1:16" x14ac:dyDescent="0.3">
      <c r="A607" s="334">
        <f>'IGM Paste'!A608</f>
        <v>0</v>
      </c>
      <c r="B607">
        <f>'IGM Paste'!Y608</f>
        <v>0</v>
      </c>
      <c r="C607">
        <f>'IGM Paste'!C608</f>
        <v>0</v>
      </c>
      <c r="D607" s="4">
        <f>'IGM Paste'!D608</f>
        <v>0</v>
      </c>
      <c r="E607">
        <f>'IGM Paste'!E608</f>
        <v>0</v>
      </c>
      <c r="F607">
        <f>'IGM Paste'!AL608</f>
        <v>0</v>
      </c>
      <c r="G607" s="763">
        <f>'IGM Paste'!AB608</f>
        <v>0</v>
      </c>
      <c r="H607" s="5">
        <f>'IGM Paste'!F608</f>
        <v>0</v>
      </c>
      <c r="I607" t="str">
        <f>IF('IGM Paste'!H608=0,"-",'IGM Paste'!H608)</f>
        <v>-</v>
      </c>
      <c r="J607" t="str">
        <f>IF('IGM Paste'!I608=0,"-",'IGM Paste'!I608)</f>
        <v>-</v>
      </c>
      <c r="K607" t="str">
        <f>IF('IGM Paste'!J608=0,"-",'IGM Paste'!J608)</f>
        <v>-</v>
      </c>
      <c r="L607">
        <f>'IGM Paste'!K608</f>
        <v>0</v>
      </c>
      <c r="M607" s="20" t="str">
        <f>IF('IGM Paste'!R608=0,"Flat",'IGM Paste'!R608)</f>
        <v>Flat</v>
      </c>
      <c r="N607" s="177">
        <f>'IGM Paste'!AH608</f>
        <v>0</v>
      </c>
      <c r="O607" s="403">
        <f>'IGM Paste'!O608</f>
        <v>0</v>
      </c>
      <c r="P607">
        <f>'IGM Paste'!BC608</f>
        <v>0</v>
      </c>
    </row>
    <row r="608" spans="1:16" x14ac:dyDescent="0.3">
      <c r="A608" s="334">
        <f>'IGM Paste'!A609</f>
        <v>0</v>
      </c>
      <c r="B608">
        <f>'IGM Paste'!Y609</f>
        <v>0</v>
      </c>
      <c r="C608">
        <f>'IGM Paste'!C609</f>
        <v>0</v>
      </c>
      <c r="D608" s="4">
        <f>'IGM Paste'!D609</f>
        <v>0</v>
      </c>
      <c r="E608">
        <f>'IGM Paste'!E609</f>
        <v>0</v>
      </c>
      <c r="F608">
        <f>'IGM Paste'!AL609</f>
        <v>0</v>
      </c>
      <c r="G608" s="763">
        <f>'IGM Paste'!AB609</f>
        <v>0</v>
      </c>
      <c r="H608" s="5">
        <f>'IGM Paste'!F609</f>
        <v>0</v>
      </c>
      <c r="I608" t="str">
        <f>IF('IGM Paste'!H609=0,"-",'IGM Paste'!H609)</f>
        <v>-</v>
      </c>
      <c r="J608" t="str">
        <f>IF('IGM Paste'!I609=0,"-",'IGM Paste'!I609)</f>
        <v>-</v>
      </c>
      <c r="K608" t="str">
        <f>IF('IGM Paste'!J609=0,"-",'IGM Paste'!J609)</f>
        <v>-</v>
      </c>
      <c r="L608">
        <f>'IGM Paste'!K609</f>
        <v>0</v>
      </c>
      <c r="M608" s="20" t="str">
        <f>IF('IGM Paste'!R609=0,"Flat",'IGM Paste'!R609)</f>
        <v>Flat</v>
      </c>
      <c r="N608" s="177">
        <f>'IGM Paste'!AH609</f>
        <v>0</v>
      </c>
      <c r="O608" s="403">
        <f>'IGM Paste'!O609</f>
        <v>0</v>
      </c>
      <c r="P608">
        <f>'IGM Paste'!BC609</f>
        <v>0</v>
      </c>
    </row>
    <row r="609" spans="1:16" x14ac:dyDescent="0.3">
      <c r="A609" s="334">
        <f>'IGM Paste'!A610</f>
        <v>0</v>
      </c>
      <c r="B609">
        <f>'IGM Paste'!Y610</f>
        <v>0</v>
      </c>
      <c r="C609">
        <f>'IGM Paste'!C610</f>
        <v>0</v>
      </c>
      <c r="D609" s="4">
        <f>'IGM Paste'!D610</f>
        <v>0</v>
      </c>
      <c r="E609">
        <f>'IGM Paste'!E610</f>
        <v>0</v>
      </c>
      <c r="F609">
        <f>'IGM Paste'!AL610</f>
        <v>0</v>
      </c>
      <c r="G609" s="763">
        <f>'IGM Paste'!AB610</f>
        <v>0</v>
      </c>
      <c r="H609" s="5">
        <f>'IGM Paste'!F610</f>
        <v>0</v>
      </c>
      <c r="I609" t="str">
        <f>IF('IGM Paste'!H610=0,"-",'IGM Paste'!H610)</f>
        <v>-</v>
      </c>
      <c r="J609" t="str">
        <f>IF('IGM Paste'!I610=0,"-",'IGM Paste'!I610)</f>
        <v>-</v>
      </c>
      <c r="K609" t="str">
        <f>IF('IGM Paste'!J610=0,"-",'IGM Paste'!J610)</f>
        <v>-</v>
      </c>
      <c r="L609">
        <f>'IGM Paste'!K610</f>
        <v>0</v>
      </c>
      <c r="M609" s="20" t="str">
        <f>IF('IGM Paste'!R610=0,"Flat",'IGM Paste'!R610)</f>
        <v>Flat</v>
      </c>
      <c r="N609" s="177">
        <f>'IGM Paste'!AH610</f>
        <v>0</v>
      </c>
      <c r="O609" s="403">
        <f>'IGM Paste'!O610</f>
        <v>0</v>
      </c>
      <c r="P609">
        <f>'IGM Paste'!BC610</f>
        <v>0</v>
      </c>
    </row>
    <row r="610" spans="1:16" x14ac:dyDescent="0.3">
      <c r="A610" s="334">
        <f>'IGM Paste'!A611</f>
        <v>0</v>
      </c>
      <c r="B610">
        <f>'IGM Paste'!Y611</f>
        <v>0</v>
      </c>
      <c r="C610">
        <f>'IGM Paste'!C611</f>
        <v>0</v>
      </c>
      <c r="D610" s="4">
        <f>'IGM Paste'!D611</f>
        <v>0</v>
      </c>
      <c r="E610">
        <f>'IGM Paste'!E611</f>
        <v>0</v>
      </c>
      <c r="F610">
        <f>'IGM Paste'!AL611</f>
        <v>0</v>
      </c>
      <c r="G610" s="763">
        <f>'IGM Paste'!AB611</f>
        <v>0</v>
      </c>
      <c r="H610" s="5">
        <f>'IGM Paste'!F611</f>
        <v>0</v>
      </c>
      <c r="I610" t="str">
        <f>IF('IGM Paste'!H611=0,"-",'IGM Paste'!H611)</f>
        <v>-</v>
      </c>
      <c r="J610" t="str">
        <f>IF('IGM Paste'!I611=0,"-",'IGM Paste'!I611)</f>
        <v>-</v>
      </c>
      <c r="K610" t="str">
        <f>IF('IGM Paste'!J611=0,"-",'IGM Paste'!J611)</f>
        <v>-</v>
      </c>
      <c r="L610">
        <f>'IGM Paste'!K611</f>
        <v>0</v>
      </c>
      <c r="M610" s="20" t="str">
        <f>IF('IGM Paste'!R611=0,"Flat",'IGM Paste'!R611)</f>
        <v>Flat</v>
      </c>
      <c r="N610" s="177">
        <f>'IGM Paste'!AH611</f>
        <v>0</v>
      </c>
      <c r="O610" s="403">
        <f>'IGM Paste'!O611</f>
        <v>0</v>
      </c>
      <c r="P610">
        <f>'IGM Paste'!BC611</f>
        <v>0</v>
      </c>
    </row>
    <row r="611" spans="1:16" x14ac:dyDescent="0.3">
      <c r="A611" s="334">
        <f>'IGM Paste'!A612</f>
        <v>0</v>
      </c>
      <c r="B611">
        <f>'IGM Paste'!Y612</f>
        <v>0</v>
      </c>
      <c r="C611">
        <f>'IGM Paste'!C612</f>
        <v>0</v>
      </c>
      <c r="D611" s="4">
        <f>'IGM Paste'!D612</f>
        <v>0</v>
      </c>
      <c r="E611">
        <f>'IGM Paste'!E612</f>
        <v>0</v>
      </c>
      <c r="F611">
        <f>'IGM Paste'!AL612</f>
        <v>0</v>
      </c>
      <c r="G611" s="763">
        <f>'IGM Paste'!AB612</f>
        <v>0</v>
      </c>
      <c r="H611" s="5">
        <f>'IGM Paste'!F612</f>
        <v>0</v>
      </c>
      <c r="I611" t="str">
        <f>IF('IGM Paste'!H612=0,"-",'IGM Paste'!H612)</f>
        <v>-</v>
      </c>
      <c r="J611" t="str">
        <f>IF('IGM Paste'!I612=0,"-",'IGM Paste'!I612)</f>
        <v>-</v>
      </c>
      <c r="K611" t="str">
        <f>IF('IGM Paste'!J612=0,"-",'IGM Paste'!J612)</f>
        <v>-</v>
      </c>
      <c r="L611">
        <f>'IGM Paste'!K612</f>
        <v>0</v>
      </c>
      <c r="M611" s="20" t="str">
        <f>IF('IGM Paste'!R612=0,"Flat",'IGM Paste'!R612)</f>
        <v>Flat</v>
      </c>
      <c r="N611" s="177">
        <f>'IGM Paste'!AH612</f>
        <v>0</v>
      </c>
      <c r="O611" s="403">
        <f>'IGM Paste'!O612</f>
        <v>0</v>
      </c>
      <c r="P611">
        <f>'IGM Paste'!BC612</f>
        <v>0</v>
      </c>
    </row>
    <row r="612" spans="1:16" x14ac:dyDescent="0.3">
      <c r="A612" s="334">
        <f>'IGM Paste'!A613</f>
        <v>0</v>
      </c>
      <c r="B612">
        <f>'IGM Paste'!Y613</f>
        <v>0</v>
      </c>
      <c r="C612">
        <f>'IGM Paste'!C613</f>
        <v>0</v>
      </c>
      <c r="D612" s="4">
        <f>'IGM Paste'!D613</f>
        <v>0</v>
      </c>
      <c r="E612">
        <f>'IGM Paste'!E613</f>
        <v>0</v>
      </c>
      <c r="F612">
        <f>'IGM Paste'!AL613</f>
        <v>0</v>
      </c>
      <c r="G612" s="763">
        <f>'IGM Paste'!AB613</f>
        <v>0</v>
      </c>
      <c r="H612" s="5">
        <f>'IGM Paste'!F613</f>
        <v>0</v>
      </c>
      <c r="I612" t="str">
        <f>IF('IGM Paste'!H613=0,"-",'IGM Paste'!H613)</f>
        <v>-</v>
      </c>
      <c r="J612" t="str">
        <f>IF('IGM Paste'!I613=0,"-",'IGM Paste'!I613)</f>
        <v>-</v>
      </c>
      <c r="K612" t="str">
        <f>IF('IGM Paste'!J613=0,"-",'IGM Paste'!J613)</f>
        <v>-</v>
      </c>
      <c r="L612">
        <f>'IGM Paste'!K613</f>
        <v>0</v>
      </c>
      <c r="M612" s="20" t="str">
        <f>IF('IGM Paste'!R613=0,"Flat",'IGM Paste'!R613)</f>
        <v>Flat</v>
      </c>
      <c r="N612" s="177">
        <f>'IGM Paste'!AH613</f>
        <v>0</v>
      </c>
      <c r="O612" s="403">
        <f>'IGM Paste'!O613</f>
        <v>0</v>
      </c>
      <c r="P612">
        <f>'IGM Paste'!BC613</f>
        <v>0</v>
      </c>
    </row>
    <row r="613" spans="1:16" x14ac:dyDescent="0.3">
      <c r="A613" s="334">
        <f>'IGM Paste'!A614</f>
        <v>0</v>
      </c>
      <c r="B613">
        <f>'IGM Paste'!Y614</f>
        <v>0</v>
      </c>
      <c r="C613">
        <f>'IGM Paste'!C614</f>
        <v>0</v>
      </c>
      <c r="D613" s="4">
        <f>'IGM Paste'!D614</f>
        <v>0</v>
      </c>
      <c r="E613">
        <f>'IGM Paste'!E614</f>
        <v>0</v>
      </c>
      <c r="F613">
        <f>'IGM Paste'!AL614</f>
        <v>0</v>
      </c>
      <c r="G613" s="763">
        <f>'IGM Paste'!AB614</f>
        <v>0</v>
      </c>
      <c r="H613" s="5">
        <f>'IGM Paste'!F614</f>
        <v>0</v>
      </c>
      <c r="I613" t="str">
        <f>IF('IGM Paste'!H614=0,"-",'IGM Paste'!H614)</f>
        <v>-</v>
      </c>
      <c r="J613" t="str">
        <f>IF('IGM Paste'!I614=0,"-",'IGM Paste'!I614)</f>
        <v>-</v>
      </c>
      <c r="K613" t="str">
        <f>IF('IGM Paste'!J614=0,"-",'IGM Paste'!J614)</f>
        <v>-</v>
      </c>
      <c r="L613">
        <f>'IGM Paste'!K614</f>
        <v>0</v>
      </c>
      <c r="M613" s="20" t="str">
        <f>IF('IGM Paste'!R614=0,"Flat",'IGM Paste'!R614)</f>
        <v>Flat</v>
      </c>
      <c r="N613" s="177">
        <f>'IGM Paste'!AH614</f>
        <v>0</v>
      </c>
      <c r="O613" s="403">
        <f>'IGM Paste'!O614</f>
        <v>0</v>
      </c>
      <c r="P613">
        <f>'IGM Paste'!BC614</f>
        <v>0</v>
      </c>
    </row>
    <row r="614" spans="1:16" x14ac:dyDescent="0.3">
      <c r="A614" s="334">
        <f>'IGM Paste'!A615</f>
        <v>0</v>
      </c>
      <c r="B614">
        <f>'IGM Paste'!Y615</f>
        <v>0</v>
      </c>
      <c r="C614">
        <f>'IGM Paste'!C615</f>
        <v>0</v>
      </c>
      <c r="D614" s="4">
        <f>'IGM Paste'!D615</f>
        <v>0</v>
      </c>
      <c r="E614">
        <f>'IGM Paste'!E615</f>
        <v>0</v>
      </c>
      <c r="F614">
        <f>'IGM Paste'!AL615</f>
        <v>0</v>
      </c>
      <c r="G614" s="763">
        <f>'IGM Paste'!AB615</f>
        <v>0</v>
      </c>
      <c r="H614" s="5">
        <f>'IGM Paste'!F615</f>
        <v>0</v>
      </c>
      <c r="I614" t="str">
        <f>IF('IGM Paste'!H615=0,"-",'IGM Paste'!H615)</f>
        <v>-</v>
      </c>
      <c r="J614" t="str">
        <f>IF('IGM Paste'!I615=0,"-",'IGM Paste'!I615)</f>
        <v>-</v>
      </c>
      <c r="K614" t="str">
        <f>IF('IGM Paste'!J615=0,"-",'IGM Paste'!J615)</f>
        <v>-</v>
      </c>
      <c r="L614">
        <f>'IGM Paste'!K615</f>
        <v>0</v>
      </c>
      <c r="M614" s="20" t="str">
        <f>IF('IGM Paste'!R615=0,"Flat",'IGM Paste'!R615)</f>
        <v>Flat</v>
      </c>
      <c r="N614" s="177">
        <f>'IGM Paste'!AH615</f>
        <v>0</v>
      </c>
      <c r="O614" s="403">
        <f>'IGM Paste'!O615</f>
        <v>0</v>
      </c>
      <c r="P614">
        <f>'IGM Paste'!BC615</f>
        <v>0</v>
      </c>
    </row>
    <row r="615" spans="1:16" x14ac:dyDescent="0.3">
      <c r="A615" s="334">
        <f>'IGM Paste'!A616</f>
        <v>0</v>
      </c>
      <c r="B615">
        <f>'IGM Paste'!Y616</f>
        <v>0</v>
      </c>
      <c r="C615">
        <f>'IGM Paste'!C616</f>
        <v>0</v>
      </c>
      <c r="D615" s="4">
        <f>'IGM Paste'!D616</f>
        <v>0</v>
      </c>
      <c r="E615">
        <f>'IGM Paste'!E616</f>
        <v>0</v>
      </c>
      <c r="F615">
        <f>'IGM Paste'!AL616</f>
        <v>0</v>
      </c>
      <c r="G615" s="763">
        <f>'IGM Paste'!AB616</f>
        <v>0</v>
      </c>
      <c r="H615" s="5">
        <f>'IGM Paste'!F616</f>
        <v>0</v>
      </c>
      <c r="I615" t="str">
        <f>IF('IGM Paste'!H616=0,"-",'IGM Paste'!H616)</f>
        <v>-</v>
      </c>
      <c r="J615" t="str">
        <f>IF('IGM Paste'!I616=0,"-",'IGM Paste'!I616)</f>
        <v>-</v>
      </c>
      <c r="K615" t="str">
        <f>IF('IGM Paste'!J616=0,"-",'IGM Paste'!J616)</f>
        <v>-</v>
      </c>
      <c r="L615">
        <f>'IGM Paste'!K616</f>
        <v>0</v>
      </c>
      <c r="M615" s="20" t="str">
        <f>IF('IGM Paste'!R616=0,"Flat",'IGM Paste'!R616)</f>
        <v>Flat</v>
      </c>
      <c r="N615" s="177">
        <f>'IGM Paste'!AH616</f>
        <v>0</v>
      </c>
      <c r="O615" s="403">
        <f>'IGM Paste'!O616</f>
        <v>0</v>
      </c>
      <c r="P615">
        <f>'IGM Paste'!BC616</f>
        <v>0</v>
      </c>
    </row>
    <row r="616" spans="1:16" x14ac:dyDescent="0.3">
      <c r="A616" s="334">
        <f>'IGM Paste'!A617</f>
        <v>0</v>
      </c>
      <c r="B616">
        <f>'IGM Paste'!Y617</f>
        <v>0</v>
      </c>
      <c r="C616">
        <f>'IGM Paste'!C617</f>
        <v>0</v>
      </c>
      <c r="D616" s="4">
        <f>'IGM Paste'!D617</f>
        <v>0</v>
      </c>
      <c r="E616">
        <f>'IGM Paste'!E617</f>
        <v>0</v>
      </c>
      <c r="F616">
        <f>'IGM Paste'!AL617</f>
        <v>0</v>
      </c>
      <c r="G616" s="763">
        <f>'IGM Paste'!AB617</f>
        <v>0</v>
      </c>
      <c r="H616" s="5">
        <f>'IGM Paste'!F617</f>
        <v>0</v>
      </c>
      <c r="I616" t="str">
        <f>IF('IGM Paste'!H617=0,"-",'IGM Paste'!H617)</f>
        <v>-</v>
      </c>
      <c r="J616" t="str">
        <f>IF('IGM Paste'!I617=0,"-",'IGM Paste'!I617)</f>
        <v>-</v>
      </c>
      <c r="K616" t="str">
        <f>IF('IGM Paste'!J617=0,"-",'IGM Paste'!J617)</f>
        <v>-</v>
      </c>
      <c r="L616">
        <f>'IGM Paste'!K617</f>
        <v>0</v>
      </c>
      <c r="M616" s="20" t="str">
        <f>IF('IGM Paste'!R617=0,"Flat",'IGM Paste'!R617)</f>
        <v>Flat</v>
      </c>
      <c r="N616" s="177">
        <f>'IGM Paste'!AH617</f>
        <v>0</v>
      </c>
      <c r="O616" s="403">
        <f>'IGM Paste'!O617</f>
        <v>0</v>
      </c>
      <c r="P616">
        <f>'IGM Paste'!BC617</f>
        <v>0</v>
      </c>
    </row>
    <row r="617" spans="1:16" x14ac:dyDescent="0.3">
      <c r="A617" s="334">
        <f>'IGM Paste'!A618</f>
        <v>0</v>
      </c>
      <c r="B617">
        <f>'IGM Paste'!Y618</f>
        <v>0</v>
      </c>
      <c r="C617">
        <f>'IGM Paste'!C618</f>
        <v>0</v>
      </c>
      <c r="D617" s="4">
        <f>'IGM Paste'!D618</f>
        <v>0</v>
      </c>
      <c r="E617">
        <f>'IGM Paste'!E618</f>
        <v>0</v>
      </c>
      <c r="F617">
        <f>'IGM Paste'!AL618</f>
        <v>0</v>
      </c>
      <c r="G617" s="763">
        <f>'IGM Paste'!AB618</f>
        <v>0</v>
      </c>
      <c r="H617" s="5">
        <f>'IGM Paste'!F618</f>
        <v>0</v>
      </c>
      <c r="I617" t="str">
        <f>IF('IGM Paste'!H618=0,"-",'IGM Paste'!H618)</f>
        <v>-</v>
      </c>
      <c r="J617" t="str">
        <f>IF('IGM Paste'!I618=0,"-",'IGM Paste'!I618)</f>
        <v>-</v>
      </c>
      <c r="K617" t="str">
        <f>IF('IGM Paste'!J618=0,"-",'IGM Paste'!J618)</f>
        <v>-</v>
      </c>
      <c r="L617">
        <f>'IGM Paste'!K618</f>
        <v>0</v>
      </c>
      <c r="M617" s="20" t="str">
        <f>IF('IGM Paste'!R618=0,"Flat",'IGM Paste'!R618)</f>
        <v>Flat</v>
      </c>
      <c r="N617" s="177">
        <f>'IGM Paste'!AH618</f>
        <v>0</v>
      </c>
      <c r="O617" s="403">
        <f>'IGM Paste'!O618</f>
        <v>0</v>
      </c>
      <c r="P617">
        <f>'IGM Paste'!BC618</f>
        <v>0</v>
      </c>
    </row>
    <row r="618" spans="1:16" x14ac:dyDescent="0.3">
      <c r="A618" s="334">
        <f>'IGM Paste'!A619</f>
        <v>0</v>
      </c>
      <c r="B618">
        <f>'IGM Paste'!Y619</f>
        <v>0</v>
      </c>
      <c r="C618">
        <f>'IGM Paste'!C619</f>
        <v>0</v>
      </c>
      <c r="D618" s="4">
        <f>'IGM Paste'!D619</f>
        <v>0</v>
      </c>
      <c r="E618">
        <f>'IGM Paste'!E619</f>
        <v>0</v>
      </c>
      <c r="F618">
        <f>'IGM Paste'!AL619</f>
        <v>0</v>
      </c>
      <c r="G618" s="763">
        <f>'IGM Paste'!AB619</f>
        <v>0</v>
      </c>
      <c r="H618" s="5">
        <f>'IGM Paste'!F619</f>
        <v>0</v>
      </c>
      <c r="I618" t="str">
        <f>IF('IGM Paste'!H619=0,"-",'IGM Paste'!H619)</f>
        <v>-</v>
      </c>
      <c r="J618" t="str">
        <f>IF('IGM Paste'!I619=0,"-",'IGM Paste'!I619)</f>
        <v>-</v>
      </c>
      <c r="K618" t="str">
        <f>IF('IGM Paste'!J619=0,"-",'IGM Paste'!J619)</f>
        <v>-</v>
      </c>
      <c r="L618">
        <f>'IGM Paste'!K619</f>
        <v>0</v>
      </c>
      <c r="M618" s="20" t="str">
        <f>IF('IGM Paste'!R619=0,"Flat",'IGM Paste'!R619)</f>
        <v>Flat</v>
      </c>
      <c r="N618" s="177">
        <f>'IGM Paste'!AH619</f>
        <v>0</v>
      </c>
      <c r="O618" s="403">
        <f>'IGM Paste'!O619</f>
        <v>0</v>
      </c>
      <c r="P618">
        <f>'IGM Paste'!BC619</f>
        <v>0</v>
      </c>
    </row>
    <row r="619" spans="1:16" x14ac:dyDescent="0.3">
      <c r="A619" s="334">
        <f>'IGM Paste'!A620</f>
        <v>0</v>
      </c>
      <c r="B619">
        <f>'IGM Paste'!Y620</f>
        <v>0</v>
      </c>
      <c r="C619">
        <f>'IGM Paste'!C620</f>
        <v>0</v>
      </c>
      <c r="D619" s="4">
        <f>'IGM Paste'!D620</f>
        <v>0</v>
      </c>
      <c r="E619">
        <f>'IGM Paste'!E620</f>
        <v>0</v>
      </c>
      <c r="F619">
        <f>'IGM Paste'!AL620</f>
        <v>0</v>
      </c>
      <c r="G619" s="763">
        <f>'IGM Paste'!AB620</f>
        <v>0</v>
      </c>
      <c r="H619" s="5">
        <f>'IGM Paste'!F620</f>
        <v>0</v>
      </c>
      <c r="I619" t="str">
        <f>IF('IGM Paste'!H620=0,"-",'IGM Paste'!H620)</f>
        <v>-</v>
      </c>
      <c r="J619" t="str">
        <f>IF('IGM Paste'!I620=0,"-",'IGM Paste'!I620)</f>
        <v>-</v>
      </c>
      <c r="K619" t="str">
        <f>IF('IGM Paste'!J620=0,"-",'IGM Paste'!J620)</f>
        <v>-</v>
      </c>
      <c r="L619">
        <f>'IGM Paste'!K620</f>
        <v>0</v>
      </c>
      <c r="M619" s="20" t="str">
        <f>IF('IGM Paste'!R620=0,"Flat",'IGM Paste'!R620)</f>
        <v>Flat</v>
      </c>
      <c r="N619" s="177">
        <f>'IGM Paste'!AH620</f>
        <v>0</v>
      </c>
      <c r="O619" s="403">
        <f>'IGM Paste'!O620</f>
        <v>0</v>
      </c>
      <c r="P619">
        <f>'IGM Paste'!BC620</f>
        <v>0</v>
      </c>
    </row>
    <row r="620" spans="1:16" x14ac:dyDescent="0.3">
      <c r="A620" s="334">
        <f>'IGM Paste'!A621</f>
        <v>0</v>
      </c>
      <c r="B620">
        <f>'IGM Paste'!Y621</f>
        <v>0</v>
      </c>
      <c r="C620">
        <f>'IGM Paste'!C621</f>
        <v>0</v>
      </c>
      <c r="D620" s="4">
        <f>'IGM Paste'!D621</f>
        <v>0</v>
      </c>
      <c r="E620">
        <f>'IGM Paste'!E621</f>
        <v>0</v>
      </c>
      <c r="F620">
        <f>'IGM Paste'!AL621</f>
        <v>0</v>
      </c>
      <c r="G620" s="763">
        <f>'IGM Paste'!AB621</f>
        <v>0</v>
      </c>
      <c r="H620" s="5">
        <f>'IGM Paste'!F621</f>
        <v>0</v>
      </c>
      <c r="I620" t="str">
        <f>IF('IGM Paste'!H621=0,"-",'IGM Paste'!H621)</f>
        <v>-</v>
      </c>
      <c r="J620" t="str">
        <f>IF('IGM Paste'!I621=0,"-",'IGM Paste'!I621)</f>
        <v>-</v>
      </c>
      <c r="K620" t="str">
        <f>IF('IGM Paste'!J621=0,"-",'IGM Paste'!J621)</f>
        <v>-</v>
      </c>
      <c r="L620">
        <f>'IGM Paste'!K621</f>
        <v>0</v>
      </c>
      <c r="M620" s="20" t="str">
        <f>IF('IGM Paste'!R621=0,"Flat",'IGM Paste'!R621)</f>
        <v>Flat</v>
      </c>
      <c r="N620" s="177">
        <f>'IGM Paste'!AH621</f>
        <v>0</v>
      </c>
      <c r="O620" s="403">
        <f>'IGM Paste'!O621</f>
        <v>0</v>
      </c>
      <c r="P620">
        <f>'IGM Paste'!BC621</f>
        <v>0</v>
      </c>
    </row>
    <row r="621" spans="1:16" x14ac:dyDescent="0.3">
      <c r="A621" s="334">
        <f>'IGM Paste'!A622</f>
        <v>0</v>
      </c>
      <c r="B621">
        <f>'IGM Paste'!Y622</f>
        <v>0</v>
      </c>
      <c r="C621">
        <f>'IGM Paste'!C622</f>
        <v>0</v>
      </c>
      <c r="D621" s="4">
        <f>'IGM Paste'!D622</f>
        <v>0</v>
      </c>
      <c r="E621">
        <f>'IGM Paste'!E622</f>
        <v>0</v>
      </c>
      <c r="F621">
        <f>'IGM Paste'!AL622</f>
        <v>0</v>
      </c>
      <c r="G621" s="763">
        <f>'IGM Paste'!AB622</f>
        <v>0</v>
      </c>
      <c r="H621" s="5">
        <f>'IGM Paste'!F622</f>
        <v>0</v>
      </c>
      <c r="I621" t="str">
        <f>IF('IGM Paste'!H622=0,"-",'IGM Paste'!H622)</f>
        <v>-</v>
      </c>
      <c r="J621" t="str">
        <f>IF('IGM Paste'!I622=0,"-",'IGM Paste'!I622)</f>
        <v>-</v>
      </c>
      <c r="K621" t="str">
        <f>IF('IGM Paste'!J622=0,"-",'IGM Paste'!J622)</f>
        <v>-</v>
      </c>
      <c r="L621">
        <f>'IGM Paste'!K622</f>
        <v>0</v>
      </c>
      <c r="M621" s="20" t="str">
        <f>IF('IGM Paste'!R622=0,"Flat",'IGM Paste'!R622)</f>
        <v>Flat</v>
      </c>
      <c r="N621" s="177">
        <f>'IGM Paste'!AH622</f>
        <v>0</v>
      </c>
      <c r="O621" s="403">
        <f>'IGM Paste'!O622</f>
        <v>0</v>
      </c>
      <c r="P621">
        <f>'IGM Paste'!BC622</f>
        <v>0</v>
      </c>
    </row>
    <row r="622" spans="1:16" x14ac:dyDescent="0.3">
      <c r="A622" s="334">
        <f>'IGM Paste'!A623</f>
        <v>0</v>
      </c>
      <c r="B622">
        <f>'IGM Paste'!Y623</f>
        <v>0</v>
      </c>
      <c r="C622">
        <f>'IGM Paste'!C623</f>
        <v>0</v>
      </c>
      <c r="D622" s="4">
        <f>'IGM Paste'!D623</f>
        <v>0</v>
      </c>
      <c r="E622">
        <f>'IGM Paste'!E623</f>
        <v>0</v>
      </c>
      <c r="F622">
        <f>'IGM Paste'!AL623</f>
        <v>0</v>
      </c>
      <c r="G622" s="763">
        <f>'IGM Paste'!AB623</f>
        <v>0</v>
      </c>
      <c r="H622" s="5">
        <f>'IGM Paste'!F623</f>
        <v>0</v>
      </c>
      <c r="I622" t="str">
        <f>IF('IGM Paste'!H623=0,"-",'IGM Paste'!H623)</f>
        <v>-</v>
      </c>
      <c r="J622" t="str">
        <f>IF('IGM Paste'!I623=0,"-",'IGM Paste'!I623)</f>
        <v>-</v>
      </c>
      <c r="K622" t="str">
        <f>IF('IGM Paste'!J623=0,"-",'IGM Paste'!J623)</f>
        <v>-</v>
      </c>
      <c r="L622">
        <f>'IGM Paste'!K623</f>
        <v>0</v>
      </c>
      <c r="M622" s="20" t="str">
        <f>IF('IGM Paste'!R623=0,"Flat",'IGM Paste'!R623)</f>
        <v>Flat</v>
      </c>
      <c r="N622" s="177">
        <f>'IGM Paste'!AH623</f>
        <v>0</v>
      </c>
      <c r="O622" s="403">
        <f>'IGM Paste'!O623</f>
        <v>0</v>
      </c>
      <c r="P622">
        <f>'IGM Paste'!BC623</f>
        <v>0</v>
      </c>
    </row>
    <row r="623" spans="1:16" x14ac:dyDescent="0.3">
      <c r="A623" s="334">
        <f>'IGM Paste'!A624</f>
        <v>0</v>
      </c>
      <c r="B623">
        <f>'IGM Paste'!Y624</f>
        <v>0</v>
      </c>
      <c r="C623">
        <f>'IGM Paste'!C624</f>
        <v>0</v>
      </c>
      <c r="D623" s="4">
        <f>'IGM Paste'!D624</f>
        <v>0</v>
      </c>
      <c r="E623">
        <f>'IGM Paste'!E624</f>
        <v>0</v>
      </c>
      <c r="F623">
        <f>'IGM Paste'!AL624</f>
        <v>0</v>
      </c>
      <c r="G623" s="763">
        <f>'IGM Paste'!AB624</f>
        <v>0</v>
      </c>
      <c r="H623" s="5">
        <f>'IGM Paste'!F624</f>
        <v>0</v>
      </c>
      <c r="I623" t="str">
        <f>IF('IGM Paste'!H624=0,"-",'IGM Paste'!H624)</f>
        <v>-</v>
      </c>
      <c r="J623" t="str">
        <f>IF('IGM Paste'!I624=0,"-",'IGM Paste'!I624)</f>
        <v>-</v>
      </c>
      <c r="K623" t="str">
        <f>IF('IGM Paste'!J624=0,"-",'IGM Paste'!J624)</f>
        <v>-</v>
      </c>
      <c r="L623">
        <f>'IGM Paste'!K624</f>
        <v>0</v>
      </c>
      <c r="M623" s="20" t="str">
        <f>IF('IGM Paste'!R624=0,"Flat",'IGM Paste'!R624)</f>
        <v>Flat</v>
      </c>
      <c r="N623" s="177">
        <f>'IGM Paste'!AH624</f>
        <v>0</v>
      </c>
      <c r="O623" s="403">
        <f>'IGM Paste'!O624</f>
        <v>0</v>
      </c>
      <c r="P623">
        <f>'IGM Paste'!BC624</f>
        <v>0</v>
      </c>
    </row>
    <row r="624" spans="1:16" x14ac:dyDescent="0.3">
      <c r="A624" s="334">
        <f>'IGM Paste'!A625</f>
        <v>0</v>
      </c>
      <c r="B624">
        <f>'IGM Paste'!Y625</f>
        <v>0</v>
      </c>
      <c r="C624">
        <f>'IGM Paste'!C625</f>
        <v>0</v>
      </c>
      <c r="D624" s="4">
        <f>'IGM Paste'!D625</f>
        <v>0</v>
      </c>
      <c r="E624">
        <f>'IGM Paste'!E625</f>
        <v>0</v>
      </c>
      <c r="F624">
        <f>'IGM Paste'!AL625</f>
        <v>0</v>
      </c>
      <c r="G624" s="763">
        <f>'IGM Paste'!AB625</f>
        <v>0</v>
      </c>
      <c r="H624" s="5">
        <f>'IGM Paste'!F625</f>
        <v>0</v>
      </c>
      <c r="I624" t="str">
        <f>IF('IGM Paste'!H625=0,"-",'IGM Paste'!H625)</f>
        <v>-</v>
      </c>
      <c r="J624" t="str">
        <f>IF('IGM Paste'!I625=0,"-",'IGM Paste'!I625)</f>
        <v>-</v>
      </c>
      <c r="K624" t="str">
        <f>IF('IGM Paste'!J625=0,"-",'IGM Paste'!J625)</f>
        <v>-</v>
      </c>
      <c r="L624">
        <f>'IGM Paste'!K625</f>
        <v>0</v>
      </c>
      <c r="M624" s="20" t="str">
        <f>IF('IGM Paste'!R625=0,"Flat",'IGM Paste'!R625)</f>
        <v>Flat</v>
      </c>
      <c r="N624" s="177">
        <f>'IGM Paste'!AH625</f>
        <v>0</v>
      </c>
      <c r="O624" s="403">
        <f>'IGM Paste'!O625</f>
        <v>0</v>
      </c>
      <c r="P624">
        <f>'IGM Paste'!BC625</f>
        <v>0</v>
      </c>
    </row>
    <row r="625" spans="1:16" x14ac:dyDescent="0.3">
      <c r="A625" s="334">
        <f>'IGM Paste'!A626</f>
        <v>0</v>
      </c>
      <c r="B625">
        <f>'IGM Paste'!Y626</f>
        <v>0</v>
      </c>
      <c r="C625">
        <f>'IGM Paste'!C626</f>
        <v>0</v>
      </c>
      <c r="D625" s="4">
        <f>'IGM Paste'!D626</f>
        <v>0</v>
      </c>
      <c r="E625">
        <f>'IGM Paste'!E626</f>
        <v>0</v>
      </c>
      <c r="F625">
        <f>'IGM Paste'!AL626</f>
        <v>0</v>
      </c>
      <c r="G625" s="763">
        <f>'IGM Paste'!AB626</f>
        <v>0</v>
      </c>
      <c r="H625" s="5">
        <f>'IGM Paste'!F626</f>
        <v>0</v>
      </c>
      <c r="I625" t="str">
        <f>IF('IGM Paste'!H626=0,"-",'IGM Paste'!H626)</f>
        <v>-</v>
      </c>
      <c r="J625" t="str">
        <f>IF('IGM Paste'!I626=0,"-",'IGM Paste'!I626)</f>
        <v>-</v>
      </c>
      <c r="K625" t="str">
        <f>IF('IGM Paste'!J626=0,"-",'IGM Paste'!J626)</f>
        <v>-</v>
      </c>
      <c r="L625">
        <f>'IGM Paste'!K626</f>
        <v>0</v>
      </c>
      <c r="M625" s="20" t="str">
        <f>IF('IGM Paste'!R626=0,"Flat",'IGM Paste'!R626)</f>
        <v>Flat</v>
      </c>
      <c r="N625" s="177">
        <f>'IGM Paste'!AH626</f>
        <v>0</v>
      </c>
      <c r="O625" s="403">
        <f>'IGM Paste'!O626</f>
        <v>0</v>
      </c>
      <c r="P625">
        <f>'IGM Paste'!BC626</f>
        <v>0</v>
      </c>
    </row>
    <row r="626" spans="1:16" x14ac:dyDescent="0.3">
      <c r="A626" s="334">
        <f>'IGM Paste'!A627</f>
        <v>0</v>
      </c>
      <c r="B626">
        <f>'IGM Paste'!Y627</f>
        <v>0</v>
      </c>
      <c r="C626">
        <f>'IGM Paste'!C627</f>
        <v>0</v>
      </c>
      <c r="D626" s="4">
        <f>'IGM Paste'!D627</f>
        <v>0</v>
      </c>
      <c r="E626">
        <f>'IGM Paste'!E627</f>
        <v>0</v>
      </c>
      <c r="F626">
        <f>'IGM Paste'!AL627</f>
        <v>0</v>
      </c>
      <c r="G626" s="763">
        <f>'IGM Paste'!AB627</f>
        <v>0</v>
      </c>
      <c r="H626" s="5">
        <f>'IGM Paste'!F627</f>
        <v>0</v>
      </c>
      <c r="I626" t="str">
        <f>IF('IGM Paste'!H627=0,"-",'IGM Paste'!H627)</f>
        <v>-</v>
      </c>
      <c r="J626" t="str">
        <f>IF('IGM Paste'!I627=0,"-",'IGM Paste'!I627)</f>
        <v>-</v>
      </c>
      <c r="K626" t="str">
        <f>IF('IGM Paste'!J627=0,"-",'IGM Paste'!J627)</f>
        <v>-</v>
      </c>
      <c r="L626">
        <f>'IGM Paste'!K627</f>
        <v>0</v>
      </c>
      <c r="M626" s="20" t="str">
        <f>IF('IGM Paste'!R627=0,"Flat",'IGM Paste'!R627)</f>
        <v>Flat</v>
      </c>
      <c r="N626" s="177">
        <f>'IGM Paste'!AH627</f>
        <v>0</v>
      </c>
      <c r="O626" s="403">
        <f>'IGM Paste'!O627</f>
        <v>0</v>
      </c>
      <c r="P626">
        <f>'IGM Paste'!BC627</f>
        <v>0</v>
      </c>
    </row>
    <row r="627" spans="1:16" x14ac:dyDescent="0.3">
      <c r="A627" s="334">
        <f>'IGM Paste'!A628</f>
        <v>0</v>
      </c>
      <c r="B627">
        <f>'IGM Paste'!Y628</f>
        <v>0</v>
      </c>
      <c r="C627">
        <f>'IGM Paste'!C628</f>
        <v>0</v>
      </c>
      <c r="D627" s="4">
        <f>'IGM Paste'!D628</f>
        <v>0</v>
      </c>
      <c r="E627">
        <f>'IGM Paste'!E628</f>
        <v>0</v>
      </c>
      <c r="F627">
        <f>'IGM Paste'!AL628</f>
        <v>0</v>
      </c>
      <c r="G627" s="763">
        <f>'IGM Paste'!AB628</f>
        <v>0</v>
      </c>
      <c r="H627" s="5">
        <f>'IGM Paste'!F628</f>
        <v>0</v>
      </c>
      <c r="I627" t="str">
        <f>IF('IGM Paste'!H628=0,"-",'IGM Paste'!H628)</f>
        <v>-</v>
      </c>
      <c r="J627" t="str">
        <f>IF('IGM Paste'!I628=0,"-",'IGM Paste'!I628)</f>
        <v>-</v>
      </c>
      <c r="K627" t="str">
        <f>IF('IGM Paste'!J628=0,"-",'IGM Paste'!J628)</f>
        <v>-</v>
      </c>
      <c r="L627">
        <f>'IGM Paste'!K628</f>
        <v>0</v>
      </c>
      <c r="M627" s="20" t="str">
        <f>IF('IGM Paste'!R628=0,"Flat",'IGM Paste'!R628)</f>
        <v>Flat</v>
      </c>
      <c r="N627" s="177">
        <f>'IGM Paste'!AH628</f>
        <v>0</v>
      </c>
      <c r="O627" s="403">
        <f>'IGM Paste'!O628</f>
        <v>0</v>
      </c>
      <c r="P627">
        <f>'IGM Paste'!BC628</f>
        <v>0</v>
      </c>
    </row>
    <row r="628" spans="1:16" x14ac:dyDescent="0.3">
      <c r="A628" s="334">
        <f>'IGM Paste'!A629</f>
        <v>0</v>
      </c>
      <c r="B628">
        <f>'IGM Paste'!Y629</f>
        <v>0</v>
      </c>
      <c r="C628">
        <f>'IGM Paste'!C629</f>
        <v>0</v>
      </c>
      <c r="D628" s="4">
        <f>'IGM Paste'!D629</f>
        <v>0</v>
      </c>
      <c r="E628">
        <f>'IGM Paste'!E629</f>
        <v>0</v>
      </c>
      <c r="F628">
        <f>'IGM Paste'!AL629</f>
        <v>0</v>
      </c>
      <c r="G628" s="763">
        <f>'IGM Paste'!AB629</f>
        <v>0</v>
      </c>
      <c r="H628" s="5">
        <f>'IGM Paste'!F629</f>
        <v>0</v>
      </c>
      <c r="I628" t="str">
        <f>IF('IGM Paste'!H629=0,"-",'IGM Paste'!H629)</f>
        <v>-</v>
      </c>
      <c r="J628" t="str">
        <f>IF('IGM Paste'!I629=0,"-",'IGM Paste'!I629)</f>
        <v>-</v>
      </c>
      <c r="K628" t="str">
        <f>IF('IGM Paste'!J629=0,"-",'IGM Paste'!J629)</f>
        <v>-</v>
      </c>
      <c r="L628">
        <f>'IGM Paste'!K629</f>
        <v>0</v>
      </c>
      <c r="M628" s="20" t="str">
        <f>IF('IGM Paste'!R629=0,"Flat",'IGM Paste'!R629)</f>
        <v>Flat</v>
      </c>
      <c r="N628" s="177">
        <f>'IGM Paste'!AH629</f>
        <v>0</v>
      </c>
      <c r="O628" s="403">
        <f>'IGM Paste'!O629</f>
        <v>0</v>
      </c>
      <c r="P628">
        <f>'IGM Paste'!BC629</f>
        <v>0</v>
      </c>
    </row>
    <row r="629" spans="1:16" x14ac:dyDescent="0.3">
      <c r="A629" s="334">
        <f>'IGM Paste'!A630</f>
        <v>0</v>
      </c>
      <c r="B629">
        <f>'IGM Paste'!Y630</f>
        <v>0</v>
      </c>
      <c r="C629">
        <f>'IGM Paste'!C630</f>
        <v>0</v>
      </c>
      <c r="D629" s="4">
        <f>'IGM Paste'!D630</f>
        <v>0</v>
      </c>
      <c r="E629">
        <f>'IGM Paste'!E630</f>
        <v>0</v>
      </c>
      <c r="F629">
        <f>'IGM Paste'!AL630</f>
        <v>0</v>
      </c>
      <c r="G629" s="763">
        <f>'IGM Paste'!AB630</f>
        <v>0</v>
      </c>
      <c r="H629" s="5">
        <f>'IGM Paste'!F630</f>
        <v>0</v>
      </c>
      <c r="I629" t="str">
        <f>IF('IGM Paste'!H630=0,"-",'IGM Paste'!H630)</f>
        <v>-</v>
      </c>
      <c r="J629" t="str">
        <f>IF('IGM Paste'!I630=0,"-",'IGM Paste'!I630)</f>
        <v>-</v>
      </c>
      <c r="K629" t="str">
        <f>IF('IGM Paste'!J630=0,"-",'IGM Paste'!J630)</f>
        <v>-</v>
      </c>
      <c r="L629">
        <f>'IGM Paste'!K630</f>
        <v>0</v>
      </c>
      <c r="M629" s="20" t="str">
        <f>IF('IGM Paste'!R630=0,"Flat",'IGM Paste'!R630)</f>
        <v>Flat</v>
      </c>
      <c r="N629" s="177">
        <f>'IGM Paste'!AH630</f>
        <v>0</v>
      </c>
      <c r="O629" s="403">
        <f>'IGM Paste'!O630</f>
        <v>0</v>
      </c>
      <c r="P629">
        <f>'IGM Paste'!BC630</f>
        <v>0</v>
      </c>
    </row>
    <row r="630" spans="1:16" x14ac:dyDescent="0.3">
      <c r="A630" s="334">
        <f>'IGM Paste'!A631</f>
        <v>0</v>
      </c>
      <c r="B630">
        <f>'IGM Paste'!Y631</f>
        <v>0</v>
      </c>
      <c r="C630">
        <f>'IGM Paste'!C631</f>
        <v>0</v>
      </c>
      <c r="D630" s="4">
        <f>'IGM Paste'!D631</f>
        <v>0</v>
      </c>
      <c r="E630">
        <f>'IGM Paste'!E631</f>
        <v>0</v>
      </c>
      <c r="F630">
        <f>'IGM Paste'!AL631</f>
        <v>0</v>
      </c>
      <c r="G630" s="763">
        <f>'IGM Paste'!AB631</f>
        <v>0</v>
      </c>
      <c r="H630" s="5">
        <f>'IGM Paste'!F631</f>
        <v>0</v>
      </c>
      <c r="I630" t="str">
        <f>IF('IGM Paste'!H631=0,"-",'IGM Paste'!H631)</f>
        <v>-</v>
      </c>
      <c r="J630" t="str">
        <f>IF('IGM Paste'!I631=0,"-",'IGM Paste'!I631)</f>
        <v>-</v>
      </c>
      <c r="K630" t="str">
        <f>IF('IGM Paste'!J631=0,"-",'IGM Paste'!J631)</f>
        <v>-</v>
      </c>
      <c r="L630">
        <f>'IGM Paste'!K631</f>
        <v>0</v>
      </c>
      <c r="M630" s="20" t="str">
        <f>IF('IGM Paste'!R631=0,"Flat",'IGM Paste'!R631)</f>
        <v>Flat</v>
      </c>
      <c r="N630" s="177">
        <f>'IGM Paste'!AH631</f>
        <v>0</v>
      </c>
      <c r="O630" s="403">
        <f>'IGM Paste'!O631</f>
        <v>0</v>
      </c>
      <c r="P630">
        <f>'IGM Paste'!BC631</f>
        <v>0</v>
      </c>
    </row>
    <row r="631" spans="1:16" x14ac:dyDescent="0.3">
      <c r="A631" s="334">
        <f>'IGM Paste'!A632</f>
        <v>0</v>
      </c>
      <c r="B631">
        <f>'IGM Paste'!Y632</f>
        <v>0</v>
      </c>
      <c r="C631">
        <f>'IGM Paste'!C632</f>
        <v>0</v>
      </c>
      <c r="D631" s="4">
        <f>'IGM Paste'!D632</f>
        <v>0</v>
      </c>
      <c r="E631">
        <f>'IGM Paste'!E632</f>
        <v>0</v>
      </c>
      <c r="F631">
        <f>'IGM Paste'!AL632</f>
        <v>0</v>
      </c>
      <c r="G631" s="763">
        <f>'IGM Paste'!AB632</f>
        <v>0</v>
      </c>
      <c r="H631" s="5">
        <f>'IGM Paste'!F632</f>
        <v>0</v>
      </c>
      <c r="I631" t="str">
        <f>IF('IGM Paste'!H632=0,"-",'IGM Paste'!H632)</f>
        <v>-</v>
      </c>
      <c r="J631" t="str">
        <f>IF('IGM Paste'!I632=0,"-",'IGM Paste'!I632)</f>
        <v>-</v>
      </c>
      <c r="K631" t="str">
        <f>IF('IGM Paste'!J632=0,"-",'IGM Paste'!J632)</f>
        <v>-</v>
      </c>
      <c r="L631">
        <f>'IGM Paste'!K632</f>
        <v>0</v>
      </c>
      <c r="M631" s="20" t="str">
        <f>IF('IGM Paste'!R632=0,"Flat",'IGM Paste'!R632)</f>
        <v>Flat</v>
      </c>
      <c r="N631" s="177">
        <f>'IGM Paste'!AH632</f>
        <v>0</v>
      </c>
      <c r="O631" s="403">
        <f>'IGM Paste'!O632</f>
        <v>0</v>
      </c>
      <c r="P631">
        <f>'IGM Paste'!BC632</f>
        <v>0</v>
      </c>
    </row>
    <row r="632" spans="1:16" x14ac:dyDescent="0.3">
      <c r="A632" s="334">
        <f>'IGM Paste'!A633</f>
        <v>0</v>
      </c>
      <c r="B632">
        <f>'IGM Paste'!Y633</f>
        <v>0</v>
      </c>
      <c r="C632">
        <f>'IGM Paste'!C633</f>
        <v>0</v>
      </c>
      <c r="D632" s="4">
        <f>'IGM Paste'!D633</f>
        <v>0</v>
      </c>
      <c r="E632">
        <f>'IGM Paste'!E633</f>
        <v>0</v>
      </c>
      <c r="F632">
        <f>'IGM Paste'!AL633</f>
        <v>0</v>
      </c>
      <c r="G632" s="763">
        <f>'IGM Paste'!AB633</f>
        <v>0</v>
      </c>
      <c r="H632" s="5">
        <f>'IGM Paste'!F633</f>
        <v>0</v>
      </c>
      <c r="I632" t="str">
        <f>IF('IGM Paste'!H633=0,"-",'IGM Paste'!H633)</f>
        <v>-</v>
      </c>
      <c r="J632" t="str">
        <f>IF('IGM Paste'!I633=0,"-",'IGM Paste'!I633)</f>
        <v>-</v>
      </c>
      <c r="K632" t="str">
        <f>IF('IGM Paste'!J633=0,"-",'IGM Paste'!J633)</f>
        <v>-</v>
      </c>
      <c r="L632">
        <f>'IGM Paste'!K633</f>
        <v>0</v>
      </c>
      <c r="M632" s="20" t="str">
        <f>IF('IGM Paste'!R633=0,"Flat",'IGM Paste'!R633)</f>
        <v>Flat</v>
      </c>
      <c r="N632" s="177">
        <f>'IGM Paste'!AH633</f>
        <v>0</v>
      </c>
      <c r="O632" s="403">
        <f>'IGM Paste'!O633</f>
        <v>0</v>
      </c>
      <c r="P632">
        <f>'IGM Paste'!BC633</f>
        <v>0</v>
      </c>
    </row>
    <row r="633" spans="1:16" x14ac:dyDescent="0.3">
      <c r="A633" s="334">
        <f>'IGM Paste'!A634</f>
        <v>0</v>
      </c>
      <c r="B633">
        <f>'IGM Paste'!Y634</f>
        <v>0</v>
      </c>
      <c r="C633">
        <f>'IGM Paste'!C634</f>
        <v>0</v>
      </c>
      <c r="D633" s="4">
        <f>'IGM Paste'!D634</f>
        <v>0</v>
      </c>
      <c r="E633">
        <f>'IGM Paste'!E634</f>
        <v>0</v>
      </c>
      <c r="F633">
        <f>'IGM Paste'!AL634</f>
        <v>0</v>
      </c>
      <c r="G633" s="763">
        <f>'IGM Paste'!AB634</f>
        <v>0</v>
      </c>
      <c r="H633" s="5">
        <f>'IGM Paste'!F634</f>
        <v>0</v>
      </c>
      <c r="I633" t="str">
        <f>IF('IGM Paste'!H634=0,"-",'IGM Paste'!H634)</f>
        <v>-</v>
      </c>
      <c r="J633" t="str">
        <f>IF('IGM Paste'!I634=0,"-",'IGM Paste'!I634)</f>
        <v>-</v>
      </c>
      <c r="K633" t="str">
        <f>IF('IGM Paste'!J634=0,"-",'IGM Paste'!J634)</f>
        <v>-</v>
      </c>
      <c r="L633">
        <f>'IGM Paste'!K634</f>
        <v>0</v>
      </c>
      <c r="M633" s="20" t="str">
        <f>IF('IGM Paste'!R634=0,"Flat",'IGM Paste'!R634)</f>
        <v>Flat</v>
      </c>
      <c r="N633" s="177">
        <f>'IGM Paste'!AH634</f>
        <v>0</v>
      </c>
      <c r="O633" s="403">
        <f>'IGM Paste'!O634</f>
        <v>0</v>
      </c>
      <c r="P633">
        <f>'IGM Paste'!BC634</f>
        <v>0</v>
      </c>
    </row>
    <row r="634" spans="1:16" x14ac:dyDescent="0.3">
      <c r="A634" s="334">
        <f>'IGM Paste'!A635</f>
        <v>0</v>
      </c>
      <c r="B634">
        <f>'IGM Paste'!Y635</f>
        <v>0</v>
      </c>
      <c r="C634">
        <f>'IGM Paste'!C635</f>
        <v>0</v>
      </c>
      <c r="D634" s="4">
        <f>'IGM Paste'!D635</f>
        <v>0</v>
      </c>
      <c r="E634">
        <f>'IGM Paste'!E635</f>
        <v>0</v>
      </c>
      <c r="F634">
        <f>'IGM Paste'!AL635</f>
        <v>0</v>
      </c>
      <c r="G634" s="763">
        <f>'IGM Paste'!AB635</f>
        <v>0</v>
      </c>
      <c r="H634" s="5">
        <f>'IGM Paste'!F635</f>
        <v>0</v>
      </c>
      <c r="I634" t="str">
        <f>IF('IGM Paste'!H635=0,"-",'IGM Paste'!H635)</f>
        <v>-</v>
      </c>
      <c r="J634" t="str">
        <f>IF('IGM Paste'!I635=0,"-",'IGM Paste'!I635)</f>
        <v>-</v>
      </c>
      <c r="K634" t="str">
        <f>IF('IGM Paste'!J635=0,"-",'IGM Paste'!J635)</f>
        <v>-</v>
      </c>
      <c r="L634">
        <f>'IGM Paste'!K635</f>
        <v>0</v>
      </c>
      <c r="M634" s="20" t="str">
        <f>IF('IGM Paste'!R635=0,"Flat",'IGM Paste'!R635)</f>
        <v>Flat</v>
      </c>
      <c r="N634" s="177">
        <f>'IGM Paste'!AH635</f>
        <v>0</v>
      </c>
      <c r="O634" s="403">
        <f>'IGM Paste'!O635</f>
        <v>0</v>
      </c>
      <c r="P634">
        <f>'IGM Paste'!BC635</f>
        <v>0</v>
      </c>
    </row>
    <row r="635" spans="1:16" x14ac:dyDescent="0.3">
      <c r="A635" s="334">
        <f>'IGM Paste'!A636</f>
        <v>0</v>
      </c>
      <c r="B635">
        <f>'IGM Paste'!Y636</f>
        <v>0</v>
      </c>
      <c r="C635">
        <f>'IGM Paste'!C636</f>
        <v>0</v>
      </c>
      <c r="D635" s="4">
        <f>'IGM Paste'!D636</f>
        <v>0</v>
      </c>
      <c r="E635">
        <f>'IGM Paste'!E636</f>
        <v>0</v>
      </c>
      <c r="F635">
        <f>'IGM Paste'!AL636</f>
        <v>0</v>
      </c>
      <c r="G635" s="763">
        <f>'IGM Paste'!AB636</f>
        <v>0</v>
      </c>
      <c r="H635" s="5">
        <f>'IGM Paste'!F636</f>
        <v>0</v>
      </c>
      <c r="I635" t="str">
        <f>IF('IGM Paste'!H636=0,"-",'IGM Paste'!H636)</f>
        <v>-</v>
      </c>
      <c r="J635" t="str">
        <f>IF('IGM Paste'!I636=0,"-",'IGM Paste'!I636)</f>
        <v>-</v>
      </c>
      <c r="K635" t="str">
        <f>IF('IGM Paste'!J636=0,"-",'IGM Paste'!J636)</f>
        <v>-</v>
      </c>
      <c r="L635">
        <f>'IGM Paste'!K636</f>
        <v>0</v>
      </c>
      <c r="M635" s="20" t="str">
        <f>IF('IGM Paste'!R636=0,"Flat",'IGM Paste'!R636)</f>
        <v>Flat</v>
      </c>
      <c r="N635" s="177">
        <f>'IGM Paste'!AH636</f>
        <v>0</v>
      </c>
      <c r="O635" s="403">
        <f>'IGM Paste'!O636</f>
        <v>0</v>
      </c>
      <c r="P635">
        <f>'IGM Paste'!BC636</f>
        <v>0</v>
      </c>
    </row>
    <row r="636" spans="1:16" x14ac:dyDescent="0.3">
      <c r="A636" s="334">
        <f>'IGM Paste'!A637</f>
        <v>0</v>
      </c>
      <c r="B636">
        <f>'IGM Paste'!Y637</f>
        <v>0</v>
      </c>
      <c r="C636">
        <f>'IGM Paste'!C637</f>
        <v>0</v>
      </c>
      <c r="D636" s="4">
        <f>'IGM Paste'!D637</f>
        <v>0</v>
      </c>
      <c r="E636">
        <f>'IGM Paste'!E637</f>
        <v>0</v>
      </c>
      <c r="F636">
        <f>'IGM Paste'!AL637</f>
        <v>0</v>
      </c>
      <c r="G636" s="763">
        <f>'IGM Paste'!AB637</f>
        <v>0</v>
      </c>
      <c r="H636" s="5">
        <f>'IGM Paste'!F637</f>
        <v>0</v>
      </c>
      <c r="I636" t="str">
        <f>IF('IGM Paste'!H637=0,"-",'IGM Paste'!H637)</f>
        <v>-</v>
      </c>
      <c r="J636" t="str">
        <f>IF('IGM Paste'!I637=0,"-",'IGM Paste'!I637)</f>
        <v>-</v>
      </c>
      <c r="K636" t="str">
        <f>IF('IGM Paste'!J637=0,"-",'IGM Paste'!J637)</f>
        <v>-</v>
      </c>
      <c r="L636">
        <f>'IGM Paste'!K637</f>
        <v>0</v>
      </c>
      <c r="M636" s="20" t="str">
        <f>IF('IGM Paste'!R637=0,"Flat",'IGM Paste'!R637)</f>
        <v>Flat</v>
      </c>
      <c r="N636" s="177">
        <f>'IGM Paste'!AH637</f>
        <v>0</v>
      </c>
      <c r="O636" s="403">
        <f>'IGM Paste'!O637</f>
        <v>0</v>
      </c>
      <c r="P636">
        <f>'IGM Paste'!BC637</f>
        <v>0</v>
      </c>
    </row>
    <row r="637" spans="1:16" x14ac:dyDescent="0.3">
      <c r="A637" s="334">
        <f>'IGM Paste'!A638</f>
        <v>0</v>
      </c>
      <c r="B637">
        <f>'IGM Paste'!Y638</f>
        <v>0</v>
      </c>
      <c r="C637">
        <f>'IGM Paste'!C638</f>
        <v>0</v>
      </c>
      <c r="D637" s="4">
        <f>'IGM Paste'!D638</f>
        <v>0</v>
      </c>
      <c r="E637">
        <f>'IGM Paste'!E638</f>
        <v>0</v>
      </c>
      <c r="F637">
        <f>'IGM Paste'!AL638</f>
        <v>0</v>
      </c>
      <c r="G637" s="763">
        <f>'IGM Paste'!AB638</f>
        <v>0</v>
      </c>
      <c r="H637" s="5">
        <f>'IGM Paste'!F638</f>
        <v>0</v>
      </c>
      <c r="I637" t="str">
        <f>IF('IGM Paste'!H638=0,"-",'IGM Paste'!H638)</f>
        <v>-</v>
      </c>
      <c r="J637" t="str">
        <f>IF('IGM Paste'!I638=0,"-",'IGM Paste'!I638)</f>
        <v>-</v>
      </c>
      <c r="K637" t="str">
        <f>IF('IGM Paste'!J638=0,"-",'IGM Paste'!J638)</f>
        <v>-</v>
      </c>
      <c r="L637">
        <f>'IGM Paste'!K638</f>
        <v>0</v>
      </c>
      <c r="M637" s="20" t="str">
        <f>IF('IGM Paste'!R638=0,"Flat",'IGM Paste'!R638)</f>
        <v>Flat</v>
      </c>
      <c r="N637" s="177">
        <f>'IGM Paste'!AH638</f>
        <v>0</v>
      </c>
      <c r="O637" s="403">
        <f>'IGM Paste'!O638</f>
        <v>0</v>
      </c>
      <c r="P637">
        <f>'IGM Paste'!BC638</f>
        <v>0</v>
      </c>
    </row>
    <row r="638" spans="1:16" x14ac:dyDescent="0.3">
      <c r="A638" s="334">
        <f>'IGM Paste'!A639</f>
        <v>0</v>
      </c>
      <c r="B638">
        <f>'IGM Paste'!Y639</f>
        <v>0</v>
      </c>
      <c r="C638">
        <f>'IGM Paste'!C639</f>
        <v>0</v>
      </c>
      <c r="D638" s="4">
        <f>'IGM Paste'!D639</f>
        <v>0</v>
      </c>
      <c r="E638">
        <f>'IGM Paste'!E639</f>
        <v>0</v>
      </c>
      <c r="F638">
        <f>'IGM Paste'!AL639</f>
        <v>0</v>
      </c>
      <c r="G638" s="763">
        <f>'IGM Paste'!AB639</f>
        <v>0</v>
      </c>
      <c r="H638" s="5">
        <f>'IGM Paste'!F639</f>
        <v>0</v>
      </c>
      <c r="I638" t="str">
        <f>IF('IGM Paste'!H639=0,"-",'IGM Paste'!H639)</f>
        <v>-</v>
      </c>
      <c r="J638" t="str">
        <f>IF('IGM Paste'!I639=0,"-",'IGM Paste'!I639)</f>
        <v>-</v>
      </c>
      <c r="K638" t="str">
        <f>IF('IGM Paste'!J639=0,"-",'IGM Paste'!J639)</f>
        <v>-</v>
      </c>
      <c r="L638">
        <f>'IGM Paste'!K639</f>
        <v>0</v>
      </c>
      <c r="M638" s="20" t="str">
        <f>IF('IGM Paste'!R639=0,"Flat",'IGM Paste'!R639)</f>
        <v>Flat</v>
      </c>
      <c r="N638" s="177">
        <f>'IGM Paste'!AH639</f>
        <v>0</v>
      </c>
      <c r="O638" s="403">
        <f>'IGM Paste'!O639</f>
        <v>0</v>
      </c>
      <c r="P638">
        <f>'IGM Paste'!BC639</f>
        <v>0</v>
      </c>
    </row>
    <row r="639" spans="1:16" x14ac:dyDescent="0.3">
      <c r="A639" s="334">
        <f>'IGM Paste'!A640</f>
        <v>0</v>
      </c>
      <c r="B639">
        <f>'IGM Paste'!Y640</f>
        <v>0</v>
      </c>
      <c r="C639">
        <f>'IGM Paste'!C640</f>
        <v>0</v>
      </c>
      <c r="D639" s="4">
        <f>'IGM Paste'!D640</f>
        <v>0</v>
      </c>
      <c r="E639">
        <f>'IGM Paste'!E640</f>
        <v>0</v>
      </c>
      <c r="F639">
        <f>'IGM Paste'!AL640</f>
        <v>0</v>
      </c>
      <c r="G639" s="763">
        <f>'IGM Paste'!AB640</f>
        <v>0</v>
      </c>
      <c r="H639" s="5">
        <f>'IGM Paste'!F640</f>
        <v>0</v>
      </c>
      <c r="I639" t="str">
        <f>IF('IGM Paste'!H640=0,"-",'IGM Paste'!H640)</f>
        <v>-</v>
      </c>
      <c r="J639" t="str">
        <f>IF('IGM Paste'!I640=0,"-",'IGM Paste'!I640)</f>
        <v>-</v>
      </c>
      <c r="K639" t="str">
        <f>IF('IGM Paste'!J640=0,"-",'IGM Paste'!J640)</f>
        <v>-</v>
      </c>
      <c r="L639">
        <f>'IGM Paste'!K640</f>
        <v>0</v>
      </c>
      <c r="M639" s="20" t="str">
        <f>IF('IGM Paste'!R640=0,"Flat",'IGM Paste'!R640)</f>
        <v>Flat</v>
      </c>
      <c r="N639" s="177">
        <f>'IGM Paste'!AH640</f>
        <v>0</v>
      </c>
      <c r="O639" s="403">
        <f>'IGM Paste'!O640</f>
        <v>0</v>
      </c>
      <c r="P639">
        <f>'IGM Paste'!BC640</f>
        <v>0</v>
      </c>
    </row>
    <row r="640" spans="1:16" x14ac:dyDescent="0.3">
      <c r="A640" s="334">
        <f>'IGM Paste'!A641</f>
        <v>0</v>
      </c>
      <c r="B640">
        <f>'IGM Paste'!Y641</f>
        <v>0</v>
      </c>
      <c r="C640">
        <f>'IGM Paste'!C641</f>
        <v>0</v>
      </c>
      <c r="D640" s="4">
        <f>'IGM Paste'!D641</f>
        <v>0</v>
      </c>
      <c r="E640">
        <f>'IGM Paste'!E641</f>
        <v>0</v>
      </c>
      <c r="F640">
        <f>'IGM Paste'!AL641</f>
        <v>0</v>
      </c>
      <c r="G640" s="763">
        <f>'IGM Paste'!AB641</f>
        <v>0</v>
      </c>
      <c r="H640" s="5">
        <f>'IGM Paste'!F641</f>
        <v>0</v>
      </c>
      <c r="I640" t="str">
        <f>IF('IGM Paste'!H641=0,"-",'IGM Paste'!H641)</f>
        <v>-</v>
      </c>
      <c r="J640" t="str">
        <f>IF('IGM Paste'!I641=0,"-",'IGM Paste'!I641)</f>
        <v>-</v>
      </c>
      <c r="K640" t="str">
        <f>IF('IGM Paste'!J641=0,"-",'IGM Paste'!J641)</f>
        <v>-</v>
      </c>
      <c r="L640">
        <f>'IGM Paste'!K641</f>
        <v>0</v>
      </c>
      <c r="M640" s="20" t="str">
        <f>IF('IGM Paste'!R641=0,"Flat",'IGM Paste'!R641)</f>
        <v>Flat</v>
      </c>
      <c r="N640" s="177">
        <f>'IGM Paste'!AH641</f>
        <v>0</v>
      </c>
      <c r="O640" s="403">
        <f>'IGM Paste'!O641</f>
        <v>0</v>
      </c>
      <c r="P640">
        <f>'IGM Paste'!BC641</f>
        <v>0</v>
      </c>
    </row>
    <row r="641" spans="1:16" x14ac:dyDescent="0.3">
      <c r="A641" s="334">
        <f>'IGM Paste'!A642</f>
        <v>0</v>
      </c>
      <c r="B641">
        <f>'IGM Paste'!Y642</f>
        <v>0</v>
      </c>
      <c r="C641">
        <f>'IGM Paste'!C642</f>
        <v>0</v>
      </c>
      <c r="D641" s="4">
        <f>'IGM Paste'!D642</f>
        <v>0</v>
      </c>
      <c r="E641">
        <f>'IGM Paste'!E642</f>
        <v>0</v>
      </c>
      <c r="F641">
        <f>'IGM Paste'!AL642</f>
        <v>0</v>
      </c>
      <c r="G641" s="763">
        <f>'IGM Paste'!AB642</f>
        <v>0</v>
      </c>
      <c r="H641" s="5">
        <f>'IGM Paste'!F642</f>
        <v>0</v>
      </c>
      <c r="I641" t="str">
        <f>IF('IGM Paste'!H642=0,"-",'IGM Paste'!H642)</f>
        <v>-</v>
      </c>
      <c r="J641" t="str">
        <f>IF('IGM Paste'!I642=0,"-",'IGM Paste'!I642)</f>
        <v>-</v>
      </c>
      <c r="K641" t="str">
        <f>IF('IGM Paste'!J642=0,"-",'IGM Paste'!J642)</f>
        <v>-</v>
      </c>
      <c r="L641">
        <f>'IGM Paste'!K642</f>
        <v>0</v>
      </c>
      <c r="M641" s="20" t="str">
        <f>IF('IGM Paste'!R642=0,"Flat",'IGM Paste'!R642)</f>
        <v>Flat</v>
      </c>
      <c r="N641" s="177">
        <f>'IGM Paste'!AH642</f>
        <v>0</v>
      </c>
      <c r="O641" s="403">
        <f>'IGM Paste'!O642</f>
        <v>0</v>
      </c>
      <c r="P641">
        <f>'IGM Paste'!BC642</f>
        <v>0</v>
      </c>
    </row>
    <row r="642" spans="1:16" x14ac:dyDescent="0.3">
      <c r="A642" s="334">
        <f>'IGM Paste'!A643</f>
        <v>0</v>
      </c>
      <c r="B642">
        <f>'IGM Paste'!Y643</f>
        <v>0</v>
      </c>
      <c r="C642">
        <f>'IGM Paste'!C643</f>
        <v>0</v>
      </c>
      <c r="D642" s="4">
        <f>'IGM Paste'!D643</f>
        <v>0</v>
      </c>
      <c r="E642">
        <f>'IGM Paste'!E643</f>
        <v>0</v>
      </c>
      <c r="F642">
        <f>'IGM Paste'!AL643</f>
        <v>0</v>
      </c>
      <c r="G642" s="763">
        <f>'IGM Paste'!AB643</f>
        <v>0</v>
      </c>
      <c r="H642" s="5">
        <f>'IGM Paste'!F643</f>
        <v>0</v>
      </c>
      <c r="I642" t="str">
        <f>IF('IGM Paste'!H643=0,"-",'IGM Paste'!H643)</f>
        <v>-</v>
      </c>
      <c r="J642" t="str">
        <f>IF('IGM Paste'!I643=0,"-",'IGM Paste'!I643)</f>
        <v>-</v>
      </c>
      <c r="K642" t="str">
        <f>IF('IGM Paste'!J643=0,"-",'IGM Paste'!J643)</f>
        <v>-</v>
      </c>
      <c r="L642">
        <f>'IGM Paste'!K643</f>
        <v>0</v>
      </c>
      <c r="M642" s="20" t="str">
        <f>IF('IGM Paste'!R643=0,"Flat",'IGM Paste'!R643)</f>
        <v>Flat</v>
      </c>
      <c r="N642" s="177">
        <f>'IGM Paste'!AH643</f>
        <v>0</v>
      </c>
      <c r="O642" s="403">
        <f>'IGM Paste'!O643</f>
        <v>0</v>
      </c>
      <c r="P642">
        <f>'IGM Paste'!BC643</f>
        <v>0</v>
      </c>
    </row>
    <row r="643" spans="1:16" x14ac:dyDescent="0.3">
      <c r="A643" s="334">
        <f>'IGM Paste'!A644</f>
        <v>0</v>
      </c>
      <c r="B643">
        <f>'IGM Paste'!Y644</f>
        <v>0</v>
      </c>
      <c r="C643">
        <f>'IGM Paste'!C644</f>
        <v>0</v>
      </c>
      <c r="D643" s="4">
        <f>'IGM Paste'!D644</f>
        <v>0</v>
      </c>
      <c r="E643">
        <f>'IGM Paste'!E644</f>
        <v>0</v>
      </c>
      <c r="F643">
        <f>'IGM Paste'!AL644</f>
        <v>0</v>
      </c>
      <c r="G643" s="763">
        <f>'IGM Paste'!AB644</f>
        <v>0</v>
      </c>
      <c r="H643" s="5">
        <f>'IGM Paste'!F644</f>
        <v>0</v>
      </c>
      <c r="I643" t="str">
        <f>IF('IGM Paste'!H644=0,"-",'IGM Paste'!H644)</f>
        <v>-</v>
      </c>
      <c r="J643" t="str">
        <f>IF('IGM Paste'!I644=0,"-",'IGM Paste'!I644)</f>
        <v>-</v>
      </c>
      <c r="K643" t="str">
        <f>IF('IGM Paste'!J644=0,"-",'IGM Paste'!J644)</f>
        <v>-</v>
      </c>
      <c r="L643">
        <f>'IGM Paste'!K644</f>
        <v>0</v>
      </c>
      <c r="M643" s="20" t="str">
        <f>IF('IGM Paste'!R644=0,"Flat",'IGM Paste'!R644)</f>
        <v>Flat</v>
      </c>
      <c r="N643" s="177">
        <f>'IGM Paste'!AH644</f>
        <v>0</v>
      </c>
      <c r="O643" s="403">
        <f>'IGM Paste'!O644</f>
        <v>0</v>
      </c>
      <c r="P643">
        <f>'IGM Paste'!BC644</f>
        <v>0</v>
      </c>
    </row>
    <row r="644" spans="1:16" x14ac:dyDescent="0.3">
      <c r="A644" s="334">
        <f>'IGM Paste'!A645</f>
        <v>0</v>
      </c>
      <c r="B644">
        <f>'IGM Paste'!Y645</f>
        <v>0</v>
      </c>
      <c r="C644">
        <f>'IGM Paste'!C645</f>
        <v>0</v>
      </c>
      <c r="D644" s="4">
        <f>'IGM Paste'!D645</f>
        <v>0</v>
      </c>
      <c r="E644">
        <f>'IGM Paste'!E645</f>
        <v>0</v>
      </c>
      <c r="F644">
        <f>'IGM Paste'!AL645</f>
        <v>0</v>
      </c>
      <c r="G644" s="763">
        <f>'IGM Paste'!AB645</f>
        <v>0</v>
      </c>
      <c r="H644" s="5">
        <f>'IGM Paste'!F645</f>
        <v>0</v>
      </c>
      <c r="I644" t="str">
        <f>IF('IGM Paste'!H645=0,"-",'IGM Paste'!H645)</f>
        <v>-</v>
      </c>
      <c r="J644" t="str">
        <f>IF('IGM Paste'!I645=0,"-",'IGM Paste'!I645)</f>
        <v>-</v>
      </c>
      <c r="K644" t="str">
        <f>IF('IGM Paste'!J645=0,"-",'IGM Paste'!J645)</f>
        <v>-</v>
      </c>
      <c r="L644">
        <f>'IGM Paste'!K645</f>
        <v>0</v>
      </c>
      <c r="M644" s="20" t="str">
        <f>IF('IGM Paste'!R645=0,"Flat",'IGM Paste'!R645)</f>
        <v>Flat</v>
      </c>
      <c r="N644" s="177">
        <f>'IGM Paste'!AH645</f>
        <v>0</v>
      </c>
      <c r="O644" s="403">
        <f>'IGM Paste'!O645</f>
        <v>0</v>
      </c>
      <c r="P644">
        <f>'IGM Paste'!BC645</f>
        <v>0</v>
      </c>
    </row>
    <row r="645" spans="1:16" x14ac:dyDescent="0.3">
      <c r="A645" s="334">
        <f>'IGM Paste'!A646</f>
        <v>0</v>
      </c>
      <c r="B645">
        <f>'IGM Paste'!Y646</f>
        <v>0</v>
      </c>
      <c r="C645">
        <f>'IGM Paste'!C646</f>
        <v>0</v>
      </c>
      <c r="D645" s="4">
        <f>'IGM Paste'!D646</f>
        <v>0</v>
      </c>
      <c r="E645">
        <f>'IGM Paste'!E646</f>
        <v>0</v>
      </c>
      <c r="F645">
        <f>'IGM Paste'!AL646</f>
        <v>0</v>
      </c>
      <c r="G645" s="763">
        <f>'IGM Paste'!AB646</f>
        <v>0</v>
      </c>
      <c r="H645" s="5">
        <f>'IGM Paste'!F646</f>
        <v>0</v>
      </c>
      <c r="I645" t="str">
        <f>IF('IGM Paste'!H646=0,"-",'IGM Paste'!H646)</f>
        <v>-</v>
      </c>
      <c r="J645" t="str">
        <f>IF('IGM Paste'!I646=0,"-",'IGM Paste'!I646)</f>
        <v>-</v>
      </c>
      <c r="K645" t="str">
        <f>IF('IGM Paste'!J646=0,"-",'IGM Paste'!J646)</f>
        <v>-</v>
      </c>
      <c r="L645">
        <f>'IGM Paste'!K646</f>
        <v>0</v>
      </c>
      <c r="M645" s="20" t="str">
        <f>IF('IGM Paste'!R646=0,"Flat",'IGM Paste'!R646)</f>
        <v>Flat</v>
      </c>
      <c r="N645" s="177">
        <f>'IGM Paste'!AH646</f>
        <v>0</v>
      </c>
      <c r="O645" s="403">
        <f>'IGM Paste'!O646</f>
        <v>0</v>
      </c>
      <c r="P645">
        <f>'IGM Paste'!BC646</f>
        <v>0</v>
      </c>
    </row>
    <row r="646" spans="1:16" x14ac:dyDescent="0.3">
      <c r="A646" s="334">
        <f>'IGM Paste'!A647</f>
        <v>0</v>
      </c>
      <c r="B646">
        <f>'IGM Paste'!Y647</f>
        <v>0</v>
      </c>
      <c r="C646">
        <f>'IGM Paste'!C647</f>
        <v>0</v>
      </c>
      <c r="D646" s="4">
        <f>'IGM Paste'!D647</f>
        <v>0</v>
      </c>
      <c r="E646">
        <f>'IGM Paste'!E647</f>
        <v>0</v>
      </c>
      <c r="F646">
        <f>'IGM Paste'!AL647</f>
        <v>0</v>
      </c>
      <c r="G646" s="763">
        <f>'IGM Paste'!AB647</f>
        <v>0</v>
      </c>
      <c r="H646" s="5">
        <f>'IGM Paste'!F647</f>
        <v>0</v>
      </c>
      <c r="I646" t="str">
        <f>IF('IGM Paste'!H647=0,"-",'IGM Paste'!H647)</f>
        <v>-</v>
      </c>
      <c r="J646" t="str">
        <f>IF('IGM Paste'!I647=0,"-",'IGM Paste'!I647)</f>
        <v>-</v>
      </c>
      <c r="K646" t="str">
        <f>IF('IGM Paste'!J647=0,"-",'IGM Paste'!J647)</f>
        <v>-</v>
      </c>
      <c r="L646">
        <f>'IGM Paste'!K647</f>
        <v>0</v>
      </c>
      <c r="M646" s="20" t="str">
        <f>IF('IGM Paste'!R647=0,"Flat",'IGM Paste'!R647)</f>
        <v>Flat</v>
      </c>
      <c r="N646" s="177">
        <f>'IGM Paste'!AH647</f>
        <v>0</v>
      </c>
      <c r="O646" s="403">
        <f>'IGM Paste'!O647</f>
        <v>0</v>
      </c>
      <c r="P646">
        <f>'IGM Paste'!BC647</f>
        <v>0</v>
      </c>
    </row>
    <row r="647" spans="1:16" x14ac:dyDescent="0.3">
      <c r="A647" s="334">
        <f>'IGM Paste'!A648</f>
        <v>0</v>
      </c>
      <c r="B647">
        <f>'IGM Paste'!Y648</f>
        <v>0</v>
      </c>
      <c r="C647">
        <f>'IGM Paste'!C648</f>
        <v>0</v>
      </c>
      <c r="D647" s="4">
        <f>'IGM Paste'!D648</f>
        <v>0</v>
      </c>
      <c r="E647">
        <f>'IGM Paste'!E648</f>
        <v>0</v>
      </c>
      <c r="F647">
        <f>'IGM Paste'!AL648</f>
        <v>0</v>
      </c>
      <c r="G647" s="763">
        <f>'IGM Paste'!AB648</f>
        <v>0</v>
      </c>
      <c r="H647" s="5">
        <f>'IGM Paste'!F648</f>
        <v>0</v>
      </c>
      <c r="I647" t="str">
        <f>IF('IGM Paste'!H648=0,"-",'IGM Paste'!H648)</f>
        <v>-</v>
      </c>
      <c r="J647" t="str">
        <f>IF('IGM Paste'!I648=0,"-",'IGM Paste'!I648)</f>
        <v>-</v>
      </c>
      <c r="K647" t="str">
        <f>IF('IGM Paste'!J648=0,"-",'IGM Paste'!J648)</f>
        <v>-</v>
      </c>
      <c r="L647">
        <f>'IGM Paste'!K648</f>
        <v>0</v>
      </c>
      <c r="M647" s="20" t="str">
        <f>IF('IGM Paste'!R648=0,"Flat",'IGM Paste'!R648)</f>
        <v>Flat</v>
      </c>
      <c r="N647" s="177">
        <f>'IGM Paste'!AH648</f>
        <v>0</v>
      </c>
      <c r="O647" s="403">
        <f>'IGM Paste'!O648</f>
        <v>0</v>
      </c>
      <c r="P647">
        <f>'IGM Paste'!BC648</f>
        <v>0</v>
      </c>
    </row>
    <row r="648" spans="1:16" x14ac:dyDescent="0.3">
      <c r="A648" s="334">
        <f>'IGM Paste'!A649</f>
        <v>0</v>
      </c>
      <c r="B648">
        <f>'IGM Paste'!Y649</f>
        <v>0</v>
      </c>
      <c r="C648">
        <f>'IGM Paste'!C649</f>
        <v>0</v>
      </c>
      <c r="D648" s="4">
        <f>'IGM Paste'!D649</f>
        <v>0</v>
      </c>
      <c r="E648">
        <f>'IGM Paste'!E649</f>
        <v>0</v>
      </c>
      <c r="F648">
        <f>'IGM Paste'!AL649</f>
        <v>0</v>
      </c>
      <c r="G648" s="763">
        <f>'IGM Paste'!AB649</f>
        <v>0</v>
      </c>
      <c r="H648" s="5">
        <f>'IGM Paste'!F649</f>
        <v>0</v>
      </c>
      <c r="I648" t="str">
        <f>IF('IGM Paste'!H649=0,"-",'IGM Paste'!H649)</f>
        <v>-</v>
      </c>
      <c r="J648" t="str">
        <f>IF('IGM Paste'!I649=0,"-",'IGM Paste'!I649)</f>
        <v>-</v>
      </c>
      <c r="K648" t="str">
        <f>IF('IGM Paste'!J649=0,"-",'IGM Paste'!J649)</f>
        <v>-</v>
      </c>
      <c r="L648">
        <f>'IGM Paste'!K649</f>
        <v>0</v>
      </c>
      <c r="M648" s="20" t="str">
        <f>IF('IGM Paste'!R649=0,"Flat",'IGM Paste'!R649)</f>
        <v>Flat</v>
      </c>
      <c r="N648" s="177">
        <f>'IGM Paste'!AH649</f>
        <v>0</v>
      </c>
      <c r="O648" s="403">
        <f>'IGM Paste'!O649</f>
        <v>0</v>
      </c>
      <c r="P648">
        <f>'IGM Paste'!BC649</f>
        <v>0</v>
      </c>
    </row>
    <row r="649" spans="1:16" x14ac:dyDescent="0.3">
      <c r="A649" s="334">
        <f>'IGM Paste'!A650</f>
        <v>0</v>
      </c>
      <c r="B649">
        <f>'IGM Paste'!Y650</f>
        <v>0</v>
      </c>
      <c r="C649">
        <f>'IGM Paste'!C650</f>
        <v>0</v>
      </c>
      <c r="D649" s="4">
        <f>'IGM Paste'!D650</f>
        <v>0</v>
      </c>
      <c r="E649">
        <f>'IGM Paste'!E650</f>
        <v>0</v>
      </c>
      <c r="F649">
        <f>'IGM Paste'!AL650</f>
        <v>0</v>
      </c>
      <c r="G649" s="763">
        <f>'IGM Paste'!AB650</f>
        <v>0</v>
      </c>
      <c r="H649" s="5">
        <f>'IGM Paste'!F650</f>
        <v>0</v>
      </c>
      <c r="I649" t="str">
        <f>IF('IGM Paste'!H650=0,"-",'IGM Paste'!H650)</f>
        <v>-</v>
      </c>
      <c r="J649" t="str">
        <f>IF('IGM Paste'!I650=0,"-",'IGM Paste'!I650)</f>
        <v>-</v>
      </c>
      <c r="K649" t="str">
        <f>IF('IGM Paste'!J650=0,"-",'IGM Paste'!J650)</f>
        <v>-</v>
      </c>
      <c r="L649">
        <f>'IGM Paste'!K650</f>
        <v>0</v>
      </c>
      <c r="M649" s="20" t="str">
        <f>IF('IGM Paste'!R650=0,"Flat",'IGM Paste'!R650)</f>
        <v>Flat</v>
      </c>
      <c r="N649" s="177">
        <f>'IGM Paste'!AH650</f>
        <v>0</v>
      </c>
      <c r="O649" s="403">
        <f>'IGM Paste'!O650</f>
        <v>0</v>
      </c>
      <c r="P649">
        <f>'IGM Paste'!BC650</f>
        <v>0</v>
      </c>
    </row>
    <row r="650" spans="1:16" x14ac:dyDescent="0.3">
      <c r="A650" s="334">
        <f>'IGM Paste'!A651</f>
        <v>0</v>
      </c>
      <c r="B650">
        <f>'IGM Paste'!Y651</f>
        <v>0</v>
      </c>
      <c r="C650">
        <f>'IGM Paste'!C651</f>
        <v>0</v>
      </c>
      <c r="D650" s="4">
        <f>'IGM Paste'!D651</f>
        <v>0</v>
      </c>
      <c r="E650">
        <f>'IGM Paste'!E651</f>
        <v>0</v>
      </c>
      <c r="F650">
        <f>'IGM Paste'!AL651</f>
        <v>0</v>
      </c>
      <c r="G650" s="763">
        <f>'IGM Paste'!AB651</f>
        <v>0</v>
      </c>
      <c r="H650" s="5">
        <f>'IGM Paste'!F651</f>
        <v>0</v>
      </c>
      <c r="I650" t="str">
        <f>IF('IGM Paste'!H651=0,"-",'IGM Paste'!H651)</f>
        <v>-</v>
      </c>
      <c r="J650" t="str">
        <f>IF('IGM Paste'!I651=0,"-",'IGM Paste'!I651)</f>
        <v>-</v>
      </c>
      <c r="K650" t="str">
        <f>IF('IGM Paste'!J651=0,"-",'IGM Paste'!J651)</f>
        <v>-</v>
      </c>
      <c r="L650">
        <f>'IGM Paste'!K651</f>
        <v>0</v>
      </c>
      <c r="M650" s="20" t="str">
        <f>IF('IGM Paste'!R651=0,"Flat",'IGM Paste'!R651)</f>
        <v>Flat</v>
      </c>
      <c r="N650" s="177">
        <f>'IGM Paste'!AH651</f>
        <v>0</v>
      </c>
      <c r="O650" s="403">
        <f>'IGM Paste'!O651</f>
        <v>0</v>
      </c>
      <c r="P650">
        <f>'IGM Paste'!BC651</f>
        <v>0</v>
      </c>
    </row>
    <row r="651" spans="1:16" x14ac:dyDescent="0.3">
      <c r="A651" s="334">
        <f>'IGM Paste'!A652</f>
        <v>0</v>
      </c>
      <c r="B651">
        <f>'IGM Paste'!Y652</f>
        <v>0</v>
      </c>
      <c r="C651">
        <f>'IGM Paste'!C652</f>
        <v>0</v>
      </c>
      <c r="D651" s="4">
        <f>'IGM Paste'!D652</f>
        <v>0</v>
      </c>
      <c r="E651">
        <f>'IGM Paste'!E652</f>
        <v>0</v>
      </c>
      <c r="F651">
        <f>'IGM Paste'!AL652</f>
        <v>0</v>
      </c>
      <c r="G651" s="763">
        <f>'IGM Paste'!AB652</f>
        <v>0</v>
      </c>
      <c r="H651" s="5">
        <f>'IGM Paste'!F652</f>
        <v>0</v>
      </c>
      <c r="I651" t="str">
        <f>IF('IGM Paste'!H652=0,"-",'IGM Paste'!H652)</f>
        <v>-</v>
      </c>
      <c r="J651" t="str">
        <f>IF('IGM Paste'!I652=0,"-",'IGM Paste'!I652)</f>
        <v>-</v>
      </c>
      <c r="K651" t="str">
        <f>IF('IGM Paste'!J652=0,"-",'IGM Paste'!J652)</f>
        <v>-</v>
      </c>
      <c r="L651">
        <f>'IGM Paste'!K652</f>
        <v>0</v>
      </c>
      <c r="M651" s="20" t="str">
        <f>IF('IGM Paste'!R652=0,"Flat",'IGM Paste'!R652)</f>
        <v>Flat</v>
      </c>
      <c r="N651" s="177">
        <f>'IGM Paste'!AH652</f>
        <v>0</v>
      </c>
      <c r="O651" s="403">
        <f>'IGM Paste'!O652</f>
        <v>0</v>
      </c>
      <c r="P651">
        <f>'IGM Paste'!BC652</f>
        <v>0</v>
      </c>
    </row>
    <row r="652" spans="1:16" x14ac:dyDescent="0.3">
      <c r="A652" s="334">
        <f>'IGM Paste'!A653</f>
        <v>0</v>
      </c>
      <c r="B652">
        <f>'IGM Paste'!Y653</f>
        <v>0</v>
      </c>
      <c r="C652">
        <f>'IGM Paste'!C653</f>
        <v>0</v>
      </c>
      <c r="D652" s="4">
        <f>'IGM Paste'!D653</f>
        <v>0</v>
      </c>
      <c r="E652">
        <f>'IGM Paste'!E653</f>
        <v>0</v>
      </c>
      <c r="F652">
        <f>'IGM Paste'!AL653</f>
        <v>0</v>
      </c>
      <c r="G652" s="763">
        <f>'IGM Paste'!AB653</f>
        <v>0</v>
      </c>
      <c r="H652" s="5">
        <f>'IGM Paste'!F653</f>
        <v>0</v>
      </c>
      <c r="I652" t="str">
        <f>IF('IGM Paste'!H653=0,"-",'IGM Paste'!H653)</f>
        <v>-</v>
      </c>
      <c r="J652" t="str">
        <f>IF('IGM Paste'!I653=0,"-",'IGM Paste'!I653)</f>
        <v>-</v>
      </c>
      <c r="K652" t="str">
        <f>IF('IGM Paste'!J653=0,"-",'IGM Paste'!J653)</f>
        <v>-</v>
      </c>
      <c r="L652">
        <f>'IGM Paste'!K653</f>
        <v>0</v>
      </c>
      <c r="M652" s="20" t="str">
        <f>IF('IGM Paste'!R653=0,"Flat",'IGM Paste'!R653)</f>
        <v>Flat</v>
      </c>
      <c r="N652" s="177">
        <f>'IGM Paste'!AH653</f>
        <v>0</v>
      </c>
      <c r="O652" s="403">
        <f>'IGM Paste'!O653</f>
        <v>0</v>
      </c>
      <c r="P652">
        <f>'IGM Paste'!BC653</f>
        <v>0</v>
      </c>
    </row>
    <row r="653" spans="1:16" x14ac:dyDescent="0.3">
      <c r="A653" s="334">
        <f>'IGM Paste'!A654</f>
        <v>0</v>
      </c>
      <c r="B653">
        <f>'IGM Paste'!Y654</f>
        <v>0</v>
      </c>
      <c r="C653">
        <f>'IGM Paste'!C654</f>
        <v>0</v>
      </c>
      <c r="D653" s="4">
        <f>'IGM Paste'!D654</f>
        <v>0</v>
      </c>
      <c r="E653">
        <f>'IGM Paste'!E654</f>
        <v>0</v>
      </c>
      <c r="F653">
        <f>'IGM Paste'!AL654</f>
        <v>0</v>
      </c>
      <c r="G653" s="763">
        <f>'IGM Paste'!AB654</f>
        <v>0</v>
      </c>
      <c r="H653" s="5">
        <f>'IGM Paste'!F654</f>
        <v>0</v>
      </c>
      <c r="I653" t="str">
        <f>IF('IGM Paste'!H654=0,"-",'IGM Paste'!H654)</f>
        <v>-</v>
      </c>
      <c r="J653" t="str">
        <f>IF('IGM Paste'!I654=0,"-",'IGM Paste'!I654)</f>
        <v>-</v>
      </c>
      <c r="K653" t="str">
        <f>IF('IGM Paste'!J654=0,"-",'IGM Paste'!J654)</f>
        <v>-</v>
      </c>
      <c r="L653">
        <f>'IGM Paste'!K654</f>
        <v>0</v>
      </c>
      <c r="M653" s="20" t="str">
        <f>IF('IGM Paste'!R654=0,"Flat",'IGM Paste'!R654)</f>
        <v>Flat</v>
      </c>
      <c r="N653" s="177">
        <f>'IGM Paste'!AH654</f>
        <v>0</v>
      </c>
      <c r="O653" s="403">
        <f>'IGM Paste'!O654</f>
        <v>0</v>
      </c>
      <c r="P653">
        <f>'IGM Paste'!BC654</f>
        <v>0</v>
      </c>
    </row>
    <row r="654" spans="1:16" x14ac:dyDescent="0.3">
      <c r="A654" s="334">
        <f>'IGM Paste'!A655</f>
        <v>0</v>
      </c>
      <c r="B654">
        <f>'IGM Paste'!Y655</f>
        <v>0</v>
      </c>
      <c r="C654">
        <f>'IGM Paste'!C655</f>
        <v>0</v>
      </c>
      <c r="D654" s="4">
        <f>'IGM Paste'!D655</f>
        <v>0</v>
      </c>
      <c r="E654">
        <f>'IGM Paste'!E655</f>
        <v>0</v>
      </c>
      <c r="F654">
        <f>'IGM Paste'!AL655</f>
        <v>0</v>
      </c>
      <c r="G654" s="763">
        <f>'IGM Paste'!AB655</f>
        <v>0</v>
      </c>
      <c r="H654" s="5">
        <f>'IGM Paste'!F655</f>
        <v>0</v>
      </c>
      <c r="I654" t="str">
        <f>IF('IGM Paste'!H655=0,"-",'IGM Paste'!H655)</f>
        <v>-</v>
      </c>
      <c r="J654" t="str">
        <f>IF('IGM Paste'!I655=0,"-",'IGM Paste'!I655)</f>
        <v>-</v>
      </c>
      <c r="K654" t="str">
        <f>IF('IGM Paste'!J655=0,"-",'IGM Paste'!J655)</f>
        <v>-</v>
      </c>
      <c r="L654">
        <f>'IGM Paste'!K655</f>
        <v>0</v>
      </c>
      <c r="M654" s="20" t="str">
        <f>IF('IGM Paste'!R655=0,"Flat",'IGM Paste'!R655)</f>
        <v>Flat</v>
      </c>
      <c r="N654" s="177">
        <f>'IGM Paste'!AH655</f>
        <v>0</v>
      </c>
      <c r="O654" s="403">
        <f>'IGM Paste'!O655</f>
        <v>0</v>
      </c>
      <c r="P654">
        <f>'IGM Paste'!BC655</f>
        <v>0</v>
      </c>
    </row>
    <row r="655" spans="1:16" x14ac:dyDescent="0.3">
      <c r="A655" s="334">
        <f>'IGM Paste'!A656</f>
        <v>0</v>
      </c>
      <c r="B655">
        <f>'IGM Paste'!Y656</f>
        <v>0</v>
      </c>
      <c r="C655">
        <f>'IGM Paste'!C656</f>
        <v>0</v>
      </c>
      <c r="D655" s="4">
        <f>'IGM Paste'!D656</f>
        <v>0</v>
      </c>
      <c r="E655">
        <f>'IGM Paste'!E656</f>
        <v>0</v>
      </c>
      <c r="F655">
        <f>'IGM Paste'!AL656</f>
        <v>0</v>
      </c>
      <c r="G655" s="763">
        <f>'IGM Paste'!AB656</f>
        <v>0</v>
      </c>
      <c r="H655" s="5">
        <f>'IGM Paste'!F656</f>
        <v>0</v>
      </c>
      <c r="I655" t="str">
        <f>IF('IGM Paste'!H656=0,"-",'IGM Paste'!H656)</f>
        <v>-</v>
      </c>
      <c r="J655" t="str">
        <f>IF('IGM Paste'!I656=0,"-",'IGM Paste'!I656)</f>
        <v>-</v>
      </c>
      <c r="K655" t="str">
        <f>IF('IGM Paste'!J656=0,"-",'IGM Paste'!J656)</f>
        <v>-</v>
      </c>
      <c r="L655">
        <f>'IGM Paste'!K656</f>
        <v>0</v>
      </c>
      <c r="M655" s="20" t="str">
        <f>IF('IGM Paste'!R656=0,"Flat",'IGM Paste'!R656)</f>
        <v>Flat</v>
      </c>
      <c r="N655" s="177">
        <f>'IGM Paste'!AH656</f>
        <v>0</v>
      </c>
      <c r="O655" s="403">
        <f>'IGM Paste'!O656</f>
        <v>0</v>
      </c>
      <c r="P655">
        <f>'IGM Paste'!BC656</f>
        <v>0</v>
      </c>
    </row>
    <row r="656" spans="1:16" x14ac:dyDescent="0.3">
      <c r="A656" s="334">
        <f>'IGM Paste'!A657</f>
        <v>0</v>
      </c>
      <c r="B656">
        <f>'IGM Paste'!Y657</f>
        <v>0</v>
      </c>
      <c r="C656">
        <f>'IGM Paste'!C657</f>
        <v>0</v>
      </c>
      <c r="D656" s="4">
        <f>'IGM Paste'!D657</f>
        <v>0</v>
      </c>
      <c r="E656">
        <f>'IGM Paste'!E657</f>
        <v>0</v>
      </c>
      <c r="F656">
        <f>'IGM Paste'!AL657</f>
        <v>0</v>
      </c>
      <c r="G656" s="763">
        <f>'IGM Paste'!AB657</f>
        <v>0</v>
      </c>
      <c r="H656" s="5">
        <f>'IGM Paste'!F657</f>
        <v>0</v>
      </c>
      <c r="I656" t="str">
        <f>IF('IGM Paste'!H657=0,"-",'IGM Paste'!H657)</f>
        <v>-</v>
      </c>
      <c r="J656" t="str">
        <f>IF('IGM Paste'!I657=0,"-",'IGM Paste'!I657)</f>
        <v>-</v>
      </c>
      <c r="K656" t="str">
        <f>IF('IGM Paste'!J657=0,"-",'IGM Paste'!J657)</f>
        <v>-</v>
      </c>
      <c r="L656">
        <f>'IGM Paste'!K657</f>
        <v>0</v>
      </c>
      <c r="M656" s="20" t="str">
        <f>IF('IGM Paste'!R657=0,"Flat",'IGM Paste'!R657)</f>
        <v>Flat</v>
      </c>
      <c r="N656" s="177">
        <f>'IGM Paste'!AH657</f>
        <v>0</v>
      </c>
      <c r="O656" s="403">
        <f>'IGM Paste'!O657</f>
        <v>0</v>
      </c>
      <c r="P656">
        <f>'IGM Paste'!BC657</f>
        <v>0</v>
      </c>
    </row>
    <row r="657" spans="1:16" x14ac:dyDescent="0.3">
      <c r="A657" s="334">
        <f>'IGM Paste'!A658</f>
        <v>0</v>
      </c>
      <c r="B657">
        <f>'IGM Paste'!Y658</f>
        <v>0</v>
      </c>
      <c r="C657">
        <f>'IGM Paste'!C658</f>
        <v>0</v>
      </c>
      <c r="D657" s="4">
        <f>'IGM Paste'!D658</f>
        <v>0</v>
      </c>
      <c r="E657">
        <f>'IGM Paste'!E658</f>
        <v>0</v>
      </c>
      <c r="F657">
        <f>'IGM Paste'!AL658</f>
        <v>0</v>
      </c>
      <c r="G657" s="763">
        <f>'IGM Paste'!AB658</f>
        <v>0</v>
      </c>
      <c r="H657" s="5">
        <f>'IGM Paste'!F658</f>
        <v>0</v>
      </c>
      <c r="I657" t="str">
        <f>IF('IGM Paste'!H658=0,"-",'IGM Paste'!H658)</f>
        <v>-</v>
      </c>
      <c r="J657" t="str">
        <f>IF('IGM Paste'!I658=0,"-",'IGM Paste'!I658)</f>
        <v>-</v>
      </c>
      <c r="K657" t="str">
        <f>IF('IGM Paste'!J658=0,"-",'IGM Paste'!J658)</f>
        <v>-</v>
      </c>
      <c r="L657">
        <f>'IGM Paste'!K658</f>
        <v>0</v>
      </c>
      <c r="M657" s="20" t="str">
        <f>IF('IGM Paste'!R658=0,"Flat",'IGM Paste'!R658)</f>
        <v>Flat</v>
      </c>
      <c r="N657" s="177">
        <f>'IGM Paste'!AH658</f>
        <v>0</v>
      </c>
      <c r="O657" s="403">
        <f>'IGM Paste'!O658</f>
        <v>0</v>
      </c>
      <c r="P657">
        <f>'IGM Paste'!BC658</f>
        <v>0</v>
      </c>
    </row>
    <row r="658" spans="1:16" x14ac:dyDescent="0.3">
      <c r="A658" s="334">
        <f>'IGM Paste'!A659</f>
        <v>0</v>
      </c>
      <c r="B658">
        <f>'IGM Paste'!Y659</f>
        <v>0</v>
      </c>
      <c r="C658">
        <f>'IGM Paste'!C659</f>
        <v>0</v>
      </c>
      <c r="D658" s="4">
        <f>'IGM Paste'!D659</f>
        <v>0</v>
      </c>
      <c r="E658">
        <f>'IGM Paste'!E659</f>
        <v>0</v>
      </c>
      <c r="F658">
        <f>'IGM Paste'!AL659</f>
        <v>0</v>
      </c>
      <c r="G658" s="763">
        <f>'IGM Paste'!AB659</f>
        <v>0</v>
      </c>
      <c r="H658" s="5">
        <f>'IGM Paste'!F659</f>
        <v>0</v>
      </c>
      <c r="I658" t="str">
        <f>IF('IGM Paste'!H659=0,"-",'IGM Paste'!H659)</f>
        <v>-</v>
      </c>
      <c r="J658" t="str">
        <f>IF('IGM Paste'!I659=0,"-",'IGM Paste'!I659)</f>
        <v>-</v>
      </c>
      <c r="K658" t="str">
        <f>IF('IGM Paste'!J659=0,"-",'IGM Paste'!J659)</f>
        <v>-</v>
      </c>
      <c r="L658">
        <f>'IGM Paste'!K659</f>
        <v>0</v>
      </c>
      <c r="M658" s="20" t="str">
        <f>IF('IGM Paste'!R659=0,"Flat",'IGM Paste'!R659)</f>
        <v>Flat</v>
      </c>
      <c r="N658" s="177">
        <f>'IGM Paste'!AH659</f>
        <v>0</v>
      </c>
      <c r="O658" s="403">
        <f>'IGM Paste'!O659</f>
        <v>0</v>
      </c>
      <c r="P658">
        <f>'IGM Paste'!BC659</f>
        <v>0</v>
      </c>
    </row>
    <row r="659" spans="1:16" x14ac:dyDescent="0.3">
      <c r="A659" s="334">
        <f>'IGM Paste'!A660</f>
        <v>0</v>
      </c>
      <c r="B659">
        <f>'IGM Paste'!Y660</f>
        <v>0</v>
      </c>
      <c r="C659">
        <f>'IGM Paste'!C660</f>
        <v>0</v>
      </c>
      <c r="D659" s="4">
        <f>'IGM Paste'!D660</f>
        <v>0</v>
      </c>
      <c r="E659">
        <f>'IGM Paste'!E660</f>
        <v>0</v>
      </c>
      <c r="F659">
        <f>'IGM Paste'!AL660</f>
        <v>0</v>
      </c>
      <c r="G659" s="763">
        <f>'IGM Paste'!AB660</f>
        <v>0</v>
      </c>
      <c r="H659" s="5">
        <f>'IGM Paste'!F660</f>
        <v>0</v>
      </c>
      <c r="I659" t="str">
        <f>IF('IGM Paste'!H660=0,"-",'IGM Paste'!H660)</f>
        <v>-</v>
      </c>
      <c r="J659" t="str">
        <f>IF('IGM Paste'!I660=0,"-",'IGM Paste'!I660)</f>
        <v>-</v>
      </c>
      <c r="K659" t="str">
        <f>IF('IGM Paste'!J660=0,"-",'IGM Paste'!J660)</f>
        <v>-</v>
      </c>
      <c r="L659">
        <f>'IGM Paste'!K660</f>
        <v>0</v>
      </c>
      <c r="M659" s="20" t="str">
        <f>IF('IGM Paste'!R660=0,"Flat",'IGM Paste'!R660)</f>
        <v>Flat</v>
      </c>
      <c r="N659" s="177">
        <f>'IGM Paste'!AH660</f>
        <v>0</v>
      </c>
      <c r="O659" s="403">
        <f>'IGM Paste'!O660</f>
        <v>0</v>
      </c>
      <c r="P659">
        <f>'IGM Paste'!BC660</f>
        <v>0</v>
      </c>
    </row>
    <row r="660" spans="1:16" x14ac:dyDescent="0.3">
      <c r="A660" s="334">
        <f>'IGM Paste'!A661</f>
        <v>0</v>
      </c>
      <c r="B660">
        <f>'IGM Paste'!Y661</f>
        <v>0</v>
      </c>
      <c r="C660">
        <f>'IGM Paste'!C661</f>
        <v>0</v>
      </c>
      <c r="D660" s="4">
        <f>'IGM Paste'!D661</f>
        <v>0</v>
      </c>
      <c r="E660">
        <f>'IGM Paste'!E661</f>
        <v>0</v>
      </c>
      <c r="F660">
        <f>'IGM Paste'!AL661</f>
        <v>0</v>
      </c>
      <c r="G660" s="763">
        <f>'IGM Paste'!AB661</f>
        <v>0</v>
      </c>
      <c r="H660" s="5">
        <f>'IGM Paste'!F661</f>
        <v>0</v>
      </c>
      <c r="I660" t="str">
        <f>IF('IGM Paste'!H661=0,"-",'IGM Paste'!H661)</f>
        <v>-</v>
      </c>
      <c r="J660" t="str">
        <f>IF('IGM Paste'!I661=0,"-",'IGM Paste'!I661)</f>
        <v>-</v>
      </c>
      <c r="K660" t="str">
        <f>IF('IGM Paste'!J661=0,"-",'IGM Paste'!J661)</f>
        <v>-</v>
      </c>
      <c r="L660">
        <f>'IGM Paste'!K661</f>
        <v>0</v>
      </c>
      <c r="M660" s="20" t="str">
        <f>IF('IGM Paste'!R661=0,"Flat",'IGM Paste'!R661)</f>
        <v>Flat</v>
      </c>
      <c r="N660" s="177">
        <f>'IGM Paste'!AH661</f>
        <v>0</v>
      </c>
      <c r="O660" s="403">
        <f>'IGM Paste'!O661</f>
        <v>0</v>
      </c>
      <c r="P660">
        <f>'IGM Paste'!BC661</f>
        <v>0</v>
      </c>
    </row>
    <row r="661" spans="1:16" x14ac:dyDescent="0.3">
      <c r="A661" s="334">
        <f>'IGM Paste'!A662</f>
        <v>0</v>
      </c>
      <c r="B661">
        <f>'IGM Paste'!Y662</f>
        <v>0</v>
      </c>
      <c r="C661">
        <f>'IGM Paste'!C662</f>
        <v>0</v>
      </c>
      <c r="D661" s="4">
        <f>'IGM Paste'!D662</f>
        <v>0</v>
      </c>
      <c r="E661">
        <f>'IGM Paste'!E662</f>
        <v>0</v>
      </c>
      <c r="F661">
        <f>'IGM Paste'!AL662</f>
        <v>0</v>
      </c>
      <c r="G661" s="763">
        <f>'IGM Paste'!AB662</f>
        <v>0</v>
      </c>
      <c r="H661" s="5">
        <f>'IGM Paste'!F662</f>
        <v>0</v>
      </c>
      <c r="I661" t="str">
        <f>IF('IGM Paste'!H662=0,"-",'IGM Paste'!H662)</f>
        <v>-</v>
      </c>
      <c r="J661" t="str">
        <f>IF('IGM Paste'!I662=0,"-",'IGM Paste'!I662)</f>
        <v>-</v>
      </c>
      <c r="K661" t="str">
        <f>IF('IGM Paste'!J662=0,"-",'IGM Paste'!J662)</f>
        <v>-</v>
      </c>
      <c r="L661">
        <f>'IGM Paste'!K662</f>
        <v>0</v>
      </c>
      <c r="M661" s="20" t="str">
        <f>IF('IGM Paste'!R662=0,"Flat",'IGM Paste'!R662)</f>
        <v>Flat</v>
      </c>
      <c r="N661" s="177">
        <f>'IGM Paste'!AH662</f>
        <v>0</v>
      </c>
      <c r="O661" s="403">
        <f>'IGM Paste'!O662</f>
        <v>0</v>
      </c>
      <c r="P661">
        <f>'IGM Paste'!BC662</f>
        <v>0</v>
      </c>
    </row>
    <row r="662" spans="1:16" x14ac:dyDescent="0.3">
      <c r="A662" s="334">
        <f>'IGM Paste'!A663</f>
        <v>0</v>
      </c>
      <c r="B662">
        <f>'IGM Paste'!Y663</f>
        <v>0</v>
      </c>
      <c r="C662">
        <f>'IGM Paste'!C663</f>
        <v>0</v>
      </c>
      <c r="D662" s="4">
        <f>'IGM Paste'!D663</f>
        <v>0</v>
      </c>
      <c r="E662">
        <f>'IGM Paste'!E663</f>
        <v>0</v>
      </c>
      <c r="F662">
        <f>'IGM Paste'!AL663</f>
        <v>0</v>
      </c>
      <c r="G662" s="763">
        <f>'IGM Paste'!AB663</f>
        <v>0</v>
      </c>
      <c r="H662" s="5">
        <f>'IGM Paste'!F663</f>
        <v>0</v>
      </c>
      <c r="I662" t="str">
        <f>IF('IGM Paste'!H663=0,"-",'IGM Paste'!H663)</f>
        <v>-</v>
      </c>
      <c r="J662" t="str">
        <f>IF('IGM Paste'!I663=0,"-",'IGM Paste'!I663)</f>
        <v>-</v>
      </c>
      <c r="K662" t="str">
        <f>IF('IGM Paste'!J663=0,"-",'IGM Paste'!J663)</f>
        <v>-</v>
      </c>
      <c r="L662">
        <f>'IGM Paste'!K663</f>
        <v>0</v>
      </c>
      <c r="M662" s="20" t="str">
        <f>IF('IGM Paste'!R663=0,"Flat",'IGM Paste'!R663)</f>
        <v>Flat</v>
      </c>
      <c r="N662" s="177">
        <f>'IGM Paste'!AH663</f>
        <v>0</v>
      </c>
      <c r="O662" s="403">
        <f>'IGM Paste'!O663</f>
        <v>0</v>
      </c>
      <c r="P662">
        <f>'IGM Paste'!BC663</f>
        <v>0</v>
      </c>
    </row>
    <row r="663" spans="1:16" x14ac:dyDescent="0.3">
      <c r="A663" s="334">
        <f>'IGM Paste'!A664</f>
        <v>0</v>
      </c>
      <c r="B663">
        <f>'IGM Paste'!Y664</f>
        <v>0</v>
      </c>
      <c r="C663">
        <f>'IGM Paste'!C664</f>
        <v>0</v>
      </c>
      <c r="D663" s="4">
        <f>'IGM Paste'!D664</f>
        <v>0</v>
      </c>
      <c r="E663">
        <f>'IGM Paste'!E664</f>
        <v>0</v>
      </c>
      <c r="F663">
        <f>'IGM Paste'!AL664</f>
        <v>0</v>
      </c>
      <c r="G663" s="763">
        <f>'IGM Paste'!AB664</f>
        <v>0</v>
      </c>
      <c r="H663" s="5">
        <f>'IGM Paste'!F664</f>
        <v>0</v>
      </c>
      <c r="I663" t="str">
        <f>IF('IGM Paste'!H664=0,"-",'IGM Paste'!H664)</f>
        <v>-</v>
      </c>
      <c r="J663" t="str">
        <f>IF('IGM Paste'!I664=0,"-",'IGM Paste'!I664)</f>
        <v>-</v>
      </c>
      <c r="K663" t="str">
        <f>IF('IGM Paste'!J664=0,"-",'IGM Paste'!J664)</f>
        <v>-</v>
      </c>
      <c r="L663">
        <f>'IGM Paste'!K664</f>
        <v>0</v>
      </c>
      <c r="M663" s="20" t="str">
        <f>IF('IGM Paste'!R664=0,"Flat",'IGM Paste'!R664)</f>
        <v>Flat</v>
      </c>
      <c r="N663" s="177">
        <f>'IGM Paste'!AH664</f>
        <v>0</v>
      </c>
      <c r="O663" s="403">
        <f>'IGM Paste'!O664</f>
        <v>0</v>
      </c>
      <c r="P663">
        <f>'IGM Paste'!BC664</f>
        <v>0</v>
      </c>
    </row>
    <row r="664" spans="1:16" x14ac:dyDescent="0.3">
      <c r="A664" s="334">
        <f>'IGM Paste'!A665</f>
        <v>0</v>
      </c>
      <c r="B664">
        <f>'IGM Paste'!Y665</f>
        <v>0</v>
      </c>
      <c r="C664">
        <f>'IGM Paste'!C665</f>
        <v>0</v>
      </c>
      <c r="D664" s="4">
        <f>'IGM Paste'!D665</f>
        <v>0</v>
      </c>
      <c r="E664">
        <f>'IGM Paste'!E665</f>
        <v>0</v>
      </c>
      <c r="F664">
        <f>'IGM Paste'!AL665</f>
        <v>0</v>
      </c>
      <c r="G664" s="763">
        <f>'IGM Paste'!AB665</f>
        <v>0</v>
      </c>
      <c r="H664" s="5">
        <f>'IGM Paste'!F665</f>
        <v>0</v>
      </c>
      <c r="I664" t="str">
        <f>IF('IGM Paste'!H665=0,"-",'IGM Paste'!H665)</f>
        <v>-</v>
      </c>
      <c r="J664" t="str">
        <f>IF('IGM Paste'!I665=0,"-",'IGM Paste'!I665)</f>
        <v>-</v>
      </c>
      <c r="K664" t="str">
        <f>IF('IGM Paste'!J665=0,"-",'IGM Paste'!J665)</f>
        <v>-</v>
      </c>
      <c r="L664">
        <f>'IGM Paste'!K665</f>
        <v>0</v>
      </c>
      <c r="M664" s="20" t="str">
        <f>IF('IGM Paste'!R665=0,"Flat",'IGM Paste'!R665)</f>
        <v>Flat</v>
      </c>
      <c r="N664" s="177">
        <f>'IGM Paste'!AH665</f>
        <v>0</v>
      </c>
      <c r="O664" s="403">
        <f>'IGM Paste'!O665</f>
        <v>0</v>
      </c>
      <c r="P664">
        <f>'IGM Paste'!BC665</f>
        <v>0</v>
      </c>
    </row>
    <row r="665" spans="1:16" x14ac:dyDescent="0.3">
      <c r="A665" s="334">
        <f>'IGM Paste'!A666</f>
        <v>0</v>
      </c>
      <c r="B665">
        <f>'IGM Paste'!Y666</f>
        <v>0</v>
      </c>
      <c r="C665">
        <f>'IGM Paste'!C666</f>
        <v>0</v>
      </c>
      <c r="D665" s="4">
        <f>'IGM Paste'!D666</f>
        <v>0</v>
      </c>
      <c r="E665">
        <f>'IGM Paste'!E666</f>
        <v>0</v>
      </c>
      <c r="F665">
        <f>'IGM Paste'!AL666</f>
        <v>0</v>
      </c>
      <c r="G665" s="763">
        <f>'IGM Paste'!AB666</f>
        <v>0</v>
      </c>
      <c r="H665" s="5">
        <f>'IGM Paste'!F666</f>
        <v>0</v>
      </c>
      <c r="I665" t="str">
        <f>IF('IGM Paste'!H666=0,"-",'IGM Paste'!H666)</f>
        <v>-</v>
      </c>
      <c r="J665" t="str">
        <f>IF('IGM Paste'!I666=0,"-",'IGM Paste'!I666)</f>
        <v>-</v>
      </c>
      <c r="K665" t="str">
        <f>IF('IGM Paste'!J666=0,"-",'IGM Paste'!J666)</f>
        <v>-</v>
      </c>
      <c r="L665">
        <f>'IGM Paste'!K666</f>
        <v>0</v>
      </c>
      <c r="M665" s="20" t="str">
        <f>IF('IGM Paste'!R666=0,"Flat",'IGM Paste'!R666)</f>
        <v>Flat</v>
      </c>
      <c r="N665" s="177">
        <f>'IGM Paste'!AH666</f>
        <v>0</v>
      </c>
      <c r="O665" s="403">
        <f>'IGM Paste'!O666</f>
        <v>0</v>
      </c>
      <c r="P665">
        <f>'IGM Paste'!BC666</f>
        <v>0</v>
      </c>
    </row>
    <row r="666" spans="1:16" x14ac:dyDescent="0.3">
      <c r="A666" s="334">
        <f>'IGM Paste'!A667</f>
        <v>0</v>
      </c>
      <c r="B666">
        <f>'IGM Paste'!Y667</f>
        <v>0</v>
      </c>
      <c r="C666">
        <f>'IGM Paste'!C667</f>
        <v>0</v>
      </c>
      <c r="D666" s="4">
        <f>'IGM Paste'!D667</f>
        <v>0</v>
      </c>
      <c r="E666">
        <f>'IGM Paste'!E667</f>
        <v>0</v>
      </c>
      <c r="F666">
        <f>'IGM Paste'!AL667</f>
        <v>0</v>
      </c>
      <c r="G666" s="763">
        <f>'IGM Paste'!AB667</f>
        <v>0</v>
      </c>
      <c r="H666" s="5">
        <f>'IGM Paste'!F667</f>
        <v>0</v>
      </c>
      <c r="I666" t="str">
        <f>IF('IGM Paste'!H667=0,"-",'IGM Paste'!H667)</f>
        <v>-</v>
      </c>
      <c r="J666" t="str">
        <f>IF('IGM Paste'!I667=0,"-",'IGM Paste'!I667)</f>
        <v>-</v>
      </c>
      <c r="K666" t="str">
        <f>IF('IGM Paste'!J667=0,"-",'IGM Paste'!J667)</f>
        <v>-</v>
      </c>
      <c r="L666">
        <f>'IGM Paste'!K667</f>
        <v>0</v>
      </c>
      <c r="M666" s="20" t="str">
        <f>IF('IGM Paste'!R667=0,"Flat",'IGM Paste'!R667)</f>
        <v>Flat</v>
      </c>
      <c r="N666" s="177">
        <f>'IGM Paste'!AH667</f>
        <v>0</v>
      </c>
      <c r="O666" s="403">
        <f>'IGM Paste'!O667</f>
        <v>0</v>
      </c>
      <c r="P666">
        <f>'IGM Paste'!BC667</f>
        <v>0</v>
      </c>
    </row>
    <row r="667" spans="1:16" x14ac:dyDescent="0.3">
      <c r="A667" s="334">
        <f>'IGM Paste'!A668</f>
        <v>0</v>
      </c>
      <c r="B667">
        <f>'IGM Paste'!Y668</f>
        <v>0</v>
      </c>
      <c r="C667">
        <f>'IGM Paste'!C668</f>
        <v>0</v>
      </c>
      <c r="D667" s="4">
        <f>'IGM Paste'!D668</f>
        <v>0</v>
      </c>
      <c r="E667">
        <f>'IGM Paste'!E668</f>
        <v>0</v>
      </c>
      <c r="F667">
        <f>'IGM Paste'!AL668</f>
        <v>0</v>
      </c>
      <c r="G667" s="763">
        <f>'IGM Paste'!AB668</f>
        <v>0</v>
      </c>
      <c r="H667" s="5">
        <f>'IGM Paste'!F668</f>
        <v>0</v>
      </c>
      <c r="I667" t="str">
        <f>IF('IGM Paste'!H668=0,"-",'IGM Paste'!H668)</f>
        <v>-</v>
      </c>
      <c r="J667" t="str">
        <f>IF('IGM Paste'!I668=0,"-",'IGM Paste'!I668)</f>
        <v>-</v>
      </c>
      <c r="K667" t="str">
        <f>IF('IGM Paste'!J668=0,"-",'IGM Paste'!J668)</f>
        <v>-</v>
      </c>
      <c r="L667">
        <f>'IGM Paste'!K668</f>
        <v>0</v>
      </c>
      <c r="M667" s="20" t="str">
        <f>IF('IGM Paste'!R668=0,"Flat",'IGM Paste'!R668)</f>
        <v>Flat</v>
      </c>
      <c r="N667" s="177">
        <f>'IGM Paste'!AH668</f>
        <v>0</v>
      </c>
      <c r="O667" s="403">
        <f>'IGM Paste'!O668</f>
        <v>0</v>
      </c>
      <c r="P667">
        <f>'IGM Paste'!BC668</f>
        <v>0</v>
      </c>
    </row>
    <row r="668" spans="1:16" x14ac:dyDescent="0.3">
      <c r="A668" s="334">
        <f>'IGM Paste'!A669</f>
        <v>0</v>
      </c>
      <c r="B668">
        <f>'IGM Paste'!Y669</f>
        <v>0</v>
      </c>
      <c r="C668">
        <f>'IGM Paste'!C669</f>
        <v>0</v>
      </c>
      <c r="D668" s="4">
        <f>'IGM Paste'!D669</f>
        <v>0</v>
      </c>
      <c r="E668">
        <f>'IGM Paste'!E669</f>
        <v>0</v>
      </c>
      <c r="F668">
        <f>'IGM Paste'!AL669</f>
        <v>0</v>
      </c>
      <c r="G668" s="763">
        <f>'IGM Paste'!AB669</f>
        <v>0</v>
      </c>
      <c r="H668" s="5">
        <f>'IGM Paste'!F669</f>
        <v>0</v>
      </c>
      <c r="I668" t="str">
        <f>IF('IGM Paste'!H669=0,"-",'IGM Paste'!H669)</f>
        <v>-</v>
      </c>
      <c r="J668" t="str">
        <f>IF('IGM Paste'!I669=0,"-",'IGM Paste'!I669)</f>
        <v>-</v>
      </c>
      <c r="K668" t="str">
        <f>IF('IGM Paste'!J669=0,"-",'IGM Paste'!J669)</f>
        <v>-</v>
      </c>
      <c r="L668">
        <f>'IGM Paste'!K669</f>
        <v>0</v>
      </c>
      <c r="M668" s="20" t="str">
        <f>IF('IGM Paste'!R669=0,"Flat",'IGM Paste'!R669)</f>
        <v>Flat</v>
      </c>
      <c r="N668" s="177">
        <f>'IGM Paste'!AH669</f>
        <v>0</v>
      </c>
      <c r="O668" s="403">
        <f>'IGM Paste'!O669</f>
        <v>0</v>
      </c>
      <c r="P668">
        <f>'IGM Paste'!BC669</f>
        <v>0</v>
      </c>
    </row>
    <row r="669" spans="1:16" x14ac:dyDescent="0.3">
      <c r="A669" s="334">
        <f>'IGM Paste'!A670</f>
        <v>0</v>
      </c>
      <c r="B669">
        <f>'IGM Paste'!Y670</f>
        <v>0</v>
      </c>
      <c r="C669">
        <f>'IGM Paste'!C670</f>
        <v>0</v>
      </c>
      <c r="D669" s="4">
        <f>'IGM Paste'!D670</f>
        <v>0</v>
      </c>
      <c r="E669">
        <f>'IGM Paste'!E670</f>
        <v>0</v>
      </c>
      <c r="F669">
        <f>'IGM Paste'!AL670</f>
        <v>0</v>
      </c>
      <c r="G669" s="763">
        <f>'IGM Paste'!AB670</f>
        <v>0</v>
      </c>
      <c r="H669" s="5">
        <f>'IGM Paste'!F670</f>
        <v>0</v>
      </c>
      <c r="I669" t="str">
        <f>IF('IGM Paste'!H670=0,"-",'IGM Paste'!H670)</f>
        <v>-</v>
      </c>
      <c r="J669" t="str">
        <f>IF('IGM Paste'!I670=0,"-",'IGM Paste'!I670)</f>
        <v>-</v>
      </c>
      <c r="K669" t="str">
        <f>IF('IGM Paste'!J670=0,"-",'IGM Paste'!J670)</f>
        <v>-</v>
      </c>
      <c r="L669">
        <f>'IGM Paste'!K670</f>
        <v>0</v>
      </c>
      <c r="M669" s="20" t="str">
        <f>IF('IGM Paste'!R670=0,"Flat",'IGM Paste'!R670)</f>
        <v>Flat</v>
      </c>
      <c r="N669" s="177">
        <f>'IGM Paste'!AH670</f>
        <v>0</v>
      </c>
      <c r="O669" s="403">
        <f>'IGM Paste'!O670</f>
        <v>0</v>
      </c>
      <c r="P669">
        <f>'IGM Paste'!BC670</f>
        <v>0</v>
      </c>
    </row>
    <row r="670" spans="1:16" x14ac:dyDescent="0.3">
      <c r="A670" s="334">
        <f>'IGM Paste'!A671</f>
        <v>0</v>
      </c>
      <c r="B670">
        <f>'IGM Paste'!Y671</f>
        <v>0</v>
      </c>
      <c r="C670">
        <f>'IGM Paste'!C671</f>
        <v>0</v>
      </c>
      <c r="D670" s="4">
        <f>'IGM Paste'!D671</f>
        <v>0</v>
      </c>
      <c r="E670">
        <f>'IGM Paste'!E671</f>
        <v>0</v>
      </c>
      <c r="F670">
        <f>'IGM Paste'!AL671</f>
        <v>0</v>
      </c>
      <c r="G670" s="763">
        <f>'IGM Paste'!AB671</f>
        <v>0</v>
      </c>
      <c r="H670" s="5">
        <f>'IGM Paste'!F671</f>
        <v>0</v>
      </c>
      <c r="I670" t="str">
        <f>IF('IGM Paste'!H671=0,"-",'IGM Paste'!H671)</f>
        <v>-</v>
      </c>
      <c r="J670" t="str">
        <f>IF('IGM Paste'!I671=0,"-",'IGM Paste'!I671)</f>
        <v>-</v>
      </c>
      <c r="K670" t="str">
        <f>IF('IGM Paste'!J671=0,"-",'IGM Paste'!J671)</f>
        <v>-</v>
      </c>
      <c r="L670">
        <f>'IGM Paste'!K671</f>
        <v>0</v>
      </c>
      <c r="M670" s="20" t="str">
        <f>IF('IGM Paste'!R671=0,"Flat",'IGM Paste'!R671)</f>
        <v>Flat</v>
      </c>
      <c r="N670" s="177">
        <f>'IGM Paste'!AH671</f>
        <v>0</v>
      </c>
      <c r="O670" s="403">
        <f>'IGM Paste'!O671</f>
        <v>0</v>
      </c>
      <c r="P670">
        <f>'IGM Paste'!BC671</f>
        <v>0</v>
      </c>
    </row>
    <row r="671" spans="1:16" x14ac:dyDescent="0.3">
      <c r="A671" s="334">
        <f>'IGM Paste'!A672</f>
        <v>0</v>
      </c>
      <c r="B671">
        <f>'IGM Paste'!Y672</f>
        <v>0</v>
      </c>
      <c r="C671">
        <f>'IGM Paste'!C672</f>
        <v>0</v>
      </c>
      <c r="D671" s="4">
        <f>'IGM Paste'!D672</f>
        <v>0</v>
      </c>
      <c r="E671">
        <f>'IGM Paste'!E672</f>
        <v>0</v>
      </c>
      <c r="F671">
        <f>'IGM Paste'!AL672</f>
        <v>0</v>
      </c>
      <c r="G671" s="763">
        <f>'IGM Paste'!AB672</f>
        <v>0</v>
      </c>
      <c r="H671" s="5">
        <f>'IGM Paste'!F672</f>
        <v>0</v>
      </c>
      <c r="I671" t="str">
        <f>IF('IGM Paste'!H672=0,"-",'IGM Paste'!H672)</f>
        <v>-</v>
      </c>
      <c r="J671" t="str">
        <f>IF('IGM Paste'!I672=0,"-",'IGM Paste'!I672)</f>
        <v>-</v>
      </c>
      <c r="K671" t="str">
        <f>IF('IGM Paste'!J672=0,"-",'IGM Paste'!J672)</f>
        <v>-</v>
      </c>
      <c r="L671">
        <f>'IGM Paste'!K672</f>
        <v>0</v>
      </c>
      <c r="M671" s="20" t="str">
        <f>IF('IGM Paste'!R672=0,"Flat",'IGM Paste'!R672)</f>
        <v>Flat</v>
      </c>
      <c r="N671" s="177">
        <f>'IGM Paste'!AH672</f>
        <v>0</v>
      </c>
      <c r="O671" s="403">
        <f>'IGM Paste'!O672</f>
        <v>0</v>
      </c>
      <c r="P671">
        <f>'IGM Paste'!BC672</f>
        <v>0</v>
      </c>
    </row>
    <row r="672" spans="1:16" x14ac:dyDescent="0.3">
      <c r="A672" s="334">
        <f>'IGM Paste'!A673</f>
        <v>0</v>
      </c>
      <c r="B672">
        <f>'IGM Paste'!Y673</f>
        <v>0</v>
      </c>
      <c r="C672">
        <f>'IGM Paste'!C673</f>
        <v>0</v>
      </c>
      <c r="D672" s="4">
        <f>'IGM Paste'!D673</f>
        <v>0</v>
      </c>
      <c r="E672">
        <f>'IGM Paste'!E673</f>
        <v>0</v>
      </c>
      <c r="F672">
        <f>'IGM Paste'!AL673</f>
        <v>0</v>
      </c>
      <c r="G672" s="763">
        <f>'IGM Paste'!AB673</f>
        <v>0</v>
      </c>
      <c r="H672" s="5">
        <f>'IGM Paste'!F673</f>
        <v>0</v>
      </c>
      <c r="I672" t="str">
        <f>IF('IGM Paste'!H673=0,"-",'IGM Paste'!H673)</f>
        <v>-</v>
      </c>
      <c r="J672" t="str">
        <f>IF('IGM Paste'!I673=0,"-",'IGM Paste'!I673)</f>
        <v>-</v>
      </c>
      <c r="K672" t="str">
        <f>IF('IGM Paste'!J673=0,"-",'IGM Paste'!J673)</f>
        <v>-</v>
      </c>
      <c r="L672">
        <f>'IGM Paste'!K673</f>
        <v>0</v>
      </c>
      <c r="M672" s="20" t="str">
        <f>IF('IGM Paste'!R673=0,"Flat",'IGM Paste'!R673)</f>
        <v>Flat</v>
      </c>
      <c r="N672" s="177">
        <f>'IGM Paste'!AH673</f>
        <v>0</v>
      </c>
      <c r="O672" s="403">
        <f>'IGM Paste'!O673</f>
        <v>0</v>
      </c>
      <c r="P672">
        <f>'IGM Paste'!BC673</f>
        <v>0</v>
      </c>
    </row>
    <row r="673" spans="1:16" x14ac:dyDescent="0.3">
      <c r="A673" s="334">
        <f>'IGM Paste'!A674</f>
        <v>0</v>
      </c>
      <c r="B673">
        <f>'IGM Paste'!Y674</f>
        <v>0</v>
      </c>
      <c r="C673">
        <f>'IGM Paste'!C674</f>
        <v>0</v>
      </c>
      <c r="D673" s="4">
        <f>'IGM Paste'!D674</f>
        <v>0</v>
      </c>
      <c r="E673">
        <f>'IGM Paste'!E674</f>
        <v>0</v>
      </c>
      <c r="F673">
        <f>'IGM Paste'!AL674</f>
        <v>0</v>
      </c>
      <c r="G673" s="763">
        <f>'IGM Paste'!AB674</f>
        <v>0</v>
      </c>
      <c r="H673" s="5">
        <f>'IGM Paste'!F674</f>
        <v>0</v>
      </c>
      <c r="I673" t="str">
        <f>IF('IGM Paste'!H674=0,"-",'IGM Paste'!H674)</f>
        <v>-</v>
      </c>
      <c r="J673" t="str">
        <f>IF('IGM Paste'!I674=0,"-",'IGM Paste'!I674)</f>
        <v>-</v>
      </c>
      <c r="K673" t="str">
        <f>IF('IGM Paste'!J674=0,"-",'IGM Paste'!J674)</f>
        <v>-</v>
      </c>
      <c r="L673">
        <f>'IGM Paste'!K674</f>
        <v>0</v>
      </c>
      <c r="M673" s="20" t="str">
        <f>IF('IGM Paste'!R674=0,"Flat",'IGM Paste'!R674)</f>
        <v>Flat</v>
      </c>
      <c r="N673" s="177">
        <f>'IGM Paste'!AH674</f>
        <v>0</v>
      </c>
      <c r="O673" s="403">
        <f>'IGM Paste'!O674</f>
        <v>0</v>
      </c>
      <c r="P673">
        <f>'IGM Paste'!BC674</f>
        <v>0</v>
      </c>
    </row>
    <row r="674" spans="1:16" x14ac:dyDescent="0.3">
      <c r="A674" s="334">
        <f>'IGM Paste'!A675</f>
        <v>0</v>
      </c>
      <c r="B674">
        <f>'IGM Paste'!Y675</f>
        <v>0</v>
      </c>
      <c r="C674">
        <f>'IGM Paste'!C675</f>
        <v>0</v>
      </c>
      <c r="D674" s="4">
        <f>'IGM Paste'!D675</f>
        <v>0</v>
      </c>
      <c r="E674">
        <f>'IGM Paste'!E675</f>
        <v>0</v>
      </c>
      <c r="F674">
        <f>'IGM Paste'!AL675</f>
        <v>0</v>
      </c>
      <c r="G674" s="763">
        <f>'IGM Paste'!AB675</f>
        <v>0</v>
      </c>
      <c r="H674" s="5">
        <f>'IGM Paste'!F675</f>
        <v>0</v>
      </c>
      <c r="I674" t="str">
        <f>IF('IGM Paste'!H675=0,"-",'IGM Paste'!H675)</f>
        <v>-</v>
      </c>
      <c r="J674" t="str">
        <f>IF('IGM Paste'!I675=0,"-",'IGM Paste'!I675)</f>
        <v>-</v>
      </c>
      <c r="K674" t="str">
        <f>IF('IGM Paste'!J675=0,"-",'IGM Paste'!J675)</f>
        <v>-</v>
      </c>
      <c r="L674">
        <f>'IGM Paste'!K675</f>
        <v>0</v>
      </c>
      <c r="M674" s="20" t="str">
        <f>IF('IGM Paste'!R675=0,"Flat",'IGM Paste'!R675)</f>
        <v>Flat</v>
      </c>
      <c r="N674" s="177">
        <f>'IGM Paste'!AH675</f>
        <v>0</v>
      </c>
      <c r="O674" s="403">
        <f>'IGM Paste'!O675</f>
        <v>0</v>
      </c>
      <c r="P674">
        <f>'IGM Paste'!BC675</f>
        <v>0</v>
      </c>
    </row>
    <row r="675" spans="1:16" x14ac:dyDescent="0.3">
      <c r="A675" s="334">
        <f>'IGM Paste'!A676</f>
        <v>0</v>
      </c>
      <c r="B675">
        <f>'IGM Paste'!Y676</f>
        <v>0</v>
      </c>
      <c r="C675">
        <f>'IGM Paste'!C676</f>
        <v>0</v>
      </c>
      <c r="D675" s="4">
        <f>'IGM Paste'!D676</f>
        <v>0</v>
      </c>
      <c r="E675">
        <f>'IGM Paste'!E676</f>
        <v>0</v>
      </c>
      <c r="F675">
        <f>'IGM Paste'!AL676</f>
        <v>0</v>
      </c>
      <c r="G675" s="763">
        <f>'IGM Paste'!AB676</f>
        <v>0</v>
      </c>
      <c r="H675" s="5">
        <f>'IGM Paste'!F676</f>
        <v>0</v>
      </c>
      <c r="I675" t="str">
        <f>IF('IGM Paste'!H676=0,"-",'IGM Paste'!H676)</f>
        <v>-</v>
      </c>
      <c r="J675" t="str">
        <f>IF('IGM Paste'!I676=0,"-",'IGM Paste'!I676)</f>
        <v>-</v>
      </c>
      <c r="K675" t="str">
        <f>IF('IGM Paste'!J676=0,"-",'IGM Paste'!J676)</f>
        <v>-</v>
      </c>
      <c r="L675">
        <f>'IGM Paste'!K676</f>
        <v>0</v>
      </c>
      <c r="M675" s="20" t="str">
        <f>IF('IGM Paste'!R676=0,"Flat",'IGM Paste'!R676)</f>
        <v>Flat</v>
      </c>
      <c r="N675" s="177">
        <f>'IGM Paste'!AH676</f>
        <v>0</v>
      </c>
      <c r="O675" s="403">
        <f>'IGM Paste'!O676</f>
        <v>0</v>
      </c>
      <c r="P675">
        <f>'IGM Paste'!BC676</f>
        <v>0</v>
      </c>
    </row>
    <row r="676" spans="1:16" x14ac:dyDescent="0.3">
      <c r="A676" s="334">
        <f>'IGM Paste'!A677</f>
        <v>0</v>
      </c>
      <c r="B676">
        <f>'IGM Paste'!Y677</f>
        <v>0</v>
      </c>
      <c r="C676">
        <f>'IGM Paste'!C677</f>
        <v>0</v>
      </c>
      <c r="D676" s="4">
        <f>'IGM Paste'!D677</f>
        <v>0</v>
      </c>
      <c r="E676">
        <f>'IGM Paste'!E677</f>
        <v>0</v>
      </c>
      <c r="F676">
        <f>'IGM Paste'!AL677</f>
        <v>0</v>
      </c>
      <c r="G676" s="763">
        <f>'IGM Paste'!AB677</f>
        <v>0</v>
      </c>
      <c r="H676" s="5">
        <f>'IGM Paste'!F677</f>
        <v>0</v>
      </c>
      <c r="I676" t="str">
        <f>IF('IGM Paste'!H677=0,"-",'IGM Paste'!H677)</f>
        <v>-</v>
      </c>
      <c r="J676" t="str">
        <f>IF('IGM Paste'!I677=0,"-",'IGM Paste'!I677)</f>
        <v>-</v>
      </c>
      <c r="K676" t="str">
        <f>IF('IGM Paste'!J677=0,"-",'IGM Paste'!J677)</f>
        <v>-</v>
      </c>
      <c r="L676">
        <f>'IGM Paste'!K677</f>
        <v>0</v>
      </c>
      <c r="M676" s="20" t="str">
        <f>IF('IGM Paste'!R677=0,"Flat",'IGM Paste'!R677)</f>
        <v>Flat</v>
      </c>
      <c r="N676" s="177">
        <f>'IGM Paste'!AH677</f>
        <v>0</v>
      </c>
      <c r="O676" s="403">
        <f>'IGM Paste'!O677</f>
        <v>0</v>
      </c>
      <c r="P676">
        <f>'IGM Paste'!BC677</f>
        <v>0</v>
      </c>
    </row>
    <row r="677" spans="1:16" x14ac:dyDescent="0.3">
      <c r="A677" s="334">
        <f>'IGM Paste'!A678</f>
        <v>0</v>
      </c>
      <c r="B677">
        <f>'IGM Paste'!Y678</f>
        <v>0</v>
      </c>
      <c r="C677">
        <f>'IGM Paste'!C678</f>
        <v>0</v>
      </c>
      <c r="D677" s="4">
        <f>'IGM Paste'!D678</f>
        <v>0</v>
      </c>
      <c r="E677">
        <f>'IGM Paste'!E678</f>
        <v>0</v>
      </c>
      <c r="F677">
        <f>'IGM Paste'!AL678</f>
        <v>0</v>
      </c>
      <c r="G677" s="763">
        <f>'IGM Paste'!AB678</f>
        <v>0</v>
      </c>
      <c r="H677" s="5">
        <f>'IGM Paste'!F678</f>
        <v>0</v>
      </c>
      <c r="I677" t="str">
        <f>IF('IGM Paste'!H678=0,"-",'IGM Paste'!H678)</f>
        <v>-</v>
      </c>
      <c r="J677" t="str">
        <f>IF('IGM Paste'!I678=0,"-",'IGM Paste'!I678)</f>
        <v>-</v>
      </c>
      <c r="K677" t="str">
        <f>IF('IGM Paste'!J678=0,"-",'IGM Paste'!J678)</f>
        <v>-</v>
      </c>
      <c r="L677">
        <f>'IGM Paste'!K678</f>
        <v>0</v>
      </c>
      <c r="M677" s="20" t="str">
        <f>IF('IGM Paste'!R678=0,"Flat",'IGM Paste'!R678)</f>
        <v>Flat</v>
      </c>
      <c r="N677" s="177">
        <f>'IGM Paste'!AH678</f>
        <v>0</v>
      </c>
      <c r="O677" s="403">
        <f>'IGM Paste'!O678</f>
        <v>0</v>
      </c>
      <c r="P677">
        <f>'IGM Paste'!BC678</f>
        <v>0</v>
      </c>
    </row>
    <row r="678" spans="1:16" x14ac:dyDescent="0.3">
      <c r="A678" s="334">
        <f>'IGM Paste'!A679</f>
        <v>0</v>
      </c>
      <c r="B678">
        <f>'IGM Paste'!Y679</f>
        <v>0</v>
      </c>
      <c r="C678">
        <f>'IGM Paste'!C679</f>
        <v>0</v>
      </c>
      <c r="D678" s="4">
        <f>'IGM Paste'!D679</f>
        <v>0</v>
      </c>
      <c r="E678">
        <f>'IGM Paste'!E679</f>
        <v>0</v>
      </c>
      <c r="F678">
        <f>'IGM Paste'!AL679</f>
        <v>0</v>
      </c>
      <c r="G678" s="763">
        <f>'IGM Paste'!AB679</f>
        <v>0</v>
      </c>
      <c r="H678" s="5">
        <f>'IGM Paste'!F679</f>
        <v>0</v>
      </c>
      <c r="I678" t="str">
        <f>IF('IGM Paste'!H679=0,"-",'IGM Paste'!H679)</f>
        <v>-</v>
      </c>
      <c r="J678" t="str">
        <f>IF('IGM Paste'!I679=0,"-",'IGM Paste'!I679)</f>
        <v>-</v>
      </c>
      <c r="K678" t="str">
        <f>IF('IGM Paste'!J679=0,"-",'IGM Paste'!J679)</f>
        <v>-</v>
      </c>
      <c r="L678">
        <f>'IGM Paste'!K679</f>
        <v>0</v>
      </c>
      <c r="M678" s="20" t="str">
        <f>IF('IGM Paste'!R679=0,"Flat",'IGM Paste'!R679)</f>
        <v>Flat</v>
      </c>
      <c r="N678" s="177">
        <f>'IGM Paste'!AH679</f>
        <v>0</v>
      </c>
      <c r="O678" s="403">
        <f>'IGM Paste'!O679</f>
        <v>0</v>
      </c>
      <c r="P678">
        <f>'IGM Paste'!BC679</f>
        <v>0</v>
      </c>
    </row>
    <row r="679" spans="1:16" x14ac:dyDescent="0.3">
      <c r="A679" s="334">
        <f>'IGM Paste'!A680</f>
        <v>0</v>
      </c>
      <c r="B679">
        <f>'IGM Paste'!Y680</f>
        <v>0</v>
      </c>
      <c r="C679">
        <f>'IGM Paste'!C680</f>
        <v>0</v>
      </c>
      <c r="D679" s="4">
        <f>'IGM Paste'!D680</f>
        <v>0</v>
      </c>
      <c r="E679">
        <f>'IGM Paste'!E680</f>
        <v>0</v>
      </c>
      <c r="F679">
        <f>'IGM Paste'!AL680</f>
        <v>0</v>
      </c>
      <c r="G679" s="763">
        <f>'IGM Paste'!AB680</f>
        <v>0</v>
      </c>
      <c r="H679" s="5">
        <f>'IGM Paste'!F680</f>
        <v>0</v>
      </c>
      <c r="I679" t="str">
        <f>IF('IGM Paste'!H680=0,"-",'IGM Paste'!H680)</f>
        <v>-</v>
      </c>
      <c r="J679" t="str">
        <f>IF('IGM Paste'!I680=0,"-",'IGM Paste'!I680)</f>
        <v>-</v>
      </c>
      <c r="K679" t="str">
        <f>IF('IGM Paste'!J680=0,"-",'IGM Paste'!J680)</f>
        <v>-</v>
      </c>
      <c r="L679">
        <f>'IGM Paste'!K680</f>
        <v>0</v>
      </c>
      <c r="M679" s="20" t="str">
        <f>IF('IGM Paste'!R680=0,"Flat",'IGM Paste'!R680)</f>
        <v>Flat</v>
      </c>
      <c r="N679" s="177">
        <f>'IGM Paste'!AH680</f>
        <v>0</v>
      </c>
      <c r="O679" s="403">
        <f>'IGM Paste'!O680</f>
        <v>0</v>
      </c>
      <c r="P679">
        <f>'IGM Paste'!BC680</f>
        <v>0</v>
      </c>
    </row>
    <row r="680" spans="1:16" x14ac:dyDescent="0.3">
      <c r="A680" s="334">
        <f>'IGM Paste'!A681</f>
        <v>0</v>
      </c>
      <c r="B680">
        <f>'IGM Paste'!Y681</f>
        <v>0</v>
      </c>
      <c r="C680">
        <f>'IGM Paste'!C681</f>
        <v>0</v>
      </c>
      <c r="D680" s="4">
        <f>'IGM Paste'!D681</f>
        <v>0</v>
      </c>
      <c r="E680">
        <f>'IGM Paste'!E681</f>
        <v>0</v>
      </c>
      <c r="F680">
        <f>'IGM Paste'!AL681</f>
        <v>0</v>
      </c>
      <c r="G680" s="763">
        <f>'IGM Paste'!AB681</f>
        <v>0</v>
      </c>
      <c r="H680" s="5">
        <f>'IGM Paste'!F681</f>
        <v>0</v>
      </c>
      <c r="I680" t="str">
        <f>IF('IGM Paste'!H681=0,"-",'IGM Paste'!H681)</f>
        <v>-</v>
      </c>
      <c r="J680" t="str">
        <f>IF('IGM Paste'!I681=0,"-",'IGM Paste'!I681)</f>
        <v>-</v>
      </c>
      <c r="K680" t="str">
        <f>IF('IGM Paste'!J681=0,"-",'IGM Paste'!J681)</f>
        <v>-</v>
      </c>
      <c r="L680">
        <f>'IGM Paste'!K681</f>
        <v>0</v>
      </c>
      <c r="M680" s="20" t="str">
        <f>IF('IGM Paste'!R681=0,"Flat",'IGM Paste'!R681)</f>
        <v>Flat</v>
      </c>
      <c r="N680" s="177">
        <f>'IGM Paste'!AH681</f>
        <v>0</v>
      </c>
      <c r="O680" s="403">
        <f>'IGM Paste'!O681</f>
        <v>0</v>
      </c>
      <c r="P680">
        <f>'IGM Paste'!BC681</f>
        <v>0</v>
      </c>
    </row>
    <row r="681" spans="1:16" x14ac:dyDescent="0.3">
      <c r="A681" s="334">
        <f>'IGM Paste'!A682</f>
        <v>0</v>
      </c>
      <c r="B681">
        <f>'IGM Paste'!Y682</f>
        <v>0</v>
      </c>
      <c r="C681">
        <f>'IGM Paste'!C682</f>
        <v>0</v>
      </c>
      <c r="D681" s="4">
        <f>'IGM Paste'!D682</f>
        <v>0</v>
      </c>
      <c r="E681">
        <f>'IGM Paste'!E682</f>
        <v>0</v>
      </c>
      <c r="F681">
        <f>'IGM Paste'!AL682</f>
        <v>0</v>
      </c>
      <c r="G681" s="763">
        <f>'IGM Paste'!AB682</f>
        <v>0</v>
      </c>
      <c r="H681" s="5">
        <f>'IGM Paste'!F682</f>
        <v>0</v>
      </c>
      <c r="I681" t="str">
        <f>IF('IGM Paste'!H682=0,"-",'IGM Paste'!H682)</f>
        <v>-</v>
      </c>
      <c r="J681" t="str">
        <f>IF('IGM Paste'!I682=0,"-",'IGM Paste'!I682)</f>
        <v>-</v>
      </c>
      <c r="K681" t="str">
        <f>IF('IGM Paste'!J682=0,"-",'IGM Paste'!J682)</f>
        <v>-</v>
      </c>
      <c r="L681">
        <f>'IGM Paste'!K682</f>
        <v>0</v>
      </c>
      <c r="M681" s="20" t="str">
        <f>IF('IGM Paste'!R682=0,"Flat",'IGM Paste'!R682)</f>
        <v>Flat</v>
      </c>
      <c r="N681" s="177">
        <f>'IGM Paste'!AH682</f>
        <v>0</v>
      </c>
      <c r="O681" s="403">
        <f>'IGM Paste'!O682</f>
        <v>0</v>
      </c>
      <c r="P681">
        <f>'IGM Paste'!BC682</f>
        <v>0</v>
      </c>
    </row>
    <row r="682" spans="1:16" x14ac:dyDescent="0.3">
      <c r="A682" s="334">
        <f>'IGM Paste'!A683</f>
        <v>0</v>
      </c>
      <c r="B682">
        <f>'IGM Paste'!Y683</f>
        <v>0</v>
      </c>
      <c r="C682">
        <f>'IGM Paste'!C683</f>
        <v>0</v>
      </c>
      <c r="D682" s="4">
        <f>'IGM Paste'!D683</f>
        <v>0</v>
      </c>
      <c r="E682">
        <f>'IGM Paste'!E683</f>
        <v>0</v>
      </c>
      <c r="F682">
        <f>'IGM Paste'!AL683</f>
        <v>0</v>
      </c>
      <c r="G682" s="763">
        <f>'IGM Paste'!AB683</f>
        <v>0</v>
      </c>
      <c r="H682" s="5">
        <f>'IGM Paste'!F683</f>
        <v>0</v>
      </c>
      <c r="I682" t="str">
        <f>IF('IGM Paste'!H683=0,"-",'IGM Paste'!H683)</f>
        <v>-</v>
      </c>
      <c r="J682" t="str">
        <f>IF('IGM Paste'!I683=0,"-",'IGM Paste'!I683)</f>
        <v>-</v>
      </c>
      <c r="K682" t="str">
        <f>IF('IGM Paste'!J683=0,"-",'IGM Paste'!J683)</f>
        <v>-</v>
      </c>
      <c r="L682">
        <f>'IGM Paste'!K683</f>
        <v>0</v>
      </c>
      <c r="M682" s="20" t="str">
        <f>IF('IGM Paste'!R683=0,"Flat",'IGM Paste'!R683)</f>
        <v>Flat</v>
      </c>
      <c r="N682" s="177">
        <f>'IGM Paste'!AH683</f>
        <v>0</v>
      </c>
      <c r="O682" s="403">
        <f>'IGM Paste'!O683</f>
        <v>0</v>
      </c>
      <c r="P682">
        <f>'IGM Paste'!BC683</f>
        <v>0</v>
      </c>
    </row>
    <row r="683" spans="1:16" x14ac:dyDescent="0.3">
      <c r="A683" s="334">
        <f>'IGM Paste'!A684</f>
        <v>0</v>
      </c>
      <c r="B683">
        <f>'IGM Paste'!Y684</f>
        <v>0</v>
      </c>
      <c r="C683">
        <f>'IGM Paste'!C684</f>
        <v>0</v>
      </c>
      <c r="D683" s="4">
        <f>'IGM Paste'!D684</f>
        <v>0</v>
      </c>
      <c r="E683">
        <f>'IGM Paste'!E684</f>
        <v>0</v>
      </c>
      <c r="F683">
        <f>'IGM Paste'!AL684</f>
        <v>0</v>
      </c>
      <c r="G683" s="763">
        <f>'IGM Paste'!AB684</f>
        <v>0</v>
      </c>
      <c r="H683" s="5">
        <f>'IGM Paste'!F684</f>
        <v>0</v>
      </c>
      <c r="I683" t="str">
        <f>IF('IGM Paste'!H684=0,"-",'IGM Paste'!H684)</f>
        <v>-</v>
      </c>
      <c r="J683" t="str">
        <f>IF('IGM Paste'!I684=0,"-",'IGM Paste'!I684)</f>
        <v>-</v>
      </c>
      <c r="K683" t="str">
        <f>IF('IGM Paste'!J684=0,"-",'IGM Paste'!J684)</f>
        <v>-</v>
      </c>
      <c r="L683">
        <f>'IGM Paste'!K684</f>
        <v>0</v>
      </c>
      <c r="M683" s="20" t="str">
        <f>IF('IGM Paste'!R684=0,"Flat",'IGM Paste'!R684)</f>
        <v>Flat</v>
      </c>
      <c r="N683" s="177">
        <f>'IGM Paste'!AH684</f>
        <v>0</v>
      </c>
      <c r="O683" s="403">
        <f>'IGM Paste'!O684</f>
        <v>0</v>
      </c>
      <c r="P683">
        <f>'IGM Paste'!BC684</f>
        <v>0</v>
      </c>
    </row>
    <row r="684" spans="1:16" x14ac:dyDescent="0.3">
      <c r="A684" s="334">
        <f>'IGM Paste'!A685</f>
        <v>0</v>
      </c>
      <c r="B684">
        <f>'IGM Paste'!Y685</f>
        <v>0</v>
      </c>
      <c r="C684">
        <f>'IGM Paste'!C685</f>
        <v>0</v>
      </c>
      <c r="D684" s="4">
        <f>'IGM Paste'!D685</f>
        <v>0</v>
      </c>
      <c r="E684">
        <f>'IGM Paste'!E685</f>
        <v>0</v>
      </c>
      <c r="F684">
        <f>'IGM Paste'!AL685</f>
        <v>0</v>
      </c>
      <c r="G684" s="763">
        <f>'IGM Paste'!AB685</f>
        <v>0</v>
      </c>
      <c r="H684" s="5">
        <f>'IGM Paste'!F685</f>
        <v>0</v>
      </c>
      <c r="I684" t="str">
        <f>IF('IGM Paste'!H685=0,"-",'IGM Paste'!H685)</f>
        <v>-</v>
      </c>
      <c r="J684" t="str">
        <f>IF('IGM Paste'!I685=0,"-",'IGM Paste'!I685)</f>
        <v>-</v>
      </c>
      <c r="K684" t="str">
        <f>IF('IGM Paste'!J685=0,"-",'IGM Paste'!J685)</f>
        <v>-</v>
      </c>
      <c r="L684">
        <f>'IGM Paste'!K685</f>
        <v>0</v>
      </c>
      <c r="M684" s="20" t="str">
        <f>IF('IGM Paste'!R685=0,"Flat",'IGM Paste'!R685)</f>
        <v>Flat</v>
      </c>
      <c r="N684" s="177">
        <f>'IGM Paste'!AH685</f>
        <v>0</v>
      </c>
      <c r="O684" s="403">
        <f>'IGM Paste'!O685</f>
        <v>0</v>
      </c>
      <c r="P684">
        <f>'IGM Paste'!BC685</f>
        <v>0</v>
      </c>
    </row>
    <row r="685" spans="1:16" x14ac:dyDescent="0.3">
      <c r="A685" s="334">
        <f>'IGM Paste'!A686</f>
        <v>0</v>
      </c>
      <c r="B685">
        <f>'IGM Paste'!Y686</f>
        <v>0</v>
      </c>
      <c r="C685">
        <f>'IGM Paste'!C686</f>
        <v>0</v>
      </c>
      <c r="D685" s="4">
        <f>'IGM Paste'!D686</f>
        <v>0</v>
      </c>
      <c r="E685">
        <f>'IGM Paste'!E686</f>
        <v>0</v>
      </c>
      <c r="F685">
        <f>'IGM Paste'!AL686</f>
        <v>0</v>
      </c>
      <c r="G685" s="763">
        <f>'IGM Paste'!AB686</f>
        <v>0</v>
      </c>
      <c r="H685" s="5">
        <f>'IGM Paste'!F686</f>
        <v>0</v>
      </c>
      <c r="I685" t="str">
        <f>IF('IGM Paste'!H686=0,"-",'IGM Paste'!H686)</f>
        <v>-</v>
      </c>
      <c r="J685" t="str">
        <f>IF('IGM Paste'!I686=0,"-",'IGM Paste'!I686)</f>
        <v>-</v>
      </c>
      <c r="K685" t="str">
        <f>IF('IGM Paste'!J686=0,"-",'IGM Paste'!J686)</f>
        <v>-</v>
      </c>
      <c r="L685">
        <f>'IGM Paste'!K686</f>
        <v>0</v>
      </c>
      <c r="M685" s="20" t="str">
        <f>IF('IGM Paste'!R686=0,"Flat",'IGM Paste'!R686)</f>
        <v>Flat</v>
      </c>
      <c r="N685" s="177">
        <f>'IGM Paste'!AH686</f>
        <v>0</v>
      </c>
      <c r="O685" s="403">
        <f>'IGM Paste'!O686</f>
        <v>0</v>
      </c>
      <c r="P685">
        <f>'IGM Paste'!BC686</f>
        <v>0</v>
      </c>
    </row>
    <row r="686" spans="1:16" x14ac:dyDescent="0.3">
      <c r="A686" s="334">
        <f>'IGM Paste'!A687</f>
        <v>0</v>
      </c>
      <c r="B686">
        <f>'IGM Paste'!Y687</f>
        <v>0</v>
      </c>
      <c r="C686">
        <f>'IGM Paste'!C687</f>
        <v>0</v>
      </c>
      <c r="D686" s="4">
        <f>'IGM Paste'!D687</f>
        <v>0</v>
      </c>
      <c r="E686">
        <f>'IGM Paste'!E687</f>
        <v>0</v>
      </c>
      <c r="F686">
        <f>'IGM Paste'!AL687</f>
        <v>0</v>
      </c>
      <c r="G686" s="763">
        <f>'IGM Paste'!AB687</f>
        <v>0</v>
      </c>
      <c r="H686" s="5">
        <f>'IGM Paste'!F687</f>
        <v>0</v>
      </c>
      <c r="I686" t="str">
        <f>IF('IGM Paste'!H687=0,"-",'IGM Paste'!H687)</f>
        <v>-</v>
      </c>
      <c r="J686" t="str">
        <f>IF('IGM Paste'!I687=0,"-",'IGM Paste'!I687)</f>
        <v>-</v>
      </c>
      <c r="K686" t="str">
        <f>IF('IGM Paste'!J687=0,"-",'IGM Paste'!J687)</f>
        <v>-</v>
      </c>
      <c r="L686">
        <f>'IGM Paste'!K687</f>
        <v>0</v>
      </c>
      <c r="M686" s="20" t="str">
        <f>IF('IGM Paste'!R687=0,"Flat",'IGM Paste'!R687)</f>
        <v>Flat</v>
      </c>
      <c r="N686" s="177">
        <f>'IGM Paste'!AH687</f>
        <v>0</v>
      </c>
      <c r="O686" s="403">
        <f>'IGM Paste'!O687</f>
        <v>0</v>
      </c>
      <c r="P686">
        <f>'IGM Paste'!BC687</f>
        <v>0</v>
      </c>
    </row>
    <row r="687" spans="1:16" x14ac:dyDescent="0.3">
      <c r="A687" s="334">
        <f>'IGM Paste'!A688</f>
        <v>0</v>
      </c>
      <c r="B687">
        <f>'IGM Paste'!Y688</f>
        <v>0</v>
      </c>
      <c r="C687">
        <f>'IGM Paste'!C688</f>
        <v>0</v>
      </c>
      <c r="D687" s="4">
        <f>'IGM Paste'!D688</f>
        <v>0</v>
      </c>
      <c r="E687">
        <f>'IGM Paste'!E688</f>
        <v>0</v>
      </c>
      <c r="F687">
        <f>'IGM Paste'!AL688</f>
        <v>0</v>
      </c>
      <c r="G687" s="763">
        <f>'IGM Paste'!AB688</f>
        <v>0</v>
      </c>
      <c r="H687" s="5">
        <f>'IGM Paste'!F688</f>
        <v>0</v>
      </c>
      <c r="I687" t="str">
        <f>IF('IGM Paste'!H688=0,"-",'IGM Paste'!H688)</f>
        <v>-</v>
      </c>
      <c r="J687" t="str">
        <f>IF('IGM Paste'!I688=0,"-",'IGM Paste'!I688)</f>
        <v>-</v>
      </c>
      <c r="K687" t="str">
        <f>IF('IGM Paste'!J688=0,"-",'IGM Paste'!J688)</f>
        <v>-</v>
      </c>
      <c r="L687">
        <f>'IGM Paste'!K688</f>
        <v>0</v>
      </c>
      <c r="M687" s="20" t="str">
        <f>IF('IGM Paste'!R688=0,"Flat",'IGM Paste'!R688)</f>
        <v>Flat</v>
      </c>
      <c r="N687" s="177">
        <f>'IGM Paste'!AH688</f>
        <v>0</v>
      </c>
      <c r="O687" s="403">
        <f>'IGM Paste'!O688</f>
        <v>0</v>
      </c>
      <c r="P687">
        <f>'IGM Paste'!BC688</f>
        <v>0</v>
      </c>
    </row>
    <row r="688" spans="1:16" x14ac:dyDescent="0.3">
      <c r="A688" s="334">
        <f>'IGM Paste'!A689</f>
        <v>0</v>
      </c>
      <c r="B688">
        <f>'IGM Paste'!Y689</f>
        <v>0</v>
      </c>
      <c r="C688">
        <f>'IGM Paste'!C689</f>
        <v>0</v>
      </c>
      <c r="D688" s="4">
        <f>'IGM Paste'!D689</f>
        <v>0</v>
      </c>
      <c r="E688">
        <f>'IGM Paste'!E689</f>
        <v>0</v>
      </c>
      <c r="F688">
        <f>'IGM Paste'!AL689</f>
        <v>0</v>
      </c>
      <c r="G688" s="763">
        <f>'IGM Paste'!AB689</f>
        <v>0</v>
      </c>
      <c r="H688" s="5">
        <f>'IGM Paste'!F689</f>
        <v>0</v>
      </c>
      <c r="I688" t="str">
        <f>IF('IGM Paste'!H689=0,"-",'IGM Paste'!H689)</f>
        <v>-</v>
      </c>
      <c r="J688" t="str">
        <f>IF('IGM Paste'!I689=0,"-",'IGM Paste'!I689)</f>
        <v>-</v>
      </c>
      <c r="K688" t="str">
        <f>IF('IGM Paste'!J689=0,"-",'IGM Paste'!J689)</f>
        <v>-</v>
      </c>
      <c r="L688">
        <f>'IGM Paste'!K689</f>
        <v>0</v>
      </c>
      <c r="M688" s="20" t="str">
        <f>IF('IGM Paste'!R689=0,"Flat",'IGM Paste'!R689)</f>
        <v>Flat</v>
      </c>
      <c r="N688" s="177">
        <f>'IGM Paste'!AH689</f>
        <v>0</v>
      </c>
      <c r="O688" s="403">
        <f>'IGM Paste'!O689</f>
        <v>0</v>
      </c>
      <c r="P688">
        <f>'IGM Paste'!BC689</f>
        <v>0</v>
      </c>
    </row>
    <row r="689" spans="1:16" x14ac:dyDescent="0.3">
      <c r="A689" s="334">
        <f>'IGM Paste'!A690</f>
        <v>0</v>
      </c>
      <c r="B689">
        <f>'IGM Paste'!Y690</f>
        <v>0</v>
      </c>
      <c r="C689">
        <f>'IGM Paste'!C690</f>
        <v>0</v>
      </c>
      <c r="D689" s="4">
        <f>'IGM Paste'!D690</f>
        <v>0</v>
      </c>
      <c r="E689">
        <f>'IGM Paste'!E690</f>
        <v>0</v>
      </c>
      <c r="F689">
        <f>'IGM Paste'!AL690</f>
        <v>0</v>
      </c>
      <c r="G689" s="763">
        <f>'IGM Paste'!AB690</f>
        <v>0</v>
      </c>
      <c r="H689" s="5">
        <f>'IGM Paste'!F690</f>
        <v>0</v>
      </c>
      <c r="I689" t="str">
        <f>IF('IGM Paste'!H690=0,"-",'IGM Paste'!H690)</f>
        <v>-</v>
      </c>
      <c r="J689" t="str">
        <f>IF('IGM Paste'!I690=0,"-",'IGM Paste'!I690)</f>
        <v>-</v>
      </c>
      <c r="K689" t="str">
        <f>IF('IGM Paste'!J690=0,"-",'IGM Paste'!J690)</f>
        <v>-</v>
      </c>
      <c r="L689">
        <f>'IGM Paste'!K690</f>
        <v>0</v>
      </c>
      <c r="M689" s="20" t="str">
        <f>IF('IGM Paste'!R690=0,"Flat",'IGM Paste'!R690)</f>
        <v>Flat</v>
      </c>
      <c r="N689" s="177">
        <f>'IGM Paste'!AH690</f>
        <v>0</v>
      </c>
      <c r="O689" s="403">
        <f>'IGM Paste'!O690</f>
        <v>0</v>
      </c>
      <c r="P689">
        <f>'IGM Paste'!BC690</f>
        <v>0</v>
      </c>
    </row>
    <row r="690" spans="1:16" x14ac:dyDescent="0.3">
      <c r="A690" s="334">
        <f>'IGM Paste'!A691</f>
        <v>0</v>
      </c>
      <c r="B690">
        <f>'IGM Paste'!Y691</f>
        <v>0</v>
      </c>
      <c r="C690">
        <f>'IGM Paste'!C691</f>
        <v>0</v>
      </c>
      <c r="D690" s="4">
        <f>'IGM Paste'!D691</f>
        <v>0</v>
      </c>
      <c r="E690">
        <f>'IGM Paste'!E691</f>
        <v>0</v>
      </c>
      <c r="F690">
        <f>'IGM Paste'!AL691</f>
        <v>0</v>
      </c>
      <c r="G690" s="763">
        <f>'IGM Paste'!AB691</f>
        <v>0</v>
      </c>
      <c r="H690" s="5">
        <f>'IGM Paste'!F691</f>
        <v>0</v>
      </c>
      <c r="I690" t="str">
        <f>IF('IGM Paste'!H691=0,"-",'IGM Paste'!H691)</f>
        <v>-</v>
      </c>
      <c r="J690" t="str">
        <f>IF('IGM Paste'!I691=0,"-",'IGM Paste'!I691)</f>
        <v>-</v>
      </c>
      <c r="K690" t="str">
        <f>IF('IGM Paste'!J691=0,"-",'IGM Paste'!J691)</f>
        <v>-</v>
      </c>
      <c r="L690">
        <f>'IGM Paste'!K691</f>
        <v>0</v>
      </c>
      <c r="M690" s="20" t="str">
        <f>IF('IGM Paste'!R691=0,"Flat",'IGM Paste'!R691)</f>
        <v>Flat</v>
      </c>
      <c r="N690" s="177">
        <f>'IGM Paste'!AH691</f>
        <v>0</v>
      </c>
      <c r="O690" s="403">
        <f>'IGM Paste'!O691</f>
        <v>0</v>
      </c>
      <c r="P690">
        <f>'IGM Paste'!BC691</f>
        <v>0</v>
      </c>
    </row>
    <row r="691" spans="1:16" x14ac:dyDescent="0.3">
      <c r="A691" s="334">
        <f>'IGM Paste'!A692</f>
        <v>0</v>
      </c>
      <c r="B691">
        <f>'IGM Paste'!Y692</f>
        <v>0</v>
      </c>
      <c r="C691">
        <f>'IGM Paste'!C692</f>
        <v>0</v>
      </c>
      <c r="D691" s="4">
        <f>'IGM Paste'!D692</f>
        <v>0</v>
      </c>
      <c r="E691">
        <f>'IGM Paste'!E692</f>
        <v>0</v>
      </c>
      <c r="F691">
        <f>'IGM Paste'!AL692</f>
        <v>0</v>
      </c>
      <c r="G691" s="763">
        <f>'IGM Paste'!AB692</f>
        <v>0</v>
      </c>
      <c r="H691" s="5">
        <f>'IGM Paste'!F692</f>
        <v>0</v>
      </c>
      <c r="I691" t="str">
        <f>IF('IGM Paste'!H692=0,"-",'IGM Paste'!H692)</f>
        <v>-</v>
      </c>
      <c r="J691" t="str">
        <f>IF('IGM Paste'!I692=0,"-",'IGM Paste'!I692)</f>
        <v>-</v>
      </c>
      <c r="K691" t="str">
        <f>IF('IGM Paste'!J692=0,"-",'IGM Paste'!J692)</f>
        <v>-</v>
      </c>
      <c r="L691">
        <f>'IGM Paste'!K692</f>
        <v>0</v>
      </c>
      <c r="M691" s="20" t="str">
        <f>IF('IGM Paste'!R692=0,"Flat",'IGM Paste'!R692)</f>
        <v>Flat</v>
      </c>
      <c r="N691" s="177">
        <f>'IGM Paste'!AH692</f>
        <v>0</v>
      </c>
      <c r="O691" s="403">
        <f>'IGM Paste'!O692</f>
        <v>0</v>
      </c>
      <c r="P691">
        <f>'IGM Paste'!BC692</f>
        <v>0</v>
      </c>
    </row>
    <row r="692" spans="1:16" x14ac:dyDescent="0.3">
      <c r="A692" s="334">
        <f>'IGM Paste'!A693</f>
        <v>0</v>
      </c>
      <c r="B692">
        <f>'IGM Paste'!Y693</f>
        <v>0</v>
      </c>
      <c r="C692">
        <f>'IGM Paste'!C693</f>
        <v>0</v>
      </c>
      <c r="D692" s="4">
        <f>'IGM Paste'!D693</f>
        <v>0</v>
      </c>
      <c r="E692">
        <f>'IGM Paste'!E693</f>
        <v>0</v>
      </c>
      <c r="F692">
        <f>'IGM Paste'!AL693</f>
        <v>0</v>
      </c>
      <c r="G692" s="763">
        <f>'IGM Paste'!AB693</f>
        <v>0</v>
      </c>
      <c r="H692" s="5">
        <f>'IGM Paste'!F693</f>
        <v>0</v>
      </c>
      <c r="I692" t="str">
        <f>IF('IGM Paste'!H693=0,"-",'IGM Paste'!H693)</f>
        <v>-</v>
      </c>
      <c r="J692" t="str">
        <f>IF('IGM Paste'!I693=0,"-",'IGM Paste'!I693)</f>
        <v>-</v>
      </c>
      <c r="K692" t="str">
        <f>IF('IGM Paste'!J693=0,"-",'IGM Paste'!J693)</f>
        <v>-</v>
      </c>
      <c r="L692">
        <f>'IGM Paste'!K693</f>
        <v>0</v>
      </c>
      <c r="M692" s="20" t="str">
        <f>IF('IGM Paste'!R693=0,"Flat",'IGM Paste'!R693)</f>
        <v>Flat</v>
      </c>
      <c r="N692" s="177">
        <f>'IGM Paste'!AH693</f>
        <v>0</v>
      </c>
      <c r="O692" s="403">
        <f>'IGM Paste'!O693</f>
        <v>0</v>
      </c>
      <c r="P692">
        <f>'IGM Paste'!BC693</f>
        <v>0</v>
      </c>
    </row>
    <row r="693" spans="1:16" x14ac:dyDescent="0.3">
      <c r="A693" s="334">
        <f>'IGM Paste'!A694</f>
        <v>0</v>
      </c>
      <c r="B693">
        <f>'IGM Paste'!Y694</f>
        <v>0</v>
      </c>
      <c r="C693">
        <f>'IGM Paste'!C694</f>
        <v>0</v>
      </c>
      <c r="D693" s="4">
        <f>'IGM Paste'!D694</f>
        <v>0</v>
      </c>
      <c r="E693">
        <f>'IGM Paste'!E694</f>
        <v>0</v>
      </c>
      <c r="F693">
        <f>'IGM Paste'!AL694</f>
        <v>0</v>
      </c>
      <c r="G693" s="763">
        <f>'IGM Paste'!AB694</f>
        <v>0</v>
      </c>
      <c r="H693" s="5">
        <f>'IGM Paste'!F694</f>
        <v>0</v>
      </c>
      <c r="I693" t="str">
        <f>IF('IGM Paste'!H694=0,"-",'IGM Paste'!H694)</f>
        <v>-</v>
      </c>
      <c r="J693" t="str">
        <f>IF('IGM Paste'!I694=0,"-",'IGM Paste'!I694)</f>
        <v>-</v>
      </c>
      <c r="K693" t="str">
        <f>IF('IGM Paste'!J694=0,"-",'IGM Paste'!J694)</f>
        <v>-</v>
      </c>
      <c r="L693">
        <f>'IGM Paste'!K694</f>
        <v>0</v>
      </c>
      <c r="M693" s="20" t="str">
        <f>IF('IGM Paste'!R694=0,"Flat",'IGM Paste'!R694)</f>
        <v>Flat</v>
      </c>
      <c r="N693" s="177">
        <f>'IGM Paste'!AH694</f>
        <v>0</v>
      </c>
      <c r="O693" s="403">
        <f>'IGM Paste'!O694</f>
        <v>0</v>
      </c>
      <c r="P693">
        <f>'IGM Paste'!BC694</f>
        <v>0</v>
      </c>
    </row>
    <row r="694" spans="1:16" x14ac:dyDescent="0.3">
      <c r="A694" s="334">
        <f>'IGM Paste'!A695</f>
        <v>0</v>
      </c>
      <c r="B694">
        <f>'IGM Paste'!Y695</f>
        <v>0</v>
      </c>
      <c r="C694">
        <f>'IGM Paste'!C695</f>
        <v>0</v>
      </c>
      <c r="D694" s="4">
        <f>'IGM Paste'!D695</f>
        <v>0</v>
      </c>
      <c r="E694">
        <f>'IGM Paste'!E695</f>
        <v>0</v>
      </c>
      <c r="F694">
        <f>'IGM Paste'!AL695</f>
        <v>0</v>
      </c>
      <c r="G694" s="763">
        <f>'IGM Paste'!AB695</f>
        <v>0</v>
      </c>
      <c r="H694" s="5">
        <f>'IGM Paste'!F695</f>
        <v>0</v>
      </c>
      <c r="I694" t="str">
        <f>IF('IGM Paste'!H695=0,"-",'IGM Paste'!H695)</f>
        <v>-</v>
      </c>
      <c r="J694" t="str">
        <f>IF('IGM Paste'!I695=0,"-",'IGM Paste'!I695)</f>
        <v>-</v>
      </c>
      <c r="K694" t="str">
        <f>IF('IGM Paste'!J695=0,"-",'IGM Paste'!J695)</f>
        <v>-</v>
      </c>
      <c r="L694">
        <f>'IGM Paste'!K695</f>
        <v>0</v>
      </c>
      <c r="M694" s="20" t="str">
        <f>IF('IGM Paste'!R695=0,"Flat",'IGM Paste'!R695)</f>
        <v>Flat</v>
      </c>
      <c r="N694" s="177">
        <f>'IGM Paste'!AH695</f>
        <v>0</v>
      </c>
      <c r="O694" s="403">
        <f>'IGM Paste'!O695</f>
        <v>0</v>
      </c>
      <c r="P694">
        <f>'IGM Paste'!BC695</f>
        <v>0</v>
      </c>
    </row>
    <row r="695" spans="1:16" x14ac:dyDescent="0.3">
      <c r="A695" s="334">
        <f>'IGM Paste'!A696</f>
        <v>0</v>
      </c>
      <c r="B695">
        <f>'IGM Paste'!Y696</f>
        <v>0</v>
      </c>
      <c r="C695">
        <f>'IGM Paste'!C696</f>
        <v>0</v>
      </c>
      <c r="D695" s="4">
        <f>'IGM Paste'!D696</f>
        <v>0</v>
      </c>
      <c r="E695">
        <f>'IGM Paste'!E696</f>
        <v>0</v>
      </c>
      <c r="F695">
        <f>'IGM Paste'!AL696</f>
        <v>0</v>
      </c>
      <c r="G695" s="763">
        <f>'IGM Paste'!AB696</f>
        <v>0</v>
      </c>
      <c r="H695" s="5">
        <f>'IGM Paste'!F696</f>
        <v>0</v>
      </c>
      <c r="I695" t="str">
        <f>IF('IGM Paste'!H696=0,"-",'IGM Paste'!H696)</f>
        <v>-</v>
      </c>
      <c r="J695" t="str">
        <f>IF('IGM Paste'!I696=0,"-",'IGM Paste'!I696)</f>
        <v>-</v>
      </c>
      <c r="K695" t="str">
        <f>IF('IGM Paste'!J696=0,"-",'IGM Paste'!J696)</f>
        <v>-</v>
      </c>
      <c r="L695">
        <f>'IGM Paste'!K696</f>
        <v>0</v>
      </c>
      <c r="M695" s="20" t="str">
        <f>IF('IGM Paste'!R696=0,"Flat",'IGM Paste'!R696)</f>
        <v>Flat</v>
      </c>
      <c r="N695" s="177">
        <f>'IGM Paste'!AH696</f>
        <v>0</v>
      </c>
      <c r="O695" s="403">
        <f>'IGM Paste'!O696</f>
        <v>0</v>
      </c>
      <c r="P695">
        <f>'IGM Paste'!BC696</f>
        <v>0</v>
      </c>
    </row>
    <row r="696" spans="1:16" x14ac:dyDescent="0.3">
      <c r="A696" s="334">
        <f>'IGM Paste'!A697</f>
        <v>0</v>
      </c>
      <c r="B696">
        <f>'IGM Paste'!Y697</f>
        <v>0</v>
      </c>
      <c r="C696">
        <f>'IGM Paste'!C697</f>
        <v>0</v>
      </c>
      <c r="D696" s="4">
        <f>'IGM Paste'!D697</f>
        <v>0</v>
      </c>
      <c r="E696">
        <f>'IGM Paste'!E697</f>
        <v>0</v>
      </c>
      <c r="F696">
        <f>'IGM Paste'!AL697</f>
        <v>0</v>
      </c>
      <c r="G696" s="763">
        <f>'IGM Paste'!AB697</f>
        <v>0</v>
      </c>
      <c r="H696" s="5">
        <f>'IGM Paste'!F697</f>
        <v>0</v>
      </c>
      <c r="I696" t="str">
        <f>IF('IGM Paste'!H697=0,"-",'IGM Paste'!H697)</f>
        <v>-</v>
      </c>
      <c r="J696" t="str">
        <f>IF('IGM Paste'!I697=0,"-",'IGM Paste'!I697)</f>
        <v>-</v>
      </c>
      <c r="K696" t="str">
        <f>IF('IGM Paste'!J697=0,"-",'IGM Paste'!J697)</f>
        <v>-</v>
      </c>
      <c r="L696">
        <f>'IGM Paste'!K697</f>
        <v>0</v>
      </c>
      <c r="M696" s="20" t="str">
        <f>IF('IGM Paste'!R697=0,"Flat",'IGM Paste'!R697)</f>
        <v>Flat</v>
      </c>
      <c r="N696" s="177">
        <f>'IGM Paste'!AH697</f>
        <v>0</v>
      </c>
      <c r="O696" s="403">
        <f>'IGM Paste'!O697</f>
        <v>0</v>
      </c>
      <c r="P696">
        <f>'IGM Paste'!BC697</f>
        <v>0</v>
      </c>
    </row>
    <row r="697" spans="1:16" x14ac:dyDescent="0.3">
      <c r="A697" s="334">
        <f>'IGM Paste'!A698</f>
        <v>0</v>
      </c>
      <c r="B697">
        <f>'IGM Paste'!Y698</f>
        <v>0</v>
      </c>
      <c r="C697">
        <f>'IGM Paste'!C698</f>
        <v>0</v>
      </c>
      <c r="D697" s="4">
        <f>'IGM Paste'!D698</f>
        <v>0</v>
      </c>
      <c r="E697">
        <f>'IGM Paste'!E698</f>
        <v>0</v>
      </c>
      <c r="F697">
        <f>'IGM Paste'!AL698</f>
        <v>0</v>
      </c>
      <c r="G697" s="763">
        <f>'IGM Paste'!AB698</f>
        <v>0</v>
      </c>
      <c r="H697" s="5">
        <f>'IGM Paste'!F698</f>
        <v>0</v>
      </c>
      <c r="I697" t="str">
        <f>IF('IGM Paste'!H698=0,"-",'IGM Paste'!H698)</f>
        <v>-</v>
      </c>
      <c r="J697" t="str">
        <f>IF('IGM Paste'!I698=0,"-",'IGM Paste'!I698)</f>
        <v>-</v>
      </c>
      <c r="K697" t="str">
        <f>IF('IGM Paste'!J698=0,"-",'IGM Paste'!J698)</f>
        <v>-</v>
      </c>
      <c r="L697">
        <f>'IGM Paste'!K698</f>
        <v>0</v>
      </c>
      <c r="M697" s="20" t="str">
        <f>IF('IGM Paste'!R698=0,"Flat",'IGM Paste'!R698)</f>
        <v>Flat</v>
      </c>
      <c r="N697" s="177">
        <f>'IGM Paste'!AH698</f>
        <v>0</v>
      </c>
      <c r="O697" s="403">
        <f>'IGM Paste'!O698</f>
        <v>0</v>
      </c>
      <c r="P697">
        <f>'IGM Paste'!BC698</f>
        <v>0</v>
      </c>
    </row>
    <row r="698" spans="1:16" x14ac:dyDescent="0.3">
      <c r="A698" s="334">
        <f>'IGM Paste'!A699</f>
        <v>0</v>
      </c>
      <c r="B698">
        <f>'IGM Paste'!Y699</f>
        <v>0</v>
      </c>
      <c r="C698">
        <f>'IGM Paste'!C699</f>
        <v>0</v>
      </c>
      <c r="D698" s="4">
        <f>'IGM Paste'!D699</f>
        <v>0</v>
      </c>
      <c r="E698">
        <f>'IGM Paste'!E699</f>
        <v>0</v>
      </c>
      <c r="F698">
        <f>'IGM Paste'!AL699</f>
        <v>0</v>
      </c>
      <c r="G698" s="763">
        <f>'IGM Paste'!AB699</f>
        <v>0</v>
      </c>
      <c r="H698" s="5">
        <f>'IGM Paste'!F699</f>
        <v>0</v>
      </c>
      <c r="I698" t="str">
        <f>IF('IGM Paste'!H699=0,"-",'IGM Paste'!H699)</f>
        <v>-</v>
      </c>
      <c r="J698" t="str">
        <f>IF('IGM Paste'!I699=0,"-",'IGM Paste'!I699)</f>
        <v>-</v>
      </c>
      <c r="K698" t="str">
        <f>IF('IGM Paste'!J699=0,"-",'IGM Paste'!J699)</f>
        <v>-</v>
      </c>
      <c r="L698">
        <f>'IGM Paste'!K699</f>
        <v>0</v>
      </c>
      <c r="M698" s="20" t="str">
        <f>IF('IGM Paste'!R699=0,"Flat",'IGM Paste'!R699)</f>
        <v>Flat</v>
      </c>
      <c r="N698" s="177">
        <f>'IGM Paste'!AH699</f>
        <v>0</v>
      </c>
      <c r="O698" s="403">
        <f>'IGM Paste'!O699</f>
        <v>0</v>
      </c>
      <c r="P698">
        <f>'IGM Paste'!BC699</f>
        <v>0</v>
      </c>
    </row>
    <row r="699" spans="1:16" x14ac:dyDescent="0.3">
      <c r="A699" s="334">
        <f>'IGM Paste'!A700</f>
        <v>0</v>
      </c>
      <c r="B699">
        <f>'IGM Paste'!Y700</f>
        <v>0</v>
      </c>
      <c r="C699">
        <f>'IGM Paste'!C700</f>
        <v>0</v>
      </c>
      <c r="D699" s="4">
        <f>'IGM Paste'!D700</f>
        <v>0</v>
      </c>
      <c r="E699">
        <f>'IGM Paste'!E700</f>
        <v>0</v>
      </c>
      <c r="F699">
        <f>'IGM Paste'!AL700</f>
        <v>0</v>
      </c>
      <c r="G699" s="763">
        <f>'IGM Paste'!AB700</f>
        <v>0</v>
      </c>
      <c r="H699" s="5">
        <f>'IGM Paste'!F700</f>
        <v>0</v>
      </c>
      <c r="I699" t="str">
        <f>IF('IGM Paste'!H700=0,"-",'IGM Paste'!H700)</f>
        <v>-</v>
      </c>
      <c r="J699" t="str">
        <f>IF('IGM Paste'!I700=0,"-",'IGM Paste'!I700)</f>
        <v>-</v>
      </c>
      <c r="K699" t="str">
        <f>IF('IGM Paste'!J700=0,"-",'IGM Paste'!J700)</f>
        <v>-</v>
      </c>
      <c r="L699">
        <f>'IGM Paste'!K700</f>
        <v>0</v>
      </c>
      <c r="M699" s="20" t="str">
        <f>IF('IGM Paste'!R700=0,"Flat",'IGM Paste'!R700)</f>
        <v>Flat</v>
      </c>
      <c r="N699" s="177">
        <f>'IGM Paste'!AH700</f>
        <v>0</v>
      </c>
      <c r="O699" s="403">
        <f>'IGM Paste'!O700</f>
        <v>0</v>
      </c>
      <c r="P699">
        <f>'IGM Paste'!BC700</f>
        <v>0</v>
      </c>
    </row>
    <row r="700" spans="1:16" x14ac:dyDescent="0.3">
      <c r="A700" s="334">
        <f>'IGM Paste'!A701</f>
        <v>0</v>
      </c>
      <c r="B700">
        <f>'IGM Paste'!Y701</f>
        <v>0</v>
      </c>
      <c r="C700">
        <f>'IGM Paste'!C701</f>
        <v>0</v>
      </c>
      <c r="D700" s="4">
        <f>'IGM Paste'!D701</f>
        <v>0</v>
      </c>
      <c r="E700">
        <f>'IGM Paste'!E701</f>
        <v>0</v>
      </c>
      <c r="F700">
        <f>'IGM Paste'!AL701</f>
        <v>0</v>
      </c>
      <c r="G700" s="763">
        <f>'IGM Paste'!AB701</f>
        <v>0</v>
      </c>
      <c r="H700" s="5">
        <f>'IGM Paste'!F701</f>
        <v>0</v>
      </c>
      <c r="I700" t="str">
        <f>IF('IGM Paste'!H701=0,"-",'IGM Paste'!H701)</f>
        <v>-</v>
      </c>
      <c r="J700" t="str">
        <f>IF('IGM Paste'!I701=0,"-",'IGM Paste'!I701)</f>
        <v>-</v>
      </c>
      <c r="K700" t="str">
        <f>IF('IGM Paste'!J701=0,"-",'IGM Paste'!J701)</f>
        <v>-</v>
      </c>
      <c r="L700">
        <f>'IGM Paste'!K701</f>
        <v>0</v>
      </c>
      <c r="M700" s="20" t="str">
        <f>IF('IGM Paste'!R701=0,"Flat",'IGM Paste'!R701)</f>
        <v>Flat</v>
      </c>
      <c r="N700" s="177">
        <f>'IGM Paste'!AH701</f>
        <v>0</v>
      </c>
      <c r="O700" s="403">
        <f>'IGM Paste'!O701</f>
        <v>0</v>
      </c>
      <c r="P700">
        <f>'IGM Paste'!BC701</f>
        <v>0</v>
      </c>
    </row>
    <row r="701" spans="1:16" x14ac:dyDescent="0.3">
      <c r="A701" s="334">
        <f>'IGM Paste'!A702</f>
        <v>0</v>
      </c>
      <c r="B701">
        <f>'IGM Paste'!Y702</f>
        <v>0</v>
      </c>
      <c r="C701">
        <f>'IGM Paste'!C702</f>
        <v>0</v>
      </c>
      <c r="D701" s="4">
        <f>'IGM Paste'!D702</f>
        <v>0</v>
      </c>
      <c r="E701">
        <f>'IGM Paste'!E702</f>
        <v>0</v>
      </c>
      <c r="F701">
        <f>'IGM Paste'!AL702</f>
        <v>0</v>
      </c>
      <c r="G701" s="763">
        <f>'IGM Paste'!AB702</f>
        <v>0</v>
      </c>
      <c r="H701" s="5">
        <f>'IGM Paste'!F702</f>
        <v>0</v>
      </c>
      <c r="I701" t="str">
        <f>IF('IGM Paste'!H702=0,"-",'IGM Paste'!H702)</f>
        <v>-</v>
      </c>
      <c r="J701" t="str">
        <f>IF('IGM Paste'!I702=0,"-",'IGM Paste'!I702)</f>
        <v>-</v>
      </c>
      <c r="K701" t="str">
        <f>IF('IGM Paste'!J702=0,"-",'IGM Paste'!J702)</f>
        <v>-</v>
      </c>
      <c r="L701">
        <f>'IGM Paste'!K702</f>
        <v>0</v>
      </c>
      <c r="M701" s="20" t="str">
        <f>IF('IGM Paste'!R702=0,"Flat",'IGM Paste'!R702)</f>
        <v>Flat</v>
      </c>
      <c r="N701" s="177">
        <f>'IGM Paste'!AH702</f>
        <v>0</v>
      </c>
      <c r="O701" s="403">
        <f>'IGM Paste'!O702</f>
        <v>0</v>
      </c>
      <c r="P701">
        <f>'IGM Paste'!BC702</f>
        <v>0</v>
      </c>
    </row>
    <row r="702" spans="1:16" x14ac:dyDescent="0.3">
      <c r="A702" s="334">
        <f>'IGM Paste'!A703</f>
        <v>0</v>
      </c>
      <c r="B702">
        <f>'IGM Paste'!Y703</f>
        <v>0</v>
      </c>
      <c r="C702">
        <f>'IGM Paste'!C703</f>
        <v>0</v>
      </c>
      <c r="D702" s="4">
        <f>'IGM Paste'!D703</f>
        <v>0</v>
      </c>
      <c r="E702">
        <f>'IGM Paste'!E703</f>
        <v>0</v>
      </c>
      <c r="F702">
        <f>'IGM Paste'!AL703</f>
        <v>0</v>
      </c>
      <c r="G702" s="763">
        <f>'IGM Paste'!AB703</f>
        <v>0</v>
      </c>
      <c r="H702" s="5">
        <f>'IGM Paste'!F703</f>
        <v>0</v>
      </c>
      <c r="I702" t="str">
        <f>IF('IGM Paste'!H703=0,"-",'IGM Paste'!H703)</f>
        <v>-</v>
      </c>
      <c r="J702" t="str">
        <f>IF('IGM Paste'!I703=0,"-",'IGM Paste'!I703)</f>
        <v>-</v>
      </c>
      <c r="K702" t="str">
        <f>IF('IGM Paste'!J703=0,"-",'IGM Paste'!J703)</f>
        <v>-</v>
      </c>
      <c r="L702">
        <f>'IGM Paste'!K703</f>
        <v>0</v>
      </c>
      <c r="M702" s="20" t="str">
        <f>IF('IGM Paste'!R703=0,"Flat",'IGM Paste'!R703)</f>
        <v>Flat</v>
      </c>
      <c r="N702" s="177">
        <f>'IGM Paste'!AH703</f>
        <v>0</v>
      </c>
      <c r="O702" s="403">
        <f>'IGM Paste'!O703</f>
        <v>0</v>
      </c>
      <c r="P702">
        <f>'IGM Paste'!BC703</f>
        <v>0</v>
      </c>
    </row>
    <row r="703" spans="1:16" x14ac:dyDescent="0.3">
      <c r="A703" s="334">
        <f>'IGM Paste'!A704</f>
        <v>0</v>
      </c>
      <c r="B703">
        <f>'IGM Paste'!Y704</f>
        <v>0</v>
      </c>
      <c r="C703">
        <f>'IGM Paste'!C704</f>
        <v>0</v>
      </c>
      <c r="D703" s="4">
        <f>'IGM Paste'!D704</f>
        <v>0</v>
      </c>
      <c r="E703">
        <f>'IGM Paste'!E704</f>
        <v>0</v>
      </c>
      <c r="F703">
        <f>'IGM Paste'!AL704</f>
        <v>0</v>
      </c>
      <c r="G703" s="763">
        <f>'IGM Paste'!AB704</f>
        <v>0</v>
      </c>
      <c r="H703" s="5">
        <f>'IGM Paste'!F704</f>
        <v>0</v>
      </c>
      <c r="I703" t="str">
        <f>IF('IGM Paste'!H704=0,"-",'IGM Paste'!H704)</f>
        <v>-</v>
      </c>
      <c r="J703" t="str">
        <f>IF('IGM Paste'!I704=0,"-",'IGM Paste'!I704)</f>
        <v>-</v>
      </c>
      <c r="K703" t="str">
        <f>IF('IGM Paste'!J704=0,"-",'IGM Paste'!J704)</f>
        <v>-</v>
      </c>
      <c r="L703">
        <f>'IGM Paste'!K704</f>
        <v>0</v>
      </c>
      <c r="M703" s="20" t="str">
        <f>IF('IGM Paste'!R704=0,"Flat",'IGM Paste'!R704)</f>
        <v>Flat</v>
      </c>
      <c r="N703" s="177">
        <f>'IGM Paste'!AH704</f>
        <v>0</v>
      </c>
      <c r="O703" s="403">
        <f>'IGM Paste'!O704</f>
        <v>0</v>
      </c>
      <c r="P703">
        <f>'IGM Paste'!BC704</f>
        <v>0</v>
      </c>
    </row>
    <row r="704" spans="1:16" x14ac:dyDescent="0.3">
      <c r="A704" s="334">
        <f>'IGM Paste'!A705</f>
        <v>0</v>
      </c>
      <c r="B704">
        <f>'IGM Paste'!Y705</f>
        <v>0</v>
      </c>
      <c r="C704">
        <f>'IGM Paste'!C705</f>
        <v>0</v>
      </c>
      <c r="D704" s="4">
        <f>'IGM Paste'!D705</f>
        <v>0</v>
      </c>
      <c r="E704">
        <f>'IGM Paste'!E705</f>
        <v>0</v>
      </c>
      <c r="F704">
        <f>'IGM Paste'!AL705</f>
        <v>0</v>
      </c>
      <c r="G704" s="763">
        <f>'IGM Paste'!AB705</f>
        <v>0</v>
      </c>
      <c r="H704" s="5">
        <f>'IGM Paste'!F705</f>
        <v>0</v>
      </c>
      <c r="I704" t="str">
        <f>IF('IGM Paste'!H705=0,"-",'IGM Paste'!H705)</f>
        <v>-</v>
      </c>
      <c r="J704" t="str">
        <f>IF('IGM Paste'!I705=0,"-",'IGM Paste'!I705)</f>
        <v>-</v>
      </c>
      <c r="K704" t="str">
        <f>IF('IGM Paste'!J705=0,"-",'IGM Paste'!J705)</f>
        <v>-</v>
      </c>
      <c r="L704">
        <f>'IGM Paste'!K705</f>
        <v>0</v>
      </c>
      <c r="M704" s="20" t="str">
        <f>IF('IGM Paste'!R705=0,"Flat",'IGM Paste'!R705)</f>
        <v>Flat</v>
      </c>
      <c r="N704" s="177">
        <f>'IGM Paste'!AH705</f>
        <v>0</v>
      </c>
      <c r="O704" s="403">
        <f>'IGM Paste'!O705</f>
        <v>0</v>
      </c>
      <c r="P704">
        <f>'IGM Paste'!BC705</f>
        <v>0</v>
      </c>
    </row>
    <row r="705" spans="1:16" x14ac:dyDescent="0.3">
      <c r="A705" s="334">
        <f>'IGM Paste'!A706</f>
        <v>0</v>
      </c>
      <c r="B705">
        <f>'IGM Paste'!Y706</f>
        <v>0</v>
      </c>
      <c r="C705">
        <f>'IGM Paste'!C706</f>
        <v>0</v>
      </c>
      <c r="D705" s="4">
        <f>'IGM Paste'!D706</f>
        <v>0</v>
      </c>
      <c r="E705">
        <f>'IGM Paste'!E706</f>
        <v>0</v>
      </c>
      <c r="F705">
        <f>'IGM Paste'!AL706</f>
        <v>0</v>
      </c>
      <c r="G705" s="763">
        <f>'IGM Paste'!AB706</f>
        <v>0</v>
      </c>
      <c r="H705" s="5">
        <f>'IGM Paste'!F706</f>
        <v>0</v>
      </c>
      <c r="I705" t="str">
        <f>IF('IGM Paste'!H706=0,"-",'IGM Paste'!H706)</f>
        <v>-</v>
      </c>
      <c r="J705" t="str">
        <f>IF('IGM Paste'!I706=0,"-",'IGM Paste'!I706)</f>
        <v>-</v>
      </c>
      <c r="K705" t="str">
        <f>IF('IGM Paste'!J706=0,"-",'IGM Paste'!J706)</f>
        <v>-</v>
      </c>
      <c r="L705">
        <f>'IGM Paste'!K706</f>
        <v>0</v>
      </c>
      <c r="M705" s="20" t="str">
        <f>IF('IGM Paste'!R706=0,"Flat",'IGM Paste'!R706)</f>
        <v>Flat</v>
      </c>
      <c r="N705" s="177">
        <f>'IGM Paste'!AH706</f>
        <v>0</v>
      </c>
      <c r="O705" s="403">
        <f>'IGM Paste'!O706</f>
        <v>0</v>
      </c>
      <c r="P705">
        <f>'IGM Paste'!BC706</f>
        <v>0</v>
      </c>
    </row>
    <row r="706" spans="1:16" x14ac:dyDescent="0.3">
      <c r="A706" s="334">
        <f>'IGM Paste'!A707</f>
        <v>0</v>
      </c>
      <c r="B706">
        <f>'IGM Paste'!Y707</f>
        <v>0</v>
      </c>
      <c r="C706">
        <f>'IGM Paste'!C707</f>
        <v>0</v>
      </c>
      <c r="D706" s="4">
        <f>'IGM Paste'!D707</f>
        <v>0</v>
      </c>
      <c r="E706">
        <f>'IGM Paste'!E707</f>
        <v>0</v>
      </c>
      <c r="F706">
        <f>'IGM Paste'!AL707</f>
        <v>0</v>
      </c>
      <c r="G706" s="763">
        <f>'IGM Paste'!AB707</f>
        <v>0</v>
      </c>
      <c r="H706" s="5">
        <f>'IGM Paste'!F707</f>
        <v>0</v>
      </c>
      <c r="I706" t="str">
        <f>IF('IGM Paste'!H707=0,"-",'IGM Paste'!H707)</f>
        <v>-</v>
      </c>
      <c r="J706" t="str">
        <f>IF('IGM Paste'!I707=0,"-",'IGM Paste'!I707)</f>
        <v>-</v>
      </c>
      <c r="K706" t="str">
        <f>IF('IGM Paste'!J707=0,"-",'IGM Paste'!J707)</f>
        <v>-</v>
      </c>
      <c r="L706">
        <f>'IGM Paste'!K707</f>
        <v>0</v>
      </c>
      <c r="M706" s="20" t="str">
        <f>IF('IGM Paste'!R707=0,"Flat",'IGM Paste'!R707)</f>
        <v>Flat</v>
      </c>
      <c r="N706" s="177">
        <f>'IGM Paste'!AH707</f>
        <v>0</v>
      </c>
      <c r="O706" s="403">
        <f>'IGM Paste'!O707</f>
        <v>0</v>
      </c>
      <c r="P706">
        <f>'IGM Paste'!BC707</f>
        <v>0</v>
      </c>
    </row>
    <row r="707" spans="1:16" x14ac:dyDescent="0.3">
      <c r="A707" s="334">
        <f>'IGM Paste'!A708</f>
        <v>0</v>
      </c>
      <c r="B707">
        <f>'IGM Paste'!Y708</f>
        <v>0</v>
      </c>
      <c r="C707">
        <f>'IGM Paste'!C708</f>
        <v>0</v>
      </c>
      <c r="D707" s="4">
        <f>'IGM Paste'!D708</f>
        <v>0</v>
      </c>
      <c r="E707">
        <f>'IGM Paste'!E708</f>
        <v>0</v>
      </c>
      <c r="F707">
        <f>'IGM Paste'!AL708</f>
        <v>0</v>
      </c>
      <c r="G707" s="763">
        <f>'IGM Paste'!AB708</f>
        <v>0</v>
      </c>
      <c r="H707" s="5">
        <f>'IGM Paste'!F708</f>
        <v>0</v>
      </c>
      <c r="I707" t="str">
        <f>IF('IGM Paste'!H708=0,"-",'IGM Paste'!H708)</f>
        <v>-</v>
      </c>
      <c r="J707" t="str">
        <f>IF('IGM Paste'!I708=0,"-",'IGM Paste'!I708)</f>
        <v>-</v>
      </c>
      <c r="K707" t="str">
        <f>IF('IGM Paste'!J708=0,"-",'IGM Paste'!J708)</f>
        <v>-</v>
      </c>
      <c r="L707">
        <f>'IGM Paste'!K708</f>
        <v>0</v>
      </c>
      <c r="M707" s="20" t="str">
        <f>IF('IGM Paste'!R708=0,"Flat",'IGM Paste'!R708)</f>
        <v>Flat</v>
      </c>
      <c r="N707" s="177">
        <f>'IGM Paste'!AH708</f>
        <v>0</v>
      </c>
      <c r="O707" s="403">
        <f>'IGM Paste'!O708</f>
        <v>0</v>
      </c>
      <c r="P707">
        <f>'IGM Paste'!BC708</f>
        <v>0</v>
      </c>
    </row>
    <row r="708" spans="1:16" x14ac:dyDescent="0.3">
      <c r="A708" s="334">
        <f>'IGM Paste'!A709</f>
        <v>0</v>
      </c>
      <c r="B708">
        <f>'IGM Paste'!Y709</f>
        <v>0</v>
      </c>
      <c r="C708">
        <f>'IGM Paste'!C709</f>
        <v>0</v>
      </c>
      <c r="D708" s="4">
        <f>'IGM Paste'!D709</f>
        <v>0</v>
      </c>
      <c r="E708">
        <f>'IGM Paste'!E709</f>
        <v>0</v>
      </c>
      <c r="F708">
        <f>'IGM Paste'!AL709</f>
        <v>0</v>
      </c>
      <c r="G708" s="763">
        <f>'IGM Paste'!AB709</f>
        <v>0</v>
      </c>
      <c r="H708" s="5">
        <f>'IGM Paste'!F709</f>
        <v>0</v>
      </c>
      <c r="I708" t="str">
        <f>IF('IGM Paste'!H709=0,"-",'IGM Paste'!H709)</f>
        <v>-</v>
      </c>
      <c r="J708" t="str">
        <f>IF('IGM Paste'!I709=0,"-",'IGM Paste'!I709)</f>
        <v>-</v>
      </c>
      <c r="K708" t="str">
        <f>IF('IGM Paste'!J709=0,"-",'IGM Paste'!J709)</f>
        <v>-</v>
      </c>
      <c r="L708">
        <f>'IGM Paste'!K709</f>
        <v>0</v>
      </c>
      <c r="M708" s="20" t="str">
        <f>IF('IGM Paste'!R709=0,"Flat",'IGM Paste'!R709)</f>
        <v>Flat</v>
      </c>
      <c r="N708" s="177">
        <f>'IGM Paste'!AH709</f>
        <v>0</v>
      </c>
      <c r="O708" s="403">
        <f>'IGM Paste'!O709</f>
        <v>0</v>
      </c>
      <c r="P708">
        <f>'IGM Paste'!BC709</f>
        <v>0</v>
      </c>
    </row>
    <row r="709" spans="1:16" x14ac:dyDescent="0.3">
      <c r="A709" s="334">
        <f>'IGM Paste'!A710</f>
        <v>0</v>
      </c>
      <c r="B709">
        <f>'IGM Paste'!Y710</f>
        <v>0</v>
      </c>
      <c r="C709">
        <f>'IGM Paste'!C710</f>
        <v>0</v>
      </c>
      <c r="D709" s="4">
        <f>'IGM Paste'!D710</f>
        <v>0</v>
      </c>
      <c r="E709">
        <f>'IGM Paste'!E710</f>
        <v>0</v>
      </c>
      <c r="F709">
        <f>'IGM Paste'!AL710</f>
        <v>0</v>
      </c>
      <c r="G709" s="763">
        <f>'IGM Paste'!AB710</f>
        <v>0</v>
      </c>
      <c r="H709" s="5">
        <f>'IGM Paste'!F710</f>
        <v>0</v>
      </c>
      <c r="I709" t="str">
        <f>IF('IGM Paste'!H710=0,"-",'IGM Paste'!H710)</f>
        <v>-</v>
      </c>
      <c r="J709" t="str">
        <f>IF('IGM Paste'!I710=0,"-",'IGM Paste'!I710)</f>
        <v>-</v>
      </c>
      <c r="K709" t="str">
        <f>IF('IGM Paste'!J710=0,"-",'IGM Paste'!J710)</f>
        <v>-</v>
      </c>
      <c r="L709">
        <f>'IGM Paste'!K710</f>
        <v>0</v>
      </c>
      <c r="M709" s="20" t="str">
        <f>IF('IGM Paste'!R710=0,"Flat",'IGM Paste'!R710)</f>
        <v>Flat</v>
      </c>
      <c r="N709" s="177">
        <f>'IGM Paste'!AH710</f>
        <v>0</v>
      </c>
      <c r="O709" s="403">
        <f>'IGM Paste'!O710</f>
        <v>0</v>
      </c>
      <c r="P709">
        <f>'IGM Paste'!BC710</f>
        <v>0</v>
      </c>
    </row>
    <row r="710" spans="1:16" x14ac:dyDescent="0.3">
      <c r="A710" s="334">
        <f>'IGM Paste'!A711</f>
        <v>0</v>
      </c>
      <c r="B710">
        <f>'IGM Paste'!Y711</f>
        <v>0</v>
      </c>
      <c r="C710">
        <f>'IGM Paste'!C711</f>
        <v>0</v>
      </c>
      <c r="D710" s="4">
        <f>'IGM Paste'!D711</f>
        <v>0</v>
      </c>
      <c r="E710">
        <f>'IGM Paste'!E711</f>
        <v>0</v>
      </c>
      <c r="F710">
        <f>'IGM Paste'!AL711</f>
        <v>0</v>
      </c>
      <c r="G710" s="763">
        <f>'IGM Paste'!AB711</f>
        <v>0</v>
      </c>
      <c r="H710" s="5">
        <f>'IGM Paste'!F711</f>
        <v>0</v>
      </c>
      <c r="I710" t="str">
        <f>IF('IGM Paste'!H711=0,"-",'IGM Paste'!H711)</f>
        <v>-</v>
      </c>
      <c r="J710" t="str">
        <f>IF('IGM Paste'!I711=0,"-",'IGM Paste'!I711)</f>
        <v>-</v>
      </c>
      <c r="K710" t="str">
        <f>IF('IGM Paste'!J711=0,"-",'IGM Paste'!J711)</f>
        <v>-</v>
      </c>
      <c r="L710">
        <f>'IGM Paste'!K711</f>
        <v>0</v>
      </c>
      <c r="M710" s="20" t="str">
        <f>IF('IGM Paste'!R711=0,"Flat",'IGM Paste'!R711)</f>
        <v>Flat</v>
      </c>
      <c r="N710" s="177">
        <f>'IGM Paste'!AH711</f>
        <v>0</v>
      </c>
      <c r="O710" s="403">
        <f>'IGM Paste'!O711</f>
        <v>0</v>
      </c>
      <c r="P710">
        <f>'IGM Paste'!BC711</f>
        <v>0</v>
      </c>
    </row>
    <row r="711" spans="1:16" x14ac:dyDescent="0.3">
      <c r="A711" s="334">
        <f>'IGM Paste'!A712</f>
        <v>0</v>
      </c>
      <c r="B711">
        <f>'IGM Paste'!Y712</f>
        <v>0</v>
      </c>
      <c r="C711">
        <f>'IGM Paste'!C712</f>
        <v>0</v>
      </c>
      <c r="D711" s="4">
        <f>'IGM Paste'!D712</f>
        <v>0</v>
      </c>
      <c r="E711">
        <f>'IGM Paste'!E712</f>
        <v>0</v>
      </c>
      <c r="F711">
        <f>'IGM Paste'!AL712</f>
        <v>0</v>
      </c>
      <c r="G711" s="763">
        <f>'IGM Paste'!AB712</f>
        <v>0</v>
      </c>
      <c r="H711" s="5">
        <f>'IGM Paste'!F712</f>
        <v>0</v>
      </c>
      <c r="I711" t="str">
        <f>IF('IGM Paste'!H712=0,"-",'IGM Paste'!H712)</f>
        <v>-</v>
      </c>
      <c r="J711" t="str">
        <f>IF('IGM Paste'!I712=0,"-",'IGM Paste'!I712)</f>
        <v>-</v>
      </c>
      <c r="K711" t="str">
        <f>IF('IGM Paste'!J712=0,"-",'IGM Paste'!J712)</f>
        <v>-</v>
      </c>
      <c r="L711">
        <f>'IGM Paste'!K712</f>
        <v>0</v>
      </c>
      <c r="M711" s="20" t="str">
        <f>IF('IGM Paste'!R712=0,"Flat",'IGM Paste'!R712)</f>
        <v>Flat</v>
      </c>
      <c r="N711" s="177">
        <f>'IGM Paste'!AH712</f>
        <v>0</v>
      </c>
      <c r="O711" s="403">
        <f>'IGM Paste'!O712</f>
        <v>0</v>
      </c>
      <c r="P711">
        <f>'IGM Paste'!BC712</f>
        <v>0</v>
      </c>
    </row>
    <row r="712" spans="1:16" x14ac:dyDescent="0.3">
      <c r="A712" s="334">
        <f>'IGM Paste'!A713</f>
        <v>0</v>
      </c>
      <c r="B712">
        <f>'IGM Paste'!Y713</f>
        <v>0</v>
      </c>
      <c r="C712">
        <f>'IGM Paste'!C713</f>
        <v>0</v>
      </c>
      <c r="D712" s="4">
        <f>'IGM Paste'!D713</f>
        <v>0</v>
      </c>
      <c r="E712">
        <f>'IGM Paste'!E713</f>
        <v>0</v>
      </c>
      <c r="F712">
        <f>'IGM Paste'!AL713</f>
        <v>0</v>
      </c>
      <c r="G712" s="763">
        <f>'IGM Paste'!AB713</f>
        <v>0</v>
      </c>
      <c r="H712" s="5">
        <f>'IGM Paste'!F713</f>
        <v>0</v>
      </c>
      <c r="I712" t="str">
        <f>IF('IGM Paste'!H713=0,"-",'IGM Paste'!H713)</f>
        <v>-</v>
      </c>
      <c r="J712" t="str">
        <f>IF('IGM Paste'!I713=0,"-",'IGM Paste'!I713)</f>
        <v>-</v>
      </c>
      <c r="K712" t="str">
        <f>IF('IGM Paste'!J713=0,"-",'IGM Paste'!J713)</f>
        <v>-</v>
      </c>
      <c r="L712">
        <f>'IGM Paste'!K713</f>
        <v>0</v>
      </c>
      <c r="M712" s="20" t="str">
        <f>IF('IGM Paste'!R713=0,"Flat",'IGM Paste'!R713)</f>
        <v>Flat</v>
      </c>
      <c r="N712" s="177">
        <f>'IGM Paste'!AH713</f>
        <v>0</v>
      </c>
      <c r="O712" s="403">
        <f>'IGM Paste'!O713</f>
        <v>0</v>
      </c>
      <c r="P712">
        <f>'IGM Paste'!BC713</f>
        <v>0</v>
      </c>
    </row>
    <row r="713" spans="1:16" x14ac:dyDescent="0.3">
      <c r="A713" s="334">
        <f>'IGM Paste'!A714</f>
        <v>0</v>
      </c>
      <c r="B713">
        <f>'IGM Paste'!Y714</f>
        <v>0</v>
      </c>
      <c r="C713">
        <f>'IGM Paste'!C714</f>
        <v>0</v>
      </c>
      <c r="D713" s="4">
        <f>'IGM Paste'!D714</f>
        <v>0</v>
      </c>
      <c r="E713">
        <f>'IGM Paste'!E714</f>
        <v>0</v>
      </c>
      <c r="F713">
        <f>'IGM Paste'!AL714</f>
        <v>0</v>
      </c>
      <c r="G713" s="763">
        <f>'IGM Paste'!AB714</f>
        <v>0</v>
      </c>
      <c r="H713" s="5">
        <f>'IGM Paste'!F714</f>
        <v>0</v>
      </c>
      <c r="I713" t="str">
        <f>IF('IGM Paste'!H714=0,"-",'IGM Paste'!H714)</f>
        <v>-</v>
      </c>
      <c r="J713" t="str">
        <f>IF('IGM Paste'!I714=0,"-",'IGM Paste'!I714)</f>
        <v>-</v>
      </c>
      <c r="K713" t="str">
        <f>IF('IGM Paste'!J714=0,"-",'IGM Paste'!J714)</f>
        <v>-</v>
      </c>
      <c r="L713">
        <f>'IGM Paste'!K714</f>
        <v>0</v>
      </c>
      <c r="M713" s="20" t="str">
        <f>IF('IGM Paste'!R714=0,"Flat",'IGM Paste'!R714)</f>
        <v>Flat</v>
      </c>
      <c r="N713" s="177">
        <f>'IGM Paste'!AH714</f>
        <v>0</v>
      </c>
      <c r="O713" s="403">
        <f>'IGM Paste'!O714</f>
        <v>0</v>
      </c>
      <c r="P713">
        <f>'IGM Paste'!BC714</f>
        <v>0</v>
      </c>
    </row>
    <row r="714" spans="1:16" x14ac:dyDescent="0.3">
      <c r="A714" s="334">
        <f>'IGM Paste'!A715</f>
        <v>0</v>
      </c>
      <c r="B714">
        <f>'IGM Paste'!Y715</f>
        <v>0</v>
      </c>
      <c r="C714">
        <f>'IGM Paste'!C715</f>
        <v>0</v>
      </c>
      <c r="D714" s="4">
        <f>'IGM Paste'!D715</f>
        <v>0</v>
      </c>
      <c r="E714">
        <f>'IGM Paste'!E715</f>
        <v>0</v>
      </c>
      <c r="F714">
        <f>'IGM Paste'!AL715</f>
        <v>0</v>
      </c>
      <c r="G714" s="763">
        <f>'IGM Paste'!AB715</f>
        <v>0</v>
      </c>
      <c r="H714" s="5">
        <f>'IGM Paste'!F715</f>
        <v>0</v>
      </c>
      <c r="I714" t="str">
        <f>IF('IGM Paste'!H715=0,"-",'IGM Paste'!H715)</f>
        <v>-</v>
      </c>
      <c r="J714" t="str">
        <f>IF('IGM Paste'!I715=0,"-",'IGM Paste'!I715)</f>
        <v>-</v>
      </c>
      <c r="K714" t="str">
        <f>IF('IGM Paste'!J715=0,"-",'IGM Paste'!J715)</f>
        <v>-</v>
      </c>
      <c r="L714">
        <f>'IGM Paste'!K715</f>
        <v>0</v>
      </c>
      <c r="M714" s="20" t="str">
        <f>IF('IGM Paste'!R715=0,"Flat",'IGM Paste'!R715)</f>
        <v>Flat</v>
      </c>
      <c r="N714" s="177">
        <f>'IGM Paste'!AH715</f>
        <v>0</v>
      </c>
      <c r="O714" s="403">
        <f>'IGM Paste'!O715</f>
        <v>0</v>
      </c>
      <c r="P714">
        <f>'IGM Paste'!BC715</f>
        <v>0</v>
      </c>
    </row>
    <row r="715" spans="1:16" x14ac:dyDescent="0.3">
      <c r="A715" s="334">
        <f>'IGM Paste'!A716</f>
        <v>0</v>
      </c>
      <c r="B715">
        <f>'IGM Paste'!Y716</f>
        <v>0</v>
      </c>
      <c r="C715">
        <f>'IGM Paste'!C716</f>
        <v>0</v>
      </c>
      <c r="D715" s="4">
        <f>'IGM Paste'!D716</f>
        <v>0</v>
      </c>
      <c r="E715">
        <f>'IGM Paste'!E716</f>
        <v>0</v>
      </c>
      <c r="F715">
        <f>'IGM Paste'!AL716</f>
        <v>0</v>
      </c>
      <c r="G715" s="763">
        <f>'IGM Paste'!AB716</f>
        <v>0</v>
      </c>
      <c r="H715" s="5">
        <f>'IGM Paste'!F716</f>
        <v>0</v>
      </c>
      <c r="I715" t="str">
        <f>IF('IGM Paste'!H716=0,"-",'IGM Paste'!H716)</f>
        <v>-</v>
      </c>
      <c r="J715" t="str">
        <f>IF('IGM Paste'!I716=0,"-",'IGM Paste'!I716)</f>
        <v>-</v>
      </c>
      <c r="K715" t="str">
        <f>IF('IGM Paste'!J716=0,"-",'IGM Paste'!J716)</f>
        <v>-</v>
      </c>
      <c r="L715">
        <f>'IGM Paste'!K716</f>
        <v>0</v>
      </c>
      <c r="M715" s="20" t="str">
        <f>IF('IGM Paste'!R716=0,"Flat",'IGM Paste'!R716)</f>
        <v>Flat</v>
      </c>
      <c r="N715" s="177">
        <f>'IGM Paste'!AH716</f>
        <v>0</v>
      </c>
      <c r="O715" s="403">
        <f>'IGM Paste'!O716</f>
        <v>0</v>
      </c>
      <c r="P715">
        <f>'IGM Paste'!BC716</f>
        <v>0</v>
      </c>
    </row>
    <row r="716" spans="1:16" x14ac:dyDescent="0.3">
      <c r="A716" s="334">
        <f>'IGM Paste'!A717</f>
        <v>0</v>
      </c>
      <c r="B716">
        <f>'IGM Paste'!Y717</f>
        <v>0</v>
      </c>
      <c r="C716">
        <f>'IGM Paste'!C717</f>
        <v>0</v>
      </c>
      <c r="D716" s="4">
        <f>'IGM Paste'!D717</f>
        <v>0</v>
      </c>
      <c r="E716">
        <f>'IGM Paste'!E717</f>
        <v>0</v>
      </c>
      <c r="F716">
        <f>'IGM Paste'!AL717</f>
        <v>0</v>
      </c>
      <c r="G716" s="763">
        <f>'IGM Paste'!AB717</f>
        <v>0</v>
      </c>
      <c r="H716" s="5">
        <f>'IGM Paste'!F717</f>
        <v>0</v>
      </c>
      <c r="I716" t="str">
        <f>IF('IGM Paste'!H717=0,"-",'IGM Paste'!H717)</f>
        <v>-</v>
      </c>
      <c r="J716" t="str">
        <f>IF('IGM Paste'!I717=0,"-",'IGM Paste'!I717)</f>
        <v>-</v>
      </c>
      <c r="K716" t="str">
        <f>IF('IGM Paste'!J717=0,"-",'IGM Paste'!J717)</f>
        <v>-</v>
      </c>
      <c r="L716">
        <f>'IGM Paste'!K717</f>
        <v>0</v>
      </c>
      <c r="M716" s="20" t="str">
        <f>IF('IGM Paste'!R717=0,"Flat",'IGM Paste'!R717)</f>
        <v>Flat</v>
      </c>
      <c r="N716" s="177">
        <f>'IGM Paste'!AH717</f>
        <v>0</v>
      </c>
      <c r="O716" s="403">
        <f>'IGM Paste'!O717</f>
        <v>0</v>
      </c>
      <c r="P716">
        <f>'IGM Paste'!BC717</f>
        <v>0</v>
      </c>
    </row>
    <row r="717" spans="1:16" x14ac:dyDescent="0.3">
      <c r="A717" s="334">
        <f>'IGM Paste'!A718</f>
        <v>0</v>
      </c>
      <c r="B717">
        <f>'IGM Paste'!Y718</f>
        <v>0</v>
      </c>
      <c r="C717">
        <f>'IGM Paste'!C718</f>
        <v>0</v>
      </c>
      <c r="D717" s="4">
        <f>'IGM Paste'!D718</f>
        <v>0</v>
      </c>
      <c r="E717">
        <f>'IGM Paste'!E718</f>
        <v>0</v>
      </c>
      <c r="F717">
        <f>'IGM Paste'!AL718</f>
        <v>0</v>
      </c>
      <c r="G717" s="763">
        <f>'IGM Paste'!AB718</f>
        <v>0</v>
      </c>
      <c r="H717" s="5">
        <f>'IGM Paste'!F718</f>
        <v>0</v>
      </c>
      <c r="I717" t="str">
        <f>IF('IGM Paste'!H718=0,"-",'IGM Paste'!H718)</f>
        <v>-</v>
      </c>
      <c r="J717" t="str">
        <f>IF('IGM Paste'!I718=0,"-",'IGM Paste'!I718)</f>
        <v>-</v>
      </c>
      <c r="K717" t="str">
        <f>IF('IGM Paste'!J718=0,"-",'IGM Paste'!J718)</f>
        <v>-</v>
      </c>
      <c r="L717">
        <f>'IGM Paste'!K718</f>
        <v>0</v>
      </c>
      <c r="M717" s="20" t="str">
        <f>IF('IGM Paste'!R718=0,"Flat",'IGM Paste'!R718)</f>
        <v>Flat</v>
      </c>
      <c r="N717" s="177">
        <f>'IGM Paste'!AH718</f>
        <v>0</v>
      </c>
      <c r="O717" s="403">
        <f>'IGM Paste'!O718</f>
        <v>0</v>
      </c>
      <c r="P717">
        <f>'IGM Paste'!BC718</f>
        <v>0</v>
      </c>
    </row>
    <row r="718" spans="1:16" x14ac:dyDescent="0.3">
      <c r="A718" s="334">
        <f>'IGM Paste'!A719</f>
        <v>0</v>
      </c>
      <c r="B718">
        <f>'IGM Paste'!Y719</f>
        <v>0</v>
      </c>
      <c r="C718">
        <f>'IGM Paste'!C719</f>
        <v>0</v>
      </c>
      <c r="D718" s="4">
        <f>'IGM Paste'!D719</f>
        <v>0</v>
      </c>
      <c r="E718">
        <f>'IGM Paste'!E719</f>
        <v>0</v>
      </c>
      <c r="F718">
        <f>'IGM Paste'!AL719</f>
        <v>0</v>
      </c>
      <c r="G718" s="763">
        <f>'IGM Paste'!AB719</f>
        <v>0</v>
      </c>
      <c r="H718" s="5">
        <f>'IGM Paste'!F719</f>
        <v>0</v>
      </c>
      <c r="I718" t="str">
        <f>IF('IGM Paste'!H719=0,"-",'IGM Paste'!H719)</f>
        <v>-</v>
      </c>
      <c r="J718" t="str">
        <f>IF('IGM Paste'!I719=0,"-",'IGM Paste'!I719)</f>
        <v>-</v>
      </c>
      <c r="K718" t="str">
        <f>IF('IGM Paste'!J719=0,"-",'IGM Paste'!J719)</f>
        <v>-</v>
      </c>
      <c r="L718">
        <f>'IGM Paste'!K719</f>
        <v>0</v>
      </c>
      <c r="M718" s="20" t="str">
        <f>IF('IGM Paste'!R719=0,"Flat",'IGM Paste'!R719)</f>
        <v>Flat</v>
      </c>
      <c r="N718" s="177">
        <f>'IGM Paste'!AH719</f>
        <v>0</v>
      </c>
      <c r="O718" s="403">
        <f>'IGM Paste'!O719</f>
        <v>0</v>
      </c>
      <c r="P718">
        <f>'IGM Paste'!BC719</f>
        <v>0</v>
      </c>
    </row>
    <row r="719" spans="1:16" x14ac:dyDescent="0.3">
      <c r="A719" s="334">
        <f>'IGM Paste'!A720</f>
        <v>0</v>
      </c>
      <c r="B719">
        <f>'IGM Paste'!Y720</f>
        <v>0</v>
      </c>
      <c r="C719">
        <f>'IGM Paste'!C720</f>
        <v>0</v>
      </c>
      <c r="D719" s="4">
        <f>'IGM Paste'!D720</f>
        <v>0</v>
      </c>
      <c r="E719">
        <f>'IGM Paste'!E720</f>
        <v>0</v>
      </c>
      <c r="F719">
        <f>'IGM Paste'!AL720</f>
        <v>0</v>
      </c>
      <c r="G719" s="763">
        <f>'IGM Paste'!AB720</f>
        <v>0</v>
      </c>
      <c r="H719" s="5">
        <f>'IGM Paste'!F720</f>
        <v>0</v>
      </c>
      <c r="I719" t="str">
        <f>IF('IGM Paste'!H720=0,"-",'IGM Paste'!H720)</f>
        <v>-</v>
      </c>
      <c r="J719" t="str">
        <f>IF('IGM Paste'!I720=0,"-",'IGM Paste'!I720)</f>
        <v>-</v>
      </c>
      <c r="K719" t="str">
        <f>IF('IGM Paste'!J720=0,"-",'IGM Paste'!J720)</f>
        <v>-</v>
      </c>
      <c r="L719">
        <f>'IGM Paste'!K720</f>
        <v>0</v>
      </c>
      <c r="M719" s="20" t="str">
        <f>IF('IGM Paste'!R720=0,"Flat",'IGM Paste'!R720)</f>
        <v>Flat</v>
      </c>
      <c r="N719" s="177">
        <f>'IGM Paste'!AH720</f>
        <v>0</v>
      </c>
      <c r="O719" s="403">
        <f>'IGM Paste'!O720</f>
        <v>0</v>
      </c>
      <c r="P719">
        <f>'IGM Paste'!BC720</f>
        <v>0</v>
      </c>
    </row>
    <row r="720" spans="1:16" x14ac:dyDescent="0.3">
      <c r="A720" s="334">
        <f>'IGM Paste'!A721</f>
        <v>0</v>
      </c>
      <c r="B720">
        <f>'IGM Paste'!Y721</f>
        <v>0</v>
      </c>
      <c r="C720">
        <f>'IGM Paste'!C721</f>
        <v>0</v>
      </c>
      <c r="D720" s="4">
        <f>'IGM Paste'!D721</f>
        <v>0</v>
      </c>
      <c r="E720">
        <f>'IGM Paste'!E721</f>
        <v>0</v>
      </c>
      <c r="F720">
        <f>'IGM Paste'!AL721</f>
        <v>0</v>
      </c>
      <c r="G720" s="763">
        <f>'IGM Paste'!AB721</f>
        <v>0</v>
      </c>
      <c r="H720" s="5">
        <f>'IGM Paste'!F721</f>
        <v>0</v>
      </c>
      <c r="I720" t="str">
        <f>IF('IGM Paste'!H721=0,"-",'IGM Paste'!H721)</f>
        <v>-</v>
      </c>
      <c r="J720" t="str">
        <f>IF('IGM Paste'!I721=0,"-",'IGM Paste'!I721)</f>
        <v>-</v>
      </c>
      <c r="K720" t="str">
        <f>IF('IGM Paste'!J721=0,"-",'IGM Paste'!J721)</f>
        <v>-</v>
      </c>
      <c r="L720">
        <f>'IGM Paste'!K721</f>
        <v>0</v>
      </c>
      <c r="M720" s="20" t="str">
        <f>IF('IGM Paste'!R721=0,"Flat",'IGM Paste'!R721)</f>
        <v>Flat</v>
      </c>
      <c r="N720" s="177">
        <f>'IGM Paste'!AH721</f>
        <v>0</v>
      </c>
      <c r="O720" s="403">
        <f>'IGM Paste'!O721</f>
        <v>0</v>
      </c>
      <c r="P720">
        <f>'IGM Paste'!BC721</f>
        <v>0</v>
      </c>
    </row>
    <row r="721" spans="1:16" x14ac:dyDescent="0.3">
      <c r="A721" s="334">
        <f>'IGM Paste'!A722</f>
        <v>0</v>
      </c>
      <c r="B721">
        <f>'IGM Paste'!Y722</f>
        <v>0</v>
      </c>
      <c r="C721">
        <f>'IGM Paste'!C722</f>
        <v>0</v>
      </c>
      <c r="D721" s="4">
        <f>'IGM Paste'!D722</f>
        <v>0</v>
      </c>
      <c r="E721">
        <f>'IGM Paste'!E722</f>
        <v>0</v>
      </c>
      <c r="F721">
        <f>'IGM Paste'!AL722</f>
        <v>0</v>
      </c>
      <c r="G721" s="763">
        <f>'IGM Paste'!AB722</f>
        <v>0</v>
      </c>
      <c r="H721" s="5">
        <f>'IGM Paste'!F722</f>
        <v>0</v>
      </c>
      <c r="I721" t="str">
        <f>IF('IGM Paste'!H722=0,"-",'IGM Paste'!H722)</f>
        <v>-</v>
      </c>
      <c r="J721" t="str">
        <f>IF('IGM Paste'!I722=0,"-",'IGM Paste'!I722)</f>
        <v>-</v>
      </c>
      <c r="K721" t="str">
        <f>IF('IGM Paste'!J722=0,"-",'IGM Paste'!J722)</f>
        <v>-</v>
      </c>
      <c r="L721">
        <f>'IGM Paste'!K722</f>
        <v>0</v>
      </c>
      <c r="M721" s="20" t="str">
        <f>IF('IGM Paste'!R722=0,"Flat",'IGM Paste'!R722)</f>
        <v>Flat</v>
      </c>
      <c r="N721" s="177">
        <f>'IGM Paste'!AH722</f>
        <v>0</v>
      </c>
      <c r="O721" s="403">
        <f>'IGM Paste'!O722</f>
        <v>0</v>
      </c>
      <c r="P721">
        <f>'IGM Paste'!BC722</f>
        <v>0</v>
      </c>
    </row>
    <row r="722" spans="1:16" x14ac:dyDescent="0.3">
      <c r="A722" s="334">
        <f>'IGM Paste'!A723</f>
        <v>0</v>
      </c>
      <c r="B722">
        <f>'IGM Paste'!Y723</f>
        <v>0</v>
      </c>
      <c r="C722">
        <f>'IGM Paste'!C723</f>
        <v>0</v>
      </c>
      <c r="D722" s="4">
        <f>'IGM Paste'!D723</f>
        <v>0</v>
      </c>
      <c r="E722">
        <f>'IGM Paste'!E723</f>
        <v>0</v>
      </c>
      <c r="F722">
        <f>'IGM Paste'!AL723</f>
        <v>0</v>
      </c>
      <c r="G722" s="763">
        <f>'IGM Paste'!AB723</f>
        <v>0</v>
      </c>
      <c r="H722" s="5">
        <f>'IGM Paste'!F723</f>
        <v>0</v>
      </c>
      <c r="I722" t="str">
        <f>IF('IGM Paste'!H723=0,"-",'IGM Paste'!H723)</f>
        <v>-</v>
      </c>
      <c r="J722" t="str">
        <f>IF('IGM Paste'!I723=0,"-",'IGM Paste'!I723)</f>
        <v>-</v>
      </c>
      <c r="K722" t="str">
        <f>IF('IGM Paste'!J723=0,"-",'IGM Paste'!J723)</f>
        <v>-</v>
      </c>
      <c r="L722">
        <f>'IGM Paste'!K723</f>
        <v>0</v>
      </c>
      <c r="M722" s="20" t="str">
        <f>IF('IGM Paste'!R723=0,"Flat",'IGM Paste'!R723)</f>
        <v>Flat</v>
      </c>
      <c r="N722" s="177">
        <f>'IGM Paste'!AH723</f>
        <v>0</v>
      </c>
      <c r="O722" s="403">
        <f>'IGM Paste'!O723</f>
        <v>0</v>
      </c>
      <c r="P722">
        <f>'IGM Paste'!BC723</f>
        <v>0</v>
      </c>
    </row>
    <row r="723" spans="1:16" x14ac:dyDescent="0.3">
      <c r="A723" s="334">
        <f>'IGM Paste'!A724</f>
        <v>0</v>
      </c>
      <c r="B723">
        <f>'IGM Paste'!Y724</f>
        <v>0</v>
      </c>
      <c r="C723">
        <f>'IGM Paste'!C724</f>
        <v>0</v>
      </c>
      <c r="D723" s="4">
        <f>'IGM Paste'!D724</f>
        <v>0</v>
      </c>
      <c r="E723">
        <f>'IGM Paste'!E724</f>
        <v>0</v>
      </c>
      <c r="F723">
        <f>'IGM Paste'!AL724</f>
        <v>0</v>
      </c>
      <c r="G723" s="763">
        <f>'IGM Paste'!AB724</f>
        <v>0</v>
      </c>
      <c r="H723" s="5">
        <f>'IGM Paste'!F724</f>
        <v>0</v>
      </c>
      <c r="I723" t="str">
        <f>IF('IGM Paste'!H724=0,"-",'IGM Paste'!H724)</f>
        <v>-</v>
      </c>
      <c r="J723" t="str">
        <f>IF('IGM Paste'!I724=0,"-",'IGM Paste'!I724)</f>
        <v>-</v>
      </c>
      <c r="K723" t="str">
        <f>IF('IGM Paste'!J724=0,"-",'IGM Paste'!J724)</f>
        <v>-</v>
      </c>
      <c r="L723">
        <f>'IGM Paste'!K724</f>
        <v>0</v>
      </c>
      <c r="M723" s="20" t="str">
        <f>IF('IGM Paste'!R724=0,"Flat",'IGM Paste'!R724)</f>
        <v>Flat</v>
      </c>
      <c r="N723" s="177">
        <f>'IGM Paste'!AH724</f>
        <v>0</v>
      </c>
      <c r="O723" s="403">
        <f>'IGM Paste'!O724</f>
        <v>0</v>
      </c>
      <c r="P723">
        <f>'IGM Paste'!BC724</f>
        <v>0</v>
      </c>
    </row>
    <row r="724" spans="1:16" x14ac:dyDescent="0.3">
      <c r="A724" s="334">
        <f>'IGM Paste'!A725</f>
        <v>0</v>
      </c>
      <c r="B724">
        <f>'IGM Paste'!Y725</f>
        <v>0</v>
      </c>
      <c r="C724">
        <f>'IGM Paste'!C725</f>
        <v>0</v>
      </c>
      <c r="D724" s="4">
        <f>'IGM Paste'!D725</f>
        <v>0</v>
      </c>
      <c r="E724">
        <f>'IGM Paste'!E725</f>
        <v>0</v>
      </c>
      <c r="F724">
        <f>'IGM Paste'!AL725</f>
        <v>0</v>
      </c>
      <c r="G724" s="763">
        <f>'IGM Paste'!AB725</f>
        <v>0</v>
      </c>
      <c r="H724" s="5">
        <f>'IGM Paste'!F725</f>
        <v>0</v>
      </c>
      <c r="I724" t="str">
        <f>IF('IGM Paste'!H725=0,"-",'IGM Paste'!H725)</f>
        <v>-</v>
      </c>
      <c r="J724" t="str">
        <f>IF('IGM Paste'!I725=0,"-",'IGM Paste'!I725)</f>
        <v>-</v>
      </c>
      <c r="K724" t="str">
        <f>IF('IGM Paste'!J725=0,"-",'IGM Paste'!J725)</f>
        <v>-</v>
      </c>
      <c r="L724">
        <f>'IGM Paste'!K725</f>
        <v>0</v>
      </c>
      <c r="M724" s="20" t="str">
        <f>IF('IGM Paste'!R725=0,"Flat",'IGM Paste'!R725)</f>
        <v>Flat</v>
      </c>
      <c r="N724" s="177">
        <f>'IGM Paste'!AH725</f>
        <v>0</v>
      </c>
      <c r="O724" s="403">
        <f>'IGM Paste'!O725</f>
        <v>0</v>
      </c>
      <c r="P724">
        <f>'IGM Paste'!BC725</f>
        <v>0</v>
      </c>
    </row>
    <row r="725" spans="1:16" x14ac:dyDescent="0.3">
      <c r="A725" s="334">
        <f>'IGM Paste'!A726</f>
        <v>0</v>
      </c>
      <c r="B725">
        <f>'IGM Paste'!Y726</f>
        <v>0</v>
      </c>
      <c r="C725">
        <f>'IGM Paste'!C726</f>
        <v>0</v>
      </c>
      <c r="D725" s="4">
        <f>'IGM Paste'!D726</f>
        <v>0</v>
      </c>
      <c r="E725">
        <f>'IGM Paste'!E726</f>
        <v>0</v>
      </c>
      <c r="F725">
        <f>'IGM Paste'!AL726</f>
        <v>0</v>
      </c>
      <c r="G725" s="763">
        <f>'IGM Paste'!AB726</f>
        <v>0</v>
      </c>
      <c r="H725" s="5">
        <f>'IGM Paste'!F726</f>
        <v>0</v>
      </c>
      <c r="I725" t="str">
        <f>IF('IGM Paste'!H726=0,"-",'IGM Paste'!H726)</f>
        <v>-</v>
      </c>
      <c r="J725" t="str">
        <f>IF('IGM Paste'!I726=0,"-",'IGM Paste'!I726)</f>
        <v>-</v>
      </c>
      <c r="K725" t="str">
        <f>IF('IGM Paste'!J726=0,"-",'IGM Paste'!J726)</f>
        <v>-</v>
      </c>
      <c r="L725">
        <f>'IGM Paste'!K726</f>
        <v>0</v>
      </c>
      <c r="M725" s="20" t="str">
        <f>IF('IGM Paste'!R726=0,"Flat",'IGM Paste'!R726)</f>
        <v>Flat</v>
      </c>
      <c r="N725" s="177">
        <f>'IGM Paste'!AH726</f>
        <v>0</v>
      </c>
      <c r="O725" s="403">
        <f>'IGM Paste'!O726</f>
        <v>0</v>
      </c>
      <c r="P725">
        <f>'IGM Paste'!BC726</f>
        <v>0</v>
      </c>
    </row>
    <row r="726" spans="1:16" x14ac:dyDescent="0.3">
      <c r="A726" s="334">
        <f>'IGM Paste'!A727</f>
        <v>0</v>
      </c>
      <c r="B726">
        <f>'IGM Paste'!Y727</f>
        <v>0</v>
      </c>
      <c r="C726">
        <f>'IGM Paste'!C727</f>
        <v>0</v>
      </c>
      <c r="D726" s="4">
        <f>'IGM Paste'!D727</f>
        <v>0</v>
      </c>
      <c r="E726">
        <f>'IGM Paste'!E727</f>
        <v>0</v>
      </c>
      <c r="F726">
        <f>'IGM Paste'!AL727</f>
        <v>0</v>
      </c>
      <c r="G726" s="763">
        <f>'IGM Paste'!AB727</f>
        <v>0</v>
      </c>
      <c r="H726" s="5">
        <f>'IGM Paste'!F727</f>
        <v>0</v>
      </c>
      <c r="I726" t="str">
        <f>IF('IGM Paste'!H727=0,"-",'IGM Paste'!H727)</f>
        <v>-</v>
      </c>
      <c r="J726" t="str">
        <f>IF('IGM Paste'!I727=0,"-",'IGM Paste'!I727)</f>
        <v>-</v>
      </c>
      <c r="K726" t="str">
        <f>IF('IGM Paste'!J727=0,"-",'IGM Paste'!J727)</f>
        <v>-</v>
      </c>
      <c r="L726">
        <f>'IGM Paste'!K727</f>
        <v>0</v>
      </c>
      <c r="M726" s="20" t="str">
        <f>IF('IGM Paste'!R727=0,"Flat",'IGM Paste'!R727)</f>
        <v>Flat</v>
      </c>
      <c r="N726" s="177">
        <f>'IGM Paste'!AH727</f>
        <v>0</v>
      </c>
      <c r="O726" s="403">
        <f>'IGM Paste'!O727</f>
        <v>0</v>
      </c>
      <c r="P726">
        <f>'IGM Paste'!BC727</f>
        <v>0</v>
      </c>
    </row>
    <row r="727" spans="1:16" x14ac:dyDescent="0.3">
      <c r="A727" s="334">
        <f>'IGM Paste'!A728</f>
        <v>0</v>
      </c>
      <c r="B727">
        <f>'IGM Paste'!Y728</f>
        <v>0</v>
      </c>
      <c r="C727">
        <f>'IGM Paste'!C728</f>
        <v>0</v>
      </c>
      <c r="D727" s="4">
        <f>'IGM Paste'!D728</f>
        <v>0</v>
      </c>
      <c r="E727">
        <f>'IGM Paste'!E728</f>
        <v>0</v>
      </c>
      <c r="F727">
        <f>'IGM Paste'!AL728</f>
        <v>0</v>
      </c>
      <c r="G727" s="763">
        <f>'IGM Paste'!AB728</f>
        <v>0</v>
      </c>
      <c r="H727" s="5">
        <f>'IGM Paste'!F728</f>
        <v>0</v>
      </c>
      <c r="I727" t="str">
        <f>IF('IGM Paste'!H728=0,"-",'IGM Paste'!H728)</f>
        <v>-</v>
      </c>
      <c r="J727" t="str">
        <f>IF('IGM Paste'!I728=0,"-",'IGM Paste'!I728)</f>
        <v>-</v>
      </c>
      <c r="K727" t="str">
        <f>IF('IGM Paste'!J728=0,"-",'IGM Paste'!J728)</f>
        <v>-</v>
      </c>
      <c r="L727">
        <f>'IGM Paste'!K728</f>
        <v>0</v>
      </c>
      <c r="M727" s="20" t="str">
        <f>IF('IGM Paste'!R728=0,"Flat",'IGM Paste'!R728)</f>
        <v>Flat</v>
      </c>
      <c r="N727" s="177">
        <f>'IGM Paste'!AH728</f>
        <v>0</v>
      </c>
      <c r="O727" s="403">
        <f>'IGM Paste'!O728</f>
        <v>0</v>
      </c>
      <c r="P727">
        <f>'IGM Paste'!BC728</f>
        <v>0</v>
      </c>
    </row>
    <row r="728" spans="1:16" x14ac:dyDescent="0.3">
      <c r="A728" s="334">
        <f>'IGM Paste'!A729</f>
        <v>0</v>
      </c>
      <c r="B728">
        <f>'IGM Paste'!Y729</f>
        <v>0</v>
      </c>
      <c r="C728">
        <f>'IGM Paste'!C729</f>
        <v>0</v>
      </c>
      <c r="D728" s="4">
        <f>'IGM Paste'!D729</f>
        <v>0</v>
      </c>
      <c r="E728">
        <f>'IGM Paste'!E729</f>
        <v>0</v>
      </c>
      <c r="F728">
        <f>'IGM Paste'!AL729</f>
        <v>0</v>
      </c>
      <c r="G728" s="763">
        <f>'IGM Paste'!AB729</f>
        <v>0</v>
      </c>
      <c r="H728" s="5">
        <f>'IGM Paste'!F729</f>
        <v>0</v>
      </c>
      <c r="I728" t="str">
        <f>IF('IGM Paste'!H729=0,"-",'IGM Paste'!H729)</f>
        <v>-</v>
      </c>
      <c r="J728" t="str">
        <f>IF('IGM Paste'!I729=0,"-",'IGM Paste'!I729)</f>
        <v>-</v>
      </c>
      <c r="K728" t="str">
        <f>IF('IGM Paste'!J729=0,"-",'IGM Paste'!J729)</f>
        <v>-</v>
      </c>
      <c r="L728">
        <f>'IGM Paste'!K729</f>
        <v>0</v>
      </c>
      <c r="M728" s="20" t="str">
        <f>IF('IGM Paste'!R729=0,"Flat",'IGM Paste'!R729)</f>
        <v>Flat</v>
      </c>
      <c r="N728" s="177">
        <f>'IGM Paste'!AH729</f>
        <v>0</v>
      </c>
      <c r="O728" s="403">
        <f>'IGM Paste'!O729</f>
        <v>0</v>
      </c>
      <c r="P728">
        <f>'IGM Paste'!BC729</f>
        <v>0</v>
      </c>
    </row>
    <row r="729" spans="1:16" x14ac:dyDescent="0.3">
      <c r="A729" s="334">
        <f>'IGM Paste'!A730</f>
        <v>0</v>
      </c>
      <c r="B729">
        <f>'IGM Paste'!Y730</f>
        <v>0</v>
      </c>
      <c r="C729">
        <f>'IGM Paste'!C730</f>
        <v>0</v>
      </c>
      <c r="D729" s="4">
        <f>'IGM Paste'!D730</f>
        <v>0</v>
      </c>
      <c r="E729">
        <f>'IGM Paste'!E730</f>
        <v>0</v>
      </c>
      <c r="F729">
        <f>'IGM Paste'!AL730</f>
        <v>0</v>
      </c>
      <c r="G729" s="763">
        <f>'IGM Paste'!AB730</f>
        <v>0</v>
      </c>
      <c r="H729" s="5">
        <f>'IGM Paste'!F730</f>
        <v>0</v>
      </c>
      <c r="I729" t="str">
        <f>IF('IGM Paste'!H730=0,"-",'IGM Paste'!H730)</f>
        <v>-</v>
      </c>
      <c r="J729" t="str">
        <f>IF('IGM Paste'!I730=0,"-",'IGM Paste'!I730)</f>
        <v>-</v>
      </c>
      <c r="K729" t="str">
        <f>IF('IGM Paste'!J730=0,"-",'IGM Paste'!J730)</f>
        <v>-</v>
      </c>
      <c r="L729">
        <f>'IGM Paste'!K730</f>
        <v>0</v>
      </c>
      <c r="M729" s="20" t="str">
        <f>IF('IGM Paste'!R730=0,"Flat",'IGM Paste'!R730)</f>
        <v>Flat</v>
      </c>
      <c r="N729" s="177">
        <f>'IGM Paste'!AH730</f>
        <v>0</v>
      </c>
      <c r="O729" s="403">
        <f>'IGM Paste'!O730</f>
        <v>0</v>
      </c>
      <c r="P729">
        <f>'IGM Paste'!BC730</f>
        <v>0</v>
      </c>
    </row>
    <row r="730" spans="1:16" x14ac:dyDescent="0.3">
      <c r="A730" s="334">
        <f>'IGM Paste'!A731</f>
        <v>0</v>
      </c>
      <c r="B730">
        <f>'IGM Paste'!Y731</f>
        <v>0</v>
      </c>
      <c r="C730">
        <f>'IGM Paste'!C731</f>
        <v>0</v>
      </c>
      <c r="D730" s="4">
        <f>'IGM Paste'!D731</f>
        <v>0</v>
      </c>
      <c r="E730">
        <f>'IGM Paste'!E731</f>
        <v>0</v>
      </c>
      <c r="F730">
        <f>'IGM Paste'!AL731</f>
        <v>0</v>
      </c>
      <c r="G730" s="763">
        <f>'IGM Paste'!AB731</f>
        <v>0</v>
      </c>
      <c r="H730" s="5">
        <f>'IGM Paste'!F731</f>
        <v>0</v>
      </c>
      <c r="I730" t="str">
        <f>IF('IGM Paste'!H731=0,"-",'IGM Paste'!H731)</f>
        <v>-</v>
      </c>
      <c r="J730" t="str">
        <f>IF('IGM Paste'!I731=0,"-",'IGM Paste'!I731)</f>
        <v>-</v>
      </c>
      <c r="K730" t="str">
        <f>IF('IGM Paste'!J731=0,"-",'IGM Paste'!J731)</f>
        <v>-</v>
      </c>
      <c r="L730">
        <f>'IGM Paste'!K731</f>
        <v>0</v>
      </c>
      <c r="M730" s="20" t="str">
        <f>IF('IGM Paste'!R731=0,"Flat",'IGM Paste'!R731)</f>
        <v>Flat</v>
      </c>
      <c r="N730" s="177">
        <f>'IGM Paste'!AH731</f>
        <v>0</v>
      </c>
      <c r="O730" s="403">
        <f>'IGM Paste'!O731</f>
        <v>0</v>
      </c>
      <c r="P730">
        <f>'IGM Paste'!BC731</f>
        <v>0</v>
      </c>
    </row>
    <row r="731" spans="1:16" x14ac:dyDescent="0.3">
      <c r="A731" s="334">
        <f>'IGM Paste'!A732</f>
        <v>0</v>
      </c>
      <c r="B731">
        <f>'IGM Paste'!Y732</f>
        <v>0</v>
      </c>
      <c r="C731">
        <f>'IGM Paste'!C732</f>
        <v>0</v>
      </c>
      <c r="D731" s="4">
        <f>'IGM Paste'!D732</f>
        <v>0</v>
      </c>
      <c r="E731">
        <f>'IGM Paste'!E732</f>
        <v>0</v>
      </c>
      <c r="F731">
        <f>'IGM Paste'!AL732</f>
        <v>0</v>
      </c>
      <c r="G731" s="763">
        <f>'IGM Paste'!AB732</f>
        <v>0</v>
      </c>
      <c r="H731" s="5">
        <f>'IGM Paste'!F732</f>
        <v>0</v>
      </c>
      <c r="I731" t="str">
        <f>IF('IGM Paste'!H732=0,"-",'IGM Paste'!H732)</f>
        <v>-</v>
      </c>
      <c r="J731" t="str">
        <f>IF('IGM Paste'!I732=0,"-",'IGM Paste'!I732)</f>
        <v>-</v>
      </c>
      <c r="K731" t="str">
        <f>IF('IGM Paste'!J732=0,"-",'IGM Paste'!J732)</f>
        <v>-</v>
      </c>
      <c r="L731">
        <f>'IGM Paste'!K732</f>
        <v>0</v>
      </c>
      <c r="M731" s="20" t="str">
        <f>IF('IGM Paste'!R732=0,"Flat",'IGM Paste'!R732)</f>
        <v>Flat</v>
      </c>
      <c r="N731" s="177">
        <f>'IGM Paste'!AH732</f>
        <v>0</v>
      </c>
      <c r="O731" s="403">
        <f>'IGM Paste'!O732</f>
        <v>0</v>
      </c>
      <c r="P731">
        <f>'IGM Paste'!BC732</f>
        <v>0</v>
      </c>
    </row>
    <row r="732" spans="1:16" x14ac:dyDescent="0.3">
      <c r="A732" s="334">
        <f>'IGM Paste'!A733</f>
        <v>0</v>
      </c>
      <c r="B732">
        <f>'IGM Paste'!Y733</f>
        <v>0</v>
      </c>
      <c r="C732">
        <f>'IGM Paste'!C733</f>
        <v>0</v>
      </c>
      <c r="D732" s="4">
        <f>'IGM Paste'!D733</f>
        <v>0</v>
      </c>
      <c r="E732">
        <f>'IGM Paste'!E733</f>
        <v>0</v>
      </c>
      <c r="F732">
        <f>'IGM Paste'!AL733</f>
        <v>0</v>
      </c>
      <c r="G732" s="763">
        <f>'IGM Paste'!AB733</f>
        <v>0</v>
      </c>
      <c r="H732" s="5">
        <f>'IGM Paste'!F733</f>
        <v>0</v>
      </c>
      <c r="I732" t="str">
        <f>IF('IGM Paste'!H733=0,"-",'IGM Paste'!H733)</f>
        <v>-</v>
      </c>
      <c r="J732" t="str">
        <f>IF('IGM Paste'!I733=0,"-",'IGM Paste'!I733)</f>
        <v>-</v>
      </c>
      <c r="K732" t="str">
        <f>IF('IGM Paste'!J733=0,"-",'IGM Paste'!J733)</f>
        <v>-</v>
      </c>
      <c r="L732">
        <f>'IGM Paste'!K733</f>
        <v>0</v>
      </c>
      <c r="M732" s="20" t="str">
        <f>IF('IGM Paste'!R733=0,"Flat",'IGM Paste'!R733)</f>
        <v>Flat</v>
      </c>
      <c r="N732" s="177">
        <f>'IGM Paste'!AH733</f>
        <v>0</v>
      </c>
      <c r="O732" s="403">
        <f>'IGM Paste'!O733</f>
        <v>0</v>
      </c>
      <c r="P732">
        <f>'IGM Paste'!BC733</f>
        <v>0</v>
      </c>
    </row>
    <row r="733" spans="1:16" x14ac:dyDescent="0.3">
      <c r="A733" s="334">
        <f>'IGM Paste'!A734</f>
        <v>0</v>
      </c>
      <c r="B733">
        <f>'IGM Paste'!Y734</f>
        <v>0</v>
      </c>
      <c r="C733">
        <f>'IGM Paste'!C734</f>
        <v>0</v>
      </c>
      <c r="D733" s="4">
        <f>'IGM Paste'!D734</f>
        <v>0</v>
      </c>
      <c r="E733">
        <f>'IGM Paste'!E734</f>
        <v>0</v>
      </c>
      <c r="F733">
        <f>'IGM Paste'!AL734</f>
        <v>0</v>
      </c>
      <c r="G733" s="763">
        <f>'IGM Paste'!AB734</f>
        <v>0</v>
      </c>
      <c r="H733" s="5">
        <f>'IGM Paste'!F734</f>
        <v>0</v>
      </c>
      <c r="I733" t="str">
        <f>IF('IGM Paste'!H734=0,"-",'IGM Paste'!H734)</f>
        <v>-</v>
      </c>
      <c r="J733" t="str">
        <f>IF('IGM Paste'!I734=0,"-",'IGM Paste'!I734)</f>
        <v>-</v>
      </c>
      <c r="K733" t="str">
        <f>IF('IGM Paste'!J734=0,"-",'IGM Paste'!J734)</f>
        <v>-</v>
      </c>
      <c r="L733">
        <f>'IGM Paste'!K734</f>
        <v>0</v>
      </c>
      <c r="M733" s="20" t="str">
        <f>IF('IGM Paste'!R734=0,"Flat",'IGM Paste'!R734)</f>
        <v>Flat</v>
      </c>
      <c r="N733" s="177">
        <f>'IGM Paste'!AH734</f>
        <v>0</v>
      </c>
      <c r="O733" s="403">
        <f>'IGM Paste'!O734</f>
        <v>0</v>
      </c>
      <c r="P733">
        <f>'IGM Paste'!BC734</f>
        <v>0</v>
      </c>
    </row>
    <row r="734" spans="1:16" x14ac:dyDescent="0.3">
      <c r="A734" s="334">
        <f>'IGM Paste'!A735</f>
        <v>0</v>
      </c>
      <c r="B734">
        <f>'IGM Paste'!Y735</f>
        <v>0</v>
      </c>
      <c r="C734">
        <f>'IGM Paste'!C735</f>
        <v>0</v>
      </c>
      <c r="D734" s="4">
        <f>'IGM Paste'!D735</f>
        <v>0</v>
      </c>
      <c r="E734">
        <f>'IGM Paste'!E735</f>
        <v>0</v>
      </c>
      <c r="F734">
        <f>'IGM Paste'!AL735</f>
        <v>0</v>
      </c>
      <c r="G734" s="763">
        <f>'IGM Paste'!AB735</f>
        <v>0</v>
      </c>
      <c r="H734" s="5">
        <f>'IGM Paste'!F735</f>
        <v>0</v>
      </c>
      <c r="I734" t="str">
        <f>IF('IGM Paste'!H735=0,"-",'IGM Paste'!H735)</f>
        <v>-</v>
      </c>
      <c r="J734" t="str">
        <f>IF('IGM Paste'!I735=0,"-",'IGM Paste'!I735)</f>
        <v>-</v>
      </c>
      <c r="K734" t="str">
        <f>IF('IGM Paste'!J735=0,"-",'IGM Paste'!J735)</f>
        <v>-</v>
      </c>
      <c r="L734">
        <f>'IGM Paste'!K735</f>
        <v>0</v>
      </c>
      <c r="M734" s="20" t="str">
        <f>IF('IGM Paste'!R735=0,"Flat",'IGM Paste'!R735)</f>
        <v>Flat</v>
      </c>
      <c r="N734" s="177">
        <f>'IGM Paste'!AH735</f>
        <v>0</v>
      </c>
      <c r="O734" s="403">
        <f>'IGM Paste'!O735</f>
        <v>0</v>
      </c>
      <c r="P734">
        <f>'IGM Paste'!BC735</f>
        <v>0</v>
      </c>
    </row>
    <row r="735" spans="1:16" x14ac:dyDescent="0.3">
      <c r="A735" s="334">
        <f>'IGM Paste'!A736</f>
        <v>0</v>
      </c>
      <c r="B735">
        <f>'IGM Paste'!Y736</f>
        <v>0</v>
      </c>
      <c r="C735">
        <f>'IGM Paste'!C736</f>
        <v>0</v>
      </c>
      <c r="D735" s="4">
        <f>'IGM Paste'!D736</f>
        <v>0</v>
      </c>
      <c r="E735">
        <f>'IGM Paste'!E736</f>
        <v>0</v>
      </c>
      <c r="F735">
        <f>'IGM Paste'!AL736</f>
        <v>0</v>
      </c>
      <c r="G735" s="763">
        <f>'IGM Paste'!AB736</f>
        <v>0</v>
      </c>
      <c r="H735" s="5">
        <f>'IGM Paste'!F736</f>
        <v>0</v>
      </c>
      <c r="I735" t="str">
        <f>IF('IGM Paste'!H736=0,"-",'IGM Paste'!H736)</f>
        <v>-</v>
      </c>
      <c r="J735" t="str">
        <f>IF('IGM Paste'!I736=0,"-",'IGM Paste'!I736)</f>
        <v>-</v>
      </c>
      <c r="K735" t="str">
        <f>IF('IGM Paste'!J736=0,"-",'IGM Paste'!J736)</f>
        <v>-</v>
      </c>
      <c r="L735">
        <f>'IGM Paste'!K736</f>
        <v>0</v>
      </c>
      <c r="M735" s="20" t="str">
        <f>IF('IGM Paste'!R736=0,"Flat",'IGM Paste'!R736)</f>
        <v>Flat</v>
      </c>
      <c r="N735" s="177">
        <f>'IGM Paste'!AH736</f>
        <v>0</v>
      </c>
      <c r="O735" s="403">
        <f>'IGM Paste'!O736</f>
        <v>0</v>
      </c>
      <c r="P735">
        <f>'IGM Paste'!BC736</f>
        <v>0</v>
      </c>
    </row>
    <row r="736" spans="1:16" x14ac:dyDescent="0.3">
      <c r="A736" s="334">
        <f>'IGM Paste'!A737</f>
        <v>0</v>
      </c>
      <c r="B736">
        <f>'IGM Paste'!Y737</f>
        <v>0</v>
      </c>
      <c r="C736">
        <f>'IGM Paste'!C737</f>
        <v>0</v>
      </c>
      <c r="D736" s="4">
        <f>'IGM Paste'!D737</f>
        <v>0</v>
      </c>
      <c r="E736">
        <f>'IGM Paste'!E737</f>
        <v>0</v>
      </c>
      <c r="F736">
        <f>'IGM Paste'!AL737</f>
        <v>0</v>
      </c>
      <c r="G736" s="763">
        <f>'IGM Paste'!AB737</f>
        <v>0</v>
      </c>
      <c r="H736" s="5">
        <f>'IGM Paste'!F737</f>
        <v>0</v>
      </c>
      <c r="I736" t="str">
        <f>IF('IGM Paste'!H737=0,"-",'IGM Paste'!H737)</f>
        <v>-</v>
      </c>
      <c r="J736" t="str">
        <f>IF('IGM Paste'!I737=0,"-",'IGM Paste'!I737)</f>
        <v>-</v>
      </c>
      <c r="K736" t="str">
        <f>IF('IGM Paste'!J737=0,"-",'IGM Paste'!J737)</f>
        <v>-</v>
      </c>
      <c r="L736">
        <f>'IGM Paste'!K737</f>
        <v>0</v>
      </c>
      <c r="M736" s="20" t="str">
        <f>IF('IGM Paste'!R737=0,"Flat",'IGM Paste'!R737)</f>
        <v>Flat</v>
      </c>
      <c r="N736" s="177">
        <f>'IGM Paste'!AH737</f>
        <v>0</v>
      </c>
      <c r="O736" s="403">
        <f>'IGM Paste'!O737</f>
        <v>0</v>
      </c>
      <c r="P736">
        <f>'IGM Paste'!BC737</f>
        <v>0</v>
      </c>
    </row>
    <row r="737" spans="1:16" x14ac:dyDescent="0.3">
      <c r="A737" s="334">
        <f>'IGM Paste'!A738</f>
        <v>0</v>
      </c>
      <c r="B737">
        <f>'IGM Paste'!Y738</f>
        <v>0</v>
      </c>
      <c r="C737">
        <f>'IGM Paste'!C738</f>
        <v>0</v>
      </c>
      <c r="D737" s="4">
        <f>'IGM Paste'!D738</f>
        <v>0</v>
      </c>
      <c r="E737">
        <f>'IGM Paste'!E738</f>
        <v>0</v>
      </c>
      <c r="F737">
        <f>'IGM Paste'!AL738</f>
        <v>0</v>
      </c>
      <c r="G737" s="763">
        <f>'IGM Paste'!AB738</f>
        <v>0</v>
      </c>
      <c r="H737" s="5">
        <f>'IGM Paste'!F738</f>
        <v>0</v>
      </c>
      <c r="I737" t="str">
        <f>IF('IGM Paste'!H738=0,"-",'IGM Paste'!H738)</f>
        <v>-</v>
      </c>
      <c r="J737" t="str">
        <f>IF('IGM Paste'!I738=0,"-",'IGM Paste'!I738)</f>
        <v>-</v>
      </c>
      <c r="K737" t="str">
        <f>IF('IGM Paste'!J738=0,"-",'IGM Paste'!J738)</f>
        <v>-</v>
      </c>
      <c r="L737">
        <f>'IGM Paste'!K738</f>
        <v>0</v>
      </c>
      <c r="M737" s="20" t="str">
        <f>IF('IGM Paste'!R738=0,"Flat",'IGM Paste'!R738)</f>
        <v>Flat</v>
      </c>
      <c r="N737" s="177">
        <f>'IGM Paste'!AH738</f>
        <v>0</v>
      </c>
      <c r="O737" s="403">
        <f>'IGM Paste'!O738</f>
        <v>0</v>
      </c>
      <c r="P737">
        <f>'IGM Paste'!BC738</f>
        <v>0</v>
      </c>
    </row>
    <row r="738" spans="1:16" x14ac:dyDescent="0.3">
      <c r="A738" s="334">
        <f>'IGM Paste'!A739</f>
        <v>0</v>
      </c>
      <c r="B738">
        <f>'IGM Paste'!Y739</f>
        <v>0</v>
      </c>
      <c r="C738">
        <f>'IGM Paste'!C739</f>
        <v>0</v>
      </c>
      <c r="D738" s="4">
        <f>'IGM Paste'!D739</f>
        <v>0</v>
      </c>
      <c r="E738">
        <f>'IGM Paste'!E739</f>
        <v>0</v>
      </c>
      <c r="F738">
        <f>'IGM Paste'!AL739</f>
        <v>0</v>
      </c>
      <c r="G738" s="763">
        <f>'IGM Paste'!AB739</f>
        <v>0</v>
      </c>
      <c r="H738" s="5">
        <f>'IGM Paste'!F739</f>
        <v>0</v>
      </c>
      <c r="I738" t="str">
        <f>IF('IGM Paste'!H739=0,"-",'IGM Paste'!H739)</f>
        <v>-</v>
      </c>
      <c r="J738" t="str">
        <f>IF('IGM Paste'!I739=0,"-",'IGM Paste'!I739)</f>
        <v>-</v>
      </c>
      <c r="K738" t="str">
        <f>IF('IGM Paste'!J739=0,"-",'IGM Paste'!J739)</f>
        <v>-</v>
      </c>
      <c r="L738">
        <f>'IGM Paste'!K739</f>
        <v>0</v>
      </c>
      <c r="M738" s="20" t="str">
        <f>IF('IGM Paste'!R739=0,"Flat",'IGM Paste'!R739)</f>
        <v>Flat</v>
      </c>
      <c r="N738" s="177">
        <f>'IGM Paste'!AH739</f>
        <v>0</v>
      </c>
      <c r="O738" s="403">
        <f>'IGM Paste'!O739</f>
        <v>0</v>
      </c>
      <c r="P738">
        <f>'IGM Paste'!BC739</f>
        <v>0</v>
      </c>
    </row>
    <row r="739" spans="1:16" x14ac:dyDescent="0.3">
      <c r="A739" s="334">
        <f>'IGM Paste'!A740</f>
        <v>0</v>
      </c>
      <c r="B739">
        <f>'IGM Paste'!Y740</f>
        <v>0</v>
      </c>
      <c r="C739">
        <f>'IGM Paste'!C740</f>
        <v>0</v>
      </c>
      <c r="D739" s="4">
        <f>'IGM Paste'!D740</f>
        <v>0</v>
      </c>
      <c r="E739">
        <f>'IGM Paste'!E740</f>
        <v>0</v>
      </c>
      <c r="F739">
        <f>'IGM Paste'!AL740</f>
        <v>0</v>
      </c>
      <c r="G739" s="763">
        <f>'IGM Paste'!AB740</f>
        <v>0</v>
      </c>
      <c r="H739" s="5">
        <f>'IGM Paste'!F740</f>
        <v>0</v>
      </c>
      <c r="I739" t="str">
        <f>IF('IGM Paste'!H740=0,"-",'IGM Paste'!H740)</f>
        <v>-</v>
      </c>
      <c r="J739" t="str">
        <f>IF('IGM Paste'!I740=0,"-",'IGM Paste'!I740)</f>
        <v>-</v>
      </c>
      <c r="K739" t="str">
        <f>IF('IGM Paste'!J740=0,"-",'IGM Paste'!J740)</f>
        <v>-</v>
      </c>
      <c r="L739">
        <f>'IGM Paste'!K740</f>
        <v>0</v>
      </c>
      <c r="M739" s="20" t="str">
        <f>IF('IGM Paste'!R740=0,"Flat",'IGM Paste'!R740)</f>
        <v>Flat</v>
      </c>
      <c r="N739" s="177">
        <f>'IGM Paste'!AH740</f>
        <v>0</v>
      </c>
      <c r="O739" s="403">
        <f>'IGM Paste'!O740</f>
        <v>0</v>
      </c>
      <c r="P739">
        <f>'IGM Paste'!BC740</f>
        <v>0</v>
      </c>
    </row>
    <row r="740" spans="1:16" x14ac:dyDescent="0.3">
      <c r="A740" s="334">
        <f>'IGM Paste'!A741</f>
        <v>0</v>
      </c>
      <c r="B740">
        <f>'IGM Paste'!Y741</f>
        <v>0</v>
      </c>
      <c r="C740">
        <f>'IGM Paste'!C741</f>
        <v>0</v>
      </c>
      <c r="D740" s="4">
        <f>'IGM Paste'!D741</f>
        <v>0</v>
      </c>
      <c r="E740">
        <f>'IGM Paste'!E741</f>
        <v>0</v>
      </c>
      <c r="F740">
        <f>'IGM Paste'!AL741</f>
        <v>0</v>
      </c>
      <c r="G740" s="763">
        <f>'IGM Paste'!AB741</f>
        <v>0</v>
      </c>
      <c r="H740" s="5">
        <f>'IGM Paste'!F741</f>
        <v>0</v>
      </c>
      <c r="I740" t="str">
        <f>IF('IGM Paste'!H741=0,"-",'IGM Paste'!H741)</f>
        <v>-</v>
      </c>
      <c r="J740" t="str">
        <f>IF('IGM Paste'!I741=0,"-",'IGM Paste'!I741)</f>
        <v>-</v>
      </c>
      <c r="K740" t="str">
        <f>IF('IGM Paste'!J741=0,"-",'IGM Paste'!J741)</f>
        <v>-</v>
      </c>
      <c r="L740">
        <f>'IGM Paste'!K741</f>
        <v>0</v>
      </c>
      <c r="M740" s="20" t="str">
        <f>IF('IGM Paste'!R741=0,"Flat",'IGM Paste'!R741)</f>
        <v>Flat</v>
      </c>
      <c r="N740" s="177">
        <f>'IGM Paste'!AH741</f>
        <v>0</v>
      </c>
      <c r="O740" s="403">
        <f>'IGM Paste'!O741</f>
        <v>0</v>
      </c>
      <c r="P740">
        <f>'IGM Paste'!BC741</f>
        <v>0</v>
      </c>
    </row>
    <row r="741" spans="1:16" x14ac:dyDescent="0.3">
      <c r="A741" s="334">
        <f>'IGM Paste'!A742</f>
        <v>0</v>
      </c>
      <c r="B741">
        <f>'IGM Paste'!Y742</f>
        <v>0</v>
      </c>
      <c r="C741">
        <f>'IGM Paste'!C742</f>
        <v>0</v>
      </c>
      <c r="D741" s="4">
        <f>'IGM Paste'!D742</f>
        <v>0</v>
      </c>
      <c r="E741">
        <f>'IGM Paste'!E742</f>
        <v>0</v>
      </c>
      <c r="F741">
        <f>'IGM Paste'!AL742</f>
        <v>0</v>
      </c>
      <c r="G741" s="763">
        <f>'IGM Paste'!AB742</f>
        <v>0</v>
      </c>
      <c r="H741" s="5">
        <f>'IGM Paste'!F742</f>
        <v>0</v>
      </c>
      <c r="I741" t="str">
        <f>IF('IGM Paste'!H742=0,"-",'IGM Paste'!H742)</f>
        <v>-</v>
      </c>
      <c r="J741" t="str">
        <f>IF('IGM Paste'!I742=0,"-",'IGM Paste'!I742)</f>
        <v>-</v>
      </c>
      <c r="K741" t="str">
        <f>IF('IGM Paste'!J742=0,"-",'IGM Paste'!J742)</f>
        <v>-</v>
      </c>
      <c r="L741">
        <f>'IGM Paste'!K742</f>
        <v>0</v>
      </c>
      <c r="M741" s="20" t="str">
        <f>IF('IGM Paste'!R742=0,"Flat",'IGM Paste'!R742)</f>
        <v>Flat</v>
      </c>
      <c r="N741" s="177">
        <f>'IGM Paste'!AH742</f>
        <v>0</v>
      </c>
      <c r="O741" s="403">
        <f>'IGM Paste'!O742</f>
        <v>0</v>
      </c>
      <c r="P741">
        <f>'IGM Paste'!BC742</f>
        <v>0</v>
      </c>
    </row>
    <row r="742" spans="1:16" x14ac:dyDescent="0.3">
      <c r="A742" s="334">
        <f>'IGM Paste'!A743</f>
        <v>0</v>
      </c>
      <c r="B742">
        <f>'IGM Paste'!Y743</f>
        <v>0</v>
      </c>
      <c r="C742">
        <f>'IGM Paste'!C743</f>
        <v>0</v>
      </c>
      <c r="D742" s="4">
        <f>'IGM Paste'!D743</f>
        <v>0</v>
      </c>
      <c r="E742">
        <f>'IGM Paste'!E743</f>
        <v>0</v>
      </c>
      <c r="F742">
        <f>'IGM Paste'!AL743</f>
        <v>0</v>
      </c>
      <c r="G742" s="763">
        <f>'IGM Paste'!AB743</f>
        <v>0</v>
      </c>
      <c r="H742" s="5">
        <f>'IGM Paste'!F743</f>
        <v>0</v>
      </c>
      <c r="I742" t="str">
        <f>IF('IGM Paste'!H743=0,"-",'IGM Paste'!H743)</f>
        <v>-</v>
      </c>
      <c r="J742" t="str">
        <f>IF('IGM Paste'!I743=0,"-",'IGM Paste'!I743)</f>
        <v>-</v>
      </c>
      <c r="K742" t="str">
        <f>IF('IGM Paste'!J743=0,"-",'IGM Paste'!J743)</f>
        <v>-</v>
      </c>
      <c r="L742">
        <f>'IGM Paste'!K743</f>
        <v>0</v>
      </c>
      <c r="M742" s="20" t="str">
        <f>IF('IGM Paste'!R743=0,"Flat",'IGM Paste'!R743)</f>
        <v>Flat</v>
      </c>
      <c r="N742" s="177">
        <f>'IGM Paste'!AH743</f>
        <v>0</v>
      </c>
      <c r="O742" s="403">
        <f>'IGM Paste'!O743</f>
        <v>0</v>
      </c>
      <c r="P742">
        <f>'IGM Paste'!BC743</f>
        <v>0</v>
      </c>
    </row>
    <row r="743" spans="1:16" x14ac:dyDescent="0.3">
      <c r="A743" s="334">
        <f>'IGM Paste'!A744</f>
        <v>0</v>
      </c>
      <c r="B743">
        <f>'IGM Paste'!Y744</f>
        <v>0</v>
      </c>
      <c r="C743">
        <f>'IGM Paste'!C744</f>
        <v>0</v>
      </c>
      <c r="D743" s="4">
        <f>'IGM Paste'!D744</f>
        <v>0</v>
      </c>
      <c r="E743">
        <f>'IGM Paste'!E744</f>
        <v>0</v>
      </c>
      <c r="F743">
        <f>'IGM Paste'!AL744</f>
        <v>0</v>
      </c>
      <c r="G743" s="763">
        <f>'IGM Paste'!AB744</f>
        <v>0</v>
      </c>
      <c r="H743" s="5">
        <f>'IGM Paste'!F744</f>
        <v>0</v>
      </c>
      <c r="I743" t="str">
        <f>IF('IGM Paste'!H744=0,"-",'IGM Paste'!H744)</f>
        <v>-</v>
      </c>
      <c r="J743" t="str">
        <f>IF('IGM Paste'!I744=0,"-",'IGM Paste'!I744)</f>
        <v>-</v>
      </c>
      <c r="K743" t="str">
        <f>IF('IGM Paste'!J744=0,"-",'IGM Paste'!J744)</f>
        <v>-</v>
      </c>
      <c r="L743">
        <f>'IGM Paste'!K744</f>
        <v>0</v>
      </c>
      <c r="M743" s="20" t="str">
        <f>IF('IGM Paste'!R744=0,"Flat",'IGM Paste'!R744)</f>
        <v>Flat</v>
      </c>
      <c r="N743" s="177">
        <f>'IGM Paste'!AH744</f>
        <v>0</v>
      </c>
      <c r="O743" s="403">
        <f>'IGM Paste'!O744</f>
        <v>0</v>
      </c>
      <c r="P743">
        <f>'IGM Paste'!BC744</f>
        <v>0</v>
      </c>
    </row>
    <row r="744" spans="1:16" x14ac:dyDescent="0.3">
      <c r="A744" s="334">
        <f>'IGM Paste'!A745</f>
        <v>0</v>
      </c>
      <c r="B744">
        <f>'IGM Paste'!Y745</f>
        <v>0</v>
      </c>
      <c r="C744">
        <f>'IGM Paste'!C745</f>
        <v>0</v>
      </c>
      <c r="D744" s="4">
        <f>'IGM Paste'!D745</f>
        <v>0</v>
      </c>
      <c r="E744">
        <f>'IGM Paste'!E745</f>
        <v>0</v>
      </c>
      <c r="F744">
        <f>'IGM Paste'!AL745</f>
        <v>0</v>
      </c>
      <c r="G744" s="763">
        <f>'IGM Paste'!AB745</f>
        <v>0</v>
      </c>
      <c r="H744" s="5">
        <f>'IGM Paste'!F745</f>
        <v>0</v>
      </c>
      <c r="I744" t="str">
        <f>IF('IGM Paste'!H745=0,"-",'IGM Paste'!H745)</f>
        <v>-</v>
      </c>
      <c r="J744" t="str">
        <f>IF('IGM Paste'!I745=0,"-",'IGM Paste'!I745)</f>
        <v>-</v>
      </c>
      <c r="K744" t="str">
        <f>IF('IGM Paste'!J745=0,"-",'IGM Paste'!J745)</f>
        <v>-</v>
      </c>
      <c r="L744">
        <f>'IGM Paste'!K745</f>
        <v>0</v>
      </c>
      <c r="M744" s="20" t="str">
        <f>IF('IGM Paste'!R745=0,"Flat",'IGM Paste'!R745)</f>
        <v>Flat</v>
      </c>
      <c r="N744" s="177">
        <f>'IGM Paste'!AH745</f>
        <v>0</v>
      </c>
      <c r="O744" s="403">
        <f>'IGM Paste'!O745</f>
        <v>0</v>
      </c>
      <c r="P744">
        <f>'IGM Paste'!BC745</f>
        <v>0</v>
      </c>
    </row>
    <row r="745" spans="1:16" x14ac:dyDescent="0.3">
      <c r="A745" s="334">
        <f>'IGM Paste'!A746</f>
        <v>0</v>
      </c>
      <c r="B745">
        <f>'IGM Paste'!Y746</f>
        <v>0</v>
      </c>
      <c r="C745">
        <f>'IGM Paste'!C746</f>
        <v>0</v>
      </c>
      <c r="D745" s="4">
        <f>'IGM Paste'!D746</f>
        <v>0</v>
      </c>
      <c r="E745">
        <f>'IGM Paste'!E746</f>
        <v>0</v>
      </c>
      <c r="F745">
        <f>'IGM Paste'!AL746</f>
        <v>0</v>
      </c>
      <c r="G745" s="763">
        <f>'IGM Paste'!AB746</f>
        <v>0</v>
      </c>
      <c r="H745" s="5">
        <f>'IGM Paste'!F746</f>
        <v>0</v>
      </c>
      <c r="I745" t="str">
        <f>IF('IGM Paste'!H746=0,"-",'IGM Paste'!H746)</f>
        <v>-</v>
      </c>
      <c r="J745" t="str">
        <f>IF('IGM Paste'!I746=0,"-",'IGM Paste'!I746)</f>
        <v>-</v>
      </c>
      <c r="K745" t="str">
        <f>IF('IGM Paste'!J746=0,"-",'IGM Paste'!J746)</f>
        <v>-</v>
      </c>
      <c r="L745">
        <f>'IGM Paste'!K746</f>
        <v>0</v>
      </c>
      <c r="M745" s="20" t="str">
        <f>IF('IGM Paste'!R746=0,"Flat",'IGM Paste'!R746)</f>
        <v>Flat</v>
      </c>
      <c r="N745" s="177">
        <f>'IGM Paste'!AH746</f>
        <v>0</v>
      </c>
      <c r="O745" s="403">
        <f>'IGM Paste'!O746</f>
        <v>0</v>
      </c>
      <c r="P745">
        <f>'IGM Paste'!BC746</f>
        <v>0</v>
      </c>
    </row>
    <row r="746" spans="1:16" x14ac:dyDescent="0.3">
      <c r="A746" s="334">
        <f>'IGM Paste'!A747</f>
        <v>0</v>
      </c>
      <c r="B746">
        <f>'IGM Paste'!Y747</f>
        <v>0</v>
      </c>
      <c r="C746">
        <f>'IGM Paste'!C747</f>
        <v>0</v>
      </c>
      <c r="D746" s="4">
        <f>'IGM Paste'!D747</f>
        <v>0</v>
      </c>
      <c r="E746">
        <f>'IGM Paste'!E747</f>
        <v>0</v>
      </c>
      <c r="F746">
        <f>'IGM Paste'!AL747</f>
        <v>0</v>
      </c>
      <c r="G746" s="763">
        <f>'IGM Paste'!AB747</f>
        <v>0</v>
      </c>
      <c r="H746" s="5">
        <f>'IGM Paste'!F747</f>
        <v>0</v>
      </c>
      <c r="I746" t="str">
        <f>IF('IGM Paste'!H747=0,"-",'IGM Paste'!H747)</f>
        <v>-</v>
      </c>
      <c r="J746" t="str">
        <f>IF('IGM Paste'!I747=0,"-",'IGM Paste'!I747)</f>
        <v>-</v>
      </c>
      <c r="K746" t="str">
        <f>IF('IGM Paste'!J747=0,"-",'IGM Paste'!J747)</f>
        <v>-</v>
      </c>
      <c r="L746">
        <f>'IGM Paste'!K747</f>
        <v>0</v>
      </c>
      <c r="M746" s="20" t="str">
        <f>IF('IGM Paste'!R747=0,"Flat",'IGM Paste'!R747)</f>
        <v>Flat</v>
      </c>
      <c r="N746" s="177">
        <f>'IGM Paste'!AH747</f>
        <v>0</v>
      </c>
      <c r="O746" s="403">
        <f>'IGM Paste'!O747</f>
        <v>0</v>
      </c>
      <c r="P746">
        <f>'IGM Paste'!BC747</f>
        <v>0</v>
      </c>
    </row>
    <row r="747" spans="1:16" x14ac:dyDescent="0.3">
      <c r="A747" s="334">
        <f>'IGM Paste'!A748</f>
        <v>0</v>
      </c>
      <c r="B747">
        <f>'IGM Paste'!Y748</f>
        <v>0</v>
      </c>
      <c r="C747">
        <f>'IGM Paste'!C748</f>
        <v>0</v>
      </c>
      <c r="D747" s="4">
        <f>'IGM Paste'!D748</f>
        <v>0</v>
      </c>
      <c r="E747">
        <f>'IGM Paste'!E748</f>
        <v>0</v>
      </c>
      <c r="F747">
        <f>'IGM Paste'!AL748</f>
        <v>0</v>
      </c>
      <c r="G747" s="763">
        <f>'IGM Paste'!AB748</f>
        <v>0</v>
      </c>
      <c r="H747" s="5">
        <f>'IGM Paste'!F748</f>
        <v>0</v>
      </c>
      <c r="I747" t="str">
        <f>IF('IGM Paste'!H748=0,"-",'IGM Paste'!H748)</f>
        <v>-</v>
      </c>
      <c r="J747" t="str">
        <f>IF('IGM Paste'!I748=0,"-",'IGM Paste'!I748)</f>
        <v>-</v>
      </c>
      <c r="K747" t="str">
        <f>IF('IGM Paste'!J748=0,"-",'IGM Paste'!J748)</f>
        <v>-</v>
      </c>
      <c r="L747">
        <f>'IGM Paste'!K748</f>
        <v>0</v>
      </c>
      <c r="M747" s="20" t="str">
        <f>IF('IGM Paste'!R748=0,"Flat",'IGM Paste'!R748)</f>
        <v>Flat</v>
      </c>
      <c r="N747" s="177">
        <f>'IGM Paste'!AH748</f>
        <v>0</v>
      </c>
      <c r="O747" s="403">
        <f>'IGM Paste'!O748</f>
        <v>0</v>
      </c>
      <c r="P747">
        <f>'IGM Paste'!BC748</f>
        <v>0</v>
      </c>
    </row>
    <row r="748" spans="1:16" x14ac:dyDescent="0.3">
      <c r="A748" s="334">
        <f>'IGM Paste'!A749</f>
        <v>0</v>
      </c>
      <c r="B748">
        <f>'IGM Paste'!Y749</f>
        <v>0</v>
      </c>
      <c r="C748">
        <f>'IGM Paste'!C749</f>
        <v>0</v>
      </c>
      <c r="D748" s="4">
        <f>'IGM Paste'!D749</f>
        <v>0</v>
      </c>
      <c r="E748">
        <f>'IGM Paste'!E749</f>
        <v>0</v>
      </c>
      <c r="F748">
        <f>'IGM Paste'!AL749</f>
        <v>0</v>
      </c>
      <c r="G748" s="763">
        <f>'IGM Paste'!AB749</f>
        <v>0</v>
      </c>
      <c r="H748" s="5">
        <f>'IGM Paste'!F749</f>
        <v>0</v>
      </c>
      <c r="I748" t="str">
        <f>IF('IGM Paste'!H749=0,"-",'IGM Paste'!H749)</f>
        <v>-</v>
      </c>
      <c r="J748" t="str">
        <f>IF('IGM Paste'!I749=0,"-",'IGM Paste'!I749)</f>
        <v>-</v>
      </c>
      <c r="K748" t="str">
        <f>IF('IGM Paste'!J749=0,"-",'IGM Paste'!J749)</f>
        <v>-</v>
      </c>
      <c r="L748">
        <f>'IGM Paste'!K749</f>
        <v>0</v>
      </c>
      <c r="M748" s="20" t="str">
        <f>IF('IGM Paste'!R749=0,"Flat",'IGM Paste'!R749)</f>
        <v>Flat</v>
      </c>
      <c r="N748" s="177">
        <f>'IGM Paste'!AH749</f>
        <v>0</v>
      </c>
      <c r="O748" s="403">
        <f>'IGM Paste'!O749</f>
        <v>0</v>
      </c>
      <c r="P748">
        <f>'IGM Paste'!BC749</f>
        <v>0</v>
      </c>
    </row>
    <row r="749" spans="1:16" x14ac:dyDescent="0.3">
      <c r="A749" s="334">
        <f>'IGM Paste'!A750</f>
        <v>0</v>
      </c>
      <c r="B749">
        <f>'IGM Paste'!Y750</f>
        <v>0</v>
      </c>
      <c r="C749">
        <f>'IGM Paste'!C750</f>
        <v>0</v>
      </c>
      <c r="D749" s="4">
        <f>'IGM Paste'!D750</f>
        <v>0</v>
      </c>
      <c r="E749">
        <f>'IGM Paste'!E750</f>
        <v>0</v>
      </c>
      <c r="F749">
        <f>'IGM Paste'!AL750</f>
        <v>0</v>
      </c>
      <c r="G749" s="763">
        <f>'IGM Paste'!AB750</f>
        <v>0</v>
      </c>
      <c r="H749" s="5">
        <f>'IGM Paste'!F750</f>
        <v>0</v>
      </c>
      <c r="I749" t="str">
        <f>IF('IGM Paste'!H750=0,"-",'IGM Paste'!H750)</f>
        <v>-</v>
      </c>
      <c r="J749" t="str">
        <f>IF('IGM Paste'!I750=0,"-",'IGM Paste'!I750)</f>
        <v>-</v>
      </c>
      <c r="K749" t="str">
        <f>IF('IGM Paste'!J750=0,"-",'IGM Paste'!J750)</f>
        <v>-</v>
      </c>
      <c r="L749">
        <f>'IGM Paste'!K750</f>
        <v>0</v>
      </c>
      <c r="M749" s="20" t="str">
        <f>IF('IGM Paste'!R750=0,"Flat",'IGM Paste'!R750)</f>
        <v>Flat</v>
      </c>
      <c r="N749" s="177">
        <f>'IGM Paste'!AH750</f>
        <v>0</v>
      </c>
      <c r="O749" s="403">
        <f>'IGM Paste'!O750</f>
        <v>0</v>
      </c>
      <c r="P749">
        <f>'IGM Paste'!BC750</f>
        <v>0</v>
      </c>
    </row>
    <row r="750" spans="1:16" x14ac:dyDescent="0.3">
      <c r="A750" s="334">
        <f>'IGM Paste'!A751</f>
        <v>0</v>
      </c>
      <c r="B750">
        <f>'IGM Paste'!Y751</f>
        <v>0</v>
      </c>
      <c r="C750">
        <f>'IGM Paste'!C751</f>
        <v>0</v>
      </c>
      <c r="D750" s="4">
        <f>'IGM Paste'!D751</f>
        <v>0</v>
      </c>
      <c r="E750">
        <f>'IGM Paste'!E751</f>
        <v>0</v>
      </c>
      <c r="F750">
        <f>'IGM Paste'!AL751</f>
        <v>0</v>
      </c>
      <c r="G750" s="763">
        <f>'IGM Paste'!AB751</f>
        <v>0</v>
      </c>
      <c r="H750" s="5">
        <f>'IGM Paste'!F751</f>
        <v>0</v>
      </c>
      <c r="I750" t="str">
        <f>IF('IGM Paste'!H751=0,"-",'IGM Paste'!H751)</f>
        <v>-</v>
      </c>
      <c r="J750" t="str">
        <f>IF('IGM Paste'!I751=0,"-",'IGM Paste'!I751)</f>
        <v>-</v>
      </c>
      <c r="K750" t="str">
        <f>IF('IGM Paste'!J751=0,"-",'IGM Paste'!J751)</f>
        <v>-</v>
      </c>
      <c r="L750">
        <f>'IGM Paste'!K751</f>
        <v>0</v>
      </c>
      <c r="M750" s="20" t="str">
        <f>IF('IGM Paste'!R751=0,"Flat",'IGM Paste'!R751)</f>
        <v>Flat</v>
      </c>
      <c r="N750" s="177">
        <f>'IGM Paste'!AH751</f>
        <v>0</v>
      </c>
      <c r="O750" s="403">
        <f>'IGM Paste'!O751</f>
        <v>0</v>
      </c>
      <c r="P750">
        <f>'IGM Paste'!BC751</f>
        <v>0</v>
      </c>
    </row>
    <row r="751" spans="1:16" x14ac:dyDescent="0.3">
      <c r="A751" s="334">
        <f>'IGM Paste'!A752</f>
        <v>0</v>
      </c>
      <c r="B751">
        <f>'IGM Paste'!Y752</f>
        <v>0</v>
      </c>
      <c r="C751">
        <f>'IGM Paste'!C752</f>
        <v>0</v>
      </c>
      <c r="D751" s="4">
        <f>'IGM Paste'!D752</f>
        <v>0</v>
      </c>
      <c r="E751">
        <f>'IGM Paste'!E752</f>
        <v>0</v>
      </c>
      <c r="F751">
        <f>'IGM Paste'!AL752</f>
        <v>0</v>
      </c>
      <c r="G751" s="763">
        <f>'IGM Paste'!AB752</f>
        <v>0</v>
      </c>
      <c r="H751" s="5">
        <f>'IGM Paste'!F752</f>
        <v>0</v>
      </c>
      <c r="I751" t="str">
        <f>IF('IGM Paste'!H752=0,"-",'IGM Paste'!H752)</f>
        <v>-</v>
      </c>
      <c r="J751" t="str">
        <f>IF('IGM Paste'!I752=0,"-",'IGM Paste'!I752)</f>
        <v>-</v>
      </c>
      <c r="K751" t="str">
        <f>IF('IGM Paste'!J752=0,"-",'IGM Paste'!J752)</f>
        <v>-</v>
      </c>
      <c r="L751">
        <f>'IGM Paste'!K752</f>
        <v>0</v>
      </c>
      <c r="M751" s="20" t="str">
        <f>IF('IGM Paste'!R752=0,"Flat",'IGM Paste'!R752)</f>
        <v>Flat</v>
      </c>
      <c r="N751" s="177">
        <f>'IGM Paste'!AH752</f>
        <v>0</v>
      </c>
      <c r="O751" s="403">
        <f>'IGM Paste'!O752</f>
        <v>0</v>
      </c>
      <c r="P751">
        <f>'IGM Paste'!BC752</f>
        <v>0</v>
      </c>
    </row>
    <row r="752" spans="1:16" x14ac:dyDescent="0.3">
      <c r="A752" s="334">
        <f>'IGM Paste'!A753</f>
        <v>0</v>
      </c>
      <c r="B752">
        <f>'IGM Paste'!Y753</f>
        <v>0</v>
      </c>
      <c r="C752">
        <f>'IGM Paste'!C753</f>
        <v>0</v>
      </c>
      <c r="D752" s="4">
        <f>'IGM Paste'!D753</f>
        <v>0</v>
      </c>
      <c r="E752">
        <f>'IGM Paste'!E753</f>
        <v>0</v>
      </c>
      <c r="F752">
        <f>'IGM Paste'!AL753</f>
        <v>0</v>
      </c>
      <c r="G752" s="763">
        <f>'IGM Paste'!AB753</f>
        <v>0</v>
      </c>
      <c r="H752" s="5">
        <f>'IGM Paste'!F753</f>
        <v>0</v>
      </c>
      <c r="I752" t="str">
        <f>IF('IGM Paste'!H753=0,"-",'IGM Paste'!H753)</f>
        <v>-</v>
      </c>
      <c r="J752" t="str">
        <f>IF('IGM Paste'!I753=0,"-",'IGM Paste'!I753)</f>
        <v>-</v>
      </c>
      <c r="K752" t="str">
        <f>IF('IGM Paste'!J753=0,"-",'IGM Paste'!J753)</f>
        <v>-</v>
      </c>
      <c r="L752">
        <f>'IGM Paste'!K753</f>
        <v>0</v>
      </c>
      <c r="M752" s="20" t="str">
        <f>IF('IGM Paste'!R753=0,"Flat",'IGM Paste'!R753)</f>
        <v>Flat</v>
      </c>
      <c r="N752" s="177">
        <f>'IGM Paste'!AH753</f>
        <v>0</v>
      </c>
      <c r="O752" s="403">
        <f>'IGM Paste'!O753</f>
        <v>0</v>
      </c>
      <c r="P752">
        <f>'IGM Paste'!BC753</f>
        <v>0</v>
      </c>
    </row>
    <row r="753" spans="1:16" x14ac:dyDescent="0.3">
      <c r="A753" s="334">
        <f>'IGM Paste'!A754</f>
        <v>0</v>
      </c>
      <c r="B753">
        <f>'IGM Paste'!Y754</f>
        <v>0</v>
      </c>
      <c r="C753">
        <f>'IGM Paste'!C754</f>
        <v>0</v>
      </c>
      <c r="D753" s="4">
        <f>'IGM Paste'!D754</f>
        <v>0</v>
      </c>
      <c r="E753">
        <f>'IGM Paste'!E754</f>
        <v>0</v>
      </c>
      <c r="F753">
        <f>'IGM Paste'!AL754</f>
        <v>0</v>
      </c>
      <c r="G753" s="763">
        <f>'IGM Paste'!AB754</f>
        <v>0</v>
      </c>
      <c r="H753" s="5">
        <f>'IGM Paste'!F754</f>
        <v>0</v>
      </c>
      <c r="I753" t="str">
        <f>IF('IGM Paste'!H754=0,"-",'IGM Paste'!H754)</f>
        <v>-</v>
      </c>
      <c r="J753" t="str">
        <f>IF('IGM Paste'!I754=0,"-",'IGM Paste'!I754)</f>
        <v>-</v>
      </c>
      <c r="K753" t="str">
        <f>IF('IGM Paste'!J754=0,"-",'IGM Paste'!J754)</f>
        <v>-</v>
      </c>
      <c r="L753">
        <f>'IGM Paste'!K754</f>
        <v>0</v>
      </c>
      <c r="M753" s="20" t="str">
        <f>IF('IGM Paste'!R754=0,"Flat",'IGM Paste'!R754)</f>
        <v>Flat</v>
      </c>
      <c r="N753" s="177">
        <f>'IGM Paste'!AH754</f>
        <v>0</v>
      </c>
      <c r="O753" s="403">
        <f>'IGM Paste'!O754</f>
        <v>0</v>
      </c>
      <c r="P753">
        <f>'IGM Paste'!BC754</f>
        <v>0</v>
      </c>
    </row>
    <row r="754" spans="1:16" x14ac:dyDescent="0.3">
      <c r="A754" s="334">
        <f>'IGM Paste'!A755</f>
        <v>0</v>
      </c>
      <c r="B754">
        <f>'IGM Paste'!Y755</f>
        <v>0</v>
      </c>
      <c r="C754">
        <f>'IGM Paste'!C755</f>
        <v>0</v>
      </c>
      <c r="D754" s="4">
        <f>'IGM Paste'!D755</f>
        <v>0</v>
      </c>
      <c r="E754">
        <f>'IGM Paste'!E755</f>
        <v>0</v>
      </c>
      <c r="F754">
        <f>'IGM Paste'!AL755</f>
        <v>0</v>
      </c>
      <c r="G754" s="763">
        <f>'IGM Paste'!AB755</f>
        <v>0</v>
      </c>
      <c r="H754" s="5">
        <f>'IGM Paste'!F755</f>
        <v>0</v>
      </c>
      <c r="I754" t="str">
        <f>IF('IGM Paste'!H755=0,"-",'IGM Paste'!H755)</f>
        <v>-</v>
      </c>
      <c r="J754" t="str">
        <f>IF('IGM Paste'!I755=0,"-",'IGM Paste'!I755)</f>
        <v>-</v>
      </c>
      <c r="K754" t="str">
        <f>IF('IGM Paste'!J755=0,"-",'IGM Paste'!J755)</f>
        <v>-</v>
      </c>
      <c r="L754">
        <f>'IGM Paste'!K755</f>
        <v>0</v>
      </c>
      <c r="M754" s="20" t="str">
        <f>IF('IGM Paste'!R755=0,"Flat",'IGM Paste'!R755)</f>
        <v>Flat</v>
      </c>
      <c r="N754" s="177">
        <f>'IGM Paste'!AH755</f>
        <v>0</v>
      </c>
      <c r="O754" s="403">
        <f>'IGM Paste'!O755</f>
        <v>0</v>
      </c>
      <c r="P754">
        <f>'IGM Paste'!BC755</f>
        <v>0</v>
      </c>
    </row>
    <row r="755" spans="1:16" x14ac:dyDescent="0.3">
      <c r="A755" s="334">
        <f>'IGM Paste'!A756</f>
        <v>0</v>
      </c>
      <c r="B755">
        <f>'IGM Paste'!Y756</f>
        <v>0</v>
      </c>
      <c r="C755">
        <f>'IGM Paste'!C756</f>
        <v>0</v>
      </c>
      <c r="D755" s="4">
        <f>'IGM Paste'!D756</f>
        <v>0</v>
      </c>
      <c r="E755">
        <f>'IGM Paste'!E756</f>
        <v>0</v>
      </c>
      <c r="F755">
        <f>'IGM Paste'!AL756</f>
        <v>0</v>
      </c>
      <c r="G755" s="763">
        <f>'IGM Paste'!AB756</f>
        <v>0</v>
      </c>
      <c r="H755" s="5">
        <f>'IGM Paste'!F756</f>
        <v>0</v>
      </c>
      <c r="I755" t="str">
        <f>IF('IGM Paste'!H756=0,"-",'IGM Paste'!H756)</f>
        <v>-</v>
      </c>
      <c r="J755" t="str">
        <f>IF('IGM Paste'!I756=0,"-",'IGM Paste'!I756)</f>
        <v>-</v>
      </c>
      <c r="K755" t="str">
        <f>IF('IGM Paste'!J756=0,"-",'IGM Paste'!J756)</f>
        <v>-</v>
      </c>
      <c r="L755">
        <f>'IGM Paste'!K756</f>
        <v>0</v>
      </c>
      <c r="M755" s="20" t="str">
        <f>IF('IGM Paste'!R756=0,"Flat",'IGM Paste'!R756)</f>
        <v>Flat</v>
      </c>
      <c r="N755" s="177">
        <f>'IGM Paste'!AH756</f>
        <v>0</v>
      </c>
      <c r="O755" s="403">
        <f>'IGM Paste'!O756</f>
        <v>0</v>
      </c>
      <c r="P755">
        <f>'IGM Paste'!BC756</f>
        <v>0</v>
      </c>
    </row>
    <row r="756" spans="1:16" x14ac:dyDescent="0.3">
      <c r="A756" s="334">
        <f>'IGM Paste'!A757</f>
        <v>0</v>
      </c>
      <c r="B756">
        <f>'IGM Paste'!Y757</f>
        <v>0</v>
      </c>
      <c r="C756">
        <f>'IGM Paste'!C757</f>
        <v>0</v>
      </c>
      <c r="D756" s="4">
        <f>'IGM Paste'!D757</f>
        <v>0</v>
      </c>
      <c r="E756">
        <f>'IGM Paste'!E757</f>
        <v>0</v>
      </c>
      <c r="F756">
        <f>'IGM Paste'!AL757</f>
        <v>0</v>
      </c>
      <c r="G756" s="763">
        <f>'IGM Paste'!AB757</f>
        <v>0</v>
      </c>
      <c r="H756" s="5">
        <f>'IGM Paste'!F757</f>
        <v>0</v>
      </c>
      <c r="I756" t="str">
        <f>IF('IGM Paste'!H757=0,"-",'IGM Paste'!H757)</f>
        <v>-</v>
      </c>
      <c r="J756" t="str">
        <f>IF('IGM Paste'!I757=0,"-",'IGM Paste'!I757)</f>
        <v>-</v>
      </c>
      <c r="K756" t="str">
        <f>IF('IGM Paste'!J757=0,"-",'IGM Paste'!J757)</f>
        <v>-</v>
      </c>
      <c r="L756">
        <f>'IGM Paste'!K757</f>
        <v>0</v>
      </c>
      <c r="M756" s="20" t="str">
        <f>IF('IGM Paste'!R757=0,"Flat",'IGM Paste'!R757)</f>
        <v>Flat</v>
      </c>
      <c r="N756" s="177">
        <f>'IGM Paste'!AH757</f>
        <v>0</v>
      </c>
      <c r="O756" s="403">
        <f>'IGM Paste'!O757</f>
        <v>0</v>
      </c>
      <c r="P756">
        <f>'IGM Paste'!BC757</f>
        <v>0</v>
      </c>
    </row>
    <row r="757" spans="1:16" x14ac:dyDescent="0.3">
      <c r="A757" s="334">
        <f>'IGM Paste'!A758</f>
        <v>0</v>
      </c>
      <c r="B757">
        <f>'IGM Paste'!Y758</f>
        <v>0</v>
      </c>
      <c r="C757">
        <f>'IGM Paste'!C758</f>
        <v>0</v>
      </c>
      <c r="D757" s="4">
        <f>'IGM Paste'!D758</f>
        <v>0</v>
      </c>
      <c r="E757">
        <f>'IGM Paste'!E758</f>
        <v>0</v>
      </c>
      <c r="F757">
        <f>'IGM Paste'!AL758</f>
        <v>0</v>
      </c>
      <c r="G757" s="763">
        <f>'IGM Paste'!AB758</f>
        <v>0</v>
      </c>
      <c r="H757" s="5">
        <f>'IGM Paste'!F758</f>
        <v>0</v>
      </c>
      <c r="I757" t="str">
        <f>IF('IGM Paste'!H758=0,"-",'IGM Paste'!H758)</f>
        <v>-</v>
      </c>
      <c r="J757" t="str">
        <f>IF('IGM Paste'!I758=0,"-",'IGM Paste'!I758)</f>
        <v>-</v>
      </c>
      <c r="K757" t="str">
        <f>IF('IGM Paste'!J758=0,"-",'IGM Paste'!J758)</f>
        <v>-</v>
      </c>
      <c r="L757">
        <f>'IGM Paste'!K758</f>
        <v>0</v>
      </c>
      <c r="M757" s="20" t="str">
        <f>IF('IGM Paste'!R758=0,"Flat",'IGM Paste'!R758)</f>
        <v>Flat</v>
      </c>
      <c r="N757" s="177">
        <f>'IGM Paste'!AH758</f>
        <v>0</v>
      </c>
      <c r="O757" s="403">
        <f>'IGM Paste'!O758</f>
        <v>0</v>
      </c>
      <c r="P757">
        <f>'IGM Paste'!BC758</f>
        <v>0</v>
      </c>
    </row>
    <row r="758" spans="1:16" x14ac:dyDescent="0.3">
      <c r="A758" s="334">
        <f>'IGM Paste'!A759</f>
        <v>0</v>
      </c>
      <c r="B758">
        <f>'IGM Paste'!Y759</f>
        <v>0</v>
      </c>
      <c r="C758">
        <f>'IGM Paste'!C759</f>
        <v>0</v>
      </c>
      <c r="D758" s="4">
        <f>'IGM Paste'!D759</f>
        <v>0</v>
      </c>
      <c r="E758">
        <f>'IGM Paste'!E759</f>
        <v>0</v>
      </c>
      <c r="F758">
        <f>'IGM Paste'!AL759</f>
        <v>0</v>
      </c>
      <c r="G758" s="763">
        <f>'IGM Paste'!AB759</f>
        <v>0</v>
      </c>
      <c r="H758" s="5">
        <f>'IGM Paste'!F759</f>
        <v>0</v>
      </c>
      <c r="I758" t="str">
        <f>IF('IGM Paste'!H759=0,"-",'IGM Paste'!H759)</f>
        <v>-</v>
      </c>
      <c r="J758" t="str">
        <f>IF('IGM Paste'!I759=0,"-",'IGM Paste'!I759)</f>
        <v>-</v>
      </c>
      <c r="K758" t="str">
        <f>IF('IGM Paste'!J759=0,"-",'IGM Paste'!J759)</f>
        <v>-</v>
      </c>
      <c r="L758">
        <f>'IGM Paste'!K759</f>
        <v>0</v>
      </c>
      <c r="M758" s="20" t="str">
        <f>IF('IGM Paste'!R759=0,"Flat",'IGM Paste'!R759)</f>
        <v>Flat</v>
      </c>
      <c r="N758" s="177">
        <f>'IGM Paste'!AH759</f>
        <v>0</v>
      </c>
      <c r="O758" s="403">
        <f>'IGM Paste'!O759</f>
        <v>0</v>
      </c>
      <c r="P758">
        <f>'IGM Paste'!BC759</f>
        <v>0</v>
      </c>
    </row>
    <row r="759" spans="1:16" x14ac:dyDescent="0.3">
      <c r="A759" s="334">
        <f>'IGM Paste'!A760</f>
        <v>0</v>
      </c>
      <c r="B759">
        <f>'IGM Paste'!Y760</f>
        <v>0</v>
      </c>
      <c r="C759">
        <f>'IGM Paste'!C760</f>
        <v>0</v>
      </c>
      <c r="D759" s="4">
        <f>'IGM Paste'!D760</f>
        <v>0</v>
      </c>
      <c r="E759">
        <f>'IGM Paste'!E760</f>
        <v>0</v>
      </c>
      <c r="F759">
        <f>'IGM Paste'!AL760</f>
        <v>0</v>
      </c>
      <c r="G759" s="763">
        <f>'IGM Paste'!AB760</f>
        <v>0</v>
      </c>
      <c r="H759" s="5">
        <f>'IGM Paste'!F760</f>
        <v>0</v>
      </c>
      <c r="I759" t="str">
        <f>IF('IGM Paste'!H760=0,"-",'IGM Paste'!H760)</f>
        <v>-</v>
      </c>
      <c r="J759" t="str">
        <f>IF('IGM Paste'!I760=0,"-",'IGM Paste'!I760)</f>
        <v>-</v>
      </c>
      <c r="K759" t="str">
        <f>IF('IGM Paste'!J760=0,"-",'IGM Paste'!J760)</f>
        <v>-</v>
      </c>
      <c r="L759">
        <f>'IGM Paste'!K760</f>
        <v>0</v>
      </c>
      <c r="M759" s="20" t="str">
        <f>IF('IGM Paste'!R760=0,"Flat",'IGM Paste'!R760)</f>
        <v>Flat</v>
      </c>
      <c r="N759" s="177">
        <f>'IGM Paste'!AH760</f>
        <v>0</v>
      </c>
      <c r="O759" s="403">
        <f>'IGM Paste'!O760</f>
        <v>0</v>
      </c>
      <c r="P759">
        <f>'IGM Paste'!BC760</f>
        <v>0</v>
      </c>
    </row>
    <row r="760" spans="1:16" x14ac:dyDescent="0.3">
      <c r="A760" s="334">
        <f>'IGM Paste'!A761</f>
        <v>0</v>
      </c>
      <c r="B760">
        <f>'IGM Paste'!Y761</f>
        <v>0</v>
      </c>
      <c r="C760">
        <f>'IGM Paste'!C761</f>
        <v>0</v>
      </c>
      <c r="D760" s="4">
        <f>'IGM Paste'!D761</f>
        <v>0</v>
      </c>
      <c r="E760">
        <f>'IGM Paste'!E761</f>
        <v>0</v>
      </c>
      <c r="F760">
        <f>'IGM Paste'!AL761</f>
        <v>0</v>
      </c>
      <c r="G760" s="763">
        <f>'IGM Paste'!AB761</f>
        <v>0</v>
      </c>
      <c r="H760" s="5">
        <f>'IGM Paste'!F761</f>
        <v>0</v>
      </c>
      <c r="I760" t="str">
        <f>IF('IGM Paste'!H761=0,"-",'IGM Paste'!H761)</f>
        <v>-</v>
      </c>
      <c r="J760" t="str">
        <f>IF('IGM Paste'!I761=0,"-",'IGM Paste'!I761)</f>
        <v>-</v>
      </c>
      <c r="K760" t="str">
        <f>IF('IGM Paste'!J761=0,"-",'IGM Paste'!J761)</f>
        <v>-</v>
      </c>
      <c r="L760">
        <f>'IGM Paste'!K761</f>
        <v>0</v>
      </c>
      <c r="M760" s="20" t="str">
        <f>IF('IGM Paste'!R761=0,"Flat",'IGM Paste'!R761)</f>
        <v>Flat</v>
      </c>
      <c r="N760" s="177">
        <f>'IGM Paste'!AH761</f>
        <v>0</v>
      </c>
      <c r="O760" s="403">
        <f>'IGM Paste'!O761</f>
        <v>0</v>
      </c>
      <c r="P760">
        <f>'IGM Paste'!BC761</f>
        <v>0</v>
      </c>
    </row>
    <row r="761" spans="1:16" x14ac:dyDescent="0.3">
      <c r="A761" s="334">
        <f>'IGM Paste'!A762</f>
        <v>0</v>
      </c>
      <c r="B761">
        <f>'IGM Paste'!Y762</f>
        <v>0</v>
      </c>
      <c r="C761">
        <f>'IGM Paste'!C762</f>
        <v>0</v>
      </c>
      <c r="D761" s="4">
        <f>'IGM Paste'!D762</f>
        <v>0</v>
      </c>
      <c r="E761">
        <f>'IGM Paste'!E762</f>
        <v>0</v>
      </c>
      <c r="F761">
        <f>'IGM Paste'!AL762</f>
        <v>0</v>
      </c>
      <c r="G761" s="763">
        <f>'IGM Paste'!AB762</f>
        <v>0</v>
      </c>
      <c r="H761" s="5">
        <f>'IGM Paste'!F762</f>
        <v>0</v>
      </c>
      <c r="I761" t="str">
        <f>IF('IGM Paste'!H762=0,"-",'IGM Paste'!H762)</f>
        <v>-</v>
      </c>
      <c r="J761" t="str">
        <f>IF('IGM Paste'!I762=0,"-",'IGM Paste'!I762)</f>
        <v>-</v>
      </c>
      <c r="K761" t="str">
        <f>IF('IGM Paste'!J762=0,"-",'IGM Paste'!J762)</f>
        <v>-</v>
      </c>
      <c r="L761">
        <f>'IGM Paste'!K762</f>
        <v>0</v>
      </c>
      <c r="M761" s="20" t="str">
        <f>IF('IGM Paste'!R762=0,"Flat",'IGM Paste'!R762)</f>
        <v>Flat</v>
      </c>
      <c r="N761" s="177">
        <f>'IGM Paste'!AH762</f>
        <v>0</v>
      </c>
      <c r="O761" s="403">
        <f>'IGM Paste'!O762</f>
        <v>0</v>
      </c>
      <c r="P761">
        <f>'IGM Paste'!BC762</f>
        <v>0</v>
      </c>
    </row>
    <row r="762" spans="1:16" x14ac:dyDescent="0.3">
      <c r="A762" s="334">
        <f>'IGM Paste'!A763</f>
        <v>0</v>
      </c>
      <c r="B762">
        <f>'IGM Paste'!Y763</f>
        <v>0</v>
      </c>
      <c r="C762">
        <f>'IGM Paste'!C763</f>
        <v>0</v>
      </c>
      <c r="D762" s="4">
        <f>'IGM Paste'!D763</f>
        <v>0</v>
      </c>
      <c r="E762">
        <f>'IGM Paste'!E763</f>
        <v>0</v>
      </c>
      <c r="F762">
        <f>'IGM Paste'!AL763</f>
        <v>0</v>
      </c>
      <c r="G762" s="763">
        <f>'IGM Paste'!AB763</f>
        <v>0</v>
      </c>
      <c r="H762" s="5">
        <f>'IGM Paste'!F763</f>
        <v>0</v>
      </c>
      <c r="I762" t="str">
        <f>IF('IGM Paste'!H763=0,"-",'IGM Paste'!H763)</f>
        <v>-</v>
      </c>
      <c r="J762" t="str">
        <f>IF('IGM Paste'!I763=0,"-",'IGM Paste'!I763)</f>
        <v>-</v>
      </c>
      <c r="K762" t="str">
        <f>IF('IGM Paste'!J763=0,"-",'IGM Paste'!J763)</f>
        <v>-</v>
      </c>
      <c r="L762">
        <f>'IGM Paste'!K763</f>
        <v>0</v>
      </c>
      <c r="M762" s="20" t="str">
        <f>IF('IGM Paste'!R763=0,"Flat",'IGM Paste'!R763)</f>
        <v>Flat</v>
      </c>
      <c r="N762" s="177">
        <f>'IGM Paste'!AH763</f>
        <v>0</v>
      </c>
      <c r="O762" s="403">
        <f>'IGM Paste'!O763</f>
        <v>0</v>
      </c>
      <c r="P762">
        <f>'IGM Paste'!BC763</f>
        <v>0</v>
      </c>
    </row>
    <row r="763" spans="1:16" x14ac:dyDescent="0.3">
      <c r="A763" s="334">
        <f>'IGM Paste'!A764</f>
        <v>0</v>
      </c>
      <c r="B763">
        <f>'IGM Paste'!Y764</f>
        <v>0</v>
      </c>
      <c r="C763">
        <f>'IGM Paste'!C764</f>
        <v>0</v>
      </c>
      <c r="D763" s="4">
        <f>'IGM Paste'!D764</f>
        <v>0</v>
      </c>
      <c r="E763">
        <f>'IGM Paste'!E764</f>
        <v>0</v>
      </c>
      <c r="F763">
        <f>'IGM Paste'!AL764</f>
        <v>0</v>
      </c>
      <c r="G763" s="763">
        <f>'IGM Paste'!AB764</f>
        <v>0</v>
      </c>
      <c r="H763" s="5">
        <f>'IGM Paste'!F764</f>
        <v>0</v>
      </c>
      <c r="I763" t="str">
        <f>IF('IGM Paste'!H764=0,"-",'IGM Paste'!H764)</f>
        <v>-</v>
      </c>
      <c r="J763" t="str">
        <f>IF('IGM Paste'!I764=0,"-",'IGM Paste'!I764)</f>
        <v>-</v>
      </c>
      <c r="K763" t="str">
        <f>IF('IGM Paste'!J764=0,"-",'IGM Paste'!J764)</f>
        <v>-</v>
      </c>
      <c r="L763">
        <f>'IGM Paste'!K764</f>
        <v>0</v>
      </c>
      <c r="M763" s="20" t="str">
        <f>IF('IGM Paste'!R764=0,"Flat",'IGM Paste'!R764)</f>
        <v>Flat</v>
      </c>
      <c r="N763" s="177">
        <f>'IGM Paste'!AH764</f>
        <v>0</v>
      </c>
      <c r="O763" s="403">
        <f>'IGM Paste'!O764</f>
        <v>0</v>
      </c>
      <c r="P763">
        <f>'IGM Paste'!BC764</f>
        <v>0</v>
      </c>
    </row>
    <row r="764" spans="1:16" x14ac:dyDescent="0.3">
      <c r="A764" s="334">
        <f>'IGM Paste'!A765</f>
        <v>0</v>
      </c>
      <c r="B764">
        <f>'IGM Paste'!Y765</f>
        <v>0</v>
      </c>
      <c r="C764">
        <f>'IGM Paste'!C765</f>
        <v>0</v>
      </c>
      <c r="D764" s="4">
        <f>'IGM Paste'!D765</f>
        <v>0</v>
      </c>
      <c r="E764">
        <f>'IGM Paste'!E765</f>
        <v>0</v>
      </c>
      <c r="F764">
        <f>'IGM Paste'!AL765</f>
        <v>0</v>
      </c>
      <c r="G764" s="763">
        <f>'IGM Paste'!AB765</f>
        <v>0</v>
      </c>
      <c r="H764" s="5">
        <f>'IGM Paste'!F765</f>
        <v>0</v>
      </c>
      <c r="I764" t="str">
        <f>IF('IGM Paste'!H765=0,"-",'IGM Paste'!H765)</f>
        <v>-</v>
      </c>
      <c r="J764" t="str">
        <f>IF('IGM Paste'!I765=0,"-",'IGM Paste'!I765)</f>
        <v>-</v>
      </c>
      <c r="K764" t="str">
        <f>IF('IGM Paste'!J765=0,"-",'IGM Paste'!J765)</f>
        <v>-</v>
      </c>
      <c r="L764">
        <f>'IGM Paste'!K765</f>
        <v>0</v>
      </c>
      <c r="M764" s="20" t="str">
        <f>IF('IGM Paste'!R765=0,"Flat",'IGM Paste'!R765)</f>
        <v>Flat</v>
      </c>
      <c r="N764" s="177">
        <f>'IGM Paste'!AH765</f>
        <v>0</v>
      </c>
      <c r="O764" s="403">
        <f>'IGM Paste'!O765</f>
        <v>0</v>
      </c>
      <c r="P764">
        <f>'IGM Paste'!BC765</f>
        <v>0</v>
      </c>
    </row>
    <row r="765" spans="1:16" x14ac:dyDescent="0.3">
      <c r="A765" s="334">
        <f>'IGM Paste'!A766</f>
        <v>0</v>
      </c>
      <c r="B765">
        <f>'IGM Paste'!Y766</f>
        <v>0</v>
      </c>
      <c r="C765">
        <f>'IGM Paste'!C766</f>
        <v>0</v>
      </c>
      <c r="D765" s="4">
        <f>'IGM Paste'!D766</f>
        <v>0</v>
      </c>
      <c r="E765">
        <f>'IGM Paste'!E766</f>
        <v>0</v>
      </c>
      <c r="F765">
        <f>'IGM Paste'!AL766</f>
        <v>0</v>
      </c>
      <c r="G765" s="763">
        <f>'IGM Paste'!AB766</f>
        <v>0</v>
      </c>
      <c r="H765" s="5">
        <f>'IGM Paste'!F766</f>
        <v>0</v>
      </c>
      <c r="I765" t="str">
        <f>IF('IGM Paste'!H766=0,"-",'IGM Paste'!H766)</f>
        <v>-</v>
      </c>
      <c r="J765" t="str">
        <f>IF('IGM Paste'!I766=0,"-",'IGM Paste'!I766)</f>
        <v>-</v>
      </c>
      <c r="K765" t="str">
        <f>IF('IGM Paste'!J766=0,"-",'IGM Paste'!J766)</f>
        <v>-</v>
      </c>
      <c r="L765">
        <f>'IGM Paste'!K766</f>
        <v>0</v>
      </c>
      <c r="M765" s="20" t="str">
        <f>IF('IGM Paste'!R766=0,"Flat",'IGM Paste'!R766)</f>
        <v>Flat</v>
      </c>
      <c r="N765" s="177">
        <f>'IGM Paste'!AH766</f>
        <v>0</v>
      </c>
      <c r="O765" s="403">
        <f>'IGM Paste'!O766</f>
        <v>0</v>
      </c>
      <c r="P765">
        <f>'IGM Paste'!BC766</f>
        <v>0</v>
      </c>
    </row>
    <row r="766" spans="1:16" x14ac:dyDescent="0.3">
      <c r="A766" s="334">
        <f>'IGM Paste'!A767</f>
        <v>0</v>
      </c>
      <c r="B766">
        <f>'IGM Paste'!Y767</f>
        <v>0</v>
      </c>
      <c r="C766">
        <f>'IGM Paste'!C767</f>
        <v>0</v>
      </c>
      <c r="D766" s="4">
        <f>'IGM Paste'!D767</f>
        <v>0</v>
      </c>
      <c r="E766">
        <f>'IGM Paste'!E767</f>
        <v>0</v>
      </c>
      <c r="F766">
        <f>'IGM Paste'!AL767</f>
        <v>0</v>
      </c>
      <c r="G766" s="763">
        <f>'IGM Paste'!AB767</f>
        <v>0</v>
      </c>
      <c r="H766" s="5">
        <f>'IGM Paste'!F767</f>
        <v>0</v>
      </c>
      <c r="I766" t="str">
        <f>IF('IGM Paste'!H767=0,"-",'IGM Paste'!H767)</f>
        <v>-</v>
      </c>
      <c r="J766" t="str">
        <f>IF('IGM Paste'!I767=0,"-",'IGM Paste'!I767)</f>
        <v>-</v>
      </c>
      <c r="K766" t="str">
        <f>IF('IGM Paste'!J767=0,"-",'IGM Paste'!J767)</f>
        <v>-</v>
      </c>
      <c r="L766">
        <f>'IGM Paste'!K767</f>
        <v>0</v>
      </c>
      <c r="M766" s="20" t="str">
        <f>IF('IGM Paste'!R767=0,"Flat",'IGM Paste'!R767)</f>
        <v>Flat</v>
      </c>
      <c r="N766" s="177">
        <f>'IGM Paste'!AH767</f>
        <v>0</v>
      </c>
      <c r="O766" s="403">
        <f>'IGM Paste'!O767</f>
        <v>0</v>
      </c>
      <c r="P766">
        <f>'IGM Paste'!BC767</f>
        <v>0</v>
      </c>
    </row>
    <row r="767" spans="1:16" x14ac:dyDescent="0.3">
      <c r="A767" s="334">
        <f>'IGM Paste'!A768</f>
        <v>0</v>
      </c>
      <c r="B767">
        <f>'IGM Paste'!Y768</f>
        <v>0</v>
      </c>
      <c r="C767">
        <f>'IGM Paste'!C768</f>
        <v>0</v>
      </c>
      <c r="D767" s="4">
        <f>'IGM Paste'!D768</f>
        <v>0</v>
      </c>
      <c r="E767">
        <f>'IGM Paste'!E768</f>
        <v>0</v>
      </c>
      <c r="F767">
        <f>'IGM Paste'!AL768</f>
        <v>0</v>
      </c>
      <c r="G767" s="763">
        <f>'IGM Paste'!AB768</f>
        <v>0</v>
      </c>
      <c r="H767" s="5">
        <f>'IGM Paste'!F768</f>
        <v>0</v>
      </c>
      <c r="I767" t="str">
        <f>IF('IGM Paste'!H768=0,"-",'IGM Paste'!H768)</f>
        <v>-</v>
      </c>
      <c r="J767" t="str">
        <f>IF('IGM Paste'!I768=0,"-",'IGM Paste'!I768)</f>
        <v>-</v>
      </c>
      <c r="K767" t="str">
        <f>IF('IGM Paste'!J768=0,"-",'IGM Paste'!J768)</f>
        <v>-</v>
      </c>
      <c r="L767">
        <f>'IGM Paste'!K768</f>
        <v>0</v>
      </c>
      <c r="M767" s="20" t="str">
        <f>IF('IGM Paste'!R768=0,"Flat",'IGM Paste'!R768)</f>
        <v>Flat</v>
      </c>
      <c r="N767" s="177">
        <f>'IGM Paste'!AH768</f>
        <v>0</v>
      </c>
      <c r="O767" s="403">
        <f>'IGM Paste'!O768</f>
        <v>0</v>
      </c>
      <c r="P767">
        <f>'IGM Paste'!BC768</f>
        <v>0</v>
      </c>
    </row>
    <row r="768" spans="1:16" x14ac:dyDescent="0.3">
      <c r="A768" s="334">
        <f>'IGM Paste'!A769</f>
        <v>0</v>
      </c>
      <c r="B768">
        <f>'IGM Paste'!Y769</f>
        <v>0</v>
      </c>
      <c r="C768">
        <f>'IGM Paste'!C769</f>
        <v>0</v>
      </c>
      <c r="D768" s="4">
        <f>'IGM Paste'!D769</f>
        <v>0</v>
      </c>
      <c r="E768">
        <f>'IGM Paste'!E769</f>
        <v>0</v>
      </c>
      <c r="F768">
        <f>'IGM Paste'!AL769</f>
        <v>0</v>
      </c>
      <c r="G768" s="763">
        <f>'IGM Paste'!AB769</f>
        <v>0</v>
      </c>
      <c r="H768" s="5">
        <f>'IGM Paste'!F769</f>
        <v>0</v>
      </c>
      <c r="I768" t="str">
        <f>IF('IGM Paste'!H769=0,"-",'IGM Paste'!H769)</f>
        <v>-</v>
      </c>
      <c r="J768" t="str">
        <f>IF('IGM Paste'!I769=0,"-",'IGM Paste'!I769)</f>
        <v>-</v>
      </c>
      <c r="K768" t="str">
        <f>IF('IGM Paste'!J769=0,"-",'IGM Paste'!J769)</f>
        <v>-</v>
      </c>
      <c r="L768">
        <f>'IGM Paste'!K769</f>
        <v>0</v>
      </c>
      <c r="M768" s="20" t="str">
        <f>IF('IGM Paste'!R769=0,"Flat",'IGM Paste'!R769)</f>
        <v>Flat</v>
      </c>
      <c r="N768" s="177">
        <f>'IGM Paste'!AH769</f>
        <v>0</v>
      </c>
      <c r="O768" s="403">
        <f>'IGM Paste'!O769</f>
        <v>0</v>
      </c>
      <c r="P768">
        <f>'IGM Paste'!BC769</f>
        <v>0</v>
      </c>
    </row>
    <row r="769" spans="1:16" x14ac:dyDescent="0.3">
      <c r="A769" s="334">
        <f>'IGM Paste'!A770</f>
        <v>0</v>
      </c>
      <c r="B769">
        <f>'IGM Paste'!Y770</f>
        <v>0</v>
      </c>
      <c r="C769">
        <f>'IGM Paste'!C770</f>
        <v>0</v>
      </c>
      <c r="D769" s="4">
        <f>'IGM Paste'!D770</f>
        <v>0</v>
      </c>
      <c r="E769">
        <f>'IGM Paste'!E770</f>
        <v>0</v>
      </c>
      <c r="F769">
        <f>'IGM Paste'!AL770</f>
        <v>0</v>
      </c>
      <c r="G769" s="763">
        <f>'IGM Paste'!AB770</f>
        <v>0</v>
      </c>
      <c r="H769" s="5">
        <f>'IGM Paste'!F770</f>
        <v>0</v>
      </c>
      <c r="I769" t="str">
        <f>IF('IGM Paste'!H770=0,"-",'IGM Paste'!H770)</f>
        <v>-</v>
      </c>
      <c r="J769" t="str">
        <f>IF('IGM Paste'!I770=0,"-",'IGM Paste'!I770)</f>
        <v>-</v>
      </c>
      <c r="K769" t="str">
        <f>IF('IGM Paste'!J770=0,"-",'IGM Paste'!J770)</f>
        <v>-</v>
      </c>
      <c r="L769">
        <f>'IGM Paste'!K770</f>
        <v>0</v>
      </c>
      <c r="M769" s="20" t="str">
        <f>IF('IGM Paste'!R770=0,"Flat",'IGM Paste'!R770)</f>
        <v>Flat</v>
      </c>
      <c r="N769" s="177">
        <f>'IGM Paste'!AH770</f>
        <v>0</v>
      </c>
      <c r="O769" s="403">
        <f>'IGM Paste'!O770</f>
        <v>0</v>
      </c>
      <c r="P769">
        <f>'IGM Paste'!BC770</f>
        <v>0</v>
      </c>
    </row>
    <row r="770" spans="1:16" x14ac:dyDescent="0.3">
      <c r="A770" s="334">
        <f>'IGM Paste'!A771</f>
        <v>0</v>
      </c>
      <c r="B770">
        <f>'IGM Paste'!Y771</f>
        <v>0</v>
      </c>
      <c r="C770">
        <f>'IGM Paste'!C771</f>
        <v>0</v>
      </c>
      <c r="D770" s="4">
        <f>'IGM Paste'!D771</f>
        <v>0</v>
      </c>
      <c r="E770">
        <f>'IGM Paste'!E771</f>
        <v>0</v>
      </c>
      <c r="F770">
        <f>'IGM Paste'!AL771</f>
        <v>0</v>
      </c>
      <c r="G770" s="763">
        <f>'IGM Paste'!AB771</f>
        <v>0</v>
      </c>
      <c r="H770" s="5">
        <f>'IGM Paste'!F771</f>
        <v>0</v>
      </c>
      <c r="I770" t="str">
        <f>IF('IGM Paste'!H771=0,"-",'IGM Paste'!H771)</f>
        <v>-</v>
      </c>
      <c r="J770" t="str">
        <f>IF('IGM Paste'!I771=0,"-",'IGM Paste'!I771)</f>
        <v>-</v>
      </c>
      <c r="K770" t="str">
        <f>IF('IGM Paste'!J771=0,"-",'IGM Paste'!J771)</f>
        <v>-</v>
      </c>
      <c r="L770">
        <f>'IGM Paste'!K771</f>
        <v>0</v>
      </c>
      <c r="M770" s="20" t="str">
        <f>IF('IGM Paste'!R771=0,"Flat",'IGM Paste'!R771)</f>
        <v>Flat</v>
      </c>
      <c r="N770" s="177">
        <f>'IGM Paste'!AH771</f>
        <v>0</v>
      </c>
      <c r="O770" s="403">
        <f>'IGM Paste'!O771</f>
        <v>0</v>
      </c>
      <c r="P770">
        <f>'IGM Paste'!BC771</f>
        <v>0</v>
      </c>
    </row>
    <row r="771" spans="1:16" x14ac:dyDescent="0.3">
      <c r="A771" s="334">
        <f>'IGM Paste'!A772</f>
        <v>0</v>
      </c>
      <c r="B771">
        <f>'IGM Paste'!Y772</f>
        <v>0</v>
      </c>
      <c r="C771">
        <f>'IGM Paste'!C772</f>
        <v>0</v>
      </c>
      <c r="D771" s="4">
        <f>'IGM Paste'!D772</f>
        <v>0</v>
      </c>
      <c r="E771">
        <f>'IGM Paste'!E772</f>
        <v>0</v>
      </c>
      <c r="F771">
        <f>'IGM Paste'!AL772</f>
        <v>0</v>
      </c>
      <c r="G771" s="763">
        <f>'IGM Paste'!AB772</f>
        <v>0</v>
      </c>
      <c r="H771" s="5">
        <f>'IGM Paste'!F772</f>
        <v>0</v>
      </c>
      <c r="I771" t="str">
        <f>IF('IGM Paste'!H772=0,"-",'IGM Paste'!H772)</f>
        <v>-</v>
      </c>
      <c r="J771" t="str">
        <f>IF('IGM Paste'!I772=0,"-",'IGM Paste'!I772)</f>
        <v>-</v>
      </c>
      <c r="K771" t="str">
        <f>IF('IGM Paste'!J772=0,"-",'IGM Paste'!J772)</f>
        <v>-</v>
      </c>
      <c r="L771">
        <f>'IGM Paste'!K772</f>
        <v>0</v>
      </c>
      <c r="M771" s="20" t="str">
        <f>IF('IGM Paste'!R772=0,"Flat",'IGM Paste'!R772)</f>
        <v>Flat</v>
      </c>
      <c r="N771" s="177">
        <f>'IGM Paste'!AH772</f>
        <v>0</v>
      </c>
      <c r="O771" s="403">
        <f>'IGM Paste'!O772</f>
        <v>0</v>
      </c>
      <c r="P771">
        <f>'IGM Paste'!BC772</f>
        <v>0</v>
      </c>
    </row>
    <row r="772" spans="1:16" x14ac:dyDescent="0.3">
      <c r="A772" s="334">
        <f>'IGM Paste'!A773</f>
        <v>0</v>
      </c>
      <c r="B772">
        <f>'IGM Paste'!Y773</f>
        <v>0</v>
      </c>
      <c r="C772">
        <f>'IGM Paste'!C773</f>
        <v>0</v>
      </c>
      <c r="D772" s="4">
        <f>'IGM Paste'!D773</f>
        <v>0</v>
      </c>
      <c r="E772">
        <f>'IGM Paste'!E773</f>
        <v>0</v>
      </c>
      <c r="F772">
        <f>'IGM Paste'!AL773</f>
        <v>0</v>
      </c>
      <c r="G772" s="763">
        <f>'IGM Paste'!AB773</f>
        <v>0</v>
      </c>
      <c r="H772" s="5">
        <f>'IGM Paste'!F773</f>
        <v>0</v>
      </c>
      <c r="I772" t="str">
        <f>IF('IGM Paste'!H773=0,"-",'IGM Paste'!H773)</f>
        <v>-</v>
      </c>
      <c r="J772" t="str">
        <f>IF('IGM Paste'!I773=0,"-",'IGM Paste'!I773)</f>
        <v>-</v>
      </c>
      <c r="K772" t="str">
        <f>IF('IGM Paste'!J773=0,"-",'IGM Paste'!J773)</f>
        <v>-</v>
      </c>
      <c r="L772">
        <f>'IGM Paste'!K773</f>
        <v>0</v>
      </c>
      <c r="M772" s="20" t="str">
        <f>IF('IGM Paste'!R773=0,"Flat",'IGM Paste'!R773)</f>
        <v>Flat</v>
      </c>
      <c r="N772" s="177">
        <f>'IGM Paste'!AH773</f>
        <v>0</v>
      </c>
      <c r="O772" s="403">
        <f>'IGM Paste'!O773</f>
        <v>0</v>
      </c>
      <c r="P772">
        <f>'IGM Paste'!BC773</f>
        <v>0</v>
      </c>
    </row>
    <row r="773" spans="1:16" x14ac:dyDescent="0.3">
      <c r="A773" s="334">
        <f>'IGM Paste'!A774</f>
        <v>0</v>
      </c>
      <c r="B773">
        <f>'IGM Paste'!Y774</f>
        <v>0</v>
      </c>
      <c r="C773">
        <f>'IGM Paste'!C774</f>
        <v>0</v>
      </c>
      <c r="D773" s="4">
        <f>'IGM Paste'!D774</f>
        <v>0</v>
      </c>
      <c r="E773">
        <f>'IGM Paste'!E774</f>
        <v>0</v>
      </c>
      <c r="F773">
        <f>'IGM Paste'!AL774</f>
        <v>0</v>
      </c>
      <c r="G773" s="763">
        <f>'IGM Paste'!AB774</f>
        <v>0</v>
      </c>
      <c r="H773" s="5">
        <f>'IGM Paste'!F774</f>
        <v>0</v>
      </c>
      <c r="I773" t="str">
        <f>IF('IGM Paste'!H774=0,"-",'IGM Paste'!H774)</f>
        <v>-</v>
      </c>
      <c r="J773" t="str">
        <f>IF('IGM Paste'!I774=0,"-",'IGM Paste'!I774)</f>
        <v>-</v>
      </c>
      <c r="K773" t="str">
        <f>IF('IGM Paste'!J774=0,"-",'IGM Paste'!J774)</f>
        <v>-</v>
      </c>
      <c r="L773">
        <f>'IGM Paste'!K774</f>
        <v>0</v>
      </c>
      <c r="M773" s="20" t="str">
        <f>IF('IGM Paste'!R774=0,"Flat",'IGM Paste'!R774)</f>
        <v>Flat</v>
      </c>
      <c r="N773" s="177">
        <f>'IGM Paste'!AH774</f>
        <v>0</v>
      </c>
      <c r="O773" s="403">
        <f>'IGM Paste'!O774</f>
        <v>0</v>
      </c>
      <c r="P773">
        <f>'IGM Paste'!BC774</f>
        <v>0</v>
      </c>
    </row>
    <row r="774" spans="1:16" x14ac:dyDescent="0.3">
      <c r="A774" s="334">
        <f>'IGM Paste'!A775</f>
        <v>0</v>
      </c>
      <c r="B774">
        <f>'IGM Paste'!Y775</f>
        <v>0</v>
      </c>
      <c r="C774">
        <f>'IGM Paste'!C775</f>
        <v>0</v>
      </c>
      <c r="D774" s="4">
        <f>'IGM Paste'!D775</f>
        <v>0</v>
      </c>
      <c r="E774">
        <f>'IGM Paste'!E775</f>
        <v>0</v>
      </c>
      <c r="F774">
        <f>'IGM Paste'!AL775</f>
        <v>0</v>
      </c>
      <c r="G774" s="763">
        <f>'IGM Paste'!AB775</f>
        <v>0</v>
      </c>
      <c r="H774" s="5">
        <f>'IGM Paste'!F775</f>
        <v>0</v>
      </c>
      <c r="I774" t="str">
        <f>IF('IGM Paste'!H775=0,"-",'IGM Paste'!H775)</f>
        <v>-</v>
      </c>
      <c r="J774" t="str">
        <f>IF('IGM Paste'!I775=0,"-",'IGM Paste'!I775)</f>
        <v>-</v>
      </c>
      <c r="K774" t="str">
        <f>IF('IGM Paste'!J775=0,"-",'IGM Paste'!J775)</f>
        <v>-</v>
      </c>
      <c r="L774">
        <f>'IGM Paste'!K775</f>
        <v>0</v>
      </c>
      <c r="M774" s="20" t="str">
        <f>IF('IGM Paste'!R775=0,"Flat",'IGM Paste'!R775)</f>
        <v>Flat</v>
      </c>
      <c r="N774" s="177">
        <f>'IGM Paste'!AH775</f>
        <v>0</v>
      </c>
      <c r="O774" s="403">
        <f>'IGM Paste'!O775</f>
        <v>0</v>
      </c>
      <c r="P774">
        <f>'IGM Paste'!BC775</f>
        <v>0</v>
      </c>
    </row>
    <row r="775" spans="1:16" x14ac:dyDescent="0.3">
      <c r="A775" s="334">
        <f>'IGM Paste'!A776</f>
        <v>0</v>
      </c>
      <c r="B775">
        <f>'IGM Paste'!Y776</f>
        <v>0</v>
      </c>
      <c r="C775">
        <f>'IGM Paste'!C776</f>
        <v>0</v>
      </c>
      <c r="D775" s="4">
        <f>'IGM Paste'!D776</f>
        <v>0</v>
      </c>
      <c r="E775">
        <f>'IGM Paste'!E776</f>
        <v>0</v>
      </c>
      <c r="F775">
        <f>'IGM Paste'!AL776</f>
        <v>0</v>
      </c>
      <c r="G775" s="763">
        <f>'IGM Paste'!AB776</f>
        <v>0</v>
      </c>
      <c r="H775" s="5">
        <f>'IGM Paste'!F776</f>
        <v>0</v>
      </c>
      <c r="I775" t="str">
        <f>IF('IGM Paste'!H776=0,"-",'IGM Paste'!H776)</f>
        <v>-</v>
      </c>
      <c r="J775" t="str">
        <f>IF('IGM Paste'!I776=0,"-",'IGM Paste'!I776)</f>
        <v>-</v>
      </c>
      <c r="K775" t="str">
        <f>IF('IGM Paste'!J776=0,"-",'IGM Paste'!J776)</f>
        <v>-</v>
      </c>
      <c r="L775">
        <f>'IGM Paste'!K776</f>
        <v>0</v>
      </c>
      <c r="M775" s="20" t="str">
        <f>IF('IGM Paste'!R776=0,"Flat",'IGM Paste'!R776)</f>
        <v>Flat</v>
      </c>
      <c r="N775" s="177">
        <f>'IGM Paste'!AH776</f>
        <v>0</v>
      </c>
      <c r="O775" s="403">
        <f>'IGM Paste'!O776</f>
        <v>0</v>
      </c>
      <c r="P775">
        <f>'IGM Paste'!BC776</f>
        <v>0</v>
      </c>
    </row>
    <row r="776" spans="1:16" x14ac:dyDescent="0.3">
      <c r="A776" s="334">
        <f>'IGM Paste'!A777</f>
        <v>0</v>
      </c>
      <c r="B776">
        <f>'IGM Paste'!Y777</f>
        <v>0</v>
      </c>
      <c r="C776">
        <f>'IGM Paste'!C777</f>
        <v>0</v>
      </c>
      <c r="D776" s="4">
        <f>'IGM Paste'!D777</f>
        <v>0</v>
      </c>
      <c r="E776">
        <f>'IGM Paste'!E777</f>
        <v>0</v>
      </c>
      <c r="F776">
        <f>'IGM Paste'!AL777</f>
        <v>0</v>
      </c>
      <c r="G776" s="763">
        <f>'IGM Paste'!AB777</f>
        <v>0</v>
      </c>
      <c r="H776" s="5">
        <f>'IGM Paste'!F777</f>
        <v>0</v>
      </c>
      <c r="I776" t="str">
        <f>IF('IGM Paste'!H777=0,"-",'IGM Paste'!H777)</f>
        <v>-</v>
      </c>
      <c r="J776" t="str">
        <f>IF('IGM Paste'!I777=0,"-",'IGM Paste'!I777)</f>
        <v>-</v>
      </c>
      <c r="K776" t="str">
        <f>IF('IGM Paste'!J777=0,"-",'IGM Paste'!J777)</f>
        <v>-</v>
      </c>
      <c r="L776">
        <f>'IGM Paste'!K777</f>
        <v>0</v>
      </c>
      <c r="M776" s="20" t="str">
        <f>IF('IGM Paste'!R777=0,"Flat",'IGM Paste'!R777)</f>
        <v>Flat</v>
      </c>
      <c r="N776" s="177">
        <f>'IGM Paste'!AH777</f>
        <v>0</v>
      </c>
      <c r="O776" s="403">
        <f>'IGM Paste'!O777</f>
        <v>0</v>
      </c>
      <c r="P776">
        <f>'IGM Paste'!BC777</f>
        <v>0</v>
      </c>
    </row>
    <row r="777" spans="1:16" x14ac:dyDescent="0.3">
      <c r="A777" s="334">
        <f>'IGM Paste'!A778</f>
        <v>0</v>
      </c>
      <c r="B777">
        <f>'IGM Paste'!Y778</f>
        <v>0</v>
      </c>
      <c r="C777">
        <f>'IGM Paste'!C778</f>
        <v>0</v>
      </c>
      <c r="D777" s="4">
        <f>'IGM Paste'!D778</f>
        <v>0</v>
      </c>
      <c r="E777">
        <f>'IGM Paste'!E778</f>
        <v>0</v>
      </c>
      <c r="F777">
        <f>'IGM Paste'!AL778</f>
        <v>0</v>
      </c>
      <c r="G777" s="763">
        <f>'IGM Paste'!AB778</f>
        <v>0</v>
      </c>
      <c r="H777" s="5">
        <f>'IGM Paste'!F778</f>
        <v>0</v>
      </c>
      <c r="I777" t="str">
        <f>IF('IGM Paste'!H778=0,"-",'IGM Paste'!H778)</f>
        <v>-</v>
      </c>
      <c r="J777" t="str">
        <f>IF('IGM Paste'!I778=0,"-",'IGM Paste'!I778)</f>
        <v>-</v>
      </c>
      <c r="K777" t="str">
        <f>IF('IGM Paste'!J778=0,"-",'IGM Paste'!J778)</f>
        <v>-</v>
      </c>
      <c r="L777">
        <f>'IGM Paste'!K778</f>
        <v>0</v>
      </c>
      <c r="M777" s="20" t="str">
        <f>IF('IGM Paste'!R778=0,"Flat",'IGM Paste'!R778)</f>
        <v>Flat</v>
      </c>
      <c r="N777" s="177">
        <f>'IGM Paste'!AH778</f>
        <v>0</v>
      </c>
      <c r="O777" s="403">
        <f>'IGM Paste'!O778</f>
        <v>0</v>
      </c>
      <c r="P777">
        <f>'IGM Paste'!BC778</f>
        <v>0</v>
      </c>
    </row>
    <row r="778" spans="1:16" x14ac:dyDescent="0.3">
      <c r="A778" s="334">
        <f>'IGM Paste'!A779</f>
        <v>0</v>
      </c>
      <c r="B778">
        <f>'IGM Paste'!Y779</f>
        <v>0</v>
      </c>
      <c r="C778">
        <f>'IGM Paste'!C779</f>
        <v>0</v>
      </c>
      <c r="D778" s="4">
        <f>'IGM Paste'!D779</f>
        <v>0</v>
      </c>
      <c r="E778">
        <f>'IGM Paste'!E779</f>
        <v>0</v>
      </c>
      <c r="F778">
        <f>'IGM Paste'!AL779</f>
        <v>0</v>
      </c>
      <c r="G778" s="763">
        <f>'IGM Paste'!AB779</f>
        <v>0</v>
      </c>
      <c r="H778" s="5">
        <f>'IGM Paste'!F779</f>
        <v>0</v>
      </c>
      <c r="I778" t="str">
        <f>IF('IGM Paste'!H779=0,"-",'IGM Paste'!H779)</f>
        <v>-</v>
      </c>
      <c r="J778" t="str">
        <f>IF('IGM Paste'!I779=0,"-",'IGM Paste'!I779)</f>
        <v>-</v>
      </c>
      <c r="K778" t="str">
        <f>IF('IGM Paste'!J779=0,"-",'IGM Paste'!J779)</f>
        <v>-</v>
      </c>
      <c r="L778">
        <f>'IGM Paste'!K779</f>
        <v>0</v>
      </c>
      <c r="M778" s="20" t="str">
        <f>IF('IGM Paste'!R779=0,"Flat",'IGM Paste'!R779)</f>
        <v>Flat</v>
      </c>
      <c r="N778" s="177">
        <f>'IGM Paste'!AH779</f>
        <v>0</v>
      </c>
      <c r="O778" s="403">
        <f>'IGM Paste'!O779</f>
        <v>0</v>
      </c>
      <c r="P778">
        <f>'IGM Paste'!BC779</f>
        <v>0</v>
      </c>
    </row>
    <row r="779" spans="1:16" x14ac:dyDescent="0.3">
      <c r="A779" s="334">
        <f>'IGM Paste'!A780</f>
        <v>0</v>
      </c>
      <c r="B779">
        <f>'IGM Paste'!Y780</f>
        <v>0</v>
      </c>
      <c r="C779">
        <f>'IGM Paste'!C780</f>
        <v>0</v>
      </c>
      <c r="D779" s="4">
        <f>'IGM Paste'!D780</f>
        <v>0</v>
      </c>
      <c r="E779">
        <f>'IGM Paste'!E780</f>
        <v>0</v>
      </c>
      <c r="F779">
        <f>'IGM Paste'!AL780</f>
        <v>0</v>
      </c>
      <c r="G779" s="763">
        <f>'IGM Paste'!AB780</f>
        <v>0</v>
      </c>
      <c r="H779" s="5">
        <f>'IGM Paste'!F780</f>
        <v>0</v>
      </c>
      <c r="I779" t="str">
        <f>IF('IGM Paste'!H780=0,"-",'IGM Paste'!H780)</f>
        <v>-</v>
      </c>
      <c r="J779" t="str">
        <f>IF('IGM Paste'!I780=0,"-",'IGM Paste'!I780)</f>
        <v>-</v>
      </c>
      <c r="K779" t="str">
        <f>IF('IGM Paste'!J780=0,"-",'IGM Paste'!J780)</f>
        <v>-</v>
      </c>
      <c r="L779">
        <f>'IGM Paste'!K780</f>
        <v>0</v>
      </c>
      <c r="M779" s="20" t="str">
        <f>IF('IGM Paste'!R780=0,"Flat",'IGM Paste'!R780)</f>
        <v>Flat</v>
      </c>
      <c r="N779" s="177">
        <f>'IGM Paste'!AH780</f>
        <v>0</v>
      </c>
      <c r="O779" s="403">
        <f>'IGM Paste'!O780</f>
        <v>0</v>
      </c>
      <c r="P779">
        <f>'IGM Paste'!BC780</f>
        <v>0</v>
      </c>
    </row>
    <row r="780" spans="1:16" x14ac:dyDescent="0.3">
      <c r="A780" s="334">
        <f>'IGM Paste'!A781</f>
        <v>0</v>
      </c>
      <c r="B780">
        <f>'IGM Paste'!Y781</f>
        <v>0</v>
      </c>
      <c r="C780">
        <f>'IGM Paste'!C781</f>
        <v>0</v>
      </c>
      <c r="D780" s="4">
        <f>'IGM Paste'!D781</f>
        <v>0</v>
      </c>
      <c r="E780">
        <f>'IGM Paste'!E781</f>
        <v>0</v>
      </c>
      <c r="F780">
        <f>'IGM Paste'!AL781</f>
        <v>0</v>
      </c>
      <c r="G780" s="763">
        <f>'IGM Paste'!AB781</f>
        <v>0</v>
      </c>
      <c r="H780" s="5">
        <f>'IGM Paste'!F781</f>
        <v>0</v>
      </c>
      <c r="I780" t="str">
        <f>IF('IGM Paste'!H781=0,"-",'IGM Paste'!H781)</f>
        <v>-</v>
      </c>
      <c r="J780" t="str">
        <f>IF('IGM Paste'!I781=0,"-",'IGM Paste'!I781)</f>
        <v>-</v>
      </c>
      <c r="K780" t="str">
        <f>IF('IGM Paste'!J781=0,"-",'IGM Paste'!J781)</f>
        <v>-</v>
      </c>
      <c r="L780">
        <f>'IGM Paste'!K781</f>
        <v>0</v>
      </c>
      <c r="M780" s="20" t="str">
        <f>IF('IGM Paste'!R781=0,"Flat",'IGM Paste'!R781)</f>
        <v>Flat</v>
      </c>
      <c r="N780" s="177">
        <f>'IGM Paste'!AH781</f>
        <v>0</v>
      </c>
      <c r="O780" s="403">
        <f>'IGM Paste'!O781</f>
        <v>0</v>
      </c>
      <c r="P780">
        <f>'IGM Paste'!BC781</f>
        <v>0</v>
      </c>
    </row>
    <row r="781" spans="1:16" x14ac:dyDescent="0.3">
      <c r="A781" s="334">
        <f>'IGM Paste'!A782</f>
        <v>0</v>
      </c>
      <c r="B781">
        <f>'IGM Paste'!Y782</f>
        <v>0</v>
      </c>
      <c r="C781">
        <f>'IGM Paste'!C782</f>
        <v>0</v>
      </c>
      <c r="D781" s="4">
        <f>'IGM Paste'!D782</f>
        <v>0</v>
      </c>
      <c r="E781">
        <f>'IGM Paste'!E782</f>
        <v>0</v>
      </c>
      <c r="F781">
        <f>'IGM Paste'!AL782</f>
        <v>0</v>
      </c>
      <c r="G781" s="763">
        <f>'IGM Paste'!AB782</f>
        <v>0</v>
      </c>
      <c r="H781" s="5">
        <f>'IGM Paste'!F782</f>
        <v>0</v>
      </c>
      <c r="I781" t="str">
        <f>IF('IGM Paste'!H782=0,"-",'IGM Paste'!H782)</f>
        <v>-</v>
      </c>
      <c r="J781" t="str">
        <f>IF('IGM Paste'!I782=0,"-",'IGM Paste'!I782)</f>
        <v>-</v>
      </c>
      <c r="K781" t="str">
        <f>IF('IGM Paste'!J782=0,"-",'IGM Paste'!J782)</f>
        <v>-</v>
      </c>
      <c r="L781">
        <f>'IGM Paste'!K782</f>
        <v>0</v>
      </c>
      <c r="M781" s="20" t="str">
        <f>IF('IGM Paste'!R782=0,"Flat",'IGM Paste'!R782)</f>
        <v>Flat</v>
      </c>
      <c r="N781" s="177">
        <f>'IGM Paste'!AH782</f>
        <v>0</v>
      </c>
      <c r="O781" s="403">
        <f>'IGM Paste'!O782</f>
        <v>0</v>
      </c>
      <c r="P781">
        <f>'IGM Paste'!BC782</f>
        <v>0</v>
      </c>
    </row>
    <row r="782" spans="1:16" x14ac:dyDescent="0.3">
      <c r="A782" s="334">
        <f>'IGM Paste'!A783</f>
        <v>0</v>
      </c>
      <c r="B782">
        <f>'IGM Paste'!Y783</f>
        <v>0</v>
      </c>
      <c r="C782">
        <f>'IGM Paste'!C783</f>
        <v>0</v>
      </c>
      <c r="D782" s="4">
        <f>'IGM Paste'!D783</f>
        <v>0</v>
      </c>
      <c r="E782">
        <f>'IGM Paste'!E783</f>
        <v>0</v>
      </c>
      <c r="F782">
        <f>'IGM Paste'!AL783</f>
        <v>0</v>
      </c>
      <c r="G782" s="763">
        <f>'IGM Paste'!AB783</f>
        <v>0</v>
      </c>
      <c r="H782" s="5">
        <f>'IGM Paste'!F783</f>
        <v>0</v>
      </c>
      <c r="I782" t="str">
        <f>IF('IGM Paste'!H783=0,"-",'IGM Paste'!H783)</f>
        <v>-</v>
      </c>
      <c r="J782" t="str">
        <f>IF('IGM Paste'!I783=0,"-",'IGM Paste'!I783)</f>
        <v>-</v>
      </c>
      <c r="K782" t="str">
        <f>IF('IGM Paste'!J783=0,"-",'IGM Paste'!J783)</f>
        <v>-</v>
      </c>
      <c r="L782">
        <f>'IGM Paste'!K783</f>
        <v>0</v>
      </c>
      <c r="M782" s="20" t="str">
        <f>IF('IGM Paste'!R783=0,"Flat",'IGM Paste'!R783)</f>
        <v>Flat</v>
      </c>
      <c r="N782" s="177">
        <f>'IGM Paste'!AH783</f>
        <v>0</v>
      </c>
      <c r="O782" s="403">
        <f>'IGM Paste'!O783</f>
        <v>0</v>
      </c>
      <c r="P782">
        <f>'IGM Paste'!BC783</f>
        <v>0</v>
      </c>
    </row>
    <row r="783" spans="1:16" x14ac:dyDescent="0.3">
      <c r="A783" s="334">
        <f>'IGM Paste'!A784</f>
        <v>0</v>
      </c>
      <c r="B783">
        <f>'IGM Paste'!Y784</f>
        <v>0</v>
      </c>
      <c r="C783">
        <f>'IGM Paste'!C784</f>
        <v>0</v>
      </c>
      <c r="D783" s="4">
        <f>'IGM Paste'!D784</f>
        <v>0</v>
      </c>
      <c r="E783">
        <f>'IGM Paste'!E784</f>
        <v>0</v>
      </c>
      <c r="F783">
        <f>'IGM Paste'!AL784</f>
        <v>0</v>
      </c>
      <c r="G783" s="763">
        <f>'IGM Paste'!AB784</f>
        <v>0</v>
      </c>
      <c r="H783" s="5">
        <f>'IGM Paste'!F784</f>
        <v>0</v>
      </c>
      <c r="I783" t="str">
        <f>IF('IGM Paste'!H784=0,"-",'IGM Paste'!H784)</f>
        <v>-</v>
      </c>
      <c r="J783" t="str">
        <f>IF('IGM Paste'!I784=0,"-",'IGM Paste'!I784)</f>
        <v>-</v>
      </c>
      <c r="K783" t="str">
        <f>IF('IGM Paste'!J784=0,"-",'IGM Paste'!J784)</f>
        <v>-</v>
      </c>
      <c r="L783">
        <f>'IGM Paste'!K784</f>
        <v>0</v>
      </c>
      <c r="M783" s="20" t="str">
        <f>IF('IGM Paste'!R784=0,"Flat",'IGM Paste'!R784)</f>
        <v>Flat</v>
      </c>
      <c r="N783" s="177">
        <f>'IGM Paste'!AH784</f>
        <v>0</v>
      </c>
      <c r="O783" s="403">
        <f>'IGM Paste'!O784</f>
        <v>0</v>
      </c>
      <c r="P783">
        <f>'IGM Paste'!BC784</f>
        <v>0</v>
      </c>
    </row>
    <row r="784" spans="1:16" x14ac:dyDescent="0.3">
      <c r="A784" s="334">
        <f>'IGM Paste'!A785</f>
        <v>0</v>
      </c>
      <c r="B784">
        <f>'IGM Paste'!Y785</f>
        <v>0</v>
      </c>
      <c r="C784">
        <f>'IGM Paste'!C785</f>
        <v>0</v>
      </c>
      <c r="D784" s="4">
        <f>'IGM Paste'!D785</f>
        <v>0</v>
      </c>
      <c r="E784">
        <f>'IGM Paste'!E785</f>
        <v>0</v>
      </c>
      <c r="F784">
        <f>'IGM Paste'!AL785</f>
        <v>0</v>
      </c>
      <c r="G784" s="763">
        <f>'IGM Paste'!AB785</f>
        <v>0</v>
      </c>
      <c r="H784" s="5">
        <f>'IGM Paste'!F785</f>
        <v>0</v>
      </c>
      <c r="I784" t="str">
        <f>IF('IGM Paste'!H785=0,"-",'IGM Paste'!H785)</f>
        <v>-</v>
      </c>
      <c r="J784" t="str">
        <f>IF('IGM Paste'!I785=0,"-",'IGM Paste'!I785)</f>
        <v>-</v>
      </c>
      <c r="K784" t="str">
        <f>IF('IGM Paste'!J785=0,"-",'IGM Paste'!J785)</f>
        <v>-</v>
      </c>
      <c r="L784">
        <f>'IGM Paste'!K785</f>
        <v>0</v>
      </c>
      <c r="M784" s="20" t="str">
        <f>IF('IGM Paste'!R785=0,"Flat",'IGM Paste'!R785)</f>
        <v>Flat</v>
      </c>
      <c r="N784" s="177">
        <f>'IGM Paste'!AH785</f>
        <v>0</v>
      </c>
      <c r="O784" s="403">
        <f>'IGM Paste'!O785</f>
        <v>0</v>
      </c>
      <c r="P784">
        <f>'IGM Paste'!BC785</f>
        <v>0</v>
      </c>
    </row>
    <row r="785" spans="1:16" x14ac:dyDescent="0.3">
      <c r="A785" s="334">
        <f>'IGM Paste'!A786</f>
        <v>0</v>
      </c>
      <c r="B785">
        <f>'IGM Paste'!Y786</f>
        <v>0</v>
      </c>
      <c r="C785">
        <f>'IGM Paste'!C786</f>
        <v>0</v>
      </c>
      <c r="D785" s="4">
        <f>'IGM Paste'!D786</f>
        <v>0</v>
      </c>
      <c r="E785">
        <f>'IGM Paste'!E786</f>
        <v>0</v>
      </c>
      <c r="F785">
        <f>'IGM Paste'!AL786</f>
        <v>0</v>
      </c>
      <c r="G785" s="763">
        <f>'IGM Paste'!AB786</f>
        <v>0</v>
      </c>
      <c r="H785" s="5">
        <f>'IGM Paste'!F786</f>
        <v>0</v>
      </c>
      <c r="I785" t="str">
        <f>IF('IGM Paste'!H786=0,"-",'IGM Paste'!H786)</f>
        <v>-</v>
      </c>
      <c r="J785" t="str">
        <f>IF('IGM Paste'!I786=0,"-",'IGM Paste'!I786)</f>
        <v>-</v>
      </c>
      <c r="K785" t="str">
        <f>IF('IGM Paste'!J786=0,"-",'IGM Paste'!J786)</f>
        <v>-</v>
      </c>
      <c r="L785">
        <f>'IGM Paste'!K786</f>
        <v>0</v>
      </c>
      <c r="M785" s="20" t="str">
        <f>IF('IGM Paste'!R786=0,"Flat",'IGM Paste'!R786)</f>
        <v>Flat</v>
      </c>
      <c r="N785" s="177">
        <f>'IGM Paste'!AH786</f>
        <v>0</v>
      </c>
      <c r="O785" s="403">
        <f>'IGM Paste'!O786</f>
        <v>0</v>
      </c>
      <c r="P785">
        <f>'IGM Paste'!BC786</f>
        <v>0</v>
      </c>
    </row>
    <row r="786" spans="1:16" x14ac:dyDescent="0.3">
      <c r="A786" s="334">
        <f>'IGM Paste'!A787</f>
        <v>0</v>
      </c>
      <c r="B786">
        <f>'IGM Paste'!Y787</f>
        <v>0</v>
      </c>
      <c r="C786">
        <f>'IGM Paste'!C787</f>
        <v>0</v>
      </c>
      <c r="D786" s="4">
        <f>'IGM Paste'!D787</f>
        <v>0</v>
      </c>
      <c r="E786">
        <f>'IGM Paste'!E787</f>
        <v>0</v>
      </c>
      <c r="F786">
        <f>'IGM Paste'!AL787</f>
        <v>0</v>
      </c>
      <c r="G786" s="763">
        <f>'IGM Paste'!AB787</f>
        <v>0</v>
      </c>
      <c r="H786" s="5">
        <f>'IGM Paste'!F787</f>
        <v>0</v>
      </c>
      <c r="I786" t="str">
        <f>IF('IGM Paste'!H787=0,"-",'IGM Paste'!H787)</f>
        <v>-</v>
      </c>
      <c r="J786" t="str">
        <f>IF('IGM Paste'!I787=0,"-",'IGM Paste'!I787)</f>
        <v>-</v>
      </c>
      <c r="K786" t="str">
        <f>IF('IGM Paste'!J787=0,"-",'IGM Paste'!J787)</f>
        <v>-</v>
      </c>
      <c r="L786">
        <f>'IGM Paste'!K787</f>
        <v>0</v>
      </c>
      <c r="M786" s="20" t="str">
        <f>IF('IGM Paste'!R787=0,"Flat",'IGM Paste'!R787)</f>
        <v>Flat</v>
      </c>
      <c r="N786" s="177">
        <f>'IGM Paste'!AH787</f>
        <v>0</v>
      </c>
      <c r="O786" s="403">
        <f>'IGM Paste'!O787</f>
        <v>0</v>
      </c>
      <c r="P786">
        <f>'IGM Paste'!BC787</f>
        <v>0</v>
      </c>
    </row>
    <row r="787" spans="1:16" x14ac:dyDescent="0.3">
      <c r="A787" s="334">
        <f>'IGM Paste'!A788</f>
        <v>0</v>
      </c>
      <c r="B787">
        <f>'IGM Paste'!Y788</f>
        <v>0</v>
      </c>
      <c r="C787">
        <f>'IGM Paste'!C788</f>
        <v>0</v>
      </c>
      <c r="D787" s="4">
        <f>'IGM Paste'!D788</f>
        <v>0</v>
      </c>
      <c r="E787">
        <f>'IGM Paste'!E788</f>
        <v>0</v>
      </c>
      <c r="F787">
        <f>'IGM Paste'!AL788</f>
        <v>0</v>
      </c>
      <c r="G787" s="763">
        <f>'IGM Paste'!AB788</f>
        <v>0</v>
      </c>
      <c r="H787" s="5">
        <f>'IGM Paste'!F788</f>
        <v>0</v>
      </c>
      <c r="I787" t="str">
        <f>IF('IGM Paste'!H788=0,"-",'IGM Paste'!H788)</f>
        <v>-</v>
      </c>
      <c r="J787" t="str">
        <f>IF('IGM Paste'!I788=0,"-",'IGM Paste'!I788)</f>
        <v>-</v>
      </c>
      <c r="K787" t="str">
        <f>IF('IGM Paste'!J788=0,"-",'IGM Paste'!J788)</f>
        <v>-</v>
      </c>
      <c r="L787">
        <f>'IGM Paste'!K788</f>
        <v>0</v>
      </c>
      <c r="M787" s="20" t="str">
        <f>IF('IGM Paste'!R788=0,"Flat",'IGM Paste'!R788)</f>
        <v>Flat</v>
      </c>
      <c r="N787" s="177">
        <f>'IGM Paste'!AH788</f>
        <v>0</v>
      </c>
      <c r="O787" s="403">
        <f>'IGM Paste'!O788</f>
        <v>0</v>
      </c>
      <c r="P787">
        <f>'IGM Paste'!BC788</f>
        <v>0</v>
      </c>
    </row>
    <row r="788" spans="1:16" x14ac:dyDescent="0.3">
      <c r="A788" s="334">
        <f>'IGM Paste'!A789</f>
        <v>0</v>
      </c>
      <c r="B788">
        <f>'IGM Paste'!Y789</f>
        <v>0</v>
      </c>
      <c r="C788">
        <f>'IGM Paste'!C789</f>
        <v>0</v>
      </c>
      <c r="D788" s="4">
        <f>'IGM Paste'!D789</f>
        <v>0</v>
      </c>
      <c r="E788">
        <f>'IGM Paste'!E789</f>
        <v>0</v>
      </c>
      <c r="F788">
        <f>'IGM Paste'!AL789</f>
        <v>0</v>
      </c>
      <c r="G788" s="763">
        <f>'IGM Paste'!AB789</f>
        <v>0</v>
      </c>
      <c r="H788" s="5">
        <f>'IGM Paste'!F789</f>
        <v>0</v>
      </c>
      <c r="I788" t="str">
        <f>IF('IGM Paste'!H789=0,"-",'IGM Paste'!H789)</f>
        <v>-</v>
      </c>
      <c r="J788" t="str">
        <f>IF('IGM Paste'!I789=0,"-",'IGM Paste'!I789)</f>
        <v>-</v>
      </c>
      <c r="K788" t="str">
        <f>IF('IGM Paste'!J789=0,"-",'IGM Paste'!J789)</f>
        <v>-</v>
      </c>
      <c r="L788">
        <f>'IGM Paste'!K789</f>
        <v>0</v>
      </c>
      <c r="M788" s="20" t="str">
        <f>IF('IGM Paste'!R789=0,"Flat",'IGM Paste'!R789)</f>
        <v>Flat</v>
      </c>
      <c r="N788" s="177">
        <f>'IGM Paste'!AH789</f>
        <v>0</v>
      </c>
      <c r="O788" s="403">
        <f>'IGM Paste'!O789</f>
        <v>0</v>
      </c>
      <c r="P788">
        <f>'IGM Paste'!BC789</f>
        <v>0</v>
      </c>
    </row>
    <row r="789" spans="1:16" x14ac:dyDescent="0.3">
      <c r="A789" s="334">
        <f>'IGM Paste'!A790</f>
        <v>0</v>
      </c>
      <c r="B789">
        <f>'IGM Paste'!Y790</f>
        <v>0</v>
      </c>
      <c r="C789">
        <f>'IGM Paste'!C790</f>
        <v>0</v>
      </c>
      <c r="D789" s="4">
        <f>'IGM Paste'!D790</f>
        <v>0</v>
      </c>
      <c r="E789">
        <f>'IGM Paste'!E790</f>
        <v>0</v>
      </c>
      <c r="F789">
        <f>'IGM Paste'!AL790</f>
        <v>0</v>
      </c>
      <c r="G789" s="763">
        <f>'IGM Paste'!AB790</f>
        <v>0</v>
      </c>
      <c r="H789" s="5">
        <f>'IGM Paste'!F790</f>
        <v>0</v>
      </c>
      <c r="I789" t="str">
        <f>IF('IGM Paste'!H790=0,"-",'IGM Paste'!H790)</f>
        <v>-</v>
      </c>
      <c r="J789" t="str">
        <f>IF('IGM Paste'!I790=0,"-",'IGM Paste'!I790)</f>
        <v>-</v>
      </c>
      <c r="K789" t="str">
        <f>IF('IGM Paste'!J790=0,"-",'IGM Paste'!J790)</f>
        <v>-</v>
      </c>
      <c r="L789">
        <f>'IGM Paste'!K790</f>
        <v>0</v>
      </c>
      <c r="M789" s="20" t="str">
        <f>IF('IGM Paste'!R790=0,"Flat",'IGM Paste'!R790)</f>
        <v>Flat</v>
      </c>
      <c r="N789" s="177">
        <f>'IGM Paste'!AH790</f>
        <v>0</v>
      </c>
      <c r="O789" s="403">
        <f>'IGM Paste'!O790</f>
        <v>0</v>
      </c>
      <c r="P789">
        <f>'IGM Paste'!BC790</f>
        <v>0</v>
      </c>
    </row>
    <row r="790" spans="1:16" x14ac:dyDescent="0.3">
      <c r="A790" s="334">
        <f>'IGM Paste'!A791</f>
        <v>0</v>
      </c>
      <c r="B790">
        <f>'IGM Paste'!Y791</f>
        <v>0</v>
      </c>
      <c r="C790">
        <f>'IGM Paste'!C791</f>
        <v>0</v>
      </c>
      <c r="D790" s="4">
        <f>'IGM Paste'!D791</f>
        <v>0</v>
      </c>
      <c r="E790">
        <f>'IGM Paste'!E791</f>
        <v>0</v>
      </c>
      <c r="F790">
        <f>'IGM Paste'!AL791</f>
        <v>0</v>
      </c>
      <c r="G790" s="763">
        <f>'IGM Paste'!AB791</f>
        <v>0</v>
      </c>
      <c r="H790" s="5">
        <f>'IGM Paste'!F791</f>
        <v>0</v>
      </c>
      <c r="I790" t="str">
        <f>IF('IGM Paste'!H791=0,"-",'IGM Paste'!H791)</f>
        <v>-</v>
      </c>
      <c r="J790" t="str">
        <f>IF('IGM Paste'!I791=0,"-",'IGM Paste'!I791)</f>
        <v>-</v>
      </c>
      <c r="K790" t="str">
        <f>IF('IGM Paste'!J791=0,"-",'IGM Paste'!J791)</f>
        <v>-</v>
      </c>
      <c r="L790">
        <f>'IGM Paste'!K791</f>
        <v>0</v>
      </c>
      <c r="M790" s="20" t="str">
        <f>IF('IGM Paste'!R791=0,"Flat",'IGM Paste'!R791)</f>
        <v>Flat</v>
      </c>
      <c r="N790" s="177">
        <f>'IGM Paste'!AH791</f>
        <v>0</v>
      </c>
      <c r="O790" s="403">
        <f>'IGM Paste'!O791</f>
        <v>0</v>
      </c>
      <c r="P790">
        <f>'IGM Paste'!BC791</f>
        <v>0</v>
      </c>
    </row>
    <row r="791" spans="1:16" x14ac:dyDescent="0.3">
      <c r="A791" s="334">
        <f>'IGM Paste'!A792</f>
        <v>0</v>
      </c>
      <c r="B791">
        <f>'IGM Paste'!Y792</f>
        <v>0</v>
      </c>
      <c r="C791">
        <f>'IGM Paste'!C792</f>
        <v>0</v>
      </c>
      <c r="D791" s="4">
        <f>'IGM Paste'!D792</f>
        <v>0</v>
      </c>
      <c r="E791">
        <f>'IGM Paste'!E792</f>
        <v>0</v>
      </c>
      <c r="F791">
        <f>'IGM Paste'!AL792</f>
        <v>0</v>
      </c>
      <c r="G791" s="763">
        <f>'IGM Paste'!AB792</f>
        <v>0</v>
      </c>
      <c r="H791" s="5">
        <f>'IGM Paste'!F792</f>
        <v>0</v>
      </c>
      <c r="I791" t="str">
        <f>IF('IGM Paste'!H792=0,"-",'IGM Paste'!H792)</f>
        <v>-</v>
      </c>
      <c r="J791" t="str">
        <f>IF('IGM Paste'!I792=0,"-",'IGM Paste'!I792)</f>
        <v>-</v>
      </c>
      <c r="K791" t="str">
        <f>IF('IGM Paste'!J792=0,"-",'IGM Paste'!J792)</f>
        <v>-</v>
      </c>
      <c r="L791">
        <f>'IGM Paste'!K792</f>
        <v>0</v>
      </c>
      <c r="M791" s="20" t="str">
        <f>IF('IGM Paste'!R792=0,"Flat",'IGM Paste'!R792)</f>
        <v>Flat</v>
      </c>
      <c r="N791" s="177">
        <f>'IGM Paste'!AH792</f>
        <v>0</v>
      </c>
      <c r="O791" s="403">
        <f>'IGM Paste'!O792</f>
        <v>0</v>
      </c>
      <c r="P791">
        <f>'IGM Paste'!BC792</f>
        <v>0</v>
      </c>
    </row>
    <row r="792" spans="1:16" x14ac:dyDescent="0.3">
      <c r="A792" s="334">
        <f>'IGM Paste'!A793</f>
        <v>0</v>
      </c>
      <c r="B792">
        <f>'IGM Paste'!Y793</f>
        <v>0</v>
      </c>
      <c r="C792">
        <f>'IGM Paste'!C793</f>
        <v>0</v>
      </c>
      <c r="D792" s="4">
        <f>'IGM Paste'!D793</f>
        <v>0</v>
      </c>
      <c r="E792">
        <f>'IGM Paste'!E793</f>
        <v>0</v>
      </c>
      <c r="F792">
        <f>'IGM Paste'!AL793</f>
        <v>0</v>
      </c>
      <c r="G792" s="763">
        <f>'IGM Paste'!AB793</f>
        <v>0</v>
      </c>
      <c r="H792" s="5">
        <f>'IGM Paste'!F793</f>
        <v>0</v>
      </c>
      <c r="I792" t="str">
        <f>IF('IGM Paste'!H793=0,"-",'IGM Paste'!H793)</f>
        <v>-</v>
      </c>
      <c r="J792" t="str">
        <f>IF('IGM Paste'!I793=0,"-",'IGM Paste'!I793)</f>
        <v>-</v>
      </c>
      <c r="K792" t="str">
        <f>IF('IGM Paste'!J793=0,"-",'IGM Paste'!J793)</f>
        <v>-</v>
      </c>
      <c r="L792">
        <f>'IGM Paste'!K793</f>
        <v>0</v>
      </c>
      <c r="M792" s="20" t="str">
        <f>IF('IGM Paste'!R793=0,"Flat",'IGM Paste'!R793)</f>
        <v>Flat</v>
      </c>
      <c r="N792" s="177">
        <f>'IGM Paste'!AH793</f>
        <v>0</v>
      </c>
      <c r="O792" s="403">
        <f>'IGM Paste'!O793</f>
        <v>0</v>
      </c>
      <c r="P792">
        <f>'IGM Paste'!BC793</f>
        <v>0</v>
      </c>
    </row>
    <row r="793" spans="1:16" x14ac:dyDescent="0.3">
      <c r="A793" s="334">
        <f>'IGM Paste'!A794</f>
        <v>0</v>
      </c>
      <c r="B793">
        <f>'IGM Paste'!Y794</f>
        <v>0</v>
      </c>
      <c r="C793">
        <f>'IGM Paste'!C794</f>
        <v>0</v>
      </c>
      <c r="D793" s="4">
        <f>'IGM Paste'!D794</f>
        <v>0</v>
      </c>
      <c r="E793">
        <f>'IGM Paste'!E794</f>
        <v>0</v>
      </c>
      <c r="F793">
        <f>'IGM Paste'!AL794</f>
        <v>0</v>
      </c>
      <c r="G793" s="763">
        <f>'IGM Paste'!AB794</f>
        <v>0</v>
      </c>
      <c r="H793" s="5">
        <f>'IGM Paste'!F794</f>
        <v>0</v>
      </c>
      <c r="I793" t="str">
        <f>IF('IGM Paste'!H794=0,"-",'IGM Paste'!H794)</f>
        <v>-</v>
      </c>
      <c r="J793" t="str">
        <f>IF('IGM Paste'!I794=0,"-",'IGM Paste'!I794)</f>
        <v>-</v>
      </c>
      <c r="K793" t="str">
        <f>IF('IGM Paste'!J794=0,"-",'IGM Paste'!J794)</f>
        <v>-</v>
      </c>
      <c r="L793">
        <f>'IGM Paste'!K794</f>
        <v>0</v>
      </c>
      <c r="M793" s="20" t="str">
        <f>IF('IGM Paste'!R794=0,"Flat",'IGM Paste'!R794)</f>
        <v>Flat</v>
      </c>
      <c r="N793" s="177">
        <f>'IGM Paste'!AH794</f>
        <v>0</v>
      </c>
      <c r="O793" s="403">
        <f>'IGM Paste'!O794</f>
        <v>0</v>
      </c>
      <c r="P793">
        <f>'IGM Paste'!BC794</f>
        <v>0</v>
      </c>
    </row>
    <row r="794" spans="1:16" x14ac:dyDescent="0.3">
      <c r="A794" s="334">
        <f>'IGM Paste'!A795</f>
        <v>0</v>
      </c>
      <c r="B794">
        <f>'IGM Paste'!Y795</f>
        <v>0</v>
      </c>
      <c r="C794">
        <f>'IGM Paste'!C795</f>
        <v>0</v>
      </c>
      <c r="D794" s="4">
        <f>'IGM Paste'!D795</f>
        <v>0</v>
      </c>
      <c r="E794">
        <f>'IGM Paste'!E795</f>
        <v>0</v>
      </c>
      <c r="F794">
        <f>'IGM Paste'!AL795</f>
        <v>0</v>
      </c>
      <c r="G794" s="763">
        <f>'IGM Paste'!AB795</f>
        <v>0</v>
      </c>
      <c r="H794" s="5">
        <f>'IGM Paste'!F795</f>
        <v>0</v>
      </c>
      <c r="I794" t="str">
        <f>IF('IGM Paste'!H795=0,"-",'IGM Paste'!H795)</f>
        <v>-</v>
      </c>
      <c r="J794" t="str">
        <f>IF('IGM Paste'!I795=0,"-",'IGM Paste'!I795)</f>
        <v>-</v>
      </c>
      <c r="K794" t="str">
        <f>IF('IGM Paste'!J795=0,"-",'IGM Paste'!J795)</f>
        <v>-</v>
      </c>
      <c r="L794">
        <f>'IGM Paste'!K795</f>
        <v>0</v>
      </c>
      <c r="M794" s="20" t="str">
        <f>IF('IGM Paste'!R795=0,"Flat",'IGM Paste'!R795)</f>
        <v>Flat</v>
      </c>
      <c r="N794" s="177">
        <f>'IGM Paste'!AH795</f>
        <v>0</v>
      </c>
      <c r="O794" s="403">
        <f>'IGM Paste'!O795</f>
        <v>0</v>
      </c>
      <c r="P794">
        <f>'IGM Paste'!BC795</f>
        <v>0</v>
      </c>
    </row>
    <row r="795" spans="1:16" x14ac:dyDescent="0.3">
      <c r="A795" s="334">
        <f>'IGM Paste'!A796</f>
        <v>0</v>
      </c>
      <c r="B795">
        <f>'IGM Paste'!Y796</f>
        <v>0</v>
      </c>
      <c r="C795">
        <f>'IGM Paste'!C796</f>
        <v>0</v>
      </c>
      <c r="D795" s="4">
        <f>'IGM Paste'!D796</f>
        <v>0</v>
      </c>
      <c r="E795">
        <f>'IGM Paste'!E796</f>
        <v>0</v>
      </c>
      <c r="F795">
        <f>'IGM Paste'!AL796</f>
        <v>0</v>
      </c>
      <c r="G795" s="763">
        <f>'IGM Paste'!AB796</f>
        <v>0</v>
      </c>
      <c r="H795" s="5">
        <f>'IGM Paste'!F796</f>
        <v>0</v>
      </c>
      <c r="I795" t="str">
        <f>IF('IGM Paste'!H796=0,"-",'IGM Paste'!H796)</f>
        <v>-</v>
      </c>
      <c r="J795" t="str">
        <f>IF('IGM Paste'!I796=0,"-",'IGM Paste'!I796)</f>
        <v>-</v>
      </c>
      <c r="K795" t="str">
        <f>IF('IGM Paste'!J796=0,"-",'IGM Paste'!J796)</f>
        <v>-</v>
      </c>
      <c r="L795">
        <f>'IGM Paste'!K796</f>
        <v>0</v>
      </c>
      <c r="M795" s="20" t="str">
        <f>IF('IGM Paste'!R796=0,"Flat",'IGM Paste'!R796)</f>
        <v>Flat</v>
      </c>
      <c r="N795" s="177">
        <f>'IGM Paste'!AH796</f>
        <v>0</v>
      </c>
      <c r="O795" s="403">
        <f>'IGM Paste'!O796</f>
        <v>0</v>
      </c>
      <c r="P795">
        <f>'IGM Paste'!BC796</f>
        <v>0</v>
      </c>
    </row>
    <row r="796" spans="1:16" x14ac:dyDescent="0.3">
      <c r="A796" s="334">
        <f>'IGM Paste'!A797</f>
        <v>0</v>
      </c>
      <c r="B796">
        <f>'IGM Paste'!Y797</f>
        <v>0</v>
      </c>
      <c r="C796">
        <f>'IGM Paste'!C797</f>
        <v>0</v>
      </c>
      <c r="D796" s="4">
        <f>'IGM Paste'!D797</f>
        <v>0</v>
      </c>
      <c r="E796">
        <f>'IGM Paste'!E797</f>
        <v>0</v>
      </c>
      <c r="F796">
        <f>'IGM Paste'!AL797</f>
        <v>0</v>
      </c>
      <c r="G796" s="763">
        <f>'IGM Paste'!AB797</f>
        <v>0</v>
      </c>
      <c r="H796" s="5">
        <f>'IGM Paste'!F797</f>
        <v>0</v>
      </c>
      <c r="I796" t="str">
        <f>IF('IGM Paste'!H797=0,"-",'IGM Paste'!H797)</f>
        <v>-</v>
      </c>
      <c r="J796" t="str">
        <f>IF('IGM Paste'!I797=0,"-",'IGM Paste'!I797)</f>
        <v>-</v>
      </c>
      <c r="K796" t="str">
        <f>IF('IGM Paste'!J797=0,"-",'IGM Paste'!J797)</f>
        <v>-</v>
      </c>
      <c r="L796">
        <f>'IGM Paste'!K797</f>
        <v>0</v>
      </c>
      <c r="M796" s="20" t="str">
        <f>IF('IGM Paste'!R797=0,"Flat",'IGM Paste'!R797)</f>
        <v>Flat</v>
      </c>
      <c r="N796" s="177">
        <f>'IGM Paste'!AH797</f>
        <v>0</v>
      </c>
      <c r="O796" s="403">
        <f>'IGM Paste'!O797</f>
        <v>0</v>
      </c>
      <c r="P796">
        <f>'IGM Paste'!BC797</f>
        <v>0</v>
      </c>
    </row>
    <row r="797" spans="1:16" x14ac:dyDescent="0.3">
      <c r="A797" s="334">
        <f>'IGM Paste'!A798</f>
        <v>0</v>
      </c>
      <c r="B797">
        <f>'IGM Paste'!Y798</f>
        <v>0</v>
      </c>
      <c r="C797">
        <f>'IGM Paste'!C798</f>
        <v>0</v>
      </c>
      <c r="D797" s="4">
        <f>'IGM Paste'!D798</f>
        <v>0</v>
      </c>
      <c r="E797">
        <f>'IGM Paste'!E798</f>
        <v>0</v>
      </c>
      <c r="F797">
        <f>'IGM Paste'!AL798</f>
        <v>0</v>
      </c>
      <c r="G797" s="763">
        <f>'IGM Paste'!AB798</f>
        <v>0</v>
      </c>
      <c r="H797" s="5">
        <f>'IGM Paste'!F798</f>
        <v>0</v>
      </c>
      <c r="I797" t="str">
        <f>IF('IGM Paste'!H798=0,"-",'IGM Paste'!H798)</f>
        <v>-</v>
      </c>
      <c r="J797" t="str">
        <f>IF('IGM Paste'!I798=0,"-",'IGM Paste'!I798)</f>
        <v>-</v>
      </c>
      <c r="K797" t="str">
        <f>IF('IGM Paste'!J798=0,"-",'IGM Paste'!J798)</f>
        <v>-</v>
      </c>
      <c r="L797">
        <f>'IGM Paste'!K798</f>
        <v>0</v>
      </c>
      <c r="M797" s="20" t="str">
        <f>IF('IGM Paste'!R798=0,"Flat",'IGM Paste'!R798)</f>
        <v>Flat</v>
      </c>
      <c r="N797" s="177">
        <f>'IGM Paste'!AH798</f>
        <v>0</v>
      </c>
      <c r="O797" s="403">
        <f>'IGM Paste'!O798</f>
        <v>0</v>
      </c>
      <c r="P797">
        <f>'IGM Paste'!BC798</f>
        <v>0</v>
      </c>
    </row>
    <row r="798" spans="1:16" x14ac:dyDescent="0.3">
      <c r="A798" s="334">
        <f>'IGM Paste'!A799</f>
        <v>0</v>
      </c>
      <c r="B798">
        <f>'IGM Paste'!Y799</f>
        <v>0</v>
      </c>
      <c r="C798">
        <f>'IGM Paste'!C799</f>
        <v>0</v>
      </c>
      <c r="D798" s="4">
        <f>'IGM Paste'!D799</f>
        <v>0</v>
      </c>
      <c r="E798">
        <f>'IGM Paste'!E799</f>
        <v>0</v>
      </c>
      <c r="F798">
        <f>'IGM Paste'!AL799</f>
        <v>0</v>
      </c>
      <c r="G798" s="763">
        <f>'IGM Paste'!AB799</f>
        <v>0</v>
      </c>
      <c r="H798" s="5">
        <f>'IGM Paste'!F799</f>
        <v>0</v>
      </c>
      <c r="I798" t="str">
        <f>IF('IGM Paste'!H799=0,"-",'IGM Paste'!H799)</f>
        <v>-</v>
      </c>
      <c r="J798" t="str">
        <f>IF('IGM Paste'!I799=0,"-",'IGM Paste'!I799)</f>
        <v>-</v>
      </c>
      <c r="K798" t="str">
        <f>IF('IGM Paste'!J799=0,"-",'IGM Paste'!J799)</f>
        <v>-</v>
      </c>
      <c r="L798">
        <f>'IGM Paste'!K799</f>
        <v>0</v>
      </c>
      <c r="M798" s="20" t="str">
        <f>IF('IGM Paste'!R799=0,"Flat",'IGM Paste'!R799)</f>
        <v>Flat</v>
      </c>
      <c r="N798" s="177">
        <f>'IGM Paste'!AH799</f>
        <v>0</v>
      </c>
      <c r="O798" s="403">
        <f>'IGM Paste'!O799</f>
        <v>0</v>
      </c>
      <c r="P798">
        <f>'IGM Paste'!BC799</f>
        <v>0</v>
      </c>
    </row>
    <row r="799" spans="1:16" x14ac:dyDescent="0.3">
      <c r="A799" s="334">
        <f>'IGM Paste'!A800</f>
        <v>0</v>
      </c>
      <c r="B799">
        <f>'IGM Paste'!Y800</f>
        <v>0</v>
      </c>
      <c r="C799">
        <f>'IGM Paste'!C800</f>
        <v>0</v>
      </c>
      <c r="D799" s="4">
        <f>'IGM Paste'!D800</f>
        <v>0</v>
      </c>
      <c r="E799">
        <f>'IGM Paste'!E800</f>
        <v>0</v>
      </c>
      <c r="F799">
        <f>'IGM Paste'!AL800</f>
        <v>0</v>
      </c>
      <c r="G799" s="763">
        <f>'IGM Paste'!AB800</f>
        <v>0</v>
      </c>
      <c r="H799" s="5">
        <f>'IGM Paste'!F800</f>
        <v>0</v>
      </c>
      <c r="I799" t="str">
        <f>IF('IGM Paste'!H800=0,"-",'IGM Paste'!H800)</f>
        <v>-</v>
      </c>
      <c r="J799" t="str">
        <f>IF('IGM Paste'!I800=0,"-",'IGM Paste'!I800)</f>
        <v>-</v>
      </c>
      <c r="K799" t="str">
        <f>IF('IGM Paste'!J800=0,"-",'IGM Paste'!J800)</f>
        <v>-</v>
      </c>
      <c r="L799">
        <f>'IGM Paste'!K800</f>
        <v>0</v>
      </c>
      <c r="M799" s="20" t="str">
        <f>IF('IGM Paste'!R800=0,"Flat",'IGM Paste'!R800)</f>
        <v>Flat</v>
      </c>
      <c r="N799" s="177">
        <f>'IGM Paste'!AH800</f>
        <v>0</v>
      </c>
      <c r="O799" s="403">
        <f>'IGM Paste'!O800</f>
        <v>0</v>
      </c>
      <c r="P799">
        <f>'IGM Paste'!BC800</f>
        <v>0</v>
      </c>
    </row>
    <row r="800" spans="1:16" x14ac:dyDescent="0.3">
      <c r="A800" s="334">
        <f>'IGM Paste'!A801</f>
        <v>0</v>
      </c>
      <c r="B800">
        <f>'IGM Paste'!Y801</f>
        <v>0</v>
      </c>
      <c r="C800">
        <f>'IGM Paste'!C801</f>
        <v>0</v>
      </c>
      <c r="D800" s="4">
        <f>'IGM Paste'!D801</f>
        <v>0</v>
      </c>
      <c r="E800">
        <f>'IGM Paste'!E801</f>
        <v>0</v>
      </c>
      <c r="F800">
        <f>'IGM Paste'!AL801</f>
        <v>0</v>
      </c>
      <c r="G800" s="763">
        <f>'IGM Paste'!AB801</f>
        <v>0</v>
      </c>
      <c r="H800" s="5">
        <f>'IGM Paste'!F801</f>
        <v>0</v>
      </c>
      <c r="I800" t="str">
        <f>IF('IGM Paste'!H801=0,"-",'IGM Paste'!H801)</f>
        <v>-</v>
      </c>
      <c r="J800" t="str">
        <f>IF('IGM Paste'!I801=0,"-",'IGM Paste'!I801)</f>
        <v>-</v>
      </c>
      <c r="K800" t="str">
        <f>IF('IGM Paste'!J801=0,"-",'IGM Paste'!J801)</f>
        <v>-</v>
      </c>
      <c r="L800">
        <f>'IGM Paste'!K801</f>
        <v>0</v>
      </c>
      <c r="M800" s="20" t="str">
        <f>IF('IGM Paste'!R801=0,"Flat",'IGM Paste'!R801)</f>
        <v>Flat</v>
      </c>
      <c r="N800" s="177">
        <f>'IGM Paste'!AH801</f>
        <v>0</v>
      </c>
      <c r="O800" s="403">
        <f>'IGM Paste'!O801</f>
        <v>0</v>
      </c>
      <c r="P800">
        <f>'IGM Paste'!BC801</f>
        <v>0</v>
      </c>
    </row>
    <row r="801" spans="1:16" x14ac:dyDescent="0.3">
      <c r="A801" s="334">
        <f>'IGM Paste'!A802</f>
        <v>0</v>
      </c>
      <c r="B801">
        <f>'IGM Paste'!Y802</f>
        <v>0</v>
      </c>
      <c r="C801">
        <f>'IGM Paste'!C802</f>
        <v>0</v>
      </c>
      <c r="D801" s="4">
        <f>'IGM Paste'!D802</f>
        <v>0</v>
      </c>
      <c r="E801">
        <f>'IGM Paste'!E802</f>
        <v>0</v>
      </c>
      <c r="F801">
        <f>'IGM Paste'!AL802</f>
        <v>0</v>
      </c>
      <c r="G801" s="763">
        <f>'IGM Paste'!AB802</f>
        <v>0</v>
      </c>
      <c r="H801" s="5">
        <f>'IGM Paste'!F802</f>
        <v>0</v>
      </c>
      <c r="I801" t="str">
        <f>IF('IGM Paste'!H802=0,"-",'IGM Paste'!H802)</f>
        <v>-</v>
      </c>
      <c r="J801" t="str">
        <f>IF('IGM Paste'!I802=0,"-",'IGM Paste'!I802)</f>
        <v>-</v>
      </c>
      <c r="K801" t="str">
        <f>IF('IGM Paste'!J802=0,"-",'IGM Paste'!J802)</f>
        <v>-</v>
      </c>
      <c r="L801">
        <f>'IGM Paste'!K802</f>
        <v>0</v>
      </c>
      <c r="M801" s="20" t="str">
        <f>IF('IGM Paste'!R802=0,"Flat",'IGM Paste'!R802)</f>
        <v>Flat</v>
      </c>
      <c r="N801" s="177">
        <f>'IGM Paste'!AH802</f>
        <v>0</v>
      </c>
      <c r="O801" s="403">
        <f>'IGM Paste'!O802</f>
        <v>0</v>
      </c>
      <c r="P801">
        <f>'IGM Paste'!BC802</f>
        <v>0</v>
      </c>
    </row>
    <row r="802" spans="1:16" x14ac:dyDescent="0.3">
      <c r="A802" s="334">
        <f>'IGM Paste'!A803</f>
        <v>0</v>
      </c>
      <c r="B802">
        <f>'IGM Paste'!Y803</f>
        <v>0</v>
      </c>
      <c r="C802">
        <f>'IGM Paste'!C803</f>
        <v>0</v>
      </c>
      <c r="D802" s="4">
        <f>'IGM Paste'!D803</f>
        <v>0</v>
      </c>
      <c r="E802">
        <f>'IGM Paste'!E803</f>
        <v>0</v>
      </c>
      <c r="F802">
        <f>'IGM Paste'!AL803</f>
        <v>0</v>
      </c>
      <c r="G802" s="763">
        <f>'IGM Paste'!AB803</f>
        <v>0</v>
      </c>
      <c r="H802" s="5">
        <f>'IGM Paste'!F803</f>
        <v>0</v>
      </c>
      <c r="I802" t="str">
        <f>IF('IGM Paste'!H803=0,"-",'IGM Paste'!H803)</f>
        <v>-</v>
      </c>
      <c r="J802" t="str">
        <f>IF('IGM Paste'!I803=0,"-",'IGM Paste'!I803)</f>
        <v>-</v>
      </c>
      <c r="K802" t="str">
        <f>IF('IGM Paste'!J803=0,"-",'IGM Paste'!J803)</f>
        <v>-</v>
      </c>
      <c r="L802">
        <f>'IGM Paste'!K803</f>
        <v>0</v>
      </c>
      <c r="M802" s="20" t="str">
        <f>IF('IGM Paste'!R803=0,"Flat",'IGM Paste'!R803)</f>
        <v>Flat</v>
      </c>
      <c r="N802" s="177">
        <f>'IGM Paste'!AH803</f>
        <v>0</v>
      </c>
      <c r="O802" s="403">
        <f>'IGM Paste'!O803</f>
        <v>0</v>
      </c>
      <c r="P802">
        <f>'IGM Paste'!BC803</f>
        <v>0</v>
      </c>
    </row>
    <row r="803" spans="1:16" x14ac:dyDescent="0.3">
      <c r="A803" s="334">
        <f>'IGM Paste'!A804</f>
        <v>0</v>
      </c>
      <c r="B803">
        <f>'IGM Paste'!Y804</f>
        <v>0</v>
      </c>
      <c r="C803">
        <f>'IGM Paste'!C804</f>
        <v>0</v>
      </c>
      <c r="D803" s="4">
        <f>'IGM Paste'!D804</f>
        <v>0</v>
      </c>
      <c r="E803">
        <f>'IGM Paste'!E804</f>
        <v>0</v>
      </c>
      <c r="F803">
        <f>'IGM Paste'!AL804</f>
        <v>0</v>
      </c>
      <c r="G803" s="763">
        <f>'IGM Paste'!AB804</f>
        <v>0</v>
      </c>
      <c r="H803" s="5">
        <f>'IGM Paste'!F804</f>
        <v>0</v>
      </c>
      <c r="I803" t="str">
        <f>IF('IGM Paste'!H804=0,"-",'IGM Paste'!H804)</f>
        <v>-</v>
      </c>
      <c r="J803" t="str">
        <f>IF('IGM Paste'!I804=0,"-",'IGM Paste'!I804)</f>
        <v>-</v>
      </c>
      <c r="K803" t="str">
        <f>IF('IGM Paste'!J804=0,"-",'IGM Paste'!J804)</f>
        <v>-</v>
      </c>
      <c r="L803">
        <f>'IGM Paste'!K804</f>
        <v>0</v>
      </c>
      <c r="M803" s="20" t="str">
        <f>IF('IGM Paste'!R804=0,"Flat",'IGM Paste'!R804)</f>
        <v>Flat</v>
      </c>
      <c r="N803" s="177">
        <f>'IGM Paste'!AH804</f>
        <v>0</v>
      </c>
      <c r="O803" s="403">
        <f>'IGM Paste'!O804</f>
        <v>0</v>
      </c>
      <c r="P803">
        <f>'IGM Paste'!BC804</f>
        <v>0</v>
      </c>
    </row>
    <row r="804" spans="1:16" x14ac:dyDescent="0.3">
      <c r="A804" s="334">
        <f>'IGM Paste'!A805</f>
        <v>0</v>
      </c>
      <c r="B804">
        <f>'IGM Paste'!Y805</f>
        <v>0</v>
      </c>
      <c r="C804">
        <f>'IGM Paste'!C805</f>
        <v>0</v>
      </c>
      <c r="D804" s="4">
        <f>'IGM Paste'!D805</f>
        <v>0</v>
      </c>
      <c r="E804">
        <f>'IGM Paste'!E805</f>
        <v>0</v>
      </c>
      <c r="F804">
        <f>'IGM Paste'!AL805</f>
        <v>0</v>
      </c>
      <c r="G804" s="763">
        <f>'IGM Paste'!AB805</f>
        <v>0</v>
      </c>
      <c r="H804" s="5">
        <f>'IGM Paste'!F805</f>
        <v>0</v>
      </c>
      <c r="I804" t="str">
        <f>IF('IGM Paste'!H805=0,"-",'IGM Paste'!H805)</f>
        <v>-</v>
      </c>
      <c r="J804" t="str">
        <f>IF('IGM Paste'!I805=0,"-",'IGM Paste'!I805)</f>
        <v>-</v>
      </c>
      <c r="K804" t="str">
        <f>IF('IGM Paste'!J805=0,"-",'IGM Paste'!J805)</f>
        <v>-</v>
      </c>
      <c r="L804">
        <f>'IGM Paste'!K805</f>
        <v>0</v>
      </c>
      <c r="M804" s="20" t="str">
        <f>IF('IGM Paste'!R805=0,"Flat",'IGM Paste'!R805)</f>
        <v>Flat</v>
      </c>
      <c r="N804" s="177">
        <f>'IGM Paste'!AH805</f>
        <v>0</v>
      </c>
      <c r="O804" s="403">
        <f>'IGM Paste'!O805</f>
        <v>0</v>
      </c>
      <c r="P804">
        <f>'IGM Paste'!BC805</f>
        <v>0</v>
      </c>
    </row>
    <row r="805" spans="1:16" x14ac:dyDescent="0.3">
      <c r="A805" s="334">
        <f>'IGM Paste'!A806</f>
        <v>0</v>
      </c>
      <c r="B805">
        <f>'IGM Paste'!Y806</f>
        <v>0</v>
      </c>
      <c r="C805">
        <f>'IGM Paste'!C806</f>
        <v>0</v>
      </c>
      <c r="D805" s="4">
        <f>'IGM Paste'!D806</f>
        <v>0</v>
      </c>
      <c r="E805">
        <f>'IGM Paste'!E806</f>
        <v>0</v>
      </c>
      <c r="F805">
        <f>'IGM Paste'!AL806</f>
        <v>0</v>
      </c>
      <c r="G805" s="763">
        <f>'IGM Paste'!AB806</f>
        <v>0</v>
      </c>
      <c r="H805" s="5">
        <f>'IGM Paste'!F806</f>
        <v>0</v>
      </c>
      <c r="I805" t="str">
        <f>IF('IGM Paste'!H806=0,"-",'IGM Paste'!H806)</f>
        <v>-</v>
      </c>
      <c r="J805" t="str">
        <f>IF('IGM Paste'!I806=0,"-",'IGM Paste'!I806)</f>
        <v>-</v>
      </c>
      <c r="K805" t="str">
        <f>IF('IGM Paste'!J806=0,"-",'IGM Paste'!J806)</f>
        <v>-</v>
      </c>
      <c r="L805">
        <f>'IGM Paste'!K806</f>
        <v>0</v>
      </c>
      <c r="M805" s="20" t="str">
        <f>IF('IGM Paste'!R806=0,"Flat",'IGM Paste'!R806)</f>
        <v>Flat</v>
      </c>
      <c r="N805" s="177">
        <f>'IGM Paste'!AH806</f>
        <v>0</v>
      </c>
      <c r="O805" s="403">
        <f>'IGM Paste'!O806</f>
        <v>0</v>
      </c>
      <c r="P805">
        <f>'IGM Paste'!BC806</f>
        <v>0</v>
      </c>
    </row>
    <row r="806" spans="1:16" x14ac:dyDescent="0.3">
      <c r="A806" s="334">
        <f>'IGM Paste'!A807</f>
        <v>0</v>
      </c>
      <c r="B806">
        <f>'IGM Paste'!Y807</f>
        <v>0</v>
      </c>
      <c r="C806">
        <f>'IGM Paste'!C807</f>
        <v>0</v>
      </c>
      <c r="D806" s="4">
        <f>'IGM Paste'!D807</f>
        <v>0</v>
      </c>
      <c r="E806">
        <f>'IGM Paste'!E807</f>
        <v>0</v>
      </c>
      <c r="F806">
        <f>'IGM Paste'!AL807</f>
        <v>0</v>
      </c>
      <c r="G806" s="763">
        <f>'IGM Paste'!AB807</f>
        <v>0</v>
      </c>
      <c r="H806" s="5">
        <f>'IGM Paste'!F807</f>
        <v>0</v>
      </c>
      <c r="I806" t="str">
        <f>IF('IGM Paste'!H807=0,"-",'IGM Paste'!H807)</f>
        <v>-</v>
      </c>
      <c r="J806" t="str">
        <f>IF('IGM Paste'!I807=0,"-",'IGM Paste'!I807)</f>
        <v>-</v>
      </c>
      <c r="K806" t="str">
        <f>IF('IGM Paste'!J807=0,"-",'IGM Paste'!J807)</f>
        <v>-</v>
      </c>
      <c r="L806">
        <f>'IGM Paste'!K807</f>
        <v>0</v>
      </c>
      <c r="M806" s="20" t="str">
        <f>IF('IGM Paste'!R807=0,"Flat",'IGM Paste'!R807)</f>
        <v>Flat</v>
      </c>
      <c r="N806" s="177">
        <f>'IGM Paste'!AH807</f>
        <v>0</v>
      </c>
      <c r="O806" s="403">
        <f>'IGM Paste'!O807</f>
        <v>0</v>
      </c>
      <c r="P806">
        <f>'IGM Paste'!BC807</f>
        <v>0</v>
      </c>
    </row>
    <row r="807" spans="1:16" x14ac:dyDescent="0.3">
      <c r="A807" s="334">
        <f>'IGM Paste'!A808</f>
        <v>0</v>
      </c>
      <c r="B807">
        <f>'IGM Paste'!Y808</f>
        <v>0</v>
      </c>
      <c r="C807">
        <f>'IGM Paste'!C808</f>
        <v>0</v>
      </c>
      <c r="D807" s="4">
        <f>'IGM Paste'!D808</f>
        <v>0</v>
      </c>
      <c r="E807">
        <f>'IGM Paste'!E808</f>
        <v>0</v>
      </c>
      <c r="F807">
        <f>'IGM Paste'!AL808</f>
        <v>0</v>
      </c>
      <c r="G807" s="763">
        <f>'IGM Paste'!AB808</f>
        <v>0</v>
      </c>
      <c r="H807" s="5">
        <f>'IGM Paste'!F808</f>
        <v>0</v>
      </c>
      <c r="I807" t="str">
        <f>IF('IGM Paste'!H808=0,"-",'IGM Paste'!H808)</f>
        <v>-</v>
      </c>
      <c r="J807" t="str">
        <f>IF('IGM Paste'!I808=0,"-",'IGM Paste'!I808)</f>
        <v>-</v>
      </c>
      <c r="K807" t="str">
        <f>IF('IGM Paste'!J808=0,"-",'IGM Paste'!J808)</f>
        <v>-</v>
      </c>
      <c r="L807">
        <f>'IGM Paste'!K808</f>
        <v>0</v>
      </c>
      <c r="M807" s="20" t="str">
        <f>IF('IGM Paste'!R808=0,"Flat",'IGM Paste'!R808)</f>
        <v>Flat</v>
      </c>
      <c r="N807" s="177">
        <f>'IGM Paste'!AH808</f>
        <v>0</v>
      </c>
      <c r="O807" s="403">
        <f>'IGM Paste'!O808</f>
        <v>0</v>
      </c>
      <c r="P807">
        <f>'IGM Paste'!BC808</f>
        <v>0</v>
      </c>
    </row>
    <row r="808" spans="1:16" x14ac:dyDescent="0.3">
      <c r="A808" s="334">
        <f>'IGM Paste'!A809</f>
        <v>0</v>
      </c>
      <c r="B808">
        <f>'IGM Paste'!Y809</f>
        <v>0</v>
      </c>
      <c r="C808">
        <f>'IGM Paste'!C809</f>
        <v>0</v>
      </c>
      <c r="D808" s="4">
        <f>'IGM Paste'!D809</f>
        <v>0</v>
      </c>
      <c r="E808">
        <f>'IGM Paste'!E809</f>
        <v>0</v>
      </c>
      <c r="F808">
        <f>'IGM Paste'!AL809</f>
        <v>0</v>
      </c>
      <c r="G808" s="763">
        <f>'IGM Paste'!AB809</f>
        <v>0</v>
      </c>
      <c r="H808" s="5">
        <f>'IGM Paste'!F809</f>
        <v>0</v>
      </c>
      <c r="I808" t="str">
        <f>IF('IGM Paste'!H809=0,"-",'IGM Paste'!H809)</f>
        <v>-</v>
      </c>
      <c r="J808" t="str">
        <f>IF('IGM Paste'!I809=0,"-",'IGM Paste'!I809)</f>
        <v>-</v>
      </c>
      <c r="K808" t="str">
        <f>IF('IGM Paste'!J809=0,"-",'IGM Paste'!J809)</f>
        <v>-</v>
      </c>
      <c r="L808">
        <f>'IGM Paste'!K809</f>
        <v>0</v>
      </c>
      <c r="M808" s="20" t="str">
        <f>IF('IGM Paste'!R809=0,"Flat",'IGM Paste'!R809)</f>
        <v>Flat</v>
      </c>
      <c r="N808" s="177">
        <f>'IGM Paste'!AH809</f>
        <v>0</v>
      </c>
      <c r="O808" s="403">
        <f>'IGM Paste'!O809</f>
        <v>0</v>
      </c>
      <c r="P808">
        <f>'IGM Paste'!BC809</f>
        <v>0</v>
      </c>
    </row>
    <row r="809" spans="1:16" x14ac:dyDescent="0.3">
      <c r="A809" s="334">
        <f>'IGM Paste'!A810</f>
        <v>0</v>
      </c>
      <c r="B809">
        <f>'IGM Paste'!Y810</f>
        <v>0</v>
      </c>
      <c r="C809">
        <f>'IGM Paste'!C810</f>
        <v>0</v>
      </c>
      <c r="D809" s="4">
        <f>'IGM Paste'!D810</f>
        <v>0</v>
      </c>
      <c r="E809">
        <f>'IGM Paste'!E810</f>
        <v>0</v>
      </c>
      <c r="F809">
        <f>'IGM Paste'!AL810</f>
        <v>0</v>
      </c>
      <c r="G809" s="763">
        <f>'IGM Paste'!AB810</f>
        <v>0</v>
      </c>
      <c r="H809" s="5">
        <f>'IGM Paste'!F810</f>
        <v>0</v>
      </c>
      <c r="I809" t="str">
        <f>IF('IGM Paste'!H810=0,"-",'IGM Paste'!H810)</f>
        <v>-</v>
      </c>
      <c r="J809" t="str">
        <f>IF('IGM Paste'!I810=0,"-",'IGM Paste'!I810)</f>
        <v>-</v>
      </c>
      <c r="K809" t="str">
        <f>IF('IGM Paste'!J810=0,"-",'IGM Paste'!J810)</f>
        <v>-</v>
      </c>
      <c r="L809">
        <f>'IGM Paste'!K810</f>
        <v>0</v>
      </c>
      <c r="M809" s="20" t="str">
        <f>IF('IGM Paste'!R810=0,"Flat",'IGM Paste'!R810)</f>
        <v>Flat</v>
      </c>
      <c r="N809" s="177">
        <f>'IGM Paste'!AH810</f>
        <v>0</v>
      </c>
      <c r="O809" s="403">
        <f>'IGM Paste'!O810</f>
        <v>0</v>
      </c>
      <c r="P809">
        <f>'IGM Paste'!BC810</f>
        <v>0</v>
      </c>
    </row>
    <row r="810" spans="1:16" x14ac:dyDescent="0.3">
      <c r="A810" s="334">
        <f>'IGM Paste'!A811</f>
        <v>0</v>
      </c>
      <c r="B810">
        <f>'IGM Paste'!Y811</f>
        <v>0</v>
      </c>
      <c r="C810">
        <f>'IGM Paste'!C811</f>
        <v>0</v>
      </c>
      <c r="D810" s="4">
        <f>'IGM Paste'!D811</f>
        <v>0</v>
      </c>
      <c r="E810">
        <f>'IGM Paste'!E811</f>
        <v>0</v>
      </c>
      <c r="F810">
        <f>'IGM Paste'!AL811</f>
        <v>0</v>
      </c>
      <c r="G810" s="763">
        <f>'IGM Paste'!AB811</f>
        <v>0</v>
      </c>
      <c r="H810" s="5">
        <f>'IGM Paste'!F811</f>
        <v>0</v>
      </c>
      <c r="I810" t="str">
        <f>IF('IGM Paste'!H811=0,"-",'IGM Paste'!H811)</f>
        <v>-</v>
      </c>
      <c r="J810" t="str">
        <f>IF('IGM Paste'!I811=0,"-",'IGM Paste'!I811)</f>
        <v>-</v>
      </c>
      <c r="K810" t="str">
        <f>IF('IGM Paste'!J811=0,"-",'IGM Paste'!J811)</f>
        <v>-</v>
      </c>
      <c r="L810">
        <f>'IGM Paste'!K811</f>
        <v>0</v>
      </c>
      <c r="M810" s="20" t="str">
        <f>IF('IGM Paste'!R811=0,"Flat",'IGM Paste'!R811)</f>
        <v>Flat</v>
      </c>
      <c r="N810" s="177">
        <f>'IGM Paste'!AH811</f>
        <v>0</v>
      </c>
      <c r="O810" s="403">
        <f>'IGM Paste'!O811</f>
        <v>0</v>
      </c>
      <c r="P810">
        <f>'IGM Paste'!BC811</f>
        <v>0</v>
      </c>
    </row>
    <row r="811" spans="1:16" x14ac:dyDescent="0.3">
      <c r="A811" s="334">
        <f>'IGM Paste'!A812</f>
        <v>0</v>
      </c>
      <c r="B811">
        <f>'IGM Paste'!Y812</f>
        <v>0</v>
      </c>
      <c r="C811">
        <f>'IGM Paste'!C812</f>
        <v>0</v>
      </c>
      <c r="D811" s="4">
        <f>'IGM Paste'!D812</f>
        <v>0</v>
      </c>
      <c r="E811">
        <f>'IGM Paste'!E812</f>
        <v>0</v>
      </c>
      <c r="F811">
        <f>'IGM Paste'!AL812</f>
        <v>0</v>
      </c>
      <c r="G811" s="763">
        <f>'IGM Paste'!AB812</f>
        <v>0</v>
      </c>
      <c r="H811" s="5">
        <f>'IGM Paste'!F812</f>
        <v>0</v>
      </c>
      <c r="I811" t="str">
        <f>IF('IGM Paste'!H812=0,"-",'IGM Paste'!H812)</f>
        <v>-</v>
      </c>
      <c r="J811" t="str">
        <f>IF('IGM Paste'!I812=0,"-",'IGM Paste'!I812)</f>
        <v>-</v>
      </c>
      <c r="K811" t="str">
        <f>IF('IGM Paste'!J812=0,"-",'IGM Paste'!J812)</f>
        <v>-</v>
      </c>
      <c r="L811">
        <f>'IGM Paste'!K812</f>
        <v>0</v>
      </c>
      <c r="M811" s="20" t="str">
        <f>IF('IGM Paste'!R812=0,"Flat",'IGM Paste'!R812)</f>
        <v>Flat</v>
      </c>
      <c r="N811" s="177">
        <f>'IGM Paste'!AH812</f>
        <v>0</v>
      </c>
      <c r="O811" s="403">
        <f>'IGM Paste'!O812</f>
        <v>0</v>
      </c>
      <c r="P811">
        <f>'IGM Paste'!BC812</f>
        <v>0</v>
      </c>
    </row>
    <row r="812" spans="1:16" x14ac:dyDescent="0.3">
      <c r="A812" s="334">
        <f>'IGM Paste'!A813</f>
        <v>0</v>
      </c>
      <c r="B812">
        <f>'IGM Paste'!Y813</f>
        <v>0</v>
      </c>
      <c r="C812">
        <f>'IGM Paste'!C813</f>
        <v>0</v>
      </c>
      <c r="D812" s="4">
        <f>'IGM Paste'!D813</f>
        <v>0</v>
      </c>
      <c r="E812">
        <f>'IGM Paste'!E813</f>
        <v>0</v>
      </c>
      <c r="F812">
        <f>'IGM Paste'!AL813</f>
        <v>0</v>
      </c>
      <c r="G812" s="763">
        <f>'IGM Paste'!AB813</f>
        <v>0</v>
      </c>
      <c r="H812" s="5">
        <f>'IGM Paste'!F813</f>
        <v>0</v>
      </c>
      <c r="I812" t="str">
        <f>IF('IGM Paste'!H813=0,"-",'IGM Paste'!H813)</f>
        <v>-</v>
      </c>
      <c r="J812" t="str">
        <f>IF('IGM Paste'!I813=0,"-",'IGM Paste'!I813)</f>
        <v>-</v>
      </c>
      <c r="K812" t="str">
        <f>IF('IGM Paste'!J813=0,"-",'IGM Paste'!J813)</f>
        <v>-</v>
      </c>
      <c r="L812">
        <f>'IGM Paste'!K813</f>
        <v>0</v>
      </c>
      <c r="M812" s="20" t="str">
        <f>IF('IGM Paste'!R813=0,"Flat",'IGM Paste'!R813)</f>
        <v>Flat</v>
      </c>
      <c r="N812" s="177">
        <f>'IGM Paste'!AH813</f>
        <v>0</v>
      </c>
      <c r="O812" s="403">
        <f>'IGM Paste'!O813</f>
        <v>0</v>
      </c>
      <c r="P812">
        <f>'IGM Paste'!BC813</f>
        <v>0</v>
      </c>
    </row>
    <row r="813" spans="1:16" x14ac:dyDescent="0.3">
      <c r="A813" s="334">
        <f>'IGM Paste'!A814</f>
        <v>0</v>
      </c>
      <c r="B813">
        <f>'IGM Paste'!Y814</f>
        <v>0</v>
      </c>
      <c r="C813">
        <f>'IGM Paste'!C814</f>
        <v>0</v>
      </c>
      <c r="D813" s="4">
        <f>'IGM Paste'!D814</f>
        <v>0</v>
      </c>
      <c r="E813">
        <f>'IGM Paste'!E814</f>
        <v>0</v>
      </c>
      <c r="F813">
        <f>'IGM Paste'!AL814</f>
        <v>0</v>
      </c>
      <c r="G813" s="763">
        <f>'IGM Paste'!AB814</f>
        <v>0</v>
      </c>
      <c r="H813" s="5">
        <f>'IGM Paste'!F814</f>
        <v>0</v>
      </c>
      <c r="I813" t="str">
        <f>IF('IGM Paste'!H814=0,"-",'IGM Paste'!H814)</f>
        <v>-</v>
      </c>
      <c r="J813" t="str">
        <f>IF('IGM Paste'!I814=0,"-",'IGM Paste'!I814)</f>
        <v>-</v>
      </c>
      <c r="K813" t="str">
        <f>IF('IGM Paste'!J814=0,"-",'IGM Paste'!J814)</f>
        <v>-</v>
      </c>
      <c r="L813">
        <f>'IGM Paste'!K814</f>
        <v>0</v>
      </c>
      <c r="M813" s="20" t="str">
        <f>IF('IGM Paste'!R814=0,"Flat",'IGM Paste'!R814)</f>
        <v>Flat</v>
      </c>
      <c r="N813" s="177">
        <f>'IGM Paste'!AH814</f>
        <v>0</v>
      </c>
      <c r="O813" s="403">
        <f>'IGM Paste'!O814</f>
        <v>0</v>
      </c>
      <c r="P813">
        <f>'IGM Paste'!BC814</f>
        <v>0</v>
      </c>
    </row>
    <row r="814" spans="1:16" x14ac:dyDescent="0.3">
      <c r="A814" s="334">
        <f>'IGM Paste'!A815</f>
        <v>0</v>
      </c>
      <c r="B814">
        <f>'IGM Paste'!Y815</f>
        <v>0</v>
      </c>
      <c r="C814">
        <f>'IGM Paste'!C815</f>
        <v>0</v>
      </c>
      <c r="D814" s="4">
        <f>'IGM Paste'!D815</f>
        <v>0</v>
      </c>
      <c r="E814">
        <f>'IGM Paste'!E815</f>
        <v>0</v>
      </c>
      <c r="F814">
        <f>'IGM Paste'!AL815</f>
        <v>0</v>
      </c>
      <c r="G814" s="763">
        <f>'IGM Paste'!AB815</f>
        <v>0</v>
      </c>
      <c r="H814" s="5">
        <f>'IGM Paste'!F815</f>
        <v>0</v>
      </c>
      <c r="I814" t="str">
        <f>IF('IGM Paste'!H815=0,"-",'IGM Paste'!H815)</f>
        <v>-</v>
      </c>
      <c r="J814" t="str">
        <f>IF('IGM Paste'!I815=0,"-",'IGM Paste'!I815)</f>
        <v>-</v>
      </c>
      <c r="K814" t="str">
        <f>IF('IGM Paste'!J815=0,"-",'IGM Paste'!J815)</f>
        <v>-</v>
      </c>
      <c r="L814">
        <f>'IGM Paste'!K815</f>
        <v>0</v>
      </c>
      <c r="M814" s="20" t="str">
        <f>IF('IGM Paste'!R815=0,"Flat",'IGM Paste'!R815)</f>
        <v>Flat</v>
      </c>
      <c r="N814" s="177">
        <f>'IGM Paste'!AH815</f>
        <v>0</v>
      </c>
      <c r="O814" s="403">
        <f>'IGM Paste'!O815</f>
        <v>0</v>
      </c>
      <c r="P814">
        <f>'IGM Paste'!BC815</f>
        <v>0</v>
      </c>
    </row>
    <row r="815" spans="1:16" x14ac:dyDescent="0.3">
      <c r="A815" s="334">
        <f>'IGM Paste'!A816</f>
        <v>0</v>
      </c>
      <c r="B815">
        <f>'IGM Paste'!Y816</f>
        <v>0</v>
      </c>
      <c r="C815">
        <f>'IGM Paste'!C816</f>
        <v>0</v>
      </c>
      <c r="D815" s="4">
        <f>'IGM Paste'!D816</f>
        <v>0</v>
      </c>
      <c r="E815">
        <f>'IGM Paste'!E816</f>
        <v>0</v>
      </c>
      <c r="F815">
        <f>'IGM Paste'!AL816</f>
        <v>0</v>
      </c>
      <c r="G815" s="763">
        <f>'IGM Paste'!AB816</f>
        <v>0</v>
      </c>
      <c r="H815" s="5">
        <f>'IGM Paste'!F816</f>
        <v>0</v>
      </c>
      <c r="I815" t="str">
        <f>IF('IGM Paste'!H816=0,"-",'IGM Paste'!H816)</f>
        <v>-</v>
      </c>
      <c r="J815" t="str">
        <f>IF('IGM Paste'!I816=0,"-",'IGM Paste'!I816)</f>
        <v>-</v>
      </c>
      <c r="K815" t="str">
        <f>IF('IGM Paste'!J816=0,"-",'IGM Paste'!J816)</f>
        <v>-</v>
      </c>
      <c r="L815">
        <f>'IGM Paste'!K816</f>
        <v>0</v>
      </c>
      <c r="M815" s="20" t="str">
        <f>IF('IGM Paste'!R816=0,"Flat",'IGM Paste'!R816)</f>
        <v>Flat</v>
      </c>
      <c r="N815" s="177">
        <f>'IGM Paste'!AH816</f>
        <v>0</v>
      </c>
      <c r="O815" s="403">
        <f>'IGM Paste'!O816</f>
        <v>0</v>
      </c>
      <c r="P815">
        <f>'IGM Paste'!BC816</f>
        <v>0</v>
      </c>
    </row>
    <row r="816" spans="1:16" x14ac:dyDescent="0.3">
      <c r="A816" s="334">
        <f>'IGM Paste'!A817</f>
        <v>0</v>
      </c>
      <c r="B816">
        <f>'IGM Paste'!Y817</f>
        <v>0</v>
      </c>
      <c r="C816">
        <f>'IGM Paste'!C817</f>
        <v>0</v>
      </c>
      <c r="D816" s="4">
        <f>'IGM Paste'!D817</f>
        <v>0</v>
      </c>
      <c r="E816">
        <f>'IGM Paste'!E817</f>
        <v>0</v>
      </c>
      <c r="F816">
        <f>'IGM Paste'!AL817</f>
        <v>0</v>
      </c>
      <c r="G816" s="763">
        <f>'IGM Paste'!AB817</f>
        <v>0</v>
      </c>
      <c r="H816" s="5">
        <f>'IGM Paste'!F817</f>
        <v>0</v>
      </c>
      <c r="I816" t="str">
        <f>IF('IGM Paste'!H817=0,"-",'IGM Paste'!H817)</f>
        <v>-</v>
      </c>
      <c r="J816" t="str">
        <f>IF('IGM Paste'!I817=0,"-",'IGM Paste'!I817)</f>
        <v>-</v>
      </c>
      <c r="K816" t="str">
        <f>IF('IGM Paste'!J817=0,"-",'IGM Paste'!J817)</f>
        <v>-</v>
      </c>
      <c r="L816">
        <f>'IGM Paste'!K817</f>
        <v>0</v>
      </c>
      <c r="M816" s="20" t="str">
        <f>IF('IGM Paste'!R817=0,"Flat",'IGM Paste'!R817)</f>
        <v>Flat</v>
      </c>
      <c r="N816" s="177">
        <f>'IGM Paste'!AH817</f>
        <v>0</v>
      </c>
      <c r="O816" s="403">
        <f>'IGM Paste'!O817</f>
        <v>0</v>
      </c>
      <c r="P816">
        <f>'IGM Paste'!BC817</f>
        <v>0</v>
      </c>
    </row>
    <row r="817" spans="1:16" x14ac:dyDescent="0.3">
      <c r="A817" s="334">
        <f>'IGM Paste'!A818</f>
        <v>0</v>
      </c>
      <c r="B817">
        <f>'IGM Paste'!Y818</f>
        <v>0</v>
      </c>
      <c r="C817">
        <f>'IGM Paste'!C818</f>
        <v>0</v>
      </c>
      <c r="D817" s="4">
        <f>'IGM Paste'!D818</f>
        <v>0</v>
      </c>
      <c r="E817">
        <f>'IGM Paste'!E818</f>
        <v>0</v>
      </c>
      <c r="F817">
        <f>'IGM Paste'!AL818</f>
        <v>0</v>
      </c>
      <c r="G817" s="763">
        <f>'IGM Paste'!AB818</f>
        <v>0</v>
      </c>
      <c r="H817" s="5">
        <f>'IGM Paste'!F818</f>
        <v>0</v>
      </c>
      <c r="I817" t="str">
        <f>IF('IGM Paste'!H818=0,"-",'IGM Paste'!H818)</f>
        <v>-</v>
      </c>
      <c r="J817" t="str">
        <f>IF('IGM Paste'!I818=0,"-",'IGM Paste'!I818)</f>
        <v>-</v>
      </c>
      <c r="K817" t="str">
        <f>IF('IGM Paste'!J818=0,"-",'IGM Paste'!J818)</f>
        <v>-</v>
      </c>
      <c r="L817">
        <f>'IGM Paste'!K818</f>
        <v>0</v>
      </c>
      <c r="M817" s="20" t="str">
        <f>IF('IGM Paste'!R818=0,"Flat",'IGM Paste'!R818)</f>
        <v>Flat</v>
      </c>
      <c r="N817" s="177">
        <f>'IGM Paste'!AH818</f>
        <v>0</v>
      </c>
      <c r="O817" s="403">
        <f>'IGM Paste'!O818</f>
        <v>0</v>
      </c>
      <c r="P817">
        <f>'IGM Paste'!BC818</f>
        <v>0</v>
      </c>
    </row>
    <row r="818" spans="1:16" x14ac:dyDescent="0.3">
      <c r="A818" s="334">
        <f>'IGM Paste'!A819</f>
        <v>0</v>
      </c>
      <c r="B818">
        <f>'IGM Paste'!Y819</f>
        <v>0</v>
      </c>
      <c r="C818">
        <f>'IGM Paste'!C819</f>
        <v>0</v>
      </c>
      <c r="D818" s="4">
        <f>'IGM Paste'!D819</f>
        <v>0</v>
      </c>
      <c r="E818">
        <f>'IGM Paste'!E819</f>
        <v>0</v>
      </c>
      <c r="F818">
        <f>'IGM Paste'!AL819</f>
        <v>0</v>
      </c>
      <c r="G818" s="763">
        <f>'IGM Paste'!AB819</f>
        <v>0</v>
      </c>
      <c r="H818" s="5">
        <f>'IGM Paste'!F819</f>
        <v>0</v>
      </c>
      <c r="I818" t="str">
        <f>IF('IGM Paste'!H819=0,"-",'IGM Paste'!H819)</f>
        <v>-</v>
      </c>
      <c r="J818" t="str">
        <f>IF('IGM Paste'!I819=0,"-",'IGM Paste'!I819)</f>
        <v>-</v>
      </c>
      <c r="K818" t="str">
        <f>IF('IGM Paste'!J819=0,"-",'IGM Paste'!J819)</f>
        <v>-</v>
      </c>
      <c r="L818">
        <f>'IGM Paste'!K819</f>
        <v>0</v>
      </c>
      <c r="M818" s="20" t="str">
        <f>IF('IGM Paste'!R819=0,"Flat",'IGM Paste'!R819)</f>
        <v>Flat</v>
      </c>
      <c r="N818" s="177">
        <f>'IGM Paste'!AH819</f>
        <v>0</v>
      </c>
      <c r="O818" s="403">
        <f>'IGM Paste'!O819</f>
        <v>0</v>
      </c>
      <c r="P818">
        <f>'IGM Paste'!BC819</f>
        <v>0</v>
      </c>
    </row>
    <row r="819" spans="1:16" x14ac:dyDescent="0.3">
      <c r="A819" s="334">
        <f>'IGM Paste'!A820</f>
        <v>0</v>
      </c>
      <c r="B819">
        <f>'IGM Paste'!Y820</f>
        <v>0</v>
      </c>
      <c r="C819">
        <f>'IGM Paste'!C820</f>
        <v>0</v>
      </c>
      <c r="D819" s="4">
        <f>'IGM Paste'!D820</f>
        <v>0</v>
      </c>
      <c r="E819">
        <f>'IGM Paste'!E820</f>
        <v>0</v>
      </c>
      <c r="F819">
        <f>'IGM Paste'!AL820</f>
        <v>0</v>
      </c>
      <c r="G819" s="763">
        <f>'IGM Paste'!AB820</f>
        <v>0</v>
      </c>
      <c r="H819" s="5">
        <f>'IGM Paste'!F820</f>
        <v>0</v>
      </c>
      <c r="I819" t="str">
        <f>IF('IGM Paste'!H820=0,"-",'IGM Paste'!H820)</f>
        <v>-</v>
      </c>
      <c r="J819" t="str">
        <f>IF('IGM Paste'!I820=0,"-",'IGM Paste'!I820)</f>
        <v>-</v>
      </c>
      <c r="K819" t="str">
        <f>IF('IGM Paste'!J820=0,"-",'IGM Paste'!J820)</f>
        <v>-</v>
      </c>
      <c r="L819">
        <f>'IGM Paste'!K820</f>
        <v>0</v>
      </c>
      <c r="M819" s="20" t="str">
        <f>IF('IGM Paste'!R820=0,"Flat",'IGM Paste'!R820)</f>
        <v>Flat</v>
      </c>
      <c r="N819" s="177">
        <f>'IGM Paste'!AH820</f>
        <v>0</v>
      </c>
      <c r="O819" s="403">
        <f>'IGM Paste'!O820</f>
        <v>0</v>
      </c>
      <c r="P819">
        <f>'IGM Paste'!BC820</f>
        <v>0</v>
      </c>
    </row>
    <row r="820" spans="1:16" x14ac:dyDescent="0.3">
      <c r="A820" s="334">
        <f>'IGM Paste'!A821</f>
        <v>0</v>
      </c>
      <c r="B820">
        <f>'IGM Paste'!Y821</f>
        <v>0</v>
      </c>
      <c r="C820">
        <f>'IGM Paste'!C821</f>
        <v>0</v>
      </c>
      <c r="D820" s="4">
        <f>'IGM Paste'!D821</f>
        <v>0</v>
      </c>
      <c r="E820">
        <f>'IGM Paste'!E821</f>
        <v>0</v>
      </c>
      <c r="F820">
        <f>'IGM Paste'!AL821</f>
        <v>0</v>
      </c>
      <c r="G820" s="763">
        <f>'IGM Paste'!AB821</f>
        <v>0</v>
      </c>
      <c r="H820" s="5">
        <f>'IGM Paste'!F821</f>
        <v>0</v>
      </c>
      <c r="I820" t="str">
        <f>IF('IGM Paste'!H821=0,"-",'IGM Paste'!H821)</f>
        <v>-</v>
      </c>
      <c r="J820" t="str">
        <f>IF('IGM Paste'!I821=0,"-",'IGM Paste'!I821)</f>
        <v>-</v>
      </c>
      <c r="K820" t="str">
        <f>IF('IGM Paste'!J821=0,"-",'IGM Paste'!J821)</f>
        <v>-</v>
      </c>
      <c r="L820">
        <f>'IGM Paste'!K821</f>
        <v>0</v>
      </c>
      <c r="M820" s="20" t="str">
        <f>IF('IGM Paste'!R821=0,"Flat",'IGM Paste'!R821)</f>
        <v>Flat</v>
      </c>
      <c r="N820" s="177">
        <f>'IGM Paste'!AH821</f>
        <v>0</v>
      </c>
      <c r="O820" s="403">
        <f>'IGM Paste'!O821</f>
        <v>0</v>
      </c>
      <c r="P820">
        <f>'IGM Paste'!BC821</f>
        <v>0</v>
      </c>
    </row>
    <row r="821" spans="1:16" x14ac:dyDescent="0.3">
      <c r="A821" s="334">
        <f>'IGM Paste'!A822</f>
        <v>0</v>
      </c>
      <c r="B821">
        <f>'IGM Paste'!Y822</f>
        <v>0</v>
      </c>
      <c r="C821">
        <f>'IGM Paste'!C822</f>
        <v>0</v>
      </c>
      <c r="D821" s="4">
        <f>'IGM Paste'!D822</f>
        <v>0</v>
      </c>
      <c r="E821">
        <f>'IGM Paste'!E822</f>
        <v>0</v>
      </c>
      <c r="F821">
        <f>'IGM Paste'!AL822</f>
        <v>0</v>
      </c>
      <c r="G821" s="763">
        <f>'IGM Paste'!AB822</f>
        <v>0</v>
      </c>
      <c r="H821" s="5">
        <f>'IGM Paste'!F822</f>
        <v>0</v>
      </c>
      <c r="I821" t="str">
        <f>IF('IGM Paste'!H822=0,"-",'IGM Paste'!H822)</f>
        <v>-</v>
      </c>
      <c r="J821" t="str">
        <f>IF('IGM Paste'!I822=0,"-",'IGM Paste'!I822)</f>
        <v>-</v>
      </c>
      <c r="K821" t="str">
        <f>IF('IGM Paste'!J822=0,"-",'IGM Paste'!J822)</f>
        <v>-</v>
      </c>
      <c r="L821">
        <f>'IGM Paste'!K822</f>
        <v>0</v>
      </c>
      <c r="M821" s="20" t="str">
        <f>IF('IGM Paste'!R822=0,"Flat",'IGM Paste'!R822)</f>
        <v>Flat</v>
      </c>
      <c r="N821" s="177">
        <f>'IGM Paste'!AH822</f>
        <v>0</v>
      </c>
      <c r="O821" s="403">
        <f>'IGM Paste'!O822</f>
        <v>0</v>
      </c>
      <c r="P821">
        <f>'IGM Paste'!BC822</f>
        <v>0</v>
      </c>
    </row>
    <row r="822" spans="1:16" x14ac:dyDescent="0.3">
      <c r="A822" s="334">
        <f>'IGM Paste'!A823</f>
        <v>0</v>
      </c>
      <c r="B822">
        <f>'IGM Paste'!Y823</f>
        <v>0</v>
      </c>
      <c r="C822">
        <f>'IGM Paste'!C823</f>
        <v>0</v>
      </c>
      <c r="D822" s="4">
        <f>'IGM Paste'!D823</f>
        <v>0</v>
      </c>
      <c r="E822">
        <f>'IGM Paste'!E823</f>
        <v>0</v>
      </c>
      <c r="F822">
        <f>'IGM Paste'!AL823</f>
        <v>0</v>
      </c>
      <c r="G822" s="763">
        <f>'IGM Paste'!AB823</f>
        <v>0</v>
      </c>
      <c r="H822" s="5">
        <f>'IGM Paste'!F823</f>
        <v>0</v>
      </c>
      <c r="I822" t="str">
        <f>IF('IGM Paste'!H823=0,"-",'IGM Paste'!H823)</f>
        <v>-</v>
      </c>
      <c r="J822" t="str">
        <f>IF('IGM Paste'!I823=0,"-",'IGM Paste'!I823)</f>
        <v>-</v>
      </c>
      <c r="K822" t="str">
        <f>IF('IGM Paste'!J823=0,"-",'IGM Paste'!J823)</f>
        <v>-</v>
      </c>
      <c r="L822">
        <f>'IGM Paste'!K823</f>
        <v>0</v>
      </c>
      <c r="M822" s="20" t="str">
        <f>IF('IGM Paste'!R823=0,"Flat",'IGM Paste'!R823)</f>
        <v>Flat</v>
      </c>
      <c r="N822" s="177">
        <f>'IGM Paste'!AH823</f>
        <v>0</v>
      </c>
      <c r="O822" s="403">
        <f>'IGM Paste'!O823</f>
        <v>0</v>
      </c>
      <c r="P822">
        <f>'IGM Paste'!BC823</f>
        <v>0</v>
      </c>
    </row>
    <row r="823" spans="1:16" x14ac:dyDescent="0.3">
      <c r="A823" s="334">
        <f>'IGM Paste'!A824</f>
        <v>0</v>
      </c>
      <c r="B823">
        <f>'IGM Paste'!Y824</f>
        <v>0</v>
      </c>
      <c r="C823">
        <f>'IGM Paste'!C824</f>
        <v>0</v>
      </c>
      <c r="D823" s="4">
        <f>'IGM Paste'!D824</f>
        <v>0</v>
      </c>
      <c r="E823">
        <f>'IGM Paste'!E824</f>
        <v>0</v>
      </c>
      <c r="F823">
        <f>'IGM Paste'!AL824</f>
        <v>0</v>
      </c>
      <c r="G823" s="763">
        <f>'IGM Paste'!AB824</f>
        <v>0</v>
      </c>
      <c r="H823" s="5">
        <f>'IGM Paste'!F824</f>
        <v>0</v>
      </c>
      <c r="I823" t="str">
        <f>IF('IGM Paste'!H824=0,"-",'IGM Paste'!H824)</f>
        <v>-</v>
      </c>
      <c r="J823" t="str">
        <f>IF('IGM Paste'!I824=0,"-",'IGM Paste'!I824)</f>
        <v>-</v>
      </c>
      <c r="K823" t="str">
        <f>IF('IGM Paste'!J824=0,"-",'IGM Paste'!J824)</f>
        <v>-</v>
      </c>
      <c r="L823">
        <f>'IGM Paste'!K824</f>
        <v>0</v>
      </c>
      <c r="M823" s="20" t="str">
        <f>IF('IGM Paste'!R824=0,"Flat",'IGM Paste'!R824)</f>
        <v>Flat</v>
      </c>
      <c r="N823" s="177">
        <f>'IGM Paste'!AH824</f>
        <v>0</v>
      </c>
      <c r="O823" s="403">
        <f>'IGM Paste'!O824</f>
        <v>0</v>
      </c>
      <c r="P823">
        <f>'IGM Paste'!BC824</f>
        <v>0</v>
      </c>
    </row>
    <row r="824" spans="1:16" x14ac:dyDescent="0.3">
      <c r="A824" s="334">
        <f>'IGM Paste'!A825</f>
        <v>0</v>
      </c>
      <c r="B824">
        <f>'IGM Paste'!Y825</f>
        <v>0</v>
      </c>
      <c r="C824">
        <f>'IGM Paste'!C825</f>
        <v>0</v>
      </c>
      <c r="D824" s="4">
        <f>'IGM Paste'!D825</f>
        <v>0</v>
      </c>
      <c r="E824">
        <f>'IGM Paste'!E825</f>
        <v>0</v>
      </c>
      <c r="F824">
        <f>'IGM Paste'!AL825</f>
        <v>0</v>
      </c>
      <c r="G824" s="763">
        <f>'IGM Paste'!AB825</f>
        <v>0</v>
      </c>
      <c r="H824" s="5">
        <f>'IGM Paste'!F825</f>
        <v>0</v>
      </c>
      <c r="I824" t="str">
        <f>IF('IGM Paste'!H825=0,"-",'IGM Paste'!H825)</f>
        <v>-</v>
      </c>
      <c r="J824" t="str">
        <f>IF('IGM Paste'!I825=0,"-",'IGM Paste'!I825)</f>
        <v>-</v>
      </c>
      <c r="K824" t="str">
        <f>IF('IGM Paste'!J825=0,"-",'IGM Paste'!J825)</f>
        <v>-</v>
      </c>
      <c r="L824">
        <f>'IGM Paste'!K825</f>
        <v>0</v>
      </c>
      <c r="M824" s="20" t="str">
        <f>IF('IGM Paste'!R825=0,"Flat",'IGM Paste'!R825)</f>
        <v>Flat</v>
      </c>
      <c r="N824" s="177">
        <f>'IGM Paste'!AH825</f>
        <v>0</v>
      </c>
      <c r="O824" s="403">
        <f>'IGM Paste'!O825</f>
        <v>0</v>
      </c>
      <c r="P824">
        <f>'IGM Paste'!BC825</f>
        <v>0</v>
      </c>
    </row>
    <row r="825" spans="1:16" x14ac:dyDescent="0.3">
      <c r="A825" s="334">
        <f>'IGM Paste'!A826</f>
        <v>0</v>
      </c>
      <c r="B825">
        <f>'IGM Paste'!Y826</f>
        <v>0</v>
      </c>
      <c r="C825">
        <f>'IGM Paste'!C826</f>
        <v>0</v>
      </c>
      <c r="D825" s="4">
        <f>'IGM Paste'!D826</f>
        <v>0</v>
      </c>
      <c r="E825">
        <f>'IGM Paste'!E826</f>
        <v>0</v>
      </c>
      <c r="F825">
        <f>'IGM Paste'!AL826</f>
        <v>0</v>
      </c>
      <c r="G825" s="763">
        <f>'IGM Paste'!AB826</f>
        <v>0</v>
      </c>
      <c r="H825" s="5">
        <f>'IGM Paste'!F826</f>
        <v>0</v>
      </c>
      <c r="I825" t="str">
        <f>IF('IGM Paste'!H826=0,"-",'IGM Paste'!H826)</f>
        <v>-</v>
      </c>
      <c r="J825" t="str">
        <f>IF('IGM Paste'!I826=0,"-",'IGM Paste'!I826)</f>
        <v>-</v>
      </c>
      <c r="K825" t="str">
        <f>IF('IGM Paste'!J826=0,"-",'IGM Paste'!J826)</f>
        <v>-</v>
      </c>
      <c r="L825">
        <f>'IGM Paste'!K826</f>
        <v>0</v>
      </c>
      <c r="M825" s="20" t="str">
        <f>IF('IGM Paste'!R826=0,"Flat",'IGM Paste'!R826)</f>
        <v>Flat</v>
      </c>
      <c r="N825" s="177">
        <f>'IGM Paste'!AH826</f>
        <v>0</v>
      </c>
      <c r="O825" s="403">
        <f>'IGM Paste'!O826</f>
        <v>0</v>
      </c>
      <c r="P825">
        <f>'IGM Paste'!BC826</f>
        <v>0</v>
      </c>
    </row>
    <row r="826" spans="1:16" x14ac:dyDescent="0.3">
      <c r="A826" s="334">
        <f>'IGM Paste'!A827</f>
        <v>0</v>
      </c>
      <c r="B826">
        <f>'IGM Paste'!Y827</f>
        <v>0</v>
      </c>
      <c r="C826">
        <f>'IGM Paste'!C827</f>
        <v>0</v>
      </c>
      <c r="D826" s="4">
        <f>'IGM Paste'!D827</f>
        <v>0</v>
      </c>
      <c r="E826">
        <f>'IGM Paste'!E827</f>
        <v>0</v>
      </c>
      <c r="F826">
        <f>'IGM Paste'!AL827</f>
        <v>0</v>
      </c>
      <c r="G826" s="763">
        <f>'IGM Paste'!AB827</f>
        <v>0</v>
      </c>
      <c r="H826" s="5">
        <f>'IGM Paste'!F827</f>
        <v>0</v>
      </c>
      <c r="I826" t="str">
        <f>IF('IGM Paste'!H827=0,"-",'IGM Paste'!H827)</f>
        <v>-</v>
      </c>
      <c r="J826" t="str">
        <f>IF('IGM Paste'!I827=0,"-",'IGM Paste'!I827)</f>
        <v>-</v>
      </c>
      <c r="K826" t="str">
        <f>IF('IGM Paste'!J827=0,"-",'IGM Paste'!J827)</f>
        <v>-</v>
      </c>
      <c r="L826">
        <f>'IGM Paste'!K827</f>
        <v>0</v>
      </c>
      <c r="M826" s="20" t="str">
        <f>IF('IGM Paste'!R827=0,"Flat",'IGM Paste'!R827)</f>
        <v>Flat</v>
      </c>
      <c r="N826" s="177">
        <f>'IGM Paste'!AH827</f>
        <v>0</v>
      </c>
      <c r="O826" s="403">
        <f>'IGM Paste'!O827</f>
        <v>0</v>
      </c>
      <c r="P826">
        <f>'IGM Paste'!BC827</f>
        <v>0</v>
      </c>
    </row>
    <row r="827" spans="1:16" x14ac:dyDescent="0.3">
      <c r="A827" s="334">
        <f>'IGM Paste'!A828</f>
        <v>0</v>
      </c>
      <c r="B827">
        <f>'IGM Paste'!Y828</f>
        <v>0</v>
      </c>
      <c r="C827">
        <f>'IGM Paste'!C828</f>
        <v>0</v>
      </c>
      <c r="D827" s="4">
        <f>'IGM Paste'!D828</f>
        <v>0</v>
      </c>
      <c r="E827">
        <f>'IGM Paste'!E828</f>
        <v>0</v>
      </c>
      <c r="F827">
        <f>'IGM Paste'!AL828</f>
        <v>0</v>
      </c>
      <c r="G827" s="763">
        <f>'IGM Paste'!AB828</f>
        <v>0</v>
      </c>
      <c r="H827" s="5">
        <f>'IGM Paste'!F828</f>
        <v>0</v>
      </c>
      <c r="I827" t="str">
        <f>IF('IGM Paste'!H828=0,"-",'IGM Paste'!H828)</f>
        <v>-</v>
      </c>
      <c r="J827" t="str">
        <f>IF('IGM Paste'!I828=0,"-",'IGM Paste'!I828)</f>
        <v>-</v>
      </c>
      <c r="K827" t="str">
        <f>IF('IGM Paste'!J828=0,"-",'IGM Paste'!J828)</f>
        <v>-</v>
      </c>
      <c r="L827">
        <f>'IGM Paste'!K828</f>
        <v>0</v>
      </c>
      <c r="M827" s="20" t="str">
        <f>IF('IGM Paste'!R828=0,"Flat",'IGM Paste'!R828)</f>
        <v>Flat</v>
      </c>
      <c r="N827" s="177">
        <f>'IGM Paste'!AH828</f>
        <v>0</v>
      </c>
      <c r="O827" s="403">
        <f>'IGM Paste'!O828</f>
        <v>0</v>
      </c>
      <c r="P827">
        <f>'IGM Paste'!BC828</f>
        <v>0</v>
      </c>
    </row>
    <row r="828" spans="1:16" x14ac:dyDescent="0.3">
      <c r="A828" s="334">
        <f>'IGM Paste'!A829</f>
        <v>0</v>
      </c>
      <c r="B828">
        <f>'IGM Paste'!Y829</f>
        <v>0</v>
      </c>
      <c r="C828">
        <f>'IGM Paste'!C829</f>
        <v>0</v>
      </c>
      <c r="D828" s="4">
        <f>'IGM Paste'!D829</f>
        <v>0</v>
      </c>
      <c r="E828">
        <f>'IGM Paste'!E829</f>
        <v>0</v>
      </c>
      <c r="F828">
        <f>'IGM Paste'!AL829</f>
        <v>0</v>
      </c>
      <c r="G828" s="763">
        <f>'IGM Paste'!AB829</f>
        <v>0</v>
      </c>
      <c r="H828" s="5">
        <f>'IGM Paste'!F829</f>
        <v>0</v>
      </c>
      <c r="I828" t="str">
        <f>IF('IGM Paste'!H829=0,"-",'IGM Paste'!H829)</f>
        <v>-</v>
      </c>
      <c r="J828" t="str">
        <f>IF('IGM Paste'!I829=0,"-",'IGM Paste'!I829)</f>
        <v>-</v>
      </c>
      <c r="K828" t="str">
        <f>IF('IGM Paste'!J829=0,"-",'IGM Paste'!J829)</f>
        <v>-</v>
      </c>
      <c r="L828">
        <f>'IGM Paste'!K829</f>
        <v>0</v>
      </c>
      <c r="M828" s="20" t="str">
        <f>IF('IGM Paste'!R829=0,"Flat",'IGM Paste'!R829)</f>
        <v>Flat</v>
      </c>
      <c r="N828" s="177">
        <f>'IGM Paste'!AH829</f>
        <v>0</v>
      </c>
      <c r="O828" s="403">
        <f>'IGM Paste'!O829</f>
        <v>0</v>
      </c>
      <c r="P828">
        <f>'IGM Paste'!BC829</f>
        <v>0</v>
      </c>
    </row>
    <row r="829" spans="1:16" x14ac:dyDescent="0.3">
      <c r="A829" s="334">
        <f>'IGM Paste'!A830</f>
        <v>0</v>
      </c>
      <c r="B829">
        <f>'IGM Paste'!Y830</f>
        <v>0</v>
      </c>
      <c r="C829">
        <f>'IGM Paste'!C830</f>
        <v>0</v>
      </c>
      <c r="D829" s="4">
        <f>'IGM Paste'!D830</f>
        <v>0</v>
      </c>
      <c r="E829">
        <f>'IGM Paste'!E830</f>
        <v>0</v>
      </c>
      <c r="F829">
        <f>'IGM Paste'!AL830</f>
        <v>0</v>
      </c>
      <c r="G829" s="763">
        <f>'IGM Paste'!AB830</f>
        <v>0</v>
      </c>
      <c r="H829" s="5">
        <f>'IGM Paste'!F830</f>
        <v>0</v>
      </c>
      <c r="I829" t="str">
        <f>IF('IGM Paste'!H830=0,"-",'IGM Paste'!H830)</f>
        <v>-</v>
      </c>
      <c r="J829" t="str">
        <f>IF('IGM Paste'!I830=0,"-",'IGM Paste'!I830)</f>
        <v>-</v>
      </c>
      <c r="K829" t="str">
        <f>IF('IGM Paste'!J830=0,"-",'IGM Paste'!J830)</f>
        <v>-</v>
      </c>
      <c r="L829">
        <f>'IGM Paste'!K830</f>
        <v>0</v>
      </c>
      <c r="M829" s="20" t="str">
        <f>IF('IGM Paste'!R830=0,"Flat",'IGM Paste'!R830)</f>
        <v>Flat</v>
      </c>
      <c r="N829" s="177">
        <f>'IGM Paste'!AH830</f>
        <v>0</v>
      </c>
      <c r="O829" s="403">
        <f>'IGM Paste'!O830</f>
        <v>0</v>
      </c>
      <c r="P829">
        <f>'IGM Paste'!BC830</f>
        <v>0</v>
      </c>
    </row>
    <row r="830" spans="1:16" x14ac:dyDescent="0.3">
      <c r="A830" s="334">
        <f>'IGM Paste'!A831</f>
        <v>0</v>
      </c>
      <c r="B830">
        <f>'IGM Paste'!Y831</f>
        <v>0</v>
      </c>
      <c r="C830">
        <f>'IGM Paste'!C831</f>
        <v>0</v>
      </c>
      <c r="D830" s="4">
        <f>'IGM Paste'!D831</f>
        <v>0</v>
      </c>
      <c r="E830">
        <f>'IGM Paste'!E831</f>
        <v>0</v>
      </c>
      <c r="F830">
        <f>'IGM Paste'!AL831</f>
        <v>0</v>
      </c>
      <c r="G830" s="763">
        <f>'IGM Paste'!AB831</f>
        <v>0</v>
      </c>
      <c r="H830" s="5">
        <f>'IGM Paste'!F831</f>
        <v>0</v>
      </c>
      <c r="I830" t="str">
        <f>IF('IGM Paste'!H831=0,"-",'IGM Paste'!H831)</f>
        <v>-</v>
      </c>
      <c r="J830" t="str">
        <f>IF('IGM Paste'!I831=0,"-",'IGM Paste'!I831)</f>
        <v>-</v>
      </c>
      <c r="K830" t="str">
        <f>IF('IGM Paste'!J831=0,"-",'IGM Paste'!J831)</f>
        <v>-</v>
      </c>
      <c r="L830">
        <f>'IGM Paste'!K831</f>
        <v>0</v>
      </c>
      <c r="M830" s="20" t="str">
        <f>IF('IGM Paste'!R831=0,"Flat",'IGM Paste'!R831)</f>
        <v>Flat</v>
      </c>
      <c r="N830" s="177">
        <f>'IGM Paste'!AH831</f>
        <v>0</v>
      </c>
      <c r="O830" s="403">
        <f>'IGM Paste'!O831</f>
        <v>0</v>
      </c>
      <c r="P830">
        <f>'IGM Paste'!BC831</f>
        <v>0</v>
      </c>
    </row>
    <row r="831" spans="1:16" x14ac:dyDescent="0.3">
      <c r="A831" s="334">
        <f>'IGM Paste'!A832</f>
        <v>0</v>
      </c>
      <c r="B831">
        <f>'IGM Paste'!Y832</f>
        <v>0</v>
      </c>
      <c r="C831">
        <f>'IGM Paste'!C832</f>
        <v>0</v>
      </c>
      <c r="D831" s="4">
        <f>'IGM Paste'!D832</f>
        <v>0</v>
      </c>
      <c r="E831">
        <f>'IGM Paste'!E832</f>
        <v>0</v>
      </c>
      <c r="F831">
        <f>'IGM Paste'!AL832</f>
        <v>0</v>
      </c>
      <c r="G831" s="763">
        <f>'IGM Paste'!AB832</f>
        <v>0</v>
      </c>
      <c r="H831" s="5">
        <f>'IGM Paste'!F832</f>
        <v>0</v>
      </c>
      <c r="I831" t="str">
        <f>IF('IGM Paste'!H832=0,"-",'IGM Paste'!H832)</f>
        <v>-</v>
      </c>
      <c r="J831" t="str">
        <f>IF('IGM Paste'!I832=0,"-",'IGM Paste'!I832)</f>
        <v>-</v>
      </c>
      <c r="K831" t="str">
        <f>IF('IGM Paste'!J832=0,"-",'IGM Paste'!J832)</f>
        <v>-</v>
      </c>
      <c r="L831">
        <f>'IGM Paste'!K832</f>
        <v>0</v>
      </c>
      <c r="M831" s="20" t="str">
        <f>IF('IGM Paste'!R832=0,"Flat",'IGM Paste'!R832)</f>
        <v>Flat</v>
      </c>
      <c r="N831" s="177">
        <f>'IGM Paste'!AH832</f>
        <v>0</v>
      </c>
      <c r="O831" s="403">
        <f>'IGM Paste'!O832</f>
        <v>0</v>
      </c>
      <c r="P831">
        <f>'IGM Paste'!BC832</f>
        <v>0</v>
      </c>
    </row>
    <row r="832" spans="1:16" x14ac:dyDescent="0.3">
      <c r="A832" s="334">
        <f>'IGM Paste'!A833</f>
        <v>0</v>
      </c>
      <c r="B832">
        <f>'IGM Paste'!Y833</f>
        <v>0</v>
      </c>
      <c r="C832">
        <f>'IGM Paste'!C833</f>
        <v>0</v>
      </c>
      <c r="D832" s="4">
        <f>'IGM Paste'!D833</f>
        <v>0</v>
      </c>
      <c r="E832">
        <f>'IGM Paste'!E833</f>
        <v>0</v>
      </c>
      <c r="F832">
        <f>'IGM Paste'!AL833</f>
        <v>0</v>
      </c>
      <c r="G832" s="763">
        <f>'IGM Paste'!AB833</f>
        <v>0</v>
      </c>
      <c r="H832" s="5">
        <f>'IGM Paste'!F833</f>
        <v>0</v>
      </c>
      <c r="I832" t="str">
        <f>IF('IGM Paste'!H833=0,"-",'IGM Paste'!H833)</f>
        <v>-</v>
      </c>
      <c r="J832" t="str">
        <f>IF('IGM Paste'!I833=0,"-",'IGM Paste'!I833)</f>
        <v>-</v>
      </c>
      <c r="K832" t="str">
        <f>IF('IGM Paste'!J833=0,"-",'IGM Paste'!J833)</f>
        <v>-</v>
      </c>
      <c r="L832">
        <f>'IGM Paste'!K833</f>
        <v>0</v>
      </c>
      <c r="M832" s="20" t="str">
        <f>IF('IGM Paste'!R833=0,"Flat",'IGM Paste'!R833)</f>
        <v>Flat</v>
      </c>
      <c r="N832" s="177">
        <f>'IGM Paste'!AH833</f>
        <v>0</v>
      </c>
      <c r="O832" s="403">
        <f>'IGM Paste'!O833</f>
        <v>0</v>
      </c>
      <c r="P832">
        <f>'IGM Paste'!BC833</f>
        <v>0</v>
      </c>
    </row>
    <row r="833" spans="1:16" x14ac:dyDescent="0.3">
      <c r="A833" s="334">
        <f>'IGM Paste'!A834</f>
        <v>0</v>
      </c>
      <c r="B833">
        <f>'IGM Paste'!Y834</f>
        <v>0</v>
      </c>
      <c r="C833">
        <f>'IGM Paste'!C834</f>
        <v>0</v>
      </c>
      <c r="D833" s="4">
        <f>'IGM Paste'!D834</f>
        <v>0</v>
      </c>
      <c r="E833">
        <f>'IGM Paste'!E834</f>
        <v>0</v>
      </c>
      <c r="F833">
        <f>'IGM Paste'!AL834</f>
        <v>0</v>
      </c>
      <c r="G833" s="763">
        <f>'IGM Paste'!AB834</f>
        <v>0</v>
      </c>
      <c r="H833" s="5">
        <f>'IGM Paste'!F834</f>
        <v>0</v>
      </c>
      <c r="I833" t="str">
        <f>IF('IGM Paste'!H834=0,"-",'IGM Paste'!H834)</f>
        <v>-</v>
      </c>
      <c r="J833" t="str">
        <f>IF('IGM Paste'!I834=0,"-",'IGM Paste'!I834)</f>
        <v>-</v>
      </c>
      <c r="K833" t="str">
        <f>IF('IGM Paste'!J834=0,"-",'IGM Paste'!J834)</f>
        <v>-</v>
      </c>
      <c r="L833">
        <f>'IGM Paste'!K834</f>
        <v>0</v>
      </c>
      <c r="M833" s="20" t="str">
        <f>IF('IGM Paste'!R834=0,"Flat",'IGM Paste'!R834)</f>
        <v>Flat</v>
      </c>
      <c r="N833" s="177">
        <f>'IGM Paste'!AH834</f>
        <v>0</v>
      </c>
      <c r="O833" s="403">
        <f>'IGM Paste'!O834</f>
        <v>0</v>
      </c>
      <c r="P833">
        <f>'IGM Paste'!BC834</f>
        <v>0</v>
      </c>
    </row>
    <row r="834" spans="1:16" x14ac:dyDescent="0.3">
      <c r="A834" s="334">
        <f>'IGM Paste'!A835</f>
        <v>0</v>
      </c>
      <c r="B834">
        <f>'IGM Paste'!Y835</f>
        <v>0</v>
      </c>
      <c r="C834">
        <f>'IGM Paste'!C835</f>
        <v>0</v>
      </c>
      <c r="D834" s="4">
        <f>'IGM Paste'!D835</f>
        <v>0</v>
      </c>
      <c r="E834">
        <f>'IGM Paste'!E835</f>
        <v>0</v>
      </c>
      <c r="F834">
        <f>'IGM Paste'!AL835</f>
        <v>0</v>
      </c>
      <c r="G834" s="763">
        <f>'IGM Paste'!AB835</f>
        <v>0</v>
      </c>
      <c r="H834" s="5">
        <f>'IGM Paste'!F835</f>
        <v>0</v>
      </c>
      <c r="I834" t="str">
        <f>IF('IGM Paste'!H835=0,"-",'IGM Paste'!H835)</f>
        <v>-</v>
      </c>
      <c r="J834" t="str">
        <f>IF('IGM Paste'!I835=0,"-",'IGM Paste'!I835)</f>
        <v>-</v>
      </c>
      <c r="K834" t="str">
        <f>IF('IGM Paste'!J835=0,"-",'IGM Paste'!J835)</f>
        <v>-</v>
      </c>
      <c r="L834">
        <f>'IGM Paste'!K835</f>
        <v>0</v>
      </c>
      <c r="M834" s="20" t="str">
        <f>IF('IGM Paste'!R835=0,"Flat",'IGM Paste'!R835)</f>
        <v>Flat</v>
      </c>
      <c r="N834" s="177">
        <f>'IGM Paste'!AH835</f>
        <v>0</v>
      </c>
      <c r="O834" s="403">
        <f>'IGM Paste'!O835</f>
        <v>0</v>
      </c>
      <c r="P834">
        <f>'IGM Paste'!BC835</f>
        <v>0</v>
      </c>
    </row>
    <row r="835" spans="1:16" x14ac:dyDescent="0.3">
      <c r="A835" s="334">
        <f>'IGM Paste'!A836</f>
        <v>0</v>
      </c>
      <c r="B835">
        <f>'IGM Paste'!Y836</f>
        <v>0</v>
      </c>
      <c r="C835">
        <f>'IGM Paste'!C836</f>
        <v>0</v>
      </c>
      <c r="D835" s="4">
        <f>'IGM Paste'!D836</f>
        <v>0</v>
      </c>
      <c r="E835">
        <f>'IGM Paste'!E836</f>
        <v>0</v>
      </c>
      <c r="F835">
        <f>'IGM Paste'!AL836</f>
        <v>0</v>
      </c>
      <c r="G835" s="763">
        <f>'IGM Paste'!AB836</f>
        <v>0</v>
      </c>
      <c r="H835" s="5">
        <f>'IGM Paste'!F836</f>
        <v>0</v>
      </c>
      <c r="I835" t="str">
        <f>IF('IGM Paste'!H836=0,"-",'IGM Paste'!H836)</f>
        <v>-</v>
      </c>
      <c r="J835" t="str">
        <f>IF('IGM Paste'!I836=0,"-",'IGM Paste'!I836)</f>
        <v>-</v>
      </c>
      <c r="K835" t="str">
        <f>IF('IGM Paste'!J836=0,"-",'IGM Paste'!J836)</f>
        <v>-</v>
      </c>
      <c r="L835">
        <f>'IGM Paste'!K836</f>
        <v>0</v>
      </c>
      <c r="M835" s="20" t="str">
        <f>IF('IGM Paste'!R836=0,"Flat",'IGM Paste'!R836)</f>
        <v>Flat</v>
      </c>
      <c r="N835" s="177">
        <f>'IGM Paste'!AH836</f>
        <v>0</v>
      </c>
      <c r="O835" s="403">
        <f>'IGM Paste'!O836</f>
        <v>0</v>
      </c>
      <c r="P835">
        <f>'IGM Paste'!BC836</f>
        <v>0</v>
      </c>
    </row>
    <row r="836" spans="1:16" x14ac:dyDescent="0.3">
      <c r="A836" s="334">
        <f>'IGM Paste'!A837</f>
        <v>0</v>
      </c>
      <c r="B836">
        <f>'IGM Paste'!Y837</f>
        <v>0</v>
      </c>
      <c r="C836">
        <f>'IGM Paste'!C837</f>
        <v>0</v>
      </c>
      <c r="D836" s="4">
        <f>'IGM Paste'!D837</f>
        <v>0</v>
      </c>
      <c r="E836">
        <f>'IGM Paste'!E837</f>
        <v>0</v>
      </c>
      <c r="F836">
        <f>'IGM Paste'!AL837</f>
        <v>0</v>
      </c>
      <c r="G836" s="763">
        <f>'IGM Paste'!AB837</f>
        <v>0</v>
      </c>
      <c r="H836" s="5">
        <f>'IGM Paste'!F837</f>
        <v>0</v>
      </c>
      <c r="I836" t="str">
        <f>IF('IGM Paste'!H837=0,"-",'IGM Paste'!H837)</f>
        <v>-</v>
      </c>
      <c r="J836" t="str">
        <f>IF('IGM Paste'!I837=0,"-",'IGM Paste'!I837)</f>
        <v>-</v>
      </c>
      <c r="K836" t="str">
        <f>IF('IGM Paste'!J837=0,"-",'IGM Paste'!J837)</f>
        <v>-</v>
      </c>
      <c r="L836">
        <f>'IGM Paste'!K837</f>
        <v>0</v>
      </c>
      <c r="M836" s="20" t="str">
        <f>IF('IGM Paste'!R837=0,"Flat",'IGM Paste'!R837)</f>
        <v>Flat</v>
      </c>
      <c r="N836" s="177">
        <f>'IGM Paste'!AH837</f>
        <v>0</v>
      </c>
      <c r="O836" s="403">
        <f>'IGM Paste'!O837</f>
        <v>0</v>
      </c>
      <c r="P836">
        <f>'IGM Paste'!BC837</f>
        <v>0</v>
      </c>
    </row>
    <row r="837" spans="1:16" x14ac:dyDescent="0.3">
      <c r="A837" s="334">
        <f>'IGM Paste'!A838</f>
        <v>0</v>
      </c>
      <c r="B837">
        <f>'IGM Paste'!Y838</f>
        <v>0</v>
      </c>
      <c r="C837">
        <f>'IGM Paste'!C838</f>
        <v>0</v>
      </c>
      <c r="D837" s="4">
        <f>'IGM Paste'!D838</f>
        <v>0</v>
      </c>
      <c r="E837">
        <f>'IGM Paste'!E838</f>
        <v>0</v>
      </c>
      <c r="F837">
        <f>'IGM Paste'!AL838</f>
        <v>0</v>
      </c>
      <c r="G837" s="763">
        <f>'IGM Paste'!AB838</f>
        <v>0</v>
      </c>
      <c r="H837" s="5">
        <f>'IGM Paste'!F838</f>
        <v>0</v>
      </c>
      <c r="I837" t="str">
        <f>IF('IGM Paste'!H838=0,"-",'IGM Paste'!H838)</f>
        <v>-</v>
      </c>
      <c r="J837" t="str">
        <f>IF('IGM Paste'!I838=0,"-",'IGM Paste'!I838)</f>
        <v>-</v>
      </c>
      <c r="K837" t="str">
        <f>IF('IGM Paste'!J838=0,"-",'IGM Paste'!J838)</f>
        <v>-</v>
      </c>
      <c r="L837">
        <f>'IGM Paste'!K838</f>
        <v>0</v>
      </c>
      <c r="M837" s="20" t="str">
        <f>IF('IGM Paste'!R838=0,"Flat",'IGM Paste'!R838)</f>
        <v>Flat</v>
      </c>
      <c r="N837" s="177">
        <f>'IGM Paste'!AH838</f>
        <v>0</v>
      </c>
      <c r="O837" s="403">
        <f>'IGM Paste'!O838</f>
        <v>0</v>
      </c>
      <c r="P837">
        <f>'IGM Paste'!BC838</f>
        <v>0</v>
      </c>
    </row>
    <row r="838" spans="1:16" x14ac:dyDescent="0.3">
      <c r="A838" s="334">
        <f>'IGM Paste'!A839</f>
        <v>0</v>
      </c>
      <c r="B838">
        <f>'IGM Paste'!Y839</f>
        <v>0</v>
      </c>
      <c r="C838">
        <f>'IGM Paste'!C839</f>
        <v>0</v>
      </c>
      <c r="D838" s="4">
        <f>'IGM Paste'!D839</f>
        <v>0</v>
      </c>
      <c r="E838">
        <f>'IGM Paste'!E839</f>
        <v>0</v>
      </c>
      <c r="F838">
        <f>'IGM Paste'!AL839</f>
        <v>0</v>
      </c>
      <c r="G838" s="763">
        <f>'IGM Paste'!AB839</f>
        <v>0</v>
      </c>
      <c r="H838" s="5">
        <f>'IGM Paste'!F839</f>
        <v>0</v>
      </c>
      <c r="I838" t="str">
        <f>IF('IGM Paste'!H839=0,"-",'IGM Paste'!H839)</f>
        <v>-</v>
      </c>
      <c r="J838" t="str">
        <f>IF('IGM Paste'!I839=0,"-",'IGM Paste'!I839)</f>
        <v>-</v>
      </c>
      <c r="K838" t="str">
        <f>IF('IGM Paste'!J839=0,"-",'IGM Paste'!J839)</f>
        <v>-</v>
      </c>
      <c r="L838">
        <f>'IGM Paste'!K839</f>
        <v>0</v>
      </c>
      <c r="M838" s="20" t="str">
        <f>IF('IGM Paste'!R839=0,"Flat",'IGM Paste'!R839)</f>
        <v>Flat</v>
      </c>
      <c r="N838" s="177">
        <f>'IGM Paste'!AH839</f>
        <v>0</v>
      </c>
      <c r="O838" s="403">
        <f>'IGM Paste'!O839</f>
        <v>0</v>
      </c>
      <c r="P838">
        <f>'IGM Paste'!BC839</f>
        <v>0</v>
      </c>
    </row>
    <row r="839" spans="1:16" x14ac:dyDescent="0.3">
      <c r="A839" s="334">
        <f>'IGM Paste'!A840</f>
        <v>0</v>
      </c>
      <c r="B839">
        <f>'IGM Paste'!Y840</f>
        <v>0</v>
      </c>
      <c r="C839">
        <f>'IGM Paste'!C840</f>
        <v>0</v>
      </c>
      <c r="D839" s="4">
        <f>'IGM Paste'!D840</f>
        <v>0</v>
      </c>
      <c r="E839">
        <f>'IGM Paste'!E840</f>
        <v>0</v>
      </c>
      <c r="F839">
        <f>'IGM Paste'!AL840</f>
        <v>0</v>
      </c>
      <c r="G839" s="763">
        <f>'IGM Paste'!AB840</f>
        <v>0</v>
      </c>
      <c r="H839" s="5">
        <f>'IGM Paste'!F840</f>
        <v>0</v>
      </c>
      <c r="I839" t="str">
        <f>IF('IGM Paste'!H840=0,"-",'IGM Paste'!H840)</f>
        <v>-</v>
      </c>
      <c r="J839" t="str">
        <f>IF('IGM Paste'!I840=0,"-",'IGM Paste'!I840)</f>
        <v>-</v>
      </c>
      <c r="K839" t="str">
        <f>IF('IGM Paste'!J840=0,"-",'IGM Paste'!J840)</f>
        <v>-</v>
      </c>
      <c r="L839">
        <f>'IGM Paste'!K840</f>
        <v>0</v>
      </c>
      <c r="M839" s="20" t="str">
        <f>IF('IGM Paste'!R840=0,"Flat",'IGM Paste'!R840)</f>
        <v>Flat</v>
      </c>
      <c r="N839" s="177">
        <f>'IGM Paste'!AH840</f>
        <v>0</v>
      </c>
      <c r="O839" s="403">
        <f>'IGM Paste'!O840</f>
        <v>0</v>
      </c>
      <c r="P839">
        <f>'IGM Paste'!BC840</f>
        <v>0</v>
      </c>
    </row>
    <row r="840" spans="1:16" x14ac:dyDescent="0.3">
      <c r="A840" s="334">
        <f>'IGM Paste'!A841</f>
        <v>0</v>
      </c>
      <c r="B840">
        <f>'IGM Paste'!Y841</f>
        <v>0</v>
      </c>
      <c r="C840">
        <f>'IGM Paste'!C841</f>
        <v>0</v>
      </c>
      <c r="D840" s="4">
        <f>'IGM Paste'!D841</f>
        <v>0</v>
      </c>
      <c r="E840">
        <f>'IGM Paste'!E841</f>
        <v>0</v>
      </c>
      <c r="F840">
        <f>'IGM Paste'!AL841</f>
        <v>0</v>
      </c>
      <c r="G840" s="763">
        <f>'IGM Paste'!AB841</f>
        <v>0</v>
      </c>
      <c r="H840" s="5">
        <f>'IGM Paste'!F841</f>
        <v>0</v>
      </c>
      <c r="I840" t="str">
        <f>IF('IGM Paste'!H841=0,"-",'IGM Paste'!H841)</f>
        <v>-</v>
      </c>
      <c r="J840" t="str">
        <f>IF('IGM Paste'!I841=0,"-",'IGM Paste'!I841)</f>
        <v>-</v>
      </c>
      <c r="K840" t="str">
        <f>IF('IGM Paste'!J841=0,"-",'IGM Paste'!J841)</f>
        <v>-</v>
      </c>
      <c r="L840">
        <f>'IGM Paste'!K841</f>
        <v>0</v>
      </c>
      <c r="M840" s="20" t="str">
        <f>IF('IGM Paste'!R841=0,"Flat",'IGM Paste'!R841)</f>
        <v>Flat</v>
      </c>
      <c r="N840" s="177">
        <f>'IGM Paste'!AH841</f>
        <v>0</v>
      </c>
      <c r="O840" s="403">
        <f>'IGM Paste'!O841</f>
        <v>0</v>
      </c>
      <c r="P840">
        <f>'IGM Paste'!BC841</f>
        <v>0</v>
      </c>
    </row>
    <row r="841" spans="1:16" x14ac:dyDescent="0.3">
      <c r="A841" s="334">
        <f>'IGM Paste'!A842</f>
        <v>0</v>
      </c>
      <c r="B841">
        <f>'IGM Paste'!Y842</f>
        <v>0</v>
      </c>
      <c r="C841">
        <f>'IGM Paste'!C842</f>
        <v>0</v>
      </c>
      <c r="D841" s="4">
        <f>'IGM Paste'!D842</f>
        <v>0</v>
      </c>
      <c r="E841">
        <f>'IGM Paste'!E842</f>
        <v>0</v>
      </c>
      <c r="F841">
        <f>'IGM Paste'!AL842</f>
        <v>0</v>
      </c>
      <c r="G841" s="763">
        <f>'IGM Paste'!AB842</f>
        <v>0</v>
      </c>
      <c r="H841" s="5">
        <f>'IGM Paste'!F842</f>
        <v>0</v>
      </c>
      <c r="I841" t="str">
        <f>IF('IGM Paste'!H842=0,"-",'IGM Paste'!H842)</f>
        <v>-</v>
      </c>
      <c r="J841" t="str">
        <f>IF('IGM Paste'!I842=0,"-",'IGM Paste'!I842)</f>
        <v>-</v>
      </c>
      <c r="K841" t="str">
        <f>IF('IGM Paste'!J842=0,"-",'IGM Paste'!J842)</f>
        <v>-</v>
      </c>
      <c r="L841">
        <f>'IGM Paste'!K842</f>
        <v>0</v>
      </c>
      <c r="M841" s="20" t="str">
        <f>IF('IGM Paste'!R842=0,"Flat",'IGM Paste'!R842)</f>
        <v>Flat</v>
      </c>
      <c r="N841" s="177">
        <f>'IGM Paste'!AH842</f>
        <v>0</v>
      </c>
      <c r="O841" s="403">
        <f>'IGM Paste'!O842</f>
        <v>0</v>
      </c>
      <c r="P841">
        <f>'IGM Paste'!BC842</f>
        <v>0</v>
      </c>
    </row>
    <row r="842" spans="1:16" x14ac:dyDescent="0.3">
      <c r="A842" s="334">
        <f>'IGM Paste'!A843</f>
        <v>0</v>
      </c>
      <c r="B842">
        <f>'IGM Paste'!Y843</f>
        <v>0</v>
      </c>
      <c r="C842">
        <f>'IGM Paste'!C843</f>
        <v>0</v>
      </c>
      <c r="D842" s="4">
        <f>'IGM Paste'!D843</f>
        <v>0</v>
      </c>
      <c r="E842">
        <f>'IGM Paste'!E843</f>
        <v>0</v>
      </c>
      <c r="F842">
        <f>'IGM Paste'!AL843</f>
        <v>0</v>
      </c>
      <c r="G842" s="763">
        <f>'IGM Paste'!AB843</f>
        <v>0</v>
      </c>
      <c r="H842" s="5">
        <f>'IGM Paste'!F843</f>
        <v>0</v>
      </c>
      <c r="I842" t="str">
        <f>IF('IGM Paste'!H843=0,"-",'IGM Paste'!H843)</f>
        <v>-</v>
      </c>
      <c r="J842" t="str">
        <f>IF('IGM Paste'!I843=0,"-",'IGM Paste'!I843)</f>
        <v>-</v>
      </c>
      <c r="K842" t="str">
        <f>IF('IGM Paste'!J843=0,"-",'IGM Paste'!J843)</f>
        <v>-</v>
      </c>
      <c r="L842">
        <f>'IGM Paste'!K843</f>
        <v>0</v>
      </c>
      <c r="M842" s="20" t="str">
        <f>IF('IGM Paste'!R843=0,"Flat",'IGM Paste'!R843)</f>
        <v>Flat</v>
      </c>
      <c r="N842" s="177">
        <f>'IGM Paste'!AH843</f>
        <v>0</v>
      </c>
      <c r="O842" s="403">
        <f>'IGM Paste'!O843</f>
        <v>0</v>
      </c>
      <c r="P842">
        <f>'IGM Paste'!BC843</f>
        <v>0</v>
      </c>
    </row>
    <row r="843" spans="1:16" x14ac:dyDescent="0.3">
      <c r="A843" s="334">
        <f>'IGM Paste'!A844</f>
        <v>0</v>
      </c>
      <c r="B843">
        <f>'IGM Paste'!Y844</f>
        <v>0</v>
      </c>
      <c r="C843">
        <f>'IGM Paste'!C844</f>
        <v>0</v>
      </c>
      <c r="D843" s="4">
        <f>'IGM Paste'!D844</f>
        <v>0</v>
      </c>
      <c r="E843">
        <f>'IGM Paste'!E844</f>
        <v>0</v>
      </c>
      <c r="F843">
        <f>'IGM Paste'!AL844</f>
        <v>0</v>
      </c>
      <c r="G843" s="763">
        <f>'IGM Paste'!AB844</f>
        <v>0</v>
      </c>
      <c r="H843" s="5">
        <f>'IGM Paste'!F844</f>
        <v>0</v>
      </c>
      <c r="I843" t="str">
        <f>IF('IGM Paste'!H844=0,"-",'IGM Paste'!H844)</f>
        <v>-</v>
      </c>
      <c r="J843" t="str">
        <f>IF('IGM Paste'!I844=0,"-",'IGM Paste'!I844)</f>
        <v>-</v>
      </c>
      <c r="K843" t="str">
        <f>IF('IGM Paste'!J844=0,"-",'IGM Paste'!J844)</f>
        <v>-</v>
      </c>
      <c r="L843">
        <f>'IGM Paste'!K844</f>
        <v>0</v>
      </c>
      <c r="M843" s="20" t="str">
        <f>IF('IGM Paste'!R844=0,"Flat",'IGM Paste'!R844)</f>
        <v>Flat</v>
      </c>
      <c r="N843" s="177">
        <f>'IGM Paste'!AH844</f>
        <v>0</v>
      </c>
      <c r="O843" s="403">
        <f>'IGM Paste'!O844</f>
        <v>0</v>
      </c>
      <c r="P843">
        <f>'IGM Paste'!BC844</f>
        <v>0</v>
      </c>
    </row>
    <row r="844" spans="1:16" x14ac:dyDescent="0.3">
      <c r="A844" s="334">
        <f>'IGM Paste'!A845</f>
        <v>0</v>
      </c>
      <c r="B844">
        <f>'IGM Paste'!Y845</f>
        <v>0</v>
      </c>
      <c r="C844">
        <f>'IGM Paste'!C845</f>
        <v>0</v>
      </c>
      <c r="D844" s="4">
        <f>'IGM Paste'!D845</f>
        <v>0</v>
      </c>
      <c r="E844">
        <f>'IGM Paste'!E845</f>
        <v>0</v>
      </c>
      <c r="F844">
        <f>'IGM Paste'!AL845</f>
        <v>0</v>
      </c>
      <c r="G844" s="763">
        <f>'IGM Paste'!AB845</f>
        <v>0</v>
      </c>
      <c r="H844" s="5">
        <f>'IGM Paste'!F845</f>
        <v>0</v>
      </c>
      <c r="I844" t="str">
        <f>IF('IGM Paste'!H845=0,"-",'IGM Paste'!H845)</f>
        <v>-</v>
      </c>
      <c r="J844" t="str">
        <f>IF('IGM Paste'!I845=0,"-",'IGM Paste'!I845)</f>
        <v>-</v>
      </c>
      <c r="K844" t="str">
        <f>IF('IGM Paste'!J845=0,"-",'IGM Paste'!J845)</f>
        <v>-</v>
      </c>
      <c r="L844">
        <f>'IGM Paste'!K845</f>
        <v>0</v>
      </c>
      <c r="M844" s="20" t="str">
        <f>IF('IGM Paste'!R845=0,"Flat",'IGM Paste'!R845)</f>
        <v>Flat</v>
      </c>
      <c r="N844" s="177">
        <f>'IGM Paste'!AH845</f>
        <v>0</v>
      </c>
      <c r="O844" s="403">
        <f>'IGM Paste'!O845</f>
        <v>0</v>
      </c>
      <c r="P844">
        <f>'IGM Paste'!BC845</f>
        <v>0</v>
      </c>
    </row>
    <row r="845" spans="1:16" x14ac:dyDescent="0.3">
      <c r="A845" s="334">
        <f>'IGM Paste'!A846</f>
        <v>0</v>
      </c>
      <c r="B845">
        <f>'IGM Paste'!Y846</f>
        <v>0</v>
      </c>
      <c r="C845">
        <f>'IGM Paste'!C846</f>
        <v>0</v>
      </c>
      <c r="D845" s="4">
        <f>'IGM Paste'!D846</f>
        <v>0</v>
      </c>
      <c r="E845">
        <f>'IGM Paste'!E846</f>
        <v>0</v>
      </c>
      <c r="F845">
        <f>'IGM Paste'!AL846</f>
        <v>0</v>
      </c>
      <c r="G845" s="763">
        <f>'IGM Paste'!AB846</f>
        <v>0</v>
      </c>
      <c r="H845" s="5">
        <f>'IGM Paste'!F846</f>
        <v>0</v>
      </c>
      <c r="I845" t="str">
        <f>IF('IGM Paste'!H846=0,"-",'IGM Paste'!H846)</f>
        <v>-</v>
      </c>
      <c r="J845" t="str">
        <f>IF('IGM Paste'!I846=0,"-",'IGM Paste'!I846)</f>
        <v>-</v>
      </c>
      <c r="K845" t="str">
        <f>IF('IGM Paste'!J846=0,"-",'IGM Paste'!J846)</f>
        <v>-</v>
      </c>
      <c r="L845">
        <f>'IGM Paste'!K846</f>
        <v>0</v>
      </c>
      <c r="M845" s="20" t="str">
        <f>IF('IGM Paste'!R846=0,"Flat",'IGM Paste'!R846)</f>
        <v>Flat</v>
      </c>
      <c r="N845" s="177">
        <f>'IGM Paste'!AH846</f>
        <v>0</v>
      </c>
      <c r="O845" s="403">
        <f>'IGM Paste'!O846</f>
        <v>0</v>
      </c>
      <c r="P845">
        <f>'IGM Paste'!BC846</f>
        <v>0</v>
      </c>
    </row>
    <row r="846" spans="1:16" x14ac:dyDescent="0.3">
      <c r="A846" s="334">
        <f>'IGM Paste'!A847</f>
        <v>0</v>
      </c>
      <c r="B846">
        <f>'IGM Paste'!Y847</f>
        <v>0</v>
      </c>
      <c r="C846">
        <f>'IGM Paste'!C847</f>
        <v>0</v>
      </c>
      <c r="D846" s="4">
        <f>'IGM Paste'!D847</f>
        <v>0</v>
      </c>
      <c r="E846">
        <f>'IGM Paste'!E847</f>
        <v>0</v>
      </c>
      <c r="F846">
        <f>'IGM Paste'!AL847</f>
        <v>0</v>
      </c>
      <c r="G846" s="763">
        <f>'IGM Paste'!AB847</f>
        <v>0</v>
      </c>
      <c r="H846" s="5">
        <f>'IGM Paste'!F847</f>
        <v>0</v>
      </c>
      <c r="I846" t="str">
        <f>IF('IGM Paste'!H847=0,"-",'IGM Paste'!H847)</f>
        <v>-</v>
      </c>
      <c r="J846" t="str">
        <f>IF('IGM Paste'!I847=0,"-",'IGM Paste'!I847)</f>
        <v>-</v>
      </c>
      <c r="K846" t="str">
        <f>IF('IGM Paste'!J847=0,"-",'IGM Paste'!J847)</f>
        <v>-</v>
      </c>
      <c r="L846">
        <f>'IGM Paste'!K847</f>
        <v>0</v>
      </c>
      <c r="M846" s="20" t="str">
        <f>IF('IGM Paste'!R847=0,"Flat",'IGM Paste'!R847)</f>
        <v>Flat</v>
      </c>
      <c r="N846" s="177">
        <f>'IGM Paste'!AH847</f>
        <v>0</v>
      </c>
      <c r="O846" s="403">
        <f>'IGM Paste'!O847</f>
        <v>0</v>
      </c>
      <c r="P846">
        <f>'IGM Paste'!BC847</f>
        <v>0</v>
      </c>
    </row>
    <row r="847" spans="1:16" x14ac:dyDescent="0.3">
      <c r="A847" s="334">
        <f>'IGM Paste'!A848</f>
        <v>0</v>
      </c>
      <c r="B847">
        <f>'IGM Paste'!Y848</f>
        <v>0</v>
      </c>
      <c r="C847">
        <f>'IGM Paste'!C848</f>
        <v>0</v>
      </c>
      <c r="D847" s="4">
        <f>'IGM Paste'!D848</f>
        <v>0</v>
      </c>
      <c r="E847">
        <f>'IGM Paste'!E848</f>
        <v>0</v>
      </c>
      <c r="F847">
        <f>'IGM Paste'!AL848</f>
        <v>0</v>
      </c>
      <c r="G847" s="763">
        <f>'IGM Paste'!AB848</f>
        <v>0</v>
      </c>
      <c r="H847" s="5">
        <f>'IGM Paste'!F848</f>
        <v>0</v>
      </c>
      <c r="I847" t="str">
        <f>IF('IGM Paste'!H848=0,"-",'IGM Paste'!H848)</f>
        <v>-</v>
      </c>
      <c r="J847" t="str">
        <f>IF('IGM Paste'!I848=0,"-",'IGM Paste'!I848)</f>
        <v>-</v>
      </c>
      <c r="K847" t="str">
        <f>IF('IGM Paste'!J848=0,"-",'IGM Paste'!J848)</f>
        <v>-</v>
      </c>
      <c r="L847">
        <f>'IGM Paste'!K848</f>
        <v>0</v>
      </c>
      <c r="M847" s="20" t="str">
        <f>IF('IGM Paste'!R848=0,"Flat",'IGM Paste'!R848)</f>
        <v>Flat</v>
      </c>
      <c r="N847" s="177">
        <f>'IGM Paste'!AH848</f>
        <v>0</v>
      </c>
      <c r="O847" s="403">
        <f>'IGM Paste'!O848</f>
        <v>0</v>
      </c>
      <c r="P847">
        <f>'IGM Paste'!BC848</f>
        <v>0</v>
      </c>
    </row>
    <row r="848" spans="1:16" x14ac:dyDescent="0.3">
      <c r="A848" s="334">
        <f>'IGM Paste'!A849</f>
        <v>0</v>
      </c>
      <c r="B848">
        <f>'IGM Paste'!Y849</f>
        <v>0</v>
      </c>
      <c r="C848">
        <f>'IGM Paste'!C849</f>
        <v>0</v>
      </c>
      <c r="D848" s="4">
        <f>'IGM Paste'!D849</f>
        <v>0</v>
      </c>
      <c r="E848">
        <f>'IGM Paste'!E849</f>
        <v>0</v>
      </c>
      <c r="F848">
        <f>'IGM Paste'!AL849</f>
        <v>0</v>
      </c>
      <c r="G848" s="763">
        <f>'IGM Paste'!AB849</f>
        <v>0</v>
      </c>
      <c r="H848" s="5">
        <f>'IGM Paste'!F849</f>
        <v>0</v>
      </c>
      <c r="I848" t="str">
        <f>IF('IGM Paste'!H849=0,"-",'IGM Paste'!H849)</f>
        <v>-</v>
      </c>
      <c r="J848" t="str">
        <f>IF('IGM Paste'!I849=0,"-",'IGM Paste'!I849)</f>
        <v>-</v>
      </c>
      <c r="K848" t="str">
        <f>IF('IGM Paste'!J849=0,"-",'IGM Paste'!J849)</f>
        <v>-</v>
      </c>
      <c r="L848">
        <f>'IGM Paste'!K849</f>
        <v>0</v>
      </c>
      <c r="M848" s="20" t="str">
        <f>IF('IGM Paste'!R849=0,"Flat",'IGM Paste'!R849)</f>
        <v>Flat</v>
      </c>
      <c r="N848" s="177">
        <f>'IGM Paste'!AH849</f>
        <v>0</v>
      </c>
      <c r="O848" s="403">
        <f>'IGM Paste'!O849</f>
        <v>0</v>
      </c>
      <c r="P848">
        <f>'IGM Paste'!BC849</f>
        <v>0</v>
      </c>
    </row>
    <row r="849" spans="1:16" x14ac:dyDescent="0.3">
      <c r="A849" s="334">
        <f>'IGM Paste'!A850</f>
        <v>0</v>
      </c>
      <c r="B849">
        <f>'IGM Paste'!Y850</f>
        <v>0</v>
      </c>
      <c r="C849">
        <f>'IGM Paste'!C850</f>
        <v>0</v>
      </c>
      <c r="D849" s="4">
        <f>'IGM Paste'!D850</f>
        <v>0</v>
      </c>
      <c r="E849">
        <f>'IGM Paste'!E850</f>
        <v>0</v>
      </c>
      <c r="F849">
        <f>'IGM Paste'!AL850</f>
        <v>0</v>
      </c>
      <c r="G849" s="763">
        <f>'IGM Paste'!AB850</f>
        <v>0</v>
      </c>
      <c r="H849" s="5">
        <f>'IGM Paste'!F850</f>
        <v>0</v>
      </c>
      <c r="I849" t="str">
        <f>IF('IGM Paste'!H850=0,"-",'IGM Paste'!H850)</f>
        <v>-</v>
      </c>
      <c r="J849" t="str">
        <f>IF('IGM Paste'!I850=0,"-",'IGM Paste'!I850)</f>
        <v>-</v>
      </c>
      <c r="K849" t="str">
        <f>IF('IGM Paste'!J850=0,"-",'IGM Paste'!J850)</f>
        <v>-</v>
      </c>
      <c r="L849">
        <f>'IGM Paste'!K850</f>
        <v>0</v>
      </c>
      <c r="M849" s="20" t="str">
        <f>IF('IGM Paste'!R850=0,"Flat",'IGM Paste'!R850)</f>
        <v>Flat</v>
      </c>
      <c r="N849" s="177">
        <f>'IGM Paste'!AH850</f>
        <v>0</v>
      </c>
      <c r="O849" s="403">
        <f>'IGM Paste'!O850</f>
        <v>0</v>
      </c>
      <c r="P849">
        <f>'IGM Paste'!BC850</f>
        <v>0</v>
      </c>
    </row>
    <row r="850" spans="1:16" x14ac:dyDescent="0.3">
      <c r="A850" s="334">
        <f>'IGM Paste'!A851</f>
        <v>0</v>
      </c>
      <c r="B850">
        <f>'IGM Paste'!Y851</f>
        <v>0</v>
      </c>
      <c r="C850">
        <f>'IGM Paste'!C851</f>
        <v>0</v>
      </c>
      <c r="D850" s="4">
        <f>'IGM Paste'!D851</f>
        <v>0</v>
      </c>
      <c r="E850">
        <f>'IGM Paste'!E851</f>
        <v>0</v>
      </c>
      <c r="F850">
        <f>'IGM Paste'!AL851</f>
        <v>0</v>
      </c>
      <c r="G850" s="763">
        <f>'IGM Paste'!AB851</f>
        <v>0</v>
      </c>
      <c r="H850" s="5">
        <f>'IGM Paste'!F851</f>
        <v>0</v>
      </c>
      <c r="I850" t="str">
        <f>IF('IGM Paste'!H851=0,"-",'IGM Paste'!H851)</f>
        <v>-</v>
      </c>
      <c r="J850" t="str">
        <f>IF('IGM Paste'!I851=0,"-",'IGM Paste'!I851)</f>
        <v>-</v>
      </c>
      <c r="K850" t="str">
        <f>IF('IGM Paste'!J851=0,"-",'IGM Paste'!J851)</f>
        <v>-</v>
      </c>
      <c r="L850">
        <f>'IGM Paste'!K851</f>
        <v>0</v>
      </c>
      <c r="M850" s="20" t="str">
        <f>IF('IGM Paste'!R851=0,"Flat",'IGM Paste'!R851)</f>
        <v>Flat</v>
      </c>
      <c r="N850" s="177">
        <f>'IGM Paste'!AH851</f>
        <v>0</v>
      </c>
      <c r="O850" s="403">
        <f>'IGM Paste'!O851</f>
        <v>0</v>
      </c>
      <c r="P850">
        <f>'IGM Paste'!BC851</f>
        <v>0</v>
      </c>
    </row>
    <row r="851" spans="1:16" x14ac:dyDescent="0.3">
      <c r="A851" s="334">
        <f>'IGM Paste'!A852</f>
        <v>0</v>
      </c>
      <c r="B851">
        <f>'IGM Paste'!Y852</f>
        <v>0</v>
      </c>
      <c r="C851">
        <f>'IGM Paste'!C852</f>
        <v>0</v>
      </c>
      <c r="D851" s="4">
        <f>'IGM Paste'!D852</f>
        <v>0</v>
      </c>
      <c r="E851">
        <f>'IGM Paste'!E852</f>
        <v>0</v>
      </c>
      <c r="F851">
        <f>'IGM Paste'!AL852</f>
        <v>0</v>
      </c>
      <c r="G851" s="763">
        <f>'IGM Paste'!AB852</f>
        <v>0</v>
      </c>
      <c r="H851" s="5">
        <f>'IGM Paste'!F852</f>
        <v>0</v>
      </c>
      <c r="I851" t="str">
        <f>IF('IGM Paste'!H852=0,"-",'IGM Paste'!H852)</f>
        <v>-</v>
      </c>
      <c r="J851" t="str">
        <f>IF('IGM Paste'!I852=0,"-",'IGM Paste'!I852)</f>
        <v>-</v>
      </c>
      <c r="K851" t="str">
        <f>IF('IGM Paste'!J852=0,"-",'IGM Paste'!J852)</f>
        <v>-</v>
      </c>
      <c r="L851">
        <f>'IGM Paste'!K852</f>
        <v>0</v>
      </c>
      <c r="M851" s="20" t="str">
        <f>IF('IGM Paste'!R852=0,"Flat",'IGM Paste'!R852)</f>
        <v>Flat</v>
      </c>
      <c r="N851" s="177">
        <f>'IGM Paste'!AH852</f>
        <v>0</v>
      </c>
      <c r="O851" s="403">
        <f>'IGM Paste'!O852</f>
        <v>0</v>
      </c>
      <c r="P851">
        <f>'IGM Paste'!BC852</f>
        <v>0</v>
      </c>
    </row>
    <row r="852" spans="1:16" x14ac:dyDescent="0.3">
      <c r="A852" s="334">
        <f>'IGM Paste'!A853</f>
        <v>0</v>
      </c>
      <c r="B852">
        <f>'IGM Paste'!Y853</f>
        <v>0</v>
      </c>
      <c r="C852">
        <f>'IGM Paste'!C853</f>
        <v>0</v>
      </c>
      <c r="D852" s="4">
        <f>'IGM Paste'!D853</f>
        <v>0</v>
      </c>
      <c r="E852">
        <f>'IGM Paste'!E853</f>
        <v>0</v>
      </c>
      <c r="F852">
        <f>'IGM Paste'!AL853</f>
        <v>0</v>
      </c>
      <c r="G852" s="763">
        <f>'IGM Paste'!AB853</f>
        <v>0</v>
      </c>
      <c r="H852" s="5">
        <f>'IGM Paste'!F853</f>
        <v>0</v>
      </c>
      <c r="I852" t="str">
        <f>IF('IGM Paste'!H853=0,"-",'IGM Paste'!H853)</f>
        <v>-</v>
      </c>
      <c r="J852" t="str">
        <f>IF('IGM Paste'!I853=0,"-",'IGM Paste'!I853)</f>
        <v>-</v>
      </c>
      <c r="K852" t="str">
        <f>IF('IGM Paste'!J853=0,"-",'IGM Paste'!J853)</f>
        <v>-</v>
      </c>
      <c r="L852">
        <f>'IGM Paste'!K853</f>
        <v>0</v>
      </c>
      <c r="M852" s="20" t="str">
        <f>IF('IGM Paste'!R853=0,"Flat",'IGM Paste'!R853)</f>
        <v>Flat</v>
      </c>
      <c r="N852" s="177">
        <f>'IGM Paste'!AH853</f>
        <v>0</v>
      </c>
      <c r="O852" s="403">
        <f>'IGM Paste'!O853</f>
        <v>0</v>
      </c>
      <c r="P852">
        <f>'IGM Paste'!BC853</f>
        <v>0</v>
      </c>
    </row>
    <row r="853" spans="1:16" x14ac:dyDescent="0.3">
      <c r="A853" s="334">
        <f>'IGM Paste'!A854</f>
        <v>0</v>
      </c>
      <c r="B853">
        <f>'IGM Paste'!Y854</f>
        <v>0</v>
      </c>
      <c r="C853">
        <f>'IGM Paste'!C854</f>
        <v>0</v>
      </c>
      <c r="D853" s="4">
        <f>'IGM Paste'!D854</f>
        <v>0</v>
      </c>
      <c r="E853">
        <f>'IGM Paste'!E854</f>
        <v>0</v>
      </c>
      <c r="F853">
        <f>'IGM Paste'!AL854</f>
        <v>0</v>
      </c>
      <c r="G853" s="763">
        <f>'IGM Paste'!AB854</f>
        <v>0</v>
      </c>
      <c r="H853" s="5">
        <f>'IGM Paste'!F854</f>
        <v>0</v>
      </c>
      <c r="I853" t="str">
        <f>IF('IGM Paste'!H854=0,"-",'IGM Paste'!H854)</f>
        <v>-</v>
      </c>
      <c r="J853" t="str">
        <f>IF('IGM Paste'!I854=0,"-",'IGM Paste'!I854)</f>
        <v>-</v>
      </c>
      <c r="K853" t="str">
        <f>IF('IGM Paste'!J854=0,"-",'IGM Paste'!J854)</f>
        <v>-</v>
      </c>
      <c r="L853">
        <f>'IGM Paste'!K854</f>
        <v>0</v>
      </c>
      <c r="M853" s="20" t="str">
        <f>IF('IGM Paste'!R854=0,"Flat",'IGM Paste'!R854)</f>
        <v>Flat</v>
      </c>
      <c r="N853" s="177">
        <f>'IGM Paste'!AH854</f>
        <v>0</v>
      </c>
      <c r="O853" s="403">
        <f>'IGM Paste'!O854</f>
        <v>0</v>
      </c>
      <c r="P853">
        <f>'IGM Paste'!BC854</f>
        <v>0</v>
      </c>
    </row>
    <row r="854" spans="1:16" x14ac:dyDescent="0.3">
      <c r="A854" s="334">
        <f>'IGM Paste'!A855</f>
        <v>0</v>
      </c>
      <c r="B854">
        <f>'IGM Paste'!Y855</f>
        <v>0</v>
      </c>
      <c r="C854">
        <f>'IGM Paste'!C855</f>
        <v>0</v>
      </c>
      <c r="D854" s="4">
        <f>'IGM Paste'!D855</f>
        <v>0</v>
      </c>
      <c r="E854">
        <f>'IGM Paste'!E855</f>
        <v>0</v>
      </c>
      <c r="F854">
        <f>'IGM Paste'!AL855</f>
        <v>0</v>
      </c>
      <c r="G854" s="763">
        <f>'IGM Paste'!AB855</f>
        <v>0</v>
      </c>
      <c r="H854" s="5">
        <f>'IGM Paste'!F855</f>
        <v>0</v>
      </c>
      <c r="I854" t="str">
        <f>IF('IGM Paste'!H855=0,"-",'IGM Paste'!H855)</f>
        <v>-</v>
      </c>
      <c r="J854" t="str">
        <f>IF('IGM Paste'!I855=0,"-",'IGM Paste'!I855)</f>
        <v>-</v>
      </c>
      <c r="K854" t="str">
        <f>IF('IGM Paste'!J855=0,"-",'IGM Paste'!J855)</f>
        <v>-</v>
      </c>
      <c r="L854">
        <f>'IGM Paste'!K855</f>
        <v>0</v>
      </c>
      <c r="M854" s="20" t="str">
        <f>IF('IGM Paste'!R855=0,"Flat",'IGM Paste'!R855)</f>
        <v>Flat</v>
      </c>
      <c r="N854" s="177">
        <f>'IGM Paste'!AH855</f>
        <v>0</v>
      </c>
      <c r="O854" s="403">
        <f>'IGM Paste'!O855</f>
        <v>0</v>
      </c>
      <c r="P854">
        <f>'IGM Paste'!BC855</f>
        <v>0</v>
      </c>
    </row>
    <row r="855" spans="1:16" x14ac:dyDescent="0.3">
      <c r="A855" s="334">
        <f>'IGM Paste'!A856</f>
        <v>0</v>
      </c>
      <c r="B855">
        <f>'IGM Paste'!Y856</f>
        <v>0</v>
      </c>
      <c r="C855">
        <f>'IGM Paste'!C856</f>
        <v>0</v>
      </c>
      <c r="D855" s="4">
        <f>'IGM Paste'!D856</f>
        <v>0</v>
      </c>
      <c r="E855">
        <f>'IGM Paste'!E856</f>
        <v>0</v>
      </c>
      <c r="F855">
        <f>'IGM Paste'!AL856</f>
        <v>0</v>
      </c>
      <c r="G855" s="763">
        <f>'IGM Paste'!AB856</f>
        <v>0</v>
      </c>
      <c r="H855" s="5">
        <f>'IGM Paste'!F856</f>
        <v>0</v>
      </c>
      <c r="I855" t="str">
        <f>IF('IGM Paste'!H856=0,"-",'IGM Paste'!H856)</f>
        <v>-</v>
      </c>
      <c r="J855" t="str">
        <f>IF('IGM Paste'!I856=0,"-",'IGM Paste'!I856)</f>
        <v>-</v>
      </c>
      <c r="K855" t="str">
        <f>IF('IGM Paste'!J856=0,"-",'IGM Paste'!J856)</f>
        <v>-</v>
      </c>
      <c r="L855">
        <f>'IGM Paste'!K856</f>
        <v>0</v>
      </c>
      <c r="M855" s="20" t="str">
        <f>IF('IGM Paste'!R856=0,"Flat",'IGM Paste'!R856)</f>
        <v>Flat</v>
      </c>
      <c r="N855" s="177">
        <f>'IGM Paste'!AH856</f>
        <v>0</v>
      </c>
      <c r="O855" s="403">
        <f>'IGM Paste'!O856</f>
        <v>0</v>
      </c>
      <c r="P855">
        <f>'IGM Paste'!BC856</f>
        <v>0</v>
      </c>
    </row>
    <row r="856" spans="1:16" x14ac:dyDescent="0.3">
      <c r="A856" s="334">
        <f>'IGM Paste'!A857</f>
        <v>0</v>
      </c>
      <c r="B856">
        <f>'IGM Paste'!Y857</f>
        <v>0</v>
      </c>
      <c r="C856">
        <f>'IGM Paste'!C857</f>
        <v>0</v>
      </c>
      <c r="D856" s="4">
        <f>'IGM Paste'!D857</f>
        <v>0</v>
      </c>
      <c r="E856">
        <f>'IGM Paste'!E857</f>
        <v>0</v>
      </c>
      <c r="F856">
        <f>'IGM Paste'!AL857</f>
        <v>0</v>
      </c>
      <c r="G856" s="763">
        <f>'IGM Paste'!AB857</f>
        <v>0</v>
      </c>
      <c r="H856" s="5">
        <f>'IGM Paste'!F857</f>
        <v>0</v>
      </c>
      <c r="I856" t="str">
        <f>IF('IGM Paste'!H857=0,"-",'IGM Paste'!H857)</f>
        <v>-</v>
      </c>
      <c r="J856" t="str">
        <f>IF('IGM Paste'!I857=0,"-",'IGM Paste'!I857)</f>
        <v>-</v>
      </c>
      <c r="K856" t="str">
        <f>IF('IGM Paste'!J857=0,"-",'IGM Paste'!J857)</f>
        <v>-</v>
      </c>
      <c r="L856">
        <f>'IGM Paste'!K857</f>
        <v>0</v>
      </c>
      <c r="M856" s="20" t="str">
        <f>IF('IGM Paste'!R857=0,"Flat",'IGM Paste'!R857)</f>
        <v>Flat</v>
      </c>
      <c r="N856" s="177">
        <f>'IGM Paste'!AH857</f>
        <v>0</v>
      </c>
      <c r="O856" s="403">
        <f>'IGM Paste'!O857</f>
        <v>0</v>
      </c>
      <c r="P856">
        <f>'IGM Paste'!BC857</f>
        <v>0</v>
      </c>
    </row>
    <row r="857" spans="1:16" x14ac:dyDescent="0.3">
      <c r="A857" s="334">
        <f>'IGM Paste'!A858</f>
        <v>0</v>
      </c>
      <c r="B857">
        <f>'IGM Paste'!Y858</f>
        <v>0</v>
      </c>
      <c r="C857">
        <f>'IGM Paste'!C858</f>
        <v>0</v>
      </c>
      <c r="D857" s="4">
        <f>'IGM Paste'!D858</f>
        <v>0</v>
      </c>
      <c r="E857">
        <f>'IGM Paste'!E858</f>
        <v>0</v>
      </c>
      <c r="F857">
        <f>'IGM Paste'!AL858</f>
        <v>0</v>
      </c>
      <c r="G857" s="763">
        <f>'IGM Paste'!AB858</f>
        <v>0</v>
      </c>
      <c r="H857" s="5">
        <f>'IGM Paste'!F858</f>
        <v>0</v>
      </c>
      <c r="I857" t="str">
        <f>IF('IGM Paste'!H858=0,"-",'IGM Paste'!H858)</f>
        <v>-</v>
      </c>
      <c r="J857" t="str">
        <f>IF('IGM Paste'!I858=0,"-",'IGM Paste'!I858)</f>
        <v>-</v>
      </c>
      <c r="K857" t="str">
        <f>IF('IGM Paste'!J858=0,"-",'IGM Paste'!J858)</f>
        <v>-</v>
      </c>
      <c r="L857">
        <f>'IGM Paste'!K858</f>
        <v>0</v>
      </c>
      <c r="M857" s="20" t="str">
        <f>IF('IGM Paste'!R858=0,"Flat",'IGM Paste'!R858)</f>
        <v>Flat</v>
      </c>
      <c r="N857" s="177">
        <f>'IGM Paste'!AH858</f>
        <v>0</v>
      </c>
      <c r="O857" s="403">
        <f>'IGM Paste'!O858</f>
        <v>0</v>
      </c>
      <c r="P857">
        <f>'IGM Paste'!BC858</f>
        <v>0</v>
      </c>
    </row>
    <row r="858" spans="1:16" x14ac:dyDescent="0.3">
      <c r="A858" s="334">
        <f>'IGM Paste'!A859</f>
        <v>0</v>
      </c>
      <c r="B858">
        <f>'IGM Paste'!Y859</f>
        <v>0</v>
      </c>
      <c r="C858">
        <f>'IGM Paste'!C859</f>
        <v>0</v>
      </c>
      <c r="D858" s="4">
        <f>'IGM Paste'!D859</f>
        <v>0</v>
      </c>
      <c r="E858">
        <f>'IGM Paste'!E859</f>
        <v>0</v>
      </c>
      <c r="F858">
        <f>'IGM Paste'!AL859</f>
        <v>0</v>
      </c>
      <c r="G858" s="763">
        <f>'IGM Paste'!AB859</f>
        <v>0</v>
      </c>
      <c r="H858" s="5">
        <f>'IGM Paste'!F859</f>
        <v>0</v>
      </c>
      <c r="I858" t="str">
        <f>IF('IGM Paste'!H859=0,"-",'IGM Paste'!H859)</f>
        <v>-</v>
      </c>
      <c r="J858" t="str">
        <f>IF('IGM Paste'!I859=0,"-",'IGM Paste'!I859)</f>
        <v>-</v>
      </c>
      <c r="K858" t="str">
        <f>IF('IGM Paste'!J859=0,"-",'IGM Paste'!J859)</f>
        <v>-</v>
      </c>
      <c r="L858">
        <f>'IGM Paste'!K859</f>
        <v>0</v>
      </c>
      <c r="M858" s="20" t="str">
        <f>IF('IGM Paste'!R859=0,"Flat",'IGM Paste'!R859)</f>
        <v>Flat</v>
      </c>
      <c r="N858" s="177">
        <f>'IGM Paste'!AH859</f>
        <v>0</v>
      </c>
      <c r="O858" s="403">
        <f>'IGM Paste'!O859</f>
        <v>0</v>
      </c>
      <c r="P858">
        <f>'IGM Paste'!BC859</f>
        <v>0</v>
      </c>
    </row>
    <row r="859" spans="1:16" x14ac:dyDescent="0.3">
      <c r="A859" s="334">
        <f>'IGM Paste'!A860</f>
        <v>0</v>
      </c>
      <c r="B859">
        <f>'IGM Paste'!Y860</f>
        <v>0</v>
      </c>
      <c r="C859">
        <f>'IGM Paste'!C860</f>
        <v>0</v>
      </c>
      <c r="D859" s="4">
        <f>'IGM Paste'!D860</f>
        <v>0</v>
      </c>
      <c r="E859">
        <f>'IGM Paste'!E860</f>
        <v>0</v>
      </c>
      <c r="F859">
        <f>'IGM Paste'!AL860</f>
        <v>0</v>
      </c>
      <c r="G859" s="763">
        <f>'IGM Paste'!AB860</f>
        <v>0</v>
      </c>
      <c r="H859" s="5">
        <f>'IGM Paste'!F860</f>
        <v>0</v>
      </c>
      <c r="I859" t="str">
        <f>IF('IGM Paste'!H860=0,"-",'IGM Paste'!H860)</f>
        <v>-</v>
      </c>
      <c r="J859" t="str">
        <f>IF('IGM Paste'!I860=0,"-",'IGM Paste'!I860)</f>
        <v>-</v>
      </c>
      <c r="K859" t="str">
        <f>IF('IGM Paste'!J860=0,"-",'IGM Paste'!J860)</f>
        <v>-</v>
      </c>
      <c r="L859">
        <f>'IGM Paste'!K860</f>
        <v>0</v>
      </c>
      <c r="M859" s="20" t="str">
        <f>IF('IGM Paste'!R860=0,"Flat",'IGM Paste'!R860)</f>
        <v>Flat</v>
      </c>
      <c r="N859" s="177">
        <f>'IGM Paste'!AH860</f>
        <v>0</v>
      </c>
      <c r="O859" s="403">
        <f>'IGM Paste'!O860</f>
        <v>0</v>
      </c>
      <c r="P859">
        <f>'IGM Paste'!BC860</f>
        <v>0</v>
      </c>
    </row>
    <row r="860" spans="1:16" x14ac:dyDescent="0.3">
      <c r="A860" s="334">
        <f>'IGM Paste'!A861</f>
        <v>0</v>
      </c>
      <c r="B860">
        <f>'IGM Paste'!Y861</f>
        <v>0</v>
      </c>
      <c r="C860">
        <f>'IGM Paste'!C861</f>
        <v>0</v>
      </c>
      <c r="D860" s="4">
        <f>'IGM Paste'!D861</f>
        <v>0</v>
      </c>
      <c r="E860">
        <f>'IGM Paste'!E861</f>
        <v>0</v>
      </c>
      <c r="F860">
        <f>'IGM Paste'!AL861</f>
        <v>0</v>
      </c>
      <c r="G860" s="763">
        <f>'IGM Paste'!AB861</f>
        <v>0</v>
      </c>
      <c r="H860" s="5">
        <f>'IGM Paste'!F861</f>
        <v>0</v>
      </c>
      <c r="I860" t="str">
        <f>IF('IGM Paste'!H861=0,"-",'IGM Paste'!H861)</f>
        <v>-</v>
      </c>
      <c r="J860" t="str">
        <f>IF('IGM Paste'!I861=0,"-",'IGM Paste'!I861)</f>
        <v>-</v>
      </c>
      <c r="K860" t="str">
        <f>IF('IGM Paste'!J861=0,"-",'IGM Paste'!J861)</f>
        <v>-</v>
      </c>
      <c r="L860">
        <f>'IGM Paste'!K861</f>
        <v>0</v>
      </c>
      <c r="M860" s="20" t="str">
        <f>IF('IGM Paste'!R861=0,"Flat",'IGM Paste'!R861)</f>
        <v>Flat</v>
      </c>
      <c r="N860" s="177">
        <f>'IGM Paste'!AH861</f>
        <v>0</v>
      </c>
      <c r="O860" s="403">
        <f>'IGM Paste'!O861</f>
        <v>0</v>
      </c>
      <c r="P860">
        <f>'IGM Paste'!BC861</f>
        <v>0</v>
      </c>
    </row>
    <row r="861" spans="1:16" x14ac:dyDescent="0.3">
      <c r="A861" s="334">
        <f>'IGM Paste'!A862</f>
        <v>0</v>
      </c>
      <c r="B861">
        <f>'IGM Paste'!Y862</f>
        <v>0</v>
      </c>
      <c r="C861">
        <f>'IGM Paste'!C862</f>
        <v>0</v>
      </c>
      <c r="D861" s="4">
        <f>'IGM Paste'!D862</f>
        <v>0</v>
      </c>
      <c r="E861">
        <f>'IGM Paste'!E862</f>
        <v>0</v>
      </c>
      <c r="F861">
        <f>'IGM Paste'!AL862</f>
        <v>0</v>
      </c>
      <c r="G861" s="763">
        <f>'IGM Paste'!AB862</f>
        <v>0</v>
      </c>
      <c r="H861" s="5">
        <f>'IGM Paste'!F862</f>
        <v>0</v>
      </c>
      <c r="I861" t="str">
        <f>IF('IGM Paste'!H862=0,"-",'IGM Paste'!H862)</f>
        <v>-</v>
      </c>
      <c r="J861" t="str">
        <f>IF('IGM Paste'!I862=0,"-",'IGM Paste'!I862)</f>
        <v>-</v>
      </c>
      <c r="K861" t="str">
        <f>IF('IGM Paste'!J862=0,"-",'IGM Paste'!J862)</f>
        <v>-</v>
      </c>
      <c r="L861">
        <f>'IGM Paste'!K862</f>
        <v>0</v>
      </c>
      <c r="M861" s="20" t="str">
        <f>IF('IGM Paste'!R862=0,"Flat",'IGM Paste'!R862)</f>
        <v>Flat</v>
      </c>
      <c r="N861" s="177">
        <f>'IGM Paste'!AH862</f>
        <v>0</v>
      </c>
      <c r="O861" s="403">
        <f>'IGM Paste'!O862</f>
        <v>0</v>
      </c>
      <c r="P861">
        <f>'IGM Paste'!BC862</f>
        <v>0</v>
      </c>
    </row>
    <row r="862" spans="1:16" x14ac:dyDescent="0.3">
      <c r="A862" s="334">
        <f>'IGM Paste'!A863</f>
        <v>0</v>
      </c>
      <c r="B862">
        <f>'IGM Paste'!Y863</f>
        <v>0</v>
      </c>
      <c r="C862">
        <f>'IGM Paste'!C863</f>
        <v>0</v>
      </c>
      <c r="D862" s="4">
        <f>'IGM Paste'!D863</f>
        <v>0</v>
      </c>
      <c r="E862">
        <f>'IGM Paste'!E863</f>
        <v>0</v>
      </c>
      <c r="F862">
        <f>'IGM Paste'!AL863</f>
        <v>0</v>
      </c>
      <c r="G862" s="763">
        <f>'IGM Paste'!AB863</f>
        <v>0</v>
      </c>
      <c r="H862" s="5">
        <f>'IGM Paste'!F863</f>
        <v>0</v>
      </c>
      <c r="I862" t="str">
        <f>IF('IGM Paste'!H863=0,"-",'IGM Paste'!H863)</f>
        <v>-</v>
      </c>
      <c r="J862" t="str">
        <f>IF('IGM Paste'!I863=0,"-",'IGM Paste'!I863)</f>
        <v>-</v>
      </c>
      <c r="K862" t="str">
        <f>IF('IGM Paste'!J863=0,"-",'IGM Paste'!J863)</f>
        <v>-</v>
      </c>
      <c r="L862">
        <f>'IGM Paste'!K863</f>
        <v>0</v>
      </c>
      <c r="M862" s="20" t="str">
        <f>IF('IGM Paste'!R863=0,"Flat",'IGM Paste'!R863)</f>
        <v>Flat</v>
      </c>
      <c r="N862" s="177">
        <f>'IGM Paste'!AH863</f>
        <v>0</v>
      </c>
      <c r="O862" s="403">
        <f>'IGM Paste'!O863</f>
        <v>0</v>
      </c>
      <c r="P862">
        <f>'IGM Paste'!BC863</f>
        <v>0</v>
      </c>
    </row>
    <row r="863" spans="1:16" x14ac:dyDescent="0.3">
      <c r="A863" s="334">
        <f>'IGM Paste'!A864</f>
        <v>0</v>
      </c>
      <c r="B863">
        <f>'IGM Paste'!Y864</f>
        <v>0</v>
      </c>
      <c r="C863">
        <f>'IGM Paste'!C864</f>
        <v>0</v>
      </c>
      <c r="D863" s="4">
        <f>'IGM Paste'!D864</f>
        <v>0</v>
      </c>
      <c r="E863">
        <f>'IGM Paste'!E864</f>
        <v>0</v>
      </c>
      <c r="F863">
        <f>'IGM Paste'!AL864</f>
        <v>0</v>
      </c>
      <c r="G863" s="763">
        <f>'IGM Paste'!AB864</f>
        <v>0</v>
      </c>
      <c r="H863" s="5">
        <f>'IGM Paste'!F864</f>
        <v>0</v>
      </c>
      <c r="I863" t="str">
        <f>IF('IGM Paste'!H864=0,"-",'IGM Paste'!H864)</f>
        <v>-</v>
      </c>
      <c r="J863" t="str">
        <f>IF('IGM Paste'!I864=0,"-",'IGM Paste'!I864)</f>
        <v>-</v>
      </c>
      <c r="K863" t="str">
        <f>IF('IGM Paste'!J864=0,"-",'IGM Paste'!J864)</f>
        <v>-</v>
      </c>
      <c r="L863">
        <f>'IGM Paste'!K864</f>
        <v>0</v>
      </c>
      <c r="M863" s="20" t="str">
        <f>IF('IGM Paste'!R864=0,"Flat",'IGM Paste'!R864)</f>
        <v>Flat</v>
      </c>
      <c r="N863" s="177">
        <f>'IGM Paste'!AH864</f>
        <v>0</v>
      </c>
      <c r="O863" s="403">
        <f>'IGM Paste'!O864</f>
        <v>0</v>
      </c>
      <c r="P863">
        <f>'IGM Paste'!BC864</f>
        <v>0</v>
      </c>
    </row>
    <row r="864" spans="1:16" x14ac:dyDescent="0.3">
      <c r="A864" s="334">
        <f>'IGM Paste'!A865</f>
        <v>0</v>
      </c>
      <c r="B864">
        <f>'IGM Paste'!Y865</f>
        <v>0</v>
      </c>
      <c r="C864">
        <f>'IGM Paste'!C865</f>
        <v>0</v>
      </c>
      <c r="D864" s="4">
        <f>'IGM Paste'!D865</f>
        <v>0</v>
      </c>
      <c r="E864">
        <f>'IGM Paste'!E865</f>
        <v>0</v>
      </c>
      <c r="F864">
        <f>'IGM Paste'!AL865</f>
        <v>0</v>
      </c>
      <c r="G864" s="763">
        <f>'IGM Paste'!AB865</f>
        <v>0</v>
      </c>
      <c r="H864" s="5">
        <f>'IGM Paste'!F865</f>
        <v>0</v>
      </c>
      <c r="I864" t="str">
        <f>IF('IGM Paste'!H865=0,"-",'IGM Paste'!H865)</f>
        <v>-</v>
      </c>
      <c r="J864" t="str">
        <f>IF('IGM Paste'!I865=0,"-",'IGM Paste'!I865)</f>
        <v>-</v>
      </c>
      <c r="K864" t="str">
        <f>IF('IGM Paste'!J865=0,"-",'IGM Paste'!J865)</f>
        <v>-</v>
      </c>
      <c r="L864">
        <f>'IGM Paste'!K865</f>
        <v>0</v>
      </c>
      <c r="M864" s="20" t="str">
        <f>IF('IGM Paste'!R865=0,"Flat",'IGM Paste'!R865)</f>
        <v>Flat</v>
      </c>
      <c r="N864" s="177">
        <f>'IGM Paste'!AH865</f>
        <v>0</v>
      </c>
      <c r="O864" s="403">
        <f>'IGM Paste'!O865</f>
        <v>0</v>
      </c>
      <c r="P864">
        <f>'IGM Paste'!BC865</f>
        <v>0</v>
      </c>
    </row>
    <row r="865" spans="1:16" x14ac:dyDescent="0.3">
      <c r="A865" s="334">
        <f>'IGM Paste'!A866</f>
        <v>0</v>
      </c>
      <c r="B865">
        <f>'IGM Paste'!Y866</f>
        <v>0</v>
      </c>
      <c r="C865">
        <f>'IGM Paste'!C866</f>
        <v>0</v>
      </c>
      <c r="D865" s="4">
        <f>'IGM Paste'!D866</f>
        <v>0</v>
      </c>
      <c r="E865">
        <f>'IGM Paste'!E866</f>
        <v>0</v>
      </c>
      <c r="F865">
        <f>'IGM Paste'!AL866</f>
        <v>0</v>
      </c>
      <c r="G865" s="763">
        <f>'IGM Paste'!AB866</f>
        <v>0</v>
      </c>
      <c r="H865" s="5">
        <f>'IGM Paste'!F866</f>
        <v>0</v>
      </c>
      <c r="I865" t="str">
        <f>IF('IGM Paste'!H866=0,"-",'IGM Paste'!H866)</f>
        <v>-</v>
      </c>
      <c r="J865" t="str">
        <f>IF('IGM Paste'!I866=0,"-",'IGM Paste'!I866)</f>
        <v>-</v>
      </c>
      <c r="K865" t="str">
        <f>IF('IGM Paste'!J866=0,"-",'IGM Paste'!J866)</f>
        <v>-</v>
      </c>
      <c r="L865">
        <f>'IGM Paste'!K866</f>
        <v>0</v>
      </c>
      <c r="M865" s="20" t="str">
        <f>IF('IGM Paste'!R866=0,"Flat",'IGM Paste'!R866)</f>
        <v>Flat</v>
      </c>
      <c r="N865" s="177">
        <f>'IGM Paste'!AH866</f>
        <v>0</v>
      </c>
      <c r="O865" s="403">
        <f>'IGM Paste'!O866</f>
        <v>0</v>
      </c>
      <c r="P865">
        <f>'IGM Paste'!BC866</f>
        <v>0</v>
      </c>
    </row>
    <row r="866" spans="1:16" x14ac:dyDescent="0.3">
      <c r="A866" s="334">
        <f>'IGM Paste'!A867</f>
        <v>0</v>
      </c>
      <c r="B866">
        <f>'IGM Paste'!Y867</f>
        <v>0</v>
      </c>
      <c r="C866">
        <f>'IGM Paste'!C867</f>
        <v>0</v>
      </c>
      <c r="D866" s="4">
        <f>'IGM Paste'!D867</f>
        <v>0</v>
      </c>
      <c r="E866">
        <f>'IGM Paste'!E867</f>
        <v>0</v>
      </c>
      <c r="F866">
        <f>'IGM Paste'!AL867</f>
        <v>0</v>
      </c>
      <c r="G866" s="763">
        <f>'IGM Paste'!AB867</f>
        <v>0</v>
      </c>
      <c r="H866" s="5">
        <f>'IGM Paste'!F867</f>
        <v>0</v>
      </c>
      <c r="I866" t="str">
        <f>IF('IGM Paste'!H867=0,"-",'IGM Paste'!H867)</f>
        <v>-</v>
      </c>
      <c r="J866" t="str">
        <f>IF('IGM Paste'!I867=0,"-",'IGM Paste'!I867)</f>
        <v>-</v>
      </c>
      <c r="K866" t="str">
        <f>IF('IGM Paste'!J867=0,"-",'IGM Paste'!J867)</f>
        <v>-</v>
      </c>
      <c r="L866">
        <f>'IGM Paste'!K867</f>
        <v>0</v>
      </c>
      <c r="M866" s="20" t="str">
        <f>IF('IGM Paste'!R867=0,"Flat",'IGM Paste'!R867)</f>
        <v>Flat</v>
      </c>
      <c r="N866" s="177">
        <f>'IGM Paste'!AH867</f>
        <v>0</v>
      </c>
      <c r="O866" s="403">
        <f>'IGM Paste'!O867</f>
        <v>0</v>
      </c>
      <c r="P866">
        <f>'IGM Paste'!BC867</f>
        <v>0</v>
      </c>
    </row>
    <row r="867" spans="1:16" x14ac:dyDescent="0.3">
      <c r="A867" s="334">
        <f>'IGM Paste'!A868</f>
        <v>0</v>
      </c>
      <c r="B867">
        <f>'IGM Paste'!Y868</f>
        <v>0</v>
      </c>
      <c r="C867">
        <f>'IGM Paste'!C868</f>
        <v>0</v>
      </c>
      <c r="D867" s="4">
        <f>'IGM Paste'!D868</f>
        <v>0</v>
      </c>
      <c r="E867">
        <f>'IGM Paste'!E868</f>
        <v>0</v>
      </c>
      <c r="F867">
        <f>'IGM Paste'!AL868</f>
        <v>0</v>
      </c>
      <c r="G867" s="763">
        <f>'IGM Paste'!AB868</f>
        <v>0</v>
      </c>
      <c r="H867" s="5">
        <f>'IGM Paste'!F868</f>
        <v>0</v>
      </c>
      <c r="I867" t="str">
        <f>IF('IGM Paste'!H868=0,"-",'IGM Paste'!H868)</f>
        <v>-</v>
      </c>
      <c r="J867" t="str">
        <f>IF('IGM Paste'!I868=0,"-",'IGM Paste'!I868)</f>
        <v>-</v>
      </c>
      <c r="K867" t="str">
        <f>IF('IGM Paste'!J868=0,"-",'IGM Paste'!J868)</f>
        <v>-</v>
      </c>
      <c r="L867">
        <f>'IGM Paste'!K868</f>
        <v>0</v>
      </c>
      <c r="M867" s="20" t="str">
        <f>IF('IGM Paste'!R868=0,"Flat",'IGM Paste'!R868)</f>
        <v>Flat</v>
      </c>
      <c r="N867" s="177">
        <f>'IGM Paste'!AH868</f>
        <v>0</v>
      </c>
      <c r="O867" s="403">
        <f>'IGM Paste'!O868</f>
        <v>0</v>
      </c>
      <c r="P867">
        <f>'IGM Paste'!BC868</f>
        <v>0</v>
      </c>
    </row>
    <row r="868" spans="1:16" x14ac:dyDescent="0.3">
      <c r="A868" s="334">
        <f>'IGM Paste'!A869</f>
        <v>0</v>
      </c>
      <c r="B868">
        <f>'IGM Paste'!Y869</f>
        <v>0</v>
      </c>
      <c r="C868">
        <f>'IGM Paste'!C869</f>
        <v>0</v>
      </c>
      <c r="D868" s="4">
        <f>'IGM Paste'!D869</f>
        <v>0</v>
      </c>
      <c r="E868">
        <f>'IGM Paste'!E869</f>
        <v>0</v>
      </c>
      <c r="F868">
        <f>'IGM Paste'!AL869</f>
        <v>0</v>
      </c>
      <c r="G868" s="763">
        <f>'IGM Paste'!AB869</f>
        <v>0</v>
      </c>
      <c r="H868" s="5">
        <f>'IGM Paste'!F869</f>
        <v>0</v>
      </c>
      <c r="I868" t="str">
        <f>IF('IGM Paste'!H869=0,"-",'IGM Paste'!H869)</f>
        <v>-</v>
      </c>
      <c r="J868" t="str">
        <f>IF('IGM Paste'!I869=0,"-",'IGM Paste'!I869)</f>
        <v>-</v>
      </c>
      <c r="K868" t="str">
        <f>IF('IGM Paste'!J869=0,"-",'IGM Paste'!J869)</f>
        <v>-</v>
      </c>
      <c r="L868">
        <f>'IGM Paste'!K869</f>
        <v>0</v>
      </c>
      <c r="M868" s="20" t="str">
        <f>IF('IGM Paste'!R869=0,"Flat",'IGM Paste'!R869)</f>
        <v>Flat</v>
      </c>
      <c r="N868" s="177">
        <f>'IGM Paste'!AH869</f>
        <v>0</v>
      </c>
      <c r="O868" s="403">
        <f>'IGM Paste'!O869</f>
        <v>0</v>
      </c>
      <c r="P868">
        <f>'IGM Paste'!BC869</f>
        <v>0</v>
      </c>
    </row>
    <row r="869" spans="1:16" x14ac:dyDescent="0.3">
      <c r="A869" s="334">
        <f>'IGM Paste'!A870</f>
        <v>0</v>
      </c>
      <c r="B869">
        <f>'IGM Paste'!Y870</f>
        <v>0</v>
      </c>
      <c r="C869">
        <f>'IGM Paste'!C870</f>
        <v>0</v>
      </c>
      <c r="D869" s="4">
        <f>'IGM Paste'!D870</f>
        <v>0</v>
      </c>
      <c r="E869">
        <f>'IGM Paste'!E870</f>
        <v>0</v>
      </c>
      <c r="F869">
        <f>'IGM Paste'!AL870</f>
        <v>0</v>
      </c>
      <c r="G869" s="763">
        <f>'IGM Paste'!AB870</f>
        <v>0</v>
      </c>
      <c r="H869" s="5">
        <f>'IGM Paste'!F870</f>
        <v>0</v>
      </c>
      <c r="I869" t="str">
        <f>IF('IGM Paste'!H870=0,"-",'IGM Paste'!H870)</f>
        <v>-</v>
      </c>
      <c r="J869" t="str">
        <f>IF('IGM Paste'!I870=0,"-",'IGM Paste'!I870)</f>
        <v>-</v>
      </c>
      <c r="K869" t="str">
        <f>IF('IGM Paste'!J870=0,"-",'IGM Paste'!J870)</f>
        <v>-</v>
      </c>
      <c r="L869">
        <f>'IGM Paste'!K870</f>
        <v>0</v>
      </c>
      <c r="M869" s="20" t="str">
        <f>IF('IGM Paste'!R870=0,"Flat",'IGM Paste'!R870)</f>
        <v>Flat</v>
      </c>
      <c r="N869" s="177">
        <f>'IGM Paste'!AH870</f>
        <v>0</v>
      </c>
      <c r="O869" s="403">
        <f>'IGM Paste'!O870</f>
        <v>0</v>
      </c>
      <c r="P869">
        <f>'IGM Paste'!BC870</f>
        <v>0</v>
      </c>
    </row>
    <row r="870" spans="1:16" x14ac:dyDescent="0.3">
      <c r="A870" s="334">
        <f>'IGM Paste'!A871</f>
        <v>0</v>
      </c>
      <c r="B870">
        <f>'IGM Paste'!Y871</f>
        <v>0</v>
      </c>
      <c r="C870">
        <f>'IGM Paste'!C871</f>
        <v>0</v>
      </c>
      <c r="D870" s="4">
        <f>'IGM Paste'!D871</f>
        <v>0</v>
      </c>
      <c r="E870">
        <f>'IGM Paste'!E871</f>
        <v>0</v>
      </c>
      <c r="F870">
        <f>'IGM Paste'!AL871</f>
        <v>0</v>
      </c>
      <c r="G870" s="763">
        <f>'IGM Paste'!AB871</f>
        <v>0</v>
      </c>
      <c r="H870" s="5">
        <f>'IGM Paste'!F871</f>
        <v>0</v>
      </c>
      <c r="I870" t="str">
        <f>IF('IGM Paste'!H871=0,"-",'IGM Paste'!H871)</f>
        <v>-</v>
      </c>
      <c r="J870" t="str">
        <f>IF('IGM Paste'!I871=0,"-",'IGM Paste'!I871)</f>
        <v>-</v>
      </c>
      <c r="K870" t="str">
        <f>IF('IGM Paste'!J871=0,"-",'IGM Paste'!J871)</f>
        <v>-</v>
      </c>
      <c r="L870">
        <f>'IGM Paste'!K871</f>
        <v>0</v>
      </c>
      <c r="M870" s="20" t="str">
        <f>IF('IGM Paste'!R871=0,"Flat",'IGM Paste'!R871)</f>
        <v>Flat</v>
      </c>
      <c r="N870" s="177">
        <f>'IGM Paste'!AH871</f>
        <v>0</v>
      </c>
      <c r="O870" s="403">
        <f>'IGM Paste'!O871</f>
        <v>0</v>
      </c>
      <c r="P870">
        <f>'IGM Paste'!BC871</f>
        <v>0</v>
      </c>
    </row>
    <row r="871" spans="1:16" x14ac:dyDescent="0.3">
      <c r="A871" s="334">
        <f>'IGM Paste'!A872</f>
        <v>0</v>
      </c>
      <c r="B871">
        <f>'IGM Paste'!Y872</f>
        <v>0</v>
      </c>
      <c r="C871">
        <f>'IGM Paste'!C872</f>
        <v>0</v>
      </c>
      <c r="D871" s="4">
        <f>'IGM Paste'!D872</f>
        <v>0</v>
      </c>
      <c r="E871">
        <f>'IGM Paste'!E872</f>
        <v>0</v>
      </c>
      <c r="F871">
        <f>'IGM Paste'!AL872</f>
        <v>0</v>
      </c>
      <c r="G871" s="763">
        <f>'IGM Paste'!AB872</f>
        <v>0</v>
      </c>
      <c r="H871" s="5">
        <f>'IGM Paste'!F872</f>
        <v>0</v>
      </c>
      <c r="I871" t="str">
        <f>IF('IGM Paste'!H872=0,"-",'IGM Paste'!H872)</f>
        <v>-</v>
      </c>
      <c r="J871" t="str">
        <f>IF('IGM Paste'!I872=0,"-",'IGM Paste'!I872)</f>
        <v>-</v>
      </c>
      <c r="K871" t="str">
        <f>IF('IGM Paste'!J872=0,"-",'IGM Paste'!J872)</f>
        <v>-</v>
      </c>
      <c r="L871">
        <f>'IGM Paste'!K872</f>
        <v>0</v>
      </c>
      <c r="M871" s="20" t="str">
        <f>IF('IGM Paste'!R872=0,"Flat",'IGM Paste'!R872)</f>
        <v>Flat</v>
      </c>
      <c r="N871" s="177">
        <f>'IGM Paste'!AH872</f>
        <v>0</v>
      </c>
      <c r="O871" s="403">
        <f>'IGM Paste'!O872</f>
        <v>0</v>
      </c>
      <c r="P871">
        <f>'IGM Paste'!BC872</f>
        <v>0</v>
      </c>
    </row>
    <row r="872" spans="1:16" x14ac:dyDescent="0.3">
      <c r="A872" s="334">
        <f>'IGM Paste'!A873</f>
        <v>0</v>
      </c>
      <c r="B872">
        <f>'IGM Paste'!Y873</f>
        <v>0</v>
      </c>
      <c r="C872">
        <f>'IGM Paste'!C873</f>
        <v>0</v>
      </c>
      <c r="D872" s="4">
        <f>'IGM Paste'!D873</f>
        <v>0</v>
      </c>
      <c r="E872">
        <f>'IGM Paste'!E873</f>
        <v>0</v>
      </c>
      <c r="F872">
        <f>'IGM Paste'!AL873</f>
        <v>0</v>
      </c>
      <c r="G872" s="763">
        <f>'IGM Paste'!AB873</f>
        <v>0</v>
      </c>
      <c r="H872" s="5">
        <f>'IGM Paste'!F873</f>
        <v>0</v>
      </c>
      <c r="I872" t="str">
        <f>IF('IGM Paste'!H873=0,"-",'IGM Paste'!H873)</f>
        <v>-</v>
      </c>
      <c r="J872" t="str">
        <f>IF('IGM Paste'!I873=0,"-",'IGM Paste'!I873)</f>
        <v>-</v>
      </c>
      <c r="K872" t="str">
        <f>IF('IGM Paste'!J873=0,"-",'IGM Paste'!J873)</f>
        <v>-</v>
      </c>
      <c r="L872">
        <f>'IGM Paste'!K873</f>
        <v>0</v>
      </c>
      <c r="M872" s="20" t="str">
        <f>IF('IGM Paste'!R873=0,"Flat",'IGM Paste'!R873)</f>
        <v>Flat</v>
      </c>
      <c r="N872" s="177">
        <f>'IGM Paste'!AH873</f>
        <v>0</v>
      </c>
      <c r="O872" s="403">
        <f>'IGM Paste'!O873</f>
        <v>0</v>
      </c>
      <c r="P872">
        <f>'IGM Paste'!BC873</f>
        <v>0</v>
      </c>
    </row>
    <row r="873" spans="1:16" x14ac:dyDescent="0.3">
      <c r="A873" s="334">
        <f>'IGM Paste'!A874</f>
        <v>0</v>
      </c>
      <c r="B873">
        <f>'IGM Paste'!Y874</f>
        <v>0</v>
      </c>
      <c r="C873">
        <f>'IGM Paste'!C874</f>
        <v>0</v>
      </c>
      <c r="D873" s="4">
        <f>'IGM Paste'!D874</f>
        <v>0</v>
      </c>
      <c r="E873">
        <f>'IGM Paste'!E874</f>
        <v>0</v>
      </c>
      <c r="F873">
        <f>'IGM Paste'!AL874</f>
        <v>0</v>
      </c>
      <c r="G873" s="763">
        <f>'IGM Paste'!AB874</f>
        <v>0</v>
      </c>
      <c r="H873" s="5">
        <f>'IGM Paste'!F874</f>
        <v>0</v>
      </c>
      <c r="I873" t="str">
        <f>IF('IGM Paste'!H874=0,"-",'IGM Paste'!H874)</f>
        <v>-</v>
      </c>
      <c r="J873" t="str">
        <f>IF('IGM Paste'!I874=0,"-",'IGM Paste'!I874)</f>
        <v>-</v>
      </c>
      <c r="K873" t="str">
        <f>IF('IGM Paste'!J874=0,"-",'IGM Paste'!J874)</f>
        <v>-</v>
      </c>
      <c r="L873">
        <f>'IGM Paste'!K874</f>
        <v>0</v>
      </c>
      <c r="M873" s="20" t="str">
        <f>IF('IGM Paste'!R874=0,"Flat",'IGM Paste'!R874)</f>
        <v>Flat</v>
      </c>
      <c r="N873" s="177">
        <f>'IGM Paste'!AH874</f>
        <v>0</v>
      </c>
      <c r="O873" s="403">
        <f>'IGM Paste'!O874</f>
        <v>0</v>
      </c>
      <c r="P873">
        <f>'IGM Paste'!BC874</f>
        <v>0</v>
      </c>
    </row>
    <row r="874" spans="1:16" x14ac:dyDescent="0.3">
      <c r="A874" s="334">
        <f>'IGM Paste'!A875</f>
        <v>0</v>
      </c>
      <c r="B874">
        <f>'IGM Paste'!Y875</f>
        <v>0</v>
      </c>
      <c r="C874">
        <f>'IGM Paste'!C875</f>
        <v>0</v>
      </c>
      <c r="D874" s="4">
        <f>'IGM Paste'!D875</f>
        <v>0</v>
      </c>
      <c r="E874">
        <f>'IGM Paste'!E875</f>
        <v>0</v>
      </c>
      <c r="F874">
        <f>'IGM Paste'!AL875</f>
        <v>0</v>
      </c>
      <c r="G874" s="763">
        <f>'IGM Paste'!AB875</f>
        <v>0</v>
      </c>
      <c r="H874" s="5">
        <f>'IGM Paste'!F875</f>
        <v>0</v>
      </c>
      <c r="I874" t="str">
        <f>IF('IGM Paste'!H875=0,"-",'IGM Paste'!H875)</f>
        <v>-</v>
      </c>
      <c r="J874" t="str">
        <f>IF('IGM Paste'!I875=0,"-",'IGM Paste'!I875)</f>
        <v>-</v>
      </c>
      <c r="K874" t="str">
        <f>IF('IGM Paste'!J875=0,"-",'IGM Paste'!J875)</f>
        <v>-</v>
      </c>
      <c r="L874">
        <f>'IGM Paste'!K875</f>
        <v>0</v>
      </c>
      <c r="M874" s="20" t="str">
        <f>IF('IGM Paste'!R875=0,"Flat",'IGM Paste'!R875)</f>
        <v>Flat</v>
      </c>
      <c r="N874" s="177">
        <f>'IGM Paste'!AH875</f>
        <v>0</v>
      </c>
      <c r="O874" s="403">
        <f>'IGM Paste'!O875</f>
        <v>0</v>
      </c>
      <c r="P874">
        <f>'IGM Paste'!BC875</f>
        <v>0</v>
      </c>
    </row>
    <row r="875" spans="1:16" x14ac:dyDescent="0.3">
      <c r="A875" s="334">
        <f>'IGM Paste'!A876</f>
        <v>0</v>
      </c>
      <c r="B875">
        <f>'IGM Paste'!Y876</f>
        <v>0</v>
      </c>
      <c r="C875">
        <f>'IGM Paste'!C876</f>
        <v>0</v>
      </c>
      <c r="D875" s="4">
        <f>'IGM Paste'!D876</f>
        <v>0</v>
      </c>
      <c r="E875">
        <f>'IGM Paste'!E876</f>
        <v>0</v>
      </c>
      <c r="F875">
        <f>'IGM Paste'!AL876</f>
        <v>0</v>
      </c>
      <c r="G875" s="763">
        <f>'IGM Paste'!AB876</f>
        <v>0</v>
      </c>
      <c r="H875" s="5">
        <f>'IGM Paste'!F876</f>
        <v>0</v>
      </c>
      <c r="I875" t="str">
        <f>IF('IGM Paste'!H876=0,"-",'IGM Paste'!H876)</f>
        <v>-</v>
      </c>
      <c r="J875" t="str">
        <f>IF('IGM Paste'!I876=0,"-",'IGM Paste'!I876)</f>
        <v>-</v>
      </c>
      <c r="K875" t="str">
        <f>IF('IGM Paste'!J876=0,"-",'IGM Paste'!J876)</f>
        <v>-</v>
      </c>
      <c r="L875">
        <f>'IGM Paste'!K876</f>
        <v>0</v>
      </c>
      <c r="M875" s="20" t="str">
        <f>IF('IGM Paste'!R876=0,"Flat",'IGM Paste'!R876)</f>
        <v>Flat</v>
      </c>
      <c r="N875" s="177">
        <f>'IGM Paste'!AH876</f>
        <v>0</v>
      </c>
      <c r="O875" s="403">
        <f>'IGM Paste'!O876</f>
        <v>0</v>
      </c>
      <c r="P875">
        <f>'IGM Paste'!BC876</f>
        <v>0</v>
      </c>
    </row>
    <row r="876" spans="1:16" x14ac:dyDescent="0.3">
      <c r="A876" s="334">
        <f>'IGM Paste'!A877</f>
        <v>0</v>
      </c>
      <c r="B876">
        <f>'IGM Paste'!Y877</f>
        <v>0</v>
      </c>
      <c r="C876">
        <f>'IGM Paste'!C877</f>
        <v>0</v>
      </c>
      <c r="D876" s="4">
        <f>'IGM Paste'!D877</f>
        <v>0</v>
      </c>
      <c r="E876">
        <f>'IGM Paste'!E877</f>
        <v>0</v>
      </c>
      <c r="F876">
        <f>'IGM Paste'!AL877</f>
        <v>0</v>
      </c>
      <c r="G876" s="763">
        <f>'IGM Paste'!AB877</f>
        <v>0</v>
      </c>
      <c r="H876" s="5">
        <f>'IGM Paste'!F877</f>
        <v>0</v>
      </c>
      <c r="I876" t="str">
        <f>IF('IGM Paste'!H877=0,"-",'IGM Paste'!H877)</f>
        <v>-</v>
      </c>
      <c r="J876" t="str">
        <f>IF('IGM Paste'!I877=0,"-",'IGM Paste'!I877)</f>
        <v>-</v>
      </c>
      <c r="K876" t="str">
        <f>IF('IGM Paste'!J877=0,"-",'IGM Paste'!J877)</f>
        <v>-</v>
      </c>
      <c r="L876">
        <f>'IGM Paste'!K877</f>
        <v>0</v>
      </c>
      <c r="M876" s="20" t="str">
        <f>IF('IGM Paste'!R877=0,"Flat",'IGM Paste'!R877)</f>
        <v>Flat</v>
      </c>
      <c r="N876" s="177">
        <f>'IGM Paste'!AH877</f>
        <v>0</v>
      </c>
      <c r="O876" s="403">
        <f>'IGM Paste'!O877</f>
        <v>0</v>
      </c>
      <c r="P876">
        <f>'IGM Paste'!BC877</f>
        <v>0</v>
      </c>
    </row>
    <row r="877" spans="1:16" x14ac:dyDescent="0.3">
      <c r="A877" s="334">
        <f>'IGM Paste'!A878</f>
        <v>0</v>
      </c>
      <c r="B877">
        <f>'IGM Paste'!Y878</f>
        <v>0</v>
      </c>
      <c r="C877">
        <f>'IGM Paste'!C878</f>
        <v>0</v>
      </c>
      <c r="D877" s="4">
        <f>'IGM Paste'!D878</f>
        <v>0</v>
      </c>
      <c r="E877">
        <f>'IGM Paste'!E878</f>
        <v>0</v>
      </c>
      <c r="F877">
        <f>'IGM Paste'!AL878</f>
        <v>0</v>
      </c>
      <c r="G877" s="763">
        <f>'IGM Paste'!AB878</f>
        <v>0</v>
      </c>
      <c r="H877" s="5">
        <f>'IGM Paste'!F878</f>
        <v>0</v>
      </c>
      <c r="I877" t="str">
        <f>IF('IGM Paste'!H878=0,"-",'IGM Paste'!H878)</f>
        <v>-</v>
      </c>
      <c r="J877" t="str">
        <f>IF('IGM Paste'!I878=0,"-",'IGM Paste'!I878)</f>
        <v>-</v>
      </c>
      <c r="K877" t="str">
        <f>IF('IGM Paste'!J878=0,"-",'IGM Paste'!J878)</f>
        <v>-</v>
      </c>
      <c r="L877">
        <f>'IGM Paste'!K878</f>
        <v>0</v>
      </c>
      <c r="M877" s="20" t="str">
        <f>IF('IGM Paste'!R878=0,"Flat",'IGM Paste'!R878)</f>
        <v>Flat</v>
      </c>
      <c r="N877" s="177">
        <f>'IGM Paste'!AH878</f>
        <v>0</v>
      </c>
      <c r="O877" s="403">
        <f>'IGM Paste'!O878</f>
        <v>0</v>
      </c>
      <c r="P877">
        <f>'IGM Paste'!BC878</f>
        <v>0</v>
      </c>
    </row>
    <row r="878" spans="1:16" x14ac:dyDescent="0.3">
      <c r="A878" s="334">
        <f>'IGM Paste'!A879</f>
        <v>0</v>
      </c>
      <c r="B878">
        <f>'IGM Paste'!Y879</f>
        <v>0</v>
      </c>
      <c r="C878">
        <f>'IGM Paste'!C879</f>
        <v>0</v>
      </c>
      <c r="D878" s="4">
        <f>'IGM Paste'!D879</f>
        <v>0</v>
      </c>
      <c r="E878">
        <f>'IGM Paste'!E879</f>
        <v>0</v>
      </c>
      <c r="F878">
        <f>'IGM Paste'!AL879</f>
        <v>0</v>
      </c>
      <c r="G878" s="763">
        <f>'IGM Paste'!AB879</f>
        <v>0</v>
      </c>
      <c r="H878" s="5">
        <f>'IGM Paste'!F879</f>
        <v>0</v>
      </c>
      <c r="I878" t="str">
        <f>IF('IGM Paste'!H879=0,"-",'IGM Paste'!H879)</f>
        <v>-</v>
      </c>
      <c r="J878" t="str">
        <f>IF('IGM Paste'!I879=0,"-",'IGM Paste'!I879)</f>
        <v>-</v>
      </c>
      <c r="K878" t="str">
        <f>IF('IGM Paste'!J879=0,"-",'IGM Paste'!J879)</f>
        <v>-</v>
      </c>
      <c r="L878">
        <f>'IGM Paste'!K879</f>
        <v>0</v>
      </c>
      <c r="M878" s="20" t="str">
        <f>IF('IGM Paste'!R879=0,"Flat",'IGM Paste'!R879)</f>
        <v>Flat</v>
      </c>
      <c r="N878" s="177">
        <f>'IGM Paste'!AH879</f>
        <v>0</v>
      </c>
      <c r="O878" s="403">
        <f>'IGM Paste'!O879</f>
        <v>0</v>
      </c>
      <c r="P878">
        <f>'IGM Paste'!BC879</f>
        <v>0</v>
      </c>
    </row>
    <row r="879" spans="1:16" x14ac:dyDescent="0.3">
      <c r="A879" s="334">
        <f>'IGM Paste'!A880</f>
        <v>0</v>
      </c>
      <c r="B879">
        <f>'IGM Paste'!Y880</f>
        <v>0</v>
      </c>
      <c r="C879">
        <f>'IGM Paste'!C880</f>
        <v>0</v>
      </c>
      <c r="D879" s="4">
        <f>'IGM Paste'!D880</f>
        <v>0</v>
      </c>
      <c r="E879">
        <f>'IGM Paste'!E880</f>
        <v>0</v>
      </c>
      <c r="F879">
        <f>'IGM Paste'!AL880</f>
        <v>0</v>
      </c>
      <c r="G879" s="763">
        <f>'IGM Paste'!AB880</f>
        <v>0</v>
      </c>
      <c r="H879" s="5">
        <f>'IGM Paste'!F880</f>
        <v>0</v>
      </c>
      <c r="I879" t="str">
        <f>IF('IGM Paste'!H880=0,"-",'IGM Paste'!H880)</f>
        <v>-</v>
      </c>
      <c r="J879" t="str">
        <f>IF('IGM Paste'!I880=0,"-",'IGM Paste'!I880)</f>
        <v>-</v>
      </c>
      <c r="K879" t="str">
        <f>IF('IGM Paste'!J880=0,"-",'IGM Paste'!J880)</f>
        <v>-</v>
      </c>
      <c r="L879">
        <f>'IGM Paste'!K880</f>
        <v>0</v>
      </c>
      <c r="M879" s="20" t="str">
        <f>IF('IGM Paste'!R880=0,"Flat",'IGM Paste'!R880)</f>
        <v>Flat</v>
      </c>
      <c r="N879" s="177">
        <f>'IGM Paste'!AH880</f>
        <v>0</v>
      </c>
      <c r="O879" s="403">
        <f>'IGM Paste'!O880</f>
        <v>0</v>
      </c>
      <c r="P879">
        <f>'IGM Paste'!BC880</f>
        <v>0</v>
      </c>
    </row>
    <row r="880" spans="1:16" x14ac:dyDescent="0.3">
      <c r="A880" s="334">
        <f>'IGM Paste'!A881</f>
        <v>0</v>
      </c>
      <c r="B880">
        <f>'IGM Paste'!Y881</f>
        <v>0</v>
      </c>
      <c r="C880">
        <f>'IGM Paste'!C881</f>
        <v>0</v>
      </c>
      <c r="D880" s="4">
        <f>'IGM Paste'!D881</f>
        <v>0</v>
      </c>
      <c r="E880">
        <f>'IGM Paste'!E881</f>
        <v>0</v>
      </c>
      <c r="F880">
        <f>'IGM Paste'!AL881</f>
        <v>0</v>
      </c>
      <c r="G880" s="763">
        <f>'IGM Paste'!AB881</f>
        <v>0</v>
      </c>
      <c r="H880" s="5">
        <f>'IGM Paste'!F881</f>
        <v>0</v>
      </c>
      <c r="I880" t="str">
        <f>IF('IGM Paste'!H881=0,"-",'IGM Paste'!H881)</f>
        <v>-</v>
      </c>
      <c r="J880" t="str">
        <f>IF('IGM Paste'!I881=0,"-",'IGM Paste'!I881)</f>
        <v>-</v>
      </c>
      <c r="K880" t="str">
        <f>IF('IGM Paste'!J881=0,"-",'IGM Paste'!J881)</f>
        <v>-</v>
      </c>
      <c r="L880">
        <f>'IGM Paste'!K881</f>
        <v>0</v>
      </c>
      <c r="M880" s="20" t="str">
        <f>IF('IGM Paste'!R881=0,"Flat",'IGM Paste'!R881)</f>
        <v>Flat</v>
      </c>
      <c r="N880" s="177">
        <f>'IGM Paste'!AH881</f>
        <v>0</v>
      </c>
      <c r="O880" s="403">
        <f>'IGM Paste'!O881</f>
        <v>0</v>
      </c>
      <c r="P880">
        <f>'IGM Paste'!BC881</f>
        <v>0</v>
      </c>
    </row>
    <row r="881" spans="1:16" x14ac:dyDescent="0.3">
      <c r="A881" s="334">
        <f>'IGM Paste'!A882</f>
        <v>0</v>
      </c>
      <c r="B881">
        <f>'IGM Paste'!Y882</f>
        <v>0</v>
      </c>
      <c r="C881">
        <f>'IGM Paste'!C882</f>
        <v>0</v>
      </c>
      <c r="D881" s="4">
        <f>'IGM Paste'!D882</f>
        <v>0</v>
      </c>
      <c r="E881">
        <f>'IGM Paste'!E882</f>
        <v>0</v>
      </c>
      <c r="F881">
        <f>'IGM Paste'!AL882</f>
        <v>0</v>
      </c>
      <c r="G881" s="763">
        <f>'IGM Paste'!AB882</f>
        <v>0</v>
      </c>
      <c r="H881" s="5">
        <f>'IGM Paste'!F882</f>
        <v>0</v>
      </c>
      <c r="I881" t="str">
        <f>IF('IGM Paste'!H882=0,"-",'IGM Paste'!H882)</f>
        <v>-</v>
      </c>
      <c r="J881" t="str">
        <f>IF('IGM Paste'!I882=0,"-",'IGM Paste'!I882)</f>
        <v>-</v>
      </c>
      <c r="K881" t="str">
        <f>IF('IGM Paste'!J882=0,"-",'IGM Paste'!J882)</f>
        <v>-</v>
      </c>
      <c r="L881">
        <f>'IGM Paste'!K882</f>
        <v>0</v>
      </c>
      <c r="M881" s="20" t="str">
        <f>IF('IGM Paste'!R882=0,"Flat",'IGM Paste'!R882)</f>
        <v>Flat</v>
      </c>
      <c r="N881" s="177">
        <f>'IGM Paste'!AH882</f>
        <v>0</v>
      </c>
      <c r="O881" s="403">
        <f>'IGM Paste'!O882</f>
        <v>0</v>
      </c>
      <c r="P881">
        <f>'IGM Paste'!BC882</f>
        <v>0</v>
      </c>
    </row>
    <row r="882" spans="1:16" x14ac:dyDescent="0.3">
      <c r="A882" s="334">
        <f>'IGM Paste'!A883</f>
        <v>0</v>
      </c>
      <c r="B882">
        <f>'IGM Paste'!Y883</f>
        <v>0</v>
      </c>
      <c r="C882">
        <f>'IGM Paste'!C883</f>
        <v>0</v>
      </c>
      <c r="D882" s="4">
        <f>'IGM Paste'!D883</f>
        <v>0</v>
      </c>
      <c r="E882">
        <f>'IGM Paste'!E883</f>
        <v>0</v>
      </c>
      <c r="F882">
        <f>'IGM Paste'!AL883</f>
        <v>0</v>
      </c>
      <c r="G882" s="763">
        <f>'IGM Paste'!AB883</f>
        <v>0</v>
      </c>
      <c r="H882" s="5">
        <f>'IGM Paste'!F883</f>
        <v>0</v>
      </c>
      <c r="I882" t="str">
        <f>IF('IGM Paste'!H883=0,"-",'IGM Paste'!H883)</f>
        <v>-</v>
      </c>
      <c r="J882" t="str">
        <f>IF('IGM Paste'!I883=0,"-",'IGM Paste'!I883)</f>
        <v>-</v>
      </c>
      <c r="K882" t="str">
        <f>IF('IGM Paste'!J883=0,"-",'IGM Paste'!J883)</f>
        <v>-</v>
      </c>
      <c r="L882">
        <f>'IGM Paste'!K883</f>
        <v>0</v>
      </c>
      <c r="M882" s="20" t="str">
        <f>IF('IGM Paste'!R883=0,"Flat",'IGM Paste'!R883)</f>
        <v>Flat</v>
      </c>
      <c r="N882" s="177">
        <f>'IGM Paste'!AH883</f>
        <v>0</v>
      </c>
      <c r="O882" s="403">
        <f>'IGM Paste'!O883</f>
        <v>0</v>
      </c>
      <c r="P882">
        <f>'IGM Paste'!BC883</f>
        <v>0</v>
      </c>
    </row>
    <row r="883" spans="1:16" x14ac:dyDescent="0.3">
      <c r="A883" s="334">
        <f>'IGM Paste'!A884</f>
        <v>0</v>
      </c>
      <c r="B883">
        <f>'IGM Paste'!Y884</f>
        <v>0</v>
      </c>
      <c r="C883">
        <f>'IGM Paste'!C884</f>
        <v>0</v>
      </c>
      <c r="D883" s="4">
        <f>'IGM Paste'!D884</f>
        <v>0</v>
      </c>
      <c r="E883">
        <f>'IGM Paste'!E884</f>
        <v>0</v>
      </c>
      <c r="F883">
        <f>'IGM Paste'!AL884</f>
        <v>0</v>
      </c>
      <c r="G883" s="763">
        <f>'IGM Paste'!AB884</f>
        <v>0</v>
      </c>
      <c r="H883" s="5">
        <f>'IGM Paste'!F884</f>
        <v>0</v>
      </c>
      <c r="I883" t="str">
        <f>IF('IGM Paste'!H884=0,"-",'IGM Paste'!H884)</f>
        <v>-</v>
      </c>
      <c r="J883" t="str">
        <f>IF('IGM Paste'!I884=0,"-",'IGM Paste'!I884)</f>
        <v>-</v>
      </c>
      <c r="K883" t="str">
        <f>IF('IGM Paste'!J884=0,"-",'IGM Paste'!J884)</f>
        <v>-</v>
      </c>
      <c r="L883">
        <f>'IGM Paste'!K884</f>
        <v>0</v>
      </c>
      <c r="M883" s="20" t="str">
        <f>IF('IGM Paste'!R884=0,"Flat",'IGM Paste'!R884)</f>
        <v>Flat</v>
      </c>
      <c r="N883" s="177">
        <f>'IGM Paste'!AH884</f>
        <v>0</v>
      </c>
      <c r="O883" s="403">
        <f>'IGM Paste'!O884</f>
        <v>0</v>
      </c>
      <c r="P883">
        <f>'IGM Paste'!BC884</f>
        <v>0</v>
      </c>
    </row>
    <row r="884" spans="1:16" x14ac:dyDescent="0.3">
      <c r="A884" s="334">
        <f>'IGM Paste'!A885</f>
        <v>0</v>
      </c>
      <c r="B884">
        <f>'IGM Paste'!Y885</f>
        <v>0</v>
      </c>
      <c r="C884">
        <f>'IGM Paste'!C885</f>
        <v>0</v>
      </c>
      <c r="D884" s="4">
        <f>'IGM Paste'!D885</f>
        <v>0</v>
      </c>
      <c r="E884">
        <f>'IGM Paste'!E885</f>
        <v>0</v>
      </c>
      <c r="F884">
        <f>'IGM Paste'!AL885</f>
        <v>0</v>
      </c>
      <c r="G884" s="763">
        <f>'IGM Paste'!AB885</f>
        <v>0</v>
      </c>
      <c r="H884" s="5">
        <f>'IGM Paste'!F885</f>
        <v>0</v>
      </c>
      <c r="I884" t="str">
        <f>IF('IGM Paste'!H885=0,"-",'IGM Paste'!H885)</f>
        <v>-</v>
      </c>
      <c r="J884" t="str">
        <f>IF('IGM Paste'!I885=0,"-",'IGM Paste'!I885)</f>
        <v>-</v>
      </c>
      <c r="K884" t="str">
        <f>IF('IGM Paste'!J885=0,"-",'IGM Paste'!J885)</f>
        <v>-</v>
      </c>
      <c r="L884">
        <f>'IGM Paste'!K885</f>
        <v>0</v>
      </c>
      <c r="M884" s="20" t="str">
        <f>IF('IGM Paste'!R885=0,"Flat",'IGM Paste'!R885)</f>
        <v>Flat</v>
      </c>
      <c r="N884" s="177">
        <f>'IGM Paste'!AH885</f>
        <v>0</v>
      </c>
      <c r="O884" s="403">
        <f>'IGM Paste'!O885</f>
        <v>0</v>
      </c>
      <c r="P884">
        <f>'IGM Paste'!BC885</f>
        <v>0</v>
      </c>
    </row>
    <row r="885" spans="1:16" x14ac:dyDescent="0.3">
      <c r="A885" s="334">
        <f>'IGM Paste'!A886</f>
        <v>0</v>
      </c>
      <c r="B885">
        <f>'IGM Paste'!Y886</f>
        <v>0</v>
      </c>
      <c r="C885">
        <f>'IGM Paste'!C886</f>
        <v>0</v>
      </c>
      <c r="D885" s="4">
        <f>'IGM Paste'!D886</f>
        <v>0</v>
      </c>
      <c r="E885">
        <f>'IGM Paste'!E886</f>
        <v>0</v>
      </c>
      <c r="F885">
        <f>'IGM Paste'!AL886</f>
        <v>0</v>
      </c>
      <c r="G885" s="763">
        <f>'IGM Paste'!AB886</f>
        <v>0</v>
      </c>
      <c r="H885" s="5">
        <f>'IGM Paste'!F886</f>
        <v>0</v>
      </c>
      <c r="I885" t="str">
        <f>IF('IGM Paste'!H886=0,"-",'IGM Paste'!H886)</f>
        <v>-</v>
      </c>
      <c r="J885" t="str">
        <f>IF('IGM Paste'!I886=0,"-",'IGM Paste'!I886)</f>
        <v>-</v>
      </c>
      <c r="K885" t="str">
        <f>IF('IGM Paste'!J886=0,"-",'IGM Paste'!J886)</f>
        <v>-</v>
      </c>
      <c r="L885">
        <f>'IGM Paste'!K886</f>
        <v>0</v>
      </c>
      <c r="M885" s="20" t="str">
        <f>IF('IGM Paste'!R886=0,"Flat",'IGM Paste'!R886)</f>
        <v>Flat</v>
      </c>
      <c r="N885" s="177">
        <f>'IGM Paste'!AH886</f>
        <v>0</v>
      </c>
      <c r="O885" s="403">
        <f>'IGM Paste'!O886</f>
        <v>0</v>
      </c>
      <c r="P885">
        <f>'IGM Paste'!BC886</f>
        <v>0</v>
      </c>
    </row>
    <row r="886" spans="1:16" x14ac:dyDescent="0.3">
      <c r="A886" s="334">
        <f>'IGM Paste'!A887</f>
        <v>0</v>
      </c>
      <c r="B886">
        <f>'IGM Paste'!Y887</f>
        <v>0</v>
      </c>
      <c r="C886">
        <f>'IGM Paste'!C887</f>
        <v>0</v>
      </c>
      <c r="D886" s="4">
        <f>'IGM Paste'!D887</f>
        <v>0</v>
      </c>
      <c r="E886">
        <f>'IGM Paste'!E887</f>
        <v>0</v>
      </c>
      <c r="F886">
        <f>'IGM Paste'!AL887</f>
        <v>0</v>
      </c>
      <c r="G886" s="763">
        <f>'IGM Paste'!AB887</f>
        <v>0</v>
      </c>
      <c r="H886" s="5">
        <f>'IGM Paste'!F887</f>
        <v>0</v>
      </c>
      <c r="I886" t="str">
        <f>IF('IGM Paste'!H887=0,"-",'IGM Paste'!H887)</f>
        <v>-</v>
      </c>
      <c r="J886" t="str">
        <f>IF('IGM Paste'!I887=0,"-",'IGM Paste'!I887)</f>
        <v>-</v>
      </c>
      <c r="K886" t="str">
        <f>IF('IGM Paste'!J887=0,"-",'IGM Paste'!J887)</f>
        <v>-</v>
      </c>
      <c r="L886">
        <f>'IGM Paste'!K887</f>
        <v>0</v>
      </c>
      <c r="M886" s="20" t="str">
        <f>IF('IGM Paste'!R887=0,"Flat",'IGM Paste'!R887)</f>
        <v>Flat</v>
      </c>
      <c r="N886" s="177">
        <f>'IGM Paste'!AH887</f>
        <v>0</v>
      </c>
      <c r="O886" s="403">
        <f>'IGM Paste'!O887</f>
        <v>0</v>
      </c>
      <c r="P886">
        <f>'IGM Paste'!BC887</f>
        <v>0</v>
      </c>
    </row>
    <row r="887" spans="1:16" x14ac:dyDescent="0.3">
      <c r="A887" s="334">
        <f>'IGM Paste'!A888</f>
        <v>0</v>
      </c>
      <c r="B887">
        <f>'IGM Paste'!Y888</f>
        <v>0</v>
      </c>
      <c r="C887">
        <f>'IGM Paste'!C888</f>
        <v>0</v>
      </c>
      <c r="D887" s="4">
        <f>'IGM Paste'!D888</f>
        <v>0</v>
      </c>
      <c r="E887">
        <f>'IGM Paste'!E888</f>
        <v>0</v>
      </c>
      <c r="F887">
        <f>'IGM Paste'!AL888</f>
        <v>0</v>
      </c>
      <c r="G887" s="763">
        <f>'IGM Paste'!AB888</f>
        <v>0</v>
      </c>
      <c r="H887" s="5">
        <f>'IGM Paste'!F888</f>
        <v>0</v>
      </c>
      <c r="I887" t="str">
        <f>IF('IGM Paste'!H888=0,"-",'IGM Paste'!H888)</f>
        <v>-</v>
      </c>
      <c r="J887" t="str">
        <f>IF('IGM Paste'!I888=0,"-",'IGM Paste'!I888)</f>
        <v>-</v>
      </c>
      <c r="K887" t="str">
        <f>IF('IGM Paste'!J888=0,"-",'IGM Paste'!J888)</f>
        <v>-</v>
      </c>
      <c r="L887">
        <f>'IGM Paste'!K888</f>
        <v>0</v>
      </c>
      <c r="M887" s="20" t="str">
        <f>IF('IGM Paste'!R888=0,"Flat",'IGM Paste'!R888)</f>
        <v>Flat</v>
      </c>
      <c r="N887" s="177">
        <f>'IGM Paste'!AH888</f>
        <v>0</v>
      </c>
      <c r="O887" s="403">
        <f>'IGM Paste'!O888</f>
        <v>0</v>
      </c>
      <c r="P887">
        <f>'IGM Paste'!BC888</f>
        <v>0</v>
      </c>
    </row>
    <row r="888" spans="1:16" x14ac:dyDescent="0.3">
      <c r="A888" s="334">
        <f>'IGM Paste'!A889</f>
        <v>0</v>
      </c>
      <c r="B888">
        <f>'IGM Paste'!Y889</f>
        <v>0</v>
      </c>
      <c r="C888">
        <f>'IGM Paste'!C889</f>
        <v>0</v>
      </c>
      <c r="D888" s="4">
        <f>'IGM Paste'!D889</f>
        <v>0</v>
      </c>
      <c r="E888">
        <f>'IGM Paste'!E889</f>
        <v>0</v>
      </c>
      <c r="F888">
        <f>'IGM Paste'!AL889</f>
        <v>0</v>
      </c>
      <c r="G888" s="763">
        <f>'IGM Paste'!AB889</f>
        <v>0</v>
      </c>
      <c r="H888" s="5">
        <f>'IGM Paste'!F889</f>
        <v>0</v>
      </c>
      <c r="I888" t="str">
        <f>IF('IGM Paste'!H889=0,"-",'IGM Paste'!H889)</f>
        <v>-</v>
      </c>
      <c r="J888" t="str">
        <f>IF('IGM Paste'!I889=0,"-",'IGM Paste'!I889)</f>
        <v>-</v>
      </c>
      <c r="K888" t="str">
        <f>IF('IGM Paste'!J889=0,"-",'IGM Paste'!J889)</f>
        <v>-</v>
      </c>
      <c r="L888">
        <f>'IGM Paste'!K889</f>
        <v>0</v>
      </c>
      <c r="M888" s="20" t="str">
        <f>IF('IGM Paste'!R889=0,"Flat",'IGM Paste'!R889)</f>
        <v>Flat</v>
      </c>
      <c r="N888" s="177">
        <f>'IGM Paste'!AH889</f>
        <v>0</v>
      </c>
      <c r="O888" s="403">
        <f>'IGM Paste'!O889</f>
        <v>0</v>
      </c>
      <c r="P888">
        <f>'IGM Paste'!BC889</f>
        <v>0</v>
      </c>
    </row>
    <row r="889" spans="1:16" x14ac:dyDescent="0.3">
      <c r="A889" s="334">
        <f>'IGM Paste'!A890</f>
        <v>0</v>
      </c>
      <c r="B889">
        <f>'IGM Paste'!Y890</f>
        <v>0</v>
      </c>
      <c r="C889">
        <f>'IGM Paste'!C890</f>
        <v>0</v>
      </c>
      <c r="D889" s="4">
        <f>'IGM Paste'!D890</f>
        <v>0</v>
      </c>
      <c r="E889">
        <f>'IGM Paste'!E890</f>
        <v>0</v>
      </c>
      <c r="F889">
        <f>'IGM Paste'!AL890</f>
        <v>0</v>
      </c>
      <c r="G889" s="763">
        <f>'IGM Paste'!AB890</f>
        <v>0</v>
      </c>
      <c r="H889" s="5">
        <f>'IGM Paste'!F890</f>
        <v>0</v>
      </c>
      <c r="I889" t="str">
        <f>IF('IGM Paste'!H890=0,"-",'IGM Paste'!H890)</f>
        <v>-</v>
      </c>
      <c r="J889" t="str">
        <f>IF('IGM Paste'!I890=0,"-",'IGM Paste'!I890)</f>
        <v>-</v>
      </c>
      <c r="K889" t="str">
        <f>IF('IGM Paste'!J890=0,"-",'IGM Paste'!J890)</f>
        <v>-</v>
      </c>
      <c r="L889">
        <f>'IGM Paste'!K890</f>
        <v>0</v>
      </c>
      <c r="M889" s="20" t="str">
        <f>IF('IGM Paste'!R890=0,"Flat",'IGM Paste'!R890)</f>
        <v>Flat</v>
      </c>
      <c r="N889" s="177">
        <f>'IGM Paste'!AH890</f>
        <v>0</v>
      </c>
      <c r="O889" s="403">
        <f>'IGM Paste'!O890</f>
        <v>0</v>
      </c>
      <c r="P889">
        <f>'IGM Paste'!BC890</f>
        <v>0</v>
      </c>
    </row>
    <row r="890" spans="1:16" x14ac:dyDescent="0.3">
      <c r="A890" s="334">
        <f>'IGM Paste'!A891</f>
        <v>0</v>
      </c>
      <c r="B890">
        <f>'IGM Paste'!Y891</f>
        <v>0</v>
      </c>
      <c r="C890">
        <f>'IGM Paste'!C891</f>
        <v>0</v>
      </c>
      <c r="D890" s="4">
        <f>'IGM Paste'!D891</f>
        <v>0</v>
      </c>
      <c r="E890">
        <f>'IGM Paste'!E891</f>
        <v>0</v>
      </c>
      <c r="F890">
        <f>'IGM Paste'!AL891</f>
        <v>0</v>
      </c>
      <c r="G890" s="763">
        <f>'IGM Paste'!AB891</f>
        <v>0</v>
      </c>
      <c r="H890" s="5">
        <f>'IGM Paste'!F891</f>
        <v>0</v>
      </c>
      <c r="I890" t="str">
        <f>IF('IGM Paste'!H891=0,"-",'IGM Paste'!H891)</f>
        <v>-</v>
      </c>
      <c r="J890" t="str">
        <f>IF('IGM Paste'!I891=0,"-",'IGM Paste'!I891)</f>
        <v>-</v>
      </c>
      <c r="K890" t="str">
        <f>IF('IGM Paste'!J891=0,"-",'IGM Paste'!J891)</f>
        <v>-</v>
      </c>
      <c r="L890">
        <f>'IGM Paste'!K891</f>
        <v>0</v>
      </c>
      <c r="M890" s="20" t="str">
        <f>IF('IGM Paste'!R891=0,"Flat",'IGM Paste'!R891)</f>
        <v>Flat</v>
      </c>
      <c r="N890" s="177">
        <f>'IGM Paste'!AH891</f>
        <v>0</v>
      </c>
      <c r="O890" s="403">
        <f>'IGM Paste'!O891</f>
        <v>0</v>
      </c>
      <c r="P890">
        <f>'IGM Paste'!BC891</f>
        <v>0</v>
      </c>
    </row>
    <row r="891" spans="1:16" x14ac:dyDescent="0.3">
      <c r="A891" s="334">
        <f>'IGM Paste'!A892</f>
        <v>0</v>
      </c>
      <c r="B891">
        <f>'IGM Paste'!Y892</f>
        <v>0</v>
      </c>
      <c r="C891">
        <f>'IGM Paste'!C892</f>
        <v>0</v>
      </c>
      <c r="D891" s="4">
        <f>'IGM Paste'!D892</f>
        <v>0</v>
      </c>
      <c r="E891">
        <f>'IGM Paste'!E892</f>
        <v>0</v>
      </c>
      <c r="F891">
        <f>'IGM Paste'!AL892</f>
        <v>0</v>
      </c>
      <c r="G891" s="763">
        <f>'IGM Paste'!AB892</f>
        <v>0</v>
      </c>
      <c r="H891" s="5">
        <f>'IGM Paste'!F892</f>
        <v>0</v>
      </c>
      <c r="I891" t="str">
        <f>IF('IGM Paste'!H892=0,"-",'IGM Paste'!H892)</f>
        <v>-</v>
      </c>
      <c r="J891" t="str">
        <f>IF('IGM Paste'!I892=0,"-",'IGM Paste'!I892)</f>
        <v>-</v>
      </c>
      <c r="K891" t="str">
        <f>IF('IGM Paste'!J892=0,"-",'IGM Paste'!J892)</f>
        <v>-</v>
      </c>
      <c r="L891">
        <f>'IGM Paste'!K892</f>
        <v>0</v>
      </c>
      <c r="M891" s="20" t="str">
        <f>IF('IGM Paste'!R892=0,"Flat",'IGM Paste'!R892)</f>
        <v>Flat</v>
      </c>
      <c r="N891" s="177">
        <f>'IGM Paste'!AH892</f>
        <v>0</v>
      </c>
      <c r="O891" s="403">
        <f>'IGM Paste'!O892</f>
        <v>0</v>
      </c>
      <c r="P891">
        <f>'IGM Paste'!BC892</f>
        <v>0</v>
      </c>
    </row>
    <row r="892" spans="1:16" x14ac:dyDescent="0.3">
      <c r="A892" s="334">
        <f>'IGM Paste'!A893</f>
        <v>0</v>
      </c>
      <c r="B892">
        <f>'IGM Paste'!Y893</f>
        <v>0</v>
      </c>
      <c r="C892">
        <f>'IGM Paste'!C893</f>
        <v>0</v>
      </c>
      <c r="D892" s="4">
        <f>'IGM Paste'!D893</f>
        <v>0</v>
      </c>
      <c r="E892">
        <f>'IGM Paste'!E893</f>
        <v>0</v>
      </c>
      <c r="F892">
        <f>'IGM Paste'!AL893</f>
        <v>0</v>
      </c>
      <c r="G892" s="763">
        <f>'IGM Paste'!AB893</f>
        <v>0</v>
      </c>
      <c r="H892" s="5">
        <f>'IGM Paste'!F893</f>
        <v>0</v>
      </c>
      <c r="I892" t="str">
        <f>IF('IGM Paste'!H893=0,"-",'IGM Paste'!H893)</f>
        <v>-</v>
      </c>
      <c r="J892" t="str">
        <f>IF('IGM Paste'!I893=0,"-",'IGM Paste'!I893)</f>
        <v>-</v>
      </c>
      <c r="K892" t="str">
        <f>IF('IGM Paste'!J893=0,"-",'IGM Paste'!J893)</f>
        <v>-</v>
      </c>
      <c r="L892">
        <f>'IGM Paste'!K893</f>
        <v>0</v>
      </c>
      <c r="M892" s="20" t="str">
        <f>IF('IGM Paste'!R893=0,"Flat",'IGM Paste'!R893)</f>
        <v>Flat</v>
      </c>
      <c r="N892" s="177">
        <f>'IGM Paste'!AH893</f>
        <v>0</v>
      </c>
      <c r="O892" s="403">
        <f>'IGM Paste'!O893</f>
        <v>0</v>
      </c>
      <c r="P892">
        <f>'IGM Paste'!BC893</f>
        <v>0</v>
      </c>
    </row>
    <row r="893" spans="1:16" x14ac:dyDescent="0.3">
      <c r="A893" s="334">
        <f>'IGM Paste'!A894</f>
        <v>0</v>
      </c>
      <c r="B893">
        <f>'IGM Paste'!Y894</f>
        <v>0</v>
      </c>
      <c r="C893">
        <f>'IGM Paste'!C894</f>
        <v>0</v>
      </c>
      <c r="D893" s="4">
        <f>'IGM Paste'!D894</f>
        <v>0</v>
      </c>
      <c r="E893">
        <f>'IGM Paste'!E894</f>
        <v>0</v>
      </c>
      <c r="F893">
        <f>'IGM Paste'!AL894</f>
        <v>0</v>
      </c>
      <c r="G893" s="763">
        <f>'IGM Paste'!AB894</f>
        <v>0</v>
      </c>
      <c r="H893" s="5">
        <f>'IGM Paste'!F894</f>
        <v>0</v>
      </c>
      <c r="I893" t="str">
        <f>IF('IGM Paste'!H894=0,"-",'IGM Paste'!H894)</f>
        <v>-</v>
      </c>
      <c r="J893" t="str">
        <f>IF('IGM Paste'!I894=0,"-",'IGM Paste'!I894)</f>
        <v>-</v>
      </c>
      <c r="K893" t="str">
        <f>IF('IGM Paste'!J894=0,"-",'IGM Paste'!J894)</f>
        <v>-</v>
      </c>
      <c r="L893">
        <f>'IGM Paste'!K894</f>
        <v>0</v>
      </c>
      <c r="M893" s="20" t="str">
        <f>IF('IGM Paste'!R894=0,"Flat",'IGM Paste'!R894)</f>
        <v>Flat</v>
      </c>
      <c r="N893" s="177">
        <f>'IGM Paste'!AH894</f>
        <v>0</v>
      </c>
      <c r="O893" s="403">
        <f>'IGM Paste'!O894</f>
        <v>0</v>
      </c>
      <c r="P893">
        <f>'IGM Paste'!BC894</f>
        <v>0</v>
      </c>
    </row>
    <row r="894" spans="1:16" x14ac:dyDescent="0.3">
      <c r="A894" s="334">
        <f>'IGM Paste'!A895</f>
        <v>0</v>
      </c>
      <c r="B894">
        <f>'IGM Paste'!Y895</f>
        <v>0</v>
      </c>
      <c r="C894">
        <f>'IGM Paste'!C895</f>
        <v>0</v>
      </c>
      <c r="D894" s="4">
        <f>'IGM Paste'!D895</f>
        <v>0</v>
      </c>
      <c r="E894">
        <f>'IGM Paste'!E895</f>
        <v>0</v>
      </c>
      <c r="F894">
        <f>'IGM Paste'!AL895</f>
        <v>0</v>
      </c>
      <c r="G894" s="763">
        <f>'IGM Paste'!AB895</f>
        <v>0</v>
      </c>
      <c r="H894" s="5">
        <f>'IGM Paste'!F895</f>
        <v>0</v>
      </c>
      <c r="I894" t="str">
        <f>IF('IGM Paste'!H895=0,"-",'IGM Paste'!H895)</f>
        <v>-</v>
      </c>
      <c r="J894" t="str">
        <f>IF('IGM Paste'!I895=0,"-",'IGM Paste'!I895)</f>
        <v>-</v>
      </c>
      <c r="K894" t="str">
        <f>IF('IGM Paste'!J895=0,"-",'IGM Paste'!J895)</f>
        <v>-</v>
      </c>
      <c r="L894">
        <f>'IGM Paste'!K895</f>
        <v>0</v>
      </c>
      <c r="M894" s="20" t="str">
        <f>IF('IGM Paste'!R895=0,"Flat",'IGM Paste'!R895)</f>
        <v>Flat</v>
      </c>
      <c r="N894" s="177">
        <f>'IGM Paste'!AH895</f>
        <v>0</v>
      </c>
      <c r="O894" s="403">
        <f>'IGM Paste'!O895</f>
        <v>0</v>
      </c>
      <c r="P894">
        <f>'IGM Paste'!BC895</f>
        <v>0</v>
      </c>
    </row>
    <row r="895" spans="1:16" x14ac:dyDescent="0.3">
      <c r="A895" s="334">
        <f>'IGM Paste'!A896</f>
        <v>0</v>
      </c>
      <c r="B895">
        <f>'IGM Paste'!Y896</f>
        <v>0</v>
      </c>
      <c r="C895">
        <f>'IGM Paste'!C896</f>
        <v>0</v>
      </c>
      <c r="D895" s="4">
        <f>'IGM Paste'!D896</f>
        <v>0</v>
      </c>
      <c r="E895">
        <f>'IGM Paste'!E896</f>
        <v>0</v>
      </c>
      <c r="F895">
        <f>'IGM Paste'!AL896</f>
        <v>0</v>
      </c>
      <c r="G895" s="763">
        <f>'IGM Paste'!AB896</f>
        <v>0</v>
      </c>
      <c r="H895" s="5">
        <f>'IGM Paste'!F896</f>
        <v>0</v>
      </c>
      <c r="I895" t="str">
        <f>IF('IGM Paste'!H896=0,"-",'IGM Paste'!H896)</f>
        <v>-</v>
      </c>
      <c r="J895" t="str">
        <f>IF('IGM Paste'!I896=0,"-",'IGM Paste'!I896)</f>
        <v>-</v>
      </c>
      <c r="K895" t="str">
        <f>IF('IGM Paste'!J896=0,"-",'IGM Paste'!J896)</f>
        <v>-</v>
      </c>
      <c r="L895">
        <f>'IGM Paste'!K896</f>
        <v>0</v>
      </c>
      <c r="M895" s="20" t="str">
        <f>IF('IGM Paste'!R896=0,"Flat",'IGM Paste'!R896)</f>
        <v>Flat</v>
      </c>
      <c r="N895" s="177">
        <f>'IGM Paste'!AH896</f>
        <v>0</v>
      </c>
      <c r="O895" s="403">
        <f>'IGM Paste'!O896</f>
        <v>0</v>
      </c>
      <c r="P895">
        <f>'IGM Paste'!BC896</f>
        <v>0</v>
      </c>
    </row>
    <row r="896" spans="1:16" x14ac:dyDescent="0.3">
      <c r="A896" s="334">
        <f>'IGM Paste'!A897</f>
        <v>0</v>
      </c>
      <c r="B896">
        <f>'IGM Paste'!Y897</f>
        <v>0</v>
      </c>
      <c r="C896">
        <f>'IGM Paste'!C897</f>
        <v>0</v>
      </c>
      <c r="D896" s="4">
        <f>'IGM Paste'!D897</f>
        <v>0</v>
      </c>
      <c r="E896">
        <f>'IGM Paste'!E897</f>
        <v>0</v>
      </c>
      <c r="F896">
        <f>'IGM Paste'!AL897</f>
        <v>0</v>
      </c>
      <c r="G896" s="763">
        <f>'IGM Paste'!AB897</f>
        <v>0</v>
      </c>
      <c r="H896" s="5">
        <f>'IGM Paste'!F897</f>
        <v>0</v>
      </c>
      <c r="I896" t="str">
        <f>IF('IGM Paste'!H897=0,"-",'IGM Paste'!H897)</f>
        <v>-</v>
      </c>
      <c r="J896" t="str">
        <f>IF('IGM Paste'!I897=0,"-",'IGM Paste'!I897)</f>
        <v>-</v>
      </c>
      <c r="K896" t="str">
        <f>IF('IGM Paste'!J897=0,"-",'IGM Paste'!J897)</f>
        <v>-</v>
      </c>
      <c r="L896">
        <f>'IGM Paste'!K897</f>
        <v>0</v>
      </c>
      <c r="M896" s="20" t="str">
        <f>IF('IGM Paste'!R897=0,"Flat",'IGM Paste'!R897)</f>
        <v>Flat</v>
      </c>
      <c r="N896" s="177">
        <f>'IGM Paste'!AH897</f>
        <v>0</v>
      </c>
      <c r="O896" s="403">
        <f>'IGM Paste'!O897</f>
        <v>0</v>
      </c>
      <c r="P896">
        <f>'IGM Paste'!BC897</f>
        <v>0</v>
      </c>
    </row>
    <row r="897" spans="1:16" x14ac:dyDescent="0.3">
      <c r="A897" s="334">
        <f>'IGM Paste'!A898</f>
        <v>0</v>
      </c>
      <c r="B897">
        <f>'IGM Paste'!Y898</f>
        <v>0</v>
      </c>
      <c r="C897">
        <f>'IGM Paste'!C898</f>
        <v>0</v>
      </c>
      <c r="D897" s="4">
        <f>'IGM Paste'!D898</f>
        <v>0</v>
      </c>
      <c r="E897">
        <f>'IGM Paste'!E898</f>
        <v>0</v>
      </c>
      <c r="F897">
        <f>'IGM Paste'!AL898</f>
        <v>0</v>
      </c>
      <c r="G897" s="763">
        <f>'IGM Paste'!AB898</f>
        <v>0</v>
      </c>
      <c r="H897" s="5">
        <f>'IGM Paste'!F898</f>
        <v>0</v>
      </c>
      <c r="I897" t="str">
        <f>IF('IGM Paste'!H898=0,"-",'IGM Paste'!H898)</f>
        <v>-</v>
      </c>
      <c r="J897" t="str">
        <f>IF('IGM Paste'!I898=0,"-",'IGM Paste'!I898)</f>
        <v>-</v>
      </c>
      <c r="K897" t="str">
        <f>IF('IGM Paste'!J898=0,"-",'IGM Paste'!J898)</f>
        <v>-</v>
      </c>
      <c r="L897">
        <f>'IGM Paste'!K898</f>
        <v>0</v>
      </c>
      <c r="M897" s="20" t="str">
        <f>IF('IGM Paste'!R898=0,"Flat",'IGM Paste'!R898)</f>
        <v>Flat</v>
      </c>
      <c r="N897" s="177">
        <f>'IGM Paste'!AH898</f>
        <v>0</v>
      </c>
      <c r="O897" s="403">
        <f>'IGM Paste'!O898</f>
        <v>0</v>
      </c>
      <c r="P897">
        <f>'IGM Paste'!BC898</f>
        <v>0</v>
      </c>
    </row>
    <row r="898" spans="1:16" x14ac:dyDescent="0.3">
      <c r="A898" s="334">
        <f>'IGM Paste'!A899</f>
        <v>0</v>
      </c>
      <c r="B898">
        <f>'IGM Paste'!Y899</f>
        <v>0</v>
      </c>
      <c r="C898">
        <f>'IGM Paste'!C899</f>
        <v>0</v>
      </c>
      <c r="D898" s="4">
        <f>'IGM Paste'!D899</f>
        <v>0</v>
      </c>
      <c r="E898">
        <f>'IGM Paste'!E899</f>
        <v>0</v>
      </c>
      <c r="F898">
        <f>'IGM Paste'!AL899</f>
        <v>0</v>
      </c>
      <c r="G898" s="763">
        <f>'IGM Paste'!AB899</f>
        <v>0</v>
      </c>
      <c r="H898" s="5">
        <f>'IGM Paste'!F899</f>
        <v>0</v>
      </c>
      <c r="I898" t="str">
        <f>IF('IGM Paste'!H899=0,"-",'IGM Paste'!H899)</f>
        <v>-</v>
      </c>
      <c r="J898" t="str">
        <f>IF('IGM Paste'!I899=0,"-",'IGM Paste'!I899)</f>
        <v>-</v>
      </c>
      <c r="K898" t="str">
        <f>IF('IGM Paste'!J899=0,"-",'IGM Paste'!J899)</f>
        <v>-</v>
      </c>
      <c r="L898">
        <f>'IGM Paste'!K899</f>
        <v>0</v>
      </c>
      <c r="M898" s="20" t="str">
        <f>IF('IGM Paste'!R899=0,"Flat",'IGM Paste'!R899)</f>
        <v>Flat</v>
      </c>
      <c r="N898" s="177">
        <f>'IGM Paste'!AH899</f>
        <v>0</v>
      </c>
      <c r="O898" s="403">
        <f>'IGM Paste'!O899</f>
        <v>0</v>
      </c>
      <c r="P898">
        <f>'IGM Paste'!BC899</f>
        <v>0</v>
      </c>
    </row>
    <row r="899" spans="1:16" x14ac:dyDescent="0.3">
      <c r="A899" s="334">
        <f>'IGM Paste'!A900</f>
        <v>0</v>
      </c>
      <c r="B899">
        <f>'IGM Paste'!Y900</f>
        <v>0</v>
      </c>
      <c r="C899">
        <f>'IGM Paste'!C900</f>
        <v>0</v>
      </c>
      <c r="D899" s="4">
        <f>'IGM Paste'!D900</f>
        <v>0</v>
      </c>
      <c r="E899">
        <f>'IGM Paste'!E900</f>
        <v>0</v>
      </c>
      <c r="F899">
        <f>'IGM Paste'!AL900</f>
        <v>0</v>
      </c>
      <c r="G899" s="763">
        <f>'IGM Paste'!AB900</f>
        <v>0</v>
      </c>
      <c r="H899" s="5">
        <f>'IGM Paste'!F900</f>
        <v>0</v>
      </c>
      <c r="I899" t="str">
        <f>IF('IGM Paste'!H900=0,"-",'IGM Paste'!H900)</f>
        <v>-</v>
      </c>
      <c r="J899" t="str">
        <f>IF('IGM Paste'!I900=0,"-",'IGM Paste'!I900)</f>
        <v>-</v>
      </c>
      <c r="K899" t="str">
        <f>IF('IGM Paste'!J900=0,"-",'IGM Paste'!J900)</f>
        <v>-</v>
      </c>
      <c r="L899">
        <f>'IGM Paste'!K900</f>
        <v>0</v>
      </c>
      <c r="M899" s="20" t="str">
        <f>IF('IGM Paste'!R900=0,"Flat",'IGM Paste'!R900)</f>
        <v>Flat</v>
      </c>
      <c r="N899" s="177">
        <f>'IGM Paste'!AH900</f>
        <v>0</v>
      </c>
      <c r="O899" s="403">
        <f>'IGM Paste'!O900</f>
        <v>0</v>
      </c>
      <c r="P899">
        <f>'IGM Paste'!BC900</f>
        <v>0</v>
      </c>
    </row>
    <row r="900" spans="1:16" x14ac:dyDescent="0.3">
      <c r="A900" s="334">
        <f>'IGM Paste'!A901</f>
        <v>0</v>
      </c>
      <c r="B900">
        <f>'IGM Paste'!Y901</f>
        <v>0</v>
      </c>
      <c r="C900">
        <f>'IGM Paste'!C901</f>
        <v>0</v>
      </c>
      <c r="D900" s="4">
        <f>'IGM Paste'!D901</f>
        <v>0</v>
      </c>
      <c r="E900">
        <f>'IGM Paste'!E901</f>
        <v>0</v>
      </c>
      <c r="F900">
        <f>'IGM Paste'!AL901</f>
        <v>0</v>
      </c>
      <c r="G900" s="763">
        <f>'IGM Paste'!AB901</f>
        <v>0</v>
      </c>
      <c r="H900" s="5">
        <f>'IGM Paste'!F901</f>
        <v>0</v>
      </c>
      <c r="I900" t="str">
        <f>IF('IGM Paste'!H901=0,"-",'IGM Paste'!H901)</f>
        <v>-</v>
      </c>
      <c r="J900" t="str">
        <f>IF('IGM Paste'!I901=0,"-",'IGM Paste'!I901)</f>
        <v>-</v>
      </c>
      <c r="K900" t="str">
        <f>IF('IGM Paste'!J901=0,"-",'IGM Paste'!J901)</f>
        <v>-</v>
      </c>
      <c r="L900">
        <f>'IGM Paste'!K901</f>
        <v>0</v>
      </c>
      <c r="M900" s="20" t="str">
        <f>IF('IGM Paste'!R901=0,"Flat",'IGM Paste'!R901)</f>
        <v>Flat</v>
      </c>
      <c r="N900" s="177">
        <f>'IGM Paste'!AH901</f>
        <v>0</v>
      </c>
      <c r="O900" s="403">
        <f>'IGM Paste'!O901</f>
        <v>0</v>
      </c>
      <c r="P900">
        <f>'IGM Paste'!BC901</f>
        <v>0</v>
      </c>
    </row>
    <row r="901" spans="1:16" x14ac:dyDescent="0.3">
      <c r="A901" s="334">
        <f>'IGM Paste'!A902</f>
        <v>0</v>
      </c>
      <c r="B901">
        <f>'IGM Paste'!Y902</f>
        <v>0</v>
      </c>
      <c r="C901">
        <f>'IGM Paste'!C902</f>
        <v>0</v>
      </c>
      <c r="D901" s="4">
        <f>'IGM Paste'!D902</f>
        <v>0</v>
      </c>
      <c r="E901">
        <f>'IGM Paste'!E902</f>
        <v>0</v>
      </c>
      <c r="F901">
        <f>'IGM Paste'!AL902</f>
        <v>0</v>
      </c>
      <c r="G901" s="763">
        <f>'IGM Paste'!AB902</f>
        <v>0</v>
      </c>
      <c r="H901" s="5">
        <f>'IGM Paste'!F902</f>
        <v>0</v>
      </c>
      <c r="I901" t="str">
        <f>IF('IGM Paste'!H902=0,"-",'IGM Paste'!H902)</f>
        <v>-</v>
      </c>
      <c r="J901" t="str">
        <f>IF('IGM Paste'!I902=0,"-",'IGM Paste'!I902)</f>
        <v>-</v>
      </c>
      <c r="K901" t="str">
        <f>IF('IGM Paste'!J902=0,"-",'IGM Paste'!J902)</f>
        <v>-</v>
      </c>
      <c r="L901">
        <f>'IGM Paste'!K902</f>
        <v>0</v>
      </c>
      <c r="M901" s="20" t="str">
        <f>IF('IGM Paste'!R902=0,"Flat",'IGM Paste'!R902)</f>
        <v>Flat</v>
      </c>
      <c r="N901" s="177">
        <f>'IGM Paste'!AH902</f>
        <v>0</v>
      </c>
      <c r="O901" s="403">
        <f>'IGM Paste'!O902</f>
        <v>0</v>
      </c>
      <c r="P901">
        <f>'IGM Paste'!BC902</f>
        <v>0</v>
      </c>
    </row>
    <row r="902" spans="1:16" x14ac:dyDescent="0.3">
      <c r="A902" s="334">
        <f>'IGM Paste'!A903</f>
        <v>0</v>
      </c>
      <c r="B902">
        <f>'IGM Paste'!Y903</f>
        <v>0</v>
      </c>
      <c r="C902">
        <f>'IGM Paste'!C903</f>
        <v>0</v>
      </c>
      <c r="D902" s="4">
        <f>'IGM Paste'!D903</f>
        <v>0</v>
      </c>
      <c r="E902">
        <f>'IGM Paste'!E903</f>
        <v>0</v>
      </c>
      <c r="F902">
        <f>'IGM Paste'!AL903</f>
        <v>0</v>
      </c>
      <c r="G902" s="763">
        <f>'IGM Paste'!AB903</f>
        <v>0</v>
      </c>
      <c r="H902" s="5">
        <f>'IGM Paste'!F903</f>
        <v>0</v>
      </c>
      <c r="I902" t="str">
        <f>IF('IGM Paste'!H903=0,"-",'IGM Paste'!H903)</f>
        <v>-</v>
      </c>
      <c r="J902" t="str">
        <f>IF('IGM Paste'!I903=0,"-",'IGM Paste'!I903)</f>
        <v>-</v>
      </c>
      <c r="K902" t="str">
        <f>IF('IGM Paste'!J903=0,"-",'IGM Paste'!J903)</f>
        <v>-</v>
      </c>
      <c r="L902">
        <f>'IGM Paste'!K903</f>
        <v>0</v>
      </c>
      <c r="M902" s="20" t="str">
        <f>IF('IGM Paste'!R903=0,"Flat",'IGM Paste'!R903)</f>
        <v>Flat</v>
      </c>
      <c r="N902" s="177">
        <f>'IGM Paste'!AH903</f>
        <v>0</v>
      </c>
      <c r="O902" s="403">
        <f>'IGM Paste'!O903</f>
        <v>0</v>
      </c>
      <c r="P902">
        <f>'IGM Paste'!BC903</f>
        <v>0</v>
      </c>
    </row>
    <row r="903" spans="1:16" x14ac:dyDescent="0.3">
      <c r="A903" s="334">
        <f>'IGM Paste'!A904</f>
        <v>0</v>
      </c>
      <c r="B903">
        <f>'IGM Paste'!Y904</f>
        <v>0</v>
      </c>
      <c r="C903">
        <f>'IGM Paste'!C904</f>
        <v>0</v>
      </c>
      <c r="D903" s="4">
        <f>'IGM Paste'!D904</f>
        <v>0</v>
      </c>
      <c r="E903">
        <f>'IGM Paste'!E904</f>
        <v>0</v>
      </c>
      <c r="F903">
        <f>'IGM Paste'!AL904</f>
        <v>0</v>
      </c>
      <c r="G903" s="763">
        <f>'IGM Paste'!AB904</f>
        <v>0</v>
      </c>
      <c r="H903" s="5">
        <f>'IGM Paste'!F904</f>
        <v>0</v>
      </c>
      <c r="I903" t="str">
        <f>IF('IGM Paste'!H904=0,"-",'IGM Paste'!H904)</f>
        <v>-</v>
      </c>
      <c r="J903" t="str">
        <f>IF('IGM Paste'!I904=0,"-",'IGM Paste'!I904)</f>
        <v>-</v>
      </c>
      <c r="K903" t="str">
        <f>IF('IGM Paste'!J904=0,"-",'IGM Paste'!J904)</f>
        <v>-</v>
      </c>
      <c r="L903">
        <f>'IGM Paste'!K904</f>
        <v>0</v>
      </c>
      <c r="M903" s="20" t="str">
        <f>IF('IGM Paste'!R904=0,"Flat",'IGM Paste'!R904)</f>
        <v>Flat</v>
      </c>
      <c r="N903" s="177">
        <f>'IGM Paste'!AH904</f>
        <v>0</v>
      </c>
      <c r="O903" s="403">
        <f>'IGM Paste'!O904</f>
        <v>0</v>
      </c>
      <c r="P903">
        <f>'IGM Paste'!BC904</f>
        <v>0</v>
      </c>
    </row>
    <row r="904" spans="1:16" x14ac:dyDescent="0.3">
      <c r="A904" s="334">
        <f>'IGM Paste'!A905</f>
        <v>0</v>
      </c>
      <c r="B904">
        <f>'IGM Paste'!Y905</f>
        <v>0</v>
      </c>
      <c r="C904">
        <f>'IGM Paste'!C905</f>
        <v>0</v>
      </c>
      <c r="D904" s="4">
        <f>'IGM Paste'!D905</f>
        <v>0</v>
      </c>
      <c r="E904">
        <f>'IGM Paste'!E905</f>
        <v>0</v>
      </c>
      <c r="F904">
        <f>'IGM Paste'!AL905</f>
        <v>0</v>
      </c>
      <c r="G904" s="763">
        <f>'IGM Paste'!AB905</f>
        <v>0</v>
      </c>
      <c r="H904" s="5">
        <f>'IGM Paste'!F905</f>
        <v>0</v>
      </c>
      <c r="I904" t="str">
        <f>IF('IGM Paste'!H905=0,"-",'IGM Paste'!H905)</f>
        <v>-</v>
      </c>
      <c r="J904" t="str">
        <f>IF('IGM Paste'!I905=0,"-",'IGM Paste'!I905)</f>
        <v>-</v>
      </c>
      <c r="K904" t="str">
        <f>IF('IGM Paste'!J905=0,"-",'IGM Paste'!J905)</f>
        <v>-</v>
      </c>
      <c r="L904">
        <f>'IGM Paste'!K905</f>
        <v>0</v>
      </c>
      <c r="M904" s="20" t="str">
        <f>IF('IGM Paste'!R905=0,"Flat",'IGM Paste'!R905)</f>
        <v>Flat</v>
      </c>
      <c r="N904" s="177">
        <f>'IGM Paste'!AH905</f>
        <v>0</v>
      </c>
      <c r="O904" s="403">
        <f>'IGM Paste'!O905</f>
        <v>0</v>
      </c>
      <c r="P904">
        <f>'IGM Paste'!BC905</f>
        <v>0</v>
      </c>
    </row>
    <row r="905" spans="1:16" x14ac:dyDescent="0.3">
      <c r="A905" s="334">
        <f>'IGM Paste'!A906</f>
        <v>0</v>
      </c>
      <c r="B905">
        <f>'IGM Paste'!Y906</f>
        <v>0</v>
      </c>
      <c r="C905">
        <f>'IGM Paste'!C906</f>
        <v>0</v>
      </c>
      <c r="D905" s="4">
        <f>'IGM Paste'!D906</f>
        <v>0</v>
      </c>
      <c r="E905">
        <f>'IGM Paste'!E906</f>
        <v>0</v>
      </c>
      <c r="F905">
        <f>'IGM Paste'!AL906</f>
        <v>0</v>
      </c>
      <c r="G905" s="763">
        <f>'IGM Paste'!AB906</f>
        <v>0</v>
      </c>
      <c r="H905" s="5">
        <f>'IGM Paste'!F906</f>
        <v>0</v>
      </c>
      <c r="I905" t="str">
        <f>IF('IGM Paste'!H906=0,"-",'IGM Paste'!H906)</f>
        <v>-</v>
      </c>
      <c r="J905" t="str">
        <f>IF('IGM Paste'!I906=0,"-",'IGM Paste'!I906)</f>
        <v>-</v>
      </c>
      <c r="K905" t="str">
        <f>IF('IGM Paste'!J906=0,"-",'IGM Paste'!J906)</f>
        <v>-</v>
      </c>
      <c r="L905">
        <f>'IGM Paste'!K906</f>
        <v>0</v>
      </c>
      <c r="M905" s="20" t="str">
        <f>IF('IGM Paste'!R906=0,"Flat",'IGM Paste'!R906)</f>
        <v>Flat</v>
      </c>
      <c r="N905" s="177">
        <f>'IGM Paste'!AH906</f>
        <v>0</v>
      </c>
      <c r="O905" s="403">
        <f>'IGM Paste'!O906</f>
        <v>0</v>
      </c>
      <c r="P905">
        <f>'IGM Paste'!BC906</f>
        <v>0</v>
      </c>
    </row>
    <row r="906" spans="1:16" x14ac:dyDescent="0.3">
      <c r="A906" s="334">
        <f>'IGM Paste'!A907</f>
        <v>0</v>
      </c>
      <c r="B906">
        <f>'IGM Paste'!Y907</f>
        <v>0</v>
      </c>
      <c r="C906">
        <f>'IGM Paste'!C907</f>
        <v>0</v>
      </c>
      <c r="D906" s="4">
        <f>'IGM Paste'!D907</f>
        <v>0</v>
      </c>
      <c r="E906">
        <f>'IGM Paste'!E907</f>
        <v>0</v>
      </c>
      <c r="F906">
        <f>'IGM Paste'!AL907</f>
        <v>0</v>
      </c>
      <c r="G906" s="763">
        <f>'IGM Paste'!AB907</f>
        <v>0</v>
      </c>
      <c r="H906" s="5">
        <f>'IGM Paste'!F907</f>
        <v>0</v>
      </c>
      <c r="I906" t="str">
        <f>IF('IGM Paste'!H907=0,"-",'IGM Paste'!H907)</f>
        <v>-</v>
      </c>
      <c r="J906" t="str">
        <f>IF('IGM Paste'!I907=0,"-",'IGM Paste'!I907)</f>
        <v>-</v>
      </c>
      <c r="K906" t="str">
        <f>IF('IGM Paste'!J907=0,"-",'IGM Paste'!J907)</f>
        <v>-</v>
      </c>
      <c r="L906">
        <f>'IGM Paste'!K907</f>
        <v>0</v>
      </c>
      <c r="M906" s="20" t="str">
        <f>IF('IGM Paste'!R907=0,"Flat",'IGM Paste'!R907)</f>
        <v>Flat</v>
      </c>
      <c r="N906" s="177">
        <f>'IGM Paste'!AH907</f>
        <v>0</v>
      </c>
      <c r="O906" s="403">
        <f>'IGM Paste'!O907</f>
        <v>0</v>
      </c>
      <c r="P906">
        <f>'IGM Paste'!BC907</f>
        <v>0</v>
      </c>
    </row>
    <row r="907" spans="1:16" x14ac:dyDescent="0.3">
      <c r="A907" s="334">
        <f>'IGM Paste'!A908</f>
        <v>0</v>
      </c>
      <c r="B907">
        <f>'IGM Paste'!Y908</f>
        <v>0</v>
      </c>
      <c r="C907">
        <f>'IGM Paste'!C908</f>
        <v>0</v>
      </c>
      <c r="D907" s="4">
        <f>'IGM Paste'!D908</f>
        <v>0</v>
      </c>
      <c r="E907">
        <f>'IGM Paste'!E908</f>
        <v>0</v>
      </c>
      <c r="F907">
        <f>'IGM Paste'!AL908</f>
        <v>0</v>
      </c>
      <c r="G907" s="763">
        <f>'IGM Paste'!AB908</f>
        <v>0</v>
      </c>
      <c r="H907" s="5">
        <f>'IGM Paste'!F908</f>
        <v>0</v>
      </c>
      <c r="I907" t="str">
        <f>IF('IGM Paste'!H908=0,"-",'IGM Paste'!H908)</f>
        <v>-</v>
      </c>
      <c r="J907" t="str">
        <f>IF('IGM Paste'!I908=0,"-",'IGM Paste'!I908)</f>
        <v>-</v>
      </c>
      <c r="K907" t="str">
        <f>IF('IGM Paste'!J908=0,"-",'IGM Paste'!J908)</f>
        <v>-</v>
      </c>
      <c r="L907">
        <f>'IGM Paste'!K908</f>
        <v>0</v>
      </c>
      <c r="M907" s="20" t="str">
        <f>IF('IGM Paste'!R908=0,"Flat",'IGM Paste'!R908)</f>
        <v>Flat</v>
      </c>
      <c r="N907" s="177">
        <f>'IGM Paste'!AH908</f>
        <v>0</v>
      </c>
      <c r="O907" s="403">
        <f>'IGM Paste'!O908</f>
        <v>0</v>
      </c>
      <c r="P907">
        <f>'IGM Paste'!BC908</f>
        <v>0</v>
      </c>
    </row>
    <row r="908" spans="1:16" x14ac:dyDescent="0.3">
      <c r="A908" s="334">
        <f>'IGM Paste'!A909</f>
        <v>0</v>
      </c>
      <c r="B908">
        <f>'IGM Paste'!Y909</f>
        <v>0</v>
      </c>
      <c r="C908">
        <f>'IGM Paste'!C909</f>
        <v>0</v>
      </c>
      <c r="D908" s="4">
        <f>'IGM Paste'!D909</f>
        <v>0</v>
      </c>
      <c r="E908">
        <f>'IGM Paste'!E909</f>
        <v>0</v>
      </c>
      <c r="F908">
        <f>'IGM Paste'!AL909</f>
        <v>0</v>
      </c>
      <c r="G908" s="763">
        <f>'IGM Paste'!AB909</f>
        <v>0</v>
      </c>
      <c r="H908" s="5">
        <f>'IGM Paste'!F909</f>
        <v>0</v>
      </c>
      <c r="I908" t="str">
        <f>IF('IGM Paste'!H909=0,"-",'IGM Paste'!H909)</f>
        <v>-</v>
      </c>
      <c r="J908" t="str">
        <f>IF('IGM Paste'!I909=0,"-",'IGM Paste'!I909)</f>
        <v>-</v>
      </c>
      <c r="K908" t="str">
        <f>IF('IGM Paste'!J909=0,"-",'IGM Paste'!J909)</f>
        <v>-</v>
      </c>
      <c r="L908">
        <f>'IGM Paste'!K909</f>
        <v>0</v>
      </c>
      <c r="M908" s="20" t="str">
        <f>IF('IGM Paste'!R909=0,"Flat",'IGM Paste'!R909)</f>
        <v>Flat</v>
      </c>
      <c r="N908" s="177">
        <f>'IGM Paste'!AH909</f>
        <v>0</v>
      </c>
      <c r="O908" s="403">
        <f>'IGM Paste'!O909</f>
        <v>0</v>
      </c>
      <c r="P908">
        <f>'IGM Paste'!BC909</f>
        <v>0</v>
      </c>
    </row>
    <row r="909" spans="1:16" x14ac:dyDescent="0.3">
      <c r="A909" s="334">
        <f>'IGM Paste'!A910</f>
        <v>0</v>
      </c>
      <c r="B909">
        <f>'IGM Paste'!Y910</f>
        <v>0</v>
      </c>
      <c r="C909">
        <f>'IGM Paste'!C910</f>
        <v>0</v>
      </c>
      <c r="D909" s="4">
        <f>'IGM Paste'!D910</f>
        <v>0</v>
      </c>
      <c r="E909">
        <f>'IGM Paste'!E910</f>
        <v>0</v>
      </c>
      <c r="F909">
        <f>'IGM Paste'!AL910</f>
        <v>0</v>
      </c>
      <c r="G909" s="763">
        <f>'IGM Paste'!AB910</f>
        <v>0</v>
      </c>
      <c r="H909" s="5">
        <f>'IGM Paste'!F910</f>
        <v>0</v>
      </c>
      <c r="I909" t="str">
        <f>IF('IGM Paste'!H910=0,"-",'IGM Paste'!H910)</f>
        <v>-</v>
      </c>
      <c r="J909" t="str">
        <f>IF('IGM Paste'!I910=0,"-",'IGM Paste'!I910)</f>
        <v>-</v>
      </c>
      <c r="K909" t="str">
        <f>IF('IGM Paste'!J910=0,"-",'IGM Paste'!J910)</f>
        <v>-</v>
      </c>
      <c r="L909">
        <f>'IGM Paste'!K910</f>
        <v>0</v>
      </c>
      <c r="M909" s="20" t="str">
        <f>IF('IGM Paste'!R910=0,"Flat",'IGM Paste'!R910)</f>
        <v>Flat</v>
      </c>
      <c r="N909" s="177">
        <f>'IGM Paste'!AH910</f>
        <v>0</v>
      </c>
      <c r="O909" s="403">
        <f>'IGM Paste'!O910</f>
        <v>0</v>
      </c>
      <c r="P909">
        <f>'IGM Paste'!BC910</f>
        <v>0</v>
      </c>
    </row>
    <row r="910" spans="1:16" x14ac:dyDescent="0.3">
      <c r="A910" s="334">
        <f>'IGM Paste'!A911</f>
        <v>0</v>
      </c>
      <c r="B910">
        <f>'IGM Paste'!Y911</f>
        <v>0</v>
      </c>
      <c r="C910">
        <f>'IGM Paste'!C911</f>
        <v>0</v>
      </c>
      <c r="D910" s="4">
        <f>'IGM Paste'!D911</f>
        <v>0</v>
      </c>
      <c r="E910">
        <f>'IGM Paste'!E911</f>
        <v>0</v>
      </c>
      <c r="F910">
        <f>'IGM Paste'!AL911</f>
        <v>0</v>
      </c>
      <c r="G910" s="763">
        <f>'IGM Paste'!AB911</f>
        <v>0</v>
      </c>
      <c r="H910" s="5">
        <f>'IGM Paste'!F911</f>
        <v>0</v>
      </c>
      <c r="I910" t="str">
        <f>IF('IGM Paste'!H911=0,"-",'IGM Paste'!H911)</f>
        <v>-</v>
      </c>
      <c r="J910" t="str">
        <f>IF('IGM Paste'!I911=0,"-",'IGM Paste'!I911)</f>
        <v>-</v>
      </c>
      <c r="K910" t="str">
        <f>IF('IGM Paste'!J911=0,"-",'IGM Paste'!J911)</f>
        <v>-</v>
      </c>
      <c r="L910">
        <f>'IGM Paste'!K911</f>
        <v>0</v>
      </c>
      <c r="M910" s="20" t="str">
        <f>IF('IGM Paste'!R911=0,"Flat",'IGM Paste'!R911)</f>
        <v>Flat</v>
      </c>
      <c r="N910" s="177">
        <f>'IGM Paste'!AH911</f>
        <v>0</v>
      </c>
      <c r="O910" s="403">
        <f>'IGM Paste'!O911</f>
        <v>0</v>
      </c>
      <c r="P910">
        <f>'IGM Paste'!BC911</f>
        <v>0</v>
      </c>
    </row>
    <row r="911" spans="1:16" x14ac:dyDescent="0.3">
      <c r="A911" s="334">
        <f>'IGM Paste'!A912</f>
        <v>0</v>
      </c>
      <c r="B911">
        <f>'IGM Paste'!Y912</f>
        <v>0</v>
      </c>
      <c r="C911">
        <f>'IGM Paste'!C912</f>
        <v>0</v>
      </c>
      <c r="D911" s="4">
        <f>'IGM Paste'!D912</f>
        <v>0</v>
      </c>
      <c r="E911">
        <f>'IGM Paste'!E912</f>
        <v>0</v>
      </c>
      <c r="F911">
        <f>'IGM Paste'!AL912</f>
        <v>0</v>
      </c>
      <c r="G911" s="763">
        <f>'IGM Paste'!AB912</f>
        <v>0</v>
      </c>
      <c r="H911" s="5">
        <f>'IGM Paste'!F912</f>
        <v>0</v>
      </c>
      <c r="I911" t="str">
        <f>IF('IGM Paste'!H912=0,"-",'IGM Paste'!H912)</f>
        <v>-</v>
      </c>
      <c r="J911" t="str">
        <f>IF('IGM Paste'!I912=0,"-",'IGM Paste'!I912)</f>
        <v>-</v>
      </c>
      <c r="K911" t="str">
        <f>IF('IGM Paste'!J912=0,"-",'IGM Paste'!J912)</f>
        <v>-</v>
      </c>
      <c r="L911">
        <f>'IGM Paste'!K912</f>
        <v>0</v>
      </c>
      <c r="M911" s="20" t="str">
        <f>IF('IGM Paste'!R912=0,"Flat",'IGM Paste'!R912)</f>
        <v>Flat</v>
      </c>
      <c r="N911" s="177">
        <f>'IGM Paste'!AH912</f>
        <v>0</v>
      </c>
      <c r="O911" s="403">
        <f>'IGM Paste'!O912</f>
        <v>0</v>
      </c>
      <c r="P911">
        <f>'IGM Paste'!BC912</f>
        <v>0</v>
      </c>
    </row>
    <row r="912" spans="1:16" x14ac:dyDescent="0.3">
      <c r="A912" s="334">
        <f>'IGM Paste'!A913</f>
        <v>0</v>
      </c>
      <c r="B912">
        <f>'IGM Paste'!Y913</f>
        <v>0</v>
      </c>
      <c r="C912">
        <f>'IGM Paste'!C913</f>
        <v>0</v>
      </c>
      <c r="D912" s="4">
        <f>'IGM Paste'!D913</f>
        <v>0</v>
      </c>
      <c r="E912">
        <f>'IGM Paste'!E913</f>
        <v>0</v>
      </c>
      <c r="F912">
        <f>'IGM Paste'!AL913</f>
        <v>0</v>
      </c>
      <c r="G912" s="763">
        <f>'IGM Paste'!AB913</f>
        <v>0</v>
      </c>
      <c r="H912" s="5">
        <f>'IGM Paste'!F913</f>
        <v>0</v>
      </c>
      <c r="I912" t="str">
        <f>IF('IGM Paste'!H913=0,"-",'IGM Paste'!H913)</f>
        <v>-</v>
      </c>
      <c r="J912" t="str">
        <f>IF('IGM Paste'!I913=0,"-",'IGM Paste'!I913)</f>
        <v>-</v>
      </c>
      <c r="K912" t="str">
        <f>IF('IGM Paste'!J913=0,"-",'IGM Paste'!J913)</f>
        <v>-</v>
      </c>
      <c r="L912">
        <f>'IGM Paste'!K913</f>
        <v>0</v>
      </c>
      <c r="M912" s="20" t="str">
        <f>IF('IGM Paste'!R913=0,"Flat",'IGM Paste'!R913)</f>
        <v>Flat</v>
      </c>
      <c r="N912" s="177">
        <f>'IGM Paste'!AH913</f>
        <v>0</v>
      </c>
      <c r="O912" s="403">
        <f>'IGM Paste'!O913</f>
        <v>0</v>
      </c>
      <c r="P912">
        <f>'IGM Paste'!BC913</f>
        <v>0</v>
      </c>
    </row>
    <row r="913" spans="1:16" x14ac:dyDescent="0.3">
      <c r="A913" s="334">
        <f>'IGM Paste'!A914</f>
        <v>0</v>
      </c>
      <c r="B913">
        <f>'IGM Paste'!Y914</f>
        <v>0</v>
      </c>
      <c r="C913">
        <f>'IGM Paste'!C914</f>
        <v>0</v>
      </c>
      <c r="D913" s="4">
        <f>'IGM Paste'!D914</f>
        <v>0</v>
      </c>
      <c r="E913">
        <f>'IGM Paste'!E914</f>
        <v>0</v>
      </c>
      <c r="F913">
        <f>'IGM Paste'!AL914</f>
        <v>0</v>
      </c>
      <c r="G913" s="763">
        <f>'IGM Paste'!AB914</f>
        <v>0</v>
      </c>
      <c r="H913" s="5">
        <f>'IGM Paste'!F914</f>
        <v>0</v>
      </c>
      <c r="I913" t="str">
        <f>IF('IGM Paste'!H914=0,"-",'IGM Paste'!H914)</f>
        <v>-</v>
      </c>
      <c r="J913" t="str">
        <f>IF('IGM Paste'!I914=0,"-",'IGM Paste'!I914)</f>
        <v>-</v>
      </c>
      <c r="K913" t="str">
        <f>IF('IGM Paste'!J914=0,"-",'IGM Paste'!J914)</f>
        <v>-</v>
      </c>
      <c r="L913">
        <f>'IGM Paste'!K914</f>
        <v>0</v>
      </c>
      <c r="M913" s="20" t="str">
        <f>IF('IGM Paste'!R914=0,"Flat",'IGM Paste'!R914)</f>
        <v>Flat</v>
      </c>
      <c r="N913" s="177">
        <f>'IGM Paste'!AH914</f>
        <v>0</v>
      </c>
      <c r="O913" s="403">
        <f>'IGM Paste'!O914</f>
        <v>0</v>
      </c>
      <c r="P913">
        <f>'IGM Paste'!BC914</f>
        <v>0</v>
      </c>
    </row>
    <row r="914" spans="1:16" x14ac:dyDescent="0.3">
      <c r="A914" s="334">
        <f>'IGM Paste'!A915</f>
        <v>0</v>
      </c>
      <c r="B914">
        <f>'IGM Paste'!Y915</f>
        <v>0</v>
      </c>
      <c r="C914">
        <f>'IGM Paste'!C915</f>
        <v>0</v>
      </c>
      <c r="D914" s="4">
        <f>'IGM Paste'!D915</f>
        <v>0</v>
      </c>
      <c r="E914">
        <f>'IGM Paste'!E915</f>
        <v>0</v>
      </c>
      <c r="F914">
        <f>'IGM Paste'!AL915</f>
        <v>0</v>
      </c>
      <c r="G914" s="763">
        <f>'IGM Paste'!AB915</f>
        <v>0</v>
      </c>
      <c r="H914" s="5">
        <f>'IGM Paste'!F915</f>
        <v>0</v>
      </c>
      <c r="I914" t="str">
        <f>IF('IGM Paste'!H915=0,"-",'IGM Paste'!H915)</f>
        <v>-</v>
      </c>
      <c r="J914" t="str">
        <f>IF('IGM Paste'!I915=0,"-",'IGM Paste'!I915)</f>
        <v>-</v>
      </c>
      <c r="K914" t="str">
        <f>IF('IGM Paste'!J915=0,"-",'IGM Paste'!J915)</f>
        <v>-</v>
      </c>
      <c r="L914">
        <f>'IGM Paste'!K915</f>
        <v>0</v>
      </c>
      <c r="M914" s="20" t="str">
        <f>IF('IGM Paste'!R915=0,"Flat",'IGM Paste'!R915)</f>
        <v>Flat</v>
      </c>
      <c r="N914" s="177">
        <f>'IGM Paste'!AH915</f>
        <v>0</v>
      </c>
      <c r="O914" s="403">
        <f>'IGM Paste'!O915</f>
        <v>0</v>
      </c>
      <c r="P914">
        <f>'IGM Paste'!BC915</f>
        <v>0</v>
      </c>
    </row>
    <row r="915" spans="1:16" x14ac:dyDescent="0.3">
      <c r="A915" s="334">
        <f>'IGM Paste'!A916</f>
        <v>0</v>
      </c>
      <c r="B915">
        <f>'IGM Paste'!Y916</f>
        <v>0</v>
      </c>
      <c r="C915">
        <f>'IGM Paste'!C916</f>
        <v>0</v>
      </c>
      <c r="D915" s="4">
        <f>'IGM Paste'!D916</f>
        <v>0</v>
      </c>
      <c r="E915">
        <f>'IGM Paste'!E916</f>
        <v>0</v>
      </c>
      <c r="F915">
        <f>'IGM Paste'!AL916</f>
        <v>0</v>
      </c>
      <c r="G915" s="763">
        <f>'IGM Paste'!AB916</f>
        <v>0</v>
      </c>
      <c r="H915" s="5">
        <f>'IGM Paste'!F916</f>
        <v>0</v>
      </c>
      <c r="I915" t="str">
        <f>IF('IGM Paste'!H916=0,"-",'IGM Paste'!H916)</f>
        <v>-</v>
      </c>
      <c r="J915" t="str">
        <f>IF('IGM Paste'!I916=0,"-",'IGM Paste'!I916)</f>
        <v>-</v>
      </c>
      <c r="K915" t="str">
        <f>IF('IGM Paste'!J916=0,"-",'IGM Paste'!J916)</f>
        <v>-</v>
      </c>
      <c r="L915">
        <f>'IGM Paste'!K916</f>
        <v>0</v>
      </c>
      <c r="M915" s="20" t="str">
        <f>IF('IGM Paste'!R916=0,"Flat",'IGM Paste'!R916)</f>
        <v>Flat</v>
      </c>
      <c r="N915" s="177">
        <f>'IGM Paste'!AH916</f>
        <v>0</v>
      </c>
      <c r="O915" s="403">
        <f>'IGM Paste'!O916</f>
        <v>0</v>
      </c>
      <c r="P915">
        <f>'IGM Paste'!BC916</f>
        <v>0</v>
      </c>
    </row>
    <row r="916" spans="1:16" x14ac:dyDescent="0.3">
      <c r="A916" s="334">
        <f>'IGM Paste'!A917</f>
        <v>0</v>
      </c>
      <c r="B916">
        <f>'IGM Paste'!Y917</f>
        <v>0</v>
      </c>
      <c r="C916">
        <f>'IGM Paste'!C917</f>
        <v>0</v>
      </c>
      <c r="D916" s="4">
        <f>'IGM Paste'!D917</f>
        <v>0</v>
      </c>
      <c r="E916">
        <f>'IGM Paste'!E917</f>
        <v>0</v>
      </c>
      <c r="F916">
        <f>'IGM Paste'!AL917</f>
        <v>0</v>
      </c>
      <c r="G916" s="763">
        <f>'IGM Paste'!AB917</f>
        <v>0</v>
      </c>
      <c r="H916" s="5">
        <f>'IGM Paste'!F917</f>
        <v>0</v>
      </c>
      <c r="I916" t="str">
        <f>IF('IGM Paste'!H917=0,"-",'IGM Paste'!H917)</f>
        <v>-</v>
      </c>
      <c r="J916" t="str">
        <f>IF('IGM Paste'!I917=0,"-",'IGM Paste'!I917)</f>
        <v>-</v>
      </c>
      <c r="K916" t="str">
        <f>IF('IGM Paste'!J917=0,"-",'IGM Paste'!J917)</f>
        <v>-</v>
      </c>
      <c r="L916">
        <f>'IGM Paste'!K917</f>
        <v>0</v>
      </c>
      <c r="M916" s="20" t="str">
        <f>IF('IGM Paste'!R917=0,"Flat",'IGM Paste'!R917)</f>
        <v>Flat</v>
      </c>
      <c r="N916" s="177">
        <f>'IGM Paste'!AH917</f>
        <v>0</v>
      </c>
      <c r="O916" s="403">
        <f>'IGM Paste'!O917</f>
        <v>0</v>
      </c>
      <c r="P916">
        <f>'IGM Paste'!BC917</f>
        <v>0</v>
      </c>
    </row>
    <row r="917" spans="1:16" x14ac:dyDescent="0.3">
      <c r="A917" s="334">
        <f>'IGM Paste'!A918</f>
        <v>0</v>
      </c>
      <c r="B917">
        <f>'IGM Paste'!Y918</f>
        <v>0</v>
      </c>
      <c r="C917">
        <f>'IGM Paste'!C918</f>
        <v>0</v>
      </c>
      <c r="D917" s="4">
        <f>'IGM Paste'!D918</f>
        <v>0</v>
      </c>
      <c r="E917">
        <f>'IGM Paste'!E918</f>
        <v>0</v>
      </c>
      <c r="F917">
        <f>'IGM Paste'!AL918</f>
        <v>0</v>
      </c>
      <c r="G917" s="763">
        <f>'IGM Paste'!AB918</f>
        <v>0</v>
      </c>
      <c r="H917" s="5">
        <f>'IGM Paste'!F918</f>
        <v>0</v>
      </c>
      <c r="I917" t="str">
        <f>IF('IGM Paste'!H918=0,"-",'IGM Paste'!H918)</f>
        <v>-</v>
      </c>
      <c r="J917" t="str">
        <f>IF('IGM Paste'!I918=0,"-",'IGM Paste'!I918)</f>
        <v>-</v>
      </c>
      <c r="K917" t="str">
        <f>IF('IGM Paste'!J918=0,"-",'IGM Paste'!J918)</f>
        <v>-</v>
      </c>
      <c r="L917">
        <f>'IGM Paste'!K918</f>
        <v>0</v>
      </c>
      <c r="M917" s="20" t="str">
        <f>IF('IGM Paste'!R918=0,"Flat",'IGM Paste'!R918)</f>
        <v>Flat</v>
      </c>
      <c r="N917" s="177">
        <f>'IGM Paste'!AH918</f>
        <v>0</v>
      </c>
      <c r="O917" s="403">
        <f>'IGM Paste'!O918</f>
        <v>0</v>
      </c>
      <c r="P917">
        <f>'IGM Paste'!BC918</f>
        <v>0</v>
      </c>
    </row>
    <row r="918" spans="1:16" x14ac:dyDescent="0.3">
      <c r="A918" s="334">
        <f>'IGM Paste'!A919</f>
        <v>0</v>
      </c>
      <c r="B918">
        <f>'IGM Paste'!Y919</f>
        <v>0</v>
      </c>
      <c r="C918">
        <f>'IGM Paste'!C919</f>
        <v>0</v>
      </c>
      <c r="D918" s="4">
        <f>'IGM Paste'!D919</f>
        <v>0</v>
      </c>
      <c r="E918">
        <f>'IGM Paste'!E919</f>
        <v>0</v>
      </c>
      <c r="F918">
        <f>'IGM Paste'!AL919</f>
        <v>0</v>
      </c>
      <c r="G918" s="763">
        <f>'IGM Paste'!AB919</f>
        <v>0</v>
      </c>
      <c r="H918" s="5">
        <f>'IGM Paste'!F919</f>
        <v>0</v>
      </c>
      <c r="I918" t="str">
        <f>IF('IGM Paste'!H919=0,"-",'IGM Paste'!H919)</f>
        <v>-</v>
      </c>
      <c r="J918" t="str">
        <f>IF('IGM Paste'!I919=0,"-",'IGM Paste'!I919)</f>
        <v>-</v>
      </c>
      <c r="K918" t="str">
        <f>IF('IGM Paste'!J919=0,"-",'IGM Paste'!J919)</f>
        <v>-</v>
      </c>
      <c r="L918">
        <f>'IGM Paste'!K919</f>
        <v>0</v>
      </c>
      <c r="M918" s="20" t="str">
        <f>IF('IGM Paste'!R919=0,"Flat",'IGM Paste'!R919)</f>
        <v>Flat</v>
      </c>
      <c r="N918" s="177">
        <f>'IGM Paste'!AH919</f>
        <v>0</v>
      </c>
      <c r="O918" s="403">
        <f>'IGM Paste'!O919</f>
        <v>0</v>
      </c>
      <c r="P918">
        <f>'IGM Paste'!BC919</f>
        <v>0</v>
      </c>
    </row>
    <row r="919" spans="1:16" x14ac:dyDescent="0.3">
      <c r="A919" s="334">
        <f>'IGM Paste'!A920</f>
        <v>0</v>
      </c>
      <c r="B919">
        <f>'IGM Paste'!Y920</f>
        <v>0</v>
      </c>
      <c r="C919">
        <f>'IGM Paste'!C920</f>
        <v>0</v>
      </c>
      <c r="D919" s="4">
        <f>'IGM Paste'!D920</f>
        <v>0</v>
      </c>
      <c r="E919">
        <f>'IGM Paste'!E920</f>
        <v>0</v>
      </c>
      <c r="F919">
        <f>'IGM Paste'!AL920</f>
        <v>0</v>
      </c>
      <c r="G919" s="763">
        <f>'IGM Paste'!AB920</f>
        <v>0</v>
      </c>
      <c r="H919" s="5">
        <f>'IGM Paste'!F920</f>
        <v>0</v>
      </c>
      <c r="I919" t="str">
        <f>IF('IGM Paste'!H920=0,"-",'IGM Paste'!H920)</f>
        <v>-</v>
      </c>
      <c r="J919" t="str">
        <f>IF('IGM Paste'!I920=0,"-",'IGM Paste'!I920)</f>
        <v>-</v>
      </c>
      <c r="K919" t="str">
        <f>IF('IGM Paste'!J920=0,"-",'IGM Paste'!J920)</f>
        <v>-</v>
      </c>
      <c r="L919">
        <f>'IGM Paste'!K920</f>
        <v>0</v>
      </c>
      <c r="M919" s="20" t="str">
        <f>IF('IGM Paste'!R920=0,"Flat",'IGM Paste'!R920)</f>
        <v>Flat</v>
      </c>
      <c r="N919" s="177">
        <f>'IGM Paste'!AH920</f>
        <v>0</v>
      </c>
      <c r="O919" s="403">
        <f>'IGM Paste'!O920</f>
        <v>0</v>
      </c>
      <c r="P919">
        <f>'IGM Paste'!BC920</f>
        <v>0</v>
      </c>
    </row>
    <row r="920" spans="1:16" x14ac:dyDescent="0.3">
      <c r="A920" s="334">
        <f>'IGM Paste'!A921</f>
        <v>0</v>
      </c>
      <c r="B920">
        <f>'IGM Paste'!Y921</f>
        <v>0</v>
      </c>
      <c r="C920">
        <f>'IGM Paste'!C921</f>
        <v>0</v>
      </c>
      <c r="D920" s="4">
        <f>'IGM Paste'!D921</f>
        <v>0</v>
      </c>
      <c r="E920">
        <f>'IGM Paste'!E921</f>
        <v>0</v>
      </c>
      <c r="F920">
        <f>'IGM Paste'!AL921</f>
        <v>0</v>
      </c>
      <c r="G920" s="763">
        <f>'IGM Paste'!AB921</f>
        <v>0</v>
      </c>
      <c r="H920" s="5">
        <f>'IGM Paste'!F921</f>
        <v>0</v>
      </c>
      <c r="I920" t="str">
        <f>IF('IGM Paste'!H921=0,"-",'IGM Paste'!H921)</f>
        <v>-</v>
      </c>
      <c r="J920" t="str">
        <f>IF('IGM Paste'!I921=0,"-",'IGM Paste'!I921)</f>
        <v>-</v>
      </c>
      <c r="K920" t="str">
        <f>IF('IGM Paste'!J921=0,"-",'IGM Paste'!J921)</f>
        <v>-</v>
      </c>
      <c r="L920">
        <f>'IGM Paste'!K921</f>
        <v>0</v>
      </c>
      <c r="M920" s="20" t="str">
        <f>IF('IGM Paste'!R921=0,"Flat",'IGM Paste'!R921)</f>
        <v>Flat</v>
      </c>
      <c r="N920" s="177">
        <f>'IGM Paste'!AH921</f>
        <v>0</v>
      </c>
      <c r="O920" s="403">
        <f>'IGM Paste'!O921</f>
        <v>0</v>
      </c>
      <c r="P920">
        <f>'IGM Paste'!BC921</f>
        <v>0</v>
      </c>
    </row>
    <row r="921" spans="1:16" x14ac:dyDescent="0.3">
      <c r="A921" s="334">
        <f>'IGM Paste'!A922</f>
        <v>0</v>
      </c>
      <c r="B921">
        <f>'IGM Paste'!Y922</f>
        <v>0</v>
      </c>
      <c r="C921">
        <f>'IGM Paste'!C922</f>
        <v>0</v>
      </c>
      <c r="D921" s="4">
        <f>'IGM Paste'!D922</f>
        <v>0</v>
      </c>
      <c r="E921">
        <f>'IGM Paste'!E922</f>
        <v>0</v>
      </c>
      <c r="F921">
        <f>'IGM Paste'!AL922</f>
        <v>0</v>
      </c>
      <c r="G921" s="763">
        <f>'IGM Paste'!AB922</f>
        <v>0</v>
      </c>
      <c r="H921" s="5">
        <f>'IGM Paste'!F922</f>
        <v>0</v>
      </c>
      <c r="I921" t="str">
        <f>IF('IGM Paste'!H922=0,"-",'IGM Paste'!H922)</f>
        <v>-</v>
      </c>
      <c r="J921" t="str">
        <f>IF('IGM Paste'!I922=0,"-",'IGM Paste'!I922)</f>
        <v>-</v>
      </c>
      <c r="K921" t="str">
        <f>IF('IGM Paste'!J922=0,"-",'IGM Paste'!J922)</f>
        <v>-</v>
      </c>
      <c r="L921">
        <f>'IGM Paste'!K922</f>
        <v>0</v>
      </c>
      <c r="M921" s="20" t="str">
        <f>IF('IGM Paste'!R922=0,"Flat",'IGM Paste'!R922)</f>
        <v>Flat</v>
      </c>
      <c r="N921" s="177">
        <f>'IGM Paste'!AH922</f>
        <v>0</v>
      </c>
      <c r="O921" s="403">
        <f>'IGM Paste'!O922</f>
        <v>0</v>
      </c>
      <c r="P921">
        <f>'IGM Paste'!BC922</f>
        <v>0</v>
      </c>
    </row>
    <row r="922" spans="1:16" x14ac:dyDescent="0.3">
      <c r="A922" s="334">
        <f>'IGM Paste'!A923</f>
        <v>0</v>
      </c>
      <c r="B922">
        <f>'IGM Paste'!Y923</f>
        <v>0</v>
      </c>
      <c r="C922">
        <f>'IGM Paste'!C923</f>
        <v>0</v>
      </c>
      <c r="D922" s="4">
        <f>'IGM Paste'!D923</f>
        <v>0</v>
      </c>
      <c r="E922">
        <f>'IGM Paste'!E923</f>
        <v>0</v>
      </c>
      <c r="F922">
        <f>'IGM Paste'!AL923</f>
        <v>0</v>
      </c>
      <c r="G922" s="763">
        <f>'IGM Paste'!AB923</f>
        <v>0</v>
      </c>
      <c r="H922" s="5">
        <f>'IGM Paste'!F923</f>
        <v>0</v>
      </c>
      <c r="I922" t="str">
        <f>IF('IGM Paste'!H923=0,"-",'IGM Paste'!H923)</f>
        <v>-</v>
      </c>
      <c r="J922" t="str">
        <f>IF('IGM Paste'!I923=0,"-",'IGM Paste'!I923)</f>
        <v>-</v>
      </c>
      <c r="K922" t="str">
        <f>IF('IGM Paste'!J923=0,"-",'IGM Paste'!J923)</f>
        <v>-</v>
      </c>
      <c r="L922">
        <f>'IGM Paste'!K923</f>
        <v>0</v>
      </c>
      <c r="M922" s="20" t="str">
        <f>IF('IGM Paste'!R923=0,"Flat",'IGM Paste'!R923)</f>
        <v>Flat</v>
      </c>
      <c r="N922" s="177">
        <f>'IGM Paste'!AH923</f>
        <v>0</v>
      </c>
      <c r="O922" s="403">
        <f>'IGM Paste'!O923</f>
        <v>0</v>
      </c>
      <c r="P922">
        <f>'IGM Paste'!BC923</f>
        <v>0</v>
      </c>
    </row>
    <row r="923" spans="1:16" x14ac:dyDescent="0.3">
      <c r="A923" s="334">
        <f>'IGM Paste'!A924</f>
        <v>0</v>
      </c>
      <c r="B923">
        <f>'IGM Paste'!Y924</f>
        <v>0</v>
      </c>
      <c r="C923">
        <f>'IGM Paste'!C924</f>
        <v>0</v>
      </c>
      <c r="D923" s="4">
        <f>'IGM Paste'!D924</f>
        <v>0</v>
      </c>
      <c r="E923">
        <f>'IGM Paste'!E924</f>
        <v>0</v>
      </c>
      <c r="F923">
        <f>'IGM Paste'!AL924</f>
        <v>0</v>
      </c>
      <c r="G923" s="763">
        <f>'IGM Paste'!AB924</f>
        <v>0</v>
      </c>
      <c r="H923" s="5">
        <f>'IGM Paste'!F924</f>
        <v>0</v>
      </c>
      <c r="I923" t="str">
        <f>IF('IGM Paste'!H924=0,"-",'IGM Paste'!H924)</f>
        <v>-</v>
      </c>
      <c r="J923" t="str">
        <f>IF('IGM Paste'!I924=0,"-",'IGM Paste'!I924)</f>
        <v>-</v>
      </c>
      <c r="K923" t="str">
        <f>IF('IGM Paste'!J924=0,"-",'IGM Paste'!J924)</f>
        <v>-</v>
      </c>
      <c r="L923">
        <f>'IGM Paste'!K924</f>
        <v>0</v>
      </c>
      <c r="M923" s="20" t="str">
        <f>IF('IGM Paste'!R924=0,"Flat",'IGM Paste'!R924)</f>
        <v>Flat</v>
      </c>
      <c r="N923" s="177">
        <f>'IGM Paste'!AH924</f>
        <v>0</v>
      </c>
      <c r="O923" s="403">
        <f>'IGM Paste'!O924</f>
        <v>0</v>
      </c>
      <c r="P923">
        <f>'IGM Paste'!BC924</f>
        <v>0</v>
      </c>
    </row>
    <row r="924" spans="1:16" x14ac:dyDescent="0.3">
      <c r="A924" s="334">
        <f>'IGM Paste'!A925</f>
        <v>0</v>
      </c>
      <c r="B924">
        <f>'IGM Paste'!Y925</f>
        <v>0</v>
      </c>
      <c r="C924">
        <f>'IGM Paste'!C925</f>
        <v>0</v>
      </c>
      <c r="D924" s="4">
        <f>'IGM Paste'!D925</f>
        <v>0</v>
      </c>
      <c r="E924">
        <f>'IGM Paste'!E925</f>
        <v>0</v>
      </c>
      <c r="F924">
        <f>'IGM Paste'!AL925</f>
        <v>0</v>
      </c>
      <c r="G924" s="763">
        <f>'IGM Paste'!AB925</f>
        <v>0</v>
      </c>
      <c r="H924" s="5">
        <f>'IGM Paste'!F925</f>
        <v>0</v>
      </c>
      <c r="I924" t="str">
        <f>IF('IGM Paste'!H925=0,"-",'IGM Paste'!H925)</f>
        <v>-</v>
      </c>
      <c r="J924" t="str">
        <f>IF('IGM Paste'!I925=0,"-",'IGM Paste'!I925)</f>
        <v>-</v>
      </c>
      <c r="K924" t="str">
        <f>IF('IGM Paste'!J925=0,"-",'IGM Paste'!J925)</f>
        <v>-</v>
      </c>
      <c r="L924">
        <f>'IGM Paste'!K925</f>
        <v>0</v>
      </c>
      <c r="M924" s="20" t="str">
        <f>IF('IGM Paste'!R925=0,"Flat",'IGM Paste'!R925)</f>
        <v>Flat</v>
      </c>
      <c r="N924" s="177">
        <f>'IGM Paste'!AH925</f>
        <v>0</v>
      </c>
      <c r="O924" s="403">
        <f>'IGM Paste'!O925</f>
        <v>0</v>
      </c>
      <c r="P924">
        <f>'IGM Paste'!BC925</f>
        <v>0</v>
      </c>
    </row>
    <row r="925" spans="1:16" x14ac:dyDescent="0.3">
      <c r="A925" s="334">
        <f>'IGM Paste'!A926</f>
        <v>0</v>
      </c>
      <c r="B925">
        <f>'IGM Paste'!Y926</f>
        <v>0</v>
      </c>
      <c r="C925">
        <f>'IGM Paste'!C926</f>
        <v>0</v>
      </c>
      <c r="D925" s="4">
        <f>'IGM Paste'!D926</f>
        <v>0</v>
      </c>
      <c r="E925">
        <f>'IGM Paste'!E926</f>
        <v>0</v>
      </c>
      <c r="F925">
        <f>'IGM Paste'!AL926</f>
        <v>0</v>
      </c>
      <c r="G925" s="763">
        <f>'IGM Paste'!AB926</f>
        <v>0</v>
      </c>
      <c r="H925" s="5">
        <f>'IGM Paste'!F926</f>
        <v>0</v>
      </c>
      <c r="I925" t="str">
        <f>IF('IGM Paste'!H926=0,"-",'IGM Paste'!H926)</f>
        <v>-</v>
      </c>
      <c r="J925" t="str">
        <f>IF('IGM Paste'!I926=0,"-",'IGM Paste'!I926)</f>
        <v>-</v>
      </c>
      <c r="K925" t="str">
        <f>IF('IGM Paste'!J926=0,"-",'IGM Paste'!J926)</f>
        <v>-</v>
      </c>
      <c r="L925">
        <f>'IGM Paste'!K926</f>
        <v>0</v>
      </c>
      <c r="M925" s="20" t="str">
        <f>IF('IGM Paste'!R926=0,"Flat",'IGM Paste'!R926)</f>
        <v>Flat</v>
      </c>
      <c r="N925" s="177">
        <f>'IGM Paste'!AH926</f>
        <v>0</v>
      </c>
      <c r="O925" s="403">
        <f>'IGM Paste'!O926</f>
        <v>0</v>
      </c>
      <c r="P925">
        <f>'IGM Paste'!BC926</f>
        <v>0</v>
      </c>
    </row>
    <row r="926" spans="1:16" x14ac:dyDescent="0.3">
      <c r="A926" s="334">
        <f>'IGM Paste'!A927</f>
        <v>0</v>
      </c>
      <c r="B926">
        <f>'IGM Paste'!Y927</f>
        <v>0</v>
      </c>
      <c r="C926">
        <f>'IGM Paste'!C927</f>
        <v>0</v>
      </c>
      <c r="D926" s="4">
        <f>'IGM Paste'!D927</f>
        <v>0</v>
      </c>
      <c r="E926">
        <f>'IGM Paste'!E927</f>
        <v>0</v>
      </c>
      <c r="F926">
        <f>'IGM Paste'!AL927</f>
        <v>0</v>
      </c>
      <c r="G926" s="763">
        <f>'IGM Paste'!AB927</f>
        <v>0</v>
      </c>
      <c r="H926" s="5">
        <f>'IGM Paste'!F927</f>
        <v>0</v>
      </c>
      <c r="I926" t="str">
        <f>IF('IGM Paste'!H927=0,"-",'IGM Paste'!H927)</f>
        <v>-</v>
      </c>
      <c r="J926" t="str">
        <f>IF('IGM Paste'!I927=0,"-",'IGM Paste'!I927)</f>
        <v>-</v>
      </c>
      <c r="K926" t="str">
        <f>IF('IGM Paste'!J927=0,"-",'IGM Paste'!J927)</f>
        <v>-</v>
      </c>
      <c r="L926">
        <f>'IGM Paste'!K927</f>
        <v>0</v>
      </c>
      <c r="M926" s="20" t="str">
        <f>IF('IGM Paste'!R927=0,"Flat",'IGM Paste'!R927)</f>
        <v>Flat</v>
      </c>
      <c r="N926" s="177">
        <f>'IGM Paste'!AH927</f>
        <v>0</v>
      </c>
      <c r="O926" s="403">
        <f>'IGM Paste'!O927</f>
        <v>0</v>
      </c>
      <c r="P926">
        <f>'IGM Paste'!BC927</f>
        <v>0</v>
      </c>
    </row>
    <row r="927" spans="1:16" x14ac:dyDescent="0.3">
      <c r="A927" s="334">
        <f>'IGM Paste'!A928</f>
        <v>0</v>
      </c>
      <c r="B927">
        <f>'IGM Paste'!Y928</f>
        <v>0</v>
      </c>
      <c r="C927">
        <f>'IGM Paste'!C928</f>
        <v>0</v>
      </c>
      <c r="D927" s="4">
        <f>'IGM Paste'!D928</f>
        <v>0</v>
      </c>
      <c r="E927">
        <f>'IGM Paste'!E928</f>
        <v>0</v>
      </c>
      <c r="F927">
        <f>'IGM Paste'!AL928</f>
        <v>0</v>
      </c>
      <c r="G927" s="763">
        <f>'IGM Paste'!AB928</f>
        <v>0</v>
      </c>
      <c r="H927" s="5">
        <f>'IGM Paste'!F928</f>
        <v>0</v>
      </c>
      <c r="I927" t="str">
        <f>IF('IGM Paste'!H928=0,"-",'IGM Paste'!H928)</f>
        <v>-</v>
      </c>
      <c r="J927" t="str">
        <f>IF('IGM Paste'!I928=0,"-",'IGM Paste'!I928)</f>
        <v>-</v>
      </c>
      <c r="K927" t="str">
        <f>IF('IGM Paste'!J928=0,"-",'IGM Paste'!J928)</f>
        <v>-</v>
      </c>
      <c r="L927">
        <f>'IGM Paste'!K928</f>
        <v>0</v>
      </c>
      <c r="M927" s="20" t="str">
        <f>IF('IGM Paste'!R928=0,"Flat",'IGM Paste'!R928)</f>
        <v>Flat</v>
      </c>
      <c r="N927" s="177">
        <f>'IGM Paste'!AH928</f>
        <v>0</v>
      </c>
      <c r="O927" s="403">
        <f>'IGM Paste'!O928</f>
        <v>0</v>
      </c>
      <c r="P927">
        <f>'IGM Paste'!BC928</f>
        <v>0</v>
      </c>
    </row>
    <row r="928" spans="1:16" x14ac:dyDescent="0.3">
      <c r="A928" s="334">
        <f>'IGM Paste'!A929</f>
        <v>0</v>
      </c>
      <c r="B928">
        <f>'IGM Paste'!Y929</f>
        <v>0</v>
      </c>
      <c r="C928">
        <f>'IGM Paste'!C929</f>
        <v>0</v>
      </c>
      <c r="D928" s="4">
        <f>'IGM Paste'!D929</f>
        <v>0</v>
      </c>
      <c r="E928">
        <f>'IGM Paste'!E929</f>
        <v>0</v>
      </c>
      <c r="F928">
        <f>'IGM Paste'!AL929</f>
        <v>0</v>
      </c>
      <c r="G928" s="763">
        <f>'IGM Paste'!AB929</f>
        <v>0</v>
      </c>
      <c r="H928" s="5">
        <f>'IGM Paste'!F929</f>
        <v>0</v>
      </c>
      <c r="I928" t="str">
        <f>IF('IGM Paste'!H929=0,"-",'IGM Paste'!H929)</f>
        <v>-</v>
      </c>
      <c r="J928" t="str">
        <f>IF('IGM Paste'!I929=0,"-",'IGM Paste'!I929)</f>
        <v>-</v>
      </c>
      <c r="K928" t="str">
        <f>IF('IGM Paste'!J929=0,"-",'IGM Paste'!J929)</f>
        <v>-</v>
      </c>
      <c r="L928">
        <f>'IGM Paste'!K929</f>
        <v>0</v>
      </c>
      <c r="M928" s="20" t="str">
        <f>IF('IGM Paste'!R929=0,"Flat",'IGM Paste'!R929)</f>
        <v>Flat</v>
      </c>
      <c r="N928" s="177">
        <f>'IGM Paste'!AH929</f>
        <v>0</v>
      </c>
      <c r="O928" s="403">
        <f>'IGM Paste'!O929</f>
        <v>0</v>
      </c>
      <c r="P928">
        <f>'IGM Paste'!BC929</f>
        <v>0</v>
      </c>
    </row>
    <row r="929" spans="1:16" x14ac:dyDescent="0.3">
      <c r="A929" s="334">
        <f>'IGM Paste'!A930</f>
        <v>0</v>
      </c>
      <c r="B929">
        <f>'IGM Paste'!Y930</f>
        <v>0</v>
      </c>
      <c r="C929">
        <f>'IGM Paste'!C930</f>
        <v>0</v>
      </c>
      <c r="D929" s="4">
        <f>'IGM Paste'!D930</f>
        <v>0</v>
      </c>
      <c r="E929">
        <f>'IGM Paste'!E930</f>
        <v>0</v>
      </c>
      <c r="F929">
        <f>'IGM Paste'!AL930</f>
        <v>0</v>
      </c>
      <c r="G929" s="763">
        <f>'IGM Paste'!AB930</f>
        <v>0</v>
      </c>
      <c r="H929" s="5">
        <f>'IGM Paste'!F930</f>
        <v>0</v>
      </c>
      <c r="I929" t="str">
        <f>IF('IGM Paste'!H930=0,"-",'IGM Paste'!H930)</f>
        <v>-</v>
      </c>
      <c r="J929" t="str">
        <f>IF('IGM Paste'!I930=0,"-",'IGM Paste'!I930)</f>
        <v>-</v>
      </c>
      <c r="K929" t="str">
        <f>IF('IGM Paste'!J930=0,"-",'IGM Paste'!J930)</f>
        <v>-</v>
      </c>
      <c r="L929">
        <f>'IGM Paste'!K930</f>
        <v>0</v>
      </c>
      <c r="M929" s="20" t="str">
        <f>IF('IGM Paste'!R930=0,"Flat",'IGM Paste'!R930)</f>
        <v>Flat</v>
      </c>
      <c r="N929" s="177">
        <f>'IGM Paste'!AH930</f>
        <v>0</v>
      </c>
      <c r="O929" s="403">
        <f>'IGM Paste'!O930</f>
        <v>0</v>
      </c>
      <c r="P929">
        <f>'IGM Paste'!BC930</f>
        <v>0</v>
      </c>
    </row>
    <row r="930" spans="1:16" x14ac:dyDescent="0.3">
      <c r="A930" s="334">
        <f>'IGM Paste'!A931</f>
        <v>0</v>
      </c>
      <c r="B930">
        <f>'IGM Paste'!Y931</f>
        <v>0</v>
      </c>
      <c r="C930">
        <f>'IGM Paste'!C931</f>
        <v>0</v>
      </c>
      <c r="D930" s="4">
        <f>'IGM Paste'!D931</f>
        <v>0</v>
      </c>
      <c r="E930">
        <f>'IGM Paste'!E931</f>
        <v>0</v>
      </c>
      <c r="F930">
        <f>'IGM Paste'!AL931</f>
        <v>0</v>
      </c>
      <c r="G930" s="763">
        <f>'IGM Paste'!AB931</f>
        <v>0</v>
      </c>
      <c r="H930" s="5">
        <f>'IGM Paste'!F931</f>
        <v>0</v>
      </c>
      <c r="I930" t="str">
        <f>IF('IGM Paste'!H931=0,"-",'IGM Paste'!H931)</f>
        <v>-</v>
      </c>
      <c r="J930" t="str">
        <f>IF('IGM Paste'!I931=0,"-",'IGM Paste'!I931)</f>
        <v>-</v>
      </c>
      <c r="K930" t="str">
        <f>IF('IGM Paste'!J931=0,"-",'IGM Paste'!J931)</f>
        <v>-</v>
      </c>
      <c r="L930">
        <f>'IGM Paste'!K931</f>
        <v>0</v>
      </c>
      <c r="M930" s="20" t="str">
        <f>IF('IGM Paste'!R931=0,"Flat",'IGM Paste'!R931)</f>
        <v>Flat</v>
      </c>
      <c r="N930" s="177">
        <f>'IGM Paste'!AH931</f>
        <v>0</v>
      </c>
      <c r="O930" s="403">
        <f>'IGM Paste'!O931</f>
        <v>0</v>
      </c>
      <c r="P930">
        <f>'IGM Paste'!BC931</f>
        <v>0</v>
      </c>
    </row>
    <row r="931" spans="1:16" x14ac:dyDescent="0.3">
      <c r="A931" s="334">
        <f>'IGM Paste'!A932</f>
        <v>0</v>
      </c>
      <c r="B931">
        <f>'IGM Paste'!Y932</f>
        <v>0</v>
      </c>
      <c r="C931">
        <f>'IGM Paste'!C932</f>
        <v>0</v>
      </c>
      <c r="D931" s="4">
        <f>'IGM Paste'!D932</f>
        <v>0</v>
      </c>
      <c r="E931">
        <f>'IGM Paste'!E932</f>
        <v>0</v>
      </c>
      <c r="F931">
        <f>'IGM Paste'!AL932</f>
        <v>0</v>
      </c>
      <c r="G931" s="763">
        <f>'IGM Paste'!AB932</f>
        <v>0</v>
      </c>
      <c r="H931" s="5">
        <f>'IGM Paste'!F932</f>
        <v>0</v>
      </c>
      <c r="I931" t="str">
        <f>IF('IGM Paste'!H932=0,"-",'IGM Paste'!H932)</f>
        <v>-</v>
      </c>
      <c r="J931" t="str">
        <f>IF('IGM Paste'!I932=0,"-",'IGM Paste'!I932)</f>
        <v>-</v>
      </c>
      <c r="K931" t="str">
        <f>IF('IGM Paste'!J932=0,"-",'IGM Paste'!J932)</f>
        <v>-</v>
      </c>
      <c r="L931">
        <f>'IGM Paste'!K932</f>
        <v>0</v>
      </c>
      <c r="M931" s="20" t="str">
        <f>IF('IGM Paste'!R932=0,"Flat",'IGM Paste'!R932)</f>
        <v>Flat</v>
      </c>
      <c r="N931" s="177">
        <f>'IGM Paste'!AH932</f>
        <v>0</v>
      </c>
      <c r="O931" s="403">
        <f>'IGM Paste'!O932</f>
        <v>0</v>
      </c>
      <c r="P931">
        <f>'IGM Paste'!BC932</f>
        <v>0</v>
      </c>
    </row>
    <row r="932" spans="1:16" x14ac:dyDescent="0.3">
      <c r="A932" s="334">
        <f>'IGM Paste'!A933</f>
        <v>0</v>
      </c>
      <c r="B932">
        <f>'IGM Paste'!Y933</f>
        <v>0</v>
      </c>
      <c r="C932">
        <f>'IGM Paste'!C933</f>
        <v>0</v>
      </c>
      <c r="D932" s="4">
        <f>'IGM Paste'!D933</f>
        <v>0</v>
      </c>
      <c r="E932">
        <f>'IGM Paste'!E933</f>
        <v>0</v>
      </c>
      <c r="F932">
        <f>'IGM Paste'!AL933</f>
        <v>0</v>
      </c>
      <c r="G932" s="763">
        <f>'IGM Paste'!AB933</f>
        <v>0</v>
      </c>
      <c r="H932" s="5">
        <f>'IGM Paste'!F933</f>
        <v>0</v>
      </c>
      <c r="I932" t="str">
        <f>IF('IGM Paste'!H933=0,"-",'IGM Paste'!H933)</f>
        <v>-</v>
      </c>
      <c r="J932" t="str">
        <f>IF('IGM Paste'!I933=0,"-",'IGM Paste'!I933)</f>
        <v>-</v>
      </c>
      <c r="K932" t="str">
        <f>IF('IGM Paste'!J933=0,"-",'IGM Paste'!J933)</f>
        <v>-</v>
      </c>
      <c r="L932">
        <f>'IGM Paste'!K933</f>
        <v>0</v>
      </c>
      <c r="M932" s="20" t="str">
        <f>IF('IGM Paste'!R933=0,"Flat",'IGM Paste'!R933)</f>
        <v>Flat</v>
      </c>
      <c r="N932" s="177">
        <f>'IGM Paste'!AH933</f>
        <v>0</v>
      </c>
      <c r="O932" s="403">
        <f>'IGM Paste'!O933</f>
        <v>0</v>
      </c>
      <c r="P932">
        <f>'IGM Paste'!BC933</f>
        <v>0</v>
      </c>
    </row>
    <row r="933" spans="1:16" x14ac:dyDescent="0.3">
      <c r="A933" s="334">
        <f>'IGM Paste'!A934</f>
        <v>0</v>
      </c>
      <c r="B933">
        <f>'IGM Paste'!Y934</f>
        <v>0</v>
      </c>
      <c r="C933">
        <f>'IGM Paste'!C934</f>
        <v>0</v>
      </c>
      <c r="D933" s="4">
        <f>'IGM Paste'!D934</f>
        <v>0</v>
      </c>
      <c r="E933">
        <f>'IGM Paste'!E934</f>
        <v>0</v>
      </c>
      <c r="F933">
        <f>'IGM Paste'!AL934</f>
        <v>0</v>
      </c>
      <c r="G933" s="763">
        <f>'IGM Paste'!AB934</f>
        <v>0</v>
      </c>
      <c r="H933" s="5">
        <f>'IGM Paste'!F934</f>
        <v>0</v>
      </c>
      <c r="I933" t="str">
        <f>IF('IGM Paste'!H934=0,"-",'IGM Paste'!H934)</f>
        <v>-</v>
      </c>
      <c r="J933" t="str">
        <f>IF('IGM Paste'!I934=0,"-",'IGM Paste'!I934)</f>
        <v>-</v>
      </c>
      <c r="K933" t="str">
        <f>IF('IGM Paste'!J934=0,"-",'IGM Paste'!J934)</f>
        <v>-</v>
      </c>
      <c r="L933">
        <f>'IGM Paste'!K934</f>
        <v>0</v>
      </c>
      <c r="M933" s="20" t="str">
        <f>IF('IGM Paste'!R934=0,"Flat",'IGM Paste'!R934)</f>
        <v>Flat</v>
      </c>
      <c r="N933" s="177">
        <f>'IGM Paste'!AH934</f>
        <v>0</v>
      </c>
      <c r="O933" s="403">
        <f>'IGM Paste'!O934</f>
        <v>0</v>
      </c>
      <c r="P933">
        <f>'IGM Paste'!BC934</f>
        <v>0</v>
      </c>
    </row>
    <row r="934" spans="1:16" x14ac:dyDescent="0.3">
      <c r="A934" s="334">
        <f>'IGM Paste'!A935</f>
        <v>0</v>
      </c>
      <c r="B934">
        <f>'IGM Paste'!Y935</f>
        <v>0</v>
      </c>
      <c r="C934">
        <f>'IGM Paste'!C935</f>
        <v>0</v>
      </c>
      <c r="D934" s="4">
        <f>'IGM Paste'!D935</f>
        <v>0</v>
      </c>
      <c r="E934">
        <f>'IGM Paste'!E935</f>
        <v>0</v>
      </c>
      <c r="F934">
        <f>'IGM Paste'!AL935</f>
        <v>0</v>
      </c>
      <c r="G934" s="763">
        <f>'IGM Paste'!AB935</f>
        <v>0</v>
      </c>
      <c r="H934" s="5">
        <f>'IGM Paste'!F935</f>
        <v>0</v>
      </c>
      <c r="I934" t="str">
        <f>IF('IGM Paste'!H935=0,"-",'IGM Paste'!H935)</f>
        <v>-</v>
      </c>
      <c r="J934" t="str">
        <f>IF('IGM Paste'!I935=0,"-",'IGM Paste'!I935)</f>
        <v>-</v>
      </c>
      <c r="K934" t="str">
        <f>IF('IGM Paste'!J935=0,"-",'IGM Paste'!J935)</f>
        <v>-</v>
      </c>
      <c r="L934">
        <f>'IGM Paste'!K935</f>
        <v>0</v>
      </c>
      <c r="M934" s="20" t="str">
        <f>IF('IGM Paste'!R935=0,"Flat",'IGM Paste'!R935)</f>
        <v>Flat</v>
      </c>
      <c r="N934" s="177">
        <f>'IGM Paste'!AH935</f>
        <v>0</v>
      </c>
      <c r="O934" s="403">
        <f>'IGM Paste'!O935</f>
        <v>0</v>
      </c>
      <c r="P934">
        <f>'IGM Paste'!BC935</f>
        <v>0</v>
      </c>
    </row>
    <row r="935" spans="1:16" x14ac:dyDescent="0.3">
      <c r="A935" s="334">
        <f>'IGM Paste'!A936</f>
        <v>0</v>
      </c>
      <c r="B935">
        <f>'IGM Paste'!Y936</f>
        <v>0</v>
      </c>
      <c r="C935">
        <f>'IGM Paste'!C936</f>
        <v>0</v>
      </c>
      <c r="D935" s="4">
        <f>'IGM Paste'!D936</f>
        <v>0</v>
      </c>
      <c r="E935">
        <f>'IGM Paste'!E936</f>
        <v>0</v>
      </c>
      <c r="F935">
        <f>'IGM Paste'!AL936</f>
        <v>0</v>
      </c>
      <c r="G935" s="763">
        <f>'IGM Paste'!AB936</f>
        <v>0</v>
      </c>
      <c r="H935" s="5">
        <f>'IGM Paste'!F936</f>
        <v>0</v>
      </c>
      <c r="I935" t="str">
        <f>IF('IGM Paste'!H936=0,"-",'IGM Paste'!H936)</f>
        <v>-</v>
      </c>
      <c r="J935" t="str">
        <f>IF('IGM Paste'!I936=0,"-",'IGM Paste'!I936)</f>
        <v>-</v>
      </c>
      <c r="K935" t="str">
        <f>IF('IGM Paste'!J936=0,"-",'IGM Paste'!J936)</f>
        <v>-</v>
      </c>
      <c r="L935">
        <f>'IGM Paste'!K936</f>
        <v>0</v>
      </c>
      <c r="M935" s="20" t="str">
        <f>IF('IGM Paste'!R936=0,"Flat",'IGM Paste'!R936)</f>
        <v>Flat</v>
      </c>
      <c r="N935" s="177">
        <f>'IGM Paste'!AH936</f>
        <v>0</v>
      </c>
      <c r="O935" s="403">
        <f>'IGM Paste'!O936</f>
        <v>0</v>
      </c>
      <c r="P935">
        <f>'IGM Paste'!BC936</f>
        <v>0</v>
      </c>
    </row>
    <row r="936" spans="1:16" x14ac:dyDescent="0.3">
      <c r="A936" s="334">
        <f>'IGM Paste'!A937</f>
        <v>0</v>
      </c>
      <c r="B936">
        <f>'IGM Paste'!Y937</f>
        <v>0</v>
      </c>
      <c r="C936">
        <f>'IGM Paste'!C937</f>
        <v>0</v>
      </c>
      <c r="D936" s="4">
        <f>'IGM Paste'!D937</f>
        <v>0</v>
      </c>
      <c r="E936">
        <f>'IGM Paste'!E937</f>
        <v>0</v>
      </c>
      <c r="F936">
        <f>'IGM Paste'!AL937</f>
        <v>0</v>
      </c>
      <c r="G936" s="763">
        <f>'IGM Paste'!AB937</f>
        <v>0</v>
      </c>
      <c r="H936" s="5">
        <f>'IGM Paste'!F937</f>
        <v>0</v>
      </c>
      <c r="I936" t="str">
        <f>IF('IGM Paste'!H937=0,"-",'IGM Paste'!H937)</f>
        <v>-</v>
      </c>
      <c r="J936" t="str">
        <f>IF('IGM Paste'!I937=0,"-",'IGM Paste'!I937)</f>
        <v>-</v>
      </c>
      <c r="K936" t="str">
        <f>IF('IGM Paste'!J937=0,"-",'IGM Paste'!J937)</f>
        <v>-</v>
      </c>
      <c r="L936">
        <f>'IGM Paste'!K937</f>
        <v>0</v>
      </c>
      <c r="M936" s="20" t="str">
        <f>IF('IGM Paste'!R937=0,"Flat",'IGM Paste'!R937)</f>
        <v>Flat</v>
      </c>
      <c r="N936" s="177">
        <f>'IGM Paste'!AH937</f>
        <v>0</v>
      </c>
      <c r="O936" s="403">
        <f>'IGM Paste'!O937</f>
        <v>0</v>
      </c>
      <c r="P936">
        <f>'IGM Paste'!BC937</f>
        <v>0</v>
      </c>
    </row>
    <row r="937" spans="1:16" x14ac:dyDescent="0.3">
      <c r="A937" s="334">
        <f>'IGM Paste'!A938</f>
        <v>0</v>
      </c>
      <c r="B937">
        <f>'IGM Paste'!Y938</f>
        <v>0</v>
      </c>
      <c r="C937">
        <f>'IGM Paste'!C938</f>
        <v>0</v>
      </c>
      <c r="D937" s="4">
        <f>'IGM Paste'!D938</f>
        <v>0</v>
      </c>
      <c r="E937">
        <f>'IGM Paste'!E938</f>
        <v>0</v>
      </c>
      <c r="F937">
        <f>'IGM Paste'!AL938</f>
        <v>0</v>
      </c>
      <c r="G937" s="763">
        <f>'IGM Paste'!AB938</f>
        <v>0</v>
      </c>
      <c r="H937" s="5">
        <f>'IGM Paste'!F938</f>
        <v>0</v>
      </c>
      <c r="I937" t="str">
        <f>IF('IGM Paste'!H938=0,"-",'IGM Paste'!H938)</f>
        <v>-</v>
      </c>
      <c r="J937" t="str">
        <f>IF('IGM Paste'!I938=0,"-",'IGM Paste'!I938)</f>
        <v>-</v>
      </c>
      <c r="K937" t="str">
        <f>IF('IGM Paste'!J938=0,"-",'IGM Paste'!J938)</f>
        <v>-</v>
      </c>
      <c r="L937">
        <f>'IGM Paste'!K938</f>
        <v>0</v>
      </c>
      <c r="M937" s="20" t="str">
        <f>IF('IGM Paste'!R938=0,"Flat",'IGM Paste'!R938)</f>
        <v>Flat</v>
      </c>
      <c r="N937" s="177">
        <f>'IGM Paste'!AH938</f>
        <v>0</v>
      </c>
      <c r="O937" s="403">
        <f>'IGM Paste'!O938</f>
        <v>0</v>
      </c>
      <c r="P937">
        <f>'IGM Paste'!BC938</f>
        <v>0</v>
      </c>
    </row>
    <row r="938" spans="1:16" x14ac:dyDescent="0.3">
      <c r="A938" s="334">
        <f>'IGM Paste'!A939</f>
        <v>0</v>
      </c>
      <c r="B938">
        <f>'IGM Paste'!Y939</f>
        <v>0</v>
      </c>
      <c r="C938">
        <f>'IGM Paste'!C939</f>
        <v>0</v>
      </c>
      <c r="D938" s="4">
        <f>'IGM Paste'!D939</f>
        <v>0</v>
      </c>
      <c r="E938">
        <f>'IGM Paste'!E939</f>
        <v>0</v>
      </c>
      <c r="F938">
        <f>'IGM Paste'!AL939</f>
        <v>0</v>
      </c>
      <c r="G938" s="763">
        <f>'IGM Paste'!AB939</f>
        <v>0</v>
      </c>
      <c r="H938" s="5">
        <f>'IGM Paste'!F939</f>
        <v>0</v>
      </c>
      <c r="I938" t="str">
        <f>IF('IGM Paste'!H939=0,"-",'IGM Paste'!H939)</f>
        <v>-</v>
      </c>
      <c r="J938" t="str">
        <f>IF('IGM Paste'!I939=0,"-",'IGM Paste'!I939)</f>
        <v>-</v>
      </c>
      <c r="K938" t="str">
        <f>IF('IGM Paste'!J939=0,"-",'IGM Paste'!J939)</f>
        <v>-</v>
      </c>
      <c r="L938">
        <f>'IGM Paste'!K939</f>
        <v>0</v>
      </c>
      <c r="M938" s="20" t="str">
        <f>IF('IGM Paste'!R939=0,"Flat",'IGM Paste'!R939)</f>
        <v>Flat</v>
      </c>
      <c r="N938" s="177">
        <f>'IGM Paste'!AH939</f>
        <v>0</v>
      </c>
      <c r="O938" s="403">
        <f>'IGM Paste'!O939</f>
        <v>0</v>
      </c>
      <c r="P938">
        <f>'IGM Paste'!BC939</f>
        <v>0</v>
      </c>
    </row>
    <row r="939" spans="1:16" x14ac:dyDescent="0.3">
      <c r="A939" s="334">
        <f>'IGM Paste'!A940</f>
        <v>0</v>
      </c>
      <c r="B939">
        <f>'IGM Paste'!Y940</f>
        <v>0</v>
      </c>
      <c r="C939">
        <f>'IGM Paste'!C940</f>
        <v>0</v>
      </c>
      <c r="D939" s="4">
        <f>'IGM Paste'!D940</f>
        <v>0</v>
      </c>
      <c r="E939">
        <f>'IGM Paste'!E940</f>
        <v>0</v>
      </c>
      <c r="F939">
        <f>'IGM Paste'!AL940</f>
        <v>0</v>
      </c>
      <c r="G939" s="763">
        <f>'IGM Paste'!AB940</f>
        <v>0</v>
      </c>
      <c r="H939" s="5">
        <f>'IGM Paste'!F940</f>
        <v>0</v>
      </c>
      <c r="I939" t="str">
        <f>IF('IGM Paste'!H940=0,"-",'IGM Paste'!H940)</f>
        <v>-</v>
      </c>
      <c r="J939" t="str">
        <f>IF('IGM Paste'!I940=0,"-",'IGM Paste'!I940)</f>
        <v>-</v>
      </c>
      <c r="K939" t="str">
        <f>IF('IGM Paste'!J940=0,"-",'IGM Paste'!J940)</f>
        <v>-</v>
      </c>
      <c r="L939">
        <f>'IGM Paste'!K940</f>
        <v>0</v>
      </c>
      <c r="M939" s="20" t="str">
        <f>IF('IGM Paste'!R940=0,"Flat",'IGM Paste'!R940)</f>
        <v>Flat</v>
      </c>
      <c r="N939" s="177">
        <f>'IGM Paste'!AH940</f>
        <v>0</v>
      </c>
      <c r="O939" s="403">
        <f>'IGM Paste'!O940</f>
        <v>0</v>
      </c>
      <c r="P939">
        <f>'IGM Paste'!BC940</f>
        <v>0</v>
      </c>
    </row>
    <row r="940" spans="1:16" x14ac:dyDescent="0.3">
      <c r="A940" s="334">
        <f>'IGM Paste'!A941</f>
        <v>0</v>
      </c>
      <c r="B940">
        <f>'IGM Paste'!Y941</f>
        <v>0</v>
      </c>
      <c r="C940">
        <f>'IGM Paste'!C941</f>
        <v>0</v>
      </c>
      <c r="D940" s="4">
        <f>'IGM Paste'!D941</f>
        <v>0</v>
      </c>
      <c r="E940">
        <f>'IGM Paste'!E941</f>
        <v>0</v>
      </c>
      <c r="F940">
        <f>'IGM Paste'!AL941</f>
        <v>0</v>
      </c>
      <c r="G940" s="763">
        <f>'IGM Paste'!AB941</f>
        <v>0</v>
      </c>
      <c r="H940" s="5">
        <f>'IGM Paste'!F941</f>
        <v>0</v>
      </c>
      <c r="I940" t="str">
        <f>IF('IGM Paste'!H941=0,"-",'IGM Paste'!H941)</f>
        <v>-</v>
      </c>
      <c r="J940" t="str">
        <f>IF('IGM Paste'!I941=0,"-",'IGM Paste'!I941)</f>
        <v>-</v>
      </c>
      <c r="K940" t="str">
        <f>IF('IGM Paste'!J941=0,"-",'IGM Paste'!J941)</f>
        <v>-</v>
      </c>
      <c r="L940">
        <f>'IGM Paste'!K941</f>
        <v>0</v>
      </c>
      <c r="M940" s="20" t="str">
        <f>IF('IGM Paste'!R941=0,"Flat",'IGM Paste'!R941)</f>
        <v>Flat</v>
      </c>
      <c r="N940" s="177">
        <f>'IGM Paste'!AH941</f>
        <v>0</v>
      </c>
      <c r="O940" s="403">
        <f>'IGM Paste'!O941</f>
        <v>0</v>
      </c>
      <c r="P940">
        <f>'IGM Paste'!BC941</f>
        <v>0</v>
      </c>
    </row>
    <row r="941" spans="1:16" x14ac:dyDescent="0.3">
      <c r="A941" s="334">
        <f>'IGM Paste'!A942</f>
        <v>0</v>
      </c>
      <c r="B941">
        <f>'IGM Paste'!Y942</f>
        <v>0</v>
      </c>
      <c r="C941">
        <f>'IGM Paste'!C942</f>
        <v>0</v>
      </c>
      <c r="D941" s="4">
        <f>'IGM Paste'!D942</f>
        <v>0</v>
      </c>
      <c r="E941">
        <f>'IGM Paste'!E942</f>
        <v>0</v>
      </c>
      <c r="F941">
        <f>'IGM Paste'!AL942</f>
        <v>0</v>
      </c>
      <c r="G941" s="763">
        <f>'IGM Paste'!AB942</f>
        <v>0</v>
      </c>
      <c r="H941" s="5">
        <f>'IGM Paste'!F942</f>
        <v>0</v>
      </c>
      <c r="I941" t="str">
        <f>IF('IGM Paste'!H942=0,"-",'IGM Paste'!H942)</f>
        <v>-</v>
      </c>
      <c r="J941" t="str">
        <f>IF('IGM Paste'!I942=0,"-",'IGM Paste'!I942)</f>
        <v>-</v>
      </c>
      <c r="K941" t="str">
        <f>IF('IGM Paste'!J942=0,"-",'IGM Paste'!J942)</f>
        <v>-</v>
      </c>
      <c r="L941">
        <f>'IGM Paste'!K942</f>
        <v>0</v>
      </c>
      <c r="M941" s="20" t="str">
        <f>IF('IGM Paste'!R942=0,"Flat",'IGM Paste'!R942)</f>
        <v>Flat</v>
      </c>
      <c r="N941" s="177">
        <f>'IGM Paste'!AH942</f>
        <v>0</v>
      </c>
      <c r="O941" s="403">
        <f>'IGM Paste'!O942</f>
        <v>0</v>
      </c>
      <c r="P941">
        <f>'IGM Paste'!BC942</f>
        <v>0</v>
      </c>
    </row>
    <row r="942" spans="1:16" x14ac:dyDescent="0.3">
      <c r="A942" s="334">
        <f>'IGM Paste'!A943</f>
        <v>0</v>
      </c>
      <c r="B942">
        <f>'IGM Paste'!Y943</f>
        <v>0</v>
      </c>
      <c r="C942">
        <f>'IGM Paste'!C943</f>
        <v>0</v>
      </c>
      <c r="D942" s="4">
        <f>'IGM Paste'!D943</f>
        <v>0</v>
      </c>
      <c r="E942">
        <f>'IGM Paste'!E943</f>
        <v>0</v>
      </c>
      <c r="F942">
        <f>'IGM Paste'!AL943</f>
        <v>0</v>
      </c>
      <c r="G942" s="763">
        <f>'IGM Paste'!AB943</f>
        <v>0</v>
      </c>
      <c r="H942" s="5">
        <f>'IGM Paste'!F943</f>
        <v>0</v>
      </c>
      <c r="I942" t="str">
        <f>IF('IGM Paste'!H943=0,"-",'IGM Paste'!H943)</f>
        <v>-</v>
      </c>
      <c r="J942" t="str">
        <f>IF('IGM Paste'!I943=0,"-",'IGM Paste'!I943)</f>
        <v>-</v>
      </c>
      <c r="K942" t="str">
        <f>IF('IGM Paste'!J943=0,"-",'IGM Paste'!J943)</f>
        <v>-</v>
      </c>
      <c r="L942">
        <f>'IGM Paste'!K943</f>
        <v>0</v>
      </c>
      <c r="M942" s="20" t="str">
        <f>IF('IGM Paste'!R943=0,"Flat",'IGM Paste'!R943)</f>
        <v>Flat</v>
      </c>
      <c r="N942" s="177">
        <f>'IGM Paste'!AH943</f>
        <v>0</v>
      </c>
      <c r="O942" s="403">
        <f>'IGM Paste'!O943</f>
        <v>0</v>
      </c>
      <c r="P942">
        <f>'IGM Paste'!BC943</f>
        <v>0</v>
      </c>
    </row>
    <row r="943" spans="1:16" x14ac:dyDescent="0.3">
      <c r="A943" s="334">
        <f>'IGM Paste'!A944</f>
        <v>0</v>
      </c>
      <c r="B943">
        <f>'IGM Paste'!Y944</f>
        <v>0</v>
      </c>
      <c r="C943">
        <f>'IGM Paste'!C944</f>
        <v>0</v>
      </c>
      <c r="D943" s="4">
        <f>'IGM Paste'!D944</f>
        <v>0</v>
      </c>
      <c r="E943">
        <f>'IGM Paste'!E944</f>
        <v>0</v>
      </c>
      <c r="F943">
        <f>'IGM Paste'!AL944</f>
        <v>0</v>
      </c>
      <c r="G943" s="763">
        <f>'IGM Paste'!AB944</f>
        <v>0</v>
      </c>
      <c r="H943" s="5">
        <f>'IGM Paste'!F944</f>
        <v>0</v>
      </c>
      <c r="I943" t="str">
        <f>IF('IGM Paste'!H944=0,"-",'IGM Paste'!H944)</f>
        <v>-</v>
      </c>
      <c r="J943" t="str">
        <f>IF('IGM Paste'!I944=0,"-",'IGM Paste'!I944)</f>
        <v>-</v>
      </c>
      <c r="K943" t="str">
        <f>IF('IGM Paste'!J944=0,"-",'IGM Paste'!J944)</f>
        <v>-</v>
      </c>
      <c r="L943">
        <f>'IGM Paste'!K944</f>
        <v>0</v>
      </c>
      <c r="M943" s="20" t="str">
        <f>IF('IGM Paste'!R944=0,"Flat",'IGM Paste'!R944)</f>
        <v>Flat</v>
      </c>
      <c r="N943" s="177">
        <f>'IGM Paste'!AH944</f>
        <v>0</v>
      </c>
      <c r="O943" s="403">
        <f>'IGM Paste'!O944</f>
        <v>0</v>
      </c>
      <c r="P943">
        <f>'IGM Paste'!BC944</f>
        <v>0</v>
      </c>
    </row>
    <row r="944" spans="1:16" x14ac:dyDescent="0.3">
      <c r="A944" s="334">
        <f>'IGM Paste'!A945</f>
        <v>0</v>
      </c>
      <c r="B944">
        <f>'IGM Paste'!Y945</f>
        <v>0</v>
      </c>
      <c r="C944">
        <f>'IGM Paste'!C945</f>
        <v>0</v>
      </c>
      <c r="D944" s="4">
        <f>'IGM Paste'!D945</f>
        <v>0</v>
      </c>
      <c r="E944">
        <f>'IGM Paste'!E945</f>
        <v>0</v>
      </c>
      <c r="F944">
        <f>'IGM Paste'!AL945</f>
        <v>0</v>
      </c>
      <c r="G944" s="763">
        <f>'IGM Paste'!AB945</f>
        <v>0</v>
      </c>
      <c r="H944" s="5">
        <f>'IGM Paste'!F945</f>
        <v>0</v>
      </c>
      <c r="I944" t="str">
        <f>IF('IGM Paste'!H945=0,"-",'IGM Paste'!H945)</f>
        <v>-</v>
      </c>
      <c r="J944" t="str">
        <f>IF('IGM Paste'!I945=0,"-",'IGM Paste'!I945)</f>
        <v>-</v>
      </c>
      <c r="K944" t="str">
        <f>IF('IGM Paste'!J945=0,"-",'IGM Paste'!J945)</f>
        <v>-</v>
      </c>
      <c r="L944">
        <f>'IGM Paste'!K945</f>
        <v>0</v>
      </c>
      <c r="M944" s="20" t="str">
        <f>IF('IGM Paste'!R945=0,"Flat",'IGM Paste'!R945)</f>
        <v>Flat</v>
      </c>
      <c r="N944" s="177">
        <f>'IGM Paste'!AH945</f>
        <v>0</v>
      </c>
      <c r="O944" s="403">
        <f>'IGM Paste'!O945</f>
        <v>0</v>
      </c>
      <c r="P944">
        <f>'IGM Paste'!BC945</f>
        <v>0</v>
      </c>
    </row>
    <row r="945" spans="1:16" x14ac:dyDescent="0.3">
      <c r="A945" s="334">
        <f>'IGM Paste'!A946</f>
        <v>0</v>
      </c>
      <c r="B945">
        <f>'IGM Paste'!Y946</f>
        <v>0</v>
      </c>
      <c r="C945">
        <f>'IGM Paste'!C946</f>
        <v>0</v>
      </c>
      <c r="D945" s="4">
        <f>'IGM Paste'!D946</f>
        <v>0</v>
      </c>
      <c r="E945">
        <f>'IGM Paste'!E946</f>
        <v>0</v>
      </c>
      <c r="F945">
        <f>'IGM Paste'!AL946</f>
        <v>0</v>
      </c>
      <c r="G945" s="763">
        <f>'IGM Paste'!AB946</f>
        <v>0</v>
      </c>
      <c r="H945" s="5">
        <f>'IGM Paste'!F946</f>
        <v>0</v>
      </c>
      <c r="I945" t="str">
        <f>IF('IGM Paste'!H946=0,"-",'IGM Paste'!H946)</f>
        <v>-</v>
      </c>
      <c r="J945" t="str">
        <f>IF('IGM Paste'!I946=0,"-",'IGM Paste'!I946)</f>
        <v>-</v>
      </c>
      <c r="K945" t="str">
        <f>IF('IGM Paste'!J946=0,"-",'IGM Paste'!J946)</f>
        <v>-</v>
      </c>
      <c r="L945">
        <f>'IGM Paste'!K946</f>
        <v>0</v>
      </c>
      <c r="M945" s="20" t="str">
        <f>IF('IGM Paste'!R946=0,"Flat",'IGM Paste'!R946)</f>
        <v>Flat</v>
      </c>
      <c r="N945" s="177">
        <f>'IGM Paste'!AH946</f>
        <v>0</v>
      </c>
      <c r="O945" s="403">
        <f>'IGM Paste'!O946</f>
        <v>0</v>
      </c>
      <c r="P945">
        <f>'IGM Paste'!BC946</f>
        <v>0</v>
      </c>
    </row>
    <row r="946" spans="1:16" x14ac:dyDescent="0.3">
      <c r="A946" s="334">
        <f>'IGM Paste'!A947</f>
        <v>0</v>
      </c>
      <c r="B946">
        <f>'IGM Paste'!Y947</f>
        <v>0</v>
      </c>
      <c r="C946">
        <f>'IGM Paste'!C947</f>
        <v>0</v>
      </c>
      <c r="D946" s="4">
        <f>'IGM Paste'!D947</f>
        <v>0</v>
      </c>
      <c r="E946">
        <f>'IGM Paste'!E947</f>
        <v>0</v>
      </c>
      <c r="F946">
        <f>'IGM Paste'!AL947</f>
        <v>0</v>
      </c>
      <c r="G946" s="763">
        <f>'IGM Paste'!AB947</f>
        <v>0</v>
      </c>
      <c r="H946" s="5">
        <f>'IGM Paste'!F947</f>
        <v>0</v>
      </c>
      <c r="I946" t="str">
        <f>IF('IGM Paste'!H947=0,"-",'IGM Paste'!H947)</f>
        <v>-</v>
      </c>
      <c r="J946" t="str">
        <f>IF('IGM Paste'!I947=0,"-",'IGM Paste'!I947)</f>
        <v>-</v>
      </c>
      <c r="K946" t="str">
        <f>IF('IGM Paste'!J947=0,"-",'IGM Paste'!J947)</f>
        <v>-</v>
      </c>
      <c r="L946">
        <f>'IGM Paste'!K947</f>
        <v>0</v>
      </c>
      <c r="M946" s="20" t="str">
        <f>IF('IGM Paste'!R947=0,"Flat",'IGM Paste'!R947)</f>
        <v>Flat</v>
      </c>
      <c r="N946" s="177">
        <f>'IGM Paste'!AH947</f>
        <v>0</v>
      </c>
      <c r="O946" s="403">
        <f>'IGM Paste'!O947</f>
        <v>0</v>
      </c>
      <c r="P946">
        <f>'IGM Paste'!BC947</f>
        <v>0</v>
      </c>
    </row>
    <row r="947" spans="1:16" x14ac:dyDescent="0.3">
      <c r="A947" s="334">
        <f>'IGM Paste'!A948</f>
        <v>0</v>
      </c>
      <c r="B947">
        <f>'IGM Paste'!Y948</f>
        <v>0</v>
      </c>
      <c r="C947">
        <f>'IGM Paste'!C948</f>
        <v>0</v>
      </c>
      <c r="D947" s="4">
        <f>'IGM Paste'!D948</f>
        <v>0</v>
      </c>
      <c r="E947">
        <f>'IGM Paste'!E948</f>
        <v>0</v>
      </c>
      <c r="F947">
        <f>'IGM Paste'!AL948</f>
        <v>0</v>
      </c>
      <c r="G947" s="763">
        <f>'IGM Paste'!AB948</f>
        <v>0</v>
      </c>
      <c r="H947" s="5">
        <f>'IGM Paste'!F948</f>
        <v>0</v>
      </c>
      <c r="I947" t="str">
        <f>IF('IGM Paste'!H948=0,"-",'IGM Paste'!H948)</f>
        <v>-</v>
      </c>
      <c r="J947" t="str">
        <f>IF('IGM Paste'!I948=0,"-",'IGM Paste'!I948)</f>
        <v>-</v>
      </c>
      <c r="K947" t="str">
        <f>IF('IGM Paste'!J948=0,"-",'IGM Paste'!J948)</f>
        <v>-</v>
      </c>
      <c r="L947">
        <f>'IGM Paste'!K948</f>
        <v>0</v>
      </c>
      <c r="M947" s="20" t="str">
        <f>IF('IGM Paste'!R948=0,"Flat",'IGM Paste'!R948)</f>
        <v>Flat</v>
      </c>
      <c r="N947" s="177">
        <f>'IGM Paste'!AH948</f>
        <v>0</v>
      </c>
      <c r="O947" s="403">
        <f>'IGM Paste'!O948</f>
        <v>0</v>
      </c>
      <c r="P947">
        <f>'IGM Paste'!BC948</f>
        <v>0</v>
      </c>
    </row>
    <row r="948" spans="1:16" x14ac:dyDescent="0.3">
      <c r="A948" s="334">
        <f>'IGM Paste'!A949</f>
        <v>0</v>
      </c>
      <c r="B948">
        <f>'IGM Paste'!Y949</f>
        <v>0</v>
      </c>
      <c r="C948">
        <f>'IGM Paste'!C949</f>
        <v>0</v>
      </c>
      <c r="D948" s="4">
        <f>'IGM Paste'!D949</f>
        <v>0</v>
      </c>
      <c r="E948">
        <f>'IGM Paste'!E949</f>
        <v>0</v>
      </c>
      <c r="F948">
        <f>'IGM Paste'!AL949</f>
        <v>0</v>
      </c>
      <c r="G948" s="763">
        <f>'IGM Paste'!AB949</f>
        <v>0</v>
      </c>
      <c r="H948" s="5">
        <f>'IGM Paste'!F949</f>
        <v>0</v>
      </c>
      <c r="I948" t="str">
        <f>IF('IGM Paste'!H949=0,"-",'IGM Paste'!H949)</f>
        <v>-</v>
      </c>
      <c r="J948" t="str">
        <f>IF('IGM Paste'!I949=0,"-",'IGM Paste'!I949)</f>
        <v>-</v>
      </c>
      <c r="K948" t="str">
        <f>IF('IGM Paste'!J949=0,"-",'IGM Paste'!J949)</f>
        <v>-</v>
      </c>
      <c r="L948">
        <f>'IGM Paste'!K949</f>
        <v>0</v>
      </c>
      <c r="M948" s="20" t="str">
        <f>IF('IGM Paste'!R949=0,"Flat",'IGM Paste'!R949)</f>
        <v>Flat</v>
      </c>
      <c r="N948" s="177">
        <f>'IGM Paste'!AH949</f>
        <v>0</v>
      </c>
      <c r="O948" s="403">
        <f>'IGM Paste'!O949</f>
        <v>0</v>
      </c>
      <c r="P948">
        <f>'IGM Paste'!BC949</f>
        <v>0</v>
      </c>
    </row>
    <row r="949" spans="1:16" x14ac:dyDescent="0.3">
      <c r="A949" s="334">
        <f>'IGM Paste'!A950</f>
        <v>0</v>
      </c>
      <c r="B949">
        <f>'IGM Paste'!Y950</f>
        <v>0</v>
      </c>
      <c r="C949">
        <f>'IGM Paste'!C950</f>
        <v>0</v>
      </c>
      <c r="D949" s="4">
        <f>'IGM Paste'!D950</f>
        <v>0</v>
      </c>
      <c r="E949">
        <f>'IGM Paste'!E950</f>
        <v>0</v>
      </c>
      <c r="F949">
        <f>'IGM Paste'!AL950</f>
        <v>0</v>
      </c>
      <c r="G949" s="763">
        <f>'IGM Paste'!AB950</f>
        <v>0</v>
      </c>
      <c r="H949" s="5">
        <f>'IGM Paste'!F950</f>
        <v>0</v>
      </c>
      <c r="I949" t="str">
        <f>IF('IGM Paste'!H950=0,"-",'IGM Paste'!H950)</f>
        <v>-</v>
      </c>
      <c r="J949" t="str">
        <f>IF('IGM Paste'!I950=0,"-",'IGM Paste'!I950)</f>
        <v>-</v>
      </c>
      <c r="K949" t="str">
        <f>IF('IGM Paste'!J950=0,"-",'IGM Paste'!J950)</f>
        <v>-</v>
      </c>
      <c r="L949">
        <f>'IGM Paste'!K950</f>
        <v>0</v>
      </c>
      <c r="M949" s="20" t="str">
        <f>IF('IGM Paste'!R950=0,"Flat",'IGM Paste'!R950)</f>
        <v>Flat</v>
      </c>
      <c r="N949" s="177">
        <f>'IGM Paste'!AH950</f>
        <v>0</v>
      </c>
      <c r="O949" s="403">
        <f>'IGM Paste'!O950</f>
        <v>0</v>
      </c>
      <c r="P949">
        <f>'IGM Paste'!BC950</f>
        <v>0</v>
      </c>
    </row>
    <row r="950" spans="1:16" x14ac:dyDescent="0.3">
      <c r="A950" s="334">
        <f>'IGM Paste'!A951</f>
        <v>0</v>
      </c>
      <c r="B950">
        <f>'IGM Paste'!Y951</f>
        <v>0</v>
      </c>
      <c r="C950">
        <f>'IGM Paste'!C951</f>
        <v>0</v>
      </c>
      <c r="D950" s="4">
        <f>'IGM Paste'!D951</f>
        <v>0</v>
      </c>
      <c r="E950">
        <f>'IGM Paste'!E951</f>
        <v>0</v>
      </c>
      <c r="F950">
        <f>'IGM Paste'!AL951</f>
        <v>0</v>
      </c>
      <c r="G950" s="763">
        <f>'IGM Paste'!AB951</f>
        <v>0</v>
      </c>
      <c r="H950" s="5">
        <f>'IGM Paste'!F951</f>
        <v>0</v>
      </c>
      <c r="I950" t="str">
        <f>IF('IGM Paste'!H951=0,"-",'IGM Paste'!H951)</f>
        <v>-</v>
      </c>
      <c r="J950" t="str">
        <f>IF('IGM Paste'!I951=0,"-",'IGM Paste'!I951)</f>
        <v>-</v>
      </c>
      <c r="K950" t="str">
        <f>IF('IGM Paste'!J951=0,"-",'IGM Paste'!J951)</f>
        <v>-</v>
      </c>
      <c r="L950">
        <f>'IGM Paste'!K951</f>
        <v>0</v>
      </c>
      <c r="M950" s="20" t="str">
        <f>IF('IGM Paste'!R951=0,"Flat",'IGM Paste'!R951)</f>
        <v>Flat</v>
      </c>
      <c r="N950" s="177">
        <f>'IGM Paste'!AH951</f>
        <v>0</v>
      </c>
      <c r="O950" s="403">
        <f>'IGM Paste'!O951</f>
        <v>0</v>
      </c>
      <c r="P950">
        <f>'IGM Paste'!BC951</f>
        <v>0</v>
      </c>
    </row>
    <row r="951" spans="1:16" x14ac:dyDescent="0.3">
      <c r="A951" s="334">
        <f>'IGM Paste'!A952</f>
        <v>0</v>
      </c>
      <c r="B951">
        <f>'IGM Paste'!Y952</f>
        <v>0</v>
      </c>
      <c r="C951">
        <f>'IGM Paste'!C952</f>
        <v>0</v>
      </c>
      <c r="D951" s="4">
        <f>'IGM Paste'!D952</f>
        <v>0</v>
      </c>
      <c r="E951">
        <f>'IGM Paste'!E952</f>
        <v>0</v>
      </c>
      <c r="F951">
        <f>'IGM Paste'!AL952</f>
        <v>0</v>
      </c>
      <c r="G951" s="763">
        <f>'IGM Paste'!AB952</f>
        <v>0</v>
      </c>
      <c r="H951" s="5">
        <f>'IGM Paste'!F952</f>
        <v>0</v>
      </c>
      <c r="I951" t="str">
        <f>IF('IGM Paste'!H952=0,"-",'IGM Paste'!H952)</f>
        <v>-</v>
      </c>
      <c r="J951" t="str">
        <f>IF('IGM Paste'!I952=0,"-",'IGM Paste'!I952)</f>
        <v>-</v>
      </c>
      <c r="K951" t="str">
        <f>IF('IGM Paste'!J952=0,"-",'IGM Paste'!J952)</f>
        <v>-</v>
      </c>
      <c r="L951">
        <f>'IGM Paste'!K952</f>
        <v>0</v>
      </c>
      <c r="M951" s="20" t="str">
        <f>IF('IGM Paste'!R952=0,"Flat",'IGM Paste'!R952)</f>
        <v>Flat</v>
      </c>
      <c r="N951" s="177">
        <f>'IGM Paste'!AH952</f>
        <v>0</v>
      </c>
      <c r="O951" s="403">
        <f>'IGM Paste'!O952</f>
        <v>0</v>
      </c>
      <c r="P951">
        <f>'IGM Paste'!BC952</f>
        <v>0</v>
      </c>
    </row>
    <row r="952" spans="1:16" x14ac:dyDescent="0.3">
      <c r="A952" s="334">
        <f>'IGM Paste'!A953</f>
        <v>0</v>
      </c>
      <c r="B952">
        <f>'IGM Paste'!Y953</f>
        <v>0</v>
      </c>
      <c r="C952">
        <f>'IGM Paste'!C953</f>
        <v>0</v>
      </c>
      <c r="D952" s="4">
        <f>'IGM Paste'!D953</f>
        <v>0</v>
      </c>
      <c r="E952">
        <f>'IGM Paste'!E953</f>
        <v>0</v>
      </c>
      <c r="F952">
        <f>'IGM Paste'!AL953</f>
        <v>0</v>
      </c>
      <c r="G952" s="763">
        <f>'IGM Paste'!AB953</f>
        <v>0</v>
      </c>
      <c r="H952" s="5">
        <f>'IGM Paste'!F953</f>
        <v>0</v>
      </c>
      <c r="I952" t="str">
        <f>IF('IGM Paste'!H953=0,"-",'IGM Paste'!H953)</f>
        <v>-</v>
      </c>
      <c r="J952" t="str">
        <f>IF('IGM Paste'!I953=0,"-",'IGM Paste'!I953)</f>
        <v>-</v>
      </c>
      <c r="K952" t="str">
        <f>IF('IGM Paste'!J953=0,"-",'IGM Paste'!J953)</f>
        <v>-</v>
      </c>
      <c r="L952">
        <f>'IGM Paste'!K953</f>
        <v>0</v>
      </c>
      <c r="M952" s="20" t="str">
        <f>IF('IGM Paste'!R953=0,"Flat",'IGM Paste'!R953)</f>
        <v>Flat</v>
      </c>
      <c r="N952" s="177">
        <f>'IGM Paste'!AH953</f>
        <v>0</v>
      </c>
      <c r="O952" s="403">
        <f>'IGM Paste'!O953</f>
        <v>0</v>
      </c>
      <c r="P952">
        <f>'IGM Paste'!BC953</f>
        <v>0</v>
      </c>
    </row>
    <row r="953" spans="1:16" x14ac:dyDescent="0.3">
      <c r="A953" s="334">
        <f>'IGM Paste'!A954</f>
        <v>0</v>
      </c>
      <c r="B953">
        <f>'IGM Paste'!Y954</f>
        <v>0</v>
      </c>
      <c r="C953">
        <f>'IGM Paste'!C954</f>
        <v>0</v>
      </c>
      <c r="D953" s="4">
        <f>'IGM Paste'!D954</f>
        <v>0</v>
      </c>
      <c r="E953">
        <f>'IGM Paste'!E954</f>
        <v>0</v>
      </c>
      <c r="F953">
        <f>'IGM Paste'!AL954</f>
        <v>0</v>
      </c>
      <c r="G953" s="763">
        <f>'IGM Paste'!AB954</f>
        <v>0</v>
      </c>
      <c r="H953" s="5">
        <f>'IGM Paste'!F954</f>
        <v>0</v>
      </c>
      <c r="I953" t="str">
        <f>IF('IGM Paste'!H954=0,"-",'IGM Paste'!H954)</f>
        <v>-</v>
      </c>
      <c r="J953" t="str">
        <f>IF('IGM Paste'!I954=0,"-",'IGM Paste'!I954)</f>
        <v>-</v>
      </c>
      <c r="K953" t="str">
        <f>IF('IGM Paste'!J954=0,"-",'IGM Paste'!J954)</f>
        <v>-</v>
      </c>
      <c r="L953">
        <f>'IGM Paste'!K954</f>
        <v>0</v>
      </c>
      <c r="M953" s="20" t="str">
        <f>IF('IGM Paste'!R954=0,"Flat",'IGM Paste'!R954)</f>
        <v>Flat</v>
      </c>
      <c r="N953" s="177">
        <f>'IGM Paste'!AH954</f>
        <v>0</v>
      </c>
      <c r="O953" s="403">
        <f>'IGM Paste'!O954</f>
        <v>0</v>
      </c>
      <c r="P953">
        <f>'IGM Paste'!BC954</f>
        <v>0</v>
      </c>
    </row>
    <row r="954" spans="1:16" x14ac:dyDescent="0.3">
      <c r="A954" s="334">
        <f>'IGM Paste'!A955</f>
        <v>0</v>
      </c>
      <c r="B954">
        <f>'IGM Paste'!Y955</f>
        <v>0</v>
      </c>
      <c r="C954">
        <f>'IGM Paste'!C955</f>
        <v>0</v>
      </c>
      <c r="D954" s="4">
        <f>'IGM Paste'!D955</f>
        <v>0</v>
      </c>
      <c r="E954">
        <f>'IGM Paste'!E955</f>
        <v>0</v>
      </c>
      <c r="F954">
        <f>'IGM Paste'!AL955</f>
        <v>0</v>
      </c>
      <c r="G954" s="763">
        <f>'IGM Paste'!AB955</f>
        <v>0</v>
      </c>
      <c r="H954" s="5">
        <f>'IGM Paste'!F955</f>
        <v>0</v>
      </c>
      <c r="I954" t="str">
        <f>IF('IGM Paste'!H955=0,"-",'IGM Paste'!H955)</f>
        <v>-</v>
      </c>
      <c r="J954" t="str">
        <f>IF('IGM Paste'!I955=0,"-",'IGM Paste'!I955)</f>
        <v>-</v>
      </c>
      <c r="K954" t="str">
        <f>IF('IGM Paste'!J955=0,"-",'IGM Paste'!J955)</f>
        <v>-</v>
      </c>
      <c r="L954">
        <f>'IGM Paste'!K955</f>
        <v>0</v>
      </c>
      <c r="M954" s="20" t="str">
        <f>IF('IGM Paste'!R955=0,"Flat",'IGM Paste'!R955)</f>
        <v>Flat</v>
      </c>
      <c r="N954" s="177">
        <f>'IGM Paste'!AH955</f>
        <v>0</v>
      </c>
      <c r="O954" s="403">
        <f>'IGM Paste'!O955</f>
        <v>0</v>
      </c>
      <c r="P954">
        <f>'IGM Paste'!BC955</f>
        <v>0</v>
      </c>
    </row>
    <row r="955" spans="1:16" x14ac:dyDescent="0.3">
      <c r="A955" s="334">
        <f>'IGM Paste'!A956</f>
        <v>0</v>
      </c>
      <c r="B955">
        <f>'IGM Paste'!Y956</f>
        <v>0</v>
      </c>
      <c r="C955">
        <f>'IGM Paste'!C956</f>
        <v>0</v>
      </c>
      <c r="D955" s="4">
        <f>'IGM Paste'!D956</f>
        <v>0</v>
      </c>
      <c r="E955">
        <f>'IGM Paste'!E956</f>
        <v>0</v>
      </c>
      <c r="F955">
        <f>'IGM Paste'!AL956</f>
        <v>0</v>
      </c>
      <c r="G955" s="763">
        <f>'IGM Paste'!AB956</f>
        <v>0</v>
      </c>
      <c r="H955" s="5">
        <f>'IGM Paste'!F956</f>
        <v>0</v>
      </c>
      <c r="I955" t="str">
        <f>IF('IGM Paste'!H956=0,"-",'IGM Paste'!H956)</f>
        <v>-</v>
      </c>
      <c r="J955" t="str">
        <f>IF('IGM Paste'!I956=0,"-",'IGM Paste'!I956)</f>
        <v>-</v>
      </c>
      <c r="K955" t="str">
        <f>IF('IGM Paste'!J956=0,"-",'IGM Paste'!J956)</f>
        <v>-</v>
      </c>
      <c r="L955">
        <f>'IGM Paste'!K956</f>
        <v>0</v>
      </c>
      <c r="M955" s="20" t="str">
        <f>IF('IGM Paste'!R956=0,"Flat",'IGM Paste'!R956)</f>
        <v>Flat</v>
      </c>
      <c r="N955" s="177">
        <f>'IGM Paste'!AH956</f>
        <v>0</v>
      </c>
      <c r="O955" s="403">
        <f>'IGM Paste'!O956</f>
        <v>0</v>
      </c>
      <c r="P955">
        <f>'IGM Paste'!BC956</f>
        <v>0</v>
      </c>
    </row>
    <row r="956" spans="1:16" x14ac:dyDescent="0.3">
      <c r="A956" s="334">
        <f>'IGM Paste'!A957</f>
        <v>0</v>
      </c>
      <c r="B956">
        <f>'IGM Paste'!Y957</f>
        <v>0</v>
      </c>
      <c r="C956">
        <f>'IGM Paste'!C957</f>
        <v>0</v>
      </c>
      <c r="D956" s="4">
        <f>'IGM Paste'!D957</f>
        <v>0</v>
      </c>
      <c r="E956">
        <f>'IGM Paste'!E957</f>
        <v>0</v>
      </c>
      <c r="F956">
        <f>'IGM Paste'!AL957</f>
        <v>0</v>
      </c>
      <c r="G956" s="763">
        <f>'IGM Paste'!AB957</f>
        <v>0</v>
      </c>
      <c r="H956" s="5">
        <f>'IGM Paste'!F957</f>
        <v>0</v>
      </c>
      <c r="I956" t="str">
        <f>IF('IGM Paste'!H957=0,"-",'IGM Paste'!H957)</f>
        <v>-</v>
      </c>
      <c r="J956" t="str">
        <f>IF('IGM Paste'!I957=0,"-",'IGM Paste'!I957)</f>
        <v>-</v>
      </c>
      <c r="K956" t="str">
        <f>IF('IGM Paste'!J957=0,"-",'IGM Paste'!J957)</f>
        <v>-</v>
      </c>
      <c r="L956">
        <f>'IGM Paste'!K957</f>
        <v>0</v>
      </c>
      <c r="M956" s="20" t="str">
        <f>IF('IGM Paste'!R957=0,"Flat",'IGM Paste'!R957)</f>
        <v>Flat</v>
      </c>
      <c r="N956" s="177">
        <f>'IGM Paste'!AH957</f>
        <v>0</v>
      </c>
      <c r="O956" s="403">
        <f>'IGM Paste'!O957</f>
        <v>0</v>
      </c>
      <c r="P956">
        <f>'IGM Paste'!BC957</f>
        <v>0</v>
      </c>
    </row>
    <row r="957" spans="1:16" x14ac:dyDescent="0.3">
      <c r="A957" s="334">
        <f>'IGM Paste'!A958</f>
        <v>0</v>
      </c>
      <c r="B957">
        <f>'IGM Paste'!Y958</f>
        <v>0</v>
      </c>
      <c r="C957">
        <f>'IGM Paste'!C958</f>
        <v>0</v>
      </c>
      <c r="D957" s="4">
        <f>'IGM Paste'!D958</f>
        <v>0</v>
      </c>
      <c r="E957">
        <f>'IGM Paste'!E958</f>
        <v>0</v>
      </c>
      <c r="F957">
        <f>'IGM Paste'!AL958</f>
        <v>0</v>
      </c>
      <c r="G957" s="763">
        <f>'IGM Paste'!AB958</f>
        <v>0</v>
      </c>
      <c r="H957" s="5">
        <f>'IGM Paste'!F958</f>
        <v>0</v>
      </c>
      <c r="I957" t="str">
        <f>IF('IGM Paste'!H958=0,"-",'IGM Paste'!H958)</f>
        <v>-</v>
      </c>
      <c r="J957" t="str">
        <f>IF('IGM Paste'!I958=0,"-",'IGM Paste'!I958)</f>
        <v>-</v>
      </c>
      <c r="K957" t="str">
        <f>IF('IGM Paste'!J958=0,"-",'IGM Paste'!J958)</f>
        <v>-</v>
      </c>
      <c r="L957">
        <f>'IGM Paste'!K958</f>
        <v>0</v>
      </c>
      <c r="M957" s="20" t="str">
        <f>IF('IGM Paste'!R958=0,"Flat",'IGM Paste'!R958)</f>
        <v>Flat</v>
      </c>
      <c r="N957" s="177">
        <f>'IGM Paste'!AH958</f>
        <v>0</v>
      </c>
      <c r="O957" s="403">
        <f>'IGM Paste'!O958</f>
        <v>0</v>
      </c>
      <c r="P957">
        <f>'IGM Paste'!BC958</f>
        <v>0</v>
      </c>
    </row>
    <row r="958" spans="1:16" x14ac:dyDescent="0.3">
      <c r="A958" s="334">
        <f>'IGM Paste'!A959</f>
        <v>0</v>
      </c>
      <c r="B958">
        <f>'IGM Paste'!Y959</f>
        <v>0</v>
      </c>
      <c r="C958">
        <f>'IGM Paste'!C959</f>
        <v>0</v>
      </c>
      <c r="D958" s="4">
        <f>'IGM Paste'!D959</f>
        <v>0</v>
      </c>
      <c r="E958">
        <f>'IGM Paste'!E959</f>
        <v>0</v>
      </c>
      <c r="F958">
        <f>'IGM Paste'!AL959</f>
        <v>0</v>
      </c>
      <c r="G958" s="763">
        <f>'IGM Paste'!AB959</f>
        <v>0</v>
      </c>
      <c r="H958" s="5">
        <f>'IGM Paste'!F959</f>
        <v>0</v>
      </c>
      <c r="I958" t="str">
        <f>IF('IGM Paste'!H959=0,"-",'IGM Paste'!H959)</f>
        <v>-</v>
      </c>
      <c r="J958" t="str">
        <f>IF('IGM Paste'!I959=0,"-",'IGM Paste'!I959)</f>
        <v>-</v>
      </c>
      <c r="K958" t="str">
        <f>IF('IGM Paste'!J959=0,"-",'IGM Paste'!J959)</f>
        <v>-</v>
      </c>
      <c r="L958">
        <f>'IGM Paste'!K959</f>
        <v>0</v>
      </c>
      <c r="M958" s="20" t="str">
        <f>IF('IGM Paste'!R959=0,"Flat",'IGM Paste'!R959)</f>
        <v>Flat</v>
      </c>
      <c r="N958" s="177">
        <f>'IGM Paste'!AH959</f>
        <v>0</v>
      </c>
      <c r="O958" s="403">
        <f>'IGM Paste'!O959</f>
        <v>0</v>
      </c>
      <c r="P958">
        <f>'IGM Paste'!BC959</f>
        <v>0</v>
      </c>
    </row>
    <row r="959" spans="1:16" x14ac:dyDescent="0.3">
      <c r="A959" s="334">
        <f>'IGM Paste'!A960</f>
        <v>0</v>
      </c>
      <c r="B959">
        <f>'IGM Paste'!Y960</f>
        <v>0</v>
      </c>
      <c r="C959">
        <f>'IGM Paste'!C960</f>
        <v>0</v>
      </c>
      <c r="D959" s="4">
        <f>'IGM Paste'!D960</f>
        <v>0</v>
      </c>
      <c r="E959">
        <f>'IGM Paste'!E960</f>
        <v>0</v>
      </c>
      <c r="F959">
        <f>'IGM Paste'!AL960</f>
        <v>0</v>
      </c>
      <c r="G959" s="763">
        <f>'IGM Paste'!AB960</f>
        <v>0</v>
      </c>
      <c r="H959" s="5">
        <f>'IGM Paste'!F960</f>
        <v>0</v>
      </c>
      <c r="I959" t="str">
        <f>IF('IGM Paste'!H960=0,"-",'IGM Paste'!H960)</f>
        <v>-</v>
      </c>
      <c r="J959" t="str">
        <f>IF('IGM Paste'!I960=0,"-",'IGM Paste'!I960)</f>
        <v>-</v>
      </c>
      <c r="K959" t="str">
        <f>IF('IGM Paste'!J960=0,"-",'IGM Paste'!J960)</f>
        <v>-</v>
      </c>
      <c r="L959">
        <f>'IGM Paste'!K960</f>
        <v>0</v>
      </c>
      <c r="M959" s="20" t="str">
        <f>IF('IGM Paste'!R960=0,"Flat",'IGM Paste'!R960)</f>
        <v>Flat</v>
      </c>
      <c r="N959" s="177">
        <f>'IGM Paste'!AH960</f>
        <v>0</v>
      </c>
      <c r="O959" s="403">
        <f>'IGM Paste'!O960</f>
        <v>0</v>
      </c>
      <c r="P959">
        <f>'IGM Paste'!BC960</f>
        <v>0</v>
      </c>
    </row>
    <row r="960" spans="1:16" x14ac:dyDescent="0.3">
      <c r="A960" s="334">
        <f>'IGM Paste'!A961</f>
        <v>0</v>
      </c>
      <c r="B960">
        <f>'IGM Paste'!Y961</f>
        <v>0</v>
      </c>
      <c r="C960">
        <f>'IGM Paste'!C961</f>
        <v>0</v>
      </c>
      <c r="D960" s="4">
        <f>'IGM Paste'!D961</f>
        <v>0</v>
      </c>
      <c r="E960">
        <f>'IGM Paste'!E961</f>
        <v>0</v>
      </c>
      <c r="F960">
        <f>'IGM Paste'!AL961</f>
        <v>0</v>
      </c>
      <c r="G960" s="763">
        <f>'IGM Paste'!AB961</f>
        <v>0</v>
      </c>
      <c r="H960" s="5">
        <f>'IGM Paste'!F961</f>
        <v>0</v>
      </c>
      <c r="I960" t="str">
        <f>IF('IGM Paste'!H961=0,"-",'IGM Paste'!H961)</f>
        <v>-</v>
      </c>
      <c r="J960" t="str">
        <f>IF('IGM Paste'!I961=0,"-",'IGM Paste'!I961)</f>
        <v>-</v>
      </c>
      <c r="K960" t="str">
        <f>IF('IGM Paste'!J961=0,"-",'IGM Paste'!J961)</f>
        <v>-</v>
      </c>
      <c r="L960">
        <f>'IGM Paste'!K961</f>
        <v>0</v>
      </c>
      <c r="M960" s="20" t="str">
        <f>IF('IGM Paste'!R961=0,"Flat",'IGM Paste'!R961)</f>
        <v>Flat</v>
      </c>
      <c r="N960" s="177">
        <f>'IGM Paste'!AH961</f>
        <v>0</v>
      </c>
      <c r="O960" s="403">
        <f>'IGM Paste'!O961</f>
        <v>0</v>
      </c>
      <c r="P960">
        <f>'IGM Paste'!BC961</f>
        <v>0</v>
      </c>
    </row>
    <row r="961" spans="1:16" x14ac:dyDescent="0.3">
      <c r="A961" s="334">
        <f>'IGM Paste'!A962</f>
        <v>0</v>
      </c>
      <c r="B961">
        <f>'IGM Paste'!Y962</f>
        <v>0</v>
      </c>
      <c r="C961">
        <f>'IGM Paste'!C962</f>
        <v>0</v>
      </c>
      <c r="D961" s="4">
        <f>'IGM Paste'!D962</f>
        <v>0</v>
      </c>
      <c r="E961">
        <f>'IGM Paste'!E962</f>
        <v>0</v>
      </c>
      <c r="F961">
        <f>'IGM Paste'!AL962</f>
        <v>0</v>
      </c>
      <c r="G961" s="763">
        <f>'IGM Paste'!AB962</f>
        <v>0</v>
      </c>
      <c r="H961" s="5">
        <f>'IGM Paste'!F962</f>
        <v>0</v>
      </c>
      <c r="I961" t="str">
        <f>IF('IGM Paste'!H962=0,"-",'IGM Paste'!H962)</f>
        <v>-</v>
      </c>
      <c r="J961" t="str">
        <f>IF('IGM Paste'!I962=0,"-",'IGM Paste'!I962)</f>
        <v>-</v>
      </c>
      <c r="K961" t="str">
        <f>IF('IGM Paste'!J962=0,"-",'IGM Paste'!J962)</f>
        <v>-</v>
      </c>
      <c r="L961">
        <f>'IGM Paste'!K962</f>
        <v>0</v>
      </c>
      <c r="M961" s="20" t="str">
        <f>IF('IGM Paste'!R962=0,"Flat",'IGM Paste'!R962)</f>
        <v>Flat</v>
      </c>
      <c r="N961" s="177">
        <f>'IGM Paste'!AH962</f>
        <v>0</v>
      </c>
      <c r="O961" s="403">
        <f>'IGM Paste'!O962</f>
        <v>0</v>
      </c>
      <c r="P961">
        <f>'IGM Paste'!BC962</f>
        <v>0</v>
      </c>
    </row>
    <row r="962" spans="1:16" x14ac:dyDescent="0.3">
      <c r="A962" s="334">
        <f>'IGM Paste'!A963</f>
        <v>0</v>
      </c>
      <c r="B962">
        <f>'IGM Paste'!Y963</f>
        <v>0</v>
      </c>
      <c r="C962">
        <f>'IGM Paste'!C963</f>
        <v>0</v>
      </c>
      <c r="D962" s="4">
        <f>'IGM Paste'!D963</f>
        <v>0</v>
      </c>
      <c r="E962">
        <f>'IGM Paste'!E963</f>
        <v>0</v>
      </c>
      <c r="F962">
        <f>'IGM Paste'!AL963</f>
        <v>0</v>
      </c>
      <c r="G962" s="763">
        <f>'IGM Paste'!AB963</f>
        <v>0</v>
      </c>
      <c r="H962" s="5">
        <f>'IGM Paste'!F963</f>
        <v>0</v>
      </c>
      <c r="I962" t="str">
        <f>IF('IGM Paste'!H963=0,"-",'IGM Paste'!H963)</f>
        <v>-</v>
      </c>
      <c r="J962" t="str">
        <f>IF('IGM Paste'!I963=0,"-",'IGM Paste'!I963)</f>
        <v>-</v>
      </c>
      <c r="K962" t="str">
        <f>IF('IGM Paste'!J963=0,"-",'IGM Paste'!J963)</f>
        <v>-</v>
      </c>
      <c r="L962">
        <f>'IGM Paste'!K963</f>
        <v>0</v>
      </c>
      <c r="M962" s="20" t="str">
        <f>IF('IGM Paste'!R963=0,"Flat",'IGM Paste'!R963)</f>
        <v>Flat</v>
      </c>
      <c r="N962" s="177">
        <f>'IGM Paste'!AH963</f>
        <v>0</v>
      </c>
      <c r="O962" s="403">
        <f>'IGM Paste'!O963</f>
        <v>0</v>
      </c>
      <c r="P962">
        <f>'IGM Paste'!BC963</f>
        <v>0</v>
      </c>
    </row>
    <row r="963" spans="1:16" x14ac:dyDescent="0.3">
      <c r="A963" s="334">
        <f>'IGM Paste'!A964</f>
        <v>0</v>
      </c>
      <c r="B963">
        <f>'IGM Paste'!Y964</f>
        <v>0</v>
      </c>
      <c r="C963">
        <f>'IGM Paste'!C964</f>
        <v>0</v>
      </c>
      <c r="D963" s="4">
        <f>'IGM Paste'!D964</f>
        <v>0</v>
      </c>
      <c r="E963">
        <f>'IGM Paste'!E964</f>
        <v>0</v>
      </c>
      <c r="F963">
        <f>'IGM Paste'!AL964</f>
        <v>0</v>
      </c>
      <c r="G963" s="763">
        <f>'IGM Paste'!AB964</f>
        <v>0</v>
      </c>
      <c r="H963" s="5">
        <f>'IGM Paste'!F964</f>
        <v>0</v>
      </c>
      <c r="I963" t="str">
        <f>IF('IGM Paste'!H964=0,"-",'IGM Paste'!H964)</f>
        <v>-</v>
      </c>
      <c r="J963" t="str">
        <f>IF('IGM Paste'!I964=0,"-",'IGM Paste'!I964)</f>
        <v>-</v>
      </c>
      <c r="K963" t="str">
        <f>IF('IGM Paste'!J964=0,"-",'IGM Paste'!J964)</f>
        <v>-</v>
      </c>
      <c r="L963">
        <f>'IGM Paste'!K964</f>
        <v>0</v>
      </c>
      <c r="M963" s="20" t="str">
        <f>IF('IGM Paste'!R964=0,"Flat",'IGM Paste'!R964)</f>
        <v>Flat</v>
      </c>
      <c r="N963" s="177">
        <f>'IGM Paste'!AH964</f>
        <v>0</v>
      </c>
      <c r="O963" s="403">
        <f>'IGM Paste'!O964</f>
        <v>0</v>
      </c>
      <c r="P963">
        <f>'IGM Paste'!BC964</f>
        <v>0</v>
      </c>
    </row>
    <row r="964" spans="1:16" x14ac:dyDescent="0.3">
      <c r="A964" s="334">
        <f>'IGM Paste'!A965</f>
        <v>0</v>
      </c>
      <c r="B964">
        <f>'IGM Paste'!Y965</f>
        <v>0</v>
      </c>
      <c r="C964">
        <f>'IGM Paste'!C965</f>
        <v>0</v>
      </c>
      <c r="D964" s="4">
        <f>'IGM Paste'!D965</f>
        <v>0</v>
      </c>
      <c r="E964">
        <f>'IGM Paste'!E965</f>
        <v>0</v>
      </c>
      <c r="F964">
        <f>'IGM Paste'!AL965</f>
        <v>0</v>
      </c>
      <c r="G964" s="763">
        <f>'IGM Paste'!AB965</f>
        <v>0</v>
      </c>
      <c r="H964" s="5">
        <f>'IGM Paste'!F965</f>
        <v>0</v>
      </c>
      <c r="I964" t="str">
        <f>IF('IGM Paste'!H965=0,"-",'IGM Paste'!H965)</f>
        <v>-</v>
      </c>
      <c r="J964" t="str">
        <f>IF('IGM Paste'!I965=0,"-",'IGM Paste'!I965)</f>
        <v>-</v>
      </c>
      <c r="K964" t="str">
        <f>IF('IGM Paste'!J965=0,"-",'IGM Paste'!J965)</f>
        <v>-</v>
      </c>
      <c r="L964">
        <f>'IGM Paste'!K965</f>
        <v>0</v>
      </c>
      <c r="M964" s="20" t="str">
        <f>IF('IGM Paste'!R965=0,"Flat",'IGM Paste'!R965)</f>
        <v>Flat</v>
      </c>
      <c r="N964" s="177">
        <f>'IGM Paste'!AH965</f>
        <v>0</v>
      </c>
      <c r="O964" s="403">
        <f>'IGM Paste'!O965</f>
        <v>0</v>
      </c>
      <c r="P964">
        <f>'IGM Paste'!BC965</f>
        <v>0</v>
      </c>
    </row>
    <row r="965" spans="1:16" x14ac:dyDescent="0.3">
      <c r="A965" s="334">
        <f>'IGM Paste'!A966</f>
        <v>0</v>
      </c>
      <c r="B965">
        <f>'IGM Paste'!Y966</f>
        <v>0</v>
      </c>
      <c r="C965">
        <f>'IGM Paste'!C966</f>
        <v>0</v>
      </c>
      <c r="D965" s="4">
        <f>'IGM Paste'!D966</f>
        <v>0</v>
      </c>
      <c r="E965">
        <f>'IGM Paste'!E966</f>
        <v>0</v>
      </c>
      <c r="F965">
        <f>'IGM Paste'!AL966</f>
        <v>0</v>
      </c>
      <c r="G965" s="763">
        <f>'IGM Paste'!AB966</f>
        <v>0</v>
      </c>
      <c r="H965" s="5">
        <f>'IGM Paste'!F966</f>
        <v>0</v>
      </c>
      <c r="I965" t="str">
        <f>IF('IGM Paste'!H966=0,"-",'IGM Paste'!H966)</f>
        <v>-</v>
      </c>
      <c r="J965" t="str">
        <f>IF('IGM Paste'!I966=0,"-",'IGM Paste'!I966)</f>
        <v>-</v>
      </c>
      <c r="K965" t="str">
        <f>IF('IGM Paste'!J966=0,"-",'IGM Paste'!J966)</f>
        <v>-</v>
      </c>
      <c r="L965">
        <f>'IGM Paste'!K966</f>
        <v>0</v>
      </c>
      <c r="M965" s="20" t="str">
        <f>IF('IGM Paste'!R966=0,"Flat",'IGM Paste'!R966)</f>
        <v>Flat</v>
      </c>
      <c r="N965" s="177">
        <f>'IGM Paste'!AH966</f>
        <v>0</v>
      </c>
      <c r="O965" s="403">
        <f>'IGM Paste'!O966</f>
        <v>0</v>
      </c>
      <c r="P965">
        <f>'IGM Paste'!BC966</f>
        <v>0</v>
      </c>
    </row>
    <row r="966" spans="1:16" x14ac:dyDescent="0.3">
      <c r="A966" s="334">
        <f>'IGM Paste'!A967</f>
        <v>0</v>
      </c>
      <c r="B966">
        <f>'IGM Paste'!Y967</f>
        <v>0</v>
      </c>
      <c r="C966">
        <f>'IGM Paste'!C967</f>
        <v>0</v>
      </c>
      <c r="D966" s="4">
        <f>'IGM Paste'!D967</f>
        <v>0</v>
      </c>
      <c r="E966">
        <f>'IGM Paste'!E967</f>
        <v>0</v>
      </c>
      <c r="F966">
        <f>'IGM Paste'!AL967</f>
        <v>0</v>
      </c>
      <c r="G966" s="763">
        <f>'IGM Paste'!AB967</f>
        <v>0</v>
      </c>
      <c r="H966" s="5">
        <f>'IGM Paste'!F967</f>
        <v>0</v>
      </c>
      <c r="I966" t="str">
        <f>IF('IGM Paste'!H967=0,"-",'IGM Paste'!H967)</f>
        <v>-</v>
      </c>
      <c r="J966" t="str">
        <f>IF('IGM Paste'!I967=0,"-",'IGM Paste'!I967)</f>
        <v>-</v>
      </c>
      <c r="K966" t="str">
        <f>IF('IGM Paste'!J967=0,"-",'IGM Paste'!J967)</f>
        <v>-</v>
      </c>
      <c r="L966">
        <f>'IGM Paste'!K967</f>
        <v>0</v>
      </c>
      <c r="M966" s="20" t="str">
        <f>IF('IGM Paste'!R967=0,"Flat",'IGM Paste'!R967)</f>
        <v>Flat</v>
      </c>
      <c r="N966" s="177">
        <f>'IGM Paste'!AH967</f>
        <v>0</v>
      </c>
      <c r="O966" s="403">
        <f>'IGM Paste'!O967</f>
        <v>0</v>
      </c>
      <c r="P966">
        <f>'IGM Paste'!BC967</f>
        <v>0</v>
      </c>
    </row>
    <row r="967" spans="1:16" x14ac:dyDescent="0.3">
      <c r="A967" s="334">
        <f>'IGM Paste'!A968</f>
        <v>0</v>
      </c>
      <c r="B967">
        <f>'IGM Paste'!Y968</f>
        <v>0</v>
      </c>
      <c r="C967">
        <f>'IGM Paste'!C968</f>
        <v>0</v>
      </c>
      <c r="D967" s="4">
        <f>'IGM Paste'!D968</f>
        <v>0</v>
      </c>
      <c r="E967">
        <f>'IGM Paste'!E968</f>
        <v>0</v>
      </c>
      <c r="F967">
        <f>'IGM Paste'!AL968</f>
        <v>0</v>
      </c>
      <c r="G967" s="763">
        <f>'IGM Paste'!AB968</f>
        <v>0</v>
      </c>
      <c r="H967" s="5">
        <f>'IGM Paste'!F968</f>
        <v>0</v>
      </c>
      <c r="I967" t="str">
        <f>IF('IGM Paste'!H968=0,"-",'IGM Paste'!H968)</f>
        <v>-</v>
      </c>
      <c r="J967" t="str">
        <f>IF('IGM Paste'!I968=0,"-",'IGM Paste'!I968)</f>
        <v>-</v>
      </c>
      <c r="K967" t="str">
        <f>IF('IGM Paste'!J968=0,"-",'IGM Paste'!J968)</f>
        <v>-</v>
      </c>
      <c r="L967">
        <f>'IGM Paste'!K968</f>
        <v>0</v>
      </c>
      <c r="M967" s="20" t="str">
        <f>IF('IGM Paste'!R968=0,"Flat",'IGM Paste'!R968)</f>
        <v>Flat</v>
      </c>
      <c r="N967" s="177">
        <f>'IGM Paste'!AH968</f>
        <v>0</v>
      </c>
      <c r="O967" s="403">
        <f>'IGM Paste'!O968</f>
        <v>0</v>
      </c>
      <c r="P967">
        <f>'IGM Paste'!BC968</f>
        <v>0</v>
      </c>
    </row>
    <row r="968" spans="1:16" x14ac:dyDescent="0.3">
      <c r="A968" s="334">
        <f>'IGM Paste'!A969</f>
        <v>0</v>
      </c>
      <c r="B968">
        <f>'IGM Paste'!Y969</f>
        <v>0</v>
      </c>
      <c r="C968">
        <f>'IGM Paste'!C969</f>
        <v>0</v>
      </c>
      <c r="D968" s="4">
        <f>'IGM Paste'!D969</f>
        <v>0</v>
      </c>
      <c r="E968">
        <f>'IGM Paste'!E969</f>
        <v>0</v>
      </c>
      <c r="F968">
        <f>'IGM Paste'!AL969</f>
        <v>0</v>
      </c>
      <c r="G968" s="763">
        <f>'IGM Paste'!AB969</f>
        <v>0</v>
      </c>
      <c r="H968" s="5">
        <f>'IGM Paste'!F969</f>
        <v>0</v>
      </c>
      <c r="I968" t="str">
        <f>IF('IGM Paste'!H969=0,"-",'IGM Paste'!H969)</f>
        <v>-</v>
      </c>
      <c r="J968" t="str">
        <f>IF('IGM Paste'!I969=0,"-",'IGM Paste'!I969)</f>
        <v>-</v>
      </c>
      <c r="K968" t="str">
        <f>IF('IGM Paste'!J969=0,"-",'IGM Paste'!J969)</f>
        <v>-</v>
      </c>
      <c r="L968">
        <f>'IGM Paste'!K969</f>
        <v>0</v>
      </c>
      <c r="M968" s="20" t="str">
        <f>IF('IGM Paste'!R969=0,"Flat",'IGM Paste'!R969)</f>
        <v>Flat</v>
      </c>
      <c r="N968" s="177">
        <f>'IGM Paste'!AH969</f>
        <v>0</v>
      </c>
      <c r="O968" s="403">
        <f>'IGM Paste'!O969</f>
        <v>0</v>
      </c>
      <c r="P968">
        <f>'IGM Paste'!BC969</f>
        <v>0</v>
      </c>
    </row>
    <row r="969" spans="1:16" x14ac:dyDescent="0.3">
      <c r="A969" s="334">
        <f>'IGM Paste'!A970</f>
        <v>0</v>
      </c>
      <c r="B969">
        <f>'IGM Paste'!Y970</f>
        <v>0</v>
      </c>
      <c r="C969">
        <f>'IGM Paste'!C970</f>
        <v>0</v>
      </c>
      <c r="D969" s="4">
        <f>'IGM Paste'!D970</f>
        <v>0</v>
      </c>
      <c r="E969">
        <f>'IGM Paste'!E970</f>
        <v>0</v>
      </c>
      <c r="F969">
        <f>'IGM Paste'!AL970</f>
        <v>0</v>
      </c>
      <c r="G969" s="763">
        <f>'IGM Paste'!AB970</f>
        <v>0</v>
      </c>
      <c r="H969" s="5">
        <f>'IGM Paste'!F970</f>
        <v>0</v>
      </c>
      <c r="I969" t="str">
        <f>IF('IGM Paste'!H970=0,"-",'IGM Paste'!H970)</f>
        <v>-</v>
      </c>
      <c r="J969" t="str">
        <f>IF('IGM Paste'!I970=0,"-",'IGM Paste'!I970)</f>
        <v>-</v>
      </c>
      <c r="K969" t="str">
        <f>IF('IGM Paste'!J970=0,"-",'IGM Paste'!J970)</f>
        <v>-</v>
      </c>
      <c r="L969">
        <f>'IGM Paste'!K970</f>
        <v>0</v>
      </c>
      <c r="M969" s="20" t="str">
        <f>IF('IGM Paste'!R970=0,"Flat",'IGM Paste'!R970)</f>
        <v>Flat</v>
      </c>
      <c r="N969" s="177">
        <f>'IGM Paste'!AH970</f>
        <v>0</v>
      </c>
      <c r="O969" s="403">
        <f>'IGM Paste'!O970</f>
        <v>0</v>
      </c>
      <c r="P969">
        <f>'IGM Paste'!BC970</f>
        <v>0</v>
      </c>
    </row>
    <row r="970" spans="1:16" x14ac:dyDescent="0.3">
      <c r="A970" s="334">
        <f>'IGM Paste'!A971</f>
        <v>0</v>
      </c>
      <c r="B970">
        <f>'IGM Paste'!Y971</f>
        <v>0</v>
      </c>
      <c r="C970">
        <f>'IGM Paste'!C971</f>
        <v>0</v>
      </c>
      <c r="D970" s="4">
        <f>'IGM Paste'!D971</f>
        <v>0</v>
      </c>
      <c r="E970">
        <f>'IGM Paste'!E971</f>
        <v>0</v>
      </c>
      <c r="F970">
        <f>'IGM Paste'!AL971</f>
        <v>0</v>
      </c>
      <c r="G970" s="763">
        <f>'IGM Paste'!AB971</f>
        <v>0</v>
      </c>
      <c r="H970" s="5">
        <f>'IGM Paste'!F971</f>
        <v>0</v>
      </c>
      <c r="I970" t="str">
        <f>IF('IGM Paste'!H971=0,"-",'IGM Paste'!H971)</f>
        <v>-</v>
      </c>
      <c r="J970" t="str">
        <f>IF('IGM Paste'!I971=0,"-",'IGM Paste'!I971)</f>
        <v>-</v>
      </c>
      <c r="K970" t="str">
        <f>IF('IGM Paste'!J971=0,"-",'IGM Paste'!J971)</f>
        <v>-</v>
      </c>
      <c r="L970">
        <f>'IGM Paste'!K971</f>
        <v>0</v>
      </c>
      <c r="M970" s="20" t="str">
        <f>IF('IGM Paste'!R971=0,"Flat",'IGM Paste'!R971)</f>
        <v>Flat</v>
      </c>
      <c r="N970" s="177">
        <f>'IGM Paste'!AH971</f>
        <v>0</v>
      </c>
      <c r="O970" s="403">
        <f>'IGM Paste'!O971</f>
        <v>0</v>
      </c>
      <c r="P970">
        <f>'IGM Paste'!BC971</f>
        <v>0</v>
      </c>
    </row>
    <row r="971" spans="1:16" x14ac:dyDescent="0.3">
      <c r="A971" s="334">
        <f>'IGM Paste'!A972</f>
        <v>0</v>
      </c>
      <c r="B971">
        <f>'IGM Paste'!Y972</f>
        <v>0</v>
      </c>
      <c r="C971">
        <f>'IGM Paste'!C972</f>
        <v>0</v>
      </c>
      <c r="D971" s="4">
        <f>'IGM Paste'!D972</f>
        <v>0</v>
      </c>
      <c r="E971">
        <f>'IGM Paste'!E972</f>
        <v>0</v>
      </c>
      <c r="F971">
        <f>'IGM Paste'!AL972</f>
        <v>0</v>
      </c>
      <c r="G971" s="763">
        <f>'IGM Paste'!AB972</f>
        <v>0</v>
      </c>
      <c r="H971" s="5">
        <f>'IGM Paste'!F972</f>
        <v>0</v>
      </c>
      <c r="I971" t="str">
        <f>IF('IGM Paste'!H972=0,"-",'IGM Paste'!H972)</f>
        <v>-</v>
      </c>
      <c r="J971" t="str">
        <f>IF('IGM Paste'!I972=0,"-",'IGM Paste'!I972)</f>
        <v>-</v>
      </c>
      <c r="K971" t="str">
        <f>IF('IGM Paste'!J972=0,"-",'IGM Paste'!J972)</f>
        <v>-</v>
      </c>
      <c r="L971">
        <f>'IGM Paste'!K972</f>
        <v>0</v>
      </c>
      <c r="M971" s="20" t="str">
        <f>IF('IGM Paste'!R972=0,"Flat",'IGM Paste'!R972)</f>
        <v>Flat</v>
      </c>
      <c r="N971" s="177">
        <f>'IGM Paste'!AH972</f>
        <v>0</v>
      </c>
      <c r="O971" s="403">
        <f>'IGM Paste'!O972</f>
        <v>0</v>
      </c>
      <c r="P971">
        <f>'IGM Paste'!BC972</f>
        <v>0</v>
      </c>
    </row>
    <row r="972" spans="1:16" x14ac:dyDescent="0.3">
      <c r="A972" s="334">
        <f>'IGM Paste'!A973</f>
        <v>0</v>
      </c>
      <c r="B972">
        <f>'IGM Paste'!Y973</f>
        <v>0</v>
      </c>
      <c r="C972">
        <f>'IGM Paste'!C973</f>
        <v>0</v>
      </c>
      <c r="D972" s="4">
        <f>'IGM Paste'!D973</f>
        <v>0</v>
      </c>
      <c r="E972">
        <f>'IGM Paste'!E973</f>
        <v>0</v>
      </c>
      <c r="F972">
        <f>'IGM Paste'!AL973</f>
        <v>0</v>
      </c>
      <c r="G972" s="763">
        <f>'IGM Paste'!AB973</f>
        <v>0</v>
      </c>
      <c r="H972" s="5">
        <f>'IGM Paste'!F973</f>
        <v>0</v>
      </c>
      <c r="I972" t="str">
        <f>IF('IGM Paste'!H973=0,"-",'IGM Paste'!H973)</f>
        <v>-</v>
      </c>
      <c r="J972" t="str">
        <f>IF('IGM Paste'!I973=0,"-",'IGM Paste'!I973)</f>
        <v>-</v>
      </c>
      <c r="K972" t="str">
        <f>IF('IGM Paste'!J973=0,"-",'IGM Paste'!J973)</f>
        <v>-</v>
      </c>
      <c r="L972">
        <f>'IGM Paste'!K973</f>
        <v>0</v>
      </c>
      <c r="M972" s="20" t="str">
        <f>IF('IGM Paste'!R973=0,"Flat",'IGM Paste'!R973)</f>
        <v>Flat</v>
      </c>
      <c r="N972" s="177">
        <f>'IGM Paste'!AH973</f>
        <v>0</v>
      </c>
      <c r="O972" s="403">
        <f>'IGM Paste'!O973</f>
        <v>0</v>
      </c>
      <c r="P972">
        <f>'IGM Paste'!BC973</f>
        <v>0</v>
      </c>
    </row>
    <row r="973" spans="1:16" x14ac:dyDescent="0.3">
      <c r="A973" s="334">
        <f>'IGM Paste'!A974</f>
        <v>0</v>
      </c>
      <c r="B973">
        <f>'IGM Paste'!Y974</f>
        <v>0</v>
      </c>
      <c r="C973">
        <f>'IGM Paste'!C974</f>
        <v>0</v>
      </c>
      <c r="D973" s="4">
        <f>'IGM Paste'!D974</f>
        <v>0</v>
      </c>
      <c r="E973">
        <f>'IGM Paste'!E974</f>
        <v>0</v>
      </c>
      <c r="F973">
        <f>'IGM Paste'!AL974</f>
        <v>0</v>
      </c>
      <c r="G973" s="763">
        <f>'IGM Paste'!AB974</f>
        <v>0</v>
      </c>
      <c r="H973" s="5">
        <f>'IGM Paste'!F974</f>
        <v>0</v>
      </c>
      <c r="I973" t="str">
        <f>IF('IGM Paste'!H974=0,"-",'IGM Paste'!H974)</f>
        <v>-</v>
      </c>
      <c r="J973" t="str">
        <f>IF('IGM Paste'!I974=0,"-",'IGM Paste'!I974)</f>
        <v>-</v>
      </c>
      <c r="K973" t="str">
        <f>IF('IGM Paste'!J974=0,"-",'IGM Paste'!J974)</f>
        <v>-</v>
      </c>
      <c r="L973">
        <f>'IGM Paste'!K974</f>
        <v>0</v>
      </c>
      <c r="M973" s="20" t="str">
        <f>IF('IGM Paste'!R974=0,"Flat",'IGM Paste'!R974)</f>
        <v>Flat</v>
      </c>
      <c r="N973" s="177">
        <f>'IGM Paste'!AH974</f>
        <v>0</v>
      </c>
      <c r="O973" s="403">
        <f>'IGM Paste'!O974</f>
        <v>0</v>
      </c>
      <c r="P973">
        <f>'IGM Paste'!BC974</f>
        <v>0</v>
      </c>
    </row>
    <row r="974" spans="1:16" x14ac:dyDescent="0.3">
      <c r="A974" s="334">
        <f>'IGM Paste'!A975</f>
        <v>0</v>
      </c>
      <c r="B974">
        <f>'IGM Paste'!Y975</f>
        <v>0</v>
      </c>
      <c r="C974">
        <f>'IGM Paste'!C975</f>
        <v>0</v>
      </c>
      <c r="D974" s="4">
        <f>'IGM Paste'!D975</f>
        <v>0</v>
      </c>
      <c r="E974">
        <f>'IGM Paste'!E975</f>
        <v>0</v>
      </c>
      <c r="F974">
        <f>'IGM Paste'!AL975</f>
        <v>0</v>
      </c>
      <c r="G974" s="763">
        <f>'IGM Paste'!AB975</f>
        <v>0</v>
      </c>
      <c r="H974" s="5">
        <f>'IGM Paste'!F975</f>
        <v>0</v>
      </c>
      <c r="I974" t="str">
        <f>IF('IGM Paste'!H975=0,"-",'IGM Paste'!H975)</f>
        <v>-</v>
      </c>
      <c r="J974" t="str">
        <f>IF('IGM Paste'!I975=0,"-",'IGM Paste'!I975)</f>
        <v>-</v>
      </c>
      <c r="K974" t="str">
        <f>IF('IGM Paste'!J975=0,"-",'IGM Paste'!J975)</f>
        <v>-</v>
      </c>
      <c r="L974">
        <f>'IGM Paste'!K975</f>
        <v>0</v>
      </c>
      <c r="M974" s="20" t="str">
        <f>IF('IGM Paste'!R975=0,"Flat",'IGM Paste'!R975)</f>
        <v>Flat</v>
      </c>
      <c r="N974" s="177">
        <f>'IGM Paste'!AH975</f>
        <v>0</v>
      </c>
      <c r="O974" s="403">
        <f>'IGM Paste'!O975</f>
        <v>0</v>
      </c>
      <c r="P974">
        <f>'IGM Paste'!BC975</f>
        <v>0</v>
      </c>
    </row>
    <row r="975" spans="1:16" x14ac:dyDescent="0.3">
      <c r="A975" s="334">
        <f>'IGM Paste'!A976</f>
        <v>0</v>
      </c>
      <c r="B975">
        <f>'IGM Paste'!Y976</f>
        <v>0</v>
      </c>
      <c r="C975">
        <f>'IGM Paste'!C976</f>
        <v>0</v>
      </c>
      <c r="D975" s="4">
        <f>'IGM Paste'!D976</f>
        <v>0</v>
      </c>
      <c r="E975">
        <f>'IGM Paste'!E976</f>
        <v>0</v>
      </c>
      <c r="F975">
        <f>'IGM Paste'!AL976</f>
        <v>0</v>
      </c>
      <c r="G975" s="763">
        <f>'IGM Paste'!AB976</f>
        <v>0</v>
      </c>
      <c r="H975" s="5">
        <f>'IGM Paste'!F976</f>
        <v>0</v>
      </c>
      <c r="I975" t="str">
        <f>IF('IGM Paste'!H976=0,"-",'IGM Paste'!H976)</f>
        <v>-</v>
      </c>
      <c r="J975" t="str">
        <f>IF('IGM Paste'!I976=0,"-",'IGM Paste'!I976)</f>
        <v>-</v>
      </c>
      <c r="K975" t="str">
        <f>IF('IGM Paste'!J976=0,"-",'IGM Paste'!J976)</f>
        <v>-</v>
      </c>
      <c r="L975">
        <f>'IGM Paste'!K976</f>
        <v>0</v>
      </c>
      <c r="M975" s="20" t="str">
        <f>IF('IGM Paste'!R976=0,"Flat",'IGM Paste'!R976)</f>
        <v>Flat</v>
      </c>
      <c r="N975" s="177">
        <f>'IGM Paste'!AH976</f>
        <v>0</v>
      </c>
      <c r="O975" s="403">
        <f>'IGM Paste'!O976</f>
        <v>0</v>
      </c>
      <c r="P975">
        <f>'IGM Paste'!BC976</f>
        <v>0</v>
      </c>
    </row>
    <row r="976" spans="1:16" x14ac:dyDescent="0.3">
      <c r="A976" s="334">
        <f>'IGM Paste'!A977</f>
        <v>0</v>
      </c>
      <c r="B976">
        <f>'IGM Paste'!Y977</f>
        <v>0</v>
      </c>
      <c r="C976">
        <f>'IGM Paste'!C977</f>
        <v>0</v>
      </c>
      <c r="D976" s="4">
        <f>'IGM Paste'!D977</f>
        <v>0</v>
      </c>
      <c r="E976">
        <f>'IGM Paste'!E977</f>
        <v>0</v>
      </c>
      <c r="F976">
        <f>'IGM Paste'!AL977</f>
        <v>0</v>
      </c>
      <c r="G976" s="763">
        <f>'IGM Paste'!AB977</f>
        <v>0</v>
      </c>
      <c r="H976" s="5">
        <f>'IGM Paste'!F977</f>
        <v>0</v>
      </c>
      <c r="I976" t="str">
        <f>IF('IGM Paste'!H977=0,"-",'IGM Paste'!H977)</f>
        <v>-</v>
      </c>
      <c r="J976" t="str">
        <f>IF('IGM Paste'!I977=0,"-",'IGM Paste'!I977)</f>
        <v>-</v>
      </c>
      <c r="K976" t="str">
        <f>IF('IGM Paste'!J977=0,"-",'IGM Paste'!J977)</f>
        <v>-</v>
      </c>
      <c r="L976">
        <f>'IGM Paste'!K977</f>
        <v>0</v>
      </c>
      <c r="M976" s="20" t="str">
        <f>IF('IGM Paste'!R977=0,"Flat",'IGM Paste'!R977)</f>
        <v>Flat</v>
      </c>
      <c r="N976" s="177">
        <f>'IGM Paste'!AH977</f>
        <v>0</v>
      </c>
      <c r="O976" s="403">
        <f>'IGM Paste'!O977</f>
        <v>0</v>
      </c>
      <c r="P976">
        <f>'IGM Paste'!BC977</f>
        <v>0</v>
      </c>
    </row>
    <row r="977" spans="1:16" x14ac:dyDescent="0.3">
      <c r="A977" s="334">
        <f>'IGM Paste'!A978</f>
        <v>0</v>
      </c>
      <c r="B977">
        <f>'IGM Paste'!Y978</f>
        <v>0</v>
      </c>
      <c r="C977">
        <f>'IGM Paste'!C978</f>
        <v>0</v>
      </c>
      <c r="D977" s="4">
        <f>'IGM Paste'!D978</f>
        <v>0</v>
      </c>
      <c r="E977">
        <f>'IGM Paste'!E978</f>
        <v>0</v>
      </c>
      <c r="F977">
        <f>'IGM Paste'!AL978</f>
        <v>0</v>
      </c>
      <c r="G977" s="763">
        <f>'IGM Paste'!AB978</f>
        <v>0</v>
      </c>
      <c r="H977" s="5">
        <f>'IGM Paste'!F978</f>
        <v>0</v>
      </c>
      <c r="I977" t="str">
        <f>IF('IGM Paste'!H978=0,"-",'IGM Paste'!H978)</f>
        <v>-</v>
      </c>
      <c r="J977" t="str">
        <f>IF('IGM Paste'!I978=0,"-",'IGM Paste'!I978)</f>
        <v>-</v>
      </c>
      <c r="K977" t="str">
        <f>IF('IGM Paste'!J978=0,"-",'IGM Paste'!J978)</f>
        <v>-</v>
      </c>
      <c r="L977">
        <f>'IGM Paste'!K978</f>
        <v>0</v>
      </c>
      <c r="M977" s="20" t="str">
        <f>IF('IGM Paste'!R978=0,"Flat",'IGM Paste'!R978)</f>
        <v>Flat</v>
      </c>
      <c r="N977" s="177">
        <f>'IGM Paste'!AH978</f>
        <v>0</v>
      </c>
      <c r="O977" s="403">
        <f>'IGM Paste'!O978</f>
        <v>0</v>
      </c>
      <c r="P977">
        <f>'IGM Paste'!BC978</f>
        <v>0</v>
      </c>
    </row>
    <row r="978" spans="1:16" x14ac:dyDescent="0.3">
      <c r="A978" s="334">
        <f>'IGM Paste'!A979</f>
        <v>0</v>
      </c>
      <c r="B978">
        <f>'IGM Paste'!Y979</f>
        <v>0</v>
      </c>
      <c r="C978">
        <f>'IGM Paste'!C979</f>
        <v>0</v>
      </c>
      <c r="D978" s="4">
        <f>'IGM Paste'!D979</f>
        <v>0</v>
      </c>
      <c r="E978">
        <f>'IGM Paste'!E979</f>
        <v>0</v>
      </c>
      <c r="F978">
        <f>'IGM Paste'!AL979</f>
        <v>0</v>
      </c>
      <c r="G978" s="763">
        <f>'IGM Paste'!AB979</f>
        <v>0</v>
      </c>
      <c r="H978" s="5">
        <f>'IGM Paste'!F979</f>
        <v>0</v>
      </c>
      <c r="I978" t="str">
        <f>IF('IGM Paste'!H979=0,"-",'IGM Paste'!H979)</f>
        <v>-</v>
      </c>
      <c r="J978" t="str">
        <f>IF('IGM Paste'!I979=0,"-",'IGM Paste'!I979)</f>
        <v>-</v>
      </c>
      <c r="K978" t="str">
        <f>IF('IGM Paste'!J979=0,"-",'IGM Paste'!J979)</f>
        <v>-</v>
      </c>
      <c r="L978">
        <f>'IGM Paste'!K979</f>
        <v>0</v>
      </c>
      <c r="M978" s="20" t="str">
        <f>IF('IGM Paste'!R979=0,"Flat",'IGM Paste'!R979)</f>
        <v>Flat</v>
      </c>
      <c r="N978" s="177">
        <f>'IGM Paste'!AH979</f>
        <v>0</v>
      </c>
      <c r="O978" s="403">
        <f>'IGM Paste'!O979</f>
        <v>0</v>
      </c>
      <c r="P978">
        <f>'IGM Paste'!BC979</f>
        <v>0</v>
      </c>
    </row>
    <row r="979" spans="1:16" x14ac:dyDescent="0.3">
      <c r="A979" s="334">
        <f>'IGM Paste'!A980</f>
        <v>0</v>
      </c>
      <c r="B979">
        <f>'IGM Paste'!Y980</f>
        <v>0</v>
      </c>
      <c r="C979">
        <f>'IGM Paste'!C980</f>
        <v>0</v>
      </c>
      <c r="D979" s="4">
        <f>'IGM Paste'!D980</f>
        <v>0</v>
      </c>
      <c r="E979">
        <f>'IGM Paste'!E980</f>
        <v>0</v>
      </c>
      <c r="F979">
        <f>'IGM Paste'!AL980</f>
        <v>0</v>
      </c>
      <c r="G979" s="763">
        <f>'IGM Paste'!AB980</f>
        <v>0</v>
      </c>
      <c r="H979" s="5">
        <f>'IGM Paste'!F980</f>
        <v>0</v>
      </c>
      <c r="I979" t="str">
        <f>IF('IGM Paste'!H980=0,"-",'IGM Paste'!H980)</f>
        <v>-</v>
      </c>
      <c r="J979" t="str">
        <f>IF('IGM Paste'!I980=0,"-",'IGM Paste'!I980)</f>
        <v>-</v>
      </c>
      <c r="K979" t="str">
        <f>IF('IGM Paste'!J980=0,"-",'IGM Paste'!J980)</f>
        <v>-</v>
      </c>
      <c r="L979">
        <f>'IGM Paste'!K980</f>
        <v>0</v>
      </c>
      <c r="M979" s="20" t="str">
        <f>IF('IGM Paste'!R980=0,"Flat",'IGM Paste'!R980)</f>
        <v>Flat</v>
      </c>
      <c r="N979" s="177">
        <f>'IGM Paste'!AH980</f>
        <v>0</v>
      </c>
      <c r="O979" s="403">
        <f>'IGM Paste'!O980</f>
        <v>0</v>
      </c>
      <c r="P979">
        <f>'IGM Paste'!BC980</f>
        <v>0</v>
      </c>
    </row>
    <row r="980" spans="1:16" x14ac:dyDescent="0.3">
      <c r="A980" s="334">
        <f>'IGM Paste'!A981</f>
        <v>0</v>
      </c>
      <c r="B980">
        <f>'IGM Paste'!Y981</f>
        <v>0</v>
      </c>
      <c r="C980">
        <f>'IGM Paste'!C981</f>
        <v>0</v>
      </c>
      <c r="D980" s="4">
        <f>'IGM Paste'!D981</f>
        <v>0</v>
      </c>
      <c r="E980">
        <f>'IGM Paste'!E981</f>
        <v>0</v>
      </c>
      <c r="F980">
        <f>'IGM Paste'!AL981</f>
        <v>0</v>
      </c>
      <c r="G980" s="763">
        <f>'IGM Paste'!AB981</f>
        <v>0</v>
      </c>
      <c r="H980" s="5">
        <f>'IGM Paste'!F981</f>
        <v>0</v>
      </c>
      <c r="I980" t="str">
        <f>IF('IGM Paste'!H981=0,"-",'IGM Paste'!H981)</f>
        <v>-</v>
      </c>
      <c r="J980" t="str">
        <f>IF('IGM Paste'!I981=0,"-",'IGM Paste'!I981)</f>
        <v>-</v>
      </c>
      <c r="K980" t="str">
        <f>IF('IGM Paste'!J981=0,"-",'IGM Paste'!J981)</f>
        <v>-</v>
      </c>
      <c r="L980">
        <f>'IGM Paste'!K981</f>
        <v>0</v>
      </c>
      <c r="M980" s="20" t="str">
        <f>IF('IGM Paste'!R981=0,"Flat",'IGM Paste'!R981)</f>
        <v>Flat</v>
      </c>
      <c r="N980" s="177">
        <f>'IGM Paste'!AH981</f>
        <v>0</v>
      </c>
      <c r="O980" s="403">
        <f>'IGM Paste'!O981</f>
        <v>0</v>
      </c>
      <c r="P980">
        <f>'IGM Paste'!BC981</f>
        <v>0</v>
      </c>
    </row>
    <row r="981" spans="1:16" x14ac:dyDescent="0.3">
      <c r="A981" s="334">
        <f>'IGM Paste'!A982</f>
        <v>0</v>
      </c>
      <c r="B981">
        <f>'IGM Paste'!Y982</f>
        <v>0</v>
      </c>
      <c r="C981">
        <f>'IGM Paste'!C982</f>
        <v>0</v>
      </c>
      <c r="D981" s="4">
        <f>'IGM Paste'!D982</f>
        <v>0</v>
      </c>
      <c r="E981">
        <f>'IGM Paste'!E982</f>
        <v>0</v>
      </c>
      <c r="F981">
        <f>'IGM Paste'!AL982</f>
        <v>0</v>
      </c>
      <c r="G981" s="763">
        <f>'IGM Paste'!AB982</f>
        <v>0</v>
      </c>
      <c r="H981" s="5">
        <f>'IGM Paste'!F982</f>
        <v>0</v>
      </c>
      <c r="I981" t="str">
        <f>IF('IGM Paste'!H982=0,"-",'IGM Paste'!H982)</f>
        <v>-</v>
      </c>
      <c r="J981" t="str">
        <f>IF('IGM Paste'!I982=0,"-",'IGM Paste'!I982)</f>
        <v>-</v>
      </c>
      <c r="K981" t="str">
        <f>IF('IGM Paste'!J982=0,"-",'IGM Paste'!J982)</f>
        <v>-</v>
      </c>
      <c r="L981">
        <f>'IGM Paste'!K982</f>
        <v>0</v>
      </c>
      <c r="M981" s="20" t="str">
        <f>IF('IGM Paste'!R982=0,"Flat",'IGM Paste'!R982)</f>
        <v>Flat</v>
      </c>
      <c r="N981" s="177">
        <f>'IGM Paste'!AH982</f>
        <v>0</v>
      </c>
      <c r="O981" s="403">
        <f>'IGM Paste'!O982</f>
        <v>0</v>
      </c>
      <c r="P981">
        <f>'IGM Paste'!BC982</f>
        <v>0</v>
      </c>
    </row>
    <row r="982" spans="1:16" x14ac:dyDescent="0.3">
      <c r="A982" s="334">
        <f>'IGM Paste'!A983</f>
        <v>0</v>
      </c>
      <c r="B982">
        <f>'IGM Paste'!Y983</f>
        <v>0</v>
      </c>
      <c r="C982">
        <f>'IGM Paste'!C983</f>
        <v>0</v>
      </c>
      <c r="D982" s="4">
        <f>'IGM Paste'!D983</f>
        <v>0</v>
      </c>
      <c r="E982">
        <f>'IGM Paste'!E983</f>
        <v>0</v>
      </c>
      <c r="F982">
        <f>'IGM Paste'!AL983</f>
        <v>0</v>
      </c>
      <c r="G982" s="763">
        <f>'IGM Paste'!AB983</f>
        <v>0</v>
      </c>
      <c r="H982" s="5">
        <f>'IGM Paste'!F983</f>
        <v>0</v>
      </c>
      <c r="I982" t="str">
        <f>IF('IGM Paste'!H983=0,"-",'IGM Paste'!H983)</f>
        <v>-</v>
      </c>
      <c r="J982" t="str">
        <f>IF('IGM Paste'!I983=0,"-",'IGM Paste'!I983)</f>
        <v>-</v>
      </c>
      <c r="K982" t="str">
        <f>IF('IGM Paste'!J983=0,"-",'IGM Paste'!J983)</f>
        <v>-</v>
      </c>
      <c r="L982">
        <f>'IGM Paste'!K983</f>
        <v>0</v>
      </c>
      <c r="M982" s="20" t="str">
        <f>IF('IGM Paste'!R983=0,"Flat",'IGM Paste'!R983)</f>
        <v>Flat</v>
      </c>
      <c r="N982" s="177">
        <f>'IGM Paste'!AH983</f>
        <v>0</v>
      </c>
      <c r="O982" s="403">
        <f>'IGM Paste'!O983</f>
        <v>0</v>
      </c>
      <c r="P982">
        <f>'IGM Paste'!BC983</f>
        <v>0</v>
      </c>
    </row>
    <row r="983" spans="1:16" x14ac:dyDescent="0.3">
      <c r="A983" s="334">
        <f>'IGM Paste'!A984</f>
        <v>0</v>
      </c>
      <c r="B983">
        <f>'IGM Paste'!Y984</f>
        <v>0</v>
      </c>
      <c r="C983">
        <f>'IGM Paste'!C984</f>
        <v>0</v>
      </c>
      <c r="D983" s="4">
        <f>'IGM Paste'!D984</f>
        <v>0</v>
      </c>
      <c r="E983">
        <f>'IGM Paste'!E984</f>
        <v>0</v>
      </c>
      <c r="F983">
        <f>'IGM Paste'!AL984</f>
        <v>0</v>
      </c>
      <c r="G983" s="763">
        <f>'IGM Paste'!AB984</f>
        <v>0</v>
      </c>
      <c r="H983" s="5">
        <f>'IGM Paste'!F984</f>
        <v>0</v>
      </c>
      <c r="I983" t="str">
        <f>IF('IGM Paste'!H984=0,"-",'IGM Paste'!H984)</f>
        <v>-</v>
      </c>
      <c r="J983" t="str">
        <f>IF('IGM Paste'!I984=0,"-",'IGM Paste'!I984)</f>
        <v>-</v>
      </c>
      <c r="K983" t="str">
        <f>IF('IGM Paste'!J984=0,"-",'IGM Paste'!J984)</f>
        <v>-</v>
      </c>
      <c r="L983">
        <f>'IGM Paste'!K984</f>
        <v>0</v>
      </c>
      <c r="M983" s="20" t="str">
        <f>IF('IGM Paste'!R984=0,"Flat",'IGM Paste'!R984)</f>
        <v>Flat</v>
      </c>
      <c r="N983" s="177">
        <f>'IGM Paste'!AH984</f>
        <v>0</v>
      </c>
      <c r="O983" s="403">
        <f>'IGM Paste'!O984</f>
        <v>0</v>
      </c>
      <c r="P983">
        <f>'IGM Paste'!BC984</f>
        <v>0</v>
      </c>
    </row>
    <row r="984" spans="1:16" x14ac:dyDescent="0.3">
      <c r="A984" s="334">
        <f>'IGM Paste'!A985</f>
        <v>0</v>
      </c>
      <c r="B984">
        <f>'IGM Paste'!Y985</f>
        <v>0</v>
      </c>
      <c r="C984">
        <f>'IGM Paste'!C985</f>
        <v>0</v>
      </c>
      <c r="D984" s="4">
        <f>'IGM Paste'!D985</f>
        <v>0</v>
      </c>
      <c r="E984">
        <f>'IGM Paste'!E985</f>
        <v>0</v>
      </c>
      <c r="F984">
        <f>'IGM Paste'!AL985</f>
        <v>0</v>
      </c>
      <c r="G984" s="763">
        <f>'IGM Paste'!AB985</f>
        <v>0</v>
      </c>
      <c r="H984" s="5">
        <f>'IGM Paste'!F985</f>
        <v>0</v>
      </c>
      <c r="I984" t="str">
        <f>IF('IGM Paste'!H985=0,"-",'IGM Paste'!H985)</f>
        <v>-</v>
      </c>
      <c r="J984" t="str">
        <f>IF('IGM Paste'!I985=0,"-",'IGM Paste'!I985)</f>
        <v>-</v>
      </c>
      <c r="K984" t="str">
        <f>IF('IGM Paste'!J985=0,"-",'IGM Paste'!J985)</f>
        <v>-</v>
      </c>
      <c r="L984">
        <f>'IGM Paste'!K985</f>
        <v>0</v>
      </c>
      <c r="M984" s="20" t="str">
        <f>IF('IGM Paste'!R985=0,"Flat",'IGM Paste'!R985)</f>
        <v>Flat</v>
      </c>
      <c r="N984" s="177">
        <f>'IGM Paste'!AH985</f>
        <v>0</v>
      </c>
      <c r="O984" s="403">
        <f>'IGM Paste'!O985</f>
        <v>0</v>
      </c>
      <c r="P984">
        <f>'IGM Paste'!BC985</f>
        <v>0</v>
      </c>
    </row>
    <row r="985" spans="1:16" x14ac:dyDescent="0.3">
      <c r="A985" s="334">
        <f>'IGM Paste'!A986</f>
        <v>0</v>
      </c>
      <c r="B985">
        <f>'IGM Paste'!Y986</f>
        <v>0</v>
      </c>
      <c r="C985">
        <f>'IGM Paste'!C986</f>
        <v>0</v>
      </c>
      <c r="D985" s="4">
        <f>'IGM Paste'!D986</f>
        <v>0</v>
      </c>
      <c r="E985">
        <f>'IGM Paste'!E986</f>
        <v>0</v>
      </c>
      <c r="F985">
        <f>'IGM Paste'!AL986</f>
        <v>0</v>
      </c>
      <c r="G985" s="763">
        <f>'IGM Paste'!AB986</f>
        <v>0</v>
      </c>
      <c r="H985" s="5">
        <f>'IGM Paste'!F986</f>
        <v>0</v>
      </c>
      <c r="I985" t="str">
        <f>IF('IGM Paste'!H986=0,"-",'IGM Paste'!H986)</f>
        <v>-</v>
      </c>
      <c r="J985" t="str">
        <f>IF('IGM Paste'!I986=0,"-",'IGM Paste'!I986)</f>
        <v>-</v>
      </c>
      <c r="K985" t="str">
        <f>IF('IGM Paste'!J986=0,"-",'IGM Paste'!J986)</f>
        <v>-</v>
      </c>
      <c r="L985">
        <f>'IGM Paste'!K986</f>
        <v>0</v>
      </c>
      <c r="M985" s="20" t="str">
        <f>IF('IGM Paste'!R986=0,"Flat",'IGM Paste'!R986)</f>
        <v>Flat</v>
      </c>
      <c r="N985" s="177">
        <f>'IGM Paste'!AH986</f>
        <v>0</v>
      </c>
      <c r="O985" s="403">
        <f>'IGM Paste'!O986</f>
        <v>0</v>
      </c>
      <c r="P985">
        <f>'IGM Paste'!BC986</f>
        <v>0</v>
      </c>
    </row>
    <row r="986" spans="1:16" x14ac:dyDescent="0.3">
      <c r="A986" s="334">
        <f>'IGM Paste'!A987</f>
        <v>0</v>
      </c>
      <c r="B986">
        <f>'IGM Paste'!Y987</f>
        <v>0</v>
      </c>
      <c r="C986">
        <f>'IGM Paste'!C987</f>
        <v>0</v>
      </c>
      <c r="D986" s="4">
        <f>'IGM Paste'!D987</f>
        <v>0</v>
      </c>
      <c r="E986">
        <f>'IGM Paste'!E987</f>
        <v>0</v>
      </c>
      <c r="F986">
        <f>'IGM Paste'!AL987</f>
        <v>0</v>
      </c>
      <c r="G986" s="763">
        <f>'IGM Paste'!AB987</f>
        <v>0</v>
      </c>
      <c r="H986" s="5">
        <f>'IGM Paste'!F987</f>
        <v>0</v>
      </c>
      <c r="I986" t="str">
        <f>IF('IGM Paste'!H987=0,"-",'IGM Paste'!H987)</f>
        <v>-</v>
      </c>
      <c r="J986" t="str">
        <f>IF('IGM Paste'!I987=0,"-",'IGM Paste'!I987)</f>
        <v>-</v>
      </c>
      <c r="K986" t="str">
        <f>IF('IGM Paste'!J987=0,"-",'IGM Paste'!J987)</f>
        <v>-</v>
      </c>
      <c r="L986">
        <f>'IGM Paste'!K987</f>
        <v>0</v>
      </c>
      <c r="M986" s="20" t="str">
        <f>IF('IGM Paste'!R987=0,"Flat",'IGM Paste'!R987)</f>
        <v>Flat</v>
      </c>
      <c r="N986" s="177">
        <f>'IGM Paste'!AH987</f>
        <v>0</v>
      </c>
      <c r="O986" s="403">
        <f>'IGM Paste'!O987</f>
        <v>0</v>
      </c>
      <c r="P986">
        <f>'IGM Paste'!BC987</f>
        <v>0</v>
      </c>
    </row>
    <row r="987" spans="1:16" x14ac:dyDescent="0.3">
      <c r="A987" s="334">
        <f>'IGM Paste'!A988</f>
        <v>0</v>
      </c>
      <c r="B987">
        <f>'IGM Paste'!Y988</f>
        <v>0</v>
      </c>
      <c r="C987">
        <f>'IGM Paste'!C988</f>
        <v>0</v>
      </c>
      <c r="D987" s="4">
        <f>'IGM Paste'!D988</f>
        <v>0</v>
      </c>
      <c r="E987">
        <f>'IGM Paste'!E988</f>
        <v>0</v>
      </c>
      <c r="F987">
        <f>'IGM Paste'!AL988</f>
        <v>0</v>
      </c>
      <c r="G987" s="763">
        <f>'IGM Paste'!AB988</f>
        <v>0</v>
      </c>
      <c r="H987" s="5">
        <f>'IGM Paste'!F988</f>
        <v>0</v>
      </c>
      <c r="I987" t="str">
        <f>IF('IGM Paste'!H988=0,"-",'IGM Paste'!H988)</f>
        <v>-</v>
      </c>
      <c r="J987" t="str">
        <f>IF('IGM Paste'!I988=0,"-",'IGM Paste'!I988)</f>
        <v>-</v>
      </c>
      <c r="K987" t="str">
        <f>IF('IGM Paste'!J988=0,"-",'IGM Paste'!J988)</f>
        <v>-</v>
      </c>
      <c r="L987">
        <f>'IGM Paste'!K988</f>
        <v>0</v>
      </c>
      <c r="M987" s="20" t="str">
        <f>IF('IGM Paste'!R988=0,"Flat",'IGM Paste'!R988)</f>
        <v>Flat</v>
      </c>
      <c r="N987" s="177">
        <f>'IGM Paste'!AH988</f>
        <v>0</v>
      </c>
      <c r="O987" s="403">
        <f>'IGM Paste'!O988</f>
        <v>0</v>
      </c>
      <c r="P987">
        <f>'IGM Paste'!BC988</f>
        <v>0</v>
      </c>
    </row>
    <row r="988" spans="1:16" x14ac:dyDescent="0.3">
      <c r="A988" s="334">
        <f>'IGM Paste'!A989</f>
        <v>0</v>
      </c>
      <c r="B988">
        <f>'IGM Paste'!Y989</f>
        <v>0</v>
      </c>
      <c r="C988">
        <f>'IGM Paste'!C989</f>
        <v>0</v>
      </c>
      <c r="D988" s="4">
        <f>'IGM Paste'!D989</f>
        <v>0</v>
      </c>
      <c r="E988">
        <f>'IGM Paste'!E989</f>
        <v>0</v>
      </c>
      <c r="F988">
        <f>'IGM Paste'!AL989</f>
        <v>0</v>
      </c>
      <c r="G988" s="763">
        <f>'IGM Paste'!AB989</f>
        <v>0</v>
      </c>
      <c r="H988" s="5">
        <f>'IGM Paste'!F989</f>
        <v>0</v>
      </c>
      <c r="I988" t="str">
        <f>IF('IGM Paste'!H989=0,"-",'IGM Paste'!H989)</f>
        <v>-</v>
      </c>
      <c r="J988" t="str">
        <f>IF('IGM Paste'!I989=0,"-",'IGM Paste'!I989)</f>
        <v>-</v>
      </c>
      <c r="K988" t="str">
        <f>IF('IGM Paste'!J989=0,"-",'IGM Paste'!J989)</f>
        <v>-</v>
      </c>
      <c r="L988">
        <f>'IGM Paste'!K989</f>
        <v>0</v>
      </c>
      <c r="M988" s="20" t="str">
        <f>IF('IGM Paste'!R989=0,"Flat",'IGM Paste'!R989)</f>
        <v>Flat</v>
      </c>
      <c r="N988" s="177">
        <f>'IGM Paste'!AH989</f>
        <v>0</v>
      </c>
      <c r="O988" s="403">
        <f>'IGM Paste'!O989</f>
        <v>0</v>
      </c>
      <c r="P988">
        <f>'IGM Paste'!BC989</f>
        <v>0</v>
      </c>
    </row>
    <row r="989" spans="1:16" x14ac:dyDescent="0.3">
      <c r="A989" s="334">
        <f>'IGM Paste'!A990</f>
        <v>0</v>
      </c>
      <c r="B989">
        <f>'IGM Paste'!Y990</f>
        <v>0</v>
      </c>
      <c r="C989">
        <f>'IGM Paste'!C990</f>
        <v>0</v>
      </c>
      <c r="D989" s="4">
        <f>'IGM Paste'!D990</f>
        <v>0</v>
      </c>
      <c r="E989">
        <f>'IGM Paste'!E990</f>
        <v>0</v>
      </c>
      <c r="F989">
        <f>'IGM Paste'!AL990</f>
        <v>0</v>
      </c>
      <c r="G989" s="763">
        <f>'IGM Paste'!AB990</f>
        <v>0</v>
      </c>
      <c r="H989" s="5">
        <f>'IGM Paste'!F990</f>
        <v>0</v>
      </c>
      <c r="I989" t="str">
        <f>IF('IGM Paste'!H990=0,"-",'IGM Paste'!H990)</f>
        <v>-</v>
      </c>
      <c r="J989" t="str">
        <f>IF('IGM Paste'!I990=0,"-",'IGM Paste'!I990)</f>
        <v>-</v>
      </c>
      <c r="K989" t="str">
        <f>IF('IGM Paste'!J990=0,"-",'IGM Paste'!J990)</f>
        <v>-</v>
      </c>
      <c r="L989">
        <f>'IGM Paste'!K990</f>
        <v>0</v>
      </c>
      <c r="M989" s="20" t="str">
        <f>IF('IGM Paste'!R990=0,"Flat",'IGM Paste'!R990)</f>
        <v>Flat</v>
      </c>
      <c r="N989" s="177">
        <f>'IGM Paste'!AH990</f>
        <v>0</v>
      </c>
      <c r="O989" s="403">
        <f>'IGM Paste'!O990</f>
        <v>0</v>
      </c>
      <c r="P989">
        <f>'IGM Paste'!BC990</f>
        <v>0</v>
      </c>
    </row>
    <row r="990" spans="1:16" x14ac:dyDescent="0.3">
      <c r="A990" s="334">
        <f>'IGM Paste'!A991</f>
        <v>0</v>
      </c>
      <c r="B990">
        <f>'IGM Paste'!Y991</f>
        <v>0</v>
      </c>
      <c r="C990">
        <f>'IGM Paste'!C991</f>
        <v>0</v>
      </c>
      <c r="D990" s="4">
        <f>'IGM Paste'!D991</f>
        <v>0</v>
      </c>
      <c r="E990">
        <f>'IGM Paste'!E991</f>
        <v>0</v>
      </c>
      <c r="F990">
        <f>'IGM Paste'!AL991</f>
        <v>0</v>
      </c>
      <c r="G990" s="763">
        <f>'IGM Paste'!AB991</f>
        <v>0</v>
      </c>
      <c r="H990" s="5">
        <f>'IGM Paste'!F991</f>
        <v>0</v>
      </c>
      <c r="I990" t="str">
        <f>IF('IGM Paste'!H991=0,"-",'IGM Paste'!H991)</f>
        <v>-</v>
      </c>
      <c r="J990" t="str">
        <f>IF('IGM Paste'!I991=0,"-",'IGM Paste'!I991)</f>
        <v>-</v>
      </c>
      <c r="K990" t="str">
        <f>IF('IGM Paste'!J991=0,"-",'IGM Paste'!J991)</f>
        <v>-</v>
      </c>
      <c r="L990">
        <f>'IGM Paste'!K991</f>
        <v>0</v>
      </c>
      <c r="M990" s="20" t="str">
        <f>IF('IGM Paste'!R991=0,"Flat",'IGM Paste'!R991)</f>
        <v>Flat</v>
      </c>
      <c r="N990" s="177">
        <f>'IGM Paste'!AH991</f>
        <v>0</v>
      </c>
      <c r="O990" s="403">
        <f>'IGM Paste'!O991</f>
        <v>0</v>
      </c>
      <c r="P990">
        <f>'IGM Paste'!BC991</f>
        <v>0</v>
      </c>
    </row>
    <row r="991" spans="1:16" x14ac:dyDescent="0.3">
      <c r="A991" s="334">
        <f>'IGM Paste'!A992</f>
        <v>0</v>
      </c>
      <c r="B991">
        <f>'IGM Paste'!Y992</f>
        <v>0</v>
      </c>
      <c r="C991">
        <f>'IGM Paste'!C992</f>
        <v>0</v>
      </c>
      <c r="D991" s="4">
        <f>'IGM Paste'!D992</f>
        <v>0</v>
      </c>
      <c r="E991">
        <f>'IGM Paste'!E992</f>
        <v>0</v>
      </c>
      <c r="F991">
        <f>'IGM Paste'!AL992</f>
        <v>0</v>
      </c>
      <c r="G991" s="763">
        <f>'IGM Paste'!AB992</f>
        <v>0</v>
      </c>
      <c r="H991" s="5">
        <f>'IGM Paste'!F992</f>
        <v>0</v>
      </c>
      <c r="I991" t="str">
        <f>IF('IGM Paste'!H992=0,"-",'IGM Paste'!H992)</f>
        <v>-</v>
      </c>
      <c r="J991" t="str">
        <f>IF('IGM Paste'!I992=0,"-",'IGM Paste'!I992)</f>
        <v>-</v>
      </c>
      <c r="K991" t="str">
        <f>IF('IGM Paste'!J992=0,"-",'IGM Paste'!J992)</f>
        <v>-</v>
      </c>
      <c r="L991">
        <f>'IGM Paste'!K992</f>
        <v>0</v>
      </c>
      <c r="M991" s="20" t="str">
        <f>IF('IGM Paste'!R992=0,"Flat",'IGM Paste'!R992)</f>
        <v>Flat</v>
      </c>
      <c r="N991" s="177">
        <f>'IGM Paste'!AH992</f>
        <v>0</v>
      </c>
      <c r="O991" s="403">
        <f>'IGM Paste'!O992</f>
        <v>0</v>
      </c>
      <c r="P991">
        <f>'IGM Paste'!BC992</f>
        <v>0</v>
      </c>
    </row>
    <row r="992" spans="1:16" x14ac:dyDescent="0.3">
      <c r="A992" s="334">
        <f>'IGM Paste'!A993</f>
        <v>0</v>
      </c>
      <c r="B992">
        <f>'IGM Paste'!Y993</f>
        <v>0</v>
      </c>
      <c r="C992">
        <f>'IGM Paste'!C993</f>
        <v>0</v>
      </c>
      <c r="D992" s="4">
        <f>'IGM Paste'!D993</f>
        <v>0</v>
      </c>
      <c r="E992">
        <f>'IGM Paste'!E993</f>
        <v>0</v>
      </c>
      <c r="F992">
        <f>'IGM Paste'!AL993</f>
        <v>0</v>
      </c>
      <c r="G992" s="763">
        <f>'IGM Paste'!AB993</f>
        <v>0</v>
      </c>
      <c r="H992" s="5">
        <f>'IGM Paste'!F993</f>
        <v>0</v>
      </c>
      <c r="I992" t="str">
        <f>IF('IGM Paste'!H993=0,"-",'IGM Paste'!H993)</f>
        <v>-</v>
      </c>
      <c r="J992" t="str">
        <f>IF('IGM Paste'!I993=0,"-",'IGM Paste'!I993)</f>
        <v>-</v>
      </c>
      <c r="K992" t="str">
        <f>IF('IGM Paste'!J993=0,"-",'IGM Paste'!J993)</f>
        <v>-</v>
      </c>
      <c r="L992">
        <f>'IGM Paste'!K993</f>
        <v>0</v>
      </c>
      <c r="M992" s="20" t="str">
        <f>IF('IGM Paste'!R993=0,"Flat",'IGM Paste'!R993)</f>
        <v>Flat</v>
      </c>
      <c r="N992" s="177">
        <f>'IGM Paste'!AH993</f>
        <v>0</v>
      </c>
      <c r="O992" s="403">
        <f>'IGM Paste'!O993</f>
        <v>0</v>
      </c>
      <c r="P992">
        <f>'IGM Paste'!BC993</f>
        <v>0</v>
      </c>
    </row>
    <row r="993" spans="1:16" x14ac:dyDescent="0.3">
      <c r="A993" s="334">
        <f>'IGM Paste'!A994</f>
        <v>0</v>
      </c>
      <c r="B993">
        <f>'IGM Paste'!Y994</f>
        <v>0</v>
      </c>
      <c r="C993">
        <f>'IGM Paste'!C994</f>
        <v>0</v>
      </c>
      <c r="D993" s="4">
        <f>'IGM Paste'!D994</f>
        <v>0</v>
      </c>
      <c r="E993">
        <f>'IGM Paste'!E994</f>
        <v>0</v>
      </c>
      <c r="F993">
        <f>'IGM Paste'!AL994</f>
        <v>0</v>
      </c>
      <c r="G993" s="763">
        <f>'IGM Paste'!AB994</f>
        <v>0</v>
      </c>
      <c r="H993" s="5">
        <f>'IGM Paste'!F994</f>
        <v>0</v>
      </c>
      <c r="I993" t="str">
        <f>IF('IGM Paste'!H994=0,"-",'IGM Paste'!H994)</f>
        <v>-</v>
      </c>
      <c r="J993" t="str">
        <f>IF('IGM Paste'!I994=0,"-",'IGM Paste'!I994)</f>
        <v>-</v>
      </c>
      <c r="K993" t="str">
        <f>IF('IGM Paste'!J994=0,"-",'IGM Paste'!J994)</f>
        <v>-</v>
      </c>
      <c r="L993">
        <f>'IGM Paste'!K994</f>
        <v>0</v>
      </c>
      <c r="M993" s="20" t="str">
        <f>IF('IGM Paste'!R994=0,"Flat",'IGM Paste'!R994)</f>
        <v>Flat</v>
      </c>
      <c r="N993" s="177">
        <f>'IGM Paste'!AH994</f>
        <v>0</v>
      </c>
      <c r="O993" s="403">
        <f>'IGM Paste'!O994</f>
        <v>0</v>
      </c>
      <c r="P993">
        <f>'IGM Paste'!BC994</f>
        <v>0</v>
      </c>
    </row>
    <row r="994" spans="1:16" x14ac:dyDescent="0.3">
      <c r="A994" s="334">
        <f>'IGM Paste'!A995</f>
        <v>0</v>
      </c>
      <c r="B994">
        <f>'IGM Paste'!Y995</f>
        <v>0</v>
      </c>
      <c r="C994">
        <f>'IGM Paste'!C995</f>
        <v>0</v>
      </c>
      <c r="D994" s="4">
        <f>'IGM Paste'!D995</f>
        <v>0</v>
      </c>
      <c r="E994">
        <f>'IGM Paste'!E995</f>
        <v>0</v>
      </c>
      <c r="F994">
        <f>'IGM Paste'!AL995</f>
        <v>0</v>
      </c>
      <c r="G994" s="763">
        <f>'IGM Paste'!AB995</f>
        <v>0</v>
      </c>
      <c r="H994" s="5">
        <f>'IGM Paste'!F995</f>
        <v>0</v>
      </c>
      <c r="I994" t="str">
        <f>IF('IGM Paste'!H995=0,"-",'IGM Paste'!H995)</f>
        <v>-</v>
      </c>
      <c r="J994" t="str">
        <f>IF('IGM Paste'!I995=0,"-",'IGM Paste'!I995)</f>
        <v>-</v>
      </c>
      <c r="K994" t="str">
        <f>IF('IGM Paste'!J995=0,"-",'IGM Paste'!J995)</f>
        <v>-</v>
      </c>
      <c r="L994">
        <f>'IGM Paste'!K995</f>
        <v>0</v>
      </c>
      <c r="M994" s="20" t="str">
        <f>IF('IGM Paste'!R995=0,"Flat",'IGM Paste'!R995)</f>
        <v>Flat</v>
      </c>
      <c r="N994" s="177">
        <f>'IGM Paste'!AH995</f>
        <v>0</v>
      </c>
      <c r="O994" s="403">
        <f>'IGM Paste'!O995</f>
        <v>0</v>
      </c>
      <c r="P994">
        <f>'IGM Paste'!BC995</f>
        <v>0</v>
      </c>
    </row>
    <row r="995" spans="1:16" x14ac:dyDescent="0.3">
      <c r="A995" s="334">
        <f>'IGM Paste'!A996</f>
        <v>0</v>
      </c>
      <c r="B995">
        <f>'IGM Paste'!Y996</f>
        <v>0</v>
      </c>
      <c r="C995">
        <f>'IGM Paste'!C996</f>
        <v>0</v>
      </c>
      <c r="D995" s="4">
        <f>'IGM Paste'!D996</f>
        <v>0</v>
      </c>
      <c r="E995">
        <f>'IGM Paste'!E996</f>
        <v>0</v>
      </c>
      <c r="F995">
        <f>'IGM Paste'!AL996</f>
        <v>0</v>
      </c>
      <c r="G995" s="763">
        <f>'IGM Paste'!AB996</f>
        <v>0</v>
      </c>
      <c r="H995" s="5">
        <f>'IGM Paste'!F996</f>
        <v>0</v>
      </c>
      <c r="I995" t="str">
        <f>IF('IGM Paste'!H996=0,"-",'IGM Paste'!H996)</f>
        <v>-</v>
      </c>
      <c r="J995" t="str">
        <f>IF('IGM Paste'!I996=0,"-",'IGM Paste'!I996)</f>
        <v>-</v>
      </c>
      <c r="K995" t="str">
        <f>IF('IGM Paste'!J996=0,"-",'IGM Paste'!J996)</f>
        <v>-</v>
      </c>
      <c r="L995">
        <f>'IGM Paste'!K996</f>
        <v>0</v>
      </c>
      <c r="M995" s="20" t="str">
        <f>IF('IGM Paste'!R996=0,"Flat",'IGM Paste'!R996)</f>
        <v>Flat</v>
      </c>
      <c r="N995" s="177">
        <f>'IGM Paste'!AH996</f>
        <v>0</v>
      </c>
      <c r="O995" s="403">
        <f>'IGM Paste'!O996</f>
        <v>0</v>
      </c>
      <c r="P995">
        <f>'IGM Paste'!BC996</f>
        <v>0</v>
      </c>
    </row>
    <row r="996" spans="1:16" x14ac:dyDescent="0.3">
      <c r="A996" s="334">
        <f>'IGM Paste'!A997</f>
        <v>0</v>
      </c>
      <c r="B996">
        <f>'IGM Paste'!Y997</f>
        <v>0</v>
      </c>
      <c r="C996">
        <f>'IGM Paste'!C997</f>
        <v>0</v>
      </c>
      <c r="D996" s="4">
        <f>'IGM Paste'!D997</f>
        <v>0</v>
      </c>
      <c r="E996">
        <f>'IGM Paste'!E997</f>
        <v>0</v>
      </c>
      <c r="F996">
        <f>'IGM Paste'!AL997</f>
        <v>0</v>
      </c>
      <c r="G996" s="763">
        <f>'IGM Paste'!AB997</f>
        <v>0</v>
      </c>
      <c r="H996" s="5">
        <f>'IGM Paste'!F997</f>
        <v>0</v>
      </c>
      <c r="I996" t="str">
        <f>IF('IGM Paste'!H997=0,"-",'IGM Paste'!H997)</f>
        <v>-</v>
      </c>
      <c r="J996" t="str">
        <f>IF('IGM Paste'!I997=0,"-",'IGM Paste'!I997)</f>
        <v>-</v>
      </c>
      <c r="K996" t="str">
        <f>IF('IGM Paste'!J997=0,"-",'IGM Paste'!J997)</f>
        <v>-</v>
      </c>
      <c r="L996">
        <f>'IGM Paste'!K997</f>
        <v>0</v>
      </c>
      <c r="M996" s="20" t="str">
        <f>IF('IGM Paste'!R997=0,"Flat",'IGM Paste'!R997)</f>
        <v>Flat</v>
      </c>
      <c r="N996" s="177">
        <f>'IGM Paste'!AH997</f>
        <v>0</v>
      </c>
      <c r="O996" s="403">
        <f>'IGM Paste'!O997</f>
        <v>0</v>
      </c>
      <c r="P996">
        <f>'IGM Paste'!BC997</f>
        <v>0</v>
      </c>
    </row>
    <row r="997" spans="1:16" x14ac:dyDescent="0.3">
      <c r="A997" s="334">
        <f>'IGM Paste'!A998</f>
        <v>0</v>
      </c>
      <c r="B997">
        <f>'IGM Paste'!Y998</f>
        <v>0</v>
      </c>
      <c r="C997">
        <f>'IGM Paste'!C998</f>
        <v>0</v>
      </c>
      <c r="D997" s="4">
        <f>'IGM Paste'!D998</f>
        <v>0</v>
      </c>
      <c r="E997">
        <f>'IGM Paste'!E998</f>
        <v>0</v>
      </c>
      <c r="F997">
        <f>'IGM Paste'!AL998</f>
        <v>0</v>
      </c>
      <c r="G997" s="763">
        <f>'IGM Paste'!AB998</f>
        <v>0</v>
      </c>
      <c r="H997" s="5">
        <f>'IGM Paste'!F998</f>
        <v>0</v>
      </c>
      <c r="I997" t="str">
        <f>IF('IGM Paste'!H998=0,"-",'IGM Paste'!H998)</f>
        <v>-</v>
      </c>
      <c r="J997" t="str">
        <f>IF('IGM Paste'!I998=0,"-",'IGM Paste'!I998)</f>
        <v>-</v>
      </c>
      <c r="K997" t="str">
        <f>IF('IGM Paste'!J998=0,"-",'IGM Paste'!J998)</f>
        <v>-</v>
      </c>
      <c r="L997">
        <f>'IGM Paste'!K998</f>
        <v>0</v>
      </c>
      <c r="M997" s="20" t="str">
        <f>IF('IGM Paste'!R998=0,"Flat",'IGM Paste'!R998)</f>
        <v>Flat</v>
      </c>
      <c r="N997" s="177">
        <f>'IGM Paste'!AH998</f>
        <v>0</v>
      </c>
      <c r="O997" s="403">
        <f>'IGM Paste'!O998</f>
        <v>0</v>
      </c>
      <c r="P997">
        <f>'IGM Paste'!BC998</f>
        <v>0</v>
      </c>
    </row>
    <row r="998" spans="1:16" x14ac:dyDescent="0.3">
      <c r="A998" s="334">
        <f>'IGM Paste'!A999</f>
        <v>0</v>
      </c>
      <c r="B998">
        <f>'IGM Paste'!Y999</f>
        <v>0</v>
      </c>
      <c r="C998">
        <f>'IGM Paste'!C999</f>
        <v>0</v>
      </c>
      <c r="D998" s="4">
        <f>'IGM Paste'!D999</f>
        <v>0</v>
      </c>
      <c r="E998">
        <f>'IGM Paste'!E999</f>
        <v>0</v>
      </c>
      <c r="F998">
        <f>'IGM Paste'!AL999</f>
        <v>0</v>
      </c>
      <c r="G998" s="763">
        <f>'IGM Paste'!AB999</f>
        <v>0</v>
      </c>
      <c r="H998" s="5">
        <f>'IGM Paste'!F999</f>
        <v>0</v>
      </c>
      <c r="I998" t="str">
        <f>IF('IGM Paste'!H999=0,"-",'IGM Paste'!H999)</f>
        <v>-</v>
      </c>
      <c r="J998" t="str">
        <f>IF('IGM Paste'!I999=0,"-",'IGM Paste'!I999)</f>
        <v>-</v>
      </c>
      <c r="K998" t="str">
        <f>IF('IGM Paste'!J999=0,"-",'IGM Paste'!J999)</f>
        <v>-</v>
      </c>
      <c r="L998">
        <f>'IGM Paste'!K999</f>
        <v>0</v>
      </c>
      <c r="M998" s="20" t="str">
        <f>IF('IGM Paste'!R999=0,"Flat",'IGM Paste'!R999)</f>
        <v>Flat</v>
      </c>
      <c r="N998" s="177">
        <f>'IGM Paste'!AH999</f>
        <v>0</v>
      </c>
      <c r="O998" s="403">
        <f>'IGM Paste'!O999</f>
        <v>0</v>
      </c>
      <c r="P998">
        <f>'IGM Paste'!BC999</f>
        <v>0</v>
      </c>
    </row>
    <row r="999" spans="1:16" x14ac:dyDescent="0.3">
      <c r="A999" s="334">
        <f>'IGM Paste'!A1000</f>
        <v>0</v>
      </c>
      <c r="B999">
        <f>'IGM Paste'!Y1000</f>
        <v>0</v>
      </c>
      <c r="C999">
        <f>'IGM Paste'!C1000</f>
        <v>0</v>
      </c>
      <c r="D999" s="4">
        <f>'IGM Paste'!D1000</f>
        <v>0</v>
      </c>
      <c r="E999">
        <f>'IGM Paste'!E1000</f>
        <v>0</v>
      </c>
      <c r="F999">
        <f>'IGM Paste'!AL1000</f>
        <v>0</v>
      </c>
      <c r="G999" s="763">
        <f>'IGM Paste'!AB1000</f>
        <v>0</v>
      </c>
      <c r="H999" s="5">
        <f>'IGM Paste'!F1000</f>
        <v>0</v>
      </c>
      <c r="I999" t="str">
        <f>IF('IGM Paste'!H1000=0,"-",'IGM Paste'!H1000)</f>
        <v>-</v>
      </c>
      <c r="J999" t="str">
        <f>IF('IGM Paste'!I1000=0,"-",'IGM Paste'!I1000)</f>
        <v>-</v>
      </c>
      <c r="K999" t="str">
        <f>IF('IGM Paste'!J1000=0,"-",'IGM Paste'!J1000)</f>
        <v>-</v>
      </c>
      <c r="L999">
        <f>'IGM Paste'!K1000</f>
        <v>0</v>
      </c>
      <c r="M999" s="20" t="str">
        <f>IF('IGM Paste'!R1000=0,"Flat",'IGM Paste'!R1000)</f>
        <v>Flat</v>
      </c>
      <c r="N999" s="177">
        <f>'IGM Paste'!AH1000</f>
        <v>0</v>
      </c>
      <c r="O999" s="403">
        <f>'IGM Paste'!O1000</f>
        <v>0</v>
      </c>
      <c r="P999">
        <f>'IGM Paste'!BC1000</f>
        <v>0</v>
      </c>
    </row>
    <row r="1000" spans="1:16" x14ac:dyDescent="0.3">
      <c r="A1000" s="334">
        <f>'IGM Paste'!A1001</f>
        <v>0</v>
      </c>
      <c r="B1000">
        <f>'IGM Paste'!Y1001</f>
        <v>0</v>
      </c>
      <c r="C1000">
        <f>'IGM Paste'!C1001</f>
        <v>0</v>
      </c>
      <c r="D1000" s="4">
        <f>'IGM Paste'!D1001</f>
        <v>0</v>
      </c>
      <c r="E1000">
        <f>'IGM Paste'!E1001</f>
        <v>0</v>
      </c>
      <c r="F1000">
        <f>'IGM Paste'!AL1001</f>
        <v>0</v>
      </c>
      <c r="G1000" s="763">
        <f>'IGM Paste'!AB1001</f>
        <v>0</v>
      </c>
      <c r="H1000" s="5">
        <f>'IGM Paste'!F1001</f>
        <v>0</v>
      </c>
      <c r="I1000" t="str">
        <f>IF('IGM Paste'!H1001=0,"-",'IGM Paste'!H1001)</f>
        <v>-</v>
      </c>
      <c r="J1000" t="str">
        <f>IF('IGM Paste'!I1001=0,"-",'IGM Paste'!I1001)</f>
        <v>-</v>
      </c>
      <c r="K1000" t="str">
        <f>IF('IGM Paste'!J1001=0,"-",'IGM Paste'!J1001)</f>
        <v>-</v>
      </c>
      <c r="L1000">
        <f>'IGM Paste'!K1001</f>
        <v>0</v>
      </c>
      <c r="M1000" s="20" t="str">
        <f>IF('IGM Paste'!R1001=0,"Flat",'IGM Paste'!R1001)</f>
        <v>Flat</v>
      </c>
      <c r="N1000" s="177">
        <f>'IGM Paste'!AH1001</f>
        <v>0</v>
      </c>
      <c r="O1000" s="403">
        <f>'IGM Paste'!O1001</f>
        <v>0</v>
      </c>
      <c r="P1000">
        <f>'IGM Paste'!BC1001</f>
        <v>0</v>
      </c>
    </row>
    <row r="1001" spans="1:16" x14ac:dyDescent="0.3">
      <c r="A1001" s="334">
        <f>'IGM Paste'!A1002</f>
        <v>0</v>
      </c>
      <c r="B1001">
        <f>'IGM Paste'!Y1002</f>
        <v>0</v>
      </c>
      <c r="C1001">
        <f>'IGM Paste'!C1002</f>
        <v>0</v>
      </c>
      <c r="D1001" s="4">
        <f>'IGM Paste'!D1002</f>
        <v>0</v>
      </c>
      <c r="E1001">
        <f>'IGM Paste'!E1002</f>
        <v>0</v>
      </c>
      <c r="F1001">
        <f>'IGM Paste'!AL1002</f>
        <v>0</v>
      </c>
      <c r="G1001" s="763">
        <f>'IGM Paste'!AB1002</f>
        <v>0</v>
      </c>
      <c r="H1001" s="5">
        <f>'IGM Paste'!F1002</f>
        <v>0</v>
      </c>
      <c r="I1001" t="str">
        <f>IF('IGM Paste'!H1002=0,"-",'IGM Paste'!H1002)</f>
        <v>-</v>
      </c>
      <c r="J1001" t="str">
        <f>IF('IGM Paste'!I1002=0,"-",'IGM Paste'!I1002)</f>
        <v>-</v>
      </c>
      <c r="K1001" t="str">
        <f>IF('IGM Paste'!J1002=0,"-",'IGM Paste'!J1002)</f>
        <v>-</v>
      </c>
      <c r="L1001">
        <f>'IGM Paste'!K1002</f>
        <v>0</v>
      </c>
      <c r="M1001" s="20" t="str">
        <f>IF('IGM Paste'!R1002=0,"Flat",'IGM Paste'!R1002)</f>
        <v>Flat</v>
      </c>
      <c r="N1001" s="177">
        <f>'IGM Paste'!AH1002</f>
        <v>0</v>
      </c>
      <c r="O1001" s="403">
        <f>'IGM Paste'!O1002</f>
        <v>0</v>
      </c>
      <c r="P1001">
        <f>'IGM Paste'!BC1002</f>
        <v>0</v>
      </c>
    </row>
    <row r="1002" spans="1:16" x14ac:dyDescent="0.3">
      <c r="A1002" s="334">
        <f>'IGM Paste'!A1003</f>
        <v>0</v>
      </c>
      <c r="B1002">
        <f>'IGM Paste'!Y1003</f>
        <v>0</v>
      </c>
      <c r="C1002">
        <f>'IGM Paste'!C1003</f>
        <v>0</v>
      </c>
      <c r="D1002" s="4">
        <f>'IGM Paste'!D1003</f>
        <v>0</v>
      </c>
      <c r="E1002">
        <f>'IGM Paste'!E1003</f>
        <v>0</v>
      </c>
      <c r="F1002">
        <f>'IGM Paste'!AL1003</f>
        <v>0</v>
      </c>
      <c r="G1002" s="763">
        <f>'IGM Paste'!AB1003</f>
        <v>0</v>
      </c>
      <c r="H1002" s="5">
        <f>'IGM Paste'!F1003</f>
        <v>0</v>
      </c>
      <c r="I1002" t="str">
        <f>IF('IGM Paste'!H1003=0,"-",'IGM Paste'!H1003)</f>
        <v>-</v>
      </c>
      <c r="J1002" t="str">
        <f>IF('IGM Paste'!I1003=0,"-",'IGM Paste'!I1003)</f>
        <v>-</v>
      </c>
      <c r="K1002" t="str">
        <f>IF('IGM Paste'!J1003=0,"-",'IGM Paste'!J1003)</f>
        <v>-</v>
      </c>
      <c r="L1002">
        <f>'IGM Paste'!K1003</f>
        <v>0</v>
      </c>
      <c r="M1002" s="20" t="str">
        <f>IF('IGM Paste'!R1003=0,"Flat",'IGM Paste'!R1003)</f>
        <v>Flat</v>
      </c>
      <c r="N1002" s="177">
        <f>'IGM Paste'!AH1003</f>
        <v>0</v>
      </c>
      <c r="O1002" s="403">
        <f>'IGM Paste'!O1003</f>
        <v>0</v>
      </c>
      <c r="P1002">
        <f>'IGM Paste'!BC1003</f>
        <v>0</v>
      </c>
    </row>
    <row r="1003" spans="1:16" x14ac:dyDescent="0.3">
      <c r="A1003" s="334">
        <f>'IGM Paste'!A1004</f>
        <v>0</v>
      </c>
      <c r="B1003">
        <f>'IGM Paste'!Y1004</f>
        <v>0</v>
      </c>
      <c r="C1003">
        <f>'IGM Paste'!C1004</f>
        <v>0</v>
      </c>
      <c r="D1003" s="4">
        <f>'IGM Paste'!D1004</f>
        <v>0</v>
      </c>
      <c r="E1003">
        <f>'IGM Paste'!E1004</f>
        <v>0</v>
      </c>
      <c r="F1003">
        <f>'IGM Paste'!AL1004</f>
        <v>0</v>
      </c>
      <c r="G1003" s="763">
        <f>'IGM Paste'!AB1004</f>
        <v>0</v>
      </c>
      <c r="H1003" s="5">
        <f>'IGM Paste'!F1004</f>
        <v>0</v>
      </c>
      <c r="I1003" t="str">
        <f>IF('IGM Paste'!H1004=0,"-",'IGM Paste'!H1004)</f>
        <v>-</v>
      </c>
      <c r="J1003" t="str">
        <f>IF('IGM Paste'!I1004=0,"-",'IGM Paste'!I1004)</f>
        <v>-</v>
      </c>
      <c r="K1003" t="str">
        <f>IF('IGM Paste'!J1004=0,"-",'IGM Paste'!J1004)</f>
        <v>-</v>
      </c>
      <c r="L1003">
        <f>'IGM Paste'!K1004</f>
        <v>0</v>
      </c>
      <c r="M1003" s="20" t="str">
        <f>IF('IGM Paste'!R1004=0,"Flat",'IGM Paste'!R1004)</f>
        <v>Flat</v>
      </c>
      <c r="N1003" s="177">
        <f>'IGM Paste'!AH1004</f>
        <v>0</v>
      </c>
      <c r="O1003" s="403">
        <f>'IGM Paste'!O1004</f>
        <v>0</v>
      </c>
      <c r="P1003">
        <f>'IGM Paste'!BC1004</f>
        <v>0</v>
      </c>
    </row>
    <row r="1004" spans="1:16" x14ac:dyDescent="0.3">
      <c r="A1004" s="334">
        <f>'IGM Paste'!A1005</f>
        <v>0</v>
      </c>
      <c r="B1004">
        <f>'IGM Paste'!Y1005</f>
        <v>0</v>
      </c>
      <c r="C1004">
        <f>'IGM Paste'!C1005</f>
        <v>0</v>
      </c>
      <c r="D1004" s="4">
        <f>'IGM Paste'!D1005</f>
        <v>0</v>
      </c>
      <c r="E1004">
        <f>'IGM Paste'!E1005</f>
        <v>0</v>
      </c>
      <c r="F1004">
        <f>'IGM Paste'!AL1005</f>
        <v>0</v>
      </c>
      <c r="G1004" s="763">
        <f>'IGM Paste'!AB1005</f>
        <v>0</v>
      </c>
      <c r="H1004" s="5">
        <f>'IGM Paste'!F1005</f>
        <v>0</v>
      </c>
      <c r="I1004" t="str">
        <f>IF('IGM Paste'!H1005=0,"-",'IGM Paste'!H1005)</f>
        <v>-</v>
      </c>
      <c r="J1004" t="str">
        <f>IF('IGM Paste'!I1005=0,"-",'IGM Paste'!I1005)</f>
        <v>-</v>
      </c>
      <c r="K1004" t="str">
        <f>IF('IGM Paste'!J1005=0,"-",'IGM Paste'!J1005)</f>
        <v>-</v>
      </c>
      <c r="L1004">
        <f>'IGM Paste'!K1005</f>
        <v>0</v>
      </c>
      <c r="M1004" s="20" t="str">
        <f>IF('IGM Paste'!R1005=0,"Flat",'IGM Paste'!R1005)</f>
        <v>Flat</v>
      </c>
      <c r="N1004" s="177">
        <f>'IGM Paste'!AH1005</f>
        <v>0</v>
      </c>
      <c r="O1004" s="403">
        <f>'IGM Paste'!O1005</f>
        <v>0</v>
      </c>
      <c r="P1004">
        <f>'IGM Paste'!BC1005</f>
        <v>0</v>
      </c>
    </row>
    <row r="1005" spans="1:16" x14ac:dyDescent="0.3">
      <c r="A1005" s="334">
        <f>'IGM Paste'!A1006</f>
        <v>0</v>
      </c>
      <c r="B1005">
        <f>'IGM Paste'!Y1006</f>
        <v>0</v>
      </c>
      <c r="C1005">
        <f>'IGM Paste'!C1006</f>
        <v>0</v>
      </c>
      <c r="D1005" s="4">
        <f>'IGM Paste'!D1006</f>
        <v>0</v>
      </c>
      <c r="E1005">
        <f>'IGM Paste'!E1006</f>
        <v>0</v>
      </c>
      <c r="F1005">
        <f>'IGM Paste'!AL1006</f>
        <v>0</v>
      </c>
      <c r="G1005" s="763">
        <f>'IGM Paste'!AB1006</f>
        <v>0</v>
      </c>
      <c r="H1005" s="5">
        <f>'IGM Paste'!F1006</f>
        <v>0</v>
      </c>
      <c r="I1005" t="str">
        <f>IF('IGM Paste'!H1006=0,"-",'IGM Paste'!H1006)</f>
        <v>-</v>
      </c>
      <c r="J1005" t="str">
        <f>IF('IGM Paste'!I1006=0,"-",'IGM Paste'!I1006)</f>
        <v>-</v>
      </c>
      <c r="K1005" t="str">
        <f>IF('IGM Paste'!J1006=0,"-",'IGM Paste'!J1006)</f>
        <v>-</v>
      </c>
      <c r="L1005">
        <f>'IGM Paste'!K1006</f>
        <v>0</v>
      </c>
      <c r="M1005" s="20" t="str">
        <f>IF('IGM Paste'!R1006=0,"Flat",'IGM Paste'!R1006)</f>
        <v>Flat</v>
      </c>
      <c r="N1005" s="177">
        <f>'IGM Paste'!AH1006</f>
        <v>0</v>
      </c>
      <c r="O1005" s="403">
        <f>'IGM Paste'!O1006</f>
        <v>0</v>
      </c>
      <c r="P1005">
        <f>'IGM Paste'!BC1006</f>
        <v>0</v>
      </c>
    </row>
    <row r="1006" spans="1:16" x14ac:dyDescent="0.3">
      <c r="A1006" s="334">
        <f>'IGM Paste'!A1007</f>
        <v>0</v>
      </c>
      <c r="B1006">
        <f>'IGM Paste'!Y1007</f>
        <v>0</v>
      </c>
      <c r="C1006">
        <f>'IGM Paste'!C1007</f>
        <v>0</v>
      </c>
      <c r="D1006" s="4">
        <f>'IGM Paste'!D1007</f>
        <v>0</v>
      </c>
      <c r="E1006">
        <f>'IGM Paste'!E1007</f>
        <v>0</v>
      </c>
      <c r="F1006">
        <f>'IGM Paste'!AL1007</f>
        <v>0</v>
      </c>
      <c r="G1006" s="763">
        <f>'IGM Paste'!AB1007</f>
        <v>0</v>
      </c>
      <c r="H1006" s="5">
        <f>'IGM Paste'!F1007</f>
        <v>0</v>
      </c>
      <c r="I1006" t="str">
        <f>IF('IGM Paste'!H1007=0,"-",'IGM Paste'!H1007)</f>
        <v>-</v>
      </c>
      <c r="J1006" t="str">
        <f>IF('IGM Paste'!I1007=0,"-",'IGM Paste'!I1007)</f>
        <v>-</v>
      </c>
      <c r="K1006" t="str">
        <f>IF('IGM Paste'!J1007=0,"-",'IGM Paste'!J1007)</f>
        <v>-</v>
      </c>
      <c r="L1006">
        <f>'IGM Paste'!K1007</f>
        <v>0</v>
      </c>
      <c r="M1006" s="20" t="str">
        <f>IF('IGM Paste'!R1007=0,"Flat",'IGM Paste'!R1007)</f>
        <v>Flat</v>
      </c>
      <c r="N1006" s="177">
        <f>'IGM Paste'!AH1007</f>
        <v>0</v>
      </c>
      <c r="O1006" s="403">
        <f>'IGM Paste'!O1007</f>
        <v>0</v>
      </c>
      <c r="P1006">
        <f>'IGM Paste'!BC1007</f>
        <v>0</v>
      </c>
    </row>
    <row r="1007" spans="1:16" x14ac:dyDescent="0.3">
      <c r="A1007" s="334">
        <f>'IGM Paste'!A1008</f>
        <v>0</v>
      </c>
      <c r="B1007">
        <f>'IGM Paste'!Y1008</f>
        <v>0</v>
      </c>
      <c r="C1007">
        <f>'IGM Paste'!C1008</f>
        <v>0</v>
      </c>
      <c r="D1007" s="4">
        <f>'IGM Paste'!D1008</f>
        <v>0</v>
      </c>
      <c r="E1007">
        <f>'IGM Paste'!E1008</f>
        <v>0</v>
      </c>
      <c r="F1007">
        <f>'IGM Paste'!AL1008</f>
        <v>0</v>
      </c>
      <c r="G1007" s="763">
        <f>'IGM Paste'!AB1008</f>
        <v>0</v>
      </c>
      <c r="H1007" s="5">
        <f>'IGM Paste'!F1008</f>
        <v>0</v>
      </c>
      <c r="I1007" t="str">
        <f>IF('IGM Paste'!H1008=0,"-",'IGM Paste'!H1008)</f>
        <v>-</v>
      </c>
      <c r="J1007" t="str">
        <f>IF('IGM Paste'!I1008=0,"-",'IGM Paste'!I1008)</f>
        <v>-</v>
      </c>
      <c r="K1007" t="str">
        <f>IF('IGM Paste'!J1008=0,"-",'IGM Paste'!J1008)</f>
        <v>-</v>
      </c>
      <c r="L1007">
        <f>'IGM Paste'!K1008</f>
        <v>0</v>
      </c>
      <c r="M1007" s="20" t="str">
        <f>IF('IGM Paste'!R1008=0,"Flat",'IGM Paste'!R1008)</f>
        <v>Flat</v>
      </c>
      <c r="N1007" s="177">
        <f>'IGM Paste'!AH1008</f>
        <v>0</v>
      </c>
      <c r="O1007" s="403">
        <f>'IGM Paste'!O1008</f>
        <v>0</v>
      </c>
      <c r="P1007">
        <f>'IGM Paste'!BC1008</f>
        <v>0</v>
      </c>
    </row>
    <row r="1008" spans="1:16" x14ac:dyDescent="0.3">
      <c r="A1008" s="334">
        <f>'IGM Paste'!A1009</f>
        <v>0</v>
      </c>
      <c r="B1008">
        <f>'IGM Paste'!Y1009</f>
        <v>0</v>
      </c>
      <c r="C1008">
        <f>'IGM Paste'!C1009</f>
        <v>0</v>
      </c>
      <c r="D1008" s="4">
        <f>'IGM Paste'!D1009</f>
        <v>0</v>
      </c>
      <c r="E1008">
        <f>'IGM Paste'!E1009</f>
        <v>0</v>
      </c>
      <c r="F1008">
        <f>'IGM Paste'!AL1009</f>
        <v>0</v>
      </c>
      <c r="G1008" s="763">
        <f>'IGM Paste'!AB1009</f>
        <v>0</v>
      </c>
      <c r="H1008" s="5">
        <f>'IGM Paste'!F1009</f>
        <v>0</v>
      </c>
      <c r="I1008" t="str">
        <f>IF('IGM Paste'!H1009=0,"-",'IGM Paste'!H1009)</f>
        <v>-</v>
      </c>
      <c r="J1008" t="str">
        <f>IF('IGM Paste'!I1009=0,"-",'IGM Paste'!I1009)</f>
        <v>-</v>
      </c>
      <c r="K1008" t="str">
        <f>IF('IGM Paste'!J1009=0,"-",'IGM Paste'!J1009)</f>
        <v>-</v>
      </c>
      <c r="L1008">
        <f>'IGM Paste'!K1009</f>
        <v>0</v>
      </c>
      <c r="M1008" s="20" t="str">
        <f>IF('IGM Paste'!R1009=0,"Flat",'IGM Paste'!R1009)</f>
        <v>Flat</v>
      </c>
      <c r="N1008" s="177">
        <f>'IGM Paste'!AH1009</f>
        <v>0</v>
      </c>
      <c r="O1008" s="403">
        <f>'IGM Paste'!O1009</f>
        <v>0</v>
      </c>
      <c r="P1008">
        <f>'IGM Paste'!BC1009</f>
        <v>0</v>
      </c>
    </row>
    <row r="1009" spans="1:16" x14ac:dyDescent="0.3">
      <c r="A1009" s="334">
        <f>'IGM Paste'!A1010</f>
        <v>0</v>
      </c>
      <c r="B1009">
        <f>'IGM Paste'!Y1010</f>
        <v>0</v>
      </c>
      <c r="C1009">
        <f>'IGM Paste'!C1010</f>
        <v>0</v>
      </c>
      <c r="D1009" s="4">
        <f>'IGM Paste'!D1010</f>
        <v>0</v>
      </c>
      <c r="E1009">
        <f>'IGM Paste'!E1010</f>
        <v>0</v>
      </c>
      <c r="F1009">
        <f>'IGM Paste'!AL1010</f>
        <v>0</v>
      </c>
      <c r="G1009" s="763">
        <f>'IGM Paste'!AB1010</f>
        <v>0</v>
      </c>
      <c r="H1009" s="5">
        <f>'IGM Paste'!F1010</f>
        <v>0</v>
      </c>
      <c r="I1009" t="str">
        <f>IF('IGM Paste'!H1010=0,"-",'IGM Paste'!H1010)</f>
        <v>-</v>
      </c>
      <c r="J1009" t="str">
        <f>IF('IGM Paste'!I1010=0,"-",'IGM Paste'!I1010)</f>
        <v>-</v>
      </c>
      <c r="K1009" t="str">
        <f>IF('IGM Paste'!J1010=0,"-",'IGM Paste'!J1010)</f>
        <v>-</v>
      </c>
      <c r="L1009">
        <f>'IGM Paste'!K1010</f>
        <v>0</v>
      </c>
      <c r="M1009" s="20" t="str">
        <f>IF('IGM Paste'!R1010=0,"Flat",'IGM Paste'!R1010)</f>
        <v>Flat</v>
      </c>
      <c r="N1009" s="177">
        <f>'IGM Paste'!AH1010</f>
        <v>0</v>
      </c>
      <c r="O1009" s="403">
        <f>'IGM Paste'!O1010</f>
        <v>0</v>
      </c>
      <c r="P1009">
        <f>'IGM Paste'!BC1010</f>
        <v>0</v>
      </c>
    </row>
    <row r="1010" spans="1:16" x14ac:dyDescent="0.3">
      <c r="A1010" s="334">
        <f>'IGM Paste'!A1011</f>
        <v>0</v>
      </c>
      <c r="B1010">
        <f>'IGM Paste'!Y1011</f>
        <v>0</v>
      </c>
      <c r="C1010">
        <f>'IGM Paste'!C1011</f>
        <v>0</v>
      </c>
      <c r="D1010" s="4">
        <f>'IGM Paste'!D1011</f>
        <v>0</v>
      </c>
      <c r="E1010">
        <f>'IGM Paste'!E1011</f>
        <v>0</v>
      </c>
      <c r="F1010">
        <f>'IGM Paste'!AL1011</f>
        <v>0</v>
      </c>
      <c r="G1010" s="763">
        <f>'IGM Paste'!AB1011</f>
        <v>0</v>
      </c>
      <c r="H1010" s="5">
        <f>'IGM Paste'!F1011</f>
        <v>0</v>
      </c>
      <c r="I1010" t="str">
        <f>IF('IGM Paste'!H1011=0,"-",'IGM Paste'!H1011)</f>
        <v>-</v>
      </c>
      <c r="J1010" t="str">
        <f>IF('IGM Paste'!I1011=0,"-",'IGM Paste'!I1011)</f>
        <v>-</v>
      </c>
      <c r="K1010" t="str">
        <f>IF('IGM Paste'!J1011=0,"-",'IGM Paste'!J1011)</f>
        <v>-</v>
      </c>
      <c r="L1010">
        <f>'IGM Paste'!K1011</f>
        <v>0</v>
      </c>
      <c r="M1010" s="20" t="str">
        <f>IF('IGM Paste'!R1011=0,"Flat",'IGM Paste'!R1011)</f>
        <v>Flat</v>
      </c>
      <c r="N1010" s="177">
        <f>'IGM Paste'!AH1011</f>
        <v>0</v>
      </c>
      <c r="O1010" s="403">
        <f>'IGM Paste'!O1011</f>
        <v>0</v>
      </c>
      <c r="P1010">
        <f>'IGM Paste'!BC1011</f>
        <v>0</v>
      </c>
    </row>
    <row r="1011" spans="1:16" x14ac:dyDescent="0.3">
      <c r="A1011" s="334">
        <f>'IGM Paste'!A1012</f>
        <v>0</v>
      </c>
      <c r="B1011">
        <f>'IGM Paste'!Y1012</f>
        <v>0</v>
      </c>
      <c r="C1011">
        <f>'IGM Paste'!C1012</f>
        <v>0</v>
      </c>
      <c r="D1011" s="4">
        <f>'IGM Paste'!D1012</f>
        <v>0</v>
      </c>
      <c r="E1011">
        <f>'IGM Paste'!E1012</f>
        <v>0</v>
      </c>
      <c r="F1011">
        <f>'IGM Paste'!AL1012</f>
        <v>0</v>
      </c>
      <c r="G1011" s="763">
        <f>'IGM Paste'!AB1012</f>
        <v>0</v>
      </c>
      <c r="H1011" s="5">
        <f>'IGM Paste'!F1012</f>
        <v>0</v>
      </c>
      <c r="I1011" t="str">
        <f>IF('IGM Paste'!H1012=0,"-",'IGM Paste'!H1012)</f>
        <v>-</v>
      </c>
      <c r="J1011" t="str">
        <f>IF('IGM Paste'!I1012=0,"-",'IGM Paste'!I1012)</f>
        <v>-</v>
      </c>
      <c r="K1011" t="str">
        <f>IF('IGM Paste'!J1012=0,"-",'IGM Paste'!J1012)</f>
        <v>-</v>
      </c>
      <c r="L1011">
        <f>'IGM Paste'!K1012</f>
        <v>0</v>
      </c>
      <c r="M1011" s="20" t="str">
        <f>IF('IGM Paste'!R1012=0,"Flat",'IGM Paste'!R1012)</f>
        <v>Flat</v>
      </c>
      <c r="N1011" s="177">
        <f>'IGM Paste'!AH1012</f>
        <v>0</v>
      </c>
      <c r="O1011" s="403">
        <f>'IGM Paste'!O1012</f>
        <v>0</v>
      </c>
      <c r="P1011">
        <f>'IGM Paste'!BC1012</f>
        <v>0</v>
      </c>
    </row>
    <row r="1012" spans="1:16" x14ac:dyDescent="0.3">
      <c r="A1012" s="334">
        <f>'IGM Paste'!A1013</f>
        <v>0</v>
      </c>
      <c r="B1012">
        <f>'IGM Paste'!Y1013</f>
        <v>0</v>
      </c>
      <c r="C1012">
        <f>'IGM Paste'!C1013</f>
        <v>0</v>
      </c>
      <c r="D1012" s="4">
        <f>'IGM Paste'!D1013</f>
        <v>0</v>
      </c>
      <c r="E1012">
        <f>'IGM Paste'!E1013</f>
        <v>0</v>
      </c>
      <c r="F1012">
        <f>'IGM Paste'!AL1013</f>
        <v>0</v>
      </c>
      <c r="G1012" s="763">
        <f>'IGM Paste'!AB1013</f>
        <v>0</v>
      </c>
      <c r="H1012" s="5">
        <f>'IGM Paste'!F1013</f>
        <v>0</v>
      </c>
      <c r="I1012" t="str">
        <f>IF('IGM Paste'!H1013=0,"-",'IGM Paste'!H1013)</f>
        <v>-</v>
      </c>
      <c r="J1012" t="str">
        <f>IF('IGM Paste'!I1013=0,"-",'IGM Paste'!I1013)</f>
        <v>-</v>
      </c>
      <c r="K1012" t="str">
        <f>IF('IGM Paste'!J1013=0,"-",'IGM Paste'!J1013)</f>
        <v>-</v>
      </c>
      <c r="L1012">
        <f>'IGM Paste'!K1013</f>
        <v>0</v>
      </c>
      <c r="M1012" s="20" t="str">
        <f>IF('IGM Paste'!R1013=0,"Flat",'IGM Paste'!R1013)</f>
        <v>Flat</v>
      </c>
      <c r="N1012" s="177">
        <f>'IGM Paste'!AH1013</f>
        <v>0</v>
      </c>
      <c r="O1012" s="403">
        <f>'IGM Paste'!O1013</f>
        <v>0</v>
      </c>
      <c r="P1012">
        <f>'IGM Paste'!BC1013</f>
        <v>0</v>
      </c>
    </row>
    <row r="1013" spans="1:16" x14ac:dyDescent="0.3">
      <c r="A1013" s="334">
        <f>'IGM Paste'!A1014</f>
        <v>0</v>
      </c>
      <c r="B1013">
        <f>'IGM Paste'!Y1014</f>
        <v>0</v>
      </c>
      <c r="C1013">
        <f>'IGM Paste'!C1014</f>
        <v>0</v>
      </c>
      <c r="D1013" s="4">
        <f>'IGM Paste'!D1014</f>
        <v>0</v>
      </c>
      <c r="E1013">
        <f>'IGM Paste'!E1014</f>
        <v>0</v>
      </c>
      <c r="F1013">
        <f>'IGM Paste'!AL1014</f>
        <v>0</v>
      </c>
      <c r="G1013" s="763">
        <f>'IGM Paste'!AB1014</f>
        <v>0</v>
      </c>
      <c r="H1013" s="5">
        <f>'IGM Paste'!F1014</f>
        <v>0</v>
      </c>
      <c r="I1013" t="str">
        <f>IF('IGM Paste'!H1014=0,"-",'IGM Paste'!H1014)</f>
        <v>-</v>
      </c>
      <c r="J1013" t="str">
        <f>IF('IGM Paste'!I1014=0,"-",'IGM Paste'!I1014)</f>
        <v>-</v>
      </c>
      <c r="K1013" t="str">
        <f>IF('IGM Paste'!J1014=0,"-",'IGM Paste'!J1014)</f>
        <v>-</v>
      </c>
      <c r="L1013">
        <f>'IGM Paste'!K1014</f>
        <v>0</v>
      </c>
      <c r="M1013" s="20" t="str">
        <f>IF('IGM Paste'!R1014=0,"Flat",'IGM Paste'!R1014)</f>
        <v>Flat</v>
      </c>
      <c r="N1013" s="177">
        <f>'IGM Paste'!AH1014</f>
        <v>0</v>
      </c>
      <c r="O1013" s="403">
        <f>'IGM Paste'!O1014</f>
        <v>0</v>
      </c>
      <c r="P1013">
        <f>'IGM Paste'!BC1014</f>
        <v>0</v>
      </c>
    </row>
    <row r="1014" spans="1:16" x14ac:dyDescent="0.3">
      <c r="A1014" s="334">
        <f>'IGM Paste'!A1015</f>
        <v>0</v>
      </c>
      <c r="B1014">
        <f>'IGM Paste'!Y1015</f>
        <v>0</v>
      </c>
      <c r="C1014">
        <f>'IGM Paste'!C1015</f>
        <v>0</v>
      </c>
      <c r="D1014" s="4">
        <f>'IGM Paste'!D1015</f>
        <v>0</v>
      </c>
      <c r="E1014">
        <f>'IGM Paste'!E1015</f>
        <v>0</v>
      </c>
      <c r="F1014">
        <f>'IGM Paste'!AL1015</f>
        <v>0</v>
      </c>
      <c r="G1014" s="763">
        <f>'IGM Paste'!AB1015</f>
        <v>0</v>
      </c>
      <c r="H1014" s="5">
        <f>'IGM Paste'!F1015</f>
        <v>0</v>
      </c>
      <c r="I1014" t="str">
        <f>IF('IGM Paste'!H1015=0,"-",'IGM Paste'!H1015)</f>
        <v>-</v>
      </c>
      <c r="J1014" t="str">
        <f>IF('IGM Paste'!I1015=0,"-",'IGM Paste'!I1015)</f>
        <v>-</v>
      </c>
      <c r="K1014" t="str">
        <f>IF('IGM Paste'!J1015=0,"-",'IGM Paste'!J1015)</f>
        <v>-</v>
      </c>
      <c r="L1014">
        <f>'IGM Paste'!K1015</f>
        <v>0</v>
      </c>
      <c r="M1014" s="20" t="str">
        <f>IF('IGM Paste'!R1015=0,"Flat",'IGM Paste'!R1015)</f>
        <v>Flat</v>
      </c>
      <c r="N1014" s="177">
        <f>'IGM Paste'!AH1015</f>
        <v>0</v>
      </c>
      <c r="O1014" s="403">
        <f>'IGM Paste'!O1015</f>
        <v>0</v>
      </c>
      <c r="P1014">
        <f>'IGM Paste'!BC1015</f>
        <v>0</v>
      </c>
    </row>
    <row r="1015" spans="1:16" x14ac:dyDescent="0.3">
      <c r="A1015" s="334">
        <f>'IGM Paste'!A1016</f>
        <v>0</v>
      </c>
      <c r="B1015">
        <f>'IGM Paste'!Y1016</f>
        <v>0</v>
      </c>
      <c r="C1015">
        <f>'IGM Paste'!C1016</f>
        <v>0</v>
      </c>
      <c r="D1015" s="4">
        <f>'IGM Paste'!D1016</f>
        <v>0</v>
      </c>
      <c r="E1015">
        <f>'IGM Paste'!E1016</f>
        <v>0</v>
      </c>
      <c r="F1015">
        <f>'IGM Paste'!AL1016</f>
        <v>0</v>
      </c>
      <c r="G1015" s="763">
        <f>'IGM Paste'!AB1016</f>
        <v>0</v>
      </c>
      <c r="H1015" s="5">
        <f>'IGM Paste'!F1016</f>
        <v>0</v>
      </c>
      <c r="I1015" t="str">
        <f>IF('IGM Paste'!H1016=0,"-",'IGM Paste'!H1016)</f>
        <v>-</v>
      </c>
      <c r="J1015" t="str">
        <f>IF('IGM Paste'!I1016=0,"-",'IGM Paste'!I1016)</f>
        <v>-</v>
      </c>
      <c r="K1015" t="str">
        <f>IF('IGM Paste'!J1016=0,"-",'IGM Paste'!J1016)</f>
        <v>-</v>
      </c>
      <c r="L1015">
        <f>'IGM Paste'!K1016</f>
        <v>0</v>
      </c>
      <c r="M1015" s="20" t="str">
        <f>IF('IGM Paste'!R1016=0,"Flat",'IGM Paste'!R1016)</f>
        <v>Flat</v>
      </c>
      <c r="N1015" s="177">
        <f>'IGM Paste'!AH1016</f>
        <v>0</v>
      </c>
      <c r="O1015" s="403">
        <f>'IGM Paste'!O1016</f>
        <v>0</v>
      </c>
      <c r="P1015">
        <f>'IGM Paste'!BC1016</f>
        <v>0</v>
      </c>
    </row>
    <row r="1016" spans="1:16" x14ac:dyDescent="0.3">
      <c r="A1016" s="334">
        <f>'IGM Paste'!A1017</f>
        <v>0</v>
      </c>
      <c r="B1016">
        <f>'IGM Paste'!Y1017</f>
        <v>0</v>
      </c>
      <c r="C1016">
        <f>'IGM Paste'!C1017</f>
        <v>0</v>
      </c>
      <c r="D1016" s="4">
        <f>'IGM Paste'!D1017</f>
        <v>0</v>
      </c>
      <c r="E1016">
        <f>'IGM Paste'!E1017</f>
        <v>0</v>
      </c>
      <c r="F1016">
        <f>'IGM Paste'!AL1017</f>
        <v>0</v>
      </c>
      <c r="G1016" s="763">
        <f>'IGM Paste'!AB1017</f>
        <v>0</v>
      </c>
      <c r="H1016" s="5">
        <f>'IGM Paste'!F1017</f>
        <v>0</v>
      </c>
      <c r="I1016" t="str">
        <f>IF('IGM Paste'!H1017=0,"-",'IGM Paste'!H1017)</f>
        <v>-</v>
      </c>
      <c r="J1016" t="str">
        <f>IF('IGM Paste'!I1017=0,"-",'IGM Paste'!I1017)</f>
        <v>-</v>
      </c>
      <c r="K1016" t="str">
        <f>IF('IGM Paste'!J1017=0,"-",'IGM Paste'!J1017)</f>
        <v>-</v>
      </c>
      <c r="L1016">
        <f>'IGM Paste'!K1017</f>
        <v>0</v>
      </c>
      <c r="M1016" s="20" t="str">
        <f>IF('IGM Paste'!R1017=0,"Flat",'IGM Paste'!R1017)</f>
        <v>Flat</v>
      </c>
      <c r="N1016" s="177">
        <f>'IGM Paste'!AH1017</f>
        <v>0</v>
      </c>
      <c r="O1016" s="403">
        <f>'IGM Paste'!O1017</f>
        <v>0</v>
      </c>
      <c r="P1016">
        <f>'IGM Paste'!BC1017</f>
        <v>0</v>
      </c>
    </row>
    <row r="1017" spans="1:16" x14ac:dyDescent="0.3">
      <c r="A1017" s="334">
        <f>'IGM Paste'!A1018</f>
        <v>0</v>
      </c>
      <c r="B1017">
        <f>'IGM Paste'!Y1018</f>
        <v>0</v>
      </c>
      <c r="C1017">
        <f>'IGM Paste'!C1018</f>
        <v>0</v>
      </c>
      <c r="D1017" s="4">
        <f>'IGM Paste'!D1018</f>
        <v>0</v>
      </c>
      <c r="E1017">
        <f>'IGM Paste'!E1018</f>
        <v>0</v>
      </c>
      <c r="F1017">
        <f>'IGM Paste'!AL1018</f>
        <v>0</v>
      </c>
      <c r="G1017" s="763">
        <f>'IGM Paste'!AB1018</f>
        <v>0</v>
      </c>
      <c r="H1017" s="5">
        <f>'IGM Paste'!F1018</f>
        <v>0</v>
      </c>
      <c r="I1017" t="str">
        <f>IF('IGM Paste'!H1018=0,"-",'IGM Paste'!H1018)</f>
        <v>-</v>
      </c>
      <c r="J1017" t="str">
        <f>IF('IGM Paste'!I1018=0,"-",'IGM Paste'!I1018)</f>
        <v>-</v>
      </c>
      <c r="K1017" t="str">
        <f>IF('IGM Paste'!J1018=0,"-",'IGM Paste'!J1018)</f>
        <v>-</v>
      </c>
      <c r="L1017">
        <f>'IGM Paste'!K1018</f>
        <v>0</v>
      </c>
      <c r="M1017" s="20" t="str">
        <f>IF('IGM Paste'!R1018=0,"Flat",'IGM Paste'!R1018)</f>
        <v>Flat</v>
      </c>
      <c r="N1017" s="177">
        <f>'IGM Paste'!AH1018</f>
        <v>0</v>
      </c>
      <c r="O1017" s="403">
        <f>'IGM Paste'!O1018</f>
        <v>0</v>
      </c>
      <c r="P1017">
        <f>'IGM Paste'!BC1018</f>
        <v>0</v>
      </c>
    </row>
    <row r="1018" spans="1:16" x14ac:dyDescent="0.3">
      <c r="A1018" s="334">
        <f>'IGM Paste'!A1019</f>
        <v>0</v>
      </c>
      <c r="B1018">
        <f>'IGM Paste'!Y1019</f>
        <v>0</v>
      </c>
      <c r="C1018">
        <f>'IGM Paste'!C1019</f>
        <v>0</v>
      </c>
      <c r="D1018" s="4">
        <f>'IGM Paste'!D1019</f>
        <v>0</v>
      </c>
      <c r="E1018">
        <f>'IGM Paste'!E1019</f>
        <v>0</v>
      </c>
      <c r="F1018">
        <f>'IGM Paste'!AL1019</f>
        <v>0</v>
      </c>
      <c r="G1018" s="763">
        <f>'IGM Paste'!AB1019</f>
        <v>0</v>
      </c>
      <c r="H1018" s="5">
        <f>'IGM Paste'!F1019</f>
        <v>0</v>
      </c>
      <c r="I1018" t="str">
        <f>IF('IGM Paste'!H1019=0,"-",'IGM Paste'!H1019)</f>
        <v>-</v>
      </c>
      <c r="J1018" t="str">
        <f>IF('IGM Paste'!I1019=0,"-",'IGM Paste'!I1019)</f>
        <v>-</v>
      </c>
      <c r="K1018" t="str">
        <f>IF('IGM Paste'!J1019=0,"-",'IGM Paste'!J1019)</f>
        <v>-</v>
      </c>
      <c r="L1018">
        <f>'IGM Paste'!K1019</f>
        <v>0</v>
      </c>
      <c r="M1018" s="20" t="str">
        <f>IF('IGM Paste'!R1019=0,"Flat",'IGM Paste'!R1019)</f>
        <v>Flat</v>
      </c>
      <c r="N1018" s="177">
        <f>'IGM Paste'!AH1019</f>
        <v>0</v>
      </c>
      <c r="O1018" s="403">
        <f>'IGM Paste'!O1019</f>
        <v>0</v>
      </c>
      <c r="P1018">
        <f>'IGM Paste'!BC1019</f>
        <v>0</v>
      </c>
    </row>
    <row r="1019" spans="1:16" x14ac:dyDescent="0.3">
      <c r="A1019" s="334">
        <f>'IGM Paste'!A1020</f>
        <v>0</v>
      </c>
      <c r="B1019">
        <f>'IGM Paste'!Y1020</f>
        <v>0</v>
      </c>
      <c r="C1019">
        <f>'IGM Paste'!C1020</f>
        <v>0</v>
      </c>
      <c r="D1019" s="4">
        <f>'IGM Paste'!D1020</f>
        <v>0</v>
      </c>
      <c r="E1019">
        <f>'IGM Paste'!E1020</f>
        <v>0</v>
      </c>
      <c r="F1019">
        <f>'IGM Paste'!AL1020</f>
        <v>0</v>
      </c>
      <c r="G1019" s="763">
        <f>'IGM Paste'!AB1020</f>
        <v>0</v>
      </c>
      <c r="H1019" s="5">
        <f>'IGM Paste'!F1020</f>
        <v>0</v>
      </c>
      <c r="I1019" t="str">
        <f>IF('IGM Paste'!H1020=0,"-",'IGM Paste'!H1020)</f>
        <v>-</v>
      </c>
      <c r="J1019" t="str">
        <f>IF('IGM Paste'!I1020=0,"-",'IGM Paste'!I1020)</f>
        <v>-</v>
      </c>
      <c r="K1019" t="str">
        <f>IF('IGM Paste'!J1020=0,"-",'IGM Paste'!J1020)</f>
        <v>-</v>
      </c>
      <c r="L1019">
        <f>'IGM Paste'!K1020</f>
        <v>0</v>
      </c>
      <c r="M1019" s="20" t="str">
        <f>IF('IGM Paste'!R1020=0,"Flat",'IGM Paste'!R1020)</f>
        <v>Flat</v>
      </c>
      <c r="N1019" s="177">
        <f>'IGM Paste'!AH1020</f>
        <v>0</v>
      </c>
      <c r="O1019" s="403">
        <f>'IGM Paste'!O1020</f>
        <v>0</v>
      </c>
      <c r="P1019">
        <f>'IGM Paste'!BC1020</f>
        <v>0</v>
      </c>
    </row>
    <row r="1020" spans="1:16" x14ac:dyDescent="0.3">
      <c r="A1020" s="334">
        <f>'IGM Paste'!A1021</f>
        <v>0</v>
      </c>
      <c r="B1020">
        <f>'IGM Paste'!Y1021</f>
        <v>0</v>
      </c>
      <c r="C1020">
        <f>'IGM Paste'!C1021</f>
        <v>0</v>
      </c>
      <c r="D1020" s="4">
        <f>'IGM Paste'!D1021</f>
        <v>0</v>
      </c>
      <c r="E1020">
        <f>'IGM Paste'!E1021</f>
        <v>0</v>
      </c>
      <c r="F1020">
        <f>'IGM Paste'!AL1021</f>
        <v>0</v>
      </c>
      <c r="G1020" s="763">
        <f>'IGM Paste'!AB1021</f>
        <v>0</v>
      </c>
      <c r="H1020" s="5">
        <f>'IGM Paste'!F1021</f>
        <v>0</v>
      </c>
      <c r="I1020" t="str">
        <f>IF('IGM Paste'!H1021=0,"-",'IGM Paste'!H1021)</f>
        <v>-</v>
      </c>
      <c r="J1020" t="str">
        <f>IF('IGM Paste'!I1021=0,"-",'IGM Paste'!I1021)</f>
        <v>-</v>
      </c>
      <c r="K1020" t="str">
        <f>IF('IGM Paste'!J1021=0,"-",'IGM Paste'!J1021)</f>
        <v>-</v>
      </c>
      <c r="L1020">
        <f>'IGM Paste'!K1021</f>
        <v>0</v>
      </c>
      <c r="M1020" s="20" t="str">
        <f>IF('IGM Paste'!R1021=0,"Flat",'IGM Paste'!R1021)</f>
        <v>Flat</v>
      </c>
      <c r="N1020" s="177">
        <f>'IGM Paste'!AH1021</f>
        <v>0</v>
      </c>
      <c r="O1020" s="403">
        <f>'IGM Paste'!O1021</f>
        <v>0</v>
      </c>
      <c r="P1020">
        <f>'IGM Paste'!BC1021</f>
        <v>0</v>
      </c>
    </row>
    <row r="1021" spans="1:16" x14ac:dyDescent="0.3">
      <c r="A1021" s="334">
        <f>'IGM Paste'!A1022</f>
        <v>0</v>
      </c>
      <c r="B1021">
        <f>'IGM Paste'!Y1022</f>
        <v>0</v>
      </c>
      <c r="C1021">
        <f>'IGM Paste'!C1022</f>
        <v>0</v>
      </c>
      <c r="D1021" s="4">
        <f>'IGM Paste'!D1022</f>
        <v>0</v>
      </c>
      <c r="E1021">
        <f>'IGM Paste'!E1022</f>
        <v>0</v>
      </c>
      <c r="F1021">
        <f>'IGM Paste'!AL1022</f>
        <v>0</v>
      </c>
      <c r="G1021" s="763">
        <f>'IGM Paste'!AB1022</f>
        <v>0</v>
      </c>
      <c r="H1021" s="5">
        <f>'IGM Paste'!F1022</f>
        <v>0</v>
      </c>
      <c r="I1021" t="str">
        <f>IF('IGM Paste'!H1022=0,"-",'IGM Paste'!H1022)</f>
        <v>-</v>
      </c>
      <c r="J1021" t="str">
        <f>IF('IGM Paste'!I1022=0,"-",'IGM Paste'!I1022)</f>
        <v>-</v>
      </c>
      <c r="K1021" t="str">
        <f>IF('IGM Paste'!J1022=0,"-",'IGM Paste'!J1022)</f>
        <v>-</v>
      </c>
      <c r="L1021">
        <f>'IGM Paste'!K1022</f>
        <v>0</v>
      </c>
      <c r="M1021" s="20" t="str">
        <f>IF('IGM Paste'!R1022=0,"Flat",'IGM Paste'!R1022)</f>
        <v>Flat</v>
      </c>
      <c r="N1021" s="177">
        <f>'IGM Paste'!AH1022</f>
        <v>0</v>
      </c>
      <c r="O1021" s="403">
        <f>'IGM Paste'!O1022</f>
        <v>0</v>
      </c>
      <c r="P1021">
        <f>'IGM Paste'!BC1022</f>
        <v>0</v>
      </c>
    </row>
    <row r="1022" spans="1:16" x14ac:dyDescent="0.3">
      <c r="A1022" s="334">
        <f>'IGM Paste'!A1023</f>
        <v>0</v>
      </c>
      <c r="B1022">
        <f>'IGM Paste'!Y1023</f>
        <v>0</v>
      </c>
      <c r="C1022">
        <f>'IGM Paste'!C1023</f>
        <v>0</v>
      </c>
      <c r="D1022" s="4">
        <f>'IGM Paste'!D1023</f>
        <v>0</v>
      </c>
      <c r="E1022">
        <f>'IGM Paste'!E1023</f>
        <v>0</v>
      </c>
      <c r="F1022">
        <f>'IGM Paste'!AL1023</f>
        <v>0</v>
      </c>
      <c r="G1022" s="763">
        <f>'IGM Paste'!AB1023</f>
        <v>0</v>
      </c>
      <c r="H1022" s="5">
        <f>'IGM Paste'!F1023</f>
        <v>0</v>
      </c>
      <c r="I1022" t="str">
        <f>IF('IGM Paste'!H1023=0,"-",'IGM Paste'!H1023)</f>
        <v>-</v>
      </c>
      <c r="J1022" t="str">
        <f>IF('IGM Paste'!I1023=0,"-",'IGM Paste'!I1023)</f>
        <v>-</v>
      </c>
      <c r="K1022" t="str">
        <f>IF('IGM Paste'!J1023=0,"-",'IGM Paste'!J1023)</f>
        <v>-</v>
      </c>
      <c r="L1022">
        <f>'IGM Paste'!K1023</f>
        <v>0</v>
      </c>
      <c r="M1022" s="20" t="str">
        <f>IF('IGM Paste'!R1023=0,"Flat",'IGM Paste'!R1023)</f>
        <v>Flat</v>
      </c>
      <c r="N1022" s="177">
        <f>'IGM Paste'!AH1023</f>
        <v>0</v>
      </c>
      <c r="O1022" s="403">
        <f>'IGM Paste'!O1023</f>
        <v>0</v>
      </c>
      <c r="P1022">
        <f>'IGM Paste'!BC1023</f>
        <v>0</v>
      </c>
    </row>
    <row r="1023" spans="1:16" x14ac:dyDescent="0.3">
      <c r="A1023" s="334">
        <f>'IGM Paste'!A1024</f>
        <v>0</v>
      </c>
      <c r="B1023">
        <f>'IGM Paste'!Y1024</f>
        <v>0</v>
      </c>
      <c r="C1023">
        <f>'IGM Paste'!C1024</f>
        <v>0</v>
      </c>
      <c r="D1023" s="4">
        <f>'IGM Paste'!D1024</f>
        <v>0</v>
      </c>
      <c r="E1023">
        <f>'IGM Paste'!E1024</f>
        <v>0</v>
      </c>
      <c r="F1023">
        <f>'IGM Paste'!AL1024</f>
        <v>0</v>
      </c>
      <c r="G1023" s="763">
        <f>'IGM Paste'!AB1024</f>
        <v>0</v>
      </c>
      <c r="H1023" s="5">
        <f>'IGM Paste'!F1024</f>
        <v>0</v>
      </c>
      <c r="I1023" t="str">
        <f>IF('IGM Paste'!H1024=0,"-",'IGM Paste'!H1024)</f>
        <v>-</v>
      </c>
      <c r="J1023" t="str">
        <f>IF('IGM Paste'!I1024=0,"-",'IGM Paste'!I1024)</f>
        <v>-</v>
      </c>
      <c r="K1023" t="str">
        <f>IF('IGM Paste'!J1024=0,"-",'IGM Paste'!J1024)</f>
        <v>-</v>
      </c>
      <c r="L1023">
        <f>'IGM Paste'!K1024</f>
        <v>0</v>
      </c>
      <c r="M1023" s="20" t="str">
        <f>IF('IGM Paste'!R1024=0,"Flat",'IGM Paste'!R1024)</f>
        <v>Flat</v>
      </c>
      <c r="N1023" s="177">
        <f>'IGM Paste'!AH1024</f>
        <v>0</v>
      </c>
      <c r="O1023" s="403">
        <f>'IGM Paste'!O1024</f>
        <v>0</v>
      </c>
      <c r="P1023">
        <f>'IGM Paste'!BC1024</f>
        <v>0</v>
      </c>
    </row>
    <row r="1024" spans="1:16" x14ac:dyDescent="0.3">
      <c r="A1024" s="334">
        <f>'IGM Paste'!A1025</f>
        <v>0</v>
      </c>
      <c r="B1024">
        <f>'IGM Paste'!Y1025</f>
        <v>0</v>
      </c>
      <c r="C1024">
        <f>'IGM Paste'!C1025</f>
        <v>0</v>
      </c>
      <c r="D1024" s="4">
        <f>'IGM Paste'!D1025</f>
        <v>0</v>
      </c>
      <c r="E1024">
        <f>'IGM Paste'!E1025</f>
        <v>0</v>
      </c>
      <c r="F1024">
        <f>'IGM Paste'!AL1025</f>
        <v>0</v>
      </c>
      <c r="G1024" s="763">
        <f>'IGM Paste'!AB1025</f>
        <v>0</v>
      </c>
      <c r="H1024" s="5">
        <f>'IGM Paste'!F1025</f>
        <v>0</v>
      </c>
      <c r="I1024" t="str">
        <f>IF('IGM Paste'!H1025=0,"-",'IGM Paste'!H1025)</f>
        <v>-</v>
      </c>
      <c r="J1024" t="str">
        <f>IF('IGM Paste'!I1025=0,"-",'IGM Paste'!I1025)</f>
        <v>-</v>
      </c>
      <c r="K1024" t="str">
        <f>IF('IGM Paste'!J1025=0,"-",'IGM Paste'!J1025)</f>
        <v>-</v>
      </c>
      <c r="L1024">
        <f>'IGM Paste'!K1025</f>
        <v>0</v>
      </c>
      <c r="M1024" s="20" t="str">
        <f>IF('IGM Paste'!R1025=0,"Flat",'IGM Paste'!R1025)</f>
        <v>Flat</v>
      </c>
      <c r="N1024" s="177">
        <f>'IGM Paste'!AH1025</f>
        <v>0</v>
      </c>
      <c r="O1024" s="403">
        <f>'IGM Paste'!O1025</f>
        <v>0</v>
      </c>
      <c r="P1024">
        <f>'IGM Paste'!BC1025</f>
        <v>0</v>
      </c>
    </row>
    <row r="1025" spans="1:16" x14ac:dyDescent="0.3">
      <c r="A1025" s="334">
        <f>'IGM Paste'!A1026</f>
        <v>0</v>
      </c>
      <c r="B1025">
        <f>'IGM Paste'!Y1026</f>
        <v>0</v>
      </c>
      <c r="C1025">
        <f>'IGM Paste'!C1026</f>
        <v>0</v>
      </c>
      <c r="D1025" s="4">
        <f>'IGM Paste'!D1026</f>
        <v>0</v>
      </c>
      <c r="E1025">
        <f>'IGM Paste'!E1026</f>
        <v>0</v>
      </c>
      <c r="F1025">
        <f>'IGM Paste'!AL1026</f>
        <v>0</v>
      </c>
      <c r="G1025" s="763">
        <f>'IGM Paste'!AB1026</f>
        <v>0</v>
      </c>
      <c r="H1025" s="5">
        <f>'IGM Paste'!F1026</f>
        <v>0</v>
      </c>
      <c r="I1025" t="str">
        <f>IF('IGM Paste'!H1026=0,"-",'IGM Paste'!H1026)</f>
        <v>-</v>
      </c>
      <c r="J1025" t="str">
        <f>IF('IGM Paste'!I1026=0,"-",'IGM Paste'!I1026)</f>
        <v>-</v>
      </c>
      <c r="K1025" t="str">
        <f>IF('IGM Paste'!J1026=0,"-",'IGM Paste'!J1026)</f>
        <v>-</v>
      </c>
      <c r="L1025">
        <f>'IGM Paste'!K1026</f>
        <v>0</v>
      </c>
      <c r="M1025" s="20" t="str">
        <f>IF('IGM Paste'!R1026=0,"Flat",'IGM Paste'!R1026)</f>
        <v>Flat</v>
      </c>
      <c r="N1025" s="177">
        <f>'IGM Paste'!AH1026</f>
        <v>0</v>
      </c>
      <c r="O1025" s="403">
        <f>'IGM Paste'!O1026</f>
        <v>0</v>
      </c>
      <c r="P1025">
        <f>'IGM Paste'!BC1026</f>
        <v>0</v>
      </c>
    </row>
    <row r="1026" spans="1:16" x14ac:dyDescent="0.3">
      <c r="A1026" s="334">
        <f>'IGM Paste'!A1027</f>
        <v>0</v>
      </c>
      <c r="B1026">
        <f>'IGM Paste'!Y1027</f>
        <v>0</v>
      </c>
      <c r="C1026">
        <f>'IGM Paste'!C1027</f>
        <v>0</v>
      </c>
      <c r="D1026" s="4">
        <f>'IGM Paste'!D1027</f>
        <v>0</v>
      </c>
      <c r="E1026">
        <f>'IGM Paste'!E1027</f>
        <v>0</v>
      </c>
      <c r="F1026">
        <f>'IGM Paste'!AL1027</f>
        <v>0</v>
      </c>
      <c r="G1026" s="763">
        <f>'IGM Paste'!AB1027</f>
        <v>0</v>
      </c>
      <c r="H1026" s="5">
        <f>'IGM Paste'!F1027</f>
        <v>0</v>
      </c>
      <c r="I1026" t="str">
        <f>IF('IGM Paste'!H1027=0,"-",'IGM Paste'!H1027)</f>
        <v>-</v>
      </c>
      <c r="J1026" t="str">
        <f>IF('IGM Paste'!I1027=0,"-",'IGM Paste'!I1027)</f>
        <v>-</v>
      </c>
      <c r="K1026" t="str">
        <f>IF('IGM Paste'!J1027=0,"-",'IGM Paste'!J1027)</f>
        <v>-</v>
      </c>
      <c r="L1026">
        <f>'IGM Paste'!K1027</f>
        <v>0</v>
      </c>
      <c r="M1026" s="20" t="str">
        <f>IF('IGM Paste'!R1027=0,"Flat",'IGM Paste'!R1027)</f>
        <v>Flat</v>
      </c>
      <c r="N1026" s="177">
        <f>'IGM Paste'!AH1027</f>
        <v>0</v>
      </c>
      <c r="O1026" s="403">
        <f>'IGM Paste'!O1027</f>
        <v>0</v>
      </c>
      <c r="P1026">
        <f>'IGM Paste'!BC1027</f>
        <v>0</v>
      </c>
    </row>
    <row r="1027" spans="1:16" x14ac:dyDescent="0.3">
      <c r="A1027" s="334">
        <f>'IGM Paste'!A1028</f>
        <v>0</v>
      </c>
      <c r="B1027">
        <f>'IGM Paste'!Y1028</f>
        <v>0</v>
      </c>
      <c r="C1027">
        <f>'IGM Paste'!C1028</f>
        <v>0</v>
      </c>
      <c r="D1027" s="4">
        <f>'IGM Paste'!D1028</f>
        <v>0</v>
      </c>
      <c r="E1027">
        <f>'IGM Paste'!E1028</f>
        <v>0</v>
      </c>
      <c r="F1027">
        <f>'IGM Paste'!AL1028</f>
        <v>0</v>
      </c>
      <c r="G1027" s="763">
        <f>'IGM Paste'!AB1028</f>
        <v>0</v>
      </c>
      <c r="H1027" s="5">
        <f>'IGM Paste'!F1028</f>
        <v>0</v>
      </c>
      <c r="I1027" t="str">
        <f>IF('IGM Paste'!H1028=0,"-",'IGM Paste'!H1028)</f>
        <v>-</v>
      </c>
      <c r="J1027" t="str">
        <f>IF('IGM Paste'!I1028=0,"-",'IGM Paste'!I1028)</f>
        <v>-</v>
      </c>
      <c r="K1027" t="str">
        <f>IF('IGM Paste'!J1028=0,"-",'IGM Paste'!J1028)</f>
        <v>-</v>
      </c>
      <c r="L1027">
        <f>'IGM Paste'!K1028</f>
        <v>0</v>
      </c>
      <c r="M1027" s="20" t="str">
        <f>IF('IGM Paste'!R1028=0,"Flat",'IGM Paste'!R1028)</f>
        <v>Flat</v>
      </c>
      <c r="N1027" s="177">
        <f>'IGM Paste'!AH1028</f>
        <v>0</v>
      </c>
      <c r="O1027" s="403">
        <f>'IGM Paste'!O1028</f>
        <v>0</v>
      </c>
      <c r="P1027">
        <f>'IGM Paste'!BC1028</f>
        <v>0</v>
      </c>
    </row>
    <row r="1028" spans="1:16" x14ac:dyDescent="0.3">
      <c r="A1028" s="334">
        <f>'IGM Paste'!A1029</f>
        <v>0</v>
      </c>
      <c r="B1028">
        <f>'IGM Paste'!Y1029</f>
        <v>0</v>
      </c>
      <c r="C1028">
        <f>'IGM Paste'!C1029</f>
        <v>0</v>
      </c>
      <c r="D1028" s="4">
        <f>'IGM Paste'!D1029</f>
        <v>0</v>
      </c>
      <c r="E1028">
        <f>'IGM Paste'!E1029</f>
        <v>0</v>
      </c>
      <c r="F1028">
        <f>'IGM Paste'!AL1029</f>
        <v>0</v>
      </c>
      <c r="G1028" s="763">
        <f>'IGM Paste'!AB1029</f>
        <v>0</v>
      </c>
      <c r="H1028" s="5">
        <f>'IGM Paste'!F1029</f>
        <v>0</v>
      </c>
      <c r="I1028" t="str">
        <f>IF('IGM Paste'!H1029=0,"-",'IGM Paste'!H1029)</f>
        <v>-</v>
      </c>
      <c r="J1028" t="str">
        <f>IF('IGM Paste'!I1029=0,"-",'IGM Paste'!I1029)</f>
        <v>-</v>
      </c>
      <c r="K1028" t="str">
        <f>IF('IGM Paste'!J1029=0,"-",'IGM Paste'!J1029)</f>
        <v>-</v>
      </c>
      <c r="L1028">
        <f>'IGM Paste'!K1029</f>
        <v>0</v>
      </c>
      <c r="M1028" s="20" t="str">
        <f>IF('IGM Paste'!R1029=0,"Flat",'IGM Paste'!R1029)</f>
        <v>Flat</v>
      </c>
      <c r="N1028" s="177">
        <f>'IGM Paste'!AH1029</f>
        <v>0</v>
      </c>
      <c r="O1028" s="403">
        <f>'IGM Paste'!O1029</f>
        <v>0</v>
      </c>
      <c r="P1028">
        <f>'IGM Paste'!BC1029</f>
        <v>0</v>
      </c>
    </row>
    <row r="1029" spans="1:16" x14ac:dyDescent="0.3">
      <c r="A1029" s="334">
        <f>'IGM Paste'!A1030</f>
        <v>0</v>
      </c>
      <c r="B1029">
        <f>'IGM Paste'!Y1030</f>
        <v>0</v>
      </c>
      <c r="C1029">
        <f>'IGM Paste'!C1030</f>
        <v>0</v>
      </c>
      <c r="D1029" s="4">
        <f>'IGM Paste'!D1030</f>
        <v>0</v>
      </c>
      <c r="E1029">
        <f>'IGM Paste'!E1030</f>
        <v>0</v>
      </c>
      <c r="F1029">
        <f>'IGM Paste'!AL1030</f>
        <v>0</v>
      </c>
      <c r="G1029" s="763">
        <f>'IGM Paste'!AB1030</f>
        <v>0</v>
      </c>
      <c r="H1029" s="5">
        <f>'IGM Paste'!F1030</f>
        <v>0</v>
      </c>
      <c r="I1029" t="str">
        <f>IF('IGM Paste'!H1030=0,"-",'IGM Paste'!H1030)</f>
        <v>-</v>
      </c>
      <c r="J1029" t="str">
        <f>IF('IGM Paste'!I1030=0,"-",'IGM Paste'!I1030)</f>
        <v>-</v>
      </c>
      <c r="K1029" t="str">
        <f>IF('IGM Paste'!J1030=0,"-",'IGM Paste'!J1030)</f>
        <v>-</v>
      </c>
      <c r="L1029">
        <f>'IGM Paste'!K1030</f>
        <v>0</v>
      </c>
      <c r="M1029" s="20" t="str">
        <f>IF('IGM Paste'!R1030=0,"Flat",'IGM Paste'!R1030)</f>
        <v>Flat</v>
      </c>
      <c r="N1029" s="177">
        <f>'IGM Paste'!AH1030</f>
        <v>0</v>
      </c>
      <c r="O1029" s="403">
        <f>'IGM Paste'!O1030</f>
        <v>0</v>
      </c>
      <c r="P1029">
        <f>'IGM Paste'!BC1030</f>
        <v>0</v>
      </c>
    </row>
    <row r="1030" spans="1:16" x14ac:dyDescent="0.3">
      <c r="A1030" s="334">
        <f>'IGM Paste'!A1031</f>
        <v>0</v>
      </c>
      <c r="B1030">
        <f>'IGM Paste'!Y1031</f>
        <v>0</v>
      </c>
      <c r="C1030">
        <f>'IGM Paste'!C1031</f>
        <v>0</v>
      </c>
      <c r="D1030" s="4">
        <f>'IGM Paste'!D1031</f>
        <v>0</v>
      </c>
      <c r="E1030">
        <f>'IGM Paste'!E1031</f>
        <v>0</v>
      </c>
      <c r="F1030">
        <f>'IGM Paste'!AL1031</f>
        <v>0</v>
      </c>
      <c r="G1030" s="763">
        <f>'IGM Paste'!AB1031</f>
        <v>0</v>
      </c>
      <c r="H1030" s="5">
        <f>'IGM Paste'!F1031</f>
        <v>0</v>
      </c>
      <c r="I1030" t="str">
        <f>IF('IGM Paste'!H1031=0,"-",'IGM Paste'!H1031)</f>
        <v>-</v>
      </c>
      <c r="J1030" t="str">
        <f>IF('IGM Paste'!I1031=0,"-",'IGM Paste'!I1031)</f>
        <v>-</v>
      </c>
      <c r="K1030" t="str">
        <f>IF('IGM Paste'!J1031=0,"-",'IGM Paste'!J1031)</f>
        <v>-</v>
      </c>
      <c r="L1030">
        <f>'IGM Paste'!K1031</f>
        <v>0</v>
      </c>
      <c r="M1030" s="20" t="str">
        <f>IF('IGM Paste'!R1031=0,"Flat",'IGM Paste'!R1031)</f>
        <v>Flat</v>
      </c>
      <c r="N1030" s="177">
        <f>'IGM Paste'!AH1031</f>
        <v>0</v>
      </c>
      <c r="O1030" s="403">
        <f>'IGM Paste'!O1031</f>
        <v>0</v>
      </c>
      <c r="P1030">
        <f>'IGM Paste'!BC1031</f>
        <v>0</v>
      </c>
    </row>
    <row r="1031" spans="1:16" x14ac:dyDescent="0.3">
      <c r="A1031" s="334">
        <f>'IGM Paste'!A1032</f>
        <v>0</v>
      </c>
      <c r="B1031">
        <f>'IGM Paste'!Y1032</f>
        <v>0</v>
      </c>
      <c r="C1031">
        <f>'IGM Paste'!C1032</f>
        <v>0</v>
      </c>
      <c r="D1031" s="4">
        <f>'IGM Paste'!D1032</f>
        <v>0</v>
      </c>
      <c r="E1031">
        <f>'IGM Paste'!E1032</f>
        <v>0</v>
      </c>
      <c r="F1031">
        <f>'IGM Paste'!AL1032</f>
        <v>0</v>
      </c>
      <c r="G1031" s="763">
        <f>'IGM Paste'!AB1032</f>
        <v>0</v>
      </c>
      <c r="H1031" s="5">
        <f>'IGM Paste'!F1032</f>
        <v>0</v>
      </c>
      <c r="I1031" t="str">
        <f>IF('IGM Paste'!H1032=0,"-",'IGM Paste'!H1032)</f>
        <v>-</v>
      </c>
      <c r="J1031" t="str">
        <f>IF('IGM Paste'!I1032=0,"-",'IGM Paste'!I1032)</f>
        <v>-</v>
      </c>
      <c r="K1031" t="str">
        <f>IF('IGM Paste'!J1032=0,"-",'IGM Paste'!J1032)</f>
        <v>-</v>
      </c>
      <c r="L1031">
        <f>'IGM Paste'!K1032</f>
        <v>0</v>
      </c>
      <c r="M1031" s="20" t="str">
        <f>IF('IGM Paste'!R1032=0,"Flat",'IGM Paste'!R1032)</f>
        <v>Flat</v>
      </c>
      <c r="N1031" s="177">
        <f>'IGM Paste'!AH1032</f>
        <v>0</v>
      </c>
      <c r="O1031" s="403">
        <f>'IGM Paste'!O1032</f>
        <v>0</v>
      </c>
      <c r="P1031">
        <f>'IGM Paste'!BC1032</f>
        <v>0</v>
      </c>
    </row>
    <row r="1032" spans="1:16" x14ac:dyDescent="0.3">
      <c r="A1032" s="334">
        <f>'IGM Paste'!A1033</f>
        <v>0</v>
      </c>
      <c r="B1032">
        <f>'IGM Paste'!Y1033</f>
        <v>0</v>
      </c>
      <c r="C1032">
        <f>'IGM Paste'!C1033</f>
        <v>0</v>
      </c>
      <c r="D1032" s="4">
        <f>'IGM Paste'!D1033</f>
        <v>0</v>
      </c>
      <c r="E1032">
        <f>'IGM Paste'!E1033</f>
        <v>0</v>
      </c>
      <c r="F1032">
        <f>'IGM Paste'!AL1033</f>
        <v>0</v>
      </c>
      <c r="G1032" s="763">
        <f>'IGM Paste'!AB1033</f>
        <v>0</v>
      </c>
      <c r="H1032" s="5">
        <f>'IGM Paste'!F1033</f>
        <v>0</v>
      </c>
      <c r="I1032" t="str">
        <f>IF('IGM Paste'!H1033=0,"-",'IGM Paste'!H1033)</f>
        <v>-</v>
      </c>
      <c r="J1032" t="str">
        <f>IF('IGM Paste'!I1033=0,"-",'IGM Paste'!I1033)</f>
        <v>-</v>
      </c>
      <c r="K1032" t="str">
        <f>IF('IGM Paste'!J1033=0,"-",'IGM Paste'!J1033)</f>
        <v>-</v>
      </c>
      <c r="L1032">
        <f>'IGM Paste'!K1033</f>
        <v>0</v>
      </c>
      <c r="M1032" s="20" t="str">
        <f>IF('IGM Paste'!R1033=0,"Flat",'IGM Paste'!R1033)</f>
        <v>Flat</v>
      </c>
      <c r="N1032" s="177">
        <f>'IGM Paste'!AH1033</f>
        <v>0</v>
      </c>
      <c r="O1032" s="403">
        <f>'IGM Paste'!O1033</f>
        <v>0</v>
      </c>
      <c r="P1032">
        <f>'IGM Paste'!BC1033</f>
        <v>0</v>
      </c>
    </row>
    <row r="1033" spans="1:16" x14ac:dyDescent="0.3">
      <c r="A1033" s="334">
        <f>'IGM Paste'!A1034</f>
        <v>0</v>
      </c>
      <c r="B1033">
        <f>'IGM Paste'!Y1034</f>
        <v>0</v>
      </c>
      <c r="C1033">
        <f>'IGM Paste'!C1034</f>
        <v>0</v>
      </c>
      <c r="D1033" s="4">
        <f>'IGM Paste'!D1034</f>
        <v>0</v>
      </c>
      <c r="E1033">
        <f>'IGM Paste'!E1034</f>
        <v>0</v>
      </c>
      <c r="F1033">
        <f>'IGM Paste'!AL1034</f>
        <v>0</v>
      </c>
      <c r="G1033" s="763">
        <f>'IGM Paste'!AB1034</f>
        <v>0</v>
      </c>
      <c r="H1033" s="5">
        <f>'IGM Paste'!F1034</f>
        <v>0</v>
      </c>
      <c r="I1033" t="str">
        <f>IF('IGM Paste'!H1034=0,"-",'IGM Paste'!H1034)</f>
        <v>-</v>
      </c>
      <c r="J1033" t="str">
        <f>IF('IGM Paste'!I1034=0,"-",'IGM Paste'!I1034)</f>
        <v>-</v>
      </c>
      <c r="K1033" t="str">
        <f>IF('IGM Paste'!J1034=0,"-",'IGM Paste'!J1034)</f>
        <v>-</v>
      </c>
      <c r="L1033">
        <f>'IGM Paste'!K1034</f>
        <v>0</v>
      </c>
      <c r="M1033" s="20" t="str">
        <f>IF('IGM Paste'!R1034=0,"Flat",'IGM Paste'!R1034)</f>
        <v>Flat</v>
      </c>
      <c r="N1033" s="177">
        <f>'IGM Paste'!AH1034</f>
        <v>0</v>
      </c>
      <c r="O1033" s="403">
        <f>'IGM Paste'!O1034</f>
        <v>0</v>
      </c>
      <c r="P1033">
        <f>'IGM Paste'!BC1034</f>
        <v>0</v>
      </c>
    </row>
    <row r="1034" spans="1:16" x14ac:dyDescent="0.3">
      <c r="A1034" s="334">
        <f>'IGM Paste'!A1035</f>
        <v>0</v>
      </c>
      <c r="B1034">
        <f>'IGM Paste'!Y1035</f>
        <v>0</v>
      </c>
      <c r="C1034">
        <f>'IGM Paste'!C1035</f>
        <v>0</v>
      </c>
      <c r="D1034" s="4">
        <f>'IGM Paste'!D1035</f>
        <v>0</v>
      </c>
      <c r="E1034">
        <f>'IGM Paste'!E1035</f>
        <v>0</v>
      </c>
      <c r="F1034">
        <f>'IGM Paste'!AL1035</f>
        <v>0</v>
      </c>
      <c r="G1034" s="763">
        <f>'IGM Paste'!AB1035</f>
        <v>0</v>
      </c>
      <c r="H1034" s="5">
        <f>'IGM Paste'!F1035</f>
        <v>0</v>
      </c>
      <c r="I1034" t="str">
        <f>IF('IGM Paste'!H1035=0,"-",'IGM Paste'!H1035)</f>
        <v>-</v>
      </c>
      <c r="J1034" t="str">
        <f>IF('IGM Paste'!I1035=0,"-",'IGM Paste'!I1035)</f>
        <v>-</v>
      </c>
      <c r="K1034" t="str">
        <f>IF('IGM Paste'!J1035=0,"-",'IGM Paste'!J1035)</f>
        <v>-</v>
      </c>
      <c r="L1034">
        <f>'IGM Paste'!K1035</f>
        <v>0</v>
      </c>
      <c r="M1034" s="20" t="str">
        <f>IF('IGM Paste'!R1035=0,"Flat",'IGM Paste'!R1035)</f>
        <v>Flat</v>
      </c>
      <c r="N1034" s="177">
        <f>'IGM Paste'!AH1035</f>
        <v>0</v>
      </c>
      <c r="O1034" s="403">
        <f>'IGM Paste'!O1035</f>
        <v>0</v>
      </c>
      <c r="P1034">
        <f>'IGM Paste'!BC1035</f>
        <v>0</v>
      </c>
    </row>
    <row r="1035" spans="1:16" x14ac:dyDescent="0.3">
      <c r="A1035" s="334">
        <f>'IGM Paste'!A1036</f>
        <v>0</v>
      </c>
      <c r="B1035">
        <f>'IGM Paste'!Y1036</f>
        <v>0</v>
      </c>
      <c r="C1035">
        <f>'IGM Paste'!C1036</f>
        <v>0</v>
      </c>
      <c r="D1035" s="4">
        <f>'IGM Paste'!D1036</f>
        <v>0</v>
      </c>
      <c r="E1035">
        <f>'IGM Paste'!E1036</f>
        <v>0</v>
      </c>
      <c r="F1035">
        <f>'IGM Paste'!AL1036</f>
        <v>0</v>
      </c>
      <c r="G1035" s="763">
        <f>'IGM Paste'!AB1036</f>
        <v>0</v>
      </c>
      <c r="H1035" s="5">
        <f>'IGM Paste'!F1036</f>
        <v>0</v>
      </c>
      <c r="I1035" t="str">
        <f>IF('IGM Paste'!H1036=0,"-",'IGM Paste'!H1036)</f>
        <v>-</v>
      </c>
      <c r="J1035" t="str">
        <f>IF('IGM Paste'!I1036=0,"-",'IGM Paste'!I1036)</f>
        <v>-</v>
      </c>
      <c r="K1035" t="str">
        <f>IF('IGM Paste'!J1036=0,"-",'IGM Paste'!J1036)</f>
        <v>-</v>
      </c>
      <c r="L1035">
        <f>'IGM Paste'!K1036</f>
        <v>0</v>
      </c>
      <c r="M1035" s="20" t="str">
        <f>IF('IGM Paste'!R1036=0,"Flat",'IGM Paste'!R1036)</f>
        <v>Flat</v>
      </c>
      <c r="N1035" s="177">
        <f>'IGM Paste'!AH1036</f>
        <v>0</v>
      </c>
      <c r="O1035" s="403">
        <f>'IGM Paste'!O1036</f>
        <v>0</v>
      </c>
      <c r="P1035">
        <f>'IGM Paste'!BC1036</f>
        <v>0</v>
      </c>
    </row>
    <row r="1036" spans="1:16" x14ac:dyDescent="0.3">
      <c r="A1036" s="334">
        <f>'IGM Paste'!A1037</f>
        <v>0</v>
      </c>
      <c r="B1036">
        <f>'IGM Paste'!Y1037</f>
        <v>0</v>
      </c>
      <c r="C1036">
        <f>'IGM Paste'!C1037</f>
        <v>0</v>
      </c>
      <c r="D1036" s="4">
        <f>'IGM Paste'!D1037</f>
        <v>0</v>
      </c>
      <c r="E1036">
        <f>'IGM Paste'!E1037</f>
        <v>0</v>
      </c>
      <c r="F1036">
        <f>'IGM Paste'!AL1037</f>
        <v>0</v>
      </c>
      <c r="G1036" s="763">
        <f>'IGM Paste'!AB1037</f>
        <v>0</v>
      </c>
      <c r="H1036" s="5">
        <f>'IGM Paste'!F1037</f>
        <v>0</v>
      </c>
      <c r="I1036" t="str">
        <f>IF('IGM Paste'!H1037=0,"-",'IGM Paste'!H1037)</f>
        <v>-</v>
      </c>
      <c r="J1036" t="str">
        <f>IF('IGM Paste'!I1037=0,"-",'IGM Paste'!I1037)</f>
        <v>-</v>
      </c>
      <c r="K1036" t="str">
        <f>IF('IGM Paste'!J1037=0,"-",'IGM Paste'!J1037)</f>
        <v>-</v>
      </c>
      <c r="L1036">
        <f>'IGM Paste'!K1037</f>
        <v>0</v>
      </c>
      <c r="M1036" s="20" t="str">
        <f>IF('IGM Paste'!R1037=0,"Flat",'IGM Paste'!R1037)</f>
        <v>Flat</v>
      </c>
      <c r="N1036" s="177">
        <f>'IGM Paste'!AH1037</f>
        <v>0</v>
      </c>
      <c r="O1036" s="403">
        <f>'IGM Paste'!O1037</f>
        <v>0</v>
      </c>
      <c r="P1036">
        <f>'IGM Paste'!BC1037</f>
        <v>0</v>
      </c>
    </row>
    <row r="1037" spans="1:16" x14ac:dyDescent="0.3">
      <c r="A1037" s="334">
        <f>'IGM Paste'!A1038</f>
        <v>0</v>
      </c>
      <c r="B1037">
        <f>'IGM Paste'!Y1038</f>
        <v>0</v>
      </c>
      <c r="C1037">
        <f>'IGM Paste'!C1038</f>
        <v>0</v>
      </c>
      <c r="D1037" s="4">
        <f>'IGM Paste'!D1038</f>
        <v>0</v>
      </c>
      <c r="E1037">
        <f>'IGM Paste'!E1038</f>
        <v>0</v>
      </c>
      <c r="F1037">
        <f>'IGM Paste'!AL1038</f>
        <v>0</v>
      </c>
      <c r="G1037" s="763">
        <f>'IGM Paste'!AB1038</f>
        <v>0</v>
      </c>
      <c r="H1037" s="5">
        <f>'IGM Paste'!F1038</f>
        <v>0</v>
      </c>
      <c r="I1037" t="str">
        <f>IF('IGM Paste'!H1038=0,"-",'IGM Paste'!H1038)</f>
        <v>-</v>
      </c>
      <c r="J1037" t="str">
        <f>IF('IGM Paste'!I1038=0,"-",'IGM Paste'!I1038)</f>
        <v>-</v>
      </c>
      <c r="K1037" t="str">
        <f>IF('IGM Paste'!J1038=0,"-",'IGM Paste'!J1038)</f>
        <v>-</v>
      </c>
      <c r="L1037">
        <f>'IGM Paste'!K1038</f>
        <v>0</v>
      </c>
      <c r="M1037" s="20" t="str">
        <f>IF('IGM Paste'!R1038=0,"Flat",'IGM Paste'!R1038)</f>
        <v>Flat</v>
      </c>
      <c r="N1037" s="177">
        <f>'IGM Paste'!AH1038</f>
        <v>0</v>
      </c>
      <c r="O1037" s="403">
        <f>'IGM Paste'!O1038</f>
        <v>0</v>
      </c>
      <c r="P1037">
        <f>'IGM Paste'!BC1038</f>
        <v>0</v>
      </c>
    </row>
    <row r="1038" spans="1:16" x14ac:dyDescent="0.3">
      <c r="A1038" s="334">
        <f>'IGM Paste'!A1039</f>
        <v>0</v>
      </c>
      <c r="B1038">
        <f>'IGM Paste'!Y1039</f>
        <v>0</v>
      </c>
      <c r="C1038">
        <f>'IGM Paste'!C1039</f>
        <v>0</v>
      </c>
      <c r="D1038" s="4">
        <f>'IGM Paste'!D1039</f>
        <v>0</v>
      </c>
      <c r="E1038">
        <f>'IGM Paste'!E1039</f>
        <v>0</v>
      </c>
      <c r="F1038">
        <f>'IGM Paste'!AL1039</f>
        <v>0</v>
      </c>
      <c r="G1038" s="763">
        <f>'IGM Paste'!AB1039</f>
        <v>0</v>
      </c>
      <c r="H1038" s="5">
        <f>'IGM Paste'!F1039</f>
        <v>0</v>
      </c>
      <c r="I1038" t="str">
        <f>IF('IGM Paste'!H1039=0,"-",'IGM Paste'!H1039)</f>
        <v>-</v>
      </c>
      <c r="J1038" t="str">
        <f>IF('IGM Paste'!I1039=0,"-",'IGM Paste'!I1039)</f>
        <v>-</v>
      </c>
      <c r="K1038" t="str">
        <f>IF('IGM Paste'!J1039=0,"-",'IGM Paste'!J1039)</f>
        <v>-</v>
      </c>
      <c r="L1038">
        <f>'IGM Paste'!K1039</f>
        <v>0</v>
      </c>
      <c r="M1038" s="20" t="str">
        <f>IF('IGM Paste'!R1039=0,"Flat",'IGM Paste'!R1039)</f>
        <v>Flat</v>
      </c>
      <c r="N1038" s="177">
        <f>'IGM Paste'!AH1039</f>
        <v>0</v>
      </c>
      <c r="O1038" s="403">
        <f>'IGM Paste'!O1039</f>
        <v>0</v>
      </c>
      <c r="P1038">
        <f>'IGM Paste'!BC1039</f>
        <v>0</v>
      </c>
    </row>
    <row r="1039" spans="1:16" x14ac:dyDescent="0.3">
      <c r="A1039" s="334">
        <f>'IGM Paste'!A1040</f>
        <v>0</v>
      </c>
      <c r="B1039">
        <f>'IGM Paste'!Y1040</f>
        <v>0</v>
      </c>
      <c r="C1039">
        <f>'IGM Paste'!C1040</f>
        <v>0</v>
      </c>
      <c r="D1039" s="4">
        <f>'IGM Paste'!D1040</f>
        <v>0</v>
      </c>
      <c r="E1039">
        <f>'IGM Paste'!E1040</f>
        <v>0</v>
      </c>
      <c r="F1039">
        <f>'IGM Paste'!AL1040</f>
        <v>0</v>
      </c>
      <c r="G1039" s="763">
        <f>'IGM Paste'!AB1040</f>
        <v>0</v>
      </c>
      <c r="H1039" s="5">
        <f>'IGM Paste'!F1040</f>
        <v>0</v>
      </c>
      <c r="I1039" t="str">
        <f>IF('IGM Paste'!H1040=0,"-",'IGM Paste'!H1040)</f>
        <v>-</v>
      </c>
      <c r="J1039" t="str">
        <f>IF('IGM Paste'!I1040=0,"-",'IGM Paste'!I1040)</f>
        <v>-</v>
      </c>
      <c r="K1039" t="str">
        <f>IF('IGM Paste'!J1040=0,"-",'IGM Paste'!J1040)</f>
        <v>-</v>
      </c>
      <c r="L1039">
        <f>'IGM Paste'!K1040</f>
        <v>0</v>
      </c>
      <c r="M1039" s="20" t="str">
        <f>IF('IGM Paste'!R1040=0,"Flat",'IGM Paste'!R1040)</f>
        <v>Flat</v>
      </c>
      <c r="N1039" s="177">
        <f>'IGM Paste'!AH1040</f>
        <v>0</v>
      </c>
      <c r="O1039" s="403">
        <f>'IGM Paste'!O1040</f>
        <v>0</v>
      </c>
      <c r="P1039">
        <f>'IGM Paste'!BC1040</f>
        <v>0</v>
      </c>
    </row>
    <row r="1040" spans="1:16" x14ac:dyDescent="0.3">
      <c r="A1040" s="334">
        <f>'IGM Paste'!A1041</f>
        <v>0</v>
      </c>
      <c r="B1040">
        <f>'IGM Paste'!Y1041</f>
        <v>0</v>
      </c>
      <c r="C1040">
        <f>'IGM Paste'!C1041</f>
        <v>0</v>
      </c>
      <c r="D1040" s="4">
        <f>'IGM Paste'!D1041</f>
        <v>0</v>
      </c>
      <c r="E1040">
        <f>'IGM Paste'!E1041</f>
        <v>0</v>
      </c>
      <c r="F1040">
        <f>'IGM Paste'!AL1041</f>
        <v>0</v>
      </c>
      <c r="G1040" s="763">
        <f>'IGM Paste'!AB1041</f>
        <v>0</v>
      </c>
      <c r="H1040" s="5">
        <f>'IGM Paste'!F1041</f>
        <v>0</v>
      </c>
      <c r="I1040" t="str">
        <f>IF('IGM Paste'!H1041=0,"-",'IGM Paste'!H1041)</f>
        <v>-</v>
      </c>
      <c r="J1040" t="str">
        <f>IF('IGM Paste'!I1041=0,"-",'IGM Paste'!I1041)</f>
        <v>-</v>
      </c>
      <c r="K1040" t="str">
        <f>IF('IGM Paste'!J1041=0,"-",'IGM Paste'!J1041)</f>
        <v>-</v>
      </c>
      <c r="L1040">
        <f>'IGM Paste'!K1041</f>
        <v>0</v>
      </c>
      <c r="M1040" s="20" t="str">
        <f>IF('IGM Paste'!R1041=0,"Flat",'IGM Paste'!R1041)</f>
        <v>Flat</v>
      </c>
      <c r="N1040" s="177">
        <f>'IGM Paste'!AH1041</f>
        <v>0</v>
      </c>
      <c r="O1040" s="403">
        <f>'IGM Paste'!O1041</f>
        <v>0</v>
      </c>
      <c r="P1040">
        <f>'IGM Paste'!BC1041</f>
        <v>0</v>
      </c>
    </row>
    <row r="1041" spans="1:16" x14ac:dyDescent="0.3">
      <c r="A1041" s="334">
        <f>'IGM Paste'!A1042</f>
        <v>0</v>
      </c>
      <c r="B1041">
        <f>'IGM Paste'!Y1042</f>
        <v>0</v>
      </c>
      <c r="C1041">
        <f>'IGM Paste'!C1042</f>
        <v>0</v>
      </c>
      <c r="D1041" s="4">
        <f>'IGM Paste'!D1042</f>
        <v>0</v>
      </c>
      <c r="E1041">
        <f>'IGM Paste'!E1042</f>
        <v>0</v>
      </c>
      <c r="F1041">
        <f>'IGM Paste'!AL1042</f>
        <v>0</v>
      </c>
      <c r="G1041" s="763">
        <f>'IGM Paste'!AB1042</f>
        <v>0</v>
      </c>
      <c r="H1041" s="5">
        <f>'IGM Paste'!F1042</f>
        <v>0</v>
      </c>
      <c r="I1041" t="str">
        <f>IF('IGM Paste'!H1042=0,"-",'IGM Paste'!H1042)</f>
        <v>-</v>
      </c>
      <c r="J1041" t="str">
        <f>IF('IGM Paste'!I1042=0,"-",'IGM Paste'!I1042)</f>
        <v>-</v>
      </c>
      <c r="K1041" t="str">
        <f>IF('IGM Paste'!J1042=0,"-",'IGM Paste'!J1042)</f>
        <v>-</v>
      </c>
      <c r="L1041">
        <f>'IGM Paste'!K1042</f>
        <v>0</v>
      </c>
      <c r="M1041" s="20" t="str">
        <f>IF('IGM Paste'!R1042=0,"Flat",'IGM Paste'!R1042)</f>
        <v>Flat</v>
      </c>
      <c r="N1041" s="177">
        <f>'IGM Paste'!AH1042</f>
        <v>0</v>
      </c>
      <c r="O1041" s="403">
        <f>'IGM Paste'!O1042</f>
        <v>0</v>
      </c>
      <c r="P1041">
        <f>'IGM Paste'!BC1042</f>
        <v>0</v>
      </c>
    </row>
    <row r="1042" spans="1:16" x14ac:dyDescent="0.3">
      <c r="A1042" s="334">
        <f>'IGM Paste'!A1043</f>
        <v>0</v>
      </c>
      <c r="B1042">
        <f>'IGM Paste'!Y1043</f>
        <v>0</v>
      </c>
      <c r="C1042">
        <f>'IGM Paste'!C1043</f>
        <v>0</v>
      </c>
      <c r="D1042" s="4">
        <f>'IGM Paste'!D1043</f>
        <v>0</v>
      </c>
      <c r="E1042">
        <f>'IGM Paste'!E1043</f>
        <v>0</v>
      </c>
      <c r="F1042">
        <f>'IGM Paste'!AL1043</f>
        <v>0</v>
      </c>
      <c r="G1042" s="763">
        <f>'IGM Paste'!AB1043</f>
        <v>0</v>
      </c>
      <c r="H1042" s="5">
        <f>'IGM Paste'!F1043</f>
        <v>0</v>
      </c>
      <c r="I1042" t="str">
        <f>IF('IGM Paste'!H1043=0,"-",'IGM Paste'!H1043)</f>
        <v>-</v>
      </c>
      <c r="J1042" t="str">
        <f>IF('IGM Paste'!I1043=0,"-",'IGM Paste'!I1043)</f>
        <v>-</v>
      </c>
      <c r="K1042" t="str">
        <f>IF('IGM Paste'!J1043=0,"-",'IGM Paste'!J1043)</f>
        <v>-</v>
      </c>
      <c r="L1042">
        <f>'IGM Paste'!K1043</f>
        <v>0</v>
      </c>
      <c r="M1042" s="20" t="str">
        <f>IF('IGM Paste'!R1043=0,"Flat",'IGM Paste'!R1043)</f>
        <v>Flat</v>
      </c>
      <c r="N1042" s="177">
        <f>'IGM Paste'!AH1043</f>
        <v>0</v>
      </c>
      <c r="O1042" s="403">
        <f>'IGM Paste'!O1043</f>
        <v>0</v>
      </c>
      <c r="P1042">
        <f>'IGM Paste'!BC1043</f>
        <v>0</v>
      </c>
    </row>
    <row r="1043" spans="1:16" x14ac:dyDescent="0.3">
      <c r="A1043" s="334">
        <f>'IGM Paste'!A1044</f>
        <v>0</v>
      </c>
      <c r="B1043">
        <f>'IGM Paste'!Y1044</f>
        <v>0</v>
      </c>
      <c r="C1043">
        <f>'IGM Paste'!C1044</f>
        <v>0</v>
      </c>
      <c r="D1043" s="4">
        <f>'IGM Paste'!D1044</f>
        <v>0</v>
      </c>
      <c r="E1043">
        <f>'IGM Paste'!E1044</f>
        <v>0</v>
      </c>
      <c r="F1043">
        <f>'IGM Paste'!AL1044</f>
        <v>0</v>
      </c>
      <c r="G1043" s="763">
        <f>'IGM Paste'!AB1044</f>
        <v>0</v>
      </c>
      <c r="H1043" s="5">
        <f>'IGM Paste'!F1044</f>
        <v>0</v>
      </c>
      <c r="I1043" t="str">
        <f>IF('IGM Paste'!H1044=0,"-",'IGM Paste'!H1044)</f>
        <v>-</v>
      </c>
      <c r="J1043" t="str">
        <f>IF('IGM Paste'!I1044=0,"-",'IGM Paste'!I1044)</f>
        <v>-</v>
      </c>
      <c r="K1043" t="str">
        <f>IF('IGM Paste'!J1044=0,"-",'IGM Paste'!J1044)</f>
        <v>-</v>
      </c>
      <c r="L1043">
        <f>'IGM Paste'!K1044</f>
        <v>0</v>
      </c>
      <c r="M1043" s="20" t="str">
        <f>IF('IGM Paste'!R1044=0,"Flat",'IGM Paste'!R1044)</f>
        <v>Flat</v>
      </c>
      <c r="N1043" s="177">
        <f>'IGM Paste'!AH1044</f>
        <v>0</v>
      </c>
      <c r="O1043" s="403">
        <f>'IGM Paste'!O1044</f>
        <v>0</v>
      </c>
      <c r="P1043">
        <f>'IGM Paste'!BC1044</f>
        <v>0</v>
      </c>
    </row>
    <row r="1044" spans="1:16" x14ac:dyDescent="0.3">
      <c r="A1044" s="334">
        <f>'IGM Paste'!A1045</f>
        <v>0</v>
      </c>
      <c r="B1044">
        <f>'IGM Paste'!Y1045</f>
        <v>0</v>
      </c>
      <c r="C1044">
        <f>'IGM Paste'!C1045</f>
        <v>0</v>
      </c>
      <c r="D1044" s="4">
        <f>'IGM Paste'!D1045</f>
        <v>0</v>
      </c>
      <c r="E1044">
        <f>'IGM Paste'!E1045</f>
        <v>0</v>
      </c>
      <c r="F1044">
        <f>'IGM Paste'!AL1045</f>
        <v>0</v>
      </c>
      <c r="G1044" s="763">
        <f>'IGM Paste'!AB1045</f>
        <v>0</v>
      </c>
      <c r="H1044" s="5">
        <f>'IGM Paste'!F1045</f>
        <v>0</v>
      </c>
      <c r="I1044" t="str">
        <f>IF('IGM Paste'!H1045=0,"-",'IGM Paste'!H1045)</f>
        <v>-</v>
      </c>
      <c r="J1044" t="str">
        <f>IF('IGM Paste'!I1045=0,"-",'IGM Paste'!I1045)</f>
        <v>-</v>
      </c>
      <c r="K1044" t="str">
        <f>IF('IGM Paste'!J1045=0,"-",'IGM Paste'!J1045)</f>
        <v>-</v>
      </c>
      <c r="L1044">
        <f>'IGM Paste'!K1045</f>
        <v>0</v>
      </c>
      <c r="M1044" s="20" t="str">
        <f>IF('IGM Paste'!R1045=0,"Flat",'IGM Paste'!R1045)</f>
        <v>Flat</v>
      </c>
      <c r="N1044" s="177">
        <f>'IGM Paste'!AH1045</f>
        <v>0</v>
      </c>
      <c r="O1044" s="403">
        <f>'IGM Paste'!O1045</f>
        <v>0</v>
      </c>
      <c r="P1044">
        <f>'IGM Paste'!BC1045</f>
        <v>0</v>
      </c>
    </row>
    <row r="1045" spans="1:16" x14ac:dyDescent="0.3">
      <c r="A1045" s="334">
        <f>'IGM Paste'!A1046</f>
        <v>0</v>
      </c>
      <c r="B1045">
        <f>'IGM Paste'!Y1046</f>
        <v>0</v>
      </c>
      <c r="C1045">
        <f>'IGM Paste'!C1046</f>
        <v>0</v>
      </c>
      <c r="D1045" s="4">
        <f>'IGM Paste'!D1046</f>
        <v>0</v>
      </c>
      <c r="E1045">
        <f>'IGM Paste'!E1046</f>
        <v>0</v>
      </c>
      <c r="F1045">
        <f>'IGM Paste'!AL1046</f>
        <v>0</v>
      </c>
      <c r="G1045" s="763">
        <f>'IGM Paste'!AB1046</f>
        <v>0</v>
      </c>
      <c r="H1045" s="5">
        <f>'IGM Paste'!F1046</f>
        <v>0</v>
      </c>
      <c r="I1045" t="str">
        <f>IF('IGM Paste'!H1046=0,"-",'IGM Paste'!H1046)</f>
        <v>-</v>
      </c>
      <c r="J1045" t="str">
        <f>IF('IGM Paste'!I1046=0,"-",'IGM Paste'!I1046)</f>
        <v>-</v>
      </c>
      <c r="K1045" t="str">
        <f>IF('IGM Paste'!J1046=0,"-",'IGM Paste'!J1046)</f>
        <v>-</v>
      </c>
      <c r="L1045">
        <f>'IGM Paste'!K1046</f>
        <v>0</v>
      </c>
      <c r="M1045" s="20" t="str">
        <f>IF('IGM Paste'!R1046=0,"Flat",'IGM Paste'!R1046)</f>
        <v>Flat</v>
      </c>
      <c r="N1045" s="177">
        <f>'IGM Paste'!AH1046</f>
        <v>0</v>
      </c>
      <c r="O1045" s="403">
        <f>'IGM Paste'!O1046</f>
        <v>0</v>
      </c>
      <c r="P1045">
        <f>'IGM Paste'!BC1046</f>
        <v>0</v>
      </c>
    </row>
    <row r="1046" spans="1:16" x14ac:dyDescent="0.3">
      <c r="A1046" s="334">
        <f>'IGM Paste'!A1047</f>
        <v>0</v>
      </c>
      <c r="B1046">
        <f>'IGM Paste'!Y1047</f>
        <v>0</v>
      </c>
      <c r="C1046">
        <f>'IGM Paste'!C1047</f>
        <v>0</v>
      </c>
      <c r="D1046" s="4">
        <f>'IGM Paste'!D1047</f>
        <v>0</v>
      </c>
      <c r="E1046">
        <f>'IGM Paste'!E1047</f>
        <v>0</v>
      </c>
      <c r="F1046">
        <f>'IGM Paste'!AL1047</f>
        <v>0</v>
      </c>
      <c r="G1046" s="763">
        <f>'IGM Paste'!AB1047</f>
        <v>0</v>
      </c>
      <c r="H1046" s="5">
        <f>'IGM Paste'!F1047</f>
        <v>0</v>
      </c>
      <c r="I1046" t="str">
        <f>IF('IGM Paste'!H1047=0,"-",'IGM Paste'!H1047)</f>
        <v>-</v>
      </c>
      <c r="J1046" t="str">
        <f>IF('IGM Paste'!I1047=0,"-",'IGM Paste'!I1047)</f>
        <v>-</v>
      </c>
      <c r="K1046" t="str">
        <f>IF('IGM Paste'!J1047=0,"-",'IGM Paste'!J1047)</f>
        <v>-</v>
      </c>
      <c r="L1046">
        <f>'IGM Paste'!K1047</f>
        <v>0</v>
      </c>
      <c r="M1046" s="20" t="str">
        <f>IF('IGM Paste'!R1047=0,"Flat",'IGM Paste'!R1047)</f>
        <v>Flat</v>
      </c>
      <c r="N1046" s="177">
        <f>'IGM Paste'!AH1047</f>
        <v>0</v>
      </c>
      <c r="O1046" s="403">
        <f>'IGM Paste'!O1047</f>
        <v>0</v>
      </c>
      <c r="P1046">
        <f>'IGM Paste'!BC1047</f>
        <v>0</v>
      </c>
    </row>
    <row r="1047" spans="1:16" x14ac:dyDescent="0.3">
      <c r="A1047" s="334">
        <f>'IGM Paste'!A1048</f>
        <v>0</v>
      </c>
      <c r="B1047">
        <f>'IGM Paste'!Y1048</f>
        <v>0</v>
      </c>
      <c r="C1047">
        <f>'IGM Paste'!C1048</f>
        <v>0</v>
      </c>
      <c r="D1047" s="4">
        <f>'IGM Paste'!D1048</f>
        <v>0</v>
      </c>
      <c r="E1047">
        <f>'IGM Paste'!E1048</f>
        <v>0</v>
      </c>
      <c r="F1047">
        <f>'IGM Paste'!AL1048</f>
        <v>0</v>
      </c>
      <c r="G1047" s="763">
        <f>'IGM Paste'!AB1048</f>
        <v>0</v>
      </c>
      <c r="H1047" s="5">
        <f>'IGM Paste'!F1048</f>
        <v>0</v>
      </c>
      <c r="I1047" t="str">
        <f>IF('IGM Paste'!H1048=0,"-",'IGM Paste'!H1048)</f>
        <v>-</v>
      </c>
      <c r="J1047" t="str">
        <f>IF('IGM Paste'!I1048=0,"-",'IGM Paste'!I1048)</f>
        <v>-</v>
      </c>
      <c r="K1047" t="str">
        <f>IF('IGM Paste'!J1048=0,"-",'IGM Paste'!J1048)</f>
        <v>-</v>
      </c>
      <c r="L1047">
        <f>'IGM Paste'!K1048</f>
        <v>0</v>
      </c>
      <c r="M1047" s="20" t="str">
        <f>IF('IGM Paste'!R1048=0,"Flat",'IGM Paste'!R1048)</f>
        <v>Flat</v>
      </c>
      <c r="N1047" s="177">
        <f>'IGM Paste'!AH1048</f>
        <v>0</v>
      </c>
      <c r="O1047" s="403">
        <f>'IGM Paste'!O1048</f>
        <v>0</v>
      </c>
      <c r="P1047">
        <f>'IGM Paste'!BC1048</f>
        <v>0</v>
      </c>
    </row>
    <row r="1048" spans="1:16" x14ac:dyDescent="0.3">
      <c r="A1048" s="334">
        <f>'IGM Paste'!A1049</f>
        <v>0</v>
      </c>
      <c r="B1048">
        <f>'IGM Paste'!Y1049</f>
        <v>0</v>
      </c>
      <c r="C1048">
        <f>'IGM Paste'!C1049</f>
        <v>0</v>
      </c>
      <c r="D1048" s="4">
        <f>'IGM Paste'!D1049</f>
        <v>0</v>
      </c>
      <c r="E1048">
        <f>'IGM Paste'!E1049</f>
        <v>0</v>
      </c>
      <c r="F1048">
        <f>'IGM Paste'!AL1049</f>
        <v>0</v>
      </c>
      <c r="G1048" s="763">
        <f>'IGM Paste'!AB1049</f>
        <v>0</v>
      </c>
      <c r="H1048" s="5">
        <f>'IGM Paste'!F1049</f>
        <v>0</v>
      </c>
      <c r="I1048" t="str">
        <f>IF('IGM Paste'!H1049=0,"-",'IGM Paste'!H1049)</f>
        <v>-</v>
      </c>
      <c r="J1048" t="str">
        <f>IF('IGM Paste'!I1049=0,"-",'IGM Paste'!I1049)</f>
        <v>-</v>
      </c>
      <c r="K1048" t="str">
        <f>IF('IGM Paste'!J1049=0,"-",'IGM Paste'!J1049)</f>
        <v>-</v>
      </c>
      <c r="L1048">
        <f>'IGM Paste'!K1049</f>
        <v>0</v>
      </c>
      <c r="M1048" s="20" t="str">
        <f>IF('IGM Paste'!R1049=0,"Flat",'IGM Paste'!R1049)</f>
        <v>Flat</v>
      </c>
      <c r="N1048" s="177">
        <f>'IGM Paste'!AH1049</f>
        <v>0</v>
      </c>
      <c r="O1048" s="403">
        <f>'IGM Paste'!O1049</f>
        <v>0</v>
      </c>
      <c r="P1048">
        <f>'IGM Paste'!BC1049</f>
        <v>0</v>
      </c>
    </row>
    <row r="1049" spans="1:16" x14ac:dyDescent="0.3">
      <c r="A1049" s="334">
        <f>'IGM Paste'!A1050</f>
        <v>0</v>
      </c>
      <c r="B1049">
        <f>'IGM Paste'!Y1050</f>
        <v>0</v>
      </c>
      <c r="C1049">
        <f>'IGM Paste'!C1050</f>
        <v>0</v>
      </c>
      <c r="D1049" s="4">
        <f>'IGM Paste'!D1050</f>
        <v>0</v>
      </c>
      <c r="E1049">
        <f>'IGM Paste'!E1050</f>
        <v>0</v>
      </c>
      <c r="F1049">
        <f>'IGM Paste'!AL1050</f>
        <v>0</v>
      </c>
      <c r="G1049" s="763">
        <f>'IGM Paste'!AB1050</f>
        <v>0</v>
      </c>
      <c r="H1049" s="5">
        <f>'IGM Paste'!F1050</f>
        <v>0</v>
      </c>
      <c r="I1049" t="str">
        <f>IF('IGM Paste'!H1050=0,"-",'IGM Paste'!H1050)</f>
        <v>-</v>
      </c>
      <c r="J1049" t="str">
        <f>IF('IGM Paste'!I1050=0,"-",'IGM Paste'!I1050)</f>
        <v>-</v>
      </c>
      <c r="K1049" t="str">
        <f>IF('IGM Paste'!J1050=0,"-",'IGM Paste'!J1050)</f>
        <v>-</v>
      </c>
      <c r="L1049">
        <f>'IGM Paste'!K1050</f>
        <v>0</v>
      </c>
      <c r="M1049" s="20" t="str">
        <f>IF('IGM Paste'!R1050=0,"Flat",'IGM Paste'!R1050)</f>
        <v>Flat</v>
      </c>
      <c r="N1049" s="177">
        <f>'IGM Paste'!AH1050</f>
        <v>0</v>
      </c>
      <c r="O1049" s="403">
        <f>'IGM Paste'!O1050</f>
        <v>0</v>
      </c>
      <c r="P1049">
        <f>'IGM Paste'!BC1050</f>
        <v>0</v>
      </c>
    </row>
    <row r="1050" spans="1:16" x14ac:dyDescent="0.3">
      <c r="A1050" s="334">
        <f>'IGM Paste'!A1051</f>
        <v>0</v>
      </c>
      <c r="B1050">
        <f>'IGM Paste'!Y1051</f>
        <v>0</v>
      </c>
      <c r="C1050">
        <f>'IGM Paste'!C1051</f>
        <v>0</v>
      </c>
      <c r="D1050" s="4">
        <f>'IGM Paste'!D1051</f>
        <v>0</v>
      </c>
      <c r="E1050">
        <f>'IGM Paste'!E1051</f>
        <v>0</v>
      </c>
      <c r="F1050">
        <f>'IGM Paste'!AL1051</f>
        <v>0</v>
      </c>
      <c r="G1050" s="763">
        <f>'IGM Paste'!AB1051</f>
        <v>0</v>
      </c>
      <c r="H1050" s="5">
        <f>'IGM Paste'!F1051</f>
        <v>0</v>
      </c>
      <c r="I1050" t="str">
        <f>IF('IGM Paste'!H1051=0,"-",'IGM Paste'!H1051)</f>
        <v>-</v>
      </c>
      <c r="J1050" t="str">
        <f>IF('IGM Paste'!I1051=0,"-",'IGM Paste'!I1051)</f>
        <v>-</v>
      </c>
      <c r="K1050" t="str">
        <f>IF('IGM Paste'!J1051=0,"-",'IGM Paste'!J1051)</f>
        <v>-</v>
      </c>
      <c r="L1050">
        <f>'IGM Paste'!K1051</f>
        <v>0</v>
      </c>
      <c r="M1050" s="20" t="str">
        <f>IF('IGM Paste'!R1051=0,"Flat",'IGM Paste'!R1051)</f>
        <v>Flat</v>
      </c>
      <c r="N1050" s="177">
        <f>'IGM Paste'!AH1051</f>
        <v>0</v>
      </c>
      <c r="O1050" s="403">
        <f>'IGM Paste'!O1051</f>
        <v>0</v>
      </c>
      <c r="P1050">
        <f>'IGM Paste'!BC1051</f>
        <v>0</v>
      </c>
    </row>
    <row r="1051" spans="1:16" x14ac:dyDescent="0.3">
      <c r="A1051" s="334">
        <f>'IGM Paste'!A1052</f>
        <v>0</v>
      </c>
      <c r="B1051">
        <f>'IGM Paste'!Y1052</f>
        <v>0</v>
      </c>
      <c r="C1051">
        <f>'IGM Paste'!C1052</f>
        <v>0</v>
      </c>
      <c r="D1051" s="4">
        <f>'IGM Paste'!D1052</f>
        <v>0</v>
      </c>
      <c r="E1051">
        <f>'IGM Paste'!E1052</f>
        <v>0</v>
      </c>
      <c r="F1051">
        <f>'IGM Paste'!AL1052</f>
        <v>0</v>
      </c>
      <c r="G1051" s="763">
        <f>'IGM Paste'!AB1052</f>
        <v>0</v>
      </c>
      <c r="H1051" s="5">
        <f>'IGM Paste'!F1052</f>
        <v>0</v>
      </c>
      <c r="I1051" t="str">
        <f>IF('IGM Paste'!H1052=0,"-",'IGM Paste'!H1052)</f>
        <v>-</v>
      </c>
      <c r="J1051" t="str">
        <f>IF('IGM Paste'!I1052=0,"-",'IGM Paste'!I1052)</f>
        <v>-</v>
      </c>
      <c r="K1051" t="str">
        <f>IF('IGM Paste'!J1052=0,"-",'IGM Paste'!J1052)</f>
        <v>-</v>
      </c>
      <c r="L1051">
        <f>'IGM Paste'!K1052</f>
        <v>0</v>
      </c>
      <c r="M1051" s="20" t="str">
        <f>IF('IGM Paste'!R1052=0,"Flat",'IGM Paste'!R1052)</f>
        <v>Flat</v>
      </c>
      <c r="N1051" s="177">
        <f>'IGM Paste'!AH1052</f>
        <v>0</v>
      </c>
      <c r="O1051" s="403">
        <f>'IGM Paste'!O1052</f>
        <v>0</v>
      </c>
      <c r="P1051">
        <f>'IGM Paste'!BC1052</f>
        <v>0</v>
      </c>
    </row>
    <row r="1052" spans="1:16" x14ac:dyDescent="0.3">
      <c r="A1052" s="334">
        <f>'IGM Paste'!A1053</f>
        <v>0</v>
      </c>
      <c r="B1052">
        <f>'IGM Paste'!Y1053</f>
        <v>0</v>
      </c>
      <c r="C1052">
        <f>'IGM Paste'!C1053</f>
        <v>0</v>
      </c>
      <c r="D1052" s="4">
        <f>'IGM Paste'!D1053</f>
        <v>0</v>
      </c>
      <c r="E1052">
        <f>'IGM Paste'!E1053</f>
        <v>0</v>
      </c>
      <c r="F1052">
        <f>'IGM Paste'!AL1053</f>
        <v>0</v>
      </c>
      <c r="G1052" s="763">
        <f>'IGM Paste'!AB1053</f>
        <v>0</v>
      </c>
      <c r="H1052" s="5">
        <f>'IGM Paste'!F1053</f>
        <v>0</v>
      </c>
      <c r="I1052" t="str">
        <f>IF('IGM Paste'!H1053=0,"-",'IGM Paste'!H1053)</f>
        <v>-</v>
      </c>
      <c r="J1052" t="str">
        <f>IF('IGM Paste'!I1053=0,"-",'IGM Paste'!I1053)</f>
        <v>-</v>
      </c>
      <c r="K1052" t="str">
        <f>IF('IGM Paste'!J1053=0,"-",'IGM Paste'!J1053)</f>
        <v>-</v>
      </c>
      <c r="L1052">
        <f>'IGM Paste'!K1053</f>
        <v>0</v>
      </c>
      <c r="M1052" s="20" t="str">
        <f>IF('IGM Paste'!R1053=0,"Flat",'IGM Paste'!R1053)</f>
        <v>Flat</v>
      </c>
      <c r="N1052" s="177">
        <f>'IGM Paste'!AH1053</f>
        <v>0</v>
      </c>
      <c r="O1052" s="403">
        <f>'IGM Paste'!O1053</f>
        <v>0</v>
      </c>
      <c r="P1052">
        <f>'IGM Paste'!BC1053</f>
        <v>0</v>
      </c>
    </row>
    <row r="1053" spans="1:16" x14ac:dyDescent="0.3">
      <c r="A1053" s="334">
        <f>'IGM Paste'!A1054</f>
        <v>0</v>
      </c>
      <c r="B1053">
        <f>'IGM Paste'!Y1054</f>
        <v>0</v>
      </c>
      <c r="C1053">
        <f>'IGM Paste'!C1054</f>
        <v>0</v>
      </c>
      <c r="D1053" s="4">
        <f>'IGM Paste'!D1054</f>
        <v>0</v>
      </c>
      <c r="E1053">
        <f>'IGM Paste'!E1054</f>
        <v>0</v>
      </c>
      <c r="F1053">
        <f>'IGM Paste'!AL1054</f>
        <v>0</v>
      </c>
      <c r="G1053" s="763">
        <f>'IGM Paste'!AB1054</f>
        <v>0</v>
      </c>
      <c r="H1053" s="5">
        <f>'IGM Paste'!F1054</f>
        <v>0</v>
      </c>
      <c r="I1053" t="str">
        <f>IF('IGM Paste'!H1054=0,"-",'IGM Paste'!H1054)</f>
        <v>-</v>
      </c>
      <c r="J1053" t="str">
        <f>IF('IGM Paste'!I1054=0,"-",'IGM Paste'!I1054)</f>
        <v>-</v>
      </c>
      <c r="K1053" t="str">
        <f>IF('IGM Paste'!J1054=0,"-",'IGM Paste'!J1054)</f>
        <v>-</v>
      </c>
      <c r="L1053">
        <f>'IGM Paste'!K1054</f>
        <v>0</v>
      </c>
      <c r="M1053" s="20" t="str">
        <f>IF('IGM Paste'!R1054=0,"Flat",'IGM Paste'!R1054)</f>
        <v>Flat</v>
      </c>
      <c r="N1053" s="177">
        <f>'IGM Paste'!AH1054</f>
        <v>0</v>
      </c>
      <c r="O1053" s="403">
        <f>'IGM Paste'!O1054</f>
        <v>0</v>
      </c>
      <c r="P1053">
        <f>'IGM Paste'!BC1054</f>
        <v>0</v>
      </c>
    </row>
    <row r="1054" spans="1:16" x14ac:dyDescent="0.3">
      <c r="A1054" s="334">
        <f>'IGM Paste'!A1055</f>
        <v>0</v>
      </c>
      <c r="B1054">
        <f>'IGM Paste'!Y1055</f>
        <v>0</v>
      </c>
      <c r="C1054">
        <f>'IGM Paste'!C1055</f>
        <v>0</v>
      </c>
      <c r="D1054" s="4">
        <f>'IGM Paste'!D1055</f>
        <v>0</v>
      </c>
      <c r="E1054">
        <f>'IGM Paste'!E1055</f>
        <v>0</v>
      </c>
      <c r="F1054">
        <f>'IGM Paste'!AL1055</f>
        <v>0</v>
      </c>
      <c r="G1054" s="763">
        <f>'IGM Paste'!AB1055</f>
        <v>0</v>
      </c>
      <c r="H1054" s="5">
        <f>'IGM Paste'!F1055</f>
        <v>0</v>
      </c>
      <c r="I1054" t="str">
        <f>IF('IGM Paste'!H1055=0,"-",'IGM Paste'!H1055)</f>
        <v>-</v>
      </c>
      <c r="J1054" t="str">
        <f>IF('IGM Paste'!I1055=0,"-",'IGM Paste'!I1055)</f>
        <v>-</v>
      </c>
      <c r="K1054" t="str">
        <f>IF('IGM Paste'!J1055=0,"-",'IGM Paste'!J1055)</f>
        <v>-</v>
      </c>
      <c r="L1054">
        <f>'IGM Paste'!K1055</f>
        <v>0</v>
      </c>
      <c r="M1054" s="20" t="str">
        <f>IF('IGM Paste'!R1055=0,"Flat",'IGM Paste'!R1055)</f>
        <v>Flat</v>
      </c>
      <c r="N1054" s="177">
        <f>'IGM Paste'!AH1055</f>
        <v>0</v>
      </c>
      <c r="O1054" s="403">
        <f>'IGM Paste'!O1055</f>
        <v>0</v>
      </c>
      <c r="P1054">
        <f>'IGM Paste'!BC1055</f>
        <v>0</v>
      </c>
    </row>
    <row r="1055" spans="1:16" x14ac:dyDescent="0.3">
      <c r="A1055" s="334">
        <f>'IGM Paste'!A1056</f>
        <v>0</v>
      </c>
      <c r="B1055">
        <f>'IGM Paste'!Y1056</f>
        <v>0</v>
      </c>
      <c r="C1055">
        <f>'IGM Paste'!C1056</f>
        <v>0</v>
      </c>
      <c r="D1055" s="4">
        <f>'IGM Paste'!D1056</f>
        <v>0</v>
      </c>
      <c r="E1055">
        <f>'IGM Paste'!E1056</f>
        <v>0</v>
      </c>
      <c r="F1055">
        <f>'IGM Paste'!AL1056</f>
        <v>0</v>
      </c>
      <c r="G1055" s="763">
        <f>'IGM Paste'!AB1056</f>
        <v>0</v>
      </c>
      <c r="H1055" s="5">
        <f>'IGM Paste'!F1056</f>
        <v>0</v>
      </c>
      <c r="I1055" t="str">
        <f>IF('IGM Paste'!H1056=0,"-",'IGM Paste'!H1056)</f>
        <v>-</v>
      </c>
      <c r="J1055" t="str">
        <f>IF('IGM Paste'!I1056=0,"-",'IGM Paste'!I1056)</f>
        <v>-</v>
      </c>
      <c r="K1055" t="str">
        <f>IF('IGM Paste'!J1056=0,"-",'IGM Paste'!J1056)</f>
        <v>-</v>
      </c>
      <c r="L1055">
        <f>'IGM Paste'!K1056</f>
        <v>0</v>
      </c>
      <c r="M1055" s="20" t="str">
        <f>IF('IGM Paste'!R1056=0,"Flat",'IGM Paste'!R1056)</f>
        <v>Flat</v>
      </c>
      <c r="N1055" s="177">
        <f>'IGM Paste'!AH1056</f>
        <v>0</v>
      </c>
      <c r="O1055" s="403">
        <f>'IGM Paste'!O1056</f>
        <v>0</v>
      </c>
      <c r="P1055">
        <f>'IGM Paste'!BC1056</f>
        <v>0</v>
      </c>
    </row>
    <row r="1056" spans="1:16" x14ac:dyDescent="0.3">
      <c r="A1056" s="334">
        <f>'IGM Paste'!A1057</f>
        <v>0</v>
      </c>
      <c r="B1056">
        <f>'IGM Paste'!Y1057</f>
        <v>0</v>
      </c>
      <c r="C1056">
        <f>'IGM Paste'!C1057</f>
        <v>0</v>
      </c>
      <c r="D1056" s="4">
        <f>'IGM Paste'!D1057</f>
        <v>0</v>
      </c>
      <c r="E1056">
        <f>'IGM Paste'!E1057</f>
        <v>0</v>
      </c>
      <c r="F1056">
        <f>'IGM Paste'!AL1057</f>
        <v>0</v>
      </c>
      <c r="G1056" s="763">
        <f>'IGM Paste'!AB1057</f>
        <v>0</v>
      </c>
      <c r="H1056" s="5">
        <f>'IGM Paste'!F1057</f>
        <v>0</v>
      </c>
      <c r="I1056" t="str">
        <f>IF('IGM Paste'!H1057=0,"-",'IGM Paste'!H1057)</f>
        <v>-</v>
      </c>
      <c r="J1056" t="str">
        <f>IF('IGM Paste'!I1057=0,"-",'IGM Paste'!I1057)</f>
        <v>-</v>
      </c>
      <c r="K1056" t="str">
        <f>IF('IGM Paste'!J1057=0,"-",'IGM Paste'!J1057)</f>
        <v>-</v>
      </c>
      <c r="L1056">
        <f>'IGM Paste'!K1057</f>
        <v>0</v>
      </c>
      <c r="M1056" s="20" t="str">
        <f>IF('IGM Paste'!R1057=0,"Flat",'IGM Paste'!R1057)</f>
        <v>Flat</v>
      </c>
      <c r="N1056" s="177">
        <f>'IGM Paste'!AH1057</f>
        <v>0</v>
      </c>
      <c r="O1056" s="403">
        <f>'IGM Paste'!O1057</f>
        <v>0</v>
      </c>
      <c r="P1056">
        <f>'IGM Paste'!BC1057</f>
        <v>0</v>
      </c>
    </row>
    <row r="1057" spans="1:16" x14ac:dyDescent="0.3">
      <c r="A1057" s="334">
        <f>'IGM Paste'!A1058</f>
        <v>0</v>
      </c>
      <c r="B1057">
        <f>'IGM Paste'!Y1058</f>
        <v>0</v>
      </c>
      <c r="C1057">
        <f>'IGM Paste'!C1058</f>
        <v>0</v>
      </c>
      <c r="D1057" s="4">
        <f>'IGM Paste'!D1058</f>
        <v>0</v>
      </c>
      <c r="E1057">
        <f>'IGM Paste'!E1058</f>
        <v>0</v>
      </c>
      <c r="F1057">
        <f>'IGM Paste'!AL1058</f>
        <v>0</v>
      </c>
      <c r="G1057" s="763">
        <f>'IGM Paste'!AB1058</f>
        <v>0</v>
      </c>
      <c r="H1057" s="5">
        <f>'IGM Paste'!F1058</f>
        <v>0</v>
      </c>
      <c r="I1057" t="str">
        <f>IF('IGM Paste'!H1058=0,"-",'IGM Paste'!H1058)</f>
        <v>-</v>
      </c>
      <c r="J1057" t="str">
        <f>IF('IGM Paste'!I1058=0,"-",'IGM Paste'!I1058)</f>
        <v>-</v>
      </c>
      <c r="K1057" t="str">
        <f>IF('IGM Paste'!J1058=0,"-",'IGM Paste'!J1058)</f>
        <v>-</v>
      </c>
      <c r="L1057">
        <f>'IGM Paste'!K1058</f>
        <v>0</v>
      </c>
      <c r="M1057" s="20" t="str">
        <f>IF('IGM Paste'!R1058=0,"Flat",'IGM Paste'!R1058)</f>
        <v>Flat</v>
      </c>
      <c r="N1057" s="177">
        <f>'IGM Paste'!AH1058</f>
        <v>0</v>
      </c>
      <c r="O1057" s="403">
        <f>'IGM Paste'!O1058</f>
        <v>0</v>
      </c>
      <c r="P1057">
        <f>'IGM Paste'!BC1058</f>
        <v>0</v>
      </c>
    </row>
    <row r="1058" spans="1:16" x14ac:dyDescent="0.3">
      <c r="A1058" s="334">
        <f>'IGM Paste'!A1059</f>
        <v>0</v>
      </c>
      <c r="B1058">
        <f>'IGM Paste'!Y1059</f>
        <v>0</v>
      </c>
      <c r="C1058">
        <f>'IGM Paste'!C1059</f>
        <v>0</v>
      </c>
      <c r="D1058" s="4">
        <f>'IGM Paste'!D1059</f>
        <v>0</v>
      </c>
      <c r="E1058">
        <f>'IGM Paste'!E1059</f>
        <v>0</v>
      </c>
      <c r="F1058">
        <f>'IGM Paste'!AL1059</f>
        <v>0</v>
      </c>
      <c r="G1058" s="763">
        <f>'IGM Paste'!AB1059</f>
        <v>0</v>
      </c>
      <c r="H1058" s="5">
        <f>'IGM Paste'!F1059</f>
        <v>0</v>
      </c>
      <c r="I1058" t="str">
        <f>IF('IGM Paste'!H1059=0,"-",'IGM Paste'!H1059)</f>
        <v>-</v>
      </c>
      <c r="J1058" t="str">
        <f>IF('IGM Paste'!I1059=0,"-",'IGM Paste'!I1059)</f>
        <v>-</v>
      </c>
      <c r="K1058" t="str">
        <f>IF('IGM Paste'!J1059=0,"-",'IGM Paste'!J1059)</f>
        <v>-</v>
      </c>
      <c r="L1058">
        <f>'IGM Paste'!K1059</f>
        <v>0</v>
      </c>
      <c r="M1058" s="20" t="str">
        <f>IF('IGM Paste'!R1059=0,"Flat",'IGM Paste'!R1059)</f>
        <v>Flat</v>
      </c>
      <c r="N1058" s="177">
        <f>'IGM Paste'!AH1059</f>
        <v>0</v>
      </c>
      <c r="O1058" s="403">
        <f>'IGM Paste'!O1059</f>
        <v>0</v>
      </c>
      <c r="P1058">
        <f>'IGM Paste'!BC1059</f>
        <v>0</v>
      </c>
    </row>
    <row r="1059" spans="1:16" x14ac:dyDescent="0.3">
      <c r="A1059" s="334">
        <f>'IGM Paste'!A1060</f>
        <v>0</v>
      </c>
      <c r="B1059">
        <f>'IGM Paste'!Y1060</f>
        <v>0</v>
      </c>
      <c r="C1059">
        <f>'IGM Paste'!C1060</f>
        <v>0</v>
      </c>
      <c r="D1059" s="4">
        <f>'IGM Paste'!D1060</f>
        <v>0</v>
      </c>
      <c r="E1059">
        <f>'IGM Paste'!E1060</f>
        <v>0</v>
      </c>
      <c r="F1059">
        <f>'IGM Paste'!AL1060</f>
        <v>0</v>
      </c>
      <c r="G1059" s="763">
        <f>'IGM Paste'!AB1060</f>
        <v>0</v>
      </c>
      <c r="H1059" s="5">
        <f>'IGM Paste'!F1060</f>
        <v>0</v>
      </c>
      <c r="I1059" t="str">
        <f>IF('IGM Paste'!H1060=0,"-",'IGM Paste'!H1060)</f>
        <v>-</v>
      </c>
      <c r="J1059" t="str">
        <f>IF('IGM Paste'!I1060=0,"-",'IGM Paste'!I1060)</f>
        <v>-</v>
      </c>
      <c r="K1059" t="str">
        <f>IF('IGM Paste'!J1060=0,"-",'IGM Paste'!J1060)</f>
        <v>-</v>
      </c>
      <c r="L1059">
        <f>'IGM Paste'!K1060</f>
        <v>0</v>
      </c>
      <c r="M1059" s="20" t="str">
        <f>IF('IGM Paste'!R1060=0,"Flat",'IGM Paste'!R1060)</f>
        <v>Flat</v>
      </c>
      <c r="N1059" s="177">
        <f>'IGM Paste'!AH1060</f>
        <v>0</v>
      </c>
      <c r="O1059" s="403">
        <f>'IGM Paste'!O1060</f>
        <v>0</v>
      </c>
      <c r="P1059">
        <f>'IGM Paste'!BC1060</f>
        <v>0</v>
      </c>
    </row>
    <row r="1060" spans="1:16" x14ac:dyDescent="0.3">
      <c r="A1060" s="334">
        <f>'IGM Paste'!A1061</f>
        <v>0</v>
      </c>
      <c r="B1060">
        <f>'IGM Paste'!Y1061</f>
        <v>0</v>
      </c>
      <c r="C1060">
        <f>'IGM Paste'!C1061</f>
        <v>0</v>
      </c>
      <c r="D1060" s="4">
        <f>'IGM Paste'!D1061</f>
        <v>0</v>
      </c>
      <c r="E1060">
        <f>'IGM Paste'!E1061</f>
        <v>0</v>
      </c>
      <c r="F1060">
        <f>'IGM Paste'!AL1061</f>
        <v>0</v>
      </c>
      <c r="G1060" s="763">
        <f>'IGM Paste'!AB1061</f>
        <v>0</v>
      </c>
      <c r="H1060" s="5">
        <f>'IGM Paste'!F1061</f>
        <v>0</v>
      </c>
      <c r="I1060" t="str">
        <f>IF('IGM Paste'!H1061=0,"-",'IGM Paste'!H1061)</f>
        <v>-</v>
      </c>
      <c r="J1060" t="str">
        <f>IF('IGM Paste'!I1061=0,"-",'IGM Paste'!I1061)</f>
        <v>-</v>
      </c>
      <c r="K1060" t="str">
        <f>IF('IGM Paste'!J1061=0,"-",'IGM Paste'!J1061)</f>
        <v>-</v>
      </c>
      <c r="L1060">
        <f>'IGM Paste'!K1061</f>
        <v>0</v>
      </c>
      <c r="M1060" s="20" t="str">
        <f>IF('IGM Paste'!R1061=0,"Flat",'IGM Paste'!R1061)</f>
        <v>Flat</v>
      </c>
      <c r="N1060" s="177">
        <f>'IGM Paste'!AH1061</f>
        <v>0</v>
      </c>
      <c r="O1060" s="403">
        <f>'IGM Paste'!O1061</f>
        <v>0</v>
      </c>
      <c r="P1060">
        <f>'IGM Paste'!BC1061</f>
        <v>0</v>
      </c>
    </row>
    <row r="1061" spans="1:16" x14ac:dyDescent="0.3">
      <c r="A1061" s="334">
        <f>'IGM Paste'!A1062</f>
        <v>0</v>
      </c>
      <c r="B1061">
        <f>'IGM Paste'!Y1062</f>
        <v>0</v>
      </c>
      <c r="C1061">
        <f>'IGM Paste'!C1062</f>
        <v>0</v>
      </c>
      <c r="D1061" s="4">
        <f>'IGM Paste'!D1062</f>
        <v>0</v>
      </c>
      <c r="E1061">
        <f>'IGM Paste'!E1062</f>
        <v>0</v>
      </c>
      <c r="F1061">
        <f>'IGM Paste'!AL1062</f>
        <v>0</v>
      </c>
      <c r="G1061" s="763">
        <f>'IGM Paste'!AB1062</f>
        <v>0</v>
      </c>
      <c r="H1061" s="5">
        <f>'IGM Paste'!F1062</f>
        <v>0</v>
      </c>
      <c r="I1061" t="str">
        <f>IF('IGM Paste'!H1062=0,"-",'IGM Paste'!H1062)</f>
        <v>-</v>
      </c>
      <c r="J1061" t="str">
        <f>IF('IGM Paste'!I1062=0,"-",'IGM Paste'!I1062)</f>
        <v>-</v>
      </c>
      <c r="K1061" t="str">
        <f>IF('IGM Paste'!J1062=0,"-",'IGM Paste'!J1062)</f>
        <v>-</v>
      </c>
      <c r="L1061">
        <f>'IGM Paste'!K1062</f>
        <v>0</v>
      </c>
      <c r="M1061" s="20" t="str">
        <f>IF('IGM Paste'!R1062=0,"Flat",'IGM Paste'!R1062)</f>
        <v>Flat</v>
      </c>
      <c r="N1061" s="177">
        <f>'IGM Paste'!AH1062</f>
        <v>0</v>
      </c>
      <c r="O1061" s="403">
        <f>'IGM Paste'!O1062</f>
        <v>0</v>
      </c>
      <c r="P1061">
        <f>'IGM Paste'!BC1062</f>
        <v>0</v>
      </c>
    </row>
    <row r="1062" spans="1:16" x14ac:dyDescent="0.3">
      <c r="A1062" s="334">
        <f>'IGM Paste'!A1063</f>
        <v>0</v>
      </c>
      <c r="B1062">
        <f>'IGM Paste'!Y1063</f>
        <v>0</v>
      </c>
      <c r="C1062">
        <f>'IGM Paste'!C1063</f>
        <v>0</v>
      </c>
      <c r="D1062" s="4">
        <f>'IGM Paste'!D1063</f>
        <v>0</v>
      </c>
      <c r="E1062">
        <f>'IGM Paste'!E1063</f>
        <v>0</v>
      </c>
      <c r="F1062">
        <f>'IGM Paste'!AL1063</f>
        <v>0</v>
      </c>
      <c r="G1062" s="763">
        <f>'IGM Paste'!AB1063</f>
        <v>0</v>
      </c>
      <c r="H1062" s="5">
        <f>'IGM Paste'!F1063</f>
        <v>0</v>
      </c>
      <c r="I1062" t="str">
        <f>IF('IGM Paste'!H1063=0,"-",'IGM Paste'!H1063)</f>
        <v>-</v>
      </c>
      <c r="J1062" t="str">
        <f>IF('IGM Paste'!I1063=0,"-",'IGM Paste'!I1063)</f>
        <v>-</v>
      </c>
      <c r="K1062" t="str">
        <f>IF('IGM Paste'!J1063=0,"-",'IGM Paste'!J1063)</f>
        <v>-</v>
      </c>
      <c r="L1062">
        <f>'IGM Paste'!K1063</f>
        <v>0</v>
      </c>
      <c r="M1062" s="20" t="str">
        <f>IF('IGM Paste'!R1063=0,"Flat",'IGM Paste'!R1063)</f>
        <v>Flat</v>
      </c>
      <c r="N1062" s="177">
        <f>'IGM Paste'!AH1063</f>
        <v>0</v>
      </c>
      <c r="O1062" s="403">
        <f>'IGM Paste'!O1063</f>
        <v>0</v>
      </c>
      <c r="P1062">
        <f>'IGM Paste'!BC1063</f>
        <v>0</v>
      </c>
    </row>
    <row r="1063" spans="1:16" x14ac:dyDescent="0.3">
      <c r="A1063" s="334">
        <f>'IGM Paste'!A1064</f>
        <v>0</v>
      </c>
      <c r="B1063">
        <f>'IGM Paste'!Y1064</f>
        <v>0</v>
      </c>
      <c r="C1063">
        <f>'IGM Paste'!C1064</f>
        <v>0</v>
      </c>
      <c r="D1063" s="4">
        <f>'IGM Paste'!D1064</f>
        <v>0</v>
      </c>
      <c r="E1063">
        <f>'IGM Paste'!E1064</f>
        <v>0</v>
      </c>
      <c r="F1063">
        <f>'IGM Paste'!AL1064</f>
        <v>0</v>
      </c>
      <c r="G1063" s="763">
        <f>'IGM Paste'!AB1064</f>
        <v>0</v>
      </c>
      <c r="H1063" s="5">
        <f>'IGM Paste'!F1064</f>
        <v>0</v>
      </c>
      <c r="I1063" t="str">
        <f>IF('IGM Paste'!H1064=0,"-",'IGM Paste'!H1064)</f>
        <v>-</v>
      </c>
      <c r="J1063" t="str">
        <f>IF('IGM Paste'!I1064=0,"-",'IGM Paste'!I1064)</f>
        <v>-</v>
      </c>
      <c r="K1063" t="str">
        <f>IF('IGM Paste'!J1064=0,"-",'IGM Paste'!J1064)</f>
        <v>-</v>
      </c>
      <c r="L1063">
        <f>'IGM Paste'!K1064</f>
        <v>0</v>
      </c>
      <c r="M1063" s="20" t="str">
        <f>IF('IGM Paste'!R1064=0,"Flat",'IGM Paste'!R1064)</f>
        <v>Flat</v>
      </c>
      <c r="N1063" s="177">
        <f>'IGM Paste'!AH1064</f>
        <v>0</v>
      </c>
      <c r="O1063" s="403">
        <f>'IGM Paste'!O1064</f>
        <v>0</v>
      </c>
      <c r="P1063">
        <f>'IGM Paste'!BC1064</f>
        <v>0</v>
      </c>
    </row>
    <row r="1064" spans="1:16" x14ac:dyDescent="0.3">
      <c r="A1064" s="334">
        <f>'IGM Paste'!A1065</f>
        <v>0</v>
      </c>
      <c r="B1064">
        <f>'IGM Paste'!Y1065</f>
        <v>0</v>
      </c>
      <c r="C1064">
        <f>'IGM Paste'!C1065</f>
        <v>0</v>
      </c>
      <c r="D1064" s="4">
        <f>'IGM Paste'!D1065</f>
        <v>0</v>
      </c>
      <c r="E1064">
        <f>'IGM Paste'!E1065</f>
        <v>0</v>
      </c>
      <c r="F1064">
        <f>'IGM Paste'!AL1065</f>
        <v>0</v>
      </c>
      <c r="G1064" s="763">
        <f>'IGM Paste'!AB1065</f>
        <v>0</v>
      </c>
      <c r="H1064" s="5">
        <f>'IGM Paste'!F1065</f>
        <v>0</v>
      </c>
      <c r="I1064" t="str">
        <f>IF('IGM Paste'!H1065=0,"-",'IGM Paste'!H1065)</f>
        <v>-</v>
      </c>
      <c r="J1064" t="str">
        <f>IF('IGM Paste'!I1065=0,"-",'IGM Paste'!I1065)</f>
        <v>-</v>
      </c>
      <c r="K1064" t="str">
        <f>IF('IGM Paste'!J1065=0,"-",'IGM Paste'!J1065)</f>
        <v>-</v>
      </c>
      <c r="L1064">
        <f>'IGM Paste'!K1065</f>
        <v>0</v>
      </c>
      <c r="M1064" s="20" t="str">
        <f>IF('IGM Paste'!R1065=0,"Flat",'IGM Paste'!R1065)</f>
        <v>Flat</v>
      </c>
      <c r="N1064" s="177">
        <f>'IGM Paste'!AH1065</f>
        <v>0</v>
      </c>
      <c r="O1064" s="403">
        <f>'IGM Paste'!O1065</f>
        <v>0</v>
      </c>
      <c r="P1064">
        <f>'IGM Paste'!BC1065</f>
        <v>0</v>
      </c>
    </row>
    <row r="1065" spans="1:16" x14ac:dyDescent="0.3">
      <c r="A1065" s="334">
        <f>'IGM Paste'!A1066</f>
        <v>0</v>
      </c>
      <c r="B1065">
        <f>'IGM Paste'!Y1066</f>
        <v>0</v>
      </c>
      <c r="C1065">
        <f>'IGM Paste'!C1066</f>
        <v>0</v>
      </c>
      <c r="D1065" s="4">
        <f>'IGM Paste'!D1066</f>
        <v>0</v>
      </c>
      <c r="E1065">
        <f>'IGM Paste'!E1066</f>
        <v>0</v>
      </c>
      <c r="F1065">
        <f>'IGM Paste'!AL1066</f>
        <v>0</v>
      </c>
      <c r="G1065" s="763">
        <f>'IGM Paste'!AB1066</f>
        <v>0</v>
      </c>
      <c r="H1065" s="5">
        <f>'IGM Paste'!F1066</f>
        <v>0</v>
      </c>
      <c r="I1065" t="str">
        <f>IF('IGM Paste'!H1066=0,"-",'IGM Paste'!H1066)</f>
        <v>-</v>
      </c>
      <c r="J1065" t="str">
        <f>IF('IGM Paste'!I1066=0,"-",'IGM Paste'!I1066)</f>
        <v>-</v>
      </c>
      <c r="K1065" t="str">
        <f>IF('IGM Paste'!J1066=0,"-",'IGM Paste'!J1066)</f>
        <v>-</v>
      </c>
      <c r="L1065">
        <f>'IGM Paste'!K1066</f>
        <v>0</v>
      </c>
      <c r="M1065" s="20" t="str">
        <f>IF('IGM Paste'!R1066=0,"Flat",'IGM Paste'!R1066)</f>
        <v>Flat</v>
      </c>
      <c r="N1065" s="177">
        <f>'IGM Paste'!AH1066</f>
        <v>0</v>
      </c>
      <c r="O1065" s="403">
        <f>'IGM Paste'!O1066</f>
        <v>0</v>
      </c>
      <c r="P1065">
        <f>'IGM Paste'!BC1066</f>
        <v>0</v>
      </c>
    </row>
    <row r="1066" spans="1:16" x14ac:dyDescent="0.3">
      <c r="A1066" s="334">
        <f>'IGM Paste'!A1067</f>
        <v>0</v>
      </c>
      <c r="B1066">
        <f>'IGM Paste'!Y1067</f>
        <v>0</v>
      </c>
      <c r="C1066">
        <f>'IGM Paste'!C1067</f>
        <v>0</v>
      </c>
      <c r="D1066" s="4">
        <f>'IGM Paste'!D1067</f>
        <v>0</v>
      </c>
      <c r="E1066">
        <f>'IGM Paste'!E1067</f>
        <v>0</v>
      </c>
      <c r="F1066">
        <f>'IGM Paste'!AL1067</f>
        <v>0</v>
      </c>
      <c r="G1066" s="763">
        <f>'IGM Paste'!AB1067</f>
        <v>0</v>
      </c>
      <c r="H1066" s="5">
        <f>'IGM Paste'!F1067</f>
        <v>0</v>
      </c>
      <c r="I1066" t="str">
        <f>IF('IGM Paste'!H1067=0,"-",'IGM Paste'!H1067)</f>
        <v>-</v>
      </c>
      <c r="J1066" t="str">
        <f>IF('IGM Paste'!I1067=0,"-",'IGM Paste'!I1067)</f>
        <v>-</v>
      </c>
      <c r="K1066" t="str">
        <f>IF('IGM Paste'!J1067=0,"-",'IGM Paste'!J1067)</f>
        <v>-</v>
      </c>
      <c r="L1066">
        <f>'IGM Paste'!K1067</f>
        <v>0</v>
      </c>
      <c r="M1066" s="20" t="str">
        <f>IF('IGM Paste'!R1067=0,"Flat",'IGM Paste'!R1067)</f>
        <v>Flat</v>
      </c>
      <c r="N1066" s="177">
        <f>'IGM Paste'!AH1067</f>
        <v>0</v>
      </c>
      <c r="O1066" s="403">
        <f>'IGM Paste'!O1067</f>
        <v>0</v>
      </c>
      <c r="P1066">
        <f>'IGM Paste'!BC1067</f>
        <v>0</v>
      </c>
    </row>
    <row r="1067" spans="1:16" x14ac:dyDescent="0.3">
      <c r="A1067" s="334">
        <f>'IGM Paste'!A1068</f>
        <v>0</v>
      </c>
      <c r="B1067">
        <f>'IGM Paste'!Y1068</f>
        <v>0</v>
      </c>
      <c r="C1067">
        <f>'IGM Paste'!C1068</f>
        <v>0</v>
      </c>
      <c r="D1067" s="4">
        <f>'IGM Paste'!D1068</f>
        <v>0</v>
      </c>
      <c r="E1067">
        <f>'IGM Paste'!E1068</f>
        <v>0</v>
      </c>
      <c r="F1067">
        <f>'IGM Paste'!AL1068</f>
        <v>0</v>
      </c>
      <c r="G1067" s="763">
        <f>'IGM Paste'!AB1068</f>
        <v>0</v>
      </c>
      <c r="H1067" s="5">
        <f>'IGM Paste'!F1068</f>
        <v>0</v>
      </c>
      <c r="I1067" t="str">
        <f>IF('IGM Paste'!H1068=0,"-",'IGM Paste'!H1068)</f>
        <v>-</v>
      </c>
      <c r="J1067" t="str">
        <f>IF('IGM Paste'!I1068=0,"-",'IGM Paste'!I1068)</f>
        <v>-</v>
      </c>
      <c r="K1067" t="str">
        <f>IF('IGM Paste'!J1068=0,"-",'IGM Paste'!J1068)</f>
        <v>-</v>
      </c>
      <c r="L1067">
        <f>'IGM Paste'!K1068</f>
        <v>0</v>
      </c>
      <c r="M1067" s="20" t="str">
        <f>IF('IGM Paste'!R1068=0,"Flat",'IGM Paste'!R1068)</f>
        <v>Flat</v>
      </c>
      <c r="N1067" s="177">
        <f>'IGM Paste'!AH1068</f>
        <v>0</v>
      </c>
      <c r="O1067" s="403">
        <f>'IGM Paste'!O1068</f>
        <v>0</v>
      </c>
      <c r="P1067">
        <f>'IGM Paste'!BC1068</f>
        <v>0</v>
      </c>
    </row>
    <row r="1068" spans="1:16" x14ac:dyDescent="0.3">
      <c r="A1068" s="334">
        <f>'IGM Paste'!A1069</f>
        <v>0</v>
      </c>
      <c r="B1068">
        <f>'IGM Paste'!Y1069</f>
        <v>0</v>
      </c>
      <c r="C1068">
        <f>'IGM Paste'!C1069</f>
        <v>0</v>
      </c>
      <c r="D1068" s="4">
        <f>'IGM Paste'!D1069</f>
        <v>0</v>
      </c>
      <c r="E1068">
        <f>'IGM Paste'!E1069</f>
        <v>0</v>
      </c>
      <c r="F1068">
        <f>'IGM Paste'!AL1069</f>
        <v>0</v>
      </c>
      <c r="G1068" s="763">
        <f>'IGM Paste'!AB1069</f>
        <v>0</v>
      </c>
      <c r="H1068" s="5">
        <f>'IGM Paste'!F1069</f>
        <v>0</v>
      </c>
      <c r="I1068" t="str">
        <f>IF('IGM Paste'!H1069=0,"-",'IGM Paste'!H1069)</f>
        <v>-</v>
      </c>
      <c r="J1068" t="str">
        <f>IF('IGM Paste'!I1069=0,"-",'IGM Paste'!I1069)</f>
        <v>-</v>
      </c>
      <c r="K1068" t="str">
        <f>IF('IGM Paste'!J1069=0,"-",'IGM Paste'!J1069)</f>
        <v>-</v>
      </c>
      <c r="L1068">
        <f>'IGM Paste'!K1069</f>
        <v>0</v>
      </c>
      <c r="M1068" s="20" t="str">
        <f>IF('IGM Paste'!R1069=0,"Flat",'IGM Paste'!R1069)</f>
        <v>Flat</v>
      </c>
      <c r="N1068" s="177">
        <f>'IGM Paste'!AH1069</f>
        <v>0</v>
      </c>
      <c r="O1068" s="403">
        <f>'IGM Paste'!O1069</f>
        <v>0</v>
      </c>
      <c r="P1068">
        <f>'IGM Paste'!BC1069</f>
        <v>0</v>
      </c>
    </row>
    <row r="1069" spans="1:16" x14ac:dyDescent="0.3">
      <c r="A1069" s="334">
        <f>'IGM Paste'!A1070</f>
        <v>0</v>
      </c>
      <c r="B1069">
        <f>'IGM Paste'!Y1070</f>
        <v>0</v>
      </c>
      <c r="C1069">
        <f>'IGM Paste'!C1070</f>
        <v>0</v>
      </c>
      <c r="D1069" s="4">
        <f>'IGM Paste'!D1070</f>
        <v>0</v>
      </c>
      <c r="E1069">
        <f>'IGM Paste'!E1070</f>
        <v>0</v>
      </c>
      <c r="F1069">
        <f>'IGM Paste'!AL1070</f>
        <v>0</v>
      </c>
      <c r="G1069" s="763">
        <f>'IGM Paste'!AB1070</f>
        <v>0</v>
      </c>
      <c r="H1069" s="5">
        <f>'IGM Paste'!F1070</f>
        <v>0</v>
      </c>
      <c r="I1069" t="str">
        <f>IF('IGM Paste'!H1070=0,"-",'IGM Paste'!H1070)</f>
        <v>-</v>
      </c>
      <c r="J1069" t="str">
        <f>IF('IGM Paste'!I1070=0,"-",'IGM Paste'!I1070)</f>
        <v>-</v>
      </c>
      <c r="K1069" t="str">
        <f>IF('IGM Paste'!J1070=0,"-",'IGM Paste'!J1070)</f>
        <v>-</v>
      </c>
      <c r="L1069">
        <f>'IGM Paste'!K1070</f>
        <v>0</v>
      </c>
      <c r="M1069" s="20" t="str">
        <f>IF('IGM Paste'!R1070=0,"Flat",'IGM Paste'!R1070)</f>
        <v>Flat</v>
      </c>
      <c r="N1069" s="177">
        <f>'IGM Paste'!AH1070</f>
        <v>0</v>
      </c>
      <c r="O1069" s="403">
        <f>'IGM Paste'!O1070</f>
        <v>0</v>
      </c>
      <c r="P1069">
        <f>'IGM Paste'!BC1070</f>
        <v>0</v>
      </c>
    </row>
    <row r="1070" spans="1:16" x14ac:dyDescent="0.3">
      <c r="A1070" s="334">
        <f>'IGM Paste'!A1071</f>
        <v>0</v>
      </c>
      <c r="B1070">
        <f>'IGM Paste'!Y1071</f>
        <v>0</v>
      </c>
      <c r="C1070">
        <f>'IGM Paste'!C1071</f>
        <v>0</v>
      </c>
      <c r="D1070" s="4">
        <f>'IGM Paste'!D1071</f>
        <v>0</v>
      </c>
      <c r="E1070">
        <f>'IGM Paste'!E1071</f>
        <v>0</v>
      </c>
      <c r="F1070">
        <f>'IGM Paste'!AL1071</f>
        <v>0</v>
      </c>
      <c r="G1070" s="763">
        <f>'IGM Paste'!AB1071</f>
        <v>0</v>
      </c>
      <c r="H1070" s="5">
        <f>'IGM Paste'!F1071</f>
        <v>0</v>
      </c>
      <c r="I1070" t="str">
        <f>IF('IGM Paste'!H1071=0,"-",'IGM Paste'!H1071)</f>
        <v>-</v>
      </c>
      <c r="J1070" t="str">
        <f>IF('IGM Paste'!I1071=0,"-",'IGM Paste'!I1071)</f>
        <v>-</v>
      </c>
      <c r="K1070" t="str">
        <f>IF('IGM Paste'!J1071=0,"-",'IGM Paste'!J1071)</f>
        <v>-</v>
      </c>
      <c r="L1070">
        <f>'IGM Paste'!K1071</f>
        <v>0</v>
      </c>
      <c r="M1070" s="20" t="str">
        <f>IF('IGM Paste'!R1071=0,"Flat",'IGM Paste'!R1071)</f>
        <v>Flat</v>
      </c>
      <c r="N1070" s="177">
        <f>'IGM Paste'!AH1071</f>
        <v>0</v>
      </c>
      <c r="O1070" s="403">
        <f>'IGM Paste'!O1071</f>
        <v>0</v>
      </c>
      <c r="P1070">
        <f>'IGM Paste'!BC1071</f>
        <v>0</v>
      </c>
    </row>
    <row r="1071" spans="1:16" x14ac:dyDescent="0.3">
      <c r="A1071" s="334">
        <f>'IGM Paste'!A1072</f>
        <v>0</v>
      </c>
      <c r="B1071">
        <f>'IGM Paste'!Y1072</f>
        <v>0</v>
      </c>
      <c r="C1071">
        <f>'IGM Paste'!C1072</f>
        <v>0</v>
      </c>
      <c r="D1071" s="4">
        <f>'IGM Paste'!D1072</f>
        <v>0</v>
      </c>
      <c r="E1071">
        <f>'IGM Paste'!E1072</f>
        <v>0</v>
      </c>
      <c r="F1071">
        <f>'IGM Paste'!AL1072</f>
        <v>0</v>
      </c>
      <c r="G1071" s="763">
        <f>'IGM Paste'!AB1072</f>
        <v>0</v>
      </c>
      <c r="H1071" s="5">
        <f>'IGM Paste'!F1072</f>
        <v>0</v>
      </c>
      <c r="I1071" t="str">
        <f>IF('IGM Paste'!H1072=0,"-",'IGM Paste'!H1072)</f>
        <v>-</v>
      </c>
      <c r="J1071" t="str">
        <f>IF('IGM Paste'!I1072=0,"-",'IGM Paste'!I1072)</f>
        <v>-</v>
      </c>
      <c r="K1071" t="str">
        <f>IF('IGM Paste'!J1072=0,"-",'IGM Paste'!J1072)</f>
        <v>-</v>
      </c>
      <c r="L1071">
        <f>'IGM Paste'!K1072</f>
        <v>0</v>
      </c>
      <c r="M1071" s="20" t="str">
        <f>IF('IGM Paste'!R1072=0,"Flat",'IGM Paste'!R1072)</f>
        <v>Flat</v>
      </c>
      <c r="N1071" s="177">
        <f>'IGM Paste'!AH1072</f>
        <v>0</v>
      </c>
      <c r="O1071" s="403">
        <f>'IGM Paste'!O1072</f>
        <v>0</v>
      </c>
      <c r="P1071">
        <f>'IGM Paste'!BC1072</f>
        <v>0</v>
      </c>
    </row>
    <row r="1072" spans="1:16" x14ac:dyDescent="0.3">
      <c r="A1072" s="334">
        <f>'IGM Paste'!A1073</f>
        <v>0</v>
      </c>
      <c r="B1072">
        <f>'IGM Paste'!Y1073</f>
        <v>0</v>
      </c>
      <c r="C1072">
        <f>'IGM Paste'!C1073</f>
        <v>0</v>
      </c>
      <c r="D1072" s="4">
        <f>'IGM Paste'!D1073</f>
        <v>0</v>
      </c>
      <c r="E1072">
        <f>'IGM Paste'!E1073</f>
        <v>0</v>
      </c>
      <c r="F1072">
        <f>'IGM Paste'!AL1073</f>
        <v>0</v>
      </c>
      <c r="G1072" s="763">
        <f>'IGM Paste'!AB1073</f>
        <v>0</v>
      </c>
      <c r="H1072" s="5">
        <f>'IGM Paste'!F1073</f>
        <v>0</v>
      </c>
      <c r="I1072" t="str">
        <f>IF('IGM Paste'!H1073=0,"-",'IGM Paste'!H1073)</f>
        <v>-</v>
      </c>
      <c r="J1072" t="str">
        <f>IF('IGM Paste'!I1073=0,"-",'IGM Paste'!I1073)</f>
        <v>-</v>
      </c>
      <c r="K1072" t="str">
        <f>IF('IGM Paste'!J1073=0,"-",'IGM Paste'!J1073)</f>
        <v>-</v>
      </c>
      <c r="L1072">
        <f>'IGM Paste'!K1073</f>
        <v>0</v>
      </c>
      <c r="M1072" s="20" t="str">
        <f>IF('IGM Paste'!R1073=0,"Flat",'IGM Paste'!R1073)</f>
        <v>Flat</v>
      </c>
      <c r="N1072" s="177">
        <f>'IGM Paste'!AH1073</f>
        <v>0</v>
      </c>
      <c r="O1072" s="403">
        <f>'IGM Paste'!O1073</f>
        <v>0</v>
      </c>
      <c r="P1072">
        <f>'IGM Paste'!BC1073</f>
        <v>0</v>
      </c>
    </row>
    <row r="1073" spans="1:16" x14ac:dyDescent="0.3">
      <c r="A1073" s="334">
        <f>'IGM Paste'!A1074</f>
        <v>0</v>
      </c>
      <c r="B1073">
        <f>'IGM Paste'!Y1074</f>
        <v>0</v>
      </c>
      <c r="C1073">
        <f>'IGM Paste'!C1074</f>
        <v>0</v>
      </c>
      <c r="D1073" s="4">
        <f>'IGM Paste'!D1074</f>
        <v>0</v>
      </c>
      <c r="E1073">
        <f>'IGM Paste'!E1074</f>
        <v>0</v>
      </c>
      <c r="F1073">
        <f>'IGM Paste'!AL1074</f>
        <v>0</v>
      </c>
      <c r="G1073" s="763">
        <f>'IGM Paste'!AB1074</f>
        <v>0</v>
      </c>
      <c r="H1073" s="5">
        <f>'IGM Paste'!F1074</f>
        <v>0</v>
      </c>
      <c r="I1073" t="str">
        <f>IF('IGM Paste'!H1074=0,"-",'IGM Paste'!H1074)</f>
        <v>-</v>
      </c>
      <c r="J1073" t="str">
        <f>IF('IGM Paste'!I1074=0,"-",'IGM Paste'!I1074)</f>
        <v>-</v>
      </c>
      <c r="K1073" t="str">
        <f>IF('IGM Paste'!J1074=0,"-",'IGM Paste'!J1074)</f>
        <v>-</v>
      </c>
      <c r="L1073">
        <f>'IGM Paste'!K1074</f>
        <v>0</v>
      </c>
      <c r="M1073" s="20" t="str">
        <f>IF('IGM Paste'!R1074=0,"Flat",'IGM Paste'!R1074)</f>
        <v>Flat</v>
      </c>
      <c r="N1073" s="177">
        <f>'IGM Paste'!AH1074</f>
        <v>0</v>
      </c>
      <c r="O1073" s="403">
        <f>'IGM Paste'!O1074</f>
        <v>0</v>
      </c>
      <c r="P1073">
        <f>'IGM Paste'!BC1074</f>
        <v>0</v>
      </c>
    </row>
    <row r="1074" spans="1:16" x14ac:dyDescent="0.3">
      <c r="A1074" s="334">
        <f>'IGM Paste'!A1075</f>
        <v>0</v>
      </c>
      <c r="B1074">
        <f>'IGM Paste'!Y1075</f>
        <v>0</v>
      </c>
      <c r="C1074">
        <f>'IGM Paste'!C1075</f>
        <v>0</v>
      </c>
      <c r="D1074" s="4">
        <f>'IGM Paste'!D1075</f>
        <v>0</v>
      </c>
      <c r="E1074">
        <f>'IGM Paste'!E1075</f>
        <v>0</v>
      </c>
      <c r="F1074">
        <f>'IGM Paste'!AL1075</f>
        <v>0</v>
      </c>
      <c r="G1074" s="763">
        <f>'IGM Paste'!AB1075</f>
        <v>0</v>
      </c>
      <c r="H1074" s="5">
        <f>'IGM Paste'!F1075</f>
        <v>0</v>
      </c>
      <c r="I1074" t="str">
        <f>IF('IGM Paste'!H1075=0,"-",'IGM Paste'!H1075)</f>
        <v>-</v>
      </c>
      <c r="J1074" t="str">
        <f>IF('IGM Paste'!I1075=0,"-",'IGM Paste'!I1075)</f>
        <v>-</v>
      </c>
      <c r="K1074" t="str">
        <f>IF('IGM Paste'!J1075=0,"-",'IGM Paste'!J1075)</f>
        <v>-</v>
      </c>
      <c r="L1074">
        <f>'IGM Paste'!K1075</f>
        <v>0</v>
      </c>
      <c r="M1074" s="20" t="str">
        <f>IF('IGM Paste'!R1075=0,"Flat",'IGM Paste'!R1075)</f>
        <v>Flat</v>
      </c>
      <c r="N1074" s="177">
        <f>'IGM Paste'!AH1075</f>
        <v>0</v>
      </c>
      <c r="O1074" s="403">
        <f>'IGM Paste'!O1075</f>
        <v>0</v>
      </c>
      <c r="P1074">
        <f>'IGM Paste'!BC1075</f>
        <v>0</v>
      </c>
    </row>
    <row r="1075" spans="1:16" x14ac:dyDescent="0.3">
      <c r="A1075" s="334">
        <f>'IGM Paste'!A1076</f>
        <v>0</v>
      </c>
      <c r="B1075">
        <f>'IGM Paste'!Y1076</f>
        <v>0</v>
      </c>
      <c r="C1075">
        <f>'IGM Paste'!C1076</f>
        <v>0</v>
      </c>
      <c r="D1075" s="4">
        <f>'IGM Paste'!D1076</f>
        <v>0</v>
      </c>
      <c r="E1075">
        <f>'IGM Paste'!E1076</f>
        <v>0</v>
      </c>
      <c r="F1075">
        <f>'IGM Paste'!AL1076</f>
        <v>0</v>
      </c>
      <c r="G1075" s="763">
        <f>'IGM Paste'!AB1076</f>
        <v>0</v>
      </c>
      <c r="H1075" s="5">
        <f>'IGM Paste'!F1076</f>
        <v>0</v>
      </c>
      <c r="I1075" t="str">
        <f>IF('IGM Paste'!H1076=0,"-",'IGM Paste'!H1076)</f>
        <v>-</v>
      </c>
      <c r="J1075" t="str">
        <f>IF('IGM Paste'!I1076=0,"-",'IGM Paste'!I1076)</f>
        <v>-</v>
      </c>
      <c r="K1075" t="str">
        <f>IF('IGM Paste'!J1076=0,"-",'IGM Paste'!J1076)</f>
        <v>-</v>
      </c>
      <c r="L1075">
        <f>'IGM Paste'!K1076</f>
        <v>0</v>
      </c>
      <c r="M1075" s="20" t="str">
        <f>IF('IGM Paste'!R1076=0,"Flat",'IGM Paste'!R1076)</f>
        <v>Flat</v>
      </c>
      <c r="N1075" s="177">
        <f>'IGM Paste'!AH1076</f>
        <v>0</v>
      </c>
      <c r="O1075" s="403">
        <f>'IGM Paste'!O1076</f>
        <v>0</v>
      </c>
      <c r="P1075">
        <f>'IGM Paste'!BC1076</f>
        <v>0</v>
      </c>
    </row>
    <row r="1076" spans="1:16" x14ac:dyDescent="0.3">
      <c r="A1076" s="334">
        <f>'IGM Paste'!A1077</f>
        <v>0</v>
      </c>
      <c r="B1076">
        <f>'IGM Paste'!Y1077</f>
        <v>0</v>
      </c>
      <c r="C1076">
        <f>'IGM Paste'!C1077</f>
        <v>0</v>
      </c>
      <c r="D1076" s="4">
        <f>'IGM Paste'!D1077</f>
        <v>0</v>
      </c>
      <c r="E1076">
        <f>'IGM Paste'!E1077</f>
        <v>0</v>
      </c>
      <c r="F1076">
        <f>'IGM Paste'!AL1077</f>
        <v>0</v>
      </c>
      <c r="G1076" s="763">
        <f>'IGM Paste'!AB1077</f>
        <v>0</v>
      </c>
      <c r="H1076" s="5">
        <f>'IGM Paste'!F1077</f>
        <v>0</v>
      </c>
      <c r="I1076" t="str">
        <f>IF('IGM Paste'!H1077=0,"-",'IGM Paste'!H1077)</f>
        <v>-</v>
      </c>
      <c r="J1076" t="str">
        <f>IF('IGM Paste'!I1077=0,"-",'IGM Paste'!I1077)</f>
        <v>-</v>
      </c>
      <c r="K1076" t="str">
        <f>IF('IGM Paste'!J1077=0,"-",'IGM Paste'!J1077)</f>
        <v>-</v>
      </c>
      <c r="L1076">
        <f>'IGM Paste'!K1077</f>
        <v>0</v>
      </c>
      <c r="M1076" s="20" t="str">
        <f>IF('IGM Paste'!R1077=0,"Flat",'IGM Paste'!R1077)</f>
        <v>Flat</v>
      </c>
      <c r="N1076" s="177">
        <f>'IGM Paste'!AH1077</f>
        <v>0</v>
      </c>
      <c r="O1076" s="403">
        <f>'IGM Paste'!O1077</f>
        <v>0</v>
      </c>
      <c r="P1076">
        <f>'IGM Paste'!BC1077</f>
        <v>0</v>
      </c>
    </row>
    <row r="1077" spans="1:16" x14ac:dyDescent="0.3">
      <c r="A1077" s="334">
        <f>'IGM Paste'!A1078</f>
        <v>0</v>
      </c>
      <c r="B1077">
        <f>'IGM Paste'!Y1078</f>
        <v>0</v>
      </c>
      <c r="C1077">
        <f>'IGM Paste'!C1078</f>
        <v>0</v>
      </c>
      <c r="D1077" s="4">
        <f>'IGM Paste'!D1078</f>
        <v>0</v>
      </c>
      <c r="E1077">
        <f>'IGM Paste'!E1078</f>
        <v>0</v>
      </c>
      <c r="F1077">
        <f>'IGM Paste'!AL1078</f>
        <v>0</v>
      </c>
      <c r="G1077" s="763">
        <f>'IGM Paste'!AB1078</f>
        <v>0</v>
      </c>
      <c r="H1077" s="5">
        <f>'IGM Paste'!F1078</f>
        <v>0</v>
      </c>
      <c r="I1077" t="str">
        <f>IF('IGM Paste'!H1078=0,"-",'IGM Paste'!H1078)</f>
        <v>-</v>
      </c>
      <c r="J1077" t="str">
        <f>IF('IGM Paste'!I1078=0,"-",'IGM Paste'!I1078)</f>
        <v>-</v>
      </c>
      <c r="K1077" t="str">
        <f>IF('IGM Paste'!J1078=0,"-",'IGM Paste'!J1078)</f>
        <v>-</v>
      </c>
      <c r="L1077">
        <f>'IGM Paste'!K1078</f>
        <v>0</v>
      </c>
      <c r="M1077" s="20" t="str">
        <f>IF('IGM Paste'!R1078=0,"Flat",'IGM Paste'!R1078)</f>
        <v>Flat</v>
      </c>
      <c r="N1077" s="177">
        <f>'IGM Paste'!AH1078</f>
        <v>0</v>
      </c>
      <c r="O1077" s="403">
        <f>'IGM Paste'!O1078</f>
        <v>0</v>
      </c>
      <c r="P1077">
        <f>'IGM Paste'!BC1078</f>
        <v>0</v>
      </c>
    </row>
    <row r="1078" spans="1:16" x14ac:dyDescent="0.3">
      <c r="A1078" s="334">
        <f>'IGM Paste'!A1079</f>
        <v>0</v>
      </c>
      <c r="B1078">
        <f>'IGM Paste'!Y1079</f>
        <v>0</v>
      </c>
      <c r="C1078">
        <f>'IGM Paste'!C1079</f>
        <v>0</v>
      </c>
      <c r="D1078" s="4">
        <f>'IGM Paste'!D1079</f>
        <v>0</v>
      </c>
      <c r="E1078">
        <f>'IGM Paste'!E1079</f>
        <v>0</v>
      </c>
      <c r="F1078">
        <f>'IGM Paste'!AL1079</f>
        <v>0</v>
      </c>
      <c r="G1078" s="763">
        <f>'IGM Paste'!AB1079</f>
        <v>0</v>
      </c>
      <c r="H1078" s="5">
        <f>'IGM Paste'!F1079</f>
        <v>0</v>
      </c>
      <c r="I1078" t="str">
        <f>IF('IGM Paste'!H1079=0,"-",'IGM Paste'!H1079)</f>
        <v>-</v>
      </c>
      <c r="J1078" t="str">
        <f>IF('IGM Paste'!I1079=0,"-",'IGM Paste'!I1079)</f>
        <v>-</v>
      </c>
      <c r="K1078" t="str">
        <f>IF('IGM Paste'!J1079=0,"-",'IGM Paste'!J1079)</f>
        <v>-</v>
      </c>
      <c r="L1078">
        <f>'IGM Paste'!K1079</f>
        <v>0</v>
      </c>
      <c r="M1078" s="20" t="str">
        <f>IF('IGM Paste'!R1079=0,"Flat",'IGM Paste'!R1079)</f>
        <v>Flat</v>
      </c>
      <c r="N1078" s="177">
        <f>'IGM Paste'!AH1079</f>
        <v>0</v>
      </c>
      <c r="O1078" s="403">
        <f>'IGM Paste'!O1079</f>
        <v>0</v>
      </c>
      <c r="P1078">
        <f>'IGM Paste'!BC1079</f>
        <v>0</v>
      </c>
    </row>
    <row r="1079" spans="1:16" x14ac:dyDescent="0.3">
      <c r="A1079" s="334">
        <f>'IGM Paste'!A1080</f>
        <v>0</v>
      </c>
      <c r="B1079">
        <f>'IGM Paste'!Y1080</f>
        <v>0</v>
      </c>
      <c r="C1079">
        <f>'IGM Paste'!C1080</f>
        <v>0</v>
      </c>
      <c r="D1079" s="4">
        <f>'IGM Paste'!D1080</f>
        <v>0</v>
      </c>
      <c r="E1079">
        <f>'IGM Paste'!E1080</f>
        <v>0</v>
      </c>
      <c r="F1079">
        <f>'IGM Paste'!AL1080</f>
        <v>0</v>
      </c>
      <c r="G1079" s="763">
        <f>'IGM Paste'!AB1080</f>
        <v>0</v>
      </c>
      <c r="H1079" s="5">
        <f>'IGM Paste'!F1080</f>
        <v>0</v>
      </c>
      <c r="I1079" t="str">
        <f>IF('IGM Paste'!H1080=0,"-",'IGM Paste'!H1080)</f>
        <v>-</v>
      </c>
      <c r="J1079" t="str">
        <f>IF('IGM Paste'!I1080=0,"-",'IGM Paste'!I1080)</f>
        <v>-</v>
      </c>
      <c r="K1079" t="str">
        <f>IF('IGM Paste'!J1080=0,"-",'IGM Paste'!J1080)</f>
        <v>-</v>
      </c>
      <c r="L1079">
        <f>'IGM Paste'!K1080</f>
        <v>0</v>
      </c>
      <c r="M1079" s="20" t="str">
        <f>IF('IGM Paste'!R1080=0,"Flat",'IGM Paste'!R1080)</f>
        <v>Flat</v>
      </c>
      <c r="N1079" s="177">
        <f>'IGM Paste'!AH1080</f>
        <v>0</v>
      </c>
      <c r="O1079" s="403">
        <f>'IGM Paste'!O1080</f>
        <v>0</v>
      </c>
      <c r="P1079">
        <f>'IGM Paste'!BC1080</f>
        <v>0</v>
      </c>
    </row>
    <row r="1080" spans="1:16" x14ac:dyDescent="0.3">
      <c r="A1080" s="334">
        <f>'IGM Paste'!A1081</f>
        <v>0</v>
      </c>
      <c r="B1080">
        <f>'IGM Paste'!Y1081</f>
        <v>0</v>
      </c>
      <c r="C1080">
        <f>'IGM Paste'!C1081</f>
        <v>0</v>
      </c>
      <c r="D1080" s="4">
        <f>'IGM Paste'!D1081</f>
        <v>0</v>
      </c>
      <c r="E1080">
        <f>'IGM Paste'!E1081</f>
        <v>0</v>
      </c>
      <c r="F1080">
        <f>'IGM Paste'!AL1081</f>
        <v>0</v>
      </c>
      <c r="G1080" s="763">
        <f>'IGM Paste'!AB1081</f>
        <v>0</v>
      </c>
      <c r="H1080" s="5">
        <f>'IGM Paste'!F1081</f>
        <v>0</v>
      </c>
      <c r="I1080" t="str">
        <f>IF('IGM Paste'!H1081=0,"-",'IGM Paste'!H1081)</f>
        <v>-</v>
      </c>
      <c r="J1080" t="str">
        <f>IF('IGM Paste'!I1081=0,"-",'IGM Paste'!I1081)</f>
        <v>-</v>
      </c>
      <c r="K1080" t="str">
        <f>IF('IGM Paste'!J1081=0,"-",'IGM Paste'!J1081)</f>
        <v>-</v>
      </c>
      <c r="L1080">
        <f>'IGM Paste'!K1081</f>
        <v>0</v>
      </c>
      <c r="M1080" s="20" t="str">
        <f>IF('IGM Paste'!R1081=0,"Flat",'IGM Paste'!R1081)</f>
        <v>Flat</v>
      </c>
      <c r="N1080" s="177">
        <f>'IGM Paste'!AH1081</f>
        <v>0</v>
      </c>
      <c r="O1080" s="403">
        <f>'IGM Paste'!O1081</f>
        <v>0</v>
      </c>
      <c r="P1080">
        <f>'IGM Paste'!BC1081</f>
        <v>0</v>
      </c>
    </row>
    <row r="1081" spans="1:16" x14ac:dyDescent="0.3">
      <c r="A1081" s="334">
        <f>'IGM Paste'!A1082</f>
        <v>0</v>
      </c>
      <c r="B1081">
        <f>'IGM Paste'!Y1082</f>
        <v>0</v>
      </c>
      <c r="C1081">
        <f>'IGM Paste'!C1082</f>
        <v>0</v>
      </c>
      <c r="D1081" s="4">
        <f>'IGM Paste'!D1082</f>
        <v>0</v>
      </c>
      <c r="E1081">
        <f>'IGM Paste'!E1082</f>
        <v>0</v>
      </c>
      <c r="F1081">
        <f>'IGM Paste'!AL1082</f>
        <v>0</v>
      </c>
      <c r="G1081" s="763">
        <f>'IGM Paste'!AB1082</f>
        <v>0</v>
      </c>
      <c r="H1081" s="5">
        <f>'IGM Paste'!F1082</f>
        <v>0</v>
      </c>
      <c r="I1081" t="str">
        <f>IF('IGM Paste'!H1082=0,"-",'IGM Paste'!H1082)</f>
        <v>-</v>
      </c>
      <c r="J1081" t="str">
        <f>IF('IGM Paste'!I1082=0,"-",'IGM Paste'!I1082)</f>
        <v>-</v>
      </c>
      <c r="K1081" t="str">
        <f>IF('IGM Paste'!J1082=0,"-",'IGM Paste'!J1082)</f>
        <v>-</v>
      </c>
      <c r="L1081">
        <f>'IGM Paste'!K1082</f>
        <v>0</v>
      </c>
      <c r="M1081" s="20" t="str">
        <f>IF('IGM Paste'!R1082=0,"Flat",'IGM Paste'!R1082)</f>
        <v>Flat</v>
      </c>
      <c r="N1081" s="177">
        <f>'IGM Paste'!AH1082</f>
        <v>0</v>
      </c>
      <c r="O1081" s="403">
        <f>'IGM Paste'!O1082</f>
        <v>0</v>
      </c>
      <c r="P1081">
        <f>'IGM Paste'!BC1082</f>
        <v>0</v>
      </c>
    </row>
    <row r="1082" spans="1:16" x14ac:dyDescent="0.3">
      <c r="A1082" s="334">
        <f>'IGM Paste'!A1083</f>
        <v>0</v>
      </c>
      <c r="B1082">
        <f>'IGM Paste'!Y1083</f>
        <v>0</v>
      </c>
      <c r="C1082">
        <f>'IGM Paste'!C1083</f>
        <v>0</v>
      </c>
      <c r="D1082" s="4">
        <f>'IGM Paste'!D1083</f>
        <v>0</v>
      </c>
      <c r="E1082">
        <f>'IGM Paste'!E1083</f>
        <v>0</v>
      </c>
      <c r="F1082">
        <f>'IGM Paste'!AL1083</f>
        <v>0</v>
      </c>
      <c r="G1082" s="763">
        <f>'IGM Paste'!AB1083</f>
        <v>0</v>
      </c>
      <c r="H1082" s="5">
        <f>'IGM Paste'!F1083</f>
        <v>0</v>
      </c>
      <c r="I1082" t="str">
        <f>IF('IGM Paste'!H1083=0,"-",'IGM Paste'!H1083)</f>
        <v>-</v>
      </c>
      <c r="J1082" t="str">
        <f>IF('IGM Paste'!I1083=0,"-",'IGM Paste'!I1083)</f>
        <v>-</v>
      </c>
      <c r="K1082" t="str">
        <f>IF('IGM Paste'!J1083=0,"-",'IGM Paste'!J1083)</f>
        <v>-</v>
      </c>
      <c r="L1082">
        <f>'IGM Paste'!K1083</f>
        <v>0</v>
      </c>
      <c r="M1082" s="20" t="str">
        <f>IF('IGM Paste'!R1083=0,"Flat",'IGM Paste'!R1083)</f>
        <v>Flat</v>
      </c>
      <c r="N1082" s="177">
        <f>'IGM Paste'!AH1083</f>
        <v>0</v>
      </c>
      <c r="O1082" s="403">
        <f>'IGM Paste'!O1083</f>
        <v>0</v>
      </c>
      <c r="P1082">
        <f>'IGM Paste'!BC1083</f>
        <v>0</v>
      </c>
    </row>
    <row r="1083" spans="1:16" x14ac:dyDescent="0.3">
      <c r="A1083" s="334">
        <f>'IGM Paste'!A1084</f>
        <v>0</v>
      </c>
      <c r="B1083">
        <f>'IGM Paste'!Y1084</f>
        <v>0</v>
      </c>
      <c r="C1083">
        <f>'IGM Paste'!C1084</f>
        <v>0</v>
      </c>
      <c r="D1083" s="4">
        <f>'IGM Paste'!D1084</f>
        <v>0</v>
      </c>
      <c r="E1083">
        <f>'IGM Paste'!E1084</f>
        <v>0</v>
      </c>
      <c r="F1083">
        <f>'IGM Paste'!AL1084</f>
        <v>0</v>
      </c>
      <c r="G1083" s="763">
        <f>'IGM Paste'!AB1084</f>
        <v>0</v>
      </c>
      <c r="H1083" s="5">
        <f>'IGM Paste'!F1084</f>
        <v>0</v>
      </c>
      <c r="I1083" t="str">
        <f>IF('IGM Paste'!H1084=0,"-",'IGM Paste'!H1084)</f>
        <v>-</v>
      </c>
      <c r="J1083" t="str">
        <f>IF('IGM Paste'!I1084=0,"-",'IGM Paste'!I1084)</f>
        <v>-</v>
      </c>
      <c r="K1083" t="str">
        <f>IF('IGM Paste'!J1084=0,"-",'IGM Paste'!J1084)</f>
        <v>-</v>
      </c>
      <c r="L1083">
        <f>'IGM Paste'!K1084</f>
        <v>0</v>
      </c>
      <c r="M1083" s="20" t="str">
        <f>IF('IGM Paste'!R1084=0,"Flat",'IGM Paste'!R1084)</f>
        <v>Flat</v>
      </c>
      <c r="N1083" s="177">
        <f>'IGM Paste'!AH1084</f>
        <v>0</v>
      </c>
      <c r="O1083" s="403">
        <f>'IGM Paste'!O1084</f>
        <v>0</v>
      </c>
      <c r="P1083">
        <f>'IGM Paste'!BC1084</f>
        <v>0</v>
      </c>
    </row>
    <row r="1084" spans="1:16" x14ac:dyDescent="0.3">
      <c r="A1084" s="334">
        <f>'IGM Paste'!A1085</f>
        <v>0</v>
      </c>
      <c r="B1084">
        <f>'IGM Paste'!Y1085</f>
        <v>0</v>
      </c>
      <c r="C1084">
        <f>'IGM Paste'!C1085</f>
        <v>0</v>
      </c>
      <c r="D1084" s="4">
        <f>'IGM Paste'!D1085</f>
        <v>0</v>
      </c>
      <c r="E1084">
        <f>'IGM Paste'!E1085</f>
        <v>0</v>
      </c>
      <c r="F1084">
        <f>'IGM Paste'!AL1085</f>
        <v>0</v>
      </c>
      <c r="G1084" s="763">
        <f>'IGM Paste'!AB1085</f>
        <v>0</v>
      </c>
      <c r="H1084" s="5">
        <f>'IGM Paste'!F1085</f>
        <v>0</v>
      </c>
      <c r="I1084" t="str">
        <f>IF('IGM Paste'!H1085=0,"-",'IGM Paste'!H1085)</f>
        <v>-</v>
      </c>
      <c r="J1084" t="str">
        <f>IF('IGM Paste'!I1085=0,"-",'IGM Paste'!I1085)</f>
        <v>-</v>
      </c>
      <c r="K1084" t="str">
        <f>IF('IGM Paste'!J1085=0,"-",'IGM Paste'!J1085)</f>
        <v>-</v>
      </c>
      <c r="L1084">
        <f>'IGM Paste'!K1085</f>
        <v>0</v>
      </c>
      <c r="M1084" s="20" t="str">
        <f>IF('IGM Paste'!R1085=0,"Flat",'IGM Paste'!R1085)</f>
        <v>Flat</v>
      </c>
      <c r="N1084" s="177">
        <f>'IGM Paste'!AH1085</f>
        <v>0</v>
      </c>
      <c r="O1084" s="403">
        <f>'IGM Paste'!O1085</f>
        <v>0</v>
      </c>
      <c r="P1084">
        <f>'IGM Paste'!BC1085</f>
        <v>0</v>
      </c>
    </row>
    <row r="1085" spans="1:16" x14ac:dyDescent="0.3">
      <c r="A1085" s="334">
        <f>'IGM Paste'!A1086</f>
        <v>0</v>
      </c>
      <c r="B1085">
        <f>'IGM Paste'!Y1086</f>
        <v>0</v>
      </c>
      <c r="C1085">
        <f>'IGM Paste'!C1086</f>
        <v>0</v>
      </c>
      <c r="D1085" s="4">
        <f>'IGM Paste'!D1086</f>
        <v>0</v>
      </c>
      <c r="E1085">
        <f>'IGM Paste'!E1086</f>
        <v>0</v>
      </c>
      <c r="F1085">
        <f>'IGM Paste'!AL1086</f>
        <v>0</v>
      </c>
      <c r="G1085" s="763">
        <f>'IGM Paste'!AB1086</f>
        <v>0</v>
      </c>
      <c r="H1085" s="5">
        <f>'IGM Paste'!F1086</f>
        <v>0</v>
      </c>
      <c r="I1085" t="str">
        <f>IF('IGM Paste'!H1086=0,"-",'IGM Paste'!H1086)</f>
        <v>-</v>
      </c>
      <c r="J1085" t="str">
        <f>IF('IGM Paste'!I1086=0,"-",'IGM Paste'!I1086)</f>
        <v>-</v>
      </c>
      <c r="K1085" t="str">
        <f>IF('IGM Paste'!J1086=0,"-",'IGM Paste'!J1086)</f>
        <v>-</v>
      </c>
      <c r="L1085">
        <f>'IGM Paste'!K1086</f>
        <v>0</v>
      </c>
      <c r="M1085" s="20" t="str">
        <f>IF('IGM Paste'!R1086=0,"Flat",'IGM Paste'!R1086)</f>
        <v>Flat</v>
      </c>
      <c r="N1085" s="177">
        <f>'IGM Paste'!AH1086</f>
        <v>0</v>
      </c>
      <c r="O1085" s="403">
        <f>'IGM Paste'!O1086</f>
        <v>0</v>
      </c>
      <c r="P1085">
        <f>'IGM Paste'!BC1086</f>
        <v>0</v>
      </c>
    </row>
    <row r="1086" spans="1:16" x14ac:dyDescent="0.3">
      <c r="A1086" s="334">
        <f>'IGM Paste'!A1087</f>
        <v>0</v>
      </c>
      <c r="B1086">
        <f>'IGM Paste'!Y1087</f>
        <v>0</v>
      </c>
      <c r="C1086">
        <f>'IGM Paste'!C1087</f>
        <v>0</v>
      </c>
      <c r="D1086" s="4">
        <f>'IGM Paste'!D1087</f>
        <v>0</v>
      </c>
      <c r="E1086">
        <f>'IGM Paste'!E1087</f>
        <v>0</v>
      </c>
      <c r="F1086">
        <f>'IGM Paste'!AL1087</f>
        <v>0</v>
      </c>
      <c r="G1086" s="763">
        <f>'IGM Paste'!AB1087</f>
        <v>0</v>
      </c>
      <c r="H1086" s="5">
        <f>'IGM Paste'!F1087</f>
        <v>0</v>
      </c>
      <c r="I1086" t="str">
        <f>IF('IGM Paste'!H1087=0,"-",'IGM Paste'!H1087)</f>
        <v>-</v>
      </c>
      <c r="J1086" t="str">
        <f>IF('IGM Paste'!I1087=0,"-",'IGM Paste'!I1087)</f>
        <v>-</v>
      </c>
      <c r="K1086" t="str">
        <f>IF('IGM Paste'!J1087=0,"-",'IGM Paste'!J1087)</f>
        <v>-</v>
      </c>
      <c r="L1086">
        <f>'IGM Paste'!K1087</f>
        <v>0</v>
      </c>
      <c r="M1086" s="20" t="str">
        <f>IF('IGM Paste'!R1087=0,"Flat",'IGM Paste'!R1087)</f>
        <v>Flat</v>
      </c>
      <c r="N1086" s="177">
        <f>'IGM Paste'!AH1087</f>
        <v>0</v>
      </c>
      <c r="O1086" s="403">
        <f>'IGM Paste'!O1087</f>
        <v>0</v>
      </c>
      <c r="P1086">
        <f>'IGM Paste'!BC1087</f>
        <v>0</v>
      </c>
    </row>
    <row r="1087" spans="1:16" x14ac:dyDescent="0.3">
      <c r="A1087" s="334">
        <f>'IGM Paste'!A1088</f>
        <v>0</v>
      </c>
      <c r="B1087">
        <f>'IGM Paste'!Y1088</f>
        <v>0</v>
      </c>
      <c r="C1087">
        <f>'IGM Paste'!C1088</f>
        <v>0</v>
      </c>
      <c r="D1087" s="4">
        <f>'IGM Paste'!D1088</f>
        <v>0</v>
      </c>
      <c r="E1087">
        <f>'IGM Paste'!E1088</f>
        <v>0</v>
      </c>
      <c r="F1087">
        <f>'IGM Paste'!AL1088</f>
        <v>0</v>
      </c>
      <c r="G1087" s="763">
        <f>'IGM Paste'!AB1088</f>
        <v>0</v>
      </c>
      <c r="H1087" s="5">
        <f>'IGM Paste'!F1088</f>
        <v>0</v>
      </c>
      <c r="I1087" t="str">
        <f>IF('IGM Paste'!H1088=0,"-",'IGM Paste'!H1088)</f>
        <v>-</v>
      </c>
      <c r="J1087" t="str">
        <f>IF('IGM Paste'!I1088=0,"-",'IGM Paste'!I1088)</f>
        <v>-</v>
      </c>
      <c r="K1087" t="str">
        <f>IF('IGM Paste'!J1088=0,"-",'IGM Paste'!J1088)</f>
        <v>-</v>
      </c>
      <c r="L1087">
        <f>'IGM Paste'!K1088</f>
        <v>0</v>
      </c>
      <c r="M1087" s="20" t="str">
        <f>IF('IGM Paste'!R1088=0,"Flat",'IGM Paste'!R1088)</f>
        <v>Flat</v>
      </c>
      <c r="N1087" s="177">
        <f>'IGM Paste'!AH1088</f>
        <v>0</v>
      </c>
      <c r="O1087" s="403">
        <f>'IGM Paste'!O1088</f>
        <v>0</v>
      </c>
      <c r="P1087">
        <f>'IGM Paste'!BC1088</f>
        <v>0</v>
      </c>
    </row>
    <row r="1088" spans="1:16" x14ac:dyDescent="0.3">
      <c r="A1088" s="334">
        <f>'IGM Paste'!A1089</f>
        <v>0</v>
      </c>
      <c r="B1088">
        <f>'IGM Paste'!Y1089</f>
        <v>0</v>
      </c>
      <c r="C1088">
        <f>'IGM Paste'!C1089</f>
        <v>0</v>
      </c>
      <c r="D1088" s="4">
        <f>'IGM Paste'!D1089</f>
        <v>0</v>
      </c>
      <c r="E1088">
        <f>'IGM Paste'!E1089</f>
        <v>0</v>
      </c>
      <c r="F1088">
        <f>'IGM Paste'!AL1089</f>
        <v>0</v>
      </c>
      <c r="G1088" s="763">
        <f>'IGM Paste'!AB1089</f>
        <v>0</v>
      </c>
      <c r="H1088" s="5">
        <f>'IGM Paste'!F1089</f>
        <v>0</v>
      </c>
      <c r="I1088" t="str">
        <f>IF('IGM Paste'!H1089=0,"-",'IGM Paste'!H1089)</f>
        <v>-</v>
      </c>
      <c r="J1088" t="str">
        <f>IF('IGM Paste'!I1089=0,"-",'IGM Paste'!I1089)</f>
        <v>-</v>
      </c>
      <c r="K1088" t="str">
        <f>IF('IGM Paste'!J1089=0,"-",'IGM Paste'!J1089)</f>
        <v>-</v>
      </c>
      <c r="L1088">
        <f>'IGM Paste'!K1089</f>
        <v>0</v>
      </c>
      <c r="M1088" s="20" t="str">
        <f>IF('IGM Paste'!R1089=0,"Flat",'IGM Paste'!R1089)</f>
        <v>Flat</v>
      </c>
      <c r="N1088" s="177">
        <f>'IGM Paste'!AH1089</f>
        <v>0</v>
      </c>
      <c r="O1088" s="403">
        <f>'IGM Paste'!O1089</f>
        <v>0</v>
      </c>
      <c r="P1088">
        <f>'IGM Paste'!BC1089</f>
        <v>0</v>
      </c>
    </row>
    <row r="1089" spans="1:16" x14ac:dyDescent="0.3">
      <c r="A1089" s="334">
        <f>'IGM Paste'!A1090</f>
        <v>0</v>
      </c>
      <c r="B1089">
        <f>'IGM Paste'!Y1090</f>
        <v>0</v>
      </c>
      <c r="C1089">
        <f>'IGM Paste'!C1090</f>
        <v>0</v>
      </c>
      <c r="D1089" s="4">
        <f>'IGM Paste'!D1090</f>
        <v>0</v>
      </c>
      <c r="E1089">
        <f>'IGM Paste'!E1090</f>
        <v>0</v>
      </c>
      <c r="F1089">
        <f>'IGM Paste'!AL1090</f>
        <v>0</v>
      </c>
      <c r="G1089" s="763">
        <f>'IGM Paste'!AB1090</f>
        <v>0</v>
      </c>
      <c r="H1089" s="5">
        <f>'IGM Paste'!F1090</f>
        <v>0</v>
      </c>
      <c r="I1089" t="str">
        <f>IF('IGM Paste'!H1090=0,"-",'IGM Paste'!H1090)</f>
        <v>-</v>
      </c>
      <c r="J1089" t="str">
        <f>IF('IGM Paste'!I1090=0,"-",'IGM Paste'!I1090)</f>
        <v>-</v>
      </c>
      <c r="K1089" t="str">
        <f>IF('IGM Paste'!J1090=0,"-",'IGM Paste'!J1090)</f>
        <v>-</v>
      </c>
      <c r="L1089">
        <f>'IGM Paste'!K1090</f>
        <v>0</v>
      </c>
      <c r="M1089" s="20" t="str">
        <f>IF('IGM Paste'!R1090=0,"Flat",'IGM Paste'!R1090)</f>
        <v>Flat</v>
      </c>
      <c r="N1089" s="177">
        <f>'IGM Paste'!AH1090</f>
        <v>0</v>
      </c>
      <c r="O1089" s="403">
        <f>'IGM Paste'!O1090</f>
        <v>0</v>
      </c>
      <c r="P1089">
        <f>'IGM Paste'!BC1090</f>
        <v>0</v>
      </c>
    </row>
    <row r="1090" spans="1:16" x14ac:dyDescent="0.3">
      <c r="A1090" s="334">
        <f>'IGM Paste'!A1091</f>
        <v>0</v>
      </c>
      <c r="B1090">
        <f>'IGM Paste'!Y1091</f>
        <v>0</v>
      </c>
      <c r="C1090">
        <f>'IGM Paste'!C1091</f>
        <v>0</v>
      </c>
      <c r="D1090" s="4">
        <f>'IGM Paste'!D1091</f>
        <v>0</v>
      </c>
      <c r="E1090">
        <f>'IGM Paste'!E1091</f>
        <v>0</v>
      </c>
      <c r="F1090">
        <f>'IGM Paste'!AL1091</f>
        <v>0</v>
      </c>
      <c r="G1090" s="763">
        <f>'IGM Paste'!AB1091</f>
        <v>0</v>
      </c>
      <c r="H1090" s="5">
        <f>'IGM Paste'!F1091</f>
        <v>0</v>
      </c>
      <c r="I1090" t="str">
        <f>IF('IGM Paste'!H1091=0,"-",'IGM Paste'!H1091)</f>
        <v>-</v>
      </c>
      <c r="J1090" t="str">
        <f>IF('IGM Paste'!I1091=0,"-",'IGM Paste'!I1091)</f>
        <v>-</v>
      </c>
      <c r="K1090" t="str">
        <f>IF('IGM Paste'!J1091=0,"-",'IGM Paste'!J1091)</f>
        <v>-</v>
      </c>
      <c r="L1090">
        <f>'IGM Paste'!K1091</f>
        <v>0</v>
      </c>
      <c r="M1090" s="20" t="str">
        <f>IF('IGM Paste'!R1091=0,"Flat",'IGM Paste'!R1091)</f>
        <v>Flat</v>
      </c>
      <c r="N1090" s="177">
        <f>'IGM Paste'!AH1091</f>
        <v>0</v>
      </c>
      <c r="O1090" s="403">
        <f>'IGM Paste'!O1091</f>
        <v>0</v>
      </c>
      <c r="P1090">
        <f>'IGM Paste'!BC1091</f>
        <v>0</v>
      </c>
    </row>
    <row r="1091" spans="1:16" x14ac:dyDescent="0.3">
      <c r="A1091" s="334">
        <f>'IGM Paste'!A1092</f>
        <v>0</v>
      </c>
      <c r="B1091">
        <f>'IGM Paste'!Y1092</f>
        <v>0</v>
      </c>
      <c r="C1091">
        <f>'IGM Paste'!C1092</f>
        <v>0</v>
      </c>
      <c r="D1091" s="4">
        <f>'IGM Paste'!D1092</f>
        <v>0</v>
      </c>
      <c r="E1091">
        <f>'IGM Paste'!E1092</f>
        <v>0</v>
      </c>
      <c r="F1091">
        <f>'IGM Paste'!AL1092</f>
        <v>0</v>
      </c>
      <c r="G1091" s="763">
        <f>'IGM Paste'!AB1092</f>
        <v>0</v>
      </c>
      <c r="H1091" s="5">
        <f>'IGM Paste'!F1092</f>
        <v>0</v>
      </c>
      <c r="I1091" t="str">
        <f>IF('IGM Paste'!H1092=0,"-",'IGM Paste'!H1092)</f>
        <v>-</v>
      </c>
      <c r="J1091" t="str">
        <f>IF('IGM Paste'!I1092=0,"-",'IGM Paste'!I1092)</f>
        <v>-</v>
      </c>
      <c r="K1091" t="str">
        <f>IF('IGM Paste'!J1092=0,"-",'IGM Paste'!J1092)</f>
        <v>-</v>
      </c>
      <c r="L1091">
        <f>'IGM Paste'!K1092</f>
        <v>0</v>
      </c>
      <c r="M1091" s="20" t="str">
        <f>IF('IGM Paste'!R1092=0,"Flat",'IGM Paste'!R1092)</f>
        <v>Flat</v>
      </c>
      <c r="N1091" s="177">
        <f>'IGM Paste'!AH1092</f>
        <v>0</v>
      </c>
      <c r="O1091" s="403">
        <f>'IGM Paste'!O1092</f>
        <v>0</v>
      </c>
      <c r="P1091">
        <f>'IGM Paste'!BC1092</f>
        <v>0</v>
      </c>
    </row>
    <row r="1092" spans="1:16" x14ac:dyDescent="0.3">
      <c r="A1092" s="334">
        <f>'IGM Paste'!A1093</f>
        <v>0</v>
      </c>
      <c r="B1092">
        <f>'IGM Paste'!Y1093</f>
        <v>0</v>
      </c>
      <c r="C1092">
        <f>'IGM Paste'!C1093</f>
        <v>0</v>
      </c>
      <c r="D1092" s="4">
        <f>'IGM Paste'!D1093</f>
        <v>0</v>
      </c>
      <c r="E1092">
        <f>'IGM Paste'!E1093</f>
        <v>0</v>
      </c>
      <c r="F1092">
        <f>'IGM Paste'!AL1093</f>
        <v>0</v>
      </c>
      <c r="G1092" s="763">
        <f>'IGM Paste'!AB1093</f>
        <v>0</v>
      </c>
      <c r="H1092" s="5">
        <f>'IGM Paste'!F1093</f>
        <v>0</v>
      </c>
      <c r="I1092" t="str">
        <f>IF('IGM Paste'!H1093=0,"-",'IGM Paste'!H1093)</f>
        <v>-</v>
      </c>
      <c r="J1092" t="str">
        <f>IF('IGM Paste'!I1093=0,"-",'IGM Paste'!I1093)</f>
        <v>-</v>
      </c>
      <c r="K1092" t="str">
        <f>IF('IGM Paste'!J1093=0,"-",'IGM Paste'!J1093)</f>
        <v>-</v>
      </c>
      <c r="L1092">
        <f>'IGM Paste'!K1093</f>
        <v>0</v>
      </c>
      <c r="M1092" s="20" t="str">
        <f>IF('IGM Paste'!R1093=0,"Flat",'IGM Paste'!R1093)</f>
        <v>Flat</v>
      </c>
      <c r="N1092" s="177">
        <f>'IGM Paste'!AH1093</f>
        <v>0</v>
      </c>
      <c r="O1092" s="403">
        <f>'IGM Paste'!O1093</f>
        <v>0</v>
      </c>
      <c r="P1092">
        <f>'IGM Paste'!BC1093</f>
        <v>0</v>
      </c>
    </row>
    <row r="1093" spans="1:16" x14ac:dyDescent="0.3">
      <c r="A1093" s="334">
        <f>'IGM Paste'!A1094</f>
        <v>0</v>
      </c>
      <c r="B1093">
        <f>'IGM Paste'!Y1094</f>
        <v>0</v>
      </c>
      <c r="C1093">
        <f>'IGM Paste'!C1094</f>
        <v>0</v>
      </c>
      <c r="D1093" s="4">
        <f>'IGM Paste'!D1094</f>
        <v>0</v>
      </c>
      <c r="E1093">
        <f>'IGM Paste'!E1094</f>
        <v>0</v>
      </c>
      <c r="F1093">
        <f>'IGM Paste'!AL1094</f>
        <v>0</v>
      </c>
      <c r="G1093" s="763">
        <f>'IGM Paste'!AB1094</f>
        <v>0</v>
      </c>
      <c r="H1093" s="5">
        <f>'IGM Paste'!F1094</f>
        <v>0</v>
      </c>
      <c r="I1093" t="str">
        <f>IF('IGM Paste'!H1094=0,"-",'IGM Paste'!H1094)</f>
        <v>-</v>
      </c>
      <c r="J1093" t="str">
        <f>IF('IGM Paste'!I1094=0,"-",'IGM Paste'!I1094)</f>
        <v>-</v>
      </c>
      <c r="K1093" t="str">
        <f>IF('IGM Paste'!J1094=0,"-",'IGM Paste'!J1094)</f>
        <v>-</v>
      </c>
      <c r="L1093">
        <f>'IGM Paste'!K1094</f>
        <v>0</v>
      </c>
      <c r="M1093" s="20" t="str">
        <f>IF('IGM Paste'!R1094=0,"Flat",'IGM Paste'!R1094)</f>
        <v>Flat</v>
      </c>
      <c r="N1093" s="177">
        <f>'IGM Paste'!AH1094</f>
        <v>0</v>
      </c>
      <c r="O1093" s="403">
        <f>'IGM Paste'!O1094</f>
        <v>0</v>
      </c>
      <c r="P1093">
        <f>'IGM Paste'!BC1094</f>
        <v>0</v>
      </c>
    </row>
    <row r="1094" spans="1:16" x14ac:dyDescent="0.3">
      <c r="A1094" s="334">
        <f>'IGM Paste'!A1095</f>
        <v>0</v>
      </c>
      <c r="B1094">
        <f>'IGM Paste'!Y1095</f>
        <v>0</v>
      </c>
      <c r="C1094">
        <f>'IGM Paste'!C1095</f>
        <v>0</v>
      </c>
      <c r="D1094" s="4">
        <f>'IGM Paste'!D1095</f>
        <v>0</v>
      </c>
      <c r="E1094">
        <f>'IGM Paste'!E1095</f>
        <v>0</v>
      </c>
      <c r="F1094">
        <f>'IGM Paste'!AL1095</f>
        <v>0</v>
      </c>
      <c r="G1094" s="763">
        <f>'IGM Paste'!AB1095</f>
        <v>0</v>
      </c>
      <c r="H1094" s="5">
        <f>'IGM Paste'!F1095</f>
        <v>0</v>
      </c>
      <c r="I1094" t="str">
        <f>IF('IGM Paste'!H1095=0,"-",'IGM Paste'!H1095)</f>
        <v>-</v>
      </c>
      <c r="J1094" t="str">
        <f>IF('IGM Paste'!I1095=0,"-",'IGM Paste'!I1095)</f>
        <v>-</v>
      </c>
      <c r="K1094" t="str">
        <f>IF('IGM Paste'!J1095=0,"-",'IGM Paste'!J1095)</f>
        <v>-</v>
      </c>
      <c r="L1094">
        <f>'IGM Paste'!K1095</f>
        <v>0</v>
      </c>
      <c r="M1094" s="20" t="str">
        <f>IF('IGM Paste'!R1095=0,"Flat",'IGM Paste'!R1095)</f>
        <v>Flat</v>
      </c>
      <c r="N1094" s="177">
        <f>'IGM Paste'!AH1095</f>
        <v>0</v>
      </c>
      <c r="O1094" s="403">
        <f>'IGM Paste'!O1095</f>
        <v>0</v>
      </c>
      <c r="P1094">
        <f>'IGM Paste'!BC1095</f>
        <v>0</v>
      </c>
    </row>
    <row r="1095" spans="1:16" x14ac:dyDescent="0.3">
      <c r="A1095" s="334">
        <f>'IGM Paste'!A1096</f>
        <v>0</v>
      </c>
      <c r="B1095">
        <f>'IGM Paste'!Y1096</f>
        <v>0</v>
      </c>
      <c r="C1095">
        <f>'IGM Paste'!C1096</f>
        <v>0</v>
      </c>
      <c r="D1095" s="4">
        <f>'IGM Paste'!D1096</f>
        <v>0</v>
      </c>
      <c r="E1095">
        <f>'IGM Paste'!E1096</f>
        <v>0</v>
      </c>
      <c r="F1095">
        <f>'IGM Paste'!AL1096</f>
        <v>0</v>
      </c>
      <c r="G1095" s="763">
        <f>'IGM Paste'!AB1096</f>
        <v>0</v>
      </c>
      <c r="H1095" s="5">
        <f>'IGM Paste'!F1096</f>
        <v>0</v>
      </c>
      <c r="I1095" t="str">
        <f>IF('IGM Paste'!H1096=0,"-",'IGM Paste'!H1096)</f>
        <v>-</v>
      </c>
      <c r="J1095" t="str">
        <f>IF('IGM Paste'!I1096=0,"-",'IGM Paste'!I1096)</f>
        <v>-</v>
      </c>
      <c r="K1095" t="str">
        <f>IF('IGM Paste'!J1096=0,"-",'IGM Paste'!J1096)</f>
        <v>-</v>
      </c>
      <c r="L1095">
        <f>'IGM Paste'!K1096</f>
        <v>0</v>
      </c>
      <c r="M1095" s="20" t="str">
        <f>IF('IGM Paste'!R1096=0,"Flat",'IGM Paste'!R1096)</f>
        <v>Flat</v>
      </c>
      <c r="N1095" s="177">
        <f>'IGM Paste'!AH1096</f>
        <v>0</v>
      </c>
      <c r="O1095" s="403">
        <f>'IGM Paste'!O1096</f>
        <v>0</v>
      </c>
      <c r="P1095">
        <f>'IGM Paste'!BC1096</f>
        <v>0</v>
      </c>
    </row>
    <row r="1096" spans="1:16" x14ac:dyDescent="0.3">
      <c r="A1096" s="334">
        <f>'IGM Paste'!A1097</f>
        <v>0</v>
      </c>
      <c r="B1096">
        <f>'IGM Paste'!Y1097</f>
        <v>0</v>
      </c>
      <c r="C1096">
        <f>'IGM Paste'!C1097</f>
        <v>0</v>
      </c>
      <c r="D1096" s="4">
        <f>'IGM Paste'!D1097</f>
        <v>0</v>
      </c>
      <c r="E1096">
        <f>'IGM Paste'!E1097</f>
        <v>0</v>
      </c>
      <c r="F1096">
        <f>'IGM Paste'!AL1097</f>
        <v>0</v>
      </c>
      <c r="G1096" s="763">
        <f>'IGM Paste'!AB1097</f>
        <v>0</v>
      </c>
      <c r="H1096" s="5">
        <f>'IGM Paste'!F1097</f>
        <v>0</v>
      </c>
      <c r="I1096" t="str">
        <f>IF('IGM Paste'!H1097=0,"-",'IGM Paste'!H1097)</f>
        <v>-</v>
      </c>
      <c r="J1096" t="str">
        <f>IF('IGM Paste'!I1097=0,"-",'IGM Paste'!I1097)</f>
        <v>-</v>
      </c>
      <c r="K1096" t="str">
        <f>IF('IGM Paste'!J1097=0,"-",'IGM Paste'!J1097)</f>
        <v>-</v>
      </c>
      <c r="L1096">
        <f>'IGM Paste'!K1097</f>
        <v>0</v>
      </c>
      <c r="M1096" s="20" t="str">
        <f>IF('IGM Paste'!R1097=0,"Flat",'IGM Paste'!R1097)</f>
        <v>Flat</v>
      </c>
      <c r="N1096" s="177">
        <f>'IGM Paste'!AH1097</f>
        <v>0</v>
      </c>
      <c r="O1096" s="403">
        <f>'IGM Paste'!O1097</f>
        <v>0</v>
      </c>
      <c r="P1096">
        <f>'IGM Paste'!BC1097</f>
        <v>0</v>
      </c>
    </row>
    <row r="1097" spans="1:16" x14ac:dyDescent="0.3">
      <c r="A1097" s="334">
        <f>'IGM Paste'!A1098</f>
        <v>0</v>
      </c>
      <c r="B1097">
        <f>'IGM Paste'!Y1098</f>
        <v>0</v>
      </c>
      <c r="C1097">
        <f>'IGM Paste'!C1098</f>
        <v>0</v>
      </c>
      <c r="D1097" s="4">
        <f>'IGM Paste'!D1098</f>
        <v>0</v>
      </c>
      <c r="E1097">
        <f>'IGM Paste'!E1098</f>
        <v>0</v>
      </c>
      <c r="F1097">
        <f>'IGM Paste'!AL1098</f>
        <v>0</v>
      </c>
      <c r="G1097" s="763">
        <f>'IGM Paste'!AB1098</f>
        <v>0</v>
      </c>
      <c r="H1097" s="5">
        <f>'IGM Paste'!F1098</f>
        <v>0</v>
      </c>
      <c r="I1097" t="str">
        <f>IF('IGM Paste'!H1098=0,"-",'IGM Paste'!H1098)</f>
        <v>-</v>
      </c>
      <c r="J1097" t="str">
        <f>IF('IGM Paste'!I1098=0,"-",'IGM Paste'!I1098)</f>
        <v>-</v>
      </c>
      <c r="K1097" t="str">
        <f>IF('IGM Paste'!J1098=0,"-",'IGM Paste'!J1098)</f>
        <v>-</v>
      </c>
      <c r="L1097">
        <f>'IGM Paste'!K1098</f>
        <v>0</v>
      </c>
      <c r="M1097" s="20" t="str">
        <f>IF('IGM Paste'!R1098=0,"Flat",'IGM Paste'!R1098)</f>
        <v>Flat</v>
      </c>
      <c r="N1097" s="177">
        <f>'IGM Paste'!AH1098</f>
        <v>0</v>
      </c>
      <c r="O1097" s="403">
        <f>'IGM Paste'!O1098</f>
        <v>0</v>
      </c>
      <c r="P1097">
        <f>'IGM Paste'!BC1098</f>
        <v>0</v>
      </c>
    </row>
    <row r="1098" spans="1:16" x14ac:dyDescent="0.3">
      <c r="A1098" s="334">
        <f>'IGM Paste'!A1099</f>
        <v>0</v>
      </c>
      <c r="B1098">
        <f>'IGM Paste'!Y1099</f>
        <v>0</v>
      </c>
      <c r="C1098">
        <f>'IGM Paste'!C1099</f>
        <v>0</v>
      </c>
      <c r="D1098" s="4">
        <f>'IGM Paste'!D1099</f>
        <v>0</v>
      </c>
      <c r="E1098">
        <f>'IGM Paste'!E1099</f>
        <v>0</v>
      </c>
      <c r="F1098">
        <f>'IGM Paste'!AL1099</f>
        <v>0</v>
      </c>
      <c r="G1098" s="763">
        <f>'IGM Paste'!AB1099</f>
        <v>0</v>
      </c>
      <c r="H1098" s="5">
        <f>'IGM Paste'!F1099</f>
        <v>0</v>
      </c>
      <c r="I1098" t="str">
        <f>IF('IGM Paste'!H1099=0,"-",'IGM Paste'!H1099)</f>
        <v>-</v>
      </c>
      <c r="J1098" t="str">
        <f>IF('IGM Paste'!I1099=0,"-",'IGM Paste'!I1099)</f>
        <v>-</v>
      </c>
      <c r="K1098" t="str">
        <f>IF('IGM Paste'!J1099=0,"-",'IGM Paste'!J1099)</f>
        <v>-</v>
      </c>
      <c r="L1098">
        <f>'IGM Paste'!K1099</f>
        <v>0</v>
      </c>
      <c r="M1098" s="20" t="str">
        <f>IF('IGM Paste'!R1099=0,"Flat",'IGM Paste'!R1099)</f>
        <v>Flat</v>
      </c>
      <c r="N1098" s="177">
        <f>'IGM Paste'!AH1099</f>
        <v>0</v>
      </c>
      <c r="O1098" s="403">
        <f>'IGM Paste'!O1099</f>
        <v>0</v>
      </c>
      <c r="P1098">
        <f>'IGM Paste'!BC1099</f>
        <v>0</v>
      </c>
    </row>
    <row r="1099" spans="1:16" x14ac:dyDescent="0.3">
      <c r="A1099" s="334">
        <f>'IGM Paste'!A1100</f>
        <v>0</v>
      </c>
      <c r="B1099">
        <f>'IGM Paste'!Y1100</f>
        <v>0</v>
      </c>
      <c r="C1099">
        <f>'IGM Paste'!C1100</f>
        <v>0</v>
      </c>
      <c r="D1099" s="4">
        <f>'IGM Paste'!D1100</f>
        <v>0</v>
      </c>
      <c r="E1099">
        <f>'IGM Paste'!E1100</f>
        <v>0</v>
      </c>
      <c r="F1099">
        <f>'IGM Paste'!AL1100</f>
        <v>0</v>
      </c>
      <c r="G1099" s="763">
        <f>'IGM Paste'!AB1100</f>
        <v>0</v>
      </c>
      <c r="H1099" s="5">
        <f>'IGM Paste'!F1100</f>
        <v>0</v>
      </c>
      <c r="I1099" t="str">
        <f>IF('IGM Paste'!H1100=0,"-",'IGM Paste'!H1100)</f>
        <v>-</v>
      </c>
      <c r="J1099" t="str">
        <f>IF('IGM Paste'!I1100=0,"-",'IGM Paste'!I1100)</f>
        <v>-</v>
      </c>
      <c r="K1099" t="str">
        <f>IF('IGM Paste'!J1100=0,"-",'IGM Paste'!J1100)</f>
        <v>-</v>
      </c>
      <c r="L1099">
        <f>'IGM Paste'!K1100</f>
        <v>0</v>
      </c>
      <c r="M1099" s="20" t="str">
        <f>IF('IGM Paste'!R1100=0,"Flat",'IGM Paste'!R1100)</f>
        <v>Flat</v>
      </c>
      <c r="N1099" s="177">
        <f>'IGM Paste'!AH1100</f>
        <v>0</v>
      </c>
      <c r="O1099" s="403">
        <f>'IGM Paste'!O1100</f>
        <v>0</v>
      </c>
      <c r="P1099">
        <f>'IGM Paste'!BC1100</f>
        <v>0</v>
      </c>
    </row>
    <row r="1100" spans="1:16" x14ac:dyDescent="0.3">
      <c r="A1100" s="334">
        <f>'IGM Paste'!A1101</f>
        <v>0</v>
      </c>
      <c r="B1100">
        <f>'IGM Paste'!Y1101</f>
        <v>0</v>
      </c>
      <c r="C1100">
        <f>'IGM Paste'!C1101</f>
        <v>0</v>
      </c>
      <c r="D1100" s="4">
        <f>'IGM Paste'!D1101</f>
        <v>0</v>
      </c>
      <c r="E1100">
        <f>'IGM Paste'!E1101</f>
        <v>0</v>
      </c>
      <c r="F1100">
        <f>'IGM Paste'!AL1101</f>
        <v>0</v>
      </c>
      <c r="G1100" s="763">
        <f>'IGM Paste'!AB1101</f>
        <v>0</v>
      </c>
      <c r="H1100" s="5">
        <f>'IGM Paste'!F1101</f>
        <v>0</v>
      </c>
      <c r="I1100" t="str">
        <f>IF('IGM Paste'!H1101=0,"-",'IGM Paste'!H1101)</f>
        <v>-</v>
      </c>
      <c r="J1100" t="str">
        <f>IF('IGM Paste'!I1101=0,"-",'IGM Paste'!I1101)</f>
        <v>-</v>
      </c>
      <c r="K1100" t="str">
        <f>IF('IGM Paste'!J1101=0,"-",'IGM Paste'!J1101)</f>
        <v>-</v>
      </c>
      <c r="L1100">
        <f>'IGM Paste'!K1101</f>
        <v>0</v>
      </c>
      <c r="M1100" s="20" t="str">
        <f>IF('IGM Paste'!R1101=0,"Flat",'IGM Paste'!R1101)</f>
        <v>Flat</v>
      </c>
      <c r="N1100" s="177">
        <f>'IGM Paste'!AH1101</f>
        <v>0</v>
      </c>
      <c r="O1100" s="403">
        <f>'IGM Paste'!O1101</f>
        <v>0</v>
      </c>
      <c r="P1100">
        <f>'IGM Paste'!BC1101</f>
        <v>0</v>
      </c>
    </row>
    <row r="1101" spans="1:16" x14ac:dyDescent="0.3">
      <c r="A1101" s="334">
        <f>'IGM Paste'!A1102</f>
        <v>0</v>
      </c>
      <c r="B1101">
        <f>'IGM Paste'!Y1102</f>
        <v>0</v>
      </c>
      <c r="C1101">
        <f>'IGM Paste'!C1102</f>
        <v>0</v>
      </c>
      <c r="D1101" s="4">
        <f>'IGM Paste'!D1102</f>
        <v>0</v>
      </c>
      <c r="E1101">
        <f>'IGM Paste'!E1102</f>
        <v>0</v>
      </c>
      <c r="F1101">
        <f>'IGM Paste'!AL1102</f>
        <v>0</v>
      </c>
      <c r="G1101" s="763">
        <f>'IGM Paste'!AB1102</f>
        <v>0</v>
      </c>
      <c r="H1101" s="5">
        <f>'IGM Paste'!F1102</f>
        <v>0</v>
      </c>
      <c r="I1101" t="str">
        <f>IF('IGM Paste'!H1102=0,"-",'IGM Paste'!H1102)</f>
        <v>-</v>
      </c>
      <c r="J1101" t="str">
        <f>IF('IGM Paste'!I1102=0,"-",'IGM Paste'!I1102)</f>
        <v>-</v>
      </c>
      <c r="K1101" t="str">
        <f>IF('IGM Paste'!J1102=0,"-",'IGM Paste'!J1102)</f>
        <v>-</v>
      </c>
      <c r="L1101">
        <f>'IGM Paste'!K1102</f>
        <v>0</v>
      </c>
      <c r="M1101" s="20" t="str">
        <f>IF('IGM Paste'!R1102=0,"Flat",'IGM Paste'!R1102)</f>
        <v>Flat</v>
      </c>
      <c r="N1101" s="177">
        <f>'IGM Paste'!AH1102</f>
        <v>0</v>
      </c>
      <c r="O1101" s="403">
        <f>'IGM Paste'!O1102</f>
        <v>0</v>
      </c>
      <c r="P1101">
        <f>'IGM Paste'!BC1102</f>
        <v>0</v>
      </c>
    </row>
    <row r="1102" spans="1:16" x14ac:dyDescent="0.3">
      <c r="A1102" s="334">
        <f>'IGM Paste'!A1103</f>
        <v>0</v>
      </c>
      <c r="B1102">
        <f>'IGM Paste'!Y1103</f>
        <v>0</v>
      </c>
      <c r="C1102">
        <f>'IGM Paste'!C1103</f>
        <v>0</v>
      </c>
      <c r="D1102" s="4">
        <f>'IGM Paste'!D1103</f>
        <v>0</v>
      </c>
      <c r="E1102">
        <f>'IGM Paste'!E1103</f>
        <v>0</v>
      </c>
      <c r="F1102">
        <f>'IGM Paste'!AL1103</f>
        <v>0</v>
      </c>
      <c r="G1102" s="763">
        <f>'IGM Paste'!AB1103</f>
        <v>0</v>
      </c>
      <c r="H1102" s="5">
        <f>'IGM Paste'!F1103</f>
        <v>0</v>
      </c>
      <c r="I1102" t="str">
        <f>IF('IGM Paste'!H1103=0,"-",'IGM Paste'!H1103)</f>
        <v>-</v>
      </c>
      <c r="J1102" t="str">
        <f>IF('IGM Paste'!I1103=0,"-",'IGM Paste'!I1103)</f>
        <v>-</v>
      </c>
      <c r="K1102" t="str">
        <f>IF('IGM Paste'!J1103=0,"-",'IGM Paste'!J1103)</f>
        <v>-</v>
      </c>
      <c r="L1102">
        <f>'IGM Paste'!K1103</f>
        <v>0</v>
      </c>
      <c r="M1102" s="20" t="str">
        <f>IF('IGM Paste'!R1103=0,"Flat",'IGM Paste'!R1103)</f>
        <v>Flat</v>
      </c>
      <c r="N1102" s="177">
        <f>'IGM Paste'!AH1103</f>
        <v>0</v>
      </c>
      <c r="O1102" s="403">
        <f>'IGM Paste'!O1103</f>
        <v>0</v>
      </c>
      <c r="P1102">
        <f>'IGM Paste'!BC1103</f>
        <v>0</v>
      </c>
    </row>
    <row r="1103" spans="1:16" x14ac:dyDescent="0.3">
      <c r="A1103" s="334">
        <f>'IGM Paste'!A1104</f>
        <v>0</v>
      </c>
      <c r="B1103">
        <f>'IGM Paste'!Y1104</f>
        <v>0</v>
      </c>
      <c r="C1103">
        <f>'IGM Paste'!C1104</f>
        <v>0</v>
      </c>
      <c r="D1103" s="4">
        <f>'IGM Paste'!D1104</f>
        <v>0</v>
      </c>
      <c r="E1103">
        <f>'IGM Paste'!E1104</f>
        <v>0</v>
      </c>
      <c r="F1103">
        <f>'IGM Paste'!AL1104</f>
        <v>0</v>
      </c>
      <c r="G1103" s="763">
        <f>'IGM Paste'!AB1104</f>
        <v>0</v>
      </c>
      <c r="H1103" s="5">
        <f>'IGM Paste'!F1104</f>
        <v>0</v>
      </c>
      <c r="I1103" t="str">
        <f>IF('IGM Paste'!H1104=0,"-",'IGM Paste'!H1104)</f>
        <v>-</v>
      </c>
      <c r="J1103" t="str">
        <f>IF('IGM Paste'!I1104=0,"-",'IGM Paste'!I1104)</f>
        <v>-</v>
      </c>
      <c r="K1103" t="str">
        <f>IF('IGM Paste'!J1104=0,"-",'IGM Paste'!J1104)</f>
        <v>-</v>
      </c>
      <c r="L1103">
        <f>'IGM Paste'!K1104</f>
        <v>0</v>
      </c>
      <c r="M1103" s="20" t="str">
        <f>IF('IGM Paste'!R1104=0,"Flat",'IGM Paste'!R1104)</f>
        <v>Flat</v>
      </c>
      <c r="N1103" s="177">
        <f>'IGM Paste'!AH1104</f>
        <v>0</v>
      </c>
      <c r="O1103" s="403">
        <f>'IGM Paste'!O1104</f>
        <v>0</v>
      </c>
      <c r="P1103">
        <f>'IGM Paste'!BC1104</f>
        <v>0</v>
      </c>
    </row>
    <row r="1104" spans="1:16" x14ac:dyDescent="0.3">
      <c r="A1104" s="334">
        <f>'IGM Paste'!A1105</f>
        <v>0</v>
      </c>
      <c r="B1104">
        <f>'IGM Paste'!Y1105</f>
        <v>0</v>
      </c>
      <c r="C1104">
        <f>'IGM Paste'!C1105</f>
        <v>0</v>
      </c>
      <c r="D1104" s="4">
        <f>'IGM Paste'!D1105</f>
        <v>0</v>
      </c>
      <c r="E1104">
        <f>'IGM Paste'!E1105</f>
        <v>0</v>
      </c>
      <c r="F1104">
        <f>'IGM Paste'!AL1105</f>
        <v>0</v>
      </c>
      <c r="G1104" s="763">
        <f>'IGM Paste'!AB1105</f>
        <v>0</v>
      </c>
      <c r="H1104" s="5">
        <f>'IGM Paste'!F1105</f>
        <v>0</v>
      </c>
      <c r="I1104" t="str">
        <f>IF('IGM Paste'!H1105=0,"-",'IGM Paste'!H1105)</f>
        <v>-</v>
      </c>
      <c r="J1104" t="str">
        <f>IF('IGM Paste'!I1105=0,"-",'IGM Paste'!I1105)</f>
        <v>-</v>
      </c>
      <c r="K1104" t="str">
        <f>IF('IGM Paste'!J1105=0,"-",'IGM Paste'!J1105)</f>
        <v>-</v>
      </c>
      <c r="L1104">
        <f>'IGM Paste'!K1105</f>
        <v>0</v>
      </c>
      <c r="M1104" s="20" t="str">
        <f>IF('IGM Paste'!R1105=0,"Flat",'IGM Paste'!R1105)</f>
        <v>Flat</v>
      </c>
      <c r="N1104" s="177">
        <f>'IGM Paste'!AH1105</f>
        <v>0</v>
      </c>
      <c r="O1104" s="403">
        <f>'IGM Paste'!O1105</f>
        <v>0</v>
      </c>
      <c r="P1104">
        <f>'IGM Paste'!BC1105</f>
        <v>0</v>
      </c>
    </row>
    <row r="1105" spans="1:16" x14ac:dyDescent="0.3">
      <c r="A1105" s="334">
        <f>'IGM Paste'!A1106</f>
        <v>0</v>
      </c>
      <c r="B1105">
        <f>'IGM Paste'!Y1106</f>
        <v>0</v>
      </c>
      <c r="C1105">
        <f>'IGM Paste'!C1106</f>
        <v>0</v>
      </c>
      <c r="D1105" s="4">
        <f>'IGM Paste'!D1106</f>
        <v>0</v>
      </c>
      <c r="E1105">
        <f>'IGM Paste'!E1106</f>
        <v>0</v>
      </c>
      <c r="F1105">
        <f>'IGM Paste'!AL1106</f>
        <v>0</v>
      </c>
      <c r="G1105" s="763">
        <f>'IGM Paste'!AB1106</f>
        <v>0</v>
      </c>
      <c r="H1105" s="5">
        <f>'IGM Paste'!F1106</f>
        <v>0</v>
      </c>
      <c r="I1105" t="str">
        <f>IF('IGM Paste'!H1106=0,"-",'IGM Paste'!H1106)</f>
        <v>-</v>
      </c>
      <c r="J1105" t="str">
        <f>IF('IGM Paste'!I1106=0,"-",'IGM Paste'!I1106)</f>
        <v>-</v>
      </c>
      <c r="K1105" t="str">
        <f>IF('IGM Paste'!J1106=0,"-",'IGM Paste'!J1106)</f>
        <v>-</v>
      </c>
      <c r="L1105">
        <f>'IGM Paste'!K1106</f>
        <v>0</v>
      </c>
      <c r="M1105" s="20" t="str">
        <f>IF('IGM Paste'!R1106=0,"Flat",'IGM Paste'!R1106)</f>
        <v>Flat</v>
      </c>
      <c r="N1105" s="177">
        <f>'IGM Paste'!AH1106</f>
        <v>0</v>
      </c>
      <c r="O1105" s="403">
        <f>'IGM Paste'!O1106</f>
        <v>0</v>
      </c>
      <c r="P1105">
        <f>'IGM Paste'!BC1106</f>
        <v>0</v>
      </c>
    </row>
    <row r="1106" spans="1:16" x14ac:dyDescent="0.3">
      <c r="A1106" s="334">
        <f>'IGM Paste'!A1107</f>
        <v>0</v>
      </c>
      <c r="B1106">
        <f>'IGM Paste'!Y1107</f>
        <v>0</v>
      </c>
      <c r="C1106">
        <f>'IGM Paste'!C1107</f>
        <v>0</v>
      </c>
      <c r="D1106" s="4">
        <f>'IGM Paste'!D1107</f>
        <v>0</v>
      </c>
      <c r="E1106">
        <f>'IGM Paste'!E1107</f>
        <v>0</v>
      </c>
      <c r="F1106">
        <f>'IGM Paste'!AL1107</f>
        <v>0</v>
      </c>
      <c r="G1106" s="763">
        <f>'IGM Paste'!AB1107</f>
        <v>0</v>
      </c>
      <c r="H1106" s="5">
        <f>'IGM Paste'!F1107</f>
        <v>0</v>
      </c>
      <c r="I1106" t="str">
        <f>IF('IGM Paste'!H1107=0,"-",'IGM Paste'!H1107)</f>
        <v>-</v>
      </c>
      <c r="J1106" t="str">
        <f>IF('IGM Paste'!I1107=0,"-",'IGM Paste'!I1107)</f>
        <v>-</v>
      </c>
      <c r="K1106" t="str">
        <f>IF('IGM Paste'!J1107=0,"-",'IGM Paste'!J1107)</f>
        <v>-</v>
      </c>
      <c r="L1106">
        <f>'IGM Paste'!K1107</f>
        <v>0</v>
      </c>
      <c r="M1106" s="20" t="str">
        <f>IF('IGM Paste'!R1107=0,"Flat",'IGM Paste'!R1107)</f>
        <v>Flat</v>
      </c>
      <c r="N1106" s="177">
        <f>'IGM Paste'!AH1107</f>
        <v>0</v>
      </c>
      <c r="O1106" s="403">
        <f>'IGM Paste'!O1107</f>
        <v>0</v>
      </c>
      <c r="P1106">
        <f>'IGM Paste'!BC1107</f>
        <v>0</v>
      </c>
    </row>
    <row r="1107" spans="1:16" x14ac:dyDescent="0.3">
      <c r="A1107" s="334">
        <f>'IGM Paste'!A1108</f>
        <v>0</v>
      </c>
      <c r="B1107">
        <f>'IGM Paste'!Y1108</f>
        <v>0</v>
      </c>
      <c r="C1107">
        <f>'IGM Paste'!C1108</f>
        <v>0</v>
      </c>
      <c r="D1107" s="4">
        <f>'IGM Paste'!D1108</f>
        <v>0</v>
      </c>
      <c r="E1107">
        <f>'IGM Paste'!E1108</f>
        <v>0</v>
      </c>
      <c r="F1107">
        <f>'IGM Paste'!AL1108</f>
        <v>0</v>
      </c>
      <c r="G1107" s="763">
        <f>'IGM Paste'!AB1108</f>
        <v>0</v>
      </c>
      <c r="H1107" s="5">
        <f>'IGM Paste'!F1108</f>
        <v>0</v>
      </c>
      <c r="I1107" t="str">
        <f>IF('IGM Paste'!H1108=0,"-",'IGM Paste'!H1108)</f>
        <v>-</v>
      </c>
      <c r="J1107" t="str">
        <f>IF('IGM Paste'!I1108=0,"-",'IGM Paste'!I1108)</f>
        <v>-</v>
      </c>
      <c r="K1107" t="str">
        <f>IF('IGM Paste'!J1108=0,"-",'IGM Paste'!J1108)</f>
        <v>-</v>
      </c>
      <c r="L1107">
        <f>'IGM Paste'!K1108</f>
        <v>0</v>
      </c>
      <c r="M1107" s="20" t="str">
        <f>IF('IGM Paste'!R1108=0,"Flat",'IGM Paste'!R1108)</f>
        <v>Flat</v>
      </c>
      <c r="N1107" s="177">
        <f>'IGM Paste'!AH1108</f>
        <v>0</v>
      </c>
      <c r="O1107" s="403">
        <f>'IGM Paste'!O1108</f>
        <v>0</v>
      </c>
      <c r="P1107">
        <f>'IGM Paste'!BC1108</f>
        <v>0</v>
      </c>
    </row>
    <row r="1108" spans="1:16" x14ac:dyDescent="0.3">
      <c r="A1108" s="334">
        <f>'IGM Paste'!A1109</f>
        <v>0</v>
      </c>
      <c r="B1108">
        <f>'IGM Paste'!Y1109</f>
        <v>0</v>
      </c>
      <c r="C1108">
        <f>'IGM Paste'!C1109</f>
        <v>0</v>
      </c>
      <c r="D1108" s="4">
        <f>'IGM Paste'!D1109</f>
        <v>0</v>
      </c>
      <c r="E1108">
        <f>'IGM Paste'!E1109</f>
        <v>0</v>
      </c>
      <c r="F1108">
        <f>'IGM Paste'!AL1109</f>
        <v>0</v>
      </c>
      <c r="G1108" s="763">
        <f>'IGM Paste'!AB1109</f>
        <v>0</v>
      </c>
      <c r="H1108" s="5">
        <f>'IGM Paste'!F1109</f>
        <v>0</v>
      </c>
      <c r="I1108" t="str">
        <f>IF('IGM Paste'!H1109=0,"-",'IGM Paste'!H1109)</f>
        <v>-</v>
      </c>
      <c r="J1108" t="str">
        <f>IF('IGM Paste'!I1109=0,"-",'IGM Paste'!I1109)</f>
        <v>-</v>
      </c>
      <c r="K1108" t="str">
        <f>IF('IGM Paste'!J1109=0,"-",'IGM Paste'!J1109)</f>
        <v>-</v>
      </c>
      <c r="L1108">
        <f>'IGM Paste'!K1109</f>
        <v>0</v>
      </c>
      <c r="M1108" s="20" t="str">
        <f>IF('IGM Paste'!R1109=0,"Flat",'IGM Paste'!R1109)</f>
        <v>Flat</v>
      </c>
      <c r="N1108" s="177">
        <f>'IGM Paste'!AH1109</f>
        <v>0</v>
      </c>
      <c r="O1108" s="403">
        <f>'IGM Paste'!O1109</f>
        <v>0</v>
      </c>
      <c r="P1108">
        <f>'IGM Paste'!BC1109</f>
        <v>0</v>
      </c>
    </row>
    <row r="1109" spans="1:16" x14ac:dyDescent="0.3">
      <c r="A1109" s="334">
        <f>'IGM Paste'!A1110</f>
        <v>0</v>
      </c>
      <c r="B1109">
        <f>'IGM Paste'!Y1110</f>
        <v>0</v>
      </c>
      <c r="C1109">
        <f>'IGM Paste'!C1110</f>
        <v>0</v>
      </c>
      <c r="D1109" s="4">
        <f>'IGM Paste'!D1110</f>
        <v>0</v>
      </c>
      <c r="E1109">
        <f>'IGM Paste'!E1110</f>
        <v>0</v>
      </c>
      <c r="F1109">
        <f>'IGM Paste'!AL1110</f>
        <v>0</v>
      </c>
      <c r="G1109" s="763">
        <f>'IGM Paste'!AB1110</f>
        <v>0</v>
      </c>
      <c r="H1109" s="5">
        <f>'IGM Paste'!F1110</f>
        <v>0</v>
      </c>
      <c r="I1109" t="str">
        <f>IF('IGM Paste'!H1110=0,"-",'IGM Paste'!H1110)</f>
        <v>-</v>
      </c>
      <c r="J1109" t="str">
        <f>IF('IGM Paste'!I1110=0,"-",'IGM Paste'!I1110)</f>
        <v>-</v>
      </c>
      <c r="K1109" t="str">
        <f>IF('IGM Paste'!J1110=0,"-",'IGM Paste'!J1110)</f>
        <v>-</v>
      </c>
      <c r="L1109">
        <f>'IGM Paste'!K1110</f>
        <v>0</v>
      </c>
      <c r="M1109" s="20" t="str">
        <f>IF('IGM Paste'!R1110=0,"Flat",'IGM Paste'!R1110)</f>
        <v>Flat</v>
      </c>
      <c r="N1109" s="177">
        <f>'IGM Paste'!AH1110</f>
        <v>0</v>
      </c>
      <c r="O1109" s="403">
        <f>'IGM Paste'!O1110</f>
        <v>0</v>
      </c>
      <c r="P1109">
        <f>'IGM Paste'!BC1110</f>
        <v>0</v>
      </c>
    </row>
    <row r="1110" spans="1:16" x14ac:dyDescent="0.3">
      <c r="A1110" s="334">
        <f>'IGM Paste'!A1111</f>
        <v>0</v>
      </c>
      <c r="B1110">
        <f>'IGM Paste'!Y1111</f>
        <v>0</v>
      </c>
      <c r="C1110">
        <f>'IGM Paste'!C1111</f>
        <v>0</v>
      </c>
      <c r="D1110" s="4">
        <f>'IGM Paste'!D1111</f>
        <v>0</v>
      </c>
      <c r="E1110">
        <f>'IGM Paste'!E1111</f>
        <v>0</v>
      </c>
      <c r="F1110">
        <f>'IGM Paste'!AL1111</f>
        <v>0</v>
      </c>
      <c r="G1110" s="763">
        <f>'IGM Paste'!AB1111</f>
        <v>0</v>
      </c>
      <c r="H1110" s="5">
        <f>'IGM Paste'!F1111</f>
        <v>0</v>
      </c>
      <c r="I1110" t="str">
        <f>IF('IGM Paste'!H1111=0,"-",'IGM Paste'!H1111)</f>
        <v>-</v>
      </c>
      <c r="J1110" t="str">
        <f>IF('IGM Paste'!I1111=0,"-",'IGM Paste'!I1111)</f>
        <v>-</v>
      </c>
      <c r="K1110" t="str">
        <f>IF('IGM Paste'!J1111=0,"-",'IGM Paste'!J1111)</f>
        <v>-</v>
      </c>
      <c r="L1110">
        <f>'IGM Paste'!K1111</f>
        <v>0</v>
      </c>
      <c r="M1110" s="20" t="str">
        <f>IF('IGM Paste'!R1111=0,"Flat",'IGM Paste'!R1111)</f>
        <v>Flat</v>
      </c>
      <c r="N1110" s="177">
        <f>'IGM Paste'!AH1111</f>
        <v>0</v>
      </c>
      <c r="O1110" s="403">
        <f>'IGM Paste'!O1111</f>
        <v>0</v>
      </c>
      <c r="P1110">
        <f>'IGM Paste'!BC1111</f>
        <v>0</v>
      </c>
    </row>
    <row r="1111" spans="1:16" x14ac:dyDescent="0.3">
      <c r="A1111" s="334">
        <f>'IGM Paste'!A1112</f>
        <v>0</v>
      </c>
      <c r="B1111">
        <f>'IGM Paste'!Y1112</f>
        <v>0</v>
      </c>
      <c r="C1111">
        <f>'IGM Paste'!C1112</f>
        <v>0</v>
      </c>
      <c r="D1111" s="4">
        <f>'IGM Paste'!D1112</f>
        <v>0</v>
      </c>
      <c r="E1111">
        <f>'IGM Paste'!E1112</f>
        <v>0</v>
      </c>
      <c r="F1111">
        <f>'IGM Paste'!AL1112</f>
        <v>0</v>
      </c>
      <c r="G1111" s="763">
        <f>'IGM Paste'!AB1112</f>
        <v>0</v>
      </c>
      <c r="H1111" s="5">
        <f>'IGM Paste'!F1112</f>
        <v>0</v>
      </c>
      <c r="I1111" t="str">
        <f>IF('IGM Paste'!H1112=0,"-",'IGM Paste'!H1112)</f>
        <v>-</v>
      </c>
      <c r="J1111" t="str">
        <f>IF('IGM Paste'!I1112=0,"-",'IGM Paste'!I1112)</f>
        <v>-</v>
      </c>
      <c r="K1111" t="str">
        <f>IF('IGM Paste'!J1112=0,"-",'IGM Paste'!J1112)</f>
        <v>-</v>
      </c>
      <c r="L1111">
        <f>'IGM Paste'!K1112</f>
        <v>0</v>
      </c>
      <c r="M1111" s="20" t="str">
        <f>IF('IGM Paste'!R1112=0,"Flat",'IGM Paste'!R1112)</f>
        <v>Flat</v>
      </c>
      <c r="N1111" s="177">
        <f>'IGM Paste'!AH1112</f>
        <v>0</v>
      </c>
      <c r="O1111" s="403">
        <f>'IGM Paste'!O1112</f>
        <v>0</v>
      </c>
      <c r="P1111">
        <f>'IGM Paste'!BC1112</f>
        <v>0</v>
      </c>
    </row>
    <row r="1112" spans="1:16" x14ac:dyDescent="0.3">
      <c r="A1112" s="334">
        <f>'IGM Paste'!A1113</f>
        <v>0</v>
      </c>
      <c r="B1112">
        <f>'IGM Paste'!Y1113</f>
        <v>0</v>
      </c>
      <c r="C1112">
        <f>'IGM Paste'!C1113</f>
        <v>0</v>
      </c>
      <c r="D1112" s="4">
        <f>'IGM Paste'!D1113</f>
        <v>0</v>
      </c>
      <c r="E1112">
        <f>'IGM Paste'!E1113</f>
        <v>0</v>
      </c>
      <c r="F1112">
        <f>'IGM Paste'!AL1113</f>
        <v>0</v>
      </c>
      <c r="G1112" s="763">
        <f>'IGM Paste'!AB1113</f>
        <v>0</v>
      </c>
      <c r="H1112" s="5">
        <f>'IGM Paste'!F1113</f>
        <v>0</v>
      </c>
      <c r="I1112" t="str">
        <f>IF('IGM Paste'!H1113=0,"-",'IGM Paste'!H1113)</f>
        <v>-</v>
      </c>
      <c r="J1112" t="str">
        <f>IF('IGM Paste'!I1113=0,"-",'IGM Paste'!I1113)</f>
        <v>-</v>
      </c>
      <c r="K1112" t="str">
        <f>IF('IGM Paste'!J1113=0,"-",'IGM Paste'!J1113)</f>
        <v>-</v>
      </c>
      <c r="L1112">
        <f>'IGM Paste'!K1113</f>
        <v>0</v>
      </c>
      <c r="M1112" s="20" t="str">
        <f>IF('IGM Paste'!R1113=0,"Flat",'IGM Paste'!R1113)</f>
        <v>Flat</v>
      </c>
      <c r="N1112" s="177">
        <f>'IGM Paste'!AH1113</f>
        <v>0</v>
      </c>
      <c r="O1112" s="403">
        <f>'IGM Paste'!O1113</f>
        <v>0</v>
      </c>
      <c r="P1112">
        <f>'IGM Paste'!BC1113</f>
        <v>0</v>
      </c>
    </row>
    <row r="1113" spans="1:16" x14ac:dyDescent="0.3">
      <c r="A1113" s="334">
        <f>'IGM Paste'!A1114</f>
        <v>0</v>
      </c>
      <c r="B1113">
        <f>'IGM Paste'!Y1114</f>
        <v>0</v>
      </c>
      <c r="C1113">
        <f>'IGM Paste'!C1114</f>
        <v>0</v>
      </c>
      <c r="D1113" s="4">
        <f>'IGM Paste'!D1114</f>
        <v>0</v>
      </c>
      <c r="E1113">
        <f>'IGM Paste'!E1114</f>
        <v>0</v>
      </c>
      <c r="F1113">
        <f>'IGM Paste'!AL1114</f>
        <v>0</v>
      </c>
      <c r="G1113" s="763">
        <f>'IGM Paste'!AB1114</f>
        <v>0</v>
      </c>
      <c r="H1113" s="5">
        <f>'IGM Paste'!F1114</f>
        <v>0</v>
      </c>
      <c r="I1113" t="str">
        <f>IF('IGM Paste'!H1114=0,"-",'IGM Paste'!H1114)</f>
        <v>-</v>
      </c>
      <c r="J1113" t="str">
        <f>IF('IGM Paste'!I1114=0,"-",'IGM Paste'!I1114)</f>
        <v>-</v>
      </c>
      <c r="K1113" t="str">
        <f>IF('IGM Paste'!J1114=0,"-",'IGM Paste'!J1114)</f>
        <v>-</v>
      </c>
      <c r="L1113">
        <f>'IGM Paste'!K1114</f>
        <v>0</v>
      </c>
      <c r="M1113" s="20" t="str">
        <f>IF('IGM Paste'!R1114=0,"Flat",'IGM Paste'!R1114)</f>
        <v>Flat</v>
      </c>
      <c r="N1113" s="177">
        <f>'IGM Paste'!AH1114</f>
        <v>0</v>
      </c>
      <c r="O1113" s="403">
        <f>'IGM Paste'!O1114</f>
        <v>0</v>
      </c>
      <c r="P1113">
        <f>'IGM Paste'!BC1114</f>
        <v>0</v>
      </c>
    </row>
    <row r="1114" spans="1:16" x14ac:dyDescent="0.3">
      <c r="A1114" s="334">
        <f>'IGM Paste'!A1115</f>
        <v>0</v>
      </c>
      <c r="B1114">
        <f>'IGM Paste'!Y1115</f>
        <v>0</v>
      </c>
      <c r="C1114">
        <f>'IGM Paste'!C1115</f>
        <v>0</v>
      </c>
      <c r="D1114" s="4">
        <f>'IGM Paste'!D1115</f>
        <v>0</v>
      </c>
      <c r="E1114">
        <f>'IGM Paste'!E1115</f>
        <v>0</v>
      </c>
      <c r="F1114">
        <f>'IGM Paste'!AL1115</f>
        <v>0</v>
      </c>
      <c r="G1114" s="763">
        <f>'IGM Paste'!AB1115</f>
        <v>0</v>
      </c>
      <c r="H1114" s="5">
        <f>'IGM Paste'!F1115</f>
        <v>0</v>
      </c>
      <c r="I1114" t="str">
        <f>IF('IGM Paste'!H1115=0,"-",'IGM Paste'!H1115)</f>
        <v>-</v>
      </c>
      <c r="J1114" t="str">
        <f>IF('IGM Paste'!I1115=0,"-",'IGM Paste'!I1115)</f>
        <v>-</v>
      </c>
      <c r="K1114" t="str">
        <f>IF('IGM Paste'!J1115=0,"-",'IGM Paste'!J1115)</f>
        <v>-</v>
      </c>
      <c r="L1114">
        <f>'IGM Paste'!K1115</f>
        <v>0</v>
      </c>
      <c r="M1114" s="20" t="str">
        <f>IF('IGM Paste'!R1115=0,"Flat",'IGM Paste'!R1115)</f>
        <v>Flat</v>
      </c>
      <c r="N1114" s="177">
        <f>'IGM Paste'!AH1115</f>
        <v>0</v>
      </c>
      <c r="O1114" s="403">
        <f>'IGM Paste'!O1115</f>
        <v>0</v>
      </c>
      <c r="P1114">
        <f>'IGM Paste'!BC1115</f>
        <v>0</v>
      </c>
    </row>
    <row r="1115" spans="1:16" x14ac:dyDescent="0.3">
      <c r="A1115" s="334">
        <f>'IGM Paste'!A1116</f>
        <v>0</v>
      </c>
      <c r="B1115">
        <f>'IGM Paste'!Y1116</f>
        <v>0</v>
      </c>
      <c r="C1115">
        <f>'IGM Paste'!C1116</f>
        <v>0</v>
      </c>
      <c r="D1115" s="4">
        <f>'IGM Paste'!D1116</f>
        <v>0</v>
      </c>
      <c r="E1115">
        <f>'IGM Paste'!E1116</f>
        <v>0</v>
      </c>
      <c r="F1115">
        <f>'IGM Paste'!AL1116</f>
        <v>0</v>
      </c>
      <c r="G1115" s="763">
        <f>'IGM Paste'!AB1116</f>
        <v>0</v>
      </c>
      <c r="H1115" s="5">
        <f>'IGM Paste'!F1116</f>
        <v>0</v>
      </c>
      <c r="I1115" t="str">
        <f>IF('IGM Paste'!H1116=0,"-",'IGM Paste'!H1116)</f>
        <v>-</v>
      </c>
      <c r="J1115" t="str">
        <f>IF('IGM Paste'!I1116=0,"-",'IGM Paste'!I1116)</f>
        <v>-</v>
      </c>
      <c r="K1115" t="str">
        <f>IF('IGM Paste'!J1116=0,"-",'IGM Paste'!J1116)</f>
        <v>-</v>
      </c>
      <c r="L1115">
        <f>'IGM Paste'!K1116</f>
        <v>0</v>
      </c>
      <c r="M1115" s="20" t="str">
        <f>IF('IGM Paste'!R1116=0,"Flat",'IGM Paste'!R1116)</f>
        <v>Flat</v>
      </c>
      <c r="N1115" s="177">
        <f>'IGM Paste'!AH1116</f>
        <v>0</v>
      </c>
      <c r="O1115" s="403">
        <f>'IGM Paste'!O1116</f>
        <v>0</v>
      </c>
      <c r="P1115">
        <f>'IGM Paste'!BC1116</f>
        <v>0</v>
      </c>
    </row>
    <row r="1116" spans="1:16" x14ac:dyDescent="0.3">
      <c r="A1116" s="334">
        <f>'IGM Paste'!A1117</f>
        <v>0</v>
      </c>
      <c r="B1116">
        <f>'IGM Paste'!Y1117</f>
        <v>0</v>
      </c>
      <c r="C1116">
        <f>'IGM Paste'!C1117</f>
        <v>0</v>
      </c>
      <c r="D1116" s="4">
        <f>'IGM Paste'!D1117</f>
        <v>0</v>
      </c>
      <c r="E1116">
        <f>'IGM Paste'!E1117</f>
        <v>0</v>
      </c>
      <c r="F1116">
        <f>'IGM Paste'!AL1117</f>
        <v>0</v>
      </c>
      <c r="G1116" s="763">
        <f>'IGM Paste'!AB1117</f>
        <v>0</v>
      </c>
      <c r="H1116" s="5">
        <f>'IGM Paste'!F1117</f>
        <v>0</v>
      </c>
      <c r="I1116" t="str">
        <f>IF('IGM Paste'!H1117=0,"-",'IGM Paste'!H1117)</f>
        <v>-</v>
      </c>
      <c r="J1116" t="str">
        <f>IF('IGM Paste'!I1117=0,"-",'IGM Paste'!I1117)</f>
        <v>-</v>
      </c>
      <c r="K1116" t="str">
        <f>IF('IGM Paste'!J1117=0,"-",'IGM Paste'!J1117)</f>
        <v>-</v>
      </c>
      <c r="L1116">
        <f>'IGM Paste'!K1117</f>
        <v>0</v>
      </c>
      <c r="M1116" s="20" t="str">
        <f>IF('IGM Paste'!R1117=0,"Flat",'IGM Paste'!R1117)</f>
        <v>Flat</v>
      </c>
      <c r="N1116" s="177">
        <f>'IGM Paste'!AH1117</f>
        <v>0</v>
      </c>
      <c r="O1116" s="403">
        <f>'IGM Paste'!O1117</f>
        <v>0</v>
      </c>
      <c r="P1116">
        <f>'IGM Paste'!BC1117</f>
        <v>0</v>
      </c>
    </row>
    <row r="1117" spans="1:16" x14ac:dyDescent="0.3">
      <c r="A1117" s="334">
        <f>'IGM Paste'!A1118</f>
        <v>0</v>
      </c>
      <c r="B1117">
        <f>'IGM Paste'!Y1118</f>
        <v>0</v>
      </c>
      <c r="C1117">
        <f>'IGM Paste'!C1118</f>
        <v>0</v>
      </c>
      <c r="D1117" s="4">
        <f>'IGM Paste'!D1118</f>
        <v>0</v>
      </c>
      <c r="E1117">
        <f>'IGM Paste'!E1118</f>
        <v>0</v>
      </c>
      <c r="F1117">
        <f>'IGM Paste'!AL1118</f>
        <v>0</v>
      </c>
      <c r="G1117" s="763">
        <f>'IGM Paste'!AB1118</f>
        <v>0</v>
      </c>
      <c r="H1117" s="5">
        <f>'IGM Paste'!F1118</f>
        <v>0</v>
      </c>
      <c r="I1117" t="str">
        <f>IF('IGM Paste'!H1118=0,"-",'IGM Paste'!H1118)</f>
        <v>-</v>
      </c>
      <c r="J1117" t="str">
        <f>IF('IGM Paste'!I1118=0,"-",'IGM Paste'!I1118)</f>
        <v>-</v>
      </c>
      <c r="K1117" t="str">
        <f>IF('IGM Paste'!J1118=0,"-",'IGM Paste'!J1118)</f>
        <v>-</v>
      </c>
      <c r="L1117">
        <f>'IGM Paste'!K1118</f>
        <v>0</v>
      </c>
      <c r="M1117" s="20" t="str">
        <f>IF('IGM Paste'!R1118=0,"Flat",'IGM Paste'!R1118)</f>
        <v>Flat</v>
      </c>
      <c r="N1117" s="177">
        <f>'IGM Paste'!AH1118</f>
        <v>0</v>
      </c>
      <c r="O1117" s="403">
        <f>'IGM Paste'!O1118</f>
        <v>0</v>
      </c>
      <c r="P1117">
        <f>'IGM Paste'!BC1118</f>
        <v>0</v>
      </c>
    </row>
    <row r="1118" spans="1:16" x14ac:dyDescent="0.3">
      <c r="A1118" s="334">
        <f>'IGM Paste'!A1119</f>
        <v>0</v>
      </c>
      <c r="B1118">
        <f>'IGM Paste'!Y1119</f>
        <v>0</v>
      </c>
      <c r="C1118">
        <f>'IGM Paste'!C1119</f>
        <v>0</v>
      </c>
      <c r="D1118" s="4">
        <f>'IGM Paste'!D1119</f>
        <v>0</v>
      </c>
      <c r="E1118">
        <f>'IGM Paste'!E1119</f>
        <v>0</v>
      </c>
      <c r="F1118">
        <f>'IGM Paste'!AL1119</f>
        <v>0</v>
      </c>
      <c r="G1118" s="763">
        <f>'IGM Paste'!AB1119</f>
        <v>0</v>
      </c>
      <c r="H1118" s="5">
        <f>'IGM Paste'!F1119</f>
        <v>0</v>
      </c>
      <c r="I1118" t="str">
        <f>IF('IGM Paste'!H1119=0,"-",'IGM Paste'!H1119)</f>
        <v>-</v>
      </c>
      <c r="J1118" t="str">
        <f>IF('IGM Paste'!I1119=0,"-",'IGM Paste'!I1119)</f>
        <v>-</v>
      </c>
      <c r="K1118" t="str">
        <f>IF('IGM Paste'!J1119=0,"-",'IGM Paste'!J1119)</f>
        <v>-</v>
      </c>
      <c r="L1118">
        <f>'IGM Paste'!K1119</f>
        <v>0</v>
      </c>
      <c r="M1118" s="20" t="str">
        <f>IF('IGM Paste'!R1119=0,"Flat",'IGM Paste'!R1119)</f>
        <v>Flat</v>
      </c>
      <c r="N1118" s="177">
        <f>'IGM Paste'!AH1119</f>
        <v>0</v>
      </c>
      <c r="O1118" s="403">
        <f>'IGM Paste'!O1119</f>
        <v>0</v>
      </c>
      <c r="P1118">
        <f>'IGM Paste'!BC1119</f>
        <v>0</v>
      </c>
    </row>
    <row r="1119" spans="1:16" x14ac:dyDescent="0.3">
      <c r="A1119" s="334">
        <f>'IGM Paste'!A1120</f>
        <v>0</v>
      </c>
      <c r="B1119">
        <f>'IGM Paste'!Y1120</f>
        <v>0</v>
      </c>
      <c r="C1119">
        <f>'IGM Paste'!C1120</f>
        <v>0</v>
      </c>
      <c r="D1119" s="4">
        <f>'IGM Paste'!D1120</f>
        <v>0</v>
      </c>
      <c r="E1119">
        <f>'IGM Paste'!E1120</f>
        <v>0</v>
      </c>
      <c r="F1119">
        <f>'IGM Paste'!AL1120</f>
        <v>0</v>
      </c>
      <c r="G1119" s="763">
        <f>'IGM Paste'!AB1120</f>
        <v>0</v>
      </c>
      <c r="H1119" s="5">
        <f>'IGM Paste'!F1120</f>
        <v>0</v>
      </c>
      <c r="I1119" t="str">
        <f>IF('IGM Paste'!H1120=0,"-",'IGM Paste'!H1120)</f>
        <v>-</v>
      </c>
      <c r="J1119" t="str">
        <f>IF('IGM Paste'!I1120=0,"-",'IGM Paste'!I1120)</f>
        <v>-</v>
      </c>
      <c r="K1119" t="str">
        <f>IF('IGM Paste'!J1120=0,"-",'IGM Paste'!J1120)</f>
        <v>-</v>
      </c>
      <c r="L1119">
        <f>'IGM Paste'!K1120</f>
        <v>0</v>
      </c>
      <c r="M1119" s="20" t="str">
        <f>IF('IGM Paste'!R1120=0,"Flat",'IGM Paste'!R1120)</f>
        <v>Flat</v>
      </c>
      <c r="N1119" s="177">
        <f>'IGM Paste'!AH1120</f>
        <v>0</v>
      </c>
      <c r="O1119" s="403">
        <f>'IGM Paste'!O1120</f>
        <v>0</v>
      </c>
      <c r="P1119">
        <f>'IGM Paste'!BC1120</f>
        <v>0</v>
      </c>
    </row>
    <row r="1120" spans="1:16" x14ac:dyDescent="0.3">
      <c r="A1120" s="334">
        <f>'IGM Paste'!A1121</f>
        <v>0</v>
      </c>
      <c r="B1120">
        <f>'IGM Paste'!Y1121</f>
        <v>0</v>
      </c>
      <c r="C1120">
        <f>'IGM Paste'!C1121</f>
        <v>0</v>
      </c>
      <c r="D1120" s="4">
        <f>'IGM Paste'!D1121</f>
        <v>0</v>
      </c>
      <c r="E1120">
        <f>'IGM Paste'!E1121</f>
        <v>0</v>
      </c>
      <c r="F1120">
        <f>'IGM Paste'!AL1121</f>
        <v>0</v>
      </c>
      <c r="G1120" s="763">
        <f>'IGM Paste'!AB1121</f>
        <v>0</v>
      </c>
      <c r="H1120" s="5">
        <f>'IGM Paste'!F1121</f>
        <v>0</v>
      </c>
      <c r="I1120" t="str">
        <f>IF('IGM Paste'!H1121=0,"-",'IGM Paste'!H1121)</f>
        <v>-</v>
      </c>
      <c r="J1120" t="str">
        <f>IF('IGM Paste'!I1121=0,"-",'IGM Paste'!I1121)</f>
        <v>-</v>
      </c>
      <c r="K1120" t="str">
        <f>IF('IGM Paste'!J1121=0,"-",'IGM Paste'!J1121)</f>
        <v>-</v>
      </c>
      <c r="L1120">
        <f>'IGM Paste'!K1121</f>
        <v>0</v>
      </c>
      <c r="M1120" s="20" t="str">
        <f>IF('IGM Paste'!R1121=0,"Flat",'IGM Paste'!R1121)</f>
        <v>Flat</v>
      </c>
      <c r="N1120" s="177">
        <f>'IGM Paste'!AH1121</f>
        <v>0</v>
      </c>
      <c r="O1120" s="403">
        <f>'IGM Paste'!O1121</f>
        <v>0</v>
      </c>
      <c r="P1120">
        <f>'IGM Paste'!BC1121</f>
        <v>0</v>
      </c>
    </row>
    <row r="1121" spans="1:16" x14ac:dyDescent="0.3">
      <c r="A1121" s="334">
        <f>'IGM Paste'!A1122</f>
        <v>0</v>
      </c>
      <c r="B1121">
        <f>'IGM Paste'!Y1122</f>
        <v>0</v>
      </c>
      <c r="C1121">
        <f>'IGM Paste'!C1122</f>
        <v>0</v>
      </c>
      <c r="D1121" s="4">
        <f>'IGM Paste'!D1122</f>
        <v>0</v>
      </c>
      <c r="E1121">
        <f>'IGM Paste'!E1122</f>
        <v>0</v>
      </c>
      <c r="F1121">
        <f>'IGM Paste'!AL1122</f>
        <v>0</v>
      </c>
      <c r="G1121" s="763">
        <f>'IGM Paste'!AB1122</f>
        <v>0</v>
      </c>
      <c r="H1121" s="5">
        <f>'IGM Paste'!F1122</f>
        <v>0</v>
      </c>
      <c r="I1121" t="str">
        <f>IF('IGM Paste'!H1122=0,"-",'IGM Paste'!H1122)</f>
        <v>-</v>
      </c>
      <c r="J1121" t="str">
        <f>IF('IGM Paste'!I1122=0,"-",'IGM Paste'!I1122)</f>
        <v>-</v>
      </c>
      <c r="K1121" t="str">
        <f>IF('IGM Paste'!J1122=0,"-",'IGM Paste'!J1122)</f>
        <v>-</v>
      </c>
      <c r="L1121">
        <f>'IGM Paste'!K1122</f>
        <v>0</v>
      </c>
      <c r="M1121" s="20" t="str">
        <f>IF('IGM Paste'!R1122=0,"Flat",'IGM Paste'!R1122)</f>
        <v>Flat</v>
      </c>
      <c r="N1121" s="177">
        <f>'IGM Paste'!AH1122</f>
        <v>0</v>
      </c>
      <c r="O1121" s="403">
        <f>'IGM Paste'!O1122</f>
        <v>0</v>
      </c>
      <c r="P1121">
        <f>'IGM Paste'!BC1122</f>
        <v>0</v>
      </c>
    </row>
    <row r="1122" spans="1:16" x14ac:dyDescent="0.3">
      <c r="A1122" s="334">
        <f>'IGM Paste'!A1123</f>
        <v>0</v>
      </c>
      <c r="B1122">
        <f>'IGM Paste'!Y1123</f>
        <v>0</v>
      </c>
      <c r="C1122">
        <f>'IGM Paste'!C1123</f>
        <v>0</v>
      </c>
      <c r="D1122" s="4">
        <f>'IGM Paste'!D1123</f>
        <v>0</v>
      </c>
      <c r="E1122">
        <f>'IGM Paste'!E1123</f>
        <v>0</v>
      </c>
      <c r="F1122">
        <f>'IGM Paste'!AL1123</f>
        <v>0</v>
      </c>
      <c r="G1122" s="763">
        <f>'IGM Paste'!AB1123</f>
        <v>0</v>
      </c>
      <c r="H1122" s="5">
        <f>'IGM Paste'!F1123</f>
        <v>0</v>
      </c>
      <c r="I1122" t="str">
        <f>IF('IGM Paste'!H1123=0,"-",'IGM Paste'!H1123)</f>
        <v>-</v>
      </c>
      <c r="J1122" t="str">
        <f>IF('IGM Paste'!I1123=0,"-",'IGM Paste'!I1123)</f>
        <v>-</v>
      </c>
      <c r="K1122" t="str">
        <f>IF('IGM Paste'!J1123=0,"-",'IGM Paste'!J1123)</f>
        <v>-</v>
      </c>
      <c r="L1122">
        <f>'IGM Paste'!K1123</f>
        <v>0</v>
      </c>
      <c r="M1122" s="20" t="str">
        <f>IF('IGM Paste'!R1123=0,"Flat",'IGM Paste'!R1123)</f>
        <v>Flat</v>
      </c>
      <c r="N1122" s="177">
        <f>'IGM Paste'!AH1123</f>
        <v>0</v>
      </c>
      <c r="O1122" s="403">
        <f>'IGM Paste'!O1123</f>
        <v>0</v>
      </c>
      <c r="P1122">
        <f>'IGM Paste'!BC1123</f>
        <v>0</v>
      </c>
    </row>
    <row r="1123" spans="1:16" x14ac:dyDescent="0.3">
      <c r="A1123" s="334">
        <f>'IGM Paste'!A1124</f>
        <v>0</v>
      </c>
      <c r="B1123">
        <f>'IGM Paste'!Y1124</f>
        <v>0</v>
      </c>
      <c r="C1123">
        <f>'IGM Paste'!C1124</f>
        <v>0</v>
      </c>
      <c r="D1123" s="4">
        <f>'IGM Paste'!D1124</f>
        <v>0</v>
      </c>
      <c r="E1123">
        <f>'IGM Paste'!E1124</f>
        <v>0</v>
      </c>
      <c r="F1123">
        <f>'IGM Paste'!AL1124</f>
        <v>0</v>
      </c>
      <c r="G1123" s="763">
        <f>'IGM Paste'!AB1124</f>
        <v>0</v>
      </c>
      <c r="H1123" s="5">
        <f>'IGM Paste'!F1124</f>
        <v>0</v>
      </c>
      <c r="I1123" t="str">
        <f>IF('IGM Paste'!H1124=0,"-",'IGM Paste'!H1124)</f>
        <v>-</v>
      </c>
      <c r="J1123" t="str">
        <f>IF('IGM Paste'!I1124=0,"-",'IGM Paste'!I1124)</f>
        <v>-</v>
      </c>
      <c r="K1123" t="str">
        <f>IF('IGM Paste'!J1124=0,"-",'IGM Paste'!J1124)</f>
        <v>-</v>
      </c>
      <c r="L1123">
        <f>'IGM Paste'!K1124</f>
        <v>0</v>
      </c>
      <c r="M1123" s="20" t="str">
        <f>IF('IGM Paste'!R1124=0,"Flat",'IGM Paste'!R1124)</f>
        <v>Flat</v>
      </c>
      <c r="N1123" s="177">
        <f>'IGM Paste'!AH1124</f>
        <v>0</v>
      </c>
      <c r="O1123" s="403">
        <f>'IGM Paste'!O1124</f>
        <v>0</v>
      </c>
      <c r="P1123">
        <f>'IGM Paste'!BC1124</f>
        <v>0</v>
      </c>
    </row>
    <row r="1124" spans="1:16" x14ac:dyDescent="0.3">
      <c r="A1124" s="334">
        <f>'IGM Paste'!A1125</f>
        <v>0</v>
      </c>
      <c r="B1124">
        <f>'IGM Paste'!Y1125</f>
        <v>0</v>
      </c>
      <c r="C1124">
        <f>'IGM Paste'!C1125</f>
        <v>0</v>
      </c>
      <c r="D1124" s="4">
        <f>'IGM Paste'!D1125</f>
        <v>0</v>
      </c>
      <c r="E1124">
        <f>'IGM Paste'!E1125</f>
        <v>0</v>
      </c>
      <c r="F1124">
        <f>'IGM Paste'!AL1125</f>
        <v>0</v>
      </c>
      <c r="G1124" s="763">
        <f>'IGM Paste'!AB1125</f>
        <v>0</v>
      </c>
      <c r="H1124" s="5">
        <f>'IGM Paste'!F1125</f>
        <v>0</v>
      </c>
      <c r="I1124" t="str">
        <f>IF('IGM Paste'!H1125=0,"-",'IGM Paste'!H1125)</f>
        <v>-</v>
      </c>
      <c r="J1124" t="str">
        <f>IF('IGM Paste'!I1125=0,"-",'IGM Paste'!I1125)</f>
        <v>-</v>
      </c>
      <c r="K1124" t="str">
        <f>IF('IGM Paste'!J1125=0,"-",'IGM Paste'!J1125)</f>
        <v>-</v>
      </c>
      <c r="L1124">
        <f>'IGM Paste'!K1125</f>
        <v>0</v>
      </c>
      <c r="M1124" s="20" t="str">
        <f>IF('IGM Paste'!R1125=0,"Flat",'IGM Paste'!R1125)</f>
        <v>Flat</v>
      </c>
      <c r="N1124" s="177">
        <f>'IGM Paste'!AH1125</f>
        <v>0</v>
      </c>
      <c r="O1124" s="403">
        <f>'IGM Paste'!O1125</f>
        <v>0</v>
      </c>
      <c r="P1124">
        <f>'IGM Paste'!BC1125</f>
        <v>0</v>
      </c>
    </row>
    <row r="1125" spans="1:16" x14ac:dyDescent="0.3">
      <c r="A1125" s="334">
        <f>'IGM Paste'!A1126</f>
        <v>0</v>
      </c>
      <c r="B1125">
        <f>'IGM Paste'!Y1126</f>
        <v>0</v>
      </c>
      <c r="C1125">
        <f>'IGM Paste'!C1126</f>
        <v>0</v>
      </c>
      <c r="D1125" s="4">
        <f>'IGM Paste'!D1126</f>
        <v>0</v>
      </c>
      <c r="E1125">
        <f>'IGM Paste'!E1126</f>
        <v>0</v>
      </c>
      <c r="F1125">
        <f>'IGM Paste'!AL1126</f>
        <v>0</v>
      </c>
      <c r="G1125" s="763">
        <f>'IGM Paste'!AB1126</f>
        <v>0</v>
      </c>
      <c r="H1125" s="5">
        <f>'IGM Paste'!F1126</f>
        <v>0</v>
      </c>
      <c r="I1125" t="str">
        <f>IF('IGM Paste'!H1126=0,"-",'IGM Paste'!H1126)</f>
        <v>-</v>
      </c>
      <c r="J1125" t="str">
        <f>IF('IGM Paste'!I1126=0,"-",'IGM Paste'!I1126)</f>
        <v>-</v>
      </c>
      <c r="K1125" t="str">
        <f>IF('IGM Paste'!J1126=0,"-",'IGM Paste'!J1126)</f>
        <v>-</v>
      </c>
      <c r="L1125">
        <f>'IGM Paste'!K1126</f>
        <v>0</v>
      </c>
      <c r="M1125" s="20" t="str">
        <f>IF('IGM Paste'!R1126=0,"Flat",'IGM Paste'!R1126)</f>
        <v>Flat</v>
      </c>
      <c r="N1125" s="177">
        <f>'IGM Paste'!AH1126</f>
        <v>0</v>
      </c>
      <c r="O1125" s="403">
        <f>'IGM Paste'!O1126</f>
        <v>0</v>
      </c>
      <c r="P1125">
        <f>'IGM Paste'!BC1126</f>
        <v>0</v>
      </c>
    </row>
    <row r="1126" spans="1:16" x14ac:dyDescent="0.3">
      <c r="A1126" s="334">
        <f>'IGM Paste'!A1127</f>
        <v>0</v>
      </c>
      <c r="B1126">
        <f>'IGM Paste'!Y1127</f>
        <v>0</v>
      </c>
      <c r="C1126">
        <f>'IGM Paste'!C1127</f>
        <v>0</v>
      </c>
      <c r="D1126" s="4">
        <f>'IGM Paste'!D1127</f>
        <v>0</v>
      </c>
      <c r="E1126">
        <f>'IGM Paste'!E1127</f>
        <v>0</v>
      </c>
      <c r="F1126">
        <f>'IGM Paste'!AL1127</f>
        <v>0</v>
      </c>
      <c r="G1126" s="763">
        <f>'IGM Paste'!AB1127</f>
        <v>0</v>
      </c>
      <c r="H1126" s="5">
        <f>'IGM Paste'!F1127</f>
        <v>0</v>
      </c>
      <c r="I1126" t="str">
        <f>IF('IGM Paste'!H1127=0,"-",'IGM Paste'!H1127)</f>
        <v>-</v>
      </c>
      <c r="J1126" t="str">
        <f>IF('IGM Paste'!I1127=0,"-",'IGM Paste'!I1127)</f>
        <v>-</v>
      </c>
      <c r="K1126" t="str">
        <f>IF('IGM Paste'!J1127=0,"-",'IGM Paste'!J1127)</f>
        <v>-</v>
      </c>
      <c r="L1126">
        <f>'IGM Paste'!K1127</f>
        <v>0</v>
      </c>
      <c r="M1126" s="20" t="str">
        <f>IF('IGM Paste'!R1127=0,"Flat",'IGM Paste'!R1127)</f>
        <v>Flat</v>
      </c>
      <c r="N1126" s="177">
        <f>'IGM Paste'!AH1127</f>
        <v>0</v>
      </c>
      <c r="O1126" s="403">
        <f>'IGM Paste'!O1127</f>
        <v>0</v>
      </c>
      <c r="P1126">
        <f>'IGM Paste'!BC1127</f>
        <v>0</v>
      </c>
    </row>
    <row r="1127" spans="1:16" x14ac:dyDescent="0.3">
      <c r="A1127" s="334">
        <f>'IGM Paste'!A1128</f>
        <v>0</v>
      </c>
      <c r="B1127">
        <f>'IGM Paste'!Y1128</f>
        <v>0</v>
      </c>
      <c r="C1127">
        <f>'IGM Paste'!C1128</f>
        <v>0</v>
      </c>
      <c r="D1127" s="4">
        <f>'IGM Paste'!D1128</f>
        <v>0</v>
      </c>
      <c r="E1127">
        <f>'IGM Paste'!E1128</f>
        <v>0</v>
      </c>
      <c r="F1127">
        <f>'IGM Paste'!AL1128</f>
        <v>0</v>
      </c>
      <c r="G1127" s="763">
        <f>'IGM Paste'!AB1128</f>
        <v>0</v>
      </c>
      <c r="H1127" s="5">
        <f>'IGM Paste'!F1128</f>
        <v>0</v>
      </c>
      <c r="I1127" t="str">
        <f>IF('IGM Paste'!H1128=0,"-",'IGM Paste'!H1128)</f>
        <v>-</v>
      </c>
      <c r="J1127" t="str">
        <f>IF('IGM Paste'!I1128=0,"-",'IGM Paste'!I1128)</f>
        <v>-</v>
      </c>
      <c r="K1127" t="str">
        <f>IF('IGM Paste'!J1128=0,"-",'IGM Paste'!J1128)</f>
        <v>-</v>
      </c>
      <c r="L1127">
        <f>'IGM Paste'!K1128</f>
        <v>0</v>
      </c>
      <c r="M1127" s="20" t="str">
        <f>IF('IGM Paste'!R1128=0,"Flat",'IGM Paste'!R1128)</f>
        <v>Flat</v>
      </c>
      <c r="N1127" s="177">
        <f>'IGM Paste'!AH1128</f>
        <v>0</v>
      </c>
      <c r="O1127" s="403">
        <f>'IGM Paste'!O1128</f>
        <v>0</v>
      </c>
      <c r="P1127">
        <f>'IGM Paste'!BC1128</f>
        <v>0</v>
      </c>
    </row>
    <row r="1128" spans="1:16" x14ac:dyDescent="0.3">
      <c r="A1128" s="334">
        <f>'IGM Paste'!A1129</f>
        <v>0</v>
      </c>
      <c r="B1128">
        <f>'IGM Paste'!Y1129</f>
        <v>0</v>
      </c>
      <c r="C1128">
        <f>'IGM Paste'!C1129</f>
        <v>0</v>
      </c>
      <c r="D1128" s="4">
        <f>'IGM Paste'!D1129</f>
        <v>0</v>
      </c>
      <c r="E1128">
        <f>'IGM Paste'!E1129</f>
        <v>0</v>
      </c>
      <c r="F1128">
        <f>'IGM Paste'!AL1129</f>
        <v>0</v>
      </c>
      <c r="G1128" s="763">
        <f>'IGM Paste'!AB1129</f>
        <v>0</v>
      </c>
      <c r="H1128" s="5">
        <f>'IGM Paste'!F1129</f>
        <v>0</v>
      </c>
      <c r="I1128" t="str">
        <f>IF('IGM Paste'!H1129=0,"-",'IGM Paste'!H1129)</f>
        <v>-</v>
      </c>
      <c r="J1128" t="str">
        <f>IF('IGM Paste'!I1129=0,"-",'IGM Paste'!I1129)</f>
        <v>-</v>
      </c>
      <c r="K1128" t="str">
        <f>IF('IGM Paste'!J1129=0,"-",'IGM Paste'!J1129)</f>
        <v>-</v>
      </c>
      <c r="L1128">
        <f>'IGM Paste'!K1129</f>
        <v>0</v>
      </c>
      <c r="M1128" s="20" t="str">
        <f>IF('IGM Paste'!R1129=0,"Flat",'IGM Paste'!R1129)</f>
        <v>Flat</v>
      </c>
      <c r="N1128" s="177">
        <f>'IGM Paste'!AH1129</f>
        <v>0</v>
      </c>
      <c r="O1128" s="403">
        <f>'IGM Paste'!O1129</f>
        <v>0</v>
      </c>
      <c r="P1128">
        <f>'IGM Paste'!BC1129</f>
        <v>0</v>
      </c>
    </row>
    <row r="1129" spans="1:16" x14ac:dyDescent="0.3">
      <c r="A1129" s="334">
        <f>'IGM Paste'!A1130</f>
        <v>0</v>
      </c>
      <c r="B1129">
        <f>'IGM Paste'!Y1130</f>
        <v>0</v>
      </c>
      <c r="C1129">
        <f>'IGM Paste'!C1130</f>
        <v>0</v>
      </c>
      <c r="D1129" s="4">
        <f>'IGM Paste'!D1130</f>
        <v>0</v>
      </c>
      <c r="E1129">
        <f>'IGM Paste'!E1130</f>
        <v>0</v>
      </c>
      <c r="F1129">
        <f>'IGM Paste'!AL1130</f>
        <v>0</v>
      </c>
      <c r="G1129" s="763">
        <f>'IGM Paste'!AB1130</f>
        <v>0</v>
      </c>
      <c r="H1129" s="5">
        <f>'IGM Paste'!F1130</f>
        <v>0</v>
      </c>
      <c r="I1129" t="str">
        <f>IF('IGM Paste'!H1130=0,"-",'IGM Paste'!H1130)</f>
        <v>-</v>
      </c>
      <c r="J1129" t="str">
        <f>IF('IGM Paste'!I1130=0,"-",'IGM Paste'!I1130)</f>
        <v>-</v>
      </c>
      <c r="K1129" t="str">
        <f>IF('IGM Paste'!J1130=0,"-",'IGM Paste'!J1130)</f>
        <v>-</v>
      </c>
      <c r="L1129">
        <f>'IGM Paste'!K1130</f>
        <v>0</v>
      </c>
      <c r="M1129" s="20" t="str">
        <f>IF('IGM Paste'!R1130=0,"Flat",'IGM Paste'!R1130)</f>
        <v>Flat</v>
      </c>
      <c r="N1129" s="177">
        <f>'IGM Paste'!AH1130</f>
        <v>0</v>
      </c>
      <c r="O1129" s="403">
        <f>'IGM Paste'!O1130</f>
        <v>0</v>
      </c>
      <c r="P1129">
        <f>'IGM Paste'!BC1130</f>
        <v>0</v>
      </c>
    </row>
    <row r="1130" spans="1:16" x14ac:dyDescent="0.3">
      <c r="A1130" s="334">
        <f>'IGM Paste'!A1131</f>
        <v>0</v>
      </c>
      <c r="B1130">
        <f>'IGM Paste'!Y1131</f>
        <v>0</v>
      </c>
      <c r="C1130">
        <f>'IGM Paste'!C1131</f>
        <v>0</v>
      </c>
      <c r="D1130" s="4">
        <f>'IGM Paste'!D1131</f>
        <v>0</v>
      </c>
      <c r="E1130">
        <f>'IGM Paste'!E1131</f>
        <v>0</v>
      </c>
      <c r="F1130">
        <f>'IGM Paste'!AL1131</f>
        <v>0</v>
      </c>
      <c r="G1130" s="763">
        <f>'IGM Paste'!AB1131</f>
        <v>0</v>
      </c>
      <c r="H1130" s="5">
        <f>'IGM Paste'!F1131</f>
        <v>0</v>
      </c>
      <c r="I1130" t="str">
        <f>IF('IGM Paste'!H1131=0,"-",'IGM Paste'!H1131)</f>
        <v>-</v>
      </c>
      <c r="J1130" t="str">
        <f>IF('IGM Paste'!I1131=0,"-",'IGM Paste'!I1131)</f>
        <v>-</v>
      </c>
      <c r="K1130" t="str">
        <f>IF('IGM Paste'!J1131=0,"-",'IGM Paste'!J1131)</f>
        <v>-</v>
      </c>
      <c r="L1130">
        <f>'IGM Paste'!K1131</f>
        <v>0</v>
      </c>
      <c r="M1130" s="20" t="str">
        <f>IF('IGM Paste'!R1131=0,"Flat",'IGM Paste'!R1131)</f>
        <v>Flat</v>
      </c>
      <c r="N1130" s="177">
        <f>'IGM Paste'!AH1131</f>
        <v>0</v>
      </c>
      <c r="O1130" s="403">
        <f>'IGM Paste'!O1131</f>
        <v>0</v>
      </c>
      <c r="P1130">
        <f>'IGM Paste'!BC1131</f>
        <v>0</v>
      </c>
    </row>
    <row r="1131" spans="1:16" x14ac:dyDescent="0.3">
      <c r="A1131" s="334">
        <f>'IGM Paste'!A1132</f>
        <v>0</v>
      </c>
      <c r="B1131">
        <f>'IGM Paste'!Y1132</f>
        <v>0</v>
      </c>
      <c r="C1131">
        <f>'IGM Paste'!C1132</f>
        <v>0</v>
      </c>
      <c r="D1131" s="4">
        <f>'IGM Paste'!D1132</f>
        <v>0</v>
      </c>
      <c r="E1131">
        <f>'IGM Paste'!E1132</f>
        <v>0</v>
      </c>
      <c r="F1131">
        <f>'IGM Paste'!AL1132</f>
        <v>0</v>
      </c>
      <c r="G1131" s="763">
        <f>'IGM Paste'!AB1132</f>
        <v>0</v>
      </c>
      <c r="H1131" s="5">
        <f>'IGM Paste'!F1132</f>
        <v>0</v>
      </c>
      <c r="I1131" t="str">
        <f>IF('IGM Paste'!H1132=0,"-",'IGM Paste'!H1132)</f>
        <v>-</v>
      </c>
      <c r="J1131" t="str">
        <f>IF('IGM Paste'!I1132=0,"-",'IGM Paste'!I1132)</f>
        <v>-</v>
      </c>
      <c r="K1131" t="str">
        <f>IF('IGM Paste'!J1132=0,"-",'IGM Paste'!J1132)</f>
        <v>-</v>
      </c>
      <c r="L1131">
        <f>'IGM Paste'!K1132</f>
        <v>0</v>
      </c>
      <c r="M1131" s="20" t="str">
        <f>IF('IGM Paste'!R1132=0,"Flat",'IGM Paste'!R1132)</f>
        <v>Flat</v>
      </c>
      <c r="N1131" s="177">
        <f>'IGM Paste'!AH1132</f>
        <v>0</v>
      </c>
      <c r="O1131" s="403">
        <f>'IGM Paste'!O1132</f>
        <v>0</v>
      </c>
      <c r="P1131">
        <f>'IGM Paste'!BC1132</f>
        <v>0</v>
      </c>
    </row>
    <row r="1132" spans="1:16" x14ac:dyDescent="0.3">
      <c r="A1132" s="334">
        <f>'IGM Paste'!A1133</f>
        <v>0</v>
      </c>
      <c r="B1132">
        <f>'IGM Paste'!Y1133</f>
        <v>0</v>
      </c>
      <c r="C1132">
        <f>'IGM Paste'!C1133</f>
        <v>0</v>
      </c>
      <c r="D1132" s="4">
        <f>'IGM Paste'!D1133</f>
        <v>0</v>
      </c>
      <c r="E1132">
        <f>'IGM Paste'!E1133</f>
        <v>0</v>
      </c>
      <c r="F1132">
        <f>'IGM Paste'!AL1133</f>
        <v>0</v>
      </c>
      <c r="G1132" s="763">
        <f>'IGM Paste'!AB1133</f>
        <v>0</v>
      </c>
      <c r="H1132" s="5">
        <f>'IGM Paste'!F1133</f>
        <v>0</v>
      </c>
      <c r="I1132" t="str">
        <f>IF('IGM Paste'!H1133=0,"-",'IGM Paste'!H1133)</f>
        <v>-</v>
      </c>
      <c r="J1132" t="str">
        <f>IF('IGM Paste'!I1133=0,"-",'IGM Paste'!I1133)</f>
        <v>-</v>
      </c>
      <c r="K1132" t="str">
        <f>IF('IGM Paste'!J1133=0,"-",'IGM Paste'!J1133)</f>
        <v>-</v>
      </c>
      <c r="L1132">
        <f>'IGM Paste'!K1133</f>
        <v>0</v>
      </c>
      <c r="M1132" s="20" t="str">
        <f>IF('IGM Paste'!R1133=0,"Flat",'IGM Paste'!R1133)</f>
        <v>Flat</v>
      </c>
      <c r="N1132" s="177">
        <f>'IGM Paste'!AH1133</f>
        <v>0</v>
      </c>
      <c r="O1132" s="403">
        <f>'IGM Paste'!O1133</f>
        <v>0</v>
      </c>
      <c r="P1132">
        <f>'IGM Paste'!BC1133</f>
        <v>0</v>
      </c>
    </row>
    <row r="1133" spans="1:16" x14ac:dyDescent="0.3">
      <c r="A1133" s="334">
        <f>'IGM Paste'!A1134</f>
        <v>0</v>
      </c>
      <c r="B1133">
        <f>'IGM Paste'!Y1134</f>
        <v>0</v>
      </c>
      <c r="C1133">
        <f>'IGM Paste'!C1134</f>
        <v>0</v>
      </c>
      <c r="D1133" s="4">
        <f>'IGM Paste'!D1134</f>
        <v>0</v>
      </c>
      <c r="E1133">
        <f>'IGM Paste'!E1134</f>
        <v>0</v>
      </c>
      <c r="F1133">
        <f>'IGM Paste'!AL1134</f>
        <v>0</v>
      </c>
      <c r="G1133" s="763">
        <f>'IGM Paste'!AB1134</f>
        <v>0</v>
      </c>
      <c r="H1133" s="5">
        <f>'IGM Paste'!F1134</f>
        <v>0</v>
      </c>
      <c r="I1133" t="str">
        <f>IF('IGM Paste'!H1134=0,"-",'IGM Paste'!H1134)</f>
        <v>-</v>
      </c>
      <c r="J1133" t="str">
        <f>IF('IGM Paste'!I1134=0,"-",'IGM Paste'!I1134)</f>
        <v>-</v>
      </c>
      <c r="K1133" t="str">
        <f>IF('IGM Paste'!J1134=0,"-",'IGM Paste'!J1134)</f>
        <v>-</v>
      </c>
      <c r="L1133">
        <f>'IGM Paste'!K1134</f>
        <v>0</v>
      </c>
      <c r="M1133" s="20" t="str">
        <f>IF('IGM Paste'!R1134=0,"Flat",'IGM Paste'!R1134)</f>
        <v>Flat</v>
      </c>
      <c r="N1133" s="177">
        <f>'IGM Paste'!AH1134</f>
        <v>0</v>
      </c>
      <c r="O1133" s="403">
        <f>'IGM Paste'!O1134</f>
        <v>0</v>
      </c>
      <c r="P1133">
        <f>'IGM Paste'!BC1134</f>
        <v>0</v>
      </c>
    </row>
    <row r="1134" spans="1:16" x14ac:dyDescent="0.3">
      <c r="A1134" s="334">
        <f>'IGM Paste'!A1135</f>
        <v>0</v>
      </c>
      <c r="B1134">
        <f>'IGM Paste'!Y1135</f>
        <v>0</v>
      </c>
      <c r="C1134">
        <f>'IGM Paste'!C1135</f>
        <v>0</v>
      </c>
      <c r="D1134" s="4">
        <f>'IGM Paste'!D1135</f>
        <v>0</v>
      </c>
      <c r="E1134">
        <f>'IGM Paste'!E1135</f>
        <v>0</v>
      </c>
      <c r="F1134">
        <f>'IGM Paste'!AL1135</f>
        <v>0</v>
      </c>
      <c r="G1134" s="763">
        <f>'IGM Paste'!AB1135</f>
        <v>0</v>
      </c>
      <c r="H1134" s="5">
        <f>'IGM Paste'!F1135</f>
        <v>0</v>
      </c>
      <c r="I1134" t="str">
        <f>IF('IGM Paste'!H1135=0,"-",'IGM Paste'!H1135)</f>
        <v>-</v>
      </c>
      <c r="J1134" t="str">
        <f>IF('IGM Paste'!I1135=0,"-",'IGM Paste'!I1135)</f>
        <v>-</v>
      </c>
      <c r="K1134" t="str">
        <f>IF('IGM Paste'!J1135=0,"-",'IGM Paste'!J1135)</f>
        <v>-</v>
      </c>
      <c r="L1134">
        <f>'IGM Paste'!K1135</f>
        <v>0</v>
      </c>
      <c r="M1134" s="20" t="str">
        <f>IF('IGM Paste'!R1135=0,"Flat",'IGM Paste'!R1135)</f>
        <v>Flat</v>
      </c>
      <c r="N1134" s="177">
        <f>'IGM Paste'!AH1135</f>
        <v>0</v>
      </c>
      <c r="O1134" s="403">
        <f>'IGM Paste'!O1135</f>
        <v>0</v>
      </c>
      <c r="P1134">
        <f>'IGM Paste'!BC1135</f>
        <v>0</v>
      </c>
    </row>
    <row r="1135" spans="1:16" x14ac:dyDescent="0.3">
      <c r="A1135" s="334">
        <f>'IGM Paste'!A1136</f>
        <v>0</v>
      </c>
      <c r="B1135">
        <f>'IGM Paste'!Y1136</f>
        <v>0</v>
      </c>
      <c r="C1135">
        <f>'IGM Paste'!C1136</f>
        <v>0</v>
      </c>
      <c r="D1135" s="4">
        <f>'IGM Paste'!D1136</f>
        <v>0</v>
      </c>
      <c r="E1135">
        <f>'IGM Paste'!E1136</f>
        <v>0</v>
      </c>
      <c r="F1135">
        <f>'IGM Paste'!AL1136</f>
        <v>0</v>
      </c>
      <c r="G1135" s="763">
        <f>'IGM Paste'!AB1136</f>
        <v>0</v>
      </c>
      <c r="H1135" s="5">
        <f>'IGM Paste'!F1136</f>
        <v>0</v>
      </c>
      <c r="I1135" t="str">
        <f>IF('IGM Paste'!H1136=0,"-",'IGM Paste'!H1136)</f>
        <v>-</v>
      </c>
      <c r="J1135" t="str">
        <f>IF('IGM Paste'!I1136=0,"-",'IGM Paste'!I1136)</f>
        <v>-</v>
      </c>
      <c r="K1135" t="str">
        <f>IF('IGM Paste'!J1136=0,"-",'IGM Paste'!J1136)</f>
        <v>-</v>
      </c>
      <c r="L1135">
        <f>'IGM Paste'!K1136</f>
        <v>0</v>
      </c>
      <c r="M1135" s="20" t="str">
        <f>IF('IGM Paste'!R1136=0,"Flat",'IGM Paste'!R1136)</f>
        <v>Flat</v>
      </c>
      <c r="N1135" s="177">
        <f>'IGM Paste'!AH1136</f>
        <v>0</v>
      </c>
      <c r="O1135" s="403">
        <f>'IGM Paste'!O1136</f>
        <v>0</v>
      </c>
      <c r="P1135">
        <f>'IGM Paste'!BC1136</f>
        <v>0</v>
      </c>
    </row>
    <row r="1136" spans="1:16" x14ac:dyDescent="0.3">
      <c r="A1136" s="334">
        <f>'IGM Paste'!A1137</f>
        <v>0</v>
      </c>
      <c r="B1136">
        <f>'IGM Paste'!Y1137</f>
        <v>0</v>
      </c>
      <c r="C1136">
        <f>'IGM Paste'!C1137</f>
        <v>0</v>
      </c>
      <c r="D1136" s="4">
        <f>'IGM Paste'!D1137</f>
        <v>0</v>
      </c>
      <c r="E1136">
        <f>'IGM Paste'!E1137</f>
        <v>0</v>
      </c>
      <c r="F1136">
        <f>'IGM Paste'!AL1137</f>
        <v>0</v>
      </c>
      <c r="G1136" s="763">
        <f>'IGM Paste'!AB1137</f>
        <v>0</v>
      </c>
      <c r="H1136" s="5">
        <f>'IGM Paste'!F1137</f>
        <v>0</v>
      </c>
      <c r="I1136" t="str">
        <f>IF('IGM Paste'!H1137=0,"-",'IGM Paste'!H1137)</f>
        <v>-</v>
      </c>
      <c r="J1136" t="str">
        <f>IF('IGM Paste'!I1137=0,"-",'IGM Paste'!I1137)</f>
        <v>-</v>
      </c>
      <c r="K1136" t="str">
        <f>IF('IGM Paste'!J1137=0,"-",'IGM Paste'!J1137)</f>
        <v>-</v>
      </c>
      <c r="L1136">
        <f>'IGM Paste'!K1137</f>
        <v>0</v>
      </c>
      <c r="M1136" s="20" t="str">
        <f>IF('IGM Paste'!R1137=0,"Flat",'IGM Paste'!R1137)</f>
        <v>Flat</v>
      </c>
      <c r="N1136" s="177">
        <f>'IGM Paste'!AH1137</f>
        <v>0</v>
      </c>
      <c r="O1136" s="403">
        <f>'IGM Paste'!O1137</f>
        <v>0</v>
      </c>
      <c r="P1136">
        <f>'IGM Paste'!BC1137</f>
        <v>0</v>
      </c>
    </row>
    <row r="1137" spans="1:16" x14ac:dyDescent="0.3">
      <c r="A1137" s="334">
        <f>'IGM Paste'!A1138</f>
        <v>0</v>
      </c>
      <c r="B1137">
        <f>'IGM Paste'!Y1138</f>
        <v>0</v>
      </c>
      <c r="C1137">
        <f>'IGM Paste'!C1138</f>
        <v>0</v>
      </c>
      <c r="D1137" s="4">
        <f>'IGM Paste'!D1138</f>
        <v>0</v>
      </c>
      <c r="E1137">
        <f>'IGM Paste'!E1138</f>
        <v>0</v>
      </c>
      <c r="F1137">
        <f>'IGM Paste'!AL1138</f>
        <v>0</v>
      </c>
      <c r="G1137" s="763">
        <f>'IGM Paste'!AB1138</f>
        <v>0</v>
      </c>
      <c r="H1137" s="5">
        <f>'IGM Paste'!F1138</f>
        <v>0</v>
      </c>
      <c r="I1137" t="str">
        <f>IF('IGM Paste'!H1138=0,"-",'IGM Paste'!H1138)</f>
        <v>-</v>
      </c>
      <c r="J1137" t="str">
        <f>IF('IGM Paste'!I1138=0,"-",'IGM Paste'!I1138)</f>
        <v>-</v>
      </c>
      <c r="K1137" t="str">
        <f>IF('IGM Paste'!J1138=0,"-",'IGM Paste'!J1138)</f>
        <v>-</v>
      </c>
      <c r="L1137">
        <f>'IGM Paste'!K1138</f>
        <v>0</v>
      </c>
      <c r="M1137" s="20" t="str">
        <f>IF('IGM Paste'!R1138=0,"Flat",'IGM Paste'!R1138)</f>
        <v>Flat</v>
      </c>
      <c r="N1137" s="177">
        <f>'IGM Paste'!AH1138</f>
        <v>0</v>
      </c>
      <c r="O1137" s="403">
        <f>'IGM Paste'!O1138</f>
        <v>0</v>
      </c>
      <c r="P1137">
        <f>'IGM Paste'!BC1138</f>
        <v>0</v>
      </c>
    </row>
    <row r="1138" spans="1:16" x14ac:dyDescent="0.3">
      <c r="A1138" s="334">
        <f>'IGM Paste'!A1139</f>
        <v>0</v>
      </c>
      <c r="B1138">
        <f>'IGM Paste'!Y1139</f>
        <v>0</v>
      </c>
      <c r="C1138">
        <f>'IGM Paste'!C1139</f>
        <v>0</v>
      </c>
      <c r="D1138" s="4">
        <f>'IGM Paste'!D1139</f>
        <v>0</v>
      </c>
      <c r="E1138">
        <f>'IGM Paste'!E1139</f>
        <v>0</v>
      </c>
      <c r="F1138">
        <f>'IGM Paste'!AL1139</f>
        <v>0</v>
      </c>
      <c r="G1138" s="763">
        <f>'IGM Paste'!AB1139</f>
        <v>0</v>
      </c>
      <c r="H1138" s="5">
        <f>'IGM Paste'!F1139</f>
        <v>0</v>
      </c>
      <c r="I1138" t="str">
        <f>IF('IGM Paste'!H1139=0,"-",'IGM Paste'!H1139)</f>
        <v>-</v>
      </c>
      <c r="J1138" t="str">
        <f>IF('IGM Paste'!I1139=0,"-",'IGM Paste'!I1139)</f>
        <v>-</v>
      </c>
      <c r="K1138" t="str">
        <f>IF('IGM Paste'!J1139=0,"-",'IGM Paste'!J1139)</f>
        <v>-</v>
      </c>
      <c r="L1138">
        <f>'IGM Paste'!K1139</f>
        <v>0</v>
      </c>
      <c r="M1138" s="20" t="str">
        <f>IF('IGM Paste'!R1139=0,"Flat",'IGM Paste'!R1139)</f>
        <v>Flat</v>
      </c>
      <c r="N1138" s="177">
        <f>'IGM Paste'!AH1139</f>
        <v>0</v>
      </c>
      <c r="O1138" s="403">
        <f>'IGM Paste'!O1139</f>
        <v>0</v>
      </c>
      <c r="P1138">
        <f>'IGM Paste'!BC1139</f>
        <v>0</v>
      </c>
    </row>
    <row r="1139" spans="1:16" x14ac:dyDescent="0.3">
      <c r="A1139" s="334">
        <f>'IGM Paste'!A1140</f>
        <v>0</v>
      </c>
      <c r="B1139">
        <f>'IGM Paste'!Y1140</f>
        <v>0</v>
      </c>
      <c r="C1139">
        <f>'IGM Paste'!C1140</f>
        <v>0</v>
      </c>
      <c r="D1139" s="4">
        <f>'IGM Paste'!D1140</f>
        <v>0</v>
      </c>
      <c r="E1139">
        <f>'IGM Paste'!E1140</f>
        <v>0</v>
      </c>
      <c r="F1139">
        <f>'IGM Paste'!AL1140</f>
        <v>0</v>
      </c>
      <c r="G1139" s="763">
        <f>'IGM Paste'!AB1140</f>
        <v>0</v>
      </c>
      <c r="H1139" s="5">
        <f>'IGM Paste'!F1140</f>
        <v>0</v>
      </c>
      <c r="I1139" t="str">
        <f>IF('IGM Paste'!H1140=0,"-",'IGM Paste'!H1140)</f>
        <v>-</v>
      </c>
      <c r="J1139" t="str">
        <f>IF('IGM Paste'!I1140=0,"-",'IGM Paste'!I1140)</f>
        <v>-</v>
      </c>
      <c r="K1139" t="str">
        <f>IF('IGM Paste'!J1140=0,"-",'IGM Paste'!J1140)</f>
        <v>-</v>
      </c>
      <c r="L1139">
        <f>'IGM Paste'!K1140</f>
        <v>0</v>
      </c>
      <c r="M1139" s="20" t="str">
        <f>IF('IGM Paste'!R1140=0,"Flat",'IGM Paste'!R1140)</f>
        <v>Flat</v>
      </c>
      <c r="N1139" s="177">
        <f>'IGM Paste'!AH1140</f>
        <v>0</v>
      </c>
      <c r="O1139" s="403">
        <f>'IGM Paste'!O1140</f>
        <v>0</v>
      </c>
      <c r="P1139">
        <f>'IGM Paste'!BC1140</f>
        <v>0</v>
      </c>
    </row>
    <row r="1140" spans="1:16" x14ac:dyDescent="0.3">
      <c r="A1140" s="334">
        <f>'IGM Paste'!A1141</f>
        <v>0</v>
      </c>
      <c r="B1140">
        <f>'IGM Paste'!Y1141</f>
        <v>0</v>
      </c>
      <c r="C1140">
        <f>'IGM Paste'!C1141</f>
        <v>0</v>
      </c>
      <c r="D1140" s="4">
        <f>'IGM Paste'!D1141</f>
        <v>0</v>
      </c>
      <c r="E1140">
        <f>'IGM Paste'!E1141</f>
        <v>0</v>
      </c>
      <c r="F1140">
        <f>'IGM Paste'!AL1141</f>
        <v>0</v>
      </c>
      <c r="G1140" s="763">
        <f>'IGM Paste'!AB1141</f>
        <v>0</v>
      </c>
      <c r="H1140" s="5">
        <f>'IGM Paste'!F1141</f>
        <v>0</v>
      </c>
      <c r="I1140" t="str">
        <f>IF('IGM Paste'!H1141=0,"-",'IGM Paste'!H1141)</f>
        <v>-</v>
      </c>
      <c r="J1140" t="str">
        <f>IF('IGM Paste'!I1141=0,"-",'IGM Paste'!I1141)</f>
        <v>-</v>
      </c>
      <c r="K1140" t="str">
        <f>IF('IGM Paste'!J1141=0,"-",'IGM Paste'!J1141)</f>
        <v>-</v>
      </c>
      <c r="L1140">
        <f>'IGM Paste'!K1141</f>
        <v>0</v>
      </c>
      <c r="M1140" s="20" t="str">
        <f>IF('IGM Paste'!R1141=0,"Flat",'IGM Paste'!R1141)</f>
        <v>Flat</v>
      </c>
      <c r="N1140" s="177">
        <f>'IGM Paste'!AH1141</f>
        <v>0</v>
      </c>
      <c r="O1140" s="403">
        <f>'IGM Paste'!O1141</f>
        <v>0</v>
      </c>
      <c r="P1140">
        <f>'IGM Paste'!BC1141</f>
        <v>0</v>
      </c>
    </row>
    <row r="1141" spans="1:16" x14ac:dyDescent="0.3">
      <c r="A1141" s="334">
        <f>'IGM Paste'!A1142</f>
        <v>0</v>
      </c>
      <c r="B1141">
        <f>'IGM Paste'!Y1142</f>
        <v>0</v>
      </c>
      <c r="C1141">
        <f>'IGM Paste'!C1142</f>
        <v>0</v>
      </c>
      <c r="D1141" s="4">
        <f>'IGM Paste'!D1142</f>
        <v>0</v>
      </c>
      <c r="E1141">
        <f>'IGM Paste'!E1142</f>
        <v>0</v>
      </c>
      <c r="F1141">
        <f>'IGM Paste'!AL1142</f>
        <v>0</v>
      </c>
      <c r="G1141" s="763">
        <f>'IGM Paste'!AB1142</f>
        <v>0</v>
      </c>
      <c r="H1141" s="5">
        <f>'IGM Paste'!F1142</f>
        <v>0</v>
      </c>
      <c r="I1141" t="str">
        <f>IF('IGM Paste'!H1142=0,"-",'IGM Paste'!H1142)</f>
        <v>-</v>
      </c>
      <c r="J1141" t="str">
        <f>IF('IGM Paste'!I1142=0,"-",'IGM Paste'!I1142)</f>
        <v>-</v>
      </c>
      <c r="K1141" t="str">
        <f>IF('IGM Paste'!J1142=0,"-",'IGM Paste'!J1142)</f>
        <v>-</v>
      </c>
      <c r="L1141">
        <f>'IGM Paste'!K1142</f>
        <v>0</v>
      </c>
      <c r="M1141" s="20" t="str">
        <f>IF('IGM Paste'!R1142=0,"Flat",'IGM Paste'!R1142)</f>
        <v>Flat</v>
      </c>
      <c r="N1141" s="177">
        <f>'IGM Paste'!AH1142</f>
        <v>0</v>
      </c>
      <c r="O1141" s="403">
        <f>'IGM Paste'!O1142</f>
        <v>0</v>
      </c>
      <c r="P1141">
        <f>'IGM Paste'!BC1142</f>
        <v>0</v>
      </c>
    </row>
    <row r="1142" spans="1:16" x14ac:dyDescent="0.3">
      <c r="A1142" s="334">
        <f>'IGM Paste'!A1143</f>
        <v>0</v>
      </c>
      <c r="B1142">
        <f>'IGM Paste'!Y1143</f>
        <v>0</v>
      </c>
      <c r="C1142">
        <f>'IGM Paste'!C1143</f>
        <v>0</v>
      </c>
      <c r="D1142" s="4">
        <f>'IGM Paste'!D1143</f>
        <v>0</v>
      </c>
      <c r="E1142">
        <f>'IGM Paste'!E1143</f>
        <v>0</v>
      </c>
      <c r="F1142">
        <f>'IGM Paste'!AL1143</f>
        <v>0</v>
      </c>
      <c r="G1142" s="763">
        <f>'IGM Paste'!AB1143</f>
        <v>0</v>
      </c>
      <c r="H1142" s="5">
        <f>'IGM Paste'!F1143</f>
        <v>0</v>
      </c>
      <c r="I1142" t="str">
        <f>IF('IGM Paste'!H1143=0,"-",'IGM Paste'!H1143)</f>
        <v>-</v>
      </c>
      <c r="J1142" t="str">
        <f>IF('IGM Paste'!I1143=0,"-",'IGM Paste'!I1143)</f>
        <v>-</v>
      </c>
      <c r="K1142" t="str">
        <f>IF('IGM Paste'!J1143=0,"-",'IGM Paste'!J1143)</f>
        <v>-</v>
      </c>
      <c r="L1142">
        <f>'IGM Paste'!K1143</f>
        <v>0</v>
      </c>
      <c r="M1142" s="20" t="str">
        <f>IF('IGM Paste'!R1143=0,"Flat",'IGM Paste'!R1143)</f>
        <v>Flat</v>
      </c>
      <c r="N1142" s="177">
        <f>'IGM Paste'!AH1143</f>
        <v>0</v>
      </c>
      <c r="O1142" s="403">
        <f>'IGM Paste'!O1143</f>
        <v>0</v>
      </c>
      <c r="P1142">
        <f>'IGM Paste'!BC1143</f>
        <v>0</v>
      </c>
    </row>
    <row r="1143" spans="1:16" x14ac:dyDescent="0.3">
      <c r="A1143" s="334">
        <f>'IGM Paste'!A1144</f>
        <v>0</v>
      </c>
      <c r="B1143">
        <f>'IGM Paste'!Y1144</f>
        <v>0</v>
      </c>
      <c r="C1143">
        <f>'IGM Paste'!C1144</f>
        <v>0</v>
      </c>
      <c r="D1143" s="4">
        <f>'IGM Paste'!D1144</f>
        <v>0</v>
      </c>
      <c r="E1143">
        <f>'IGM Paste'!E1144</f>
        <v>0</v>
      </c>
      <c r="F1143">
        <f>'IGM Paste'!AL1144</f>
        <v>0</v>
      </c>
      <c r="G1143" s="763">
        <f>'IGM Paste'!AB1144</f>
        <v>0</v>
      </c>
      <c r="H1143" s="5">
        <f>'IGM Paste'!F1144</f>
        <v>0</v>
      </c>
      <c r="I1143" t="str">
        <f>IF('IGM Paste'!H1144=0,"-",'IGM Paste'!H1144)</f>
        <v>-</v>
      </c>
      <c r="J1143" t="str">
        <f>IF('IGM Paste'!I1144=0,"-",'IGM Paste'!I1144)</f>
        <v>-</v>
      </c>
      <c r="K1143" t="str">
        <f>IF('IGM Paste'!J1144=0,"-",'IGM Paste'!J1144)</f>
        <v>-</v>
      </c>
      <c r="L1143">
        <f>'IGM Paste'!K1144</f>
        <v>0</v>
      </c>
      <c r="M1143" s="20" t="str">
        <f>IF('IGM Paste'!R1144=0,"Flat",'IGM Paste'!R1144)</f>
        <v>Flat</v>
      </c>
      <c r="N1143" s="177">
        <f>'IGM Paste'!AH1144</f>
        <v>0</v>
      </c>
      <c r="O1143" s="403">
        <f>'IGM Paste'!O1144</f>
        <v>0</v>
      </c>
      <c r="P1143">
        <f>'IGM Paste'!BC1144</f>
        <v>0</v>
      </c>
    </row>
    <row r="1144" spans="1:16" x14ac:dyDescent="0.3">
      <c r="A1144" s="334">
        <f>'IGM Paste'!A1145</f>
        <v>0</v>
      </c>
      <c r="B1144">
        <f>'IGM Paste'!Y1145</f>
        <v>0</v>
      </c>
      <c r="C1144">
        <f>'IGM Paste'!C1145</f>
        <v>0</v>
      </c>
      <c r="D1144" s="4">
        <f>'IGM Paste'!D1145</f>
        <v>0</v>
      </c>
      <c r="E1144">
        <f>'IGM Paste'!E1145</f>
        <v>0</v>
      </c>
      <c r="F1144">
        <f>'IGM Paste'!AL1145</f>
        <v>0</v>
      </c>
      <c r="G1144" s="763">
        <f>'IGM Paste'!AB1145</f>
        <v>0</v>
      </c>
      <c r="H1144" s="5">
        <f>'IGM Paste'!F1145</f>
        <v>0</v>
      </c>
      <c r="I1144" t="str">
        <f>IF('IGM Paste'!H1145=0,"-",'IGM Paste'!H1145)</f>
        <v>-</v>
      </c>
      <c r="J1144" t="str">
        <f>IF('IGM Paste'!I1145=0,"-",'IGM Paste'!I1145)</f>
        <v>-</v>
      </c>
      <c r="K1144" t="str">
        <f>IF('IGM Paste'!J1145=0,"-",'IGM Paste'!J1145)</f>
        <v>-</v>
      </c>
      <c r="L1144">
        <f>'IGM Paste'!K1145</f>
        <v>0</v>
      </c>
      <c r="M1144" s="20" t="str">
        <f>IF('IGM Paste'!R1145=0,"Flat",'IGM Paste'!R1145)</f>
        <v>Flat</v>
      </c>
      <c r="N1144" s="177">
        <f>'IGM Paste'!AH1145</f>
        <v>0</v>
      </c>
      <c r="O1144" s="403">
        <f>'IGM Paste'!O1145</f>
        <v>0</v>
      </c>
      <c r="P1144">
        <f>'IGM Paste'!BC1145</f>
        <v>0</v>
      </c>
    </row>
    <row r="1145" spans="1:16" x14ac:dyDescent="0.3">
      <c r="A1145" s="334">
        <f>'IGM Paste'!A1146</f>
        <v>0</v>
      </c>
      <c r="B1145">
        <f>'IGM Paste'!Y1146</f>
        <v>0</v>
      </c>
      <c r="C1145">
        <f>'IGM Paste'!C1146</f>
        <v>0</v>
      </c>
      <c r="D1145" s="4">
        <f>'IGM Paste'!D1146</f>
        <v>0</v>
      </c>
      <c r="E1145">
        <f>'IGM Paste'!E1146</f>
        <v>0</v>
      </c>
      <c r="F1145">
        <f>'IGM Paste'!AL1146</f>
        <v>0</v>
      </c>
      <c r="G1145" s="763">
        <f>'IGM Paste'!AB1146</f>
        <v>0</v>
      </c>
      <c r="H1145" s="5">
        <f>'IGM Paste'!F1146</f>
        <v>0</v>
      </c>
      <c r="I1145" t="str">
        <f>IF('IGM Paste'!H1146=0,"-",'IGM Paste'!H1146)</f>
        <v>-</v>
      </c>
      <c r="J1145" t="str">
        <f>IF('IGM Paste'!I1146=0,"-",'IGM Paste'!I1146)</f>
        <v>-</v>
      </c>
      <c r="K1145" t="str">
        <f>IF('IGM Paste'!J1146=0,"-",'IGM Paste'!J1146)</f>
        <v>-</v>
      </c>
      <c r="L1145">
        <f>'IGM Paste'!K1146</f>
        <v>0</v>
      </c>
      <c r="M1145" s="20" t="str">
        <f>IF('IGM Paste'!R1146=0,"Flat",'IGM Paste'!R1146)</f>
        <v>Flat</v>
      </c>
      <c r="N1145" s="177">
        <f>'IGM Paste'!AH1146</f>
        <v>0</v>
      </c>
      <c r="O1145" s="403">
        <f>'IGM Paste'!O1146</f>
        <v>0</v>
      </c>
      <c r="P1145">
        <f>'IGM Paste'!BC1146</f>
        <v>0</v>
      </c>
    </row>
    <row r="1146" spans="1:16" x14ac:dyDescent="0.3">
      <c r="A1146" s="334">
        <f>'IGM Paste'!A1147</f>
        <v>0</v>
      </c>
      <c r="B1146">
        <f>'IGM Paste'!Y1147</f>
        <v>0</v>
      </c>
      <c r="C1146">
        <f>'IGM Paste'!C1147</f>
        <v>0</v>
      </c>
      <c r="D1146" s="4">
        <f>'IGM Paste'!D1147</f>
        <v>0</v>
      </c>
      <c r="E1146">
        <f>'IGM Paste'!E1147</f>
        <v>0</v>
      </c>
      <c r="F1146">
        <f>'IGM Paste'!AL1147</f>
        <v>0</v>
      </c>
      <c r="G1146" s="763">
        <f>'IGM Paste'!AB1147</f>
        <v>0</v>
      </c>
      <c r="H1146" s="5">
        <f>'IGM Paste'!F1147</f>
        <v>0</v>
      </c>
      <c r="I1146" t="str">
        <f>IF('IGM Paste'!H1147=0,"-",'IGM Paste'!H1147)</f>
        <v>-</v>
      </c>
      <c r="J1146" t="str">
        <f>IF('IGM Paste'!I1147=0,"-",'IGM Paste'!I1147)</f>
        <v>-</v>
      </c>
      <c r="K1146" t="str">
        <f>IF('IGM Paste'!J1147=0,"-",'IGM Paste'!J1147)</f>
        <v>-</v>
      </c>
      <c r="L1146">
        <f>'IGM Paste'!K1147</f>
        <v>0</v>
      </c>
      <c r="M1146" s="20" t="str">
        <f>IF('IGM Paste'!R1147=0,"Flat",'IGM Paste'!R1147)</f>
        <v>Flat</v>
      </c>
      <c r="N1146" s="177">
        <f>'IGM Paste'!AH1147</f>
        <v>0</v>
      </c>
      <c r="O1146" s="403">
        <f>'IGM Paste'!O1147</f>
        <v>0</v>
      </c>
      <c r="P1146">
        <f>'IGM Paste'!BC1147</f>
        <v>0</v>
      </c>
    </row>
    <row r="1147" spans="1:16" x14ac:dyDescent="0.3">
      <c r="A1147" s="334">
        <f>'IGM Paste'!A1148</f>
        <v>0</v>
      </c>
      <c r="B1147">
        <f>'IGM Paste'!Y1148</f>
        <v>0</v>
      </c>
      <c r="C1147">
        <f>'IGM Paste'!C1148</f>
        <v>0</v>
      </c>
      <c r="D1147" s="4">
        <f>'IGM Paste'!D1148</f>
        <v>0</v>
      </c>
      <c r="E1147">
        <f>'IGM Paste'!E1148</f>
        <v>0</v>
      </c>
      <c r="F1147">
        <f>'IGM Paste'!AL1148</f>
        <v>0</v>
      </c>
      <c r="G1147" s="763">
        <f>'IGM Paste'!AB1148</f>
        <v>0</v>
      </c>
      <c r="H1147" s="5">
        <f>'IGM Paste'!F1148</f>
        <v>0</v>
      </c>
      <c r="I1147" t="str">
        <f>IF('IGM Paste'!H1148=0,"-",'IGM Paste'!H1148)</f>
        <v>-</v>
      </c>
      <c r="J1147" t="str">
        <f>IF('IGM Paste'!I1148=0,"-",'IGM Paste'!I1148)</f>
        <v>-</v>
      </c>
      <c r="K1147" t="str">
        <f>IF('IGM Paste'!J1148=0,"-",'IGM Paste'!J1148)</f>
        <v>-</v>
      </c>
      <c r="L1147">
        <f>'IGM Paste'!K1148</f>
        <v>0</v>
      </c>
      <c r="M1147" s="20" t="str">
        <f>IF('IGM Paste'!R1148=0,"Flat",'IGM Paste'!R1148)</f>
        <v>Flat</v>
      </c>
      <c r="N1147" s="177">
        <f>'IGM Paste'!AH1148</f>
        <v>0</v>
      </c>
      <c r="O1147" s="403">
        <f>'IGM Paste'!O1148</f>
        <v>0</v>
      </c>
      <c r="P1147">
        <f>'IGM Paste'!BC1148</f>
        <v>0</v>
      </c>
    </row>
    <row r="1148" spans="1:16" x14ac:dyDescent="0.3">
      <c r="A1148" s="334">
        <f>'IGM Paste'!A1149</f>
        <v>0</v>
      </c>
      <c r="B1148">
        <f>'IGM Paste'!Y1149</f>
        <v>0</v>
      </c>
      <c r="C1148">
        <f>'IGM Paste'!C1149</f>
        <v>0</v>
      </c>
      <c r="D1148" s="4">
        <f>'IGM Paste'!D1149</f>
        <v>0</v>
      </c>
      <c r="E1148">
        <f>'IGM Paste'!E1149</f>
        <v>0</v>
      </c>
      <c r="F1148">
        <f>'IGM Paste'!AL1149</f>
        <v>0</v>
      </c>
      <c r="G1148" s="763">
        <f>'IGM Paste'!AB1149</f>
        <v>0</v>
      </c>
      <c r="H1148" s="5">
        <f>'IGM Paste'!F1149</f>
        <v>0</v>
      </c>
      <c r="I1148" t="str">
        <f>IF('IGM Paste'!H1149=0,"-",'IGM Paste'!H1149)</f>
        <v>-</v>
      </c>
      <c r="J1148" t="str">
        <f>IF('IGM Paste'!I1149=0,"-",'IGM Paste'!I1149)</f>
        <v>-</v>
      </c>
      <c r="K1148" t="str">
        <f>IF('IGM Paste'!J1149=0,"-",'IGM Paste'!J1149)</f>
        <v>-</v>
      </c>
      <c r="L1148">
        <f>'IGM Paste'!K1149</f>
        <v>0</v>
      </c>
      <c r="M1148" s="20" t="str">
        <f>IF('IGM Paste'!R1149=0,"Flat",'IGM Paste'!R1149)</f>
        <v>Flat</v>
      </c>
      <c r="N1148" s="177">
        <f>'IGM Paste'!AH1149</f>
        <v>0</v>
      </c>
      <c r="O1148" s="403">
        <f>'IGM Paste'!O1149</f>
        <v>0</v>
      </c>
      <c r="P1148">
        <f>'IGM Paste'!BC1149</f>
        <v>0</v>
      </c>
    </row>
    <row r="1149" spans="1:16" x14ac:dyDescent="0.3">
      <c r="A1149" s="334">
        <f>'IGM Paste'!A1150</f>
        <v>0</v>
      </c>
      <c r="B1149">
        <f>'IGM Paste'!Y1150</f>
        <v>0</v>
      </c>
      <c r="C1149">
        <f>'IGM Paste'!C1150</f>
        <v>0</v>
      </c>
      <c r="D1149" s="4">
        <f>'IGM Paste'!D1150</f>
        <v>0</v>
      </c>
      <c r="E1149">
        <f>'IGM Paste'!E1150</f>
        <v>0</v>
      </c>
      <c r="F1149">
        <f>'IGM Paste'!AL1150</f>
        <v>0</v>
      </c>
      <c r="G1149" s="763">
        <f>'IGM Paste'!AB1150</f>
        <v>0</v>
      </c>
      <c r="H1149" s="5">
        <f>'IGM Paste'!F1150</f>
        <v>0</v>
      </c>
      <c r="I1149" t="str">
        <f>IF('IGM Paste'!H1150=0,"-",'IGM Paste'!H1150)</f>
        <v>-</v>
      </c>
      <c r="J1149" t="str">
        <f>IF('IGM Paste'!I1150=0,"-",'IGM Paste'!I1150)</f>
        <v>-</v>
      </c>
      <c r="K1149" t="str">
        <f>IF('IGM Paste'!J1150=0,"-",'IGM Paste'!J1150)</f>
        <v>-</v>
      </c>
      <c r="L1149">
        <f>'IGM Paste'!K1150</f>
        <v>0</v>
      </c>
      <c r="M1149" s="20" t="str">
        <f>IF('IGM Paste'!R1150=0,"Flat",'IGM Paste'!R1150)</f>
        <v>Flat</v>
      </c>
      <c r="N1149" s="177">
        <f>'IGM Paste'!AH1150</f>
        <v>0</v>
      </c>
      <c r="O1149" s="403">
        <f>'IGM Paste'!O1150</f>
        <v>0</v>
      </c>
      <c r="P1149">
        <f>'IGM Paste'!BC1150</f>
        <v>0</v>
      </c>
    </row>
    <row r="1150" spans="1:16" x14ac:dyDescent="0.3">
      <c r="A1150" s="334">
        <f>'IGM Paste'!A1151</f>
        <v>0</v>
      </c>
      <c r="B1150">
        <f>'IGM Paste'!Y1151</f>
        <v>0</v>
      </c>
      <c r="C1150">
        <f>'IGM Paste'!C1151</f>
        <v>0</v>
      </c>
      <c r="D1150" s="4">
        <f>'IGM Paste'!D1151</f>
        <v>0</v>
      </c>
      <c r="E1150">
        <f>'IGM Paste'!E1151</f>
        <v>0</v>
      </c>
      <c r="F1150">
        <f>'IGM Paste'!AL1151</f>
        <v>0</v>
      </c>
      <c r="G1150" s="763">
        <f>'IGM Paste'!AB1151</f>
        <v>0</v>
      </c>
      <c r="H1150" s="5">
        <f>'IGM Paste'!F1151</f>
        <v>0</v>
      </c>
      <c r="I1150" t="str">
        <f>IF('IGM Paste'!H1151=0,"-",'IGM Paste'!H1151)</f>
        <v>-</v>
      </c>
      <c r="J1150" t="str">
        <f>IF('IGM Paste'!I1151=0,"-",'IGM Paste'!I1151)</f>
        <v>-</v>
      </c>
      <c r="K1150" t="str">
        <f>IF('IGM Paste'!J1151=0,"-",'IGM Paste'!J1151)</f>
        <v>-</v>
      </c>
      <c r="L1150">
        <f>'IGM Paste'!K1151</f>
        <v>0</v>
      </c>
      <c r="M1150" s="20" t="str">
        <f>IF('IGM Paste'!R1151=0,"Flat",'IGM Paste'!R1151)</f>
        <v>Flat</v>
      </c>
      <c r="N1150" s="177">
        <f>'IGM Paste'!AH1151</f>
        <v>0</v>
      </c>
      <c r="O1150" s="403">
        <f>'IGM Paste'!O1151</f>
        <v>0</v>
      </c>
      <c r="P1150">
        <f>'IGM Paste'!BC1151</f>
        <v>0</v>
      </c>
    </row>
    <row r="1151" spans="1:16" x14ac:dyDescent="0.3">
      <c r="A1151" s="334">
        <f>'IGM Paste'!A1152</f>
        <v>0</v>
      </c>
      <c r="B1151">
        <f>'IGM Paste'!Y1152</f>
        <v>0</v>
      </c>
      <c r="C1151">
        <f>'IGM Paste'!C1152</f>
        <v>0</v>
      </c>
      <c r="D1151" s="4">
        <f>'IGM Paste'!D1152</f>
        <v>0</v>
      </c>
      <c r="E1151">
        <f>'IGM Paste'!E1152</f>
        <v>0</v>
      </c>
      <c r="F1151">
        <f>'IGM Paste'!AL1152</f>
        <v>0</v>
      </c>
      <c r="G1151" s="763">
        <f>'IGM Paste'!AB1152</f>
        <v>0</v>
      </c>
      <c r="H1151" s="5">
        <f>'IGM Paste'!F1152</f>
        <v>0</v>
      </c>
      <c r="I1151" t="str">
        <f>IF('IGM Paste'!H1152=0,"-",'IGM Paste'!H1152)</f>
        <v>-</v>
      </c>
      <c r="J1151" t="str">
        <f>IF('IGM Paste'!I1152=0,"-",'IGM Paste'!I1152)</f>
        <v>-</v>
      </c>
      <c r="K1151" t="str">
        <f>IF('IGM Paste'!J1152=0,"-",'IGM Paste'!J1152)</f>
        <v>-</v>
      </c>
      <c r="L1151">
        <f>'IGM Paste'!K1152</f>
        <v>0</v>
      </c>
      <c r="M1151" s="20" t="str">
        <f>IF('IGM Paste'!R1152=0,"Flat",'IGM Paste'!R1152)</f>
        <v>Flat</v>
      </c>
      <c r="N1151" s="177">
        <f>'IGM Paste'!AH1152</f>
        <v>0</v>
      </c>
      <c r="O1151" s="403">
        <f>'IGM Paste'!O1152</f>
        <v>0</v>
      </c>
      <c r="P1151">
        <f>'IGM Paste'!BC1152</f>
        <v>0</v>
      </c>
    </row>
    <row r="1152" spans="1:16" x14ac:dyDescent="0.3">
      <c r="A1152" s="334">
        <f>'IGM Paste'!A1153</f>
        <v>0</v>
      </c>
      <c r="B1152">
        <f>'IGM Paste'!Y1153</f>
        <v>0</v>
      </c>
      <c r="C1152">
        <f>'IGM Paste'!C1153</f>
        <v>0</v>
      </c>
      <c r="D1152" s="4">
        <f>'IGM Paste'!D1153</f>
        <v>0</v>
      </c>
      <c r="E1152">
        <f>'IGM Paste'!E1153</f>
        <v>0</v>
      </c>
      <c r="F1152">
        <f>'IGM Paste'!AL1153</f>
        <v>0</v>
      </c>
      <c r="G1152" s="763">
        <f>'IGM Paste'!AB1153</f>
        <v>0</v>
      </c>
      <c r="H1152" s="5">
        <f>'IGM Paste'!F1153</f>
        <v>0</v>
      </c>
      <c r="I1152" t="str">
        <f>IF('IGM Paste'!H1153=0,"-",'IGM Paste'!H1153)</f>
        <v>-</v>
      </c>
      <c r="J1152" t="str">
        <f>IF('IGM Paste'!I1153=0,"-",'IGM Paste'!I1153)</f>
        <v>-</v>
      </c>
      <c r="K1152" t="str">
        <f>IF('IGM Paste'!J1153=0,"-",'IGM Paste'!J1153)</f>
        <v>-</v>
      </c>
      <c r="L1152">
        <f>'IGM Paste'!K1153</f>
        <v>0</v>
      </c>
      <c r="M1152" s="20" t="str">
        <f>IF('IGM Paste'!R1153=0,"Flat",'IGM Paste'!R1153)</f>
        <v>Flat</v>
      </c>
      <c r="N1152" s="177">
        <f>'IGM Paste'!AH1153</f>
        <v>0</v>
      </c>
      <c r="O1152" s="403">
        <f>'IGM Paste'!O1153</f>
        <v>0</v>
      </c>
      <c r="P1152">
        <f>'IGM Paste'!BC1153</f>
        <v>0</v>
      </c>
    </row>
    <row r="1153" spans="1:16" x14ac:dyDescent="0.3">
      <c r="A1153" s="334">
        <f>'IGM Paste'!A1154</f>
        <v>0</v>
      </c>
      <c r="B1153">
        <f>'IGM Paste'!Y1154</f>
        <v>0</v>
      </c>
      <c r="C1153">
        <f>'IGM Paste'!C1154</f>
        <v>0</v>
      </c>
      <c r="D1153" s="4">
        <f>'IGM Paste'!D1154</f>
        <v>0</v>
      </c>
      <c r="E1153">
        <f>'IGM Paste'!E1154</f>
        <v>0</v>
      </c>
      <c r="F1153">
        <f>'IGM Paste'!AL1154</f>
        <v>0</v>
      </c>
      <c r="G1153" s="763">
        <f>'IGM Paste'!AB1154</f>
        <v>0</v>
      </c>
      <c r="H1153" s="5">
        <f>'IGM Paste'!F1154</f>
        <v>0</v>
      </c>
      <c r="I1153" t="str">
        <f>IF('IGM Paste'!H1154=0,"-",'IGM Paste'!H1154)</f>
        <v>-</v>
      </c>
      <c r="J1153" t="str">
        <f>IF('IGM Paste'!I1154=0,"-",'IGM Paste'!I1154)</f>
        <v>-</v>
      </c>
      <c r="K1153" t="str">
        <f>IF('IGM Paste'!J1154=0,"-",'IGM Paste'!J1154)</f>
        <v>-</v>
      </c>
      <c r="L1153">
        <f>'IGM Paste'!K1154</f>
        <v>0</v>
      </c>
      <c r="M1153" s="20" t="str">
        <f>IF('IGM Paste'!R1154=0,"Flat",'IGM Paste'!R1154)</f>
        <v>Flat</v>
      </c>
      <c r="N1153" s="177">
        <f>'IGM Paste'!AH1154</f>
        <v>0</v>
      </c>
      <c r="O1153" s="403">
        <f>'IGM Paste'!O1154</f>
        <v>0</v>
      </c>
      <c r="P1153">
        <f>'IGM Paste'!BC1154</f>
        <v>0</v>
      </c>
    </row>
    <row r="1154" spans="1:16" x14ac:dyDescent="0.3">
      <c r="A1154" s="334">
        <f>'IGM Paste'!A1155</f>
        <v>0</v>
      </c>
      <c r="B1154">
        <f>'IGM Paste'!Y1155</f>
        <v>0</v>
      </c>
      <c r="C1154">
        <f>'IGM Paste'!C1155</f>
        <v>0</v>
      </c>
      <c r="D1154" s="4">
        <f>'IGM Paste'!D1155</f>
        <v>0</v>
      </c>
      <c r="E1154">
        <f>'IGM Paste'!E1155</f>
        <v>0</v>
      </c>
      <c r="F1154">
        <f>'IGM Paste'!AL1155</f>
        <v>0</v>
      </c>
      <c r="G1154" s="763">
        <f>'IGM Paste'!AB1155</f>
        <v>0</v>
      </c>
      <c r="H1154" s="5">
        <f>'IGM Paste'!F1155</f>
        <v>0</v>
      </c>
      <c r="I1154" t="str">
        <f>IF('IGM Paste'!H1155=0,"-",'IGM Paste'!H1155)</f>
        <v>-</v>
      </c>
      <c r="J1154" t="str">
        <f>IF('IGM Paste'!I1155=0,"-",'IGM Paste'!I1155)</f>
        <v>-</v>
      </c>
      <c r="K1154" t="str">
        <f>IF('IGM Paste'!J1155=0,"-",'IGM Paste'!J1155)</f>
        <v>-</v>
      </c>
      <c r="L1154">
        <f>'IGM Paste'!K1155</f>
        <v>0</v>
      </c>
      <c r="M1154" s="20" t="str">
        <f>IF('IGM Paste'!R1155=0,"Flat",'IGM Paste'!R1155)</f>
        <v>Flat</v>
      </c>
      <c r="N1154" s="177">
        <f>'IGM Paste'!AH1155</f>
        <v>0</v>
      </c>
      <c r="O1154" s="403">
        <f>'IGM Paste'!O1155</f>
        <v>0</v>
      </c>
      <c r="P1154">
        <f>'IGM Paste'!BC1155</f>
        <v>0</v>
      </c>
    </row>
    <row r="1155" spans="1:16" x14ac:dyDescent="0.3">
      <c r="A1155" s="334">
        <f>'IGM Paste'!A1156</f>
        <v>0</v>
      </c>
      <c r="B1155">
        <f>'IGM Paste'!Y1156</f>
        <v>0</v>
      </c>
      <c r="C1155">
        <f>'IGM Paste'!C1156</f>
        <v>0</v>
      </c>
      <c r="D1155" s="4">
        <f>'IGM Paste'!D1156</f>
        <v>0</v>
      </c>
      <c r="E1155">
        <f>'IGM Paste'!E1156</f>
        <v>0</v>
      </c>
      <c r="F1155">
        <f>'IGM Paste'!AL1156</f>
        <v>0</v>
      </c>
      <c r="G1155" s="763">
        <f>'IGM Paste'!AB1156</f>
        <v>0</v>
      </c>
      <c r="H1155" s="5">
        <f>'IGM Paste'!F1156</f>
        <v>0</v>
      </c>
      <c r="I1155" t="str">
        <f>IF('IGM Paste'!H1156=0,"-",'IGM Paste'!H1156)</f>
        <v>-</v>
      </c>
      <c r="J1155" t="str">
        <f>IF('IGM Paste'!I1156=0,"-",'IGM Paste'!I1156)</f>
        <v>-</v>
      </c>
      <c r="K1155" t="str">
        <f>IF('IGM Paste'!J1156=0,"-",'IGM Paste'!J1156)</f>
        <v>-</v>
      </c>
      <c r="L1155">
        <f>'IGM Paste'!K1156</f>
        <v>0</v>
      </c>
      <c r="M1155" s="20" t="str">
        <f>IF('IGM Paste'!R1156=0,"Flat",'IGM Paste'!R1156)</f>
        <v>Flat</v>
      </c>
      <c r="N1155" s="177">
        <f>'IGM Paste'!AH1156</f>
        <v>0</v>
      </c>
      <c r="O1155" s="403">
        <f>'IGM Paste'!O1156</f>
        <v>0</v>
      </c>
      <c r="P1155">
        <f>'IGM Paste'!BC1156</f>
        <v>0</v>
      </c>
    </row>
    <row r="1156" spans="1:16" x14ac:dyDescent="0.3">
      <c r="A1156" s="334">
        <f>'IGM Paste'!A1157</f>
        <v>0</v>
      </c>
      <c r="B1156">
        <f>'IGM Paste'!Y1157</f>
        <v>0</v>
      </c>
      <c r="C1156">
        <f>'IGM Paste'!C1157</f>
        <v>0</v>
      </c>
      <c r="D1156" s="4">
        <f>'IGM Paste'!D1157</f>
        <v>0</v>
      </c>
      <c r="E1156">
        <f>'IGM Paste'!E1157</f>
        <v>0</v>
      </c>
      <c r="F1156">
        <f>'IGM Paste'!AL1157</f>
        <v>0</v>
      </c>
      <c r="G1156" s="763">
        <f>'IGM Paste'!AB1157</f>
        <v>0</v>
      </c>
      <c r="H1156" s="5">
        <f>'IGM Paste'!F1157</f>
        <v>0</v>
      </c>
      <c r="I1156" t="str">
        <f>IF('IGM Paste'!H1157=0,"-",'IGM Paste'!H1157)</f>
        <v>-</v>
      </c>
      <c r="J1156" t="str">
        <f>IF('IGM Paste'!I1157=0,"-",'IGM Paste'!I1157)</f>
        <v>-</v>
      </c>
      <c r="K1156" t="str">
        <f>IF('IGM Paste'!J1157=0,"-",'IGM Paste'!J1157)</f>
        <v>-</v>
      </c>
      <c r="L1156">
        <f>'IGM Paste'!K1157</f>
        <v>0</v>
      </c>
      <c r="M1156" s="20" t="str">
        <f>IF('IGM Paste'!R1157=0,"Flat",'IGM Paste'!R1157)</f>
        <v>Flat</v>
      </c>
      <c r="N1156" s="177">
        <f>'IGM Paste'!AH1157</f>
        <v>0</v>
      </c>
      <c r="O1156" s="403">
        <f>'IGM Paste'!O1157</f>
        <v>0</v>
      </c>
      <c r="P1156">
        <f>'IGM Paste'!BC1157</f>
        <v>0</v>
      </c>
    </row>
    <row r="1157" spans="1:16" x14ac:dyDescent="0.3">
      <c r="A1157" s="334">
        <f>'IGM Paste'!A1158</f>
        <v>0</v>
      </c>
      <c r="B1157">
        <f>'IGM Paste'!Y1158</f>
        <v>0</v>
      </c>
      <c r="C1157">
        <f>'IGM Paste'!C1158</f>
        <v>0</v>
      </c>
      <c r="D1157" s="4">
        <f>'IGM Paste'!D1158</f>
        <v>0</v>
      </c>
      <c r="E1157">
        <f>'IGM Paste'!E1158</f>
        <v>0</v>
      </c>
      <c r="F1157">
        <f>'IGM Paste'!AL1158</f>
        <v>0</v>
      </c>
      <c r="G1157" s="763">
        <f>'IGM Paste'!AB1158</f>
        <v>0</v>
      </c>
      <c r="H1157" s="5">
        <f>'IGM Paste'!F1158</f>
        <v>0</v>
      </c>
      <c r="I1157" t="str">
        <f>IF('IGM Paste'!H1158=0,"-",'IGM Paste'!H1158)</f>
        <v>-</v>
      </c>
      <c r="J1157" t="str">
        <f>IF('IGM Paste'!I1158=0,"-",'IGM Paste'!I1158)</f>
        <v>-</v>
      </c>
      <c r="K1157" t="str">
        <f>IF('IGM Paste'!J1158=0,"-",'IGM Paste'!J1158)</f>
        <v>-</v>
      </c>
      <c r="L1157">
        <f>'IGM Paste'!K1158</f>
        <v>0</v>
      </c>
      <c r="M1157" s="20" t="str">
        <f>IF('IGM Paste'!R1158=0,"Flat",'IGM Paste'!R1158)</f>
        <v>Flat</v>
      </c>
      <c r="N1157" s="177">
        <f>'IGM Paste'!AH1158</f>
        <v>0</v>
      </c>
      <c r="O1157" s="403">
        <f>'IGM Paste'!O1158</f>
        <v>0</v>
      </c>
      <c r="P1157">
        <f>'IGM Paste'!BC1158</f>
        <v>0</v>
      </c>
    </row>
    <row r="1158" spans="1:16" x14ac:dyDescent="0.3">
      <c r="A1158" s="334">
        <f>'IGM Paste'!A1159</f>
        <v>0</v>
      </c>
      <c r="B1158">
        <f>'IGM Paste'!Y1159</f>
        <v>0</v>
      </c>
      <c r="C1158">
        <f>'IGM Paste'!C1159</f>
        <v>0</v>
      </c>
      <c r="D1158" s="4">
        <f>'IGM Paste'!D1159</f>
        <v>0</v>
      </c>
      <c r="E1158">
        <f>'IGM Paste'!E1159</f>
        <v>0</v>
      </c>
      <c r="F1158">
        <f>'IGM Paste'!AL1159</f>
        <v>0</v>
      </c>
      <c r="G1158" s="763">
        <f>'IGM Paste'!AB1159</f>
        <v>0</v>
      </c>
      <c r="H1158" s="5">
        <f>'IGM Paste'!F1159</f>
        <v>0</v>
      </c>
      <c r="I1158" t="str">
        <f>IF('IGM Paste'!H1159=0,"-",'IGM Paste'!H1159)</f>
        <v>-</v>
      </c>
      <c r="J1158" t="str">
        <f>IF('IGM Paste'!I1159=0,"-",'IGM Paste'!I1159)</f>
        <v>-</v>
      </c>
      <c r="K1158" t="str">
        <f>IF('IGM Paste'!J1159=0,"-",'IGM Paste'!J1159)</f>
        <v>-</v>
      </c>
      <c r="L1158">
        <f>'IGM Paste'!K1159</f>
        <v>0</v>
      </c>
      <c r="M1158" s="20" t="str">
        <f>IF('IGM Paste'!R1159=0,"Flat",'IGM Paste'!R1159)</f>
        <v>Flat</v>
      </c>
      <c r="N1158" s="177">
        <f>'IGM Paste'!AH1159</f>
        <v>0</v>
      </c>
      <c r="O1158" s="403">
        <f>'IGM Paste'!O1159</f>
        <v>0</v>
      </c>
      <c r="P1158">
        <f>'IGM Paste'!BC1159</f>
        <v>0</v>
      </c>
    </row>
    <row r="1159" spans="1:16" x14ac:dyDescent="0.3">
      <c r="A1159" s="334">
        <f>'IGM Paste'!A1160</f>
        <v>0</v>
      </c>
      <c r="B1159">
        <f>'IGM Paste'!Y1160</f>
        <v>0</v>
      </c>
      <c r="C1159">
        <f>'IGM Paste'!C1160</f>
        <v>0</v>
      </c>
      <c r="D1159" s="4">
        <f>'IGM Paste'!D1160</f>
        <v>0</v>
      </c>
      <c r="E1159">
        <f>'IGM Paste'!E1160</f>
        <v>0</v>
      </c>
      <c r="F1159">
        <f>'IGM Paste'!AL1160</f>
        <v>0</v>
      </c>
      <c r="G1159" s="763">
        <f>'IGM Paste'!AB1160</f>
        <v>0</v>
      </c>
      <c r="H1159" s="5">
        <f>'IGM Paste'!F1160</f>
        <v>0</v>
      </c>
      <c r="I1159" t="str">
        <f>IF('IGM Paste'!H1160=0,"-",'IGM Paste'!H1160)</f>
        <v>-</v>
      </c>
      <c r="J1159" t="str">
        <f>IF('IGM Paste'!I1160=0,"-",'IGM Paste'!I1160)</f>
        <v>-</v>
      </c>
      <c r="K1159" t="str">
        <f>IF('IGM Paste'!J1160=0,"-",'IGM Paste'!J1160)</f>
        <v>-</v>
      </c>
      <c r="L1159">
        <f>'IGM Paste'!K1160</f>
        <v>0</v>
      </c>
      <c r="M1159" s="20" t="str">
        <f>IF('IGM Paste'!R1160=0,"Flat",'IGM Paste'!R1160)</f>
        <v>Flat</v>
      </c>
      <c r="N1159" s="177">
        <f>'IGM Paste'!AH1160</f>
        <v>0</v>
      </c>
      <c r="O1159" s="403">
        <f>'IGM Paste'!O1160</f>
        <v>0</v>
      </c>
      <c r="P1159">
        <f>'IGM Paste'!BC1160</f>
        <v>0</v>
      </c>
    </row>
    <row r="1160" spans="1:16" x14ac:dyDescent="0.3">
      <c r="A1160" s="334">
        <f>'IGM Paste'!A1161</f>
        <v>0</v>
      </c>
      <c r="B1160">
        <f>'IGM Paste'!Y1161</f>
        <v>0</v>
      </c>
      <c r="C1160">
        <f>'IGM Paste'!C1161</f>
        <v>0</v>
      </c>
      <c r="D1160" s="4">
        <f>'IGM Paste'!D1161</f>
        <v>0</v>
      </c>
      <c r="E1160">
        <f>'IGM Paste'!E1161</f>
        <v>0</v>
      </c>
      <c r="F1160">
        <f>'IGM Paste'!AL1161</f>
        <v>0</v>
      </c>
      <c r="G1160" s="763">
        <f>'IGM Paste'!AB1161</f>
        <v>0</v>
      </c>
      <c r="H1160" s="5">
        <f>'IGM Paste'!F1161</f>
        <v>0</v>
      </c>
      <c r="I1160" t="str">
        <f>IF('IGM Paste'!H1161=0,"-",'IGM Paste'!H1161)</f>
        <v>-</v>
      </c>
      <c r="J1160" t="str">
        <f>IF('IGM Paste'!I1161=0,"-",'IGM Paste'!I1161)</f>
        <v>-</v>
      </c>
      <c r="K1160" t="str">
        <f>IF('IGM Paste'!J1161=0,"-",'IGM Paste'!J1161)</f>
        <v>-</v>
      </c>
      <c r="L1160">
        <f>'IGM Paste'!K1161</f>
        <v>0</v>
      </c>
      <c r="M1160" s="20" t="str">
        <f>IF('IGM Paste'!R1161=0,"Flat",'IGM Paste'!R1161)</f>
        <v>Flat</v>
      </c>
      <c r="N1160" s="177">
        <f>'IGM Paste'!AH1161</f>
        <v>0</v>
      </c>
      <c r="O1160" s="403">
        <f>'IGM Paste'!O1161</f>
        <v>0</v>
      </c>
      <c r="P1160">
        <f>'IGM Paste'!BC1161</f>
        <v>0</v>
      </c>
    </row>
    <row r="1161" spans="1:16" x14ac:dyDescent="0.3">
      <c r="A1161" s="334">
        <f>'IGM Paste'!A1162</f>
        <v>0</v>
      </c>
      <c r="B1161">
        <f>'IGM Paste'!Y1162</f>
        <v>0</v>
      </c>
      <c r="C1161">
        <f>'IGM Paste'!C1162</f>
        <v>0</v>
      </c>
      <c r="D1161" s="4">
        <f>'IGM Paste'!D1162</f>
        <v>0</v>
      </c>
      <c r="E1161">
        <f>'IGM Paste'!E1162</f>
        <v>0</v>
      </c>
      <c r="F1161">
        <f>'IGM Paste'!AL1162</f>
        <v>0</v>
      </c>
      <c r="G1161" s="763">
        <f>'IGM Paste'!AB1162</f>
        <v>0</v>
      </c>
      <c r="H1161" s="5">
        <f>'IGM Paste'!F1162</f>
        <v>0</v>
      </c>
      <c r="I1161" t="str">
        <f>IF('IGM Paste'!H1162=0,"-",'IGM Paste'!H1162)</f>
        <v>-</v>
      </c>
      <c r="J1161" t="str">
        <f>IF('IGM Paste'!I1162=0,"-",'IGM Paste'!I1162)</f>
        <v>-</v>
      </c>
      <c r="K1161" t="str">
        <f>IF('IGM Paste'!J1162=0,"-",'IGM Paste'!J1162)</f>
        <v>-</v>
      </c>
      <c r="L1161">
        <f>'IGM Paste'!K1162</f>
        <v>0</v>
      </c>
      <c r="M1161" s="20" t="str">
        <f>IF('IGM Paste'!R1162=0,"Flat",'IGM Paste'!R1162)</f>
        <v>Flat</v>
      </c>
      <c r="N1161" s="177">
        <f>'IGM Paste'!AH1162</f>
        <v>0</v>
      </c>
      <c r="O1161" s="403">
        <f>'IGM Paste'!O1162</f>
        <v>0</v>
      </c>
      <c r="P1161">
        <f>'IGM Paste'!BC1162</f>
        <v>0</v>
      </c>
    </row>
    <row r="1162" spans="1:16" x14ac:dyDescent="0.3">
      <c r="A1162" s="334">
        <f>'IGM Paste'!A1163</f>
        <v>0</v>
      </c>
      <c r="B1162">
        <f>'IGM Paste'!Y1163</f>
        <v>0</v>
      </c>
      <c r="C1162">
        <f>'IGM Paste'!C1163</f>
        <v>0</v>
      </c>
      <c r="D1162" s="4">
        <f>'IGM Paste'!D1163</f>
        <v>0</v>
      </c>
      <c r="E1162">
        <f>'IGM Paste'!E1163</f>
        <v>0</v>
      </c>
      <c r="F1162">
        <f>'IGM Paste'!AL1163</f>
        <v>0</v>
      </c>
      <c r="G1162" s="763">
        <f>'IGM Paste'!AB1163</f>
        <v>0</v>
      </c>
      <c r="H1162" s="5">
        <f>'IGM Paste'!F1163</f>
        <v>0</v>
      </c>
      <c r="I1162" t="str">
        <f>IF('IGM Paste'!H1163=0,"-",'IGM Paste'!H1163)</f>
        <v>-</v>
      </c>
      <c r="J1162" t="str">
        <f>IF('IGM Paste'!I1163=0,"-",'IGM Paste'!I1163)</f>
        <v>-</v>
      </c>
      <c r="K1162" t="str">
        <f>IF('IGM Paste'!J1163=0,"-",'IGM Paste'!J1163)</f>
        <v>-</v>
      </c>
      <c r="L1162">
        <f>'IGM Paste'!K1163</f>
        <v>0</v>
      </c>
      <c r="M1162" s="20" t="str">
        <f>IF('IGM Paste'!R1163=0,"Flat",'IGM Paste'!R1163)</f>
        <v>Flat</v>
      </c>
      <c r="N1162" s="177">
        <f>'IGM Paste'!AH1163</f>
        <v>0</v>
      </c>
      <c r="O1162" s="403">
        <f>'IGM Paste'!O1163</f>
        <v>0</v>
      </c>
      <c r="P1162">
        <f>'IGM Paste'!BC1163</f>
        <v>0</v>
      </c>
    </row>
    <row r="1163" spans="1:16" x14ac:dyDescent="0.3">
      <c r="A1163" s="334">
        <f>'IGM Paste'!A1164</f>
        <v>0</v>
      </c>
      <c r="B1163">
        <f>'IGM Paste'!Y1164</f>
        <v>0</v>
      </c>
      <c r="C1163">
        <f>'IGM Paste'!C1164</f>
        <v>0</v>
      </c>
      <c r="D1163" s="4">
        <f>'IGM Paste'!D1164</f>
        <v>0</v>
      </c>
      <c r="E1163">
        <f>'IGM Paste'!E1164</f>
        <v>0</v>
      </c>
      <c r="F1163">
        <f>'IGM Paste'!AL1164</f>
        <v>0</v>
      </c>
      <c r="G1163" s="763">
        <f>'IGM Paste'!AB1164</f>
        <v>0</v>
      </c>
      <c r="H1163" s="5">
        <f>'IGM Paste'!F1164</f>
        <v>0</v>
      </c>
      <c r="I1163" t="str">
        <f>IF('IGM Paste'!H1164=0,"-",'IGM Paste'!H1164)</f>
        <v>-</v>
      </c>
      <c r="J1163" t="str">
        <f>IF('IGM Paste'!I1164=0,"-",'IGM Paste'!I1164)</f>
        <v>-</v>
      </c>
      <c r="K1163" t="str">
        <f>IF('IGM Paste'!J1164=0,"-",'IGM Paste'!J1164)</f>
        <v>-</v>
      </c>
      <c r="L1163">
        <f>'IGM Paste'!K1164</f>
        <v>0</v>
      </c>
      <c r="M1163" s="20" t="str">
        <f>IF('IGM Paste'!R1164=0,"Flat",'IGM Paste'!R1164)</f>
        <v>Flat</v>
      </c>
      <c r="N1163" s="177">
        <f>'IGM Paste'!AH1164</f>
        <v>0</v>
      </c>
      <c r="O1163" s="403">
        <f>'IGM Paste'!O1164</f>
        <v>0</v>
      </c>
      <c r="P1163">
        <f>'IGM Paste'!BC1164</f>
        <v>0</v>
      </c>
    </row>
    <row r="1164" spans="1:16" x14ac:dyDescent="0.3">
      <c r="A1164" s="334">
        <f>'IGM Paste'!A1165</f>
        <v>0</v>
      </c>
      <c r="B1164">
        <f>'IGM Paste'!Y1165</f>
        <v>0</v>
      </c>
      <c r="C1164">
        <f>'IGM Paste'!C1165</f>
        <v>0</v>
      </c>
      <c r="D1164" s="4">
        <f>'IGM Paste'!D1165</f>
        <v>0</v>
      </c>
      <c r="E1164">
        <f>'IGM Paste'!E1165</f>
        <v>0</v>
      </c>
      <c r="F1164">
        <f>'IGM Paste'!AL1165</f>
        <v>0</v>
      </c>
      <c r="G1164" s="763">
        <f>'IGM Paste'!AB1165</f>
        <v>0</v>
      </c>
      <c r="H1164" s="5">
        <f>'IGM Paste'!F1165</f>
        <v>0</v>
      </c>
      <c r="I1164" t="str">
        <f>IF('IGM Paste'!H1165=0,"-",'IGM Paste'!H1165)</f>
        <v>-</v>
      </c>
      <c r="J1164" t="str">
        <f>IF('IGM Paste'!I1165=0,"-",'IGM Paste'!I1165)</f>
        <v>-</v>
      </c>
      <c r="K1164" t="str">
        <f>IF('IGM Paste'!J1165=0,"-",'IGM Paste'!J1165)</f>
        <v>-</v>
      </c>
      <c r="L1164">
        <f>'IGM Paste'!K1165</f>
        <v>0</v>
      </c>
      <c r="M1164" s="20" t="str">
        <f>IF('IGM Paste'!R1165=0,"Flat",'IGM Paste'!R1165)</f>
        <v>Flat</v>
      </c>
      <c r="N1164" s="177">
        <f>'IGM Paste'!AH1165</f>
        <v>0</v>
      </c>
      <c r="O1164" s="403">
        <f>'IGM Paste'!O1165</f>
        <v>0</v>
      </c>
      <c r="P1164">
        <f>'IGM Paste'!BC1165</f>
        <v>0</v>
      </c>
    </row>
    <row r="1165" spans="1:16" x14ac:dyDescent="0.3">
      <c r="A1165" s="334">
        <f>'IGM Paste'!A1166</f>
        <v>0</v>
      </c>
      <c r="B1165">
        <f>'IGM Paste'!Y1166</f>
        <v>0</v>
      </c>
      <c r="C1165">
        <f>'IGM Paste'!C1166</f>
        <v>0</v>
      </c>
      <c r="D1165" s="4">
        <f>'IGM Paste'!D1166</f>
        <v>0</v>
      </c>
      <c r="E1165">
        <f>'IGM Paste'!E1166</f>
        <v>0</v>
      </c>
      <c r="F1165">
        <f>'IGM Paste'!AL1166</f>
        <v>0</v>
      </c>
      <c r="G1165" s="763">
        <f>'IGM Paste'!AB1166</f>
        <v>0</v>
      </c>
      <c r="H1165" s="5">
        <f>'IGM Paste'!F1166</f>
        <v>0</v>
      </c>
      <c r="I1165" t="str">
        <f>IF('IGM Paste'!H1166=0,"-",'IGM Paste'!H1166)</f>
        <v>-</v>
      </c>
      <c r="J1165" t="str">
        <f>IF('IGM Paste'!I1166=0,"-",'IGM Paste'!I1166)</f>
        <v>-</v>
      </c>
      <c r="K1165" t="str">
        <f>IF('IGM Paste'!J1166=0,"-",'IGM Paste'!J1166)</f>
        <v>-</v>
      </c>
      <c r="L1165">
        <f>'IGM Paste'!K1166</f>
        <v>0</v>
      </c>
      <c r="M1165" s="20" t="str">
        <f>IF('IGM Paste'!R1166=0,"Flat",'IGM Paste'!R1166)</f>
        <v>Flat</v>
      </c>
      <c r="N1165" s="177">
        <f>'IGM Paste'!AH1166</f>
        <v>0</v>
      </c>
      <c r="O1165" s="403">
        <f>'IGM Paste'!O1166</f>
        <v>0</v>
      </c>
      <c r="P1165">
        <f>'IGM Paste'!BC1166</f>
        <v>0</v>
      </c>
    </row>
    <row r="1166" spans="1:16" x14ac:dyDescent="0.3">
      <c r="A1166" s="334">
        <f>'IGM Paste'!A1167</f>
        <v>0</v>
      </c>
      <c r="B1166">
        <f>'IGM Paste'!Y1167</f>
        <v>0</v>
      </c>
      <c r="C1166">
        <f>'IGM Paste'!C1167</f>
        <v>0</v>
      </c>
      <c r="D1166" s="4">
        <f>'IGM Paste'!D1167</f>
        <v>0</v>
      </c>
      <c r="E1166">
        <f>'IGM Paste'!E1167</f>
        <v>0</v>
      </c>
      <c r="F1166">
        <f>'IGM Paste'!AL1167</f>
        <v>0</v>
      </c>
      <c r="G1166" s="763">
        <f>'IGM Paste'!AB1167</f>
        <v>0</v>
      </c>
      <c r="H1166" s="5">
        <f>'IGM Paste'!F1167</f>
        <v>0</v>
      </c>
      <c r="I1166" t="str">
        <f>IF('IGM Paste'!H1167=0,"-",'IGM Paste'!H1167)</f>
        <v>-</v>
      </c>
      <c r="J1166" t="str">
        <f>IF('IGM Paste'!I1167=0,"-",'IGM Paste'!I1167)</f>
        <v>-</v>
      </c>
      <c r="K1166" t="str">
        <f>IF('IGM Paste'!J1167=0,"-",'IGM Paste'!J1167)</f>
        <v>-</v>
      </c>
      <c r="L1166">
        <f>'IGM Paste'!K1167</f>
        <v>0</v>
      </c>
      <c r="M1166" s="20" t="str">
        <f>IF('IGM Paste'!R1167=0,"Flat",'IGM Paste'!R1167)</f>
        <v>Flat</v>
      </c>
      <c r="N1166" s="177">
        <f>'IGM Paste'!AH1167</f>
        <v>0</v>
      </c>
      <c r="O1166" s="403">
        <f>'IGM Paste'!O1167</f>
        <v>0</v>
      </c>
      <c r="P1166">
        <f>'IGM Paste'!BC1167</f>
        <v>0</v>
      </c>
    </row>
    <row r="1167" spans="1:16" x14ac:dyDescent="0.3">
      <c r="A1167" s="334">
        <f>'IGM Paste'!A1168</f>
        <v>0</v>
      </c>
      <c r="B1167">
        <f>'IGM Paste'!Y1168</f>
        <v>0</v>
      </c>
      <c r="C1167">
        <f>'IGM Paste'!C1168</f>
        <v>0</v>
      </c>
      <c r="D1167" s="4">
        <f>'IGM Paste'!D1168</f>
        <v>0</v>
      </c>
      <c r="E1167">
        <f>'IGM Paste'!E1168</f>
        <v>0</v>
      </c>
      <c r="F1167">
        <f>'IGM Paste'!AL1168</f>
        <v>0</v>
      </c>
      <c r="G1167" s="763">
        <f>'IGM Paste'!AB1168</f>
        <v>0</v>
      </c>
      <c r="H1167" s="5">
        <f>'IGM Paste'!F1168</f>
        <v>0</v>
      </c>
      <c r="I1167" t="str">
        <f>IF('IGM Paste'!H1168=0,"-",'IGM Paste'!H1168)</f>
        <v>-</v>
      </c>
      <c r="J1167" t="str">
        <f>IF('IGM Paste'!I1168=0,"-",'IGM Paste'!I1168)</f>
        <v>-</v>
      </c>
      <c r="K1167" t="str">
        <f>IF('IGM Paste'!J1168=0,"-",'IGM Paste'!J1168)</f>
        <v>-</v>
      </c>
      <c r="L1167">
        <f>'IGM Paste'!K1168</f>
        <v>0</v>
      </c>
      <c r="M1167" s="20" t="str">
        <f>IF('IGM Paste'!R1168=0,"Flat",'IGM Paste'!R1168)</f>
        <v>Flat</v>
      </c>
      <c r="N1167" s="177">
        <f>'IGM Paste'!AH1168</f>
        <v>0</v>
      </c>
      <c r="O1167" s="403">
        <f>'IGM Paste'!O1168</f>
        <v>0</v>
      </c>
      <c r="P1167">
        <f>'IGM Paste'!BC1168</f>
        <v>0</v>
      </c>
    </row>
    <row r="1168" spans="1:16" x14ac:dyDescent="0.3">
      <c r="A1168" s="334">
        <f>'IGM Paste'!A1169</f>
        <v>0</v>
      </c>
      <c r="B1168">
        <f>'IGM Paste'!Y1169</f>
        <v>0</v>
      </c>
      <c r="C1168">
        <f>'IGM Paste'!C1169</f>
        <v>0</v>
      </c>
      <c r="D1168" s="4">
        <f>'IGM Paste'!D1169</f>
        <v>0</v>
      </c>
      <c r="E1168">
        <f>'IGM Paste'!E1169</f>
        <v>0</v>
      </c>
      <c r="F1168">
        <f>'IGM Paste'!AL1169</f>
        <v>0</v>
      </c>
      <c r="G1168" s="763">
        <f>'IGM Paste'!AB1169</f>
        <v>0</v>
      </c>
      <c r="H1168" s="5">
        <f>'IGM Paste'!F1169</f>
        <v>0</v>
      </c>
      <c r="I1168" t="str">
        <f>IF('IGM Paste'!H1169=0,"-",'IGM Paste'!H1169)</f>
        <v>-</v>
      </c>
      <c r="J1168" t="str">
        <f>IF('IGM Paste'!I1169=0,"-",'IGM Paste'!I1169)</f>
        <v>-</v>
      </c>
      <c r="K1168" t="str">
        <f>IF('IGM Paste'!J1169=0,"-",'IGM Paste'!J1169)</f>
        <v>-</v>
      </c>
      <c r="L1168">
        <f>'IGM Paste'!K1169</f>
        <v>0</v>
      </c>
      <c r="M1168" s="20" t="str">
        <f>IF('IGM Paste'!R1169=0,"Flat",'IGM Paste'!R1169)</f>
        <v>Flat</v>
      </c>
      <c r="N1168" s="177">
        <f>'IGM Paste'!AH1169</f>
        <v>0</v>
      </c>
      <c r="O1168" s="403">
        <f>'IGM Paste'!O1169</f>
        <v>0</v>
      </c>
      <c r="P1168">
        <f>'IGM Paste'!BC1169</f>
        <v>0</v>
      </c>
    </row>
    <row r="1169" spans="1:16" x14ac:dyDescent="0.3">
      <c r="A1169" s="334">
        <f>'IGM Paste'!A1170</f>
        <v>0</v>
      </c>
      <c r="B1169">
        <f>'IGM Paste'!Y1170</f>
        <v>0</v>
      </c>
      <c r="C1169">
        <f>'IGM Paste'!C1170</f>
        <v>0</v>
      </c>
      <c r="D1169" s="4">
        <f>'IGM Paste'!D1170</f>
        <v>0</v>
      </c>
      <c r="E1169">
        <f>'IGM Paste'!E1170</f>
        <v>0</v>
      </c>
      <c r="F1169">
        <f>'IGM Paste'!AL1170</f>
        <v>0</v>
      </c>
      <c r="G1169" s="763">
        <f>'IGM Paste'!AB1170</f>
        <v>0</v>
      </c>
      <c r="H1169" s="5">
        <f>'IGM Paste'!F1170</f>
        <v>0</v>
      </c>
      <c r="I1169" t="str">
        <f>IF('IGM Paste'!H1170=0,"-",'IGM Paste'!H1170)</f>
        <v>-</v>
      </c>
      <c r="J1169" t="str">
        <f>IF('IGM Paste'!I1170=0,"-",'IGM Paste'!I1170)</f>
        <v>-</v>
      </c>
      <c r="K1169" t="str">
        <f>IF('IGM Paste'!J1170=0,"-",'IGM Paste'!J1170)</f>
        <v>-</v>
      </c>
      <c r="L1169">
        <f>'IGM Paste'!K1170</f>
        <v>0</v>
      </c>
      <c r="M1169" s="20" t="str">
        <f>IF('IGM Paste'!R1170=0,"Flat",'IGM Paste'!R1170)</f>
        <v>Flat</v>
      </c>
      <c r="N1169" s="177">
        <f>'IGM Paste'!AH1170</f>
        <v>0</v>
      </c>
      <c r="O1169" s="403">
        <f>'IGM Paste'!O1170</f>
        <v>0</v>
      </c>
      <c r="P1169">
        <f>'IGM Paste'!BC1170</f>
        <v>0</v>
      </c>
    </row>
    <row r="1170" spans="1:16" x14ac:dyDescent="0.3">
      <c r="A1170" s="334">
        <f>'IGM Paste'!A1171</f>
        <v>0</v>
      </c>
      <c r="B1170">
        <f>'IGM Paste'!Y1171</f>
        <v>0</v>
      </c>
      <c r="C1170">
        <f>'IGM Paste'!C1171</f>
        <v>0</v>
      </c>
      <c r="D1170" s="4">
        <f>'IGM Paste'!D1171</f>
        <v>0</v>
      </c>
      <c r="E1170">
        <f>'IGM Paste'!E1171</f>
        <v>0</v>
      </c>
      <c r="F1170">
        <f>'IGM Paste'!AL1171</f>
        <v>0</v>
      </c>
      <c r="G1170" s="763">
        <f>'IGM Paste'!AB1171</f>
        <v>0</v>
      </c>
      <c r="H1170" s="5">
        <f>'IGM Paste'!F1171</f>
        <v>0</v>
      </c>
      <c r="I1170" t="str">
        <f>IF('IGM Paste'!H1171=0,"-",'IGM Paste'!H1171)</f>
        <v>-</v>
      </c>
      <c r="J1170" t="str">
        <f>IF('IGM Paste'!I1171=0,"-",'IGM Paste'!I1171)</f>
        <v>-</v>
      </c>
      <c r="K1170" t="str">
        <f>IF('IGM Paste'!J1171=0,"-",'IGM Paste'!J1171)</f>
        <v>-</v>
      </c>
      <c r="L1170">
        <f>'IGM Paste'!K1171</f>
        <v>0</v>
      </c>
      <c r="M1170" s="20" t="str">
        <f>IF('IGM Paste'!R1171=0,"Flat",'IGM Paste'!R1171)</f>
        <v>Flat</v>
      </c>
      <c r="N1170" s="177">
        <f>'IGM Paste'!AH1171</f>
        <v>0</v>
      </c>
      <c r="O1170" s="403">
        <f>'IGM Paste'!O1171</f>
        <v>0</v>
      </c>
      <c r="P1170">
        <f>'IGM Paste'!BC1171</f>
        <v>0</v>
      </c>
    </row>
    <row r="1171" spans="1:16" x14ac:dyDescent="0.3">
      <c r="A1171" s="334">
        <f>'IGM Paste'!A1172</f>
        <v>0</v>
      </c>
      <c r="B1171">
        <f>'IGM Paste'!Y1172</f>
        <v>0</v>
      </c>
      <c r="C1171">
        <f>'IGM Paste'!C1172</f>
        <v>0</v>
      </c>
      <c r="D1171" s="4">
        <f>'IGM Paste'!D1172</f>
        <v>0</v>
      </c>
      <c r="E1171">
        <f>'IGM Paste'!E1172</f>
        <v>0</v>
      </c>
      <c r="F1171">
        <f>'IGM Paste'!AL1172</f>
        <v>0</v>
      </c>
      <c r="G1171" s="763">
        <f>'IGM Paste'!AB1172</f>
        <v>0</v>
      </c>
      <c r="H1171" s="5">
        <f>'IGM Paste'!F1172</f>
        <v>0</v>
      </c>
      <c r="I1171" t="str">
        <f>IF('IGM Paste'!H1172=0,"-",'IGM Paste'!H1172)</f>
        <v>-</v>
      </c>
      <c r="J1171" t="str">
        <f>IF('IGM Paste'!I1172=0,"-",'IGM Paste'!I1172)</f>
        <v>-</v>
      </c>
      <c r="K1171" t="str">
        <f>IF('IGM Paste'!J1172=0,"-",'IGM Paste'!J1172)</f>
        <v>-</v>
      </c>
      <c r="L1171">
        <f>'IGM Paste'!K1172</f>
        <v>0</v>
      </c>
      <c r="M1171" s="20" t="str">
        <f>IF('IGM Paste'!R1172=0,"Flat",'IGM Paste'!R1172)</f>
        <v>Flat</v>
      </c>
      <c r="N1171" s="177">
        <f>'IGM Paste'!AH1172</f>
        <v>0</v>
      </c>
      <c r="O1171" s="403">
        <f>'IGM Paste'!O1172</f>
        <v>0</v>
      </c>
      <c r="P1171">
        <f>'IGM Paste'!BC1172</f>
        <v>0</v>
      </c>
    </row>
    <row r="1172" spans="1:16" x14ac:dyDescent="0.3">
      <c r="A1172" s="334">
        <f>'IGM Paste'!A1173</f>
        <v>0</v>
      </c>
      <c r="B1172">
        <f>'IGM Paste'!Y1173</f>
        <v>0</v>
      </c>
      <c r="C1172">
        <f>'IGM Paste'!C1173</f>
        <v>0</v>
      </c>
      <c r="D1172" s="4">
        <f>'IGM Paste'!D1173</f>
        <v>0</v>
      </c>
      <c r="E1172">
        <f>'IGM Paste'!E1173</f>
        <v>0</v>
      </c>
      <c r="F1172">
        <f>'IGM Paste'!AL1173</f>
        <v>0</v>
      </c>
      <c r="G1172" s="763">
        <f>'IGM Paste'!AB1173</f>
        <v>0</v>
      </c>
      <c r="H1172" s="5">
        <f>'IGM Paste'!F1173</f>
        <v>0</v>
      </c>
      <c r="I1172" t="str">
        <f>IF('IGM Paste'!H1173=0,"-",'IGM Paste'!H1173)</f>
        <v>-</v>
      </c>
      <c r="J1172" t="str">
        <f>IF('IGM Paste'!I1173=0,"-",'IGM Paste'!I1173)</f>
        <v>-</v>
      </c>
      <c r="K1172" t="str">
        <f>IF('IGM Paste'!J1173=0,"-",'IGM Paste'!J1173)</f>
        <v>-</v>
      </c>
      <c r="L1172">
        <f>'IGM Paste'!K1173</f>
        <v>0</v>
      </c>
      <c r="M1172" s="20" t="str">
        <f>IF('IGM Paste'!R1173=0,"Flat",'IGM Paste'!R1173)</f>
        <v>Flat</v>
      </c>
      <c r="N1172" s="177">
        <f>'IGM Paste'!AH1173</f>
        <v>0</v>
      </c>
      <c r="O1172" s="403">
        <f>'IGM Paste'!O1173</f>
        <v>0</v>
      </c>
      <c r="P1172">
        <f>'IGM Paste'!BC1173</f>
        <v>0</v>
      </c>
    </row>
    <row r="1173" spans="1:16" x14ac:dyDescent="0.3">
      <c r="A1173" s="334">
        <f>'IGM Paste'!A1174</f>
        <v>0</v>
      </c>
      <c r="B1173">
        <f>'IGM Paste'!Y1174</f>
        <v>0</v>
      </c>
      <c r="C1173">
        <f>'IGM Paste'!C1174</f>
        <v>0</v>
      </c>
      <c r="D1173" s="4">
        <f>'IGM Paste'!D1174</f>
        <v>0</v>
      </c>
      <c r="E1173">
        <f>'IGM Paste'!E1174</f>
        <v>0</v>
      </c>
      <c r="F1173">
        <f>'IGM Paste'!AL1174</f>
        <v>0</v>
      </c>
      <c r="G1173" s="763">
        <f>'IGM Paste'!AB1174</f>
        <v>0</v>
      </c>
      <c r="H1173" s="5">
        <f>'IGM Paste'!F1174</f>
        <v>0</v>
      </c>
      <c r="I1173" t="str">
        <f>IF('IGM Paste'!H1174=0,"-",'IGM Paste'!H1174)</f>
        <v>-</v>
      </c>
      <c r="J1173" t="str">
        <f>IF('IGM Paste'!I1174=0,"-",'IGM Paste'!I1174)</f>
        <v>-</v>
      </c>
      <c r="K1173" t="str">
        <f>IF('IGM Paste'!J1174=0,"-",'IGM Paste'!J1174)</f>
        <v>-</v>
      </c>
      <c r="L1173">
        <f>'IGM Paste'!K1174</f>
        <v>0</v>
      </c>
      <c r="M1173" s="20" t="str">
        <f>IF('IGM Paste'!R1174=0,"Flat",'IGM Paste'!R1174)</f>
        <v>Flat</v>
      </c>
      <c r="N1173" s="177">
        <f>'IGM Paste'!AH1174</f>
        <v>0</v>
      </c>
      <c r="O1173" s="403">
        <f>'IGM Paste'!O1174</f>
        <v>0</v>
      </c>
      <c r="P1173">
        <f>'IGM Paste'!BC1174</f>
        <v>0</v>
      </c>
    </row>
    <row r="1174" spans="1:16" x14ac:dyDescent="0.3">
      <c r="A1174" s="334">
        <f>'IGM Paste'!A1175</f>
        <v>0</v>
      </c>
      <c r="B1174">
        <f>'IGM Paste'!Y1175</f>
        <v>0</v>
      </c>
      <c r="C1174">
        <f>'IGM Paste'!C1175</f>
        <v>0</v>
      </c>
      <c r="D1174" s="4">
        <f>'IGM Paste'!D1175</f>
        <v>0</v>
      </c>
      <c r="E1174">
        <f>'IGM Paste'!E1175</f>
        <v>0</v>
      </c>
      <c r="F1174">
        <f>'IGM Paste'!AL1175</f>
        <v>0</v>
      </c>
      <c r="G1174" s="763">
        <f>'IGM Paste'!AB1175</f>
        <v>0</v>
      </c>
      <c r="H1174" s="5">
        <f>'IGM Paste'!F1175</f>
        <v>0</v>
      </c>
      <c r="I1174" t="str">
        <f>IF('IGM Paste'!H1175=0,"-",'IGM Paste'!H1175)</f>
        <v>-</v>
      </c>
      <c r="J1174" t="str">
        <f>IF('IGM Paste'!I1175=0,"-",'IGM Paste'!I1175)</f>
        <v>-</v>
      </c>
      <c r="K1174" t="str">
        <f>IF('IGM Paste'!J1175=0,"-",'IGM Paste'!J1175)</f>
        <v>-</v>
      </c>
      <c r="L1174">
        <f>'IGM Paste'!K1175</f>
        <v>0</v>
      </c>
      <c r="M1174" s="20" t="str">
        <f>IF('IGM Paste'!R1175=0,"Flat",'IGM Paste'!R1175)</f>
        <v>Flat</v>
      </c>
      <c r="N1174" s="177">
        <f>'IGM Paste'!AH1175</f>
        <v>0</v>
      </c>
      <c r="O1174" s="403">
        <f>'IGM Paste'!O1175</f>
        <v>0</v>
      </c>
      <c r="P1174">
        <f>'IGM Paste'!BC1175</f>
        <v>0</v>
      </c>
    </row>
    <row r="1175" spans="1:16" x14ac:dyDescent="0.3">
      <c r="A1175" s="334">
        <f>'IGM Paste'!A1176</f>
        <v>0</v>
      </c>
      <c r="B1175">
        <f>'IGM Paste'!Y1176</f>
        <v>0</v>
      </c>
      <c r="C1175">
        <f>'IGM Paste'!C1176</f>
        <v>0</v>
      </c>
      <c r="D1175" s="4">
        <f>'IGM Paste'!D1176</f>
        <v>0</v>
      </c>
      <c r="E1175">
        <f>'IGM Paste'!E1176</f>
        <v>0</v>
      </c>
      <c r="F1175">
        <f>'IGM Paste'!AL1176</f>
        <v>0</v>
      </c>
      <c r="G1175" s="763">
        <f>'IGM Paste'!AB1176</f>
        <v>0</v>
      </c>
      <c r="H1175" s="5">
        <f>'IGM Paste'!F1176</f>
        <v>0</v>
      </c>
      <c r="I1175" t="str">
        <f>IF('IGM Paste'!H1176=0,"-",'IGM Paste'!H1176)</f>
        <v>-</v>
      </c>
      <c r="J1175" t="str">
        <f>IF('IGM Paste'!I1176=0,"-",'IGM Paste'!I1176)</f>
        <v>-</v>
      </c>
      <c r="K1175" t="str">
        <f>IF('IGM Paste'!J1176=0,"-",'IGM Paste'!J1176)</f>
        <v>-</v>
      </c>
      <c r="L1175">
        <f>'IGM Paste'!K1176</f>
        <v>0</v>
      </c>
      <c r="M1175" s="20" t="str">
        <f>IF('IGM Paste'!R1176=0,"Flat",'IGM Paste'!R1176)</f>
        <v>Flat</v>
      </c>
      <c r="N1175" s="177">
        <f>'IGM Paste'!AH1176</f>
        <v>0</v>
      </c>
      <c r="O1175" s="403">
        <f>'IGM Paste'!O1176</f>
        <v>0</v>
      </c>
      <c r="P1175">
        <f>'IGM Paste'!BC1176</f>
        <v>0</v>
      </c>
    </row>
    <row r="1176" spans="1:16" x14ac:dyDescent="0.3">
      <c r="A1176" s="334">
        <f>'IGM Paste'!A1177</f>
        <v>0</v>
      </c>
      <c r="B1176">
        <f>'IGM Paste'!Y1177</f>
        <v>0</v>
      </c>
      <c r="C1176">
        <f>'IGM Paste'!C1177</f>
        <v>0</v>
      </c>
      <c r="D1176" s="4">
        <f>'IGM Paste'!D1177</f>
        <v>0</v>
      </c>
      <c r="E1176">
        <f>'IGM Paste'!E1177</f>
        <v>0</v>
      </c>
      <c r="F1176">
        <f>'IGM Paste'!AL1177</f>
        <v>0</v>
      </c>
      <c r="G1176" s="763">
        <f>'IGM Paste'!AB1177</f>
        <v>0</v>
      </c>
      <c r="H1176" s="5">
        <f>'IGM Paste'!F1177</f>
        <v>0</v>
      </c>
      <c r="I1176" t="str">
        <f>IF('IGM Paste'!H1177=0,"-",'IGM Paste'!H1177)</f>
        <v>-</v>
      </c>
      <c r="J1176" t="str">
        <f>IF('IGM Paste'!I1177=0,"-",'IGM Paste'!I1177)</f>
        <v>-</v>
      </c>
      <c r="K1176" t="str">
        <f>IF('IGM Paste'!J1177=0,"-",'IGM Paste'!J1177)</f>
        <v>-</v>
      </c>
      <c r="L1176">
        <f>'IGM Paste'!K1177</f>
        <v>0</v>
      </c>
      <c r="M1176" s="20" t="str">
        <f>IF('IGM Paste'!R1177=0,"Flat",'IGM Paste'!R1177)</f>
        <v>Flat</v>
      </c>
      <c r="N1176" s="177">
        <f>'IGM Paste'!AH1177</f>
        <v>0</v>
      </c>
      <c r="O1176" s="403">
        <f>'IGM Paste'!O1177</f>
        <v>0</v>
      </c>
      <c r="P1176">
        <f>'IGM Paste'!BC1177</f>
        <v>0</v>
      </c>
    </row>
    <row r="1177" spans="1:16" x14ac:dyDescent="0.3">
      <c r="A1177" s="334">
        <f>'IGM Paste'!A1178</f>
        <v>0</v>
      </c>
      <c r="B1177">
        <f>'IGM Paste'!Y1178</f>
        <v>0</v>
      </c>
      <c r="C1177">
        <f>'IGM Paste'!C1178</f>
        <v>0</v>
      </c>
      <c r="D1177" s="4">
        <f>'IGM Paste'!D1178</f>
        <v>0</v>
      </c>
      <c r="E1177">
        <f>'IGM Paste'!E1178</f>
        <v>0</v>
      </c>
      <c r="F1177">
        <f>'IGM Paste'!AL1178</f>
        <v>0</v>
      </c>
      <c r="G1177" s="763">
        <f>'IGM Paste'!AB1178</f>
        <v>0</v>
      </c>
      <c r="H1177" s="5">
        <f>'IGM Paste'!F1178</f>
        <v>0</v>
      </c>
      <c r="I1177" t="str">
        <f>IF('IGM Paste'!H1178=0,"-",'IGM Paste'!H1178)</f>
        <v>-</v>
      </c>
      <c r="J1177" t="str">
        <f>IF('IGM Paste'!I1178=0,"-",'IGM Paste'!I1178)</f>
        <v>-</v>
      </c>
      <c r="K1177" t="str">
        <f>IF('IGM Paste'!J1178=0,"-",'IGM Paste'!J1178)</f>
        <v>-</v>
      </c>
      <c r="L1177">
        <f>'IGM Paste'!K1178</f>
        <v>0</v>
      </c>
      <c r="M1177" s="20" t="str">
        <f>IF('IGM Paste'!R1178=0,"Flat",'IGM Paste'!R1178)</f>
        <v>Flat</v>
      </c>
      <c r="N1177" s="177">
        <f>'IGM Paste'!AH1178</f>
        <v>0</v>
      </c>
      <c r="O1177" s="403">
        <f>'IGM Paste'!O1178</f>
        <v>0</v>
      </c>
      <c r="P1177">
        <f>'IGM Paste'!BC1178</f>
        <v>0</v>
      </c>
    </row>
    <row r="1178" spans="1:16" x14ac:dyDescent="0.3">
      <c r="A1178" s="334">
        <f>'IGM Paste'!A1179</f>
        <v>0</v>
      </c>
      <c r="B1178">
        <f>'IGM Paste'!Y1179</f>
        <v>0</v>
      </c>
      <c r="C1178">
        <f>'IGM Paste'!C1179</f>
        <v>0</v>
      </c>
      <c r="D1178" s="4">
        <f>'IGM Paste'!D1179</f>
        <v>0</v>
      </c>
      <c r="E1178">
        <f>'IGM Paste'!E1179</f>
        <v>0</v>
      </c>
      <c r="F1178">
        <f>'IGM Paste'!AL1179</f>
        <v>0</v>
      </c>
      <c r="G1178" s="763">
        <f>'IGM Paste'!AB1179</f>
        <v>0</v>
      </c>
      <c r="H1178" s="5">
        <f>'IGM Paste'!F1179</f>
        <v>0</v>
      </c>
      <c r="I1178" t="str">
        <f>IF('IGM Paste'!H1179=0,"-",'IGM Paste'!H1179)</f>
        <v>-</v>
      </c>
      <c r="J1178" t="str">
        <f>IF('IGM Paste'!I1179=0,"-",'IGM Paste'!I1179)</f>
        <v>-</v>
      </c>
      <c r="K1178" t="str">
        <f>IF('IGM Paste'!J1179=0,"-",'IGM Paste'!J1179)</f>
        <v>-</v>
      </c>
      <c r="L1178">
        <f>'IGM Paste'!K1179</f>
        <v>0</v>
      </c>
      <c r="M1178" s="20" t="str">
        <f>IF('IGM Paste'!R1179=0,"Flat",'IGM Paste'!R1179)</f>
        <v>Flat</v>
      </c>
      <c r="N1178" s="177">
        <f>'IGM Paste'!AH1179</f>
        <v>0</v>
      </c>
      <c r="O1178" s="403">
        <f>'IGM Paste'!O1179</f>
        <v>0</v>
      </c>
      <c r="P1178">
        <f>'IGM Paste'!BC1179</f>
        <v>0</v>
      </c>
    </row>
    <row r="1179" spans="1:16" x14ac:dyDescent="0.3">
      <c r="A1179" s="334">
        <f>'IGM Paste'!A1180</f>
        <v>0</v>
      </c>
      <c r="B1179">
        <f>'IGM Paste'!Y1180</f>
        <v>0</v>
      </c>
      <c r="C1179">
        <f>'IGM Paste'!C1180</f>
        <v>0</v>
      </c>
      <c r="D1179" s="4">
        <f>'IGM Paste'!D1180</f>
        <v>0</v>
      </c>
      <c r="E1179">
        <f>'IGM Paste'!E1180</f>
        <v>0</v>
      </c>
      <c r="F1179">
        <f>'IGM Paste'!AL1180</f>
        <v>0</v>
      </c>
      <c r="G1179" s="763">
        <f>'IGM Paste'!AB1180</f>
        <v>0</v>
      </c>
      <c r="H1179" s="5">
        <f>'IGM Paste'!F1180</f>
        <v>0</v>
      </c>
      <c r="I1179" t="str">
        <f>IF('IGM Paste'!H1180=0,"-",'IGM Paste'!H1180)</f>
        <v>-</v>
      </c>
      <c r="J1179" t="str">
        <f>IF('IGM Paste'!I1180=0,"-",'IGM Paste'!I1180)</f>
        <v>-</v>
      </c>
      <c r="K1179" t="str">
        <f>IF('IGM Paste'!J1180=0,"-",'IGM Paste'!J1180)</f>
        <v>-</v>
      </c>
      <c r="L1179">
        <f>'IGM Paste'!K1180</f>
        <v>0</v>
      </c>
      <c r="M1179" s="20" t="str">
        <f>IF('IGM Paste'!R1180=0,"Flat",'IGM Paste'!R1180)</f>
        <v>Flat</v>
      </c>
      <c r="N1179" s="177">
        <f>'IGM Paste'!AH1180</f>
        <v>0</v>
      </c>
      <c r="O1179" s="403">
        <f>'IGM Paste'!O1180</f>
        <v>0</v>
      </c>
      <c r="P1179">
        <f>'IGM Paste'!BC1180</f>
        <v>0</v>
      </c>
    </row>
    <row r="1180" spans="1:16" x14ac:dyDescent="0.3">
      <c r="A1180" s="334">
        <f>'IGM Paste'!A1181</f>
        <v>0</v>
      </c>
      <c r="B1180">
        <f>'IGM Paste'!Y1181</f>
        <v>0</v>
      </c>
      <c r="C1180">
        <f>'IGM Paste'!C1181</f>
        <v>0</v>
      </c>
      <c r="D1180" s="4">
        <f>'IGM Paste'!D1181</f>
        <v>0</v>
      </c>
      <c r="E1180">
        <f>'IGM Paste'!E1181</f>
        <v>0</v>
      </c>
      <c r="F1180">
        <f>'IGM Paste'!AL1181</f>
        <v>0</v>
      </c>
      <c r="G1180" s="763">
        <f>'IGM Paste'!AB1181</f>
        <v>0</v>
      </c>
      <c r="H1180" s="5">
        <f>'IGM Paste'!F1181</f>
        <v>0</v>
      </c>
      <c r="I1180" t="str">
        <f>IF('IGM Paste'!H1181=0,"-",'IGM Paste'!H1181)</f>
        <v>-</v>
      </c>
      <c r="J1180" t="str">
        <f>IF('IGM Paste'!I1181=0,"-",'IGM Paste'!I1181)</f>
        <v>-</v>
      </c>
      <c r="K1180" t="str">
        <f>IF('IGM Paste'!J1181=0,"-",'IGM Paste'!J1181)</f>
        <v>-</v>
      </c>
      <c r="L1180">
        <f>'IGM Paste'!K1181</f>
        <v>0</v>
      </c>
      <c r="M1180" s="20" t="str">
        <f>IF('IGM Paste'!R1181=0,"Flat",'IGM Paste'!R1181)</f>
        <v>Flat</v>
      </c>
      <c r="N1180" s="177">
        <f>'IGM Paste'!AH1181</f>
        <v>0</v>
      </c>
      <c r="O1180" s="403">
        <f>'IGM Paste'!O1181</f>
        <v>0</v>
      </c>
      <c r="P1180">
        <f>'IGM Paste'!BC1181</f>
        <v>0</v>
      </c>
    </row>
    <row r="1181" spans="1:16" x14ac:dyDescent="0.3">
      <c r="A1181" s="334">
        <f>'IGM Paste'!A1182</f>
        <v>0</v>
      </c>
      <c r="B1181">
        <f>'IGM Paste'!Y1182</f>
        <v>0</v>
      </c>
      <c r="C1181">
        <f>'IGM Paste'!C1182</f>
        <v>0</v>
      </c>
      <c r="D1181" s="4">
        <f>'IGM Paste'!D1182</f>
        <v>0</v>
      </c>
      <c r="E1181">
        <f>'IGM Paste'!E1182</f>
        <v>0</v>
      </c>
      <c r="F1181">
        <f>'IGM Paste'!AL1182</f>
        <v>0</v>
      </c>
      <c r="G1181" s="763">
        <f>'IGM Paste'!AB1182</f>
        <v>0</v>
      </c>
      <c r="H1181" s="5">
        <f>'IGM Paste'!F1182</f>
        <v>0</v>
      </c>
      <c r="I1181" t="str">
        <f>IF('IGM Paste'!H1182=0,"-",'IGM Paste'!H1182)</f>
        <v>-</v>
      </c>
      <c r="J1181" t="str">
        <f>IF('IGM Paste'!I1182=0,"-",'IGM Paste'!I1182)</f>
        <v>-</v>
      </c>
      <c r="K1181" t="str">
        <f>IF('IGM Paste'!J1182=0,"-",'IGM Paste'!J1182)</f>
        <v>-</v>
      </c>
      <c r="L1181">
        <f>'IGM Paste'!K1182</f>
        <v>0</v>
      </c>
      <c r="M1181" s="20" t="str">
        <f>IF('IGM Paste'!R1182=0,"Flat",'IGM Paste'!R1182)</f>
        <v>Flat</v>
      </c>
      <c r="N1181" s="177">
        <f>'IGM Paste'!AH1182</f>
        <v>0</v>
      </c>
      <c r="O1181" s="403">
        <f>'IGM Paste'!O1182</f>
        <v>0</v>
      </c>
      <c r="P1181">
        <f>'IGM Paste'!BC1182</f>
        <v>0</v>
      </c>
    </row>
    <row r="1182" spans="1:16" x14ac:dyDescent="0.3">
      <c r="A1182" s="334">
        <f>'IGM Paste'!A1183</f>
        <v>0</v>
      </c>
      <c r="B1182">
        <f>'IGM Paste'!Y1183</f>
        <v>0</v>
      </c>
      <c r="C1182">
        <f>'IGM Paste'!C1183</f>
        <v>0</v>
      </c>
      <c r="D1182" s="4">
        <f>'IGM Paste'!D1183</f>
        <v>0</v>
      </c>
      <c r="E1182">
        <f>'IGM Paste'!E1183</f>
        <v>0</v>
      </c>
      <c r="F1182">
        <f>'IGM Paste'!AL1183</f>
        <v>0</v>
      </c>
      <c r="G1182" s="763">
        <f>'IGM Paste'!AB1183</f>
        <v>0</v>
      </c>
      <c r="H1182" s="5">
        <f>'IGM Paste'!F1183</f>
        <v>0</v>
      </c>
      <c r="I1182" t="str">
        <f>IF('IGM Paste'!H1183=0,"-",'IGM Paste'!H1183)</f>
        <v>-</v>
      </c>
      <c r="J1182" t="str">
        <f>IF('IGM Paste'!I1183=0,"-",'IGM Paste'!I1183)</f>
        <v>-</v>
      </c>
      <c r="K1182" t="str">
        <f>IF('IGM Paste'!J1183=0,"-",'IGM Paste'!J1183)</f>
        <v>-</v>
      </c>
      <c r="L1182">
        <f>'IGM Paste'!K1183</f>
        <v>0</v>
      </c>
      <c r="M1182" s="20" t="str">
        <f>IF('IGM Paste'!R1183=0,"Flat",'IGM Paste'!R1183)</f>
        <v>Flat</v>
      </c>
      <c r="N1182" s="177">
        <f>'IGM Paste'!AH1183</f>
        <v>0</v>
      </c>
      <c r="O1182" s="403">
        <f>'IGM Paste'!O1183</f>
        <v>0</v>
      </c>
      <c r="P1182">
        <f>'IGM Paste'!BC1183</f>
        <v>0</v>
      </c>
    </row>
    <row r="1183" spans="1:16" x14ac:dyDescent="0.3">
      <c r="A1183" s="334">
        <f>'IGM Paste'!A1184</f>
        <v>0</v>
      </c>
      <c r="B1183">
        <f>'IGM Paste'!Y1184</f>
        <v>0</v>
      </c>
      <c r="C1183">
        <f>'IGM Paste'!C1184</f>
        <v>0</v>
      </c>
      <c r="D1183" s="4">
        <f>'IGM Paste'!D1184</f>
        <v>0</v>
      </c>
      <c r="E1183">
        <f>'IGM Paste'!E1184</f>
        <v>0</v>
      </c>
      <c r="F1183">
        <f>'IGM Paste'!AL1184</f>
        <v>0</v>
      </c>
      <c r="G1183" s="763">
        <f>'IGM Paste'!AB1184</f>
        <v>0</v>
      </c>
      <c r="H1183" s="5">
        <f>'IGM Paste'!F1184</f>
        <v>0</v>
      </c>
      <c r="I1183" t="str">
        <f>IF('IGM Paste'!H1184=0,"-",'IGM Paste'!H1184)</f>
        <v>-</v>
      </c>
      <c r="J1183" t="str">
        <f>IF('IGM Paste'!I1184=0,"-",'IGM Paste'!I1184)</f>
        <v>-</v>
      </c>
      <c r="K1183" t="str">
        <f>IF('IGM Paste'!J1184=0,"-",'IGM Paste'!J1184)</f>
        <v>-</v>
      </c>
      <c r="L1183">
        <f>'IGM Paste'!K1184</f>
        <v>0</v>
      </c>
      <c r="M1183" s="20" t="str">
        <f>IF('IGM Paste'!R1184=0,"Flat",'IGM Paste'!R1184)</f>
        <v>Flat</v>
      </c>
      <c r="N1183" s="177">
        <f>'IGM Paste'!AH1184</f>
        <v>0</v>
      </c>
      <c r="O1183" s="403">
        <f>'IGM Paste'!O1184</f>
        <v>0</v>
      </c>
      <c r="P1183">
        <f>'IGM Paste'!BC1184</f>
        <v>0</v>
      </c>
    </row>
    <row r="1184" spans="1:16" x14ac:dyDescent="0.3">
      <c r="A1184" s="334">
        <f>'IGM Paste'!A1185</f>
        <v>0</v>
      </c>
      <c r="B1184">
        <f>'IGM Paste'!Y1185</f>
        <v>0</v>
      </c>
      <c r="C1184">
        <f>'IGM Paste'!C1185</f>
        <v>0</v>
      </c>
      <c r="D1184" s="4">
        <f>'IGM Paste'!D1185</f>
        <v>0</v>
      </c>
      <c r="E1184">
        <f>'IGM Paste'!E1185</f>
        <v>0</v>
      </c>
      <c r="F1184">
        <f>'IGM Paste'!AL1185</f>
        <v>0</v>
      </c>
      <c r="G1184" s="763">
        <f>'IGM Paste'!AB1185</f>
        <v>0</v>
      </c>
      <c r="H1184" s="5">
        <f>'IGM Paste'!F1185</f>
        <v>0</v>
      </c>
      <c r="I1184" t="str">
        <f>IF('IGM Paste'!H1185=0,"-",'IGM Paste'!H1185)</f>
        <v>-</v>
      </c>
      <c r="J1184" t="str">
        <f>IF('IGM Paste'!I1185=0,"-",'IGM Paste'!I1185)</f>
        <v>-</v>
      </c>
      <c r="K1184" t="str">
        <f>IF('IGM Paste'!J1185=0,"-",'IGM Paste'!J1185)</f>
        <v>-</v>
      </c>
      <c r="L1184">
        <f>'IGM Paste'!K1185</f>
        <v>0</v>
      </c>
      <c r="M1184" s="20" t="str">
        <f>IF('IGM Paste'!R1185=0,"Flat",'IGM Paste'!R1185)</f>
        <v>Flat</v>
      </c>
      <c r="N1184" s="177">
        <f>'IGM Paste'!AH1185</f>
        <v>0</v>
      </c>
      <c r="O1184" s="403">
        <f>'IGM Paste'!O1185</f>
        <v>0</v>
      </c>
      <c r="P1184">
        <f>'IGM Paste'!BC1185</f>
        <v>0</v>
      </c>
    </row>
    <row r="1185" spans="1:16" x14ac:dyDescent="0.3">
      <c r="A1185" s="334">
        <f>'IGM Paste'!A1186</f>
        <v>0</v>
      </c>
      <c r="B1185">
        <f>'IGM Paste'!Y1186</f>
        <v>0</v>
      </c>
      <c r="C1185">
        <f>'IGM Paste'!C1186</f>
        <v>0</v>
      </c>
      <c r="D1185" s="4">
        <f>'IGM Paste'!D1186</f>
        <v>0</v>
      </c>
      <c r="E1185">
        <f>'IGM Paste'!E1186</f>
        <v>0</v>
      </c>
      <c r="F1185">
        <f>'IGM Paste'!AL1186</f>
        <v>0</v>
      </c>
      <c r="G1185" s="763">
        <f>'IGM Paste'!AB1186</f>
        <v>0</v>
      </c>
      <c r="H1185" s="5">
        <f>'IGM Paste'!F1186</f>
        <v>0</v>
      </c>
      <c r="I1185" t="str">
        <f>IF('IGM Paste'!H1186=0,"-",'IGM Paste'!H1186)</f>
        <v>-</v>
      </c>
      <c r="J1185" t="str">
        <f>IF('IGM Paste'!I1186=0,"-",'IGM Paste'!I1186)</f>
        <v>-</v>
      </c>
      <c r="K1185" t="str">
        <f>IF('IGM Paste'!J1186=0,"-",'IGM Paste'!J1186)</f>
        <v>-</v>
      </c>
      <c r="L1185">
        <f>'IGM Paste'!K1186</f>
        <v>0</v>
      </c>
      <c r="M1185" s="20" t="str">
        <f>IF('IGM Paste'!R1186=0,"Flat",'IGM Paste'!R1186)</f>
        <v>Flat</v>
      </c>
      <c r="N1185" s="177">
        <f>'IGM Paste'!AH1186</f>
        <v>0</v>
      </c>
      <c r="O1185" s="403">
        <f>'IGM Paste'!O1186</f>
        <v>0</v>
      </c>
      <c r="P1185">
        <f>'IGM Paste'!BC1186</f>
        <v>0</v>
      </c>
    </row>
    <row r="1186" spans="1:16" x14ac:dyDescent="0.3">
      <c r="A1186" s="334">
        <f>'IGM Paste'!A1187</f>
        <v>0</v>
      </c>
      <c r="B1186">
        <f>'IGM Paste'!Y1187</f>
        <v>0</v>
      </c>
      <c r="C1186">
        <f>'IGM Paste'!C1187</f>
        <v>0</v>
      </c>
      <c r="D1186" s="4">
        <f>'IGM Paste'!D1187</f>
        <v>0</v>
      </c>
      <c r="E1186">
        <f>'IGM Paste'!E1187</f>
        <v>0</v>
      </c>
      <c r="F1186">
        <f>'IGM Paste'!AL1187</f>
        <v>0</v>
      </c>
      <c r="G1186" s="763">
        <f>'IGM Paste'!AB1187</f>
        <v>0</v>
      </c>
      <c r="H1186" s="5">
        <f>'IGM Paste'!F1187</f>
        <v>0</v>
      </c>
      <c r="I1186" t="str">
        <f>IF('IGM Paste'!H1187=0,"-",'IGM Paste'!H1187)</f>
        <v>-</v>
      </c>
      <c r="J1186" t="str">
        <f>IF('IGM Paste'!I1187=0,"-",'IGM Paste'!I1187)</f>
        <v>-</v>
      </c>
      <c r="K1186" t="str">
        <f>IF('IGM Paste'!J1187=0,"-",'IGM Paste'!J1187)</f>
        <v>-</v>
      </c>
      <c r="L1186">
        <f>'IGM Paste'!K1187</f>
        <v>0</v>
      </c>
      <c r="M1186" s="20" t="str">
        <f>IF('IGM Paste'!R1187=0,"Flat",'IGM Paste'!R1187)</f>
        <v>Flat</v>
      </c>
      <c r="N1186" s="177">
        <f>'IGM Paste'!AH1187</f>
        <v>0</v>
      </c>
      <c r="O1186" s="403">
        <f>'IGM Paste'!O1187</f>
        <v>0</v>
      </c>
      <c r="P1186">
        <f>'IGM Paste'!BC1187</f>
        <v>0</v>
      </c>
    </row>
    <row r="1187" spans="1:16" x14ac:dyDescent="0.3">
      <c r="A1187" s="334">
        <f>'IGM Paste'!A1188</f>
        <v>0</v>
      </c>
      <c r="B1187">
        <f>'IGM Paste'!Y1188</f>
        <v>0</v>
      </c>
      <c r="C1187">
        <f>'IGM Paste'!C1188</f>
        <v>0</v>
      </c>
      <c r="D1187" s="4">
        <f>'IGM Paste'!D1188</f>
        <v>0</v>
      </c>
      <c r="E1187">
        <f>'IGM Paste'!E1188</f>
        <v>0</v>
      </c>
      <c r="F1187">
        <f>'IGM Paste'!AL1188</f>
        <v>0</v>
      </c>
      <c r="G1187" s="763">
        <f>'IGM Paste'!AB1188</f>
        <v>0</v>
      </c>
      <c r="H1187" s="5">
        <f>'IGM Paste'!F1188</f>
        <v>0</v>
      </c>
      <c r="I1187" t="str">
        <f>IF('IGM Paste'!H1188=0,"-",'IGM Paste'!H1188)</f>
        <v>-</v>
      </c>
      <c r="J1187" t="str">
        <f>IF('IGM Paste'!I1188=0,"-",'IGM Paste'!I1188)</f>
        <v>-</v>
      </c>
      <c r="K1187" t="str">
        <f>IF('IGM Paste'!J1188=0,"-",'IGM Paste'!J1188)</f>
        <v>-</v>
      </c>
      <c r="L1187">
        <f>'IGM Paste'!K1188</f>
        <v>0</v>
      </c>
      <c r="M1187" s="20" t="str">
        <f>IF('IGM Paste'!R1188=0,"Flat",'IGM Paste'!R1188)</f>
        <v>Flat</v>
      </c>
      <c r="N1187" s="177">
        <f>'IGM Paste'!AH1188</f>
        <v>0</v>
      </c>
      <c r="O1187" s="403">
        <f>'IGM Paste'!O1188</f>
        <v>0</v>
      </c>
      <c r="P1187">
        <f>'IGM Paste'!BC1188</f>
        <v>0</v>
      </c>
    </row>
    <row r="1188" spans="1:16" x14ac:dyDescent="0.3">
      <c r="A1188" s="334">
        <f>'IGM Paste'!A1189</f>
        <v>0</v>
      </c>
      <c r="B1188">
        <f>'IGM Paste'!Y1189</f>
        <v>0</v>
      </c>
      <c r="C1188">
        <f>'IGM Paste'!C1189</f>
        <v>0</v>
      </c>
      <c r="D1188" s="4">
        <f>'IGM Paste'!D1189</f>
        <v>0</v>
      </c>
      <c r="E1188">
        <f>'IGM Paste'!E1189</f>
        <v>0</v>
      </c>
      <c r="F1188">
        <f>'IGM Paste'!AL1189</f>
        <v>0</v>
      </c>
      <c r="G1188" s="763">
        <f>'IGM Paste'!AB1189</f>
        <v>0</v>
      </c>
      <c r="H1188" s="5">
        <f>'IGM Paste'!F1189</f>
        <v>0</v>
      </c>
      <c r="I1188" t="str">
        <f>IF('IGM Paste'!H1189=0,"-",'IGM Paste'!H1189)</f>
        <v>-</v>
      </c>
      <c r="J1188" t="str">
        <f>IF('IGM Paste'!I1189=0,"-",'IGM Paste'!I1189)</f>
        <v>-</v>
      </c>
      <c r="K1188" t="str">
        <f>IF('IGM Paste'!J1189=0,"-",'IGM Paste'!J1189)</f>
        <v>-</v>
      </c>
      <c r="L1188">
        <f>'IGM Paste'!K1189</f>
        <v>0</v>
      </c>
      <c r="M1188" s="20" t="str">
        <f>IF('IGM Paste'!R1189=0,"Flat",'IGM Paste'!R1189)</f>
        <v>Flat</v>
      </c>
      <c r="N1188" s="177">
        <f>'IGM Paste'!AH1189</f>
        <v>0</v>
      </c>
      <c r="O1188" s="403">
        <f>'IGM Paste'!O1189</f>
        <v>0</v>
      </c>
      <c r="P1188">
        <f>'IGM Paste'!BC1189</f>
        <v>0</v>
      </c>
    </row>
    <row r="1189" spans="1:16" x14ac:dyDescent="0.3">
      <c r="A1189" s="334">
        <f>'IGM Paste'!A1190</f>
        <v>0</v>
      </c>
      <c r="B1189">
        <f>'IGM Paste'!Y1190</f>
        <v>0</v>
      </c>
      <c r="C1189">
        <f>'IGM Paste'!C1190</f>
        <v>0</v>
      </c>
      <c r="D1189" s="4">
        <f>'IGM Paste'!D1190</f>
        <v>0</v>
      </c>
      <c r="E1189">
        <f>'IGM Paste'!E1190</f>
        <v>0</v>
      </c>
      <c r="F1189">
        <f>'IGM Paste'!AL1190</f>
        <v>0</v>
      </c>
      <c r="G1189" s="763">
        <f>'IGM Paste'!AB1190</f>
        <v>0</v>
      </c>
      <c r="H1189" s="5">
        <f>'IGM Paste'!F1190</f>
        <v>0</v>
      </c>
      <c r="I1189" t="str">
        <f>IF('IGM Paste'!H1190=0,"-",'IGM Paste'!H1190)</f>
        <v>-</v>
      </c>
      <c r="J1189" t="str">
        <f>IF('IGM Paste'!I1190=0,"-",'IGM Paste'!I1190)</f>
        <v>-</v>
      </c>
      <c r="K1189" t="str">
        <f>IF('IGM Paste'!J1190=0,"-",'IGM Paste'!J1190)</f>
        <v>-</v>
      </c>
      <c r="L1189">
        <f>'IGM Paste'!K1190</f>
        <v>0</v>
      </c>
      <c r="M1189" s="20" t="str">
        <f>IF('IGM Paste'!R1190=0,"Flat",'IGM Paste'!R1190)</f>
        <v>Flat</v>
      </c>
      <c r="N1189" s="177">
        <f>'IGM Paste'!AH1190</f>
        <v>0</v>
      </c>
      <c r="O1189" s="403">
        <f>'IGM Paste'!O1190</f>
        <v>0</v>
      </c>
      <c r="P1189">
        <f>'IGM Paste'!BC1190</f>
        <v>0</v>
      </c>
    </row>
    <row r="1190" spans="1:16" x14ac:dyDescent="0.3">
      <c r="A1190" s="334">
        <f>'IGM Paste'!A1191</f>
        <v>0</v>
      </c>
      <c r="B1190">
        <f>'IGM Paste'!Y1191</f>
        <v>0</v>
      </c>
      <c r="C1190">
        <f>'IGM Paste'!C1191</f>
        <v>0</v>
      </c>
      <c r="D1190" s="4">
        <f>'IGM Paste'!D1191</f>
        <v>0</v>
      </c>
      <c r="E1190">
        <f>'IGM Paste'!E1191</f>
        <v>0</v>
      </c>
      <c r="F1190">
        <f>'IGM Paste'!AL1191</f>
        <v>0</v>
      </c>
      <c r="G1190" s="763">
        <f>'IGM Paste'!AB1191</f>
        <v>0</v>
      </c>
      <c r="H1190" s="5">
        <f>'IGM Paste'!F1191</f>
        <v>0</v>
      </c>
      <c r="I1190" t="str">
        <f>IF('IGM Paste'!H1191=0,"-",'IGM Paste'!H1191)</f>
        <v>-</v>
      </c>
      <c r="J1190" t="str">
        <f>IF('IGM Paste'!I1191=0,"-",'IGM Paste'!I1191)</f>
        <v>-</v>
      </c>
      <c r="K1190" t="str">
        <f>IF('IGM Paste'!J1191=0,"-",'IGM Paste'!J1191)</f>
        <v>-</v>
      </c>
      <c r="L1190">
        <f>'IGM Paste'!K1191</f>
        <v>0</v>
      </c>
      <c r="M1190" s="20" t="str">
        <f>IF('IGM Paste'!R1191=0,"Flat",'IGM Paste'!R1191)</f>
        <v>Flat</v>
      </c>
      <c r="N1190" s="177">
        <f>'IGM Paste'!AH1191</f>
        <v>0</v>
      </c>
      <c r="O1190" s="403">
        <f>'IGM Paste'!O1191</f>
        <v>0</v>
      </c>
      <c r="P1190">
        <f>'IGM Paste'!BC1191</f>
        <v>0</v>
      </c>
    </row>
    <row r="1191" spans="1:16" x14ac:dyDescent="0.3">
      <c r="A1191" s="334">
        <f>'IGM Paste'!A1192</f>
        <v>0</v>
      </c>
      <c r="B1191">
        <f>'IGM Paste'!Y1192</f>
        <v>0</v>
      </c>
      <c r="C1191">
        <f>'IGM Paste'!C1192</f>
        <v>0</v>
      </c>
      <c r="D1191" s="4">
        <f>'IGM Paste'!D1192</f>
        <v>0</v>
      </c>
      <c r="E1191">
        <f>'IGM Paste'!E1192</f>
        <v>0</v>
      </c>
      <c r="F1191">
        <f>'IGM Paste'!AL1192</f>
        <v>0</v>
      </c>
      <c r="G1191" s="763">
        <f>'IGM Paste'!AB1192</f>
        <v>0</v>
      </c>
      <c r="H1191" s="5">
        <f>'IGM Paste'!F1192</f>
        <v>0</v>
      </c>
      <c r="I1191" t="str">
        <f>IF('IGM Paste'!H1192=0,"-",'IGM Paste'!H1192)</f>
        <v>-</v>
      </c>
      <c r="J1191" t="str">
        <f>IF('IGM Paste'!I1192=0,"-",'IGM Paste'!I1192)</f>
        <v>-</v>
      </c>
      <c r="K1191" t="str">
        <f>IF('IGM Paste'!J1192=0,"-",'IGM Paste'!J1192)</f>
        <v>-</v>
      </c>
      <c r="L1191">
        <f>'IGM Paste'!K1192</f>
        <v>0</v>
      </c>
      <c r="M1191" s="20" t="str">
        <f>IF('IGM Paste'!R1192=0,"Flat",'IGM Paste'!R1192)</f>
        <v>Flat</v>
      </c>
      <c r="N1191" s="177">
        <f>'IGM Paste'!AH1192</f>
        <v>0</v>
      </c>
      <c r="O1191" s="403">
        <f>'IGM Paste'!O1192</f>
        <v>0</v>
      </c>
      <c r="P1191">
        <f>'IGM Paste'!BC1192</f>
        <v>0</v>
      </c>
    </row>
    <row r="1192" spans="1:16" x14ac:dyDescent="0.3">
      <c r="A1192" s="334">
        <f>'IGM Paste'!A1193</f>
        <v>0</v>
      </c>
      <c r="B1192">
        <f>'IGM Paste'!Y1193</f>
        <v>0</v>
      </c>
      <c r="C1192">
        <f>'IGM Paste'!C1193</f>
        <v>0</v>
      </c>
      <c r="D1192" s="4">
        <f>'IGM Paste'!D1193</f>
        <v>0</v>
      </c>
      <c r="E1192">
        <f>'IGM Paste'!E1193</f>
        <v>0</v>
      </c>
      <c r="F1192">
        <f>'IGM Paste'!AL1193</f>
        <v>0</v>
      </c>
      <c r="G1192" s="763">
        <f>'IGM Paste'!AB1193</f>
        <v>0</v>
      </c>
      <c r="H1192" s="5">
        <f>'IGM Paste'!F1193</f>
        <v>0</v>
      </c>
      <c r="I1192" t="str">
        <f>IF('IGM Paste'!H1193=0,"-",'IGM Paste'!H1193)</f>
        <v>-</v>
      </c>
      <c r="J1192" t="str">
        <f>IF('IGM Paste'!I1193=0,"-",'IGM Paste'!I1193)</f>
        <v>-</v>
      </c>
      <c r="K1192" t="str">
        <f>IF('IGM Paste'!J1193=0,"-",'IGM Paste'!J1193)</f>
        <v>-</v>
      </c>
      <c r="L1192">
        <f>'IGM Paste'!K1193</f>
        <v>0</v>
      </c>
      <c r="M1192" s="20" t="str">
        <f>IF('IGM Paste'!R1193=0,"Flat",'IGM Paste'!R1193)</f>
        <v>Flat</v>
      </c>
      <c r="N1192" s="177">
        <f>'IGM Paste'!AH1193</f>
        <v>0</v>
      </c>
      <c r="O1192" s="403">
        <f>'IGM Paste'!O1193</f>
        <v>0</v>
      </c>
      <c r="P1192">
        <f>'IGM Paste'!BC1193</f>
        <v>0</v>
      </c>
    </row>
    <row r="1193" spans="1:16" x14ac:dyDescent="0.3">
      <c r="A1193" s="334">
        <f>'IGM Paste'!A1194</f>
        <v>0</v>
      </c>
      <c r="B1193">
        <f>'IGM Paste'!Y1194</f>
        <v>0</v>
      </c>
      <c r="C1193">
        <f>'IGM Paste'!C1194</f>
        <v>0</v>
      </c>
      <c r="D1193" s="4">
        <f>'IGM Paste'!D1194</f>
        <v>0</v>
      </c>
      <c r="E1193">
        <f>'IGM Paste'!E1194</f>
        <v>0</v>
      </c>
      <c r="F1193">
        <f>'IGM Paste'!AL1194</f>
        <v>0</v>
      </c>
      <c r="G1193" s="763">
        <f>'IGM Paste'!AB1194</f>
        <v>0</v>
      </c>
      <c r="H1193" s="5">
        <f>'IGM Paste'!F1194</f>
        <v>0</v>
      </c>
      <c r="I1193" t="str">
        <f>IF('IGM Paste'!H1194=0,"-",'IGM Paste'!H1194)</f>
        <v>-</v>
      </c>
      <c r="J1193" t="str">
        <f>IF('IGM Paste'!I1194=0,"-",'IGM Paste'!I1194)</f>
        <v>-</v>
      </c>
      <c r="K1193" t="str">
        <f>IF('IGM Paste'!J1194=0,"-",'IGM Paste'!J1194)</f>
        <v>-</v>
      </c>
      <c r="L1193">
        <f>'IGM Paste'!K1194</f>
        <v>0</v>
      </c>
      <c r="M1193" s="20" t="str">
        <f>IF('IGM Paste'!R1194=0,"Flat",'IGM Paste'!R1194)</f>
        <v>Flat</v>
      </c>
      <c r="N1193" s="177">
        <f>'IGM Paste'!AH1194</f>
        <v>0</v>
      </c>
      <c r="O1193" s="403">
        <f>'IGM Paste'!O1194</f>
        <v>0</v>
      </c>
      <c r="P1193">
        <f>'IGM Paste'!BC1194</f>
        <v>0</v>
      </c>
    </row>
    <row r="1194" spans="1:16" x14ac:dyDescent="0.3">
      <c r="A1194" s="334">
        <f>'IGM Paste'!A1195</f>
        <v>0</v>
      </c>
      <c r="B1194">
        <f>'IGM Paste'!Y1195</f>
        <v>0</v>
      </c>
      <c r="C1194">
        <f>'IGM Paste'!C1195</f>
        <v>0</v>
      </c>
      <c r="D1194" s="4">
        <f>'IGM Paste'!D1195</f>
        <v>0</v>
      </c>
      <c r="E1194">
        <f>'IGM Paste'!E1195</f>
        <v>0</v>
      </c>
      <c r="F1194">
        <f>'IGM Paste'!AL1195</f>
        <v>0</v>
      </c>
      <c r="G1194" s="763">
        <f>'IGM Paste'!AB1195</f>
        <v>0</v>
      </c>
      <c r="H1194" s="5">
        <f>'IGM Paste'!F1195</f>
        <v>0</v>
      </c>
      <c r="I1194" t="str">
        <f>IF('IGM Paste'!H1195=0,"-",'IGM Paste'!H1195)</f>
        <v>-</v>
      </c>
      <c r="J1194" t="str">
        <f>IF('IGM Paste'!I1195=0,"-",'IGM Paste'!I1195)</f>
        <v>-</v>
      </c>
      <c r="K1194" t="str">
        <f>IF('IGM Paste'!J1195=0,"-",'IGM Paste'!J1195)</f>
        <v>-</v>
      </c>
      <c r="L1194">
        <f>'IGM Paste'!K1195</f>
        <v>0</v>
      </c>
      <c r="M1194" s="20" t="str">
        <f>IF('IGM Paste'!R1195=0,"Flat",'IGM Paste'!R1195)</f>
        <v>Flat</v>
      </c>
      <c r="N1194" s="177">
        <f>'IGM Paste'!AH1195</f>
        <v>0</v>
      </c>
      <c r="O1194" s="403">
        <f>'IGM Paste'!O1195</f>
        <v>0</v>
      </c>
      <c r="P1194">
        <f>'IGM Paste'!BC1195</f>
        <v>0</v>
      </c>
    </row>
    <row r="1195" spans="1:16" x14ac:dyDescent="0.3">
      <c r="A1195" s="334">
        <f>'IGM Paste'!A1196</f>
        <v>0</v>
      </c>
      <c r="B1195">
        <f>'IGM Paste'!Y1196</f>
        <v>0</v>
      </c>
      <c r="C1195">
        <f>'IGM Paste'!C1196</f>
        <v>0</v>
      </c>
      <c r="D1195" s="4">
        <f>'IGM Paste'!D1196</f>
        <v>0</v>
      </c>
      <c r="E1195">
        <f>'IGM Paste'!E1196</f>
        <v>0</v>
      </c>
      <c r="F1195">
        <f>'IGM Paste'!AL1196</f>
        <v>0</v>
      </c>
      <c r="G1195" s="763">
        <f>'IGM Paste'!AB1196</f>
        <v>0</v>
      </c>
      <c r="H1195" s="5">
        <f>'IGM Paste'!F1196</f>
        <v>0</v>
      </c>
      <c r="I1195" t="str">
        <f>IF('IGM Paste'!H1196=0,"-",'IGM Paste'!H1196)</f>
        <v>-</v>
      </c>
      <c r="J1195" t="str">
        <f>IF('IGM Paste'!I1196=0,"-",'IGM Paste'!I1196)</f>
        <v>-</v>
      </c>
      <c r="K1195" t="str">
        <f>IF('IGM Paste'!J1196=0,"-",'IGM Paste'!J1196)</f>
        <v>-</v>
      </c>
      <c r="L1195">
        <f>'IGM Paste'!K1196</f>
        <v>0</v>
      </c>
      <c r="M1195" s="20" t="str">
        <f>IF('IGM Paste'!R1196=0,"Flat",'IGM Paste'!R1196)</f>
        <v>Flat</v>
      </c>
      <c r="N1195" s="177">
        <f>'IGM Paste'!AH1196</f>
        <v>0</v>
      </c>
      <c r="O1195" s="403">
        <f>'IGM Paste'!O1196</f>
        <v>0</v>
      </c>
      <c r="P1195">
        <f>'IGM Paste'!BC1196</f>
        <v>0</v>
      </c>
    </row>
    <row r="1196" spans="1:16" x14ac:dyDescent="0.3">
      <c r="A1196" s="334">
        <f>'IGM Paste'!A1197</f>
        <v>0</v>
      </c>
      <c r="B1196">
        <f>'IGM Paste'!Y1197</f>
        <v>0</v>
      </c>
      <c r="C1196">
        <f>'IGM Paste'!C1197</f>
        <v>0</v>
      </c>
      <c r="D1196" s="4">
        <f>'IGM Paste'!D1197</f>
        <v>0</v>
      </c>
      <c r="E1196">
        <f>'IGM Paste'!E1197</f>
        <v>0</v>
      </c>
      <c r="F1196">
        <f>'IGM Paste'!AL1197</f>
        <v>0</v>
      </c>
      <c r="G1196" s="763">
        <f>'IGM Paste'!AB1197</f>
        <v>0</v>
      </c>
      <c r="H1196" s="5">
        <f>'IGM Paste'!F1197</f>
        <v>0</v>
      </c>
      <c r="I1196" t="str">
        <f>IF('IGM Paste'!H1197=0,"-",'IGM Paste'!H1197)</f>
        <v>-</v>
      </c>
      <c r="J1196" t="str">
        <f>IF('IGM Paste'!I1197=0,"-",'IGM Paste'!I1197)</f>
        <v>-</v>
      </c>
      <c r="K1196" t="str">
        <f>IF('IGM Paste'!J1197=0,"-",'IGM Paste'!J1197)</f>
        <v>-</v>
      </c>
      <c r="L1196">
        <f>'IGM Paste'!K1197</f>
        <v>0</v>
      </c>
      <c r="M1196" s="20" t="str">
        <f>IF('IGM Paste'!R1197=0,"Flat",'IGM Paste'!R1197)</f>
        <v>Flat</v>
      </c>
      <c r="N1196" s="177">
        <f>'IGM Paste'!AH1197</f>
        <v>0</v>
      </c>
      <c r="O1196" s="403">
        <f>'IGM Paste'!O1197</f>
        <v>0</v>
      </c>
      <c r="P1196">
        <f>'IGM Paste'!BC1197</f>
        <v>0</v>
      </c>
    </row>
    <row r="1197" spans="1:16" x14ac:dyDescent="0.3">
      <c r="A1197" s="334">
        <f>'IGM Paste'!A1198</f>
        <v>0</v>
      </c>
      <c r="B1197">
        <f>'IGM Paste'!Y1198</f>
        <v>0</v>
      </c>
      <c r="C1197">
        <f>'IGM Paste'!C1198</f>
        <v>0</v>
      </c>
      <c r="D1197" s="4">
        <f>'IGM Paste'!D1198</f>
        <v>0</v>
      </c>
      <c r="E1197">
        <f>'IGM Paste'!E1198</f>
        <v>0</v>
      </c>
      <c r="F1197">
        <f>'IGM Paste'!AL1198</f>
        <v>0</v>
      </c>
      <c r="G1197" s="763">
        <f>'IGM Paste'!AB1198</f>
        <v>0</v>
      </c>
      <c r="H1197" s="5">
        <f>'IGM Paste'!F1198</f>
        <v>0</v>
      </c>
      <c r="I1197" t="str">
        <f>IF('IGM Paste'!H1198=0,"-",'IGM Paste'!H1198)</f>
        <v>-</v>
      </c>
      <c r="J1197" t="str">
        <f>IF('IGM Paste'!I1198=0,"-",'IGM Paste'!I1198)</f>
        <v>-</v>
      </c>
      <c r="K1197" t="str">
        <f>IF('IGM Paste'!J1198=0,"-",'IGM Paste'!J1198)</f>
        <v>-</v>
      </c>
      <c r="L1197">
        <f>'IGM Paste'!K1198</f>
        <v>0</v>
      </c>
      <c r="M1197" s="20" t="str">
        <f>IF('IGM Paste'!R1198=0,"Flat",'IGM Paste'!R1198)</f>
        <v>Flat</v>
      </c>
      <c r="N1197" s="177">
        <f>'IGM Paste'!AH1198</f>
        <v>0</v>
      </c>
      <c r="O1197" s="403">
        <f>'IGM Paste'!O1198</f>
        <v>0</v>
      </c>
      <c r="P1197">
        <f>'IGM Paste'!BC1198</f>
        <v>0</v>
      </c>
    </row>
    <row r="1198" spans="1:16" x14ac:dyDescent="0.3">
      <c r="A1198" s="334">
        <f>'IGM Paste'!A1199</f>
        <v>0</v>
      </c>
      <c r="B1198">
        <f>'IGM Paste'!Y1199</f>
        <v>0</v>
      </c>
      <c r="C1198">
        <f>'IGM Paste'!C1199</f>
        <v>0</v>
      </c>
      <c r="D1198" s="4">
        <f>'IGM Paste'!D1199</f>
        <v>0</v>
      </c>
      <c r="E1198">
        <f>'IGM Paste'!E1199</f>
        <v>0</v>
      </c>
      <c r="F1198">
        <f>'IGM Paste'!AL1199</f>
        <v>0</v>
      </c>
      <c r="G1198" s="763">
        <f>'IGM Paste'!AB1199</f>
        <v>0</v>
      </c>
      <c r="H1198" s="5">
        <f>'IGM Paste'!F1199</f>
        <v>0</v>
      </c>
      <c r="I1198" t="str">
        <f>IF('IGM Paste'!H1199=0,"-",'IGM Paste'!H1199)</f>
        <v>-</v>
      </c>
      <c r="J1198" t="str">
        <f>IF('IGM Paste'!I1199=0,"-",'IGM Paste'!I1199)</f>
        <v>-</v>
      </c>
      <c r="K1198" t="str">
        <f>IF('IGM Paste'!J1199=0,"-",'IGM Paste'!J1199)</f>
        <v>-</v>
      </c>
      <c r="L1198">
        <f>'IGM Paste'!K1199</f>
        <v>0</v>
      </c>
      <c r="M1198" s="20" t="str">
        <f>IF('IGM Paste'!R1199=0,"Flat",'IGM Paste'!R1199)</f>
        <v>Flat</v>
      </c>
      <c r="N1198" s="177">
        <f>'IGM Paste'!AH1199</f>
        <v>0</v>
      </c>
      <c r="O1198" s="403">
        <f>'IGM Paste'!O1199</f>
        <v>0</v>
      </c>
      <c r="P1198">
        <f>'IGM Paste'!BC1199</f>
        <v>0</v>
      </c>
    </row>
    <row r="1199" spans="1:16" x14ac:dyDescent="0.3">
      <c r="A1199" s="334">
        <f>'IGM Paste'!A1200</f>
        <v>0</v>
      </c>
      <c r="B1199">
        <f>'IGM Paste'!Y1200</f>
        <v>0</v>
      </c>
      <c r="C1199">
        <f>'IGM Paste'!C1200</f>
        <v>0</v>
      </c>
      <c r="D1199" s="4">
        <f>'IGM Paste'!D1200</f>
        <v>0</v>
      </c>
      <c r="E1199">
        <f>'IGM Paste'!E1200</f>
        <v>0</v>
      </c>
      <c r="F1199">
        <f>'IGM Paste'!AL1200</f>
        <v>0</v>
      </c>
      <c r="G1199" s="763">
        <f>'IGM Paste'!AB1200</f>
        <v>0</v>
      </c>
      <c r="H1199" s="5">
        <f>'IGM Paste'!F1200</f>
        <v>0</v>
      </c>
      <c r="I1199" t="str">
        <f>IF('IGM Paste'!H1200=0,"-",'IGM Paste'!H1200)</f>
        <v>-</v>
      </c>
      <c r="J1199" t="str">
        <f>IF('IGM Paste'!I1200=0,"-",'IGM Paste'!I1200)</f>
        <v>-</v>
      </c>
      <c r="K1199" t="str">
        <f>IF('IGM Paste'!J1200=0,"-",'IGM Paste'!J1200)</f>
        <v>-</v>
      </c>
      <c r="L1199">
        <f>'IGM Paste'!K1200</f>
        <v>0</v>
      </c>
      <c r="M1199" s="20" t="str">
        <f>IF('IGM Paste'!R1200=0,"Flat",'IGM Paste'!R1200)</f>
        <v>Flat</v>
      </c>
      <c r="N1199" s="177">
        <f>'IGM Paste'!AH1200</f>
        <v>0</v>
      </c>
      <c r="O1199" s="403">
        <f>'IGM Paste'!O1200</f>
        <v>0</v>
      </c>
      <c r="P1199">
        <f>'IGM Paste'!BC1200</f>
        <v>0</v>
      </c>
    </row>
    <row r="1200" spans="1:16" x14ac:dyDescent="0.3">
      <c r="A1200" s="334">
        <f>'IGM Paste'!A1201</f>
        <v>0</v>
      </c>
      <c r="B1200">
        <f>'IGM Paste'!Y1201</f>
        <v>0</v>
      </c>
      <c r="C1200">
        <f>'IGM Paste'!C1201</f>
        <v>0</v>
      </c>
      <c r="D1200" s="4">
        <f>'IGM Paste'!D1201</f>
        <v>0</v>
      </c>
      <c r="E1200">
        <f>'IGM Paste'!E1201</f>
        <v>0</v>
      </c>
      <c r="F1200">
        <f>'IGM Paste'!AL1201</f>
        <v>0</v>
      </c>
      <c r="G1200" s="763">
        <f>'IGM Paste'!AB1201</f>
        <v>0</v>
      </c>
      <c r="H1200" s="5">
        <f>'IGM Paste'!F1201</f>
        <v>0</v>
      </c>
      <c r="I1200" t="str">
        <f>IF('IGM Paste'!H1201=0,"-",'IGM Paste'!H1201)</f>
        <v>-</v>
      </c>
      <c r="J1200" t="str">
        <f>IF('IGM Paste'!I1201=0,"-",'IGM Paste'!I1201)</f>
        <v>-</v>
      </c>
      <c r="K1200" t="str">
        <f>IF('IGM Paste'!J1201=0,"-",'IGM Paste'!J1201)</f>
        <v>-</v>
      </c>
      <c r="L1200">
        <f>'IGM Paste'!K1201</f>
        <v>0</v>
      </c>
      <c r="M1200" s="20" t="str">
        <f>IF('IGM Paste'!R1201=0,"Flat",'IGM Paste'!R1201)</f>
        <v>Flat</v>
      </c>
      <c r="N1200" s="177">
        <f>'IGM Paste'!AH1201</f>
        <v>0</v>
      </c>
      <c r="O1200" s="403">
        <f>'IGM Paste'!O1201</f>
        <v>0</v>
      </c>
      <c r="P1200">
        <f>'IGM Paste'!BC1201</f>
        <v>0</v>
      </c>
    </row>
    <row r="1201" spans="1:16" x14ac:dyDescent="0.3">
      <c r="A1201" s="334">
        <f>'IGM Paste'!A1202</f>
        <v>0</v>
      </c>
      <c r="B1201">
        <f>'IGM Paste'!Y1202</f>
        <v>0</v>
      </c>
      <c r="C1201">
        <f>'IGM Paste'!C1202</f>
        <v>0</v>
      </c>
      <c r="D1201" s="4">
        <f>'IGM Paste'!D1202</f>
        <v>0</v>
      </c>
      <c r="E1201">
        <f>'IGM Paste'!E1202</f>
        <v>0</v>
      </c>
      <c r="F1201">
        <f>'IGM Paste'!AL1202</f>
        <v>0</v>
      </c>
      <c r="G1201" s="763">
        <f>'IGM Paste'!AB1202</f>
        <v>0</v>
      </c>
      <c r="H1201" s="5">
        <f>'IGM Paste'!F1202</f>
        <v>0</v>
      </c>
      <c r="I1201" t="str">
        <f>IF('IGM Paste'!H1202=0,"-",'IGM Paste'!H1202)</f>
        <v>-</v>
      </c>
      <c r="J1201" t="str">
        <f>IF('IGM Paste'!I1202=0,"-",'IGM Paste'!I1202)</f>
        <v>-</v>
      </c>
      <c r="K1201" t="str">
        <f>IF('IGM Paste'!J1202=0,"-",'IGM Paste'!J1202)</f>
        <v>-</v>
      </c>
      <c r="L1201">
        <f>'IGM Paste'!K1202</f>
        <v>0</v>
      </c>
      <c r="M1201" s="20" t="str">
        <f>IF('IGM Paste'!R1202=0,"Flat",'IGM Paste'!R1202)</f>
        <v>Flat</v>
      </c>
      <c r="N1201" s="177">
        <f>'IGM Paste'!AH1202</f>
        <v>0</v>
      </c>
      <c r="O1201" s="403">
        <f>'IGM Paste'!O1202</f>
        <v>0</v>
      </c>
      <c r="P1201">
        <f>'IGM Paste'!BC1202</f>
        <v>0</v>
      </c>
    </row>
    <row r="1202" spans="1:16" x14ac:dyDescent="0.3">
      <c r="A1202" s="334">
        <f>'IGM Paste'!A1203</f>
        <v>0</v>
      </c>
      <c r="B1202">
        <f>'IGM Paste'!Y1203</f>
        <v>0</v>
      </c>
      <c r="C1202">
        <f>'IGM Paste'!C1203</f>
        <v>0</v>
      </c>
      <c r="D1202" s="4">
        <f>'IGM Paste'!D1203</f>
        <v>0</v>
      </c>
      <c r="E1202">
        <f>'IGM Paste'!E1203</f>
        <v>0</v>
      </c>
      <c r="F1202">
        <f>'IGM Paste'!AL1203</f>
        <v>0</v>
      </c>
      <c r="G1202" s="763">
        <f>'IGM Paste'!AB1203</f>
        <v>0</v>
      </c>
      <c r="H1202" s="5">
        <f>'IGM Paste'!F1203</f>
        <v>0</v>
      </c>
      <c r="I1202" t="str">
        <f>IF('IGM Paste'!H1203=0,"-",'IGM Paste'!H1203)</f>
        <v>-</v>
      </c>
      <c r="J1202" t="str">
        <f>IF('IGM Paste'!I1203=0,"-",'IGM Paste'!I1203)</f>
        <v>-</v>
      </c>
      <c r="K1202" t="str">
        <f>IF('IGM Paste'!J1203=0,"-",'IGM Paste'!J1203)</f>
        <v>-</v>
      </c>
      <c r="L1202">
        <f>'IGM Paste'!K1203</f>
        <v>0</v>
      </c>
      <c r="M1202" s="20" t="str">
        <f>IF('IGM Paste'!R1203=0,"Flat",'IGM Paste'!R1203)</f>
        <v>Flat</v>
      </c>
      <c r="N1202" s="177">
        <f>'IGM Paste'!AH1203</f>
        <v>0</v>
      </c>
      <c r="O1202" s="403">
        <f>'IGM Paste'!O1203</f>
        <v>0</v>
      </c>
      <c r="P1202">
        <f>'IGM Paste'!BC1203</f>
        <v>0</v>
      </c>
    </row>
    <row r="1203" spans="1:16" x14ac:dyDescent="0.3">
      <c r="A1203" s="334">
        <f>'IGM Paste'!A1204</f>
        <v>0</v>
      </c>
      <c r="B1203">
        <f>'IGM Paste'!Y1204</f>
        <v>0</v>
      </c>
      <c r="C1203">
        <f>'IGM Paste'!C1204</f>
        <v>0</v>
      </c>
      <c r="D1203" s="4">
        <f>'IGM Paste'!D1204</f>
        <v>0</v>
      </c>
      <c r="E1203">
        <f>'IGM Paste'!E1204</f>
        <v>0</v>
      </c>
      <c r="F1203">
        <f>'IGM Paste'!AL1204</f>
        <v>0</v>
      </c>
      <c r="G1203" s="763">
        <f>'IGM Paste'!AB1204</f>
        <v>0</v>
      </c>
      <c r="H1203" s="5">
        <f>'IGM Paste'!F1204</f>
        <v>0</v>
      </c>
      <c r="I1203" t="str">
        <f>IF('IGM Paste'!H1204=0,"-",'IGM Paste'!H1204)</f>
        <v>-</v>
      </c>
      <c r="J1203" t="str">
        <f>IF('IGM Paste'!I1204=0,"-",'IGM Paste'!I1204)</f>
        <v>-</v>
      </c>
      <c r="K1203" t="str">
        <f>IF('IGM Paste'!J1204=0,"-",'IGM Paste'!J1204)</f>
        <v>-</v>
      </c>
      <c r="L1203">
        <f>'IGM Paste'!K1204</f>
        <v>0</v>
      </c>
      <c r="M1203" s="20" t="str">
        <f>IF('IGM Paste'!R1204=0,"Flat",'IGM Paste'!R1204)</f>
        <v>Flat</v>
      </c>
      <c r="N1203" s="177">
        <f>'IGM Paste'!AH1204</f>
        <v>0</v>
      </c>
      <c r="O1203" s="403">
        <f>'IGM Paste'!O1204</f>
        <v>0</v>
      </c>
      <c r="P1203">
        <f>'IGM Paste'!BC1204</f>
        <v>0</v>
      </c>
    </row>
    <row r="1204" spans="1:16" x14ac:dyDescent="0.3">
      <c r="A1204" s="334">
        <f>'IGM Paste'!A1205</f>
        <v>0</v>
      </c>
      <c r="B1204">
        <f>'IGM Paste'!Y1205</f>
        <v>0</v>
      </c>
      <c r="C1204">
        <f>'IGM Paste'!C1205</f>
        <v>0</v>
      </c>
      <c r="D1204" s="4">
        <f>'IGM Paste'!D1205</f>
        <v>0</v>
      </c>
      <c r="E1204">
        <f>'IGM Paste'!E1205</f>
        <v>0</v>
      </c>
      <c r="F1204">
        <f>'IGM Paste'!AL1205</f>
        <v>0</v>
      </c>
      <c r="G1204" s="763">
        <f>'IGM Paste'!AB1205</f>
        <v>0</v>
      </c>
      <c r="H1204" s="5">
        <f>'IGM Paste'!F1205</f>
        <v>0</v>
      </c>
      <c r="I1204" t="str">
        <f>IF('IGM Paste'!H1205=0,"-",'IGM Paste'!H1205)</f>
        <v>-</v>
      </c>
      <c r="J1204" t="str">
        <f>IF('IGM Paste'!I1205=0,"-",'IGM Paste'!I1205)</f>
        <v>-</v>
      </c>
      <c r="K1204" t="str">
        <f>IF('IGM Paste'!J1205=0,"-",'IGM Paste'!J1205)</f>
        <v>-</v>
      </c>
      <c r="L1204">
        <f>'IGM Paste'!K1205</f>
        <v>0</v>
      </c>
      <c r="M1204" s="20" t="str">
        <f>IF('IGM Paste'!R1205=0,"Flat",'IGM Paste'!R1205)</f>
        <v>Flat</v>
      </c>
      <c r="N1204" s="177">
        <f>'IGM Paste'!AH1205</f>
        <v>0</v>
      </c>
      <c r="O1204" s="403">
        <f>'IGM Paste'!O1205</f>
        <v>0</v>
      </c>
      <c r="P1204">
        <f>'IGM Paste'!BC1205</f>
        <v>0</v>
      </c>
    </row>
    <row r="1205" spans="1:16" x14ac:dyDescent="0.3">
      <c r="A1205" s="334">
        <f>'IGM Paste'!A1206</f>
        <v>0</v>
      </c>
      <c r="B1205">
        <f>'IGM Paste'!Y1206</f>
        <v>0</v>
      </c>
      <c r="C1205">
        <f>'IGM Paste'!C1206</f>
        <v>0</v>
      </c>
      <c r="D1205" s="4">
        <f>'IGM Paste'!D1206</f>
        <v>0</v>
      </c>
      <c r="E1205">
        <f>'IGM Paste'!E1206</f>
        <v>0</v>
      </c>
      <c r="F1205">
        <f>'IGM Paste'!AL1206</f>
        <v>0</v>
      </c>
      <c r="G1205" s="763">
        <f>'IGM Paste'!AB1206</f>
        <v>0</v>
      </c>
      <c r="H1205" s="5">
        <f>'IGM Paste'!F1206</f>
        <v>0</v>
      </c>
      <c r="I1205" t="str">
        <f>IF('IGM Paste'!H1206=0,"-",'IGM Paste'!H1206)</f>
        <v>-</v>
      </c>
      <c r="J1205" t="str">
        <f>IF('IGM Paste'!I1206=0,"-",'IGM Paste'!I1206)</f>
        <v>-</v>
      </c>
      <c r="K1205" t="str">
        <f>IF('IGM Paste'!J1206=0,"-",'IGM Paste'!J1206)</f>
        <v>-</v>
      </c>
      <c r="L1205">
        <f>'IGM Paste'!K1206</f>
        <v>0</v>
      </c>
      <c r="M1205" s="20" t="str">
        <f>IF('IGM Paste'!R1206=0,"Flat",'IGM Paste'!R1206)</f>
        <v>Flat</v>
      </c>
      <c r="N1205" s="177">
        <f>'IGM Paste'!AH1206</f>
        <v>0</v>
      </c>
      <c r="O1205" s="403">
        <f>'IGM Paste'!O1206</f>
        <v>0</v>
      </c>
      <c r="P1205">
        <f>'IGM Paste'!BC1206</f>
        <v>0</v>
      </c>
    </row>
    <row r="1206" spans="1:16" x14ac:dyDescent="0.3">
      <c r="A1206" s="334">
        <f>'IGM Paste'!A1207</f>
        <v>0</v>
      </c>
      <c r="B1206">
        <f>'IGM Paste'!Y1207</f>
        <v>0</v>
      </c>
      <c r="C1206">
        <f>'IGM Paste'!C1207</f>
        <v>0</v>
      </c>
      <c r="D1206" s="4">
        <f>'IGM Paste'!D1207</f>
        <v>0</v>
      </c>
      <c r="E1206">
        <f>'IGM Paste'!E1207</f>
        <v>0</v>
      </c>
      <c r="F1206">
        <f>'IGM Paste'!AL1207</f>
        <v>0</v>
      </c>
      <c r="G1206" s="763">
        <f>'IGM Paste'!AB1207</f>
        <v>0</v>
      </c>
      <c r="H1206" s="5">
        <f>'IGM Paste'!F1207</f>
        <v>0</v>
      </c>
      <c r="I1206" t="str">
        <f>IF('IGM Paste'!H1207=0,"-",'IGM Paste'!H1207)</f>
        <v>-</v>
      </c>
      <c r="J1206" t="str">
        <f>IF('IGM Paste'!I1207=0,"-",'IGM Paste'!I1207)</f>
        <v>-</v>
      </c>
      <c r="K1206" t="str">
        <f>IF('IGM Paste'!J1207=0,"-",'IGM Paste'!J1207)</f>
        <v>-</v>
      </c>
      <c r="L1206">
        <f>'IGM Paste'!K1207</f>
        <v>0</v>
      </c>
      <c r="M1206" s="20" t="str">
        <f>IF('IGM Paste'!R1207=0,"Flat",'IGM Paste'!R1207)</f>
        <v>Flat</v>
      </c>
      <c r="N1206" s="177">
        <f>'IGM Paste'!AH1207</f>
        <v>0</v>
      </c>
      <c r="O1206" s="403">
        <f>'IGM Paste'!O1207</f>
        <v>0</v>
      </c>
      <c r="P1206">
        <f>'IGM Paste'!BC1207</f>
        <v>0</v>
      </c>
    </row>
    <row r="1207" spans="1:16" x14ac:dyDescent="0.3">
      <c r="A1207" s="334">
        <f>'IGM Paste'!A1208</f>
        <v>0</v>
      </c>
      <c r="B1207">
        <f>'IGM Paste'!Y1208</f>
        <v>0</v>
      </c>
      <c r="C1207">
        <f>'IGM Paste'!C1208</f>
        <v>0</v>
      </c>
      <c r="D1207" s="4">
        <f>'IGM Paste'!D1208</f>
        <v>0</v>
      </c>
      <c r="E1207">
        <f>'IGM Paste'!E1208</f>
        <v>0</v>
      </c>
      <c r="F1207">
        <f>'IGM Paste'!AL1208</f>
        <v>0</v>
      </c>
      <c r="G1207" s="763">
        <f>'IGM Paste'!AB1208</f>
        <v>0</v>
      </c>
      <c r="H1207" s="5">
        <f>'IGM Paste'!F1208</f>
        <v>0</v>
      </c>
      <c r="I1207" t="str">
        <f>IF('IGM Paste'!H1208=0,"-",'IGM Paste'!H1208)</f>
        <v>-</v>
      </c>
      <c r="J1207" t="str">
        <f>IF('IGM Paste'!I1208=0,"-",'IGM Paste'!I1208)</f>
        <v>-</v>
      </c>
      <c r="K1207" t="str">
        <f>IF('IGM Paste'!J1208=0,"-",'IGM Paste'!J1208)</f>
        <v>-</v>
      </c>
      <c r="L1207">
        <f>'IGM Paste'!K1208</f>
        <v>0</v>
      </c>
      <c r="M1207" s="20" t="str">
        <f>IF('IGM Paste'!R1208=0,"Flat",'IGM Paste'!R1208)</f>
        <v>Flat</v>
      </c>
      <c r="N1207" s="177">
        <f>'IGM Paste'!AH1208</f>
        <v>0</v>
      </c>
      <c r="O1207" s="403">
        <f>'IGM Paste'!O1208</f>
        <v>0</v>
      </c>
      <c r="P1207">
        <f>'IGM Paste'!BC1208</f>
        <v>0</v>
      </c>
    </row>
    <row r="1208" spans="1:16" x14ac:dyDescent="0.3">
      <c r="A1208" s="334">
        <f>'IGM Paste'!A1209</f>
        <v>0</v>
      </c>
      <c r="B1208">
        <f>'IGM Paste'!Y1209</f>
        <v>0</v>
      </c>
      <c r="C1208">
        <f>'IGM Paste'!C1209</f>
        <v>0</v>
      </c>
      <c r="D1208" s="4">
        <f>'IGM Paste'!D1209</f>
        <v>0</v>
      </c>
      <c r="E1208">
        <f>'IGM Paste'!E1209</f>
        <v>0</v>
      </c>
      <c r="F1208">
        <f>'IGM Paste'!AL1209</f>
        <v>0</v>
      </c>
      <c r="G1208" s="763">
        <f>'IGM Paste'!AB1209</f>
        <v>0</v>
      </c>
      <c r="H1208" s="5">
        <f>'IGM Paste'!F1209</f>
        <v>0</v>
      </c>
      <c r="I1208" t="str">
        <f>IF('IGM Paste'!H1209=0,"-",'IGM Paste'!H1209)</f>
        <v>-</v>
      </c>
      <c r="J1208" t="str">
        <f>IF('IGM Paste'!I1209=0,"-",'IGM Paste'!I1209)</f>
        <v>-</v>
      </c>
      <c r="K1208" t="str">
        <f>IF('IGM Paste'!J1209=0,"-",'IGM Paste'!J1209)</f>
        <v>-</v>
      </c>
      <c r="L1208">
        <f>'IGM Paste'!K1209</f>
        <v>0</v>
      </c>
      <c r="M1208" s="20" t="str">
        <f>IF('IGM Paste'!R1209=0,"Flat",'IGM Paste'!R1209)</f>
        <v>Flat</v>
      </c>
      <c r="N1208" s="177">
        <f>'IGM Paste'!AH1209</f>
        <v>0</v>
      </c>
      <c r="O1208" s="403">
        <f>'IGM Paste'!O1209</f>
        <v>0</v>
      </c>
      <c r="P1208">
        <f>'IGM Paste'!BC1209</f>
        <v>0</v>
      </c>
    </row>
    <row r="1209" spans="1:16" x14ac:dyDescent="0.3">
      <c r="A1209" s="334">
        <f>'IGM Paste'!A1210</f>
        <v>0</v>
      </c>
      <c r="B1209">
        <f>'IGM Paste'!Y1210</f>
        <v>0</v>
      </c>
      <c r="C1209">
        <f>'IGM Paste'!C1210</f>
        <v>0</v>
      </c>
      <c r="D1209" s="4">
        <f>'IGM Paste'!D1210</f>
        <v>0</v>
      </c>
      <c r="E1209">
        <f>'IGM Paste'!E1210</f>
        <v>0</v>
      </c>
      <c r="F1209">
        <f>'IGM Paste'!AL1210</f>
        <v>0</v>
      </c>
      <c r="G1209" s="763">
        <f>'IGM Paste'!AB1210</f>
        <v>0</v>
      </c>
      <c r="H1209" s="5">
        <f>'IGM Paste'!F1210</f>
        <v>0</v>
      </c>
      <c r="I1209" t="str">
        <f>IF('IGM Paste'!H1210=0,"-",'IGM Paste'!H1210)</f>
        <v>-</v>
      </c>
      <c r="J1209" t="str">
        <f>IF('IGM Paste'!I1210=0,"-",'IGM Paste'!I1210)</f>
        <v>-</v>
      </c>
      <c r="K1209" t="str">
        <f>IF('IGM Paste'!J1210=0,"-",'IGM Paste'!J1210)</f>
        <v>-</v>
      </c>
      <c r="L1209">
        <f>'IGM Paste'!K1210</f>
        <v>0</v>
      </c>
      <c r="M1209" s="20" t="str">
        <f>IF('IGM Paste'!R1210=0,"Flat",'IGM Paste'!R1210)</f>
        <v>Flat</v>
      </c>
      <c r="N1209" s="177">
        <f>'IGM Paste'!AH1210</f>
        <v>0</v>
      </c>
      <c r="O1209" s="403">
        <f>'IGM Paste'!O1210</f>
        <v>0</v>
      </c>
      <c r="P1209">
        <f>'IGM Paste'!BC1210</f>
        <v>0</v>
      </c>
    </row>
    <row r="1210" spans="1:16" x14ac:dyDescent="0.3">
      <c r="A1210" s="334">
        <f>'IGM Paste'!A1211</f>
        <v>0</v>
      </c>
      <c r="B1210">
        <f>'IGM Paste'!Y1211</f>
        <v>0</v>
      </c>
      <c r="C1210">
        <f>'IGM Paste'!C1211</f>
        <v>0</v>
      </c>
      <c r="D1210" s="4">
        <f>'IGM Paste'!D1211</f>
        <v>0</v>
      </c>
      <c r="E1210">
        <f>'IGM Paste'!E1211</f>
        <v>0</v>
      </c>
      <c r="F1210">
        <f>'IGM Paste'!AL1211</f>
        <v>0</v>
      </c>
      <c r="G1210" s="763">
        <f>'IGM Paste'!AB1211</f>
        <v>0</v>
      </c>
      <c r="H1210" s="5">
        <f>'IGM Paste'!F1211</f>
        <v>0</v>
      </c>
      <c r="I1210" t="str">
        <f>IF('IGM Paste'!H1211=0,"-",'IGM Paste'!H1211)</f>
        <v>-</v>
      </c>
      <c r="J1210" t="str">
        <f>IF('IGM Paste'!I1211=0,"-",'IGM Paste'!I1211)</f>
        <v>-</v>
      </c>
      <c r="K1210" t="str">
        <f>IF('IGM Paste'!J1211=0,"-",'IGM Paste'!J1211)</f>
        <v>-</v>
      </c>
      <c r="L1210">
        <f>'IGM Paste'!K1211</f>
        <v>0</v>
      </c>
      <c r="M1210" s="20" t="str">
        <f>IF('IGM Paste'!R1211=0,"Flat",'IGM Paste'!R1211)</f>
        <v>Flat</v>
      </c>
      <c r="N1210" s="177">
        <f>'IGM Paste'!AH1211</f>
        <v>0</v>
      </c>
      <c r="O1210" s="403">
        <f>'IGM Paste'!O1211</f>
        <v>0</v>
      </c>
      <c r="P1210">
        <f>'IGM Paste'!BC1211</f>
        <v>0</v>
      </c>
    </row>
    <row r="1211" spans="1:16" x14ac:dyDescent="0.3">
      <c r="A1211" s="334">
        <f>'IGM Paste'!A1212</f>
        <v>0</v>
      </c>
      <c r="B1211">
        <f>'IGM Paste'!Y1212</f>
        <v>0</v>
      </c>
      <c r="C1211">
        <f>'IGM Paste'!C1212</f>
        <v>0</v>
      </c>
      <c r="D1211" s="4">
        <f>'IGM Paste'!D1212</f>
        <v>0</v>
      </c>
      <c r="E1211">
        <f>'IGM Paste'!E1212</f>
        <v>0</v>
      </c>
      <c r="F1211">
        <f>'IGM Paste'!AL1212</f>
        <v>0</v>
      </c>
      <c r="G1211" s="763">
        <f>'IGM Paste'!AB1212</f>
        <v>0</v>
      </c>
      <c r="H1211" s="5">
        <f>'IGM Paste'!F1212</f>
        <v>0</v>
      </c>
      <c r="I1211" t="str">
        <f>IF('IGM Paste'!H1212=0,"-",'IGM Paste'!H1212)</f>
        <v>-</v>
      </c>
      <c r="J1211" t="str">
        <f>IF('IGM Paste'!I1212=0,"-",'IGM Paste'!I1212)</f>
        <v>-</v>
      </c>
      <c r="K1211" t="str">
        <f>IF('IGM Paste'!J1212=0,"-",'IGM Paste'!J1212)</f>
        <v>-</v>
      </c>
      <c r="L1211">
        <f>'IGM Paste'!K1212</f>
        <v>0</v>
      </c>
      <c r="M1211" s="20" t="str">
        <f>IF('IGM Paste'!R1212=0,"Flat",'IGM Paste'!R1212)</f>
        <v>Flat</v>
      </c>
      <c r="N1211" s="177">
        <f>'IGM Paste'!AH1212</f>
        <v>0</v>
      </c>
      <c r="O1211" s="403">
        <f>'IGM Paste'!O1212</f>
        <v>0</v>
      </c>
      <c r="P1211">
        <f>'IGM Paste'!BC1212</f>
        <v>0</v>
      </c>
    </row>
    <row r="1212" spans="1:16" x14ac:dyDescent="0.3">
      <c r="A1212" s="334">
        <f>'IGM Paste'!A1213</f>
        <v>0</v>
      </c>
      <c r="B1212">
        <f>'IGM Paste'!Y1213</f>
        <v>0</v>
      </c>
      <c r="C1212">
        <f>'IGM Paste'!C1213</f>
        <v>0</v>
      </c>
      <c r="D1212" s="4">
        <f>'IGM Paste'!D1213</f>
        <v>0</v>
      </c>
      <c r="E1212">
        <f>'IGM Paste'!E1213</f>
        <v>0</v>
      </c>
      <c r="F1212">
        <f>'IGM Paste'!AL1213</f>
        <v>0</v>
      </c>
      <c r="G1212" s="763">
        <f>'IGM Paste'!AB1213</f>
        <v>0</v>
      </c>
      <c r="H1212" s="5">
        <f>'IGM Paste'!F1213</f>
        <v>0</v>
      </c>
      <c r="I1212" t="str">
        <f>IF('IGM Paste'!H1213=0,"-",'IGM Paste'!H1213)</f>
        <v>-</v>
      </c>
      <c r="J1212" t="str">
        <f>IF('IGM Paste'!I1213=0,"-",'IGM Paste'!I1213)</f>
        <v>-</v>
      </c>
      <c r="K1212" t="str">
        <f>IF('IGM Paste'!J1213=0,"-",'IGM Paste'!J1213)</f>
        <v>-</v>
      </c>
      <c r="L1212">
        <f>'IGM Paste'!K1213</f>
        <v>0</v>
      </c>
      <c r="M1212" s="20" t="str">
        <f>IF('IGM Paste'!R1213=0,"Flat",'IGM Paste'!R1213)</f>
        <v>Flat</v>
      </c>
      <c r="N1212" s="177">
        <f>'IGM Paste'!AH1213</f>
        <v>0</v>
      </c>
      <c r="O1212" s="403">
        <f>'IGM Paste'!O1213</f>
        <v>0</v>
      </c>
      <c r="P1212">
        <f>'IGM Paste'!BC1213</f>
        <v>0</v>
      </c>
    </row>
    <row r="1213" spans="1:16" x14ac:dyDescent="0.3">
      <c r="A1213" s="334">
        <f>'IGM Paste'!A1214</f>
        <v>0</v>
      </c>
      <c r="B1213">
        <f>'IGM Paste'!Y1214</f>
        <v>0</v>
      </c>
      <c r="C1213">
        <f>'IGM Paste'!C1214</f>
        <v>0</v>
      </c>
      <c r="D1213" s="4">
        <f>'IGM Paste'!D1214</f>
        <v>0</v>
      </c>
      <c r="E1213">
        <f>'IGM Paste'!E1214</f>
        <v>0</v>
      </c>
      <c r="F1213">
        <f>'IGM Paste'!AL1214</f>
        <v>0</v>
      </c>
      <c r="G1213" s="763">
        <f>'IGM Paste'!AB1214</f>
        <v>0</v>
      </c>
      <c r="H1213" s="5">
        <f>'IGM Paste'!F1214</f>
        <v>0</v>
      </c>
      <c r="I1213" t="str">
        <f>IF('IGM Paste'!H1214=0,"-",'IGM Paste'!H1214)</f>
        <v>-</v>
      </c>
      <c r="J1213" t="str">
        <f>IF('IGM Paste'!I1214=0,"-",'IGM Paste'!I1214)</f>
        <v>-</v>
      </c>
      <c r="K1213" t="str">
        <f>IF('IGM Paste'!J1214=0,"-",'IGM Paste'!J1214)</f>
        <v>-</v>
      </c>
      <c r="L1213">
        <f>'IGM Paste'!K1214</f>
        <v>0</v>
      </c>
      <c r="M1213" s="20" t="str">
        <f>IF('IGM Paste'!R1214=0,"Flat",'IGM Paste'!R1214)</f>
        <v>Flat</v>
      </c>
      <c r="N1213" s="177">
        <f>'IGM Paste'!AH1214</f>
        <v>0</v>
      </c>
      <c r="O1213" s="403">
        <f>'IGM Paste'!O1214</f>
        <v>0</v>
      </c>
      <c r="P1213">
        <f>'IGM Paste'!BC1214</f>
        <v>0</v>
      </c>
    </row>
    <row r="1214" spans="1:16" x14ac:dyDescent="0.3">
      <c r="A1214" s="334">
        <f>'IGM Paste'!A1215</f>
        <v>0</v>
      </c>
      <c r="B1214">
        <f>'IGM Paste'!Y1215</f>
        <v>0</v>
      </c>
      <c r="C1214">
        <f>'IGM Paste'!C1215</f>
        <v>0</v>
      </c>
      <c r="D1214" s="4">
        <f>'IGM Paste'!D1215</f>
        <v>0</v>
      </c>
      <c r="E1214">
        <f>'IGM Paste'!E1215</f>
        <v>0</v>
      </c>
      <c r="F1214">
        <f>'IGM Paste'!AL1215</f>
        <v>0</v>
      </c>
      <c r="G1214" s="763">
        <f>'IGM Paste'!AB1215</f>
        <v>0</v>
      </c>
      <c r="H1214" s="5">
        <f>'IGM Paste'!F1215</f>
        <v>0</v>
      </c>
      <c r="I1214" t="str">
        <f>IF('IGM Paste'!H1215=0,"-",'IGM Paste'!H1215)</f>
        <v>-</v>
      </c>
      <c r="J1214" t="str">
        <f>IF('IGM Paste'!I1215=0,"-",'IGM Paste'!I1215)</f>
        <v>-</v>
      </c>
      <c r="K1214" t="str">
        <f>IF('IGM Paste'!J1215=0,"-",'IGM Paste'!J1215)</f>
        <v>-</v>
      </c>
      <c r="L1214">
        <f>'IGM Paste'!K1215</f>
        <v>0</v>
      </c>
      <c r="M1214" s="20" t="str">
        <f>IF('IGM Paste'!R1215=0,"Flat",'IGM Paste'!R1215)</f>
        <v>Flat</v>
      </c>
      <c r="N1214" s="177">
        <f>'IGM Paste'!AH1215</f>
        <v>0</v>
      </c>
      <c r="O1214" s="403">
        <f>'IGM Paste'!O1215</f>
        <v>0</v>
      </c>
      <c r="P1214">
        <f>'IGM Paste'!BC1215</f>
        <v>0</v>
      </c>
    </row>
    <row r="1215" spans="1:16" x14ac:dyDescent="0.3">
      <c r="A1215" s="334">
        <f>'IGM Paste'!A1216</f>
        <v>0</v>
      </c>
      <c r="B1215">
        <f>'IGM Paste'!Y1216</f>
        <v>0</v>
      </c>
      <c r="C1215">
        <f>'IGM Paste'!C1216</f>
        <v>0</v>
      </c>
      <c r="D1215" s="4">
        <f>'IGM Paste'!D1216</f>
        <v>0</v>
      </c>
      <c r="E1215">
        <f>'IGM Paste'!E1216</f>
        <v>0</v>
      </c>
      <c r="F1215">
        <f>'IGM Paste'!AL1216</f>
        <v>0</v>
      </c>
      <c r="G1215" s="763">
        <f>'IGM Paste'!AB1216</f>
        <v>0</v>
      </c>
      <c r="H1215" s="5">
        <f>'IGM Paste'!F1216</f>
        <v>0</v>
      </c>
      <c r="I1215" t="str">
        <f>IF('IGM Paste'!H1216=0,"-",'IGM Paste'!H1216)</f>
        <v>-</v>
      </c>
      <c r="J1215" t="str">
        <f>IF('IGM Paste'!I1216=0,"-",'IGM Paste'!I1216)</f>
        <v>-</v>
      </c>
      <c r="K1215" t="str">
        <f>IF('IGM Paste'!J1216=0,"-",'IGM Paste'!J1216)</f>
        <v>-</v>
      </c>
      <c r="L1215">
        <f>'IGM Paste'!K1216</f>
        <v>0</v>
      </c>
      <c r="M1215" s="20" t="str">
        <f>IF('IGM Paste'!R1216=0,"Flat",'IGM Paste'!R1216)</f>
        <v>Flat</v>
      </c>
      <c r="N1215" s="177">
        <f>'IGM Paste'!AH1216</f>
        <v>0</v>
      </c>
      <c r="O1215" s="403">
        <f>'IGM Paste'!O1216</f>
        <v>0</v>
      </c>
      <c r="P1215">
        <f>'IGM Paste'!BC1216</f>
        <v>0</v>
      </c>
    </row>
    <row r="1216" spans="1:16" x14ac:dyDescent="0.3">
      <c r="A1216" s="334">
        <f>'IGM Paste'!A1217</f>
        <v>0</v>
      </c>
      <c r="B1216">
        <f>'IGM Paste'!Y1217</f>
        <v>0</v>
      </c>
      <c r="C1216">
        <f>'IGM Paste'!C1217</f>
        <v>0</v>
      </c>
      <c r="D1216" s="4">
        <f>'IGM Paste'!D1217</f>
        <v>0</v>
      </c>
      <c r="E1216">
        <f>'IGM Paste'!E1217</f>
        <v>0</v>
      </c>
      <c r="F1216">
        <f>'IGM Paste'!AL1217</f>
        <v>0</v>
      </c>
      <c r="G1216" s="763">
        <f>'IGM Paste'!AB1217</f>
        <v>0</v>
      </c>
      <c r="H1216" s="5">
        <f>'IGM Paste'!F1217</f>
        <v>0</v>
      </c>
      <c r="I1216" t="str">
        <f>IF('IGM Paste'!H1217=0,"-",'IGM Paste'!H1217)</f>
        <v>-</v>
      </c>
      <c r="J1216" t="str">
        <f>IF('IGM Paste'!I1217=0,"-",'IGM Paste'!I1217)</f>
        <v>-</v>
      </c>
      <c r="K1216" t="str">
        <f>IF('IGM Paste'!J1217=0,"-",'IGM Paste'!J1217)</f>
        <v>-</v>
      </c>
      <c r="L1216">
        <f>'IGM Paste'!K1217</f>
        <v>0</v>
      </c>
      <c r="M1216" s="20" t="str">
        <f>IF('IGM Paste'!R1217=0,"Flat",'IGM Paste'!R1217)</f>
        <v>Flat</v>
      </c>
      <c r="N1216" s="177">
        <f>'IGM Paste'!AH1217</f>
        <v>0</v>
      </c>
      <c r="O1216" s="403">
        <f>'IGM Paste'!O1217</f>
        <v>0</v>
      </c>
      <c r="P1216">
        <f>'IGM Paste'!BC1217</f>
        <v>0</v>
      </c>
    </row>
    <row r="1217" spans="1:16" x14ac:dyDescent="0.3">
      <c r="A1217" s="334">
        <f>'IGM Paste'!A1218</f>
        <v>0</v>
      </c>
      <c r="B1217">
        <f>'IGM Paste'!Y1218</f>
        <v>0</v>
      </c>
      <c r="C1217">
        <f>'IGM Paste'!C1218</f>
        <v>0</v>
      </c>
      <c r="D1217" s="4">
        <f>'IGM Paste'!D1218</f>
        <v>0</v>
      </c>
      <c r="E1217">
        <f>'IGM Paste'!E1218</f>
        <v>0</v>
      </c>
      <c r="F1217">
        <f>'IGM Paste'!AL1218</f>
        <v>0</v>
      </c>
      <c r="G1217" s="763">
        <f>'IGM Paste'!AB1218</f>
        <v>0</v>
      </c>
      <c r="H1217" s="5">
        <f>'IGM Paste'!F1218</f>
        <v>0</v>
      </c>
      <c r="I1217" t="str">
        <f>IF('IGM Paste'!H1218=0,"-",'IGM Paste'!H1218)</f>
        <v>-</v>
      </c>
      <c r="J1217" t="str">
        <f>IF('IGM Paste'!I1218=0,"-",'IGM Paste'!I1218)</f>
        <v>-</v>
      </c>
      <c r="K1217" t="str">
        <f>IF('IGM Paste'!J1218=0,"-",'IGM Paste'!J1218)</f>
        <v>-</v>
      </c>
      <c r="L1217">
        <f>'IGM Paste'!K1218</f>
        <v>0</v>
      </c>
      <c r="M1217" s="20" t="str">
        <f>IF('IGM Paste'!R1218=0,"Flat",'IGM Paste'!R1218)</f>
        <v>Flat</v>
      </c>
      <c r="N1217" s="177">
        <f>'IGM Paste'!AH1218</f>
        <v>0</v>
      </c>
      <c r="O1217" s="403">
        <f>'IGM Paste'!O1218</f>
        <v>0</v>
      </c>
      <c r="P1217">
        <f>'IGM Paste'!BC1218</f>
        <v>0</v>
      </c>
    </row>
    <row r="1218" spans="1:16" x14ac:dyDescent="0.3">
      <c r="A1218" s="334">
        <f>'IGM Paste'!A1219</f>
        <v>0</v>
      </c>
      <c r="B1218">
        <f>'IGM Paste'!Y1219</f>
        <v>0</v>
      </c>
      <c r="C1218">
        <f>'IGM Paste'!C1219</f>
        <v>0</v>
      </c>
      <c r="D1218" s="4">
        <f>'IGM Paste'!D1219</f>
        <v>0</v>
      </c>
      <c r="E1218">
        <f>'IGM Paste'!E1219</f>
        <v>0</v>
      </c>
      <c r="F1218">
        <f>'IGM Paste'!AL1219</f>
        <v>0</v>
      </c>
      <c r="G1218" s="763">
        <f>'IGM Paste'!AB1219</f>
        <v>0</v>
      </c>
      <c r="H1218" s="5">
        <f>'IGM Paste'!F1219</f>
        <v>0</v>
      </c>
      <c r="I1218" t="str">
        <f>IF('IGM Paste'!H1219=0,"-",'IGM Paste'!H1219)</f>
        <v>-</v>
      </c>
      <c r="J1218" t="str">
        <f>IF('IGM Paste'!I1219=0,"-",'IGM Paste'!I1219)</f>
        <v>-</v>
      </c>
      <c r="K1218" t="str">
        <f>IF('IGM Paste'!J1219=0,"-",'IGM Paste'!J1219)</f>
        <v>-</v>
      </c>
      <c r="L1218">
        <f>'IGM Paste'!K1219</f>
        <v>0</v>
      </c>
      <c r="M1218" s="20" t="str">
        <f>IF('IGM Paste'!R1219=0,"Flat",'IGM Paste'!R1219)</f>
        <v>Flat</v>
      </c>
      <c r="N1218" s="177">
        <f>'IGM Paste'!AH1219</f>
        <v>0</v>
      </c>
      <c r="O1218" s="403">
        <f>'IGM Paste'!O1219</f>
        <v>0</v>
      </c>
      <c r="P1218">
        <f>'IGM Paste'!BC1219</f>
        <v>0</v>
      </c>
    </row>
    <row r="1219" spans="1:16" x14ac:dyDescent="0.3">
      <c r="A1219" s="334">
        <f>'IGM Paste'!A1220</f>
        <v>0</v>
      </c>
      <c r="B1219">
        <f>'IGM Paste'!Y1220</f>
        <v>0</v>
      </c>
      <c r="C1219">
        <f>'IGM Paste'!C1220</f>
        <v>0</v>
      </c>
      <c r="D1219" s="4">
        <f>'IGM Paste'!D1220</f>
        <v>0</v>
      </c>
      <c r="E1219">
        <f>'IGM Paste'!E1220</f>
        <v>0</v>
      </c>
      <c r="F1219">
        <f>'IGM Paste'!AL1220</f>
        <v>0</v>
      </c>
      <c r="G1219" s="763">
        <f>'IGM Paste'!AB1220</f>
        <v>0</v>
      </c>
      <c r="H1219" s="5">
        <f>'IGM Paste'!F1220</f>
        <v>0</v>
      </c>
      <c r="I1219" t="str">
        <f>IF('IGM Paste'!H1220=0,"-",'IGM Paste'!H1220)</f>
        <v>-</v>
      </c>
      <c r="J1219" t="str">
        <f>IF('IGM Paste'!I1220=0,"-",'IGM Paste'!I1220)</f>
        <v>-</v>
      </c>
      <c r="K1219" t="str">
        <f>IF('IGM Paste'!J1220=0,"-",'IGM Paste'!J1220)</f>
        <v>-</v>
      </c>
      <c r="L1219">
        <f>'IGM Paste'!K1220</f>
        <v>0</v>
      </c>
      <c r="M1219" s="20" t="str">
        <f>IF('IGM Paste'!R1220=0,"Flat",'IGM Paste'!R1220)</f>
        <v>Flat</v>
      </c>
      <c r="N1219" s="177">
        <f>'IGM Paste'!AH1220</f>
        <v>0</v>
      </c>
      <c r="O1219" s="403">
        <f>'IGM Paste'!O1220</f>
        <v>0</v>
      </c>
      <c r="P1219">
        <f>'IGM Paste'!BC1220</f>
        <v>0</v>
      </c>
    </row>
    <row r="1220" spans="1:16" x14ac:dyDescent="0.3">
      <c r="A1220" s="334">
        <f>'IGM Paste'!A1221</f>
        <v>0</v>
      </c>
      <c r="B1220">
        <f>'IGM Paste'!Y1221</f>
        <v>0</v>
      </c>
      <c r="C1220">
        <f>'IGM Paste'!C1221</f>
        <v>0</v>
      </c>
      <c r="D1220" s="4">
        <f>'IGM Paste'!D1221</f>
        <v>0</v>
      </c>
      <c r="E1220">
        <f>'IGM Paste'!E1221</f>
        <v>0</v>
      </c>
      <c r="F1220">
        <f>'IGM Paste'!AL1221</f>
        <v>0</v>
      </c>
      <c r="G1220" s="763">
        <f>'IGM Paste'!AB1221</f>
        <v>0</v>
      </c>
      <c r="H1220" s="5">
        <f>'IGM Paste'!F1221</f>
        <v>0</v>
      </c>
      <c r="I1220" t="str">
        <f>IF('IGM Paste'!H1221=0,"-",'IGM Paste'!H1221)</f>
        <v>-</v>
      </c>
      <c r="J1220" t="str">
        <f>IF('IGM Paste'!I1221=0,"-",'IGM Paste'!I1221)</f>
        <v>-</v>
      </c>
      <c r="K1220" t="str">
        <f>IF('IGM Paste'!J1221=0,"-",'IGM Paste'!J1221)</f>
        <v>-</v>
      </c>
      <c r="L1220">
        <f>'IGM Paste'!K1221</f>
        <v>0</v>
      </c>
      <c r="M1220" s="20" t="str">
        <f>IF('IGM Paste'!R1221=0,"Flat",'IGM Paste'!R1221)</f>
        <v>Flat</v>
      </c>
      <c r="N1220" s="177">
        <f>'IGM Paste'!AH1221</f>
        <v>0</v>
      </c>
      <c r="O1220" s="403">
        <f>'IGM Paste'!O1221</f>
        <v>0</v>
      </c>
      <c r="P1220">
        <f>'IGM Paste'!BC1221</f>
        <v>0</v>
      </c>
    </row>
    <row r="1221" spans="1:16" x14ac:dyDescent="0.3">
      <c r="A1221" s="334">
        <f>'IGM Paste'!A1222</f>
        <v>0</v>
      </c>
      <c r="B1221">
        <f>'IGM Paste'!Y1222</f>
        <v>0</v>
      </c>
      <c r="C1221">
        <f>'IGM Paste'!C1222</f>
        <v>0</v>
      </c>
      <c r="D1221" s="4">
        <f>'IGM Paste'!D1222</f>
        <v>0</v>
      </c>
      <c r="E1221">
        <f>'IGM Paste'!E1222</f>
        <v>0</v>
      </c>
      <c r="F1221">
        <f>'IGM Paste'!AL1222</f>
        <v>0</v>
      </c>
      <c r="G1221" s="763">
        <f>'IGM Paste'!AB1222</f>
        <v>0</v>
      </c>
      <c r="H1221" s="5">
        <f>'IGM Paste'!F1222</f>
        <v>0</v>
      </c>
      <c r="I1221" t="str">
        <f>IF('IGM Paste'!H1222=0,"-",'IGM Paste'!H1222)</f>
        <v>-</v>
      </c>
      <c r="J1221" t="str">
        <f>IF('IGM Paste'!I1222=0,"-",'IGM Paste'!I1222)</f>
        <v>-</v>
      </c>
      <c r="K1221" t="str">
        <f>IF('IGM Paste'!J1222=0,"-",'IGM Paste'!J1222)</f>
        <v>-</v>
      </c>
      <c r="L1221">
        <f>'IGM Paste'!K1222</f>
        <v>0</v>
      </c>
      <c r="M1221" s="20" t="str">
        <f>IF('IGM Paste'!R1222=0,"Flat",'IGM Paste'!R1222)</f>
        <v>Flat</v>
      </c>
      <c r="N1221" s="177">
        <f>'IGM Paste'!AH1222</f>
        <v>0</v>
      </c>
      <c r="O1221" s="403">
        <f>'IGM Paste'!O1222</f>
        <v>0</v>
      </c>
      <c r="P1221">
        <f>'IGM Paste'!BC1222</f>
        <v>0</v>
      </c>
    </row>
    <row r="1222" spans="1:16" x14ac:dyDescent="0.3">
      <c r="A1222" s="334">
        <f>'IGM Paste'!A1223</f>
        <v>0</v>
      </c>
      <c r="B1222">
        <f>'IGM Paste'!Y1223</f>
        <v>0</v>
      </c>
      <c r="C1222">
        <f>'IGM Paste'!C1223</f>
        <v>0</v>
      </c>
      <c r="D1222" s="4">
        <f>'IGM Paste'!D1223</f>
        <v>0</v>
      </c>
      <c r="E1222">
        <f>'IGM Paste'!E1223</f>
        <v>0</v>
      </c>
      <c r="F1222">
        <f>'IGM Paste'!AL1223</f>
        <v>0</v>
      </c>
      <c r="G1222" s="763">
        <f>'IGM Paste'!AB1223</f>
        <v>0</v>
      </c>
      <c r="H1222" s="5">
        <f>'IGM Paste'!F1223</f>
        <v>0</v>
      </c>
      <c r="I1222" t="str">
        <f>IF('IGM Paste'!H1223=0,"-",'IGM Paste'!H1223)</f>
        <v>-</v>
      </c>
      <c r="J1222" t="str">
        <f>IF('IGM Paste'!I1223=0,"-",'IGM Paste'!I1223)</f>
        <v>-</v>
      </c>
      <c r="K1222" t="str">
        <f>IF('IGM Paste'!J1223=0,"-",'IGM Paste'!J1223)</f>
        <v>-</v>
      </c>
      <c r="L1222">
        <f>'IGM Paste'!K1223</f>
        <v>0</v>
      </c>
      <c r="M1222" s="20" t="str">
        <f>IF('IGM Paste'!R1223=0,"Flat",'IGM Paste'!R1223)</f>
        <v>Flat</v>
      </c>
      <c r="N1222" s="177">
        <f>'IGM Paste'!AH1223</f>
        <v>0</v>
      </c>
      <c r="O1222" s="403">
        <f>'IGM Paste'!O1223</f>
        <v>0</v>
      </c>
      <c r="P1222">
        <f>'IGM Paste'!BC1223</f>
        <v>0</v>
      </c>
    </row>
    <row r="1223" spans="1:16" x14ac:dyDescent="0.3">
      <c r="A1223" s="334">
        <f>'IGM Paste'!A1224</f>
        <v>0</v>
      </c>
      <c r="B1223">
        <f>'IGM Paste'!Y1224</f>
        <v>0</v>
      </c>
      <c r="C1223">
        <f>'IGM Paste'!C1224</f>
        <v>0</v>
      </c>
      <c r="D1223" s="4">
        <f>'IGM Paste'!D1224</f>
        <v>0</v>
      </c>
      <c r="E1223">
        <f>'IGM Paste'!E1224</f>
        <v>0</v>
      </c>
      <c r="F1223">
        <f>'IGM Paste'!AL1224</f>
        <v>0</v>
      </c>
      <c r="G1223" s="763">
        <f>'IGM Paste'!AB1224</f>
        <v>0</v>
      </c>
      <c r="H1223" s="5">
        <f>'IGM Paste'!F1224</f>
        <v>0</v>
      </c>
      <c r="I1223" t="str">
        <f>IF('IGM Paste'!H1224=0,"-",'IGM Paste'!H1224)</f>
        <v>-</v>
      </c>
      <c r="J1223" t="str">
        <f>IF('IGM Paste'!I1224=0,"-",'IGM Paste'!I1224)</f>
        <v>-</v>
      </c>
      <c r="K1223" t="str">
        <f>IF('IGM Paste'!J1224=0,"-",'IGM Paste'!J1224)</f>
        <v>-</v>
      </c>
      <c r="L1223">
        <f>'IGM Paste'!K1224</f>
        <v>0</v>
      </c>
      <c r="M1223" s="20" t="str">
        <f>IF('IGM Paste'!R1224=0,"Flat",'IGM Paste'!R1224)</f>
        <v>Flat</v>
      </c>
      <c r="N1223" s="177">
        <f>'IGM Paste'!AH1224</f>
        <v>0</v>
      </c>
      <c r="O1223" s="403">
        <f>'IGM Paste'!O1224</f>
        <v>0</v>
      </c>
      <c r="P1223">
        <f>'IGM Paste'!BC1224</f>
        <v>0</v>
      </c>
    </row>
    <row r="1224" spans="1:16" x14ac:dyDescent="0.3">
      <c r="A1224" s="334">
        <f>'IGM Paste'!A1225</f>
        <v>0</v>
      </c>
      <c r="B1224">
        <f>'IGM Paste'!Y1225</f>
        <v>0</v>
      </c>
      <c r="C1224">
        <f>'IGM Paste'!C1225</f>
        <v>0</v>
      </c>
      <c r="D1224" s="4">
        <f>'IGM Paste'!D1225</f>
        <v>0</v>
      </c>
      <c r="E1224">
        <f>'IGM Paste'!E1225</f>
        <v>0</v>
      </c>
      <c r="F1224">
        <f>'IGM Paste'!AL1225</f>
        <v>0</v>
      </c>
      <c r="G1224" s="763">
        <f>'IGM Paste'!AB1225</f>
        <v>0</v>
      </c>
      <c r="H1224" s="5">
        <f>'IGM Paste'!F1225</f>
        <v>0</v>
      </c>
      <c r="I1224" t="str">
        <f>IF('IGM Paste'!H1225=0,"-",'IGM Paste'!H1225)</f>
        <v>-</v>
      </c>
      <c r="J1224" t="str">
        <f>IF('IGM Paste'!I1225=0,"-",'IGM Paste'!I1225)</f>
        <v>-</v>
      </c>
      <c r="K1224" t="str">
        <f>IF('IGM Paste'!J1225=0,"-",'IGM Paste'!J1225)</f>
        <v>-</v>
      </c>
      <c r="L1224">
        <f>'IGM Paste'!K1225</f>
        <v>0</v>
      </c>
      <c r="M1224" s="20" t="str">
        <f>IF('IGM Paste'!R1225=0,"Flat",'IGM Paste'!R1225)</f>
        <v>Flat</v>
      </c>
      <c r="N1224" s="177">
        <f>'IGM Paste'!AH1225</f>
        <v>0</v>
      </c>
      <c r="O1224" s="403">
        <f>'IGM Paste'!O1225</f>
        <v>0</v>
      </c>
      <c r="P1224">
        <f>'IGM Paste'!BC1225</f>
        <v>0</v>
      </c>
    </row>
    <row r="1225" spans="1:16" x14ac:dyDescent="0.3">
      <c r="A1225" s="334">
        <f>'IGM Paste'!A1226</f>
        <v>0</v>
      </c>
      <c r="B1225">
        <f>'IGM Paste'!Y1226</f>
        <v>0</v>
      </c>
      <c r="C1225">
        <f>'IGM Paste'!C1226</f>
        <v>0</v>
      </c>
      <c r="D1225" s="4">
        <f>'IGM Paste'!D1226</f>
        <v>0</v>
      </c>
      <c r="E1225">
        <f>'IGM Paste'!E1226</f>
        <v>0</v>
      </c>
      <c r="F1225">
        <f>'IGM Paste'!AL1226</f>
        <v>0</v>
      </c>
      <c r="G1225" s="763">
        <f>'IGM Paste'!AB1226</f>
        <v>0</v>
      </c>
      <c r="H1225" s="5">
        <f>'IGM Paste'!F1226</f>
        <v>0</v>
      </c>
      <c r="I1225" t="str">
        <f>IF('IGM Paste'!H1226=0,"-",'IGM Paste'!H1226)</f>
        <v>-</v>
      </c>
      <c r="J1225" t="str">
        <f>IF('IGM Paste'!I1226=0,"-",'IGM Paste'!I1226)</f>
        <v>-</v>
      </c>
      <c r="K1225" t="str">
        <f>IF('IGM Paste'!J1226=0,"-",'IGM Paste'!J1226)</f>
        <v>-</v>
      </c>
      <c r="L1225">
        <f>'IGM Paste'!K1226</f>
        <v>0</v>
      </c>
      <c r="M1225" s="20" t="str">
        <f>IF('IGM Paste'!R1226=0,"Flat",'IGM Paste'!R1226)</f>
        <v>Flat</v>
      </c>
      <c r="N1225" s="177">
        <f>'IGM Paste'!AH1226</f>
        <v>0</v>
      </c>
      <c r="O1225" s="403">
        <f>'IGM Paste'!O1226</f>
        <v>0</v>
      </c>
      <c r="P1225">
        <f>'IGM Paste'!BC1226</f>
        <v>0</v>
      </c>
    </row>
    <row r="1226" spans="1:16" x14ac:dyDescent="0.3">
      <c r="A1226" s="334">
        <f>'IGM Paste'!A1227</f>
        <v>0</v>
      </c>
      <c r="B1226">
        <f>'IGM Paste'!Y1227</f>
        <v>0</v>
      </c>
      <c r="C1226">
        <f>'IGM Paste'!C1227</f>
        <v>0</v>
      </c>
      <c r="D1226" s="4">
        <f>'IGM Paste'!D1227</f>
        <v>0</v>
      </c>
      <c r="E1226">
        <f>'IGM Paste'!E1227</f>
        <v>0</v>
      </c>
      <c r="F1226">
        <f>'IGM Paste'!AL1227</f>
        <v>0</v>
      </c>
      <c r="G1226" s="763">
        <f>'IGM Paste'!AB1227</f>
        <v>0</v>
      </c>
      <c r="H1226" s="5">
        <f>'IGM Paste'!F1227</f>
        <v>0</v>
      </c>
      <c r="I1226" t="str">
        <f>IF('IGM Paste'!H1227=0,"-",'IGM Paste'!H1227)</f>
        <v>-</v>
      </c>
      <c r="J1226" t="str">
        <f>IF('IGM Paste'!I1227=0,"-",'IGM Paste'!I1227)</f>
        <v>-</v>
      </c>
      <c r="K1226" t="str">
        <f>IF('IGM Paste'!J1227=0,"-",'IGM Paste'!J1227)</f>
        <v>-</v>
      </c>
      <c r="L1226">
        <f>'IGM Paste'!K1227</f>
        <v>0</v>
      </c>
      <c r="M1226" s="20" t="str">
        <f>IF('IGM Paste'!R1227=0,"Flat",'IGM Paste'!R1227)</f>
        <v>Flat</v>
      </c>
      <c r="N1226" s="177">
        <f>'IGM Paste'!AH1227</f>
        <v>0</v>
      </c>
      <c r="O1226" s="403">
        <f>'IGM Paste'!O1227</f>
        <v>0</v>
      </c>
      <c r="P1226">
        <f>'IGM Paste'!BC1227</f>
        <v>0</v>
      </c>
    </row>
    <row r="1227" spans="1:16" x14ac:dyDescent="0.3">
      <c r="A1227" s="334">
        <f>'IGM Paste'!A1228</f>
        <v>0</v>
      </c>
      <c r="B1227">
        <f>'IGM Paste'!Y1228</f>
        <v>0</v>
      </c>
      <c r="C1227">
        <f>'IGM Paste'!C1228</f>
        <v>0</v>
      </c>
      <c r="D1227" s="4">
        <f>'IGM Paste'!D1228</f>
        <v>0</v>
      </c>
      <c r="E1227">
        <f>'IGM Paste'!E1228</f>
        <v>0</v>
      </c>
      <c r="F1227">
        <f>'IGM Paste'!AL1228</f>
        <v>0</v>
      </c>
      <c r="G1227" s="763">
        <f>'IGM Paste'!AB1228</f>
        <v>0</v>
      </c>
      <c r="H1227" s="5">
        <f>'IGM Paste'!F1228</f>
        <v>0</v>
      </c>
      <c r="I1227" t="str">
        <f>IF('IGM Paste'!H1228=0,"-",'IGM Paste'!H1228)</f>
        <v>-</v>
      </c>
      <c r="J1227" t="str">
        <f>IF('IGM Paste'!I1228=0,"-",'IGM Paste'!I1228)</f>
        <v>-</v>
      </c>
      <c r="K1227" t="str">
        <f>IF('IGM Paste'!J1228=0,"-",'IGM Paste'!J1228)</f>
        <v>-</v>
      </c>
      <c r="L1227">
        <f>'IGM Paste'!K1228</f>
        <v>0</v>
      </c>
      <c r="M1227" s="20" t="str">
        <f>IF('IGM Paste'!R1228=0,"Flat",'IGM Paste'!R1228)</f>
        <v>Flat</v>
      </c>
      <c r="N1227" s="177">
        <f>'IGM Paste'!AH1228</f>
        <v>0</v>
      </c>
      <c r="O1227" s="403">
        <f>'IGM Paste'!O1228</f>
        <v>0</v>
      </c>
      <c r="P1227">
        <f>'IGM Paste'!BC1228</f>
        <v>0</v>
      </c>
    </row>
    <row r="1228" spans="1:16" x14ac:dyDescent="0.3">
      <c r="A1228" s="334">
        <f>'IGM Paste'!A1229</f>
        <v>0</v>
      </c>
      <c r="B1228">
        <f>'IGM Paste'!Y1229</f>
        <v>0</v>
      </c>
      <c r="C1228">
        <f>'IGM Paste'!C1229</f>
        <v>0</v>
      </c>
      <c r="D1228" s="4">
        <f>'IGM Paste'!D1229</f>
        <v>0</v>
      </c>
      <c r="E1228">
        <f>'IGM Paste'!E1229</f>
        <v>0</v>
      </c>
      <c r="F1228">
        <f>'IGM Paste'!AL1229</f>
        <v>0</v>
      </c>
      <c r="G1228" s="763">
        <f>'IGM Paste'!AB1229</f>
        <v>0</v>
      </c>
      <c r="H1228" s="5">
        <f>'IGM Paste'!F1229</f>
        <v>0</v>
      </c>
      <c r="I1228" t="str">
        <f>IF('IGM Paste'!H1229=0,"-",'IGM Paste'!H1229)</f>
        <v>-</v>
      </c>
      <c r="J1228" t="str">
        <f>IF('IGM Paste'!I1229=0,"-",'IGM Paste'!I1229)</f>
        <v>-</v>
      </c>
      <c r="K1228" t="str">
        <f>IF('IGM Paste'!J1229=0,"-",'IGM Paste'!J1229)</f>
        <v>-</v>
      </c>
      <c r="L1228">
        <f>'IGM Paste'!K1229</f>
        <v>0</v>
      </c>
      <c r="M1228" s="20" t="str">
        <f>IF('IGM Paste'!R1229=0,"Flat",'IGM Paste'!R1229)</f>
        <v>Flat</v>
      </c>
      <c r="N1228" s="177">
        <f>'IGM Paste'!AH1229</f>
        <v>0</v>
      </c>
      <c r="O1228" s="403">
        <f>'IGM Paste'!O1229</f>
        <v>0</v>
      </c>
      <c r="P1228">
        <f>'IGM Paste'!BC1229</f>
        <v>0</v>
      </c>
    </row>
    <row r="1229" spans="1:16" x14ac:dyDescent="0.3">
      <c r="A1229" s="334">
        <f>'IGM Paste'!A1230</f>
        <v>0</v>
      </c>
      <c r="B1229">
        <f>'IGM Paste'!Y1230</f>
        <v>0</v>
      </c>
      <c r="C1229">
        <f>'IGM Paste'!C1230</f>
        <v>0</v>
      </c>
      <c r="D1229" s="4">
        <f>'IGM Paste'!D1230</f>
        <v>0</v>
      </c>
      <c r="E1229">
        <f>'IGM Paste'!E1230</f>
        <v>0</v>
      </c>
      <c r="F1229">
        <f>'IGM Paste'!AL1230</f>
        <v>0</v>
      </c>
      <c r="G1229" s="763">
        <f>'IGM Paste'!AB1230</f>
        <v>0</v>
      </c>
      <c r="H1229" s="5">
        <f>'IGM Paste'!F1230</f>
        <v>0</v>
      </c>
      <c r="I1229" t="str">
        <f>IF('IGM Paste'!H1230=0,"-",'IGM Paste'!H1230)</f>
        <v>-</v>
      </c>
      <c r="J1229" t="str">
        <f>IF('IGM Paste'!I1230=0,"-",'IGM Paste'!I1230)</f>
        <v>-</v>
      </c>
      <c r="K1229" t="str">
        <f>IF('IGM Paste'!J1230=0,"-",'IGM Paste'!J1230)</f>
        <v>-</v>
      </c>
      <c r="L1229">
        <f>'IGM Paste'!K1230</f>
        <v>0</v>
      </c>
      <c r="M1229" s="20" t="str">
        <f>IF('IGM Paste'!R1230=0,"Flat",'IGM Paste'!R1230)</f>
        <v>Flat</v>
      </c>
      <c r="N1229" s="177">
        <f>'IGM Paste'!AH1230</f>
        <v>0</v>
      </c>
      <c r="O1229" s="403">
        <f>'IGM Paste'!O1230</f>
        <v>0</v>
      </c>
      <c r="P1229">
        <f>'IGM Paste'!BC1230</f>
        <v>0</v>
      </c>
    </row>
    <row r="1230" spans="1:16" x14ac:dyDescent="0.3">
      <c r="A1230" s="334">
        <f>'IGM Paste'!A1231</f>
        <v>0</v>
      </c>
      <c r="B1230">
        <f>'IGM Paste'!Y1231</f>
        <v>0</v>
      </c>
      <c r="C1230">
        <f>'IGM Paste'!C1231</f>
        <v>0</v>
      </c>
      <c r="D1230" s="4">
        <f>'IGM Paste'!D1231</f>
        <v>0</v>
      </c>
      <c r="E1230">
        <f>'IGM Paste'!E1231</f>
        <v>0</v>
      </c>
      <c r="F1230">
        <f>'IGM Paste'!AL1231</f>
        <v>0</v>
      </c>
      <c r="G1230" s="763">
        <f>'IGM Paste'!AB1231</f>
        <v>0</v>
      </c>
      <c r="H1230" s="5">
        <f>'IGM Paste'!F1231</f>
        <v>0</v>
      </c>
      <c r="I1230" t="str">
        <f>IF('IGM Paste'!H1231=0,"-",'IGM Paste'!H1231)</f>
        <v>-</v>
      </c>
      <c r="J1230" t="str">
        <f>IF('IGM Paste'!I1231=0,"-",'IGM Paste'!I1231)</f>
        <v>-</v>
      </c>
      <c r="K1230" t="str">
        <f>IF('IGM Paste'!J1231=0,"-",'IGM Paste'!J1231)</f>
        <v>-</v>
      </c>
      <c r="L1230">
        <f>'IGM Paste'!K1231</f>
        <v>0</v>
      </c>
      <c r="M1230" s="20" t="str">
        <f>IF('IGM Paste'!R1231=0,"Flat",'IGM Paste'!R1231)</f>
        <v>Flat</v>
      </c>
      <c r="N1230" s="177">
        <f>'IGM Paste'!AH1231</f>
        <v>0</v>
      </c>
      <c r="O1230" s="403">
        <f>'IGM Paste'!O1231</f>
        <v>0</v>
      </c>
      <c r="P1230">
        <f>'IGM Paste'!BC1231</f>
        <v>0</v>
      </c>
    </row>
    <row r="1231" spans="1:16" x14ac:dyDescent="0.3">
      <c r="A1231" s="334">
        <f>'IGM Paste'!A1232</f>
        <v>0</v>
      </c>
      <c r="B1231">
        <f>'IGM Paste'!Y1232</f>
        <v>0</v>
      </c>
      <c r="C1231">
        <f>'IGM Paste'!C1232</f>
        <v>0</v>
      </c>
      <c r="D1231" s="4">
        <f>'IGM Paste'!D1232</f>
        <v>0</v>
      </c>
      <c r="E1231">
        <f>'IGM Paste'!E1232</f>
        <v>0</v>
      </c>
      <c r="F1231">
        <f>'IGM Paste'!AL1232</f>
        <v>0</v>
      </c>
      <c r="G1231" s="763">
        <f>'IGM Paste'!AB1232</f>
        <v>0</v>
      </c>
      <c r="H1231" s="5">
        <f>'IGM Paste'!F1232</f>
        <v>0</v>
      </c>
      <c r="I1231" t="str">
        <f>IF('IGM Paste'!H1232=0,"-",'IGM Paste'!H1232)</f>
        <v>-</v>
      </c>
      <c r="J1231" t="str">
        <f>IF('IGM Paste'!I1232=0,"-",'IGM Paste'!I1232)</f>
        <v>-</v>
      </c>
      <c r="K1231" t="str">
        <f>IF('IGM Paste'!J1232=0,"-",'IGM Paste'!J1232)</f>
        <v>-</v>
      </c>
      <c r="L1231">
        <f>'IGM Paste'!K1232</f>
        <v>0</v>
      </c>
      <c r="M1231" s="20" t="str">
        <f>IF('IGM Paste'!R1232=0,"Flat",'IGM Paste'!R1232)</f>
        <v>Flat</v>
      </c>
      <c r="N1231" s="177">
        <f>'IGM Paste'!AH1232</f>
        <v>0</v>
      </c>
      <c r="O1231" s="403">
        <f>'IGM Paste'!O1232</f>
        <v>0</v>
      </c>
      <c r="P1231">
        <f>'IGM Paste'!BC1232</f>
        <v>0</v>
      </c>
    </row>
    <row r="1232" spans="1:16" x14ac:dyDescent="0.3">
      <c r="A1232" s="334">
        <f>'IGM Paste'!A1233</f>
        <v>0</v>
      </c>
      <c r="B1232">
        <f>'IGM Paste'!Y1233</f>
        <v>0</v>
      </c>
      <c r="C1232">
        <f>'IGM Paste'!C1233</f>
        <v>0</v>
      </c>
      <c r="D1232" s="4">
        <f>'IGM Paste'!D1233</f>
        <v>0</v>
      </c>
      <c r="E1232">
        <f>'IGM Paste'!E1233</f>
        <v>0</v>
      </c>
      <c r="F1232">
        <f>'IGM Paste'!AL1233</f>
        <v>0</v>
      </c>
      <c r="G1232" s="763">
        <f>'IGM Paste'!AB1233</f>
        <v>0</v>
      </c>
      <c r="H1232" s="5">
        <f>'IGM Paste'!F1233</f>
        <v>0</v>
      </c>
      <c r="I1232" t="str">
        <f>IF('IGM Paste'!H1233=0,"-",'IGM Paste'!H1233)</f>
        <v>-</v>
      </c>
      <c r="J1232" t="str">
        <f>IF('IGM Paste'!I1233=0,"-",'IGM Paste'!I1233)</f>
        <v>-</v>
      </c>
      <c r="K1232" t="str">
        <f>IF('IGM Paste'!J1233=0,"-",'IGM Paste'!J1233)</f>
        <v>-</v>
      </c>
      <c r="L1232">
        <f>'IGM Paste'!K1233</f>
        <v>0</v>
      </c>
      <c r="M1232" s="20" t="str">
        <f>IF('IGM Paste'!R1233=0,"Flat",'IGM Paste'!R1233)</f>
        <v>Flat</v>
      </c>
      <c r="N1232" s="177">
        <f>'IGM Paste'!AH1233</f>
        <v>0</v>
      </c>
      <c r="O1232" s="403">
        <f>'IGM Paste'!O1233</f>
        <v>0</v>
      </c>
      <c r="P1232">
        <f>'IGM Paste'!BC1233</f>
        <v>0</v>
      </c>
    </row>
    <row r="1233" spans="1:16" x14ac:dyDescent="0.3">
      <c r="A1233" s="334">
        <f>'IGM Paste'!A1234</f>
        <v>0</v>
      </c>
      <c r="B1233">
        <f>'IGM Paste'!Y1234</f>
        <v>0</v>
      </c>
      <c r="C1233">
        <f>'IGM Paste'!C1234</f>
        <v>0</v>
      </c>
      <c r="D1233" s="4">
        <f>'IGM Paste'!D1234</f>
        <v>0</v>
      </c>
      <c r="E1233">
        <f>'IGM Paste'!E1234</f>
        <v>0</v>
      </c>
      <c r="F1233">
        <f>'IGM Paste'!AL1234</f>
        <v>0</v>
      </c>
      <c r="G1233" s="763">
        <f>'IGM Paste'!AB1234</f>
        <v>0</v>
      </c>
      <c r="H1233" s="5">
        <f>'IGM Paste'!F1234</f>
        <v>0</v>
      </c>
      <c r="I1233" t="str">
        <f>IF('IGM Paste'!H1234=0,"-",'IGM Paste'!H1234)</f>
        <v>-</v>
      </c>
      <c r="J1233" t="str">
        <f>IF('IGM Paste'!I1234=0,"-",'IGM Paste'!I1234)</f>
        <v>-</v>
      </c>
      <c r="K1233" t="str">
        <f>IF('IGM Paste'!J1234=0,"-",'IGM Paste'!J1234)</f>
        <v>-</v>
      </c>
      <c r="L1233">
        <f>'IGM Paste'!K1234</f>
        <v>0</v>
      </c>
      <c r="M1233" s="20" t="str">
        <f>IF('IGM Paste'!R1234=0,"Flat",'IGM Paste'!R1234)</f>
        <v>Flat</v>
      </c>
      <c r="N1233" s="177">
        <f>'IGM Paste'!AH1234</f>
        <v>0</v>
      </c>
      <c r="O1233" s="403">
        <f>'IGM Paste'!O1234</f>
        <v>0</v>
      </c>
      <c r="P1233">
        <f>'IGM Paste'!BC1234</f>
        <v>0</v>
      </c>
    </row>
    <row r="1234" spans="1:16" x14ac:dyDescent="0.3">
      <c r="A1234" s="334">
        <f>'IGM Paste'!A1235</f>
        <v>0</v>
      </c>
      <c r="B1234">
        <f>'IGM Paste'!Y1235</f>
        <v>0</v>
      </c>
      <c r="C1234">
        <f>'IGM Paste'!C1235</f>
        <v>0</v>
      </c>
      <c r="D1234" s="4">
        <f>'IGM Paste'!D1235</f>
        <v>0</v>
      </c>
      <c r="E1234">
        <f>'IGM Paste'!E1235</f>
        <v>0</v>
      </c>
      <c r="F1234">
        <f>'IGM Paste'!AL1235</f>
        <v>0</v>
      </c>
      <c r="G1234" s="763">
        <f>'IGM Paste'!AB1235</f>
        <v>0</v>
      </c>
      <c r="H1234" s="5">
        <f>'IGM Paste'!F1235</f>
        <v>0</v>
      </c>
      <c r="I1234" t="str">
        <f>IF('IGM Paste'!H1235=0,"-",'IGM Paste'!H1235)</f>
        <v>-</v>
      </c>
      <c r="J1234" t="str">
        <f>IF('IGM Paste'!I1235=0,"-",'IGM Paste'!I1235)</f>
        <v>-</v>
      </c>
      <c r="K1234" t="str">
        <f>IF('IGM Paste'!J1235=0,"-",'IGM Paste'!J1235)</f>
        <v>-</v>
      </c>
      <c r="L1234">
        <f>'IGM Paste'!K1235</f>
        <v>0</v>
      </c>
      <c r="M1234" s="20" t="str">
        <f>IF('IGM Paste'!R1235=0,"Flat",'IGM Paste'!R1235)</f>
        <v>Flat</v>
      </c>
      <c r="N1234" s="177">
        <f>'IGM Paste'!AH1235</f>
        <v>0</v>
      </c>
      <c r="O1234" s="403">
        <f>'IGM Paste'!O1235</f>
        <v>0</v>
      </c>
      <c r="P1234">
        <f>'IGM Paste'!BC1235</f>
        <v>0</v>
      </c>
    </row>
    <row r="1235" spans="1:16" x14ac:dyDescent="0.3">
      <c r="A1235" s="334">
        <f>'IGM Paste'!A1236</f>
        <v>0</v>
      </c>
      <c r="B1235">
        <f>'IGM Paste'!Y1236</f>
        <v>0</v>
      </c>
      <c r="C1235">
        <f>'IGM Paste'!C1236</f>
        <v>0</v>
      </c>
      <c r="D1235" s="4">
        <f>'IGM Paste'!D1236</f>
        <v>0</v>
      </c>
      <c r="E1235">
        <f>'IGM Paste'!E1236</f>
        <v>0</v>
      </c>
      <c r="F1235">
        <f>'IGM Paste'!AL1236</f>
        <v>0</v>
      </c>
      <c r="G1235" s="763">
        <f>'IGM Paste'!AB1236</f>
        <v>0</v>
      </c>
      <c r="H1235" s="5">
        <f>'IGM Paste'!F1236</f>
        <v>0</v>
      </c>
      <c r="I1235" t="str">
        <f>IF('IGM Paste'!H1236=0,"-",'IGM Paste'!H1236)</f>
        <v>-</v>
      </c>
      <c r="J1235" t="str">
        <f>IF('IGM Paste'!I1236=0,"-",'IGM Paste'!I1236)</f>
        <v>-</v>
      </c>
      <c r="K1235" t="str">
        <f>IF('IGM Paste'!J1236=0,"-",'IGM Paste'!J1236)</f>
        <v>-</v>
      </c>
      <c r="L1235">
        <f>'IGM Paste'!K1236</f>
        <v>0</v>
      </c>
      <c r="M1235" s="20" t="str">
        <f>IF('IGM Paste'!R1236=0,"Flat",'IGM Paste'!R1236)</f>
        <v>Flat</v>
      </c>
      <c r="N1235" s="177">
        <f>'IGM Paste'!AH1236</f>
        <v>0</v>
      </c>
      <c r="O1235" s="403">
        <f>'IGM Paste'!O1236</f>
        <v>0</v>
      </c>
      <c r="P1235">
        <f>'IGM Paste'!BC1236</f>
        <v>0</v>
      </c>
    </row>
    <row r="1236" spans="1:16" x14ac:dyDescent="0.3">
      <c r="A1236" s="334">
        <f>'IGM Paste'!A1237</f>
        <v>0</v>
      </c>
      <c r="B1236">
        <f>'IGM Paste'!Y1237</f>
        <v>0</v>
      </c>
      <c r="C1236">
        <f>'IGM Paste'!C1237</f>
        <v>0</v>
      </c>
      <c r="D1236" s="4">
        <f>'IGM Paste'!D1237</f>
        <v>0</v>
      </c>
      <c r="E1236">
        <f>'IGM Paste'!E1237</f>
        <v>0</v>
      </c>
      <c r="F1236">
        <f>'IGM Paste'!AL1237</f>
        <v>0</v>
      </c>
      <c r="G1236" s="763">
        <f>'IGM Paste'!AB1237</f>
        <v>0</v>
      </c>
      <c r="H1236" s="5">
        <f>'IGM Paste'!F1237</f>
        <v>0</v>
      </c>
      <c r="I1236" t="str">
        <f>IF('IGM Paste'!H1237=0,"-",'IGM Paste'!H1237)</f>
        <v>-</v>
      </c>
      <c r="J1236" t="str">
        <f>IF('IGM Paste'!I1237=0,"-",'IGM Paste'!I1237)</f>
        <v>-</v>
      </c>
      <c r="K1236" t="str">
        <f>IF('IGM Paste'!J1237=0,"-",'IGM Paste'!J1237)</f>
        <v>-</v>
      </c>
      <c r="L1236">
        <f>'IGM Paste'!K1237</f>
        <v>0</v>
      </c>
      <c r="M1236" s="20" t="str">
        <f>IF('IGM Paste'!R1237=0,"Flat",'IGM Paste'!R1237)</f>
        <v>Flat</v>
      </c>
      <c r="N1236" s="177">
        <f>'IGM Paste'!AH1237</f>
        <v>0</v>
      </c>
      <c r="O1236" s="403">
        <f>'IGM Paste'!O1237</f>
        <v>0</v>
      </c>
      <c r="P1236">
        <f>'IGM Paste'!BC1237</f>
        <v>0</v>
      </c>
    </row>
    <row r="1237" spans="1:16" x14ac:dyDescent="0.3">
      <c r="A1237" s="334">
        <f>'IGM Paste'!A1238</f>
        <v>0</v>
      </c>
      <c r="B1237">
        <f>'IGM Paste'!Y1238</f>
        <v>0</v>
      </c>
      <c r="C1237">
        <f>'IGM Paste'!C1238</f>
        <v>0</v>
      </c>
      <c r="D1237" s="4">
        <f>'IGM Paste'!D1238</f>
        <v>0</v>
      </c>
      <c r="E1237">
        <f>'IGM Paste'!E1238</f>
        <v>0</v>
      </c>
      <c r="F1237">
        <f>'IGM Paste'!AL1238</f>
        <v>0</v>
      </c>
      <c r="G1237" s="763">
        <f>'IGM Paste'!AB1238</f>
        <v>0</v>
      </c>
      <c r="H1237" s="5">
        <f>'IGM Paste'!F1238</f>
        <v>0</v>
      </c>
      <c r="I1237" t="str">
        <f>IF('IGM Paste'!H1238=0,"-",'IGM Paste'!H1238)</f>
        <v>-</v>
      </c>
      <c r="J1237" t="str">
        <f>IF('IGM Paste'!I1238=0,"-",'IGM Paste'!I1238)</f>
        <v>-</v>
      </c>
      <c r="K1237" t="str">
        <f>IF('IGM Paste'!J1238=0,"-",'IGM Paste'!J1238)</f>
        <v>-</v>
      </c>
      <c r="L1237">
        <f>'IGM Paste'!K1238</f>
        <v>0</v>
      </c>
      <c r="M1237" s="20" t="str">
        <f>IF('IGM Paste'!R1238=0,"Flat",'IGM Paste'!R1238)</f>
        <v>Flat</v>
      </c>
      <c r="N1237" s="177">
        <f>'IGM Paste'!AH1238</f>
        <v>0</v>
      </c>
      <c r="O1237" s="403">
        <f>'IGM Paste'!O1238</f>
        <v>0</v>
      </c>
      <c r="P1237">
        <f>'IGM Paste'!BC1238</f>
        <v>0</v>
      </c>
    </row>
    <row r="1238" spans="1:16" x14ac:dyDescent="0.3">
      <c r="A1238" s="334">
        <f>'IGM Paste'!A1239</f>
        <v>0</v>
      </c>
      <c r="B1238">
        <f>'IGM Paste'!Y1239</f>
        <v>0</v>
      </c>
      <c r="C1238">
        <f>'IGM Paste'!C1239</f>
        <v>0</v>
      </c>
      <c r="D1238" s="4">
        <f>'IGM Paste'!D1239</f>
        <v>0</v>
      </c>
      <c r="E1238">
        <f>'IGM Paste'!E1239</f>
        <v>0</v>
      </c>
      <c r="F1238">
        <f>'IGM Paste'!AL1239</f>
        <v>0</v>
      </c>
      <c r="G1238" s="763">
        <f>'IGM Paste'!AB1239</f>
        <v>0</v>
      </c>
      <c r="H1238" s="5">
        <f>'IGM Paste'!F1239</f>
        <v>0</v>
      </c>
      <c r="I1238" t="str">
        <f>IF('IGM Paste'!H1239=0,"-",'IGM Paste'!H1239)</f>
        <v>-</v>
      </c>
      <c r="J1238" t="str">
        <f>IF('IGM Paste'!I1239=0,"-",'IGM Paste'!I1239)</f>
        <v>-</v>
      </c>
      <c r="K1238" t="str">
        <f>IF('IGM Paste'!J1239=0,"-",'IGM Paste'!J1239)</f>
        <v>-</v>
      </c>
      <c r="L1238">
        <f>'IGM Paste'!K1239</f>
        <v>0</v>
      </c>
      <c r="M1238" s="20" t="str">
        <f>IF('IGM Paste'!R1239=0,"Flat",'IGM Paste'!R1239)</f>
        <v>Flat</v>
      </c>
      <c r="N1238" s="177">
        <f>'IGM Paste'!AH1239</f>
        <v>0</v>
      </c>
      <c r="O1238" s="403">
        <f>'IGM Paste'!O1239</f>
        <v>0</v>
      </c>
      <c r="P1238">
        <f>'IGM Paste'!BC1239</f>
        <v>0</v>
      </c>
    </row>
    <row r="1239" spans="1:16" x14ac:dyDescent="0.3">
      <c r="A1239" s="334">
        <f>'IGM Paste'!A1240</f>
        <v>0</v>
      </c>
      <c r="B1239">
        <f>'IGM Paste'!Y1240</f>
        <v>0</v>
      </c>
      <c r="C1239">
        <f>'IGM Paste'!C1240</f>
        <v>0</v>
      </c>
      <c r="D1239" s="4">
        <f>'IGM Paste'!D1240</f>
        <v>0</v>
      </c>
      <c r="E1239">
        <f>'IGM Paste'!E1240</f>
        <v>0</v>
      </c>
      <c r="F1239">
        <f>'IGM Paste'!AL1240</f>
        <v>0</v>
      </c>
      <c r="G1239" s="763">
        <f>'IGM Paste'!AB1240</f>
        <v>0</v>
      </c>
      <c r="H1239" s="5">
        <f>'IGM Paste'!F1240</f>
        <v>0</v>
      </c>
      <c r="I1239" t="str">
        <f>IF('IGM Paste'!H1240=0,"-",'IGM Paste'!H1240)</f>
        <v>-</v>
      </c>
      <c r="J1239" t="str">
        <f>IF('IGM Paste'!I1240=0,"-",'IGM Paste'!I1240)</f>
        <v>-</v>
      </c>
      <c r="K1239" t="str">
        <f>IF('IGM Paste'!J1240=0,"-",'IGM Paste'!J1240)</f>
        <v>-</v>
      </c>
      <c r="L1239">
        <f>'IGM Paste'!K1240</f>
        <v>0</v>
      </c>
      <c r="M1239" s="20" t="str">
        <f>IF('IGM Paste'!R1240=0,"Flat",'IGM Paste'!R1240)</f>
        <v>Flat</v>
      </c>
      <c r="N1239" s="177">
        <f>'IGM Paste'!AH1240</f>
        <v>0</v>
      </c>
      <c r="O1239" s="403">
        <f>'IGM Paste'!O1240</f>
        <v>0</v>
      </c>
      <c r="P1239">
        <f>'IGM Paste'!BC1240</f>
        <v>0</v>
      </c>
    </row>
    <row r="1240" spans="1:16" x14ac:dyDescent="0.3">
      <c r="A1240" s="334">
        <f>'IGM Paste'!A1241</f>
        <v>0</v>
      </c>
      <c r="B1240">
        <f>'IGM Paste'!Y1241</f>
        <v>0</v>
      </c>
      <c r="C1240">
        <f>'IGM Paste'!C1241</f>
        <v>0</v>
      </c>
      <c r="D1240" s="4">
        <f>'IGM Paste'!D1241</f>
        <v>0</v>
      </c>
      <c r="E1240">
        <f>'IGM Paste'!E1241</f>
        <v>0</v>
      </c>
      <c r="F1240">
        <f>'IGM Paste'!AL1241</f>
        <v>0</v>
      </c>
      <c r="G1240" s="763">
        <f>'IGM Paste'!AB1241</f>
        <v>0</v>
      </c>
      <c r="H1240" s="5">
        <f>'IGM Paste'!F1241</f>
        <v>0</v>
      </c>
      <c r="I1240" t="str">
        <f>IF('IGM Paste'!H1241=0,"-",'IGM Paste'!H1241)</f>
        <v>-</v>
      </c>
      <c r="J1240" t="str">
        <f>IF('IGM Paste'!I1241=0,"-",'IGM Paste'!I1241)</f>
        <v>-</v>
      </c>
      <c r="K1240" t="str">
        <f>IF('IGM Paste'!J1241=0,"-",'IGM Paste'!J1241)</f>
        <v>-</v>
      </c>
      <c r="L1240">
        <f>'IGM Paste'!K1241</f>
        <v>0</v>
      </c>
      <c r="M1240" s="20" t="str">
        <f>IF('IGM Paste'!R1241=0,"Flat",'IGM Paste'!R1241)</f>
        <v>Flat</v>
      </c>
      <c r="N1240" s="177">
        <f>'IGM Paste'!AH1241</f>
        <v>0</v>
      </c>
      <c r="O1240" s="403">
        <f>'IGM Paste'!O1241</f>
        <v>0</v>
      </c>
      <c r="P1240">
        <f>'IGM Paste'!BC1241</f>
        <v>0</v>
      </c>
    </row>
    <row r="1241" spans="1:16" x14ac:dyDescent="0.3">
      <c r="A1241" s="334">
        <f>'IGM Paste'!A1242</f>
        <v>0</v>
      </c>
      <c r="B1241">
        <f>'IGM Paste'!Y1242</f>
        <v>0</v>
      </c>
      <c r="C1241">
        <f>'IGM Paste'!C1242</f>
        <v>0</v>
      </c>
      <c r="D1241" s="4">
        <f>'IGM Paste'!D1242</f>
        <v>0</v>
      </c>
      <c r="E1241">
        <f>'IGM Paste'!E1242</f>
        <v>0</v>
      </c>
      <c r="F1241">
        <f>'IGM Paste'!AL1242</f>
        <v>0</v>
      </c>
      <c r="G1241" s="763">
        <f>'IGM Paste'!AB1242</f>
        <v>0</v>
      </c>
      <c r="H1241" s="5">
        <f>'IGM Paste'!F1242</f>
        <v>0</v>
      </c>
      <c r="I1241" t="str">
        <f>IF('IGM Paste'!H1242=0,"-",'IGM Paste'!H1242)</f>
        <v>-</v>
      </c>
      <c r="J1241" t="str">
        <f>IF('IGM Paste'!I1242=0,"-",'IGM Paste'!I1242)</f>
        <v>-</v>
      </c>
      <c r="K1241" t="str">
        <f>IF('IGM Paste'!J1242=0,"-",'IGM Paste'!J1242)</f>
        <v>-</v>
      </c>
      <c r="L1241">
        <f>'IGM Paste'!K1242</f>
        <v>0</v>
      </c>
      <c r="M1241" s="20" t="str">
        <f>IF('IGM Paste'!R1242=0,"Flat",'IGM Paste'!R1242)</f>
        <v>Flat</v>
      </c>
      <c r="N1241" s="177">
        <f>'IGM Paste'!AH1242</f>
        <v>0</v>
      </c>
      <c r="O1241" s="403">
        <f>'IGM Paste'!O1242</f>
        <v>0</v>
      </c>
      <c r="P1241">
        <f>'IGM Paste'!BC1242</f>
        <v>0</v>
      </c>
    </row>
    <row r="1242" spans="1:16" x14ac:dyDescent="0.3">
      <c r="A1242" s="334">
        <f>'IGM Paste'!A1243</f>
        <v>0</v>
      </c>
      <c r="B1242">
        <f>'IGM Paste'!Y1243</f>
        <v>0</v>
      </c>
      <c r="C1242">
        <f>'IGM Paste'!C1243</f>
        <v>0</v>
      </c>
      <c r="D1242" s="4">
        <f>'IGM Paste'!D1243</f>
        <v>0</v>
      </c>
      <c r="E1242">
        <f>'IGM Paste'!E1243</f>
        <v>0</v>
      </c>
      <c r="F1242">
        <f>'IGM Paste'!AL1243</f>
        <v>0</v>
      </c>
      <c r="G1242" s="763">
        <f>'IGM Paste'!AB1243</f>
        <v>0</v>
      </c>
      <c r="H1242" s="5">
        <f>'IGM Paste'!F1243</f>
        <v>0</v>
      </c>
      <c r="I1242" t="str">
        <f>IF('IGM Paste'!H1243=0,"-",'IGM Paste'!H1243)</f>
        <v>-</v>
      </c>
      <c r="J1242" t="str">
        <f>IF('IGM Paste'!I1243=0,"-",'IGM Paste'!I1243)</f>
        <v>-</v>
      </c>
      <c r="K1242" t="str">
        <f>IF('IGM Paste'!J1243=0,"-",'IGM Paste'!J1243)</f>
        <v>-</v>
      </c>
      <c r="L1242">
        <f>'IGM Paste'!K1243</f>
        <v>0</v>
      </c>
      <c r="M1242" s="20" t="str">
        <f>IF('IGM Paste'!R1243=0,"Flat",'IGM Paste'!R1243)</f>
        <v>Flat</v>
      </c>
      <c r="N1242" s="177">
        <f>'IGM Paste'!AH1243</f>
        <v>0</v>
      </c>
      <c r="O1242" s="403">
        <f>'IGM Paste'!O1243</f>
        <v>0</v>
      </c>
      <c r="P1242">
        <f>'IGM Paste'!BC1243</f>
        <v>0</v>
      </c>
    </row>
    <row r="1243" spans="1:16" x14ac:dyDescent="0.3">
      <c r="A1243" s="334">
        <f>'IGM Paste'!A1244</f>
        <v>0</v>
      </c>
      <c r="B1243">
        <f>'IGM Paste'!Y1244</f>
        <v>0</v>
      </c>
      <c r="C1243">
        <f>'IGM Paste'!C1244</f>
        <v>0</v>
      </c>
      <c r="D1243" s="4">
        <f>'IGM Paste'!D1244</f>
        <v>0</v>
      </c>
      <c r="E1243">
        <f>'IGM Paste'!E1244</f>
        <v>0</v>
      </c>
      <c r="F1243">
        <f>'IGM Paste'!AL1244</f>
        <v>0</v>
      </c>
      <c r="G1243" s="763">
        <f>'IGM Paste'!AB1244</f>
        <v>0</v>
      </c>
      <c r="H1243" s="5">
        <f>'IGM Paste'!F1244</f>
        <v>0</v>
      </c>
      <c r="I1243" t="str">
        <f>IF('IGM Paste'!H1244=0,"-",'IGM Paste'!H1244)</f>
        <v>-</v>
      </c>
      <c r="J1243" t="str">
        <f>IF('IGM Paste'!I1244=0,"-",'IGM Paste'!I1244)</f>
        <v>-</v>
      </c>
      <c r="K1243" t="str">
        <f>IF('IGM Paste'!J1244=0,"-",'IGM Paste'!J1244)</f>
        <v>-</v>
      </c>
      <c r="L1243">
        <f>'IGM Paste'!K1244</f>
        <v>0</v>
      </c>
      <c r="M1243" s="20" t="str">
        <f>IF('IGM Paste'!R1244=0,"Flat",'IGM Paste'!R1244)</f>
        <v>Flat</v>
      </c>
      <c r="N1243" s="177">
        <f>'IGM Paste'!AH1244</f>
        <v>0</v>
      </c>
      <c r="O1243" s="403">
        <f>'IGM Paste'!O1244</f>
        <v>0</v>
      </c>
      <c r="P1243">
        <f>'IGM Paste'!BC1244</f>
        <v>0</v>
      </c>
    </row>
    <row r="1244" spans="1:16" x14ac:dyDescent="0.3">
      <c r="A1244" s="334">
        <f>'IGM Paste'!A1245</f>
        <v>0</v>
      </c>
      <c r="B1244">
        <f>'IGM Paste'!Y1245</f>
        <v>0</v>
      </c>
      <c r="C1244">
        <f>'IGM Paste'!C1245</f>
        <v>0</v>
      </c>
      <c r="D1244" s="4">
        <f>'IGM Paste'!D1245</f>
        <v>0</v>
      </c>
      <c r="E1244">
        <f>'IGM Paste'!E1245</f>
        <v>0</v>
      </c>
      <c r="F1244">
        <f>'IGM Paste'!AL1245</f>
        <v>0</v>
      </c>
      <c r="G1244" s="763">
        <f>'IGM Paste'!AB1245</f>
        <v>0</v>
      </c>
      <c r="H1244" s="5">
        <f>'IGM Paste'!F1245</f>
        <v>0</v>
      </c>
      <c r="I1244" t="str">
        <f>IF('IGM Paste'!H1245=0,"-",'IGM Paste'!H1245)</f>
        <v>-</v>
      </c>
      <c r="J1244" t="str">
        <f>IF('IGM Paste'!I1245=0,"-",'IGM Paste'!I1245)</f>
        <v>-</v>
      </c>
      <c r="K1244" t="str">
        <f>IF('IGM Paste'!J1245=0,"-",'IGM Paste'!J1245)</f>
        <v>-</v>
      </c>
      <c r="L1244">
        <f>'IGM Paste'!K1245</f>
        <v>0</v>
      </c>
      <c r="M1244" s="20" t="str">
        <f>IF('IGM Paste'!R1245=0,"Flat",'IGM Paste'!R1245)</f>
        <v>Flat</v>
      </c>
      <c r="N1244" s="177">
        <f>'IGM Paste'!AH1245</f>
        <v>0</v>
      </c>
      <c r="O1244" s="403">
        <f>'IGM Paste'!O1245</f>
        <v>0</v>
      </c>
      <c r="P1244">
        <f>'IGM Paste'!BC1245</f>
        <v>0</v>
      </c>
    </row>
    <row r="1245" spans="1:16" x14ac:dyDescent="0.3">
      <c r="A1245" s="334">
        <f>'IGM Paste'!A1246</f>
        <v>0</v>
      </c>
      <c r="B1245">
        <f>'IGM Paste'!Y1246</f>
        <v>0</v>
      </c>
      <c r="C1245">
        <f>'IGM Paste'!C1246</f>
        <v>0</v>
      </c>
      <c r="D1245" s="4">
        <f>'IGM Paste'!D1246</f>
        <v>0</v>
      </c>
      <c r="E1245">
        <f>'IGM Paste'!E1246</f>
        <v>0</v>
      </c>
      <c r="F1245">
        <f>'IGM Paste'!AL1246</f>
        <v>0</v>
      </c>
      <c r="G1245" s="763">
        <f>'IGM Paste'!AB1246</f>
        <v>0</v>
      </c>
      <c r="H1245" s="5">
        <f>'IGM Paste'!F1246</f>
        <v>0</v>
      </c>
      <c r="I1245" t="str">
        <f>IF('IGM Paste'!H1246=0,"-",'IGM Paste'!H1246)</f>
        <v>-</v>
      </c>
      <c r="J1245" t="str">
        <f>IF('IGM Paste'!I1246=0,"-",'IGM Paste'!I1246)</f>
        <v>-</v>
      </c>
      <c r="K1245" t="str">
        <f>IF('IGM Paste'!J1246=0,"-",'IGM Paste'!J1246)</f>
        <v>-</v>
      </c>
      <c r="L1245">
        <f>'IGM Paste'!K1246</f>
        <v>0</v>
      </c>
      <c r="M1245" s="20" t="str">
        <f>IF('IGM Paste'!R1246=0,"Flat",'IGM Paste'!R1246)</f>
        <v>Flat</v>
      </c>
      <c r="N1245" s="177">
        <f>'IGM Paste'!AH1246</f>
        <v>0</v>
      </c>
      <c r="O1245" s="403">
        <f>'IGM Paste'!O1246</f>
        <v>0</v>
      </c>
      <c r="P1245">
        <f>'IGM Paste'!BC1246</f>
        <v>0</v>
      </c>
    </row>
    <row r="1246" spans="1:16" x14ac:dyDescent="0.3">
      <c r="A1246" s="334">
        <f>'IGM Paste'!A1247</f>
        <v>0</v>
      </c>
      <c r="B1246">
        <f>'IGM Paste'!Y1247</f>
        <v>0</v>
      </c>
      <c r="C1246">
        <f>'IGM Paste'!C1247</f>
        <v>0</v>
      </c>
      <c r="D1246" s="4">
        <f>'IGM Paste'!D1247</f>
        <v>0</v>
      </c>
      <c r="E1246">
        <f>'IGM Paste'!E1247</f>
        <v>0</v>
      </c>
      <c r="F1246">
        <f>'IGM Paste'!AL1247</f>
        <v>0</v>
      </c>
      <c r="G1246" s="763">
        <f>'IGM Paste'!AB1247</f>
        <v>0</v>
      </c>
      <c r="H1246" s="5">
        <f>'IGM Paste'!F1247</f>
        <v>0</v>
      </c>
      <c r="I1246" t="str">
        <f>IF('IGM Paste'!H1247=0,"-",'IGM Paste'!H1247)</f>
        <v>-</v>
      </c>
      <c r="J1246" t="str">
        <f>IF('IGM Paste'!I1247=0,"-",'IGM Paste'!I1247)</f>
        <v>-</v>
      </c>
      <c r="K1246" t="str">
        <f>IF('IGM Paste'!J1247=0,"-",'IGM Paste'!J1247)</f>
        <v>-</v>
      </c>
      <c r="L1246">
        <f>'IGM Paste'!K1247</f>
        <v>0</v>
      </c>
      <c r="M1246" s="20" t="str">
        <f>IF('IGM Paste'!R1247=0,"Flat",'IGM Paste'!R1247)</f>
        <v>Flat</v>
      </c>
      <c r="N1246" s="177">
        <f>'IGM Paste'!AH1247</f>
        <v>0</v>
      </c>
      <c r="O1246" s="403">
        <f>'IGM Paste'!O1247</f>
        <v>0</v>
      </c>
      <c r="P1246">
        <f>'IGM Paste'!BC1247</f>
        <v>0</v>
      </c>
    </row>
    <row r="1247" spans="1:16" x14ac:dyDescent="0.3">
      <c r="A1247" s="334">
        <f>'IGM Paste'!A1248</f>
        <v>0</v>
      </c>
      <c r="B1247">
        <f>'IGM Paste'!Y1248</f>
        <v>0</v>
      </c>
      <c r="C1247">
        <f>'IGM Paste'!C1248</f>
        <v>0</v>
      </c>
      <c r="D1247" s="4">
        <f>'IGM Paste'!D1248</f>
        <v>0</v>
      </c>
      <c r="E1247">
        <f>'IGM Paste'!E1248</f>
        <v>0</v>
      </c>
      <c r="F1247">
        <f>'IGM Paste'!AL1248</f>
        <v>0</v>
      </c>
      <c r="G1247" s="763">
        <f>'IGM Paste'!AB1248</f>
        <v>0</v>
      </c>
      <c r="H1247" s="5">
        <f>'IGM Paste'!F1248</f>
        <v>0</v>
      </c>
      <c r="I1247" t="str">
        <f>IF('IGM Paste'!H1248=0,"-",'IGM Paste'!H1248)</f>
        <v>-</v>
      </c>
      <c r="J1247" t="str">
        <f>IF('IGM Paste'!I1248=0,"-",'IGM Paste'!I1248)</f>
        <v>-</v>
      </c>
      <c r="K1247" t="str">
        <f>IF('IGM Paste'!J1248=0,"-",'IGM Paste'!J1248)</f>
        <v>-</v>
      </c>
      <c r="L1247">
        <f>'IGM Paste'!K1248</f>
        <v>0</v>
      </c>
      <c r="M1247" s="20" t="str">
        <f>IF('IGM Paste'!R1248=0,"Flat",'IGM Paste'!R1248)</f>
        <v>Flat</v>
      </c>
      <c r="N1247" s="177">
        <f>'IGM Paste'!AH1248</f>
        <v>0</v>
      </c>
      <c r="O1247" s="403">
        <f>'IGM Paste'!O1248</f>
        <v>0</v>
      </c>
      <c r="P1247">
        <f>'IGM Paste'!BC1248</f>
        <v>0</v>
      </c>
    </row>
    <row r="1248" spans="1:16" x14ac:dyDescent="0.3">
      <c r="A1248" s="334">
        <f>'IGM Paste'!A1249</f>
        <v>0</v>
      </c>
      <c r="B1248">
        <f>'IGM Paste'!Y1249</f>
        <v>0</v>
      </c>
      <c r="C1248">
        <f>'IGM Paste'!C1249</f>
        <v>0</v>
      </c>
      <c r="D1248" s="4">
        <f>'IGM Paste'!D1249</f>
        <v>0</v>
      </c>
      <c r="E1248">
        <f>'IGM Paste'!E1249</f>
        <v>0</v>
      </c>
      <c r="F1248">
        <f>'IGM Paste'!AL1249</f>
        <v>0</v>
      </c>
      <c r="G1248" s="763">
        <f>'IGM Paste'!AB1249</f>
        <v>0</v>
      </c>
      <c r="H1248" s="5">
        <f>'IGM Paste'!F1249</f>
        <v>0</v>
      </c>
      <c r="I1248" t="str">
        <f>IF('IGM Paste'!H1249=0,"-",'IGM Paste'!H1249)</f>
        <v>-</v>
      </c>
      <c r="J1248" t="str">
        <f>IF('IGM Paste'!I1249=0,"-",'IGM Paste'!I1249)</f>
        <v>-</v>
      </c>
      <c r="K1248" t="str">
        <f>IF('IGM Paste'!J1249=0,"-",'IGM Paste'!J1249)</f>
        <v>-</v>
      </c>
      <c r="L1248">
        <f>'IGM Paste'!K1249</f>
        <v>0</v>
      </c>
      <c r="M1248" s="20" t="str">
        <f>IF('IGM Paste'!R1249=0,"Flat",'IGM Paste'!R1249)</f>
        <v>Flat</v>
      </c>
      <c r="N1248" s="177">
        <f>'IGM Paste'!AH1249</f>
        <v>0</v>
      </c>
      <c r="O1248" s="403">
        <f>'IGM Paste'!O1249</f>
        <v>0</v>
      </c>
      <c r="P1248">
        <f>'IGM Paste'!BC1249</f>
        <v>0</v>
      </c>
    </row>
    <row r="1249" spans="1:16" x14ac:dyDescent="0.3">
      <c r="A1249" s="334">
        <f>'IGM Paste'!A1250</f>
        <v>0</v>
      </c>
      <c r="B1249">
        <f>'IGM Paste'!Y1250</f>
        <v>0</v>
      </c>
      <c r="C1249">
        <f>'IGM Paste'!C1250</f>
        <v>0</v>
      </c>
      <c r="D1249" s="4">
        <f>'IGM Paste'!D1250</f>
        <v>0</v>
      </c>
      <c r="E1249">
        <f>'IGM Paste'!E1250</f>
        <v>0</v>
      </c>
      <c r="F1249">
        <f>'IGM Paste'!AL1250</f>
        <v>0</v>
      </c>
      <c r="G1249" s="763">
        <f>'IGM Paste'!AB1250</f>
        <v>0</v>
      </c>
      <c r="H1249" s="5">
        <f>'IGM Paste'!F1250</f>
        <v>0</v>
      </c>
      <c r="I1249" t="str">
        <f>IF('IGM Paste'!H1250=0,"-",'IGM Paste'!H1250)</f>
        <v>-</v>
      </c>
      <c r="J1249" t="str">
        <f>IF('IGM Paste'!I1250=0,"-",'IGM Paste'!I1250)</f>
        <v>-</v>
      </c>
      <c r="K1249" t="str">
        <f>IF('IGM Paste'!J1250=0,"-",'IGM Paste'!J1250)</f>
        <v>-</v>
      </c>
      <c r="L1249">
        <f>'IGM Paste'!K1250</f>
        <v>0</v>
      </c>
      <c r="M1249" s="20" t="str">
        <f>IF('IGM Paste'!R1250=0,"Flat",'IGM Paste'!R1250)</f>
        <v>Flat</v>
      </c>
      <c r="N1249" s="177">
        <f>'IGM Paste'!AH1250</f>
        <v>0</v>
      </c>
      <c r="O1249" s="403">
        <f>'IGM Paste'!O1250</f>
        <v>0</v>
      </c>
      <c r="P1249">
        <f>'IGM Paste'!BC1250</f>
        <v>0</v>
      </c>
    </row>
    <row r="1250" spans="1:16" x14ac:dyDescent="0.3">
      <c r="A1250" s="334">
        <f>'IGM Paste'!A1251</f>
        <v>0</v>
      </c>
      <c r="B1250">
        <f>'IGM Paste'!Y1251</f>
        <v>0</v>
      </c>
      <c r="C1250">
        <f>'IGM Paste'!C1251</f>
        <v>0</v>
      </c>
      <c r="D1250" s="4">
        <f>'IGM Paste'!D1251</f>
        <v>0</v>
      </c>
      <c r="E1250">
        <f>'IGM Paste'!E1251</f>
        <v>0</v>
      </c>
      <c r="F1250">
        <f>'IGM Paste'!AL1251</f>
        <v>0</v>
      </c>
      <c r="G1250" s="763">
        <f>'IGM Paste'!AB1251</f>
        <v>0</v>
      </c>
      <c r="H1250" s="5">
        <f>'IGM Paste'!F1251</f>
        <v>0</v>
      </c>
      <c r="I1250" t="str">
        <f>IF('IGM Paste'!H1251=0,"-",'IGM Paste'!H1251)</f>
        <v>-</v>
      </c>
      <c r="J1250" t="str">
        <f>IF('IGM Paste'!I1251=0,"-",'IGM Paste'!I1251)</f>
        <v>-</v>
      </c>
      <c r="K1250" t="str">
        <f>IF('IGM Paste'!J1251=0,"-",'IGM Paste'!J1251)</f>
        <v>-</v>
      </c>
      <c r="L1250">
        <f>'IGM Paste'!K1251</f>
        <v>0</v>
      </c>
      <c r="M1250" s="20" t="str">
        <f>IF('IGM Paste'!R1251=0,"Flat",'IGM Paste'!R1251)</f>
        <v>Flat</v>
      </c>
      <c r="N1250" s="177">
        <f>'IGM Paste'!AH1251</f>
        <v>0</v>
      </c>
      <c r="O1250" s="403">
        <f>'IGM Paste'!O1251</f>
        <v>0</v>
      </c>
      <c r="P1250">
        <f>'IGM Paste'!BC1251</f>
        <v>0</v>
      </c>
    </row>
    <row r="1251" spans="1:16" x14ac:dyDescent="0.3">
      <c r="A1251" s="334">
        <f>'IGM Paste'!A1252</f>
        <v>0</v>
      </c>
      <c r="B1251">
        <f>'IGM Paste'!Y1252</f>
        <v>0</v>
      </c>
      <c r="C1251">
        <f>'IGM Paste'!C1252</f>
        <v>0</v>
      </c>
      <c r="D1251" s="4">
        <f>'IGM Paste'!D1252</f>
        <v>0</v>
      </c>
      <c r="E1251">
        <f>'IGM Paste'!E1252</f>
        <v>0</v>
      </c>
      <c r="F1251">
        <f>'IGM Paste'!AL1252</f>
        <v>0</v>
      </c>
      <c r="G1251" s="763">
        <f>'IGM Paste'!AB1252</f>
        <v>0</v>
      </c>
      <c r="H1251" s="5">
        <f>'IGM Paste'!F1252</f>
        <v>0</v>
      </c>
      <c r="I1251" t="str">
        <f>IF('IGM Paste'!H1252=0,"-",'IGM Paste'!H1252)</f>
        <v>-</v>
      </c>
      <c r="J1251" t="str">
        <f>IF('IGM Paste'!I1252=0,"-",'IGM Paste'!I1252)</f>
        <v>-</v>
      </c>
      <c r="K1251" t="str">
        <f>IF('IGM Paste'!J1252=0,"-",'IGM Paste'!J1252)</f>
        <v>-</v>
      </c>
      <c r="L1251">
        <f>'IGM Paste'!K1252</f>
        <v>0</v>
      </c>
      <c r="M1251" s="20" t="str">
        <f>IF('IGM Paste'!R1252=0,"Flat",'IGM Paste'!R1252)</f>
        <v>Flat</v>
      </c>
      <c r="N1251" s="177">
        <f>'IGM Paste'!AH1252</f>
        <v>0</v>
      </c>
      <c r="O1251" s="403">
        <f>'IGM Paste'!O1252</f>
        <v>0</v>
      </c>
      <c r="P1251">
        <f>'IGM Paste'!BC1252</f>
        <v>0</v>
      </c>
    </row>
    <row r="1252" spans="1:16" x14ac:dyDescent="0.3">
      <c r="A1252" s="334">
        <f>'IGM Paste'!A1253</f>
        <v>0</v>
      </c>
      <c r="B1252">
        <f>'IGM Paste'!Y1253</f>
        <v>0</v>
      </c>
      <c r="C1252">
        <f>'IGM Paste'!C1253</f>
        <v>0</v>
      </c>
      <c r="D1252" s="4">
        <f>'IGM Paste'!D1253</f>
        <v>0</v>
      </c>
      <c r="E1252">
        <f>'IGM Paste'!E1253</f>
        <v>0</v>
      </c>
      <c r="F1252">
        <f>'IGM Paste'!AL1253</f>
        <v>0</v>
      </c>
      <c r="G1252" s="763">
        <f>'IGM Paste'!AB1253</f>
        <v>0</v>
      </c>
      <c r="H1252" s="5">
        <f>'IGM Paste'!F1253</f>
        <v>0</v>
      </c>
      <c r="I1252" t="str">
        <f>IF('IGM Paste'!H1253=0,"-",'IGM Paste'!H1253)</f>
        <v>-</v>
      </c>
      <c r="J1252" t="str">
        <f>IF('IGM Paste'!I1253=0,"-",'IGM Paste'!I1253)</f>
        <v>-</v>
      </c>
      <c r="K1252" t="str">
        <f>IF('IGM Paste'!J1253=0,"-",'IGM Paste'!J1253)</f>
        <v>-</v>
      </c>
      <c r="L1252">
        <f>'IGM Paste'!K1253</f>
        <v>0</v>
      </c>
      <c r="M1252" s="20" t="str">
        <f>IF('IGM Paste'!R1253=0,"Flat",'IGM Paste'!R1253)</f>
        <v>Flat</v>
      </c>
      <c r="N1252" s="177">
        <f>'IGM Paste'!AH1253</f>
        <v>0</v>
      </c>
      <c r="O1252" s="403">
        <f>'IGM Paste'!O1253</f>
        <v>0</v>
      </c>
      <c r="P1252">
        <f>'IGM Paste'!BC1253</f>
        <v>0</v>
      </c>
    </row>
    <row r="1253" spans="1:16" x14ac:dyDescent="0.3">
      <c r="A1253" s="334">
        <f>'IGM Paste'!A1254</f>
        <v>0</v>
      </c>
      <c r="B1253">
        <f>'IGM Paste'!Y1254</f>
        <v>0</v>
      </c>
      <c r="C1253">
        <f>'IGM Paste'!C1254</f>
        <v>0</v>
      </c>
      <c r="D1253" s="4">
        <f>'IGM Paste'!D1254</f>
        <v>0</v>
      </c>
      <c r="E1253">
        <f>'IGM Paste'!E1254</f>
        <v>0</v>
      </c>
      <c r="F1253">
        <f>'IGM Paste'!AL1254</f>
        <v>0</v>
      </c>
      <c r="G1253" s="763">
        <f>'IGM Paste'!AB1254</f>
        <v>0</v>
      </c>
      <c r="H1253" s="5">
        <f>'IGM Paste'!F1254</f>
        <v>0</v>
      </c>
      <c r="I1253" t="str">
        <f>IF('IGM Paste'!H1254=0,"-",'IGM Paste'!H1254)</f>
        <v>-</v>
      </c>
      <c r="J1253" t="str">
        <f>IF('IGM Paste'!I1254=0,"-",'IGM Paste'!I1254)</f>
        <v>-</v>
      </c>
      <c r="K1253" t="str">
        <f>IF('IGM Paste'!J1254=0,"-",'IGM Paste'!J1254)</f>
        <v>-</v>
      </c>
      <c r="L1253">
        <f>'IGM Paste'!K1254</f>
        <v>0</v>
      </c>
      <c r="M1253" s="20" t="str">
        <f>IF('IGM Paste'!R1254=0,"Flat",'IGM Paste'!R1254)</f>
        <v>Flat</v>
      </c>
      <c r="N1253" s="177">
        <f>'IGM Paste'!AH1254</f>
        <v>0</v>
      </c>
      <c r="O1253" s="403">
        <f>'IGM Paste'!O1254</f>
        <v>0</v>
      </c>
      <c r="P1253">
        <f>'IGM Paste'!BC1254</f>
        <v>0</v>
      </c>
    </row>
    <row r="1254" spans="1:16" x14ac:dyDescent="0.3">
      <c r="A1254" s="334">
        <f>'IGM Paste'!A1255</f>
        <v>0</v>
      </c>
      <c r="B1254">
        <f>'IGM Paste'!Y1255</f>
        <v>0</v>
      </c>
      <c r="C1254">
        <f>'IGM Paste'!C1255</f>
        <v>0</v>
      </c>
      <c r="D1254" s="4">
        <f>'IGM Paste'!D1255</f>
        <v>0</v>
      </c>
      <c r="E1254">
        <f>'IGM Paste'!E1255</f>
        <v>0</v>
      </c>
      <c r="F1254">
        <f>'IGM Paste'!AL1255</f>
        <v>0</v>
      </c>
      <c r="G1254" s="763">
        <f>'IGM Paste'!AB1255</f>
        <v>0</v>
      </c>
      <c r="H1254" s="5">
        <f>'IGM Paste'!F1255</f>
        <v>0</v>
      </c>
      <c r="I1254" t="str">
        <f>IF('IGM Paste'!H1255=0,"-",'IGM Paste'!H1255)</f>
        <v>-</v>
      </c>
      <c r="J1254" t="str">
        <f>IF('IGM Paste'!I1255=0,"-",'IGM Paste'!I1255)</f>
        <v>-</v>
      </c>
      <c r="K1254" t="str">
        <f>IF('IGM Paste'!J1255=0,"-",'IGM Paste'!J1255)</f>
        <v>-</v>
      </c>
      <c r="L1254">
        <f>'IGM Paste'!K1255</f>
        <v>0</v>
      </c>
      <c r="M1254" s="20" t="str">
        <f>IF('IGM Paste'!R1255=0,"Flat",'IGM Paste'!R1255)</f>
        <v>Flat</v>
      </c>
      <c r="N1254" s="177">
        <f>'IGM Paste'!AH1255</f>
        <v>0</v>
      </c>
      <c r="O1254" s="403">
        <f>'IGM Paste'!O1255</f>
        <v>0</v>
      </c>
      <c r="P1254">
        <f>'IGM Paste'!BC1255</f>
        <v>0</v>
      </c>
    </row>
    <row r="1255" spans="1:16" x14ac:dyDescent="0.3">
      <c r="A1255" s="334">
        <f>'IGM Paste'!A1256</f>
        <v>0</v>
      </c>
      <c r="B1255">
        <f>'IGM Paste'!Y1256</f>
        <v>0</v>
      </c>
      <c r="C1255">
        <f>'IGM Paste'!C1256</f>
        <v>0</v>
      </c>
      <c r="D1255" s="4">
        <f>'IGM Paste'!D1256</f>
        <v>0</v>
      </c>
      <c r="E1255">
        <f>'IGM Paste'!E1256</f>
        <v>0</v>
      </c>
      <c r="F1255">
        <f>'IGM Paste'!AL1256</f>
        <v>0</v>
      </c>
      <c r="G1255" s="763">
        <f>'IGM Paste'!AB1256</f>
        <v>0</v>
      </c>
      <c r="H1255" s="5">
        <f>'IGM Paste'!F1256</f>
        <v>0</v>
      </c>
      <c r="I1255" t="str">
        <f>IF('IGM Paste'!H1256=0,"-",'IGM Paste'!H1256)</f>
        <v>-</v>
      </c>
      <c r="J1255" t="str">
        <f>IF('IGM Paste'!I1256=0,"-",'IGM Paste'!I1256)</f>
        <v>-</v>
      </c>
      <c r="K1255" t="str">
        <f>IF('IGM Paste'!J1256=0,"-",'IGM Paste'!J1256)</f>
        <v>-</v>
      </c>
      <c r="L1255">
        <f>'IGM Paste'!K1256</f>
        <v>0</v>
      </c>
      <c r="M1255" s="20" t="str">
        <f>IF('IGM Paste'!R1256=0,"Flat",'IGM Paste'!R1256)</f>
        <v>Flat</v>
      </c>
      <c r="N1255" s="177">
        <f>'IGM Paste'!AH1256</f>
        <v>0</v>
      </c>
      <c r="O1255" s="403">
        <f>'IGM Paste'!O1256</f>
        <v>0</v>
      </c>
      <c r="P1255">
        <f>'IGM Paste'!BC1256</f>
        <v>0</v>
      </c>
    </row>
    <row r="1256" spans="1:16" x14ac:dyDescent="0.3">
      <c r="A1256" s="334">
        <f>'IGM Paste'!A1257</f>
        <v>0</v>
      </c>
      <c r="B1256">
        <f>'IGM Paste'!Y1257</f>
        <v>0</v>
      </c>
      <c r="C1256">
        <f>'IGM Paste'!C1257</f>
        <v>0</v>
      </c>
      <c r="D1256" s="4">
        <f>'IGM Paste'!D1257</f>
        <v>0</v>
      </c>
      <c r="E1256">
        <f>'IGM Paste'!E1257</f>
        <v>0</v>
      </c>
      <c r="F1256">
        <f>'IGM Paste'!AL1257</f>
        <v>0</v>
      </c>
      <c r="G1256" s="763">
        <f>'IGM Paste'!AB1257</f>
        <v>0</v>
      </c>
      <c r="H1256" s="5">
        <f>'IGM Paste'!F1257</f>
        <v>0</v>
      </c>
      <c r="I1256" t="str">
        <f>IF('IGM Paste'!H1257=0,"-",'IGM Paste'!H1257)</f>
        <v>-</v>
      </c>
      <c r="J1256" t="str">
        <f>IF('IGM Paste'!I1257=0,"-",'IGM Paste'!I1257)</f>
        <v>-</v>
      </c>
      <c r="K1256" t="str">
        <f>IF('IGM Paste'!J1257=0,"-",'IGM Paste'!J1257)</f>
        <v>-</v>
      </c>
      <c r="L1256">
        <f>'IGM Paste'!K1257</f>
        <v>0</v>
      </c>
      <c r="M1256" s="20" t="str">
        <f>IF('IGM Paste'!R1257=0,"Flat",'IGM Paste'!R1257)</f>
        <v>Flat</v>
      </c>
      <c r="N1256" s="177">
        <f>'IGM Paste'!AH1257</f>
        <v>0</v>
      </c>
      <c r="O1256" s="403">
        <f>'IGM Paste'!O1257</f>
        <v>0</v>
      </c>
      <c r="P1256">
        <f>'IGM Paste'!BC1257</f>
        <v>0</v>
      </c>
    </row>
    <row r="1257" spans="1:16" x14ac:dyDescent="0.3">
      <c r="A1257" s="334">
        <f>'IGM Paste'!A1258</f>
        <v>0</v>
      </c>
      <c r="B1257">
        <f>'IGM Paste'!Y1258</f>
        <v>0</v>
      </c>
      <c r="C1257">
        <f>'IGM Paste'!C1258</f>
        <v>0</v>
      </c>
      <c r="D1257" s="4">
        <f>'IGM Paste'!D1258</f>
        <v>0</v>
      </c>
      <c r="E1257">
        <f>'IGM Paste'!E1258</f>
        <v>0</v>
      </c>
      <c r="F1257">
        <f>'IGM Paste'!AL1258</f>
        <v>0</v>
      </c>
      <c r="G1257" s="763">
        <f>'IGM Paste'!AB1258</f>
        <v>0</v>
      </c>
      <c r="H1257" s="5">
        <f>'IGM Paste'!F1258</f>
        <v>0</v>
      </c>
      <c r="I1257" t="str">
        <f>IF('IGM Paste'!H1258=0,"-",'IGM Paste'!H1258)</f>
        <v>-</v>
      </c>
      <c r="J1257" t="str">
        <f>IF('IGM Paste'!I1258=0,"-",'IGM Paste'!I1258)</f>
        <v>-</v>
      </c>
      <c r="K1257" t="str">
        <f>IF('IGM Paste'!J1258=0,"-",'IGM Paste'!J1258)</f>
        <v>-</v>
      </c>
      <c r="L1257">
        <f>'IGM Paste'!K1258</f>
        <v>0</v>
      </c>
      <c r="M1257" s="20" t="str">
        <f>IF('IGM Paste'!R1258=0,"Flat",'IGM Paste'!R1258)</f>
        <v>Flat</v>
      </c>
      <c r="N1257" s="177">
        <f>'IGM Paste'!AH1258</f>
        <v>0</v>
      </c>
      <c r="O1257" s="403">
        <f>'IGM Paste'!O1258</f>
        <v>0</v>
      </c>
      <c r="P1257">
        <f>'IGM Paste'!BC1258</f>
        <v>0</v>
      </c>
    </row>
    <row r="1258" spans="1:16" x14ac:dyDescent="0.3">
      <c r="A1258" s="334">
        <f>'IGM Paste'!A1259</f>
        <v>0</v>
      </c>
      <c r="B1258">
        <f>'IGM Paste'!Y1259</f>
        <v>0</v>
      </c>
      <c r="C1258">
        <f>'IGM Paste'!C1259</f>
        <v>0</v>
      </c>
      <c r="D1258" s="4">
        <f>'IGM Paste'!D1259</f>
        <v>0</v>
      </c>
      <c r="E1258">
        <f>'IGM Paste'!E1259</f>
        <v>0</v>
      </c>
      <c r="F1258">
        <f>'IGM Paste'!AL1259</f>
        <v>0</v>
      </c>
      <c r="G1258" s="763">
        <f>'IGM Paste'!AB1259</f>
        <v>0</v>
      </c>
      <c r="H1258" s="5">
        <f>'IGM Paste'!F1259</f>
        <v>0</v>
      </c>
      <c r="I1258" t="str">
        <f>IF('IGM Paste'!H1259=0,"-",'IGM Paste'!H1259)</f>
        <v>-</v>
      </c>
      <c r="J1258" t="str">
        <f>IF('IGM Paste'!I1259=0,"-",'IGM Paste'!I1259)</f>
        <v>-</v>
      </c>
      <c r="K1258" t="str">
        <f>IF('IGM Paste'!J1259=0,"-",'IGM Paste'!J1259)</f>
        <v>-</v>
      </c>
      <c r="L1258">
        <f>'IGM Paste'!K1259</f>
        <v>0</v>
      </c>
      <c r="M1258" s="20" t="str">
        <f>IF('IGM Paste'!R1259=0,"Flat",'IGM Paste'!R1259)</f>
        <v>Flat</v>
      </c>
      <c r="N1258" s="177">
        <f>'IGM Paste'!AH1259</f>
        <v>0</v>
      </c>
      <c r="O1258" s="403">
        <f>'IGM Paste'!O1259</f>
        <v>0</v>
      </c>
      <c r="P1258">
        <f>'IGM Paste'!BC1259</f>
        <v>0</v>
      </c>
    </row>
    <row r="1259" spans="1:16" x14ac:dyDescent="0.3">
      <c r="A1259" s="334">
        <f>'IGM Paste'!A1260</f>
        <v>0</v>
      </c>
      <c r="B1259">
        <f>'IGM Paste'!Y1260</f>
        <v>0</v>
      </c>
      <c r="C1259">
        <f>'IGM Paste'!C1260</f>
        <v>0</v>
      </c>
      <c r="D1259" s="4">
        <f>'IGM Paste'!D1260</f>
        <v>0</v>
      </c>
      <c r="E1259">
        <f>'IGM Paste'!E1260</f>
        <v>0</v>
      </c>
      <c r="F1259">
        <f>'IGM Paste'!AL1260</f>
        <v>0</v>
      </c>
      <c r="G1259" s="763">
        <f>'IGM Paste'!AB1260</f>
        <v>0</v>
      </c>
      <c r="H1259" s="5">
        <f>'IGM Paste'!F1260</f>
        <v>0</v>
      </c>
      <c r="I1259" t="str">
        <f>IF('IGM Paste'!H1260=0,"-",'IGM Paste'!H1260)</f>
        <v>-</v>
      </c>
      <c r="J1259" t="str">
        <f>IF('IGM Paste'!I1260=0,"-",'IGM Paste'!I1260)</f>
        <v>-</v>
      </c>
      <c r="K1259" t="str">
        <f>IF('IGM Paste'!J1260=0,"-",'IGM Paste'!J1260)</f>
        <v>-</v>
      </c>
      <c r="L1259">
        <f>'IGM Paste'!K1260</f>
        <v>0</v>
      </c>
      <c r="M1259" s="20" t="str">
        <f>IF('IGM Paste'!R1260=0,"Flat",'IGM Paste'!R1260)</f>
        <v>Flat</v>
      </c>
      <c r="N1259" s="177">
        <f>'IGM Paste'!AH1260</f>
        <v>0</v>
      </c>
      <c r="O1259" s="403">
        <f>'IGM Paste'!O1260</f>
        <v>0</v>
      </c>
      <c r="P1259">
        <f>'IGM Paste'!BC1260</f>
        <v>0</v>
      </c>
    </row>
    <row r="1260" spans="1:16" x14ac:dyDescent="0.3">
      <c r="A1260" s="334">
        <f>'IGM Paste'!A1261</f>
        <v>0</v>
      </c>
      <c r="B1260">
        <f>'IGM Paste'!Y1261</f>
        <v>0</v>
      </c>
      <c r="C1260">
        <f>'IGM Paste'!C1261</f>
        <v>0</v>
      </c>
      <c r="D1260" s="4">
        <f>'IGM Paste'!D1261</f>
        <v>0</v>
      </c>
      <c r="E1260">
        <f>'IGM Paste'!E1261</f>
        <v>0</v>
      </c>
      <c r="F1260">
        <f>'IGM Paste'!AL1261</f>
        <v>0</v>
      </c>
      <c r="G1260" s="763">
        <f>'IGM Paste'!AB1261</f>
        <v>0</v>
      </c>
      <c r="H1260" s="5">
        <f>'IGM Paste'!F1261</f>
        <v>0</v>
      </c>
      <c r="I1260" t="str">
        <f>IF('IGM Paste'!H1261=0,"-",'IGM Paste'!H1261)</f>
        <v>-</v>
      </c>
      <c r="J1260" t="str">
        <f>IF('IGM Paste'!I1261=0,"-",'IGM Paste'!I1261)</f>
        <v>-</v>
      </c>
      <c r="K1260" t="str">
        <f>IF('IGM Paste'!J1261=0,"-",'IGM Paste'!J1261)</f>
        <v>-</v>
      </c>
      <c r="L1260">
        <f>'IGM Paste'!K1261</f>
        <v>0</v>
      </c>
      <c r="M1260" s="20" t="str">
        <f>IF('IGM Paste'!R1261=0,"Flat",'IGM Paste'!R1261)</f>
        <v>Flat</v>
      </c>
      <c r="N1260" s="177">
        <f>'IGM Paste'!AH1261</f>
        <v>0</v>
      </c>
      <c r="O1260" s="403">
        <f>'IGM Paste'!O1261</f>
        <v>0</v>
      </c>
      <c r="P1260">
        <f>'IGM Paste'!BC1261</f>
        <v>0</v>
      </c>
    </row>
    <row r="1261" spans="1:16" x14ac:dyDescent="0.3">
      <c r="A1261" s="334">
        <f>'IGM Paste'!A1262</f>
        <v>0</v>
      </c>
      <c r="B1261">
        <f>'IGM Paste'!Y1262</f>
        <v>0</v>
      </c>
      <c r="C1261">
        <f>'IGM Paste'!C1262</f>
        <v>0</v>
      </c>
      <c r="D1261" s="4">
        <f>'IGM Paste'!D1262</f>
        <v>0</v>
      </c>
      <c r="E1261">
        <f>'IGM Paste'!E1262</f>
        <v>0</v>
      </c>
      <c r="F1261">
        <f>'IGM Paste'!AL1262</f>
        <v>0</v>
      </c>
      <c r="G1261" s="763">
        <f>'IGM Paste'!AB1262</f>
        <v>0</v>
      </c>
      <c r="H1261" s="5">
        <f>'IGM Paste'!F1262</f>
        <v>0</v>
      </c>
      <c r="I1261" t="str">
        <f>IF('IGM Paste'!H1262=0,"-",'IGM Paste'!H1262)</f>
        <v>-</v>
      </c>
      <c r="J1261" t="str">
        <f>IF('IGM Paste'!I1262=0,"-",'IGM Paste'!I1262)</f>
        <v>-</v>
      </c>
      <c r="K1261" t="str">
        <f>IF('IGM Paste'!J1262=0,"-",'IGM Paste'!J1262)</f>
        <v>-</v>
      </c>
      <c r="L1261">
        <f>'IGM Paste'!K1262</f>
        <v>0</v>
      </c>
      <c r="M1261" s="20" t="str">
        <f>IF('IGM Paste'!R1262=0,"Flat",'IGM Paste'!R1262)</f>
        <v>Flat</v>
      </c>
      <c r="N1261" s="177">
        <f>'IGM Paste'!AH1262</f>
        <v>0</v>
      </c>
      <c r="O1261" s="403">
        <f>'IGM Paste'!O1262</f>
        <v>0</v>
      </c>
      <c r="P1261">
        <f>'IGM Paste'!BC1262</f>
        <v>0</v>
      </c>
    </row>
    <row r="1262" spans="1:16" x14ac:dyDescent="0.3">
      <c r="A1262" s="334">
        <f>'IGM Paste'!A1263</f>
        <v>0</v>
      </c>
      <c r="B1262">
        <f>'IGM Paste'!Y1263</f>
        <v>0</v>
      </c>
      <c r="C1262">
        <f>'IGM Paste'!C1263</f>
        <v>0</v>
      </c>
      <c r="D1262" s="4">
        <f>'IGM Paste'!D1263</f>
        <v>0</v>
      </c>
      <c r="E1262">
        <f>'IGM Paste'!E1263</f>
        <v>0</v>
      </c>
      <c r="F1262">
        <f>'IGM Paste'!AL1263</f>
        <v>0</v>
      </c>
      <c r="G1262" s="763">
        <f>'IGM Paste'!AB1263</f>
        <v>0</v>
      </c>
      <c r="H1262" s="5">
        <f>'IGM Paste'!F1263</f>
        <v>0</v>
      </c>
      <c r="I1262" t="str">
        <f>IF('IGM Paste'!H1263=0,"-",'IGM Paste'!H1263)</f>
        <v>-</v>
      </c>
      <c r="J1262" t="str">
        <f>IF('IGM Paste'!I1263=0,"-",'IGM Paste'!I1263)</f>
        <v>-</v>
      </c>
      <c r="K1262" t="str">
        <f>IF('IGM Paste'!J1263=0,"-",'IGM Paste'!J1263)</f>
        <v>-</v>
      </c>
      <c r="L1262">
        <f>'IGM Paste'!K1263</f>
        <v>0</v>
      </c>
      <c r="M1262" s="20" t="str">
        <f>IF('IGM Paste'!R1263=0,"Flat",'IGM Paste'!R1263)</f>
        <v>Flat</v>
      </c>
      <c r="N1262" s="177">
        <f>'IGM Paste'!AH1263</f>
        <v>0</v>
      </c>
      <c r="O1262" s="403">
        <f>'IGM Paste'!O1263</f>
        <v>0</v>
      </c>
      <c r="P1262">
        <f>'IGM Paste'!BC1263</f>
        <v>0</v>
      </c>
    </row>
    <row r="1263" spans="1:16" x14ac:dyDescent="0.3">
      <c r="A1263" s="334">
        <f>'IGM Paste'!A1264</f>
        <v>0</v>
      </c>
      <c r="B1263">
        <f>'IGM Paste'!Y1264</f>
        <v>0</v>
      </c>
      <c r="C1263">
        <f>'IGM Paste'!C1264</f>
        <v>0</v>
      </c>
      <c r="D1263" s="4">
        <f>'IGM Paste'!D1264</f>
        <v>0</v>
      </c>
      <c r="E1263">
        <f>'IGM Paste'!E1264</f>
        <v>0</v>
      </c>
      <c r="F1263">
        <f>'IGM Paste'!AL1264</f>
        <v>0</v>
      </c>
      <c r="G1263" s="763">
        <f>'IGM Paste'!AB1264</f>
        <v>0</v>
      </c>
      <c r="H1263" s="5">
        <f>'IGM Paste'!F1264</f>
        <v>0</v>
      </c>
      <c r="I1263" t="str">
        <f>IF('IGM Paste'!H1264=0,"-",'IGM Paste'!H1264)</f>
        <v>-</v>
      </c>
      <c r="J1263" t="str">
        <f>IF('IGM Paste'!I1264=0,"-",'IGM Paste'!I1264)</f>
        <v>-</v>
      </c>
      <c r="K1263" t="str">
        <f>IF('IGM Paste'!J1264=0,"-",'IGM Paste'!J1264)</f>
        <v>-</v>
      </c>
      <c r="L1263">
        <f>'IGM Paste'!K1264</f>
        <v>0</v>
      </c>
      <c r="M1263" s="20" t="str">
        <f>IF('IGM Paste'!R1264=0,"Flat",'IGM Paste'!R1264)</f>
        <v>Flat</v>
      </c>
      <c r="N1263" s="177">
        <f>'IGM Paste'!AH1264</f>
        <v>0</v>
      </c>
      <c r="O1263" s="403">
        <f>'IGM Paste'!O1264</f>
        <v>0</v>
      </c>
      <c r="P1263">
        <f>'IGM Paste'!BC1264</f>
        <v>0</v>
      </c>
    </row>
    <row r="1264" spans="1:16" x14ac:dyDescent="0.3">
      <c r="A1264" s="334">
        <f>'IGM Paste'!A1265</f>
        <v>0</v>
      </c>
      <c r="B1264">
        <f>'IGM Paste'!Y1265</f>
        <v>0</v>
      </c>
      <c r="C1264">
        <f>'IGM Paste'!C1265</f>
        <v>0</v>
      </c>
      <c r="D1264" s="4">
        <f>'IGM Paste'!D1265</f>
        <v>0</v>
      </c>
      <c r="E1264">
        <f>'IGM Paste'!E1265</f>
        <v>0</v>
      </c>
      <c r="F1264">
        <f>'IGM Paste'!AL1265</f>
        <v>0</v>
      </c>
      <c r="G1264" s="763">
        <f>'IGM Paste'!AB1265</f>
        <v>0</v>
      </c>
      <c r="H1264" s="5">
        <f>'IGM Paste'!F1265</f>
        <v>0</v>
      </c>
      <c r="I1264" t="str">
        <f>IF('IGM Paste'!H1265=0,"-",'IGM Paste'!H1265)</f>
        <v>-</v>
      </c>
      <c r="J1264" t="str">
        <f>IF('IGM Paste'!I1265=0,"-",'IGM Paste'!I1265)</f>
        <v>-</v>
      </c>
      <c r="K1264" t="str">
        <f>IF('IGM Paste'!J1265=0,"-",'IGM Paste'!J1265)</f>
        <v>-</v>
      </c>
      <c r="L1264">
        <f>'IGM Paste'!K1265</f>
        <v>0</v>
      </c>
      <c r="M1264" s="20" t="str">
        <f>IF('IGM Paste'!R1265=0,"Flat",'IGM Paste'!R1265)</f>
        <v>Flat</v>
      </c>
      <c r="N1264" s="177">
        <f>'IGM Paste'!AH1265</f>
        <v>0</v>
      </c>
      <c r="O1264" s="403">
        <f>'IGM Paste'!O1265</f>
        <v>0</v>
      </c>
      <c r="P1264">
        <f>'IGM Paste'!BC1265</f>
        <v>0</v>
      </c>
    </row>
    <row r="1265" spans="1:16" x14ac:dyDescent="0.3">
      <c r="A1265" s="334">
        <f>'IGM Paste'!A1266</f>
        <v>0</v>
      </c>
      <c r="B1265">
        <f>'IGM Paste'!Y1266</f>
        <v>0</v>
      </c>
      <c r="C1265">
        <f>'IGM Paste'!C1266</f>
        <v>0</v>
      </c>
      <c r="D1265" s="4">
        <f>'IGM Paste'!D1266</f>
        <v>0</v>
      </c>
      <c r="E1265">
        <f>'IGM Paste'!E1266</f>
        <v>0</v>
      </c>
      <c r="F1265">
        <f>'IGM Paste'!AL1266</f>
        <v>0</v>
      </c>
      <c r="G1265" s="763">
        <f>'IGM Paste'!AB1266</f>
        <v>0</v>
      </c>
      <c r="H1265" s="5">
        <f>'IGM Paste'!F1266</f>
        <v>0</v>
      </c>
      <c r="I1265" t="str">
        <f>IF('IGM Paste'!H1266=0,"-",'IGM Paste'!H1266)</f>
        <v>-</v>
      </c>
      <c r="J1265" t="str">
        <f>IF('IGM Paste'!I1266=0,"-",'IGM Paste'!I1266)</f>
        <v>-</v>
      </c>
      <c r="K1265" t="str">
        <f>IF('IGM Paste'!J1266=0,"-",'IGM Paste'!J1266)</f>
        <v>-</v>
      </c>
      <c r="L1265">
        <f>'IGM Paste'!K1266</f>
        <v>0</v>
      </c>
      <c r="M1265" s="20" t="str">
        <f>IF('IGM Paste'!R1266=0,"Flat",'IGM Paste'!R1266)</f>
        <v>Flat</v>
      </c>
      <c r="N1265" s="177">
        <f>'IGM Paste'!AH1266</f>
        <v>0</v>
      </c>
      <c r="O1265" s="403">
        <f>'IGM Paste'!O1266</f>
        <v>0</v>
      </c>
      <c r="P1265">
        <f>'IGM Paste'!BC1266</f>
        <v>0</v>
      </c>
    </row>
    <row r="1266" spans="1:16" x14ac:dyDescent="0.3">
      <c r="A1266" s="334">
        <f>'IGM Paste'!A1267</f>
        <v>0</v>
      </c>
      <c r="B1266">
        <f>'IGM Paste'!Y1267</f>
        <v>0</v>
      </c>
      <c r="C1266">
        <f>'IGM Paste'!C1267</f>
        <v>0</v>
      </c>
      <c r="D1266" s="4">
        <f>'IGM Paste'!D1267</f>
        <v>0</v>
      </c>
      <c r="E1266">
        <f>'IGM Paste'!E1267</f>
        <v>0</v>
      </c>
      <c r="F1266">
        <f>'IGM Paste'!AL1267</f>
        <v>0</v>
      </c>
      <c r="G1266" s="763">
        <f>'IGM Paste'!AB1267</f>
        <v>0</v>
      </c>
      <c r="H1266" s="5">
        <f>'IGM Paste'!F1267</f>
        <v>0</v>
      </c>
      <c r="I1266" t="str">
        <f>IF('IGM Paste'!H1267=0,"-",'IGM Paste'!H1267)</f>
        <v>-</v>
      </c>
      <c r="J1266" t="str">
        <f>IF('IGM Paste'!I1267=0,"-",'IGM Paste'!I1267)</f>
        <v>-</v>
      </c>
      <c r="K1266" t="str">
        <f>IF('IGM Paste'!J1267=0,"-",'IGM Paste'!J1267)</f>
        <v>-</v>
      </c>
      <c r="L1266">
        <f>'IGM Paste'!K1267</f>
        <v>0</v>
      </c>
      <c r="M1266" s="20" t="str">
        <f>IF('IGM Paste'!R1267=0,"Flat",'IGM Paste'!R1267)</f>
        <v>Flat</v>
      </c>
      <c r="N1266" s="177">
        <f>'IGM Paste'!AH1267</f>
        <v>0</v>
      </c>
      <c r="O1266" s="403">
        <f>'IGM Paste'!O1267</f>
        <v>0</v>
      </c>
      <c r="P1266">
        <f>'IGM Paste'!BC1267</f>
        <v>0</v>
      </c>
    </row>
    <row r="1267" spans="1:16" x14ac:dyDescent="0.3">
      <c r="A1267" s="334">
        <f>'IGM Paste'!A1268</f>
        <v>0</v>
      </c>
      <c r="B1267">
        <f>'IGM Paste'!Y1268</f>
        <v>0</v>
      </c>
      <c r="C1267">
        <f>'IGM Paste'!C1268</f>
        <v>0</v>
      </c>
      <c r="D1267" s="4">
        <f>'IGM Paste'!D1268</f>
        <v>0</v>
      </c>
      <c r="E1267">
        <f>'IGM Paste'!E1268</f>
        <v>0</v>
      </c>
      <c r="F1267">
        <f>'IGM Paste'!AL1268</f>
        <v>0</v>
      </c>
      <c r="G1267" s="763">
        <f>'IGM Paste'!AB1268</f>
        <v>0</v>
      </c>
      <c r="H1267" s="5">
        <f>'IGM Paste'!F1268</f>
        <v>0</v>
      </c>
      <c r="I1267" t="str">
        <f>IF('IGM Paste'!H1268=0,"-",'IGM Paste'!H1268)</f>
        <v>-</v>
      </c>
      <c r="J1267" t="str">
        <f>IF('IGM Paste'!I1268=0,"-",'IGM Paste'!I1268)</f>
        <v>-</v>
      </c>
      <c r="K1267" t="str">
        <f>IF('IGM Paste'!J1268=0,"-",'IGM Paste'!J1268)</f>
        <v>-</v>
      </c>
      <c r="L1267">
        <f>'IGM Paste'!K1268</f>
        <v>0</v>
      </c>
      <c r="M1267" s="20" t="str">
        <f>IF('IGM Paste'!R1268=0,"Flat",'IGM Paste'!R1268)</f>
        <v>Flat</v>
      </c>
      <c r="N1267" s="177">
        <f>'IGM Paste'!AH1268</f>
        <v>0</v>
      </c>
      <c r="O1267" s="403">
        <f>'IGM Paste'!O1268</f>
        <v>0</v>
      </c>
      <c r="P1267">
        <f>'IGM Paste'!BC1268</f>
        <v>0</v>
      </c>
    </row>
    <row r="1268" spans="1:16" x14ac:dyDescent="0.3">
      <c r="A1268" s="334">
        <f>'IGM Paste'!A1269</f>
        <v>0</v>
      </c>
      <c r="B1268">
        <f>'IGM Paste'!Y1269</f>
        <v>0</v>
      </c>
      <c r="C1268">
        <f>'IGM Paste'!C1269</f>
        <v>0</v>
      </c>
      <c r="D1268" s="4">
        <f>'IGM Paste'!D1269</f>
        <v>0</v>
      </c>
      <c r="E1268">
        <f>'IGM Paste'!E1269</f>
        <v>0</v>
      </c>
      <c r="F1268">
        <f>'IGM Paste'!AL1269</f>
        <v>0</v>
      </c>
      <c r="G1268" s="763">
        <f>'IGM Paste'!AB1269</f>
        <v>0</v>
      </c>
      <c r="H1268" s="5">
        <f>'IGM Paste'!F1269</f>
        <v>0</v>
      </c>
      <c r="I1268" t="str">
        <f>IF('IGM Paste'!H1269=0,"-",'IGM Paste'!H1269)</f>
        <v>-</v>
      </c>
      <c r="J1268" t="str">
        <f>IF('IGM Paste'!I1269=0,"-",'IGM Paste'!I1269)</f>
        <v>-</v>
      </c>
      <c r="K1268" t="str">
        <f>IF('IGM Paste'!J1269=0,"-",'IGM Paste'!J1269)</f>
        <v>-</v>
      </c>
      <c r="L1268">
        <f>'IGM Paste'!K1269</f>
        <v>0</v>
      </c>
      <c r="M1268" s="20" t="str">
        <f>IF('IGM Paste'!R1269=0,"Flat",'IGM Paste'!R1269)</f>
        <v>Flat</v>
      </c>
      <c r="N1268" s="177">
        <f>'IGM Paste'!AH1269</f>
        <v>0</v>
      </c>
      <c r="O1268" s="403">
        <f>'IGM Paste'!O1269</f>
        <v>0</v>
      </c>
      <c r="P1268">
        <f>'IGM Paste'!BC1269</f>
        <v>0</v>
      </c>
    </row>
    <row r="1269" spans="1:16" x14ac:dyDescent="0.3">
      <c r="A1269" s="334">
        <f>'IGM Paste'!A1270</f>
        <v>0</v>
      </c>
      <c r="B1269">
        <f>'IGM Paste'!Y1270</f>
        <v>0</v>
      </c>
      <c r="C1269">
        <f>'IGM Paste'!C1270</f>
        <v>0</v>
      </c>
      <c r="D1269" s="4">
        <f>'IGM Paste'!D1270</f>
        <v>0</v>
      </c>
      <c r="E1269">
        <f>'IGM Paste'!E1270</f>
        <v>0</v>
      </c>
      <c r="F1269">
        <f>'IGM Paste'!AL1270</f>
        <v>0</v>
      </c>
      <c r="G1269" s="763">
        <f>'IGM Paste'!AB1270</f>
        <v>0</v>
      </c>
      <c r="H1269" s="5">
        <f>'IGM Paste'!F1270</f>
        <v>0</v>
      </c>
      <c r="I1269" t="str">
        <f>IF('IGM Paste'!H1270=0,"-",'IGM Paste'!H1270)</f>
        <v>-</v>
      </c>
      <c r="J1269" t="str">
        <f>IF('IGM Paste'!I1270=0,"-",'IGM Paste'!I1270)</f>
        <v>-</v>
      </c>
      <c r="K1269" t="str">
        <f>IF('IGM Paste'!J1270=0,"-",'IGM Paste'!J1270)</f>
        <v>-</v>
      </c>
      <c r="L1269">
        <f>'IGM Paste'!K1270</f>
        <v>0</v>
      </c>
      <c r="M1269" s="20" t="str">
        <f>IF('IGM Paste'!R1270=0,"Flat",'IGM Paste'!R1270)</f>
        <v>Flat</v>
      </c>
      <c r="N1269" s="177">
        <f>'IGM Paste'!AH1270</f>
        <v>0</v>
      </c>
      <c r="O1269" s="403">
        <f>'IGM Paste'!O1270</f>
        <v>0</v>
      </c>
      <c r="P1269">
        <f>'IGM Paste'!BC1270</f>
        <v>0</v>
      </c>
    </row>
    <row r="1270" spans="1:16" x14ac:dyDescent="0.3">
      <c r="A1270" s="334">
        <f>'IGM Paste'!A1271</f>
        <v>0</v>
      </c>
      <c r="B1270">
        <f>'IGM Paste'!Y1271</f>
        <v>0</v>
      </c>
      <c r="C1270">
        <f>'IGM Paste'!C1271</f>
        <v>0</v>
      </c>
      <c r="D1270" s="4">
        <f>'IGM Paste'!D1271</f>
        <v>0</v>
      </c>
      <c r="E1270">
        <f>'IGM Paste'!E1271</f>
        <v>0</v>
      </c>
      <c r="F1270">
        <f>'IGM Paste'!AL1271</f>
        <v>0</v>
      </c>
      <c r="G1270" s="763">
        <f>'IGM Paste'!AB1271</f>
        <v>0</v>
      </c>
      <c r="H1270" s="5">
        <f>'IGM Paste'!F1271</f>
        <v>0</v>
      </c>
      <c r="I1270" t="str">
        <f>IF('IGM Paste'!H1271=0,"-",'IGM Paste'!H1271)</f>
        <v>-</v>
      </c>
      <c r="J1270" t="str">
        <f>IF('IGM Paste'!I1271=0,"-",'IGM Paste'!I1271)</f>
        <v>-</v>
      </c>
      <c r="K1270" t="str">
        <f>IF('IGM Paste'!J1271=0,"-",'IGM Paste'!J1271)</f>
        <v>-</v>
      </c>
      <c r="L1270">
        <f>'IGM Paste'!K1271</f>
        <v>0</v>
      </c>
      <c r="M1270" s="20" t="str">
        <f>IF('IGM Paste'!R1271=0,"Flat",'IGM Paste'!R1271)</f>
        <v>Flat</v>
      </c>
      <c r="N1270" s="177">
        <f>'IGM Paste'!AH1271</f>
        <v>0</v>
      </c>
      <c r="O1270" s="403">
        <f>'IGM Paste'!O1271</f>
        <v>0</v>
      </c>
      <c r="P1270">
        <f>'IGM Paste'!BC1271</f>
        <v>0</v>
      </c>
    </row>
    <row r="1271" spans="1:16" x14ac:dyDescent="0.3">
      <c r="A1271" s="334">
        <f>'IGM Paste'!A1272</f>
        <v>0</v>
      </c>
      <c r="B1271">
        <f>'IGM Paste'!Y1272</f>
        <v>0</v>
      </c>
      <c r="C1271">
        <f>'IGM Paste'!C1272</f>
        <v>0</v>
      </c>
      <c r="D1271" s="4">
        <f>'IGM Paste'!D1272</f>
        <v>0</v>
      </c>
      <c r="E1271">
        <f>'IGM Paste'!E1272</f>
        <v>0</v>
      </c>
      <c r="F1271">
        <f>'IGM Paste'!AL1272</f>
        <v>0</v>
      </c>
      <c r="G1271" s="763">
        <f>'IGM Paste'!AB1272</f>
        <v>0</v>
      </c>
      <c r="H1271" s="5">
        <f>'IGM Paste'!F1272</f>
        <v>0</v>
      </c>
      <c r="I1271" t="str">
        <f>IF('IGM Paste'!H1272=0,"-",'IGM Paste'!H1272)</f>
        <v>-</v>
      </c>
      <c r="J1271" t="str">
        <f>IF('IGM Paste'!I1272=0,"-",'IGM Paste'!I1272)</f>
        <v>-</v>
      </c>
      <c r="K1271" t="str">
        <f>IF('IGM Paste'!J1272=0,"-",'IGM Paste'!J1272)</f>
        <v>-</v>
      </c>
      <c r="L1271">
        <f>'IGM Paste'!K1272</f>
        <v>0</v>
      </c>
      <c r="M1271" s="20" t="str">
        <f>IF('IGM Paste'!R1272=0,"Flat",'IGM Paste'!R1272)</f>
        <v>Flat</v>
      </c>
      <c r="N1271" s="177">
        <f>'IGM Paste'!AH1272</f>
        <v>0</v>
      </c>
      <c r="O1271" s="403">
        <f>'IGM Paste'!O1272</f>
        <v>0</v>
      </c>
      <c r="P1271">
        <f>'IGM Paste'!BC1272</f>
        <v>0</v>
      </c>
    </row>
    <row r="1272" spans="1:16" x14ac:dyDescent="0.3">
      <c r="A1272" s="334">
        <f>'IGM Paste'!A1273</f>
        <v>0</v>
      </c>
      <c r="B1272">
        <f>'IGM Paste'!Y1273</f>
        <v>0</v>
      </c>
      <c r="C1272">
        <f>'IGM Paste'!C1273</f>
        <v>0</v>
      </c>
      <c r="D1272" s="4">
        <f>'IGM Paste'!D1273</f>
        <v>0</v>
      </c>
      <c r="E1272">
        <f>'IGM Paste'!E1273</f>
        <v>0</v>
      </c>
      <c r="F1272">
        <f>'IGM Paste'!AL1273</f>
        <v>0</v>
      </c>
      <c r="G1272" s="763">
        <f>'IGM Paste'!AB1273</f>
        <v>0</v>
      </c>
      <c r="H1272" s="5">
        <f>'IGM Paste'!F1273</f>
        <v>0</v>
      </c>
      <c r="I1272" t="str">
        <f>IF('IGM Paste'!H1273=0,"-",'IGM Paste'!H1273)</f>
        <v>-</v>
      </c>
      <c r="J1272" t="str">
        <f>IF('IGM Paste'!I1273=0,"-",'IGM Paste'!I1273)</f>
        <v>-</v>
      </c>
      <c r="K1272" t="str">
        <f>IF('IGM Paste'!J1273=0,"-",'IGM Paste'!J1273)</f>
        <v>-</v>
      </c>
      <c r="L1272">
        <f>'IGM Paste'!K1273</f>
        <v>0</v>
      </c>
      <c r="M1272" s="20" t="str">
        <f>IF('IGM Paste'!R1273=0,"Flat",'IGM Paste'!R1273)</f>
        <v>Flat</v>
      </c>
      <c r="N1272" s="177">
        <f>'IGM Paste'!AH1273</f>
        <v>0</v>
      </c>
      <c r="O1272" s="403">
        <f>'IGM Paste'!O1273</f>
        <v>0</v>
      </c>
      <c r="P1272">
        <f>'IGM Paste'!BC1273</f>
        <v>0</v>
      </c>
    </row>
    <row r="1273" spans="1:16" x14ac:dyDescent="0.3">
      <c r="A1273" s="334">
        <f>'IGM Paste'!A1274</f>
        <v>0</v>
      </c>
      <c r="B1273">
        <f>'IGM Paste'!Y1274</f>
        <v>0</v>
      </c>
      <c r="C1273">
        <f>'IGM Paste'!C1274</f>
        <v>0</v>
      </c>
      <c r="D1273" s="4">
        <f>'IGM Paste'!D1274</f>
        <v>0</v>
      </c>
      <c r="E1273">
        <f>'IGM Paste'!E1274</f>
        <v>0</v>
      </c>
      <c r="F1273">
        <f>'IGM Paste'!AL1274</f>
        <v>0</v>
      </c>
      <c r="G1273" s="763">
        <f>'IGM Paste'!AB1274</f>
        <v>0</v>
      </c>
      <c r="H1273" s="5">
        <f>'IGM Paste'!F1274</f>
        <v>0</v>
      </c>
      <c r="I1273" t="str">
        <f>IF('IGM Paste'!H1274=0,"-",'IGM Paste'!H1274)</f>
        <v>-</v>
      </c>
      <c r="J1273" t="str">
        <f>IF('IGM Paste'!I1274=0,"-",'IGM Paste'!I1274)</f>
        <v>-</v>
      </c>
      <c r="K1273" t="str">
        <f>IF('IGM Paste'!J1274=0,"-",'IGM Paste'!J1274)</f>
        <v>-</v>
      </c>
      <c r="L1273">
        <f>'IGM Paste'!K1274</f>
        <v>0</v>
      </c>
      <c r="M1273" s="20" t="str">
        <f>IF('IGM Paste'!R1274=0,"Flat",'IGM Paste'!R1274)</f>
        <v>Flat</v>
      </c>
      <c r="N1273" s="177">
        <f>'IGM Paste'!AH1274</f>
        <v>0</v>
      </c>
      <c r="O1273" s="403">
        <f>'IGM Paste'!O1274</f>
        <v>0</v>
      </c>
      <c r="P1273">
        <f>'IGM Paste'!BC1274</f>
        <v>0</v>
      </c>
    </row>
    <row r="1274" spans="1:16" x14ac:dyDescent="0.3">
      <c r="A1274" s="334">
        <f>'IGM Paste'!A1275</f>
        <v>0</v>
      </c>
      <c r="B1274">
        <f>'IGM Paste'!Y1275</f>
        <v>0</v>
      </c>
      <c r="C1274">
        <f>'IGM Paste'!C1275</f>
        <v>0</v>
      </c>
      <c r="D1274" s="4">
        <f>'IGM Paste'!D1275</f>
        <v>0</v>
      </c>
      <c r="E1274">
        <f>'IGM Paste'!E1275</f>
        <v>0</v>
      </c>
      <c r="F1274">
        <f>'IGM Paste'!AL1275</f>
        <v>0</v>
      </c>
      <c r="G1274" s="763">
        <f>'IGM Paste'!AB1275</f>
        <v>0</v>
      </c>
      <c r="H1274" s="5">
        <f>'IGM Paste'!F1275</f>
        <v>0</v>
      </c>
      <c r="I1274" t="str">
        <f>IF('IGM Paste'!H1275=0,"-",'IGM Paste'!H1275)</f>
        <v>-</v>
      </c>
      <c r="J1274" t="str">
        <f>IF('IGM Paste'!I1275=0,"-",'IGM Paste'!I1275)</f>
        <v>-</v>
      </c>
      <c r="K1274" t="str">
        <f>IF('IGM Paste'!J1275=0,"-",'IGM Paste'!J1275)</f>
        <v>-</v>
      </c>
      <c r="L1274">
        <f>'IGM Paste'!K1275</f>
        <v>0</v>
      </c>
      <c r="M1274" s="20" t="str">
        <f>IF('IGM Paste'!R1275=0,"Flat",'IGM Paste'!R1275)</f>
        <v>Flat</v>
      </c>
      <c r="N1274" s="177">
        <f>'IGM Paste'!AH1275</f>
        <v>0</v>
      </c>
      <c r="O1274" s="403">
        <f>'IGM Paste'!O1275</f>
        <v>0</v>
      </c>
      <c r="P1274">
        <f>'IGM Paste'!BC1275</f>
        <v>0</v>
      </c>
    </row>
    <row r="1275" spans="1:16" x14ac:dyDescent="0.3">
      <c r="A1275" s="334">
        <f>'IGM Paste'!A1276</f>
        <v>0</v>
      </c>
      <c r="B1275">
        <f>'IGM Paste'!Y1276</f>
        <v>0</v>
      </c>
      <c r="C1275">
        <f>'IGM Paste'!C1276</f>
        <v>0</v>
      </c>
      <c r="D1275" s="4">
        <f>'IGM Paste'!D1276</f>
        <v>0</v>
      </c>
      <c r="E1275">
        <f>'IGM Paste'!E1276</f>
        <v>0</v>
      </c>
      <c r="F1275">
        <f>'IGM Paste'!AL1276</f>
        <v>0</v>
      </c>
      <c r="G1275" s="763">
        <f>'IGM Paste'!AB1276</f>
        <v>0</v>
      </c>
      <c r="H1275" s="5">
        <f>'IGM Paste'!F1276</f>
        <v>0</v>
      </c>
      <c r="I1275" t="str">
        <f>IF('IGM Paste'!H1276=0,"-",'IGM Paste'!H1276)</f>
        <v>-</v>
      </c>
      <c r="J1275" t="str">
        <f>IF('IGM Paste'!I1276=0,"-",'IGM Paste'!I1276)</f>
        <v>-</v>
      </c>
      <c r="K1275" t="str">
        <f>IF('IGM Paste'!J1276=0,"-",'IGM Paste'!J1276)</f>
        <v>-</v>
      </c>
      <c r="L1275">
        <f>'IGM Paste'!K1276</f>
        <v>0</v>
      </c>
      <c r="M1275" s="20" t="str">
        <f>IF('IGM Paste'!R1276=0,"Flat",'IGM Paste'!R1276)</f>
        <v>Flat</v>
      </c>
      <c r="N1275" s="177">
        <f>'IGM Paste'!AH1276</f>
        <v>0</v>
      </c>
      <c r="O1275" s="403">
        <f>'IGM Paste'!O1276</f>
        <v>0</v>
      </c>
      <c r="P1275">
        <f>'IGM Paste'!BC1276</f>
        <v>0</v>
      </c>
    </row>
    <row r="1276" spans="1:16" x14ac:dyDescent="0.3">
      <c r="A1276" s="334">
        <f>'IGM Paste'!A1277</f>
        <v>0</v>
      </c>
      <c r="B1276">
        <f>'IGM Paste'!Y1277</f>
        <v>0</v>
      </c>
      <c r="C1276">
        <f>'IGM Paste'!C1277</f>
        <v>0</v>
      </c>
      <c r="D1276" s="4">
        <f>'IGM Paste'!D1277</f>
        <v>0</v>
      </c>
      <c r="E1276">
        <f>'IGM Paste'!E1277</f>
        <v>0</v>
      </c>
      <c r="F1276">
        <f>'IGM Paste'!AL1277</f>
        <v>0</v>
      </c>
      <c r="G1276" s="763">
        <f>'IGM Paste'!AB1277</f>
        <v>0</v>
      </c>
      <c r="H1276" s="5">
        <f>'IGM Paste'!F1277</f>
        <v>0</v>
      </c>
      <c r="I1276" t="str">
        <f>IF('IGM Paste'!H1277=0,"-",'IGM Paste'!H1277)</f>
        <v>-</v>
      </c>
      <c r="J1276" t="str">
        <f>IF('IGM Paste'!I1277=0,"-",'IGM Paste'!I1277)</f>
        <v>-</v>
      </c>
      <c r="K1276" t="str">
        <f>IF('IGM Paste'!J1277=0,"-",'IGM Paste'!J1277)</f>
        <v>-</v>
      </c>
      <c r="L1276">
        <f>'IGM Paste'!K1277</f>
        <v>0</v>
      </c>
      <c r="M1276" s="20" t="str">
        <f>IF('IGM Paste'!R1277=0,"Flat",'IGM Paste'!R1277)</f>
        <v>Flat</v>
      </c>
      <c r="N1276" s="177">
        <f>'IGM Paste'!AH1277</f>
        <v>0</v>
      </c>
      <c r="O1276" s="403">
        <f>'IGM Paste'!O1277</f>
        <v>0</v>
      </c>
      <c r="P1276">
        <f>'IGM Paste'!BC1277</f>
        <v>0</v>
      </c>
    </row>
    <row r="1277" spans="1:16" x14ac:dyDescent="0.3">
      <c r="A1277" s="334">
        <f>'IGM Paste'!A1278</f>
        <v>0</v>
      </c>
      <c r="B1277">
        <f>'IGM Paste'!Y1278</f>
        <v>0</v>
      </c>
      <c r="C1277">
        <f>'IGM Paste'!C1278</f>
        <v>0</v>
      </c>
      <c r="D1277" s="4">
        <f>'IGM Paste'!D1278</f>
        <v>0</v>
      </c>
      <c r="E1277">
        <f>'IGM Paste'!E1278</f>
        <v>0</v>
      </c>
      <c r="F1277">
        <f>'IGM Paste'!AL1278</f>
        <v>0</v>
      </c>
      <c r="G1277" s="763">
        <f>'IGM Paste'!AB1278</f>
        <v>0</v>
      </c>
      <c r="H1277" s="5">
        <f>'IGM Paste'!F1278</f>
        <v>0</v>
      </c>
      <c r="I1277" t="str">
        <f>IF('IGM Paste'!H1278=0,"-",'IGM Paste'!H1278)</f>
        <v>-</v>
      </c>
      <c r="J1277" t="str">
        <f>IF('IGM Paste'!I1278=0,"-",'IGM Paste'!I1278)</f>
        <v>-</v>
      </c>
      <c r="K1277" t="str">
        <f>IF('IGM Paste'!J1278=0,"-",'IGM Paste'!J1278)</f>
        <v>-</v>
      </c>
      <c r="L1277">
        <f>'IGM Paste'!K1278</f>
        <v>0</v>
      </c>
      <c r="M1277" s="20" t="str">
        <f>IF('IGM Paste'!R1278=0,"Flat",'IGM Paste'!R1278)</f>
        <v>Flat</v>
      </c>
      <c r="N1277" s="177">
        <f>'IGM Paste'!AH1278</f>
        <v>0</v>
      </c>
      <c r="O1277" s="403">
        <f>'IGM Paste'!O1278</f>
        <v>0</v>
      </c>
      <c r="P1277">
        <f>'IGM Paste'!BC1278</f>
        <v>0</v>
      </c>
    </row>
    <row r="1278" spans="1:16" x14ac:dyDescent="0.3">
      <c r="A1278" s="334">
        <f>'IGM Paste'!A1279</f>
        <v>0</v>
      </c>
      <c r="B1278">
        <f>'IGM Paste'!Y1279</f>
        <v>0</v>
      </c>
      <c r="C1278">
        <f>'IGM Paste'!C1279</f>
        <v>0</v>
      </c>
      <c r="D1278" s="4">
        <f>'IGM Paste'!D1279</f>
        <v>0</v>
      </c>
      <c r="E1278">
        <f>'IGM Paste'!E1279</f>
        <v>0</v>
      </c>
      <c r="F1278">
        <f>'IGM Paste'!AL1279</f>
        <v>0</v>
      </c>
      <c r="G1278" s="763">
        <f>'IGM Paste'!AB1279</f>
        <v>0</v>
      </c>
      <c r="H1278" s="5">
        <f>'IGM Paste'!F1279</f>
        <v>0</v>
      </c>
      <c r="I1278" t="str">
        <f>IF('IGM Paste'!H1279=0,"-",'IGM Paste'!H1279)</f>
        <v>-</v>
      </c>
      <c r="J1278" t="str">
        <f>IF('IGM Paste'!I1279=0,"-",'IGM Paste'!I1279)</f>
        <v>-</v>
      </c>
      <c r="K1278" t="str">
        <f>IF('IGM Paste'!J1279=0,"-",'IGM Paste'!J1279)</f>
        <v>-</v>
      </c>
      <c r="L1278">
        <f>'IGM Paste'!K1279</f>
        <v>0</v>
      </c>
      <c r="M1278" s="20" t="str">
        <f>IF('IGM Paste'!R1279=0,"Flat",'IGM Paste'!R1279)</f>
        <v>Flat</v>
      </c>
      <c r="N1278" s="177">
        <f>'IGM Paste'!AH1279</f>
        <v>0</v>
      </c>
      <c r="O1278" s="403">
        <f>'IGM Paste'!O1279</f>
        <v>0</v>
      </c>
      <c r="P1278">
        <f>'IGM Paste'!BC1279</f>
        <v>0</v>
      </c>
    </row>
    <row r="1279" spans="1:16" x14ac:dyDescent="0.3">
      <c r="A1279" s="334">
        <f>'IGM Paste'!A1280</f>
        <v>0</v>
      </c>
      <c r="B1279">
        <f>'IGM Paste'!Y1280</f>
        <v>0</v>
      </c>
      <c r="C1279">
        <f>'IGM Paste'!C1280</f>
        <v>0</v>
      </c>
      <c r="D1279" s="4">
        <f>'IGM Paste'!D1280</f>
        <v>0</v>
      </c>
      <c r="E1279">
        <f>'IGM Paste'!E1280</f>
        <v>0</v>
      </c>
      <c r="F1279">
        <f>'IGM Paste'!AL1280</f>
        <v>0</v>
      </c>
      <c r="G1279" s="763">
        <f>'IGM Paste'!AB1280</f>
        <v>0</v>
      </c>
      <c r="H1279" s="5">
        <f>'IGM Paste'!F1280</f>
        <v>0</v>
      </c>
      <c r="I1279" t="str">
        <f>IF('IGM Paste'!H1280=0,"-",'IGM Paste'!H1280)</f>
        <v>-</v>
      </c>
      <c r="J1279" t="str">
        <f>IF('IGM Paste'!I1280=0,"-",'IGM Paste'!I1280)</f>
        <v>-</v>
      </c>
      <c r="K1279" t="str">
        <f>IF('IGM Paste'!J1280=0,"-",'IGM Paste'!J1280)</f>
        <v>-</v>
      </c>
      <c r="L1279">
        <f>'IGM Paste'!K1280</f>
        <v>0</v>
      </c>
      <c r="M1279" s="20" t="str">
        <f>IF('IGM Paste'!R1280=0,"Flat",'IGM Paste'!R1280)</f>
        <v>Flat</v>
      </c>
      <c r="N1279" s="177">
        <f>'IGM Paste'!AH1280</f>
        <v>0</v>
      </c>
      <c r="O1279" s="403">
        <f>'IGM Paste'!O1280</f>
        <v>0</v>
      </c>
      <c r="P1279">
        <f>'IGM Paste'!BC1280</f>
        <v>0</v>
      </c>
    </row>
    <row r="1280" spans="1:16" x14ac:dyDescent="0.3">
      <c r="A1280" s="334">
        <f>'IGM Paste'!A1281</f>
        <v>0</v>
      </c>
      <c r="B1280">
        <f>'IGM Paste'!Y1281</f>
        <v>0</v>
      </c>
      <c r="C1280">
        <f>'IGM Paste'!C1281</f>
        <v>0</v>
      </c>
      <c r="D1280" s="4">
        <f>'IGM Paste'!D1281</f>
        <v>0</v>
      </c>
      <c r="E1280">
        <f>'IGM Paste'!E1281</f>
        <v>0</v>
      </c>
      <c r="F1280">
        <f>'IGM Paste'!AL1281</f>
        <v>0</v>
      </c>
      <c r="G1280" s="763">
        <f>'IGM Paste'!AB1281</f>
        <v>0</v>
      </c>
      <c r="H1280" s="5">
        <f>'IGM Paste'!F1281</f>
        <v>0</v>
      </c>
      <c r="I1280" t="str">
        <f>IF('IGM Paste'!H1281=0,"-",'IGM Paste'!H1281)</f>
        <v>-</v>
      </c>
      <c r="J1280" t="str">
        <f>IF('IGM Paste'!I1281=0,"-",'IGM Paste'!I1281)</f>
        <v>-</v>
      </c>
      <c r="K1280" t="str">
        <f>IF('IGM Paste'!J1281=0,"-",'IGM Paste'!J1281)</f>
        <v>-</v>
      </c>
      <c r="L1280">
        <f>'IGM Paste'!K1281</f>
        <v>0</v>
      </c>
      <c r="M1280" s="20" t="str">
        <f>IF('IGM Paste'!R1281=0,"Flat",'IGM Paste'!R1281)</f>
        <v>Flat</v>
      </c>
      <c r="N1280" s="177">
        <f>'IGM Paste'!AH1281</f>
        <v>0</v>
      </c>
      <c r="O1280" s="403">
        <f>'IGM Paste'!O1281</f>
        <v>0</v>
      </c>
      <c r="P1280">
        <f>'IGM Paste'!BC1281</f>
        <v>0</v>
      </c>
    </row>
    <row r="1281" spans="1:16" x14ac:dyDescent="0.3">
      <c r="A1281" s="334">
        <f>'IGM Paste'!A1282</f>
        <v>0</v>
      </c>
      <c r="B1281">
        <f>'IGM Paste'!Y1282</f>
        <v>0</v>
      </c>
      <c r="C1281">
        <f>'IGM Paste'!C1282</f>
        <v>0</v>
      </c>
      <c r="D1281" s="4">
        <f>'IGM Paste'!D1282</f>
        <v>0</v>
      </c>
      <c r="E1281">
        <f>'IGM Paste'!E1282</f>
        <v>0</v>
      </c>
      <c r="F1281">
        <f>'IGM Paste'!AL1282</f>
        <v>0</v>
      </c>
      <c r="G1281" s="763">
        <f>'IGM Paste'!AB1282</f>
        <v>0</v>
      </c>
      <c r="H1281" s="5">
        <f>'IGM Paste'!F1282</f>
        <v>0</v>
      </c>
      <c r="I1281" t="str">
        <f>IF('IGM Paste'!H1282=0,"-",'IGM Paste'!H1282)</f>
        <v>-</v>
      </c>
      <c r="J1281" t="str">
        <f>IF('IGM Paste'!I1282=0,"-",'IGM Paste'!I1282)</f>
        <v>-</v>
      </c>
      <c r="K1281" t="str">
        <f>IF('IGM Paste'!J1282=0,"-",'IGM Paste'!J1282)</f>
        <v>-</v>
      </c>
      <c r="L1281">
        <f>'IGM Paste'!K1282</f>
        <v>0</v>
      </c>
      <c r="M1281" s="20" t="str">
        <f>IF('IGM Paste'!R1282=0,"Flat",'IGM Paste'!R1282)</f>
        <v>Flat</v>
      </c>
      <c r="N1281" s="177">
        <f>'IGM Paste'!AH1282</f>
        <v>0</v>
      </c>
      <c r="O1281" s="403">
        <f>'IGM Paste'!O1282</f>
        <v>0</v>
      </c>
      <c r="P1281">
        <f>'IGM Paste'!BC1282</f>
        <v>0</v>
      </c>
    </row>
    <row r="1282" spans="1:16" x14ac:dyDescent="0.3">
      <c r="A1282" s="334">
        <f>'IGM Paste'!A1283</f>
        <v>0</v>
      </c>
      <c r="B1282">
        <f>'IGM Paste'!Y1283</f>
        <v>0</v>
      </c>
      <c r="C1282">
        <f>'IGM Paste'!C1283</f>
        <v>0</v>
      </c>
      <c r="D1282" s="4">
        <f>'IGM Paste'!D1283</f>
        <v>0</v>
      </c>
      <c r="E1282">
        <f>'IGM Paste'!E1283</f>
        <v>0</v>
      </c>
      <c r="F1282">
        <f>'IGM Paste'!AL1283</f>
        <v>0</v>
      </c>
      <c r="G1282" s="763">
        <f>'IGM Paste'!AB1283</f>
        <v>0</v>
      </c>
      <c r="H1282" s="5">
        <f>'IGM Paste'!F1283</f>
        <v>0</v>
      </c>
      <c r="I1282" t="str">
        <f>IF('IGM Paste'!H1283=0,"-",'IGM Paste'!H1283)</f>
        <v>-</v>
      </c>
      <c r="J1282" t="str">
        <f>IF('IGM Paste'!I1283=0,"-",'IGM Paste'!I1283)</f>
        <v>-</v>
      </c>
      <c r="K1282" t="str">
        <f>IF('IGM Paste'!J1283=0,"-",'IGM Paste'!J1283)</f>
        <v>-</v>
      </c>
      <c r="L1282">
        <f>'IGM Paste'!K1283</f>
        <v>0</v>
      </c>
      <c r="M1282" s="20" t="str">
        <f>IF('IGM Paste'!R1283=0,"Flat",'IGM Paste'!R1283)</f>
        <v>Flat</v>
      </c>
      <c r="N1282" s="177">
        <f>'IGM Paste'!AH1283</f>
        <v>0</v>
      </c>
      <c r="O1282" s="403">
        <f>'IGM Paste'!O1283</f>
        <v>0</v>
      </c>
      <c r="P1282">
        <f>'IGM Paste'!BC1283</f>
        <v>0</v>
      </c>
    </row>
    <row r="1283" spans="1:16" x14ac:dyDescent="0.3">
      <c r="A1283" s="334">
        <f>'IGM Paste'!A1284</f>
        <v>0</v>
      </c>
      <c r="B1283">
        <f>'IGM Paste'!Y1284</f>
        <v>0</v>
      </c>
      <c r="C1283">
        <f>'IGM Paste'!C1284</f>
        <v>0</v>
      </c>
      <c r="D1283" s="4">
        <f>'IGM Paste'!D1284</f>
        <v>0</v>
      </c>
      <c r="E1283">
        <f>'IGM Paste'!E1284</f>
        <v>0</v>
      </c>
      <c r="F1283">
        <f>'IGM Paste'!AL1284</f>
        <v>0</v>
      </c>
      <c r="G1283" s="763">
        <f>'IGM Paste'!AB1284</f>
        <v>0</v>
      </c>
      <c r="H1283" s="5">
        <f>'IGM Paste'!F1284</f>
        <v>0</v>
      </c>
      <c r="I1283" t="str">
        <f>IF('IGM Paste'!H1284=0,"-",'IGM Paste'!H1284)</f>
        <v>-</v>
      </c>
      <c r="J1283" t="str">
        <f>IF('IGM Paste'!I1284=0,"-",'IGM Paste'!I1284)</f>
        <v>-</v>
      </c>
      <c r="K1283" t="str">
        <f>IF('IGM Paste'!J1284=0,"-",'IGM Paste'!J1284)</f>
        <v>-</v>
      </c>
      <c r="L1283">
        <f>'IGM Paste'!K1284</f>
        <v>0</v>
      </c>
      <c r="M1283" s="20" t="str">
        <f>IF('IGM Paste'!R1284=0,"Flat",'IGM Paste'!R1284)</f>
        <v>Flat</v>
      </c>
      <c r="N1283" s="177">
        <f>'IGM Paste'!AH1284</f>
        <v>0</v>
      </c>
      <c r="O1283" s="403">
        <f>'IGM Paste'!O1284</f>
        <v>0</v>
      </c>
      <c r="P1283">
        <f>'IGM Paste'!BC1284</f>
        <v>0</v>
      </c>
    </row>
    <row r="1284" spans="1:16" x14ac:dyDescent="0.3">
      <c r="A1284" s="334">
        <f>'IGM Paste'!A1285</f>
        <v>0</v>
      </c>
      <c r="B1284">
        <f>'IGM Paste'!Y1285</f>
        <v>0</v>
      </c>
      <c r="C1284">
        <f>'IGM Paste'!C1285</f>
        <v>0</v>
      </c>
      <c r="D1284" s="4">
        <f>'IGM Paste'!D1285</f>
        <v>0</v>
      </c>
      <c r="E1284">
        <f>'IGM Paste'!E1285</f>
        <v>0</v>
      </c>
      <c r="F1284">
        <f>'IGM Paste'!AL1285</f>
        <v>0</v>
      </c>
      <c r="G1284" s="763">
        <f>'IGM Paste'!AB1285</f>
        <v>0</v>
      </c>
      <c r="H1284" s="5">
        <f>'IGM Paste'!F1285</f>
        <v>0</v>
      </c>
      <c r="I1284" t="str">
        <f>IF('IGM Paste'!H1285=0,"-",'IGM Paste'!H1285)</f>
        <v>-</v>
      </c>
      <c r="J1284" t="str">
        <f>IF('IGM Paste'!I1285=0,"-",'IGM Paste'!I1285)</f>
        <v>-</v>
      </c>
      <c r="K1284" t="str">
        <f>IF('IGM Paste'!J1285=0,"-",'IGM Paste'!J1285)</f>
        <v>-</v>
      </c>
      <c r="L1284">
        <f>'IGM Paste'!K1285</f>
        <v>0</v>
      </c>
      <c r="M1284" s="20" t="str">
        <f>IF('IGM Paste'!R1285=0,"Flat",'IGM Paste'!R1285)</f>
        <v>Flat</v>
      </c>
      <c r="N1284" s="177">
        <f>'IGM Paste'!AH1285</f>
        <v>0</v>
      </c>
      <c r="O1284" s="403">
        <f>'IGM Paste'!O1285</f>
        <v>0</v>
      </c>
      <c r="P1284">
        <f>'IGM Paste'!BC1285</f>
        <v>0</v>
      </c>
    </row>
    <row r="1285" spans="1:16" x14ac:dyDescent="0.3">
      <c r="A1285" s="334">
        <f>'IGM Paste'!A1286</f>
        <v>0</v>
      </c>
      <c r="B1285">
        <f>'IGM Paste'!Y1286</f>
        <v>0</v>
      </c>
      <c r="C1285">
        <f>'IGM Paste'!C1286</f>
        <v>0</v>
      </c>
      <c r="D1285" s="4">
        <f>'IGM Paste'!D1286</f>
        <v>0</v>
      </c>
      <c r="E1285">
        <f>'IGM Paste'!E1286</f>
        <v>0</v>
      </c>
      <c r="F1285">
        <f>'IGM Paste'!AL1286</f>
        <v>0</v>
      </c>
      <c r="G1285" s="763">
        <f>'IGM Paste'!AB1286</f>
        <v>0</v>
      </c>
      <c r="H1285" s="5">
        <f>'IGM Paste'!F1286</f>
        <v>0</v>
      </c>
      <c r="I1285" t="str">
        <f>IF('IGM Paste'!H1286=0,"-",'IGM Paste'!H1286)</f>
        <v>-</v>
      </c>
      <c r="J1285" t="str">
        <f>IF('IGM Paste'!I1286=0,"-",'IGM Paste'!I1286)</f>
        <v>-</v>
      </c>
      <c r="K1285" t="str">
        <f>IF('IGM Paste'!J1286=0,"-",'IGM Paste'!J1286)</f>
        <v>-</v>
      </c>
      <c r="L1285">
        <f>'IGM Paste'!K1286</f>
        <v>0</v>
      </c>
      <c r="M1285" s="20" t="str">
        <f>IF('IGM Paste'!R1286=0,"Flat",'IGM Paste'!R1286)</f>
        <v>Flat</v>
      </c>
      <c r="N1285" s="177">
        <f>'IGM Paste'!AH1286</f>
        <v>0</v>
      </c>
      <c r="O1285" s="403">
        <f>'IGM Paste'!O1286</f>
        <v>0</v>
      </c>
      <c r="P1285">
        <f>'IGM Paste'!BC1286</f>
        <v>0</v>
      </c>
    </row>
    <row r="1286" spans="1:16" x14ac:dyDescent="0.3">
      <c r="A1286" s="334">
        <f>'IGM Paste'!A1287</f>
        <v>0</v>
      </c>
      <c r="B1286">
        <f>'IGM Paste'!Y1287</f>
        <v>0</v>
      </c>
      <c r="C1286">
        <f>'IGM Paste'!C1287</f>
        <v>0</v>
      </c>
      <c r="D1286" s="4">
        <f>'IGM Paste'!D1287</f>
        <v>0</v>
      </c>
      <c r="E1286">
        <f>'IGM Paste'!E1287</f>
        <v>0</v>
      </c>
      <c r="F1286">
        <f>'IGM Paste'!AL1287</f>
        <v>0</v>
      </c>
      <c r="G1286" s="763">
        <f>'IGM Paste'!AB1287</f>
        <v>0</v>
      </c>
      <c r="H1286" s="5">
        <f>'IGM Paste'!F1287</f>
        <v>0</v>
      </c>
      <c r="I1286" t="str">
        <f>IF('IGM Paste'!H1287=0,"-",'IGM Paste'!H1287)</f>
        <v>-</v>
      </c>
      <c r="J1286" t="str">
        <f>IF('IGM Paste'!I1287=0,"-",'IGM Paste'!I1287)</f>
        <v>-</v>
      </c>
      <c r="K1286" t="str">
        <f>IF('IGM Paste'!J1287=0,"-",'IGM Paste'!J1287)</f>
        <v>-</v>
      </c>
      <c r="L1286">
        <f>'IGM Paste'!K1287</f>
        <v>0</v>
      </c>
      <c r="M1286" s="20" t="str">
        <f>IF('IGM Paste'!R1287=0,"Flat",'IGM Paste'!R1287)</f>
        <v>Flat</v>
      </c>
      <c r="N1286" s="177">
        <f>'IGM Paste'!AH1287</f>
        <v>0</v>
      </c>
      <c r="O1286" s="403">
        <f>'IGM Paste'!O1287</f>
        <v>0</v>
      </c>
      <c r="P1286">
        <f>'IGM Paste'!BC1287</f>
        <v>0</v>
      </c>
    </row>
    <row r="1287" spans="1:16" x14ac:dyDescent="0.3">
      <c r="A1287" s="334">
        <f>'IGM Paste'!A1288</f>
        <v>0</v>
      </c>
      <c r="B1287">
        <f>'IGM Paste'!Y1288</f>
        <v>0</v>
      </c>
      <c r="C1287">
        <f>'IGM Paste'!C1288</f>
        <v>0</v>
      </c>
      <c r="D1287" s="4">
        <f>'IGM Paste'!D1288</f>
        <v>0</v>
      </c>
      <c r="E1287">
        <f>'IGM Paste'!E1288</f>
        <v>0</v>
      </c>
      <c r="F1287">
        <f>'IGM Paste'!AL1288</f>
        <v>0</v>
      </c>
      <c r="G1287" s="763">
        <f>'IGM Paste'!AB1288</f>
        <v>0</v>
      </c>
      <c r="H1287" s="5">
        <f>'IGM Paste'!F1288</f>
        <v>0</v>
      </c>
      <c r="I1287" t="str">
        <f>IF('IGM Paste'!H1288=0,"-",'IGM Paste'!H1288)</f>
        <v>-</v>
      </c>
      <c r="J1287" t="str">
        <f>IF('IGM Paste'!I1288=0,"-",'IGM Paste'!I1288)</f>
        <v>-</v>
      </c>
      <c r="K1287" t="str">
        <f>IF('IGM Paste'!J1288=0,"-",'IGM Paste'!J1288)</f>
        <v>-</v>
      </c>
      <c r="L1287">
        <f>'IGM Paste'!K1288</f>
        <v>0</v>
      </c>
      <c r="M1287" s="20" t="str">
        <f>IF('IGM Paste'!R1288=0,"Flat",'IGM Paste'!R1288)</f>
        <v>Flat</v>
      </c>
      <c r="N1287" s="177">
        <f>'IGM Paste'!AH1288</f>
        <v>0</v>
      </c>
      <c r="O1287" s="403">
        <f>'IGM Paste'!O1288</f>
        <v>0</v>
      </c>
      <c r="P1287">
        <f>'IGM Paste'!BC1288</f>
        <v>0</v>
      </c>
    </row>
    <row r="1288" spans="1:16" x14ac:dyDescent="0.3">
      <c r="A1288" s="334">
        <f>'IGM Paste'!A1289</f>
        <v>0</v>
      </c>
      <c r="B1288">
        <f>'IGM Paste'!Y1289</f>
        <v>0</v>
      </c>
      <c r="C1288">
        <f>'IGM Paste'!C1289</f>
        <v>0</v>
      </c>
      <c r="D1288" s="4">
        <f>'IGM Paste'!D1289</f>
        <v>0</v>
      </c>
      <c r="E1288">
        <f>'IGM Paste'!E1289</f>
        <v>0</v>
      </c>
      <c r="F1288">
        <f>'IGM Paste'!AL1289</f>
        <v>0</v>
      </c>
      <c r="G1288" s="763">
        <f>'IGM Paste'!AB1289</f>
        <v>0</v>
      </c>
      <c r="H1288" s="5">
        <f>'IGM Paste'!F1289</f>
        <v>0</v>
      </c>
      <c r="I1288" t="str">
        <f>IF('IGM Paste'!H1289=0,"-",'IGM Paste'!H1289)</f>
        <v>-</v>
      </c>
      <c r="J1288" t="str">
        <f>IF('IGM Paste'!I1289=0,"-",'IGM Paste'!I1289)</f>
        <v>-</v>
      </c>
      <c r="K1288" t="str">
        <f>IF('IGM Paste'!J1289=0,"-",'IGM Paste'!J1289)</f>
        <v>-</v>
      </c>
      <c r="L1288">
        <f>'IGM Paste'!K1289</f>
        <v>0</v>
      </c>
      <c r="M1288" s="20" t="str">
        <f>IF('IGM Paste'!R1289=0,"Flat",'IGM Paste'!R1289)</f>
        <v>Flat</v>
      </c>
      <c r="N1288" s="177">
        <f>'IGM Paste'!AH1289</f>
        <v>0</v>
      </c>
      <c r="O1288" s="403">
        <f>'IGM Paste'!O1289</f>
        <v>0</v>
      </c>
      <c r="P1288">
        <f>'IGM Paste'!BC1289</f>
        <v>0</v>
      </c>
    </row>
    <row r="1289" spans="1:16" x14ac:dyDescent="0.3">
      <c r="A1289" s="334">
        <f>'IGM Paste'!A1290</f>
        <v>0</v>
      </c>
      <c r="B1289">
        <f>'IGM Paste'!Y1290</f>
        <v>0</v>
      </c>
      <c r="C1289">
        <f>'IGM Paste'!C1290</f>
        <v>0</v>
      </c>
      <c r="D1289" s="4">
        <f>'IGM Paste'!D1290</f>
        <v>0</v>
      </c>
      <c r="E1289">
        <f>'IGM Paste'!E1290</f>
        <v>0</v>
      </c>
      <c r="F1289">
        <f>'IGM Paste'!AL1290</f>
        <v>0</v>
      </c>
      <c r="G1289" s="763">
        <f>'IGM Paste'!AB1290</f>
        <v>0</v>
      </c>
      <c r="H1289" s="5">
        <f>'IGM Paste'!F1290</f>
        <v>0</v>
      </c>
      <c r="I1289" t="str">
        <f>IF('IGM Paste'!H1290=0,"-",'IGM Paste'!H1290)</f>
        <v>-</v>
      </c>
      <c r="J1289" t="str">
        <f>IF('IGM Paste'!I1290=0,"-",'IGM Paste'!I1290)</f>
        <v>-</v>
      </c>
      <c r="K1289" t="str">
        <f>IF('IGM Paste'!J1290=0,"-",'IGM Paste'!J1290)</f>
        <v>-</v>
      </c>
      <c r="L1289">
        <f>'IGM Paste'!K1290</f>
        <v>0</v>
      </c>
      <c r="M1289" s="20" t="str">
        <f>IF('IGM Paste'!R1290=0,"Flat",'IGM Paste'!R1290)</f>
        <v>Flat</v>
      </c>
      <c r="N1289" s="177">
        <f>'IGM Paste'!AH1290</f>
        <v>0</v>
      </c>
      <c r="O1289" s="403">
        <f>'IGM Paste'!O1290</f>
        <v>0</v>
      </c>
      <c r="P1289">
        <f>'IGM Paste'!BC1290</f>
        <v>0</v>
      </c>
    </row>
    <row r="1290" spans="1:16" x14ac:dyDescent="0.3">
      <c r="A1290" s="334">
        <f>'IGM Paste'!A1291</f>
        <v>0</v>
      </c>
      <c r="B1290">
        <f>'IGM Paste'!Y1291</f>
        <v>0</v>
      </c>
      <c r="C1290">
        <f>'IGM Paste'!C1291</f>
        <v>0</v>
      </c>
      <c r="D1290" s="4">
        <f>'IGM Paste'!D1291</f>
        <v>0</v>
      </c>
      <c r="E1290">
        <f>'IGM Paste'!E1291</f>
        <v>0</v>
      </c>
      <c r="F1290">
        <f>'IGM Paste'!AL1291</f>
        <v>0</v>
      </c>
      <c r="G1290" s="763">
        <f>'IGM Paste'!AB1291</f>
        <v>0</v>
      </c>
      <c r="H1290" s="5">
        <f>'IGM Paste'!F1291</f>
        <v>0</v>
      </c>
      <c r="I1290" t="str">
        <f>IF('IGM Paste'!H1291=0,"-",'IGM Paste'!H1291)</f>
        <v>-</v>
      </c>
      <c r="J1290" t="str">
        <f>IF('IGM Paste'!I1291=0,"-",'IGM Paste'!I1291)</f>
        <v>-</v>
      </c>
      <c r="K1290" t="str">
        <f>IF('IGM Paste'!J1291=0,"-",'IGM Paste'!J1291)</f>
        <v>-</v>
      </c>
      <c r="L1290">
        <f>'IGM Paste'!K1291</f>
        <v>0</v>
      </c>
      <c r="M1290" s="20" t="str">
        <f>IF('IGM Paste'!R1291=0,"Flat",'IGM Paste'!R1291)</f>
        <v>Flat</v>
      </c>
      <c r="N1290" s="177">
        <f>'IGM Paste'!AH1291</f>
        <v>0</v>
      </c>
      <c r="O1290" s="403">
        <f>'IGM Paste'!O1291</f>
        <v>0</v>
      </c>
      <c r="P1290">
        <f>'IGM Paste'!BC1291</f>
        <v>0</v>
      </c>
    </row>
    <row r="1291" spans="1:16" x14ac:dyDescent="0.3">
      <c r="A1291" s="334">
        <f>'IGM Paste'!A1292</f>
        <v>0</v>
      </c>
      <c r="B1291">
        <f>'IGM Paste'!Y1292</f>
        <v>0</v>
      </c>
      <c r="C1291">
        <f>'IGM Paste'!C1292</f>
        <v>0</v>
      </c>
      <c r="D1291" s="4">
        <f>'IGM Paste'!D1292</f>
        <v>0</v>
      </c>
      <c r="E1291">
        <f>'IGM Paste'!E1292</f>
        <v>0</v>
      </c>
      <c r="F1291">
        <f>'IGM Paste'!AL1292</f>
        <v>0</v>
      </c>
      <c r="G1291" s="763">
        <f>'IGM Paste'!AB1292</f>
        <v>0</v>
      </c>
      <c r="H1291" s="5">
        <f>'IGM Paste'!F1292</f>
        <v>0</v>
      </c>
      <c r="I1291" t="str">
        <f>IF('IGM Paste'!H1292=0,"-",'IGM Paste'!H1292)</f>
        <v>-</v>
      </c>
      <c r="J1291" t="str">
        <f>IF('IGM Paste'!I1292=0,"-",'IGM Paste'!I1292)</f>
        <v>-</v>
      </c>
      <c r="K1291" t="str">
        <f>IF('IGM Paste'!J1292=0,"-",'IGM Paste'!J1292)</f>
        <v>-</v>
      </c>
      <c r="L1291">
        <f>'IGM Paste'!K1292</f>
        <v>0</v>
      </c>
      <c r="M1291" s="20" t="str">
        <f>IF('IGM Paste'!R1292=0,"Flat",'IGM Paste'!R1292)</f>
        <v>Flat</v>
      </c>
      <c r="N1291" s="177">
        <f>'IGM Paste'!AH1292</f>
        <v>0</v>
      </c>
      <c r="O1291" s="403">
        <f>'IGM Paste'!O1292</f>
        <v>0</v>
      </c>
      <c r="P1291">
        <f>'IGM Paste'!BC1292</f>
        <v>0</v>
      </c>
    </row>
    <row r="1292" spans="1:16" x14ac:dyDescent="0.3">
      <c r="A1292" s="334">
        <f>'IGM Paste'!A1293</f>
        <v>0</v>
      </c>
      <c r="B1292">
        <f>'IGM Paste'!Y1293</f>
        <v>0</v>
      </c>
      <c r="C1292">
        <f>'IGM Paste'!C1293</f>
        <v>0</v>
      </c>
      <c r="D1292" s="4">
        <f>'IGM Paste'!D1293</f>
        <v>0</v>
      </c>
      <c r="E1292">
        <f>'IGM Paste'!E1293</f>
        <v>0</v>
      </c>
      <c r="F1292">
        <f>'IGM Paste'!AL1293</f>
        <v>0</v>
      </c>
      <c r="G1292" s="763">
        <f>'IGM Paste'!AB1293</f>
        <v>0</v>
      </c>
      <c r="H1292" s="5">
        <f>'IGM Paste'!F1293</f>
        <v>0</v>
      </c>
      <c r="I1292" t="str">
        <f>IF('IGM Paste'!H1293=0,"-",'IGM Paste'!H1293)</f>
        <v>-</v>
      </c>
      <c r="J1292" t="str">
        <f>IF('IGM Paste'!I1293=0,"-",'IGM Paste'!I1293)</f>
        <v>-</v>
      </c>
      <c r="K1292" t="str">
        <f>IF('IGM Paste'!J1293=0,"-",'IGM Paste'!J1293)</f>
        <v>-</v>
      </c>
      <c r="L1292">
        <f>'IGM Paste'!K1293</f>
        <v>0</v>
      </c>
      <c r="M1292" s="20" t="str">
        <f>IF('IGM Paste'!R1293=0,"Flat",'IGM Paste'!R1293)</f>
        <v>Flat</v>
      </c>
      <c r="N1292" s="177">
        <f>'IGM Paste'!AH1293</f>
        <v>0</v>
      </c>
      <c r="O1292" s="403">
        <f>'IGM Paste'!O1293</f>
        <v>0</v>
      </c>
      <c r="P1292">
        <f>'IGM Paste'!BC1293</f>
        <v>0</v>
      </c>
    </row>
    <row r="1293" spans="1:16" x14ac:dyDescent="0.3">
      <c r="A1293" s="334">
        <f>'IGM Paste'!A1294</f>
        <v>0</v>
      </c>
      <c r="B1293">
        <f>'IGM Paste'!Y1294</f>
        <v>0</v>
      </c>
      <c r="C1293">
        <f>'IGM Paste'!C1294</f>
        <v>0</v>
      </c>
      <c r="D1293" s="4">
        <f>'IGM Paste'!D1294</f>
        <v>0</v>
      </c>
      <c r="E1293">
        <f>'IGM Paste'!E1294</f>
        <v>0</v>
      </c>
      <c r="F1293">
        <f>'IGM Paste'!AL1294</f>
        <v>0</v>
      </c>
      <c r="G1293" s="763">
        <f>'IGM Paste'!AB1294</f>
        <v>0</v>
      </c>
      <c r="H1293" s="5">
        <f>'IGM Paste'!F1294</f>
        <v>0</v>
      </c>
      <c r="I1293" t="str">
        <f>IF('IGM Paste'!H1294=0,"-",'IGM Paste'!H1294)</f>
        <v>-</v>
      </c>
      <c r="J1293" t="str">
        <f>IF('IGM Paste'!I1294=0,"-",'IGM Paste'!I1294)</f>
        <v>-</v>
      </c>
      <c r="K1293" t="str">
        <f>IF('IGM Paste'!J1294=0,"-",'IGM Paste'!J1294)</f>
        <v>-</v>
      </c>
      <c r="L1293">
        <f>'IGM Paste'!K1294</f>
        <v>0</v>
      </c>
      <c r="M1293" s="20" t="str">
        <f>IF('IGM Paste'!R1294=0,"Flat",'IGM Paste'!R1294)</f>
        <v>Flat</v>
      </c>
      <c r="N1293" s="177">
        <f>'IGM Paste'!AH1294</f>
        <v>0</v>
      </c>
      <c r="O1293" s="403">
        <f>'IGM Paste'!O1294</f>
        <v>0</v>
      </c>
      <c r="P1293">
        <f>'IGM Paste'!BC1294</f>
        <v>0</v>
      </c>
    </row>
    <row r="1294" spans="1:16" x14ac:dyDescent="0.3">
      <c r="A1294" s="334">
        <f>'IGM Paste'!A1295</f>
        <v>0</v>
      </c>
      <c r="B1294">
        <f>'IGM Paste'!Y1295</f>
        <v>0</v>
      </c>
      <c r="C1294">
        <f>'IGM Paste'!C1295</f>
        <v>0</v>
      </c>
      <c r="D1294" s="4">
        <f>'IGM Paste'!D1295</f>
        <v>0</v>
      </c>
      <c r="E1294">
        <f>'IGM Paste'!E1295</f>
        <v>0</v>
      </c>
      <c r="F1294">
        <f>'IGM Paste'!AL1295</f>
        <v>0</v>
      </c>
      <c r="G1294" s="763">
        <f>'IGM Paste'!AB1295</f>
        <v>0</v>
      </c>
      <c r="H1294" s="5">
        <f>'IGM Paste'!F1295</f>
        <v>0</v>
      </c>
      <c r="I1294" t="str">
        <f>IF('IGM Paste'!H1295=0,"-",'IGM Paste'!H1295)</f>
        <v>-</v>
      </c>
      <c r="J1294" t="str">
        <f>IF('IGM Paste'!I1295=0,"-",'IGM Paste'!I1295)</f>
        <v>-</v>
      </c>
      <c r="K1294" t="str">
        <f>IF('IGM Paste'!J1295=0,"-",'IGM Paste'!J1295)</f>
        <v>-</v>
      </c>
      <c r="L1294">
        <f>'IGM Paste'!K1295</f>
        <v>0</v>
      </c>
      <c r="M1294" s="20" t="str">
        <f>IF('IGM Paste'!R1295=0,"Flat",'IGM Paste'!R1295)</f>
        <v>Flat</v>
      </c>
      <c r="N1294" s="177">
        <f>'IGM Paste'!AH1295</f>
        <v>0</v>
      </c>
      <c r="O1294" s="403">
        <f>'IGM Paste'!O1295</f>
        <v>0</v>
      </c>
      <c r="P1294">
        <f>'IGM Paste'!BC1295</f>
        <v>0</v>
      </c>
    </row>
    <row r="1295" spans="1:16" x14ac:dyDescent="0.3">
      <c r="A1295" s="334">
        <f>'IGM Paste'!A1296</f>
        <v>0</v>
      </c>
      <c r="B1295">
        <f>'IGM Paste'!Y1296</f>
        <v>0</v>
      </c>
      <c r="C1295">
        <f>'IGM Paste'!C1296</f>
        <v>0</v>
      </c>
      <c r="D1295" s="4">
        <f>'IGM Paste'!D1296</f>
        <v>0</v>
      </c>
      <c r="E1295">
        <f>'IGM Paste'!E1296</f>
        <v>0</v>
      </c>
      <c r="F1295">
        <f>'IGM Paste'!AL1296</f>
        <v>0</v>
      </c>
      <c r="G1295" s="763">
        <f>'IGM Paste'!AB1296</f>
        <v>0</v>
      </c>
      <c r="H1295" s="5">
        <f>'IGM Paste'!F1296</f>
        <v>0</v>
      </c>
      <c r="I1295" t="str">
        <f>IF('IGM Paste'!H1296=0,"-",'IGM Paste'!H1296)</f>
        <v>-</v>
      </c>
      <c r="J1295" t="str">
        <f>IF('IGM Paste'!I1296=0,"-",'IGM Paste'!I1296)</f>
        <v>-</v>
      </c>
      <c r="K1295" t="str">
        <f>IF('IGM Paste'!J1296=0,"-",'IGM Paste'!J1296)</f>
        <v>-</v>
      </c>
      <c r="L1295">
        <f>'IGM Paste'!K1296</f>
        <v>0</v>
      </c>
      <c r="M1295" s="20" t="str">
        <f>IF('IGM Paste'!R1296=0,"Flat",'IGM Paste'!R1296)</f>
        <v>Flat</v>
      </c>
      <c r="N1295" s="177">
        <f>'IGM Paste'!AH1296</f>
        <v>0</v>
      </c>
      <c r="O1295" s="403">
        <f>'IGM Paste'!O1296</f>
        <v>0</v>
      </c>
      <c r="P1295">
        <f>'IGM Paste'!BC1296</f>
        <v>0</v>
      </c>
    </row>
    <row r="1296" spans="1:16" x14ac:dyDescent="0.3">
      <c r="A1296" s="334">
        <f>'IGM Paste'!A1297</f>
        <v>0</v>
      </c>
      <c r="B1296">
        <f>'IGM Paste'!Y1297</f>
        <v>0</v>
      </c>
      <c r="C1296">
        <f>'IGM Paste'!C1297</f>
        <v>0</v>
      </c>
      <c r="D1296" s="4">
        <f>'IGM Paste'!D1297</f>
        <v>0</v>
      </c>
      <c r="E1296">
        <f>'IGM Paste'!E1297</f>
        <v>0</v>
      </c>
      <c r="F1296">
        <f>'IGM Paste'!AL1297</f>
        <v>0</v>
      </c>
      <c r="G1296" s="763">
        <f>'IGM Paste'!AB1297</f>
        <v>0</v>
      </c>
      <c r="H1296" s="5">
        <f>'IGM Paste'!F1297</f>
        <v>0</v>
      </c>
      <c r="I1296" t="str">
        <f>IF('IGM Paste'!H1297=0,"-",'IGM Paste'!H1297)</f>
        <v>-</v>
      </c>
      <c r="J1296" t="str">
        <f>IF('IGM Paste'!I1297=0,"-",'IGM Paste'!I1297)</f>
        <v>-</v>
      </c>
      <c r="K1296" t="str">
        <f>IF('IGM Paste'!J1297=0,"-",'IGM Paste'!J1297)</f>
        <v>-</v>
      </c>
      <c r="L1296">
        <f>'IGM Paste'!K1297</f>
        <v>0</v>
      </c>
      <c r="M1296" s="20" t="str">
        <f>IF('IGM Paste'!R1297=0,"Flat",'IGM Paste'!R1297)</f>
        <v>Flat</v>
      </c>
      <c r="N1296" s="177">
        <f>'IGM Paste'!AH1297</f>
        <v>0</v>
      </c>
      <c r="O1296" s="403">
        <f>'IGM Paste'!O1297</f>
        <v>0</v>
      </c>
      <c r="P1296">
        <f>'IGM Paste'!BC1297</f>
        <v>0</v>
      </c>
    </row>
    <row r="1297" spans="1:16" x14ac:dyDescent="0.3">
      <c r="A1297" s="334">
        <f>'IGM Paste'!A1298</f>
        <v>0</v>
      </c>
      <c r="B1297">
        <f>'IGM Paste'!Y1298</f>
        <v>0</v>
      </c>
      <c r="C1297">
        <f>'IGM Paste'!C1298</f>
        <v>0</v>
      </c>
      <c r="D1297" s="4">
        <f>'IGM Paste'!D1298</f>
        <v>0</v>
      </c>
      <c r="E1297">
        <f>'IGM Paste'!E1298</f>
        <v>0</v>
      </c>
      <c r="F1297">
        <f>'IGM Paste'!AL1298</f>
        <v>0</v>
      </c>
      <c r="G1297" s="763">
        <f>'IGM Paste'!AB1298</f>
        <v>0</v>
      </c>
      <c r="H1297" s="5">
        <f>'IGM Paste'!F1298</f>
        <v>0</v>
      </c>
      <c r="I1297" t="str">
        <f>IF('IGM Paste'!H1298=0,"-",'IGM Paste'!H1298)</f>
        <v>-</v>
      </c>
      <c r="J1297" t="str">
        <f>IF('IGM Paste'!I1298=0,"-",'IGM Paste'!I1298)</f>
        <v>-</v>
      </c>
      <c r="K1297" t="str">
        <f>IF('IGM Paste'!J1298=0,"-",'IGM Paste'!J1298)</f>
        <v>-</v>
      </c>
      <c r="L1297">
        <f>'IGM Paste'!K1298</f>
        <v>0</v>
      </c>
      <c r="M1297" s="20" t="str">
        <f>IF('IGM Paste'!R1298=0,"Flat",'IGM Paste'!R1298)</f>
        <v>Flat</v>
      </c>
      <c r="N1297" s="177">
        <f>'IGM Paste'!AH1298</f>
        <v>0</v>
      </c>
      <c r="O1297" s="403">
        <f>'IGM Paste'!O1298</f>
        <v>0</v>
      </c>
      <c r="P1297">
        <f>'IGM Paste'!BC1298</f>
        <v>0</v>
      </c>
    </row>
    <row r="1298" spans="1:16" x14ac:dyDescent="0.3">
      <c r="A1298" s="334">
        <f>'IGM Paste'!A1299</f>
        <v>0</v>
      </c>
      <c r="B1298">
        <f>'IGM Paste'!Y1299</f>
        <v>0</v>
      </c>
      <c r="C1298">
        <f>'IGM Paste'!C1299</f>
        <v>0</v>
      </c>
      <c r="D1298" s="4">
        <f>'IGM Paste'!D1299</f>
        <v>0</v>
      </c>
      <c r="E1298">
        <f>'IGM Paste'!E1299</f>
        <v>0</v>
      </c>
      <c r="F1298">
        <f>'IGM Paste'!AL1299</f>
        <v>0</v>
      </c>
      <c r="G1298" s="763">
        <f>'IGM Paste'!AB1299</f>
        <v>0</v>
      </c>
      <c r="H1298" s="5">
        <f>'IGM Paste'!F1299</f>
        <v>0</v>
      </c>
      <c r="I1298" t="str">
        <f>IF('IGM Paste'!H1299=0,"-",'IGM Paste'!H1299)</f>
        <v>-</v>
      </c>
      <c r="J1298" t="str">
        <f>IF('IGM Paste'!I1299=0,"-",'IGM Paste'!I1299)</f>
        <v>-</v>
      </c>
      <c r="K1298" t="str">
        <f>IF('IGM Paste'!J1299=0,"-",'IGM Paste'!J1299)</f>
        <v>-</v>
      </c>
      <c r="L1298">
        <f>'IGM Paste'!K1299</f>
        <v>0</v>
      </c>
      <c r="M1298" s="20" t="str">
        <f>IF('IGM Paste'!R1299=0,"Flat",'IGM Paste'!R1299)</f>
        <v>Flat</v>
      </c>
      <c r="N1298" s="177">
        <f>'IGM Paste'!AH1299</f>
        <v>0</v>
      </c>
      <c r="O1298" s="403">
        <f>'IGM Paste'!O1299</f>
        <v>0</v>
      </c>
      <c r="P1298">
        <f>'IGM Paste'!BC1299</f>
        <v>0</v>
      </c>
    </row>
    <row r="1299" spans="1:16" x14ac:dyDescent="0.3">
      <c r="A1299" s="334">
        <f>'IGM Paste'!A1300</f>
        <v>0</v>
      </c>
      <c r="B1299">
        <f>'IGM Paste'!Y1300</f>
        <v>0</v>
      </c>
      <c r="C1299">
        <f>'IGM Paste'!C1300</f>
        <v>0</v>
      </c>
      <c r="D1299" s="4">
        <f>'IGM Paste'!D1300</f>
        <v>0</v>
      </c>
      <c r="E1299">
        <f>'IGM Paste'!E1300</f>
        <v>0</v>
      </c>
      <c r="F1299">
        <f>'IGM Paste'!AL1300</f>
        <v>0</v>
      </c>
      <c r="G1299" s="763">
        <f>'IGM Paste'!AB1300</f>
        <v>0</v>
      </c>
      <c r="H1299" s="5">
        <f>'IGM Paste'!F1300</f>
        <v>0</v>
      </c>
      <c r="I1299" t="str">
        <f>IF('IGM Paste'!H1300=0,"-",'IGM Paste'!H1300)</f>
        <v>-</v>
      </c>
      <c r="J1299" t="str">
        <f>IF('IGM Paste'!I1300=0,"-",'IGM Paste'!I1300)</f>
        <v>-</v>
      </c>
      <c r="K1299" t="str">
        <f>IF('IGM Paste'!J1300=0,"-",'IGM Paste'!J1300)</f>
        <v>-</v>
      </c>
      <c r="L1299">
        <f>'IGM Paste'!K1300</f>
        <v>0</v>
      </c>
      <c r="M1299" s="20" t="str">
        <f>IF('IGM Paste'!R1300=0,"Flat",'IGM Paste'!R1300)</f>
        <v>Flat</v>
      </c>
      <c r="N1299" s="177">
        <f>'IGM Paste'!AH1300</f>
        <v>0</v>
      </c>
      <c r="O1299" s="403">
        <f>'IGM Paste'!O1300</f>
        <v>0</v>
      </c>
      <c r="P1299">
        <f>'IGM Paste'!BC1300</f>
        <v>0</v>
      </c>
    </row>
    <row r="1300" spans="1:16" x14ac:dyDescent="0.3">
      <c r="A1300" s="334">
        <f>'IGM Paste'!A1301</f>
        <v>0</v>
      </c>
      <c r="B1300">
        <f>'IGM Paste'!Y1301</f>
        <v>0</v>
      </c>
      <c r="C1300">
        <f>'IGM Paste'!C1301</f>
        <v>0</v>
      </c>
      <c r="D1300" s="4">
        <f>'IGM Paste'!D1301</f>
        <v>0</v>
      </c>
      <c r="E1300">
        <f>'IGM Paste'!E1301</f>
        <v>0</v>
      </c>
      <c r="F1300">
        <f>'IGM Paste'!AL1301</f>
        <v>0</v>
      </c>
      <c r="G1300" s="763">
        <f>'IGM Paste'!AB1301</f>
        <v>0</v>
      </c>
      <c r="H1300" s="5">
        <f>'IGM Paste'!F1301</f>
        <v>0</v>
      </c>
      <c r="I1300" t="str">
        <f>IF('IGM Paste'!H1301=0,"-",'IGM Paste'!H1301)</f>
        <v>-</v>
      </c>
      <c r="J1300" t="str">
        <f>IF('IGM Paste'!I1301=0,"-",'IGM Paste'!I1301)</f>
        <v>-</v>
      </c>
      <c r="K1300" t="str">
        <f>IF('IGM Paste'!J1301=0,"-",'IGM Paste'!J1301)</f>
        <v>-</v>
      </c>
      <c r="L1300">
        <f>'IGM Paste'!K1301</f>
        <v>0</v>
      </c>
      <c r="M1300" s="20" t="str">
        <f>IF('IGM Paste'!R1301=0,"Flat",'IGM Paste'!R1301)</f>
        <v>Flat</v>
      </c>
      <c r="N1300" s="177">
        <f>'IGM Paste'!AH1301</f>
        <v>0</v>
      </c>
      <c r="O1300" s="403">
        <f>'IGM Paste'!O1301</f>
        <v>0</v>
      </c>
      <c r="P1300">
        <f>'IGM Paste'!BC1301</f>
        <v>0</v>
      </c>
    </row>
    <row r="1301" spans="1:16" x14ac:dyDescent="0.3">
      <c r="A1301" s="334">
        <f>'IGM Paste'!A1302</f>
        <v>0</v>
      </c>
      <c r="B1301">
        <f>'IGM Paste'!Y1302</f>
        <v>0</v>
      </c>
      <c r="C1301">
        <f>'IGM Paste'!C1302</f>
        <v>0</v>
      </c>
      <c r="D1301" s="4">
        <f>'IGM Paste'!D1302</f>
        <v>0</v>
      </c>
      <c r="E1301">
        <f>'IGM Paste'!E1302</f>
        <v>0</v>
      </c>
      <c r="F1301">
        <f>'IGM Paste'!AL1302</f>
        <v>0</v>
      </c>
      <c r="G1301" s="763">
        <f>'IGM Paste'!AB1302</f>
        <v>0</v>
      </c>
      <c r="H1301" s="5">
        <f>'IGM Paste'!F1302</f>
        <v>0</v>
      </c>
      <c r="I1301" t="str">
        <f>IF('IGM Paste'!H1302=0,"-",'IGM Paste'!H1302)</f>
        <v>-</v>
      </c>
      <c r="J1301" t="str">
        <f>IF('IGM Paste'!I1302=0,"-",'IGM Paste'!I1302)</f>
        <v>-</v>
      </c>
      <c r="K1301" t="str">
        <f>IF('IGM Paste'!J1302=0,"-",'IGM Paste'!J1302)</f>
        <v>-</v>
      </c>
      <c r="L1301">
        <f>'IGM Paste'!K1302</f>
        <v>0</v>
      </c>
      <c r="M1301" s="20" t="str">
        <f>IF('IGM Paste'!R1302=0,"Flat",'IGM Paste'!R1302)</f>
        <v>Flat</v>
      </c>
      <c r="N1301" s="177">
        <f>'IGM Paste'!AH1302</f>
        <v>0</v>
      </c>
      <c r="O1301" s="403">
        <f>'IGM Paste'!O1302</f>
        <v>0</v>
      </c>
      <c r="P1301">
        <f>'IGM Paste'!BC1302</f>
        <v>0</v>
      </c>
    </row>
    <row r="1302" spans="1:16" x14ac:dyDescent="0.3">
      <c r="A1302" s="334">
        <f>'IGM Paste'!A1303</f>
        <v>0</v>
      </c>
      <c r="B1302">
        <f>'IGM Paste'!Y1303</f>
        <v>0</v>
      </c>
      <c r="C1302">
        <f>'IGM Paste'!C1303</f>
        <v>0</v>
      </c>
      <c r="D1302" s="4">
        <f>'IGM Paste'!D1303</f>
        <v>0</v>
      </c>
      <c r="E1302">
        <f>'IGM Paste'!E1303</f>
        <v>0</v>
      </c>
      <c r="F1302">
        <f>'IGM Paste'!AL1303</f>
        <v>0</v>
      </c>
      <c r="G1302" s="763">
        <f>'IGM Paste'!AB1303</f>
        <v>0</v>
      </c>
      <c r="H1302" s="5">
        <f>'IGM Paste'!F1303</f>
        <v>0</v>
      </c>
      <c r="I1302" t="str">
        <f>IF('IGM Paste'!H1303=0,"-",'IGM Paste'!H1303)</f>
        <v>-</v>
      </c>
      <c r="J1302" t="str">
        <f>IF('IGM Paste'!I1303=0,"-",'IGM Paste'!I1303)</f>
        <v>-</v>
      </c>
      <c r="K1302" t="str">
        <f>IF('IGM Paste'!J1303=0,"-",'IGM Paste'!J1303)</f>
        <v>-</v>
      </c>
      <c r="L1302">
        <f>'IGM Paste'!K1303</f>
        <v>0</v>
      </c>
      <c r="M1302" s="20" t="str">
        <f>IF('IGM Paste'!R1303=0,"Flat",'IGM Paste'!R1303)</f>
        <v>Flat</v>
      </c>
      <c r="N1302" s="177">
        <f>'IGM Paste'!AH1303</f>
        <v>0</v>
      </c>
      <c r="O1302" s="403">
        <f>'IGM Paste'!O1303</f>
        <v>0</v>
      </c>
      <c r="P1302">
        <f>'IGM Paste'!BC1303</f>
        <v>0</v>
      </c>
    </row>
    <row r="1303" spans="1:16" x14ac:dyDescent="0.3">
      <c r="A1303" s="334">
        <f>'IGM Paste'!A1304</f>
        <v>0</v>
      </c>
      <c r="B1303">
        <f>'IGM Paste'!Y1304</f>
        <v>0</v>
      </c>
      <c r="C1303">
        <f>'IGM Paste'!C1304</f>
        <v>0</v>
      </c>
      <c r="D1303" s="4">
        <f>'IGM Paste'!D1304</f>
        <v>0</v>
      </c>
      <c r="E1303">
        <f>'IGM Paste'!E1304</f>
        <v>0</v>
      </c>
      <c r="F1303">
        <f>'IGM Paste'!AL1304</f>
        <v>0</v>
      </c>
      <c r="G1303" s="763">
        <f>'IGM Paste'!AB1304</f>
        <v>0</v>
      </c>
      <c r="H1303" s="5">
        <f>'IGM Paste'!F1304</f>
        <v>0</v>
      </c>
      <c r="I1303" t="str">
        <f>IF('IGM Paste'!H1304=0,"-",'IGM Paste'!H1304)</f>
        <v>-</v>
      </c>
      <c r="J1303" t="str">
        <f>IF('IGM Paste'!I1304=0,"-",'IGM Paste'!I1304)</f>
        <v>-</v>
      </c>
      <c r="K1303" t="str">
        <f>IF('IGM Paste'!J1304=0,"-",'IGM Paste'!J1304)</f>
        <v>-</v>
      </c>
      <c r="L1303">
        <f>'IGM Paste'!K1304</f>
        <v>0</v>
      </c>
      <c r="M1303" s="20" t="str">
        <f>IF('IGM Paste'!R1304=0,"Flat",'IGM Paste'!R1304)</f>
        <v>Flat</v>
      </c>
      <c r="N1303" s="177">
        <f>'IGM Paste'!AH1304</f>
        <v>0</v>
      </c>
      <c r="O1303" s="403">
        <f>'IGM Paste'!O1304</f>
        <v>0</v>
      </c>
      <c r="P1303">
        <f>'IGM Paste'!BC1304</f>
        <v>0</v>
      </c>
    </row>
    <row r="1304" spans="1:16" x14ac:dyDescent="0.3">
      <c r="A1304" s="334">
        <f>'IGM Paste'!A1305</f>
        <v>0</v>
      </c>
      <c r="B1304">
        <f>'IGM Paste'!Y1305</f>
        <v>0</v>
      </c>
      <c r="C1304">
        <f>'IGM Paste'!C1305</f>
        <v>0</v>
      </c>
      <c r="D1304" s="4">
        <f>'IGM Paste'!D1305</f>
        <v>0</v>
      </c>
      <c r="E1304">
        <f>'IGM Paste'!E1305</f>
        <v>0</v>
      </c>
      <c r="F1304">
        <f>'IGM Paste'!AL1305</f>
        <v>0</v>
      </c>
      <c r="G1304" s="763">
        <f>'IGM Paste'!AB1305</f>
        <v>0</v>
      </c>
      <c r="H1304" s="5">
        <f>'IGM Paste'!F1305</f>
        <v>0</v>
      </c>
      <c r="I1304" t="str">
        <f>IF('IGM Paste'!H1305=0,"-",'IGM Paste'!H1305)</f>
        <v>-</v>
      </c>
      <c r="J1304" t="str">
        <f>IF('IGM Paste'!I1305=0,"-",'IGM Paste'!I1305)</f>
        <v>-</v>
      </c>
      <c r="K1304" t="str">
        <f>IF('IGM Paste'!J1305=0,"-",'IGM Paste'!J1305)</f>
        <v>-</v>
      </c>
      <c r="L1304">
        <f>'IGM Paste'!K1305</f>
        <v>0</v>
      </c>
      <c r="M1304" s="20" t="str">
        <f>IF('IGM Paste'!R1305=0,"Flat",'IGM Paste'!R1305)</f>
        <v>Flat</v>
      </c>
      <c r="N1304" s="177">
        <f>'IGM Paste'!AH1305</f>
        <v>0</v>
      </c>
      <c r="O1304" s="403">
        <f>'IGM Paste'!O1305</f>
        <v>0</v>
      </c>
      <c r="P1304">
        <f>'IGM Paste'!BC1305</f>
        <v>0</v>
      </c>
    </row>
    <row r="1305" spans="1:16" x14ac:dyDescent="0.3">
      <c r="A1305" s="334">
        <f>'IGM Paste'!A1306</f>
        <v>0</v>
      </c>
      <c r="B1305">
        <f>'IGM Paste'!Y1306</f>
        <v>0</v>
      </c>
      <c r="C1305">
        <f>'IGM Paste'!C1306</f>
        <v>0</v>
      </c>
      <c r="D1305" s="4">
        <f>'IGM Paste'!D1306</f>
        <v>0</v>
      </c>
      <c r="E1305">
        <f>'IGM Paste'!E1306</f>
        <v>0</v>
      </c>
      <c r="F1305">
        <f>'IGM Paste'!AL1306</f>
        <v>0</v>
      </c>
      <c r="G1305" s="763">
        <f>'IGM Paste'!AB1306</f>
        <v>0</v>
      </c>
      <c r="H1305" s="5">
        <f>'IGM Paste'!F1306</f>
        <v>0</v>
      </c>
      <c r="I1305" t="str">
        <f>IF('IGM Paste'!H1306=0,"-",'IGM Paste'!H1306)</f>
        <v>-</v>
      </c>
      <c r="J1305" t="str">
        <f>IF('IGM Paste'!I1306=0,"-",'IGM Paste'!I1306)</f>
        <v>-</v>
      </c>
      <c r="K1305" t="str">
        <f>IF('IGM Paste'!J1306=0,"-",'IGM Paste'!J1306)</f>
        <v>-</v>
      </c>
      <c r="L1305">
        <f>'IGM Paste'!K1306</f>
        <v>0</v>
      </c>
      <c r="M1305" s="20" t="str">
        <f>IF('IGM Paste'!R1306=0,"Flat",'IGM Paste'!R1306)</f>
        <v>Flat</v>
      </c>
      <c r="N1305" s="177">
        <f>'IGM Paste'!AH1306</f>
        <v>0</v>
      </c>
      <c r="O1305" s="403">
        <f>'IGM Paste'!O1306</f>
        <v>0</v>
      </c>
      <c r="P1305">
        <f>'IGM Paste'!BC1306</f>
        <v>0</v>
      </c>
    </row>
    <row r="1306" spans="1:16" x14ac:dyDescent="0.3">
      <c r="A1306" s="334">
        <f>'IGM Paste'!A1307</f>
        <v>0</v>
      </c>
      <c r="B1306">
        <f>'IGM Paste'!Y1307</f>
        <v>0</v>
      </c>
      <c r="C1306">
        <f>'IGM Paste'!C1307</f>
        <v>0</v>
      </c>
      <c r="D1306" s="4">
        <f>'IGM Paste'!D1307</f>
        <v>0</v>
      </c>
      <c r="E1306">
        <f>'IGM Paste'!E1307</f>
        <v>0</v>
      </c>
      <c r="F1306">
        <f>'IGM Paste'!AL1307</f>
        <v>0</v>
      </c>
      <c r="G1306" s="763">
        <f>'IGM Paste'!AB1307</f>
        <v>0</v>
      </c>
      <c r="H1306" s="5">
        <f>'IGM Paste'!F1307</f>
        <v>0</v>
      </c>
      <c r="I1306" t="str">
        <f>IF('IGM Paste'!H1307=0,"-",'IGM Paste'!H1307)</f>
        <v>-</v>
      </c>
      <c r="J1306" t="str">
        <f>IF('IGM Paste'!I1307=0,"-",'IGM Paste'!I1307)</f>
        <v>-</v>
      </c>
      <c r="K1306" t="str">
        <f>IF('IGM Paste'!J1307=0,"-",'IGM Paste'!J1307)</f>
        <v>-</v>
      </c>
      <c r="L1306">
        <f>'IGM Paste'!K1307</f>
        <v>0</v>
      </c>
      <c r="M1306" s="20" t="str">
        <f>IF('IGM Paste'!R1307=0,"Flat",'IGM Paste'!R1307)</f>
        <v>Flat</v>
      </c>
      <c r="N1306" s="177">
        <f>'IGM Paste'!AH1307</f>
        <v>0</v>
      </c>
      <c r="O1306" s="403">
        <f>'IGM Paste'!O1307</f>
        <v>0</v>
      </c>
      <c r="P1306">
        <f>'IGM Paste'!BC1307</f>
        <v>0</v>
      </c>
    </row>
    <row r="1307" spans="1:16" x14ac:dyDescent="0.3">
      <c r="A1307" s="334">
        <f>'IGM Paste'!A1308</f>
        <v>0</v>
      </c>
      <c r="B1307">
        <f>'IGM Paste'!Y1308</f>
        <v>0</v>
      </c>
      <c r="C1307">
        <f>'IGM Paste'!C1308</f>
        <v>0</v>
      </c>
      <c r="D1307" s="4">
        <f>'IGM Paste'!D1308</f>
        <v>0</v>
      </c>
      <c r="E1307">
        <f>'IGM Paste'!E1308</f>
        <v>0</v>
      </c>
      <c r="F1307">
        <f>'IGM Paste'!AL1308</f>
        <v>0</v>
      </c>
      <c r="G1307" s="763">
        <f>'IGM Paste'!AB1308</f>
        <v>0</v>
      </c>
      <c r="H1307" s="5">
        <f>'IGM Paste'!F1308</f>
        <v>0</v>
      </c>
      <c r="I1307" t="str">
        <f>IF('IGM Paste'!H1308=0,"-",'IGM Paste'!H1308)</f>
        <v>-</v>
      </c>
      <c r="J1307" t="str">
        <f>IF('IGM Paste'!I1308=0,"-",'IGM Paste'!I1308)</f>
        <v>-</v>
      </c>
      <c r="K1307" t="str">
        <f>IF('IGM Paste'!J1308=0,"-",'IGM Paste'!J1308)</f>
        <v>-</v>
      </c>
      <c r="L1307">
        <f>'IGM Paste'!K1308</f>
        <v>0</v>
      </c>
      <c r="M1307" s="20" t="str">
        <f>IF('IGM Paste'!R1308=0,"Flat",'IGM Paste'!R1308)</f>
        <v>Flat</v>
      </c>
      <c r="N1307" s="177">
        <f>'IGM Paste'!AH1308</f>
        <v>0</v>
      </c>
      <c r="O1307" s="403">
        <f>'IGM Paste'!O1308</f>
        <v>0</v>
      </c>
      <c r="P1307">
        <f>'IGM Paste'!BC1308</f>
        <v>0</v>
      </c>
    </row>
    <row r="1308" spans="1:16" x14ac:dyDescent="0.3">
      <c r="A1308" s="334">
        <f>'IGM Paste'!A1309</f>
        <v>0</v>
      </c>
      <c r="B1308">
        <f>'IGM Paste'!Y1309</f>
        <v>0</v>
      </c>
      <c r="C1308">
        <f>'IGM Paste'!C1309</f>
        <v>0</v>
      </c>
      <c r="D1308" s="4">
        <f>'IGM Paste'!D1309</f>
        <v>0</v>
      </c>
      <c r="E1308">
        <f>'IGM Paste'!E1309</f>
        <v>0</v>
      </c>
      <c r="F1308">
        <f>'IGM Paste'!AL1309</f>
        <v>0</v>
      </c>
      <c r="G1308" s="763">
        <f>'IGM Paste'!AB1309</f>
        <v>0</v>
      </c>
      <c r="H1308" s="5">
        <f>'IGM Paste'!F1309</f>
        <v>0</v>
      </c>
      <c r="I1308" t="str">
        <f>IF('IGM Paste'!H1309=0,"-",'IGM Paste'!H1309)</f>
        <v>-</v>
      </c>
      <c r="J1308" t="str">
        <f>IF('IGM Paste'!I1309=0,"-",'IGM Paste'!I1309)</f>
        <v>-</v>
      </c>
      <c r="K1308" t="str">
        <f>IF('IGM Paste'!J1309=0,"-",'IGM Paste'!J1309)</f>
        <v>-</v>
      </c>
      <c r="L1308">
        <f>'IGM Paste'!K1309</f>
        <v>0</v>
      </c>
      <c r="M1308" s="20" t="str">
        <f>IF('IGM Paste'!R1309=0,"Flat",'IGM Paste'!R1309)</f>
        <v>Flat</v>
      </c>
      <c r="N1308" s="177">
        <f>'IGM Paste'!AH1309</f>
        <v>0</v>
      </c>
      <c r="O1308" s="403">
        <f>'IGM Paste'!O1309</f>
        <v>0</v>
      </c>
      <c r="P1308">
        <f>'IGM Paste'!BC1309</f>
        <v>0</v>
      </c>
    </row>
    <row r="1309" spans="1:16" x14ac:dyDescent="0.3">
      <c r="A1309" s="334">
        <f>'IGM Paste'!A1310</f>
        <v>0</v>
      </c>
      <c r="B1309">
        <f>'IGM Paste'!Y1310</f>
        <v>0</v>
      </c>
      <c r="C1309">
        <f>'IGM Paste'!C1310</f>
        <v>0</v>
      </c>
      <c r="D1309" s="4">
        <f>'IGM Paste'!D1310</f>
        <v>0</v>
      </c>
      <c r="E1309">
        <f>'IGM Paste'!E1310</f>
        <v>0</v>
      </c>
      <c r="F1309">
        <f>'IGM Paste'!AL1310</f>
        <v>0</v>
      </c>
      <c r="G1309" s="763">
        <f>'IGM Paste'!AB1310</f>
        <v>0</v>
      </c>
      <c r="H1309" s="5">
        <f>'IGM Paste'!F1310</f>
        <v>0</v>
      </c>
      <c r="I1309" t="str">
        <f>IF('IGM Paste'!H1310=0,"-",'IGM Paste'!H1310)</f>
        <v>-</v>
      </c>
      <c r="J1309" t="str">
        <f>IF('IGM Paste'!I1310=0,"-",'IGM Paste'!I1310)</f>
        <v>-</v>
      </c>
      <c r="K1309" t="str">
        <f>IF('IGM Paste'!J1310=0,"-",'IGM Paste'!J1310)</f>
        <v>-</v>
      </c>
      <c r="L1309">
        <f>'IGM Paste'!K1310</f>
        <v>0</v>
      </c>
      <c r="M1309" s="20" t="str">
        <f>IF('IGM Paste'!R1310=0,"Flat",'IGM Paste'!R1310)</f>
        <v>Flat</v>
      </c>
      <c r="N1309" s="177">
        <f>'IGM Paste'!AH1310</f>
        <v>0</v>
      </c>
      <c r="O1309" s="403">
        <f>'IGM Paste'!O1310</f>
        <v>0</v>
      </c>
      <c r="P1309">
        <f>'IGM Paste'!BC1310</f>
        <v>0</v>
      </c>
    </row>
    <row r="1310" spans="1:16" x14ac:dyDescent="0.3">
      <c r="A1310" s="334">
        <f>'IGM Paste'!A1311</f>
        <v>0</v>
      </c>
      <c r="B1310">
        <f>'IGM Paste'!Y1311</f>
        <v>0</v>
      </c>
      <c r="C1310">
        <f>'IGM Paste'!C1311</f>
        <v>0</v>
      </c>
      <c r="D1310" s="4">
        <f>'IGM Paste'!D1311</f>
        <v>0</v>
      </c>
      <c r="E1310">
        <f>'IGM Paste'!E1311</f>
        <v>0</v>
      </c>
      <c r="F1310">
        <f>'IGM Paste'!AL1311</f>
        <v>0</v>
      </c>
      <c r="G1310" s="763">
        <f>'IGM Paste'!AB1311</f>
        <v>0</v>
      </c>
      <c r="H1310" s="5">
        <f>'IGM Paste'!F1311</f>
        <v>0</v>
      </c>
      <c r="I1310" t="str">
        <f>IF('IGM Paste'!H1311=0,"-",'IGM Paste'!H1311)</f>
        <v>-</v>
      </c>
      <c r="J1310" t="str">
        <f>IF('IGM Paste'!I1311=0,"-",'IGM Paste'!I1311)</f>
        <v>-</v>
      </c>
      <c r="K1310" t="str">
        <f>IF('IGM Paste'!J1311=0,"-",'IGM Paste'!J1311)</f>
        <v>-</v>
      </c>
      <c r="L1310">
        <f>'IGM Paste'!K1311</f>
        <v>0</v>
      </c>
      <c r="M1310" s="20" t="str">
        <f>IF('IGM Paste'!R1311=0,"Flat",'IGM Paste'!R1311)</f>
        <v>Flat</v>
      </c>
      <c r="N1310" s="177">
        <f>'IGM Paste'!AH1311</f>
        <v>0</v>
      </c>
      <c r="O1310" s="403">
        <f>'IGM Paste'!O1311</f>
        <v>0</v>
      </c>
      <c r="P1310">
        <f>'IGM Paste'!BC1311</f>
        <v>0</v>
      </c>
    </row>
    <row r="1311" spans="1:16" x14ac:dyDescent="0.3">
      <c r="A1311" s="334">
        <f>'IGM Paste'!A1312</f>
        <v>0</v>
      </c>
      <c r="B1311">
        <f>'IGM Paste'!Y1312</f>
        <v>0</v>
      </c>
      <c r="C1311">
        <f>'IGM Paste'!C1312</f>
        <v>0</v>
      </c>
      <c r="D1311" s="4">
        <f>'IGM Paste'!D1312</f>
        <v>0</v>
      </c>
      <c r="E1311">
        <f>'IGM Paste'!E1312</f>
        <v>0</v>
      </c>
      <c r="F1311">
        <f>'IGM Paste'!AL1312</f>
        <v>0</v>
      </c>
      <c r="G1311" s="763">
        <f>'IGM Paste'!AB1312</f>
        <v>0</v>
      </c>
      <c r="H1311" s="5">
        <f>'IGM Paste'!F1312</f>
        <v>0</v>
      </c>
      <c r="I1311" t="str">
        <f>IF('IGM Paste'!H1312=0,"-",'IGM Paste'!H1312)</f>
        <v>-</v>
      </c>
      <c r="J1311" t="str">
        <f>IF('IGM Paste'!I1312=0,"-",'IGM Paste'!I1312)</f>
        <v>-</v>
      </c>
      <c r="K1311" t="str">
        <f>IF('IGM Paste'!J1312=0,"-",'IGM Paste'!J1312)</f>
        <v>-</v>
      </c>
      <c r="L1311">
        <f>'IGM Paste'!K1312</f>
        <v>0</v>
      </c>
      <c r="M1311" s="20" t="str">
        <f>IF('IGM Paste'!R1312=0,"Flat",'IGM Paste'!R1312)</f>
        <v>Flat</v>
      </c>
      <c r="N1311" s="177">
        <f>'IGM Paste'!AH1312</f>
        <v>0</v>
      </c>
      <c r="O1311" s="403">
        <f>'IGM Paste'!O1312</f>
        <v>0</v>
      </c>
      <c r="P1311">
        <f>'IGM Paste'!BC1312</f>
        <v>0</v>
      </c>
    </row>
    <row r="1312" spans="1:16" x14ac:dyDescent="0.3">
      <c r="A1312" s="334">
        <f>'IGM Paste'!A1313</f>
        <v>0</v>
      </c>
      <c r="B1312">
        <f>'IGM Paste'!Y1313</f>
        <v>0</v>
      </c>
      <c r="C1312">
        <f>'IGM Paste'!C1313</f>
        <v>0</v>
      </c>
      <c r="D1312" s="4">
        <f>'IGM Paste'!D1313</f>
        <v>0</v>
      </c>
      <c r="E1312">
        <f>'IGM Paste'!E1313</f>
        <v>0</v>
      </c>
      <c r="F1312">
        <f>'IGM Paste'!AL1313</f>
        <v>0</v>
      </c>
      <c r="G1312" s="763">
        <f>'IGM Paste'!AB1313</f>
        <v>0</v>
      </c>
      <c r="H1312" s="5">
        <f>'IGM Paste'!F1313</f>
        <v>0</v>
      </c>
      <c r="I1312" t="str">
        <f>IF('IGM Paste'!H1313=0,"-",'IGM Paste'!H1313)</f>
        <v>-</v>
      </c>
      <c r="J1312" t="str">
        <f>IF('IGM Paste'!I1313=0,"-",'IGM Paste'!I1313)</f>
        <v>-</v>
      </c>
      <c r="K1312" t="str">
        <f>IF('IGM Paste'!J1313=0,"-",'IGM Paste'!J1313)</f>
        <v>-</v>
      </c>
      <c r="L1312">
        <f>'IGM Paste'!K1313</f>
        <v>0</v>
      </c>
      <c r="M1312" s="20" t="str">
        <f>IF('IGM Paste'!R1313=0,"Flat",'IGM Paste'!R1313)</f>
        <v>Flat</v>
      </c>
      <c r="N1312" s="177">
        <f>'IGM Paste'!AH1313</f>
        <v>0</v>
      </c>
      <c r="O1312" s="403">
        <f>'IGM Paste'!O1313</f>
        <v>0</v>
      </c>
      <c r="P1312">
        <f>'IGM Paste'!BC1313</f>
        <v>0</v>
      </c>
    </row>
    <row r="1313" spans="1:16" x14ac:dyDescent="0.3">
      <c r="A1313" s="334">
        <f>'IGM Paste'!A1314</f>
        <v>0</v>
      </c>
      <c r="B1313">
        <f>'IGM Paste'!Y1314</f>
        <v>0</v>
      </c>
      <c r="C1313">
        <f>'IGM Paste'!C1314</f>
        <v>0</v>
      </c>
      <c r="D1313" s="4">
        <f>'IGM Paste'!D1314</f>
        <v>0</v>
      </c>
      <c r="E1313">
        <f>'IGM Paste'!E1314</f>
        <v>0</v>
      </c>
      <c r="F1313">
        <f>'IGM Paste'!AL1314</f>
        <v>0</v>
      </c>
      <c r="G1313" s="763">
        <f>'IGM Paste'!AB1314</f>
        <v>0</v>
      </c>
      <c r="H1313" s="5">
        <f>'IGM Paste'!F1314</f>
        <v>0</v>
      </c>
      <c r="I1313" t="str">
        <f>IF('IGM Paste'!H1314=0,"-",'IGM Paste'!H1314)</f>
        <v>-</v>
      </c>
      <c r="J1313" t="str">
        <f>IF('IGM Paste'!I1314=0,"-",'IGM Paste'!I1314)</f>
        <v>-</v>
      </c>
      <c r="K1313" t="str">
        <f>IF('IGM Paste'!J1314=0,"-",'IGM Paste'!J1314)</f>
        <v>-</v>
      </c>
      <c r="L1313">
        <f>'IGM Paste'!K1314</f>
        <v>0</v>
      </c>
      <c r="M1313" s="20" t="str">
        <f>IF('IGM Paste'!R1314=0,"Flat",'IGM Paste'!R1314)</f>
        <v>Flat</v>
      </c>
      <c r="N1313" s="177">
        <f>'IGM Paste'!AH1314</f>
        <v>0</v>
      </c>
      <c r="O1313" s="403">
        <f>'IGM Paste'!O1314</f>
        <v>0</v>
      </c>
      <c r="P1313">
        <f>'IGM Paste'!BC1314</f>
        <v>0</v>
      </c>
    </row>
    <row r="1314" spans="1:16" x14ac:dyDescent="0.3">
      <c r="A1314" s="334">
        <f>'IGM Paste'!A1315</f>
        <v>0</v>
      </c>
      <c r="B1314">
        <f>'IGM Paste'!Y1315</f>
        <v>0</v>
      </c>
      <c r="C1314">
        <f>'IGM Paste'!C1315</f>
        <v>0</v>
      </c>
      <c r="D1314" s="4">
        <f>'IGM Paste'!D1315</f>
        <v>0</v>
      </c>
      <c r="E1314">
        <f>'IGM Paste'!E1315</f>
        <v>0</v>
      </c>
      <c r="F1314">
        <f>'IGM Paste'!AL1315</f>
        <v>0</v>
      </c>
      <c r="G1314" s="763">
        <f>'IGM Paste'!AB1315</f>
        <v>0</v>
      </c>
      <c r="H1314" s="5">
        <f>'IGM Paste'!F1315</f>
        <v>0</v>
      </c>
      <c r="I1314" t="str">
        <f>IF('IGM Paste'!H1315=0,"-",'IGM Paste'!H1315)</f>
        <v>-</v>
      </c>
      <c r="J1314" t="str">
        <f>IF('IGM Paste'!I1315=0,"-",'IGM Paste'!I1315)</f>
        <v>-</v>
      </c>
      <c r="K1314" t="str">
        <f>IF('IGM Paste'!J1315=0,"-",'IGM Paste'!J1315)</f>
        <v>-</v>
      </c>
      <c r="L1314">
        <f>'IGM Paste'!K1315</f>
        <v>0</v>
      </c>
      <c r="M1314" s="20" t="str">
        <f>IF('IGM Paste'!R1315=0,"Flat",'IGM Paste'!R1315)</f>
        <v>Flat</v>
      </c>
      <c r="N1314" s="177">
        <f>'IGM Paste'!AH1315</f>
        <v>0</v>
      </c>
      <c r="O1314" s="403">
        <f>'IGM Paste'!O1315</f>
        <v>0</v>
      </c>
      <c r="P1314">
        <f>'IGM Paste'!BC1315</f>
        <v>0</v>
      </c>
    </row>
    <row r="1315" spans="1:16" x14ac:dyDescent="0.3">
      <c r="A1315" s="334">
        <f>'IGM Paste'!A1316</f>
        <v>0</v>
      </c>
      <c r="B1315">
        <f>'IGM Paste'!Y1316</f>
        <v>0</v>
      </c>
      <c r="C1315">
        <f>'IGM Paste'!C1316</f>
        <v>0</v>
      </c>
      <c r="D1315" s="4">
        <f>'IGM Paste'!D1316</f>
        <v>0</v>
      </c>
      <c r="E1315">
        <f>'IGM Paste'!E1316</f>
        <v>0</v>
      </c>
      <c r="F1315">
        <f>'IGM Paste'!AL1316</f>
        <v>0</v>
      </c>
      <c r="G1315" s="763">
        <f>'IGM Paste'!AB1316</f>
        <v>0</v>
      </c>
      <c r="H1315" s="5">
        <f>'IGM Paste'!F1316</f>
        <v>0</v>
      </c>
      <c r="I1315" t="str">
        <f>IF('IGM Paste'!H1316=0,"-",'IGM Paste'!H1316)</f>
        <v>-</v>
      </c>
      <c r="J1315" t="str">
        <f>IF('IGM Paste'!I1316=0,"-",'IGM Paste'!I1316)</f>
        <v>-</v>
      </c>
      <c r="K1315" t="str">
        <f>IF('IGM Paste'!J1316=0,"-",'IGM Paste'!J1316)</f>
        <v>-</v>
      </c>
      <c r="L1315">
        <f>'IGM Paste'!K1316</f>
        <v>0</v>
      </c>
      <c r="M1315" s="20" t="str">
        <f>IF('IGM Paste'!R1316=0,"Flat",'IGM Paste'!R1316)</f>
        <v>Flat</v>
      </c>
      <c r="N1315" s="177">
        <f>'IGM Paste'!AH1316</f>
        <v>0</v>
      </c>
      <c r="O1315" s="403">
        <f>'IGM Paste'!O1316</f>
        <v>0</v>
      </c>
      <c r="P1315">
        <f>'IGM Paste'!BC1316</f>
        <v>0</v>
      </c>
    </row>
    <row r="1316" spans="1:16" x14ac:dyDescent="0.3">
      <c r="A1316" s="334">
        <f>'IGM Paste'!A1317</f>
        <v>0</v>
      </c>
      <c r="B1316">
        <f>'IGM Paste'!Y1317</f>
        <v>0</v>
      </c>
      <c r="C1316">
        <f>'IGM Paste'!C1317</f>
        <v>0</v>
      </c>
      <c r="D1316" s="4">
        <f>'IGM Paste'!D1317</f>
        <v>0</v>
      </c>
      <c r="E1316">
        <f>'IGM Paste'!E1317</f>
        <v>0</v>
      </c>
      <c r="F1316">
        <f>'IGM Paste'!AL1317</f>
        <v>0</v>
      </c>
      <c r="G1316" s="763">
        <f>'IGM Paste'!AB1317</f>
        <v>0</v>
      </c>
      <c r="H1316" s="5">
        <f>'IGM Paste'!F1317</f>
        <v>0</v>
      </c>
      <c r="I1316" t="str">
        <f>IF('IGM Paste'!H1317=0,"-",'IGM Paste'!H1317)</f>
        <v>-</v>
      </c>
      <c r="J1316" t="str">
        <f>IF('IGM Paste'!I1317=0,"-",'IGM Paste'!I1317)</f>
        <v>-</v>
      </c>
      <c r="K1316" t="str">
        <f>IF('IGM Paste'!J1317=0,"-",'IGM Paste'!J1317)</f>
        <v>-</v>
      </c>
      <c r="L1316">
        <f>'IGM Paste'!K1317</f>
        <v>0</v>
      </c>
      <c r="M1316" s="20" t="str">
        <f>IF('IGM Paste'!R1317=0,"Flat",'IGM Paste'!R1317)</f>
        <v>Flat</v>
      </c>
      <c r="N1316" s="177">
        <f>'IGM Paste'!AH1317</f>
        <v>0</v>
      </c>
      <c r="O1316" s="403">
        <f>'IGM Paste'!O1317</f>
        <v>0</v>
      </c>
      <c r="P1316">
        <f>'IGM Paste'!BC1317</f>
        <v>0</v>
      </c>
    </row>
    <row r="1317" spans="1:16" x14ac:dyDescent="0.3">
      <c r="A1317" s="334">
        <f>'IGM Paste'!A1318</f>
        <v>0</v>
      </c>
      <c r="B1317">
        <f>'IGM Paste'!Y1318</f>
        <v>0</v>
      </c>
      <c r="C1317">
        <f>'IGM Paste'!C1318</f>
        <v>0</v>
      </c>
      <c r="D1317" s="4">
        <f>'IGM Paste'!D1318</f>
        <v>0</v>
      </c>
      <c r="E1317">
        <f>'IGM Paste'!E1318</f>
        <v>0</v>
      </c>
      <c r="F1317">
        <f>'IGM Paste'!AL1318</f>
        <v>0</v>
      </c>
      <c r="G1317" s="763">
        <f>'IGM Paste'!AB1318</f>
        <v>0</v>
      </c>
      <c r="H1317" s="5">
        <f>'IGM Paste'!F1318</f>
        <v>0</v>
      </c>
      <c r="I1317" t="str">
        <f>IF('IGM Paste'!H1318=0,"-",'IGM Paste'!H1318)</f>
        <v>-</v>
      </c>
      <c r="J1317" t="str">
        <f>IF('IGM Paste'!I1318=0,"-",'IGM Paste'!I1318)</f>
        <v>-</v>
      </c>
      <c r="K1317" t="str">
        <f>IF('IGM Paste'!J1318=0,"-",'IGM Paste'!J1318)</f>
        <v>-</v>
      </c>
      <c r="L1317">
        <f>'IGM Paste'!K1318</f>
        <v>0</v>
      </c>
      <c r="M1317" s="20" t="str">
        <f>IF('IGM Paste'!R1318=0,"Flat",'IGM Paste'!R1318)</f>
        <v>Flat</v>
      </c>
      <c r="N1317" s="177">
        <f>'IGM Paste'!AH1318</f>
        <v>0</v>
      </c>
      <c r="O1317" s="403">
        <f>'IGM Paste'!O1318</f>
        <v>0</v>
      </c>
      <c r="P1317">
        <f>'IGM Paste'!BC1318</f>
        <v>0</v>
      </c>
    </row>
    <row r="1318" spans="1:16" x14ac:dyDescent="0.3">
      <c r="A1318" s="334">
        <f>'IGM Paste'!A1319</f>
        <v>0</v>
      </c>
      <c r="B1318">
        <f>'IGM Paste'!Y1319</f>
        <v>0</v>
      </c>
      <c r="C1318">
        <f>'IGM Paste'!C1319</f>
        <v>0</v>
      </c>
      <c r="D1318" s="4">
        <f>'IGM Paste'!D1319</f>
        <v>0</v>
      </c>
      <c r="E1318">
        <f>'IGM Paste'!E1319</f>
        <v>0</v>
      </c>
      <c r="F1318">
        <f>'IGM Paste'!AL1319</f>
        <v>0</v>
      </c>
      <c r="G1318" s="763">
        <f>'IGM Paste'!AB1319</f>
        <v>0</v>
      </c>
      <c r="H1318" s="5">
        <f>'IGM Paste'!F1319</f>
        <v>0</v>
      </c>
      <c r="I1318" t="str">
        <f>IF('IGM Paste'!H1319=0,"-",'IGM Paste'!H1319)</f>
        <v>-</v>
      </c>
      <c r="J1318" t="str">
        <f>IF('IGM Paste'!I1319=0,"-",'IGM Paste'!I1319)</f>
        <v>-</v>
      </c>
      <c r="K1318" t="str">
        <f>IF('IGM Paste'!J1319=0,"-",'IGM Paste'!J1319)</f>
        <v>-</v>
      </c>
      <c r="L1318">
        <f>'IGM Paste'!K1319</f>
        <v>0</v>
      </c>
      <c r="M1318" s="20" t="str">
        <f>IF('IGM Paste'!R1319=0,"Flat",'IGM Paste'!R1319)</f>
        <v>Flat</v>
      </c>
      <c r="N1318" s="177">
        <f>'IGM Paste'!AH1319</f>
        <v>0</v>
      </c>
      <c r="O1318" s="403">
        <f>'IGM Paste'!O1319</f>
        <v>0</v>
      </c>
      <c r="P1318">
        <f>'IGM Paste'!BC1319</f>
        <v>0</v>
      </c>
    </row>
    <row r="1319" spans="1:16" x14ac:dyDescent="0.3">
      <c r="A1319" s="334">
        <f>'IGM Paste'!A1320</f>
        <v>0</v>
      </c>
      <c r="B1319">
        <f>'IGM Paste'!Y1320</f>
        <v>0</v>
      </c>
      <c r="C1319">
        <f>'IGM Paste'!C1320</f>
        <v>0</v>
      </c>
      <c r="D1319" s="4">
        <f>'IGM Paste'!D1320</f>
        <v>0</v>
      </c>
      <c r="E1319">
        <f>'IGM Paste'!E1320</f>
        <v>0</v>
      </c>
      <c r="F1319">
        <f>'IGM Paste'!AL1320</f>
        <v>0</v>
      </c>
      <c r="G1319" s="763">
        <f>'IGM Paste'!AB1320</f>
        <v>0</v>
      </c>
      <c r="H1319" s="5">
        <f>'IGM Paste'!F1320</f>
        <v>0</v>
      </c>
      <c r="I1319" t="str">
        <f>IF('IGM Paste'!H1320=0,"-",'IGM Paste'!H1320)</f>
        <v>-</v>
      </c>
      <c r="J1319" t="str">
        <f>IF('IGM Paste'!I1320=0,"-",'IGM Paste'!I1320)</f>
        <v>-</v>
      </c>
      <c r="K1319" t="str">
        <f>IF('IGM Paste'!J1320=0,"-",'IGM Paste'!J1320)</f>
        <v>-</v>
      </c>
      <c r="L1319">
        <f>'IGM Paste'!K1320</f>
        <v>0</v>
      </c>
      <c r="M1319" s="20" t="str">
        <f>IF('IGM Paste'!R1320=0,"Flat",'IGM Paste'!R1320)</f>
        <v>Flat</v>
      </c>
      <c r="N1319" s="177">
        <f>'IGM Paste'!AH1320</f>
        <v>0</v>
      </c>
      <c r="O1319" s="403">
        <f>'IGM Paste'!O1320</f>
        <v>0</v>
      </c>
      <c r="P1319">
        <f>'IGM Paste'!BC1320</f>
        <v>0</v>
      </c>
    </row>
    <row r="1320" spans="1:16" x14ac:dyDescent="0.3">
      <c r="A1320" s="334">
        <f>'IGM Paste'!A1321</f>
        <v>0</v>
      </c>
      <c r="B1320">
        <f>'IGM Paste'!Y1321</f>
        <v>0</v>
      </c>
      <c r="C1320">
        <f>'IGM Paste'!C1321</f>
        <v>0</v>
      </c>
      <c r="D1320" s="4">
        <f>'IGM Paste'!D1321</f>
        <v>0</v>
      </c>
      <c r="E1320">
        <f>'IGM Paste'!E1321</f>
        <v>0</v>
      </c>
      <c r="F1320">
        <f>'IGM Paste'!AL1321</f>
        <v>0</v>
      </c>
      <c r="G1320" s="763">
        <f>'IGM Paste'!AB1321</f>
        <v>0</v>
      </c>
      <c r="H1320" s="5">
        <f>'IGM Paste'!F1321</f>
        <v>0</v>
      </c>
      <c r="I1320" t="str">
        <f>IF('IGM Paste'!H1321=0,"-",'IGM Paste'!H1321)</f>
        <v>-</v>
      </c>
      <c r="J1320" t="str">
        <f>IF('IGM Paste'!I1321=0,"-",'IGM Paste'!I1321)</f>
        <v>-</v>
      </c>
      <c r="K1320" t="str">
        <f>IF('IGM Paste'!J1321=0,"-",'IGM Paste'!J1321)</f>
        <v>-</v>
      </c>
      <c r="L1320">
        <f>'IGM Paste'!K1321</f>
        <v>0</v>
      </c>
      <c r="M1320" s="20" t="str">
        <f>IF('IGM Paste'!R1321=0,"Flat",'IGM Paste'!R1321)</f>
        <v>Flat</v>
      </c>
      <c r="N1320" s="177">
        <f>'IGM Paste'!AH1321</f>
        <v>0</v>
      </c>
      <c r="O1320" s="403">
        <f>'IGM Paste'!O1321</f>
        <v>0</v>
      </c>
      <c r="P1320">
        <f>'IGM Paste'!BC1321</f>
        <v>0</v>
      </c>
    </row>
    <row r="1321" spans="1:16" x14ac:dyDescent="0.3">
      <c r="A1321" s="334">
        <f>'IGM Paste'!A1322</f>
        <v>0</v>
      </c>
      <c r="B1321">
        <f>'IGM Paste'!Y1322</f>
        <v>0</v>
      </c>
      <c r="C1321">
        <f>'IGM Paste'!C1322</f>
        <v>0</v>
      </c>
      <c r="D1321" s="4">
        <f>'IGM Paste'!D1322</f>
        <v>0</v>
      </c>
      <c r="E1321">
        <f>'IGM Paste'!E1322</f>
        <v>0</v>
      </c>
      <c r="F1321">
        <f>'IGM Paste'!AL1322</f>
        <v>0</v>
      </c>
      <c r="G1321" s="763">
        <f>'IGM Paste'!AB1322</f>
        <v>0</v>
      </c>
      <c r="H1321" s="5">
        <f>'IGM Paste'!F1322</f>
        <v>0</v>
      </c>
      <c r="I1321" t="str">
        <f>IF('IGM Paste'!H1322=0,"-",'IGM Paste'!H1322)</f>
        <v>-</v>
      </c>
      <c r="J1321" t="str">
        <f>IF('IGM Paste'!I1322=0,"-",'IGM Paste'!I1322)</f>
        <v>-</v>
      </c>
      <c r="K1321" t="str">
        <f>IF('IGM Paste'!J1322=0,"-",'IGM Paste'!J1322)</f>
        <v>-</v>
      </c>
      <c r="L1321">
        <f>'IGM Paste'!K1322</f>
        <v>0</v>
      </c>
      <c r="M1321" s="20" t="str">
        <f>IF('IGM Paste'!R1322=0,"Flat",'IGM Paste'!R1322)</f>
        <v>Flat</v>
      </c>
      <c r="N1321" s="177">
        <f>'IGM Paste'!AH1322</f>
        <v>0</v>
      </c>
      <c r="O1321" s="403">
        <f>'IGM Paste'!O1322</f>
        <v>0</v>
      </c>
      <c r="P1321">
        <f>'IGM Paste'!BC1322</f>
        <v>0</v>
      </c>
    </row>
    <row r="1322" spans="1:16" x14ac:dyDescent="0.3">
      <c r="A1322" s="334">
        <f>'IGM Paste'!A1323</f>
        <v>0</v>
      </c>
      <c r="B1322">
        <f>'IGM Paste'!Y1323</f>
        <v>0</v>
      </c>
      <c r="C1322">
        <f>'IGM Paste'!C1323</f>
        <v>0</v>
      </c>
      <c r="D1322" s="4">
        <f>'IGM Paste'!D1323</f>
        <v>0</v>
      </c>
      <c r="E1322">
        <f>'IGM Paste'!E1323</f>
        <v>0</v>
      </c>
      <c r="F1322">
        <f>'IGM Paste'!AL1323</f>
        <v>0</v>
      </c>
      <c r="G1322" s="763">
        <f>'IGM Paste'!AB1323</f>
        <v>0</v>
      </c>
      <c r="H1322" s="5">
        <f>'IGM Paste'!F1323</f>
        <v>0</v>
      </c>
      <c r="I1322" t="str">
        <f>IF('IGM Paste'!H1323=0,"-",'IGM Paste'!H1323)</f>
        <v>-</v>
      </c>
      <c r="J1322" t="str">
        <f>IF('IGM Paste'!I1323=0,"-",'IGM Paste'!I1323)</f>
        <v>-</v>
      </c>
      <c r="K1322" t="str">
        <f>IF('IGM Paste'!J1323=0,"-",'IGM Paste'!J1323)</f>
        <v>-</v>
      </c>
      <c r="L1322">
        <f>'IGM Paste'!K1323</f>
        <v>0</v>
      </c>
      <c r="M1322" s="20" t="str">
        <f>IF('IGM Paste'!R1323=0,"Flat",'IGM Paste'!R1323)</f>
        <v>Flat</v>
      </c>
      <c r="N1322" s="177">
        <f>'IGM Paste'!AH1323</f>
        <v>0</v>
      </c>
      <c r="O1322" s="403">
        <f>'IGM Paste'!O1323</f>
        <v>0</v>
      </c>
      <c r="P1322">
        <f>'IGM Paste'!BC1323</f>
        <v>0</v>
      </c>
    </row>
    <row r="1323" spans="1:16" x14ac:dyDescent="0.3">
      <c r="A1323" s="334">
        <f>'IGM Paste'!A1324</f>
        <v>0</v>
      </c>
      <c r="B1323">
        <f>'IGM Paste'!Y1324</f>
        <v>0</v>
      </c>
      <c r="C1323">
        <f>'IGM Paste'!C1324</f>
        <v>0</v>
      </c>
      <c r="D1323" s="4">
        <f>'IGM Paste'!D1324</f>
        <v>0</v>
      </c>
      <c r="E1323">
        <f>'IGM Paste'!E1324</f>
        <v>0</v>
      </c>
      <c r="F1323">
        <f>'IGM Paste'!AL1324</f>
        <v>0</v>
      </c>
      <c r="G1323" s="763">
        <f>'IGM Paste'!AB1324</f>
        <v>0</v>
      </c>
      <c r="H1323" s="5">
        <f>'IGM Paste'!F1324</f>
        <v>0</v>
      </c>
      <c r="I1323" t="str">
        <f>IF('IGM Paste'!H1324=0,"-",'IGM Paste'!H1324)</f>
        <v>-</v>
      </c>
      <c r="J1323" t="str">
        <f>IF('IGM Paste'!I1324=0,"-",'IGM Paste'!I1324)</f>
        <v>-</v>
      </c>
      <c r="K1323" t="str">
        <f>IF('IGM Paste'!J1324=0,"-",'IGM Paste'!J1324)</f>
        <v>-</v>
      </c>
      <c r="L1323">
        <f>'IGM Paste'!K1324</f>
        <v>0</v>
      </c>
      <c r="M1323" s="20" t="str">
        <f>IF('IGM Paste'!R1324=0,"Flat",'IGM Paste'!R1324)</f>
        <v>Flat</v>
      </c>
      <c r="N1323" s="177">
        <f>'IGM Paste'!AH1324</f>
        <v>0</v>
      </c>
      <c r="O1323" s="403">
        <f>'IGM Paste'!O1324</f>
        <v>0</v>
      </c>
      <c r="P1323">
        <f>'IGM Paste'!BC1324</f>
        <v>0</v>
      </c>
    </row>
    <row r="1324" spans="1:16" x14ac:dyDescent="0.3">
      <c r="A1324" s="334">
        <f>'IGM Paste'!A1325</f>
        <v>0</v>
      </c>
      <c r="B1324">
        <f>'IGM Paste'!Y1325</f>
        <v>0</v>
      </c>
      <c r="C1324">
        <f>'IGM Paste'!C1325</f>
        <v>0</v>
      </c>
      <c r="D1324" s="4">
        <f>'IGM Paste'!D1325</f>
        <v>0</v>
      </c>
      <c r="E1324">
        <f>'IGM Paste'!E1325</f>
        <v>0</v>
      </c>
      <c r="F1324">
        <f>'IGM Paste'!AL1325</f>
        <v>0</v>
      </c>
      <c r="G1324" s="763">
        <f>'IGM Paste'!AB1325</f>
        <v>0</v>
      </c>
      <c r="H1324" s="5">
        <f>'IGM Paste'!F1325</f>
        <v>0</v>
      </c>
      <c r="I1324" t="str">
        <f>IF('IGM Paste'!H1325=0,"-",'IGM Paste'!H1325)</f>
        <v>-</v>
      </c>
      <c r="J1324" t="str">
        <f>IF('IGM Paste'!I1325=0,"-",'IGM Paste'!I1325)</f>
        <v>-</v>
      </c>
      <c r="K1324" t="str">
        <f>IF('IGM Paste'!J1325=0,"-",'IGM Paste'!J1325)</f>
        <v>-</v>
      </c>
      <c r="L1324">
        <f>'IGM Paste'!K1325</f>
        <v>0</v>
      </c>
      <c r="M1324" s="20" t="str">
        <f>IF('IGM Paste'!R1325=0,"Flat",'IGM Paste'!R1325)</f>
        <v>Flat</v>
      </c>
      <c r="N1324" s="177">
        <f>'IGM Paste'!AH1325</f>
        <v>0</v>
      </c>
      <c r="O1324" s="403">
        <f>'IGM Paste'!O1325</f>
        <v>0</v>
      </c>
      <c r="P1324">
        <f>'IGM Paste'!BC1325</f>
        <v>0</v>
      </c>
    </row>
    <row r="1325" spans="1:16" x14ac:dyDescent="0.3">
      <c r="A1325" s="334">
        <f>'IGM Paste'!A1326</f>
        <v>0</v>
      </c>
      <c r="B1325">
        <f>'IGM Paste'!Y1326</f>
        <v>0</v>
      </c>
      <c r="C1325">
        <f>'IGM Paste'!C1326</f>
        <v>0</v>
      </c>
      <c r="D1325" s="4">
        <f>'IGM Paste'!D1326</f>
        <v>0</v>
      </c>
      <c r="E1325">
        <f>'IGM Paste'!E1326</f>
        <v>0</v>
      </c>
      <c r="F1325">
        <f>'IGM Paste'!AL1326</f>
        <v>0</v>
      </c>
      <c r="G1325" s="763">
        <f>'IGM Paste'!AB1326</f>
        <v>0</v>
      </c>
      <c r="H1325" s="5">
        <f>'IGM Paste'!F1326</f>
        <v>0</v>
      </c>
      <c r="I1325" t="str">
        <f>IF('IGM Paste'!H1326=0,"-",'IGM Paste'!H1326)</f>
        <v>-</v>
      </c>
      <c r="J1325" t="str">
        <f>IF('IGM Paste'!I1326=0,"-",'IGM Paste'!I1326)</f>
        <v>-</v>
      </c>
      <c r="K1325" t="str">
        <f>IF('IGM Paste'!J1326=0,"-",'IGM Paste'!J1326)</f>
        <v>-</v>
      </c>
      <c r="L1325">
        <f>'IGM Paste'!K1326</f>
        <v>0</v>
      </c>
      <c r="M1325" s="20" t="str">
        <f>IF('IGM Paste'!R1326=0,"Flat",'IGM Paste'!R1326)</f>
        <v>Flat</v>
      </c>
      <c r="N1325" s="177">
        <f>'IGM Paste'!AH1326</f>
        <v>0</v>
      </c>
      <c r="O1325" s="403">
        <f>'IGM Paste'!O1326</f>
        <v>0</v>
      </c>
      <c r="P1325">
        <f>'IGM Paste'!BC1326</f>
        <v>0</v>
      </c>
    </row>
    <row r="1326" spans="1:16" x14ac:dyDescent="0.3">
      <c r="A1326" s="334">
        <f>'IGM Paste'!A1327</f>
        <v>0</v>
      </c>
      <c r="B1326">
        <f>'IGM Paste'!Y1327</f>
        <v>0</v>
      </c>
      <c r="C1326">
        <f>'IGM Paste'!C1327</f>
        <v>0</v>
      </c>
      <c r="D1326" s="4">
        <f>'IGM Paste'!D1327</f>
        <v>0</v>
      </c>
      <c r="E1326">
        <f>'IGM Paste'!E1327</f>
        <v>0</v>
      </c>
      <c r="F1326">
        <f>'IGM Paste'!AL1327</f>
        <v>0</v>
      </c>
      <c r="G1326" s="763">
        <f>'IGM Paste'!AB1327</f>
        <v>0</v>
      </c>
      <c r="H1326" s="5">
        <f>'IGM Paste'!F1327</f>
        <v>0</v>
      </c>
      <c r="I1326" t="str">
        <f>IF('IGM Paste'!H1327=0,"-",'IGM Paste'!H1327)</f>
        <v>-</v>
      </c>
      <c r="J1326" t="str">
        <f>IF('IGM Paste'!I1327=0,"-",'IGM Paste'!I1327)</f>
        <v>-</v>
      </c>
      <c r="K1326" t="str">
        <f>IF('IGM Paste'!J1327=0,"-",'IGM Paste'!J1327)</f>
        <v>-</v>
      </c>
      <c r="L1326">
        <f>'IGM Paste'!K1327</f>
        <v>0</v>
      </c>
      <c r="M1326" s="20" t="str">
        <f>IF('IGM Paste'!R1327=0,"Flat",'IGM Paste'!R1327)</f>
        <v>Flat</v>
      </c>
      <c r="N1326" s="177">
        <f>'IGM Paste'!AH1327</f>
        <v>0</v>
      </c>
      <c r="O1326" s="403">
        <f>'IGM Paste'!O1327</f>
        <v>0</v>
      </c>
      <c r="P1326">
        <f>'IGM Paste'!BC1327</f>
        <v>0</v>
      </c>
    </row>
    <row r="1327" spans="1:16" x14ac:dyDescent="0.3">
      <c r="A1327" s="334">
        <f>'IGM Paste'!A1328</f>
        <v>0</v>
      </c>
      <c r="B1327">
        <f>'IGM Paste'!Y1328</f>
        <v>0</v>
      </c>
      <c r="C1327">
        <f>'IGM Paste'!C1328</f>
        <v>0</v>
      </c>
      <c r="D1327" s="4">
        <f>'IGM Paste'!D1328</f>
        <v>0</v>
      </c>
      <c r="E1327">
        <f>'IGM Paste'!E1328</f>
        <v>0</v>
      </c>
      <c r="F1327">
        <f>'IGM Paste'!AL1328</f>
        <v>0</v>
      </c>
      <c r="G1327" s="763">
        <f>'IGM Paste'!AB1328</f>
        <v>0</v>
      </c>
      <c r="H1327" s="5">
        <f>'IGM Paste'!F1328</f>
        <v>0</v>
      </c>
      <c r="I1327" t="str">
        <f>IF('IGM Paste'!H1328=0,"-",'IGM Paste'!H1328)</f>
        <v>-</v>
      </c>
      <c r="J1327" t="str">
        <f>IF('IGM Paste'!I1328=0,"-",'IGM Paste'!I1328)</f>
        <v>-</v>
      </c>
      <c r="K1327" t="str">
        <f>IF('IGM Paste'!J1328=0,"-",'IGM Paste'!J1328)</f>
        <v>-</v>
      </c>
      <c r="L1327">
        <f>'IGM Paste'!K1328</f>
        <v>0</v>
      </c>
      <c r="M1327" s="20" t="str">
        <f>IF('IGM Paste'!R1328=0,"Flat",'IGM Paste'!R1328)</f>
        <v>Flat</v>
      </c>
      <c r="N1327" s="177">
        <f>'IGM Paste'!AH1328</f>
        <v>0</v>
      </c>
      <c r="O1327" s="403">
        <f>'IGM Paste'!O1328</f>
        <v>0</v>
      </c>
      <c r="P1327">
        <f>'IGM Paste'!BC1328</f>
        <v>0</v>
      </c>
    </row>
    <row r="1328" spans="1:16" x14ac:dyDescent="0.3">
      <c r="A1328" s="334">
        <f>'IGM Paste'!A1329</f>
        <v>0</v>
      </c>
      <c r="B1328">
        <f>'IGM Paste'!Y1329</f>
        <v>0</v>
      </c>
      <c r="C1328">
        <f>'IGM Paste'!C1329</f>
        <v>0</v>
      </c>
      <c r="D1328" s="4">
        <f>'IGM Paste'!D1329</f>
        <v>0</v>
      </c>
      <c r="E1328">
        <f>'IGM Paste'!E1329</f>
        <v>0</v>
      </c>
      <c r="F1328">
        <f>'IGM Paste'!AL1329</f>
        <v>0</v>
      </c>
      <c r="G1328" s="763">
        <f>'IGM Paste'!AB1329</f>
        <v>0</v>
      </c>
      <c r="H1328" s="5">
        <f>'IGM Paste'!F1329</f>
        <v>0</v>
      </c>
      <c r="I1328" t="str">
        <f>IF('IGM Paste'!H1329=0,"-",'IGM Paste'!H1329)</f>
        <v>-</v>
      </c>
      <c r="J1328" t="str">
        <f>IF('IGM Paste'!I1329=0,"-",'IGM Paste'!I1329)</f>
        <v>-</v>
      </c>
      <c r="K1328" t="str">
        <f>IF('IGM Paste'!J1329=0,"-",'IGM Paste'!J1329)</f>
        <v>-</v>
      </c>
      <c r="L1328">
        <f>'IGM Paste'!K1329</f>
        <v>0</v>
      </c>
      <c r="M1328" s="20" t="str">
        <f>IF('IGM Paste'!R1329=0,"Flat",'IGM Paste'!R1329)</f>
        <v>Flat</v>
      </c>
      <c r="N1328" s="177">
        <f>'IGM Paste'!AH1329</f>
        <v>0</v>
      </c>
      <c r="O1328" s="403">
        <f>'IGM Paste'!O1329</f>
        <v>0</v>
      </c>
      <c r="P1328">
        <f>'IGM Paste'!BC1329</f>
        <v>0</v>
      </c>
    </row>
    <row r="1329" spans="1:16" x14ac:dyDescent="0.3">
      <c r="A1329" s="334">
        <f>'IGM Paste'!A1330</f>
        <v>0</v>
      </c>
      <c r="B1329">
        <f>'IGM Paste'!Y1330</f>
        <v>0</v>
      </c>
      <c r="C1329">
        <f>'IGM Paste'!C1330</f>
        <v>0</v>
      </c>
      <c r="D1329" s="4">
        <f>'IGM Paste'!D1330</f>
        <v>0</v>
      </c>
      <c r="E1329">
        <f>'IGM Paste'!E1330</f>
        <v>0</v>
      </c>
      <c r="F1329">
        <f>'IGM Paste'!AL1330</f>
        <v>0</v>
      </c>
      <c r="G1329" s="763">
        <f>'IGM Paste'!AB1330</f>
        <v>0</v>
      </c>
      <c r="H1329" s="5">
        <f>'IGM Paste'!F1330</f>
        <v>0</v>
      </c>
      <c r="I1329" t="str">
        <f>IF('IGM Paste'!H1330=0,"-",'IGM Paste'!H1330)</f>
        <v>-</v>
      </c>
      <c r="J1329" t="str">
        <f>IF('IGM Paste'!I1330=0,"-",'IGM Paste'!I1330)</f>
        <v>-</v>
      </c>
      <c r="K1329" t="str">
        <f>IF('IGM Paste'!J1330=0,"-",'IGM Paste'!J1330)</f>
        <v>-</v>
      </c>
      <c r="L1329">
        <f>'IGM Paste'!K1330</f>
        <v>0</v>
      </c>
      <c r="M1329" s="20" t="str">
        <f>IF('IGM Paste'!R1330=0,"Flat",'IGM Paste'!R1330)</f>
        <v>Flat</v>
      </c>
      <c r="N1329" s="177">
        <f>'IGM Paste'!AH1330</f>
        <v>0</v>
      </c>
      <c r="O1329" s="403">
        <f>'IGM Paste'!O1330</f>
        <v>0</v>
      </c>
      <c r="P1329">
        <f>'IGM Paste'!BC1330</f>
        <v>0</v>
      </c>
    </row>
    <row r="1330" spans="1:16" x14ac:dyDescent="0.3">
      <c r="A1330" s="334">
        <f>'IGM Paste'!A1331</f>
        <v>0</v>
      </c>
      <c r="B1330">
        <f>'IGM Paste'!Y1331</f>
        <v>0</v>
      </c>
      <c r="C1330">
        <f>'IGM Paste'!C1331</f>
        <v>0</v>
      </c>
      <c r="D1330" s="4">
        <f>'IGM Paste'!D1331</f>
        <v>0</v>
      </c>
      <c r="E1330">
        <f>'IGM Paste'!E1331</f>
        <v>0</v>
      </c>
      <c r="F1330">
        <f>'IGM Paste'!AL1331</f>
        <v>0</v>
      </c>
      <c r="G1330" s="763">
        <f>'IGM Paste'!AB1331</f>
        <v>0</v>
      </c>
      <c r="H1330" s="5">
        <f>'IGM Paste'!F1331</f>
        <v>0</v>
      </c>
      <c r="I1330" t="str">
        <f>IF('IGM Paste'!H1331=0,"-",'IGM Paste'!H1331)</f>
        <v>-</v>
      </c>
      <c r="J1330" t="str">
        <f>IF('IGM Paste'!I1331=0,"-",'IGM Paste'!I1331)</f>
        <v>-</v>
      </c>
      <c r="K1330" t="str">
        <f>IF('IGM Paste'!J1331=0,"-",'IGM Paste'!J1331)</f>
        <v>-</v>
      </c>
      <c r="L1330">
        <f>'IGM Paste'!K1331</f>
        <v>0</v>
      </c>
      <c r="M1330" s="20" t="str">
        <f>IF('IGM Paste'!R1331=0,"Flat",'IGM Paste'!R1331)</f>
        <v>Flat</v>
      </c>
      <c r="N1330" s="177">
        <f>'IGM Paste'!AH1331</f>
        <v>0</v>
      </c>
      <c r="O1330" s="403">
        <f>'IGM Paste'!O1331</f>
        <v>0</v>
      </c>
      <c r="P1330">
        <f>'IGM Paste'!BC1331</f>
        <v>0</v>
      </c>
    </row>
    <row r="1331" spans="1:16" x14ac:dyDescent="0.3">
      <c r="A1331" s="334">
        <f>'IGM Paste'!A1332</f>
        <v>0</v>
      </c>
      <c r="B1331">
        <f>'IGM Paste'!Y1332</f>
        <v>0</v>
      </c>
      <c r="C1331">
        <f>'IGM Paste'!C1332</f>
        <v>0</v>
      </c>
      <c r="D1331" s="4">
        <f>'IGM Paste'!D1332</f>
        <v>0</v>
      </c>
      <c r="E1331">
        <f>'IGM Paste'!E1332</f>
        <v>0</v>
      </c>
      <c r="F1331">
        <f>'IGM Paste'!AL1332</f>
        <v>0</v>
      </c>
      <c r="G1331" s="763">
        <f>'IGM Paste'!AB1332</f>
        <v>0</v>
      </c>
      <c r="H1331" s="5">
        <f>'IGM Paste'!F1332</f>
        <v>0</v>
      </c>
      <c r="I1331" t="str">
        <f>IF('IGM Paste'!H1332=0,"-",'IGM Paste'!H1332)</f>
        <v>-</v>
      </c>
      <c r="J1331" t="str">
        <f>IF('IGM Paste'!I1332=0,"-",'IGM Paste'!I1332)</f>
        <v>-</v>
      </c>
      <c r="K1331" t="str">
        <f>IF('IGM Paste'!J1332=0,"-",'IGM Paste'!J1332)</f>
        <v>-</v>
      </c>
      <c r="L1331">
        <f>'IGM Paste'!K1332</f>
        <v>0</v>
      </c>
      <c r="M1331" s="20" t="str">
        <f>IF('IGM Paste'!R1332=0,"Flat",'IGM Paste'!R1332)</f>
        <v>Flat</v>
      </c>
      <c r="N1331" s="177">
        <f>'IGM Paste'!AH1332</f>
        <v>0</v>
      </c>
      <c r="O1331" s="403">
        <f>'IGM Paste'!O1332</f>
        <v>0</v>
      </c>
      <c r="P1331">
        <f>'IGM Paste'!BC1332</f>
        <v>0</v>
      </c>
    </row>
    <row r="1332" spans="1:16" x14ac:dyDescent="0.3">
      <c r="A1332" s="334">
        <f>'IGM Paste'!A1333</f>
        <v>0</v>
      </c>
      <c r="B1332">
        <f>'IGM Paste'!Y1333</f>
        <v>0</v>
      </c>
      <c r="C1332">
        <f>'IGM Paste'!C1333</f>
        <v>0</v>
      </c>
      <c r="D1332" s="4">
        <f>'IGM Paste'!D1333</f>
        <v>0</v>
      </c>
      <c r="E1332">
        <f>'IGM Paste'!E1333</f>
        <v>0</v>
      </c>
      <c r="F1332">
        <f>'IGM Paste'!AL1333</f>
        <v>0</v>
      </c>
      <c r="G1332" s="763">
        <f>'IGM Paste'!AB1333</f>
        <v>0</v>
      </c>
      <c r="H1332" s="5">
        <f>'IGM Paste'!F1333</f>
        <v>0</v>
      </c>
      <c r="I1332" t="str">
        <f>IF('IGM Paste'!H1333=0,"-",'IGM Paste'!H1333)</f>
        <v>-</v>
      </c>
      <c r="J1332" t="str">
        <f>IF('IGM Paste'!I1333=0,"-",'IGM Paste'!I1333)</f>
        <v>-</v>
      </c>
      <c r="K1332" t="str">
        <f>IF('IGM Paste'!J1333=0,"-",'IGM Paste'!J1333)</f>
        <v>-</v>
      </c>
      <c r="L1332">
        <f>'IGM Paste'!K1333</f>
        <v>0</v>
      </c>
      <c r="M1332" s="20" t="str">
        <f>IF('IGM Paste'!R1333=0,"Flat",'IGM Paste'!R1333)</f>
        <v>Flat</v>
      </c>
      <c r="N1332" s="177">
        <f>'IGM Paste'!AH1333</f>
        <v>0</v>
      </c>
      <c r="O1332" s="403">
        <f>'IGM Paste'!O1333</f>
        <v>0</v>
      </c>
      <c r="P1332">
        <f>'IGM Paste'!BC1333</f>
        <v>0</v>
      </c>
    </row>
    <row r="1333" spans="1:16" x14ac:dyDescent="0.3">
      <c r="A1333" s="334">
        <f>'IGM Paste'!A1334</f>
        <v>0</v>
      </c>
      <c r="B1333">
        <f>'IGM Paste'!Y1334</f>
        <v>0</v>
      </c>
      <c r="C1333">
        <f>'IGM Paste'!C1334</f>
        <v>0</v>
      </c>
      <c r="D1333" s="4">
        <f>'IGM Paste'!D1334</f>
        <v>0</v>
      </c>
      <c r="E1333">
        <f>'IGM Paste'!E1334</f>
        <v>0</v>
      </c>
      <c r="F1333">
        <f>'IGM Paste'!AL1334</f>
        <v>0</v>
      </c>
      <c r="G1333" s="763">
        <f>'IGM Paste'!AB1334</f>
        <v>0</v>
      </c>
      <c r="H1333" s="5">
        <f>'IGM Paste'!F1334</f>
        <v>0</v>
      </c>
      <c r="I1333" t="str">
        <f>IF('IGM Paste'!H1334=0,"-",'IGM Paste'!H1334)</f>
        <v>-</v>
      </c>
      <c r="J1333" t="str">
        <f>IF('IGM Paste'!I1334=0,"-",'IGM Paste'!I1334)</f>
        <v>-</v>
      </c>
      <c r="K1333" t="str">
        <f>IF('IGM Paste'!J1334=0,"-",'IGM Paste'!J1334)</f>
        <v>-</v>
      </c>
      <c r="L1333">
        <f>'IGM Paste'!K1334</f>
        <v>0</v>
      </c>
      <c r="M1333" s="20" t="str">
        <f>IF('IGM Paste'!R1334=0,"Flat",'IGM Paste'!R1334)</f>
        <v>Flat</v>
      </c>
      <c r="N1333" s="177">
        <f>'IGM Paste'!AH1334</f>
        <v>0</v>
      </c>
      <c r="O1333" s="403">
        <f>'IGM Paste'!O1334</f>
        <v>0</v>
      </c>
      <c r="P1333">
        <f>'IGM Paste'!BC1334</f>
        <v>0</v>
      </c>
    </row>
    <row r="1334" spans="1:16" x14ac:dyDescent="0.3">
      <c r="A1334" s="334">
        <f>'IGM Paste'!A1335</f>
        <v>0</v>
      </c>
      <c r="B1334">
        <f>'IGM Paste'!Y1335</f>
        <v>0</v>
      </c>
      <c r="C1334">
        <f>'IGM Paste'!C1335</f>
        <v>0</v>
      </c>
      <c r="D1334" s="4">
        <f>'IGM Paste'!D1335</f>
        <v>0</v>
      </c>
      <c r="E1334">
        <f>'IGM Paste'!E1335</f>
        <v>0</v>
      </c>
      <c r="F1334">
        <f>'IGM Paste'!AL1335</f>
        <v>0</v>
      </c>
      <c r="G1334" s="763">
        <f>'IGM Paste'!AB1335</f>
        <v>0</v>
      </c>
      <c r="H1334" s="5">
        <f>'IGM Paste'!F1335</f>
        <v>0</v>
      </c>
      <c r="I1334" t="str">
        <f>IF('IGM Paste'!H1335=0,"-",'IGM Paste'!H1335)</f>
        <v>-</v>
      </c>
      <c r="J1334" t="str">
        <f>IF('IGM Paste'!I1335=0,"-",'IGM Paste'!I1335)</f>
        <v>-</v>
      </c>
      <c r="K1334" t="str">
        <f>IF('IGM Paste'!J1335=0,"-",'IGM Paste'!J1335)</f>
        <v>-</v>
      </c>
      <c r="L1334">
        <f>'IGM Paste'!K1335</f>
        <v>0</v>
      </c>
      <c r="M1334" s="20" t="str">
        <f>IF('IGM Paste'!R1335=0,"Flat",'IGM Paste'!R1335)</f>
        <v>Flat</v>
      </c>
      <c r="N1334" s="177">
        <f>'IGM Paste'!AH1335</f>
        <v>0</v>
      </c>
      <c r="O1334" s="403">
        <f>'IGM Paste'!O1335</f>
        <v>0</v>
      </c>
      <c r="P1334">
        <f>'IGM Paste'!BC1335</f>
        <v>0</v>
      </c>
    </row>
    <row r="1335" spans="1:16" x14ac:dyDescent="0.3">
      <c r="A1335" s="334">
        <f>'IGM Paste'!A1336</f>
        <v>0</v>
      </c>
      <c r="B1335">
        <f>'IGM Paste'!Y1336</f>
        <v>0</v>
      </c>
      <c r="C1335">
        <f>'IGM Paste'!C1336</f>
        <v>0</v>
      </c>
      <c r="D1335" s="4">
        <f>'IGM Paste'!D1336</f>
        <v>0</v>
      </c>
      <c r="E1335">
        <f>'IGM Paste'!E1336</f>
        <v>0</v>
      </c>
      <c r="F1335">
        <f>'IGM Paste'!AL1336</f>
        <v>0</v>
      </c>
      <c r="G1335" s="763">
        <f>'IGM Paste'!AB1336</f>
        <v>0</v>
      </c>
      <c r="H1335" s="5">
        <f>'IGM Paste'!F1336</f>
        <v>0</v>
      </c>
      <c r="I1335" t="str">
        <f>IF('IGM Paste'!H1336=0,"-",'IGM Paste'!H1336)</f>
        <v>-</v>
      </c>
      <c r="J1335" t="str">
        <f>IF('IGM Paste'!I1336=0,"-",'IGM Paste'!I1336)</f>
        <v>-</v>
      </c>
      <c r="K1335" t="str">
        <f>IF('IGM Paste'!J1336=0,"-",'IGM Paste'!J1336)</f>
        <v>-</v>
      </c>
      <c r="L1335">
        <f>'IGM Paste'!K1336</f>
        <v>0</v>
      </c>
      <c r="M1335" s="20" t="str">
        <f>IF('IGM Paste'!R1336=0,"Flat",'IGM Paste'!R1336)</f>
        <v>Flat</v>
      </c>
      <c r="N1335" s="177">
        <f>'IGM Paste'!AH1336</f>
        <v>0</v>
      </c>
      <c r="O1335" s="403">
        <f>'IGM Paste'!O1336</f>
        <v>0</v>
      </c>
      <c r="P1335">
        <f>'IGM Paste'!BC1336</f>
        <v>0</v>
      </c>
    </row>
    <row r="1336" spans="1:16" x14ac:dyDescent="0.3">
      <c r="A1336" s="334">
        <f>'IGM Paste'!A1337</f>
        <v>0</v>
      </c>
      <c r="B1336">
        <f>'IGM Paste'!Y1337</f>
        <v>0</v>
      </c>
      <c r="C1336">
        <f>'IGM Paste'!C1337</f>
        <v>0</v>
      </c>
      <c r="D1336" s="4">
        <f>'IGM Paste'!D1337</f>
        <v>0</v>
      </c>
      <c r="E1336">
        <f>'IGM Paste'!E1337</f>
        <v>0</v>
      </c>
      <c r="F1336">
        <f>'IGM Paste'!AL1337</f>
        <v>0</v>
      </c>
      <c r="G1336" s="763">
        <f>'IGM Paste'!AB1337</f>
        <v>0</v>
      </c>
      <c r="H1336" s="5">
        <f>'IGM Paste'!F1337</f>
        <v>0</v>
      </c>
      <c r="I1336" t="str">
        <f>IF('IGM Paste'!H1337=0,"-",'IGM Paste'!H1337)</f>
        <v>-</v>
      </c>
      <c r="J1336" t="str">
        <f>IF('IGM Paste'!I1337=0,"-",'IGM Paste'!I1337)</f>
        <v>-</v>
      </c>
      <c r="K1336" t="str">
        <f>IF('IGM Paste'!J1337=0,"-",'IGM Paste'!J1337)</f>
        <v>-</v>
      </c>
      <c r="L1336">
        <f>'IGM Paste'!K1337</f>
        <v>0</v>
      </c>
      <c r="M1336" s="20" t="str">
        <f>IF('IGM Paste'!R1337=0,"Flat",'IGM Paste'!R1337)</f>
        <v>Flat</v>
      </c>
      <c r="N1336" s="177">
        <f>'IGM Paste'!AH1337</f>
        <v>0</v>
      </c>
      <c r="O1336" s="403">
        <f>'IGM Paste'!O1337</f>
        <v>0</v>
      </c>
      <c r="P1336">
        <f>'IGM Paste'!BC1337</f>
        <v>0</v>
      </c>
    </row>
    <row r="1337" spans="1:16" x14ac:dyDescent="0.3">
      <c r="A1337" s="334">
        <f>'IGM Paste'!A1338</f>
        <v>0</v>
      </c>
      <c r="B1337">
        <f>'IGM Paste'!Y1338</f>
        <v>0</v>
      </c>
      <c r="C1337">
        <f>'IGM Paste'!C1338</f>
        <v>0</v>
      </c>
      <c r="D1337" s="4">
        <f>'IGM Paste'!D1338</f>
        <v>0</v>
      </c>
      <c r="E1337">
        <f>'IGM Paste'!E1338</f>
        <v>0</v>
      </c>
      <c r="F1337">
        <f>'IGM Paste'!AL1338</f>
        <v>0</v>
      </c>
      <c r="G1337" s="763">
        <f>'IGM Paste'!AB1338</f>
        <v>0</v>
      </c>
      <c r="H1337" s="5">
        <f>'IGM Paste'!F1338</f>
        <v>0</v>
      </c>
      <c r="I1337" t="str">
        <f>IF('IGM Paste'!H1338=0,"-",'IGM Paste'!H1338)</f>
        <v>-</v>
      </c>
      <c r="J1337" t="str">
        <f>IF('IGM Paste'!I1338=0,"-",'IGM Paste'!I1338)</f>
        <v>-</v>
      </c>
      <c r="K1337" t="str">
        <f>IF('IGM Paste'!J1338=0,"-",'IGM Paste'!J1338)</f>
        <v>-</v>
      </c>
      <c r="L1337">
        <f>'IGM Paste'!K1338</f>
        <v>0</v>
      </c>
      <c r="M1337" s="20" t="str">
        <f>IF('IGM Paste'!R1338=0,"Flat",'IGM Paste'!R1338)</f>
        <v>Flat</v>
      </c>
      <c r="N1337" s="177">
        <f>'IGM Paste'!AH1338</f>
        <v>0</v>
      </c>
      <c r="O1337" s="403">
        <f>'IGM Paste'!O1338</f>
        <v>0</v>
      </c>
      <c r="P1337">
        <f>'IGM Paste'!BC1338</f>
        <v>0</v>
      </c>
    </row>
    <row r="1338" spans="1:16" x14ac:dyDescent="0.3">
      <c r="A1338" s="334">
        <f>'IGM Paste'!A1339</f>
        <v>0</v>
      </c>
      <c r="B1338">
        <f>'IGM Paste'!Y1339</f>
        <v>0</v>
      </c>
      <c r="C1338">
        <f>'IGM Paste'!C1339</f>
        <v>0</v>
      </c>
      <c r="D1338" s="4">
        <f>'IGM Paste'!D1339</f>
        <v>0</v>
      </c>
      <c r="E1338">
        <f>'IGM Paste'!E1339</f>
        <v>0</v>
      </c>
      <c r="F1338">
        <f>'IGM Paste'!AL1339</f>
        <v>0</v>
      </c>
      <c r="G1338" s="763">
        <f>'IGM Paste'!AB1339</f>
        <v>0</v>
      </c>
      <c r="H1338" s="5">
        <f>'IGM Paste'!F1339</f>
        <v>0</v>
      </c>
      <c r="I1338" t="str">
        <f>IF('IGM Paste'!H1339=0,"-",'IGM Paste'!H1339)</f>
        <v>-</v>
      </c>
      <c r="J1338" t="str">
        <f>IF('IGM Paste'!I1339=0,"-",'IGM Paste'!I1339)</f>
        <v>-</v>
      </c>
      <c r="K1338" t="str">
        <f>IF('IGM Paste'!J1339=0,"-",'IGM Paste'!J1339)</f>
        <v>-</v>
      </c>
      <c r="L1338">
        <f>'IGM Paste'!K1339</f>
        <v>0</v>
      </c>
      <c r="M1338" s="20" t="str">
        <f>IF('IGM Paste'!R1339=0,"Flat",'IGM Paste'!R1339)</f>
        <v>Flat</v>
      </c>
      <c r="N1338" s="177">
        <f>'IGM Paste'!AH1339</f>
        <v>0</v>
      </c>
      <c r="O1338" s="403">
        <f>'IGM Paste'!O1339</f>
        <v>0</v>
      </c>
      <c r="P1338">
        <f>'IGM Paste'!BC1339</f>
        <v>0</v>
      </c>
    </row>
    <row r="1339" spans="1:16" x14ac:dyDescent="0.3">
      <c r="A1339" s="334">
        <f>'IGM Paste'!A1340</f>
        <v>0</v>
      </c>
      <c r="B1339">
        <f>'IGM Paste'!Y1340</f>
        <v>0</v>
      </c>
      <c r="C1339">
        <f>'IGM Paste'!C1340</f>
        <v>0</v>
      </c>
      <c r="D1339" s="4">
        <f>'IGM Paste'!D1340</f>
        <v>0</v>
      </c>
      <c r="E1339">
        <f>'IGM Paste'!E1340</f>
        <v>0</v>
      </c>
      <c r="F1339">
        <f>'IGM Paste'!AL1340</f>
        <v>0</v>
      </c>
      <c r="G1339" s="763">
        <f>'IGM Paste'!AB1340</f>
        <v>0</v>
      </c>
      <c r="H1339" s="5">
        <f>'IGM Paste'!F1340</f>
        <v>0</v>
      </c>
      <c r="I1339" t="str">
        <f>IF('IGM Paste'!H1340=0,"-",'IGM Paste'!H1340)</f>
        <v>-</v>
      </c>
      <c r="J1339" t="str">
        <f>IF('IGM Paste'!I1340=0,"-",'IGM Paste'!I1340)</f>
        <v>-</v>
      </c>
      <c r="K1339" t="str">
        <f>IF('IGM Paste'!J1340=0,"-",'IGM Paste'!J1340)</f>
        <v>-</v>
      </c>
      <c r="L1339">
        <f>'IGM Paste'!K1340</f>
        <v>0</v>
      </c>
      <c r="M1339" s="20" t="str">
        <f>IF('IGM Paste'!R1340=0,"Flat",'IGM Paste'!R1340)</f>
        <v>Flat</v>
      </c>
      <c r="N1339" s="177">
        <f>'IGM Paste'!AH1340</f>
        <v>0</v>
      </c>
      <c r="O1339" s="403">
        <f>'IGM Paste'!O1340</f>
        <v>0</v>
      </c>
      <c r="P1339">
        <f>'IGM Paste'!BC1340</f>
        <v>0</v>
      </c>
    </row>
    <row r="1340" spans="1:16" x14ac:dyDescent="0.3">
      <c r="A1340" s="334">
        <f>'IGM Paste'!A1341</f>
        <v>0</v>
      </c>
      <c r="B1340">
        <f>'IGM Paste'!Y1341</f>
        <v>0</v>
      </c>
      <c r="C1340">
        <f>'IGM Paste'!C1341</f>
        <v>0</v>
      </c>
      <c r="D1340" s="4">
        <f>'IGM Paste'!D1341</f>
        <v>0</v>
      </c>
      <c r="E1340">
        <f>'IGM Paste'!E1341</f>
        <v>0</v>
      </c>
      <c r="F1340">
        <f>'IGM Paste'!AL1341</f>
        <v>0</v>
      </c>
      <c r="G1340" s="763">
        <f>'IGM Paste'!AB1341</f>
        <v>0</v>
      </c>
      <c r="H1340" s="5">
        <f>'IGM Paste'!F1341</f>
        <v>0</v>
      </c>
      <c r="I1340" t="str">
        <f>IF('IGM Paste'!H1341=0,"-",'IGM Paste'!H1341)</f>
        <v>-</v>
      </c>
      <c r="J1340" t="str">
        <f>IF('IGM Paste'!I1341=0,"-",'IGM Paste'!I1341)</f>
        <v>-</v>
      </c>
      <c r="K1340" t="str">
        <f>IF('IGM Paste'!J1341=0,"-",'IGM Paste'!J1341)</f>
        <v>-</v>
      </c>
      <c r="L1340">
        <f>'IGM Paste'!K1341</f>
        <v>0</v>
      </c>
      <c r="M1340" s="20" t="str">
        <f>IF('IGM Paste'!R1341=0,"Flat",'IGM Paste'!R1341)</f>
        <v>Flat</v>
      </c>
      <c r="N1340" s="177">
        <f>'IGM Paste'!AH1341</f>
        <v>0</v>
      </c>
      <c r="O1340" s="403">
        <f>'IGM Paste'!O1341</f>
        <v>0</v>
      </c>
      <c r="P1340">
        <f>'IGM Paste'!BC1341</f>
        <v>0</v>
      </c>
    </row>
    <row r="1341" spans="1:16" x14ac:dyDescent="0.3">
      <c r="A1341" s="334">
        <f>'IGM Paste'!A1342</f>
        <v>0</v>
      </c>
      <c r="B1341">
        <f>'IGM Paste'!Y1342</f>
        <v>0</v>
      </c>
      <c r="C1341">
        <f>'IGM Paste'!C1342</f>
        <v>0</v>
      </c>
      <c r="D1341" s="4">
        <f>'IGM Paste'!D1342</f>
        <v>0</v>
      </c>
      <c r="E1341">
        <f>'IGM Paste'!E1342</f>
        <v>0</v>
      </c>
      <c r="F1341">
        <f>'IGM Paste'!AL1342</f>
        <v>0</v>
      </c>
      <c r="G1341" s="763">
        <f>'IGM Paste'!AB1342</f>
        <v>0</v>
      </c>
      <c r="H1341" s="5">
        <f>'IGM Paste'!F1342</f>
        <v>0</v>
      </c>
      <c r="I1341" t="str">
        <f>IF('IGM Paste'!H1342=0,"-",'IGM Paste'!H1342)</f>
        <v>-</v>
      </c>
      <c r="J1341" t="str">
        <f>IF('IGM Paste'!I1342=0,"-",'IGM Paste'!I1342)</f>
        <v>-</v>
      </c>
      <c r="K1341" t="str">
        <f>IF('IGM Paste'!J1342=0,"-",'IGM Paste'!J1342)</f>
        <v>-</v>
      </c>
      <c r="L1341">
        <f>'IGM Paste'!K1342</f>
        <v>0</v>
      </c>
      <c r="M1341" s="20" t="str">
        <f>IF('IGM Paste'!R1342=0,"Flat",'IGM Paste'!R1342)</f>
        <v>Flat</v>
      </c>
      <c r="N1341" s="177">
        <f>'IGM Paste'!AH1342</f>
        <v>0</v>
      </c>
      <c r="O1341" s="403">
        <f>'IGM Paste'!O1342</f>
        <v>0</v>
      </c>
      <c r="P1341">
        <f>'IGM Paste'!BC1342</f>
        <v>0</v>
      </c>
    </row>
    <row r="1342" spans="1:16" x14ac:dyDescent="0.3">
      <c r="A1342" s="334">
        <f>'IGM Paste'!A1343</f>
        <v>0</v>
      </c>
      <c r="B1342">
        <f>'IGM Paste'!Y1343</f>
        <v>0</v>
      </c>
      <c r="C1342">
        <f>'IGM Paste'!C1343</f>
        <v>0</v>
      </c>
      <c r="D1342" s="4">
        <f>'IGM Paste'!D1343</f>
        <v>0</v>
      </c>
      <c r="E1342">
        <f>'IGM Paste'!E1343</f>
        <v>0</v>
      </c>
      <c r="F1342">
        <f>'IGM Paste'!AL1343</f>
        <v>0</v>
      </c>
      <c r="G1342" s="763">
        <f>'IGM Paste'!AB1343</f>
        <v>0</v>
      </c>
      <c r="H1342" s="5">
        <f>'IGM Paste'!F1343</f>
        <v>0</v>
      </c>
      <c r="I1342" t="str">
        <f>IF('IGM Paste'!H1343=0,"-",'IGM Paste'!H1343)</f>
        <v>-</v>
      </c>
      <c r="J1342" t="str">
        <f>IF('IGM Paste'!I1343=0,"-",'IGM Paste'!I1343)</f>
        <v>-</v>
      </c>
      <c r="K1342" t="str">
        <f>IF('IGM Paste'!J1343=0,"-",'IGM Paste'!J1343)</f>
        <v>-</v>
      </c>
      <c r="L1342">
        <f>'IGM Paste'!K1343</f>
        <v>0</v>
      </c>
      <c r="M1342" s="20" t="str">
        <f>IF('IGM Paste'!R1343=0,"Flat",'IGM Paste'!R1343)</f>
        <v>Flat</v>
      </c>
      <c r="N1342" s="177">
        <f>'IGM Paste'!AH1343</f>
        <v>0</v>
      </c>
      <c r="O1342" s="403">
        <f>'IGM Paste'!O1343</f>
        <v>0</v>
      </c>
      <c r="P1342">
        <f>'IGM Paste'!BC1343</f>
        <v>0</v>
      </c>
    </row>
    <row r="1343" spans="1:16" x14ac:dyDescent="0.3">
      <c r="A1343" s="334">
        <f>'IGM Paste'!A1344</f>
        <v>0</v>
      </c>
      <c r="B1343">
        <f>'IGM Paste'!Y1344</f>
        <v>0</v>
      </c>
      <c r="C1343">
        <f>'IGM Paste'!C1344</f>
        <v>0</v>
      </c>
      <c r="D1343" s="4">
        <f>'IGM Paste'!D1344</f>
        <v>0</v>
      </c>
      <c r="E1343">
        <f>'IGM Paste'!E1344</f>
        <v>0</v>
      </c>
      <c r="F1343">
        <f>'IGM Paste'!AL1344</f>
        <v>0</v>
      </c>
      <c r="G1343" s="763">
        <f>'IGM Paste'!AB1344</f>
        <v>0</v>
      </c>
      <c r="H1343" s="5">
        <f>'IGM Paste'!F1344</f>
        <v>0</v>
      </c>
      <c r="I1343" t="str">
        <f>IF('IGM Paste'!H1344=0,"-",'IGM Paste'!H1344)</f>
        <v>-</v>
      </c>
      <c r="J1343" t="str">
        <f>IF('IGM Paste'!I1344=0,"-",'IGM Paste'!I1344)</f>
        <v>-</v>
      </c>
      <c r="K1343" t="str">
        <f>IF('IGM Paste'!J1344=0,"-",'IGM Paste'!J1344)</f>
        <v>-</v>
      </c>
      <c r="L1343">
        <f>'IGM Paste'!K1344</f>
        <v>0</v>
      </c>
      <c r="M1343" s="20" t="str">
        <f>IF('IGM Paste'!R1344=0,"Flat",'IGM Paste'!R1344)</f>
        <v>Flat</v>
      </c>
      <c r="N1343" s="177">
        <f>'IGM Paste'!AH1344</f>
        <v>0</v>
      </c>
      <c r="O1343" s="403">
        <f>'IGM Paste'!O1344</f>
        <v>0</v>
      </c>
      <c r="P1343">
        <f>'IGM Paste'!BC1344</f>
        <v>0</v>
      </c>
    </row>
    <row r="1344" spans="1:16" x14ac:dyDescent="0.3">
      <c r="A1344" s="334">
        <f>'IGM Paste'!A1345</f>
        <v>0</v>
      </c>
      <c r="B1344">
        <f>'IGM Paste'!Y1345</f>
        <v>0</v>
      </c>
      <c r="C1344">
        <f>'IGM Paste'!C1345</f>
        <v>0</v>
      </c>
      <c r="D1344" s="4">
        <f>'IGM Paste'!D1345</f>
        <v>0</v>
      </c>
      <c r="E1344">
        <f>'IGM Paste'!E1345</f>
        <v>0</v>
      </c>
      <c r="F1344">
        <f>'IGM Paste'!AL1345</f>
        <v>0</v>
      </c>
      <c r="G1344" s="763">
        <f>'IGM Paste'!AB1345</f>
        <v>0</v>
      </c>
      <c r="H1344" s="5">
        <f>'IGM Paste'!F1345</f>
        <v>0</v>
      </c>
      <c r="I1344" t="str">
        <f>IF('IGM Paste'!H1345=0,"-",'IGM Paste'!H1345)</f>
        <v>-</v>
      </c>
      <c r="J1344" t="str">
        <f>IF('IGM Paste'!I1345=0,"-",'IGM Paste'!I1345)</f>
        <v>-</v>
      </c>
      <c r="K1344" t="str">
        <f>IF('IGM Paste'!J1345=0,"-",'IGM Paste'!J1345)</f>
        <v>-</v>
      </c>
      <c r="L1344">
        <f>'IGM Paste'!K1345</f>
        <v>0</v>
      </c>
      <c r="M1344" s="20" t="str">
        <f>IF('IGM Paste'!R1345=0,"Flat",'IGM Paste'!R1345)</f>
        <v>Flat</v>
      </c>
      <c r="N1344" s="177">
        <f>'IGM Paste'!AH1345</f>
        <v>0</v>
      </c>
      <c r="O1344" s="403">
        <f>'IGM Paste'!O1345</f>
        <v>0</v>
      </c>
      <c r="P1344">
        <f>'IGM Paste'!BC1345</f>
        <v>0</v>
      </c>
    </row>
    <row r="1345" spans="1:16" x14ac:dyDescent="0.3">
      <c r="A1345" s="334">
        <f>'IGM Paste'!A1346</f>
        <v>0</v>
      </c>
      <c r="B1345">
        <f>'IGM Paste'!Y1346</f>
        <v>0</v>
      </c>
      <c r="C1345">
        <f>'IGM Paste'!C1346</f>
        <v>0</v>
      </c>
      <c r="D1345" s="4">
        <f>'IGM Paste'!D1346</f>
        <v>0</v>
      </c>
      <c r="E1345">
        <f>'IGM Paste'!E1346</f>
        <v>0</v>
      </c>
      <c r="F1345">
        <f>'IGM Paste'!AL1346</f>
        <v>0</v>
      </c>
      <c r="G1345" s="763">
        <f>'IGM Paste'!AB1346</f>
        <v>0</v>
      </c>
      <c r="H1345" s="5">
        <f>'IGM Paste'!F1346</f>
        <v>0</v>
      </c>
      <c r="I1345" t="str">
        <f>IF('IGM Paste'!H1346=0,"-",'IGM Paste'!H1346)</f>
        <v>-</v>
      </c>
      <c r="J1345" t="str">
        <f>IF('IGM Paste'!I1346=0,"-",'IGM Paste'!I1346)</f>
        <v>-</v>
      </c>
      <c r="K1345" t="str">
        <f>IF('IGM Paste'!J1346=0,"-",'IGM Paste'!J1346)</f>
        <v>-</v>
      </c>
      <c r="L1345">
        <f>'IGM Paste'!K1346</f>
        <v>0</v>
      </c>
      <c r="M1345" s="20" t="str">
        <f>IF('IGM Paste'!R1346=0,"Flat",'IGM Paste'!R1346)</f>
        <v>Flat</v>
      </c>
      <c r="N1345" s="177">
        <f>'IGM Paste'!AH1346</f>
        <v>0</v>
      </c>
      <c r="O1345" s="403">
        <f>'IGM Paste'!O1346</f>
        <v>0</v>
      </c>
      <c r="P1345">
        <f>'IGM Paste'!BC1346</f>
        <v>0</v>
      </c>
    </row>
    <row r="1346" spans="1:16" x14ac:dyDescent="0.3">
      <c r="A1346" s="334">
        <f>'IGM Paste'!A1347</f>
        <v>0</v>
      </c>
      <c r="B1346">
        <f>'IGM Paste'!Y1347</f>
        <v>0</v>
      </c>
      <c r="C1346">
        <f>'IGM Paste'!C1347</f>
        <v>0</v>
      </c>
      <c r="D1346" s="4">
        <f>'IGM Paste'!D1347</f>
        <v>0</v>
      </c>
      <c r="E1346">
        <f>'IGM Paste'!E1347</f>
        <v>0</v>
      </c>
      <c r="F1346">
        <f>'IGM Paste'!AL1347</f>
        <v>0</v>
      </c>
      <c r="G1346" s="763">
        <f>'IGM Paste'!AB1347</f>
        <v>0</v>
      </c>
      <c r="H1346" s="5">
        <f>'IGM Paste'!F1347</f>
        <v>0</v>
      </c>
      <c r="I1346" t="str">
        <f>IF('IGM Paste'!H1347=0,"-",'IGM Paste'!H1347)</f>
        <v>-</v>
      </c>
      <c r="J1346" t="str">
        <f>IF('IGM Paste'!I1347=0,"-",'IGM Paste'!I1347)</f>
        <v>-</v>
      </c>
      <c r="K1346" t="str">
        <f>IF('IGM Paste'!J1347=0,"-",'IGM Paste'!J1347)</f>
        <v>-</v>
      </c>
      <c r="L1346">
        <f>'IGM Paste'!K1347</f>
        <v>0</v>
      </c>
      <c r="M1346" s="20" t="str">
        <f>IF('IGM Paste'!R1347=0,"Flat",'IGM Paste'!R1347)</f>
        <v>Flat</v>
      </c>
      <c r="N1346" s="177">
        <f>'IGM Paste'!AH1347</f>
        <v>0</v>
      </c>
      <c r="O1346" s="403">
        <f>'IGM Paste'!O1347</f>
        <v>0</v>
      </c>
      <c r="P1346">
        <f>'IGM Paste'!BC1347</f>
        <v>0</v>
      </c>
    </row>
    <row r="1347" spans="1:16" x14ac:dyDescent="0.3">
      <c r="A1347" s="334">
        <f>'IGM Paste'!A1348</f>
        <v>0</v>
      </c>
      <c r="B1347">
        <f>'IGM Paste'!Y1348</f>
        <v>0</v>
      </c>
      <c r="C1347">
        <f>'IGM Paste'!C1348</f>
        <v>0</v>
      </c>
      <c r="D1347" s="4">
        <f>'IGM Paste'!D1348</f>
        <v>0</v>
      </c>
      <c r="E1347">
        <f>'IGM Paste'!E1348</f>
        <v>0</v>
      </c>
      <c r="F1347">
        <f>'IGM Paste'!AL1348</f>
        <v>0</v>
      </c>
      <c r="G1347" s="763">
        <f>'IGM Paste'!AB1348</f>
        <v>0</v>
      </c>
      <c r="H1347" s="5">
        <f>'IGM Paste'!F1348</f>
        <v>0</v>
      </c>
      <c r="I1347" t="str">
        <f>IF('IGM Paste'!H1348=0,"-",'IGM Paste'!H1348)</f>
        <v>-</v>
      </c>
      <c r="J1347" t="str">
        <f>IF('IGM Paste'!I1348=0,"-",'IGM Paste'!I1348)</f>
        <v>-</v>
      </c>
      <c r="K1347" t="str">
        <f>IF('IGM Paste'!J1348=0,"-",'IGM Paste'!J1348)</f>
        <v>-</v>
      </c>
      <c r="L1347">
        <f>'IGM Paste'!K1348</f>
        <v>0</v>
      </c>
      <c r="M1347" s="20" t="str">
        <f>IF('IGM Paste'!R1348=0,"Flat",'IGM Paste'!R1348)</f>
        <v>Flat</v>
      </c>
      <c r="N1347" s="177">
        <f>'IGM Paste'!AH1348</f>
        <v>0</v>
      </c>
      <c r="O1347" s="403">
        <f>'IGM Paste'!O1348</f>
        <v>0</v>
      </c>
      <c r="P1347">
        <f>'IGM Paste'!BC1348</f>
        <v>0</v>
      </c>
    </row>
    <row r="1348" spans="1:16" x14ac:dyDescent="0.3">
      <c r="A1348" s="334">
        <f>'IGM Paste'!A1349</f>
        <v>0</v>
      </c>
      <c r="B1348">
        <f>'IGM Paste'!Y1349</f>
        <v>0</v>
      </c>
      <c r="C1348">
        <f>'IGM Paste'!C1349</f>
        <v>0</v>
      </c>
      <c r="D1348" s="4">
        <f>'IGM Paste'!D1349</f>
        <v>0</v>
      </c>
      <c r="E1348">
        <f>'IGM Paste'!E1349</f>
        <v>0</v>
      </c>
      <c r="F1348">
        <f>'IGM Paste'!AL1349</f>
        <v>0</v>
      </c>
      <c r="G1348" s="763">
        <f>'IGM Paste'!AB1349</f>
        <v>0</v>
      </c>
      <c r="H1348" s="5">
        <f>'IGM Paste'!F1349</f>
        <v>0</v>
      </c>
      <c r="I1348" t="str">
        <f>IF('IGM Paste'!H1349=0,"-",'IGM Paste'!H1349)</f>
        <v>-</v>
      </c>
      <c r="J1348" t="str">
        <f>IF('IGM Paste'!I1349=0,"-",'IGM Paste'!I1349)</f>
        <v>-</v>
      </c>
      <c r="K1348" t="str">
        <f>IF('IGM Paste'!J1349=0,"-",'IGM Paste'!J1349)</f>
        <v>-</v>
      </c>
      <c r="L1348">
        <f>'IGM Paste'!K1349</f>
        <v>0</v>
      </c>
      <c r="M1348" s="20" t="str">
        <f>IF('IGM Paste'!R1349=0,"Flat",'IGM Paste'!R1349)</f>
        <v>Flat</v>
      </c>
      <c r="N1348" s="177">
        <f>'IGM Paste'!AH1349</f>
        <v>0</v>
      </c>
      <c r="O1348" s="403">
        <f>'IGM Paste'!O1349</f>
        <v>0</v>
      </c>
      <c r="P1348">
        <f>'IGM Paste'!BC1349</f>
        <v>0</v>
      </c>
    </row>
    <row r="1349" spans="1:16" x14ac:dyDescent="0.3">
      <c r="A1349" s="334">
        <f>'IGM Paste'!A1350</f>
        <v>0</v>
      </c>
      <c r="B1349">
        <f>'IGM Paste'!Y1350</f>
        <v>0</v>
      </c>
      <c r="C1349">
        <f>'IGM Paste'!C1350</f>
        <v>0</v>
      </c>
      <c r="D1349" s="4">
        <f>'IGM Paste'!D1350</f>
        <v>0</v>
      </c>
      <c r="E1349">
        <f>'IGM Paste'!E1350</f>
        <v>0</v>
      </c>
      <c r="F1349">
        <f>'IGM Paste'!AL1350</f>
        <v>0</v>
      </c>
      <c r="G1349" s="763">
        <f>'IGM Paste'!AB1350</f>
        <v>0</v>
      </c>
      <c r="H1349" s="5">
        <f>'IGM Paste'!F1350</f>
        <v>0</v>
      </c>
      <c r="I1349" t="str">
        <f>IF('IGM Paste'!H1350=0,"-",'IGM Paste'!H1350)</f>
        <v>-</v>
      </c>
      <c r="J1349" t="str">
        <f>IF('IGM Paste'!I1350=0,"-",'IGM Paste'!I1350)</f>
        <v>-</v>
      </c>
      <c r="K1349" t="str">
        <f>IF('IGM Paste'!J1350=0,"-",'IGM Paste'!J1350)</f>
        <v>-</v>
      </c>
      <c r="L1349">
        <f>'IGM Paste'!K1350</f>
        <v>0</v>
      </c>
      <c r="M1349" s="20" t="str">
        <f>IF('IGM Paste'!R1350=0,"Flat",'IGM Paste'!R1350)</f>
        <v>Flat</v>
      </c>
      <c r="N1349" s="177">
        <f>'IGM Paste'!AH1350</f>
        <v>0</v>
      </c>
      <c r="O1349" s="403">
        <f>'IGM Paste'!O1350</f>
        <v>0</v>
      </c>
      <c r="P1349">
        <f>'IGM Paste'!BC1350</f>
        <v>0</v>
      </c>
    </row>
    <row r="1350" spans="1:16" x14ac:dyDescent="0.3">
      <c r="A1350" s="334">
        <f>'IGM Paste'!A1351</f>
        <v>0</v>
      </c>
      <c r="B1350">
        <f>'IGM Paste'!Y1351</f>
        <v>0</v>
      </c>
      <c r="C1350">
        <f>'IGM Paste'!C1351</f>
        <v>0</v>
      </c>
      <c r="D1350" s="4">
        <f>'IGM Paste'!D1351</f>
        <v>0</v>
      </c>
      <c r="E1350">
        <f>'IGM Paste'!E1351</f>
        <v>0</v>
      </c>
      <c r="F1350">
        <f>'IGM Paste'!AL1351</f>
        <v>0</v>
      </c>
      <c r="G1350" s="763">
        <f>'IGM Paste'!AB1351</f>
        <v>0</v>
      </c>
      <c r="H1350" s="5">
        <f>'IGM Paste'!F1351</f>
        <v>0</v>
      </c>
      <c r="I1350" t="str">
        <f>IF('IGM Paste'!H1351=0,"-",'IGM Paste'!H1351)</f>
        <v>-</v>
      </c>
      <c r="J1350" t="str">
        <f>IF('IGM Paste'!I1351=0,"-",'IGM Paste'!I1351)</f>
        <v>-</v>
      </c>
      <c r="K1350" t="str">
        <f>IF('IGM Paste'!J1351=0,"-",'IGM Paste'!J1351)</f>
        <v>-</v>
      </c>
      <c r="L1350">
        <f>'IGM Paste'!K1351</f>
        <v>0</v>
      </c>
      <c r="M1350" s="20" t="str">
        <f>IF('IGM Paste'!R1351=0,"Flat",'IGM Paste'!R1351)</f>
        <v>Flat</v>
      </c>
      <c r="N1350" s="177">
        <f>'IGM Paste'!AH1351</f>
        <v>0</v>
      </c>
      <c r="O1350" s="403">
        <f>'IGM Paste'!O1351</f>
        <v>0</v>
      </c>
      <c r="P1350">
        <f>'IGM Paste'!BC1351</f>
        <v>0</v>
      </c>
    </row>
    <row r="1351" spans="1:16" x14ac:dyDescent="0.3">
      <c r="A1351" s="334">
        <f>'IGM Paste'!A1352</f>
        <v>0</v>
      </c>
      <c r="B1351">
        <f>'IGM Paste'!Y1352</f>
        <v>0</v>
      </c>
      <c r="C1351">
        <f>'IGM Paste'!C1352</f>
        <v>0</v>
      </c>
      <c r="D1351" s="4">
        <f>'IGM Paste'!D1352</f>
        <v>0</v>
      </c>
      <c r="E1351">
        <f>'IGM Paste'!E1352</f>
        <v>0</v>
      </c>
      <c r="F1351">
        <f>'IGM Paste'!AL1352</f>
        <v>0</v>
      </c>
      <c r="G1351" s="763">
        <f>'IGM Paste'!AB1352</f>
        <v>0</v>
      </c>
      <c r="H1351" s="5">
        <f>'IGM Paste'!F1352</f>
        <v>0</v>
      </c>
      <c r="I1351" t="str">
        <f>IF('IGM Paste'!H1352=0,"-",'IGM Paste'!H1352)</f>
        <v>-</v>
      </c>
      <c r="J1351" t="str">
        <f>IF('IGM Paste'!I1352=0,"-",'IGM Paste'!I1352)</f>
        <v>-</v>
      </c>
      <c r="K1351" t="str">
        <f>IF('IGM Paste'!J1352=0,"-",'IGM Paste'!J1352)</f>
        <v>-</v>
      </c>
      <c r="L1351">
        <f>'IGM Paste'!K1352</f>
        <v>0</v>
      </c>
      <c r="M1351" s="20" t="str">
        <f>IF('IGM Paste'!R1352=0,"Flat",'IGM Paste'!R1352)</f>
        <v>Flat</v>
      </c>
      <c r="N1351" s="177">
        <f>'IGM Paste'!AH1352</f>
        <v>0</v>
      </c>
      <c r="O1351" s="403">
        <f>'IGM Paste'!O1352</f>
        <v>0</v>
      </c>
      <c r="P1351">
        <f>'IGM Paste'!BC1352</f>
        <v>0</v>
      </c>
    </row>
    <row r="1352" spans="1:16" x14ac:dyDescent="0.3">
      <c r="A1352" s="334">
        <f>'IGM Paste'!A1353</f>
        <v>0</v>
      </c>
      <c r="B1352">
        <f>'IGM Paste'!Y1353</f>
        <v>0</v>
      </c>
      <c r="C1352">
        <f>'IGM Paste'!C1353</f>
        <v>0</v>
      </c>
      <c r="D1352" s="4">
        <f>'IGM Paste'!D1353</f>
        <v>0</v>
      </c>
      <c r="E1352">
        <f>'IGM Paste'!E1353</f>
        <v>0</v>
      </c>
      <c r="F1352">
        <f>'IGM Paste'!AL1353</f>
        <v>0</v>
      </c>
      <c r="G1352" s="763">
        <f>'IGM Paste'!AB1353</f>
        <v>0</v>
      </c>
      <c r="H1352" s="5">
        <f>'IGM Paste'!F1353</f>
        <v>0</v>
      </c>
      <c r="I1352" t="str">
        <f>IF('IGM Paste'!H1353=0,"-",'IGM Paste'!H1353)</f>
        <v>-</v>
      </c>
      <c r="J1352" t="str">
        <f>IF('IGM Paste'!I1353=0,"-",'IGM Paste'!I1353)</f>
        <v>-</v>
      </c>
      <c r="K1352" t="str">
        <f>IF('IGM Paste'!J1353=0,"-",'IGM Paste'!J1353)</f>
        <v>-</v>
      </c>
      <c r="L1352">
        <f>'IGM Paste'!K1353</f>
        <v>0</v>
      </c>
      <c r="M1352" s="20" t="str">
        <f>IF('IGM Paste'!R1353=0,"Flat",'IGM Paste'!R1353)</f>
        <v>Flat</v>
      </c>
      <c r="N1352" s="177">
        <f>'IGM Paste'!AH1353</f>
        <v>0</v>
      </c>
      <c r="O1352" s="403">
        <f>'IGM Paste'!O1353</f>
        <v>0</v>
      </c>
      <c r="P1352">
        <f>'IGM Paste'!BC1353</f>
        <v>0</v>
      </c>
    </row>
    <row r="1353" spans="1:16" x14ac:dyDescent="0.3">
      <c r="A1353" s="334">
        <f>'IGM Paste'!A1354</f>
        <v>0</v>
      </c>
      <c r="B1353">
        <f>'IGM Paste'!Y1354</f>
        <v>0</v>
      </c>
      <c r="C1353">
        <f>'IGM Paste'!C1354</f>
        <v>0</v>
      </c>
      <c r="D1353" s="4">
        <f>'IGM Paste'!D1354</f>
        <v>0</v>
      </c>
      <c r="E1353">
        <f>'IGM Paste'!E1354</f>
        <v>0</v>
      </c>
      <c r="F1353">
        <f>'IGM Paste'!AL1354</f>
        <v>0</v>
      </c>
      <c r="G1353" s="763">
        <f>'IGM Paste'!AB1354</f>
        <v>0</v>
      </c>
      <c r="H1353" s="5">
        <f>'IGM Paste'!F1354</f>
        <v>0</v>
      </c>
      <c r="I1353" t="str">
        <f>IF('IGM Paste'!H1354=0,"-",'IGM Paste'!H1354)</f>
        <v>-</v>
      </c>
      <c r="J1353" t="str">
        <f>IF('IGM Paste'!I1354=0,"-",'IGM Paste'!I1354)</f>
        <v>-</v>
      </c>
      <c r="K1353" t="str">
        <f>IF('IGM Paste'!J1354=0,"-",'IGM Paste'!J1354)</f>
        <v>-</v>
      </c>
      <c r="L1353">
        <f>'IGM Paste'!K1354</f>
        <v>0</v>
      </c>
      <c r="M1353" s="20" t="str">
        <f>IF('IGM Paste'!R1354=0,"Flat",'IGM Paste'!R1354)</f>
        <v>Flat</v>
      </c>
      <c r="N1353" s="177">
        <f>'IGM Paste'!AH1354</f>
        <v>0</v>
      </c>
      <c r="O1353" s="403">
        <f>'IGM Paste'!O1354</f>
        <v>0</v>
      </c>
      <c r="P1353">
        <f>'IGM Paste'!BC1354</f>
        <v>0</v>
      </c>
    </row>
    <row r="1354" spans="1:16" x14ac:dyDescent="0.3">
      <c r="A1354" s="334">
        <f>'IGM Paste'!A1355</f>
        <v>0</v>
      </c>
      <c r="B1354">
        <f>'IGM Paste'!Y1355</f>
        <v>0</v>
      </c>
      <c r="C1354">
        <f>'IGM Paste'!C1355</f>
        <v>0</v>
      </c>
      <c r="D1354" s="4">
        <f>'IGM Paste'!D1355</f>
        <v>0</v>
      </c>
      <c r="E1354">
        <f>'IGM Paste'!E1355</f>
        <v>0</v>
      </c>
      <c r="F1354">
        <f>'IGM Paste'!AL1355</f>
        <v>0</v>
      </c>
      <c r="G1354" s="763">
        <f>'IGM Paste'!AB1355</f>
        <v>0</v>
      </c>
      <c r="H1354" s="5">
        <f>'IGM Paste'!F1355</f>
        <v>0</v>
      </c>
      <c r="I1354" t="str">
        <f>IF('IGM Paste'!H1355=0,"-",'IGM Paste'!H1355)</f>
        <v>-</v>
      </c>
      <c r="J1354" t="str">
        <f>IF('IGM Paste'!I1355=0,"-",'IGM Paste'!I1355)</f>
        <v>-</v>
      </c>
      <c r="K1354" t="str">
        <f>IF('IGM Paste'!J1355=0,"-",'IGM Paste'!J1355)</f>
        <v>-</v>
      </c>
      <c r="L1354">
        <f>'IGM Paste'!K1355</f>
        <v>0</v>
      </c>
      <c r="M1354" s="20" t="str">
        <f>IF('IGM Paste'!R1355=0,"Flat",'IGM Paste'!R1355)</f>
        <v>Flat</v>
      </c>
      <c r="N1354" s="177">
        <f>'IGM Paste'!AH1355</f>
        <v>0</v>
      </c>
      <c r="O1354" s="403">
        <f>'IGM Paste'!O1355</f>
        <v>0</v>
      </c>
      <c r="P1354">
        <f>'IGM Paste'!BC1355</f>
        <v>0</v>
      </c>
    </row>
    <row r="1355" spans="1:16" x14ac:dyDescent="0.3">
      <c r="A1355" s="334">
        <f>'IGM Paste'!A1356</f>
        <v>0</v>
      </c>
      <c r="B1355">
        <f>'IGM Paste'!Y1356</f>
        <v>0</v>
      </c>
      <c r="C1355">
        <f>'IGM Paste'!C1356</f>
        <v>0</v>
      </c>
      <c r="D1355" s="4">
        <f>'IGM Paste'!D1356</f>
        <v>0</v>
      </c>
      <c r="E1355">
        <f>'IGM Paste'!E1356</f>
        <v>0</v>
      </c>
      <c r="F1355">
        <f>'IGM Paste'!AL1356</f>
        <v>0</v>
      </c>
      <c r="G1355" s="763">
        <f>'IGM Paste'!AB1356</f>
        <v>0</v>
      </c>
      <c r="H1355" s="5">
        <f>'IGM Paste'!F1356</f>
        <v>0</v>
      </c>
      <c r="I1355" t="str">
        <f>IF('IGM Paste'!H1356=0,"-",'IGM Paste'!H1356)</f>
        <v>-</v>
      </c>
      <c r="J1355" t="str">
        <f>IF('IGM Paste'!I1356=0,"-",'IGM Paste'!I1356)</f>
        <v>-</v>
      </c>
      <c r="K1355" t="str">
        <f>IF('IGM Paste'!J1356=0,"-",'IGM Paste'!J1356)</f>
        <v>-</v>
      </c>
      <c r="L1355">
        <f>'IGM Paste'!K1356</f>
        <v>0</v>
      </c>
      <c r="M1355" s="20" t="str">
        <f>IF('IGM Paste'!R1356=0,"Flat",'IGM Paste'!R1356)</f>
        <v>Flat</v>
      </c>
      <c r="N1355" s="177">
        <f>'IGM Paste'!AH1356</f>
        <v>0</v>
      </c>
      <c r="O1355" s="403">
        <f>'IGM Paste'!O1356</f>
        <v>0</v>
      </c>
      <c r="P1355">
        <f>'IGM Paste'!BC1356</f>
        <v>0</v>
      </c>
    </row>
    <row r="1356" spans="1:16" x14ac:dyDescent="0.3">
      <c r="A1356" s="334">
        <f>'IGM Paste'!A1357</f>
        <v>0</v>
      </c>
      <c r="B1356">
        <f>'IGM Paste'!Y1357</f>
        <v>0</v>
      </c>
      <c r="C1356">
        <f>'IGM Paste'!C1357</f>
        <v>0</v>
      </c>
      <c r="D1356" s="4">
        <f>'IGM Paste'!D1357</f>
        <v>0</v>
      </c>
      <c r="E1356">
        <f>'IGM Paste'!E1357</f>
        <v>0</v>
      </c>
      <c r="F1356">
        <f>'IGM Paste'!AL1357</f>
        <v>0</v>
      </c>
      <c r="G1356" s="763">
        <f>'IGM Paste'!AB1357</f>
        <v>0</v>
      </c>
      <c r="H1356" s="5">
        <f>'IGM Paste'!F1357</f>
        <v>0</v>
      </c>
      <c r="I1356" t="str">
        <f>IF('IGM Paste'!H1357=0,"-",'IGM Paste'!H1357)</f>
        <v>-</v>
      </c>
      <c r="J1356" t="str">
        <f>IF('IGM Paste'!I1357=0,"-",'IGM Paste'!I1357)</f>
        <v>-</v>
      </c>
      <c r="K1356" t="str">
        <f>IF('IGM Paste'!J1357=0,"-",'IGM Paste'!J1357)</f>
        <v>-</v>
      </c>
      <c r="L1356">
        <f>'IGM Paste'!K1357</f>
        <v>0</v>
      </c>
      <c r="M1356" s="20" t="str">
        <f>IF('IGM Paste'!R1357=0,"Flat",'IGM Paste'!R1357)</f>
        <v>Flat</v>
      </c>
      <c r="N1356" s="177">
        <f>'IGM Paste'!AH1357</f>
        <v>0</v>
      </c>
      <c r="O1356" s="403">
        <f>'IGM Paste'!O1357</f>
        <v>0</v>
      </c>
      <c r="P1356">
        <f>'IGM Paste'!BC1357</f>
        <v>0</v>
      </c>
    </row>
    <row r="1357" spans="1:16" x14ac:dyDescent="0.3">
      <c r="A1357" s="334">
        <f>'IGM Paste'!A1358</f>
        <v>0</v>
      </c>
      <c r="B1357">
        <f>'IGM Paste'!Y1358</f>
        <v>0</v>
      </c>
      <c r="C1357">
        <f>'IGM Paste'!C1358</f>
        <v>0</v>
      </c>
      <c r="D1357" s="4">
        <f>'IGM Paste'!D1358</f>
        <v>0</v>
      </c>
      <c r="E1357">
        <f>'IGM Paste'!E1358</f>
        <v>0</v>
      </c>
      <c r="F1357">
        <f>'IGM Paste'!AL1358</f>
        <v>0</v>
      </c>
      <c r="G1357" s="763">
        <f>'IGM Paste'!AB1358</f>
        <v>0</v>
      </c>
      <c r="H1357" s="5">
        <f>'IGM Paste'!F1358</f>
        <v>0</v>
      </c>
      <c r="I1357" t="str">
        <f>IF('IGM Paste'!H1358=0,"-",'IGM Paste'!H1358)</f>
        <v>-</v>
      </c>
      <c r="J1357" t="str">
        <f>IF('IGM Paste'!I1358=0,"-",'IGM Paste'!I1358)</f>
        <v>-</v>
      </c>
      <c r="K1357" t="str">
        <f>IF('IGM Paste'!J1358=0,"-",'IGM Paste'!J1358)</f>
        <v>-</v>
      </c>
      <c r="L1357">
        <f>'IGM Paste'!K1358</f>
        <v>0</v>
      </c>
      <c r="M1357" s="20" t="str">
        <f>IF('IGM Paste'!R1358=0,"Flat",'IGM Paste'!R1358)</f>
        <v>Flat</v>
      </c>
      <c r="N1357" s="177">
        <f>'IGM Paste'!AH1358</f>
        <v>0</v>
      </c>
      <c r="O1357" s="403">
        <f>'IGM Paste'!O1358</f>
        <v>0</v>
      </c>
      <c r="P1357">
        <f>'IGM Paste'!BC1358</f>
        <v>0</v>
      </c>
    </row>
    <row r="1358" spans="1:16" x14ac:dyDescent="0.3">
      <c r="A1358" s="334">
        <f>'IGM Paste'!A1359</f>
        <v>0</v>
      </c>
      <c r="B1358">
        <f>'IGM Paste'!Y1359</f>
        <v>0</v>
      </c>
      <c r="C1358">
        <f>'IGM Paste'!C1359</f>
        <v>0</v>
      </c>
      <c r="D1358" s="4">
        <f>'IGM Paste'!D1359</f>
        <v>0</v>
      </c>
      <c r="E1358">
        <f>'IGM Paste'!E1359</f>
        <v>0</v>
      </c>
      <c r="F1358">
        <f>'IGM Paste'!AL1359</f>
        <v>0</v>
      </c>
      <c r="G1358" s="763">
        <f>'IGM Paste'!AB1359</f>
        <v>0</v>
      </c>
      <c r="H1358" s="5">
        <f>'IGM Paste'!F1359</f>
        <v>0</v>
      </c>
      <c r="I1358" t="str">
        <f>IF('IGM Paste'!H1359=0,"-",'IGM Paste'!H1359)</f>
        <v>-</v>
      </c>
      <c r="J1358" t="str">
        <f>IF('IGM Paste'!I1359=0,"-",'IGM Paste'!I1359)</f>
        <v>-</v>
      </c>
      <c r="K1358" t="str">
        <f>IF('IGM Paste'!J1359=0,"-",'IGM Paste'!J1359)</f>
        <v>-</v>
      </c>
      <c r="L1358">
        <f>'IGM Paste'!K1359</f>
        <v>0</v>
      </c>
      <c r="M1358" s="20" t="str">
        <f>IF('IGM Paste'!R1359=0,"Flat",'IGM Paste'!R1359)</f>
        <v>Flat</v>
      </c>
      <c r="N1358" s="177">
        <f>'IGM Paste'!AH1359</f>
        <v>0</v>
      </c>
      <c r="O1358" s="403">
        <f>'IGM Paste'!O1359</f>
        <v>0</v>
      </c>
      <c r="P1358">
        <f>'IGM Paste'!BC1359</f>
        <v>0</v>
      </c>
    </row>
    <row r="1359" spans="1:16" x14ac:dyDescent="0.3">
      <c r="A1359" s="334">
        <f>'IGM Paste'!A1360</f>
        <v>0</v>
      </c>
      <c r="B1359">
        <f>'IGM Paste'!Y1360</f>
        <v>0</v>
      </c>
      <c r="C1359">
        <f>'IGM Paste'!C1360</f>
        <v>0</v>
      </c>
      <c r="D1359" s="4">
        <f>'IGM Paste'!D1360</f>
        <v>0</v>
      </c>
      <c r="E1359">
        <f>'IGM Paste'!E1360</f>
        <v>0</v>
      </c>
      <c r="F1359">
        <f>'IGM Paste'!AL1360</f>
        <v>0</v>
      </c>
      <c r="G1359" s="763">
        <f>'IGM Paste'!AB1360</f>
        <v>0</v>
      </c>
      <c r="H1359" s="5">
        <f>'IGM Paste'!F1360</f>
        <v>0</v>
      </c>
      <c r="I1359" t="str">
        <f>IF('IGM Paste'!H1360=0,"-",'IGM Paste'!H1360)</f>
        <v>-</v>
      </c>
      <c r="J1359" t="str">
        <f>IF('IGM Paste'!I1360=0,"-",'IGM Paste'!I1360)</f>
        <v>-</v>
      </c>
      <c r="K1359" t="str">
        <f>IF('IGM Paste'!J1360=0,"-",'IGM Paste'!J1360)</f>
        <v>-</v>
      </c>
      <c r="L1359">
        <f>'IGM Paste'!K1360</f>
        <v>0</v>
      </c>
      <c r="M1359" s="20" t="str">
        <f>IF('IGM Paste'!R1360=0,"Flat",'IGM Paste'!R1360)</f>
        <v>Flat</v>
      </c>
      <c r="N1359" s="177">
        <f>'IGM Paste'!AH1360</f>
        <v>0</v>
      </c>
      <c r="O1359" s="403">
        <f>'IGM Paste'!O1360</f>
        <v>0</v>
      </c>
      <c r="P1359">
        <f>'IGM Paste'!BC1360</f>
        <v>0</v>
      </c>
    </row>
    <row r="1360" spans="1:16" x14ac:dyDescent="0.3">
      <c r="A1360" s="334">
        <f>'IGM Paste'!A1361</f>
        <v>0</v>
      </c>
      <c r="B1360">
        <f>'IGM Paste'!Y1361</f>
        <v>0</v>
      </c>
      <c r="C1360">
        <f>'IGM Paste'!C1361</f>
        <v>0</v>
      </c>
      <c r="D1360" s="4">
        <f>'IGM Paste'!D1361</f>
        <v>0</v>
      </c>
      <c r="E1360">
        <f>'IGM Paste'!E1361</f>
        <v>0</v>
      </c>
      <c r="F1360">
        <f>'IGM Paste'!AL1361</f>
        <v>0</v>
      </c>
      <c r="G1360" s="763">
        <f>'IGM Paste'!AB1361</f>
        <v>0</v>
      </c>
      <c r="H1360" s="5">
        <f>'IGM Paste'!F1361</f>
        <v>0</v>
      </c>
      <c r="I1360" t="str">
        <f>IF('IGM Paste'!H1361=0,"-",'IGM Paste'!H1361)</f>
        <v>-</v>
      </c>
      <c r="J1360" t="str">
        <f>IF('IGM Paste'!I1361=0,"-",'IGM Paste'!I1361)</f>
        <v>-</v>
      </c>
      <c r="K1360" t="str">
        <f>IF('IGM Paste'!J1361=0,"-",'IGM Paste'!J1361)</f>
        <v>-</v>
      </c>
      <c r="L1360">
        <f>'IGM Paste'!K1361</f>
        <v>0</v>
      </c>
      <c r="M1360" s="20" t="str">
        <f>IF('IGM Paste'!R1361=0,"Flat",'IGM Paste'!R1361)</f>
        <v>Flat</v>
      </c>
      <c r="N1360" s="177">
        <f>'IGM Paste'!AH1361</f>
        <v>0</v>
      </c>
      <c r="O1360" s="403">
        <f>'IGM Paste'!O1361</f>
        <v>0</v>
      </c>
      <c r="P1360">
        <f>'IGM Paste'!BC1361</f>
        <v>0</v>
      </c>
    </row>
    <row r="1361" spans="1:16" x14ac:dyDescent="0.3">
      <c r="A1361" s="334">
        <f>'IGM Paste'!A1362</f>
        <v>0</v>
      </c>
      <c r="B1361">
        <f>'IGM Paste'!Y1362</f>
        <v>0</v>
      </c>
      <c r="C1361">
        <f>'IGM Paste'!C1362</f>
        <v>0</v>
      </c>
      <c r="D1361" s="4">
        <f>'IGM Paste'!D1362</f>
        <v>0</v>
      </c>
      <c r="E1361">
        <f>'IGM Paste'!E1362</f>
        <v>0</v>
      </c>
      <c r="F1361">
        <f>'IGM Paste'!AL1362</f>
        <v>0</v>
      </c>
      <c r="G1361" s="763">
        <f>'IGM Paste'!AB1362</f>
        <v>0</v>
      </c>
      <c r="H1361" s="5">
        <f>'IGM Paste'!F1362</f>
        <v>0</v>
      </c>
      <c r="I1361" t="str">
        <f>IF('IGM Paste'!H1362=0,"-",'IGM Paste'!H1362)</f>
        <v>-</v>
      </c>
      <c r="J1361" t="str">
        <f>IF('IGM Paste'!I1362=0,"-",'IGM Paste'!I1362)</f>
        <v>-</v>
      </c>
      <c r="K1361" t="str">
        <f>IF('IGM Paste'!J1362=0,"-",'IGM Paste'!J1362)</f>
        <v>-</v>
      </c>
      <c r="L1361">
        <f>'IGM Paste'!K1362</f>
        <v>0</v>
      </c>
      <c r="M1361" s="20" t="str">
        <f>IF('IGM Paste'!R1362=0,"Flat",'IGM Paste'!R1362)</f>
        <v>Flat</v>
      </c>
      <c r="N1361" s="177">
        <f>'IGM Paste'!AH1362</f>
        <v>0</v>
      </c>
      <c r="O1361" s="403">
        <f>'IGM Paste'!O1362</f>
        <v>0</v>
      </c>
      <c r="P1361">
        <f>'IGM Paste'!BC1362</f>
        <v>0</v>
      </c>
    </row>
    <row r="1362" spans="1:16" x14ac:dyDescent="0.3">
      <c r="A1362" s="334">
        <f>'IGM Paste'!A1363</f>
        <v>0</v>
      </c>
      <c r="B1362">
        <f>'IGM Paste'!Y1363</f>
        <v>0</v>
      </c>
      <c r="C1362">
        <f>'IGM Paste'!C1363</f>
        <v>0</v>
      </c>
      <c r="D1362" s="4">
        <f>'IGM Paste'!D1363</f>
        <v>0</v>
      </c>
      <c r="E1362">
        <f>'IGM Paste'!E1363</f>
        <v>0</v>
      </c>
      <c r="F1362">
        <f>'IGM Paste'!AL1363</f>
        <v>0</v>
      </c>
      <c r="G1362" s="763">
        <f>'IGM Paste'!AB1363</f>
        <v>0</v>
      </c>
      <c r="H1362" s="5">
        <f>'IGM Paste'!F1363</f>
        <v>0</v>
      </c>
      <c r="I1362" t="str">
        <f>IF('IGM Paste'!H1363=0,"-",'IGM Paste'!H1363)</f>
        <v>-</v>
      </c>
      <c r="J1362" t="str">
        <f>IF('IGM Paste'!I1363=0,"-",'IGM Paste'!I1363)</f>
        <v>-</v>
      </c>
      <c r="K1362" t="str">
        <f>IF('IGM Paste'!J1363=0,"-",'IGM Paste'!J1363)</f>
        <v>-</v>
      </c>
      <c r="L1362">
        <f>'IGM Paste'!K1363</f>
        <v>0</v>
      </c>
      <c r="M1362" s="20" t="str">
        <f>IF('IGM Paste'!R1363=0,"Flat",'IGM Paste'!R1363)</f>
        <v>Flat</v>
      </c>
      <c r="N1362" s="177">
        <f>'IGM Paste'!AH1363</f>
        <v>0</v>
      </c>
      <c r="O1362" s="403">
        <f>'IGM Paste'!O1363</f>
        <v>0</v>
      </c>
      <c r="P1362">
        <f>'IGM Paste'!BC1363</f>
        <v>0</v>
      </c>
    </row>
    <row r="1363" spans="1:16" x14ac:dyDescent="0.3">
      <c r="A1363" s="334">
        <f>'IGM Paste'!A1364</f>
        <v>0</v>
      </c>
      <c r="B1363">
        <f>'IGM Paste'!Y1364</f>
        <v>0</v>
      </c>
      <c r="C1363">
        <f>'IGM Paste'!C1364</f>
        <v>0</v>
      </c>
      <c r="D1363" s="4">
        <f>'IGM Paste'!D1364</f>
        <v>0</v>
      </c>
      <c r="E1363">
        <f>'IGM Paste'!E1364</f>
        <v>0</v>
      </c>
      <c r="F1363">
        <f>'IGM Paste'!AL1364</f>
        <v>0</v>
      </c>
      <c r="G1363" s="763">
        <f>'IGM Paste'!AB1364</f>
        <v>0</v>
      </c>
      <c r="H1363" s="5">
        <f>'IGM Paste'!F1364</f>
        <v>0</v>
      </c>
      <c r="I1363" t="str">
        <f>IF('IGM Paste'!H1364=0,"-",'IGM Paste'!H1364)</f>
        <v>-</v>
      </c>
      <c r="J1363" t="str">
        <f>IF('IGM Paste'!I1364=0,"-",'IGM Paste'!I1364)</f>
        <v>-</v>
      </c>
      <c r="K1363" t="str">
        <f>IF('IGM Paste'!J1364=0,"-",'IGM Paste'!J1364)</f>
        <v>-</v>
      </c>
      <c r="L1363">
        <f>'IGM Paste'!K1364</f>
        <v>0</v>
      </c>
      <c r="M1363" s="20" t="str">
        <f>IF('IGM Paste'!R1364=0,"Flat",'IGM Paste'!R1364)</f>
        <v>Flat</v>
      </c>
      <c r="N1363" s="177">
        <f>'IGM Paste'!AH1364</f>
        <v>0</v>
      </c>
      <c r="O1363" s="403">
        <f>'IGM Paste'!O1364</f>
        <v>0</v>
      </c>
      <c r="P1363">
        <f>'IGM Paste'!BC1364</f>
        <v>0</v>
      </c>
    </row>
    <row r="1364" spans="1:16" x14ac:dyDescent="0.3">
      <c r="A1364" s="334">
        <f>'IGM Paste'!A1365</f>
        <v>0</v>
      </c>
      <c r="B1364">
        <f>'IGM Paste'!Y1365</f>
        <v>0</v>
      </c>
      <c r="C1364">
        <f>'IGM Paste'!C1365</f>
        <v>0</v>
      </c>
      <c r="D1364" s="4">
        <f>'IGM Paste'!D1365</f>
        <v>0</v>
      </c>
      <c r="E1364">
        <f>'IGM Paste'!E1365</f>
        <v>0</v>
      </c>
      <c r="F1364">
        <f>'IGM Paste'!AL1365</f>
        <v>0</v>
      </c>
      <c r="G1364" s="763">
        <f>'IGM Paste'!AB1365</f>
        <v>0</v>
      </c>
      <c r="H1364" s="5">
        <f>'IGM Paste'!F1365</f>
        <v>0</v>
      </c>
      <c r="I1364" t="str">
        <f>IF('IGM Paste'!H1365=0,"-",'IGM Paste'!H1365)</f>
        <v>-</v>
      </c>
      <c r="J1364" t="str">
        <f>IF('IGM Paste'!I1365=0,"-",'IGM Paste'!I1365)</f>
        <v>-</v>
      </c>
      <c r="K1364" t="str">
        <f>IF('IGM Paste'!J1365=0,"-",'IGM Paste'!J1365)</f>
        <v>-</v>
      </c>
      <c r="L1364">
        <f>'IGM Paste'!K1365</f>
        <v>0</v>
      </c>
      <c r="M1364" s="20" t="str">
        <f>IF('IGM Paste'!R1365=0,"Flat",'IGM Paste'!R1365)</f>
        <v>Flat</v>
      </c>
      <c r="N1364" s="177">
        <f>'IGM Paste'!AH1365</f>
        <v>0</v>
      </c>
      <c r="O1364" s="403">
        <f>'IGM Paste'!O1365</f>
        <v>0</v>
      </c>
      <c r="P1364">
        <f>'IGM Paste'!BC1365</f>
        <v>0</v>
      </c>
    </row>
    <row r="1365" spans="1:16" x14ac:dyDescent="0.3">
      <c r="A1365" s="334">
        <f>'IGM Paste'!A1366</f>
        <v>0</v>
      </c>
      <c r="B1365">
        <f>'IGM Paste'!Y1366</f>
        <v>0</v>
      </c>
      <c r="C1365">
        <f>'IGM Paste'!C1366</f>
        <v>0</v>
      </c>
      <c r="D1365" s="4">
        <f>'IGM Paste'!D1366</f>
        <v>0</v>
      </c>
      <c r="E1365">
        <f>'IGM Paste'!E1366</f>
        <v>0</v>
      </c>
      <c r="F1365">
        <f>'IGM Paste'!AL1366</f>
        <v>0</v>
      </c>
      <c r="G1365" s="763">
        <f>'IGM Paste'!AB1366</f>
        <v>0</v>
      </c>
      <c r="H1365" s="5">
        <f>'IGM Paste'!F1366</f>
        <v>0</v>
      </c>
      <c r="I1365" t="str">
        <f>IF('IGM Paste'!H1366=0,"-",'IGM Paste'!H1366)</f>
        <v>-</v>
      </c>
      <c r="J1365" t="str">
        <f>IF('IGM Paste'!I1366=0,"-",'IGM Paste'!I1366)</f>
        <v>-</v>
      </c>
      <c r="K1365" t="str">
        <f>IF('IGM Paste'!J1366=0,"-",'IGM Paste'!J1366)</f>
        <v>-</v>
      </c>
      <c r="L1365">
        <f>'IGM Paste'!K1366</f>
        <v>0</v>
      </c>
      <c r="M1365" s="20" t="str">
        <f>IF('IGM Paste'!R1366=0,"Flat",'IGM Paste'!R1366)</f>
        <v>Flat</v>
      </c>
      <c r="N1365" s="177">
        <f>'IGM Paste'!AH1366</f>
        <v>0</v>
      </c>
      <c r="O1365" s="403">
        <f>'IGM Paste'!O1366</f>
        <v>0</v>
      </c>
      <c r="P1365">
        <f>'IGM Paste'!BC1366</f>
        <v>0</v>
      </c>
    </row>
    <row r="1366" spans="1:16" x14ac:dyDescent="0.3">
      <c r="A1366" s="334">
        <f>'IGM Paste'!A1367</f>
        <v>0</v>
      </c>
      <c r="B1366">
        <f>'IGM Paste'!Y1367</f>
        <v>0</v>
      </c>
      <c r="C1366">
        <f>'IGM Paste'!C1367</f>
        <v>0</v>
      </c>
      <c r="D1366" s="4">
        <f>'IGM Paste'!D1367</f>
        <v>0</v>
      </c>
      <c r="E1366">
        <f>'IGM Paste'!E1367</f>
        <v>0</v>
      </c>
      <c r="F1366">
        <f>'IGM Paste'!AL1367</f>
        <v>0</v>
      </c>
      <c r="G1366" s="763">
        <f>'IGM Paste'!AB1367</f>
        <v>0</v>
      </c>
      <c r="H1366" s="5">
        <f>'IGM Paste'!F1367</f>
        <v>0</v>
      </c>
      <c r="I1366" t="str">
        <f>IF('IGM Paste'!H1367=0,"-",'IGM Paste'!H1367)</f>
        <v>-</v>
      </c>
      <c r="J1366" t="str">
        <f>IF('IGM Paste'!I1367=0,"-",'IGM Paste'!I1367)</f>
        <v>-</v>
      </c>
      <c r="K1366" t="str">
        <f>IF('IGM Paste'!J1367=0,"-",'IGM Paste'!J1367)</f>
        <v>-</v>
      </c>
      <c r="L1366">
        <f>'IGM Paste'!K1367</f>
        <v>0</v>
      </c>
      <c r="M1366" s="20" t="str">
        <f>IF('IGM Paste'!R1367=0,"Flat",'IGM Paste'!R1367)</f>
        <v>Flat</v>
      </c>
      <c r="N1366" s="177">
        <f>'IGM Paste'!AH1367</f>
        <v>0</v>
      </c>
      <c r="O1366" s="403">
        <f>'IGM Paste'!O1367</f>
        <v>0</v>
      </c>
      <c r="P1366">
        <f>'IGM Paste'!BC1367</f>
        <v>0</v>
      </c>
    </row>
    <row r="1367" spans="1:16" x14ac:dyDescent="0.3">
      <c r="A1367" s="334">
        <f>'IGM Paste'!A1368</f>
        <v>0</v>
      </c>
      <c r="B1367">
        <f>'IGM Paste'!Y1368</f>
        <v>0</v>
      </c>
      <c r="C1367">
        <f>'IGM Paste'!C1368</f>
        <v>0</v>
      </c>
      <c r="D1367" s="4">
        <f>'IGM Paste'!D1368</f>
        <v>0</v>
      </c>
      <c r="E1367">
        <f>'IGM Paste'!E1368</f>
        <v>0</v>
      </c>
      <c r="F1367">
        <f>'IGM Paste'!AL1368</f>
        <v>0</v>
      </c>
      <c r="G1367" s="763">
        <f>'IGM Paste'!AB1368</f>
        <v>0</v>
      </c>
      <c r="H1367" s="5">
        <f>'IGM Paste'!F1368</f>
        <v>0</v>
      </c>
      <c r="I1367" t="str">
        <f>IF('IGM Paste'!H1368=0,"-",'IGM Paste'!H1368)</f>
        <v>-</v>
      </c>
      <c r="J1367" t="str">
        <f>IF('IGM Paste'!I1368=0,"-",'IGM Paste'!I1368)</f>
        <v>-</v>
      </c>
      <c r="K1367" t="str">
        <f>IF('IGM Paste'!J1368=0,"-",'IGM Paste'!J1368)</f>
        <v>-</v>
      </c>
      <c r="L1367">
        <f>'IGM Paste'!K1368</f>
        <v>0</v>
      </c>
      <c r="M1367" s="20" t="str">
        <f>IF('IGM Paste'!R1368=0,"Flat",'IGM Paste'!R1368)</f>
        <v>Flat</v>
      </c>
      <c r="N1367" s="177">
        <f>'IGM Paste'!AH1368</f>
        <v>0</v>
      </c>
      <c r="O1367" s="403">
        <f>'IGM Paste'!O1368</f>
        <v>0</v>
      </c>
      <c r="P1367">
        <f>'IGM Paste'!BC1368</f>
        <v>0</v>
      </c>
    </row>
    <row r="1368" spans="1:16" x14ac:dyDescent="0.3">
      <c r="A1368" s="334">
        <f>'IGM Paste'!A1369</f>
        <v>0</v>
      </c>
      <c r="B1368">
        <f>'IGM Paste'!Y1369</f>
        <v>0</v>
      </c>
      <c r="C1368">
        <f>'IGM Paste'!C1369</f>
        <v>0</v>
      </c>
      <c r="D1368" s="4">
        <f>'IGM Paste'!D1369</f>
        <v>0</v>
      </c>
      <c r="E1368">
        <f>'IGM Paste'!E1369</f>
        <v>0</v>
      </c>
      <c r="F1368">
        <f>'IGM Paste'!AL1369</f>
        <v>0</v>
      </c>
      <c r="G1368" s="763">
        <f>'IGM Paste'!AB1369</f>
        <v>0</v>
      </c>
      <c r="H1368" s="5">
        <f>'IGM Paste'!F1369</f>
        <v>0</v>
      </c>
      <c r="I1368" t="str">
        <f>IF('IGM Paste'!H1369=0,"-",'IGM Paste'!H1369)</f>
        <v>-</v>
      </c>
      <c r="J1368" t="str">
        <f>IF('IGM Paste'!I1369=0,"-",'IGM Paste'!I1369)</f>
        <v>-</v>
      </c>
      <c r="K1368" t="str">
        <f>IF('IGM Paste'!J1369=0,"-",'IGM Paste'!J1369)</f>
        <v>-</v>
      </c>
      <c r="L1368">
        <f>'IGM Paste'!K1369</f>
        <v>0</v>
      </c>
      <c r="M1368" s="20" t="str">
        <f>IF('IGM Paste'!R1369=0,"Flat",'IGM Paste'!R1369)</f>
        <v>Flat</v>
      </c>
      <c r="N1368" s="177">
        <f>'IGM Paste'!AH1369</f>
        <v>0</v>
      </c>
      <c r="O1368" s="403">
        <f>'IGM Paste'!O1369</f>
        <v>0</v>
      </c>
      <c r="P1368">
        <f>'IGM Paste'!BC1369</f>
        <v>0</v>
      </c>
    </row>
    <row r="1369" spans="1:16" x14ac:dyDescent="0.3">
      <c r="A1369" s="334">
        <f>'IGM Paste'!A1370</f>
        <v>0</v>
      </c>
      <c r="B1369">
        <f>'IGM Paste'!Y1370</f>
        <v>0</v>
      </c>
      <c r="C1369">
        <f>'IGM Paste'!C1370</f>
        <v>0</v>
      </c>
      <c r="D1369" s="4">
        <f>'IGM Paste'!D1370</f>
        <v>0</v>
      </c>
      <c r="E1369">
        <f>'IGM Paste'!E1370</f>
        <v>0</v>
      </c>
      <c r="F1369">
        <f>'IGM Paste'!AL1370</f>
        <v>0</v>
      </c>
      <c r="G1369" s="763">
        <f>'IGM Paste'!AB1370</f>
        <v>0</v>
      </c>
      <c r="H1369" s="5">
        <f>'IGM Paste'!F1370</f>
        <v>0</v>
      </c>
      <c r="I1369" t="str">
        <f>IF('IGM Paste'!H1370=0,"-",'IGM Paste'!H1370)</f>
        <v>-</v>
      </c>
      <c r="J1369" t="str">
        <f>IF('IGM Paste'!I1370=0,"-",'IGM Paste'!I1370)</f>
        <v>-</v>
      </c>
      <c r="K1369" t="str">
        <f>IF('IGM Paste'!J1370=0,"-",'IGM Paste'!J1370)</f>
        <v>-</v>
      </c>
      <c r="L1369">
        <f>'IGM Paste'!K1370</f>
        <v>0</v>
      </c>
      <c r="M1369" s="20" t="str">
        <f>IF('IGM Paste'!R1370=0,"Flat",'IGM Paste'!R1370)</f>
        <v>Flat</v>
      </c>
      <c r="N1369" s="177">
        <f>'IGM Paste'!AH1370</f>
        <v>0</v>
      </c>
      <c r="O1369" s="403">
        <f>'IGM Paste'!O1370</f>
        <v>0</v>
      </c>
      <c r="P1369">
        <f>'IGM Paste'!BC1370</f>
        <v>0</v>
      </c>
    </row>
    <row r="1370" spans="1:16" x14ac:dyDescent="0.3">
      <c r="A1370" s="334">
        <f>'IGM Paste'!A1371</f>
        <v>0</v>
      </c>
      <c r="B1370">
        <f>'IGM Paste'!Y1371</f>
        <v>0</v>
      </c>
      <c r="C1370">
        <f>'IGM Paste'!C1371</f>
        <v>0</v>
      </c>
      <c r="D1370" s="4">
        <f>'IGM Paste'!D1371</f>
        <v>0</v>
      </c>
      <c r="E1370">
        <f>'IGM Paste'!E1371</f>
        <v>0</v>
      </c>
      <c r="F1370">
        <f>'IGM Paste'!AL1371</f>
        <v>0</v>
      </c>
      <c r="G1370" s="763">
        <f>'IGM Paste'!AB1371</f>
        <v>0</v>
      </c>
      <c r="H1370" s="5">
        <f>'IGM Paste'!F1371</f>
        <v>0</v>
      </c>
      <c r="I1370" t="str">
        <f>IF('IGM Paste'!H1371=0,"-",'IGM Paste'!H1371)</f>
        <v>-</v>
      </c>
      <c r="J1370" t="str">
        <f>IF('IGM Paste'!I1371=0,"-",'IGM Paste'!I1371)</f>
        <v>-</v>
      </c>
      <c r="K1370" t="str">
        <f>IF('IGM Paste'!J1371=0,"-",'IGM Paste'!J1371)</f>
        <v>-</v>
      </c>
      <c r="L1370">
        <f>'IGM Paste'!K1371</f>
        <v>0</v>
      </c>
      <c r="M1370" s="20" t="str">
        <f>IF('IGM Paste'!R1371=0,"Flat",'IGM Paste'!R1371)</f>
        <v>Flat</v>
      </c>
      <c r="N1370" s="177">
        <f>'IGM Paste'!AH1371</f>
        <v>0</v>
      </c>
      <c r="O1370" s="403">
        <f>'IGM Paste'!O1371</f>
        <v>0</v>
      </c>
      <c r="P1370">
        <f>'IGM Paste'!BC1371</f>
        <v>0</v>
      </c>
    </row>
    <row r="1371" spans="1:16" x14ac:dyDescent="0.3">
      <c r="A1371" s="334">
        <f>'IGM Paste'!A1372</f>
        <v>0</v>
      </c>
      <c r="B1371">
        <f>'IGM Paste'!Y1372</f>
        <v>0</v>
      </c>
      <c r="C1371">
        <f>'IGM Paste'!C1372</f>
        <v>0</v>
      </c>
      <c r="D1371" s="4">
        <f>'IGM Paste'!D1372</f>
        <v>0</v>
      </c>
      <c r="E1371">
        <f>'IGM Paste'!E1372</f>
        <v>0</v>
      </c>
      <c r="F1371">
        <f>'IGM Paste'!AL1372</f>
        <v>0</v>
      </c>
      <c r="G1371" s="763">
        <f>'IGM Paste'!AB1372</f>
        <v>0</v>
      </c>
      <c r="H1371" s="5">
        <f>'IGM Paste'!F1372</f>
        <v>0</v>
      </c>
      <c r="I1371" t="str">
        <f>IF('IGM Paste'!H1372=0,"-",'IGM Paste'!H1372)</f>
        <v>-</v>
      </c>
      <c r="J1371" t="str">
        <f>IF('IGM Paste'!I1372=0,"-",'IGM Paste'!I1372)</f>
        <v>-</v>
      </c>
      <c r="K1371" t="str">
        <f>IF('IGM Paste'!J1372=0,"-",'IGM Paste'!J1372)</f>
        <v>-</v>
      </c>
      <c r="L1371">
        <f>'IGM Paste'!K1372</f>
        <v>0</v>
      </c>
      <c r="M1371" s="20" t="str">
        <f>IF('IGM Paste'!R1372=0,"Flat",'IGM Paste'!R1372)</f>
        <v>Flat</v>
      </c>
      <c r="N1371" s="177">
        <f>'IGM Paste'!AH1372</f>
        <v>0</v>
      </c>
      <c r="O1371" s="403">
        <f>'IGM Paste'!O1372</f>
        <v>0</v>
      </c>
      <c r="P1371">
        <f>'IGM Paste'!BC1372</f>
        <v>0</v>
      </c>
    </row>
    <row r="1372" spans="1:16" x14ac:dyDescent="0.3">
      <c r="A1372" s="334">
        <f>'IGM Paste'!A1373</f>
        <v>0</v>
      </c>
      <c r="B1372">
        <f>'IGM Paste'!Y1373</f>
        <v>0</v>
      </c>
      <c r="C1372">
        <f>'IGM Paste'!C1373</f>
        <v>0</v>
      </c>
      <c r="D1372" s="4">
        <f>'IGM Paste'!D1373</f>
        <v>0</v>
      </c>
      <c r="E1372">
        <f>'IGM Paste'!E1373</f>
        <v>0</v>
      </c>
      <c r="F1372">
        <f>'IGM Paste'!AL1373</f>
        <v>0</v>
      </c>
      <c r="G1372" s="763">
        <f>'IGM Paste'!AB1373</f>
        <v>0</v>
      </c>
      <c r="H1372" s="5">
        <f>'IGM Paste'!F1373</f>
        <v>0</v>
      </c>
      <c r="I1372" t="str">
        <f>IF('IGM Paste'!H1373=0,"-",'IGM Paste'!H1373)</f>
        <v>-</v>
      </c>
      <c r="J1372" t="str">
        <f>IF('IGM Paste'!I1373=0,"-",'IGM Paste'!I1373)</f>
        <v>-</v>
      </c>
      <c r="K1372" t="str">
        <f>IF('IGM Paste'!J1373=0,"-",'IGM Paste'!J1373)</f>
        <v>-</v>
      </c>
      <c r="L1372">
        <f>'IGM Paste'!K1373</f>
        <v>0</v>
      </c>
      <c r="M1372" s="20" t="str">
        <f>IF('IGM Paste'!R1373=0,"Flat",'IGM Paste'!R1373)</f>
        <v>Flat</v>
      </c>
      <c r="N1372" s="177">
        <f>'IGM Paste'!AH1373</f>
        <v>0</v>
      </c>
      <c r="O1372" s="403">
        <f>'IGM Paste'!O1373</f>
        <v>0</v>
      </c>
      <c r="P1372">
        <f>'IGM Paste'!BC1373</f>
        <v>0</v>
      </c>
    </row>
    <row r="1373" spans="1:16" x14ac:dyDescent="0.3">
      <c r="A1373" s="334">
        <f>'IGM Paste'!A1374</f>
        <v>0</v>
      </c>
      <c r="B1373">
        <f>'IGM Paste'!Y1374</f>
        <v>0</v>
      </c>
      <c r="C1373">
        <f>'IGM Paste'!C1374</f>
        <v>0</v>
      </c>
      <c r="D1373" s="4">
        <f>'IGM Paste'!D1374</f>
        <v>0</v>
      </c>
      <c r="E1373">
        <f>'IGM Paste'!E1374</f>
        <v>0</v>
      </c>
      <c r="F1373">
        <f>'IGM Paste'!AL1374</f>
        <v>0</v>
      </c>
      <c r="G1373" s="763">
        <f>'IGM Paste'!AB1374</f>
        <v>0</v>
      </c>
      <c r="H1373" s="5">
        <f>'IGM Paste'!F1374</f>
        <v>0</v>
      </c>
      <c r="I1373" t="str">
        <f>IF('IGM Paste'!H1374=0,"-",'IGM Paste'!H1374)</f>
        <v>-</v>
      </c>
      <c r="J1373" t="str">
        <f>IF('IGM Paste'!I1374=0,"-",'IGM Paste'!I1374)</f>
        <v>-</v>
      </c>
      <c r="K1373" t="str">
        <f>IF('IGM Paste'!J1374=0,"-",'IGM Paste'!J1374)</f>
        <v>-</v>
      </c>
      <c r="L1373">
        <f>'IGM Paste'!K1374</f>
        <v>0</v>
      </c>
      <c r="M1373" s="20" t="str">
        <f>IF('IGM Paste'!R1374=0,"Flat",'IGM Paste'!R1374)</f>
        <v>Flat</v>
      </c>
      <c r="N1373" s="177">
        <f>'IGM Paste'!AH1374</f>
        <v>0</v>
      </c>
      <c r="O1373" s="403">
        <f>'IGM Paste'!O1374</f>
        <v>0</v>
      </c>
      <c r="P1373">
        <f>'IGM Paste'!BC1374</f>
        <v>0</v>
      </c>
    </row>
    <row r="1374" spans="1:16" x14ac:dyDescent="0.3">
      <c r="A1374" s="334">
        <f>'IGM Paste'!A1375</f>
        <v>0</v>
      </c>
      <c r="B1374">
        <f>'IGM Paste'!Y1375</f>
        <v>0</v>
      </c>
      <c r="C1374">
        <f>'IGM Paste'!C1375</f>
        <v>0</v>
      </c>
      <c r="D1374" s="4">
        <f>'IGM Paste'!D1375</f>
        <v>0</v>
      </c>
      <c r="E1374">
        <f>'IGM Paste'!E1375</f>
        <v>0</v>
      </c>
      <c r="F1374">
        <f>'IGM Paste'!AL1375</f>
        <v>0</v>
      </c>
      <c r="G1374" s="763">
        <f>'IGM Paste'!AB1375</f>
        <v>0</v>
      </c>
      <c r="H1374" s="5">
        <f>'IGM Paste'!F1375</f>
        <v>0</v>
      </c>
      <c r="I1374" t="str">
        <f>IF('IGM Paste'!H1375=0,"-",'IGM Paste'!H1375)</f>
        <v>-</v>
      </c>
      <c r="J1374" t="str">
        <f>IF('IGM Paste'!I1375=0,"-",'IGM Paste'!I1375)</f>
        <v>-</v>
      </c>
      <c r="K1374" t="str">
        <f>IF('IGM Paste'!J1375=0,"-",'IGM Paste'!J1375)</f>
        <v>-</v>
      </c>
      <c r="L1374">
        <f>'IGM Paste'!K1375</f>
        <v>0</v>
      </c>
      <c r="M1374" s="20" t="str">
        <f>IF('IGM Paste'!R1375=0,"Flat",'IGM Paste'!R1375)</f>
        <v>Flat</v>
      </c>
      <c r="N1374" s="177">
        <f>'IGM Paste'!AH1375</f>
        <v>0</v>
      </c>
      <c r="O1374" s="403">
        <f>'IGM Paste'!O1375</f>
        <v>0</v>
      </c>
      <c r="P1374">
        <f>'IGM Paste'!BC1375</f>
        <v>0</v>
      </c>
    </row>
    <row r="1375" spans="1:16" x14ac:dyDescent="0.3">
      <c r="A1375" s="334">
        <f>'IGM Paste'!A1376</f>
        <v>0</v>
      </c>
      <c r="B1375">
        <f>'IGM Paste'!Y1376</f>
        <v>0</v>
      </c>
      <c r="C1375">
        <f>'IGM Paste'!C1376</f>
        <v>0</v>
      </c>
      <c r="D1375" s="4">
        <f>'IGM Paste'!D1376</f>
        <v>0</v>
      </c>
      <c r="E1375">
        <f>'IGM Paste'!E1376</f>
        <v>0</v>
      </c>
      <c r="F1375">
        <f>'IGM Paste'!AL1376</f>
        <v>0</v>
      </c>
      <c r="G1375" s="763">
        <f>'IGM Paste'!AB1376</f>
        <v>0</v>
      </c>
      <c r="H1375" s="5">
        <f>'IGM Paste'!F1376</f>
        <v>0</v>
      </c>
      <c r="I1375" t="str">
        <f>IF('IGM Paste'!H1376=0,"-",'IGM Paste'!H1376)</f>
        <v>-</v>
      </c>
      <c r="J1375" t="str">
        <f>IF('IGM Paste'!I1376=0,"-",'IGM Paste'!I1376)</f>
        <v>-</v>
      </c>
      <c r="K1375" t="str">
        <f>IF('IGM Paste'!J1376=0,"-",'IGM Paste'!J1376)</f>
        <v>-</v>
      </c>
      <c r="L1375">
        <f>'IGM Paste'!K1376</f>
        <v>0</v>
      </c>
      <c r="M1375" s="20" t="str">
        <f>IF('IGM Paste'!R1376=0,"Flat",'IGM Paste'!R1376)</f>
        <v>Flat</v>
      </c>
      <c r="N1375" s="177">
        <f>'IGM Paste'!AH1376</f>
        <v>0</v>
      </c>
      <c r="O1375" s="403">
        <f>'IGM Paste'!O1376</f>
        <v>0</v>
      </c>
      <c r="P1375">
        <f>'IGM Paste'!BC1376</f>
        <v>0</v>
      </c>
    </row>
    <row r="1376" spans="1:16" x14ac:dyDescent="0.3">
      <c r="A1376" s="334">
        <f>'IGM Paste'!A1377</f>
        <v>0</v>
      </c>
      <c r="B1376">
        <f>'IGM Paste'!Y1377</f>
        <v>0</v>
      </c>
      <c r="C1376">
        <f>'IGM Paste'!C1377</f>
        <v>0</v>
      </c>
      <c r="D1376" s="4">
        <f>'IGM Paste'!D1377</f>
        <v>0</v>
      </c>
      <c r="E1376">
        <f>'IGM Paste'!E1377</f>
        <v>0</v>
      </c>
      <c r="F1376">
        <f>'IGM Paste'!AL1377</f>
        <v>0</v>
      </c>
      <c r="G1376" s="763">
        <f>'IGM Paste'!AB1377</f>
        <v>0</v>
      </c>
      <c r="H1376" s="5">
        <f>'IGM Paste'!F1377</f>
        <v>0</v>
      </c>
      <c r="I1376" t="str">
        <f>IF('IGM Paste'!H1377=0,"-",'IGM Paste'!H1377)</f>
        <v>-</v>
      </c>
      <c r="J1376" t="str">
        <f>IF('IGM Paste'!I1377=0,"-",'IGM Paste'!I1377)</f>
        <v>-</v>
      </c>
      <c r="K1376" t="str">
        <f>IF('IGM Paste'!J1377=0,"-",'IGM Paste'!J1377)</f>
        <v>-</v>
      </c>
      <c r="L1376">
        <f>'IGM Paste'!K1377</f>
        <v>0</v>
      </c>
      <c r="M1376" s="20" t="str">
        <f>IF('IGM Paste'!R1377=0,"Flat",'IGM Paste'!R1377)</f>
        <v>Flat</v>
      </c>
      <c r="N1376" s="177">
        <f>'IGM Paste'!AH1377</f>
        <v>0</v>
      </c>
      <c r="O1376" s="403">
        <f>'IGM Paste'!O1377</f>
        <v>0</v>
      </c>
      <c r="P1376">
        <f>'IGM Paste'!BC1377</f>
        <v>0</v>
      </c>
    </row>
    <row r="1377" spans="1:16" x14ac:dyDescent="0.3">
      <c r="A1377" s="334">
        <f>'IGM Paste'!A1378</f>
        <v>0</v>
      </c>
      <c r="B1377">
        <f>'IGM Paste'!Y1378</f>
        <v>0</v>
      </c>
      <c r="C1377">
        <f>'IGM Paste'!C1378</f>
        <v>0</v>
      </c>
      <c r="D1377" s="4">
        <f>'IGM Paste'!D1378</f>
        <v>0</v>
      </c>
      <c r="E1377">
        <f>'IGM Paste'!E1378</f>
        <v>0</v>
      </c>
      <c r="F1377">
        <f>'IGM Paste'!AL1378</f>
        <v>0</v>
      </c>
      <c r="G1377" s="763">
        <f>'IGM Paste'!AB1378</f>
        <v>0</v>
      </c>
      <c r="H1377" s="5">
        <f>'IGM Paste'!F1378</f>
        <v>0</v>
      </c>
      <c r="I1377" t="str">
        <f>IF('IGM Paste'!H1378=0,"-",'IGM Paste'!H1378)</f>
        <v>-</v>
      </c>
      <c r="J1377" t="str">
        <f>IF('IGM Paste'!I1378=0,"-",'IGM Paste'!I1378)</f>
        <v>-</v>
      </c>
      <c r="K1377" t="str">
        <f>IF('IGM Paste'!J1378=0,"-",'IGM Paste'!J1378)</f>
        <v>-</v>
      </c>
      <c r="L1377">
        <f>'IGM Paste'!K1378</f>
        <v>0</v>
      </c>
      <c r="M1377" s="20" t="str">
        <f>IF('IGM Paste'!R1378=0,"Flat",'IGM Paste'!R1378)</f>
        <v>Flat</v>
      </c>
      <c r="N1377" s="177">
        <f>'IGM Paste'!AH1378</f>
        <v>0</v>
      </c>
      <c r="O1377" s="403">
        <f>'IGM Paste'!O1378</f>
        <v>0</v>
      </c>
      <c r="P1377">
        <f>'IGM Paste'!BC1378</f>
        <v>0</v>
      </c>
    </row>
    <row r="1378" spans="1:16" x14ac:dyDescent="0.3">
      <c r="A1378" s="334">
        <f>'IGM Paste'!A1379</f>
        <v>0</v>
      </c>
      <c r="B1378">
        <f>'IGM Paste'!Y1379</f>
        <v>0</v>
      </c>
      <c r="C1378">
        <f>'IGM Paste'!C1379</f>
        <v>0</v>
      </c>
      <c r="D1378" s="4">
        <f>'IGM Paste'!D1379</f>
        <v>0</v>
      </c>
      <c r="E1378">
        <f>'IGM Paste'!E1379</f>
        <v>0</v>
      </c>
      <c r="F1378">
        <f>'IGM Paste'!AL1379</f>
        <v>0</v>
      </c>
      <c r="G1378" s="763">
        <f>'IGM Paste'!AB1379</f>
        <v>0</v>
      </c>
      <c r="H1378" s="5">
        <f>'IGM Paste'!F1379</f>
        <v>0</v>
      </c>
      <c r="I1378" t="str">
        <f>IF('IGM Paste'!H1379=0,"-",'IGM Paste'!H1379)</f>
        <v>-</v>
      </c>
      <c r="J1378" t="str">
        <f>IF('IGM Paste'!I1379=0,"-",'IGM Paste'!I1379)</f>
        <v>-</v>
      </c>
      <c r="K1378" t="str">
        <f>IF('IGM Paste'!J1379=0,"-",'IGM Paste'!J1379)</f>
        <v>-</v>
      </c>
      <c r="L1378">
        <f>'IGM Paste'!K1379</f>
        <v>0</v>
      </c>
      <c r="M1378" s="20" t="str">
        <f>IF('IGM Paste'!R1379=0,"Flat",'IGM Paste'!R1379)</f>
        <v>Flat</v>
      </c>
      <c r="N1378" s="177">
        <f>'IGM Paste'!AH1379</f>
        <v>0</v>
      </c>
      <c r="O1378" s="403">
        <f>'IGM Paste'!O1379</f>
        <v>0</v>
      </c>
      <c r="P1378">
        <f>'IGM Paste'!BC1379</f>
        <v>0</v>
      </c>
    </row>
    <row r="1379" spans="1:16" x14ac:dyDescent="0.3">
      <c r="A1379" s="334">
        <f>'IGM Paste'!A1380</f>
        <v>0</v>
      </c>
      <c r="B1379">
        <f>'IGM Paste'!Y1380</f>
        <v>0</v>
      </c>
      <c r="C1379">
        <f>'IGM Paste'!C1380</f>
        <v>0</v>
      </c>
      <c r="D1379" s="4">
        <f>'IGM Paste'!D1380</f>
        <v>0</v>
      </c>
      <c r="E1379">
        <f>'IGM Paste'!E1380</f>
        <v>0</v>
      </c>
      <c r="F1379">
        <f>'IGM Paste'!AL1380</f>
        <v>0</v>
      </c>
      <c r="G1379" s="763">
        <f>'IGM Paste'!AB1380</f>
        <v>0</v>
      </c>
      <c r="H1379" s="5">
        <f>'IGM Paste'!F1380</f>
        <v>0</v>
      </c>
      <c r="I1379" t="str">
        <f>IF('IGM Paste'!H1380=0,"-",'IGM Paste'!H1380)</f>
        <v>-</v>
      </c>
      <c r="J1379" t="str">
        <f>IF('IGM Paste'!I1380=0,"-",'IGM Paste'!I1380)</f>
        <v>-</v>
      </c>
      <c r="K1379" t="str">
        <f>IF('IGM Paste'!J1380=0,"-",'IGM Paste'!J1380)</f>
        <v>-</v>
      </c>
      <c r="L1379">
        <f>'IGM Paste'!K1380</f>
        <v>0</v>
      </c>
      <c r="M1379" s="20" t="str">
        <f>IF('IGM Paste'!R1380=0,"Flat",'IGM Paste'!R1380)</f>
        <v>Flat</v>
      </c>
      <c r="N1379" s="177">
        <f>'IGM Paste'!AH1380</f>
        <v>0</v>
      </c>
      <c r="O1379" s="403">
        <f>'IGM Paste'!O1380</f>
        <v>0</v>
      </c>
      <c r="P1379">
        <f>'IGM Paste'!BC1380</f>
        <v>0</v>
      </c>
    </row>
    <row r="1380" spans="1:16" x14ac:dyDescent="0.3">
      <c r="A1380" s="334">
        <f>'IGM Paste'!A1381</f>
        <v>0</v>
      </c>
      <c r="B1380">
        <f>'IGM Paste'!Y1381</f>
        <v>0</v>
      </c>
      <c r="C1380">
        <f>'IGM Paste'!C1381</f>
        <v>0</v>
      </c>
      <c r="D1380" s="4">
        <f>'IGM Paste'!D1381</f>
        <v>0</v>
      </c>
      <c r="E1380">
        <f>'IGM Paste'!E1381</f>
        <v>0</v>
      </c>
      <c r="F1380">
        <f>'IGM Paste'!AL1381</f>
        <v>0</v>
      </c>
      <c r="G1380" s="763">
        <f>'IGM Paste'!AB1381</f>
        <v>0</v>
      </c>
      <c r="H1380" s="5">
        <f>'IGM Paste'!F1381</f>
        <v>0</v>
      </c>
      <c r="I1380" t="str">
        <f>IF('IGM Paste'!H1381=0,"-",'IGM Paste'!H1381)</f>
        <v>-</v>
      </c>
      <c r="J1380" t="str">
        <f>IF('IGM Paste'!I1381=0,"-",'IGM Paste'!I1381)</f>
        <v>-</v>
      </c>
      <c r="K1380" t="str">
        <f>IF('IGM Paste'!J1381=0,"-",'IGM Paste'!J1381)</f>
        <v>-</v>
      </c>
      <c r="L1380">
        <f>'IGM Paste'!K1381</f>
        <v>0</v>
      </c>
      <c r="M1380" s="20" t="str">
        <f>IF('IGM Paste'!R1381=0,"Flat",'IGM Paste'!R1381)</f>
        <v>Flat</v>
      </c>
      <c r="N1380" s="177">
        <f>'IGM Paste'!AH1381</f>
        <v>0</v>
      </c>
      <c r="O1380" s="403">
        <f>'IGM Paste'!O1381</f>
        <v>0</v>
      </c>
      <c r="P1380">
        <f>'IGM Paste'!BC1381</f>
        <v>0</v>
      </c>
    </row>
    <row r="1381" spans="1:16" x14ac:dyDescent="0.3">
      <c r="A1381" s="334">
        <f>'IGM Paste'!A1382</f>
        <v>0</v>
      </c>
      <c r="B1381">
        <f>'IGM Paste'!Y1382</f>
        <v>0</v>
      </c>
      <c r="C1381">
        <f>'IGM Paste'!C1382</f>
        <v>0</v>
      </c>
      <c r="D1381" s="4">
        <f>'IGM Paste'!D1382</f>
        <v>0</v>
      </c>
      <c r="E1381">
        <f>'IGM Paste'!E1382</f>
        <v>0</v>
      </c>
      <c r="F1381">
        <f>'IGM Paste'!AL1382</f>
        <v>0</v>
      </c>
      <c r="G1381" s="763">
        <f>'IGM Paste'!AB1382</f>
        <v>0</v>
      </c>
      <c r="H1381" s="5">
        <f>'IGM Paste'!F1382</f>
        <v>0</v>
      </c>
      <c r="I1381" t="str">
        <f>IF('IGM Paste'!H1382=0,"-",'IGM Paste'!H1382)</f>
        <v>-</v>
      </c>
      <c r="J1381" t="str">
        <f>IF('IGM Paste'!I1382=0,"-",'IGM Paste'!I1382)</f>
        <v>-</v>
      </c>
      <c r="K1381" t="str">
        <f>IF('IGM Paste'!J1382=0,"-",'IGM Paste'!J1382)</f>
        <v>-</v>
      </c>
      <c r="L1381">
        <f>'IGM Paste'!K1382</f>
        <v>0</v>
      </c>
      <c r="M1381" s="20" t="str">
        <f>IF('IGM Paste'!R1382=0,"Flat",'IGM Paste'!R1382)</f>
        <v>Flat</v>
      </c>
      <c r="N1381" s="177">
        <f>'IGM Paste'!AH1382</f>
        <v>0</v>
      </c>
      <c r="O1381" s="403">
        <f>'IGM Paste'!O1382</f>
        <v>0</v>
      </c>
      <c r="P1381">
        <f>'IGM Paste'!BC1382</f>
        <v>0</v>
      </c>
    </row>
    <row r="1382" spans="1:16" x14ac:dyDescent="0.3">
      <c r="A1382" s="334">
        <f>'IGM Paste'!A1383</f>
        <v>0</v>
      </c>
      <c r="B1382">
        <f>'IGM Paste'!Y1383</f>
        <v>0</v>
      </c>
      <c r="C1382">
        <f>'IGM Paste'!C1383</f>
        <v>0</v>
      </c>
      <c r="D1382" s="4">
        <f>'IGM Paste'!D1383</f>
        <v>0</v>
      </c>
      <c r="E1382">
        <f>'IGM Paste'!E1383</f>
        <v>0</v>
      </c>
      <c r="F1382">
        <f>'IGM Paste'!AL1383</f>
        <v>0</v>
      </c>
      <c r="G1382" s="763">
        <f>'IGM Paste'!AB1383</f>
        <v>0</v>
      </c>
      <c r="H1382" s="5">
        <f>'IGM Paste'!F1383</f>
        <v>0</v>
      </c>
      <c r="I1382" t="str">
        <f>IF('IGM Paste'!H1383=0,"-",'IGM Paste'!H1383)</f>
        <v>-</v>
      </c>
      <c r="J1382" t="str">
        <f>IF('IGM Paste'!I1383=0,"-",'IGM Paste'!I1383)</f>
        <v>-</v>
      </c>
      <c r="K1382" t="str">
        <f>IF('IGM Paste'!J1383=0,"-",'IGM Paste'!J1383)</f>
        <v>-</v>
      </c>
      <c r="L1382">
        <f>'IGM Paste'!K1383</f>
        <v>0</v>
      </c>
      <c r="M1382" s="20" t="str">
        <f>IF('IGM Paste'!R1383=0,"Flat",'IGM Paste'!R1383)</f>
        <v>Flat</v>
      </c>
      <c r="N1382" s="177">
        <f>'IGM Paste'!AH1383</f>
        <v>0</v>
      </c>
      <c r="O1382" s="403">
        <f>'IGM Paste'!O1383</f>
        <v>0</v>
      </c>
      <c r="P1382">
        <f>'IGM Paste'!BC1383</f>
        <v>0</v>
      </c>
    </row>
    <row r="1383" spans="1:16" x14ac:dyDescent="0.3">
      <c r="A1383" s="334">
        <f>'IGM Paste'!A1384</f>
        <v>0</v>
      </c>
      <c r="B1383">
        <f>'IGM Paste'!Y1384</f>
        <v>0</v>
      </c>
      <c r="C1383">
        <f>'IGM Paste'!C1384</f>
        <v>0</v>
      </c>
      <c r="D1383" s="4">
        <f>'IGM Paste'!D1384</f>
        <v>0</v>
      </c>
      <c r="E1383">
        <f>'IGM Paste'!E1384</f>
        <v>0</v>
      </c>
      <c r="F1383">
        <f>'IGM Paste'!AL1384</f>
        <v>0</v>
      </c>
      <c r="G1383" s="763">
        <f>'IGM Paste'!AB1384</f>
        <v>0</v>
      </c>
      <c r="H1383" s="5">
        <f>'IGM Paste'!F1384</f>
        <v>0</v>
      </c>
      <c r="I1383" t="str">
        <f>IF('IGM Paste'!H1384=0,"-",'IGM Paste'!H1384)</f>
        <v>-</v>
      </c>
      <c r="J1383" t="str">
        <f>IF('IGM Paste'!I1384=0,"-",'IGM Paste'!I1384)</f>
        <v>-</v>
      </c>
      <c r="K1383" t="str">
        <f>IF('IGM Paste'!J1384=0,"-",'IGM Paste'!J1384)</f>
        <v>-</v>
      </c>
      <c r="L1383">
        <f>'IGM Paste'!K1384</f>
        <v>0</v>
      </c>
      <c r="M1383" s="20" t="str">
        <f>IF('IGM Paste'!R1384=0,"Flat",'IGM Paste'!R1384)</f>
        <v>Flat</v>
      </c>
      <c r="N1383" s="177">
        <f>'IGM Paste'!AH1384</f>
        <v>0</v>
      </c>
      <c r="O1383" s="403">
        <f>'IGM Paste'!O1384</f>
        <v>0</v>
      </c>
      <c r="P1383">
        <f>'IGM Paste'!BC1384</f>
        <v>0</v>
      </c>
    </row>
    <row r="1384" spans="1:16" x14ac:dyDescent="0.3">
      <c r="A1384" s="334">
        <f>'IGM Paste'!A1385</f>
        <v>0</v>
      </c>
      <c r="B1384">
        <f>'IGM Paste'!Y1385</f>
        <v>0</v>
      </c>
      <c r="C1384">
        <f>'IGM Paste'!C1385</f>
        <v>0</v>
      </c>
      <c r="D1384" s="4">
        <f>'IGM Paste'!D1385</f>
        <v>0</v>
      </c>
      <c r="E1384">
        <f>'IGM Paste'!E1385</f>
        <v>0</v>
      </c>
      <c r="F1384">
        <f>'IGM Paste'!AL1385</f>
        <v>0</v>
      </c>
      <c r="G1384" s="763">
        <f>'IGM Paste'!AB1385</f>
        <v>0</v>
      </c>
      <c r="H1384" s="5">
        <f>'IGM Paste'!F1385</f>
        <v>0</v>
      </c>
      <c r="I1384" t="str">
        <f>IF('IGM Paste'!H1385=0,"-",'IGM Paste'!H1385)</f>
        <v>-</v>
      </c>
      <c r="J1384" t="str">
        <f>IF('IGM Paste'!I1385=0,"-",'IGM Paste'!I1385)</f>
        <v>-</v>
      </c>
      <c r="K1384" t="str">
        <f>IF('IGM Paste'!J1385=0,"-",'IGM Paste'!J1385)</f>
        <v>-</v>
      </c>
      <c r="L1384">
        <f>'IGM Paste'!K1385</f>
        <v>0</v>
      </c>
      <c r="M1384" s="20" t="str">
        <f>IF('IGM Paste'!R1385=0,"Flat",'IGM Paste'!R1385)</f>
        <v>Flat</v>
      </c>
      <c r="N1384" s="177">
        <f>'IGM Paste'!AH1385</f>
        <v>0</v>
      </c>
      <c r="O1384" s="403">
        <f>'IGM Paste'!O1385</f>
        <v>0</v>
      </c>
      <c r="P1384">
        <f>'IGM Paste'!BC1385</f>
        <v>0</v>
      </c>
    </row>
    <row r="1385" spans="1:16" x14ac:dyDescent="0.3">
      <c r="A1385" s="334">
        <f>'IGM Paste'!A1386</f>
        <v>0</v>
      </c>
      <c r="B1385">
        <f>'IGM Paste'!Y1386</f>
        <v>0</v>
      </c>
      <c r="C1385">
        <f>'IGM Paste'!C1386</f>
        <v>0</v>
      </c>
      <c r="D1385" s="4">
        <f>'IGM Paste'!D1386</f>
        <v>0</v>
      </c>
      <c r="E1385">
        <f>'IGM Paste'!E1386</f>
        <v>0</v>
      </c>
      <c r="F1385">
        <f>'IGM Paste'!AL1386</f>
        <v>0</v>
      </c>
      <c r="G1385" s="763">
        <f>'IGM Paste'!AB1386</f>
        <v>0</v>
      </c>
      <c r="H1385" s="5">
        <f>'IGM Paste'!F1386</f>
        <v>0</v>
      </c>
      <c r="I1385" t="str">
        <f>IF('IGM Paste'!H1386=0,"-",'IGM Paste'!H1386)</f>
        <v>-</v>
      </c>
      <c r="J1385" t="str">
        <f>IF('IGM Paste'!I1386=0,"-",'IGM Paste'!I1386)</f>
        <v>-</v>
      </c>
      <c r="K1385" t="str">
        <f>IF('IGM Paste'!J1386=0,"-",'IGM Paste'!J1386)</f>
        <v>-</v>
      </c>
      <c r="L1385">
        <f>'IGM Paste'!K1386</f>
        <v>0</v>
      </c>
      <c r="M1385" s="20" t="str">
        <f>IF('IGM Paste'!R1386=0,"Flat",'IGM Paste'!R1386)</f>
        <v>Flat</v>
      </c>
      <c r="N1385" s="177">
        <f>'IGM Paste'!AH1386</f>
        <v>0</v>
      </c>
      <c r="O1385" s="403">
        <f>'IGM Paste'!O1386</f>
        <v>0</v>
      </c>
      <c r="P1385">
        <f>'IGM Paste'!BC1386</f>
        <v>0</v>
      </c>
    </row>
    <row r="1386" spans="1:16" x14ac:dyDescent="0.3">
      <c r="A1386" s="334">
        <f>'IGM Paste'!A1387</f>
        <v>0</v>
      </c>
      <c r="B1386">
        <f>'IGM Paste'!Y1387</f>
        <v>0</v>
      </c>
      <c r="C1386">
        <f>'IGM Paste'!C1387</f>
        <v>0</v>
      </c>
      <c r="D1386" s="4">
        <f>'IGM Paste'!D1387</f>
        <v>0</v>
      </c>
      <c r="E1386">
        <f>'IGM Paste'!E1387</f>
        <v>0</v>
      </c>
      <c r="F1386">
        <f>'IGM Paste'!AL1387</f>
        <v>0</v>
      </c>
      <c r="G1386" s="763">
        <f>'IGM Paste'!AB1387</f>
        <v>0</v>
      </c>
      <c r="H1386" s="5">
        <f>'IGM Paste'!F1387</f>
        <v>0</v>
      </c>
      <c r="I1386" t="str">
        <f>IF('IGM Paste'!H1387=0,"-",'IGM Paste'!H1387)</f>
        <v>-</v>
      </c>
      <c r="J1386" t="str">
        <f>IF('IGM Paste'!I1387=0,"-",'IGM Paste'!I1387)</f>
        <v>-</v>
      </c>
      <c r="K1386" t="str">
        <f>IF('IGM Paste'!J1387=0,"-",'IGM Paste'!J1387)</f>
        <v>-</v>
      </c>
      <c r="L1386">
        <f>'IGM Paste'!K1387</f>
        <v>0</v>
      </c>
      <c r="M1386" s="20" t="str">
        <f>IF('IGM Paste'!R1387=0,"Flat",'IGM Paste'!R1387)</f>
        <v>Flat</v>
      </c>
      <c r="N1386" s="177">
        <f>'IGM Paste'!AH1387</f>
        <v>0</v>
      </c>
      <c r="O1386" s="403">
        <f>'IGM Paste'!O1387</f>
        <v>0</v>
      </c>
      <c r="P1386">
        <f>'IGM Paste'!BC1387</f>
        <v>0</v>
      </c>
    </row>
    <row r="1387" spans="1:16" x14ac:dyDescent="0.3">
      <c r="A1387" s="334">
        <f>'IGM Paste'!A1388</f>
        <v>0</v>
      </c>
      <c r="B1387">
        <f>'IGM Paste'!Y1388</f>
        <v>0</v>
      </c>
      <c r="C1387">
        <f>'IGM Paste'!C1388</f>
        <v>0</v>
      </c>
      <c r="D1387" s="4">
        <f>'IGM Paste'!D1388</f>
        <v>0</v>
      </c>
      <c r="E1387">
        <f>'IGM Paste'!E1388</f>
        <v>0</v>
      </c>
      <c r="F1387">
        <f>'IGM Paste'!AL1388</f>
        <v>0</v>
      </c>
      <c r="G1387" s="763">
        <f>'IGM Paste'!AB1388</f>
        <v>0</v>
      </c>
      <c r="H1387" s="5">
        <f>'IGM Paste'!F1388</f>
        <v>0</v>
      </c>
      <c r="I1387" t="str">
        <f>IF('IGM Paste'!H1388=0,"-",'IGM Paste'!H1388)</f>
        <v>-</v>
      </c>
      <c r="J1387" t="str">
        <f>IF('IGM Paste'!I1388=0,"-",'IGM Paste'!I1388)</f>
        <v>-</v>
      </c>
      <c r="K1387" t="str">
        <f>IF('IGM Paste'!J1388=0,"-",'IGM Paste'!J1388)</f>
        <v>-</v>
      </c>
      <c r="L1387">
        <f>'IGM Paste'!K1388</f>
        <v>0</v>
      </c>
      <c r="M1387" s="20" t="str">
        <f>IF('IGM Paste'!R1388=0,"Flat",'IGM Paste'!R1388)</f>
        <v>Flat</v>
      </c>
      <c r="N1387" s="177">
        <f>'IGM Paste'!AH1388</f>
        <v>0</v>
      </c>
      <c r="O1387" s="403">
        <f>'IGM Paste'!O1388</f>
        <v>0</v>
      </c>
      <c r="P1387">
        <f>'IGM Paste'!BC1388</f>
        <v>0</v>
      </c>
    </row>
    <row r="1388" spans="1:16" x14ac:dyDescent="0.3">
      <c r="A1388" s="334">
        <f>'IGM Paste'!A1389</f>
        <v>0</v>
      </c>
      <c r="B1388">
        <f>'IGM Paste'!Y1389</f>
        <v>0</v>
      </c>
      <c r="C1388">
        <f>'IGM Paste'!C1389</f>
        <v>0</v>
      </c>
      <c r="D1388" s="4">
        <f>'IGM Paste'!D1389</f>
        <v>0</v>
      </c>
      <c r="E1388">
        <f>'IGM Paste'!E1389</f>
        <v>0</v>
      </c>
      <c r="F1388">
        <f>'IGM Paste'!AL1389</f>
        <v>0</v>
      </c>
      <c r="G1388" s="763">
        <f>'IGM Paste'!AB1389</f>
        <v>0</v>
      </c>
      <c r="H1388" s="5">
        <f>'IGM Paste'!F1389</f>
        <v>0</v>
      </c>
      <c r="I1388" t="str">
        <f>IF('IGM Paste'!H1389=0,"-",'IGM Paste'!H1389)</f>
        <v>-</v>
      </c>
      <c r="J1388" t="str">
        <f>IF('IGM Paste'!I1389=0,"-",'IGM Paste'!I1389)</f>
        <v>-</v>
      </c>
      <c r="K1388" t="str">
        <f>IF('IGM Paste'!J1389=0,"-",'IGM Paste'!J1389)</f>
        <v>-</v>
      </c>
      <c r="L1388">
        <f>'IGM Paste'!K1389</f>
        <v>0</v>
      </c>
      <c r="M1388" s="20" t="str">
        <f>IF('IGM Paste'!R1389=0,"Flat",'IGM Paste'!R1389)</f>
        <v>Flat</v>
      </c>
      <c r="N1388" s="177">
        <f>'IGM Paste'!AH1389</f>
        <v>0</v>
      </c>
      <c r="O1388" s="403">
        <f>'IGM Paste'!O1389</f>
        <v>0</v>
      </c>
      <c r="P1388">
        <f>'IGM Paste'!BC1389</f>
        <v>0</v>
      </c>
    </row>
    <row r="1389" spans="1:16" x14ac:dyDescent="0.3">
      <c r="A1389" s="334">
        <f>'IGM Paste'!A1390</f>
        <v>0</v>
      </c>
      <c r="B1389">
        <f>'IGM Paste'!Y1390</f>
        <v>0</v>
      </c>
      <c r="C1389">
        <f>'IGM Paste'!C1390</f>
        <v>0</v>
      </c>
      <c r="D1389" s="4">
        <f>'IGM Paste'!D1390</f>
        <v>0</v>
      </c>
      <c r="E1389">
        <f>'IGM Paste'!E1390</f>
        <v>0</v>
      </c>
      <c r="F1389">
        <f>'IGM Paste'!AL1390</f>
        <v>0</v>
      </c>
      <c r="G1389" s="763">
        <f>'IGM Paste'!AB1390</f>
        <v>0</v>
      </c>
      <c r="H1389" s="5">
        <f>'IGM Paste'!F1390</f>
        <v>0</v>
      </c>
      <c r="I1389" t="str">
        <f>IF('IGM Paste'!H1390=0,"-",'IGM Paste'!H1390)</f>
        <v>-</v>
      </c>
      <c r="J1389" t="str">
        <f>IF('IGM Paste'!I1390=0,"-",'IGM Paste'!I1390)</f>
        <v>-</v>
      </c>
      <c r="K1389" t="str">
        <f>IF('IGM Paste'!J1390=0,"-",'IGM Paste'!J1390)</f>
        <v>-</v>
      </c>
      <c r="L1389">
        <f>'IGM Paste'!K1390</f>
        <v>0</v>
      </c>
      <c r="M1389" s="20" t="str">
        <f>IF('IGM Paste'!R1390=0,"Flat",'IGM Paste'!R1390)</f>
        <v>Flat</v>
      </c>
      <c r="N1389" s="177">
        <f>'IGM Paste'!AH1390</f>
        <v>0</v>
      </c>
      <c r="O1389" s="403">
        <f>'IGM Paste'!O1390</f>
        <v>0</v>
      </c>
      <c r="P1389">
        <f>'IGM Paste'!BC1390</f>
        <v>0</v>
      </c>
    </row>
    <row r="1390" spans="1:16" x14ac:dyDescent="0.3">
      <c r="A1390" s="334">
        <f>'IGM Paste'!A1391</f>
        <v>0</v>
      </c>
      <c r="B1390">
        <f>'IGM Paste'!Y1391</f>
        <v>0</v>
      </c>
      <c r="C1390">
        <f>'IGM Paste'!C1391</f>
        <v>0</v>
      </c>
      <c r="D1390" s="4">
        <f>'IGM Paste'!D1391</f>
        <v>0</v>
      </c>
      <c r="E1390">
        <f>'IGM Paste'!E1391</f>
        <v>0</v>
      </c>
      <c r="F1390">
        <f>'IGM Paste'!AL1391</f>
        <v>0</v>
      </c>
      <c r="G1390" s="763">
        <f>'IGM Paste'!AB1391</f>
        <v>0</v>
      </c>
      <c r="H1390" s="5">
        <f>'IGM Paste'!F1391</f>
        <v>0</v>
      </c>
      <c r="I1390" t="str">
        <f>IF('IGM Paste'!H1391=0,"-",'IGM Paste'!H1391)</f>
        <v>-</v>
      </c>
      <c r="J1390" t="str">
        <f>IF('IGM Paste'!I1391=0,"-",'IGM Paste'!I1391)</f>
        <v>-</v>
      </c>
      <c r="K1390" t="str">
        <f>IF('IGM Paste'!J1391=0,"-",'IGM Paste'!J1391)</f>
        <v>-</v>
      </c>
      <c r="L1390">
        <f>'IGM Paste'!K1391</f>
        <v>0</v>
      </c>
      <c r="M1390" s="20" t="str">
        <f>IF('IGM Paste'!R1391=0,"Flat",'IGM Paste'!R1391)</f>
        <v>Flat</v>
      </c>
      <c r="N1390" s="177">
        <f>'IGM Paste'!AH1391</f>
        <v>0</v>
      </c>
      <c r="O1390" s="403">
        <f>'IGM Paste'!O1391</f>
        <v>0</v>
      </c>
      <c r="P1390">
        <f>'IGM Paste'!BC1391</f>
        <v>0</v>
      </c>
    </row>
    <row r="1391" spans="1:16" x14ac:dyDescent="0.3">
      <c r="A1391" s="334">
        <f>'IGM Paste'!A1392</f>
        <v>0</v>
      </c>
      <c r="B1391">
        <f>'IGM Paste'!Y1392</f>
        <v>0</v>
      </c>
      <c r="C1391">
        <f>'IGM Paste'!C1392</f>
        <v>0</v>
      </c>
      <c r="D1391" s="4">
        <f>'IGM Paste'!D1392</f>
        <v>0</v>
      </c>
      <c r="E1391">
        <f>'IGM Paste'!E1392</f>
        <v>0</v>
      </c>
      <c r="F1391">
        <f>'IGM Paste'!AL1392</f>
        <v>0</v>
      </c>
      <c r="G1391" s="763">
        <f>'IGM Paste'!AB1392</f>
        <v>0</v>
      </c>
      <c r="H1391" s="5">
        <f>'IGM Paste'!F1392</f>
        <v>0</v>
      </c>
      <c r="I1391" t="str">
        <f>IF('IGM Paste'!H1392=0,"-",'IGM Paste'!H1392)</f>
        <v>-</v>
      </c>
      <c r="J1391" t="str">
        <f>IF('IGM Paste'!I1392=0,"-",'IGM Paste'!I1392)</f>
        <v>-</v>
      </c>
      <c r="K1391" t="str">
        <f>IF('IGM Paste'!J1392=0,"-",'IGM Paste'!J1392)</f>
        <v>-</v>
      </c>
      <c r="L1391">
        <f>'IGM Paste'!K1392</f>
        <v>0</v>
      </c>
      <c r="M1391" s="20" t="str">
        <f>IF('IGM Paste'!R1392=0,"Flat",'IGM Paste'!R1392)</f>
        <v>Flat</v>
      </c>
      <c r="N1391" s="177">
        <f>'IGM Paste'!AH1392</f>
        <v>0</v>
      </c>
      <c r="O1391" s="403">
        <f>'IGM Paste'!O1392</f>
        <v>0</v>
      </c>
      <c r="P1391">
        <f>'IGM Paste'!BC1392</f>
        <v>0</v>
      </c>
    </row>
    <row r="1392" spans="1:16" x14ac:dyDescent="0.3">
      <c r="A1392" s="334">
        <f>'IGM Paste'!A1393</f>
        <v>0</v>
      </c>
      <c r="B1392">
        <f>'IGM Paste'!Y1393</f>
        <v>0</v>
      </c>
      <c r="C1392">
        <f>'IGM Paste'!C1393</f>
        <v>0</v>
      </c>
      <c r="D1392" s="4">
        <f>'IGM Paste'!D1393</f>
        <v>0</v>
      </c>
      <c r="E1392">
        <f>'IGM Paste'!E1393</f>
        <v>0</v>
      </c>
      <c r="F1392">
        <f>'IGM Paste'!AL1393</f>
        <v>0</v>
      </c>
      <c r="G1392" s="763">
        <f>'IGM Paste'!AB1393</f>
        <v>0</v>
      </c>
      <c r="H1392" s="5">
        <f>'IGM Paste'!F1393</f>
        <v>0</v>
      </c>
      <c r="I1392" t="str">
        <f>IF('IGM Paste'!H1393=0,"-",'IGM Paste'!H1393)</f>
        <v>-</v>
      </c>
      <c r="J1392" t="str">
        <f>IF('IGM Paste'!I1393=0,"-",'IGM Paste'!I1393)</f>
        <v>-</v>
      </c>
      <c r="K1392" t="str">
        <f>IF('IGM Paste'!J1393=0,"-",'IGM Paste'!J1393)</f>
        <v>-</v>
      </c>
      <c r="L1392">
        <f>'IGM Paste'!K1393</f>
        <v>0</v>
      </c>
      <c r="M1392" s="20" t="str">
        <f>IF('IGM Paste'!R1393=0,"Flat",'IGM Paste'!R1393)</f>
        <v>Flat</v>
      </c>
      <c r="N1392" s="177">
        <f>'IGM Paste'!AH1393</f>
        <v>0</v>
      </c>
      <c r="O1392" s="403">
        <f>'IGM Paste'!O1393</f>
        <v>0</v>
      </c>
      <c r="P1392">
        <f>'IGM Paste'!BC1393</f>
        <v>0</v>
      </c>
    </row>
    <row r="1393" spans="1:16" x14ac:dyDescent="0.3">
      <c r="A1393" s="334">
        <f>'IGM Paste'!A1394</f>
        <v>0</v>
      </c>
      <c r="B1393">
        <f>'IGM Paste'!Y1394</f>
        <v>0</v>
      </c>
      <c r="C1393">
        <f>'IGM Paste'!C1394</f>
        <v>0</v>
      </c>
      <c r="D1393" s="4">
        <f>'IGM Paste'!D1394</f>
        <v>0</v>
      </c>
      <c r="E1393">
        <f>'IGM Paste'!E1394</f>
        <v>0</v>
      </c>
      <c r="F1393">
        <f>'IGM Paste'!AL1394</f>
        <v>0</v>
      </c>
      <c r="G1393" s="763">
        <f>'IGM Paste'!AB1394</f>
        <v>0</v>
      </c>
      <c r="H1393" s="5">
        <f>'IGM Paste'!F1394</f>
        <v>0</v>
      </c>
      <c r="I1393" t="str">
        <f>IF('IGM Paste'!H1394=0,"-",'IGM Paste'!H1394)</f>
        <v>-</v>
      </c>
      <c r="J1393" t="str">
        <f>IF('IGM Paste'!I1394=0,"-",'IGM Paste'!I1394)</f>
        <v>-</v>
      </c>
      <c r="K1393" t="str">
        <f>IF('IGM Paste'!J1394=0,"-",'IGM Paste'!J1394)</f>
        <v>-</v>
      </c>
      <c r="L1393">
        <f>'IGM Paste'!K1394</f>
        <v>0</v>
      </c>
      <c r="M1393" s="20" t="str">
        <f>IF('IGM Paste'!R1394=0,"Flat",'IGM Paste'!R1394)</f>
        <v>Flat</v>
      </c>
      <c r="N1393" s="177">
        <f>'IGM Paste'!AH1394</f>
        <v>0</v>
      </c>
      <c r="O1393" s="403">
        <f>'IGM Paste'!O1394</f>
        <v>0</v>
      </c>
      <c r="P1393">
        <f>'IGM Paste'!BC1394</f>
        <v>0</v>
      </c>
    </row>
    <row r="1394" spans="1:16" x14ac:dyDescent="0.3">
      <c r="A1394" s="334">
        <f>'IGM Paste'!A1395</f>
        <v>0</v>
      </c>
      <c r="B1394">
        <f>'IGM Paste'!Y1395</f>
        <v>0</v>
      </c>
      <c r="C1394">
        <f>'IGM Paste'!C1395</f>
        <v>0</v>
      </c>
      <c r="D1394" s="4">
        <f>'IGM Paste'!D1395</f>
        <v>0</v>
      </c>
      <c r="E1394">
        <f>'IGM Paste'!E1395</f>
        <v>0</v>
      </c>
      <c r="F1394">
        <f>'IGM Paste'!AL1395</f>
        <v>0</v>
      </c>
      <c r="G1394" s="763">
        <f>'IGM Paste'!AB1395</f>
        <v>0</v>
      </c>
      <c r="H1394" s="5">
        <f>'IGM Paste'!F1395</f>
        <v>0</v>
      </c>
      <c r="I1394" t="str">
        <f>IF('IGM Paste'!H1395=0,"-",'IGM Paste'!H1395)</f>
        <v>-</v>
      </c>
      <c r="J1394" t="str">
        <f>IF('IGM Paste'!I1395=0,"-",'IGM Paste'!I1395)</f>
        <v>-</v>
      </c>
      <c r="K1394" t="str">
        <f>IF('IGM Paste'!J1395=0,"-",'IGM Paste'!J1395)</f>
        <v>-</v>
      </c>
      <c r="L1394">
        <f>'IGM Paste'!K1395</f>
        <v>0</v>
      </c>
      <c r="M1394" s="20" t="str">
        <f>IF('IGM Paste'!R1395=0,"Flat",'IGM Paste'!R1395)</f>
        <v>Flat</v>
      </c>
      <c r="N1394" s="177">
        <f>'IGM Paste'!AH1395</f>
        <v>0</v>
      </c>
      <c r="O1394" s="403">
        <f>'IGM Paste'!O1395</f>
        <v>0</v>
      </c>
      <c r="P1394">
        <f>'IGM Paste'!BC1395</f>
        <v>0</v>
      </c>
    </row>
    <row r="1395" spans="1:16" x14ac:dyDescent="0.3">
      <c r="A1395" s="334">
        <f>'IGM Paste'!A1396</f>
        <v>0</v>
      </c>
      <c r="B1395">
        <f>'IGM Paste'!Y1396</f>
        <v>0</v>
      </c>
      <c r="C1395">
        <f>'IGM Paste'!C1396</f>
        <v>0</v>
      </c>
      <c r="D1395" s="4">
        <f>'IGM Paste'!D1396</f>
        <v>0</v>
      </c>
      <c r="E1395">
        <f>'IGM Paste'!E1396</f>
        <v>0</v>
      </c>
      <c r="F1395">
        <f>'IGM Paste'!AL1396</f>
        <v>0</v>
      </c>
      <c r="G1395" s="763">
        <f>'IGM Paste'!AB1396</f>
        <v>0</v>
      </c>
      <c r="H1395" s="5">
        <f>'IGM Paste'!F1396</f>
        <v>0</v>
      </c>
      <c r="I1395" t="str">
        <f>IF('IGM Paste'!H1396=0,"-",'IGM Paste'!H1396)</f>
        <v>-</v>
      </c>
      <c r="J1395" t="str">
        <f>IF('IGM Paste'!I1396=0,"-",'IGM Paste'!I1396)</f>
        <v>-</v>
      </c>
      <c r="K1395" t="str">
        <f>IF('IGM Paste'!J1396=0,"-",'IGM Paste'!J1396)</f>
        <v>-</v>
      </c>
      <c r="L1395">
        <f>'IGM Paste'!K1396</f>
        <v>0</v>
      </c>
      <c r="M1395" s="20" t="str">
        <f>IF('IGM Paste'!R1396=0,"Flat",'IGM Paste'!R1396)</f>
        <v>Flat</v>
      </c>
      <c r="N1395" s="177">
        <f>'IGM Paste'!AH1396</f>
        <v>0</v>
      </c>
      <c r="O1395" s="403">
        <f>'IGM Paste'!O1396</f>
        <v>0</v>
      </c>
      <c r="P1395">
        <f>'IGM Paste'!BC1396</f>
        <v>0</v>
      </c>
    </row>
    <row r="1396" spans="1:16" x14ac:dyDescent="0.3">
      <c r="A1396" s="334">
        <f>'IGM Paste'!A1397</f>
        <v>0</v>
      </c>
      <c r="B1396">
        <f>'IGM Paste'!Y1397</f>
        <v>0</v>
      </c>
      <c r="C1396">
        <f>'IGM Paste'!C1397</f>
        <v>0</v>
      </c>
      <c r="D1396" s="4">
        <f>'IGM Paste'!D1397</f>
        <v>0</v>
      </c>
      <c r="E1396">
        <f>'IGM Paste'!E1397</f>
        <v>0</v>
      </c>
      <c r="F1396">
        <f>'IGM Paste'!AL1397</f>
        <v>0</v>
      </c>
      <c r="G1396" s="763">
        <f>'IGM Paste'!AB1397</f>
        <v>0</v>
      </c>
      <c r="H1396" s="5">
        <f>'IGM Paste'!F1397</f>
        <v>0</v>
      </c>
      <c r="I1396" t="str">
        <f>IF('IGM Paste'!H1397=0,"-",'IGM Paste'!H1397)</f>
        <v>-</v>
      </c>
      <c r="J1396" t="str">
        <f>IF('IGM Paste'!I1397=0,"-",'IGM Paste'!I1397)</f>
        <v>-</v>
      </c>
      <c r="K1396" t="str">
        <f>IF('IGM Paste'!J1397=0,"-",'IGM Paste'!J1397)</f>
        <v>-</v>
      </c>
      <c r="L1396">
        <f>'IGM Paste'!K1397</f>
        <v>0</v>
      </c>
      <c r="M1396" s="20" t="str">
        <f>IF('IGM Paste'!R1397=0,"Flat",'IGM Paste'!R1397)</f>
        <v>Flat</v>
      </c>
      <c r="N1396" s="177">
        <f>'IGM Paste'!AH1397</f>
        <v>0</v>
      </c>
      <c r="O1396" s="403">
        <f>'IGM Paste'!O1397</f>
        <v>0</v>
      </c>
      <c r="P1396">
        <f>'IGM Paste'!BC1397</f>
        <v>0</v>
      </c>
    </row>
    <row r="1397" spans="1:16" x14ac:dyDescent="0.3">
      <c r="A1397" s="334">
        <f>'IGM Paste'!A1398</f>
        <v>0</v>
      </c>
      <c r="B1397">
        <f>'IGM Paste'!Y1398</f>
        <v>0</v>
      </c>
      <c r="C1397">
        <f>'IGM Paste'!C1398</f>
        <v>0</v>
      </c>
      <c r="D1397" s="4">
        <f>'IGM Paste'!D1398</f>
        <v>0</v>
      </c>
      <c r="E1397">
        <f>'IGM Paste'!E1398</f>
        <v>0</v>
      </c>
      <c r="F1397">
        <f>'IGM Paste'!AL1398</f>
        <v>0</v>
      </c>
      <c r="G1397" s="763">
        <f>'IGM Paste'!AB1398</f>
        <v>0</v>
      </c>
      <c r="H1397" s="5">
        <f>'IGM Paste'!F1398</f>
        <v>0</v>
      </c>
      <c r="I1397" t="str">
        <f>IF('IGM Paste'!H1398=0,"-",'IGM Paste'!H1398)</f>
        <v>-</v>
      </c>
      <c r="J1397" t="str">
        <f>IF('IGM Paste'!I1398=0,"-",'IGM Paste'!I1398)</f>
        <v>-</v>
      </c>
      <c r="K1397" t="str">
        <f>IF('IGM Paste'!J1398=0,"-",'IGM Paste'!J1398)</f>
        <v>-</v>
      </c>
      <c r="L1397">
        <f>'IGM Paste'!K1398</f>
        <v>0</v>
      </c>
      <c r="M1397" s="20" t="str">
        <f>IF('IGM Paste'!R1398=0,"Flat",'IGM Paste'!R1398)</f>
        <v>Flat</v>
      </c>
      <c r="N1397" s="177">
        <f>'IGM Paste'!AH1398</f>
        <v>0</v>
      </c>
      <c r="O1397" s="403">
        <f>'IGM Paste'!O1398</f>
        <v>0</v>
      </c>
      <c r="P1397">
        <f>'IGM Paste'!BC1398</f>
        <v>0</v>
      </c>
    </row>
    <row r="1398" spans="1:16" x14ac:dyDescent="0.3">
      <c r="A1398" s="334">
        <f>'IGM Paste'!A1399</f>
        <v>0</v>
      </c>
      <c r="B1398">
        <f>'IGM Paste'!Y1399</f>
        <v>0</v>
      </c>
      <c r="C1398">
        <f>'IGM Paste'!C1399</f>
        <v>0</v>
      </c>
      <c r="D1398" s="4">
        <f>'IGM Paste'!D1399</f>
        <v>0</v>
      </c>
      <c r="E1398">
        <f>'IGM Paste'!E1399</f>
        <v>0</v>
      </c>
      <c r="F1398">
        <f>'IGM Paste'!AL1399</f>
        <v>0</v>
      </c>
      <c r="G1398" s="763">
        <f>'IGM Paste'!AB1399</f>
        <v>0</v>
      </c>
      <c r="H1398" s="5">
        <f>'IGM Paste'!F1399</f>
        <v>0</v>
      </c>
      <c r="I1398" t="str">
        <f>IF('IGM Paste'!H1399=0,"-",'IGM Paste'!H1399)</f>
        <v>-</v>
      </c>
      <c r="J1398" t="str">
        <f>IF('IGM Paste'!I1399=0,"-",'IGM Paste'!I1399)</f>
        <v>-</v>
      </c>
      <c r="K1398" t="str">
        <f>IF('IGM Paste'!J1399=0,"-",'IGM Paste'!J1399)</f>
        <v>-</v>
      </c>
      <c r="L1398">
        <f>'IGM Paste'!K1399</f>
        <v>0</v>
      </c>
      <c r="M1398" s="20" t="str">
        <f>IF('IGM Paste'!R1399=0,"Flat",'IGM Paste'!R1399)</f>
        <v>Flat</v>
      </c>
      <c r="N1398" s="177">
        <f>'IGM Paste'!AH1399</f>
        <v>0</v>
      </c>
      <c r="O1398" s="403">
        <f>'IGM Paste'!O1399</f>
        <v>0</v>
      </c>
      <c r="P1398">
        <f>'IGM Paste'!BC1399</f>
        <v>0</v>
      </c>
    </row>
    <row r="1399" spans="1:16" x14ac:dyDescent="0.3">
      <c r="A1399" s="334">
        <f>'IGM Paste'!A1400</f>
        <v>0</v>
      </c>
      <c r="B1399">
        <f>'IGM Paste'!Y1400</f>
        <v>0</v>
      </c>
      <c r="C1399">
        <f>'IGM Paste'!C1400</f>
        <v>0</v>
      </c>
      <c r="D1399" s="4">
        <f>'IGM Paste'!D1400</f>
        <v>0</v>
      </c>
      <c r="E1399">
        <f>'IGM Paste'!E1400</f>
        <v>0</v>
      </c>
      <c r="F1399">
        <f>'IGM Paste'!AL1400</f>
        <v>0</v>
      </c>
      <c r="G1399" s="763">
        <f>'IGM Paste'!AB1400</f>
        <v>0</v>
      </c>
      <c r="H1399" s="5">
        <f>'IGM Paste'!F1400</f>
        <v>0</v>
      </c>
      <c r="I1399" t="str">
        <f>IF('IGM Paste'!H1400=0,"-",'IGM Paste'!H1400)</f>
        <v>-</v>
      </c>
      <c r="J1399" t="str">
        <f>IF('IGM Paste'!I1400=0,"-",'IGM Paste'!I1400)</f>
        <v>-</v>
      </c>
      <c r="K1399" t="str">
        <f>IF('IGM Paste'!J1400=0,"-",'IGM Paste'!J1400)</f>
        <v>-</v>
      </c>
      <c r="L1399">
        <f>'IGM Paste'!K1400</f>
        <v>0</v>
      </c>
      <c r="M1399" s="20" t="str">
        <f>IF('IGM Paste'!R1400=0,"Flat",'IGM Paste'!R1400)</f>
        <v>Flat</v>
      </c>
      <c r="N1399" s="177">
        <f>'IGM Paste'!AH1400</f>
        <v>0</v>
      </c>
      <c r="O1399" s="403">
        <f>'IGM Paste'!O1400</f>
        <v>0</v>
      </c>
      <c r="P1399">
        <f>'IGM Paste'!BC1400</f>
        <v>0</v>
      </c>
    </row>
    <row r="1400" spans="1:16" x14ac:dyDescent="0.3">
      <c r="A1400" s="334">
        <f>'IGM Paste'!A1401</f>
        <v>0</v>
      </c>
      <c r="B1400">
        <f>'IGM Paste'!Y1401</f>
        <v>0</v>
      </c>
      <c r="C1400">
        <f>'IGM Paste'!C1401</f>
        <v>0</v>
      </c>
      <c r="D1400" s="4">
        <f>'IGM Paste'!D1401</f>
        <v>0</v>
      </c>
      <c r="E1400">
        <f>'IGM Paste'!E1401</f>
        <v>0</v>
      </c>
      <c r="F1400">
        <f>'IGM Paste'!AL1401</f>
        <v>0</v>
      </c>
      <c r="G1400" s="763">
        <f>'IGM Paste'!AB1401</f>
        <v>0</v>
      </c>
      <c r="H1400" s="5">
        <f>'IGM Paste'!F1401</f>
        <v>0</v>
      </c>
      <c r="I1400" t="str">
        <f>IF('IGM Paste'!H1401=0,"-",'IGM Paste'!H1401)</f>
        <v>-</v>
      </c>
      <c r="J1400" t="str">
        <f>IF('IGM Paste'!I1401=0,"-",'IGM Paste'!I1401)</f>
        <v>-</v>
      </c>
      <c r="K1400" t="str">
        <f>IF('IGM Paste'!J1401=0,"-",'IGM Paste'!J1401)</f>
        <v>-</v>
      </c>
      <c r="L1400">
        <f>'IGM Paste'!K1401</f>
        <v>0</v>
      </c>
      <c r="M1400" s="20" t="str">
        <f>IF('IGM Paste'!R1401=0,"Flat",'IGM Paste'!R1401)</f>
        <v>Flat</v>
      </c>
      <c r="N1400" s="177">
        <f>'IGM Paste'!AH1401</f>
        <v>0</v>
      </c>
      <c r="O1400" s="403">
        <f>'IGM Paste'!O1401</f>
        <v>0</v>
      </c>
      <c r="P1400">
        <f>'IGM Paste'!BC1401</f>
        <v>0</v>
      </c>
    </row>
    <row r="1401" spans="1:16" x14ac:dyDescent="0.3">
      <c r="A1401" s="334">
        <f>'IGM Paste'!A1402</f>
        <v>0</v>
      </c>
      <c r="B1401">
        <f>'IGM Paste'!Y1402</f>
        <v>0</v>
      </c>
      <c r="C1401">
        <f>'IGM Paste'!C1402</f>
        <v>0</v>
      </c>
      <c r="D1401" s="4">
        <f>'IGM Paste'!D1402</f>
        <v>0</v>
      </c>
      <c r="E1401">
        <f>'IGM Paste'!E1402</f>
        <v>0</v>
      </c>
      <c r="F1401">
        <f>'IGM Paste'!AL1402</f>
        <v>0</v>
      </c>
      <c r="G1401" s="763">
        <f>'IGM Paste'!AB1402</f>
        <v>0</v>
      </c>
      <c r="H1401" s="5">
        <f>'IGM Paste'!F1402</f>
        <v>0</v>
      </c>
      <c r="I1401" t="str">
        <f>IF('IGM Paste'!H1402=0,"-",'IGM Paste'!H1402)</f>
        <v>-</v>
      </c>
      <c r="J1401" t="str">
        <f>IF('IGM Paste'!I1402=0,"-",'IGM Paste'!I1402)</f>
        <v>-</v>
      </c>
      <c r="K1401" t="str">
        <f>IF('IGM Paste'!J1402=0,"-",'IGM Paste'!J1402)</f>
        <v>-</v>
      </c>
      <c r="L1401">
        <f>'IGM Paste'!K1402</f>
        <v>0</v>
      </c>
      <c r="M1401" s="20" t="str">
        <f>IF('IGM Paste'!R1402=0,"Flat",'IGM Paste'!R1402)</f>
        <v>Flat</v>
      </c>
      <c r="N1401" s="177">
        <f>'IGM Paste'!AH1402</f>
        <v>0</v>
      </c>
      <c r="O1401" s="403">
        <f>'IGM Paste'!O1402</f>
        <v>0</v>
      </c>
      <c r="P1401">
        <f>'IGM Paste'!BC1402</f>
        <v>0</v>
      </c>
    </row>
    <row r="1402" spans="1:16" x14ac:dyDescent="0.3">
      <c r="A1402" s="334">
        <f>'IGM Paste'!A1403</f>
        <v>0</v>
      </c>
      <c r="B1402">
        <f>'IGM Paste'!Y1403</f>
        <v>0</v>
      </c>
      <c r="C1402">
        <f>'IGM Paste'!C1403</f>
        <v>0</v>
      </c>
      <c r="D1402" s="4">
        <f>'IGM Paste'!D1403</f>
        <v>0</v>
      </c>
      <c r="E1402">
        <f>'IGM Paste'!E1403</f>
        <v>0</v>
      </c>
      <c r="F1402">
        <f>'IGM Paste'!AL1403</f>
        <v>0</v>
      </c>
      <c r="G1402" s="763">
        <f>'IGM Paste'!AB1403</f>
        <v>0</v>
      </c>
      <c r="H1402" s="5">
        <f>'IGM Paste'!F1403</f>
        <v>0</v>
      </c>
      <c r="I1402" t="str">
        <f>IF('IGM Paste'!H1403=0,"-",'IGM Paste'!H1403)</f>
        <v>-</v>
      </c>
      <c r="J1402" t="str">
        <f>IF('IGM Paste'!I1403=0,"-",'IGM Paste'!I1403)</f>
        <v>-</v>
      </c>
      <c r="K1402" t="str">
        <f>IF('IGM Paste'!J1403=0,"-",'IGM Paste'!J1403)</f>
        <v>-</v>
      </c>
      <c r="L1402">
        <f>'IGM Paste'!K1403</f>
        <v>0</v>
      </c>
      <c r="M1402" s="20" t="str">
        <f>IF('IGM Paste'!R1403=0,"Flat",'IGM Paste'!R1403)</f>
        <v>Flat</v>
      </c>
      <c r="N1402" s="177">
        <f>'IGM Paste'!AH1403</f>
        <v>0</v>
      </c>
      <c r="O1402" s="403">
        <f>'IGM Paste'!O1403</f>
        <v>0</v>
      </c>
      <c r="P1402">
        <f>'IGM Paste'!BC1403</f>
        <v>0</v>
      </c>
    </row>
    <row r="1403" spans="1:16" x14ac:dyDescent="0.3">
      <c r="A1403" s="334">
        <f>'IGM Paste'!A1404</f>
        <v>0</v>
      </c>
      <c r="B1403">
        <f>'IGM Paste'!Y1404</f>
        <v>0</v>
      </c>
      <c r="C1403">
        <f>'IGM Paste'!C1404</f>
        <v>0</v>
      </c>
      <c r="D1403" s="4">
        <f>'IGM Paste'!D1404</f>
        <v>0</v>
      </c>
      <c r="E1403">
        <f>'IGM Paste'!E1404</f>
        <v>0</v>
      </c>
      <c r="F1403">
        <f>'IGM Paste'!AL1404</f>
        <v>0</v>
      </c>
      <c r="G1403" s="763">
        <f>'IGM Paste'!AB1404</f>
        <v>0</v>
      </c>
      <c r="H1403" s="5">
        <f>'IGM Paste'!F1404</f>
        <v>0</v>
      </c>
      <c r="I1403" t="str">
        <f>IF('IGM Paste'!H1404=0,"-",'IGM Paste'!H1404)</f>
        <v>-</v>
      </c>
      <c r="J1403" t="str">
        <f>IF('IGM Paste'!I1404=0,"-",'IGM Paste'!I1404)</f>
        <v>-</v>
      </c>
      <c r="K1403" t="str">
        <f>IF('IGM Paste'!J1404=0,"-",'IGM Paste'!J1404)</f>
        <v>-</v>
      </c>
      <c r="L1403">
        <f>'IGM Paste'!K1404</f>
        <v>0</v>
      </c>
      <c r="M1403" s="20" t="str">
        <f>IF('IGM Paste'!R1404=0,"Flat",'IGM Paste'!R1404)</f>
        <v>Flat</v>
      </c>
      <c r="N1403" s="177">
        <f>'IGM Paste'!AH1404</f>
        <v>0</v>
      </c>
      <c r="O1403" s="403">
        <f>'IGM Paste'!O1404</f>
        <v>0</v>
      </c>
      <c r="P1403">
        <f>'IGM Paste'!BC1404</f>
        <v>0</v>
      </c>
    </row>
    <row r="1404" spans="1:16" x14ac:dyDescent="0.3">
      <c r="A1404" s="334">
        <f>'IGM Paste'!A1405</f>
        <v>0</v>
      </c>
      <c r="B1404">
        <f>'IGM Paste'!Y1405</f>
        <v>0</v>
      </c>
      <c r="C1404">
        <f>'IGM Paste'!C1405</f>
        <v>0</v>
      </c>
      <c r="D1404" s="4">
        <f>'IGM Paste'!D1405</f>
        <v>0</v>
      </c>
      <c r="E1404">
        <f>'IGM Paste'!E1405</f>
        <v>0</v>
      </c>
      <c r="F1404">
        <f>'IGM Paste'!AL1405</f>
        <v>0</v>
      </c>
      <c r="G1404" s="763">
        <f>'IGM Paste'!AB1405</f>
        <v>0</v>
      </c>
      <c r="H1404" s="5">
        <f>'IGM Paste'!F1405</f>
        <v>0</v>
      </c>
      <c r="I1404" t="str">
        <f>IF('IGM Paste'!H1405=0,"-",'IGM Paste'!H1405)</f>
        <v>-</v>
      </c>
      <c r="J1404" t="str">
        <f>IF('IGM Paste'!I1405=0,"-",'IGM Paste'!I1405)</f>
        <v>-</v>
      </c>
      <c r="K1404" t="str">
        <f>IF('IGM Paste'!J1405=0,"-",'IGM Paste'!J1405)</f>
        <v>-</v>
      </c>
      <c r="L1404">
        <f>'IGM Paste'!K1405</f>
        <v>0</v>
      </c>
      <c r="M1404" s="20" t="str">
        <f>IF('IGM Paste'!R1405=0,"Flat",'IGM Paste'!R1405)</f>
        <v>Flat</v>
      </c>
      <c r="N1404" s="177">
        <f>'IGM Paste'!AH1405</f>
        <v>0</v>
      </c>
      <c r="O1404" s="403">
        <f>'IGM Paste'!O1405</f>
        <v>0</v>
      </c>
      <c r="P1404">
        <f>'IGM Paste'!BC1405</f>
        <v>0</v>
      </c>
    </row>
    <row r="1405" spans="1:16" x14ac:dyDescent="0.3">
      <c r="A1405" s="334">
        <f>'IGM Paste'!A1406</f>
        <v>0</v>
      </c>
      <c r="B1405">
        <f>'IGM Paste'!Y1406</f>
        <v>0</v>
      </c>
      <c r="C1405">
        <f>'IGM Paste'!C1406</f>
        <v>0</v>
      </c>
      <c r="D1405" s="4">
        <f>'IGM Paste'!D1406</f>
        <v>0</v>
      </c>
      <c r="E1405">
        <f>'IGM Paste'!E1406</f>
        <v>0</v>
      </c>
      <c r="F1405">
        <f>'IGM Paste'!AL1406</f>
        <v>0</v>
      </c>
      <c r="G1405" s="763">
        <f>'IGM Paste'!AB1406</f>
        <v>0</v>
      </c>
      <c r="H1405" s="5">
        <f>'IGM Paste'!F1406</f>
        <v>0</v>
      </c>
      <c r="I1405" t="str">
        <f>IF('IGM Paste'!H1406=0,"-",'IGM Paste'!H1406)</f>
        <v>-</v>
      </c>
      <c r="J1405" t="str">
        <f>IF('IGM Paste'!I1406=0,"-",'IGM Paste'!I1406)</f>
        <v>-</v>
      </c>
      <c r="K1405" t="str">
        <f>IF('IGM Paste'!J1406=0,"-",'IGM Paste'!J1406)</f>
        <v>-</v>
      </c>
      <c r="L1405">
        <f>'IGM Paste'!K1406</f>
        <v>0</v>
      </c>
      <c r="M1405" s="20" t="str">
        <f>IF('IGM Paste'!R1406=0,"Flat",'IGM Paste'!R1406)</f>
        <v>Flat</v>
      </c>
      <c r="N1405" s="177">
        <f>'IGM Paste'!AH1406</f>
        <v>0</v>
      </c>
      <c r="O1405" s="403">
        <f>'IGM Paste'!O1406</f>
        <v>0</v>
      </c>
      <c r="P1405">
        <f>'IGM Paste'!BC1406</f>
        <v>0</v>
      </c>
    </row>
    <row r="1406" spans="1:16" x14ac:dyDescent="0.3">
      <c r="A1406" s="334">
        <f>'IGM Paste'!A1407</f>
        <v>0</v>
      </c>
      <c r="B1406">
        <f>'IGM Paste'!Y1407</f>
        <v>0</v>
      </c>
      <c r="C1406">
        <f>'IGM Paste'!C1407</f>
        <v>0</v>
      </c>
      <c r="D1406" s="4">
        <f>'IGM Paste'!D1407</f>
        <v>0</v>
      </c>
      <c r="E1406">
        <f>'IGM Paste'!E1407</f>
        <v>0</v>
      </c>
      <c r="F1406">
        <f>'IGM Paste'!AL1407</f>
        <v>0</v>
      </c>
      <c r="G1406" s="763">
        <f>'IGM Paste'!AB1407</f>
        <v>0</v>
      </c>
      <c r="H1406" s="5">
        <f>'IGM Paste'!F1407</f>
        <v>0</v>
      </c>
      <c r="I1406" t="str">
        <f>IF('IGM Paste'!H1407=0,"-",'IGM Paste'!H1407)</f>
        <v>-</v>
      </c>
      <c r="J1406" t="str">
        <f>IF('IGM Paste'!I1407=0,"-",'IGM Paste'!I1407)</f>
        <v>-</v>
      </c>
      <c r="K1406" t="str">
        <f>IF('IGM Paste'!J1407=0,"-",'IGM Paste'!J1407)</f>
        <v>-</v>
      </c>
      <c r="L1406">
        <f>'IGM Paste'!K1407</f>
        <v>0</v>
      </c>
      <c r="M1406" s="20" t="str">
        <f>IF('IGM Paste'!R1407=0,"Flat",'IGM Paste'!R1407)</f>
        <v>Flat</v>
      </c>
      <c r="N1406" s="177">
        <f>'IGM Paste'!AH1407</f>
        <v>0</v>
      </c>
      <c r="O1406" s="403">
        <f>'IGM Paste'!O1407</f>
        <v>0</v>
      </c>
      <c r="P1406">
        <f>'IGM Paste'!BC1407</f>
        <v>0</v>
      </c>
    </row>
    <row r="1407" spans="1:16" x14ac:dyDescent="0.3">
      <c r="A1407" s="334">
        <f>'IGM Paste'!A1408</f>
        <v>0</v>
      </c>
      <c r="B1407">
        <f>'IGM Paste'!Y1408</f>
        <v>0</v>
      </c>
      <c r="C1407">
        <f>'IGM Paste'!C1408</f>
        <v>0</v>
      </c>
      <c r="D1407" s="4">
        <f>'IGM Paste'!D1408</f>
        <v>0</v>
      </c>
      <c r="E1407">
        <f>'IGM Paste'!E1408</f>
        <v>0</v>
      </c>
      <c r="F1407">
        <f>'IGM Paste'!AL1408</f>
        <v>0</v>
      </c>
      <c r="G1407" s="763">
        <f>'IGM Paste'!AB1408</f>
        <v>0</v>
      </c>
      <c r="H1407" s="5">
        <f>'IGM Paste'!F1408</f>
        <v>0</v>
      </c>
      <c r="I1407" t="str">
        <f>IF('IGM Paste'!H1408=0,"-",'IGM Paste'!H1408)</f>
        <v>-</v>
      </c>
      <c r="J1407" t="str">
        <f>IF('IGM Paste'!I1408=0,"-",'IGM Paste'!I1408)</f>
        <v>-</v>
      </c>
      <c r="K1407" t="str">
        <f>IF('IGM Paste'!J1408=0,"-",'IGM Paste'!J1408)</f>
        <v>-</v>
      </c>
      <c r="L1407">
        <f>'IGM Paste'!K1408</f>
        <v>0</v>
      </c>
      <c r="M1407" s="20" t="str">
        <f>IF('IGM Paste'!R1408=0,"Flat",'IGM Paste'!R1408)</f>
        <v>Flat</v>
      </c>
      <c r="N1407" s="177">
        <f>'IGM Paste'!AH1408</f>
        <v>0</v>
      </c>
      <c r="O1407" s="403">
        <f>'IGM Paste'!O1408</f>
        <v>0</v>
      </c>
      <c r="P1407">
        <f>'IGM Paste'!BC1408</f>
        <v>0</v>
      </c>
    </row>
    <row r="1408" spans="1:16" x14ac:dyDescent="0.3">
      <c r="A1408" s="334">
        <f>'IGM Paste'!A1409</f>
        <v>0</v>
      </c>
      <c r="B1408">
        <f>'IGM Paste'!Y1409</f>
        <v>0</v>
      </c>
      <c r="C1408">
        <f>'IGM Paste'!C1409</f>
        <v>0</v>
      </c>
      <c r="D1408" s="4">
        <f>'IGM Paste'!D1409</f>
        <v>0</v>
      </c>
      <c r="E1408">
        <f>'IGM Paste'!E1409</f>
        <v>0</v>
      </c>
      <c r="F1408">
        <f>'IGM Paste'!AL1409</f>
        <v>0</v>
      </c>
      <c r="G1408" s="763">
        <f>'IGM Paste'!AB1409</f>
        <v>0</v>
      </c>
      <c r="H1408" s="5">
        <f>'IGM Paste'!F1409</f>
        <v>0</v>
      </c>
      <c r="I1408" t="str">
        <f>IF('IGM Paste'!H1409=0,"-",'IGM Paste'!H1409)</f>
        <v>-</v>
      </c>
      <c r="J1408" t="str">
        <f>IF('IGM Paste'!I1409=0,"-",'IGM Paste'!I1409)</f>
        <v>-</v>
      </c>
      <c r="K1408" t="str">
        <f>IF('IGM Paste'!J1409=0,"-",'IGM Paste'!J1409)</f>
        <v>-</v>
      </c>
      <c r="L1408">
        <f>'IGM Paste'!K1409</f>
        <v>0</v>
      </c>
      <c r="M1408" s="20" t="str">
        <f>IF('IGM Paste'!R1409=0,"Flat",'IGM Paste'!R1409)</f>
        <v>Flat</v>
      </c>
      <c r="N1408" s="177">
        <f>'IGM Paste'!AH1409</f>
        <v>0</v>
      </c>
      <c r="O1408" s="403">
        <f>'IGM Paste'!O1409</f>
        <v>0</v>
      </c>
      <c r="P1408">
        <f>'IGM Paste'!BC1409</f>
        <v>0</v>
      </c>
    </row>
    <row r="1409" spans="1:16" x14ac:dyDescent="0.3">
      <c r="A1409" s="334">
        <f>'IGM Paste'!A1410</f>
        <v>0</v>
      </c>
      <c r="B1409">
        <f>'IGM Paste'!Y1410</f>
        <v>0</v>
      </c>
      <c r="C1409">
        <f>'IGM Paste'!C1410</f>
        <v>0</v>
      </c>
      <c r="D1409" s="4">
        <f>'IGM Paste'!D1410</f>
        <v>0</v>
      </c>
      <c r="E1409">
        <f>'IGM Paste'!E1410</f>
        <v>0</v>
      </c>
      <c r="F1409">
        <f>'IGM Paste'!AL1410</f>
        <v>0</v>
      </c>
      <c r="G1409" s="763">
        <f>'IGM Paste'!AB1410</f>
        <v>0</v>
      </c>
      <c r="H1409" s="5">
        <f>'IGM Paste'!F1410</f>
        <v>0</v>
      </c>
      <c r="I1409" t="str">
        <f>IF('IGM Paste'!H1410=0,"-",'IGM Paste'!H1410)</f>
        <v>-</v>
      </c>
      <c r="J1409" t="str">
        <f>IF('IGM Paste'!I1410=0,"-",'IGM Paste'!I1410)</f>
        <v>-</v>
      </c>
      <c r="K1409" t="str">
        <f>IF('IGM Paste'!J1410=0,"-",'IGM Paste'!J1410)</f>
        <v>-</v>
      </c>
      <c r="L1409">
        <f>'IGM Paste'!K1410</f>
        <v>0</v>
      </c>
      <c r="M1409" s="20" t="str">
        <f>IF('IGM Paste'!R1410=0,"Flat",'IGM Paste'!R1410)</f>
        <v>Flat</v>
      </c>
      <c r="N1409" s="177">
        <f>'IGM Paste'!AH1410</f>
        <v>0</v>
      </c>
      <c r="O1409" s="403">
        <f>'IGM Paste'!O1410</f>
        <v>0</v>
      </c>
      <c r="P1409">
        <f>'IGM Paste'!BC1410</f>
        <v>0</v>
      </c>
    </row>
    <row r="1410" spans="1:16" x14ac:dyDescent="0.3">
      <c r="A1410" s="334">
        <f>'IGM Paste'!A1411</f>
        <v>0</v>
      </c>
      <c r="B1410">
        <f>'IGM Paste'!Y1411</f>
        <v>0</v>
      </c>
      <c r="C1410">
        <f>'IGM Paste'!C1411</f>
        <v>0</v>
      </c>
      <c r="D1410" s="4">
        <f>'IGM Paste'!D1411</f>
        <v>0</v>
      </c>
      <c r="E1410">
        <f>'IGM Paste'!E1411</f>
        <v>0</v>
      </c>
      <c r="F1410">
        <f>'IGM Paste'!AL1411</f>
        <v>0</v>
      </c>
      <c r="G1410" s="763">
        <f>'IGM Paste'!AB1411</f>
        <v>0</v>
      </c>
      <c r="H1410" s="5">
        <f>'IGM Paste'!F1411</f>
        <v>0</v>
      </c>
      <c r="I1410" t="str">
        <f>IF('IGM Paste'!H1411=0,"-",'IGM Paste'!H1411)</f>
        <v>-</v>
      </c>
      <c r="J1410" t="str">
        <f>IF('IGM Paste'!I1411=0,"-",'IGM Paste'!I1411)</f>
        <v>-</v>
      </c>
      <c r="K1410" t="str">
        <f>IF('IGM Paste'!J1411=0,"-",'IGM Paste'!J1411)</f>
        <v>-</v>
      </c>
      <c r="L1410">
        <f>'IGM Paste'!K1411</f>
        <v>0</v>
      </c>
      <c r="M1410" s="20" t="str">
        <f>IF('IGM Paste'!R1411=0,"Flat",'IGM Paste'!R1411)</f>
        <v>Flat</v>
      </c>
      <c r="N1410" s="177">
        <f>'IGM Paste'!AH1411</f>
        <v>0</v>
      </c>
      <c r="O1410" s="403">
        <f>'IGM Paste'!O1411</f>
        <v>0</v>
      </c>
      <c r="P1410">
        <f>'IGM Paste'!BC1411</f>
        <v>0</v>
      </c>
    </row>
    <row r="1411" spans="1:16" x14ac:dyDescent="0.3">
      <c r="A1411" s="334">
        <f>'IGM Paste'!A1412</f>
        <v>0</v>
      </c>
      <c r="B1411">
        <f>'IGM Paste'!Y1412</f>
        <v>0</v>
      </c>
      <c r="C1411">
        <f>'IGM Paste'!C1412</f>
        <v>0</v>
      </c>
      <c r="D1411" s="4">
        <f>'IGM Paste'!D1412</f>
        <v>0</v>
      </c>
      <c r="E1411">
        <f>'IGM Paste'!E1412</f>
        <v>0</v>
      </c>
      <c r="F1411">
        <f>'IGM Paste'!AL1412</f>
        <v>0</v>
      </c>
      <c r="G1411" s="763">
        <f>'IGM Paste'!AB1412</f>
        <v>0</v>
      </c>
      <c r="H1411" s="5">
        <f>'IGM Paste'!F1412</f>
        <v>0</v>
      </c>
      <c r="I1411" t="str">
        <f>IF('IGM Paste'!H1412=0,"-",'IGM Paste'!H1412)</f>
        <v>-</v>
      </c>
      <c r="J1411" t="str">
        <f>IF('IGM Paste'!I1412=0,"-",'IGM Paste'!I1412)</f>
        <v>-</v>
      </c>
      <c r="K1411" t="str">
        <f>IF('IGM Paste'!J1412=0,"-",'IGM Paste'!J1412)</f>
        <v>-</v>
      </c>
      <c r="L1411">
        <f>'IGM Paste'!K1412</f>
        <v>0</v>
      </c>
      <c r="M1411" s="20" t="str">
        <f>IF('IGM Paste'!R1412=0,"Flat",'IGM Paste'!R1412)</f>
        <v>Flat</v>
      </c>
      <c r="N1411" s="177">
        <f>'IGM Paste'!AH1412</f>
        <v>0</v>
      </c>
      <c r="O1411" s="403">
        <f>'IGM Paste'!O1412</f>
        <v>0</v>
      </c>
      <c r="P1411">
        <f>'IGM Paste'!BC1412</f>
        <v>0</v>
      </c>
    </row>
    <row r="1412" spans="1:16" x14ac:dyDescent="0.3">
      <c r="A1412" s="334">
        <f>'IGM Paste'!A1413</f>
        <v>0</v>
      </c>
      <c r="B1412">
        <f>'IGM Paste'!Y1413</f>
        <v>0</v>
      </c>
      <c r="C1412">
        <f>'IGM Paste'!C1413</f>
        <v>0</v>
      </c>
      <c r="D1412" s="4">
        <f>'IGM Paste'!D1413</f>
        <v>0</v>
      </c>
      <c r="E1412">
        <f>'IGM Paste'!E1413</f>
        <v>0</v>
      </c>
      <c r="F1412">
        <f>'IGM Paste'!AL1413</f>
        <v>0</v>
      </c>
      <c r="G1412" s="763">
        <f>'IGM Paste'!AB1413</f>
        <v>0</v>
      </c>
      <c r="H1412" s="5">
        <f>'IGM Paste'!F1413</f>
        <v>0</v>
      </c>
      <c r="I1412" t="str">
        <f>IF('IGM Paste'!H1413=0,"-",'IGM Paste'!H1413)</f>
        <v>-</v>
      </c>
      <c r="J1412" t="str">
        <f>IF('IGM Paste'!I1413=0,"-",'IGM Paste'!I1413)</f>
        <v>-</v>
      </c>
      <c r="K1412" t="str">
        <f>IF('IGM Paste'!J1413=0,"-",'IGM Paste'!J1413)</f>
        <v>-</v>
      </c>
      <c r="L1412">
        <f>'IGM Paste'!K1413</f>
        <v>0</v>
      </c>
      <c r="M1412" s="20" t="str">
        <f>IF('IGM Paste'!R1413=0,"Flat",'IGM Paste'!R1413)</f>
        <v>Flat</v>
      </c>
      <c r="N1412" s="177">
        <f>'IGM Paste'!AH1413</f>
        <v>0</v>
      </c>
      <c r="O1412" s="403">
        <f>'IGM Paste'!O1413</f>
        <v>0</v>
      </c>
      <c r="P1412">
        <f>'IGM Paste'!BC1413</f>
        <v>0</v>
      </c>
    </row>
    <row r="1413" spans="1:16" x14ac:dyDescent="0.3">
      <c r="A1413" s="334">
        <f>'IGM Paste'!A1414</f>
        <v>0</v>
      </c>
      <c r="B1413">
        <f>'IGM Paste'!Y1414</f>
        <v>0</v>
      </c>
      <c r="C1413">
        <f>'IGM Paste'!C1414</f>
        <v>0</v>
      </c>
      <c r="D1413" s="4">
        <f>'IGM Paste'!D1414</f>
        <v>0</v>
      </c>
      <c r="E1413">
        <f>'IGM Paste'!E1414</f>
        <v>0</v>
      </c>
      <c r="F1413">
        <f>'IGM Paste'!AL1414</f>
        <v>0</v>
      </c>
      <c r="G1413" s="763">
        <f>'IGM Paste'!AB1414</f>
        <v>0</v>
      </c>
      <c r="H1413" s="5">
        <f>'IGM Paste'!F1414</f>
        <v>0</v>
      </c>
      <c r="I1413" t="str">
        <f>IF('IGM Paste'!H1414=0,"-",'IGM Paste'!H1414)</f>
        <v>-</v>
      </c>
      <c r="J1413" t="str">
        <f>IF('IGM Paste'!I1414=0,"-",'IGM Paste'!I1414)</f>
        <v>-</v>
      </c>
      <c r="K1413" t="str">
        <f>IF('IGM Paste'!J1414=0,"-",'IGM Paste'!J1414)</f>
        <v>-</v>
      </c>
      <c r="L1413">
        <f>'IGM Paste'!K1414</f>
        <v>0</v>
      </c>
      <c r="M1413" s="20" t="str">
        <f>IF('IGM Paste'!R1414=0,"Flat",'IGM Paste'!R1414)</f>
        <v>Flat</v>
      </c>
      <c r="N1413" s="177">
        <f>'IGM Paste'!AH1414</f>
        <v>0</v>
      </c>
      <c r="O1413" s="403">
        <f>'IGM Paste'!O1414</f>
        <v>0</v>
      </c>
      <c r="P1413">
        <f>'IGM Paste'!BC1414</f>
        <v>0</v>
      </c>
    </row>
    <row r="1414" spans="1:16" x14ac:dyDescent="0.3">
      <c r="A1414" s="334">
        <f>'IGM Paste'!A1415</f>
        <v>0</v>
      </c>
      <c r="B1414">
        <f>'IGM Paste'!Y1415</f>
        <v>0</v>
      </c>
      <c r="C1414">
        <f>'IGM Paste'!C1415</f>
        <v>0</v>
      </c>
      <c r="D1414" s="4">
        <f>'IGM Paste'!D1415</f>
        <v>0</v>
      </c>
      <c r="E1414">
        <f>'IGM Paste'!E1415</f>
        <v>0</v>
      </c>
      <c r="F1414">
        <f>'IGM Paste'!AL1415</f>
        <v>0</v>
      </c>
      <c r="G1414" s="763">
        <f>'IGM Paste'!AB1415</f>
        <v>0</v>
      </c>
      <c r="H1414" s="5">
        <f>'IGM Paste'!F1415</f>
        <v>0</v>
      </c>
      <c r="I1414" t="str">
        <f>IF('IGM Paste'!H1415=0,"-",'IGM Paste'!H1415)</f>
        <v>-</v>
      </c>
      <c r="J1414" t="str">
        <f>IF('IGM Paste'!I1415=0,"-",'IGM Paste'!I1415)</f>
        <v>-</v>
      </c>
      <c r="K1414" t="str">
        <f>IF('IGM Paste'!J1415=0,"-",'IGM Paste'!J1415)</f>
        <v>-</v>
      </c>
      <c r="L1414">
        <f>'IGM Paste'!K1415</f>
        <v>0</v>
      </c>
      <c r="M1414" s="20" t="str">
        <f>IF('IGM Paste'!R1415=0,"Flat",'IGM Paste'!R1415)</f>
        <v>Flat</v>
      </c>
      <c r="N1414" s="177">
        <f>'IGM Paste'!AH1415</f>
        <v>0</v>
      </c>
      <c r="O1414" s="403">
        <f>'IGM Paste'!O1415</f>
        <v>0</v>
      </c>
      <c r="P1414">
        <f>'IGM Paste'!BC1415</f>
        <v>0</v>
      </c>
    </row>
    <row r="1415" spans="1:16" x14ac:dyDescent="0.3">
      <c r="A1415" s="334">
        <f>'IGM Paste'!A1416</f>
        <v>0</v>
      </c>
      <c r="B1415">
        <f>'IGM Paste'!Y1416</f>
        <v>0</v>
      </c>
      <c r="C1415">
        <f>'IGM Paste'!C1416</f>
        <v>0</v>
      </c>
      <c r="D1415" s="4">
        <f>'IGM Paste'!D1416</f>
        <v>0</v>
      </c>
      <c r="E1415">
        <f>'IGM Paste'!E1416</f>
        <v>0</v>
      </c>
      <c r="F1415">
        <f>'IGM Paste'!AL1416</f>
        <v>0</v>
      </c>
      <c r="G1415" s="763">
        <f>'IGM Paste'!AB1416</f>
        <v>0</v>
      </c>
      <c r="H1415" s="5">
        <f>'IGM Paste'!F1416</f>
        <v>0</v>
      </c>
      <c r="I1415" t="str">
        <f>IF('IGM Paste'!H1416=0,"-",'IGM Paste'!H1416)</f>
        <v>-</v>
      </c>
      <c r="J1415" t="str">
        <f>IF('IGM Paste'!I1416=0,"-",'IGM Paste'!I1416)</f>
        <v>-</v>
      </c>
      <c r="K1415" t="str">
        <f>IF('IGM Paste'!J1416=0,"-",'IGM Paste'!J1416)</f>
        <v>-</v>
      </c>
      <c r="L1415">
        <f>'IGM Paste'!K1416</f>
        <v>0</v>
      </c>
      <c r="M1415" s="20" t="str">
        <f>IF('IGM Paste'!R1416=0,"Flat",'IGM Paste'!R1416)</f>
        <v>Flat</v>
      </c>
      <c r="N1415" s="177">
        <f>'IGM Paste'!AH1416</f>
        <v>0</v>
      </c>
      <c r="O1415" s="403">
        <f>'IGM Paste'!O1416</f>
        <v>0</v>
      </c>
      <c r="P1415">
        <f>'IGM Paste'!BC1416</f>
        <v>0</v>
      </c>
    </row>
    <row r="1416" spans="1:16" x14ac:dyDescent="0.3">
      <c r="A1416" s="334">
        <f>'IGM Paste'!A1417</f>
        <v>0</v>
      </c>
      <c r="B1416">
        <f>'IGM Paste'!Y1417</f>
        <v>0</v>
      </c>
      <c r="C1416">
        <f>'IGM Paste'!C1417</f>
        <v>0</v>
      </c>
      <c r="D1416" s="4">
        <f>'IGM Paste'!D1417</f>
        <v>0</v>
      </c>
      <c r="E1416">
        <f>'IGM Paste'!E1417</f>
        <v>0</v>
      </c>
      <c r="F1416">
        <f>'IGM Paste'!AL1417</f>
        <v>0</v>
      </c>
      <c r="G1416" s="763">
        <f>'IGM Paste'!AB1417</f>
        <v>0</v>
      </c>
      <c r="H1416" s="5">
        <f>'IGM Paste'!F1417</f>
        <v>0</v>
      </c>
      <c r="I1416" t="str">
        <f>IF('IGM Paste'!H1417=0,"-",'IGM Paste'!H1417)</f>
        <v>-</v>
      </c>
      <c r="J1416" t="str">
        <f>IF('IGM Paste'!I1417=0,"-",'IGM Paste'!I1417)</f>
        <v>-</v>
      </c>
      <c r="K1416" t="str">
        <f>IF('IGM Paste'!J1417=0,"-",'IGM Paste'!J1417)</f>
        <v>-</v>
      </c>
      <c r="L1416">
        <f>'IGM Paste'!K1417</f>
        <v>0</v>
      </c>
      <c r="M1416" s="20" t="str">
        <f>IF('IGM Paste'!R1417=0,"Flat",'IGM Paste'!R1417)</f>
        <v>Flat</v>
      </c>
      <c r="N1416" s="177">
        <f>'IGM Paste'!AH1417</f>
        <v>0</v>
      </c>
      <c r="O1416" s="403">
        <f>'IGM Paste'!O1417</f>
        <v>0</v>
      </c>
      <c r="P1416">
        <f>'IGM Paste'!BC1417</f>
        <v>0</v>
      </c>
    </row>
    <row r="1417" spans="1:16" x14ac:dyDescent="0.3">
      <c r="A1417" s="334">
        <f>'IGM Paste'!A1418</f>
        <v>0</v>
      </c>
      <c r="B1417">
        <f>'IGM Paste'!Y1418</f>
        <v>0</v>
      </c>
      <c r="C1417">
        <f>'IGM Paste'!C1418</f>
        <v>0</v>
      </c>
      <c r="D1417" s="4">
        <f>'IGM Paste'!D1418</f>
        <v>0</v>
      </c>
      <c r="E1417">
        <f>'IGM Paste'!E1418</f>
        <v>0</v>
      </c>
      <c r="F1417">
        <f>'IGM Paste'!AL1418</f>
        <v>0</v>
      </c>
      <c r="G1417" s="763">
        <f>'IGM Paste'!AB1418</f>
        <v>0</v>
      </c>
      <c r="H1417" s="5">
        <f>'IGM Paste'!F1418</f>
        <v>0</v>
      </c>
      <c r="I1417" t="str">
        <f>IF('IGM Paste'!H1418=0,"-",'IGM Paste'!H1418)</f>
        <v>-</v>
      </c>
      <c r="J1417" t="str">
        <f>IF('IGM Paste'!I1418=0,"-",'IGM Paste'!I1418)</f>
        <v>-</v>
      </c>
      <c r="K1417" t="str">
        <f>IF('IGM Paste'!J1418=0,"-",'IGM Paste'!J1418)</f>
        <v>-</v>
      </c>
      <c r="L1417">
        <f>'IGM Paste'!K1418</f>
        <v>0</v>
      </c>
      <c r="M1417" s="20" t="str">
        <f>IF('IGM Paste'!R1418=0,"Flat",'IGM Paste'!R1418)</f>
        <v>Flat</v>
      </c>
      <c r="N1417" s="177">
        <f>'IGM Paste'!AH1418</f>
        <v>0</v>
      </c>
      <c r="O1417" s="403">
        <f>'IGM Paste'!O1418</f>
        <v>0</v>
      </c>
      <c r="P1417">
        <f>'IGM Paste'!BC1418</f>
        <v>0</v>
      </c>
    </row>
    <row r="1418" spans="1:16" x14ac:dyDescent="0.3">
      <c r="A1418" s="334">
        <f>'IGM Paste'!A1419</f>
        <v>0</v>
      </c>
      <c r="B1418">
        <f>'IGM Paste'!Y1419</f>
        <v>0</v>
      </c>
      <c r="C1418">
        <f>'IGM Paste'!C1419</f>
        <v>0</v>
      </c>
      <c r="D1418" s="4">
        <f>'IGM Paste'!D1419</f>
        <v>0</v>
      </c>
      <c r="E1418">
        <f>'IGM Paste'!E1419</f>
        <v>0</v>
      </c>
      <c r="F1418">
        <f>'IGM Paste'!AL1419</f>
        <v>0</v>
      </c>
      <c r="G1418" s="763">
        <f>'IGM Paste'!AB1419</f>
        <v>0</v>
      </c>
      <c r="H1418" s="5">
        <f>'IGM Paste'!F1419</f>
        <v>0</v>
      </c>
      <c r="I1418" t="str">
        <f>IF('IGM Paste'!H1419=0,"-",'IGM Paste'!H1419)</f>
        <v>-</v>
      </c>
      <c r="J1418" t="str">
        <f>IF('IGM Paste'!I1419=0,"-",'IGM Paste'!I1419)</f>
        <v>-</v>
      </c>
      <c r="K1418" t="str">
        <f>IF('IGM Paste'!J1419=0,"-",'IGM Paste'!J1419)</f>
        <v>-</v>
      </c>
      <c r="L1418">
        <f>'IGM Paste'!K1419</f>
        <v>0</v>
      </c>
      <c r="M1418" s="20" t="str">
        <f>IF('IGM Paste'!R1419=0,"Flat",'IGM Paste'!R1419)</f>
        <v>Flat</v>
      </c>
      <c r="N1418" s="177">
        <f>'IGM Paste'!AH1419</f>
        <v>0</v>
      </c>
      <c r="O1418" s="403">
        <f>'IGM Paste'!O1419</f>
        <v>0</v>
      </c>
      <c r="P1418">
        <f>'IGM Paste'!BC1419</f>
        <v>0</v>
      </c>
    </row>
    <row r="1419" spans="1:16" x14ac:dyDescent="0.3">
      <c r="A1419" s="334">
        <f>'IGM Paste'!A1420</f>
        <v>0</v>
      </c>
      <c r="B1419">
        <f>'IGM Paste'!Y1420</f>
        <v>0</v>
      </c>
      <c r="C1419">
        <f>'IGM Paste'!C1420</f>
        <v>0</v>
      </c>
      <c r="D1419" s="4">
        <f>'IGM Paste'!D1420</f>
        <v>0</v>
      </c>
      <c r="E1419">
        <f>'IGM Paste'!E1420</f>
        <v>0</v>
      </c>
      <c r="F1419">
        <f>'IGM Paste'!AL1420</f>
        <v>0</v>
      </c>
      <c r="G1419" s="763">
        <f>'IGM Paste'!AB1420</f>
        <v>0</v>
      </c>
      <c r="H1419" s="5">
        <f>'IGM Paste'!F1420</f>
        <v>0</v>
      </c>
      <c r="I1419" t="str">
        <f>IF('IGM Paste'!H1420=0,"-",'IGM Paste'!H1420)</f>
        <v>-</v>
      </c>
      <c r="J1419" t="str">
        <f>IF('IGM Paste'!I1420=0,"-",'IGM Paste'!I1420)</f>
        <v>-</v>
      </c>
      <c r="K1419" t="str">
        <f>IF('IGM Paste'!J1420=0,"-",'IGM Paste'!J1420)</f>
        <v>-</v>
      </c>
      <c r="L1419">
        <f>'IGM Paste'!K1420</f>
        <v>0</v>
      </c>
      <c r="M1419" s="20" t="str">
        <f>IF('IGM Paste'!R1420=0,"Flat",'IGM Paste'!R1420)</f>
        <v>Flat</v>
      </c>
      <c r="N1419" s="177">
        <f>'IGM Paste'!AH1420</f>
        <v>0</v>
      </c>
      <c r="O1419" s="403">
        <f>'IGM Paste'!O1420</f>
        <v>0</v>
      </c>
      <c r="P1419">
        <f>'IGM Paste'!BC1420</f>
        <v>0</v>
      </c>
    </row>
    <row r="1420" spans="1:16" x14ac:dyDescent="0.3">
      <c r="A1420" s="334">
        <f>'IGM Paste'!A1421</f>
        <v>0</v>
      </c>
      <c r="B1420">
        <f>'IGM Paste'!Y1421</f>
        <v>0</v>
      </c>
      <c r="C1420">
        <f>'IGM Paste'!C1421</f>
        <v>0</v>
      </c>
      <c r="D1420" s="4">
        <f>'IGM Paste'!D1421</f>
        <v>0</v>
      </c>
      <c r="E1420">
        <f>'IGM Paste'!E1421</f>
        <v>0</v>
      </c>
      <c r="F1420">
        <f>'IGM Paste'!AL1421</f>
        <v>0</v>
      </c>
      <c r="G1420" s="763">
        <f>'IGM Paste'!AB1421</f>
        <v>0</v>
      </c>
      <c r="H1420" s="5">
        <f>'IGM Paste'!F1421</f>
        <v>0</v>
      </c>
      <c r="I1420" t="str">
        <f>IF('IGM Paste'!H1421=0,"-",'IGM Paste'!H1421)</f>
        <v>-</v>
      </c>
      <c r="J1420" t="str">
        <f>IF('IGM Paste'!I1421=0,"-",'IGM Paste'!I1421)</f>
        <v>-</v>
      </c>
      <c r="K1420" t="str">
        <f>IF('IGM Paste'!J1421=0,"-",'IGM Paste'!J1421)</f>
        <v>-</v>
      </c>
      <c r="L1420">
        <f>'IGM Paste'!K1421</f>
        <v>0</v>
      </c>
      <c r="M1420" s="20" t="str">
        <f>IF('IGM Paste'!R1421=0,"Flat",'IGM Paste'!R1421)</f>
        <v>Flat</v>
      </c>
      <c r="N1420" s="177">
        <f>'IGM Paste'!AH1421</f>
        <v>0</v>
      </c>
      <c r="O1420" s="403">
        <f>'IGM Paste'!O1421</f>
        <v>0</v>
      </c>
      <c r="P1420">
        <f>'IGM Paste'!BC1421</f>
        <v>0</v>
      </c>
    </row>
    <row r="1421" spans="1:16" x14ac:dyDescent="0.3">
      <c r="A1421" s="334">
        <f>'IGM Paste'!A1422</f>
        <v>0</v>
      </c>
      <c r="B1421">
        <f>'IGM Paste'!Y1422</f>
        <v>0</v>
      </c>
      <c r="C1421">
        <f>'IGM Paste'!C1422</f>
        <v>0</v>
      </c>
      <c r="D1421" s="4">
        <f>'IGM Paste'!D1422</f>
        <v>0</v>
      </c>
      <c r="E1421">
        <f>'IGM Paste'!E1422</f>
        <v>0</v>
      </c>
      <c r="F1421">
        <f>'IGM Paste'!AL1422</f>
        <v>0</v>
      </c>
      <c r="G1421" s="763">
        <f>'IGM Paste'!AB1422</f>
        <v>0</v>
      </c>
      <c r="H1421" s="5">
        <f>'IGM Paste'!F1422</f>
        <v>0</v>
      </c>
      <c r="I1421" t="str">
        <f>IF('IGM Paste'!H1422=0,"-",'IGM Paste'!H1422)</f>
        <v>-</v>
      </c>
      <c r="J1421" t="str">
        <f>IF('IGM Paste'!I1422=0,"-",'IGM Paste'!I1422)</f>
        <v>-</v>
      </c>
      <c r="K1421" t="str">
        <f>IF('IGM Paste'!J1422=0,"-",'IGM Paste'!J1422)</f>
        <v>-</v>
      </c>
      <c r="L1421">
        <f>'IGM Paste'!K1422</f>
        <v>0</v>
      </c>
      <c r="M1421" s="20" t="str">
        <f>IF('IGM Paste'!R1422=0,"Flat",'IGM Paste'!R1422)</f>
        <v>Flat</v>
      </c>
      <c r="N1421" s="177">
        <f>'IGM Paste'!AH1422</f>
        <v>0</v>
      </c>
      <c r="O1421" s="403">
        <f>'IGM Paste'!O1422</f>
        <v>0</v>
      </c>
      <c r="P1421">
        <f>'IGM Paste'!BC1422</f>
        <v>0</v>
      </c>
    </row>
    <row r="1422" spans="1:16" x14ac:dyDescent="0.3">
      <c r="A1422" s="334">
        <f>'IGM Paste'!A1423</f>
        <v>0</v>
      </c>
      <c r="B1422">
        <f>'IGM Paste'!Y1423</f>
        <v>0</v>
      </c>
      <c r="C1422">
        <f>'IGM Paste'!C1423</f>
        <v>0</v>
      </c>
      <c r="D1422" s="4">
        <f>'IGM Paste'!D1423</f>
        <v>0</v>
      </c>
      <c r="E1422">
        <f>'IGM Paste'!E1423</f>
        <v>0</v>
      </c>
      <c r="F1422">
        <f>'IGM Paste'!AL1423</f>
        <v>0</v>
      </c>
      <c r="G1422" s="763">
        <f>'IGM Paste'!AB1423</f>
        <v>0</v>
      </c>
      <c r="H1422" s="5">
        <f>'IGM Paste'!F1423</f>
        <v>0</v>
      </c>
      <c r="I1422" t="str">
        <f>IF('IGM Paste'!H1423=0,"-",'IGM Paste'!H1423)</f>
        <v>-</v>
      </c>
      <c r="J1422" t="str">
        <f>IF('IGM Paste'!I1423=0,"-",'IGM Paste'!I1423)</f>
        <v>-</v>
      </c>
      <c r="K1422" t="str">
        <f>IF('IGM Paste'!J1423=0,"-",'IGM Paste'!J1423)</f>
        <v>-</v>
      </c>
      <c r="L1422">
        <f>'IGM Paste'!K1423</f>
        <v>0</v>
      </c>
      <c r="M1422" s="20" t="str">
        <f>IF('IGM Paste'!R1423=0,"Flat",'IGM Paste'!R1423)</f>
        <v>Flat</v>
      </c>
      <c r="N1422" s="177">
        <f>'IGM Paste'!AH1423</f>
        <v>0</v>
      </c>
      <c r="O1422" s="403">
        <f>'IGM Paste'!O1423</f>
        <v>0</v>
      </c>
      <c r="P1422">
        <f>'IGM Paste'!BC1423</f>
        <v>0</v>
      </c>
    </row>
    <row r="1423" spans="1:16" x14ac:dyDescent="0.3">
      <c r="A1423" s="334">
        <f>'IGM Paste'!A1424</f>
        <v>0</v>
      </c>
      <c r="B1423">
        <f>'IGM Paste'!Y1424</f>
        <v>0</v>
      </c>
      <c r="C1423">
        <f>'IGM Paste'!C1424</f>
        <v>0</v>
      </c>
      <c r="D1423" s="4">
        <f>'IGM Paste'!D1424</f>
        <v>0</v>
      </c>
      <c r="E1423">
        <f>'IGM Paste'!E1424</f>
        <v>0</v>
      </c>
      <c r="F1423">
        <f>'IGM Paste'!AL1424</f>
        <v>0</v>
      </c>
      <c r="G1423" s="763">
        <f>'IGM Paste'!AB1424</f>
        <v>0</v>
      </c>
      <c r="H1423" s="5">
        <f>'IGM Paste'!F1424</f>
        <v>0</v>
      </c>
      <c r="I1423" t="str">
        <f>IF('IGM Paste'!H1424=0,"-",'IGM Paste'!H1424)</f>
        <v>-</v>
      </c>
      <c r="J1423" t="str">
        <f>IF('IGM Paste'!I1424=0,"-",'IGM Paste'!I1424)</f>
        <v>-</v>
      </c>
      <c r="K1423" t="str">
        <f>IF('IGM Paste'!J1424=0,"-",'IGM Paste'!J1424)</f>
        <v>-</v>
      </c>
      <c r="L1423">
        <f>'IGM Paste'!K1424</f>
        <v>0</v>
      </c>
      <c r="M1423" s="20" t="str">
        <f>IF('IGM Paste'!R1424=0,"Flat",'IGM Paste'!R1424)</f>
        <v>Flat</v>
      </c>
      <c r="N1423" s="177">
        <f>'IGM Paste'!AH1424</f>
        <v>0</v>
      </c>
      <c r="O1423" s="403">
        <f>'IGM Paste'!O1424</f>
        <v>0</v>
      </c>
      <c r="P1423">
        <f>'IGM Paste'!BC1424</f>
        <v>0</v>
      </c>
    </row>
    <row r="1424" spans="1:16" x14ac:dyDescent="0.3">
      <c r="A1424" s="334">
        <f>'IGM Paste'!A1425</f>
        <v>0</v>
      </c>
      <c r="B1424">
        <f>'IGM Paste'!Y1425</f>
        <v>0</v>
      </c>
      <c r="C1424">
        <f>'IGM Paste'!C1425</f>
        <v>0</v>
      </c>
      <c r="D1424" s="4">
        <f>'IGM Paste'!D1425</f>
        <v>0</v>
      </c>
      <c r="E1424">
        <f>'IGM Paste'!E1425</f>
        <v>0</v>
      </c>
      <c r="F1424">
        <f>'IGM Paste'!AL1425</f>
        <v>0</v>
      </c>
      <c r="G1424" s="763">
        <f>'IGM Paste'!AB1425</f>
        <v>0</v>
      </c>
      <c r="H1424" s="5">
        <f>'IGM Paste'!F1425</f>
        <v>0</v>
      </c>
      <c r="I1424" t="str">
        <f>IF('IGM Paste'!H1425=0,"-",'IGM Paste'!H1425)</f>
        <v>-</v>
      </c>
      <c r="J1424" t="str">
        <f>IF('IGM Paste'!I1425=0,"-",'IGM Paste'!I1425)</f>
        <v>-</v>
      </c>
      <c r="K1424" t="str">
        <f>IF('IGM Paste'!J1425=0,"-",'IGM Paste'!J1425)</f>
        <v>-</v>
      </c>
      <c r="L1424">
        <f>'IGM Paste'!K1425</f>
        <v>0</v>
      </c>
      <c r="M1424" s="20" t="str">
        <f>IF('IGM Paste'!R1425=0,"Flat",'IGM Paste'!R1425)</f>
        <v>Flat</v>
      </c>
      <c r="N1424" s="177">
        <f>'IGM Paste'!AH1425</f>
        <v>0</v>
      </c>
      <c r="O1424" s="403">
        <f>'IGM Paste'!O1425</f>
        <v>0</v>
      </c>
      <c r="P1424">
        <f>'IGM Paste'!BC1425</f>
        <v>0</v>
      </c>
    </row>
    <row r="1425" spans="1:16" x14ac:dyDescent="0.3">
      <c r="A1425" s="334">
        <f>'IGM Paste'!A1426</f>
        <v>0</v>
      </c>
      <c r="B1425">
        <f>'IGM Paste'!Y1426</f>
        <v>0</v>
      </c>
      <c r="C1425">
        <f>'IGM Paste'!C1426</f>
        <v>0</v>
      </c>
      <c r="D1425" s="4">
        <f>'IGM Paste'!D1426</f>
        <v>0</v>
      </c>
      <c r="E1425">
        <f>'IGM Paste'!E1426</f>
        <v>0</v>
      </c>
      <c r="F1425">
        <f>'IGM Paste'!AL1426</f>
        <v>0</v>
      </c>
      <c r="G1425" s="763">
        <f>'IGM Paste'!AB1426</f>
        <v>0</v>
      </c>
      <c r="H1425" s="5">
        <f>'IGM Paste'!F1426</f>
        <v>0</v>
      </c>
      <c r="I1425" t="str">
        <f>IF('IGM Paste'!H1426=0,"-",'IGM Paste'!H1426)</f>
        <v>-</v>
      </c>
      <c r="J1425" t="str">
        <f>IF('IGM Paste'!I1426=0,"-",'IGM Paste'!I1426)</f>
        <v>-</v>
      </c>
      <c r="K1425" t="str">
        <f>IF('IGM Paste'!J1426=0,"-",'IGM Paste'!J1426)</f>
        <v>-</v>
      </c>
      <c r="L1425">
        <f>'IGM Paste'!K1426</f>
        <v>0</v>
      </c>
      <c r="M1425" s="20" t="str">
        <f>IF('IGM Paste'!R1426=0,"Flat",'IGM Paste'!R1426)</f>
        <v>Flat</v>
      </c>
      <c r="N1425" s="177">
        <f>'IGM Paste'!AH1426</f>
        <v>0</v>
      </c>
      <c r="O1425" s="403">
        <f>'IGM Paste'!O1426</f>
        <v>0</v>
      </c>
      <c r="P1425">
        <f>'IGM Paste'!BC1426</f>
        <v>0</v>
      </c>
    </row>
    <row r="1426" spans="1:16" x14ac:dyDescent="0.3">
      <c r="A1426" s="334">
        <f>'IGM Paste'!A1427</f>
        <v>0</v>
      </c>
      <c r="B1426">
        <f>'IGM Paste'!Y1427</f>
        <v>0</v>
      </c>
      <c r="C1426">
        <f>'IGM Paste'!C1427</f>
        <v>0</v>
      </c>
      <c r="D1426" s="4">
        <f>'IGM Paste'!D1427</f>
        <v>0</v>
      </c>
      <c r="E1426">
        <f>'IGM Paste'!E1427</f>
        <v>0</v>
      </c>
      <c r="F1426">
        <f>'IGM Paste'!AL1427</f>
        <v>0</v>
      </c>
      <c r="G1426" s="763">
        <f>'IGM Paste'!AB1427</f>
        <v>0</v>
      </c>
      <c r="H1426" s="5">
        <f>'IGM Paste'!F1427</f>
        <v>0</v>
      </c>
      <c r="I1426" t="str">
        <f>IF('IGM Paste'!H1427=0,"-",'IGM Paste'!H1427)</f>
        <v>-</v>
      </c>
      <c r="J1426" t="str">
        <f>IF('IGM Paste'!I1427=0,"-",'IGM Paste'!I1427)</f>
        <v>-</v>
      </c>
      <c r="K1426" t="str">
        <f>IF('IGM Paste'!J1427=0,"-",'IGM Paste'!J1427)</f>
        <v>-</v>
      </c>
      <c r="L1426">
        <f>'IGM Paste'!K1427</f>
        <v>0</v>
      </c>
      <c r="M1426" s="20" t="str">
        <f>IF('IGM Paste'!R1427=0,"Flat",'IGM Paste'!R1427)</f>
        <v>Flat</v>
      </c>
      <c r="N1426" s="177">
        <f>'IGM Paste'!AH1427</f>
        <v>0</v>
      </c>
      <c r="O1426" s="403">
        <f>'IGM Paste'!O1427</f>
        <v>0</v>
      </c>
      <c r="P1426">
        <f>'IGM Paste'!BC1427</f>
        <v>0</v>
      </c>
    </row>
    <row r="1427" spans="1:16" x14ac:dyDescent="0.3">
      <c r="A1427" s="334">
        <f>'IGM Paste'!A1428</f>
        <v>0</v>
      </c>
      <c r="B1427">
        <f>'IGM Paste'!Y1428</f>
        <v>0</v>
      </c>
      <c r="C1427">
        <f>'IGM Paste'!C1428</f>
        <v>0</v>
      </c>
      <c r="D1427" s="4">
        <f>'IGM Paste'!D1428</f>
        <v>0</v>
      </c>
      <c r="E1427">
        <f>'IGM Paste'!E1428</f>
        <v>0</v>
      </c>
      <c r="F1427">
        <f>'IGM Paste'!AL1428</f>
        <v>0</v>
      </c>
      <c r="G1427" s="763">
        <f>'IGM Paste'!AB1428</f>
        <v>0</v>
      </c>
      <c r="H1427" s="5">
        <f>'IGM Paste'!F1428</f>
        <v>0</v>
      </c>
      <c r="I1427" t="str">
        <f>IF('IGM Paste'!H1428=0,"-",'IGM Paste'!H1428)</f>
        <v>-</v>
      </c>
      <c r="J1427" t="str">
        <f>IF('IGM Paste'!I1428=0,"-",'IGM Paste'!I1428)</f>
        <v>-</v>
      </c>
      <c r="K1427" t="str">
        <f>IF('IGM Paste'!J1428=0,"-",'IGM Paste'!J1428)</f>
        <v>-</v>
      </c>
      <c r="L1427">
        <f>'IGM Paste'!K1428</f>
        <v>0</v>
      </c>
      <c r="M1427" s="20" t="str">
        <f>IF('IGM Paste'!R1428=0,"Flat",'IGM Paste'!R1428)</f>
        <v>Flat</v>
      </c>
      <c r="N1427" s="177">
        <f>'IGM Paste'!AH1428</f>
        <v>0</v>
      </c>
      <c r="O1427" s="403">
        <f>'IGM Paste'!O1428</f>
        <v>0</v>
      </c>
      <c r="P1427">
        <f>'IGM Paste'!BC1428</f>
        <v>0</v>
      </c>
    </row>
    <row r="1428" spans="1:16" x14ac:dyDescent="0.3">
      <c r="A1428" s="334">
        <f>'IGM Paste'!A1429</f>
        <v>0</v>
      </c>
      <c r="B1428">
        <f>'IGM Paste'!Y1429</f>
        <v>0</v>
      </c>
      <c r="C1428">
        <f>'IGM Paste'!C1429</f>
        <v>0</v>
      </c>
      <c r="D1428" s="4">
        <f>'IGM Paste'!D1429</f>
        <v>0</v>
      </c>
      <c r="E1428">
        <f>'IGM Paste'!E1429</f>
        <v>0</v>
      </c>
      <c r="F1428">
        <f>'IGM Paste'!AL1429</f>
        <v>0</v>
      </c>
      <c r="G1428" s="763">
        <f>'IGM Paste'!AB1429</f>
        <v>0</v>
      </c>
      <c r="H1428" s="5">
        <f>'IGM Paste'!F1429</f>
        <v>0</v>
      </c>
      <c r="I1428" t="str">
        <f>IF('IGM Paste'!H1429=0,"-",'IGM Paste'!H1429)</f>
        <v>-</v>
      </c>
      <c r="J1428" t="str">
        <f>IF('IGM Paste'!I1429=0,"-",'IGM Paste'!I1429)</f>
        <v>-</v>
      </c>
      <c r="K1428" t="str">
        <f>IF('IGM Paste'!J1429=0,"-",'IGM Paste'!J1429)</f>
        <v>-</v>
      </c>
      <c r="L1428">
        <f>'IGM Paste'!K1429</f>
        <v>0</v>
      </c>
      <c r="M1428" s="20" t="str">
        <f>IF('IGM Paste'!R1429=0,"Flat",'IGM Paste'!R1429)</f>
        <v>Flat</v>
      </c>
      <c r="N1428" s="177">
        <f>'IGM Paste'!AH1429</f>
        <v>0</v>
      </c>
      <c r="O1428" s="403">
        <f>'IGM Paste'!O1429</f>
        <v>0</v>
      </c>
      <c r="P1428">
        <f>'IGM Paste'!BC1429</f>
        <v>0</v>
      </c>
    </row>
    <row r="1429" spans="1:16" x14ac:dyDescent="0.3">
      <c r="A1429" s="334">
        <f>'IGM Paste'!A1430</f>
        <v>0</v>
      </c>
      <c r="B1429">
        <f>'IGM Paste'!Y1430</f>
        <v>0</v>
      </c>
      <c r="C1429">
        <f>'IGM Paste'!C1430</f>
        <v>0</v>
      </c>
      <c r="D1429" s="4">
        <f>'IGM Paste'!D1430</f>
        <v>0</v>
      </c>
      <c r="E1429">
        <f>'IGM Paste'!E1430</f>
        <v>0</v>
      </c>
      <c r="F1429">
        <f>'IGM Paste'!AL1430</f>
        <v>0</v>
      </c>
      <c r="G1429" s="763">
        <f>'IGM Paste'!AB1430</f>
        <v>0</v>
      </c>
      <c r="H1429" s="5">
        <f>'IGM Paste'!F1430</f>
        <v>0</v>
      </c>
      <c r="I1429" t="str">
        <f>IF('IGM Paste'!H1430=0,"-",'IGM Paste'!H1430)</f>
        <v>-</v>
      </c>
      <c r="J1429" t="str">
        <f>IF('IGM Paste'!I1430=0,"-",'IGM Paste'!I1430)</f>
        <v>-</v>
      </c>
      <c r="K1429" t="str">
        <f>IF('IGM Paste'!J1430=0,"-",'IGM Paste'!J1430)</f>
        <v>-</v>
      </c>
      <c r="L1429">
        <f>'IGM Paste'!K1430</f>
        <v>0</v>
      </c>
      <c r="M1429" s="20" t="str">
        <f>IF('IGM Paste'!R1430=0,"Flat",'IGM Paste'!R1430)</f>
        <v>Flat</v>
      </c>
      <c r="N1429" s="177">
        <f>'IGM Paste'!AH1430</f>
        <v>0</v>
      </c>
      <c r="O1429" s="403">
        <f>'IGM Paste'!O1430</f>
        <v>0</v>
      </c>
      <c r="P1429">
        <f>'IGM Paste'!BC1430</f>
        <v>0</v>
      </c>
    </row>
    <row r="1430" spans="1:16" x14ac:dyDescent="0.3">
      <c r="A1430" s="334">
        <f>'IGM Paste'!A1431</f>
        <v>0</v>
      </c>
      <c r="B1430">
        <f>'IGM Paste'!Y1431</f>
        <v>0</v>
      </c>
      <c r="C1430">
        <f>'IGM Paste'!C1431</f>
        <v>0</v>
      </c>
      <c r="D1430" s="4">
        <f>'IGM Paste'!D1431</f>
        <v>0</v>
      </c>
      <c r="E1430">
        <f>'IGM Paste'!E1431</f>
        <v>0</v>
      </c>
      <c r="F1430">
        <f>'IGM Paste'!AL1431</f>
        <v>0</v>
      </c>
      <c r="G1430" s="763">
        <f>'IGM Paste'!AB1431</f>
        <v>0</v>
      </c>
      <c r="H1430" s="5">
        <f>'IGM Paste'!F1431</f>
        <v>0</v>
      </c>
      <c r="I1430" t="str">
        <f>IF('IGM Paste'!H1431=0,"-",'IGM Paste'!H1431)</f>
        <v>-</v>
      </c>
      <c r="J1430" t="str">
        <f>IF('IGM Paste'!I1431=0,"-",'IGM Paste'!I1431)</f>
        <v>-</v>
      </c>
      <c r="K1430" t="str">
        <f>IF('IGM Paste'!J1431=0,"-",'IGM Paste'!J1431)</f>
        <v>-</v>
      </c>
      <c r="L1430">
        <f>'IGM Paste'!K1431</f>
        <v>0</v>
      </c>
      <c r="M1430" s="20" t="str">
        <f>IF('IGM Paste'!R1431=0,"Flat",'IGM Paste'!R1431)</f>
        <v>Flat</v>
      </c>
      <c r="N1430" s="177">
        <f>'IGM Paste'!AH1431</f>
        <v>0</v>
      </c>
      <c r="O1430" s="403">
        <f>'IGM Paste'!O1431</f>
        <v>0</v>
      </c>
      <c r="P1430">
        <f>'IGM Paste'!BC1431</f>
        <v>0</v>
      </c>
    </row>
    <row r="1431" spans="1:16" x14ac:dyDescent="0.3">
      <c r="A1431" s="334">
        <f>'IGM Paste'!A1432</f>
        <v>0</v>
      </c>
      <c r="B1431">
        <f>'IGM Paste'!Y1432</f>
        <v>0</v>
      </c>
      <c r="C1431">
        <f>'IGM Paste'!C1432</f>
        <v>0</v>
      </c>
      <c r="D1431" s="4">
        <f>'IGM Paste'!D1432</f>
        <v>0</v>
      </c>
      <c r="E1431">
        <f>'IGM Paste'!E1432</f>
        <v>0</v>
      </c>
      <c r="F1431">
        <f>'IGM Paste'!AL1432</f>
        <v>0</v>
      </c>
      <c r="G1431" s="763">
        <f>'IGM Paste'!AB1432</f>
        <v>0</v>
      </c>
      <c r="H1431" s="5">
        <f>'IGM Paste'!F1432</f>
        <v>0</v>
      </c>
      <c r="I1431" t="str">
        <f>IF('IGM Paste'!H1432=0,"-",'IGM Paste'!H1432)</f>
        <v>-</v>
      </c>
      <c r="J1431" t="str">
        <f>IF('IGM Paste'!I1432=0,"-",'IGM Paste'!I1432)</f>
        <v>-</v>
      </c>
      <c r="K1431" t="str">
        <f>IF('IGM Paste'!J1432=0,"-",'IGM Paste'!J1432)</f>
        <v>-</v>
      </c>
      <c r="L1431">
        <f>'IGM Paste'!K1432</f>
        <v>0</v>
      </c>
      <c r="M1431" s="20" t="str">
        <f>IF('IGM Paste'!R1432=0,"Flat",'IGM Paste'!R1432)</f>
        <v>Flat</v>
      </c>
      <c r="N1431" s="177">
        <f>'IGM Paste'!AH1432</f>
        <v>0</v>
      </c>
      <c r="O1431" s="403">
        <f>'IGM Paste'!O1432</f>
        <v>0</v>
      </c>
      <c r="P1431">
        <f>'IGM Paste'!BC1432</f>
        <v>0</v>
      </c>
    </row>
    <row r="1432" spans="1:16" x14ac:dyDescent="0.3">
      <c r="A1432" s="334">
        <f>'IGM Paste'!A1433</f>
        <v>0</v>
      </c>
      <c r="B1432">
        <f>'IGM Paste'!Y1433</f>
        <v>0</v>
      </c>
      <c r="C1432">
        <f>'IGM Paste'!C1433</f>
        <v>0</v>
      </c>
      <c r="D1432" s="4">
        <f>'IGM Paste'!D1433</f>
        <v>0</v>
      </c>
      <c r="E1432">
        <f>'IGM Paste'!E1433</f>
        <v>0</v>
      </c>
      <c r="F1432">
        <f>'IGM Paste'!AL1433</f>
        <v>0</v>
      </c>
      <c r="G1432" s="763">
        <f>'IGM Paste'!AB1433</f>
        <v>0</v>
      </c>
      <c r="H1432" s="5">
        <f>'IGM Paste'!F1433</f>
        <v>0</v>
      </c>
      <c r="I1432" t="str">
        <f>IF('IGM Paste'!H1433=0,"-",'IGM Paste'!H1433)</f>
        <v>-</v>
      </c>
      <c r="J1432" t="str">
        <f>IF('IGM Paste'!I1433=0,"-",'IGM Paste'!I1433)</f>
        <v>-</v>
      </c>
      <c r="K1432" t="str">
        <f>IF('IGM Paste'!J1433=0,"-",'IGM Paste'!J1433)</f>
        <v>-</v>
      </c>
      <c r="L1432">
        <f>'IGM Paste'!K1433</f>
        <v>0</v>
      </c>
      <c r="M1432" s="20" t="str">
        <f>IF('IGM Paste'!R1433=0,"Flat",'IGM Paste'!R1433)</f>
        <v>Flat</v>
      </c>
      <c r="N1432" s="177">
        <f>'IGM Paste'!AH1433</f>
        <v>0</v>
      </c>
      <c r="O1432" s="403">
        <f>'IGM Paste'!O1433</f>
        <v>0</v>
      </c>
      <c r="P1432">
        <f>'IGM Paste'!BC1433</f>
        <v>0</v>
      </c>
    </row>
    <row r="1433" spans="1:16" x14ac:dyDescent="0.3">
      <c r="A1433" s="334">
        <f>'IGM Paste'!A1434</f>
        <v>0</v>
      </c>
      <c r="B1433">
        <f>'IGM Paste'!Y1434</f>
        <v>0</v>
      </c>
      <c r="C1433">
        <f>'IGM Paste'!C1434</f>
        <v>0</v>
      </c>
      <c r="D1433" s="4">
        <f>'IGM Paste'!D1434</f>
        <v>0</v>
      </c>
      <c r="E1433">
        <f>'IGM Paste'!E1434</f>
        <v>0</v>
      </c>
      <c r="F1433">
        <f>'IGM Paste'!AL1434</f>
        <v>0</v>
      </c>
      <c r="G1433" s="763">
        <f>'IGM Paste'!AB1434</f>
        <v>0</v>
      </c>
      <c r="H1433" s="5">
        <f>'IGM Paste'!F1434</f>
        <v>0</v>
      </c>
      <c r="I1433" t="str">
        <f>IF('IGM Paste'!H1434=0,"-",'IGM Paste'!H1434)</f>
        <v>-</v>
      </c>
      <c r="J1433" t="str">
        <f>IF('IGM Paste'!I1434=0,"-",'IGM Paste'!I1434)</f>
        <v>-</v>
      </c>
      <c r="K1433" t="str">
        <f>IF('IGM Paste'!J1434=0,"-",'IGM Paste'!J1434)</f>
        <v>-</v>
      </c>
      <c r="L1433">
        <f>'IGM Paste'!K1434</f>
        <v>0</v>
      </c>
      <c r="M1433" s="20" t="str">
        <f>IF('IGM Paste'!R1434=0,"Flat",'IGM Paste'!R1434)</f>
        <v>Flat</v>
      </c>
      <c r="N1433" s="177">
        <f>'IGM Paste'!AH1434</f>
        <v>0</v>
      </c>
      <c r="O1433" s="403">
        <f>'IGM Paste'!O1434</f>
        <v>0</v>
      </c>
      <c r="P1433">
        <f>'IGM Paste'!BC1434</f>
        <v>0</v>
      </c>
    </row>
    <row r="1434" spans="1:16" x14ac:dyDescent="0.3">
      <c r="A1434" s="334">
        <f>'IGM Paste'!A1435</f>
        <v>0</v>
      </c>
      <c r="B1434">
        <f>'IGM Paste'!Y1435</f>
        <v>0</v>
      </c>
      <c r="C1434">
        <f>'IGM Paste'!C1435</f>
        <v>0</v>
      </c>
      <c r="D1434" s="4">
        <f>'IGM Paste'!D1435</f>
        <v>0</v>
      </c>
      <c r="E1434">
        <f>'IGM Paste'!E1435</f>
        <v>0</v>
      </c>
      <c r="F1434">
        <f>'IGM Paste'!AL1435</f>
        <v>0</v>
      </c>
      <c r="G1434" s="763">
        <f>'IGM Paste'!AB1435</f>
        <v>0</v>
      </c>
      <c r="H1434" s="5">
        <f>'IGM Paste'!F1435</f>
        <v>0</v>
      </c>
      <c r="I1434" t="str">
        <f>IF('IGM Paste'!H1435=0,"-",'IGM Paste'!H1435)</f>
        <v>-</v>
      </c>
      <c r="J1434" t="str">
        <f>IF('IGM Paste'!I1435=0,"-",'IGM Paste'!I1435)</f>
        <v>-</v>
      </c>
      <c r="K1434" t="str">
        <f>IF('IGM Paste'!J1435=0,"-",'IGM Paste'!J1435)</f>
        <v>-</v>
      </c>
      <c r="L1434">
        <f>'IGM Paste'!K1435</f>
        <v>0</v>
      </c>
      <c r="M1434" s="20" t="str">
        <f>IF('IGM Paste'!R1435=0,"Flat",'IGM Paste'!R1435)</f>
        <v>Flat</v>
      </c>
      <c r="N1434" s="177">
        <f>'IGM Paste'!AH1435</f>
        <v>0</v>
      </c>
      <c r="O1434" s="403">
        <f>'IGM Paste'!O1435</f>
        <v>0</v>
      </c>
      <c r="P1434">
        <f>'IGM Paste'!BC1435</f>
        <v>0</v>
      </c>
    </row>
    <row r="1435" spans="1:16" x14ac:dyDescent="0.3">
      <c r="A1435" s="334">
        <f>'IGM Paste'!A1436</f>
        <v>0</v>
      </c>
      <c r="B1435">
        <f>'IGM Paste'!Y1436</f>
        <v>0</v>
      </c>
      <c r="C1435">
        <f>'IGM Paste'!C1436</f>
        <v>0</v>
      </c>
      <c r="D1435" s="4">
        <f>'IGM Paste'!D1436</f>
        <v>0</v>
      </c>
      <c r="E1435">
        <f>'IGM Paste'!E1436</f>
        <v>0</v>
      </c>
      <c r="F1435">
        <f>'IGM Paste'!AL1436</f>
        <v>0</v>
      </c>
      <c r="G1435" s="763">
        <f>'IGM Paste'!AB1436</f>
        <v>0</v>
      </c>
      <c r="H1435" s="5">
        <f>'IGM Paste'!F1436</f>
        <v>0</v>
      </c>
      <c r="I1435" t="str">
        <f>IF('IGM Paste'!H1436=0,"-",'IGM Paste'!H1436)</f>
        <v>-</v>
      </c>
      <c r="J1435" t="str">
        <f>IF('IGM Paste'!I1436=0,"-",'IGM Paste'!I1436)</f>
        <v>-</v>
      </c>
      <c r="K1435" t="str">
        <f>IF('IGM Paste'!J1436=0,"-",'IGM Paste'!J1436)</f>
        <v>-</v>
      </c>
      <c r="L1435">
        <f>'IGM Paste'!K1436</f>
        <v>0</v>
      </c>
      <c r="M1435" s="20" t="str">
        <f>IF('IGM Paste'!R1436=0,"Flat",'IGM Paste'!R1436)</f>
        <v>Flat</v>
      </c>
      <c r="N1435" s="177">
        <f>'IGM Paste'!AH1436</f>
        <v>0</v>
      </c>
      <c r="O1435" s="403">
        <f>'IGM Paste'!O1436</f>
        <v>0</v>
      </c>
      <c r="P1435">
        <f>'IGM Paste'!BC1436</f>
        <v>0</v>
      </c>
    </row>
    <row r="1436" spans="1:16" x14ac:dyDescent="0.3">
      <c r="A1436" s="334">
        <f>'IGM Paste'!A1437</f>
        <v>0</v>
      </c>
      <c r="B1436">
        <f>'IGM Paste'!Y1437</f>
        <v>0</v>
      </c>
      <c r="C1436">
        <f>'IGM Paste'!C1437</f>
        <v>0</v>
      </c>
      <c r="D1436" s="4">
        <f>'IGM Paste'!D1437</f>
        <v>0</v>
      </c>
      <c r="E1436">
        <f>'IGM Paste'!E1437</f>
        <v>0</v>
      </c>
      <c r="F1436">
        <f>'IGM Paste'!AL1437</f>
        <v>0</v>
      </c>
      <c r="G1436" s="763">
        <f>'IGM Paste'!AB1437</f>
        <v>0</v>
      </c>
      <c r="H1436" s="5">
        <f>'IGM Paste'!F1437</f>
        <v>0</v>
      </c>
      <c r="I1436" t="str">
        <f>IF('IGM Paste'!H1437=0,"-",'IGM Paste'!H1437)</f>
        <v>-</v>
      </c>
      <c r="J1436" t="str">
        <f>IF('IGM Paste'!I1437=0,"-",'IGM Paste'!I1437)</f>
        <v>-</v>
      </c>
      <c r="K1436" t="str">
        <f>IF('IGM Paste'!J1437=0,"-",'IGM Paste'!J1437)</f>
        <v>-</v>
      </c>
      <c r="L1436">
        <f>'IGM Paste'!K1437</f>
        <v>0</v>
      </c>
      <c r="M1436" s="20" t="str">
        <f>IF('IGM Paste'!R1437=0,"Flat",'IGM Paste'!R1437)</f>
        <v>Flat</v>
      </c>
      <c r="N1436" s="177">
        <f>'IGM Paste'!AH1437</f>
        <v>0</v>
      </c>
      <c r="O1436" s="403">
        <f>'IGM Paste'!O1437</f>
        <v>0</v>
      </c>
      <c r="P1436">
        <f>'IGM Paste'!BC1437</f>
        <v>0</v>
      </c>
    </row>
    <row r="1437" spans="1:16" x14ac:dyDescent="0.3">
      <c r="A1437" s="334">
        <f>'IGM Paste'!A1438</f>
        <v>0</v>
      </c>
      <c r="B1437">
        <f>'IGM Paste'!Y1438</f>
        <v>0</v>
      </c>
      <c r="C1437">
        <f>'IGM Paste'!C1438</f>
        <v>0</v>
      </c>
      <c r="D1437" s="4">
        <f>'IGM Paste'!D1438</f>
        <v>0</v>
      </c>
      <c r="E1437">
        <f>'IGM Paste'!E1438</f>
        <v>0</v>
      </c>
      <c r="F1437">
        <f>'IGM Paste'!AL1438</f>
        <v>0</v>
      </c>
      <c r="G1437" s="763">
        <f>'IGM Paste'!AB1438</f>
        <v>0</v>
      </c>
      <c r="H1437" s="5">
        <f>'IGM Paste'!F1438</f>
        <v>0</v>
      </c>
      <c r="I1437" t="str">
        <f>IF('IGM Paste'!H1438=0,"-",'IGM Paste'!H1438)</f>
        <v>-</v>
      </c>
      <c r="J1437" t="str">
        <f>IF('IGM Paste'!I1438=0,"-",'IGM Paste'!I1438)</f>
        <v>-</v>
      </c>
      <c r="K1437" t="str">
        <f>IF('IGM Paste'!J1438=0,"-",'IGM Paste'!J1438)</f>
        <v>-</v>
      </c>
      <c r="L1437">
        <f>'IGM Paste'!K1438</f>
        <v>0</v>
      </c>
      <c r="M1437" s="20" t="str">
        <f>IF('IGM Paste'!R1438=0,"Flat",'IGM Paste'!R1438)</f>
        <v>Flat</v>
      </c>
      <c r="N1437" s="177">
        <f>'IGM Paste'!AH1438</f>
        <v>0</v>
      </c>
      <c r="O1437" s="403">
        <f>'IGM Paste'!O1438</f>
        <v>0</v>
      </c>
      <c r="P1437">
        <f>'IGM Paste'!BC1438</f>
        <v>0</v>
      </c>
    </row>
    <row r="1438" spans="1:16" x14ac:dyDescent="0.3">
      <c r="A1438" s="334">
        <f>'IGM Paste'!A1439</f>
        <v>0</v>
      </c>
      <c r="B1438">
        <f>'IGM Paste'!Y1439</f>
        <v>0</v>
      </c>
      <c r="C1438">
        <f>'IGM Paste'!C1439</f>
        <v>0</v>
      </c>
      <c r="D1438" s="4">
        <f>'IGM Paste'!D1439</f>
        <v>0</v>
      </c>
      <c r="E1438">
        <f>'IGM Paste'!E1439</f>
        <v>0</v>
      </c>
      <c r="F1438">
        <f>'IGM Paste'!AL1439</f>
        <v>0</v>
      </c>
      <c r="G1438" s="763">
        <f>'IGM Paste'!AB1439</f>
        <v>0</v>
      </c>
      <c r="H1438" s="5">
        <f>'IGM Paste'!F1439</f>
        <v>0</v>
      </c>
      <c r="I1438" t="str">
        <f>IF('IGM Paste'!H1439=0,"-",'IGM Paste'!H1439)</f>
        <v>-</v>
      </c>
      <c r="J1438" t="str">
        <f>IF('IGM Paste'!I1439=0,"-",'IGM Paste'!I1439)</f>
        <v>-</v>
      </c>
      <c r="K1438" t="str">
        <f>IF('IGM Paste'!J1439=0,"-",'IGM Paste'!J1439)</f>
        <v>-</v>
      </c>
      <c r="L1438">
        <f>'IGM Paste'!K1439</f>
        <v>0</v>
      </c>
      <c r="M1438" s="20" t="str">
        <f>IF('IGM Paste'!R1439=0,"Flat",'IGM Paste'!R1439)</f>
        <v>Flat</v>
      </c>
      <c r="N1438" s="177">
        <f>'IGM Paste'!AH1439</f>
        <v>0</v>
      </c>
      <c r="O1438" s="403">
        <f>'IGM Paste'!O1439</f>
        <v>0</v>
      </c>
      <c r="P1438">
        <f>'IGM Paste'!BC1439</f>
        <v>0</v>
      </c>
    </row>
    <row r="1439" spans="1:16" x14ac:dyDescent="0.3">
      <c r="A1439" s="334">
        <f>'IGM Paste'!A1440</f>
        <v>0</v>
      </c>
      <c r="B1439">
        <f>'IGM Paste'!Y1440</f>
        <v>0</v>
      </c>
      <c r="C1439">
        <f>'IGM Paste'!C1440</f>
        <v>0</v>
      </c>
      <c r="D1439" s="4">
        <f>'IGM Paste'!D1440</f>
        <v>0</v>
      </c>
      <c r="E1439">
        <f>'IGM Paste'!E1440</f>
        <v>0</v>
      </c>
      <c r="F1439">
        <f>'IGM Paste'!AL1440</f>
        <v>0</v>
      </c>
      <c r="G1439" s="763">
        <f>'IGM Paste'!AB1440</f>
        <v>0</v>
      </c>
      <c r="H1439" s="5">
        <f>'IGM Paste'!F1440</f>
        <v>0</v>
      </c>
      <c r="I1439" t="str">
        <f>IF('IGM Paste'!H1440=0,"-",'IGM Paste'!H1440)</f>
        <v>-</v>
      </c>
      <c r="J1439" t="str">
        <f>IF('IGM Paste'!I1440=0,"-",'IGM Paste'!I1440)</f>
        <v>-</v>
      </c>
      <c r="K1439" t="str">
        <f>IF('IGM Paste'!J1440=0,"-",'IGM Paste'!J1440)</f>
        <v>-</v>
      </c>
      <c r="L1439">
        <f>'IGM Paste'!K1440</f>
        <v>0</v>
      </c>
      <c r="M1439" s="20" t="str">
        <f>IF('IGM Paste'!R1440=0,"Flat",'IGM Paste'!R1440)</f>
        <v>Flat</v>
      </c>
      <c r="N1439" s="177">
        <f>'IGM Paste'!AH1440</f>
        <v>0</v>
      </c>
      <c r="O1439" s="403">
        <f>'IGM Paste'!O1440</f>
        <v>0</v>
      </c>
      <c r="P1439">
        <f>'IGM Paste'!BC1440</f>
        <v>0</v>
      </c>
    </row>
    <row r="1440" spans="1:16" x14ac:dyDescent="0.3">
      <c r="A1440" s="334">
        <f>'IGM Paste'!A1441</f>
        <v>0</v>
      </c>
      <c r="B1440">
        <f>'IGM Paste'!Y1441</f>
        <v>0</v>
      </c>
      <c r="C1440">
        <f>'IGM Paste'!C1441</f>
        <v>0</v>
      </c>
      <c r="D1440" s="4">
        <f>'IGM Paste'!D1441</f>
        <v>0</v>
      </c>
      <c r="E1440">
        <f>'IGM Paste'!E1441</f>
        <v>0</v>
      </c>
      <c r="F1440">
        <f>'IGM Paste'!AL1441</f>
        <v>0</v>
      </c>
      <c r="G1440" s="763">
        <f>'IGM Paste'!AB1441</f>
        <v>0</v>
      </c>
      <c r="H1440" s="5">
        <f>'IGM Paste'!F1441</f>
        <v>0</v>
      </c>
      <c r="I1440" t="str">
        <f>IF('IGM Paste'!H1441=0,"-",'IGM Paste'!H1441)</f>
        <v>-</v>
      </c>
      <c r="J1440" t="str">
        <f>IF('IGM Paste'!I1441=0,"-",'IGM Paste'!I1441)</f>
        <v>-</v>
      </c>
      <c r="K1440" t="str">
        <f>IF('IGM Paste'!J1441=0,"-",'IGM Paste'!J1441)</f>
        <v>-</v>
      </c>
      <c r="L1440">
        <f>'IGM Paste'!K1441</f>
        <v>0</v>
      </c>
      <c r="M1440" s="20" t="str">
        <f>IF('IGM Paste'!R1441=0,"Flat",'IGM Paste'!R1441)</f>
        <v>Flat</v>
      </c>
      <c r="N1440" s="177">
        <f>'IGM Paste'!AH1441</f>
        <v>0</v>
      </c>
      <c r="O1440" s="403">
        <f>'IGM Paste'!O1441</f>
        <v>0</v>
      </c>
      <c r="P1440">
        <f>'IGM Paste'!BC1441</f>
        <v>0</v>
      </c>
    </row>
    <row r="1441" spans="1:16" x14ac:dyDescent="0.3">
      <c r="A1441" s="334">
        <f>'IGM Paste'!A1442</f>
        <v>0</v>
      </c>
      <c r="B1441">
        <f>'IGM Paste'!Y1442</f>
        <v>0</v>
      </c>
      <c r="C1441">
        <f>'IGM Paste'!C1442</f>
        <v>0</v>
      </c>
      <c r="D1441" s="4">
        <f>'IGM Paste'!D1442</f>
        <v>0</v>
      </c>
      <c r="E1441">
        <f>'IGM Paste'!E1442</f>
        <v>0</v>
      </c>
      <c r="F1441">
        <f>'IGM Paste'!AL1442</f>
        <v>0</v>
      </c>
      <c r="G1441" s="763">
        <f>'IGM Paste'!AB1442</f>
        <v>0</v>
      </c>
      <c r="H1441" s="5">
        <f>'IGM Paste'!F1442</f>
        <v>0</v>
      </c>
      <c r="I1441" t="str">
        <f>IF('IGM Paste'!H1442=0,"-",'IGM Paste'!H1442)</f>
        <v>-</v>
      </c>
      <c r="J1441" t="str">
        <f>IF('IGM Paste'!I1442=0,"-",'IGM Paste'!I1442)</f>
        <v>-</v>
      </c>
      <c r="K1441" t="str">
        <f>IF('IGM Paste'!J1442=0,"-",'IGM Paste'!J1442)</f>
        <v>-</v>
      </c>
      <c r="L1441">
        <f>'IGM Paste'!K1442</f>
        <v>0</v>
      </c>
      <c r="M1441" s="20" t="str">
        <f>IF('IGM Paste'!R1442=0,"Flat",'IGM Paste'!R1442)</f>
        <v>Flat</v>
      </c>
      <c r="N1441" s="177">
        <f>'IGM Paste'!AH1442</f>
        <v>0</v>
      </c>
      <c r="O1441" s="403">
        <f>'IGM Paste'!O1442</f>
        <v>0</v>
      </c>
      <c r="P1441">
        <f>'IGM Paste'!BC1442</f>
        <v>0</v>
      </c>
    </row>
    <row r="1442" spans="1:16" x14ac:dyDescent="0.3">
      <c r="A1442" s="334">
        <f>'IGM Paste'!A1443</f>
        <v>0</v>
      </c>
      <c r="B1442">
        <f>'IGM Paste'!Y1443</f>
        <v>0</v>
      </c>
      <c r="C1442">
        <f>'IGM Paste'!C1443</f>
        <v>0</v>
      </c>
      <c r="D1442" s="4">
        <f>'IGM Paste'!D1443</f>
        <v>0</v>
      </c>
      <c r="E1442">
        <f>'IGM Paste'!E1443</f>
        <v>0</v>
      </c>
      <c r="F1442">
        <f>'IGM Paste'!AL1443</f>
        <v>0</v>
      </c>
      <c r="G1442" s="763">
        <f>'IGM Paste'!AB1443</f>
        <v>0</v>
      </c>
      <c r="H1442" s="5">
        <f>'IGM Paste'!F1443</f>
        <v>0</v>
      </c>
      <c r="I1442" t="str">
        <f>IF('IGM Paste'!H1443=0,"-",'IGM Paste'!H1443)</f>
        <v>-</v>
      </c>
      <c r="J1442" t="str">
        <f>IF('IGM Paste'!I1443=0,"-",'IGM Paste'!I1443)</f>
        <v>-</v>
      </c>
      <c r="K1442" t="str">
        <f>IF('IGM Paste'!J1443=0,"-",'IGM Paste'!J1443)</f>
        <v>-</v>
      </c>
      <c r="L1442">
        <f>'IGM Paste'!K1443</f>
        <v>0</v>
      </c>
      <c r="M1442" s="20" t="str">
        <f>IF('IGM Paste'!R1443=0,"Flat",'IGM Paste'!R1443)</f>
        <v>Flat</v>
      </c>
      <c r="N1442" s="177">
        <f>'IGM Paste'!AH1443</f>
        <v>0</v>
      </c>
      <c r="O1442" s="403">
        <f>'IGM Paste'!O1443</f>
        <v>0</v>
      </c>
      <c r="P1442">
        <f>'IGM Paste'!BC1443</f>
        <v>0</v>
      </c>
    </row>
    <row r="1443" spans="1:16" x14ac:dyDescent="0.3">
      <c r="A1443" s="334">
        <f>'IGM Paste'!A1444</f>
        <v>0</v>
      </c>
      <c r="B1443">
        <f>'IGM Paste'!Y1444</f>
        <v>0</v>
      </c>
      <c r="C1443">
        <f>'IGM Paste'!C1444</f>
        <v>0</v>
      </c>
      <c r="D1443" s="4">
        <f>'IGM Paste'!D1444</f>
        <v>0</v>
      </c>
      <c r="E1443">
        <f>'IGM Paste'!E1444</f>
        <v>0</v>
      </c>
      <c r="F1443">
        <f>'IGM Paste'!AL1444</f>
        <v>0</v>
      </c>
      <c r="G1443" s="763">
        <f>'IGM Paste'!AB1444</f>
        <v>0</v>
      </c>
      <c r="H1443" s="5">
        <f>'IGM Paste'!F1444</f>
        <v>0</v>
      </c>
      <c r="I1443" t="str">
        <f>IF('IGM Paste'!H1444=0,"-",'IGM Paste'!H1444)</f>
        <v>-</v>
      </c>
      <c r="J1443" t="str">
        <f>IF('IGM Paste'!I1444=0,"-",'IGM Paste'!I1444)</f>
        <v>-</v>
      </c>
      <c r="K1443" t="str">
        <f>IF('IGM Paste'!J1444=0,"-",'IGM Paste'!J1444)</f>
        <v>-</v>
      </c>
      <c r="L1443">
        <f>'IGM Paste'!K1444</f>
        <v>0</v>
      </c>
      <c r="M1443" s="20" t="str">
        <f>IF('IGM Paste'!R1444=0,"Flat",'IGM Paste'!R1444)</f>
        <v>Flat</v>
      </c>
      <c r="N1443" s="177">
        <f>'IGM Paste'!AH1444</f>
        <v>0</v>
      </c>
      <c r="O1443" s="403">
        <f>'IGM Paste'!O1444</f>
        <v>0</v>
      </c>
      <c r="P1443">
        <f>'IGM Paste'!BC1444</f>
        <v>0</v>
      </c>
    </row>
    <row r="1444" spans="1:16" x14ac:dyDescent="0.3">
      <c r="A1444" s="334">
        <f>'IGM Paste'!A1445</f>
        <v>0</v>
      </c>
      <c r="B1444">
        <f>'IGM Paste'!Y1445</f>
        <v>0</v>
      </c>
      <c r="C1444">
        <f>'IGM Paste'!C1445</f>
        <v>0</v>
      </c>
      <c r="D1444" s="4">
        <f>'IGM Paste'!D1445</f>
        <v>0</v>
      </c>
      <c r="E1444">
        <f>'IGM Paste'!E1445</f>
        <v>0</v>
      </c>
      <c r="F1444">
        <f>'IGM Paste'!AL1445</f>
        <v>0</v>
      </c>
      <c r="G1444" s="763">
        <f>'IGM Paste'!AB1445</f>
        <v>0</v>
      </c>
      <c r="H1444" s="5">
        <f>'IGM Paste'!F1445</f>
        <v>0</v>
      </c>
      <c r="I1444" t="str">
        <f>IF('IGM Paste'!H1445=0,"-",'IGM Paste'!H1445)</f>
        <v>-</v>
      </c>
      <c r="J1444" t="str">
        <f>IF('IGM Paste'!I1445=0,"-",'IGM Paste'!I1445)</f>
        <v>-</v>
      </c>
      <c r="K1444" t="str">
        <f>IF('IGM Paste'!J1445=0,"-",'IGM Paste'!J1445)</f>
        <v>-</v>
      </c>
      <c r="L1444">
        <f>'IGM Paste'!K1445</f>
        <v>0</v>
      </c>
      <c r="M1444" s="20" t="str">
        <f>IF('IGM Paste'!R1445=0,"Flat",'IGM Paste'!R1445)</f>
        <v>Flat</v>
      </c>
      <c r="N1444" s="177">
        <f>'IGM Paste'!AH1445</f>
        <v>0</v>
      </c>
      <c r="O1444" s="403">
        <f>'IGM Paste'!O1445</f>
        <v>0</v>
      </c>
      <c r="P1444">
        <f>'IGM Paste'!BC1445</f>
        <v>0</v>
      </c>
    </row>
    <row r="1445" spans="1:16" x14ac:dyDescent="0.3">
      <c r="A1445" s="334">
        <f>'IGM Paste'!A1446</f>
        <v>0</v>
      </c>
      <c r="B1445">
        <f>'IGM Paste'!Y1446</f>
        <v>0</v>
      </c>
      <c r="C1445">
        <f>'IGM Paste'!C1446</f>
        <v>0</v>
      </c>
      <c r="D1445" s="4">
        <f>'IGM Paste'!D1446</f>
        <v>0</v>
      </c>
      <c r="E1445">
        <f>'IGM Paste'!E1446</f>
        <v>0</v>
      </c>
      <c r="F1445">
        <f>'IGM Paste'!AL1446</f>
        <v>0</v>
      </c>
      <c r="G1445" s="763">
        <f>'IGM Paste'!AB1446</f>
        <v>0</v>
      </c>
      <c r="H1445" s="5">
        <f>'IGM Paste'!F1446</f>
        <v>0</v>
      </c>
      <c r="I1445" t="str">
        <f>IF('IGM Paste'!H1446=0,"-",'IGM Paste'!H1446)</f>
        <v>-</v>
      </c>
      <c r="J1445" t="str">
        <f>IF('IGM Paste'!I1446=0,"-",'IGM Paste'!I1446)</f>
        <v>-</v>
      </c>
      <c r="K1445" t="str">
        <f>IF('IGM Paste'!J1446=0,"-",'IGM Paste'!J1446)</f>
        <v>-</v>
      </c>
      <c r="L1445">
        <f>'IGM Paste'!K1446</f>
        <v>0</v>
      </c>
      <c r="M1445" s="20" t="str">
        <f>IF('IGM Paste'!R1446=0,"Flat",'IGM Paste'!R1446)</f>
        <v>Flat</v>
      </c>
      <c r="N1445" s="177">
        <f>'IGM Paste'!AH1446</f>
        <v>0</v>
      </c>
      <c r="O1445" s="403">
        <f>'IGM Paste'!O1446</f>
        <v>0</v>
      </c>
      <c r="P1445">
        <f>'IGM Paste'!BC1446</f>
        <v>0</v>
      </c>
    </row>
    <row r="1446" spans="1:16" x14ac:dyDescent="0.3">
      <c r="A1446" s="334">
        <f>'IGM Paste'!A1447</f>
        <v>0</v>
      </c>
      <c r="B1446">
        <f>'IGM Paste'!Y1447</f>
        <v>0</v>
      </c>
      <c r="C1446">
        <f>'IGM Paste'!C1447</f>
        <v>0</v>
      </c>
      <c r="D1446" s="4">
        <f>'IGM Paste'!D1447</f>
        <v>0</v>
      </c>
      <c r="E1446">
        <f>'IGM Paste'!E1447</f>
        <v>0</v>
      </c>
      <c r="F1446">
        <f>'IGM Paste'!AL1447</f>
        <v>0</v>
      </c>
      <c r="G1446" s="763">
        <f>'IGM Paste'!AB1447</f>
        <v>0</v>
      </c>
      <c r="H1446" s="5">
        <f>'IGM Paste'!F1447</f>
        <v>0</v>
      </c>
      <c r="I1446" t="str">
        <f>IF('IGM Paste'!H1447=0,"-",'IGM Paste'!H1447)</f>
        <v>-</v>
      </c>
      <c r="J1446" t="str">
        <f>IF('IGM Paste'!I1447=0,"-",'IGM Paste'!I1447)</f>
        <v>-</v>
      </c>
      <c r="K1446" t="str">
        <f>IF('IGM Paste'!J1447=0,"-",'IGM Paste'!J1447)</f>
        <v>-</v>
      </c>
      <c r="L1446">
        <f>'IGM Paste'!K1447</f>
        <v>0</v>
      </c>
      <c r="M1446" s="20" t="str">
        <f>IF('IGM Paste'!R1447=0,"Flat",'IGM Paste'!R1447)</f>
        <v>Flat</v>
      </c>
      <c r="N1446" s="177">
        <f>'IGM Paste'!AH1447</f>
        <v>0</v>
      </c>
      <c r="O1446" s="403">
        <f>'IGM Paste'!O1447</f>
        <v>0</v>
      </c>
      <c r="P1446">
        <f>'IGM Paste'!BC1447</f>
        <v>0</v>
      </c>
    </row>
    <row r="1447" spans="1:16" x14ac:dyDescent="0.3">
      <c r="A1447" s="334">
        <f>'IGM Paste'!A1448</f>
        <v>0</v>
      </c>
      <c r="B1447">
        <f>'IGM Paste'!Y1448</f>
        <v>0</v>
      </c>
      <c r="C1447">
        <f>'IGM Paste'!C1448</f>
        <v>0</v>
      </c>
      <c r="D1447" s="4">
        <f>'IGM Paste'!D1448</f>
        <v>0</v>
      </c>
      <c r="E1447">
        <f>'IGM Paste'!E1448</f>
        <v>0</v>
      </c>
      <c r="F1447">
        <f>'IGM Paste'!AL1448</f>
        <v>0</v>
      </c>
      <c r="G1447" s="763">
        <f>'IGM Paste'!AB1448</f>
        <v>0</v>
      </c>
      <c r="H1447" s="5">
        <f>'IGM Paste'!F1448</f>
        <v>0</v>
      </c>
      <c r="I1447" t="str">
        <f>IF('IGM Paste'!H1448=0,"-",'IGM Paste'!H1448)</f>
        <v>-</v>
      </c>
      <c r="J1447" t="str">
        <f>IF('IGM Paste'!I1448=0,"-",'IGM Paste'!I1448)</f>
        <v>-</v>
      </c>
      <c r="K1447" t="str">
        <f>IF('IGM Paste'!J1448=0,"-",'IGM Paste'!J1448)</f>
        <v>-</v>
      </c>
      <c r="L1447">
        <f>'IGM Paste'!K1448</f>
        <v>0</v>
      </c>
      <c r="M1447" s="20" t="str">
        <f>IF('IGM Paste'!R1448=0,"Flat",'IGM Paste'!R1448)</f>
        <v>Flat</v>
      </c>
      <c r="N1447" s="177">
        <f>'IGM Paste'!AH1448</f>
        <v>0</v>
      </c>
      <c r="O1447" s="403">
        <f>'IGM Paste'!O1448</f>
        <v>0</v>
      </c>
      <c r="P1447">
        <f>'IGM Paste'!BC1448</f>
        <v>0</v>
      </c>
    </row>
    <row r="1448" spans="1:16" x14ac:dyDescent="0.3">
      <c r="A1448" s="334">
        <f>'IGM Paste'!A1449</f>
        <v>0</v>
      </c>
      <c r="B1448">
        <f>'IGM Paste'!Y1449</f>
        <v>0</v>
      </c>
      <c r="C1448">
        <f>'IGM Paste'!C1449</f>
        <v>0</v>
      </c>
      <c r="D1448" s="4">
        <f>'IGM Paste'!D1449</f>
        <v>0</v>
      </c>
      <c r="E1448">
        <f>'IGM Paste'!E1449</f>
        <v>0</v>
      </c>
      <c r="F1448">
        <f>'IGM Paste'!AL1449</f>
        <v>0</v>
      </c>
      <c r="G1448" s="763">
        <f>'IGM Paste'!AB1449</f>
        <v>0</v>
      </c>
      <c r="H1448" s="5">
        <f>'IGM Paste'!F1449</f>
        <v>0</v>
      </c>
      <c r="I1448" t="str">
        <f>IF('IGM Paste'!H1449=0,"-",'IGM Paste'!H1449)</f>
        <v>-</v>
      </c>
      <c r="J1448" t="str">
        <f>IF('IGM Paste'!I1449=0,"-",'IGM Paste'!I1449)</f>
        <v>-</v>
      </c>
      <c r="K1448" t="str">
        <f>IF('IGM Paste'!J1449=0,"-",'IGM Paste'!J1449)</f>
        <v>-</v>
      </c>
      <c r="L1448">
        <f>'IGM Paste'!K1449</f>
        <v>0</v>
      </c>
      <c r="M1448" s="20" t="str">
        <f>IF('IGM Paste'!R1449=0,"Flat",'IGM Paste'!R1449)</f>
        <v>Flat</v>
      </c>
      <c r="N1448" s="177">
        <f>'IGM Paste'!AH1449</f>
        <v>0</v>
      </c>
      <c r="O1448" s="403">
        <f>'IGM Paste'!O1449</f>
        <v>0</v>
      </c>
      <c r="P1448">
        <f>'IGM Paste'!BC1449</f>
        <v>0</v>
      </c>
    </row>
    <row r="1449" spans="1:16" x14ac:dyDescent="0.3">
      <c r="A1449" s="334">
        <f>'IGM Paste'!A1450</f>
        <v>0</v>
      </c>
      <c r="B1449">
        <f>'IGM Paste'!Y1450</f>
        <v>0</v>
      </c>
      <c r="C1449">
        <f>'IGM Paste'!C1450</f>
        <v>0</v>
      </c>
      <c r="D1449" s="4">
        <f>'IGM Paste'!D1450</f>
        <v>0</v>
      </c>
      <c r="E1449">
        <f>'IGM Paste'!E1450</f>
        <v>0</v>
      </c>
      <c r="F1449">
        <f>'IGM Paste'!AL1450</f>
        <v>0</v>
      </c>
      <c r="G1449" s="763">
        <f>'IGM Paste'!AB1450</f>
        <v>0</v>
      </c>
      <c r="H1449" s="5">
        <f>'IGM Paste'!F1450</f>
        <v>0</v>
      </c>
      <c r="I1449" t="str">
        <f>IF('IGM Paste'!H1450=0,"-",'IGM Paste'!H1450)</f>
        <v>-</v>
      </c>
      <c r="J1449" t="str">
        <f>IF('IGM Paste'!I1450=0,"-",'IGM Paste'!I1450)</f>
        <v>-</v>
      </c>
      <c r="K1449" t="str">
        <f>IF('IGM Paste'!J1450=0,"-",'IGM Paste'!J1450)</f>
        <v>-</v>
      </c>
      <c r="L1449">
        <f>'IGM Paste'!K1450</f>
        <v>0</v>
      </c>
      <c r="M1449" s="20" t="str">
        <f>IF('IGM Paste'!R1450=0,"Flat",'IGM Paste'!R1450)</f>
        <v>Flat</v>
      </c>
      <c r="N1449" s="177">
        <f>'IGM Paste'!AH1450</f>
        <v>0</v>
      </c>
      <c r="O1449" s="403">
        <f>'IGM Paste'!O1450</f>
        <v>0</v>
      </c>
      <c r="P1449">
        <f>'IGM Paste'!BC1450</f>
        <v>0</v>
      </c>
    </row>
    <row r="1450" spans="1:16" x14ac:dyDescent="0.3">
      <c r="A1450" s="334">
        <f>'IGM Paste'!A1451</f>
        <v>0</v>
      </c>
      <c r="B1450">
        <f>'IGM Paste'!Y1451</f>
        <v>0</v>
      </c>
      <c r="C1450">
        <f>'IGM Paste'!C1451</f>
        <v>0</v>
      </c>
      <c r="D1450" s="4">
        <f>'IGM Paste'!D1451</f>
        <v>0</v>
      </c>
      <c r="E1450">
        <f>'IGM Paste'!E1451</f>
        <v>0</v>
      </c>
      <c r="F1450">
        <f>'IGM Paste'!AL1451</f>
        <v>0</v>
      </c>
      <c r="G1450" s="763">
        <f>'IGM Paste'!AB1451</f>
        <v>0</v>
      </c>
      <c r="H1450" s="5">
        <f>'IGM Paste'!F1451</f>
        <v>0</v>
      </c>
      <c r="I1450" t="str">
        <f>IF('IGM Paste'!H1451=0,"-",'IGM Paste'!H1451)</f>
        <v>-</v>
      </c>
      <c r="J1450" t="str">
        <f>IF('IGM Paste'!I1451=0,"-",'IGM Paste'!I1451)</f>
        <v>-</v>
      </c>
      <c r="K1450" t="str">
        <f>IF('IGM Paste'!J1451=0,"-",'IGM Paste'!J1451)</f>
        <v>-</v>
      </c>
      <c r="L1450">
        <f>'IGM Paste'!K1451</f>
        <v>0</v>
      </c>
      <c r="M1450" s="20" t="str">
        <f>IF('IGM Paste'!R1451=0,"Flat",'IGM Paste'!R1451)</f>
        <v>Flat</v>
      </c>
      <c r="N1450" s="177">
        <f>'IGM Paste'!AH1451</f>
        <v>0</v>
      </c>
      <c r="O1450" s="403">
        <f>'IGM Paste'!O1451</f>
        <v>0</v>
      </c>
      <c r="P1450">
        <f>'IGM Paste'!BC1451</f>
        <v>0</v>
      </c>
    </row>
    <row r="1451" spans="1:16" x14ac:dyDescent="0.3">
      <c r="A1451" s="334">
        <f>'IGM Paste'!A1452</f>
        <v>0</v>
      </c>
      <c r="B1451">
        <f>'IGM Paste'!Y1452</f>
        <v>0</v>
      </c>
      <c r="C1451">
        <f>'IGM Paste'!C1452</f>
        <v>0</v>
      </c>
      <c r="D1451" s="4">
        <f>'IGM Paste'!D1452</f>
        <v>0</v>
      </c>
      <c r="E1451">
        <f>'IGM Paste'!E1452</f>
        <v>0</v>
      </c>
      <c r="F1451">
        <f>'IGM Paste'!AL1452</f>
        <v>0</v>
      </c>
      <c r="G1451" s="763">
        <f>'IGM Paste'!AB1452</f>
        <v>0</v>
      </c>
      <c r="H1451" s="5">
        <f>'IGM Paste'!F1452</f>
        <v>0</v>
      </c>
      <c r="I1451" t="str">
        <f>IF('IGM Paste'!H1452=0,"-",'IGM Paste'!H1452)</f>
        <v>-</v>
      </c>
      <c r="J1451" t="str">
        <f>IF('IGM Paste'!I1452=0,"-",'IGM Paste'!I1452)</f>
        <v>-</v>
      </c>
      <c r="K1451" t="str">
        <f>IF('IGM Paste'!J1452=0,"-",'IGM Paste'!J1452)</f>
        <v>-</v>
      </c>
      <c r="L1451">
        <f>'IGM Paste'!K1452</f>
        <v>0</v>
      </c>
      <c r="M1451" s="20" t="str">
        <f>IF('IGM Paste'!R1452=0,"Flat",'IGM Paste'!R1452)</f>
        <v>Flat</v>
      </c>
      <c r="N1451" s="177">
        <f>'IGM Paste'!AH1452</f>
        <v>0</v>
      </c>
      <c r="O1451" s="403">
        <f>'IGM Paste'!O1452</f>
        <v>0</v>
      </c>
      <c r="P1451">
        <f>'IGM Paste'!BC1452</f>
        <v>0</v>
      </c>
    </row>
    <row r="1452" spans="1:16" x14ac:dyDescent="0.3">
      <c r="A1452" s="334">
        <f>'IGM Paste'!A1453</f>
        <v>0</v>
      </c>
      <c r="B1452">
        <f>'IGM Paste'!Y1453</f>
        <v>0</v>
      </c>
      <c r="C1452">
        <f>'IGM Paste'!C1453</f>
        <v>0</v>
      </c>
      <c r="D1452" s="4">
        <f>'IGM Paste'!D1453</f>
        <v>0</v>
      </c>
      <c r="E1452">
        <f>'IGM Paste'!E1453</f>
        <v>0</v>
      </c>
      <c r="F1452">
        <f>'IGM Paste'!AL1453</f>
        <v>0</v>
      </c>
      <c r="G1452" s="763">
        <f>'IGM Paste'!AB1453</f>
        <v>0</v>
      </c>
      <c r="H1452" s="5">
        <f>'IGM Paste'!F1453</f>
        <v>0</v>
      </c>
      <c r="I1452" t="str">
        <f>IF('IGM Paste'!H1453=0,"-",'IGM Paste'!H1453)</f>
        <v>-</v>
      </c>
      <c r="J1452" t="str">
        <f>IF('IGM Paste'!I1453=0,"-",'IGM Paste'!I1453)</f>
        <v>-</v>
      </c>
      <c r="K1452" t="str">
        <f>IF('IGM Paste'!J1453=0,"-",'IGM Paste'!J1453)</f>
        <v>-</v>
      </c>
      <c r="L1452">
        <f>'IGM Paste'!K1453</f>
        <v>0</v>
      </c>
      <c r="M1452" s="20" t="str">
        <f>IF('IGM Paste'!R1453=0,"Flat",'IGM Paste'!R1453)</f>
        <v>Flat</v>
      </c>
      <c r="N1452" s="177">
        <f>'IGM Paste'!AH1453</f>
        <v>0</v>
      </c>
      <c r="O1452" s="403">
        <f>'IGM Paste'!O1453</f>
        <v>0</v>
      </c>
      <c r="P1452">
        <f>'IGM Paste'!BC1453</f>
        <v>0</v>
      </c>
    </row>
    <row r="1453" spans="1:16" x14ac:dyDescent="0.3">
      <c r="A1453" s="334">
        <f>'IGM Paste'!A1454</f>
        <v>0</v>
      </c>
      <c r="B1453">
        <f>'IGM Paste'!Y1454</f>
        <v>0</v>
      </c>
      <c r="C1453">
        <f>'IGM Paste'!C1454</f>
        <v>0</v>
      </c>
      <c r="D1453" s="4">
        <f>'IGM Paste'!D1454</f>
        <v>0</v>
      </c>
      <c r="E1453">
        <f>'IGM Paste'!E1454</f>
        <v>0</v>
      </c>
      <c r="F1453">
        <f>'IGM Paste'!AL1454</f>
        <v>0</v>
      </c>
      <c r="G1453" s="763">
        <f>'IGM Paste'!AB1454</f>
        <v>0</v>
      </c>
      <c r="H1453" s="5">
        <f>'IGM Paste'!F1454</f>
        <v>0</v>
      </c>
      <c r="I1453" t="str">
        <f>IF('IGM Paste'!H1454=0,"-",'IGM Paste'!H1454)</f>
        <v>-</v>
      </c>
      <c r="J1453" t="str">
        <f>IF('IGM Paste'!I1454=0,"-",'IGM Paste'!I1454)</f>
        <v>-</v>
      </c>
      <c r="K1453" t="str">
        <f>IF('IGM Paste'!J1454=0,"-",'IGM Paste'!J1454)</f>
        <v>-</v>
      </c>
      <c r="L1453">
        <f>'IGM Paste'!K1454</f>
        <v>0</v>
      </c>
      <c r="M1453" s="20" t="str">
        <f>IF('IGM Paste'!R1454=0,"Flat",'IGM Paste'!R1454)</f>
        <v>Flat</v>
      </c>
      <c r="N1453" s="177">
        <f>'IGM Paste'!AH1454</f>
        <v>0</v>
      </c>
      <c r="O1453" s="403">
        <f>'IGM Paste'!O1454</f>
        <v>0</v>
      </c>
      <c r="P1453">
        <f>'IGM Paste'!BC1454</f>
        <v>0</v>
      </c>
    </row>
    <row r="1454" spans="1:16" x14ac:dyDescent="0.3">
      <c r="A1454" s="334">
        <f>'IGM Paste'!A1455</f>
        <v>0</v>
      </c>
      <c r="B1454">
        <f>'IGM Paste'!Y1455</f>
        <v>0</v>
      </c>
      <c r="C1454">
        <f>'IGM Paste'!C1455</f>
        <v>0</v>
      </c>
      <c r="D1454" s="4">
        <f>'IGM Paste'!D1455</f>
        <v>0</v>
      </c>
      <c r="E1454">
        <f>'IGM Paste'!E1455</f>
        <v>0</v>
      </c>
      <c r="F1454">
        <f>'IGM Paste'!AL1455</f>
        <v>0</v>
      </c>
      <c r="G1454" s="763">
        <f>'IGM Paste'!AB1455</f>
        <v>0</v>
      </c>
      <c r="H1454" s="5">
        <f>'IGM Paste'!F1455</f>
        <v>0</v>
      </c>
      <c r="I1454" t="str">
        <f>IF('IGM Paste'!H1455=0,"-",'IGM Paste'!H1455)</f>
        <v>-</v>
      </c>
      <c r="J1454" t="str">
        <f>IF('IGM Paste'!I1455=0,"-",'IGM Paste'!I1455)</f>
        <v>-</v>
      </c>
      <c r="K1454" t="str">
        <f>IF('IGM Paste'!J1455=0,"-",'IGM Paste'!J1455)</f>
        <v>-</v>
      </c>
      <c r="L1454">
        <f>'IGM Paste'!K1455</f>
        <v>0</v>
      </c>
      <c r="M1454" s="20" t="str">
        <f>IF('IGM Paste'!R1455=0,"Flat",'IGM Paste'!R1455)</f>
        <v>Flat</v>
      </c>
      <c r="N1454" s="177">
        <f>'IGM Paste'!AH1455</f>
        <v>0</v>
      </c>
      <c r="O1454" s="403">
        <f>'IGM Paste'!O1455</f>
        <v>0</v>
      </c>
      <c r="P1454">
        <f>'IGM Paste'!BC1455</f>
        <v>0</v>
      </c>
    </row>
    <row r="1455" spans="1:16" x14ac:dyDescent="0.3">
      <c r="A1455" s="334">
        <f>'IGM Paste'!A1456</f>
        <v>0</v>
      </c>
      <c r="B1455">
        <f>'IGM Paste'!Y1456</f>
        <v>0</v>
      </c>
      <c r="C1455">
        <f>'IGM Paste'!C1456</f>
        <v>0</v>
      </c>
      <c r="D1455" s="4">
        <f>'IGM Paste'!D1456</f>
        <v>0</v>
      </c>
      <c r="E1455">
        <f>'IGM Paste'!E1456</f>
        <v>0</v>
      </c>
      <c r="F1455">
        <f>'IGM Paste'!AL1456</f>
        <v>0</v>
      </c>
      <c r="G1455" s="763">
        <f>'IGM Paste'!AB1456</f>
        <v>0</v>
      </c>
      <c r="H1455" s="5">
        <f>'IGM Paste'!F1456</f>
        <v>0</v>
      </c>
      <c r="I1455" t="str">
        <f>IF('IGM Paste'!H1456=0,"-",'IGM Paste'!H1456)</f>
        <v>-</v>
      </c>
      <c r="J1455" t="str">
        <f>IF('IGM Paste'!I1456=0,"-",'IGM Paste'!I1456)</f>
        <v>-</v>
      </c>
      <c r="K1455" t="str">
        <f>IF('IGM Paste'!J1456=0,"-",'IGM Paste'!J1456)</f>
        <v>-</v>
      </c>
      <c r="L1455">
        <f>'IGM Paste'!K1456</f>
        <v>0</v>
      </c>
      <c r="M1455" s="20" t="str">
        <f>IF('IGM Paste'!R1456=0,"Flat",'IGM Paste'!R1456)</f>
        <v>Flat</v>
      </c>
      <c r="N1455" s="177">
        <f>'IGM Paste'!AH1456</f>
        <v>0</v>
      </c>
      <c r="O1455" s="403">
        <f>'IGM Paste'!O1456</f>
        <v>0</v>
      </c>
      <c r="P1455">
        <f>'IGM Paste'!BC1456</f>
        <v>0</v>
      </c>
    </row>
    <row r="1456" spans="1:16" x14ac:dyDescent="0.3">
      <c r="A1456" s="334">
        <f>'IGM Paste'!A1457</f>
        <v>0</v>
      </c>
      <c r="B1456">
        <f>'IGM Paste'!Y1457</f>
        <v>0</v>
      </c>
      <c r="C1456">
        <f>'IGM Paste'!C1457</f>
        <v>0</v>
      </c>
      <c r="D1456" s="4">
        <f>'IGM Paste'!D1457</f>
        <v>0</v>
      </c>
      <c r="E1456">
        <f>'IGM Paste'!E1457</f>
        <v>0</v>
      </c>
      <c r="F1456">
        <f>'IGM Paste'!AL1457</f>
        <v>0</v>
      </c>
      <c r="G1456" s="763">
        <f>'IGM Paste'!AB1457</f>
        <v>0</v>
      </c>
      <c r="H1456" s="5">
        <f>'IGM Paste'!F1457</f>
        <v>0</v>
      </c>
      <c r="I1456" t="str">
        <f>IF('IGM Paste'!H1457=0,"-",'IGM Paste'!H1457)</f>
        <v>-</v>
      </c>
      <c r="J1456" t="str">
        <f>IF('IGM Paste'!I1457=0,"-",'IGM Paste'!I1457)</f>
        <v>-</v>
      </c>
      <c r="K1456" t="str">
        <f>IF('IGM Paste'!J1457=0,"-",'IGM Paste'!J1457)</f>
        <v>-</v>
      </c>
      <c r="L1456">
        <f>'IGM Paste'!K1457</f>
        <v>0</v>
      </c>
      <c r="M1456" s="20" t="str">
        <f>IF('IGM Paste'!R1457=0,"Flat",'IGM Paste'!R1457)</f>
        <v>Flat</v>
      </c>
      <c r="N1456" s="177">
        <f>'IGM Paste'!AH1457</f>
        <v>0</v>
      </c>
      <c r="O1456" s="403">
        <f>'IGM Paste'!O1457</f>
        <v>0</v>
      </c>
      <c r="P1456">
        <f>'IGM Paste'!BC1457</f>
        <v>0</v>
      </c>
    </row>
    <row r="1457" spans="1:16" x14ac:dyDescent="0.3">
      <c r="A1457" s="334">
        <f>'IGM Paste'!A1458</f>
        <v>0</v>
      </c>
      <c r="B1457">
        <f>'IGM Paste'!Y1458</f>
        <v>0</v>
      </c>
      <c r="C1457">
        <f>'IGM Paste'!C1458</f>
        <v>0</v>
      </c>
      <c r="D1457" s="4">
        <f>'IGM Paste'!D1458</f>
        <v>0</v>
      </c>
      <c r="E1457">
        <f>'IGM Paste'!E1458</f>
        <v>0</v>
      </c>
      <c r="F1457">
        <f>'IGM Paste'!AL1458</f>
        <v>0</v>
      </c>
      <c r="G1457" s="763">
        <f>'IGM Paste'!AB1458</f>
        <v>0</v>
      </c>
      <c r="H1457" s="5">
        <f>'IGM Paste'!F1458</f>
        <v>0</v>
      </c>
      <c r="I1457" t="str">
        <f>IF('IGM Paste'!H1458=0,"-",'IGM Paste'!H1458)</f>
        <v>-</v>
      </c>
      <c r="J1457" t="str">
        <f>IF('IGM Paste'!I1458=0,"-",'IGM Paste'!I1458)</f>
        <v>-</v>
      </c>
      <c r="K1457" t="str">
        <f>IF('IGM Paste'!J1458=0,"-",'IGM Paste'!J1458)</f>
        <v>-</v>
      </c>
      <c r="L1457">
        <f>'IGM Paste'!K1458</f>
        <v>0</v>
      </c>
      <c r="M1457" s="20" t="str">
        <f>IF('IGM Paste'!R1458=0,"Flat",'IGM Paste'!R1458)</f>
        <v>Flat</v>
      </c>
      <c r="N1457" s="177">
        <f>'IGM Paste'!AH1458</f>
        <v>0</v>
      </c>
      <c r="O1457" s="403">
        <f>'IGM Paste'!O1458</f>
        <v>0</v>
      </c>
      <c r="P1457">
        <f>'IGM Paste'!BC1458</f>
        <v>0</v>
      </c>
    </row>
    <row r="1458" spans="1:16" x14ac:dyDescent="0.3">
      <c r="A1458" s="334">
        <f>'IGM Paste'!A1459</f>
        <v>0</v>
      </c>
      <c r="B1458">
        <f>'IGM Paste'!Y1459</f>
        <v>0</v>
      </c>
      <c r="C1458">
        <f>'IGM Paste'!C1459</f>
        <v>0</v>
      </c>
      <c r="D1458" s="4">
        <f>'IGM Paste'!D1459</f>
        <v>0</v>
      </c>
      <c r="E1458">
        <f>'IGM Paste'!E1459</f>
        <v>0</v>
      </c>
      <c r="F1458">
        <f>'IGM Paste'!AL1459</f>
        <v>0</v>
      </c>
      <c r="G1458" s="763">
        <f>'IGM Paste'!AB1459</f>
        <v>0</v>
      </c>
      <c r="H1458" s="5">
        <f>'IGM Paste'!F1459</f>
        <v>0</v>
      </c>
      <c r="I1458" t="str">
        <f>IF('IGM Paste'!H1459=0,"-",'IGM Paste'!H1459)</f>
        <v>-</v>
      </c>
      <c r="J1458" t="str">
        <f>IF('IGM Paste'!I1459=0,"-",'IGM Paste'!I1459)</f>
        <v>-</v>
      </c>
      <c r="K1458" t="str">
        <f>IF('IGM Paste'!J1459=0,"-",'IGM Paste'!J1459)</f>
        <v>-</v>
      </c>
      <c r="L1458">
        <f>'IGM Paste'!K1459</f>
        <v>0</v>
      </c>
      <c r="M1458" s="20" t="str">
        <f>IF('IGM Paste'!R1459=0,"Flat",'IGM Paste'!R1459)</f>
        <v>Flat</v>
      </c>
      <c r="N1458" s="177">
        <f>'IGM Paste'!AH1459</f>
        <v>0</v>
      </c>
      <c r="O1458" s="403">
        <f>'IGM Paste'!O1459</f>
        <v>0</v>
      </c>
      <c r="P1458">
        <f>'IGM Paste'!BC1459</f>
        <v>0</v>
      </c>
    </row>
    <row r="1459" spans="1:16" x14ac:dyDescent="0.3">
      <c r="A1459" s="334">
        <f>'IGM Paste'!A1460</f>
        <v>0</v>
      </c>
      <c r="B1459">
        <f>'IGM Paste'!Y1460</f>
        <v>0</v>
      </c>
      <c r="C1459">
        <f>'IGM Paste'!C1460</f>
        <v>0</v>
      </c>
      <c r="D1459" s="4">
        <f>'IGM Paste'!D1460</f>
        <v>0</v>
      </c>
      <c r="E1459">
        <f>'IGM Paste'!E1460</f>
        <v>0</v>
      </c>
      <c r="F1459">
        <f>'IGM Paste'!AL1460</f>
        <v>0</v>
      </c>
      <c r="G1459" s="763">
        <f>'IGM Paste'!AB1460</f>
        <v>0</v>
      </c>
      <c r="H1459" s="5">
        <f>'IGM Paste'!F1460</f>
        <v>0</v>
      </c>
      <c r="I1459" t="str">
        <f>IF('IGM Paste'!H1460=0,"-",'IGM Paste'!H1460)</f>
        <v>-</v>
      </c>
      <c r="J1459" t="str">
        <f>IF('IGM Paste'!I1460=0,"-",'IGM Paste'!I1460)</f>
        <v>-</v>
      </c>
      <c r="K1459" t="str">
        <f>IF('IGM Paste'!J1460=0,"-",'IGM Paste'!J1460)</f>
        <v>-</v>
      </c>
      <c r="L1459">
        <f>'IGM Paste'!K1460</f>
        <v>0</v>
      </c>
      <c r="M1459" s="20" t="str">
        <f>IF('IGM Paste'!R1460=0,"Flat",'IGM Paste'!R1460)</f>
        <v>Flat</v>
      </c>
      <c r="N1459" s="177">
        <f>'IGM Paste'!AH1460</f>
        <v>0</v>
      </c>
      <c r="O1459" s="403">
        <f>'IGM Paste'!O1460</f>
        <v>0</v>
      </c>
      <c r="P1459">
        <f>'IGM Paste'!BC1460</f>
        <v>0</v>
      </c>
    </row>
    <row r="1460" spans="1:16" x14ac:dyDescent="0.3">
      <c r="A1460" s="334">
        <f>'IGM Paste'!A1461</f>
        <v>0</v>
      </c>
      <c r="B1460">
        <f>'IGM Paste'!Y1461</f>
        <v>0</v>
      </c>
      <c r="C1460">
        <f>'IGM Paste'!C1461</f>
        <v>0</v>
      </c>
      <c r="D1460" s="4">
        <f>'IGM Paste'!D1461</f>
        <v>0</v>
      </c>
      <c r="E1460">
        <f>'IGM Paste'!E1461</f>
        <v>0</v>
      </c>
      <c r="F1460">
        <f>'IGM Paste'!AL1461</f>
        <v>0</v>
      </c>
      <c r="G1460" s="763">
        <f>'IGM Paste'!AB1461</f>
        <v>0</v>
      </c>
      <c r="H1460" s="5">
        <f>'IGM Paste'!F1461</f>
        <v>0</v>
      </c>
      <c r="I1460" t="str">
        <f>IF('IGM Paste'!H1461=0,"-",'IGM Paste'!H1461)</f>
        <v>-</v>
      </c>
      <c r="J1460" t="str">
        <f>IF('IGM Paste'!I1461=0,"-",'IGM Paste'!I1461)</f>
        <v>-</v>
      </c>
      <c r="K1460" t="str">
        <f>IF('IGM Paste'!J1461=0,"-",'IGM Paste'!J1461)</f>
        <v>-</v>
      </c>
      <c r="L1460">
        <f>'IGM Paste'!K1461</f>
        <v>0</v>
      </c>
      <c r="M1460" s="20" t="str">
        <f>IF('IGM Paste'!R1461=0,"Flat",'IGM Paste'!R1461)</f>
        <v>Flat</v>
      </c>
      <c r="N1460" s="177">
        <f>'IGM Paste'!AH1461</f>
        <v>0</v>
      </c>
      <c r="O1460" s="403">
        <f>'IGM Paste'!O1461</f>
        <v>0</v>
      </c>
      <c r="P1460">
        <f>'IGM Paste'!BC1461</f>
        <v>0</v>
      </c>
    </row>
    <row r="1461" spans="1:16" x14ac:dyDescent="0.3">
      <c r="A1461" s="334">
        <f>'IGM Paste'!A1462</f>
        <v>0</v>
      </c>
      <c r="B1461">
        <f>'IGM Paste'!Y1462</f>
        <v>0</v>
      </c>
      <c r="C1461">
        <f>'IGM Paste'!C1462</f>
        <v>0</v>
      </c>
      <c r="D1461" s="4">
        <f>'IGM Paste'!D1462</f>
        <v>0</v>
      </c>
      <c r="E1461">
        <f>'IGM Paste'!E1462</f>
        <v>0</v>
      </c>
      <c r="F1461">
        <f>'IGM Paste'!AL1462</f>
        <v>0</v>
      </c>
      <c r="G1461" s="763">
        <f>'IGM Paste'!AB1462</f>
        <v>0</v>
      </c>
      <c r="H1461" s="5">
        <f>'IGM Paste'!F1462</f>
        <v>0</v>
      </c>
      <c r="I1461" t="str">
        <f>IF('IGM Paste'!H1462=0,"-",'IGM Paste'!H1462)</f>
        <v>-</v>
      </c>
      <c r="J1461" t="str">
        <f>IF('IGM Paste'!I1462=0,"-",'IGM Paste'!I1462)</f>
        <v>-</v>
      </c>
      <c r="K1461" t="str">
        <f>IF('IGM Paste'!J1462=0,"-",'IGM Paste'!J1462)</f>
        <v>-</v>
      </c>
      <c r="L1461">
        <f>'IGM Paste'!K1462</f>
        <v>0</v>
      </c>
      <c r="M1461" s="20" t="str">
        <f>IF('IGM Paste'!R1462=0,"Flat",'IGM Paste'!R1462)</f>
        <v>Flat</v>
      </c>
      <c r="N1461" s="177">
        <f>'IGM Paste'!AH1462</f>
        <v>0</v>
      </c>
      <c r="O1461" s="403">
        <f>'IGM Paste'!O1462</f>
        <v>0</v>
      </c>
      <c r="P1461">
        <f>'IGM Paste'!BC1462</f>
        <v>0</v>
      </c>
    </row>
    <row r="1462" spans="1:16" x14ac:dyDescent="0.3">
      <c r="A1462" s="334">
        <f>'IGM Paste'!A1463</f>
        <v>0</v>
      </c>
      <c r="B1462">
        <f>'IGM Paste'!Y1463</f>
        <v>0</v>
      </c>
      <c r="C1462">
        <f>'IGM Paste'!C1463</f>
        <v>0</v>
      </c>
      <c r="D1462" s="4">
        <f>'IGM Paste'!D1463</f>
        <v>0</v>
      </c>
      <c r="E1462">
        <f>'IGM Paste'!E1463</f>
        <v>0</v>
      </c>
      <c r="F1462">
        <f>'IGM Paste'!AL1463</f>
        <v>0</v>
      </c>
      <c r="G1462" s="763">
        <f>'IGM Paste'!AB1463</f>
        <v>0</v>
      </c>
      <c r="H1462" s="5">
        <f>'IGM Paste'!F1463</f>
        <v>0</v>
      </c>
      <c r="I1462" t="str">
        <f>IF('IGM Paste'!H1463=0,"-",'IGM Paste'!H1463)</f>
        <v>-</v>
      </c>
      <c r="J1462" t="str">
        <f>IF('IGM Paste'!I1463=0,"-",'IGM Paste'!I1463)</f>
        <v>-</v>
      </c>
      <c r="K1462" t="str">
        <f>IF('IGM Paste'!J1463=0,"-",'IGM Paste'!J1463)</f>
        <v>-</v>
      </c>
      <c r="L1462">
        <f>'IGM Paste'!K1463</f>
        <v>0</v>
      </c>
      <c r="M1462" s="20" t="str">
        <f>IF('IGM Paste'!R1463=0,"Flat",'IGM Paste'!R1463)</f>
        <v>Flat</v>
      </c>
      <c r="N1462" s="177">
        <f>'IGM Paste'!AH1463</f>
        <v>0</v>
      </c>
      <c r="O1462" s="403">
        <f>'IGM Paste'!O1463</f>
        <v>0</v>
      </c>
      <c r="P1462">
        <f>'IGM Paste'!BC1463</f>
        <v>0</v>
      </c>
    </row>
    <row r="1463" spans="1:16" x14ac:dyDescent="0.3">
      <c r="A1463" s="334">
        <f>'IGM Paste'!A1464</f>
        <v>0</v>
      </c>
      <c r="B1463">
        <f>'IGM Paste'!Y1464</f>
        <v>0</v>
      </c>
      <c r="C1463">
        <f>'IGM Paste'!C1464</f>
        <v>0</v>
      </c>
      <c r="D1463" s="4">
        <f>'IGM Paste'!D1464</f>
        <v>0</v>
      </c>
      <c r="E1463">
        <f>'IGM Paste'!E1464</f>
        <v>0</v>
      </c>
      <c r="F1463">
        <f>'IGM Paste'!AL1464</f>
        <v>0</v>
      </c>
      <c r="G1463" s="763">
        <f>'IGM Paste'!AB1464</f>
        <v>0</v>
      </c>
      <c r="H1463" s="5">
        <f>'IGM Paste'!F1464</f>
        <v>0</v>
      </c>
      <c r="I1463" t="str">
        <f>IF('IGM Paste'!H1464=0,"-",'IGM Paste'!H1464)</f>
        <v>-</v>
      </c>
      <c r="J1463" t="str">
        <f>IF('IGM Paste'!I1464=0,"-",'IGM Paste'!I1464)</f>
        <v>-</v>
      </c>
      <c r="K1463" t="str">
        <f>IF('IGM Paste'!J1464=0,"-",'IGM Paste'!J1464)</f>
        <v>-</v>
      </c>
      <c r="L1463">
        <f>'IGM Paste'!K1464</f>
        <v>0</v>
      </c>
      <c r="M1463" s="20" t="str">
        <f>IF('IGM Paste'!R1464=0,"Flat",'IGM Paste'!R1464)</f>
        <v>Flat</v>
      </c>
      <c r="N1463" s="177">
        <f>'IGM Paste'!AH1464</f>
        <v>0</v>
      </c>
      <c r="O1463" s="403">
        <f>'IGM Paste'!O1464</f>
        <v>0</v>
      </c>
      <c r="P1463">
        <f>'IGM Paste'!BC1464</f>
        <v>0</v>
      </c>
    </row>
    <row r="1464" spans="1:16" x14ac:dyDescent="0.3">
      <c r="A1464" s="334">
        <f>'IGM Paste'!A1465</f>
        <v>0</v>
      </c>
      <c r="B1464">
        <f>'IGM Paste'!Y1465</f>
        <v>0</v>
      </c>
      <c r="C1464">
        <f>'IGM Paste'!C1465</f>
        <v>0</v>
      </c>
      <c r="D1464" s="4">
        <f>'IGM Paste'!D1465</f>
        <v>0</v>
      </c>
      <c r="E1464">
        <f>'IGM Paste'!E1465</f>
        <v>0</v>
      </c>
      <c r="F1464">
        <f>'IGM Paste'!AL1465</f>
        <v>0</v>
      </c>
      <c r="G1464" s="763">
        <f>'IGM Paste'!AB1465</f>
        <v>0</v>
      </c>
      <c r="H1464" s="5">
        <f>'IGM Paste'!F1465</f>
        <v>0</v>
      </c>
      <c r="I1464" t="str">
        <f>IF('IGM Paste'!H1465=0,"-",'IGM Paste'!H1465)</f>
        <v>-</v>
      </c>
      <c r="J1464" t="str">
        <f>IF('IGM Paste'!I1465=0,"-",'IGM Paste'!I1465)</f>
        <v>-</v>
      </c>
      <c r="K1464" t="str">
        <f>IF('IGM Paste'!J1465=0,"-",'IGM Paste'!J1465)</f>
        <v>-</v>
      </c>
      <c r="L1464">
        <f>'IGM Paste'!K1465</f>
        <v>0</v>
      </c>
      <c r="M1464" s="20" t="str">
        <f>IF('IGM Paste'!R1465=0,"Flat",'IGM Paste'!R1465)</f>
        <v>Flat</v>
      </c>
      <c r="N1464" s="177">
        <f>'IGM Paste'!AH1465</f>
        <v>0</v>
      </c>
      <c r="O1464" s="403">
        <f>'IGM Paste'!O1465</f>
        <v>0</v>
      </c>
      <c r="P1464">
        <f>'IGM Paste'!BC1465</f>
        <v>0</v>
      </c>
    </row>
    <row r="1465" spans="1:16" x14ac:dyDescent="0.3">
      <c r="A1465" s="334">
        <f>'IGM Paste'!A1466</f>
        <v>0</v>
      </c>
      <c r="B1465">
        <f>'IGM Paste'!Y1466</f>
        <v>0</v>
      </c>
      <c r="C1465">
        <f>'IGM Paste'!C1466</f>
        <v>0</v>
      </c>
      <c r="D1465" s="4">
        <f>'IGM Paste'!D1466</f>
        <v>0</v>
      </c>
      <c r="E1465">
        <f>'IGM Paste'!E1466</f>
        <v>0</v>
      </c>
      <c r="F1465">
        <f>'IGM Paste'!AL1466</f>
        <v>0</v>
      </c>
      <c r="G1465" s="763">
        <f>'IGM Paste'!AB1466</f>
        <v>0</v>
      </c>
      <c r="H1465" s="5">
        <f>'IGM Paste'!F1466</f>
        <v>0</v>
      </c>
      <c r="I1465" t="str">
        <f>IF('IGM Paste'!H1466=0,"-",'IGM Paste'!H1466)</f>
        <v>-</v>
      </c>
      <c r="J1465" t="str">
        <f>IF('IGM Paste'!I1466=0,"-",'IGM Paste'!I1466)</f>
        <v>-</v>
      </c>
      <c r="K1465" t="str">
        <f>IF('IGM Paste'!J1466=0,"-",'IGM Paste'!J1466)</f>
        <v>-</v>
      </c>
      <c r="L1465">
        <f>'IGM Paste'!K1466</f>
        <v>0</v>
      </c>
      <c r="M1465" s="20" t="str">
        <f>IF('IGM Paste'!R1466=0,"Flat",'IGM Paste'!R1466)</f>
        <v>Flat</v>
      </c>
      <c r="N1465" s="177">
        <f>'IGM Paste'!AH1466</f>
        <v>0</v>
      </c>
      <c r="O1465" s="403">
        <f>'IGM Paste'!O1466</f>
        <v>0</v>
      </c>
      <c r="P1465">
        <f>'IGM Paste'!BC1466</f>
        <v>0</v>
      </c>
    </row>
    <row r="1466" spans="1:16" x14ac:dyDescent="0.3">
      <c r="A1466" s="334">
        <f>'IGM Paste'!A1467</f>
        <v>0</v>
      </c>
      <c r="B1466">
        <f>'IGM Paste'!Y1467</f>
        <v>0</v>
      </c>
      <c r="C1466">
        <f>'IGM Paste'!C1467</f>
        <v>0</v>
      </c>
      <c r="D1466" s="4">
        <f>'IGM Paste'!D1467</f>
        <v>0</v>
      </c>
      <c r="E1466">
        <f>'IGM Paste'!E1467</f>
        <v>0</v>
      </c>
      <c r="F1466">
        <f>'IGM Paste'!AL1467</f>
        <v>0</v>
      </c>
      <c r="G1466" s="763">
        <f>'IGM Paste'!AB1467</f>
        <v>0</v>
      </c>
      <c r="H1466" s="5">
        <f>'IGM Paste'!F1467</f>
        <v>0</v>
      </c>
      <c r="I1466" t="str">
        <f>IF('IGM Paste'!H1467=0,"-",'IGM Paste'!H1467)</f>
        <v>-</v>
      </c>
      <c r="J1466" t="str">
        <f>IF('IGM Paste'!I1467=0,"-",'IGM Paste'!I1467)</f>
        <v>-</v>
      </c>
      <c r="K1466" t="str">
        <f>IF('IGM Paste'!J1467=0,"-",'IGM Paste'!J1467)</f>
        <v>-</v>
      </c>
      <c r="L1466">
        <f>'IGM Paste'!K1467</f>
        <v>0</v>
      </c>
      <c r="M1466" s="20" t="str">
        <f>IF('IGM Paste'!R1467=0,"Flat",'IGM Paste'!R1467)</f>
        <v>Flat</v>
      </c>
      <c r="N1466" s="177">
        <f>'IGM Paste'!AH1467</f>
        <v>0</v>
      </c>
      <c r="O1466" s="403">
        <f>'IGM Paste'!O1467</f>
        <v>0</v>
      </c>
      <c r="P1466">
        <f>'IGM Paste'!BC1467</f>
        <v>0</v>
      </c>
    </row>
    <row r="1467" spans="1:16" x14ac:dyDescent="0.3">
      <c r="A1467" s="334">
        <f>'IGM Paste'!A1468</f>
        <v>0</v>
      </c>
      <c r="B1467">
        <f>'IGM Paste'!Y1468</f>
        <v>0</v>
      </c>
      <c r="C1467">
        <f>'IGM Paste'!C1468</f>
        <v>0</v>
      </c>
      <c r="D1467" s="4">
        <f>'IGM Paste'!D1468</f>
        <v>0</v>
      </c>
      <c r="E1467">
        <f>'IGM Paste'!E1468</f>
        <v>0</v>
      </c>
      <c r="F1467">
        <f>'IGM Paste'!AL1468</f>
        <v>0</v>
      </c>
      <c r="G1467" s="763">
        <f>'IGM Paste'!AB1468</f>
        <v>0</v>
      </c>
      <c r="H1467" s="5">
        <f>'IGM Paste'!F1468</f>
        <v>0</v>
      </c>
      <c r="I1467" t="str">
        <f>IF('IGM Paste'!H1468=0,"-",'IGM Paste'!H1468)</f>
        <v>-</v>
      </c>
      <c r="J1467" t="str">
        <f>IF('IGM Paste'!I1468=0,"-",'IGM Paste'!I1468)</f>
        <v>-</v>
      </c>
      <c r="K1467" t="str">
        <f>IF('IGM Paste'!J1468=0,"-",'IGM Paste'!J1468)</f>
        <v>-</v>
      </c>
      <c r="L1467">
        <f>'IGM Paste'!K1468</f>
        <v>0</v>
      </c>
      <c r="M1467" s="20" t="str">
        <f>IF('IGM Paste'!R1468=0,"Flat",'IGM Paste'!R1468)</f>
        <v>Flat</v>
      </c>
      <c r="N1467" s="177">
        <f>'IGM Paste'!AH1468</f>
        <v>0</v>
      </c>
      <c r="O1467" s="403">
        <f>'IGM Paste'!O1468</f>
        <v>0</v>
      </c>
      <c r="P1467">
        <f>'IGM Paste'!BC1468</f>
        <v>0</v>
      </c>
    </row>
    <row r="1468" spans="1:16" x14ac:dyDescent="0.3">
      <c r="A1468" s="334">
        <f>'IGM Paste'!A1469</f>
        <v>0</v>
      </c>
      <c r="B1468">
        <f>'IGM Paste'!Y1469</f>
        <v>0</v>
      </c>
      <c r="C1468">
        <f>'IGM Paste'!C1469</f>
        <v>0</v>
      </c>
      <c r="D1468" s="4">
        <f>'IGM Paste'!D1469</f>
        <v>0</v>
      </c>
      <c r="E1468">
        <f>'IGM Paste'!E1469</f>
        <v>0</v>
      </c>
      <c r="F1468">
        <f>'IGM Paste'!AL1469</f>
        <v>0</v>
      </c>
      <c r="G1468" s="763">
        <f>'IGM Paste'!AB1469</f>
        <v>0</v>
      </c>
      <c r="H1468" s="5">
        <f>'IGM Paste'!F1469</f>
        <v>0</v>
      </c>
      <c r="I1468" t="str">
        <f>IF('IGM Paste'!H1469=0,"-",'IGM Paste'!H1469)</f>
        <v>-</v>
      </c>
      <c r="J1468" t="str">
        <f>IF('IGM Paste'!I1469=0,"-",'IGM Paste'!I1469)</f>
        <v>-</v>
      </c>
      <c r="K1468" t="str">
        <f>IF('IGM Paste'!J1469=0,"-",'IGM Paste'!J1469)</f>
        <v>-</v>
      </c>
      <c r="L1468">
        <f>'IGM Paste'!K1469</f>
        <v>0</v>
      </c>
      <c r="M1468" s="20" t="str">
        <f>IF('IGM Paste'!R1469=0,"Flat",'IGM Paste'!R1469)</f>
        <v>Flat</v>
      </c>
      <c r="N1468" s="177">
        <f>'IGM Paste'!AH1469</f>
        <v>0</v>
      </c>
      <c r="O1468" s="403">
        <f>'IGM Paste'!O1469</f>
        <v>0</v>
      </c>
      <c r="P1468">
        <f>'IGM Paste'!BC1469</f>
        <v>0</v>
      </c>
    </row>
    <row r="1469" spans="1:16" x14ac:dyDescent="0.3">
      <c r="A1469" s="334">
        <f>'IGM Paste'!A1470</f>
        <v>0</v>
      </c>
      <c r="B1469">
        <f>'IGM Paste'!Y1470</f>
        <v>0</v>
      </c>
      <c r="C1469">
        <f>'IGM Paste'!C1470</f>
        <v>0</v>
      </c>
      <c r="D1469" s="4">
        <f>'IGM Paste'!D1470</f>
        <v>0</v>
      </c>
      <c r="E1469">
        <f>'IGM Paste'!E1470</f>
        <v>0</v>
      </c>
      <c r="F1469">
        <f>'IGM Paste'!AL1470</f>
        <v>0</v>
      </c>
      <c r="G1469" s="763">
        <f>'IGM Paste'!AB1470</f>
        <v>0</v>
      </c>
      <c r="H1469" s="5">
        <f>'IGM Paste'!F1470</f>
        <v>0</v>
      </c>
      <c r="I1469" t="str">
        <f>IF('IGM Paste'!H1470=0,"-",'IGM Paste'!H1470)</f>
        <v>-</v>
      </c>
      <c r="J1469" t="str">
        <f>IF('IGM Paste'!I1470=0,"-",'IGM Paste'!I1470)</f>
        <v>-</v>
      </c>
      <c r="K1469" t="str">
        <f>IF('IGM Paste'!J1470=0,"-",'IGM Paste'!J1470)</f>
        <v>-</v>
      </c>
      <c r="L1469">
        <f>'IGM Paste'!K1470</f>
        <v>0</v>
      </c>
      <c r="M1469" s="20" t="str">
        <f>IF('IGM Paste'!R1470=0,"Flat",'IGM Paste'!R1470)</f>
        <v>Flat</v>
      </c>
      <c r="N1469" s="177">
        <f>'IGM Paste'!AH1470</f>
        <v>0</v>
      </c>
      <c r="O1469" s="403">
        <f>'IGM Paste'!O1470</f>
        <v>0</v>
      </c>
      <c r="P1469">
        <f>'IGM Paste'!BC1470</f>
        <v>0</v>
      </c>
    </row>
    <row r="1470" spans="1:16" x14ac:dyDescent="0.3">
      <c r="A1470" s="334">
        <f>'IGM Paste'!A1471</f>
        <v>0</v>
      </c>
      <c r="B1470">
        <f>'IGM Paste'!Y1471</f>
        <v>0</v>
      </c>
      <c r="C1470">
        <f>'IGM Paste'!C1471</f>
        <v>0</v>
      </c>
      <c r="D1470" s="4">
        <f>'IGM Paste'!D1471</f>
        <v>0</v>
      </c>
      <c r="E1470">
        <f>'IGM Paste'!E1471</f>
        <v>0</v>
      </c>
      <c r="F1470">
        <f>'IGM Paste'!AL1471</f>
        <v>0</v>
      </c>
      <c r="G1470" s="763">
        <f>'IGM Paste'!AB1471</f>
        <v>0</v>
      </c>
      <c r="H1470" s="5">
        <f>'IGM Paste'!F1471</f>
        <v>0</v>
      </c>
      <c r="I1470" t="str">
        <f>IF('IGM Paste'!H1471=0,"-",'IGM Paste'!H1471)</f>
        <v>-</v>
      </c>
      <c r="J1470" t="str">
        <f>IF('IGM Paste'!I1471=0,"-",'IGM Paste'!I1471)</f>
        <v>-</v>
      </c>
      <c r="K1470" t="str">
        <f>IF('IGM Paste'!J1471=0,"-",'IGM Paste'!J1471)</f>
        <v>-</v>
      </c>
      <c r="L1470">
        <f>'IGM Paste'!K1471</f>
        <v>0</v>
      </c>
      <c r="M1470" s="20" t="str">
        <f>IF('IGM Paste'!R1471=0,"Flat",'IGM Paste'!R1471)</f>
        <v>Flat</v>
      </c>
      <c r="N1470" s="177">
        <f>'IGM Paste'!AH1471</f>
        <v>0</v>
      </c>
      <c r="O1470" s="403">
        <f>'IGM Paste'!O1471</f>
        <v>0</v>
      </c>
      <c r="P1470">
        <f>'IGM Paste'!BC1471</f>
        <v>0</v>
      </c>
    </row>
    <row r="1471" spans="1:16" x14ac:dyDescent="0.3">
      <c r="A1471" s="334">
        <f>'IGM Paste'!A1472</f>
        <v>0</v>
      </c>
      <c r="B1471">
        <f>'IGM Paste'!Y1472</f>
        <v>0</v>
      </c>
      <c r="C1471">
        <f>'IGM Paste'!C1472</f>
        <v>0</v>
      </c>
      <c r="D1471" s="4">
        <f>'IGM Paste'!D1472</f>
        <v>0</v>
      </c>
      <c r="E1471">
        <f>'IGM Paste'!E1472</f>
        <v>0</v>
      </c>
      <c r="F1471">
        <f>'IGM Paste'!AL1472</f>
        <v>0</v>
      </c>
      <c r="G1471" s="763">
        <f>'IGM Paste'!AB1472</f>
        <v>0</v>
      </c>
      <c r="H1471" s="5">
        <f>'IGM Paste'!F1472</f>
        <v>0</v>
      </c>
      <c r="I1471" t="str">
        <f>IF('IGM Paste'!H1472=0,"-",'IGM Paste'!H1472)</f>
        <v>-</v>
      </c>
      <c r="J1471" t="str">
        <f>IF('IGM Paste'!I1472=0,"-",'IGM Paste'!I1472)</f>
        <v>-</v>
      </c>
      <c r="K1471" t="str">
        <f>IF('IGM Paste'!J1472=0,"-",'IGM Paste'!J1472)</f>
        <v>-</v>
      </c>
      <c r="L1471">
        <f>'IGM Paste'!K1472</f>
        <v>0</v>
      </c>
      <c r="M1471" s="20" t="str">
        <f>IF('IGM Paste'!R1472=0,"Flat",'IGM Paste'!R1472)</f>
        <v>Flat</v>
      </c>
      <c r="N1471" s="177">
        <f>'IGM Paste'!AH1472</f>
        <v>0</v>
      </c>
      <c r="O1471" s="403">
        <f>'IGM Paste'!O1472</f>
        <v>0</v>
      </c>
      <c r="P1471">
        <f>'IGM Paste'!BC1472</f>
        <v>0</v>
      </c>
    </row>
    <row r="1472" spans="1:16" x14ac:dyDescent="0.3">
      <c r="A1472" s="334">
        <f>'IGM Paste'!A1473</f>
        <v>0</v>
      </c>
      <c r="B1472">
        <f>'IGM Paste'!Y1473</f>
        <v>0</v>
      </c>
      <c r="C1472">
        <f>'IGM Paste'!C1473</f>
        <v>0</v>
      </c>
      <c r="D1472" s="4">
        <f>'IGM Paste'!D1473</f>
        <v>0</v>
      </c>
      <c r="E1472">
        <f>'IGM Paste'!E1473</f>
        <v>0</v>
      </c>
      <c r="F1472">
        <f>'IGM Paste'!AL1473</f>
        <v>0</v>
      </c>
      <c r="G1472" s="763">
        <f>'IGM Paste'!AB1473</f>
        <v>0</v>
      </c>
      <c r="H1472" s="5">
        <f>'IGM Paste'!F1473</f>
        <v>0</v>
      </c>
      <c r="I1472" t="str">
        <f>IF('IGM Paste'!H1473=0,"-",'IGM Paste'!H1473)</f>
        <v>-</v>
      </c>
      <c r="J1472" t="str">
        <f>IF('IGM Paste'!I1473=0,"-",'IGM Paste'!I1473)</f>
        <v>-</v>
      </c>
      <c r="K1472" t="str">
        <f>IF('IGM Paste'!J1473=0,"-",'IGM Paste'!J1473)</f>
        <v>-</v>
      </c>
      <c r="L1472">
        <f>'IGM Paste'!K1473</f>
        <v>0</v>
      </c>
      <c r="M1472" s="20" t="str">
        <f>IF('IGM Paste'!R1473=0,"Flat",'IGM Paste'!R1473)</f>
        <v>Flat</v>
      </c>
      <c r="N1472" s="177">
        <f>'IGM Paste'!AH1473</f>
        <v>0</v>
      </c>
      <c r="O1472" s="403">
        <f>'IGM Paste'!O1473</f>
        <v>0</v>
      </c>
      <c r="P1472">
        <f>'IGM Paste'!BC1473</f>
        <v>0</v>
      </c>
    </row>
    <row r="1473" spans="1:16" x14ac:dyDescent="0.3">
      <c r="A1473" s="334">
        <f>'IGM Paste'!A1474</f>
        <v>0</v>
      </c>
      <c r="B1473">
        <f>'IGM Paste'!Y1474</f>
        <v>0</v>
      </c>
      <c r="C1473">
        <f>'IGM Paste'!C1474</f>
        <v>0</v>
      </c>
      <c r="D1473" s="4">
        <f>'IGM Paste'!D1474</f>
        <v>0</v>
      </c>
      <c r="E1473">
        <f>'IGM Paste'!E1474</f>
        <v>0</v>
      </c>
      <c r="F1473">
        <f>'IGM Paste'!AL1474</f>
        <v>0</v>
      </c>
      <c r="G1473" s="763">
        <f>'IGM Paste'!AB1474</f>
        <v>0</v>
      </c>
      <c r="H1473" s="5">
        <f>'IGM Paste'!F1474</f>
        <v>0</v>
      </c>
      <c r="I1473" t="str">
        <f>IF('IGM Paste'!H1474=0,"-",'IGM Paste'!H1474)</f>
        <v>-</v>
      </c>
      <c r="J1473" t="str">
        <f>IF('IGM Paste'!I1474=0,"-",'IGM Paste'!I1474)</f>
        <v>-</v>
      </c>
      <c r="K1473" t="str">
        <f>IF('IGM Paste'!J1474=0,"-",'IGM Paste'!J1474)</f>
        <v>-</v>
      </c>
      <c r="L1473">
        <f>'IGM Paste'!K1474</f>
        <v>0</v>
      </c>
      <c r="M1473" s="20" t="str">
        <f>IF('IGM Paste'!R1474=0,"Flat",'IGM Paste'!R1474)</f>
        <v>Flat</v>
      </c>
      <c r="N1473" s="177">
        <f>'IGM Paste'!AH1474</f>
        <v>0</v>
      </c>
      <c r="O1473" s="403">
        <f>'IGM Paste'!O1474</f>
        <v>0</v>
      </c>
      <c r="P1473">
        <f>'IGM Paste'!BC1474</f>
        <v>0</v>
      </c>
    </row>
    <row r="1474" spans="1:16" x14ac:dyDescent="0.3">
      <c r="A1474" s="334">
        <f>'IGM Paste'!A1475</f>
        <v>0</v>
      </c>
      <c r="B1474">
        <f>'IGM Paste'!Y1475</f>
        <v>0</v>
      </c>
      <c r="C1474">
        <f>'IGM Paste'!C1475</f>
        <v>0</v>
      </c>
      <c r="D1474" s="4">
        <f>'IGM Paste'!D1475</f>
        <v>0</v>
      </c>
      <c r="E1474">
        <f>'IGM Paste'!E1475</f>
        <v>0</v>
      </c>
      <c r="F1474">
        <f>'IGM Paste'!AL1475</f>
        <v>0</v>
      </c>
      <c r="G1474" s="763">
        <f>'IGM Paste'!AB1475</f>
        <v>0</v>
      </c>
      <c r="H1474" s="5">
        <f>'IGM Paste'!F1475</f>
        <v>0</v>
      </c>
      <c r="I1474" t="str">
        <f>IF('IGM Paste'!H1475=0,"-",'IGM Paste'!H1475)</f>
        <v>-</v>
      </c>
      <c r="J1474" t="str">
        <f>IF('IGM Paste'!I1475=0,"-",'IGM Paste'!I1475)</f>
        <v>-</v>
      </c>
      <c r="K1474" t="str">
        <f>IF('IGM Paste'!J1475=0,"-",'IGM Paste'!J1475)</f>
        <v>-</v>
      </c>
      <c r="L1474">
        <f>'IGM Paste'!K1475</f>
        <v>0</v>
      </c>
      <c r="M1474" s="20" t="str">
        <f>IF('IGM Paste'!R1475=0,"Flat",'IGM Paste'!R1475)</f>
        <v>Flat</v>
      </c>
      <c r="N1474" s="177">
        <f>'IGM Paste'!AH1475</f>
        <v>0</v>
      </c>
      <c r="O1474" s="403">
        <f>'IGM Paste'!O1475</f>
        <v>0</v>
      </c>
      <c r="P1474">
        <f>'IGM Paste'!BC1475</f>
        <v>0</v>
      </c>
    </row>
    <row r="1475" spans="1:16" x14ac:dyDescent="0.3">
      <c r="A1475" s="334">
        <f>'IGM Paste'!A1476</f>
        <v>0</v>
      </c>
      <c r="B1475">
        <f>'IGM Paste'!Y1476</f>
        <v>0</v>
      </c>
      <c r="C1475">
        <f>'IGM Paste'!C1476</f>
        <v>0</v>
      </c>
      <c r="D1475" s="4">
        <f>'IGM Paste'!D1476</f>
        <v>0</v>
      </c>
      <c r="E1475">
        <f>'IGM Paste'!E1476</f>
        <v>0</v>
      </c>
      <c r="F1475">
        <f>'IGM Paste'!AL1476</f>
        <v>0</v>
      </c>
      <c r="G1475" s="763">
        <f>'IGM Paste'!AB1476</f>
        <v>0</v>
      </c>
      <c r="H1475" s="5">
        <f>'IGM Paste'!F1476</f>
        <v>0</v>
      </c>
      <c r="I1475" t="str">
        <f>IF('IGM Paste'!H1476=0,"-",'IGM Paste'!H1476)</f>
        <v>-</v>
      </c>
      <c r="J1475" t="str">
        <f>IF('IGM Paste'!I1476=0,"-",'IGM Paste'!I1476)</f>
        <v>-</v>
      </c>
      <c r="K1475" t="str">
        <f>IF('IGM Paste'!J1476=0,"-",'IGM Paste'!J1476)</f>
        <v>-</v>
      </c>
      <c r="L1475">
        <f>'IGM Paste'!K1476</f>
        <v>0</v>
      </c>
      <c r="M1475" s="20" t="str">
        <f>IF('IGM Paste'!R1476=0,"Flat",'IGM Paste'!R1476)</f>
        <v>Flat</v>
      </c>
      <c r="N1475" s="177">
        <f>'IGM Paste'!AH1476</f>
        <v>0</v>
      </c>
      <c r="O1475" s="403">
        <f>'IGM Paste'!O1476</f>
        <v>0</v>
      </c>
      <c r="P1475">
        <f>'IGM Paste'!BC1476</f>
        <v>0</v>
      </c>
    </row>
    <row r="1476" spans="1:16" x14ac:dyDescent="0.3">
      <c r="A1476" s="334">
        <f>'IGM Paste'!A1477</f>
        <v>0</v>
      </c>
      <c r="B1476">
        <f>'IGM Paste'!Y1477</f>
        <v>0</v>
      </c>
      <c r="C1476">
        <f>'IGM Paste'!C1477</f>
        <v>0</v>
      </c>
      <c r="D1476" s="4">
        <f>'IGM Paste'!D1477</f>
        <v>0</v>
      </c>
      <c r="E1476">
        <f>'IGM Paste'!E1477</f>
        <v>0</v>
      </c>
      <c r="F1476">
        <f>'IGM Paste'!AL1477</f>
        <v>0</v>
      </c>
      <c r="G1476" s="763">
        <f>'IGM Paste'!AB1477</f>
        <v>0</v>
      </c>
      <c r="H1476" s="5">
        <f>'IGM Paste'!F1477</f>
        <v>0</v>
      </c>
      <c r="I1476" t="str">
        <f>IF('IGM Paste'!H1477=0,"-",'IGM Paste'!H1477)</f>
        <v>-</v>
      </c>
      <c r="J1476" t="str">
        <f>IF('IGM Paste'!I1477=0,"-",'IGM Paste'!I1477)</f>
        <v>-</v>
      </c>
      <c r="K1476" t="str">
        <f>IF('IGM Paste'!J1477=0,"-",'IGM Paste'!J1477)</f>
        <v>-</v>
      </c>
      <c r="L1476">
        <f>'IGM Paste'!K1477</f>
        <v>0</v>
      </c>
      <c r="M1476" s="20" t="str">
        <f>IF('IGM Paste'!R1477=0,"Flat",'IGM Paste'!R1477)</f>
        <v>Flat</v>
      </c>
      <c r="N1476" s="177">
        <f>'IGM Paste'!AH1477</f>
        <v>0</v>
      </c>
      <c r="O1476" s="403">
        <f>'IGM Paste'!O1477</f>
        <v>0</v>
      </c>
      <c r="P1476">
        <f>'IGM Paste'!BC1477</f>
        <v>0</v>
      </c>
    </row>
    <row r="1477" spans="1:16" x14ac:dyDescent="0.3">
      <c r="A1477" s="334">
        <f>'IGM Paste'!A1478</f>
        <v>0</v>
      </c>
      <c r="B1477">
        <f>'IGM Paste'!Y1478</f>
        <v>0</v>
      </c>
      <c r="C1477">
        <f>'IGM Paste'!C1478</f>
        <v>0</v>
      </c>
      <c r="D1477" s="4">
        <f>'IGM Paste'!D1478</f>
        <v>0</v>
      </c>
      <c r="E1477">
        <f>'IGM Paste'!E1478</f>
        <v>0</v>
      </c>
      <c r="F1477">
        <f>'IGM Paste'!AL1478</f>
        <v>0</v>
      </c>
      <c r="G1477" s="763">
        <f>'IGM Paste'!AB1478</f>
        <v>0</v>
      </c>
      <c r="H1477" s="5">
        <f>'IGM Paste'!F1478</f>
        <v>0</v>
      </c>
      <c r="I1477" t="str">
        <f>IF('IGM Paste'!H1478=0,"-",'IGM Paste'!H1478)</f>
        <v>-</v>
      </c>
      <c r="J1477" t="str">
        <f>IF('IGM Paste'!I1478=0,"-",'IGM Paste'!I1478)</f>
        <v>-</v>
      </c>
      <c r="K1477" t="str">
        <f>IF('IGM Paste'!J1478=0,"-",'IGM Paste'!J1478)</f>
        <v>-</v>
      </c>
      <c r="L1477">
        <f>'IGM Paste'!K1478</f>
        <v>0</v>
      </c>
      <c r="M1477" s="20" t="str">
        <f>IF('IGM Paste'!R1478=0,"Flat",'IGM Paste'!R1478)</f>
        <v>Flat</v>
      </c>
      <c r="N1477" s="177">
        <f>'IGM Paste'!AH1478</f>
        <v>0</v>
      </c>
      <c r="O1477" s="403">
        <f>'IGM Paste'!O1478</f>
        <v>0</v>
      </c>
      <c r="P1477">
        <f>'IGM Paste'!BC1478</f>
        <v>0</v>
      </c>
    </row>
    <row r="1478" spans="1:16" x14ac:dyDescent="0.3">
      <c r="A1478" s="334">
        <f>'IGM Paste'!A1479</f>
        <v>0</v>
      </c>
      <c r="B1478">
        <f>'IGM Paste'!Y1479</f>
        <v>0</v>
      </c>
      <c r="C1478">
        <f>'IGM Paste'!C1479</f>
        <v>0</v>
      </c>
      <c r="D1478" s="4">
        <f>'IGM Paste'!D1479</f>
        <v>0</v>
      </c>
      <c r="E1478">
        <f>'IGM Paste'!E1479</f>
        <v>0</v>
      </c>
      <c r="F1478">
        <f>'IGM Paste'!AL1479</f>
        <v>0</v>
      </c>
      <c r="G1478" s="763">
        <f>'IGM Paste'!AB1479</f>
        <v>0</v>
      </c>
      <c r="H1478" s="5">
        <f>'IGM Paste'!F1479</f>
        <v>0</v>
      </c>
      <c r="I1478" t="str">
        <f>IF('IGM Paste'!H1479=0,"-",'IGM Paste'!H1479)</f>
        <v>-</v>
      </c>
      <c r="J1478" t="str">
        <f>IF('IGM Paste'!I1479=0,"-",'IGM Paste'!I1479)</f>
        <v>-</v>
      </c>
      <c r="K1478" t="str">
        <f>IF('IGM Paste'!J1479=0,"-",'IGM Paste'!J1479)</f>
        <v>-</v>
      </c>
      <c r="L1478">
        <f>'IGM Paste'!K1479</f>
        <v>0</v>
      </c>
      <c r="M1478" s="20" t="str">
        <f>IF('IGM Paste'!R1479=0,"Flat",'IGM Paste'!R1479)</f>
        <v>Flat</v>
      </c>
      <c r="N1478" s="177">
        <f>'IGM Paste'!AH1479</f>
        <v>0</v>
      </c>
      <c r="O1478" s="403">
        <f>'IGM Paste'!O1479</f>
        <v>0</v>
      </c>
      <c r="P1478">
        <f>'IGM Paste'!BC1479</f>
        <v>0</v>
      </c>
    </row>
    <row r="1479" spans="1:16" x14ac:dyDescent="0.3">
      <c r="A1479" s="334">
        <f>'IGM Paste'!A1480</f>
        <v>0</v>
      </c>
      <c r="B1479">
        <f>'IGM Paste'!Y1480</f>
        <v>0</v>
      </c>
      <c r="C1479">
        <f>'IGM Paste'!C1480</f>
        <v>0</v>
      </c>
      <c r="D1479" s="4">
        <f>'IGM Paste'!D1480</f>
        <v>0</v>
      </c>
      <c r="E1479">
        <f>'IGM Paste'!E1480</f>
        <v>0</v>
      </c>
      <c r="F1479">
        <f>'IGM Paste'!AL1480</f>
        <v>0</v>
      </c>
      <c r="G1479" s="763">
        <f>'IGM Paste'!AB1480</f>
        <v>0</v>
      </c>
      <c r="H1479" s="5">
        <f>'IGM Paste'!F1480</f>
        <v>0</v>
      </c>
      <c r="I1479" t="str">
        <f>IF('IGM Paste'!H1480=0,"-",'IGM Paste'!H1480)</f>
        <v>-</v>
      </c>
      <c r="J1479" t="str">
        <f>IF('IGM Paste'!I1480=0,"-",'IGM Paste'!I1480)</f>
        <v>-</v>
      </c>
      <c r="K1479" t="str">
        <f>IF('IGM Paste'!J1480=0,"-",'IGM Paste'!J1480)</f>
        <v>-</v>
      </c>
      <c r="L1479">
        <f>'IGM Paste'!K1480</f>
        <v>0</v>
      </c>
      <c r="M1479" s="20" t="str">
        <f>IF('IGM Paste'!R1480=0,"Flat",'IGM Paste'!R1480)</f>
        <v>Flat</v>
      </c>
      <c r="N1479" s="177">
        <f>'IGM Paste'!AH1480</f>
        <v>0</v>
      </c>
      <c r="O1479" s="403">
        <f>'IGM Paste'!O1480</f>
        <v>0</v>
      </c>
      <c r="P1479">
        <f>'IGM Paste'!BC1480</f>
        <v>0</v>
      </c>
    </row>
    <row r="1480" spans="1:16" x14ac:dyDescent="0.3">
      <c r="A1480" s="334">
        <f>'IGM Paste'!A1481</f>
        <v>0</v>
      </c>
      <c r="B1480">
        <f>'IGM Paste'!Y1481</f>
        <v>0</v>
      </c>
      <c r="C1480">
        <f>'IGM Paste'!C1481</f>
        <v>0</v>
      </c>
      <c r="D1480" s="4">
        <f>'IGM Paste'!D1481</f>
        <v>0</v>
      </c>
      <c r="E1480">
        <f>'IGM Paste'!E1481</f>
        <v>0</v>
      </c>
      <c r="F1480">
        <f>'IGM Paste'!AL1481</f>
        <v>0</v>
      </c>
      <c r="G1480" s="763">
        <f>'IGM Paste'!AB1481</f>
        <v>0</v>
      </c>
      <c r="H1480" s="5">
        <f>'IGM Paste'!F1481</f>
        <v>0</v>
      </c>
      <c r="I1480" t="str">
        <f>IF('IGM Paste'!H1481=0,"-",'IGM Paste'!H1481)</f>
        <v>-</v>
      </c>
      <c r="J1480" t="str">
        <f>IF('IGM Paste'!I1481=0,"-",'IGM Paste'!I1481)</f>
        <v>-</v>
      </c>
      <c r="K1480" t="str">
        <f>IF('IGM Paste'!J1481=0,"-",'IGM Paste'!J1481)</f>
        <v>-</v>
      </c>
      <c r="L1480">
        <f>'IGM Paste'!K1481</f>
        <v>0</v>
      </c>
      <c r="M1480" s="20" t="str">
        <f>IF('IGM Paste'!R1481=0,"Flat",'IGM Paste'!R1481)</f>
        <v>Flat</v>
      </c>
      <c r="N1480" s="177">
        <f>'IGM Paste'!AH1481</f>
        <v>0</v>
      </c>
      <c r="O1480" s="403">
        <f>'IGM Paste'!O1481</f>
        <v>0</v>
      </c>
      <c r="P1480">
        <f>'IGM Paste'!BC1481</f>
        <v>0</v>
      </c>
    </row>
    <row r="1481" spans="1:16" x14ac:dyDescent="0.3">
      <c r="A1481" s="334">
        <f>'IGM Paste'!A1482</f>
        <v>0</v>
      </c>
      <c r="B1481">
        <f>'IGM Paste'!Y1482</f>
        <v>0</v>
      </c>
      <c r="C1481">
        <f>'IGM Paste'!C1482</f>
        <v>0</v>
      </c>
      <c r="D1481" s="4">
        <f>'IGM Paste'!D1482</f>
        <v>0</v>
      </c>
      <c r="E1481">
        <f>'IGM Paste'!E1482</f>
        <v>0</v>
      </c>
      <c r="F1481">
        <f>'IGM Paste'!AL1482</f>
        <v>0</v>
      </c>
      <c r="G1481" s="763">
        <f>'IGM Paste'!AB1482</f>
        <v>0</v>
      </c>
      <c r="H1481" s="5">
        <f>'IGM Paste'!F1482</f>
        <v>0</v>
      </c>
      <c r="I1481" t="str">
        <f>IF('IGM Paste'!H1482=0,"-",'IGM Paste'!H1482)</f>
        <v>-</v>
      </c>
      <c r="J1481" t="str">
        <f>IF('IGM Paste'!I1482=0,"-",'IGM Paste'!I1482)</f>
        <v>-</v>
      </c>
      <c r="K1481" t="str">
        <f>IF('IGM Paste'!J1482=0,"-",'IGM Paste'!J1482)</f>
        <v>-</v>
      </c>
      <c r="L1481">
        <f>'IGM Paste'!K1482</f>
        <v>0</v>
      </c>
      <c r="M1481" s="20" t="str">
        <f>IF('IGM Paste'!R1482=0,"Flat",'IGM Paste'!R1482)</f>
        <v>Flat</v>
      </c>
      <c r="N1481" s="177">
        <f>'IGM Paste'!AH1482</f>
        <v>0</v>
      </c>
      <c r="O1481" s="403">
        <f>'IGM Paste'!O1482</f>
        <v>0</v>
      </c>
      <c r="P1481">
        <f>'IGM Paste'!BC1482</f>
        <v>0</v>
      </c>
    </row>
    <row r="1482" spans="1:16" x14ac:dyDescent="0.3">
      <c r="A1482" s="334">
        <f>'IGM Paste'!A1483</f>
        <v>0</v>
      </c>
      <c r="B1482">
        <f>'IGM Paste'!Y1483</f>
        <v>0</v>
      </c>
      <c r="C1482">
        <f>'IGM Paste'!C1483</f>
        <v>0</v>
      </c>
      <c r="D1482" s="4">
        <f>'IGM Paste'!D1483</f>
        <v>0</v>
      </c>
      <c r="E1482">
        <f>'IGM Paste'!E1483</f>
        <v>0</v>
      </c>
      <c r="F1482">
        <f>'IGM Paste'!AL1483</f>
        <v>0</v>
      </c>
      <c r="G1482" s="763">
        <f>'IGM Paste'!AB1483</f>
        <v>0</v>
      </c>
      <c r="H1482" s="5">
        <f>'IGM Paste'!F1483</f>
        <v>0</v>
      </c>
      <c r="I1482" t="str">
        <f>IF('IGM Paste'!H1483=0,"-",'IGM Paste'!H1483)</f>
        <v>-</v>
      </c>
      <c r="J1482" t="str">
        <f>IF('IGM Paste'!I1483=0,"-",'IGM Paste'!I1483)</f>
        <v>-</v>
      </c>
      <c r="K1482" t="str">
        <f>IF('IGM Paste'!J1483=0,"-",'IGM Paste'!J1483)</f>
        <v>-</v>
      </c>
      <c r="L1482">
        <f>'IGM Paste'!K1483</f>
        <v>0</v>
      </c>
      <c r="M1482" s="20" t="str">
        <f>IF('IGM Paste'!R1483=0,"Flat",'IGM Paste'!R1483)</f>
        <v>Flat</v>
      </c>
      <c r="N1482" s="177">
        <f>'IGM Paste'!AH1483</f>
        <v>0</v>
      </c>
      <c r="O1482" s="403">
        <f>'IGM Paste'!O1483</f>
        <v>0</v>
      </c>
      <c r="P1482">
        <f>'IGM Paste'!BC1483</f>
        <v>0</v>
      </c>
    </row>
    <row r="1483" spans="1:16" x14ac:dyDescent="0.3">
      <c r="A1483" s="334">
        <f>'IGM Paste'!A1484</f>
        <v>0</v>
      </c>
      <c r="B1483">
        <f>'IGM Paste'!Y1484</f>
        <v>0</v>
      </c>
      <c r="C1483">
        <f>'IGM Paste'!C1484</f>
        <v>0</v>
      </c>
      <c r="D1483" s="4">
        <f>'IGM Paste'!D1484</f>
        <v>0</v>
      </c>
      <c r="E1483">
        <f>'IGM Paste'!E1484</f>
        <v>0</v>
      </c>
      <c r="F1483">
        <f>'IGM Paste'!AL1484</f>
        <v>0</v>
      </c>
      <c r="G1483" s="763">
        <f>'IGM Paste'!AB1484</f>
        <v>0</v>
      </c>
      <c r="H1483" s="5">
        <f>'IGM Paste'!F1484</f>
        <v>0</v>
      </c>
      <c r="I1483" t="str">
        <f>IF('IGM Paste'!H1484=0,"-",'IGM Paste'!H1484)</f>
        <v>-</v>
      </c>
      <c r="J1483" t="str">
        <f>IF('IGM Paste'!I1484=0,"-",'IGM Paste'!I1484)</f>
        <v>-</v>
      </c>
      <c r="K1483" t="str">
        <f>IF('IGM Paste'!J1484=0,"-",'IGM Paste'!J1484)</f>
        <v>-</v>
      </c>
      <c r="L1483">
        <f>'IGM Paste'!K1484</f>
        <v>0</v>
      </c>
      <c r="M1483" s="20" t="str">
        <f>IF('IGM Paste'!R1484=0,"Flat",'IGM Paste'!R1484)</f>
        <v>Flat</v>
      </c>
      <c r="N1483" s="177">
        <f>'IGM Paste'!AH1484</f>
        <v>0</v>
      </c>
      <c r="O1483" s="403">
        <f>'IGM Paste'!O1484</f>
        <v>0</v>
      </c>
      <c r="P1483">
        <f>'IGM Paste'!BC1484</f>
        <v>0</v>
      </c>
    </row>
    <row r="1484" spans="1:16" x14ac:dyDescent="0.3">
      <c r="A1484" s="334">
        <f>'IGM Paste'!A1485</f>
        <v>0</v>
      </c>
      <c r="B1484">
        <f>'IGM Paste'!Y1485</f>
        <v>0</v>
      </c>
      <c r="C1484">
        <f>'IGM Paste'!C1485</f>
        <v>0</v>
      </c>
      <c r="D1484" s="4">
        <f>'IGM Paste'!D1485</f>
        <v>0</v>
      </c>
      <c r="E1484">
        <f>'IGM Paste'!E1485</f>
        <v>0</v>
      </c>
      <c r="F1484">
        <f>'IGM Paste'!AL1485</f>
        <v>0</v>
      </c>
      <c r="G1484" s="763">
        <f>'IGM Paste'!AB1485</f>
        <v>0</v>
      </c>
      <c r="H1484" s="5">
        <f>'IGM Paste'!F1485</f>
        <v>0</v>
      </c>
      <c r="I1484" t="str">
        <f>IF('IGM Paste'!H1485=0,"-",'IGM Paste'!H1485)</f>
        <v>-</v>
      </c>
      <c r="J1484" t="str">
        <f>IF('IGM Paste'!I1485=0,"-",'IGM Paste'!I1485)</f>
        <v>-</v>
      </c>
      <c r="K1484" t="str">
        <f>IF('IGM Paste'!J1485=0,"-",'IGM Paste'!J1485)</f>
        <v>-</v>
      </c>
      <c r="L1484">
        <f>'IGM Paste'!K1485</f>
        <v>0</v>
      </c>
      <c r="M1484" s="20" t="str">
        <f>IF('IGM Paste'!R1485=0,"Flat",'IGM Paste'!R1485)</f>
        <v>Flat</v>
      </c>
      <c r="N1484" s="177">
        <f>'IGM Paste'!AH1485</f>
        <v>0</v>
      </c>
      <c r="O1484" s="403">
        <f>'IGM Paste'!O1485</f>
        <v>0</v>
      </c>
      <c r="P1484">
        <f>'IGM Paste'!BC1485</f>
        <v>0</v>
      </c>
    </row>
    <row r="1485" spans="1:16" x14ac:dyDescent="0.3">
      <c r="A1485" s="334">
        <f>'IGM Paste'!A1486</f>
        <v>0</v>
      </c>
      <c r="B1485">
        <f>'IGM Paste'!Y1486</f>
        <v>0</v>
      </c>
      <c r="C1485">
        <f>'IGM Paste'!C1486</f>
        <v>0</v>
      </c>
      <c r="D1485" s="4">
        <f>'IGM Paste'!D1486</f>
        <v>0</v>
      </c>
      <c r="E1485">
        <f>'IGM Paste'!E1486</f>
        <v>0</v>
      </c>
      <c r="F1485">
        <f>'IGM Paste'!AL1486</f>
        <v>0</v>
      </c>
      <c r="G1485" s="763">
        <f>'IGM Paste'!AB1486</f>
        <v>0</v>
      </c>
      <c r="H1485" s="5">
        <f>'IGM Paste'!F1486</f>
        <v>0</v>
      </c>
      <c r="I1485" t="str">
        <f>IF('IGM Paste'!H1486=0,"-",'IGM Paste'!H1486)</f>
        <v>-</v>
      </c>
      <c r="J1485" t="str">
        <f>IF('IGM Paste'!I1486=0,"-",'IGM Paste'!I1486)</f>
        <v>-</v>
      </c>
      <c r="K1485" t="str">
        <f>IF('IGM Paste'!J1486=0,"-",'IGM Paste'!J1486)</f>
        <v>-</v>
      </c>
      <c r="L1485">
        <f>'IGM Paste'!K1486</f>
        <v>0</v>
      </c>
      <c r="M1485" s="20" t="str">
        <f>IF('IGM Paste'!R1486=0,"Flat",'IGM Paste'!R1486)</f>
        <v>Flat</v>
      </c>
      <c r="N1485" s="177">
        <f>'IGM Paste'!AH1486</f>
        <v>0</v>
      </c>
      <c r="O1485" s="403">
        <f>'IGM Paste'!O1486</f>
        <v>0</v>
      </c>
      <c r="P1485">
        <f>'IGM Paste'!BC1486</f>
        <v>0</v>
      </c>
    </row>
    <row r="1486" spans="1:16" x14ac:dyDescent="0.3">
      <c r="A1486" s="334">
        <f>'IGM Paste'!A1487</f>
        <v>0</v>
      </c>
      <c r="B1486">
        <f>'IGM Paste'!Y1487</f>
        <v>0</v>
      </c>
      <c r="C1486">
        <f>'IGM Paste'!C1487</f>
        <v>0</v>
      </c>
      <c r="D1486" s="4">
        <f>'IGM Paste'!D1487</f>
        <v>0</v>
      </c>
      <c r="E1486">
        <f>'IGM Paste'!E1487</f>
        <v>0</v>
      </c>
      <c r="F1486">
        <f>'IGM Paste'!AL1487</f>
        <v>0</v>
      </c>
      <c r="G1486" s="763">
        <f>'IGM Paste'!AB1487</f>
        <v>0</v>
      </c>
      <c r="H1486" s="5">
        <f>'IGM Paste'!F1487</f>
        <v>0</v>
      </c>
      <c r="I1486" t="str">
        <f>IF('IGM Paste'!H1487=0,"-",'IGM Paste'!H1487)</f>
        <v>-</v>
      </c>
      <c r="J1486" t="str">
        <f>IF('IGM Paste'!I1487=0,"-",'IGM Paste'!I1487)</f>
        <v>-</v>
      </c>
      <c r="K1486" t="str">
        <f>IF('IGM Paste'!J1487=0,"-",'IGM Paste'!J1487)</f>
        <v>-</v>
      </c>
      <c r="L1486">
        <f>'IGM Paste'!K1487</f>
        <v>0</v>
      </c>
      <c r="M1486" s="20" t="str">
        <f>IF('IGM Paste'!R1487=0,"Flat",'IGM Paste'!R1487)</f>
        <v>Flat</v>
      </c>
      <c r="N1486" s="177">
        <f>'IGM Paste'!AH1487</f>
        <v>0</v>
      </c>
      <c r="O1486" s="403">
        <f>'IGM Paste'!O1487</f>
        <v>0</v>
      </c>
      <c r="P1486">
        <f>'IGM Paste'!BC1487</f>
        <v>0</v>
      </c>
    </row>
    <row r="1487" spans="1:16" x14ac:dyDescent="0.3">
      <c r="A1487" s="334">
        <f>'IGM Paste'!A1488</f>
        <v>0</v>
      </c>
      <c r="B1487">
        <f>'IGM Paste'!Y1488</f>
        <v>0</v>
      </c>
      <c r="C1487">
        <f>'IGM Paste'!C1488</f>
        <v>0</v>
      </c>
      <c r="D1487" s="4">
        <f>'IGM Paste'!D1488</f>
        <v>0</v>
      </c>
      <c r="E1487">
        <f>'IGM Paste'!E1488</f>
        <v>0</v>
      </c>
      <c r="F1487">
        <f>'IGM Paste'!AL1488</f>
        <v>0</v>
      </c>
      <c r="G1487" s="763">
        <f>'IGM Paste'!AB1488</f>
        <v>0</v>
      </c>
      <c r="H1487" s="5">
        <f>'IGM Paste'!F1488</f>
        <v>0</v>
      </c>
      <c r="I1487" t="str">
        <f>IF('IGM Paste'!H1488=0,"-",'IGM Paste'!H1488)</f>
        <v>-</v>
      </c>
      <c r="J1487" t="str">
        <f>IF('IGM Paste'!I1488=0,"-",'IGM Paste'!I1488)</f>
        <v>-</v>
      </c>
      <c r="K1487" t="str">
        <f>IF('IGM Paste'!J1488=0,"-",'IGM Paste'!J1488)</f>
        <v>-</v>
      </c>
      <c r="L1487">
        <f>'IGM Paste'!K1488</f>
        <v>0</v>
      </c>
      <c r="M1487" s="20" t="str">
        <f>IF('IGM Paste'!R1488=0,"Flat",'IGM Paste'!R1488)</f>
        <v>Flat</v>
      </c>
      <c r="N1487" s="177">
        <f>'IGM Paste'!AH1488</f>
        <v>0</v>
      </c>
      <c r="O1487" s="403">
        <f>'IGM Paste'!O1488</f>
        <v>0</v>
      </c>
      <c r="P1487">
        <f>'IGM Paste'!BC1488</f>
        <v>0</v>
      </c>
    </row>
    <row r="1488" spans="1:16" x14ac:dyDescent="0.3">
      <c r="A1488" s="334">
        <f>'IGM Paste'!A1489</f>
        <v>0</v>
      </c>
      <c r="B1488">
        <f>'IGM Paste'!Y1489</f>
        <v>0</v>
      </c>
      <c r="C1488">
        <f>'IGM Paste'!C1489</f>
        <v>0</v>
      </c>
      <c r="D1488" s="4">
        <f>'IGM Paste'!D1489</f>
        <v>0</v>
      </c>
      <c r="E1488">
        <f>'IGM Paste'!E1489</f>
        <v>0</v>
      </c>
      <c r="F1488">
        <f>'IGM Paste'!AL1489</f>
        <v>0</v>
      </c>
      <c r="G1488" s="763">
        <f>'IGM Paste'!AB1489</f>
        <v>0</v>
      </c>
      <c r="H1488" s="5">
        <f>'IGM Paste'!F1489</f>
        <v>0</v>
      </c>
      <c r="I1488" t="str">
        <f>IF('IGM Paste'!H1489=0,"-",'IGM Paste'!H1489)</f>
        <v>-</v>
      </c>
      <c r="J1488" t="str">
        <f>IF('IGM Paste'!I1489=0,"-",'IGM Paste'!I1489)</f>
        <v>-</v>
      </c>
      <c r="K1488" t="str">
        <f>IF('IGM Paste'!J1489=0,"-",'IGM Paste'!J1489)</f>
        <v>-</v>
      </c>
      <c r="L1488">
        <f>'IGM Paste'!K1489</f>
        <v>0</v>
      </c>
      <c r="M1488" s="20" t="str">
        <f>IF('IGM Paste'!R1489=0,"Flat",'IGM Paste'!R1489)</f>
        <v>Flat</v>
      </c>
      <c r="N1488" s="177">
        <f>'IGM Paste'!AH1489</f>
        <v>0</v>
      </c>
      <c r="O1488" s="403">
        <f>'IGM Paste'!O1489</f>
        <v>0</v>
      </c>
      <c r="P1488">
        <f>'IGM Paste'!BC1489</f>
        <v>0</v>
      </c>
    </row>
    <row r="1489" spans="1:16" x14ac:dyDescent="0.3">
      <c r="A1489" s="334">
        <f>'IGM Paste'!A1490</f>
        <v>0</v>
      </c>
      <c r="B1489">
        <f>'IGM Paste'!Y1490</f>
        <v>0</v>
      </c>
      <c r="C1489">
        <f>'IGM Paste'!C1490</f>
        <v>0</v>
      </c>
      <c r="D1489" s="4">
        <f>'IGM Paste'!D1490</f>
        <v>0</v>
      </c>
      <c r="E1489">
        <f>'IGM Paste'!E1490</f>
        <v>0</v>
      </c>
      <c r="F1489">
        <f>'IGM Paste'!AL1490</f>
        <v>0</v>
      </c>
      <c r="G1489" s="763">
        <f>'IGM Paste'!AB1490</f>
        <v>0</v>
      </c>
      <c r="H1489" s="5">
        <f>'IGM Paste'!F1490</f>
        <v>0</v>
      </c>
      <c r="I1489" t="str">
        <f>IF('IGM Paste'!H1490=0,"-",'IGM Paste'!H1490)</f>
        <v>-</v>
      </c>
      <c r="J1489" t="str">
        <f>IF('IGM Paste'!I1490=0,"-",'IGM Paste'!I1490)</f>
        <v>-</v>
      </c>
      <c r="K1489" t="str">
        <f>IF('IGM Paste'!J1490=0,"-",'IGM Paste'!J1490)</f>
        <v>-</v>
      </c>
      <c r="L1489">
        <f>'IGM Paste'!K1490</f>
        <v>0</v>
      </c>
      <c r="M1489" s="20" t="str">
        <f>IF('IGM Paste'!R1490=0,"Flat",'IGM Paste'!R1490)</f>
        <v>Flat</v>
      </c>
      <c r="N1489" s="177">
        <f>'IGM Paste'!AH1490</f>
        <v>0</v>
      </c>
      <c r="O1489" s="403">
        <f>'IGM Paste'!O1490</f>
        <v>0</v>
      </c>
      <c r="P1489">
        <f>'IGM Paste'!BC1490</f>
        <v>0</v>
      </c>
    </row>
    <row r="1490" spans="1:16" x14ac:dyDescent="0.3">
      <c r="A1490" s="334">
        <f>'IGM Paste'!A1491</f>
        <v>0</v>
      </c>
      <c r="B1490">
        <f>'IGM Paste'!Y1491</f>
        <v>0</v>
      </c>
      <c r="C1490">
        <f>'IGM Paste'!C1491</f>
        <v>0</v>
      </c>
      <c r="D1490" s="4">
        <f>'IGM Paste'!D1491</f>
        <v>0</v>
      </c>
      <c r="E1490">
        <f>'IGM Paste'!E1491</f>
        <v>0</v>
      </c>
      <c r="F1490">
        <f>'IGM Paste'!AL1491</f>
        <v>0</v>
      </c>
      <c r="G1490" s="763">
        <f>'IGM Paste'!AB1491</f>
        <v>0</v>
      </c>
      <c r="H1490" s="5">
        <f>'IGM Paste'!F1491</f>
        <v>0</v>
      </c>
      <c r="I1490" t="str">
        <f>IF('IGM Paste'!H1491=0,"-",'IGM Paste'!H1491)</f>
        <v>-</v>
      </c>
      <c r="J1490" t="str">
        <f>IF('IGM Paste'!I1491=0,"-",'IGM Paste'!I1491)</f>
        <v>-</v>
      </c>
      <c r="K1490" t="str">
        <f>IF('IGM Paste'!J1491=0,"-",'IGM Paste'!J1491)</f>
        <v>-</v>
      </c>
      <c r="L1490">
        <f>'IGM Paste'!K1491</f>
        <v>0</v>
      </c>
      <c r="M1490" s="20" t="str">
        <f>IF('IGM Paste'!R1491=0,"Flat",'IGM Paste'!R1491)</f>
        <v>Flat</v>
      </c>
      <c r="N1490" s="177">
        <f>'IGM Paste'!AH1491</f>
        <v>0</v>
      </c>
      <c r="O1490" s="403">
        <f>'IGM Paste'!O1491</f>
        <v>0</v>
      </c>
      <c r="P1490">
        <f>'IGM Paste'!BC1491</f>
        <v>0</v>
      </c>
    </row>
    <row r="1491" spans="1:16" x14ac:dyDescent="0.3">
      <c r="A1491" s="334">
        <f>'IGM Paste'!A1492</f>
        <v>0</v>
      </c>
      <c r="B1491">
        <f>'IGM Paste'!Y1492</f>
        <v>0</v>
      </c>
      <c r="C1491">
        <f>'IGM Paste'!C1492</f>
        <v>0</v>
      </c>
      <c r="D1491" s="4">
        <f>'IGM Paste'!D1492</f>
        <v>0</v>
      </c>
      <c r="E1491">
        <f>'IGM Paste'!E1492</f>
        <v>0</v>
      </c>
      <c r="F1491">
        <f>'IGM Paste'!AL1492</f>
        <v>0</v>
      </c>
      <c r="G1491" s="763">
        <f>'IGM Paste'!AB1492</f>
        <v>0</v>
      </c>
      <c r="H1491" s="5">
        <f>'IGM Paste'!F1492</f>
        <v>0</v>
      </c>
      <c r="I1491" t="str">
        <f>IF('IGM Paste'!H1492=0,"-",'IGM Paste'!H1492)</f>
        <v>-</v>
      </c>
      <c r="J1491" t="str">
        <f>IF('IGM Paste'!I1492=0,"-",'IGM Paste'!I1492)</f>
        <v>-</v>
      </c>
      <c r="K1491" t="str">
        <f>IF('IGM Paste'!J1492=0,"-",'IGM Paste'!J1492)</f>
        <v>-</v>
      </c>
      <c r="L1491">
        <f>'IGM Paste'!K1492</f>
        <v>0</v>
      </c>
      <c r="M1491" s="20" t="str">
        <f>IF('IGM Paste'!R1492=0,"Flat",'IGM Paste'!R1492)</f>
        <v>Flat</v>
      </c>
      <c r="N1491" s="177">
        <f>'IGM Paste'!AH1492</f>
        <v>0</v>
      </c>
      <c r="O1491" s="403">
        <f>'IGM Paste'!O1492</f>
        <v>0</v>
      </c>
      <c r="P1491">
        <f>'IGM Paste'!BC1492</f>
        <v>0</v>
      </c>
    </row>
    <row r="1492" spans="1:16" x14ac:dyDescent="0.3">
      <c r="A1492" s="334">
        <f>'IGM Paste'!A1493</f>
        <v>0</v>
      </c>
      <c r="B1492">
        <f>'IGM Paste'!Y1493</f>
        <v>0</v>
      </c>
      <c r="C1492">
        <f>'IGM Paste'!C1493</f>
        <v>0</v>
      </c>
      <c r="D1492" s="4">
        <f>'IGM Paste'!D1493</f>
        <v>0</v>
      </c>
      <c r="E1492">
        <f>'IGM Paste'!E1493</f>
        <v>0</v>
      </c>
      <c r="F1492">
        <f>'IGM Paste'!AL1493</f>
        <v>0</v>
      </c>
      <c r="G1492" s="763">
        <f>'IGM Paste'!AB1493</f>
        <v>0</v>
      </c>
      <c r="H1492" s="5">
        <f>'IGM Paste'!F1493</f>
        <v>0</v>
      </c>
      <c r="I1492" t="str">
        <f>IF('IGM Paste'!H1493=0,"-",'IGM Paste'!H1493)</f>
        <v>-</v>
      </c>
      <c r="J1492" t="str">
        <f>IF('IGM Paste'!I1493=0,"-",'IGM Paste'!I1493)</f>
        <v>-</v>
      </c>
      <c r="K1492" t="str">
        <f>IF('IGM Paste'!J1493=0,"-",'IGM Paste'!J1493)</f>
        <v>-</v>
      </c>
      <c r="L1492">
        <f>'IGM Paste'!K1493</f>
        <v>0</v>
      </c>
      <c r="M1492" s="20" t="str">
        <f>IF('IGM Paste'!R1493=0,"Flat",'IGM Paste'!R1493)</f>
        <v>Flat</v>
      </c>
      <c r="N1492" s="177">
        <f>'IGM Paste'!AH1493</f>
        <v>0</v>
      </c>
      <c r="O1492" s="403">
        <f>'IGM Paste'!O1493</f>
        <v>0</v>
      </c>
      <c r="P1492">
        <f>'IGM Paste'!BC1493</f>
        <v>0</v>
      </c>
    </row>
    <row r="1493" spans="1:16" x14ac:dyDescent="0.3">
      <c r="A1493" s="334">
        <f>'IGM Paste'!A1494</f>
        <v>0</v>
      </c>
      <c r="B1493">
        <f>'IGM Paste'!Y1494</f>
        <v>0</v>
      </c>
      <c r="C1493">
        <f>'IGM Paste'!C1494</f>
        <v>0</v>
      </c>
      <c r="D1493" s="4">
        <f>'IGM Paste'!D1494</f>
        <v>0</v>
      </c>
      <c r="E1493">
        <f>'IGM Paste'!E1494</f>
        <v>0</v>
      </c>
      <c r="F1493">
        <f>'IGM Paste'!AL1494</f>
        <v>0</v>
      </c>
      <c r="G1493" s="763">
        <f>'IGM Paste'!AB1494</f>
        <v>0</v>
      </c>
      <c r="H1493" s="5">
        <f>'IGM Paste'!F1494</f>
        <v>0</v>
      </c>
      <c r="I1493" t="str">
        <f>IF('IGM Paste'!H1494=0,"-",'IGM Paste'!H1494)</f>
        <v>-</v>
      </c>
      <c r="J1493" t="str">
        <f>IF('IGM Paste'!I1494=0,"-",'IGM Paste'!I1494)</f>
        <v>-</v>
      </c>
      <c r="K1493" t="str">
        <f>IF('IGM Paste'!J1494=0,"-",'IGM Paste'!J1494)</f>
        <v>-</v>
      </c>
      <c r="L1493">
        <f>'IGM Paste'!K1494</f>
        <v>0</v>
      </c>
      <c r="M1493" s="20" t="str">
        <f>IF('IGM Paste'!R1494=0,"Flat",'IGM Paste'!R1494)</f>
        <v>Flat</v>
      </c>
      <c r="N1493" s="177">
        <f>'IGM Paste'!AH1494</f>
        <v>0</v>
      </c>
      <c r="O1493" s="403">
        <f>'IGM Paste'!O1494</f>
        <v>0</v>
      </c>
      <c r="P1493">
        <f>'IGM Paste'!BC1494</f>
        <v>0</v>
      </c>
    </row>
    <row r="1494" spans="1:16" x14ac:dyDescent="0.3">
      <c r="A1494" s="334">
        <f>'IGM Paste'!A1495</f>
        <v>0</v>
      </c>
      <c r="B1494">
        <f>'IGM Paste'!Y1495</f>
        <v>0</v>
      </c>
      <c r="C1494">
        <f>'IGM Paste'!C1495</f>
        <v>0</v>
      </c>
      <c r="D1494" s="4">
        <f>'IGM Paste'!D1495</f>
        <v>0</v>
      </c>
      <c r="E1494">
        <f>'IGM Paste'!E1495</f>
        <v>0</v>
      </c>
      <c r="F1494">
        <f>'IGM Paste'!AL1495</f>
        <v>0</v>
      </c>
      <c r="G1494" s="763">
        <f>'IGM Paste'!AB1495</f>
        <v>0</v>
      </c>
      <c r="H1494" s="5">
        <f>'IGM Paste'!F1495</f>
        <v>0</v>
      </c>
      <c r="I1494" t="str">
        <f>IF('IGM Paste'!H1495=0,"-",'IGM Paste'!H1495)</f>
        <v>-</v>
      </c>
      <c r="J1494" t="str">
        <f>IF('IGM Paste'!I1495=0,"-",'IGM Paste'!I1495)</f>
        <v>-</v>
      </c>
      <c r="K1494" t="str">
        <f>IF('IGM Paste'!J1495=0,"-",'IGM Paste'!J1495)</f>
        <v>-</v>
      </c>
      <c r="L1494">
        <f>'IGM Paste'!K1495</f>
        <v>0</v>
      </c>
      <c r="M1494" s="20" t="str">
        <f>IF('IGM Paste'!R1495=0,"Flat",'IGM Paste'!R1495)</f>
        <v>Flat</v>
      </c>
      <c r="N1494" s="177">
        <f>'IGM Paste'!AH1495</f>
        <v>0</v>
      </c>
      <c r="O1494" s="403">
        <f>'IGM Paste'!O1495</f>
        <v>0</v>
      </c>
      <c r="P1494">
        <f>'IGM Paste'!BC1495</f>
        <v>0</v>
      </c>
    </row>
    <row r="1495" spans="1:16" x14ac:dyDescent="0.3">
      <c r="A1495" s="334">
        <f>'IGM Paste'!A1496</f>
        <v>0</v>
      </c>
      <c r="B1495">
        <f>'IGM Paste'!Y1496</f>
        <v>0</v>
      </c>
      <c r="C1495">
        <f>'IGM Paste'!C1496</f>
        <v>0</v>
      </c>
      <c r="D1495" s="4">
        <f>'IGM Paste'!D1496</f>
        <v>0</v>
      </c>
      <c r="E1495">
        <f>'IGM Paste'!E1496</f>
        <v>0</v>
      </c>
      <c r="F1495">
        <f>'IGM Paste'!AL1496</f>
        <v>0</v>
      </c>
      <c r="G1495" s="763">
        <f>'IGM Paste'!AB1496</f>
        <v>0</v>
      </c>
      <c r="H1495" s="5">
        <f>'IGM Paste'!F1496</f>
        <v>0</v>
      </c>
      <c r="I1495" t="str">
        <f>IF('IGM Paste'!H1496=0,"-",'IGM Paste'!H1496)</f>
        <v>-</v>
      </c>
      <c r="J1495" t="str">
        <f>IF('IGM Paste'!I1496=0,"-",'IGM Paste'!I1496)</f>
        <v>-</v>
      </c>
      <c r="K1495" t="str">
        <f>IF('IGM Paste'!J1496=0,"-",'IGM Paste'!J1496)</f>
        <v>-</v>
      </c>
      <c r="L1495">
        <f>'IGM Paste'!K1496</f>
        <v>0</v>
      </c>
      <c r="M1495" s="20" t="str">
        <f>IF('IGM Paste'!R1496=0,"Flat",'IGM Paste'!R1496)</f>
        <v>Flat</v>
      </c>
      <c r="N1495" s="177">
        <f>'IGM Paste'!AH1496</f>
        <v>0</v>
      </c>
      <c r="O1495" s="403">
        <f>'IGM Paste'!O1496</f>
        <v>0</v>
      </c>
      <c r="P1495">
        <f>'IGM Paste'!BC1496</f>
        <v>0</v>
      </c>
    </row>
    <row r="1496" spans="1:16" x14ac:dyDescent="0.3">
      <c r="A1496" s="334">
        <f>'IGM Paste'!A1497</f>
        <v>0</v>
      </c>
      <c r="B1496">
        <f>'IGM Paste'!Y1497</f>
        <v>0</v>
      </c>
      <c r="C1496">
        <f>'IGM Paste'!C1497</f>
        <v>0</v>
      </c>
      <c r="D1496" s="4">
        <f>'IGM Paste'!D1497</f>
        <v>0</v>
      </c>
      <c r="E1496">
        <f>'IGM Paste'!E1497</f>
        <v>0</v>
      </c>
      <c r="F1496">
        <f>'IGM Paste'!AL1497</f>
        <v>0</v>
      </c>
      <c r="G1496" s="763">
        <f>'IGM Paste'!AB1497</f>
        <v>0</v>
      </c>
      <c r="H1496" s="5">
        <f>'IGM Paste'!F1497</f>
        <v>0</v>
      </c>
      <c r="I1496" t="str">
        <f>IF('IGM Paste'!H1497=0,"-",'IGM Paste'!H1497)</f>
        <v>-</v>
      </c>
      <c r="J1496" t="str">
        <f>IF('IGM Paste'!I1497=0,"-",'IGM Paste'!I1497)</f>
        <v>-</v>
      </c>
      <c r="K1496" t="str">
        <f>IF('IGM Paste'!J1497=0,"-",'IGM Paste'!J1497)</f>
        <v>-</v>
      </c>
      <c r="L1496">
        <f>'IGM Paste'!K1497</f>
        <v>0</v>
      </c>
      <c r="M1496" s="20" t="str">
        <f>IF('IGM Paste'!R1497=0,"Flat",'IGM Paste'!R1497)</f>
        <v>Flat</v>
      </c>
      <c r="N1496" s="177">
        <f>'IGM Paste'!AH1497</f>
        <v>0</v>
      </c>
      <c r="O1496" s="403">
        <f>'IGM Paste'!O1497</f>
        <v>0</v>
      </c>
      <c r="P1496">
        <f>'IGM Paste'!BC1497</f>
        <v>0</v>
      </c>
    </row>
    <row r="1497" spans="1:16" x14ac:dyDescent="0.3">
      <c r="A1497" s="334">
        <f>'IGM Paste'!A1498</f>
        <v>0</v>
      </c>
      <c r="B1497">
        <f>'IGM Paste'!Y1498</f>
        <v>0</v>
      </c>
      <c r="C1497">
        <f>'IGM Paste'!C1498</f>
        <v>0</v>
      </c>
      <c r="D1497" s="4">
        <f>'IGM Paste'!D1498</f>
        <v>0</v>
      </c>
      <c r="E1497">
        <f>'IGM Paste'!E1498</f>
        <v>0</v>
      </c>
      <c r="F1497">
        <f>'IGM Paste'!AL1498</f>
        <v>0</v>
      </c>
      <c r="G1497" s="763">
        <f>'IGM Paste'!AB1498</f>
        <v>0</v>
      </c>
      <c r="H1497" s="5">
        <f>'IGM Paste'!F1498</f>
        <v>0</v>
      </c>
      <c r="I1497" t="str">
        <f>IF('IGM Paste'!H1498=0,"-",'IGM Paste'!H1498)</f>
        <v>-</v>
      </c>
      <c r="J1497" t="str">
        <f>IF('IGM Paste'!I1498=0,"-",'IGM Paste'!I1498)</f>
        <v>-</v>
      </c>
      <c r="K1497" t="str">
        <f>IF('IGM Paste'!J1498=0,"-",'IGM Paste'!J1498)</f>
        <v>-</v>
      </c>
      <c r="L1497">
        <f>'IGM Paste'!K1498</f>
        <v>0</v>
      </c>
      <c r="M1497" s="20" t="str">
        <f>IF('IGM Paste'!R1498=0,"Flat",'IGM Paste'!R1498)</f>
        <v>Flat</v>
      </c>
      <c r="N1497" s="177">
        <f>'IGM Paste'!AH1498</f>
        <v>0</v>
      </c>
      <c r="O1497" s="403">
        <f>'IGM Paste'!O1498</f>
        <v>0</v>
      </c>
      <c r="P1497">
        <f>'IGM Paste'!BC1498</f>
        <v>0</v>
      </c>
    </row>
    <row r="1498" spans="1:16" x14ac:dyDescent="0.3">
      <c r="A1498" s="334">
        <f>'IGM Paste'!A1499</f>
        <v>0</v>
      </c>
      <c r="B1498">
        <f>'IGM Paste'!Y1499</f>
        <v>0</v>
      </c>
      <c r="C1498">
        <f>'IGM Paste'!C1499</f>
        <v>0</v>
      </c>
      <c r="D1498" s="4">
        <f>'IGM Paste'!D1499</f>
        <v>0</v>
      </c>
      <c r="E1498">
        <f>'IGM Paste'!E1499</f>
        <v>0</v>
      </c>
      <c r="F1498">
        <f>'IGM Paste'!AL1499</f>
        <v>0</v>
      </c>
      <c r="G1498" s="763">
        <f>'IGM Paste'!AB1499</f>
        <v>0</v>
      </c>
      <c r="H1498" s="5">
        <f>'IGM Paste'!F1499</f>
        <v>0</v>
      </c>
      <c r="I1498" t="str">
        <f>IF('IGM Paste'!H1499=0,"-",'IGM Paste'!H1499)</f>
        <v>-</v>
      </c>
      <c r="J1498" t="str">
        <f>IF('IGM Paste'!I1499=0,"-",'IGM Paste'!I1499)</f>
        <v>-</v>
      </c>
      <c r="K1498" t="str">
        <f>IF('IGM Paste'!J1499=0,"-",'IGM Paste'!J1499)</f>
        <v>-</v>
      </c>
      <c r="L1498">
        <f>'IGM Paste'!K1499</f>
        <v>0</v>
      </c>
      <c r="M1498" s="20" t="str">
        <f>IF('IGM Paste'!R1499=0,"Flat",'IGM Paste'!R1499)</f>
        <v>Flat</v>
      </c>
      <c r="N1498" s="177">
        <f>'IGM Paste'!AH1499</f>
        <v>0</v>
      </c>
      <c r="O1498" s="403">
        <f>'IGM Paste'!O1499</f>
        <v>0</v>
      </c>
      <c r="P1498">
        <f>'IGM Paste'!BC1499</f>
        <v>0</v>
      </c>
    </row>
    <row r="1499" spans="1:16" x14ac:dyDescent="0.3">
      <c r="A1499" s="334">
        <f>'IGM Paste'!A1500</f>
        <v>0</v>
      </c>
      <c r="B1499">
        <f>'IGM Paste'!Y1500</f>
        <v>0</v>
      </c>
      <c r="C1499">
        <f>'IGM Paste'!C1500</f>
        <v>0</v>
      </c>
      <c r="D1499" s="4">
        <f>'IGM Paste'!D1500</f>
        <v>0</v>
      </c>
      <c r="E1499">
        <f>'IGM Paste'!E1500</f>
        <v>0</v>
      </c>
      <c r="F1499">
        <f>'IGM Paste'!AL1500</f>
        <v>0</v>
      </c>
      <c r="G1499" s="763">
        <f>'IGM Paste'!AB1500</f>
        <v>0</v>
      </c>
      <c r="H1499" s="5">
        <f>'IGM Paste'!F1500</f>
        <v>0</v>
      </c>
      <c r="I1499" t="str">
        <f>IF('IGM Paste'!H1500=0,"-",'IGM Paste'!H1500)</f>
        <v>-</v>
      </c>
      <c r="J1499" t="str">
        <f>IF('IGM Paste'!I1500=0,"-",'IGM Paste'!I1500)</f>
        <v>-</v>
      </c>
      <c r="K1499" t="str">
        <f>IF('IGM Paste'!J1500=0,"-",'IGM Paste'!J1500)</f>
        <v>-</v>
      </c>
      <c r="L1499">
        <f>'IGM Paste'!K1500</f>
        <v>0</v>
      </c>
      <c r="M1499" s="20" t="str">
        <f>IF('IGM Paste'!R1500=0,"Flat",'IGM Paste'!R1500)</f>
        <v>Flat</v>
      </c>
      <c r="N1499" s="177">
        <f>'IGM Paste'!AH1500</f>
        <v>0</v>
      </c>
      <c r="O1499" s="403">
        <f>'IGM Paste'!O1500</f>
        <v>0</v>
      </c>
      <c r="P1499">
        <f>'IGM Paste'!BC1500</f>
        <v>0</v>
      </c>
    </row>
    <row r="1500" spans="1:16" x14ac:dyDescent="0.3">
      <c r="A1500" s="334">
        <f>'IGM Paste'!A1501</f>
        <v>0</v>
      </c>
      <c r="B1500">
        <f>'IGM Paste'!Y1501</f>
        <v>0</v>
      </c>
      <c r="C1500">
        <f>'IGM Paste'!C1501</f>
        <v>0</v>
      </c>
      <c r="D1500" s="4">
        <f>'IGM Paste'!D1501</f>
        <v>0</v>
      </c>
      <c r="E1500">
        <f>'IGM Paste'!E1501</f>
        <v>0</v>
      </c>
      <c r="F1500">
        <f>'IGM Paste'!AL1501</f>
        <v>0</v>
      </c>
      <c r="G1500" s="763">
        <f>'IGM Paste'!AB1501</f>
        <v>0</v>
      </c>
      <c r="H1500" s="5">
        <f>'IGM Paste'!F1501</f>
        <v>0</v>
      </c>
      <c r="I1500" t="str">
        <f>IF('IGM Paste'!H1501=0,"-",'IGM Paste'!H1501)</f>
        <v>-</v>
      </c>
      <c r="J1500" t="str">
        <f>IF('IGM Paste'!I1501=0,"-",'IGM Paste'!I1501)</f>
        <v>-</v>
      </c>
      <c r="K1500" t="str">
        <f>IF('IGM Paste'!J1501=0,"-",'IGM Paste'!J1501)</f>
        <v>-</v>
      </c>
      <c r="L1500">
        <f>'IGM Paste'!K1501</f>
        <v>0</v>
      </c>
      <c r="M1500" s="20" t="str">
        <f>IF('IGM Paste'!R1501=0,"Flat",'IGM Paste'!R1501)</f>
        <v>Flat</v>
      </c>
      <c r="N1500" s="177">
        <f>'IGM Paste'!AH1501</f>
        <v>0</v>
      </c>
      <c r="O1500" s="403">
        <f>'IGM Paste'!O1501</f>
        <v>0</v>
      </c>
      <c r="P1500">
        <f>'IGM Paste'!BC1501</f>
        <v>0</v>
      </c>
    </row>
    <row r="1501" spans="1:16" x14ac:dyDescent="0.3">
      <c r="A1501" s="334">
        <f>'IGM Paste'!A1502</f>
        <v>0</v>
      </c>
      <c r="B1501">
        <f>'IGM Paste'!Y1502</f>
        <v>0</v>
      </c>
      <c r="C1501">
        <f>'IGM Paste'!C1502</f>
        <v>0</v>
      </c>
      <c r="D1501" s="4">
        <f>'IGM Paste'!D1502</f>
        <v>0</v>
      </c>
      <c r="E1501">
        <f>'IGM Paste'!E1502</f>
        <v>0</v>
      </c>
      <c r="F1501">
        <f>'IGM Paste'!AL1502</f>
        <v>0</v>
      </c>
      <c r="G1501" s="763">
        <f>'IGM Paste'!AB1502</f>
        <v>0</v>
      </c>
      <c r="H1501" s="5">
        <f>'IGM Paste'!F1502</f>
        <v>0</v>
      </c>
      <c r="I1501" t="str">
        <f>IF('IGM Paste'!H1502=0,"-",'IGM Paste'!H1502)</f>
        <v>-</v>
      </c>
      <c r="J1501" t="str">
        <f>IF('IGM Paste'!I1502=0,"-",'IGM Paste'!I1502)</f>
        <v>-</v>
      </c>
      <c r="K1501" t="str">
        <f>IF('IGM Paste'!J1502=0,"-",'IGM Paste'!J1502)</f>
        <v>-</v>
      </c>
      <c r="L1501">
        <f>'IGM Paste'!K1502</f>
        <v>0</v>
      </c>
      <c r="M1501" s="20" t="str">
        <f>IF('IGM Paste'!R1502=0,"Flat",'IGM Paste'!R1502)</f>
        <v>Flat</v>
      </c>
      <c r="N1501" s="177">
        <f>'IGM Paste'!AH1502</f>
        <v>0</v>
      </c>
      <c r="O1501" s="403">
        <f>'IGM Paste'!O1502</f>
        <v>0</v>
      </c>
      <c r="P1501">
        <f>'IGM Paste'!BC1502</f>
        <v>0</v>
      </c>
    </row>
    <row r="1502" spans="1:16" x14ac:dyDescent="0.3">
      <c r="A1502" s="334">
        <f>'IGM Paste'!A1503</f>
        <v>0</v>
      </c>
      <c r="B1502">
        <f>'IGM Paste'!Y1503</f>
        <v>0</v>
      </c>
      <c r="C1502">
        <f>'IGM Paste'!C1503</f>
        <v>0</v>
      </c>
      <c r="D1502" s="4">
        <f>'IGM Paste'!D1503</f>
        <v>0</v>
      </c>
      <c r="E1502">
        <f>'IGM Paste'!E1503</f>
        <v>0</v>
      </c>
      <c r="F1502">
        <f>'IGM Paste'!AL1503</f>
        <v>0</v>
      </c>
      <c r="G1502" s="763">
        <f>'IGM Paste'!AB1503</f>
        <v>0</v>
      </c>
      <c r="H1502" s="5">
        <f>'IGM Paste'!F1503</f>
        <v>0</v>
      </c>
      <c r="I1502" t="str">
        <f>IF('IGM Paste'!H1503=0,"-",'IGM Paste'!H1503)</f>
        <v>-</v>
      </c>
      <c r="J1502" t="str">
        <f>IF('IGM Paste'!I1503=0,"-",'IGM Paste'!I1503)</f>
        <v>-</v>
      </c>
      <c r="K1502" t="str">
        <f>IF('IGM Paste'!J1503=0,"-",'IGM Paste'!J1503)</f>
        <v>-</v>
      </c>
      <c r="L1502">
        <f>'IGM Paste'!K1503</f>
        <v>0</v>
      </c>
      <c r="M1502" s="20" t="str">
        <f>IF('IGM Paste'!R1503=0,"Flat",'IGM Paste'!R1503)</f>
        <v>Flat</v>
      </c>
      <c r="N1502" s="177">
        <f>'IGM Paste'!AH1503</f>
        <v>0</v>
      </c>
      <c r="O1502" s="403">
        <f>'IGM Paste'!O1503</f>
        <v>0</v>
      </c>
      <c r="P1502">
        <f>'IGM Paste'!BC1503</f>
        <v>0</v>
      </c>
    </row>
    <row r="1503" spans="1:16" x14ac:dyDescent="0.3">
      <c r="A1503" s="334">
        <f>'IGM Paste'!A1504</f>
        <v>0</v>
      </c>
      <c r="B1503">
        <f>'IGM Paste'!Y1504</f>
        <v>0</v>
      </c>
      <c r="C1503">
        <f>'IGM Paste'!C1504</f>
        <v>0</v>
      </c>
      <c r="D1503" s="4">
        <f>'IGM Paste'!D1504</f>
        <v>0</v>
      </c>
      <c r="E1503">
        <f>'IGM Paste'!E1504</f>
        <v>0</v>
      </c>
      <c r="F1503">
        <f>'IGM Paste'!AL1504</f>
        <v>0</v>
      </c>
      <c r="G1503" s="763">
        <f>'IGM Paste'!AB1504</f>
        <v>0</v>
      </c>
      <c r="H1503" s="5">
        <f>'IGM Paste'!F1504</f>
        <v>0</v>
      </c>
      <c r="I1503" t="str">
        <f>IF('IGM Paste'!H1504=0,"-",'IGM Paste'!H1504)</f>
        <v>-</v>
      </c>
      <c r="J1503" t="str">
        <f>IF('IGM Paste'!I1504=0,"-",'IGM Paste'!I1504)</f>
        <v>-</v>
      </c>
      <c r="K1503" t="str">
        <f>IF('IGM Paste'!J1504=0,"-",'IGM Paste'!J1504)</f>
        <v>-</v>
      </c>
      <c r="L1503">
        <f>'IGM Paste'!K1504</f>
        <v>0</v>
      </c>
      <c r="M1503" s="20" t="str">
        <f>IF('IGM Paste'!R1504=0,"Flat",'IGM Paste'!R1504)</f>
        <v>Flat</v>
      </c>
      <c r="N1503" s="177">
        <f>'IGM Paste'!AH1504</f>
        <v>0</v>
      </c>
      <c r="O1503" s="403">
        <f>'IGM Paste'!O1504</f>
        <v>0</v>
      </c>
      <c r="P1503">
        <f>'IGM Paste'!BC1504</f>
        <v>0</v>
      </c>
    </row>
    <row r="1504" spans="1:16" x14ac:dyDescent="0.3">
      <c r="A1504" s="334">
        <f>'IGM Paste'!A1505</f>
        <v>0</v>
      </c>
      <c r="B1504">
        <f>'IGM Paste'!Y1505</f>
        <v>0</v>
      </c>
      <c r="C1504">
        <f>'IGM Paste'!C1505</f>
        <v>0</v>
      </c>
      <c r="D1504" s="4">
        <f>'IGM Paste'!D1505</f>
        <v>0</v>
      </c>
      <c r="E1504">
        <f>'IGM Paste'!E1505</f>
        <v>0</v>
      </c>
      <c r="F1504">
        <f>'IGM Paste'!AL1505</f>
        <v>0</v>
      </c>
      <c r="G1504" s="763">
        <f>'IGM Paste'!AB1505</f>
        <v>0</v>
      </c>
      <c r="H1504" s="5">
        <f>'IGM Paste'!F1505</f>
        <v>0</v>
      </c>
      <c r="I1504" t="str">
        <f>IF('IGM Paste'!H1505=0,"-",'IGM Paste'!H1505)</f>
        <v>-</v>
      </c>
      <c r="J1504" t="str">
        <f>IF('IGM Paste'!I1505=0,"-",'IGM Paste'!I1505)</f>
        <v>-</v>
      </c>
      <c r="K1504" t="str">
        <f>IF('IGM Paste'!J1505=0,"-",'IGM Paste'!J1505)</f>
        <v>-</v>
      </c>
      <c r="L1504">
        <f>'IGM Paste'!K1505</f>
        <v>0</v>
      </c>
      <c r="M1504" s="20" t="str">
        <f>IF('IGM Paste'!R1505=0,"Flat",'IGM Paste'!R1505)</f>
        <v>Flat</v>
      </c>
      <c r="N1504" s="177">
        <f>'IGM Paste'!AH1505</f>
        <v>0</v>
      </c>
      <c r="O1504" s="403">
        <f>'IGM Paste'!O1505</f>
        <v>0</v>
      </c>
      <c r="P1504">
        <f>'IGM Paste'!BC1505</f>
        <v>0</v>
      </c>
    </row>
    <row r="1505" spans="1:16" x14ac:dyDescent="0.3">
      <c r="A1505" s="334">
        <f>'IGM Paste'!A1506</f>
        <v>0</v>
      </c>
      <c r="B1505">
        <f>'IGM Paste'!Y1506</f>
        <v>0</v>
      </c>
      <c r="C1505">
        <f>'IGM Paste'!C1506</f>
        <v>0</v>
      </c>
      <c r="D1505" s="4">
        <f>'IGM Paste'!D1506</f>
        <v>0</v>
      </c>
      <c r="E1505">
        <f>'IGM Paste'!E1506</f>
        <v>0</v>
      </c>
      <c r="F1505">
        <f>'IGM Paste'!AL1506</f>
        <v>0</v>
      </c>
      <c r="G1505" s="763">
        <f>'IGM Paste'!AB1506</f>
        <v>0</v>
      </c>
      <c r="H1505" s="5">
        <f>'IGM Paste'!F1506</f>
        <v>0</v>
      </c>
      <c r="I1505" t="str">
        <f>IF('IGM Paste'!H1506=0,"-",'IGM Paste'!H1506)</f>
        <v>-</v>
      </c>
      <c r="J1505" t="str">
        <f>IF('IGM Paste'!I1506=0,"-",'IGM Paste'!I1506)</f>
        <v>-</v>
      </c>
      <c r="K1505" t="str">
        <f>IF('IGM Paste'!J1506=0,"-",'IGM Paste'!J1506)</f>
        <v>-</v>
      </c>
      <c r="L1505">
        <f>'IGM Paste'!K1506</f>
        <v>0</v>
      </c>
      <c r="M1505" s="20" t="str">
        <f>IF('IGM Paste'!R1506=0,"Flat",'IGM Paste'!R1506)</f>
        <v>Flat</v>
      </c>
      <c r="N1505" s="177">
        <f>'IGM Paste'!AH1506</f>
        <v>0</v>
      </c>
      <c r="O1505" s="403">
        <f>'IGM Paste'!O1506</f>
        <v>0</v>
      </c>
      <c r="P1505">
        <f>'IGM Paste'!BC1506</f>
        <v>0</v>
      </c>
    </row>
    <row r="1506" spans="1:16" x14ac:dyDescent="0.3">
      <c r="A1506" s="334">
        <f>'IGM Paste'!A1507</f>
        <v>0</v>
      </c>
      <c r="B1506">
        <f>'IGM Paste'!Y1507</f>
        <v>0</v>
      </c>
      <c r="C1506">
        <f>'IGM Paste'!C1507</f>
        <v>0</v>
      </c>
      <c r="D1506" s="4">
        <f>'IGM Paste'!D1507</f>
        <v>0</v>
      </c>
      <c r="E1506">
        <f>'IGM Paste'!E1507</f>
        <v>0</v>
      </c>
      <c r="F1506">
        <f>'IGM Paste'!AL1507</f>
        <v>0</v>
      </c>
      <c r="G1506" s="763">
        <f>'IGM Paste'!AB1507</f>
        <v>0</v>
      </c>
      <c r="H1506" s="5">
        <f>'IGM Paste'!F1507</f>
        <v>0</v>
      </c>
      <c r="I1506" t="str">
        <f>IF('IGM Paste'!H1507=0,"-",'IGM Paste'!H1507)</f>
        <v>-</v>
      </c>
      <c r="J1506" t="str">
        <f>IF('IGM Paste'!I1507=0,"-",'IGM Paste'!I1507)</f>
        <v>-</v>
      </c>
      <c r="K1506" t="str">
        <f>IF('IGM Paste'!J1507=0,"-",'IGM Paste'!J1507)</f>
        <v>-</v>
      </c>
      <c r="L1506">
        <f>'IGM Paste'!K1507</f>
        <v>0</v>
      </c>
      <c r="M1506" s="20" t="str">
        <f>IF('IGM Paste'!R1507=0,"Flat",'IGM Paste'!R1507)</f>
        <v>Flat</v>
      </c>
      <c r="N1506" s="177">
        <f>'IGM Paste'!AH1507</f>
        <v>0</v>
      </c>
      <c r="O1506" s="403">
        <f>'IGM Paste'!O1507</f>
        <v>0</v>
      </c>
      <c r="P1506">
        <f>'IGM Paste'!BC1507</f>
        <v>0</v>
      </c>
    </row>
    <row r="1507" spans="1:16" x14ac:dyDescent="0.3">
      <c r="A1507" s="334">
        <f>'IGM Paste'!A1508</f>
        <v>0</v>
      </c>
      <c r="B1507">
        <f>'IGM Paste'!Y1508</f>
        <v>0</v>
      </c>
      <c r="C1507">
        <f>'IGM Paste'!C1508</f>
        <v>0</v>
      </c>
      <c r="D1507" s="4">
        <f>'IGM Paste'!D1508</f>
        <v>0</v>
      </c>
      <c r="E1507">
        <f>'IGM Paste'!E1508</f>
        <v>0</v>
      </c>
      <c r="F1507">
        <f>'IGM Paste'!AL1508</f>
        <v>0</v>
      </c>
      <c r="G1507" s="763">
        <f>'IGM Paste'!AB1508</f>
        <v>0</v>
      </c>
      <c r="H1507" s="5">
        <f>'IGM Paste'!F1508</f>
        <v>0</v>
      </c>
      <c r="I1507" t="str">
        <f>IF('IGM Paste'!H1508=0,"-",'IGM Paste'!H1508)</f>
        <v>-</v>
      </c>
      <c r="J1507" t="str">
        <f>IF('IGM Paste'!I1508=0,"-",'IGM Paste'!I1508)</f>
        <v>-</v>
      </c>
      <c r="K1507" t="str">
        <f>IF('IGM Paste'!J1508=0,"-",'IGM Paste'!J1508)</f>
        <v>-</v>
      </c>
      <c r="L1507">
        <f>'IGM Paste'!K1508</f>
        <v>0</v>
      </c>
      <c r="M1507" s="20" t="str">
        <f>IF('IGM Paste'!R1508=0,"Flat",'IGM Paste'!R1508)</f>
        <v>Flat</v>
      </c>
      <c r="N1507" s="177">
        <f>'IGM Paste'!AH1508</f>
        <v>0</v>
      </c>
      <c r="O1507" s="403">
        <f>'IGM Paste'!O1508</f>
        <v>0</v>
      </c>
      <c r="P1507">
        <f>'IGM Paste'!BC1508</f>
        <v>0</v>
      </c>
    </row>
    <row r="1508" spans="1:16" x14ac:dyDescent="0.3">
      <c r="A1508" s="334">
        <f>'IGM Paste'!A1509</f>
        <v>0</v>
      </c>
      <c r="B1508">
        <f>'IGM Paste'!Y1509</f>
        <v>0</v>
      </c>
      <c r="C1508">
        <f>'IGM Paste'!C1509</f>
        <v>0</v>
      </c>
      <c r="D1508" s="4">
        <f>'IGM Paste'!D1509</f>
        <v>0</v>
      </c>
      <c r="E1508">
        <f>'IGM Paste'!E1509</f>
        <v>0</v>
      </c>
      <c r="F1508">
        <f>'IGM Paste'!AL1509</f>
        <v>0</v>
      </c>
      <c r="G1508" s="763">
        <f>'IGM Paste'!AB1509</f>
        <v>0</v>
      </c>
      <c r="H1508" s="5">
        <f>'IGM Paste'!F1509</f>
        <v>0</v>
      </c>
      <c r="I1508" t="str">
        <f>IF('IGM Paste'!H1509=0,"-",'IGM Paste'!H1509)</f>
        <v>-</v>
      </c>
      <c r="J1508" t="str">
        <f>IF('IGM Paste'!I1509=0,"-",'IGM Paste'!I1509)</f>
        <v>-</v>
      </c>
      <c r="K1508" t="str">
        <f>IF('IGM Paste'!J1509=0,"-",'IGM Paste'!J1509)</f>
        <v>-</v>
      </c>
      <c r="L1508">
        <f>'IGM Paste'!K1509</f>
        <v>0</v>
      </c>
      <c r="M1508" s="20" t="str">
        <f>IF('IGM Paste'!R1509=0,"Flat",'IGM Paste'!R1509)</f>
        <v>Flat</v>
      </c>
      <c r="N1508" s="177">
        <f>'IGM Paste'!AH1509</f>
        <v>0</v>
      </c>
      <c r="O1508" s="403">
        <f>'IGM Paste'!O1509</f>
        <v>0</v>
      </c>
      <c r="P1508">
        <f>'IGM Paste'!BC1509</f>
        <v>0</v>
      </c>
    </row>
    <row r="1509" spans="1:16" x14ac:dyDescent="0.3">
      <c r="A1509" s="334">
        <f>'IGM Paste'!A1510</f>
        <v>0</v>
      </c>
      <c r="B1509">
        <f>'IGM Paste'!Y1510</f>
        <v>0</v>
      </c>
      <c r="C1509">
        <f>'IGM Paste'!C1510</f>
        <v>0</v>
      </c>
      <c r="D1509" s="4">
        <f>'IGM Paste'!D1510</f>
        <v>0</v>
      </c>
      <c r="E1509">
        <f>'IGM Paste'!E1510</f>
        <v>0</v>
      </c>
      <c r="F1509">
        <f>'IGM Paste'!AL1510</f>
        <v>0</v>
      </c>
      <c r="G1509" s="763">
        <f>'IGM Paste'!AB1510</f>
        <v>0</v>
      </c>
      <c r="H1509" s="5">
        <f>'IGM Paste'!F1510</f>
        <v>0</v>
      </c>
      <c r="I1509" t="str">
        <f>IF('IGM Paste'!H1510=0,"-",'IGM Paste'!H1510)</f>
        <v>-</v>
      </c>
      <c r="J1509" t="str">
        <f>IF('IGM Paste'!I1510=0,"-",'IGM Paste'!I1510)</f>
        <v>-</v>
      </c>
      <c r="K1509" t="str">
        <f>IF('IGM Paste'!J1510=0,"-",'IGM Paste'!J1510)</f>
        <v>-</v>
      </c>
      <c r="L1509">
        <f>'IGM Paste'!K1510</f>
        <v>0</v>
      </c>
      <c r="M1509" s="20" t="str">
        <f>IF('IGM Paste'!R1510=0,"Flat",'IGM Paste'!R1510)</f>
        <v>Flat</v>
      </c>
      <c r="N1509" s="177">
        <f>'IGM Paste'!AH1510</f>
        <v>0</v>
      </c>
      <c r="O1509" s="403">
        <f>'IGM Paste'!O1510</f>
        <v>0</v>
      </c>
      <c r="P1509">
        <f>'IGM Paste'!BC1510</f>
        <v>0</v>
      </c>
    </row>
    <row r="1510" spans="1:16" x14ac:dyDescent="0.3">
      <c r="A1510" s="334">
        <f>'IGM Paste'!A1511</f>
        <v>0</v>
      </c>
      <c r="B1510">
        <f>'IGM Paste'!Y1511</f>
        <v>0</v>
      </c>
      <c r="C1510">
        <f>'IGM Paste'!C1511</f>
        <v>0</v>
      </c>
      <c r="D1510" s="4">
        <f>'IGM Paste'!D1511</f>
        <v>0</v>
      </c>
      <c r="E1510">
        <f>'IGM Paste'!E1511</f>
        <v>0</v>
      </c>
      <c r="F1510">
        <f>'IGM Paste'!AL1511</f>
        <v>0</v>
      </c>
      <c r="G1510" s="763">
        <f>'IGM Paste'!AB1511</f>
        <v>0</v>
      </c>
      <c r="H1510" s="5">
        <f>'IGM Paste'!F1511</f>
        <v>0</v>
      </c>
      <c r="I1510" t="str">
        <f>IF('IGM Paste'!H1511=0,"-",'IGM Paste'!H1511)</f>
        <v>-</v>
      </c>
      <c r="J1510" t="str">
        <f>IF('IGM Paste'!I1511=0,"-",'IGM Paste'!I1511)</f>
        <v>-</v>
      </c>
      <c r="K1510" t="str">
        <f>IF('IGM Paste'!J1511=0,"-",'IGM Paste'!J1511)</f>
        <v>-</v>
      </c>
      <c r="L1510">
        <f>'IGM Paste'!K1511</f>
        <v>0</v>
      </c>
      <c r="M1510" s="20" t="str">
        <f>IF('IGM Paste'!R1511=0,"Flat",'IGM Paste'!R1511)</f>
        <v>Flat</v>
      </c>
      <c r="N1510" s="177">
        <f>'IGM Paste'!AH1511</f>
        <v>0</v>
      </c>
      <c r="O1510" s="403">
        <f>'IGM Paste'!O1511</f>
        <v>0</v>
      </c>
      <c r="P1510">
        <f>'IGM Paste'!BC1511</f>
        <v>0</v>
      </c>
    </row>
    <row r="1511" spans="1:16" x14ac:dyDescent="0.3">
      <c r="A1511" s="334">
        <f>'IGM Paste'!A1512</f>
        <v>0</v>
      </c>
      <c r="B1511">
        <f>'IGM Paste'!Y1512</f>
        <v>0</v>
      </c>
      <c r="C1511">
        <f>'IGM Paste'!C1512</f>
        <v>0</v>
      </c>
      <c r="D1511" s="4">
        <f>'IGM Paste'!D1512</f>
        <v>0</v>
      </c>
      <c r="E1511">
        <f>'IGM Paste'!E1512</f>
        <v>0</v>
      </c>
      <c r="F1511">
        <f>'IGM Paste'!AL1512</f>
        <v>0</v>
      </c>
      <c r="G1511" s="763">
        <f>'IGM Paste'!AB1512</f>
        <v>0</v>
      </c>
      <c r="H1511" s="5">
        <f>'IGM Paste'!F1512</f>
        <v>0</v>
      </c>
      <c r="I1511" t="str">
        <f>IF('IGM Paste'!H1512=0,"-",'IGM Paste'!H1512)</f>
        <v>-</v>
      </c>
      <c r="J1511" t="str">
        <f>IF('IGM Paste'!I1512=0,"-",'IGM Paste'!I1512)</f>
        <v>-</v>
      </c>
      <c r="K1511" t="str">
        <f>IF('IGM Paste'!J1512=0,"-",'IGM Paste'!J1512)</f>
        <v>-</v>
      </c>
      <c r="L1511">
        <f>'IGM Paste'!K1512</f>
        <v>0</v>
      </c>
      <c r="M1511" s="20" t="str">
        <f>IF('IGM Paste'!R1512=0,"Flat",'IGM Paste'!R1512)</f>
        <v>Flat</v>
      </c>
      <c r="N1511" s="177">
        <f>'IGM Paste'!AH1512</f>
        <v>0</v>
      </c>
      <c r="O1511" s="403">
        <f>'IGM Paste'!O1512</f>
        <v>0</v>
      </c>
      <c r="P1511">
        <f>'IGM Paste'!BC1512</f>
        <v>0</v>
      </c>
    </row>
    <row r="1512" spans="1:16" x14ac:dyDescent="0.3">
      <c r="A1512" s="334">
        <f>'IGM Paste'!A1513</f>
        <v>0</v>
      </c>
      <c r="B1512">
        <f>'IGM Paste'!Y1513</f>
        <v>0</v>
      </c>
      <c r="C1512">
        <f>'IGM Paste'!C1513</f>
        <v>0</v>
      </c>
      <c r="D1512" s="4">
        <f>'IGM Paste'!D1513</f>
        <v>0</v>
      </c>
      <c r="E1512">
        <f>'IGM Paste'!E1513</f>
        <v>0</v>
      </c>
      <c r="F1512">
        <f>'IGM Paste'!AL1513</f>
        <v>0</v>
      </c>
      <c r="G1512" s="763">
        <f>'IGM Paste'!AB1513</f>
        <v>0</v>
      </c>
      <c r="H1512" s="5">
        <f>'IGM Paste'!F1513</f>
        <v>0</v>
      </c>
      <c r="I1512" t="str">
        <f>IF('IGM Paste'!H1513=0,"-",'IGM Paste'!H1513)</f>
        <v>-</v>
      </c>
      <c r="J1512" t="str">
        <f>IF('IGM Paste'!I1513=0,"-",'IGM Paste'!I1513)</f>
        <v>-</v>
      </c>
      <c r="K1512" t="str">
        <f>IF('IGM Paste'!J1513=0,"-",'IGM Paste'!J1513)</f>
        <v>-</v>
      </c>
      <c r="L1512">
        <f>'IGM Paste'!K1513</f>
        <v>0</v>
      </c>
      <c r="M1512" s="20" t="str">
        <f>IF('IGM Paste'!R1513=0,"Flat",'IGM Paste'!R1513)</f>
        <v>Flat</v>
      </c>
      <c r="N1512" s="177">
        <f>'IGM Paste'!AH1513</f>
        <v>0</v>
      </c>
      <c r="O1512" s="403">
        <f>'IGM Paste'!O1513</f>
        <v>0</v>
      </c>
      <c r="P1512">
        <f>'IGM Paste'!BC1513</f>
        <v>0</v>
      </c>
    </row>
    <row r="1513" spans="1:16" x14ac:dyDescent="0.3">
      <c r="A1513" s="334">
        <f>'IGM Paste'!A1514</f>
        <v>0</v>
      </c>
      <c r="B1513">
        <f>'IGM Paste'!Y1514</f>
        <v>0</v>
      </c>
      <c r="C1513">
        <f>'IGM Paste'!C1514</f>
        <v>0</v>
      </c>
      <c r="D1513" s="4">
        <f>'IGM Paste'!D1514</f>
        <v>0</v>
      </c>
      <c r="E1513">
        <f>'IGM Paste'!E1514</f>
        <v>0</v>
      </c>
      <c r="F1513">
        <f>'IGM Paste'!AL1514</f>
        <v>0</v>
      </c>
      <c r="G1513" s="763">
        <f>'IGM Paste'!AB1514</f>
        <v>0</v>
      </c>
      <c r="H1513" s="5">
        <f>'IGM Paste'!F1514</f>
        <v>0</v>
      </c>
      <c r="I1513" t="str">
        <f>IF('IGM Paste'!H1514=0,"-",'IGM Paste'!H1514)</f>
        <v>-</v>
      </c>
      <c r="J1513" t="str">
        <f>IF('IGM Paste'!I1514=0,"-",'IGM Paste'!I1514)</f>
        <v>-</v>
      </c>
      <c r="K1513" t="str">
        <f>IF('IGM Paste'!J1514=0,"-",'IGM Paste'!J1514)</f>
        <v>-</v>
      </c>
      <c r="L1513">
        <f>'IGM Paste'!K1514</f>
        <v>0</v>
      </c>
      <c r="M1513" s="20" t="str">
        <f>IF('IGM Paste'!R1514=0,"Flat",'IGM Paste'!R1514)</f>
        <v>Flat</v>
      </c>
      <c r="N1513" s="177">
        <f>'IGM Paste'!AH1514</f>
        <v>0</v>
      </c>
      <c r="O1513" s="403">
        <f>'IGM Paste'!O1514</f>
        <v>0</v>
      </c>
      <c r="P1513">
        <f>'IGM Paste'!BC1514</f>
        <v>0</v>
      </c>
    </row>
    <row r="1514" spans="1:16" x14ac:dyDescent="0.3">
      <c r="A1514" s="334">
        <f>'IGM Paste'!A1515</f>
        <v>0</v>
      </c>
      <c r="B1514">
        <f>'IGM Paste'!Y1515</f>
        <v>0</v>
      </c>
      <c r="C1514">
        <f>'IGM Paste'!C1515</f>
        <v>0</v>
      </c>
      <c r="D1514" s="4">
        <f>'IGM Paste'!D1515</f>
        <v>0</v>
      </c>
      <c r="E1514">
        <f>'IGM Paste'!E1515</f>
        <v>0</v>
      </c>
      <c r="F1514">
        <f>'IGM Paste'!AL1515</f>
        <v>0</v>
      </c>
      <c r="G1514" s="763">
        <f>'IGM Paste'!AB1515</f>
        <v>0</v>
      </c>
      <c r="H1514" s="5">
        <f>'IGM Paste'!F1515</f>
        <v>0</v>
      </c>
      <c r="I1514" t="str">
        <f>IF('IGM Paste'!H1515=0,"-",'IGM Paste'!H1515)</f>
        <v>-</v>
      </c>
      <c r="J1514" t="str">
        <f>IF('IGM Paste'!I1515=0,"-",'IGM Paste'!I1515)</f>
        <v>-</v>
      </c>
      <c r="K1514" t="str">
        <f>IF('IGM Paste'!J1515=0,"-",'IGM Paste'!J1515)</f>
        <v>-</v>
      </c>
      <c r="L1514">
        <f>'IGM Paste'!K1515</f>
        <v>0</v>
      </c>
      <c r="M1514" s="20" t="str">
        <f>IF('IGM Paste'!R1515=0,"Flat",'IGM Paste'!R1515)</f>
        <v>Flat</v>
      </c>
      <c r="N1514" s="177">
        <f>'IGM Paste'!AH1515</f>
        <v>0</v>
      </c>
      <c r="O1514" s="403">
        <f>'IGM Paste'!O1515</f>
        <v>0</v>
      </c>
      <c r="P1514">
        <f>'IGM Paste'!BC1515</f>
        <v>0</v>
      </c>
    </row>
    <row r="1515" spans="1:16" x14ac:dyDescent="0.3">
      <c r="A1515" s="334">
        <f>'IGM Paste'!A1516</f>
        <v>0</v>
      </c>
      <c r="B1515">
        <f>'IGM Paste'!Y1516</f>
        <v>0</v>
      </c>
      <c r="C1515">
        <f>'IGM Paste'!C1516</f>
        <v>0</v>
      </c>
      <c r="D1515" s="4">
        <f>'IGM Paste'!D1516</f>
        <v>0</v>
      </c>
      <c r="E1515">
        <f>'IGM Paste'!E1516</f>
        <v>0</v>
      </c>
      <c r="F1515">
        <f>'IGM Paste'!AL1516</f>
        <v>0</v>
      </c>
      <c r="G1515" s="763">
        <f>'IGM Paste'!AB1516</f>
        <v>0</v>
      </c>
      <c r="H1515" s="5">
        <f>'IGM Paste'!F1516</f>
        <v>0</v>
      </c>
      <c r="I1515" t="str">
        <f>IF('IGM Paste'!H1516=0,"-",'IGM Paste'!H1516)</f>
        <v>-</v>
      </c>
      <c r="J1515" t="str">
        <f>IF('IGM Paste'!I1516=0,"-",'IGM Paste'!I1516)</f>
        <v>-</v>
      </c>
      <c r="K1515" t="str">
        <f>IF('IGM Paste'!J1516=0,"-",'IGM Paste'!J1516)</f>
        <v>-</v>
      </c>
      <c r="L1515">
        <f>'IGM Paste'!K1516</f>
        <v>0</v>
      </c>
      <c r="M1515" s="20" t="str">
        <f>IF('IGM Paste'!R1516=0,"Flat",'IGM Paste'!R1516)</f>
        <v>Flat</v>
      </c>
      <c r="N1515" s="177">
        <f>'IGM Paste'!AH1516</f>
        <v>0</v>
      </c>
      <c r="O1515" s="403">
        <f>'IGM Paste'!O1516</f>
        <v>0</v>
      </c>
      <c r="P1515">
        <f>'IGM Paste'!BC1516</f>
        <v>0</v>
      </c>
    </row>
    <row r="1516" spans="1:16" x14ac:dyDescent="0.3">
      <c r="A1516" s="334">
        <f>'IGM Paste'!A1517</f>
        <v>0</v>
      </c>
      <c r="B1516">
        <f>'IGM Paste'!Y1517</f>
        <v>0</v>
      </c>
      <c r="C1516">
        <f>'IGM Paste'!C1517</f>
        <v>0</v>
      </c>
      <c r="D1516" s="4">
        <f>'IGM Paste'!D1517</f>
        <v>0</v>
      </c>
      <c r="E1516">
        <f>'IGM Paste'!E1517</f>
        <v>0</v>
      </c>
      <c r="F1516">
        <f>'IGM Paste'!AL1517</f>
        <v>0</v>
      </c>
      <c r="G1516" s="763">
        <f>'IGM Paste'!AB1517</f>
        <v>0</v>
      </c>
      <c r="H1516" s="5">
        <f>'IGM Paste'!F1517</f>
        <v>0</v>
      </c>
      <c r="I1516" t="str">
        <f>IF('IGM Paste'!H1517=0,"-",'IGM Paste'!H1517)</f>
        <v>-</v>
      </c>
      <c r="J1516" t="str">
        <f>IF('IGM Paste'!I1517=0,"-",'IGM Paste'!I1517)</f>
        <v>-</v>
      </c>
      <c r="K1516" t="str">
        <f>IF('IGM Paste'!J1517=0,"-",'IGM Paste'!J1517)</f>
        <v>-</v>
      </c>
      <c r="L1516">
        <f>'IGM Paste'!K1517</f>
        <v>0</v>
      </c>
      <c r="M1516" s="20" t="str">
        <f>IF('IGM Paste'!R1517=0,"Flat",'IGM Paste'!R1517)</f>
        <v>Flat</v>
      </c>
      <c r="N1516" s="177">
        <f>'IGM Paste'!AH1517</f>
        <v>0</v>
      </c>
      <c r="O1516" s="403">
        <f>'IGM Paste'!O1517</f>
        <v>0</v>
      </c>
      <c r="P1516">
        <f>'IGM Paste'!BC1517</f>
        <v>0</v>
      </c>
    </row>
    <row r="1517" spans="1:16" x14ac:dyDescent="0.3">
      <c r="A1517" s="334">
        <f>'IGM Paste'!A1518</f>
        <v>0</v>
      </c>
      <c r="B1517">
        <f>'IGM Paste'!Y1518</f>
        <v>0</v>
      </c>
      <c r="C1517">
        <f>'IGM Paste'!C1518</f>
        <v>0</v>
      </c>
      <c r="D1517" s="4">
        <f>'IGM Paste'!D1518</f>
        <v>0</v>
      </c>
      <c r="E1517">
        <f>'IGM Paste'!E1518</f>
        <v>0</v>
      </c>
      <c r="F1517">
        <f>'IGM Paste'!AL1518</f>
        <v>0</v>
      </c>
      <c r="G1517" s="763">
        <f>'IGM Paste'!AB1518</f>
        <v>0</v>
      </c>
      <c r="H1517" s="5">
        <f>'IGM Paste'!F1518</f>
        <v>0</v>
      </c>
      <c r="I1517" t="str">
        <f>IF('IGM Paste'!H1518=0,"-",'IGM Paste'!H1518)</f>
        <v>-</v>
      </c>
      <c r="J1517" t="str">
        <f>IF('IGM Paste'!I1518=0,"-",'IGM Paste'!I1518)</f>
        <v>-</v>
      </c>
      <c r="K1517" t="str">
        <f>IF('IGM Paste'!J1518=0,"-",'IGM Paste'!J1518)</f>
        <v>-</v>
      </c>
      <c r="L1517">
        <f>'IGM Paste'!K1518</f>
        <v>0</v>
      </c>
      <c r="M1517" s="20" t="str">
        <f>IF('IGM Paste'!R1518=0,"Flat",'IGM Paste'!R1518)</f>
        <v>Flat</v>
      </c>
      <c r="N1517" s="177">
        <f>'IGM Paste'!AH1518</f>
        <v>0</v>
      </c>
      <c r="O1517" s="403">
        <f>'IGM Paste'!O1518</f>
        <v>0</v>
      </c>
      <c r="P1517">
        <f>'IGM Paste'!BC1518</f>
        <v>0</v>
      </c>
    </row>
    <row r="1518" spans="1:16" x14ac:dyDescent="0.3">
      <c r="A1518" s="334">
        <f>'IGM Paste'!A1519</f>
        <v>0</v>
      </c>
      <c r="B1518">
        <f>'IGM Paste'!Y1519</f>
        <v>0</v>
      </c>
      <c r="C1518">
        <f>'IGM Paste'!C1519</f>
        <v>0</v>
      </c>
      <c r="D1518" s="4">
        <f>'IGM Paste'!D1519</f>
        <v>0</v>
      </c>
      <c r="E1518">
        <f>'IGM Paste'!E1519</f>
        <v>0</v>
      </c>
      <c r="F1518">
        <f>'IGM Paste'!AL1519</f>
        <v>0</v>
      </c>
      <c r="G1518" s="763">
        <f>'IGM Paste'!AB1519</f>
        <v>0</v>
      </c>
      <c r="H1518" s="5">
        <f>'IGM Paste'!F1519</f>
        <v>0</v>
      </c>
      <c r="I1518" t="str">
        <f>IF('IGM Paste'!H1519=0,"-",'IGM Paste'!H1519)</f>
        <v>-</v>
      </c>
      <c r="J1518" t="str">
        <f>IF('IGM Paste'!I1519=0,"-",'IGM Paste'!I1519)</f>
        <v>-</v>
      </c>
      <c r="K1518" t="str">
        <f>IF('IGM Paste'!J1519=0,"-",'IGM Paste'!J1519)</f>
        <v>-</v>
      </c>
      <c r="L1518">
        <f>'IGM Paste'!K1519</f>
        <v>0</v>
      </c>
      <c r="M1518" s="20" t="str">
        <f>IF('IGM Paste'!R1519=0,"Flat",'IGM Paste'!R1519)</f>
        <v>Flat</v>
      </c>
      <c r="N1518" s="177">
        <f>'IGM Paste'!AH1519</f>
        <v>0</v>
      </c>
      <c r="O1518" s="403">
        <f>'IGM Paste'!O1519</f>
        <v>0</v>
      </c>
      <c r="P1518">
        <f>'IGM Paste'!BC1519</f>
        <v>0</v>
      </c>
    </row>
    <row r="1519" spans="1:16" x14ac:dyDescent="0.3">
      <c r="A1519" s="334">
        <f>'IGM Paste'!A1520</f>
        <v>0</v>
      </c>
      <c r="B1519">
        <f>'IGM Paste'!Y1520</f>
        <v>0</v>
      </c>
      <c r="C1519">
        <f>'IGM Paste'!C1520</f>
        <v>0</v>
      </c>
      <c r="D1519" s="4">
        <f>'IGM Paste'!D1520</f>
        <v>0</v>
      </c>
      <c r="E1519">
        <f>'IGM Paste'!E1520</f>
        <v>0</v>
      </c>
      <c r="F1519">
        <f>'IGM Paste'!AL1520</f>
        <v>0</v>
      </c>
      <c r="G1519" s="763">
        <f>'IGM Paste'!AB1520</f>
        <v>0</v>
      </c>
      <c r="H1519" s="5">
        <f>'IGM Paste'!F1520</f>
        <v>0</v>
      </c>
      <c r="I1519" t="str">
        <f>IF('IGM Paste'!H1520=0,"-",'IGM Paste'!H1520)</f>
        <v>-</v>
      </c>
      <c r="J1519" t="str">
        <f>IF('IGM Paste'!I1520=0,"-",'IGM Paste'!I1520)</f>
        <v>-</v>
      </c>
      <c r="K1519" t="str">
        <f>IF('IGM Paste'!J1520=0,"-",'IGM Paste'!J1520)</f>
        <v>-</v>
      </c>
      <c r="L1519">
        <f>'IGM Paste'!K1520</f>
        <v>0</v>
      </c>
      <c r="M1519" s="20" t="str">
        <f>IF('IGM Paste'!R1520=0,"Flat",'IGM Paste'!R1520)</f>
        <v>Flat</v>
      </c>
      <c r="N1519" s="177">
        <f>'IGM Paste'!AH1520</f>
        <v>0</v>
      </c>
      <c r="O1519" s="403">
        <f>'IGM Paste'!O1520</f>
        <v>0</v>
      </c>
      <c r="P1519">
        <f>'IGM Paste'!BC1520</f>
        <v>0</v>
      </c>
    </row>
    <row r="1520" spans="1:16" x14ac:dyDescent="0.3">
      <c r="A1520" s="334">
        <f>'IGM Paste'!A1521</f>
        <v>0</v>
      </c>
      <c r="B1520">
        <f>'IGM Paste'!Y1521</f>
        <v>0</v>
      </c>
      <c r="C1520">
        <f>'IGM Paste'!C1521</f>
        <v>0</v>
      </c>
      <c r="D1520" s="4">
        <f>'IGM Paste'!D1521</f>
        <v>0</v>
      </c>
      <c r="E1520">
        <f>'IGM Paste'!E1521</f>
        <v>0</v>
      </c>
      <c r="F1520">
        <f>'IGM Paste'!AL1521</f>
        <v>0</v>
      </c>
      <c r="G1520" s="763">
        <f>'IGM Paste'!AB1521</f>
        <v>0</v>
      </c>
      <c r="H1520" s="5">
        <f>'IGM Paste'!F1521</f>
        <v>0</v>
      </c>
      <c r="I1520" t="str">
        <f>IF('IGM Paste'!H1521=0,"-",'IGM Paste'!H1521)</f>
        <v>-</v>
      </c>
      <c r="J1520" t="str">
        <f>IF('IGM Paste'!I1521=0,"-",'IGM Paste'!I1521)</f>
        <v>-</v>
      </c>
      <c r="K1520" t="str">
        <f>IF('IGM Paste'!J1521=0,"-",'IGM Paste'!J1521)</f>
        <v>-</v>
      </c>
      <c r="L1520">
        <f>'IGM Paste'!K1521</f>
        <v>0</v>
      </c>
      <c r="M1520" s="20" t="str">
        <f>IF('IGM Paste'!R1521=0,"Flat",'IGM Paste'!R1521)</f>
        <v>Flat</v>
      </c>
      <c r="N1520" s="177">
        <f>'IGM Paste'!AH1521</f>
        <v>0</v>
      </c>
      <c r="O1520" s="403">
        <f>'IGM Paste'!O1521</f>
        <v>0</v>
      </c>
      <c r="P1520">
        <f>'IGM Paste'!BC1521</f>
        <v>0</v>
      </c>
    </row>
    <row r="1521" spans="1:16" x14ac:dyDescent="0.3">
      <c r="A1521" s="334">
        <f>'IGM Paste'!A1522</f>
        <v>0</v>
      </c>
      <c r="B1521">
        <f>'IGM Paste'!Y1522</f>
        <v>0</v>
      </c>
      <c r="C1521">
        <f>'IGM Paste'!C1522</f>
        <v>0</v>
      </c>
      <c r="D1521" s="4">
        <f>'IGM Paste'!D1522</f>
        <v>0</v>
      </c>
      <c r="E1521">
        <f>'IGM Paste'!E1522</f>
        <v>0</v>
      </c>
      <c r="F1521">
        <f>'IGM Paste'!AL1522</f>
        <v>0</v>
      </c>
      <c r="G1521" s="763">
        <f>'IGM Paste'!AB1522</f>
        <v>0</v>
      </c>
      <c r="H1521" s="5">
        <f>'IGM Paste'!F1522</f>
        <v>0</v>
      </c>
      <c r="I1521" t="str">
        <f>IF('IGM Paste'!H1522=0,"-",'IGM Paste'!H1522)</f>
        <v>-</v>
      </c>
      <c r="J1521" t="str">
        <f>IF('IGM Paste'!I1522=0,"-",'IGM Paste'!I1522)</f>
        <v>-</v>
      </c>
      <c r="K1521" t="str">
        <f>IF('IGM Paste'!J1522=0,"-",'IGM Paste'!J1522)</f>
        <v>-</v>
      </c>
      <c r="L1521">
        <f>'IGM Paste'!K1522</f>
        <v>0</v>
      </c>
      <c r="M1521" s="20" t="str">
        <f>IF('IGM Paste'!R1522=0,"Flat",'IGM Paste'!R1522)</f>
        <v>Flat</v>
      </c>
      <c r="N1521" s="177">
        <f>'IGM Paste'!AH1522</f>
        <v>0</v>
      </c>
      <c r="O1521" s="403">
        <f>'IGM Paste'!O1522</f>
        <v>0</v>
      </c>
      <c r="P1521">
        <f>'IGM Paste'!BC1522</f>
        <v>0</v>
      </c>
    </row>
    <row r="1522" spans="1:16" x14ac:dyDescent="0.3">
      <c r="A1522" s="334">
        <f>'IGM Paste'!A1523</f>
        <v>0</v>
      </c>
      <c r="B1522">
        <f>'IGM Paste'!Y1523</f>
        <v>0</v>
      </c>
      <c r="C1522">
        <f>'IGM Paste'!C1523</f>
        <v>0</v>
      </c>
      <c r="D1522" s="4">
        <f>'IGM Paste'!D1523</f>
        <v>0</v>
      </c>
      <c r="E1522">
        <f>'IGM Paste'!E1523</f>
        <v>0</v>
      </c>
      <c r="F1522">
        <f>'IGM Paste'!AL1523</f>
        <v>0</v>
      </c>
      <c r="G1522" s="763">
        <f>'IGM Paste'!AB1523</f>
        <v>0</v>
      </c>
      <c r="H1522" s="5">
        <f>'IGM Paste'!F1523</f>
        <v>0</v>
      </c>
      <c r="I1522" t="str">
        <f>IF('IGM Paste'!H1523=0,"-",'IGM Paste'!H1523)</f>
        <v>-</v>
      </c>
      <c r="J1522" t="str">
        <f>IF('IGM Paste'!I1523=0,"-",'IGM Paste'!I1523)</f>
        <v>-</v>
      </c>
      <c r="K1522" t="str">
        <f>IF('IGM Paste'!J1523=0,"-",'IGM Paste'!J1523)</f>
        <v>-</v>
      </c>
      <c r="L1522">
        <f>'IGM Paste'!K1523</f>
        <v>0</v>
      </c>
      <c r="M1522" s="20" t="str">
        <f>IF('IGM Paste'!R1523=0,"Flat",'IGM Paste'!R1523)</f>
        <v>Flat</v>
      </c>
      <c r="N1522" s="177">
        <f>'IGM Paste'!AH1523</f>
        <v>0</v>
      </c>
      <c r="O1522" s="403">
        <f>'IGM Paste'!O1523</f>
        <v>0</v>
      </c>
      <c r="P1522">
        <f>'IGM Paste'!BC1523</f>
        <v>0</v>
      </c>
    </row>
    <row r="1523" spans="1:16" x14ac:dyDescent="0.3">
      <c r="A1523" s="334">
        <f>'IGM Paste'!A1524</f>
        <v>0</v>
      </c>
      <c r="B1523">
        <f>'IGM Paste'!Y1524</f>
        <v>0</v>
      </c>
      <c r="C1523">
        <f>'IGM Paste'!C1524</f>
        <v>0</v>
      </c>
      <c r="D1523" s="4">
        <f>'IGM Paste'!D1524</f>
        <v>0</v>
      </c>
      <c r="E1523">
        <f>'IGM Paste'!E1524</f>
        <v>0</v>
      </c>
      <c r="F1523">
        <f>'IGM Paste'!AL1524</f>
        <v>0</v>
      </c>
      <c r="G1523" s="763">
        <f>'IGM Paste'!AB1524</f>
        <v>0</v>
      </c>
      <c r="H1523" s="5">
        <f>'IGM Paste'!F1524</f>
        <v>0</v>
      </c>
      <c r="I1523" t="str">
        <f>IF('IGM Paste'!H1524=0,"-",'IGM Paste'!H1524)</f>
        <v>-</v>
      </c>
      <c r="J1523" t="str">
        <f>IF('IGM Paste'!I1524=0,"-",'IGM Paste'!I1524)</f>
        <v>-</v>
      </c>
      <c r="K1523" t="str">
        <f>IF('IGM Paste'!J1524=0,"-",'IGM Paste'!J1524)</f>
        <v>-</v>
      </c>
      <c r="L1523">
        <f>'IGM Paste'!K1524</f>
        <v>0</v>
      </c>
      <c r="M1523" s="20" t="str">
        <f>IF('IGM Paste'!R1524=0,"Flat",'IGM Paste'!R1524)</f>
        <v>Flat</v>
      </c>
      <c r="N1523" s="177">
        <f>'IGM Paste'!AH1524</f>
        <v>0</v>
      </c>
      <c r="O1523" s="403">
        <f>'IGM Paste'!O1524</f>
        <v>0</v>
      </c>
      <c r="P1523">
        <f>'IGM Paste'!BC1524</f>
        <v>0</v>
      </c>
    </row>
    <row r="1524" spans="1:16" x14ac:dyDescent="0.3">
      <c r="A1524" s="334">
        <f>'IGM Paste'!A1525</f>
        <v>0</v>
      </c>
      <c r="B1524">
        <f>'IGM Paste'!Y1525</f>
        <v>0</v>
      </c>
      <c r="C1524">
        <f>'IGM Paste'!C1525</f>
        <v>0</v>
      </c>
      <c r="D1524" s="4">
        <f>'IGM Paste'!D1525</f>
        <v>0</v>
      </c>
      <c r="E1524">
        <f>'IGM Paste'!E1525</f>
        <v>0</v>
      </c>
      <c r="F1524">
        <f>'IGM Paste'!AL1525</f>
        <v>0</v>
      </c>
      <c r="G1524" s="763">
        <f>'IGM Paste'!AB1525</f>
        <v>0</v>
      </c>
      <c r="H1524" s="5">
        <f>'IGM Paste'!F1525</f>
        <v>0</v>
      </c>
      <c r="I1524" t="str">
        <f>IF('IGM Paste'!H1525=0,"-",'IGM Paste'!H1525)</f>
        <v>-</v>
      </c>
      <c r="J1524" t="str">
        <f>IF('IGM Paste'!I1525=0,"-",'IGM Paste'!I1525)</f>
        <v>-</v>
      </c>
      <c r="K1524" t="str">
        <f>IF('IGM Paste'!J1525=0,"-",'IGM Paste'!J1525)</f>
        <v>-</v>
      </c>
      <c r="L1524">
        <f>'IGM Paste'!K1525</f>
        <v>0</v>
      </c>
      <c r="M1524" s="20" t="str">
        <f>IF('IGM Paste'!R1525=0,"Flat",'IGM Paste'!R1525)</f>
        <v>Flat</v>
      </c>
      <c r="N1524" s="177">
        <f>'IGM Paste'!AH1525</f>
        <v>0</v>
      </c>
      <c r="O1524" s="403">
        <f>'IGM Paste'!O1525</f>
        <v>0</v>
      </c>
      <c r="P1524">
        <f>'IGM Paste'!BC1525</f>
        <v>0</v>
      </c>
    </row>
    <row r="1525" spans="1:16" x14ac:dyDescent="0.3">
      <c r="A1525" s="334">
        <f>'IGM Paste'!A1526</f>
        <v>0</v>
      </c>
      <c r="B1525">
        <f>'IGM Paste'!Y1526</f>
        <v>0</v>
      </c>
      <c r="C1525">
        <f>'IGM Paste'!C1526</f>
        <v>0</v>
      </c>
      <c r="D1525" s="4">
        <f>'IGM Paste'!D1526</f>
        <v>0</v>
      </c>
      <c r="E1525">
        <f>'IGM Paste'!E1526</f>
        <v>0</v>
      </c>
      <c r="F1525">
        <f>'IGM Paste'!AL1526</f>
        <v>0</v>
      </c>
      <c r="G1525" s="763">
        <f>'IGM Paste'!AB1526</f>
        <v>0</v>
      </c>
      <c r="H1525" s="5">
        <f>'IGM Paste'!F1526</f>
        <v>0</v>
      </c>
      <c r="I1525" t="str">
        <f>IF('IGM Paste'!H1526=0,"-",'IGM Paste'!H1526)</f>
        <v>-</v>
      </c>
      <c r="J1525" t="str">
        <f>IF('IGM Paste'!I1526=0,"-",'IGM Paste'!I1526)</f>
        <v>-</v>
      </c>
      <c r="K1525" t="str">
        <f>IF('IGM Paste'!J1526=0,"-",'IGM Paste'!J1526)</f>
        <v>-</v>
      </c>
      <c r="L1525">
        <f>'IGM Paste'!K1526</f>
        <v>0</v>
      </c>
      <c r="M1525" s="20" t="str">
        <f>IF('IGM Paste'!R1526=0,"Flat",'IGM Paste'!R1526)</f>
        <v>Flat</v>
      </c>
      <c r="N1525" s="177">
        <f>'IGM Paste'!AH1526</f>
        <v>0</v>
      </c>
      <c r="O1525" s="403">
        <f>'IGM Paste'!O1526</f>
        <v>0</v>
      </c>
      <c r="P1525">
        <f>'IGM Paste'!BC1526</f>
        <v>0</v>
      </c>
    </row>
    <row r="1526" spans="1:16" x14ac:dyDescent="0.3">
      <c r="A1526" s="334">
        <f>'IGM Paste'!A1527</f>
        <v>0</v>
      </c>
      <c r="B1526">
        <f>'IGM Paste'!Y1527</f>
        <v>0</v>
      </c>
      <c r="C1526">
        <f>'IGM Paste'!C1527</f>
        <v>0</v>
      </c>
      <c r="D1526" s="4">
        <f>'IGM Paste'!D1527</f>
        <v>0</v>
      </c>
      <c r="E1526">
        <f>'IGM Paste'!E1527</f>
        <v>0</v>
      </c>
      <c r="F1526">
        <f>'IGM Paste'!AL1527</f>
        <v>0</v>
      </c>
      <c r="G1526" s="763">
        <f>'IGM Paste'!AB1527</f>
        <v>0</v>
      </c>
      <c r="H1526" s="5">
        <f>'IGM Paste'!F1527</f>
        <v>0</v>
      </c>
      <c r="I1526" t="str">
        <f>IF('IGM Paste'!H1527=0,"-",'IGM Paste'!H1527)</f>
        <v>-</v>
      </c>
      <c r="J1526" t="str">
        <f>IF('IGM Paste'!I1527=0,"-",'IGM Paste'!I1527)</f>
        <v>-</v>
      </c>
      <c r="K1526" t="str">
        <f>IF('IGM Paste'!J1527=0,"-",'IGM Paste'!J1527)</f>
        <v>-</v>
      </c>
      <c r="L1526">
        <f>'IGM Paste'!K1527</f>
        <v>0</v>
      </c>
      <c r="M1526" s="20" t="str">
        <f>IF('IGM Paste'!R1527=0,"Flat",'IGM Paste'!R1527)</f>
        <v>Flat</v>
      </c>
      <c r="N1526" s="177">
        <f>'IGM Paste'!AH1527</f>
        <v>0</v>
      </c>
      <c r="O1526" s="403">
        <f>'IGM Paste'!O1527</f>
        <v>0</v>
      </c>
      <c r="P1526">
        <f>'IGM Paste'!BC1527</f>
        <v>0</v>
      </c>
    </row>
    <row r="1527" spans="1:16" x14ac:dyDescent="0.3">
      <c r="A1527" s="334">
        <f>'IGM Paste'!A1528</f>
        <v>0</v>
      </c>
      <c r="B1527">
        <f>'IGM Paste'!Y1528</f>
        <v>0</v>
      </c>
      <c r="C1527">
        <f>'IGM Paste'!C1528</f>
        <v>0</v>
      </c>
      <c r="D1527" s="4">
        <f>'IGM Paste'!D1528</f>
        <v>0</v>
      </c>
      <c r="E1527">
        <f>'IGM Paste'!E1528</f>
        <v>0</v>
      </c>
      <c r="F1527">
        <f>'IGM Paste'!AL1528</f>
        <v>0</v>
      </c>
      <c r="G1527" s="763">
        <f>'IGM Paste'!AB1528</f>
        <v>0</v>
      </c>
      <c r="H1527" s="5">
        <f>'IGM Paste'!F1528</f>
        <v>0</v>
      </c>
      <c r="I1527" t="str">
        <f>IF('IGM Paste'!H1528=0,"-",'IGM Paste'!H1528)</f>
        <v>-</v>
      </c>
      <c r="J1527" t="str">
        <f>IF('IGM Paste'!I1528=0,"-",'IGM Paste'!I1528)</f>
        <v>-</v>
      </c>
      <c r="K1527" t="str">
        <f>IF('IGM Paste'!J1528=0,"-",'IGM Paste'!J1528)</f>
        <v>-</v>
      </c>
      <c r="L1527">
        <f>'IGM Paste'!K1528</f>
        <v>0</v>
      </c>
      <c r="M1527" s="20" t="str">
        <f>IF('IGM Paste'!R1528=0,"Flat",'IGM Paste'!R1528)</f>
        <v>Flat</v>
      </c>
      <c r="N1527" s="177">
        <f>'IGM Paste'!AH1528</f>
        <v>0</v>
      </c>
      <c r="O1527" s="403">
        <f>'IGM Paste'!O1528</f>
        <v>0</v>
      </c>
      <c r="P1527">
        <f>'IGM Paste'!BC1528</f>
        <v>0</v>
      </c>
    </row>
    <row r="1528" spans="1:16" x14ac:dyDescent="0.3">
      <c r="A1528" s="334">
        <f>'IGM Paste'!A1529</f>
        <v>0</v>
      </c>
      <c r="B1528">
        <f>'IGM Paste'!Y1529</f>
        <v>0</v>
      </c>
      <c r="C1528">
        <f>'IGM Paste'!C1529</f>
        <v>0</v>
      </c>
      <c r="D1528" s="4">
        <f>'IGM Paste'!D1529</f>
        <v>0</v>
      </c>
      <c r="E1528">
        <f>'IGM Paste'!E1529</f>
        <v>0</v>
      </c>
      <c r="F1528">
        <f>'IGM Paste'!AL1529</f>
        <v>0</v>
      </c>
      <c r="G1528" s="763">
        <f>'IGM Paste'!AB1529</f>
        <v>0</v>
      </c>
      <c r="H1528" s="5">
        <f>'IGM Paste'!F1529</f>
        <v>0</v>
      </c>
      <c r="I1528" t="str">
        <f>IF('IGM Paste'!H1529=0,"-",'IGM Paste'!H1529)</f>
        <v>-</v>
      </c>
      <c r="J1528" t="str">
        <f>IF('IGM Paste'!I1529=0,"-",'IGM Paste'!I1529)</f>
        <v>-</v>
      </c>
      <c r="K1528" t="str">
        <f>IF('IGM Paste'!J1529=0,"-",'IGM Paste'!J1529)</f>
        <v>-</v>
      </c>
      <c r="L1528">
        <f>'IGM Paste'!K1529</f>
        <v>0</v>
      </c>
      <c r="M1528" s="20" t="str">
        <f>IF('IGM Paste'!R1529=0,"Flat",'IGM Paste'!R1529)</f>
        <v>Flat</v>
      </c>
      <c r="N1528" s="177">
        <f>'IGM Paste'!AH1529</f>
        <v>0</v>
      </c>
      <c r="O1528" s="403">
        <f>'IGM Paste'!O1529</f>
        <v>0</v>
      </c>
      <c r="P1528">
        <f>'IGM Paste'!BC1529</f>
        <v>0</v>
      </c>
    </row>
    <row r="1529" spans="1:16" x14ac:dyDescent="0.3">
      <c r="A1529" s="334">
        <f>'IGM Paste'!A1530</f>
        <v>0</v>
      </c>
      <c r="B1529">
        <f>'IGM Paste'!Y1530</f>
        <v>0</v>
      </c>
      <c r="C1529">
        <f>'IGM Paste'!C1530</f>
        <v>0</v>
      </c>
      <c r="D1529" s="4">
        <f>'IGM Paste'!D1530</f>
        <v>0</v>
      </c>
      <c r="E1529">
        <f>'IGM Paste'!E1530</f>
        <v>0</v>
      </c>
      <c r="F1529">
        <f>'IGM Paste'!AL1530</f>
        <v>0</v>
      </c>
      <c r="G1529" s="763">
        <f>'IGM Paste'!AB1530</f>
        <v>0</v>
      </c>
      <c r="H1529" s="5">
        <f>'IGM Paste'!F1530</f>
        <v>0</v>
      </c>
      <c r="I1529" t="str">
        <f>IF('IGM Paste'!H1530=0,"-",'IGM Paste'!H1530)</f>
        <v>-</v>
      </c>
      <c r="J1529" t="str">
        <f>IF('IGM Paste'!I1530=0,"-",'IGM Paste'!I1530)</f>
        <v>-</v>
      </c>
      <c r="K1529" t="str">
        <f>IF('IGM Paste'!J1530=0,"-",'IGM Paste'!J1530)</f>
        <v>-</v>
      </c>
      <c r="L1529">
        <f>'IGM Paste'!K1530</f>
        <v>0</v>
      </c>
      <c r="M1529" s="20" t="str">
        <f>IF('IGM Paste'!R1530=0,"Flat",'IGM Paste'!R1530)</f>
        <v>Flat</v>
      </c>
      <c r="N1529" s="177">
        <f>'IGM Paste'!AH1530</f>
        <v>0</v>
      </c>
      <c r="O1529" s="403">
        <f>'IGM Paste'!O1530</f>
        <v>0</v>
      </c>
      <c r="P1529">
        <f>'IGM Paste'!BC1530</f>
        <v>0</v>
      </c>
    </row>
    <row r="1530" spans="1:16" x14ac:dyDescent="0.3">
      <c r="A1530" s="334">
        <f>'IGM Paste'!A1531</f>
        <v>0</v>
      </c>
      <c r="B1530">
        <f>'IGM Paste'!Y1531</f>
        <v>0</v>
      </c>
      <c r="C1530">
        <f>'IGM Paste'!C1531</f>
        <v>0</v>
      </c>
      <c r="D1530" s="4">
        <f>'IGM Paste'!D1531</f>
        <v>0</v>
      </c>
      <c r="E1530">
        <f>'IGM Paste'!E1531</f>
        <v>0</v>
      </c>
      <c r="F1530">
        <f>'IGM Paste'!AL1531</f>
        <v>0</v>
      </c>
      <c r="G1530" s="763">
        <f>'IGM Paste'!AB1531</f>
        <v>0</v>
      </c>
      <c r="H1530" s="5">
        <f>'IGM Paste'!F1531</f>
        <v>0</v>
      </c>
      <c r="I1530" t="str">
        <f>IF('IGM Paste'!H1531=0,"-",'IGM Paste'!H1531)</f>
        <v>-</v>
      </c>
      <c r="J1530" t="str">
        <f>IF('IGM Paste'!I1531=0,"-",'IGM Paste'!I1531)</f>
        <v>-</v>
      </c>
      <c r="K1530" t="str">
        <f>IF('IGM Paste'!J1531=0,"-",'IGM Paste'!J1531)</f>
        <v>-</v>
      </c>
      <c r="L1530">
        <f>'IGM Paste'!K1531</f>
        <v>0</v>
      </c>
      <c r="M1530" s="20" t="str">
        <f>IF('IGM Paste'!R1531=0,"Flat",'IGM Paste'!R1531)</f>
        <v>Flat</v>
      </c>
      <c r="N1530" s="177">
        <f>'IGM Paste'!AH1531</f>
        <v>0</v>
      </c>
      <c r="O1530" s="403">
        <f>'IGM Paste'!O1531</f>
        <v>0</v>
      </c>
      <c r="P1530">
        <f>'IGM Paste'!BC1531</f>
        <v>0</v>
      </c>
    </row>
    <row r="1531" spans="1:16" x14ac:dyDescent="0.3">
      <c r="A1531" s="334">
        <f>'IGM Paste'!A1532</f>
        <v>0</v>
      </c>
      <c r="B1531">
        <f>'IGM Paste'!Y1532</f>
        <v>0</v>
      </c>
      <c r="C1531">
        <f>'IGM Paste'!C1532</f>
        <v>0</v>
      </c>
      <c r="D1531" s="4">
        <f>'IGM Paste'!D1532</f>
        <v>0</v>
      </c>
      <c r="E1531">
        <f>'IGM Paste'!E1532</f>
        <v>0</v>
      </c>
      <c r="F1531">
        <f>'IGM Paste'!AL1532</f>
        <v>0</v>
      </c>
      <c r="G1531" s="763">
        <f>'IGM Paste'!AB1532</f>
        <v>0</v>
      </c>
      <c r="H1531" s="5">
        <f>'IGM Paste'!F1532</f>
        <v>0</v>
      </c>
      <c r="I1531" t="str">
        <f>IF('IGM Paste'!H1532=0,"-",'IGM Paste'!H1532)</f>
        <v>-</v>
      </c>
      <c r="J1531" t="str">
        <f>IF('IGM Paste'!I1532=0,"-",'IGM Paste'!I1532)</f>
        <v>-</v>
      </c>
      <c r="K1531" t="str">
        <f>IF('IGM Paste'!J1532=0,"-",'IGM Paste'!J1532)</f>
        <v>-</v>
      </c>
      <c r="L1531">
        <f>'IGM Paste'!K1532</f>
        <v>0</v>
      </c>
      <c r="M1531" s="20" t="str">
        <f>IF('IGM Paste'!R1532=0,"Flat",'IGM Paste'!R1532)</f>
        <v>Flat</v>
      </c>
      <c r="N1531" s="177">
        <f>'IGM Paste'!AH1532</f>
        <v>0</v>
      </c>
      <c r="O1531" s="403">
        <f>'IGM Paste'!O1532</f>
        <v>0</v>
      </c>
      <c r="P1531">
        <f>'IGM Paste'!BC1532</f>
        <v>0</v>
      </c>
    </row>
    <row r="1532" spans="1:16" x14ac:dyDescent="0.3">
      <c r="A1532" s="334">
        <f>'IGM Paste'!A1533</f>
        <v>0</v>
      </c>
      <c r="B1532">
        <f>'IGM Paste'!Y1533</f>
        <v>0</v>
      </c>
      <c r="C1532">
        <f>'IGM Paste'!C1533</f>
        <v>0</v>
      </c>
      <c r="D1532" s="4">
        <f>'IGM Paste'!D1533</f>
        <v>0</v>
      </c>
      <c r="E1532">
        <f>'IGM Paste'!E1533</f>
        <v>0</v>
      </c>
      <c r="F1532">
        <f>'IGM Paste'!AL1533</f>
        <v>0</v>
      </c>
      <c r="G1532" s="763">
        <f>'IGM Paste'!AB1533</f>
        <v>0</v>
      </c>
      <c r="H1532" s="5">
        <f>'IGM Paste'!F1533</f>
        <v>0</v>
      </c>
      <c r="I1532" t="str">
        <f>IF('IGM Paste'!H1533=0,"-",'IGM Paste'!H1533)</f>
        <v>-</v>
      </c>
      <c r="J1532" t="str">
        <f>IF('IGM Paste'!I1533=0,"-",'IGM Paste'!I1533)</f>
        <v>-</v>
      </c>
      <c r="K1532" t="str">
        <f>IF('IGM Paste'!J1533=0,"-",'IGM Paste'!J1533)</f>
        <v>-</v>
      </c>
      <c r="L1532">
        <f>'IGM Paste'!K1533</f>
        <v>0</v>
      </c>
      <c r="M1532" s="20" t="str">
        <f>IF('IGM Paste'!R1533=0,"Flat",'IGM Paste'!R1533)</f>
        <v>Flat</v>
      </c>
      <c r="N1532" s="177">
        <f>'IGM Paste'!AH1533</f>
        <v>0</v>
      </c>
      <c r="O1532" s="403">
        <f>'IGM Paste'!O1533</f>
        <v>0</v>
      </c>
      <c r="P1532">
        <f>'IGM Paste'!BC1533</f>
        <v>0</v>
      </c>
    </row>
    <row r="1533" spans="1:16" x14ac:dyDescent="0.3">
      <c r="A1533" s="334">
        <f>'IGM Paste'!A1534</f>
        <v>0</v>
      </c>
      <c r="B1533">
        <f>'IGM Paste'!Y1534</f>
        <v>0</v>
      </c>
      <c r="C1533">
        <f>'IGM Paste'!C1534</f>
        <v>0</v>
      </c>
      <c r="D1533" s="4">
        <f>'IGM Paste'!D1534</f>
        <v>0</v>
      </c>
      <c r="E1533">
        <f>'IGM Paste'!E1534</f>
        <v>0</v>
      </c>
      <c r="F1533">
        <f>'IGM Paste'!AL1534</f>
        <v>0</v>
      </c>
      <c r="G1533" s="763">
        <f>'IGM Paste'!AB1534</f>
        <v>0</v>
      </c>
      <c r="H1533" s="5">
        <f>'IGM Paste'!F1534</f>
        <v>0</v>
      </c>
      <c r="I1533" t="str">
        <f>IF('IGM Paste'!H1534=0,"-",'IGM Paste'!H1534)</f>
        <v>-</v>
      </c>
      <c r="J1533" t="str">
        <f>IF('IGM Paste'!I1534=0,"-",'IGM Paste'!I1534)</f>
        <v>-</v>
      </c>
      <c r="K1533" t="str">
        <f>IF('IGM Paste'!J1534=0,"-",'IGM Paste'!J1534)</f>
        <v>-</v>
      </c>
      <c r="L1533">
        <f>'IGM Paste'!K1534</f>
        <v>0</v>
      </c>
      <c r="M1533" s="20" t="str">
        <f>IF('IGM Paste'!R1534=0,"Flat",'IGM Paste'!R1534)</f>
        <v>Flat</v>
      </c>
      <c r="N1533" s="177">
        <f>'IGM Paste'!AH1534</f>
        <v>0</v>
      </c>
      <c r="O1533" s="403">
        <f>'IGM Paste'!O1534</f>
        <v>0</v>
      </c>
      <c r="P1533">
        <f>'IGM Paste'!BC1534</f>
        <v>0</v>
      </c>
    </row>
    <row r="1534" spans="1:16" x14ac:dyDescent="0.3">
      <c r="A1534" s="334">
        <f>'IGM Paste'!A1535</f>
        <v>0</v>
      </c>
      <c r="B1534">
        <f>'IGM Paste'!Y1535</f>
        <v>0</v>
      </c>
      <c r="C1534">
        <f>'IGM Paste'!C1535</f>
        <v>0</v>
      </c>
      <c r="D1534" s="4">
        <f>'IGM Paste'!D1535</f>
        <v>0</v>
      </c>
      <c r="E1534">
        <f>'IGM Paste'!E1535</f>
        <v>0</v>
      </c>
      <c r="F1534">
        <f>'IGM Paste'!AL1535</f>
        <v>0</v>
      </c>
      <c r="G1534" s="763">
        <f>'IGM Paste'!AB1535</f>
        <v>0</v>
      </c>
      <c r="H1534" s="5">
        <f>'IGM Paste'!F1535</f>
        <v>0</v>
      </c>
      <c r="I1534" t="str">
        <f>IF('IGM Paste'!H1535=0,"-",'IGM Paste'!H1535)</f>
        <v>-</v>
      </c>
      <c r="J1534" t="str">
        <f>IF('IGM Paste'!I1535=0,"-",'IGM Paste'!I1535)</f>
        <v>-</v>
      </c>
      <c r="K1534" t="str">
        <f>IF('IGM Paste'!J1535=0,"-",'IGM Paste'!J1535)</f>
        <v>-</v>
      </c>
      <c r="L1534">
        <f>'IGM Paste'!K1535</f>
        <v>0</v>
      </c>
      <c r="M1534" s="20" t="str">
        <f>IF('IGM Paste'!R1535=0,"Flat",'IGM Paste'!R1535)</f>
        <v>Flat</v>
      </c>
      <c r="N1534" s="177">
        <f>'IGM Paste'!AH1535</f>
        <v>0</v>
      </c>
      <c r="O1534" s="403">
        <f>'IGM Paste'!O1535</f>
        <v>0</v>
      </c>
      <c r="P1534">
        <f>'IGM Paste'!BC1535</f>
        <v>0</v>
      </c>
    </row>
    <row r="1535" spans="1:16" x14ac:dyDescent="0.3">
      <c r="A1535" s="334">
        <f>'IGM Paste'!A1536</f>
        <v>0</v>
      </c>
      <c r="B1535">
        <f>'IGM Paste'!Y1536</f>
        <v>0</v>
      </c>
      <c r="C1535">
        <f>'IGM Paste'!C1536</f>
        <v>0</v>
      </c>
      <c r="D1535" s="4">
        <f>'IGM Paste'!D1536</f>
        <v>0</v>
      </c>
      <c r="E1535">
        <f>'IGM Paste'!E1536</f>
        <v>0</v>
      </c>
      <c r="F1535">
        <f>'IGM Paste'!AL1536</f>
        <v>0</v>
      </c>
      <c r="G1535" s="763">
        <f>'IGM Paste'!AB1536</f>
        <v>0</v>
      </c>
      <c r="H1535" s="5">
        <f>'IGM Paste'!F1536</f>
        <v>0</v>
      </c>
      <c r="I1535" t="str">
        <f>IF('IGM Paste'!H1536=0,"-",'IGM Paste'!H1536)</f>
        <v>-</v>
      </c>
      <c r="J1535" t="str">
        <f>IF('IGM Paste'!I1536=0,"-",'IGM Paste'!I1536)</f>
        <v>-</v>
      </c>
      <c r="K1535" t="str">
        <f>IF('IGM Paste'!J1536=0,"-",'IGM Paste'!J1536)</f>
        <v>-</v>
      </c>
      <c r="L1535">
        <f>'IGM Paste'!K1536</f>
        <v>0</v>
      </c>
      <c r="M1535" s="20" t="str">
        <f>IF('IGM Paste'!R1536=0,"Flat",'IGM Paste'!R1536)</f>
        <v>Flat</v>
      </c>
      <c r="N1535" s="177">
        <f>'IGM Paste'!AH1536</f>
        <v>0</v>
      </c>
      <c r="O1535" s="403">
        <f>'IGM Paste'!O1536</f>
        <v>0</v>
      </c>
      <c r="P1535">
        <f>'IGM Paste'!BC1536</f>
        <v>0</v>
      </c>
    </row>
    <row r="1536" spans="1:16" x14ac:dyDescent="0.3">
      <c r="A1536" s="334">
        <f>'IGM Paste'!A1537</f>
        <v>0</v>
      </c>
      <c r="B1536">
        <f>'IGM Paste'!Y1537</f>
        <v>0</v>
      </c>
      <c r="C1536">
        <f>'IGM Paste'!C1537</f>
        <v>0</v>
      </c>
      <c r="D1536" s="4">
        <f>'IGM Paste'!D1537</f>
        <v>0</v>
      </c>
      <c r="E1536">
        <f>'IGM Paste'!E1537</f>
        <v>0</v>
      </c>
      <c r="F1536">
        <f>'IGM Paste'!AL1537</f>
        <v>0</v>
      </c>
      <c r="G1536" s="763">
        <f>'IGM Paste'!AB1537</f>
        <v>0</v>
      </c>
      <c r="H1536" s="5">
        <f>'IGM Paste'!F1537</f>
        <v>0</v>
      </c>
      <c r="I1536" t="str">
        <f>IF('IGM Paste'!H1537=0,"-",'IGM Paste'!H1537)</f>
        <v>-</v>
      </c>
      <c r="J1536" t="str">
        <f>IF('IGM Paste'!I1537=0,"-",'IGM Paste'!I1537)</f>
        <v>-</v>
      </c>
      <c r="K1536" t="str">
        <f>IF('IGM Paste'!J1537=0,"-",'IGM Paste'!J1537)</f>
        <v>-</v>
      </c>
      <c r="L1536">
        <f>'IGM Paste'!K1537</f>
        <v>0</v>
      </c>
      <c r="M1536" s="20" t="str">
        <f>IF('IGM Paste'!R1537=0,"Flat",'IGM Paste'!R1537)</f>
        <v>Flat</v>
      </c>
      <c r="N1536" s="177">
        <f>'IGM Paste'!AH1537</f>
        <v>0</v>
      </c>
      <c r="O1536" s="403">
        <f>'IGM Paste'!O1537</f>
        <v>0</v>
      </c>
      <c r="P1536">
        <f>'IGM Paste'!BC1537</f>
        <v>0</v>
      </c>
    </row>
    <row r="1537" spans="1:16" x14ac:dyDescent="0.3">
      <c r="A1537" s="334">
        <f>'IGM Paste'!A1538</f>
        <v>0</v>
      </c>
      <c r="B1537">
        <f>'IGM Paste'!Y1538</f>
        <v>0</v>
      </c>
      <c r="C1537">
        <f>'IGM Paste'!C1538</f>
        <v>0</v>
      </c>
      <c r="D1537" s="4">
        <f>'IGM Paste'!D1538</f>
        <v>0</v>
      </c>
      <c r="E1537">
        <f>'IGM Paste'!E1538</f>
        <v>0</v>
      </c>
      <c r="F1537">
        <f>'IGM Paste'!AL1538</f>
        <v>0</v>
      </c>
      <c r="G1537" s="763">
        <f>'IGM Paste'!AB1538</f>
        <v>0</v>
      </c>
      <c r="H1537" s="5">
        <f>'IGM Paste'!F1538</f>
        <v>0</v>
      </c>
      <c r="I1537" t="str">
        <f>IF('IGM Paste'!H1538=0,"-",'IGM Paste'!H1538)</f>
        <v>-</v>
      </c>
      <c r="J1537" t="str">
        <f>IF('IGM Paste'!I1538=0,"-",'IGM Paste'!I1538)</f>
        <v>-</v>
      </c>
      <c r="K1537" t="str">
        <f>IF('IGM Paste'!J1538=0,"-",'IGM Paste'!J1538)</f>
        <v>-</v>
      </c>
      <c r="L1537">
        <f>'IGM Paste'!K1538</f>
        <v>0</v>
      </c>
      <c r="M1537" s="20" t="str">
        <f>IF('IGM Paste'!R1538=0,"Flat",'IGM Paste'!R1538)</f>
        <v>Flat</v>
      </c>
      <c r="N1537" s="177">
        <f>'IGM Paste'!AH1538</f>
        <v>0</v>
      </c>
      <c r="O1537" s="403">
        <f>'IGM Paste'!O1538</f>
        <v>0</v>
      </c>
      <c r="P1537">
        <f>'IGM Paste'!BC1538</f>
        <v>0</v>
      </c>
    </row>
    <row r="1538" spans="1:16" x14ac:dyDescent="0.3">
      <c r="A1538" s="334">
        <f>'IGM Paste'!A1539</f>
        <v>0</v>
      </c>
      <c r="B1538">
        <f>'IGM Paste'!Y1539</f>
        <v>0</v>
      </c>
      <c r="C1538">
        <f>'IGM Paste'!C1539</f>
        <v>0</v>
      </c>
      <c r="D1538" s="4">
        <f>'IGM Paste'!D1539</f>
        <v>0</v>
      </c>
      <c r="E1538">
        <f>'IGM Paste'!E1539</f>
        <v>0</v>
      </c>
      <c r="F1538">
        <f>'IGM Paste'!AL1539</f>
        <v>0</v>
      </c>
      <c r="G1538" s="763">
        <f>'IGM Paste'!AB1539</f>
        <v>0</v>
      </c>
      <c r="H1538" s="5">
        <f>'IGM Paste'!F1539</f>
        <v>0</v>
      </c>
      <c r="I1538" t="str">
        <f>IF('IGM Paste'!H1539=0,"-",'IGM Paste'!H1539)</f>
        <v>-</v>
      </c>
      <c r="J1538" t="str">
        <f>IF('IGM Paste'!I1539=0,"-",'IGM Paste'!I1539)</f>
        <v>-</v>
      </c>
      <c r="K1538" t="str">
        <f>IF('IGM Paste'!J1539=0,"-",'IGM Paste'!J1539)</f>
        <v>-</v>
      </c>
      <c r="L1538">
        <f>'IGM Paste'!K1539</f>
        <v>0</v>
      </c>
      <c r="M1538" s="20" t="str">
        <f>IF('IGM Paste'!R1539=0,"Flat",'IGM Paste'!R1539)</f>
        <v>Flat</v>
      </c>
      <c r="N1538" s="177">
        <f>'IGM Paste'!AH1539</f>
        <v>0</v>
      </c>
      <c r="O1538" s="403">
        <f>'IGM Paste'!O1539</f>
        <v>0</v>
      </c>
      <c r="P1538">
        <f>'IGM Paste'!BC1539</f>
        <v>0</v>
      </c>
    </row>
    <row r="1539" spans="1:16" x14ac:dyDescent="0.3">
      <c r="A1539" s="334">
        <f>'IGM Paste'!A1540</f>
        <v>0</v>
      </c>
      <c r="B1539">
        <f>'IGM Paste'!Y1540</f>
        <v>0</v>
      </c>
      <c r="C1539">
        <f>'IGM Paste'!C1540</f>
        <v>0</v>
      </c>
      <c r="D1539" s="4">
        <f>'IGM Paste'!D1540</f>
        <v>0</v>
      </c>
      <c r="E1539">
        <f>'IGM Paste'!E1540</f>
        <v>0</v>
      </c>
      <c r="F1539">
        <f>'IGM Paste'!AL1540</f>
        <v>0</v>
      </c>
      <c r="G1539" s="763">
        <f>'IGM Paste'!AB1540</f>
        <v>0</v>
      </c>
      <c r="H1539" s="5">
        <f>'IGM Paste'!F1540</f>
        <v>0</v>
      </c>
      <c r="I1539" t="str">
        <f>IF('IGM Paste'!H1540=0,"-",'IGM Paste'!H1540)</f>
        <v>-</v>
      </c>
      <c r="J1539" t="str">
        <f>IF('IGM Paste'!I1540=0,"-",'IGM Paste'!I1540)</f>
        <v>-</v>
      </c>
      <c r="K1539" t="str">
        <f>IF('IGM Paste'!J1540=0,"-",'IGM Paste'!J1540)</f>
        <v>-</v>
      </c>
      <c r="L1539">
        <f>'IGM Paste'!K1540</f>
        <v>0</v>
      </c>
      <c r="M1539" s="20" t="str">
        <f>IF('IGM Paste'!R1540=0,"Flat",'IGM Paste'!R1540)</f>
        <v>Flat</v>
      </c>
      <c r="N1539" s="177">
        <f>'IGM Paste'!AH1540</f>
        <v>0</v>
      </c>
      <c r="O1539" s="403">
        <f>'IGM Paste'!O1540</f>
        <v>0</v>
      </c>
      <c r="P1539">
        <f>'IGM Paste'!BC1540</f>
        <v>0</v>
      </c>
    </row>
    <row r="1540" spans="1:16" x14ac:dyDescent="0.3">
      <c r="A1540" s="334">
        <f>'IGM Paste'!A1541</f>
        <v>0</v>
      </c>
      <c r="B1540">
        <f>'IGM Paste'!Y1541</f>
        <v>0</v>
      </c>
      <c r="C1540">
        <f>'IGM Paste'!C1541</f>
        <v>0</v>
      </c>
      <c r="D1540" s="4">
        <f>'IGM Paste'!D1541</f>
        <v>0</v>
      </c>
      <c r="E1540">
        <f>'IGM Paste'!E1541</f>
        <v>0</v>
      </c>
      <c r="F1540">
        <f>'IGM Paste'!AL1541</f>
        <v>0</v>
      </c>
      <c r="G1540" s="763">
        <f>'IGM Paste'!AB1541</f>
        <v>0</v>
      </c>
      <c r="H1540" s="5">
        <f>'IGM Paste'!F1541</f>
        <v>0</v>
      </c>
      <c r="I1540" t="str">
        <f>IF('IGM Paste'!H1541=0,"-",'IGM Paste'!H1541)</f>
        <v>-</v>
      </c>
      <c r="J1540" t="str">
        <f>IF('IGM Paste'!I1541=0,"-",'IGM Paste'!I1541)</f>
        <v>-</v>
      </c>
      <c r="K1540" t="str">
        <f>IF('IGM Paste'!J1541=0,"-",'IGM Paste'!J1541)</f>
        <v>-</v>
      </c>
      <c r="L1540">
        <f>'IGM Paste'!K1541</f>
        <v>0</v>
      </c>
      <c r="M1540" s="20" t="str">
        <f>IF('IGM Paste'!R1541=0,"Flat",'IGM Paste'!R1541)</f>
        <v>Flat</v>
      </c>
      <c r="N1540" s="177">
        <f>'IGM Paste'!AH1541</f>
        <v>0</v>
      </c>
      <c r="O1540" s="403">
        <f>'IGM Paste'!O1541</f>
        <v>0</v>
      </c>
      <c r="P1540">
        <f>'IGM Paste'!BC1541</f>
        <v>0</v>
      </c>
    </row>
    <row r="1541" spans="1:16" x14ac:dyDescent="0.3">
      <c r="A1541" s="334">
        <f>'IGM Paste'!A1542</f>
        <v>0</v>
      </c>
      <c r="B1541">
        <f>'IGM Paste'!Y1542</f>
        <v>0</v>
      </c>
      <c r="C1541">
        <f>'IGM Paste'!C1542</f>
        <v>0</v>
      </c>
      <c r="D1541" s="4">
        <f>'IGM Paste'!D1542</f>
        <v>0</v>
      </c>
      <c r="E1541">
        <f>'IGM Paste'!E1542</f>
        <v>0</v>
      </c>
      <c r="F1541">
        <f>'IGM Paste'!AL1542</f>
        <v>0</v>
      </c>
      <c r="G1541" s="763">
        <f>'IGM Paste'!AB1542</f>
        <v>0</v>
      </c>
      <c r="H1541" s="5">
        <f>'IGM Paste'!F1542</f>
        <v>0</v>
      </c>
      <c r="I1541" t="str">
        <f>IF('IGM Paste'!H1542=0,"-",'IGM Paste'!H1542)</f>
        <v>-</v>
      </c>
      <c r="J1541" t="str">
        <f>IF('IGM Paste'!I1542=0,"-",'IGM Paste'!I1542)</f>
        <v>-</v>
      </c>
      <c r="K1541" t="str">
        <f>IF('IGM Paste'!J1542=0,"-",'IGM Paste'!J1542)</f>
        <v>-</v>
      </c>
      <c r="L1541">
        <f>'IGM Paste'!K1542</f>
        <v>0</v>
      </c>
      <c r="M1541" s="20" t="str">
        <f>IF('IGM Paste'!R1542=0,"Flat",'IGM Paste'!R1542)</f>
        <v>Flat</v>
      </c>
      <c r="N1541" s="177">
        <f>'IGM Paste'!AH1542</f>
        <v>0</v>
      </c>
      <c r="O1541" s="403">
        <f>'IGM Paste'!O1542</f>
        <v>0</v>
      </c>
      <c r="P1541">
        <f>'IGM Paste'!BC1542</f>
        <v>0</v>
      </c>
    </row>
    <row r="1542" spans="1:16" x14ac:dyDescent="0.3">
      <c r="A1542" s="334">
        <f>'IGM Paste'!A1543</f>
        <v>0</v>
      </c>
      <c r="B1542">
        <f>'IGM Paste'!Y1543</f>
        <v>0</v>
      </c>
      <c r="C1542">
        <f>'IGM Paste'!C1543</f>
        <v>0</v>
      </c>
      <c r="D1542" s="4">
        <f>'IGM Paste'!D1543</f>
        <v>0</v>
      </c>
      <c r="E1542">
        <f>'IGM Paste'!E1543</f>
        <v>0</v>
      </c>
      <c r="F1542">
        <f>'IGM Paste'!AL1543</f>
        <v>0</v>
      </c>
      <c r="G1542" s="763">
        <f>'IGM Paste'!AB1543</f>
        <v>0</v>
      </c>
      <c r="H1542" s="5">
        <f>'IGM Paste'!F1543</f>
        <v>0</v>
      </c>
      <c r="I1542" t="str">
        <f>IF('IGM Paste'!H1543=0,"-",'IGM Paste'!H1543)</f>
        <v>-</v>
      </c>
      <c r="J1542" t="str">
        <f>IF('IGM Paste'!I1543=0,"-",'IGM Paste'!I1543)</f>
        <v>-</v>
      </c>
      <c r="K1542" t="str">
        <f>IF('IGM Paste'!J1543=0,"-",'IGM Paste'!J1543)</f>
        <v>-</v>
      </c>
      <c r="L1542">
        <f>'IGM Paste'!K1543</f>
        <v>0</v>
      </c>
      <c r="M1542" s="20" t="str">
        <f>IF('IGM Paste'!R1543=0,"Flat",'IGM Paste'!R1543)</f>
        <v>Flat</v>
      </c>
      <c r="N1542" s="177">
        <f>'IGM Paste'!AH1543</f>
        <v>0</v>
      </c>
      <c r="O1542" s="403">
        <f>'IGM Paste'!O1543</f>
        <v>0</v>
      </c>
      <c r="P1542">
        <f>'IGM Paste'!BC1543</f>
        <v>0</v>
      </c>
    </row>
    <row r="1543" spans="1:16" x14ac:dyDescent="0.3">
      <c r="A1543" s="334">
        <f>'IGM Paste'!A1544</f>
        <v>0</v>
      </c>
      <c r="B1543">
        <f>'IGM Paste'!Y1544</f>
        <v>0</v>
      </c>
      <c r="C1543">
        <f>'IGM Paste'!C1544</f>
        <v>0</v>
      </c>
      <c r="D1543" s="4">
        <f>'IGM Paste'!D1544</f>
        <v>0</v>
      </c>
      <c r="E1543">
        <f>'IGM Paste'!E1544</f>
        <v>0</v>
      </c>
      <c r="F1543">
        <f>'IGM Paste'!AL1544</f>
        <v>0</v>
      </c>
      <c r="G1543" s="763">
        <f>'IGM Paste'!AB1544</f>
        <v>0</v>
      </c>
      <c r="H1543" s="5">
        <f>'IGM Paste'!F1544</f>
        <v>0</v>
      </c>
      <c r="I1543" t="str">
        <f>IF('IGM Paste'!H1544=0,"-",'IGM Paste'!H1544)</f>
        <v>-</v>
      </c>
      <c r="J1543" t="str">
        <f>IF('IGM Paste'!I1544=0,"-",'IGM Paste'!I1544)</f>
        <v>-</v>
      </c>
      <c r="K1543" t="str">
        <f>IF('IGM Paste'!J1544=0,"-",'IGM Paste'!J1544)</f>
        <v>-</v>
      </c>
      <c r="L1543">
        <f>'IGM Paste'!K1544</f>
        <v>0</v>
      </c>
      <c r="M1543" s="20" t="str">
        <f>IF('IGM Paste'!R1544=0,"Flat",'IGM Paste'!R1544)</f>
        <v>Flat</v>
      </c>
      <c r="N1543" s="177">
        <f>'IGM Paste'!AH1544</f>
        <v>0</v>
      </c>
      <c r="O1543" s="403">
        <f>'IGM Paste'!O1544</f>
        <v>0</v>
      </c>
      <c r="P1543">
        <f>'IGM Paste'!BC1544</f>
        <v>0</v>
      </c>
    </row>
    <row r="1544" spans="1:16" x14ac:dyDescent="0.3">
      <c r="A1544" s="334">
        <f>'IGM Paste'!A1545</f>
        <v>0</v>
      </c>
      <c r="B1544">
        <f>'IGM Paste'!Y1545</f>
        <v>0</v>
      </c>
      <c r="C1544">
        <f>'IGM Paste'!C1545</f>
        <v>0</v>
      </c>
      <c r="D1544" s="4">
        <f>'IGM Paste'!D1545</f>
        <v>0</v>
      </c>
      <c r="E1544">
        <f>'IGM Paste'!E1545</f>
        <v>0</v>
      </c>
      <c r="F1544">
        <f>'IGM Paste'!AL1545</f>
        <v>0</v>
      </c>
      <c r="G1544" s="763">
        <f>'IGM Paste'!AB1545</f>
        <v>0</v>
      </c>
      <c r="H1544" s="5">
        <f>'IGM Paste'!F1545</f>
        <v>0</v>
      </c>
      <c r="I1544" t="str">
        <f>IF('IGM Paste'!H1545=0,"-",'IGM Paste'!H1545)</f>
        <v>-</v>
      </c>
      <c r="J1544" t="str">
        <f>IF('IGM Paste'!I1545=0,"-",'IGM Paste'!I1545)</f>
        <v>-</v>
      </c>
      <c r="K1544" t="str">
        <f>IF('IGM Paste'!J1545=0,"-",'IGM Paste'!J1545)</f>
        <v>-</v>
      </c>
      <c r="L1544">
        <f>'IGM Paste'!K1545</f>
        <v>0</v>
      </c>
      <c r="M1544" s="20" t="str">
        <f>IF('IGM Paste'!R1545=0,"Flat",'IGM Paste'!R1545)</f>
        <v>Flat</v>
      </c>
      <c r="N1544" s="177">
        <f>'IGM Paste'!AH1545</f>
        <v>0</v>
      </c>
      <c r="O1544" s="403">
        <f>'IGM Paste'!O1545</f>
        <v>0</v>
      </c>
      <c r="P1544">
        <f>'IGM Paste'!BC1545</f>
        <v>0</v>
      </c>
    </row>
    <row r="1545" spans="1:16" x14ac:dyDescent="0.3">
      <c r="A1545" s="334">
        <f>'IGM Paste'!A1546</f>
        <v>0</v>
      </c>
      <c r="B1545">
        <f>'IGM Paste'!Y1546</f>
        <v>0</v>
      </c>
      <c r="C1545">
        <f>'IGM Paste'!C1546</f>
        <v>0</v>
      </c>
      <c r="D1545" s="4">
        <f>'IGM Paste'!D1546</f>
        <v>0</v>
      </c>
      <c r="E1545">
        <f>'IGM Paste'!E1546</f>
        <v>0</v>
      </c>
      <c r="F1545">
        <f>'IGM Paste'!AL1546</f>
        <v>0</v>
      </c>
      <c r="G1545" s="763">
        <f>'IGM Paste'!AB1546</f>
        <v>0</v>
      </c>
      <c r="H1545" s="5">
        <f>'IGM Paste'!F1546</f>
        <v>0</v>
      </c>
      <c r="I1545" t="str">
        <f>IF('IGM Paste'!H1546=0,"-",'IGM Paste'!H1546)</f>
        <v>-</v>
      </c>
      <c r="J1545" t="str">
        <f>IF('IGM Paste'!I1546=0,"-",'IGM Paste'!I1546)</f>
        <v>-</v>
      </c>
      <c r="K1545" t="str">
        <f>IF('IGM Paste'!J1546=0,"-",'IGM Paste'!J1546)</f>
        <v>-</v>
      </c>
      <c r="L1545">
        <f>'IGM Paste'!K1546</f>
        <v>0</v>
      </c>
      <c r="M1545" s="20" t="str">
        <f>IF('IGM Paste'!R1546=0,"Flat",'IGM Paste'!R1546)</f>
        <v>Flat</v>
      </c>
      <c r="N1545" s="177">
        <f>'IGM Paste'!AH1546</f>
        <v>0</v>
      </c>
      <c r="O1545" s="403">
        <f>'IGM Paste'!O1546</f>
        <v>0</v>
      </c>
      <c r="P1545">
        <f>'IGM Paste'!BC1546</f>
        <v>0</v>
      </c>
    </row>
    <row r="1546" spans="1:16" x14ac:dyDescent="0.3">
      <c r="A1546" s="334">
        <f>'IGM Paste'!A1547</f>
        <v>0</v>
      </c>
      <c r="B1546">
        <f>'IGM Paste'!Y1547</f>
        <v>0</v>
      </c>
      <c r="C1546">
        <f>'IGM Paste'!C1547</f>
        <v>0</v>
      </c>
      <c r="D1546" s="4">
        <f>'IGM Paste'!D1547</f>
        <v>0</v>
      </c>
      <c r="E1546">
        <f>'IGM Paste'!E1547</f>
        <v>0</v>
      </c>
      <c r="F1546">
        <f>'IGM Paste'!AL1547</f>
        <v>0</v>
      </c>
      <c r="G1546" s="763">
        <f>'IGM Paste'!AB1547</f>
        <v>0</v>
      </c>
      <c r="H1546" s="5">
        <f>'IGM Paste'!F1547</f>
        <v>0</v>
      </c>
      <c r="I1546" t="str">
        <f>IF('IGM Paste'!H1547=0,"-",'IGM Paste'!H1547)</f>
        <v>-</v>
      </c>
      <c r="J1546" t="str">
        <f>IF('IGM Paste'!I1547=0,"-",'IGM Paste'!I1547)</f>
        <v>-</v>
      </c>
      <c r="K1546" t="str">
        <f>IF('IGM Paste'!J1547=0,"-",'IGM Paste'!J1547)</f>
        <v>-</v>
      </c>
      <c r="L1546">
        <f>'IGM Paste'!K1547</f>
        <v>0</v>
      </c>
      <c r="M1546" s="20" t="str">
        <f>IF('IGM Paste'!R1547=0,"Flat",'IGM Paste'!R1547)</f>
        <v>Flat</v>
      </c>
      <c r="N1546" s="177">
        <f>'IGM Paste'!AH1547</f>
        <v>0</v>
      </c>
      <c r="O1546" s="403">
        <f>'IGM Paste'!O1547</f>
        <v>0</v>
      </c>
      <c r="P1546">
        <f>'IGM Paste'!BC1547</f>
        <v>0</v>
      </c>
    </row>
    <row r="1547" spans="1:16" x14ac:dyDescent="0.3">
      <c r="A1547" s="334">
        <f>'IGM Paste'!A1548</f>
        <v>0</v>
      </c>
      <c r="B1547">
        <f>'IGM Paste'!Y1548</f>
        <v>0</v>
      </c>
      <c r="C1547">
        <f>'IGM Paste'!C1548</f>
        <v>0</v>
      </c>
      <c r="D1547" s="4">
        <f>'IGM Paste'!D1548</f>
        <v>0</v>
      </c>
      <c r="E1547">
        <f>'IGM Paste'!E1548</f>
        <v>0</v>
      </c>
      <c r="F1547">
        <f>'IGM Paste'!AL1548</f>
        <v>0</v>
      </c>
      <c r="G1547" s="763">
        <f>'IGM Paste'!AB1548</f>
        <v>0</v>
      </c>
      <c r="H1547" s="5">
        <f>'IGM Paste'!F1548</f>
        <v>0</v>
      </c>
      <c r="I1547" t="str">
        <f>IF('IGM Paste'!H1548=0,"-",'IGM Paste'!H1548)</f>
        <v>-</v>
      </c>
      <c r="J1547" t="str">
        <f>IF('IGM Paste'!I1548=0,"-",'IGM Paste'!I1548)</f>
        <v>-</v>
      </c>
      <c r="K1547" t="str">
        <f>IF('IGM Paste'!J1548=0,"-",'IGM Paste'!J1548)</f>
        <v>-</v>
      </c>
      <c r="L1547">
        <f>'IGM Paste'!K1548</f>
        <v>0</v>
      </c>
      <c r="M1547" s="20" t="str">
        <f>IF('IGM Paste'!R1548=0,"Flat",'IGM Paste'!R1548)</f>
        <v>Flat</v>
      </c>
      <c r="N1547" s="177">
        <f>'IGM Paste'!AH1548</f>
        <v>0</v>
      </c>
      <c r="O1547" s="403">
        <f>'IGM Paste'!O1548</f>
        <v>0</v>
      </c>
      <c r="P1547">
        <f>'IGM Paste'!BC1548</f>
        <v>0</v>
      </c>
    </row>
    <row r="1548" spans="1:16" x14ac:dyDescent="0.3">
      <c r="A1548" s="334">
        <f>'IGM Paste'!A1549</f>
        <v>0</v>
      </c>
      <c r="B1548">
        <f>'IGM Paste'!Y1549</f>
        <v>0</v>
      </c>
      <c r="C1548">
        <f>'IGM Paste'!C1549</f>
        <v>0</v>
      </c>
      <c r="D1548" s="4">
        <f>'IGM Paste'!D1549</f>
        <v>0</v>
      </c>
      <c r="E1548">
        <f>'IGM Paste'!E1549</f>
        <v>0</v>
      </c>
      <c r="F1548">
        <f>'IGM Paste'!AL1549</f>
        <v>0</v>
      </c>
      <c r="G1548" s="763">
        <f>'IGM Paste'!AB1549</f>
        <v>0</v>
      </c>
      <c r="H1548" s="5">
        <f>'IGM Paste'!F1549</f>
        <v>0</v>
      </c>
      <c r="I1548" t="str">
        <f>IF('IGM Paste'!H1549=0,"-",'IGM Paste'!H1549)</f>
        <v>-</v>
      </c>
      <c r="J1548" t="str">
        <f>IF('IGM Paste'!I1549=0,"-",'IGM Paste'!I1549)</f>
        <v>-</v>
      </c>
      <c r="K1548" t="str">
        <f>IF('IGM Paste'!J1549=0,"-",'IGM Paste'!J1549)</f>
        <v>-</v>
      </c>
      <c r="L1548">
        <f>'IGM Paste'!K1549</f>
        <v>0</v>
      </c>
      <c r="M1548" s="20" t="str">
        <f>IF('IGM Paste'!R1549=0,"Flat",'IGM Paste'!R1549)</f>
        <v>Flat</v>
      </c>
      <c r="N1548" s="177">
        <f>'IGM Paste'!AH1549</f>
        <v>0</v>
      </c>
      <c r="O1548" s="403">
        <f>'IGM Paste'!O1549</f>
        <v>0</v>
      </c>
      <c r="P1548">
        <f>'IGM Paste'!BC1549</f>
        <v>0</v>
      </c>
    </row>
    <row r="1549" spans="1:16" x14ac:dyDescent="0.3">
      <c r="A1549" s="334">
        <f>'IGM Paste'!A1550</f>
        <v>0</v>
      </c>
      <c r="B1549">
        <f>'IGM Paste'!Y1550</f>
        <v>0</v>
      </c>
      <c r="C1549">
        <f>'IGM Paste'!C1550</f>
        <v>0</v>
      </c>
      <c r="D1549" s="4">
        <f>'IGM Paste'!D1550</f>
        <v>0</v>
      </c>
      <c r="E1549">
        <f>'IGM Paste'!E1550</f>
        <v>0</v>
      </c>
      <c r="F1549">
        <f>'IGM Paste'!AL1550</f>
        <v>0</v>
      </c>
      <c r="G1549" s="763">
        <f>'IGM Paste'!AB1550</f>
        <v>0</v>
      </c>
      <c r="H1549" s="5">
        <f>'IGM Paste'!F1550</f>
        <v>0</v>
      </c>
      <c r="I1549" t="str">
        <f>IF('IGM Paste'!H1550=0,"-",'IGM Paste'!H1550)</f>
        <v>-</v>
      </c>
      <c r="J1549" t="str">
        <f>IF('IGM Paste'!I1550=0,"-",'IGM Paste'!I1550)</f>
        <v>-</v>
      </c>
      <c r="K1549" t="str">
        <f>IF('IGM Paste'!J1550=0,"-",'IGM Paste'!J1550)</f>
        <v>-</v>
      </c>
      <c r="L1549">
        <f>'IGM Paste'!K1550</f>
        <v>0</v>
      </c>
      <c r="M1549" s="20" t="str">
        <f>IF('IGM Paste'!R1550=0,"Flat",'IGM Paste'!R1550)</f>
        <v>Flat</v>
      </c>
      <c r="N1549" s="177">
        <f>'IGM Paste'!AH1550</f>
        <v>0</v>
      </c>
      <c r="O1549" s="403">
        <f>'IGM Paste'!O1550</f>
        <v>0</v>
      </c>
      <c r="P1549">
        <f>'IGM Paste'!BC1550</f>
        <v>0</v>
      </c>
    </row>
    <row r="1550" spans="1:16" x14ac:dyDescent="0.3">
      <c r="A1550" s="334">
        <f>'IGM Paste'!A1551</f>
        <v>0</v>
      </c>
      <c r="B1550">
        <f>'IGM Paste'!Y1551</f>
        <v>0</v>
      </c>
      <c r="C1550">
        <f>'IGM Paste'!C1551</f>
        <v>0</v>
      </c>
      <c r="D1550" s="4">
        <f>'IGM Paste'!D1551</f>
        <v>0</v>
      </c>
      <c r="E1550">
        <f>'IGM Paste'!E1551</f>
        <v>0</v>
      </c>
      <c r="F1550">
        <f>'IGM Paste'!AL1551</f>
        <v>0</v>
      </c>
      <c r="G1550" s="763">
        <f>'IGM Paste'!AB1551</f>
        <v>0</v>
      </c>
      <c r="H1550" s="5">
        <f>'IGM Paste'!F1551</f>
        <v>0</v>
      </c>
      <c r="I1550" t="str">
        <f>IF('IGM Paste'!H1551=0,"-",'IGM Paste'!H1551)</f>
        <v>-</v>
      </c>
      <c r="J1550" t="str">
        <f>IF('IGM Paste'!I1551=0,"-",'IGM Paste'!I1551)</f>
        <v>-</v>
      </c>
      <c r="K1550" t="str">
        <f>IF('IGM Paste'!J1551=0,"-",'IGM Paste'!J1551)</f>
        <v>-</v>
      </c>
      <c r="L1550">
        <f>'IGM Paste'!K1551</f>
        <v>0</v>
      </c>
      <c r="M1550" s="20" t="str">
        <f>IF('IGM Paste'!R1551=0,"Flat",'IGM Paste'!R1551)</f>
        <v>Flat</v>
      </c>
      <c r="N1550" s="177">
        <f>'IGM Paste'!AH1551</f>
        <v>0</v>
      </c>
      <c r="O1550" s="403">
        <f>'IGM Paste'!O1551</f>
        <v>0</v>
      </c>
      <c r="P1550">
        <f>'IGM Paste'!BC1551</f>
        <v>0</v>
      </c>
    </row>
    <row r="1551" spans="1:16" x14ac:dyDescent="0.3">
      <c r="A1551" s="334">
        <f>'IGM Paste'!A1552</f>
        <v>0</v>
      </c>
      <c r="B1551">
        <f>'IGM Paste'!Y1552</f>
        <v>0</v>
      </c>
      <c r="C1551">
        <f>'IGM Paste'!C1552</f>
        <v>0</v>
      </c>
      <c r="D1551" s="4">
        <f>'IGM Paste'!D1552</f>
        <v>0</v>
      </c>
      <c r="E1551">
        <f>'IGM Paste'!E1552</f>
        <v>0</v>
      </c>
      <c r="F1551">
        <f>'IGM Paste'!AL1552</f>
        <v>0</v>
      </c>
      <c r="G1551" s="763">
        <f>'IGM Paste'!AB1552</f>
        <v>0</v>
      </c>
      <c r="H1551" s="5">
        <f>'IGM Paste'!F1552</f>
        <v>0</v>
      </c>
      <c r="I1551" t="str">
        <f>IF('IGM Paste'!H1552=0,"-",'IGM Paste'!H1552)</f>
        <v>-</v>
      </c>
      <c r="J1551" t="str">
        <f>IF('IGM Paste'!I1552=0,"-",'IGM Paste'!I1552)</f>
        <v>-</v>
      </c>
      <c r="K1551" t="str">
        <f>IF('IGM Paste'!J1552=0,"-",'IGM Paste'!J1552)</f>
        <v>-</v>
      </c>
      <c r="L1551">
        <f>'IGM Paste'!K1552</f>
        <v>0</v>
      </c>
      <c r="M1551" s="20" t="str">
        <f>IF('IGM Paste'!R1552=0,"Flat",'IGM Paste'!R1552)</f>
        <v>Flat</v>
      </c>
      <c r="N1551" s="177">
        <f>'IGM Paste'!AH1552</f>
        <v>0</v>
      </c>
      <c r="O1551" s="403">
        <f>'IGM Paste'!O1552</f>
        <v>0</v>
      </c>
      <c r="P1551">
        <f>'IGM Paste'!BC1552</f>
        <v>0</v>
      </c>
    </row>
    <row r="1552" spans="1:16" x14ac:dyDescent="0.3">
      <c r="A1552" s="334">
        <f>'IGM Paste'!A1553</f>
        <v>0</v>
      </c>
      <c r="B1552">
        <f>'IGM Paste'!Y1553</f>
        <v>0</v>
      </c>
      <c r="C1552">
        <f>'IGM Paste'!C1553</f>
        <v>0</v>
      </c>
      <c r="D1552" s="4">
        <f>'IGM Paste'!D1553</f>
        <v>0</v>
      </c>
      <c r="E1552">
        <f>'IGM Paste'!E1553</f>
        <v>0</v>
      </c>
      <c r="F1552">
        <f>'IGM Paste'!AL1553</f>
        <v>0</v>
      </c>
      <c r="G1552" s="763">
        <f>'IGM Paste'!AB1553</f>
        <v>0</v>
      </c>
      <c r="H1552" s="5">
        <f>'IGM Paste'!F1553</f>
        <v>0</v>
      </c>
      <c r="I1552" t="str">
        <f>IF('IGM Paste'!H1553=0,"-",'IGM Paste'!H1553)</f>
        <v>-</v>
      </c>
      <c r="J1552" t="str">
        <f>IF('IGM Paste'!I1553=0,"-",'IGM Paste'!I1553)</f>
        <v>-</v>
      </c>
      <c r="K1552" t="str">
        <f>IF('IGM Paste'!J1553=0,"-",'IGM Paste'!J1553)</f>
        <v>-</v>
      </c>
      <c r="L1552">
        <f>'IGM Paste'!K1553</f>
        <v>0</v>
      </c>
      <c r="M1552" s="20" t="str">
        <f>IF('IGM Paste'!R1553=0,"Flat",'IGM Paste'!R1553)</f>
        <v>Flat</v>
      </c>
      <c r="N1552" s="177">
        <f>'IGM Paste'!AH1553</f>
        <v>0</v>
      </c>
      <c r="O1552" s="403">
        <f>'IGM Paste'!O1553</f>
        <v>0</v>
      </c>
      <c r="P1552">
        <f>'IGM Paste'!BC1553</f>
        <v>0</v>
      </c>
    </row>
    <row r="1553" spans="1:16" x14ac:dyDescent="0.3">
      <c r="A1553" s="334">
        <f>'IGM Paste'!A1554</f>
        <v>0</v>
      </c>
      <c r="B1553">
        <f>'IGM Paste'!Y1554</f>
        <v>0</v>
      </c>
      <c r="C1553">
        <f>'IGM Paste'!C1554</f>
        <v>0</v>
      </c>
      <c r="D1553" s="4">
        <f>'IGM Paste'!D1554</f>
        <v>0</v>
      </c>
      <c r="E1553">
        <f>'IGM Paste'!E1554</f>
        <v>0</v>
      </c>
      <c r="F1553">
        <f>'IGM Paste'!AL1554</f>
        <v>0</v>
      </c>
      <c r="G1553" s="763">
        <f>'IGM Paste'!AB1554</f>
        <v>0</v>
      </c>
      <c r="H1553" s="5">
        <f>'IGM Paste'!F1554</f>
        <v>0</v>
      </c>
      <c r="I1553" t="str">
        <f>IF('IGM Paste'!H1554=0,"-",'IGM Paste'!H1554)</f>
        <v>-</v>
      </c>
      <c r="J1553" t="str">
        <f>IF('IGM Paste'!I1554=0,"-",'IGM Paste'!I1554)</f>
        <v>-</v>
      </c>
      <c r="K1553" t="str">
        <f>IF('IGM Paste'!J1554=0,"-",'IGM Paste'!J1554)</f>
        <v>-</v>
      </c>
      <c r="L1553">
        <f>'IGM Paste'!K1554</f>
        <v>0</v>
      </c>
      <c r="M1553" s="20" t="str">
        <f>IF('IGM Paste'!R1554=0,"Flat",'IGM Paste'!R1554)</f>
        <v>Flat</v>
      </c>
      <c r="N1553" s="177">
        <f>'IGM Paste'!AH1554</f>
        <v>0</v>
      </c>
      <c r="O1553" s="403">
        <f>'IGM Paste'!O1554</f>
        <v>0</v>
      </c>
      <c r="P1553">
        <f>'IGM Paste'!BC1554</f>
        <v>0</v>
      </c>
    </row>
    <row r="1554" spans="1:16" x14ac:dyDescent="0.3">
      <c r="A1554" s="334">
        <f>'IGM Paste'!A1555</f>
        <v>0</v>
      </c>
      <c r="B1554">
        <f>'IGM Paste'!Y1555</f>
        <v>0</v>
      </c>
      <c r="C1554">
        <f>'IGM Paste'!C1555</f>
        <v>0</v>
      </c>
      <c r="D1554" s="4">
        <f>'IGM Paste'!D1555</f>
        <v>0</v>
      </c>
      <c r="E1554">
        <f>'IGM Paste'!E1555</f>
        <v>0</v>
      </c>
      <c r="F1554">
        <f>'IGM Paste'!AL1555</f>
        <v>0</v>
      </c>
      <c r="G1554" s="763">
        <f>'IGM Paste'!AB1555</f>
        <v>0</v>
      </c>
      <c r="H1554" s="5">
        <f>'IGM Paste'!F1555</f>
        <v>0</v>
      </c>
      <c r="I1554" t="str">
        <f>IF('IGM Paste'!H1555=0,"-",'IGM Paste'!H1555)</f>
        <v>-</v>
      </c>
      <c r="J1554" t="str">
        <f>IF('IGM Paste'!I1555=0,"-",'IGM Paste'!I1555)</f>
        <v>-</v>
      </c>
      <c r="K1554" t="str">
        <f>IF('IGM Paste'!J1555=0,"-",'IGM Paste'!J1555)</f>
        <v>-</v>
      </c>
      <c r="L1554">
        <f>'IGM Paste'!K1555</f>
        <v>0</v>
      </c>
      <c r="M1554" s="20" t="str">
        <f>IF('IGM Paste'!R1555=0,"Flat",'IGM Paste'!R1555)</f>
        <v>Flat</v>
      </c>
      <c r="N1554" s="177">
        <f>'IGM Paste'!AH1555</f>
        <v>0</v>
      </c>
      <c r="O1554" s="403">
        <f>'IGM Paste'!O1555</f>
        <v>0</v>
      </c>
      <c r="P1554">
        <f>'IGM Paste'!BC1555</f>
        <v>0</v>
      </c>
    </row>
    <row r="1555" spans="1:16" x14ac:dyDescent="0.3">
      <c r="A1555" s="334">
        <f>'IGM Paste'!A1556</f>
        <v>0</v>
      </c>
      <c r="B1555">
        <f>'IGM Paste'!Y1556</f>
        <v>0</v>
      </c>
      <c r="C1555">
        <f>'IGM Paste'!C1556</f>
        <v>0</v>
      </c>
      <c r="D1555" s="4">
        <f>'IGM Paste'!D1556</f>
        <v>0</v>
      </c>
      <c r="E1555">
        <f>'IGM Paste'!E1556</f>
        <v>0</v>
      </c>
      <c r="F1555">
        <f>'IGM Paste'!AL1556</f>
        <v>0</v>
      </c>
      <c r="G1555" s="763">
        <f>'IGM Paste'!AB1556</f>
        <v>0</v>
      </c>
      <c r="H1555" s="5">
        <f>'IGM Paste'!F1556</f>
        <v>0</v>
      </c>
      <c r="I1555" t="str">
        <f>IF('IGM Paste'!H1556=0,"-",'IGM Paste'!H1556)</f>
        <v>-</v>
      </c>
      <c r="J1555" t="str">
        <f>IF('IGM Paste'!I1556=0,"-",'IGM Paste'!I1556)</f>
        <v>-</v>
      </c>
      <c r="K1555" t="str">
        <f>IF('IGM Paste'!J1556=0,"-",'IGM Paste'!J1556)</f>
        <v>-</v>
      </c>
      <c r="L1555">
        <f>'IGM Paste'!K1556</f>
        <v>0</v>
      </c>
      <c r="M1555" s="20" t="str">
        <f>IF('IGM Paste'!R1556=0,"Flat",'IGM Paste'!R1556)</f>
        <v>Flat</v>
      </c>
      <c r="N1555" s="177">
        <f>'IGM Paste'!AH1556</f>
        <v>0</v>
      </c>
      <c r="O1555" s="403">
        <f>'IGM Paste'!O1556</f>
        <v>0</v>
      </c>
      <c r="P1555">
        <f>'IGM Paste'!BC1556</f>
        <v>0</v>
      </c>
    </row>
    <row r="1556" spans="1:16" x14ac:dyDescent="0.3">
      <c r="A1556" s="334">
        <f>'IGM Paste'!A1557</f>
        <v>0</v>
      </c>
      <c r="B1556">
        <f>'IGM Paste'!Y1557</f>
        <v>0</v>
      </c>
      <c r="C1556">
        <f>'IGM Paste'!C1557</f>
        <v>0</v>
      </c>
      <c r="D1556" s="4">
        <f>'IGM Paste'!D1557</f>
        <v>0</v>
      </c>
      <c r="E1556">
        <f>'IGM Paste'!E1557</f>
        <v>0</v>
      </c>
      <c r="F1556">
        <f>'IGM Paste'!AL1557</f>
        <v>0</v>
      </c>
      <c r="G1556" s="763">
        <f>'IGM Paste'!AB1557</f>
        <v>0</v>
      </c>
      <c r="H1556" s="5">
        <f>'IGM Paste'!F1557</f>
        <v>0</v>
      </c>
      <c r="I1556" t="str">
        <f>IF('IGM Paste'!H1557=0,"-",'IGM Paste'!H1557)</f>
        <v>-</v>
      </c>
      <c r="J1556" t="str">
        <f>IF('IGM Paste'!I1557=0,"-",'IGM Paste'!I1557)</f>
        <v>-</v>
      </c>
      <c r="K1556" t="str">
        <f>IF('IGM Paste'!J1557=0,"-",'IGM Paste'!J1557)</f>
        <v>-</v>
      </c>
      <c r="L1556">
        <f>'IGM Paste'!K1557</f>
        <v>0</v>
      </c>
      <c r="M1556" s="20" t="str">
        <f>IF('IGM Paste'!R1557=0,"Flat",'IGM Paste'!R1557)</f>
        <v>Flat</v>
      </c>
      <c r="N1556" s="177">
        <f>'IGM Paste'!AH1557</f>
        <v>0</v>
      </c>
      <c r="O1556" s="403">
        <f>'IGM Paste'!O1557</f>
        <v>0</v>
      </c>
      <c r="P1556">
        <f>'IGM Paste'!BC1557</f>
        <v>0</v>
      </c>
    </row>
    <row r="1557" spans="1:16" x14ac:dyDescent="0.3">
      <c r="A1557" s="334">
        <f>'IGM Paste'!A1558</f>
        <v>0</v>
      </c>
      <c r="B1557">
        <f>'IGM Paste'!Y1558</f>
        <v>0</v>
      </c>
      <c r="C1557">
        <f>'IGM Paste'!C1558</f>
        <v>0</v>
      </c>
      <c r="D1557" s="4">
        <f>'IGM Paste'!D1558</f>
        <v>0</v>
      </c>
      <c r="E1557">
        <f>'IGM Paste'!E1558</f>
        <v>0</v>
      </c>
      <c r="F1557">
        <f>'IGM Paste'!AL1558</f>
        <v>0</v>
      </c>
      <c r="G1557" s="763">
        <f>'IGM Paste'!AB1558</f>
        <v>0</v>
      </c>
      <c r="H1557" s="5">
        <f>'IGM Paste'!F1558</f>
        <v>0</v>
      </c>
      <c r="I1557" t="str">
        <f>IF('IGM Paste'!H1558=0,"-",'IGM Paste'!H1558)</f>
        <v>-</v>
      </c>
      <c r="J1557" t="str">
        <f>IF('IGM Paste'!I1558=0,"-",'IGM Paste'!I1558)</f>
        <v>-</v>
      </c>
      <c r="K1557" t="str">
        <f>IF('IGM Paste'!J1558=0,"-",'IGM Paste'!J1558)</f>
        <v>-</v>
      </c>
      <c r="L1557">
        <f>'IGM Paste'!K1558</f>
        <v>0</v>
      </c>
      <c r="M1557" s="20" t="str">
        <f>IF('IGM Paste'!R1558=0,"Flat",'IGM Paste'!R1558)</f>
        <v>Flat</v>
      </c>
      <c r="N1557" s="177">
        <f>'IGM Paste'!AH1558</f>
        <v>0</v>
      </c>
      <c r="O1557" s="403">
        <f>'IGM Paste'!O1558</f>
        <v>0</v>
      </c>
      <c r="P1557">
        <f>'IGM Paste'!BC1558</f>
        <v>0</v>
      </c>
    </row>
    <row r="1558" spans="1:16" x14ac:dyDescent="0.3">
      <c r="A1558" s="334">
        <f>'IGM Paste'!A1559</f>
        <v>0</v>
      </c>
      <c r="B1558">
        <f>'IGM Paste'!Y1559</f>
        <v>0</v>
      </c>
      <c r="C1558">
        <f>'IGM Paste'!C1559</f>
        <v>0</v>
      </c>
      <c r="D1558" s="4">
        <f>'IGM Paste'!D1559</f>
        <v>0</v>
      </c>
      <c r="E1558">
        <f>'IGM Paste'!E1559</f>
        <v>0</v>
      </c>
      <c r="F1558">
        <f>'IGM Paste'!AL1559</f>
        <v>0</v>
      </c>
      <c r="G1558" s="763">
        <f>'IGM Paste'!AB1559</f>
        <v>0</v>
      </c>
      <c r="H1558" s="5">
        <f>'IGM Paste'!F1559</f>
        <v>0</v>
      </c>
      <c r="I1558" t="str">
        <f>IF('IGM Paste'!H1559=0,"-",'IGM Paste'!H1559)</f>
        <v>-</v>
      </c>
      <c r="J1558" t="str">
        <f>IF('IGM Paste'!I1559=0,"-",'IGM Paste'!I1559)</f>
        <v>-</v>
      </c>
      <c r="K1558" t="str">
        <f>IF('IGM Paste'!J1559=0,"-",'IGM Paste'!J1559)</f>
        <v>-</v>
      </c>
      <c r="L1558">
        <f>'IGM Paste'!K1559</f>
        <v>0</v>
      </c>
      <c r="M1558" s="20" t="str">
        <f>IF('IGM Paste'!R1559=0,"Flat",'IGM Paste'!R1559)</f>
        <v>Flat</v>
      </c>
      <c r="N1558" s="177">
        <f>'IGM Paste'!AH1559</f>
        <v>0</v>
      </c>
      <c r="O1558" s="403">
        <f>'IGM Paste'!O1559</f>
        <v>0</v>
      </c>
      <c r="P1558">
        <f>'IGM Paste'!BC1559</f>
        <v>0</v>
      </c>
    </row>
    <row r="1559" spans="1:16" x14ac:dyDescent="0.3">
      <c r="A1559" s="334">
        <f>'IGM Paste'!A1560</f>
        <v>0</v>
      </c>
      <c r="B1559">
        <f>'IGM Paste'!Y1560</f>
        <v>0</v>
      </c>
      <c r="C1559">
        <f>'IGM Paste'!C1560</f>
        <v>0</v>
      </c>
      <c r="D1559" s="4">
        <f>'IGM Paste'!D1560</f>
        <v>0</v>
      </c>
      <c r="E1559">
        <f>'IGM Paste'!E1560</f>
        <v>0</v>
      </c>
      <c r="F1559">
        <f>'IGM Paste'!AL1560</f>
        <v>0</v>
      </c>
      <c r="G1559" s="763">
        <f>'IGM Paste'!AB1560</f>
        <v>0</v>
      </c>
      <c r="H1559" s="5">
        <f>'IGM Paste'!F1560</f>
        <v>0</v>
      </c>
      <c r="I1559" t="str">
        <f>IF('IGM Paste'!H1560=0,"-",'IGM Paste'!H1560)</f>
        <v>-</v>
      </c>
      <c r="J1559" t="str">
        <f>IF('IGM Paste'!I1560=0,"-",'IGM Paste'!I1560)</f>
        <v>-</v>
      </c>
      <c r="K1559" t="str">
        <f>IF('IGM Paste'!J1560=0,"-",'IGM Paste'!J1560)</f>
        <v>-</v>
      </c>
      <c r="L1559">
        <f>'IGM Paste'!K1560</f>
        <v>0</v>
      </c>
      <c r="M1559" s="20" t="str">
        <f>IF('IGM Paste'!R1560=0,"Flat",'IGM Paste'!R1560)</f>
        <v>Flat</v>
      </c>
      <c r="N1559" s="177">
        <f>'IGM Paste'!AH1560</f>
        <v>0</v>
      </c>
      <c r="O1559" s="403">
        <f>'IGM Paste'!O1560</f>
        <v>0</v>
      </c>
      <c r="P1559">
        <f>'IGM Paste'!BC1560</f>
        <v>0</v>
      </c>
    </row>
    <row r="1560" spans="1:16" x14ac:dyDescent="0.3">
      <c r="A1560" s="334">
        <f>'IGM Paste'!A1561</f>
        <v>0</v>
      </c>
      <c r="B1560">
        <f>'IGM Paste'!Y1561</f>
        <v>0</v>
      </c>
      <c r="C1560">
        <f>'IGM Paste'!C1561</f>
        <v>0</v>
      </c>
      <c r="D1560" s="4">
        <f>'IGM Paste'!D1561</f>
        <v>0</v>
      </c>
      <c r="E1560">
        <f>'IGM Paste'!E1561</f>
        <v>0</v>
      </c>
      <c r="F1560">
        <f>'IGM Paste'!AL1561</f>
        <v>0</v>
      </c>
      <c r="G1560" s="763">
        <f>'IGM Paste'!AB1561</f>
        <v>0</v>
      </c>
      <c r="H1560" s="5">
        <f>'IGM Paste'!F1561</f>
        <v>0</v>
      </c>
      <c r="I1560" t="str">
        <f>IF('IGM Paste'!H1561=0,"-",'IGM Paste'!H1561)</f>
        <v>-</v>
      </c>
      <c r="J1560" t="str">
        <f>IF('IGM Paste'!I1561=0,"-",'IGM Paste'!I1561)</f>
        <v>-</v>
      </c>
      <c r="K1560" t="str">
        <f>IF('IGM Paste'!J1561=0,"-",'IGM Paste'!J1561)</f>
        <v>-</v>
      </c>
      <c r="L1560">
        <f>'IGM Paste'!K1561</f>
        <v>0</v>
      </c>
      <c r="M1560" s="20" t="str">
        <f>IF('IGM Paste'!R1561=0,"Flat",'IGM Paste'!R1561)</f>
        <v>Flat</v>
      </c>
      <c r="N1560" s="177">
        <f>'IGM Paste'!AH1561</f>
        <v>0</v>
      </c>
      <c r="O1560" s="403">
        <f>'IGM Paste'!O1561</f>
        <v>0</v>
      </c>
      <c r="P1560">
        <f>'IGM Paste'!BC1561</f>
        <v>0</v>
      </c>
    </row>
    <row r="1561" spans="1:16" x14ac:dyDescent="0.3">
      <c r="A1561" s="334">
        <f>'IGM Paste'!A1562</f>
        <v>0</v>
      </c>
      <c r="B1561">
        <f>'IGM Paste'!Y1562</f>
        <v>0</v>
      </c>
      <c r="C1561">
        <f>'IGM Paste'!C1562</f>
        <v>0</v>
      </c>
      <c r="D1561" s="4">
        <f>'IGM Paste'!D1562</f>
        <v>0</v>
      </c>
      <c r="E1561">
        <f>'IGM Paste'!E1562</f>
        <v>0</v>
      </c>
      <c r="F1561">
        <f>'IGM Paste'!AL1562</f>
        <v>0</v>
      </c>
      <c r="G1561" s="763">
        <f>'IGM Paste'!AB1562</f>
        <v>0</v>
      </c>
      <c r="H1561" s="5">
        <f>'IGM Paste'!F1562</f>
        <v>0</v>
      </c>
      <c r="I1561" t="str">
        <f>IF('IGM Paste'!H1562=0,"-",'IGM Paste'!H1562)</f>
        <v>-</v>
      </c>
      <c r="J1561" t="str">
        <f>IF('IGM Paste'!I1562=0,"-",'IGM Paste'!I1562)</f>
        <v>-</v>
      </c>
      <c r="K1561" t="str">
        <f>IF('IGM Paste'!J1562=0,"-",'IGM Paste'!J1562)</f>
        <v>-</v>
      </c>
      <c r="L1561">
        <f>'IGM Paste'!K1562</f>
        <v>0</v>
      </c>
      <c r="M1561" s="20" t="str">
        <f>IF('IGM Paste'!R1562=0,"Flat",'IGM Paste'!R1562)</f>
        <v>Flat</v>
      </c>
      <c r="N1561" s="177">
        <f>'IGM Paste'!AH1562</f>
        <v>0</v>
      </c>
      <c r="O1561" s="403">
        <f>'IGM Paste'!O1562</f>
        <v>0</v>
      </c>
      <c r="P1561">
        <f>'IGM Paste'!BC1562</f>
        <v>0</v>
      </c>
    </row>
    <row r="1562" spans="1:16" x14ac:dyDescent="0.3">
      <c r="A1562" s="334">
        <f>'IGM Paste'!A1563</f>
        <v>0</v>
      </c>
      <c r="B1562">
        <f>'IGM Paste'!Y1563</f>
        <v>0</v>
      </c>
      <c r="C1562">
        <f>'IGM Paste'!C1563</f>
        <v>0</v>
      </c>
      <c r="D1562" s="4">
        <f>'IGM Paste'!D1563</f>
        <v>0</v>
      </c>
      <c r="E1562">
        <f>'IGM Paste'!E1563</f>
        <v>0</v>
      </c>
      <c r="F1562">
        <f>'IGM Paste'!AL1563</f>
        <v>0</v>
      </c>
      <c r="G1562" s="763">
        <f>'IGM Paste'!AB1563</f>
        <v>0</v>
      </c>
      <c r="H1562" s="5">
        <f>'IGM Paste'!F1563</f>
        <v>0</v>
      </c>
      <c r="I1562" t="str">
        <f>IF('IGM Paste'!H1563=0,"-",'IGM Paste'!H1563)</f>
        <v>-</v>
      </c>
      <c r="J1562" t="str">
        <f>IF('IGM Paste'!I1563=0,"-",'IGM Paste'!I1563)</f>
        <v>-</v>
      </c>
      <c r="K1562" t="str">
        <f>IF('IGM Paste'!J1563=0,"-",'IGM Paste'!J1563)</f>
        <v>-</v>
      </c>
      <c r="L1562">
        <f>'IGM Paste'!K1563</f>
        <v>0</v>
      </c>
      <c r="M1562" s="20" t="str">
        <f>IF('IGM Paste'!R1563=0,"Flat",'IGM Paste'!R1563)</f>
        <v>Flat</v>
      </c>
      <c r="N1562" s="177">
        <f>'IGM Paste'!AH1563</f>
        <v>0</v>
      </c>
      <c r="O1562" s="403">
        <f>'IGM Paste'!O1563</f>
        <v>0</v>
      </c>
      <c r="P1562">
        <f>'IGM Paste'!BC1563</f>
        <v>0</v>
      </c>
    </row>
    <row r="1563" spans="1:16" x14ac:dyDescent="0.3">
      <c r="A1563" s="334">
        <f>'IGM Paste'!A1564</f>
        <v>0</v>
      </c>
      <c r="B1563">
        <f>'IGM Paste'!Y1564</f>
        <v>0</v>
      </c>
      <c r="C1563">
        <f>'IGM Paste'!C1564</f>
        <v>0</v>
      </c>
      <c r="D1563" s="4">
        <f>'IGM Paste'!D1564</f>
        <v>0</v>
      </c>
      <c r="E1563">
        <f>'IGM Paste'!E1564</f>
        <v>0</v>
      </c>
      <c r="F1563">
        <f>'IGM Paste'!AL1564</f>
        <v>0</v>
      </c>
      <c r="G1563" s="763">
        <f>'IGM Paste'!AB1564</f>
        <v>0</v>
      </c>
      <c r="H1563" s="5">
        <f>'IGM Paste'!F1564</f>
        <v>0</v>
      </c>
      <c r="I1563" t="str">
        <f>IF('IGM Paste'!H1564=0,"-",'IGM Paste'!H1564)</f>
        <v>-</v>
      </c>
      <c r="J1563" t="str">
        <f>IF('IGM Paste'!I1564=0,"-",'IGM Paste'!I1564)</f>
        <v>-</v>
      </c>
      <c r="K1563" t="str">
        <f>IF('IGM Paste'!J1564=0,"-",'IGM Paste'!J1564)</f>
        <v>-</v>
      </c>
      <c r="L1563">
        <f>'IGM Paste'!K1564</f>
        <v>0</v>
      </c>
      <c r="M1563" s="20" t="str">
        <f>IF('IGM Paste'!R1564=0,"Flat",'IGM Paste'!R1564)</f>
        <v>Flat</v>
      </c>
      <c r="N1563" s="177">
        <f>'IGM Paste'!AH1564</f>
        <v>0</v>
      </c>
      <c r="O1563" s="403">
        <f>'IGM Paste'!O1564</f>
        <v>0</v>
      </c>
      <c r="P1563">
        <f>'IGM Paste'!BC1564</f>
        <v>0</v>
      </c>
    </row>
    <row r="1564" spans="1:16" x14ac:dyDescent="0.3">
      <c r="A1564" s="334">
        <f>'IGM Paste'!A1565</f>
        <v>0</v>
      </c>
      <c r="B1564">
        <f>'IGM Paste'!Y1565</f>
        <v>0</v>
      </c>
      <c r="C1564">
        <f>'IGM Paste'!C1565</f>
        <v>0</v>
      </c>
      <c r="D1564" s="4">
        <f>'IGM Paste'!D1565</f>
        <v>0</v>
      </c>
      <c r="E1564">
        <f>'IGM Paste'!E1565</f>
        <v>0</v>
      </c>
      <c r="F1564">
        <f>'IGM Paste'!AL1565</f>
        <v>0</v>
      </c>
      <c r="G1564" s="763">
        <f>'IGM Paste'!AB1565</f>
        <v>0</v>
      </c>
      <c r="H1564" s="5">
        <f>'IGM Paste'!F1565</f>
        <v>0</v>
      </c>
      <c r="I1564" t="str">
        <f>IF('IGM Paste'!H1565=0,"-",'IGM Paste'!H1565)</f>
        <v>-</v>
      </c>
      <c r="J1564" t="str">
        <f>IF('IGM Paste'!I1565=0,"-",'IGM Paste'!I1565)</f>
        <v>-</v>
      </c>
      <c r="K1564" t="str">
        <f>IF('IGM Paste'!J1565=0,"-",'IGM Paste'!J1565)</f>
        <v>-</v>
      </c>
      <c r="L1564">
        <f>'IGM Paste'!K1565</f>
        <v>0</v>
      </c>
      <c r="M1564" s="20" t="str">
        <f>IF('IGM Paste'!R1565=0,"Flat",'IGM Paste'!R1565)</f>
        <v>Flat</v>
      </c>
      <c r="N1564" s="177">
        <f>'IGM Paste'!AH1565</f>
        <v>0</v>
      </c>
      <c r="O1564" s="403">
        <f>'IGM Paste'!O1565</f>
        <v>0</v>
      </c>
      <c r="P1564">
        <f>'IGM Paste'!BC1565</f>
        <v>0</v>
      </c>
    </row>
    <row r="1565" spans="1:16" x14ac:dyDescent="0.3">
      <c r="A1565" s="334">
        <f>'IGM Paste'!A1566</f>
        <v>0</v>
      </c>
      <c r="B1565">
        <f>'IGM Paste'!Y1566</f>
        <v>0</v>
      </c>
      <c r="C1565">
        <f>'IGM Paste'!C1566</f>
        <v>0</v>
      </c>
      <c r="D1565" s="4">
        <f>'IGM Paste'!D1566</f>
        <v>0</v>
      </c>
      <c r="E1565">
        <f>'IGM Paste'!E1566</f>
        <v>0</v>
      </c>
      <c r="F1565">
        <f>'IGM Paste'!AL1566</f>
        <v>0</v>
      </c>
      <c r="G1565" s="763">
        <f>'IGM Paste'!AB1566</f>
        <v>0</v>
      </c>
      <c r="H1565" s="5">
        <f>'IGM Paste'!F1566</f>
        <v>0</v>
      </c>
      <c r="I1565" t="str">
        <f>IF('IGM Paste'!H1566=0,"-",'IGM Paste'!H1566)</f>
        <v>-</v>
      </c>
      <c r="J1565" t="str">
        <f>IF('IGM Paste'!I1566=0,"-",'IGM Paste'!I1566)</f>
        <v>-</v>
      </c>
      <c r="K1565" t="str">
        <f>IF('IGM Paste'!J1566=0,"-",'IGM Paste'!J1566)</f>
        <v>-</v>
      </c>
      <c r="L1565">
        <f>'IGM Paste'!K1566</f>
        <v>0</v>
      </c>
      <c r="M1565" s="20" t="str">
        <f>IF('IGM Paste'!R1566=0,"Flat",'IGM Paste'!R1566)</f>
        <v>Flat</v>
      </c>
      <c r="N1565" s="177">
        <f>'IGM Paste'!AH1566</f>
        <v>0</v>
      </c>
      <c r="O1565" s="403">
        <f>'IGM Paste'!O1566</f>
        <v>0</v>
      </c>
      <c r="P1565">
        <f>'IGM Paste'!BC1566</f>
        <v>0</v>
      </c>
    </row>
    <row r="1566" spans="1:16" x14ac:dyDescent="0.3">
      <c r="A1566" s="334">
        <f>'IGM Paste'!A1567</f>
        <v>0</v>
      </c>
      <c r="B1566">
        <f>'IGM Paste'!Y1567</f>
        <v>0</v>
      </c>
      <c r="C1566">
        <f>'IGM Paste'!C1567</f>
        <v>0</v>
      </c>
      <c r="D1566" s="4">
        <f>'IGM Paste'!D1567</f>
        <v>0</v>
      </c>
      <c r="E1566">
        <f>'IGM Paste'!E1567</f>
        <v>0</v>
      </c>
      <c r="F1566">
        <f>'IGM Paste'!AL1567</f>
        <v>0</v>
      </c>
      <c r="G1566" s="763">
        <f>'IGM Paste'!AB1567</f>
        <v>0</v>
      </c>
      <c r="H1566" s="5">
        <f>'IGM Paste'!F1567</f>
        <v>0</v>
      </c>
      <c r="I1566" t="str">
        <f>IF('IGM Paste'!H1567=0,"-",'IGM Paste'!H1567)</f>
        <v>-</v>
      </c>
      <c r="J1566" t="str">
        <f>IF('IGM Paste'!I1567=0,"-",'IGM Paste'!I1567)</f>
        <v>-</v>
      </c>
      <c r="K1566" t="str">
        <f>IF('IGM Paste'!J1567=0,"-",'IGM Paste'!J1567)</f>
        <v>-</v>
      </c>
      <c r="L1566">
        <f>'IGM Paste'!K1567</f>
        <v>0</v>
      </c>
      <c r="M1566" s="20" t="str">
        <f>IF('IGM Paste'!R1567=0,"Flat",'IGM Paste'!R1567)</f>
        <v>Flat</v>
      </c>
      <c r="N1566" s="177">
        <f>'IGM Paste'!AH1567</f>
        <v>0</v>
      </c>
      <c r="O1566" s="403">
        <f>'IGM Paste'!O1567</f>
        <v>0</v>
      </c>
      <c r="P1566">
        <f>'IGM Paste'!BC1567</f>
        <v>0</v>
      </c>
    </row>
    <row r="1567" spans="1:16" x14ac:dyDescent="0.3">
      <c r="A1567" s="334">
        <f>'IGM Paste'!A1568</f>
        <v>0</v>
      </c>
      <c r="B1567">
        <f>'IGM Paste'!Y1568</f>
        <v>0</v>
      </c>
      <c r="C1567">
        <f>'IGM Paste'!C1568</f>
        <v>0</v>
      </c>
      <c r="D1567" s="4">
        <f>'IGM Paste'!D1568</f>
        <v>0</v>
      </c>
      <c r="E1567">
        <f>'IGM Paste'!E1568</f>
        <v>0</v>
      </c>
      <c r="F1567">
        <f>'IGM Paste'!AL1568</f>
        <v>0</v>
      </c>
      <c r="G1567" s="763">
        <f>'IGM Paste'!AB1568</f>
        <v>0</v>
      </c>
      <c r="H1567" s="5">
        <f>'IGM Paste'!F1568</f>
        <v>0</v>
      </c>
      <c r="I1567" t="str">
        <f>IF('IGM Paste'!H1568=0,"-",'IGM Paste'!H1568)</f>
        <v>-</v>
      </c>
      <c r="J1567" t="str">
        <f>IF('IGM Paste'!I1568=0,"-",'IGM Paste'!I1568)</f>
        <v>-</v>
      </c>
      <c r="K1567" t="str">
        <f>IF('IGM Paste'!J1568=0,"-",'IGM Paste'!J1568)</f>
        <v>-</v>
      </c>
      <c r="L1567">
        <f>'IGM Paste'!K1568</f>
        <v>0</v>
      </c>
      <c r="M1567" s="20" t="str">
        <f>IF('IGM Paste'!R1568=0,"Flat",'IGM Paste'!R1568)</f>
        <v>Flat</v>
      </c>
      <c r="N1567" s="177">
        <f>'IGM Paste'!AH1568</f>
        <v>0</v>
      </c>
      <c r="O1567" s="403">
        <f>'IGM Paste'!O1568</f>
        <v>0</v>
      </c>
      <c r="P1567">
        <f>'IGM Paste'!BC1568</f>
        <v>0</v>
      </c>
    </row>
    <row r="1568" spans="1:16" x14ac:dyDescent="0.3">
      <c r="A1568" s="334">
        <f>'IGM Paste'!A1569</f>
        <v>0</v>
      </c>
      <c r="B1568">
        <f>'IGM Paste'!Y1569</f>
        <v>0</v>
      </c>
      <c r="C1568">
        <f>'IGM Paste'!C1569</f>
        <v>0</v>
      </c>
      <c r="D1568" s="4">
        <f>'IGM Paste'!D1569</f>
        <v>0</v>
      </c>
      <c r="E1568">
        <f>'IGM Paste'!E1569</f>
        <v>0</v>
      </c>
      <c r="F1568">
        <f>'IGM Paste'!AL1569</f>
        <v>0</v>
      </c>
      <c r="G1568" s="763">
        <f>'IGM Paste'!AB1569</f>
        <v>0</v>
      </c>
      <c r="H1568" s="5">
        <f>'IGM Paste'!F1569</f>
        <v>0</v>
      </c>
      <c r="I1568" t="str">
        <f>IF('IGM Paste'!H1569=0,"-",'IGM Paste'!H1569)</f>
        <v>-</v>
      </c>
      <c r="J1568" t="str">
        <f>IF('IGM Paste'!I1569=0,"-",'IGM Paste'!I1569)</f>
        <v>-</v>
      </c>
      <c r="K1568" t="str">
        <f>IF('IGM Paste'!J1569=0,"-",'IGM Paste'!J1569)</f>
        <v>-</v>
      </c>
      <c r="L1568">
        <f>'IGM Paste'!K1569</f>
        <v>0</v>
      </c>
      <c r="M1568" s="20" t="str">
        <f>IF('IGM Paste'!R1569=0,"Flat",'IGM Paste'!R1569)</f>
        <v>Flat</v>
      </c>
      <c r="N1568" s="177">
        <f>'IGM Paste'!AH1569</f>
        <v>0</v>
      </c>
      <c r="O1568" s="403">
        <f>'IGM Paste'!O1569</f>
        <v>0</v>
      </c>
      <c r="P1568">
        <f>'IGM Paste'!BC1569</f>
        <v>0</v>
      </c>
    </row>
    <row r="1569" spans="1:16" x14ac:dyDescent="0.3">
      <c r="A1569" s="334">
        <f>'IGM Paste'!A1570</f>
        <v>0</v>
      </c>
      <c r="B1569">
        <f>'IGM Paste'!Y1570</f>
        <v>0</v>
      </c>
      <c r="C1569">
        <f>'IGM Paste'!C1570</f>
        <v>0</v>
      </c>
      <c r="D1569" s="4">
        <f>'IGM Paste'!D1570</f>
        <v>0</v>
      </c>
      <c r="E1569">
        <f>'IGM Paste'!E1570</f>
        <v>0</v>
      </c>
      <c r="F1569">
        <f>'IGM Paste'!AL1570</f>
        <v>0</v>
      </c>
      <c r="G1569" s="763">
        <f>'IGM Paste'!AB1570</f>
        <v>0</v>
      </c>
      <c r="H1569" s="5">
        <f>'IGM Paste'!F1570</f>
        <v>0</v>
      </c>
      <c r="I1569" t="str">
        <f>IF('IGM Paste'!H1570=0,"-",'IGM Paste'!H1570)</f>
        <v>-</v>
      </c>
      <c r="J1569" t="str">
        <f>IF('IGM Paste'!I1570=0,"-",'IGM Paste'!I1570)</f>
        <v>-</v>
      </c>
      <c r="K1569" t="str">
        <f>IF('IGM Paste'!J1570=0,"-",'IGM Paste'!J1570)</f>
        <v>-</v>
      </c>
      <c r="L1569">
        <f>'IGM Paste'!K1570</f>
        <v>0</v>
      </c>
      <c r="M1569" s="20" t="str">
        <f>IF('IGM Paste'!R1570=0,"Flat",'IGM Paste'!R1570)</f>
        <v>Flat</v>
      </c>
      <c r="N1569" s="177">
        <f>'IGM Paste'!AH1570</f>
        <v>0</v>
      </c>
      <c r="O1569" s="403">
        <f>'IGM Paste'!O1570</f>
        <v>0</v>
      </c>
      <c r="P1569">
        <f>'IGM Paste'!BC1570</f>
        <v>0</v>
      </c>
    </row>
    <row r="1570" spans="1:16" x14ac:dyDescent="0.3">
      <c r="A1570" s="334">
        <f>'IGM Paste'!A1571</f>
        <v>0</v>
      </c>
      <c r="B1570">
        <f>'IGM Paste'!Y1571</f>
        <v>0</v>
      </c>
      <c r="C1570">
        <f>'IGM Paste'!C1571</f>
        <v>0</v>
      </c>
      <c r="D1570" s="4">
        <f>'IGM Paste'!D1571</f>
        <v>0</v>
      </c>
      <c r="E1570">
        <f>'IGM Paste'!E1571</f>
        <v>0</v>
      </c>
      <c r="F1570">
        <f>'IGM Paste'!AL1571</f>
        <v>0</v>
      </c>
      <c r="G1570" s="763">
        <f>'IGM Paste'!AB1571</f>
        <v>0</v>
      </c>
      <c r="H1570" s="5">
        <f>'IGM Paste'!F1571</f>
        <v>0</v>
      </c>
      <c r="I1570" t="str">
        <f>IF('IGM Paste'!H1571=0,"-",'IGM Paste'!H1571)</f>
        <v>-</v>
      </c>
      <c r="J1570" t="str">
        <f>IF('IGM Paste'!I1571=0,"-",'IGM Paste'!I1571)</f>
        <v>-</v>
      </c>
      <c r="K1570" t="str">
        <f>IF('IGM Paste'!J1571=0,"-",'IGM Paste'!J1571)</f>
        <v>-</v>
      </c>
      <c r="L1570">
        <f>'IGM Paste'!K1571</f>
        <v>0</v>
      </c>
      <c r="M1570" s="20" t="str">
        <f>IF('IGM Paste'!R1571=0,"Flat",'IGM Paste'!R1571)</f>
        <v>Flat</v>
      </c>
      <c r="N1570" s="177">
        <f>'IGM Paste'!AH1571</f>
        <v>0</v>
      </c>
      <c r="O1570" s="403">
        <f>'IGM Paste'!O1571</f>
        <v>0</v>
      </c>
      <c r="P1570">
        <f>'IGM Paste'!BC1571</f>
        <v>0</v>
      </c>
    </row>
    <row r="1571" spans="1:16" x14ac:dyDescent="0.3">
      <c r="A1571" s="334">
        <f>'IGM Paste'!A1572</f>
        <v>0</v>
      </c>
      <c r="B1571">
        <f>'IGM Paste'!Y1572</f>
        <v>0</v>
      </c>
      <c r="C1571">
        <f>'IGM Paste'!C1572</f>
        <v>0</v>
      </c>
      <c r="D1571" s="4">
        <f>'IGM Paste'!D1572</f>
        <v>0</v>
      </c>
      <c r="E1571">
        <f>'IGM Paste'!E1572</f>
        <v>0</v>
      </c>
      <c r="F1571">
        <f>'IGM Paste'!AL1572</f>
        <v>0</v>
      </c>
      <c r="G1571" s="763">
        <f>'IGM Paste'!AB1572</f>
        <v>0</v>
      </c>
      <c r="H1571" s="5">
        <f>'IGM Paste'!F1572</f>
        <v>0</v>
      </c>
      <c r="I1571" t="str">
        <f>IF('IGM Paste'!H1572=0,"-",'IGM Paste'!H1572)</f>
        <v>-</v>
      </c>
      <c r="J1571" t="str">
        <f>IF('IGM Paste'!I1572=0,"-",'IGM Paste'!I1572)</f>
        <v>-</v>
      </c>
      <c r="K1571" t="str">
        <f>IF('IGM Paste'!J1572=0,"-",'IGM Paste'!J1572)</f>
        <v>-</v>
      </c>
      <c r="L1571">
        <f>'IGM Paste'!K1572</f>
        <v>0</v>
      </c>
      <c r="M1571" s="20" t="str">
        <f>IF('IGM Paste'!R1572=0,"Flat",'IGM Paste'!R1572)</f>
        <v>Flat</v>
      </c>
      <c r="N1571" s="177">
        <f>'IGM Paste'!AH1572</f>
        <v>0</v>
      </c>
      <c r="O1571" s="403">
        <f>'IGM Paste'!O1572</f>
        <v>0</v>
      </c>
      <c r="P1571">
        <f>'IGM Paste'!BC1572</f>
        <v>0</v>
      </c>
    </row>
    <row r="1572" spans="1:16" x14ac:dyDescent="0.3">
      <c r="A1572" s="334">
        <f>'IGM Paste'!A1573</f>
        <v>0</v>
      </c>
      <c r="B1572">
        <f>'IGM Paste'!Y1573</f>
        <v>0</v>
      </c>
      <c r="C1572">
        <f>'IGM Paste'!C1573</f>
        <v>0</v>
      </c>
      <c r="D1572" s="4">
        <f>'IGM Paste'!D1573</f>
        <v>0</v>
      </c>
      <c r="E1572">
        <f>'IGM Paste'!E1573</f>
        <v>0</v>
      </c>
      <c r="F1572">
        <f>'IGM Paste'!AL1573</f>
        <v>0</v>
      </c>
      <c r="G1572" s="763">
        <f>'IGM Paste'!AB1573</f>
        <v>0</v>
      </c>
      <c r="H1572" s="5">
        <f>'IGM Paste'!F1573</f>
        <v>0</v>
      </c>
      <c r="I1572" t="str">
        <f>IF('IGM Paste'!H1573=0,"-",'IGM Paste'!H1573)</f>
        <v>-</v>
      </c>
      <c r="J1572" t="str">
        <f>IF('IGM Paste'!I1573=0,"-",'IGM Paste'!I1573)</f>
        <v>-</v>
      </c>
      <c r="K1572" t="str">
        <f>IF('IGM Paste'!J1573=0,"-",'IGM Paste'!J1573)</f>
        <v>-</v>
      </c>
      <c r="L1572">
        <f>'IGM Paste'!K1573</f>
        <v>0</v>
      </c>
      <c r="M1572" s="20" t="str">
        <f>IF('IGM Paste'!R1573=0,"Flat",'IGM Paste'!R1573)</f>
        <v>Flat</v>
      </c>
      <c r="N1572" s="177">
        <f>'IGM Paste'!AH1573</f>
        <v>0</v>
      </c>
      <c r="O1572" s="403">
        <f>'IGM Paste'!O1573</f>
        <v>0</v>
      </c>
      <c r="P1572">
        <f>'IGM Paste'!BC1573</f>
        <v>0</v>
      </c>
    </row>
    <row r="1573" spans="1:16" x14ac:dyDescent="0.3">
      <c r="A1573" s="334">
        <f>'IGM Paste'!A1574</f>
        <v>0</v>
      </c>
      <c r="B1573">
        <f>'IGM Paste'!Y1574</f>
        <v>0</v>
      </c>
      <c r="C1573">
        <f>'IGM Paste'!C1574</f>
        <v>0</v>
      </c>
      <c r="D1573" s="4">
        <f>'IGM Paste'!D1574</f>
        <v>0</v>
      </c>
      <c r="E1573">
        <f>'IGM Paste'!E1574</f>
        <v>0</v>
      </c>
      <c r="F1573">
        <f>'IGM Paste'!AL1574</f>
        <v>0</v>
      </c>
      <c r="G1573" s="763">
        <f>'IGM Paste'!AB1574</f>
        <v>0</v>
      </c>
      <c r="H1573" s="5">
        <f>'IGM Paste'!F1574</f>
        <v>0</v>
      </c>
      <c r="I1573" t="str">
        <f>IF('IGM Paste'!H1574=0,"-",'IGM Paste'!H1574)</f>
        <v>-</v>
      </c>
      <c r="J1573" t="str">
        <f>IF('IGM Paste'!I1574=0,"-",'IGM Paste'!I1574)</f>
        <v>-</v>
      </c>
      <c r="K1573" t="str">
        <f>IF('IGM Paste'!J1574=0,"-",'IGM Paste'!J1574)</f>
        <v>-</v>
      </c>
      <c r="L1573">
        <f>'IGM Paste'!K1574</f>
        <v>0</v>
      </c>
      <c r="M1573" s="20" t="str">
        <f>IF('IGM Paste'!R1574=0,"Flat",'IGM Paste'!R1574)</f>
        <v>Flat</v>
      </c>
      <c r="N1573" s="177">
        <f>'IGM Paste'!AH1574</f>
        <v>0</v>
      </c>
      <c r="O1573" s="403">
        <f>'IGM Paste'!O1574</f>
        <v>0</v>
      </c>
      <c r="P1573">
        <f>'IGM Paste'!BC1574</f>
        <v>0</v>
      </c>
    </row>
    <row r="1574" spans="1:16" x14ac:dyDescent="0.3">
      <c r="A1574" s="334">
        <f>'IGM Paste'!A1575</f>
        <v>0</v>
      </c>
      <c r="B1574">
        <f>'IGM Paste'!Y1575</f>
        <v>0</v>
      </c>
      <c r="C1574">
        <f>'IGM Paste'!C1575</f>
        <v>0</v>
      </c>
      <c r="D1574" s="4">
        <f>'IGM Paste'!D1575</f>
        <v>0</v>
      </c>
      <c r="E1574">
        <f>'IGM Paste'!E1575</f>
        <v>0</v>
      </c>
      <c r="F1574">
        <f>'IGM Paste'!AL1575</f>
        <v>0</v>
      </c>
      <c r="G1574" s="763">
        <f>'IGM Paste'!AB1575</f>
        <v>0</v>
      </c>
      <c r="H1574" s="5">
        <f>'IGM Paste'!F1575</f>
        <v>0</v>
      </c>
      <c r="I1574" t="str">
        <f>IF('IGM Paste'!H1575=0,"-",'IGM Paste'!H1575)</f>
        <v>-</v>
      </c>
      <c r="J1574" t="str">
        <f>IF('IGM Paste'!I1575=0,"-",'IGM Paste'!I1575)</f>
        <v>-</v>
      </c>
      <c r="K1574" t="str">
        <f>IF('IGM Paste'!J1575=0,"-",'IGM Paste'!J1575)</f>
        <v>-</v>
      </c>
      <c r="L1574">
        <f>'IGM Paste'!K1575</f>
        <v>0</v>
      </c>
      <c r="M1574" s="20" t="str">
        <f>IF('IGM Paste'!R1575=0,"Flat",'IGM Paste'!R1575)</f>
        <v>Flat</v>
      </c>
      <c r="N1574" s="177">
        <f>'IGM Paste'!AH1575</f>
        <v>0</v>
      </c>
      <c r="O1574" s="403">
        <f>'IGM Paste'!O1575</f>
        <v>0</v>
      </c>
      <c r="P1574">
        <f>'IGM Paste'!BC1575</f>
        <v>0</v>
      </c>
    </row>
    <row r="1575" spans="1:16" x14ac:dyDescent="0.3">
      <c r="A1575" s="334">
        <f>'IGM Paste'!A1576</f>
        <v>0</v>
      </c>
      <c r="B1575">
        <f>'IGM Paste'!Y1576</f>
        <v>0</v>
      </c>
      <c r="C1575">
        <f>'IGM Paste'!C1576</f>
        <v>0</v>
      </c>
      <c r="D1575" s="4">
        <f>'IGM Paste'!D1576</f>
        <v>0</v>
      </c>
      <c r="E1575">
        <f>'IGM Paste'!E1576</f>
        <v>0</v>
      </c>
      <c r="F1575">
        <f>'IGM Paste'!AL1576</f>
        <v>0</v>
      </c>
      <c r="G1575" s="763">
        <f>'IGM Paste'!AB1576</f>
        <v>0</v>
      </c>
      <c r="H1575" s="5">
        <f>'IGM Paste'!F1576</f>
        <v>0</v>
      </c>
      <c r="I1575" t="str">
        <f>IF('IGM Paste'!H1576=0,"-",'IGM Paste'!H1576)</f>
        <v>-</v>
      </c>
      <c r="J1575" t="str">
        <f>IF('IGM Paste'!I1576=0,"-",'IGM Paste'!I1576)</f>
        <v>-</v>
      </c>
      <c r="K1575" t="str">
        <f>IF('IGM Paste'!J1576=0,"-",'IGM Paste'!J1576)</f>
        <v>-</v>
      </c>
      <c r="L1575">
        <f>'IGM Paste'!K1576</f>
        <v>0</v>
      </c>
      <c r="M1575" s="20" t="str">
        <f>IF('IGM Paste'!R1576=0,"Flat",'IGM Paste'!R1576)</f>
        <v>Flat</v>
      </c>
      <c r="N1575" s="177">
        <f>'IGM Paste'!AH1576</f>
        <v>0</v>
      </c>
      <c r="O1575" s="403">
        <f>'IGM Paste'!O1576</f>
        <v>0</v>
      </c>
      <c r="P1575">
        <f>'IGM Paste'!BC1576</f>
        <v>0</v>
      </c>
    </row>
    <row r="1576" spans="1:16" x14ac:dyDescent="0.3">
      <c r="A1576" s="334">
        <f>'IGM Paste'!A1577</f>
        <v>0</v>
      </c>
      <c r="B1576">
        <f>'IGM Paste'!Y1577</f>
        <v>0</v>
      </c>
      <c r="C1576">
        <f>'IGM Paste'!C1577</f>
        <v>0</v>
      </c>
      <c r="D1576" s="4">
        <f>'IGM Paste'!D1577</f>
        <v>0</v>
      </c>
      <c r="E1576">
        <f>'IGM Paste'!E1577</f>
        <v>0</v>
      </c>
      <c r="F1576">
        <f>'IGM Paste'!AL1577</f>
        <v>0</v>
      </c>
      <c r="G1576" s="763">
        <f>'IGM Paste'!AB1577</f>
        <v>0</v>
      </c>
      <c r="H1576" s="5">
        <f>'IGM Paste'!F1577</f>
        <v>0</v>
      </c>
      <c r="I1576" t="str">
        <f>IF('IGM Paste'!H1577=0,"-",'IGM Paste'!H1577)</f>
        <v>-</v>
      </c>
      <c r="J1576" t="str">
        <f>IF('IGM Paste'!I1577=0,"-",'IGM Paste'!I1577)</f>
        <v>-</v>
      </c>
      <c r="K1576" t="str">
        <f>IF('IGM Paste'!J1577=0,"-",'IGM Paste'!J1577)</f>
        <v>-</v>
      </c>
      <c r="L1576">
        <f>'IGM Paste'!K1577</f>
        <v>0</v>
      </c>
      <c r="M1576" s="20" t="str">
        <f>IF('IGM Paste'!R1577=0,"Flat",'IGM Paste'!R1577)</f>
        <v>Flat</v>
      </c>
      <c r="N1576" s="177">
        <f>'IGM Paste'!AH1577</f>
        <v>0</v>
      </c>
      <c r="O1576" s="403">
        <f>'IGM Paste'!O1577</f>
        <v>0</v>
      </c>
      <c r="P1576">
        <f>'IGM Paste'!BC1577</f>
        <v>0</v>
      </c>
    </row>
    <row r="1577" spans="1:16" x14ac:dyDescent="0.3">
      <c r="A1577" s="334">
        <f>'IGM Paste'!A1578</f>
        <v>0</v>
      </c>
      <c r="B1577">
        <f>'IGM Paste'!Y1578</f>
        <v>0</v>
      </c>
      <c r="C1577">
        <f>'IGM Paste'!C1578</f>
        <v>0</v>
      </c>
      <c r="D1577" s="4">
        <f>'IGM Paste'!D1578</f>
        <v>0</v>
      </c>
      <c r="E1577">
        <f>'IGM Paste'!E1578</f>
        <v>0</v>
      </c>
      <c r="F1577">
        <f>'IGM Paste'!AL1578</f>
        <v>0</v>
      </c>
      <c r="G1577" s="763">
        <f>'IGM Paste'!AB1578</f>
        <v>0</v>
      </c>
      <c r="H1577" s="5">
        <f>'IGM Paste'!F1578</f>
        <v>0</v>
      </c>
      <c r="I1577" t="str">
        <f>IF('IGM Paste'!H1578=0,"-",'IGM Paste'!H1578)</f>
        <v>-</v>
      </c>
      <c r="J1577" t="str">
        <f>IF('IGM Paste'!I1578=0,"-",'IGM Paste'!I1578)</f>
        <v>-</v>
      </c>
      <c r="K1577" t="str">
        <f>IF('IGM Paste'!J1578=0,"-",'IGM Paste'!J1578)</f>
        <v>-</v>
      </c>
      <c r="L1577">
        <f>'IGM Paste'!K1578</f>
        <v>0</v>
      </c>
      <c r="M1577" s="20" t="str">
        <f>IF('IGM Paste'!R1578=0,"Flat",'IGM Paste'!R1578)</f>
        <v>Flat</v>
      </c>
      <c r="N1577" s="177">
        <f>'IGM Paste'!AH1578</f>
        <v>0</v>
      </c>
      <c r="O1577" s="403">
        <f>'IGM Paste'!O1578</f>
        <v>0</v>
      </c>
      <c r="P1577">
        <f>'IGM Paste'!BC1578</f>
        <v>0</v>
      </c>
    </row>
    <row r="1578" spans="1:16" x14ac:dyDescent="0.3">
      <c r="A1578" s="334">
        <f>'IGM Paste'!A1579</f>
        <v>0</v>
      </c>
      <c r="B1578">
        <f>'IGM Paste'!Y1579</f>
        <v>0</v>
      </c>
      <c r="C1578">
        <f>'IGM Paste'!C1579</f>
        <v>0</v>
      </c>
      <c r="D1578" s="4">
        <f>'IGM Paste'!D1579</f>
        <v>0</v>
      </c>
      <c r="E1578">
        <f>'IGM Paste'!E1579</f>
        <v>0</v>
      </c>
      <c r="F1578">
        <f>'IGM Paste'!AL1579</f>
        <v>0</v>
      </c>
      <c r="G1578" s="763">
        <f>'IGM Paste'!AB1579</f>
        <v>0</v>
      </c>
      <c r="H1578" s="5">
        <f>'IGM Paste'!F1579</f>
        <v>0</v>
      </c>
      <c r="I1578" t="str">
        <f>IF('IGM Paste'!H1579=0,"-",'IGM Paste'!H1579)</f>
        <v>-</v>
      </c>
      <c r="J1578" t="str">
        <f>IF('IGM Paste'!I1579=0,"-",'IGM Paste'!I1579)</f>
        <v>-</v>
      </c>
      <c r="K1578" t="str">
        <f>IF('IGM Paste'!J1579=0,"-",'IGM Paste'!J1579)</f>
        <v>-</v>
      </c>
      <c r="L1578">
        <f>'IGM Paste'!K1579</f>
        <v>0</v>
      </c>
      <c r="M1578" s="20" t="str">
        <f>IF('IGM Paste'!R1579=0,"Flat",'IGM Paste'!R1579)</f>
        <v>Flat</v>
      </c>
      <c r="N1578" s="177">
        <f>'IGM Paste'!AH1579</f>
        <v>0</v>
      </c>
      <c r="O1578" s="403">
        <f>'IGM Paste'!O1579</f>
        <v>0</v>
      </c>
      <c r="P1578">
        <f>'IGM Paste'!BC1579</f>
        <v>0</v>
      </c>
    </row>
    <row r="1579" spans="1:16" x14ac:dyDescent="0.3">
      <c r="A1579" s="334">
        <f>'IGM Paste'!A1580</f>
        <v>0</v>
      </c>
      <c r="B1579">
        <f>'IGM Paste'!Y1580</f>
        <v>0</v>
      </c>
      <c r="C1579">
        <f>'IGM Paste'!C1580</f>
        <v>0</v>
      </c>
      <c r="D1579" s="4">
        <f>'IGM Paste'!D1580</f>
        <v>0</v>
      </c>
      <c r="E1579">
        <f>'IGM Paste'!E1580</f>
        <v>0</v>
      </c>
      <c r="F1579">
        <f>'IGM Paste'!AL1580</f>
        <v>0</v>
      </c>
      <c r="G1579" s="763">
        <f>'IGM Paste'!AB1580</f>
        <v>0</v>
      </c>
      <c r="H1579" s="5">
        <f>'IGM Paste'!F1580</f>
        <v>0</v>
      </c>
      <c r="I1579" t="str">
        <f>IF('IGM Paste'!H1580=0,"-",'IGM Paste'!H1580)</f>
        <v>-</v>
      </c>
      <c r="J1579" t="str">
        <f>IF('IGM Paste'!I1580=0,"-",'IGM Paste'!I1580)</f>
        <v>-</v>
      </c>
      <c r="K1579" t="str">
        <f>IF('IGM Paste'!J1580=0,"-",'IGM Paste'!J1580)</f>
        <v>-</v>
      </c>
      <c r="L1579">
        <f>'IGM Paste'!K1580</f>
        <v>0</v>
      </c>
      <c r="M1579" s="20" t="str">
        <f>IF('IGM Paste'!R1580=0,"Flat",'IGM Paste'!R1580)</f>
        <v>Flat</v>
      </c>
      <c r="N1579" s="177">
        <f>'IGM Paste'!AH1580</f>
        <v>0</v>
      </c>
      <c r="O1579" s="403">
        <f>'IGM Paste'!O1580</f>
        <v>0</v>
      </c>
      <c r="P1579">
        <f>'IGM Paste'!BC1580</f>
        <v>0</v>
      </c>
    </row>
    <row r="1580" spans="1:16" x14ac:dyDescent="0.3">
      <c r="A1580" s="334">
        <f>'IGM Paste'!A1581</f>
        <v>0</v>
      </c>
      <c r="B1580">
        <f>'IGM Paste'!Y1581</f>
        <v>0</v>
      </c>
      <c r="C1580">
        <f>'IGM Paste'!C1581</f>
        <v>0</v>
      </c>
      <c r="D1580" s="4">
        <f>'IGM Paste'!D1581</f>
        <v>0</v>
      </c>
      <c r="E1580">
        <f>'IGM Paste'!E1581</f>
        <v>0</v>
      </c>
      <c r="F1580">
        <f>'IGM Paste'!AL1581</f>
        <v>0</v>
      </c>
      <c r="G1580" s="763">
        <f>'IGM Paste'!AB1581</f>
        <v>0</v>
      </c>
      <c r="H1580" s="5">
        <f>'IGM Paste'!F1581</f>
        <v>0</v>
      </c>
      <c r="I1580" t="str">
        <f>IF('IGM Paste'!H1581=0,"-",'IGM Paste'!H1581)</f>
        <v>-</v>
      </c>
      <c r="J1580" t="str">
        <f>IF('IGM Paste'!I1581=0,"-",'IGM Paste'!I1581)</f>
        <v>-</v>
      </c>
      <c r="K1580" t="str">
        <f>IF('IGM Paste'!J1581=0,"-",'IGM Paste'!J1581)</f>
        <v>-</v>
      </c>
      <c r="L1580">
        <f>'IGM Paste'!K1581</f>
        <v>0</v>
      </c>
      <c r="M1580" s="20" t="str">
        <f>IF('IGM Paste'!R1581=0,"Flat",'IGM Paste'!R1581)</f>
        <v>Flat</v>
      </c>
      <c r="N1580" s="177">
        <f>'IGM Paste'!AH1581</f>
        <v>0</v>
      </c>
      <c r="O1580" s="403">
        <f>'IGM Paste'!O1581</f>
        <v>0</v>
      </c>
      <c r="P1580">
        <f>'IGM Paste'!BC1581</f>
        <v>0</v>
      </c>
    </row>
    <row r="1581" spans="1:16" x14ac:dyDescent="0.3">
      <c r="A1581" s="334">
        <f>'IGM Paste'!A1582</f>
        <v>0</v>
      </c>
      <c r="B1581">
        <f>'IGM Paste'!Y1582</f>
        <v>0</v>
      </c>
      <c r="C1581">
        <f>'IGM Paste'!C1582</f>
        <v>0</v>
      </c>
      <c r="D1581" s="4">
        <f>'IGM Paste'!D1582</f>
        <v>0</v>
      </c>
      <c r="E1581">
        <f>'IGM Paste'!E1582</f>
        <v>0</v>
      </c>
      <c r="F1581">
        <f>'IGM Paste'!AL1582</f>
        <v>0</v>
      </c>
      <c r="G1581" s="763">
        <f>'IGM Paste'!AB1582</f>
        <v>0</v>
      </c>
      <c r="H1581" s="5">
        <f>'IGM Paste'!F1582</f>
        <v>0</v>
      </c>
      <c r="I1581" t="str">
        <f>IF('IGM Paste'!H1582=0,"-",'IGM Paste'!H1582)</f>
        <v>-</v>
      </c>
      <c r="J1581" t="str">
        <f>IF('IGM Paste'!I1582=0,"-",'IGM Paste'!I1582)</f>
        <v>-</v>
      </c>
      <c r="K1581" t="str">
        <f>IF('IGM Paste'!J1582=0,"-",'IGM Paste'!J1582)</f>
        <v>-</v>
      </c>
      <c r="L1581">
        <f>'IGM Paste'!K1582</f>
        <v>0</v>
      </c>
      <c r="M1581" s="20" t="str">
        <f>IF('IGM Paste'!R1582=0,"Flat",'IGM Paste'!R1582)</f>
        <v>Flat</v>
      </c>
      <c r="N1581" s="177">
        <f>'IGM Paste'!AH1582</f>
        <v>0</v>
      </c>
      <c r="O1581" s="403">
        <f>'IGM Paste'!O1582</f>
        <v>0</v>
      </c>
      <c r="P1581">
        <f>'IGM Paste'!BC1582</f>
        <v>0</v>
      </c>
    </row>
    <row r="1582" spans="1:16" x14ac:dyDescent="0.3">
      <c r="A1582" s="334">
        <f>'IGM Paste'!A1583</f>
        <v>0</v>
      </c>
      <c r="B1582">
        <f>'IGM Paste'!Y1583</f>
        <v>0</v>
      </c>
      <c r="C1582">
        <f>'IGM Paste'!C1583</f>
        <v>0</v>
      </c>
      <c r="D1582" s="4">
        <f>'IGM Paste'!D1583</f>
        <v>0</v>
      </c>
      <c r="E1582">
        <f>'IGM Paste'!E1583</f>
        <v>0</v>
      </c>
      <c r="F1582">
        <f>'IGM Paste'!AL1583</f>
        <v>0</v>
      </c>
      <c r="G1582" s="763">
        <f>'IGM Paste'!AB1583</f>
        <v>0</v>
      </c>
      <c r="H1582" s="5">
        <f>'IGM Paste'!F1583</f>
        <v>0</v>
      </c>
      <c r="I1582" t="str">
        <f>IF('IGM Paste'!H1583=0,"-",'IGM Paste'!H1583)</f>
        <v>-</v>
      </c>
      <c r="J1582" t="str">
        <f>IF('IGM Paste'!I1583=0,"-",'IGM Paste'!I1583)</f>
        <v>-</v>
      </c>
      <c r="K1582" t="str">
        <f>IF('IGM Paste'!J1583=0,"-",'IGM Paste'!J1583)</f>
        <v>-</v>
      </c>
      <c r="L1582">
        <f>'IGM Paste'!K1583</f>
        <v>0</v>
      </c>
      <c r="M1582" s="20" t="str">
        <f>IF('IGM Paste'!R1583=0,"Flat",'IGM Paste'!R1583)</f>
        <v>Flat</v>
      </c>
      <c r="N1582" s="177">
        <f>'IGM Paste'!AH1583</f>
        <v>0</v>
      </c>
      <c r="O1582" s="403">
        <f>'IGM Paste'!O1583</f>
        <v>0</v>
      </c>
      <c r="P1582">
        <f>'IGM Paste'!BC1583</f>
        <v>0</v>
      </c>
    </row>
    <row r="1583" spans="1:16" x14ac:dyDescent="0.3">
      <c r="A1583" s="334">
        <f>'IGM Paste'!A1584</f>
        <v>0</v>
      </c>
      <c r="B1583">
        <f>'IGM Paste'!Y1584</f>
        <v>0</v>
      </c>
      <c r="C1583">
        <f>'IGM Paste'!C1584</f>
        <v>0</v>
      </c>
      <c r="D1583" s="4">
        <f>'IGM Paste'!D1584</f>
        <v>0</v>
      </c>
      <c r="E1583">
        <f>'IGM Paste'!E1584</f>
        <v>0</v>
      </c>
      <c r="F1583">
        <f>'IGM Paste'!AL1584</f>
        <v>0</v>
      </c>
      <c r="G1583" s="763">
        <f>'IGM Paste'!AB1584</f>
        <v>0</v>
      </c>
      <c r="H1583" s="5">
        <f>'IGM Paste'!F1584</f>
        <v>0</v>
      </c>
      <c r="I1583" t="str">
        <f>IF('IGM Paste'!H1584=0,"-",'IGM Paste'!H1584)</f>
        <v>-</v>
      </c>
      <c r="J1583" t="str">
        <f>IF('IGM Paste'!I1584=0,"-",'IGM Paste'!I1584)</f>
        <v>-</v>
      </c>
      <c r="K1583" t="str">
        <f>IF('IGM Paste'!J1584=0,"-",'IGM Paste'!J1584)</f>
        <v>-</v>
      </c>
      <c r="L1583">
        <f>'IGM Paste'!K1584</f>
        <v>0</v>
      </c>
      <c r="M1583" s="20" t="str">
        <f>IF('IGM Paste'!R1584=0,"Flat",'IGM Paste'!R1584)</f>
        <v>Flat</v>
      </c>
      <c r="N1583" s="177">
        <f>'IGM Paste'!AH1584</f>
        <v>0</v>
      </c>
      <c r="O1583" s="403">
        <f>'IGM Paste'!O1584</f>
        <v>0</v>
      </c>
      <c r="P1583">
        <f>'IGM Paste'!BC1584</f>
        <v>0</v>
      </c>
    </row>
    <row r="1584" spans="1:16" x14ac:dyDescent="0.3">
      <c r="A1584" s="334">
        <f>'IGM Paste'!A1585</f>
        <v>0</v>
      </c>
      <c r="B1584">
        <f>'IGM Paste'!Y1585</f>
        <v>0</v>
      </c>
      <c r="C1584">
        <f>'IGM Paste'!C1585</f>
        <v>0</v>
      </c>
      <c r="D1584" s="4">
        <f>'IGM Paste'!D1585</f>
        <v>0</v>
      </c>
      <c r="E1584">
        <f>'IGM Paste'!E1585</f>
        <v>0</v>
      </c>
      <c r="F1584">
        <f>'IGM Paste'!AL1585</f>
        <v>0</v>
      </c>
      <c r="G1584" s="763">
        <f>'IGM Paste'!AB1585</f>
        <v>0</v>
      </c>
      <c r="H1584" s="5">
        <f>'IGM Paste'!F1585</f>
        <v>0</v>
      </c>
      <c r="I1584" t="str">
        <f>IF('IGM Paste'!H1585=0,"-",'IGM Paste'!H1585)</f>
        <v>-</v>
      </c>
      <c r="J1584" t="str">
        <f>IF('IGM Paste'!I1585=0,"-",'IGM Paste'!I1585)</f>
        <v>-</v>
      </c>
      <c r="K1584" t="str">
        <f>IF('IGM Paste'!J1585=0,"-",'IGM Paste'!J1585)</f>
        <v>-</v>
      </c>
      <c r="L1584">
        <f>'IGM Paste'!K1585</f>
        <v>0</v>
      </c>
      <c r="M1584" s="20" t="str">
        <f>IF('IGM Paste'!R1585=0,"Flat",'IGM Paste'!R1585)</f>
        <v>Flat</v>
      </c>
      <c r="N1584" s="177">
        <f>'IGM Paste'!AH1585</f>
        <v>0</v>
      </c>
      <c r="O1584" s="403">
        <f>'IGM Paste'!O1585</f>
        <v>0</v>
      </c>
      <c r="P1584">
        <f>'IGM Paste'!BC1585</f>
        <v>0</v>
      </c>
    </row>
    <row r="1585" spans="1:16" x14ac:dyDescent="0.3">
      <c r="A1585" s="334">
        <f>'IGM Paste'!A1586</f>
        <v>0</v>
      </c>
      <c r="B1585">
        <f>'IGM Paste'!Y1586</f>
        <v>0</v>
      </c>
      <c r="C1585">
        <f>'IGM Paste'!C1586</f>
        <v>0</v>
      </c>
      <c r="D1585" s="4">
        <f>'IGM Paste'!D1586</f>
        <v>0</v>
      </c>
      <c r="E1585">
        <f>'IGM Paste'!E1586</f>
        <v>0</v>
      </c>
      <c r="F1585">
        <f>'IGM Paste'!AL1586</f>
        <v>0</v>
      </c>
      <c r="G1585" s="763">
        <f>'IGM Paste'!AB1586</f>
        <v>0</v>
      </c>
      <c r="H1585" s="5">
        <f>'IGM Paste'!F1586</f>
        <v>0</v>
      </c>
      <c r="I1585" t="str">
        <f>IF('IGM Paste'!H1586=0,"-",'IGM Paste'!H1586)</f>
        <v>-</v>
      </c>
      <c r="J1585" t="str">
        <f>IF('IGM Paste'!I1586=0,"-",'IGM Paste'!I1586)</f>
        <v>-</v>
      </c>
      <c r="K1585" t="str">
        <f>IF('IGM Paste'!J1586=0,"-",'IGM Paste'!J1586)</f>
        <v>-</v>
      </c>
      <c r="L1585">
        <f>'IGM Paste'!K1586</f>
        <v>0</v>
      </c>
      <c r="M1585" s="20" t="str">
        <f>IF('IGM Paste'!R1586=0,"Flat",'IGM Paste'!R1586)</f>
        <v>Flat</v>
      </c>
      <c r="N1585" s="177">
        <f>'IGM Paste'!AH1586</f>
        <v>0</v>
      </c>
      <c r="O1585" s="403">
        <f>'IGM Paste'!O1586</f>
        <v>0</v>
      </c>
      <c r="P1585">
        <f>'IGM Paste'!BC1586</f>
        <v>0</v>
      </c>
    </row>
    <row r="1586" spans="1:16" x14ac:dyDescent="0.3">
      <c r="A1586" s="334">
        <f>'IGM Paste'!A1587</f>
        <v>0</v>
      </c>
      <c r="B1586">
        <f>'IGM Paste'!Y1587</f>
        <v>0</v>
      </c>
      <c r="C1586">
        <f>'IGM Paste'!C1587</f>
        <v>0</v>
      </c>
      <c r="D1586" s="4">
        <f>'IGM Paste'!D1587</f>
        <v>0</v>
      </c>
      <c r="E1586">
        <f>'IGM Paste'!E1587</f>
        <v>0</v>
      </c>
      <c r="F1586">
        <f>'IGM Paste'!AL1587</f>
        <v>0</v>
      </c>
      <c r="G1586" s="763">
        <f>'IGM Paste'!AB1587</f>
        <v>0</v>
      </c>
      <c r="H1586" s="5">
        <f>'IGM Paste'!F1587</f>
        <v>0</v>
      </c>
      <c r="I1586" t="str">
        <f>IF('IGM Paste'!H1587=0,"-",'IGM Paste'!H1587)</f>
        <v>-</v>
      </c>
      <c r="J1586" t="str">
        <f>IF('IGM Paste'!I1587=0,"-",'IGM Paste'!I1587)</f>
        <v>-</v>
      </c>
      <c r="K1586" t="str">
        <f>IF('IGM Paste'!J1587=0,"-",'IGM Paste'!J1587)</f>
        <v>-</v>
      </c>
      <c r="L1586">
        <f>'IGM Paste'!K1587</f>
        <v>0</v>
      </c>
      <c r="M1586" s="20" t="str">
        <f>IF('IGM Paste'!R1587=0,"Flat",'IGM Paste'!R1587)</f>
        <v>Flat</v>
      </c>
      <c r="N1586" s="177">
        <f>'IGM Paste'!AH1587</f>
        <v>0</v>
      </c>
      <c r="O1586" s="403">
        <f>'IGM Paste'!O1587</f>
        <v>0</v>
      </c>
      <c r="P1586">
        <f>'IGM Paste'!BC1587</f>
        <v>0</v>
      </c>
    </row>
    <row r="1587" spans="1:16" x14ac:dyDescent="0.3">
      <c r="A1587" s="334">
        <f>'IGM Paste'!A1588</f>
        <v>0</v>
      </c>
      <c r="B1587">
        <f>'IGM Paste'!Y1588</f>
        <v>0</v>
      </c>
      <c r="C1587">
        <f>'IGM Paste'!C1588</f>
        <v>0</v>
      </c>
      <c r="D1587" s="4">
        <f>'IGM Paste'!D1588</f>
        <v>0</v>
      </c>
      <c r="E1587">
        <f>'IGM Paste'!E1588</f>
        <v>0</v>
      </c>
      <c r="F1587">
        <f>'IGM Paste'!AL1588</f>
        <v>0</v>
      </c>
      <c r="G1587" s="763">
        <f>'IGM Paste'!AB1588</f>
        <v>0</v>
      </c>
      <c r="H1587" s="5">
        <f>'IGM Paste'!F1588</f>
        <v>0</v>
      </c>
      <c r="I1587" t="str">
        <f>IF('IGM Paste'!H1588=0,"-",'IGM Paste'!H1588)</f>
        <v>-</v>
      </c>
      <c r="J1587" t="str">
        <f>IF('IGM Paste'!I1588=0,"-",'IGM Paste'!I1588)</f>
        <v>-</v>
      </c>
      <c r="K1587" t="str">
        <f>IF('IGM Paste'!J1588=0,"-",'IGM Paste'!J1588)</f>
        <v>-</v>
      </c>
      <c r="L1587">
        <f>'IGM Paste'!K1588</f>
        <v>0</v>
      </c>
      <c r="M1587" s="20" t="str">
        <f>IF('IGM Paste'!R1588=0,"Flat",'IGM Paste'!R1588)</f>
        <v>Flat</v>
      </c>
      <c r="N1587" s="177">
        <f>'IGM Paste'!AH1588</f>
        <v>0</v>
      </c>
      <c r="O1587" s="403">
        <f>'IGM Paste'!O1588</f>
        <v>0</v>
      </c>
      <c r="P1587">
        <f>'IGM Paste'!BC1588</f>
        <v>0</v>
      </c>
    </row>
    <row r="1588" spans="1:16" x14ac:dyDescent="0.3">
      <c r="A1588" s="334">
        <f>'IGM Paste'!A1589</f>
        <v>0</v>
      </c>
      <c r="B1588">
        <f>'IGM Paste'!Y1589</f>
        <v>0</v>
      </c>
      <c r="C1588">
        <f>'IGM Paste'!C1589</f>
        <v>0</v>
      </c>
      <c r="D1588" s="4">
        <f>'IGM Paste'!D1589</f>
        <v>0</v>
      </c>
      <c r="E1588">
        <f>'IGM Paste'!E1589</f>
        <v>0</v>
      </c>
      <c r="F1588">
        <f>'IGM Paste'!AL1589</f>
        <v>0</v>
      </c>
      <c r="G1588" s="763">
        <f>'IGM Paste'!AB1589</f>
        <v>0</v>
      </c>
      <c r="H1588" s="5">
        <f>'IGM Paste'!F1589</f>
        <v>0</v>
      </c>
      <c r="I1588" t="str">
        <f>IF('IGM Paste'!H1589=0,"-",'IGM Paste'!H1589)</f>
        <v>-</v>
      </c>
      <c r="J1588" t="str">
        <f>IF('IGM Paste'!I1589=0,"-",'IGM Paste'!I1589)</f>
        <v>-</v>
      </c>
      <c r="K1588" t="str">
        <f>IF('IGM Paste'!J1589=0,"-",'IGM Paste'!J1589)</f>
        <v>-</v>
      </c>
      <c r="L1588">
        <f>'IGM Paste'!K1589</f>
        <v>0</v>
      </c>
      <c r="M1588" s="20" t="str">
        <f>IF('IGM Paste'!R1589=0,"Flat",'IGM Paste'!R1589)</f>
        <v>Flat</v>
      </c>
      <c r="N1588" s="177">
        <f>'IGM Paste'!AH1589</f>
        <v>0</v>
      </c>
      <c r="O1588" s="403">
        <f>'IGM Paste'!O1589</f>
        <v>0</v>
      </c>
      <c r="P1588">
        <f>'IGM Paste'!BC1589</f>
        <v>0</v>
      </c>
    </row>
    <row r="1589" spans="1:16" x14ac:dyDescent="0.3">
      <c r="A1589" s="334">
        <f>'IGM Paste'!A1590</f>
        <v>0</v>
      </c>
      <c r="B1589">
        <f>'IGM Paste'!Y1590</f>
        <v>0</v>
      </c>
      <c r="C1589">
        <f>'IGM Paste'!C1590</f>
        <v>0</v>
      </c>
      <c r="D1589" s="4">
        <f>'IGM Paste'!D1590</f>
        <v>0</v>
      </c>
      <c r="E1589">
        <f>'IGM Paste'!E1590</f>
        <v>0</v>
      </c>
      <c r="F1589">
        <f>'IGM Paste'!AL1590</f>
        <v>0</v>
      </c>
      <c r="G1589" s="763">
        <f>'IGM Paste'!AB1590</f>
        <v>0</v>
      </c>
      <c r="H1589" s="5">
        <f>'IGM Paste'!F1590</f>
        <v>0</v>
      </c>
      <c r="I1589" t="str">
        <f>IF('IGM Paste'!H1590=0,"-",'IGM Paste'!H1590)</f>
        <v>-</v>
      </c>
      <c r="J1589" t="str">
        <f>IF('IGM Paste'!I1590=0,"-",'IGM Paste'!I1590)</f>
        <v>-</v>
      </c>
      <c r="K1589" t="str">
        <f>IF('IGM Paste'!J1590=0,"-",'IGM Paste'!J1590)</f>
        <v>-</v>
      </c>
      <c r="L1589">
        <f>'IGM Paste'!K1590</f>
        <v>0</v>
      </c>
      <c r="M1589" s="20" t="str">
        <f>IF('IGM Paste'!R1590=0,"Flat",'IGM Paste'!R1590)</f>
        <v>Flat</v>
      </c>
      <c r="N1589" s="177">
        <f>'IGM Paste'!AH1590</f>
        <v>0</v>
      </c>
      <c r="O1589" s="403">
        <f>'IGM Paste'!O1590</f>
        <v>0</v>
      </c>
      <c r="P1589">
        <f>'IGM Paste'!BC1590</f>
        <v>0</v>
      </c>
    </row>
    <row r="1590" spans="1:16" x14ac:dyDescent="0.3">
      <c r="A1590" s="334">
        <f>'IGM Paste'!A1591</f>
        <v>0</v>
      </c>
      <c r="B1590">
        <f>'IGM Paste'!Y1591</f>
        <v>0</v>
      </c>
      <c r="C1590">
        <f>'IGM Paste'!C1591</f>
        <v>0</v>
      </c>
      <c r="D1590" s="4">
        <f>'IGM Paste'!D1591</f>
        <v>0</v>
      </c>
      <c r="E1590">
        <f>'IGM Paste'!E1591</f>
        <v>0</v>
      </c>
      <c r="F1590">
        <f>'IGM Paste'!AL1591</f>
        <v>0</v>
      </c>
      <c r="G1590" s="763">
        <f>'IGM Paste'!AB1591</f>
        <v>0</v>
      </c>
      <c r="H1590" s="5">
        <f>'IGM Paste'!F1591</f>
        <v>0</v>
      </c>
      <c r="I1590" t="str">
        <f>IF('IGM Paste'!H1591=0,"-",'IGM Paste'!H1591)</f>
        <v>-</v>
      </c>
      <c r="J1590" t="str">
        <f>IF('IGM Paste'!I1591=0,"-",'IGM Paste'!I1591)</f>
        <v>-</v>
      </c>
      <c r="K1590" t="str">
        <f>IF('IGM Paste'!J1591=0,"-",'IGM Paste'!J1591)</f>
        <v>-</v>
      </c>
      <c r="L1590">
        <f>'IGM Paste'!K1591</f>
        <v>0</v>
      </c>
      <c r="M1590" s="20" t="str">
        <f>IF('IGM Paste'!R1591=0,"Flat",'IGM Paste'!R1591)</f>
        <v>Flat</v>
      </c>
      <c r="N1590" s="177">
        <f>'IGM Paste'!AH1591</f>
        <v>0</v>
      </c>
      <c r="O1590" s="403">
        <f>'IGM Paste'!O1591</f>
        <v>0</v>
      </c>
      <c r="P1590">
        <f>'IGM Paste'!BC1591</f>
        <v>0</v>
      </c>
    </row>
    <row r="1591" spans="1:16" x14ac:dyDescent="0.3">
      <c r="A1591" s="334">
        <f>'IGM Paste'!A1592</f>
        <v>0</v>
      </c>
      <c r="B1591">
        <f>'IGM Paste'!Y1592</f>
        <v>0</v>
      </c>
      <c r="C1591">
        <f>'IGM Paste'!C1592</f>
        <v>0</v>
      </c>
      <c r="D1591" s="4">
        <f>'IGM Paste'!D1592</f>
        <v>0</v>
      </c>
      <c r="E1591">
        <f>'IGM Paste'!E1592</f>
        <v>0</v>
      </c>
      <c r="F1591">
        <f>'IGM Paste'!AL1592</f>
        <v>0</v>
      </c>
      <c r="G1591" s="763">
        <f>'IGM Paste'!AB1592</f>
        <v>0</v>
      </c>
      <c r="H1591" s="5">
        <f>'IGM Paste'!F1592</f>
        <v>0</v>
      </c>
      <c r="I1591" t="str">
        <f>IF('IGM Paste'!H1592=0,"-",'IGM Paste'!H1592)</f>
        <v>-</v>
      </c>
      <c r="J1591" t="str">
        <f>IF('IGM Paste'!I1592=0,"-",'IGM Paste'!I1592)</f>
        <v>-</v>
      </c>
      <c r="K1591" t="str">
        <f>IF('IGM Paste'!J1592=0,"-",'IGM Paste'!J1592)</f>
        <v>-</v>
      </c>
      <c r="L1591">
        <f>'IGM Paste'!K1592</f>
        <v>0</v>
      </c>
      <c r="M1591" s="20" t="str">
        <f>IF('IGM Paste'!R1592=0,"Flat",'IGM Paste'!R1592)</f>
        <v>Flat</v>
      </c>
      <c r="N1591" s="177">
        <f>'IGM Paste'!AH1592</f>
        <v>0</v>
      </c>
      <c r="O1591" s="403">
        <f>'IGM Paste'!O1592</f>
        <v>0</v>
      </c>
      <c r="P1591">
        <f>'IGM Paste'!BC1592</f>
        <v>0</v>
      </c>
    </row>
    <row r="1592" spans="1:16" x14ac:dyDescent="0.3">
      <c r="A1592" s="334">
        <f>'IGM Paste'!A1593</f>
        <v>0</v>
      </c>
      <c r="B1592">
        <f>'IGM Paste'!Y1593</f>
        <v>0</v>
      </c>
      <c r="C1592">
        <f>'IGM Paste'!C1593</f>
        <v>0</v>
      </c>
      <c r="D1592" s="4">
        <f>'IGM Paste'!D1593</f>
        <v>0</v>
      </c>
      <c r="E1592">
        <f>'IGM Paste'!E1593</f>
        <v>0</v>
      </c>
      <c r="F1592">
        <f>'IGM Paste'!AL1593</f>
        <v>0</v>
      </c>
      <c r="G1592" s="763">
        <f>'IGM Paste'!AB1593</f>
        <v>0</v>
      </c>
      <c r="H1592" s="5">
        <f>'IGM Paste'!F1593</f>
        <v>0</v>
      </c>
      <c r="I1592" t="str">
        <f>IF('IGM Paste'!H1593=0,"-",'IGM Paste'!H1593)</f>
        <v>-</v>
      </c>
      <c r="J1592" t="str">
        <f>IF('IGM Paste'!I1593=0,"-",'IGM Paste'!I1593)</f>
        <v>-</v>
      </c>
      <c r="K1592" t="str">
        <f>IF('IGM Paste'!J1593=0,"-",'IGM Paste'!J1593)</f>
        <v>-</v>
      </c>
      <c r="L1592">
        <f>'IGM Paste'!K1593</f>
        <v>0</v>
      </c>
      <c r="M1592" s="20" t="str">
        <f>IF('IGM Paste'!R1593=0,"Flat",'IGM Paste'!R1593)</f>
        <v>Flat</v>
      </c>
      <c r="N1592" s="177">
        <f>'IGM Paste'!AH1593</f>
        <v>0</v>
      </c>
      <c r="O1592" s="403">
        <f>'IGM Paste'!O1593</f>
        <v>0</v>
      </c>
      <c r="P1592">
        <f>'IGM Paste'!BC1593</f>
        <v>0</v>
      </c>
    </row>
    <row r="1593" spans="1:16" x14ac:dyDescent="0.3">
      <c r="A1593" s="334">
        <f>'IGM Paste'!A1594</f>
        <v>0</v>
      </c>
      <c r="B1593">
        <f>'IGM Paste'!Y1594</f>
        <v>0</v>
      </c>
      <c r="C1593">
        <f>'IGM Paste'!C1594</f>
        <v>0</v>
      </c>
      <c r="D1593" s="4">
        <f>'IGM Paste'!D1594</f>
        <v>0</v>
      </c>
      <c r="E1593">
        <f>'IGM Paste'!E1594</f>
        <v>0</v>
      </c>
      <c r="F1593">
        <f>'IGM Paste'!AL1594</f>
        <v>0</v>
      </c>
      <c r="G1593" s="763">
        <f>'IGM Paste'!AB1594</f>
        <v>0</v>
      </c>
      <c r="H1593" s="5">
        <f>'IGM Paste'!F1594</f>
        <v>0</v>
      </c>
      <c r="I1593" t="str">
        <f>IF('IGM Paste'!H1594=0,"-",'IGM Paste'!H1594)</f>
        <v>-</v>
      </c>
      <c r="J1593" t="str">
        <f>IF('IGM Paste'!I1594=0,"-",'IGM Paste'!I1594)</f>
        <v>-</v>
      </c>
      <c r="K1593" t="str">
        <f>IF('IGM Paste'!J1594=0,"-",'IGM Paste'!J1594)</f>
        <v>-</v>
      </c>
      <c r="L1593">
        <f>'IGM Paste'!K1594</f>
        <v>0</v>
      </c>
      <c r="M1593" s="20" t="str">
        <f>IF('IGM Paste'!R1594=0,"Flat",'IGM Paste'!R1594)</f>
        <v>Flat</v>
      </c>
      <c r="N1593" s="177">
        <f>'IGM Paste'!AH1594</f>
        <v>0</v>
      </c>
      <c r="O1593" s="403">
        <f>'IGM Paste'!O1594</f>
        <v>0</v>
      </c>
      <c r="P1593">
        <f>'IGM Paste'!BC1594</f>
        <v>0</v>
      </c>
    </row>
    <row r="1594" spans="1:16" x14ac:dyDescent="0.3">
      <c r="A1594" s="334">
        <f>'IGM Paste'!A1595</f>
        <v>0</v>
      </c>
      <c r="B1594">
        <f>'IGM Paste'!Y1595</f>
        <v>0</v>
      </c>
      <c r="C1594">
        <f>'IGM Paste'!C1595</f>
        <v>0</v>
      </c>
      <c r="D1594" s="4">
        <f>'IGM Paste'!D1595</f>
        <v>0</v>
      </c>
      <c r="E1594">
        <f>'IGM Paste'!E1595</f>
        <v>0</v>
      </c>
      <c r="F1594">
        <f>'IGM Paste'!AL1595</f>
        <v>0</v>
      </c>
      <c r="G1594" s="763">
        <f>'IGM Paste'!AB1595</f>
        <v>0</v>
      </c>
      <c r="H1594" s="5">
        <f>'IGM Paste'!F1595</f>
        <v>0</v>
      </c>
      <c r="I1594" t="str">
        <f>IF('IGM Paste'!H1595=0,"-",'IGM Paste'!H1595)</f>
        <v>-</v>
      </c>
      <c r="J1594" t="str">
        <f>IF('IGM Paste'!I1595=0,"-",'IGM Paste'!I1595)</f>
        <v>-</v>
      </c>
      <c r="K1594" t="str">
        <f>IF('IGM Paste'!J1595=0,"-",'IGM Paste'!J1595)</f>
        <v>-</v>
      </c>
      <c r="L1594">
        <f>'IGM Paste'!K1595</f>
        <v>0</v>
      </c>
      <c r="M1594" s="20" t="str">
        <f>IF('IGM Paste'!R1595=0,"Flat",'IGM Paste'!R1595)</f>
        <v>Flat</v>
      </c>
      <c r="N1594" s="177">
        <f>'IGM Paste'!AH1595</f>
        <v>0</v>
      </c>
      <c r="O1594" s="403">
        <f>'IGM Paste'!O1595</f>
        <v>0</v>
      </c>
      <c r="P1594">
        <f>'IGM Paste'!BC1595</f>
        <v>0</v>
      </c>
    </row>
    <row r="1595" spans="1:16" x14ac:dyDescent="0.3">
      <c r="A1595" s="334">
        <f>'IGM Paste'!A1596</f>
        <v>0</v>
      </c>
      <c r="B1595">
        <f>'IGM Paste'!Y1596</f>
        <v>0</v>
      </c>
      <c r="C1595">
        <f>'IGM Paste'!C1596</f>
        <v>0</v>
      </c>
      <c r="D1595" s="4">
        <f>'IGM Paste'!D1596</f>
        <v>0</v>
      </c>
      <c r="E1595">
        <f>'IGM Paste'!E1596</f>
        <v>0</v>
      </c>
      <c r="F1595">
        <f>'IGM Paste'!AL1596</f>
        <v>0</v>
      </c>
      <c r="G1595" s="763">
        <f>'IGM Paste'!AB1596</f>
        <v>0</v>
      </c>
      <c r="H1595" s="5">
        <f>'IGM Paste'!F1596</f>
        <v>0</v>
      </c>
      <c r="I1595" t="str">
        <f>IF('IGM Paste'!H1596=0,"-",'IGM Paste'!H1596)</f>
        <v>-</v>
      </c>
      <c r="J1595" t="str">
        <f>IF('IGM Paste'!I1596=0,"-",'IGM Paste'!I1596)</f>
        <v>-</v>
      </c>
      <c r="K1595" t="str">
        <f>IF('IGM Paste'!J1596=0,"-",'IGM Paste'!J1596)</f>
        <v>-</v>
      </c>
      <c r="L1595">
        <f>'IGM Paste'!K1596</f>
        <v>0</v>
      </c>
      <c r="M1595" s="20" t="str">
        <f>IF('IGM Paste'!R1596=0,"Flat",'IGM Paste'!R1596)</f>
        <v>Flat</v>
      </c>
      <c r="N1595" s="177">
        <f>'IGM Paste'!AH1596</f>
        <v>0</v>
      </c>
      <c r="O1595" s="403">
        <f>'IGM Paste'!O1596</f>
        <v>0</v>
      </c>
      <c r="P1595">
        <f>'IGM Paste'!BC1596</f>
        <v>0</v>
      </c>
    </row>
    <row r="1596" spans="1:16" x14ac:dyDescent="0.3">
      <c r="A1596" s="334">
        <f>'IGM Paste'!A1597</f>
        <v>0</v>
      </c>
      <c r="B1596">
        <f>'IGM Paste'!Y1597</f>
        <v>0</v>
      </c>
      <c r="C1596">
        <f>'IGM Paste'!C1597</f>
        <v>0</v>
      </c>
      <c r="D1596" s="4">
        <f>'IGM Paste'!D1597</f>
        <v>0</v>
      </c>
      <c r="E1596">
        <f>'IGM Paste'!E1597</f>
        <v>0</v>
      </c>
      <c r="F1596">
        <f>'IGM Paste'!AL1597</f>
        <v>0</v>
      </c>
      <c r="G1596" s="763">
        <f>'IGM Paste'!AB1597</f>
        <v>0</v>
      </c>
      <c r="H1596" s="5">
        <f>'IGM Paste'!F1597</f>
        <v>0</v>
      </c>
      <c r="I1596" t="str">
        <f>IF('IGM Paste'!H1597=0,"-",'IGM Paste'!H1597)</f>
        <v>-</v>
      </c>
      <c r="J1596" t="str">
        <f>IF('IGM Paste'!I1597=0,"-",'IGM Paste'!I1597)</f>
        <v>-</v>
      </c>
      <c r="K1596" t="str">
        <f>IF('IGM Paste'!J1597=0,"-",'IGM Paste'!J1597)</f>
        <v>-</v>
      </c>
      <c r="L1596">
        <f>'IGM Paste'!K1597</f>
        <v>0</v>
      </c>
      <c r="M1596" s="20" t="str">
        <f>IF('IGM Paste'!R1597=0,"Flat",'IGM Paste'!R1597)</f>
        <v>Flat</v>
      </c>
      <c r="N1596" s="177">
        <f>'IGM Paste'!AH1597</f>
        <v>0</v>
      </c>
      <c r="O1596" s="403">
        <f>'IGM Paste'!O1597</f>
        <v>0</v>
      </c>
      <c r="P1596">
        <f>'IGM Paste'!BC1597</f>
        <v>0</v>
      </c>
    </row>
    <row r="1597" spans="1:16" x14ac:dyDescent="0.3">
      <c r="A1597" s="334">
        <f>'IGM Paste'!A1598</f>
        <v>0</v>
      </c>
      <c r="B1597">
        <f>'IGM Paste'!Y1598</f>
        <v>0</v>
      </c>
      <c r="C1597">
        <f>'IGM Paste'!C1598</f>
        <v>0</v>
      </c>
      <c r="D1597" s="4">
        <f>'IGM Paste'!D1598</f>
        <v>0</v>
      </c>
      <c r="E1597">
        <f>'IGM Paste'!E1598</f>
        <v>0</v>
      </c>
      <c r="F1597">
        <f>'IGM Paste'!AL1598</f>
        <v>0</v>
      </c>
      <c r="G1597" s="763">
        <f>'IGM Paste'!AB1598</f>
        <v>0</v>
      </c>
      <c r="H1597" s="5">
        <f>'IGM Paste'!F1598</f>
        <v>0</v>
      </c>
      <c r="I1597" t="str">
        <f>IF('IGM Paste'!H1598=0,"-",'IGM Paste'!H1598)</f>
        <v>-</v>
      </c>
      <c r="J1597" t="str">
        <f>IF('IGM Paste'!I1598=0,"-",'IGM Paste'!I1598)</f>
        <v>-</v>
      </c>
      <c r="K1597" t="str">
        <f>IF('IGM Paste'!J1598=0,"-",'IGM Paste'!J1598)</f>
        <v>-</v>
      </c>
      <c r="L1597">
        <f>'IGM Paste'!K1598</f>
        <v>0</v>
      </c>
      <c r="M1597" s="20" t="str">
        <f>IF('IGM Paste'!R1598=0,"Flat",'IGM Paste'!R1598)</f>
        <v>Flat</v>
      </c>
      <c r="N1597" s="177">
        <f>'IGM Paste'!AH1598</f>
        <v>0</v>
      </c>
      <c r="O1597" s="403">
        <f>'IGM Paste'!O1598</f>
        <v>0</v>
      </c>
      <c r="P1597">
        <f>'IGM Paste'!BC1598</f>
        <v>0</v>
      </c>
    </row>
    <row r="1598" spans="1:16" x14ac:dyDescent="0.3">
      <c r="A1598" s="334">
        <f>'IGM Paste'!A1599</f>
        <v>0</v>
      </c>
      <c r="B1598">
        <f>'IGM Paste'!Y1599</f>
        <v>0</v>
      </c>
      <c r="C1598">
        <f>'IGM Paste'!C1599</f>
        <v>0</v>
      </c>
      <c r="D1598" s="4">
        <f>'IGM Paste'!D1599</f>
        <v>0</v>
      </c>
      <c r="E1598">
        <f>'IGM Paste'!E1599</f>
        <v>0</v>
      </c>
      <c r="F1598">
        <f>'IGM Paste'!AL1599</f>
        <v>0</v>
      </c>
      <c r="G1598" s="763">
        <f>'IGM Paste'!AB1599</f>
        <v>0</v>
      </c>
      <c r="H1598" s="5">
        <f>'IGM Paste'!F1599</f>
        <v>0</v>
      </c>
      <c r="I1598" t="str">
        <f>IF('IGM Paste'!H1599=0,"-",'IGM Paste'!H1599)</f>
        <v>-</v>
      </c>
      <c r="J1598" t="str">
        <f>IF('IGM Paste'!I1599=0,"-",'IGM Paste'!I1599)</f>
        <v>-</v>
      </c>
      <c r="K1598" t="str">
        <f>IF('IGM Paste'!J1599=0,"-",'IGM Paste'!J1599)</f>
        <v>-</v>
      </c>
      <c r="L1598">
        <f>'IGM Paste'!K1599</f>
        <v>0</v>
      </c>
      <c r="M1598" s="20" t="str">
        <f>IF('IGM Paste'!R1599=0,"Flat",'IGM Paste'!R1599)</f>
        <v>Flat</v>
      </c>
      <c r="N1598" s="177">
        <f>'IGM Paste'!AH1599</f>
        <v>0</v>
      </c>
      <c r="O1598" s="403">
        <f>'IGM Paste'!O1599</f>
        <v>0</v>
      </c>
      <c r="P1598">
        <f>'IGM Paste'!BC1599</f>
        <v>0</v>
      </c>
    </row>
    <row r="1599" spans="1:16" x14ac:dyDescent="0.3">
      <c r="A1599" s="334">
        <f>'IGM Paste'!A1600</f>
        <v>0</v>
      </c>
      <c r="B1599">
        <f>'IGM Paste'!Y1600</f>
        <v>0</v>
      </c>
      <c r="C1599">
        <f>'IGM Paste'!C1600</f>
        <v>0</v>
      </c>
      <c r="D1599" s="4">
        <f>'IGM Paste'!D1600</f>
        <v>0</v>
      </c>
      <c r="E1599">
        <f>'IGM Paste'!E1600</f>
        <v>0</v>
      </c>
      <c r="F1599">
        <f>'IGM Paste'!AL1600</f>
        <v>0</v>
      </c>
      <c r="G1599" s="763">
        <f>'IGM Paste'!AB1600</f>
        <v>0</v>
      </c>
      <c r="H1599" s="5">
        <f>'IGM Paste'!F1600</f>
        <v>0</v>
      </c>
      <c r="I1599" t="str">
        <f>IF('IGM Paste'!H1600=0,"-",'IGM Paste'!H1600)</f>
        <v>-</v>
      </c>
      <c r="J1599" t="str">
        <f>IF('IGM Paste'!I1600=0,"-",'IGM Paste'!I1600)</f>
        <v>-</v>
      </c>
      <c r="K1599" t="str">
        <f>IF('IGM Paste'!J1600=0,"-",'IGM Paste'!J1600)</f>
        <v>-</v>
      </c>
      <c r="L1599">
        <f>'IGM Paste'!K1600</f>
        <v>0</v>
      </c>
      <c r="M1599" s="20" t="str">
        <f>IF('IGM Paste'!R1600=0,"Flat",'IGM Paste'!R1600)</f>
        <v>Flat</v>
      </c>
      <c r="N1599" s="177">
        <f>'IGM Paste'!AH1600</f>
        <v>0</v>
      </c>
      <c r="O1599" s="403">
        <f>'IGM Paste'!O1600</f>
        <v>0</v>
      </c>
      <c r="P1599">
        <f>'IGM Paste'!BC1600</f>
        <v>0</v>
      </c>
    </row>
    <row r="1600" spans="1:16" x14ac:dyDescent="0.3">
      <c r="A1600" s="334">
        <f>'IGM Paste'!A1601</f>
        <v>0</v>
      </c>
      <c r="B1600">
        <f>'IGM Paste'!Y1601</f>
        <v>0</v>
      </c>
      <c r="C1600">
        <f>'IGM Paste'!C1601</f>
        <v>0</v>
      </c>
      <c r="D1600" s="4">
        <f>'IGM Paste'!D1601</f>
        <v>0</v>
      </c>
      <c r="E1600">
        <f>'IGM Paste'!E1601</f>
        <v>0</v>
      </c>
      <c r="F1600">
        <f>'IGM Paste'!AL1601</f>
        <v>0</v>
      </c>
      <c r="G1600" s="763">
        <f>'IGM Paste'!AB1601</f>
        <v>0</v>
      </c>
      <c r="H1600" s="5">
        <f>'IGM Paste'!F1601</f>
        <v>0</v>
      </c>
      <c r="I1600" t="str">
        <f>IF('IGM Paste'!H1601=0,"-",'IGM Paste'!H1601)</f>
        <v>-</v>
      </c>
      <c r="J1600" t="str">
        <f>IF('IGM Paste'!I1601=0,"-",'IGM Paste'!I1601)</f>
        <v>-</v>
      </c>
      <c r="K1600" t="str">
        <f>IF('IGM Paste'!J1601=0,"-",'IGM Paste'!J1601)</f>
        <v>-</v>
      </c>
      <c r="L1600">
        <f>'IGM Paste'!K1601</f>
        <v>0</v>
      </c>
      <c r="M1600" s="20" t="str">
        <f>IF('IGM Paste'!R1601=0,"Flat",'IGM Paste'!R1601)</f>
        <v>Flat</v>
      </c>
      <c r="N1600" s="177">
        <f>'IGM Paste'!AH1601</f>
        <v>0</v>
      </c>
      <c r="O1600" s="403">
        <f>'IGM Paste'!O1601</f>
        <v>0</v>
      </c>
      <c r="P1600">
        <f>'IGM Paste'!BC1601</f>
        <v>0</v>
      </c>
    </row>
    <row r="1601" spans="1:16" x14ac:dyDescent="0.3">
      <c r="A1601" s="334">
        <f>'IGM Paste'!A1602</f>
        <v>0</v>
      </c>
      <c r="B1601">
        <f>'IGM Paste'!Y1602</f>
        <v>0</v>
      </c>
      <c r="C1601">
        <f>'IGM Paste'!C1602</f>
        <v>0</v>
      </c>
      <c r="D1601" s="4">
        <f>'IGM Paste'!D1602</f>
        <v>0</v>
      </c>
      <c r="E1601">
        <f>'IGM Paste'!E1602</f>
        <v>0</v>
      </c>
      <c r="F1601">
        <f>'IGM Paste'!AL1602</f>
        <v>0</v>
      </c>
      <c r="G1601" s="763">
        <f>'IGM Paste'!AB1602</f>
        <v>0</v>
      </c>
      <c r="H1601" s="5">
        <f>'IGM Paste'!F1602</f>
        <v>0</v>
      </c>
      <c r="I1601" t="str">
        <f>IF('IGM Paste'!H1602=0,"-",'IGM Paste'!H1602)</f>
        <v>-</v>
      </c>
      <c r="J1601" t="str">
        <f>IF('IGM Paste'!I1602=0,"-",'IGM Paste'!I1602)</f>
        <v>-</v>
      </c>
      <c r="K1601" t="str">
        <f>IF('IGM Paste'!J1602=0,"-",'IGM Paste'!J1602)</f>
        <v>-</v>
      </c>
      <c r="L1601">
        <f>'IGM Paste'!K1602</f>
        <v>0</v>
      </c>
      <c r="M1601" s="20" t="str">
        <f>IF('IGM Paste'!R1602=0,"Flat",'IGM Paste'!R1602)</f>
        <v>Flat</v>
      </c>
      <c r="N1601" s="177">
        <f>'IGM Paste'!AH1602</f>
        <v>0</v>
      </c>
      <c r="O1601" s="403">
        <f>'IGM Paste'!O1602</f>
        <v>0</v>
      </c>
      <c r="P1601">
        <f>'IGM Paste'!BC1602</f>
        <v>0</v>
      </c>
    </row>
    <row r="1602" spans="1:16" x14ac:dyDescent="0.3">
      <c r="A1602" s="334">
        <f>'IGM Paste'!A1603</f>
        <v>0</v>
      </c>
      <c r="B1602">
        <f>'IGM Paste'!Y1603</f>
        <v>0</v>
      </c>
      <c r="C1602">
        <f>'IGM Paste'!C1603</f>
        <v>0</v>
      </c>
      <c r="D1602" s="4">
        <f>'IGM Paste'!D1603</f>
        <v>0</v>
      </c>
      <c r="E1602">
        <f>'IGM Paste'!E1603</f>
        <v>0</v>
      </c>
      <c r="F1602">
        <f>'IGM Paste'!AL1603</f>
        <v>0</v>
      </c>
      <c r="G1602" s="763">
        <f>'IGM Paste'!AB1603</f>
        <v>0</v>
      </c>
      <c r="H1602" s="5">
        <f>'IGM Paste'!F1603</f>
        <v>0</v>
      </c>
      <c r="I1602" t="str">
        <f>IF('IGM Paste'!H1603=0,"-",'IGM Paste'!H1603)</f>
        <v>-</v>
      </c>
      <c r="J1602" t="str">
        <f>IF('IGM Paste'!I1603=0,"-",'IGM Paste'!I1603)</f>
        <v>-</v>
      </c>
      <c r="K1602" t="str">
        <f>IF('IGM Paste'!J1603=0,"-",'IGM Paste'!J1603)</f>
        <v>-</v>
      </c>
      <c r="L1602">
        <f>'IGM Paste'!K1603</f>
        <v>0</v>
      </c>
      <c r="M1602" s="20" t="str">
        <f>IF('IGM Paste'!R1603=0,"Flat",'IGM Paste'!R1603)</f>
        <v>Flat</v>
      </c>
      <c r="N1602" s="177">
        <f>'IGM Paste'!AH1603</f>
        <v>0</v>
      </c>
      <c r="O1602" s="403">
        <f>'IGM Paste'!O1603</f>
        <v>0</v>
      </c>
      <c r="P1602">
        <f>'IGM Paste'!BC1603</f>
        <v>0</v>
      </c>
    </row>
    <row r="1603" spans="1:16" x14ac:dyDescent="0.3">
      <c r="A1603" s="334">
        <f>'IGM Paste'!A1604</f>
        <v>0</v>
      </c>
      <c r="B1603">
        <f>'IGM Paste'!Y1604</f>
        <v>0</v>
      </c>
      <c r="C1603">
        <f>'IGM Paste'!C1604</f>
        <v>0</v>
      </c>
      <c r="D1603" s="4">
        <f>'IGM Paste'!D1604</f>
        <v>0</v>
      </c>
      <c r="E1603">
        <f>'IGM Paste'!E1604</f>
        <v>0</v>
      </c>
      <c r="F1603">
        <f>'IGM Paste'!AL1604</f>
        <v>0</v>
      </c>
      <c r="G1603" s="763">
        <f>'IGM Paste'!AB1604</f>
        <v>0</v>
      </c>
      <c r="H1603" s="5">
        <f>'IGM Paste'!F1604</f>
        <v>0</v>
      </c>
      <c r="I1603" t="str">
        <f>IF('IGM Paste'!H1604=0,"-",'IGM Paste'!H1604)</f>
        <v>-</v>
      </c>
      <c r="J1603" t="str">
        <f>IF('IGM Paste'!I1604=0,"-",'IGM Paste'!I1604)</f>
        <v>-</v>
      </c>
      <c r="K1603" t="str">
        <f>IF('IGM Paste'!J1604=0,"-",'IGM Paste'!J1604)</f>
        <v>-</v>
      </c>
      <c r="L1603">
        <f>'IGM Paste'!K1604</f>
        <v>0</v>
      </c>
      <c r="M1603" s="20" t="str">
        <f>IF('IGM Paste'!R1604=0,"Flat",'IGM Paste'!R1604)</f>
        <v>Flat</v>
      </c>
      <c r="N1603" s="177">
        <f>'IGM Paste'!AH1604</f>
        <v>0</v>
      </c>
      <c r="O1603" s="403">
        <f>'IGM Paste'!O1604</f>
        <v>0</v>
      </c>
      <c r="P1603">
        <f>'IGM Paste'!BC1604</f>
        <v>0</v>
      </c>
    </row>
    <row r="1604" spans="1:16" x14ac:dyDescent="0.3">
      <c r="A1604" s="334">
        <f>'IGM Paste'!A1605</f>
        <v>0</v>
      </c>
      <c r="B1604">
        <f>'IGM Paste'!Y1605</f>
        <v>0</v>
      </c>
      <c r="C1604">
        <f>'IGM Paste'!C1605</f>
        <v>0</v>
      </c>
      <c r="D1604" s="4">
        <f>'IGM Paste'!D1605</f>
        <v>0</v>
      </c>
      <c r="E1604">
        <f>'IGM Paste'!E1605</f>
        <v>0</v>
      </c>
      <c r="F1604">
        <f>'IGM Paste'!AL1605</f>
        <v>0</v>
      </c>
      <c r="G1604" s="763">
        <f>'IGM Paste'!AB1605</f>
        <v>0</v>
      </c>
      <c r="H1604" s="5">
        <f>'IGM Paste'!F1605</f>
        <v>0</v>
      </c>
      <c r="I1604" t="str">
        <f>IF('IGM Paste'!H1605=0,"-",'IGM Paste'!H1605)</f>
        <v>-</v>
      </c>
      <c r="J1604" t="str">
        <f>IF('IGM Paste'!I1605=0,"-",'IGM Paste'!I1605)</f>
        <v>-</v>
      </c>
      <c r="K1604" t="str">
        <f>IF('IGM Paste'!J1605=0,"-",'IGM Paste'!J1605)</f>
        <v>-</v>
      </c>
      <c r="L1604">
        <f>'IGM Paste'!K1605</f>
        <v>0</v>
      </c>
      <c r="M1604" s="20" t="str">
        <f>IF('IGM Paste'!R1605=0,"Flat",'IGM Paste'!R1605)</f>
        <v>Flat</v>
      </c>
      <c r="N1604" s="177">
        <f>'IGM Paste'!AH1605</f>
        <v>0</v>
      </c>
      <c r="O1604" s="403">
        <f>'IGM Paste'!O1605</f>
        <v>0</v>
      </c>
      <c r="P1604">
        <f>'IGM Paste'!BC1605</f>
        <v>0</v>
      </c>
    </row>
    <row r="1605" spans="1:16" x14ac:dyDescent="0.3">
      <c r="A1605" s="334">
        <f>'IGM Paste'!A1606</f>
        <v>0</v>
      </c>
      <c r="B1605">
        <f>'IGM Paste'!Y1606</f>
        <v>0</v>
      </c>
      <c r="C1605">
        <f>'IGM Paste'!C1606</f>
        <v>0</v>
      </c>
      <c r="D1605" s="4">
        <f>'IGM Paste'!D1606</f>
        <v>0</v>
      </c>
      <c r="E1605">
        <f>'IGM Paste'!E1606</f>
        <v>0</v>
      </c>
      <c r="F1605">
        <f>'IGM Paste'!AL1606</f>
        <v>0</v>
      </c>
      <c r="G1605" s="763">
        <f>'IGM Paste'!AB1606</f>
        <v>0</v>
      </c>
      <c r="H1605" s="5">
        <f>'IGM Paste'!F1606</f>
        <v>0</v>
      </c>
      <c r="I1605" t="str">
        <f>IF('IGM Paste'!H1606=0,"-",'IGM Paste'!H1606)</f>
        <v>-</v>
      </c>
      <c r="J1605" t="str">
        <f>IF('IGM Paste'!I1606=0,"-",'IGM Paste'!I1606)</f>
        <v>-</v>
      </c>
      <c r="K1605" t="str">
        <f>IF('IGM Paste'!J1606=0,"-",'IGM Paste'!J1606)</f>
        <v>-</v>
      </c>
      <c r="L1605">
        <f>'IGM Paste'!K1606</f>
        <v>0</v>
      </c>
      <c r="M1605" s="20" t="str">
        <f>IF('IGM Paste'!R1606=0,"Flat",'IGM Paste'!R1606)</f>
        <v>Flat</v>
      </c>
      <c r="N1605" s="177">
        <f>'IGM Paste'!AH1606</f>
        <v>0</v>
      </c>
      <c r="O1605" s="403">
        <f>'IGM Paste'!O1606</f>
        <v>0</v>
      </c>
      <c r="P1605">
        <f>'IGM Paste'!BC1606</f>
        <v>0</v>
      </c>
    </row>
    <row r="1606" spans="1:16" x14ac:dyDescent="0.3">
      <c r="A1606" s="334">
        <f>'IGM Paste'!A1607</f>
        <v>0</v>
      </c>
      <c r="B1606">
        <f>'IGM Paste'!Y1607</f>
        <v>0</v>
      </c>
      <c r="C1606">
        <f>'IGM Paste'!C1607</f>
        <v>0</v>
      </c>
      <c r="D1606" s="4">
        <f>'IGM Paste'!D1607</f>
        <v>0</v>
      </c>
      <c r="E1606">
        <f>'IGM Paste'!E1607</f>
        <v>0</v>
      </c>
      <c r="F1606">
        <f>'IGM Paste'!AL1607</f>
        <v>0</v>
      </c>
      <c r="G1606" s="763">
        <f>'IGM Paste'!AB1607</f>
        <v>0</v>
      </c>
      <c r="H1606" s="5">
        <f>'IGM Paste'!F1607</f>
        <v>0</v>
      </c>
      <c r="I1606" t="str">
        <f>IF('IGM Paste'!H1607=0,"-",'IGM Paste'!H1607)</f>
        <v>-</v>
      </c>
      <c r="J1606" t="str">
        <f>IF('IGM Paste'!I1607=0,"-",'IGM Paste'!I1607)</f>
        <v>-</v>
      </c>
      <c r="K1606" t="str">
        <f>IF('IGM Paste'!J1607=0,"-",'IGM Paste'!J1607)</f>
        <v>-</v>
      </c>
      <c r="L1606">
        <f>'IGM Paste'!K1607</f>
        <v>0</v>
      </c>
      <c r="M1606" s="20" t="str">
        <f>IF('IGM Paste'!R1607=0,"Flat",'IGM Paste'!R1607)</f>
        <v>Flat</v>
      </c>
      <c r="N1606" s="177">
        <f>'IGM Paste'!AH1607</f>
        <v>0</v>
      </c>
      <c r="O1606" s="403">
        <f>'IGM Paste'!O1607</f>
        <v>0</v>
      </c>
      <c r="P1606">
        <f>'IGM Paste'!BC1607</f>
        <v>0</v>
      </c>
    </row>
    <row r="1607" spans="1:16" x14ac:dyDescent="0.3">
      <c r="A1607" s="334">
        <f>'IGM Paste'!A1608</f>
        <v>0</v>
      </c>
      <c r="B1607">
        <f>'IGM Paste'!Y1608</f>
        <v>0</v>
      </c>
      <c r="C1607">
        <f>'IGM Paste'!C1608</f>
        <v>0</v>
      </c>
      <c r="D1607" s="4">
        <f>'IGM Paste'!D1608</f>
        <v>0</v>
      </c>
      <c r="E1607">
        <f>'IGM Paste'!E1608</f>
        <v>0</v>
      </c>
      <c r="F1607">
        <f>'IGM Paste'!AL1608</f>
        <v>0</v>
      </c>
      <c r="G1607" s="763">
        <f>'IGM Paste'!AB1608</f>
        <v>0</v>
      </c>
      <c r="H1607" s="5">
        <f>'IGM Paste'!F1608</f>
        <v>0</v>
      </c>
      <c r="I1607" t="str">
        <f>IF('IGM Paste'!H1608=0,"-",'IGM Paste'!H1608)</f>
        <v>-</v>
      </c>
      <c r="J1607" t="str">
        <f>IF('IGM Paste'!I1608=0,"-",'IGM Paste'!I1608)</f>
        <v>-</v>
      </c>
      <c r="K1607" t="str">
        <f>IF('IGM Paste'!J1608=0,"-",'IGM Paste'!J1608)</f>
        <v>-</v>
      </c>
      <c r="L1607">
        <f>'IGM Paste'!K1608</f>
        <v>0</v>
      </c>
      <c r="M1607" s="20" t="str">
        <f>IF('IGM Paste'!R1608=0,"Flat",'IGM Paste'!R1608)</f>
        <v>Flat</v>
      </c>
      <c r="N1607" s="177">
        <f>'IGM Paste'!AH1608</f>
        <v>0</v>
      </c>
      <c r="O1607" s="403">
        <f>'IGM Paste'!O1608</f>
        <v>0</v>
      </c>
      <c r="P1607">
        <f>'IGM Paste'!BC1608</f>
        <v>0</v>
      </c>
    </row>
    <row r="1608" spans="1:16" x14ac:dyDescent="0.3">
      <c r="A1608" s="334">
        <f>'IGM Paste'!A1609</f>
        <v>0</v>
      </c>
      <c r="B1608">
        <f>'IGM Paste'!Y1609</f>
        <v>0</v>
      </c>
      <c r="C1608">
        <f>'IGM Paste'!C1609</f>
        <v>0</v>
      </c>
      <c r="D1608" s="4">
        <f>'IGM Paste'!D1609</f>
        <v>0</v>
      </c>
      <c r="E1608">
        <f>'IGM Paste'!E1609</f>
        <v>0</v>
      </c>
      <c r="F1608">
        <f>'IGM Paste'!AL1609</f>
        <v>0</v>
      </c>
      <c r="G1608" s="763">
        <f>'IGM Paste'!AB1609</f>
        <v>0</v>
      </c>
      <c r="H1608" s="5">
        <f>'IGM Paste'!F1609</f>
        <v>0</v>
      </c>
      <c r="I1608" t="str">
        <f>IF('IGM Paste'!H1609=0,"-",'IGM Paste'!H1609)</f>
        <v>-</v>
      </c>
      <c r="J1608" t="str">
        <f>IF('IGM Paste'!I1609=0,"-",'IGM Paste'!I1609)</f>
        <v>-</v>
      </c>
      <c r="K1608" t="str">
        <f>IF('IGM Paste'!J1609=0,"-",'IGM Paste'!J1609)</f>
        <v>-</v>
      </c>
      <c r="L1608">
        <f>'IGM Paste'!K1609</f>
        <v>0</v>
      </c>
      <c r="M1608" s="20" t="str">
        <f>IF('IGM Paste'!R1609=0,"Flat",'IGM Paste'!R1609)</f>
        <v>Flat</v>
      </c>
      <c r="N1608" s="177">
        <f>'IGM Paste'!AH1609</f>
        <v>0</v>
      </c>
      <c r="O1608" s="403">
        <f>'IGM Paste'!O1609</f>
        <v>0</v>
      </c>
      <c r="P1608">
        <f>'IGM Paste'!BC1609</f>
        <v>0</v>
      </c>
    </row>
    <row r="1609" spans="1:16" x14ac:dyDescent="0.3">
      <c r="A1609" s="334">
        <f>'IGM Paste'!A1610</f>
        <v>0</v>
      </c>
      <c r="B1609">
        <f>'IGM Paste'!Y1610</f>
        <v>0</v>
      </c>
      <c r="C1609">
        <f>'IGM Paste'!C1610</f>
        <v>0</v>
      </c>
      <c r="D1609" s="4">
        <f>'IGM Paste'!D1610</f>
        <v>0</v>
      </c>
      <c r="E1609">
        <f>'IGM Paste'!E1610</f>
        <v>0</v>
      </c>
      <c r="F1609">
        <f>'IGM Paste'!AL1610</f>
        <v>0</v>
      </c>
      <c r="G1609" s="763">
        <f>'IGM Paste'!AB1610</f>
        <v>0</v>
      </c>
      <c r="H1609" s="5">
        <f>'IGM Paste'!F1610</f>
        <v>0</v>
      </c>
      <c r="I1609" t="str">
        <f>IF('IGM Paste'!H1610=0,"-",'IGM Paste'!H1610)</f>
        <v>-</v>
      </c>
      <c r="J1609" t="str">
        <f>IF('IGM Paste'!I1610=0,"-",'IGM Paste'!I1610)</f>
        <v>-</v>
      </c>
      <c r="K1609" t="str">
        <f>IF('IGM Paste'!J1610=0,"-",'IGM Paste'!J1610)</f>
        <v>-</v>
      </c>
      <c r="L1609">
        <f>'IGM Paste'!K1610</f>
        <v>0</v>
      </c>
      <c r="M1609" s="20" t="str">
        <f>IF('IGM Paste'!R1610=0,"Flat",'IGM Paste'!R1610)</f>
        <v>Flat</v>
      </c>
      <c r="N1609" s="177">
        <f>'IGM Paste'!AH1610</f>
        <v>0</v>
      </c>
      <c r="O1609" s="403">
        <f>'IGM Paste'!O1610</f>
        <v>0</v>
      </c>
      <c r="P1609">
        <f>'IGM Paste'!BC1610</f>
        <v>0</v>
      </c>
    </row>
    <row r="1610" spans="1:16" x14ac:dyDescent="0.3">
      <c r="A1610" s="334">
        <f>'IGM Paste'!A1611</f>
        <v>0</v>
      </c>
      <c r="B1610">
        <f>'IGM Paste'!Y1611</f>
        <v>0</v>
      </c>
      <c r="C1610">
        <f>'IGM Paste'!C1611</f>
        <v>0</v>
      </c>
      <c r="D1610" s="4">
        <f>'IGM Paste'!D1611</f>
        <v>0</v>
      </c>
      <c r="E1610">
        <f>'IGM Paste'!E1611</f>
        <v>0</v>
      </c>
      <c r="F1610">
        <f>'IGM Paste'!AL1611</f>
        <v>0</v>
      </c>
      <c r="G1610" s="763">
        <f>'IGM Paste'!AB1611</f>
        <v>0</v>
      </c>
      <c r="H1610" s="5">
        <f>'IGM Paste'!F1611</f>
        <v>0</v>
      </c>
      <c r="I1610" t="str">
        <f>IF('IGM Paste'!H1611=0,"-",'IGM Paste'!H1611)</f>
        <v>-</v>
      </c>
      <c r="J1610" t="str">
        <f>IF('IGM Paste'!I1611=0,"-",'IGM Paste'!I1611)</f>
        <v>-</v>
      </c>
      <c r="K1610" t="str">
        <f>IF('IGM Paste'!J1611=0,"-",'IGM Paste'!J1611)</f>
        <v>-</v>
      </c>
      <c r="L1610">
        <f>'IGM Paste'!K1611</f>
        <v>0</v>
      </c>
      <c r="M1610" s="20" t="str">
        <f>IF('IGM Paste'!R1611=0,"Flat",'IGM Paste'!R1611)</f>
        <v>Flat</v>
      </c>
      <c r="N1610" s="177">
        <f>'IGM Paste'!AH1611</f>
        <v>0</v>
      </c>
      <c r="O1610" s="403">
        <f>'IGM Paste'!O1611</f>
        <v>0</v>
      </c>
      <c r="P1610">
        <f>'IGM Paste'!BC1611</f>
        <v>0</v>
      </c>
    </row>
    <row r="1611" spans="1:16" x14ac:dyDescent="0.3">
      <c r="A1611" s="334">
        <f>'IGM Paste'!A1612</f>
        <v>0</v>
      </c>
      <c r="B1611">
        <f>'IGM Paste'!Y1612</f>
        <v>0</v>
      </c>
      <c r="C1611">
        <f>'IGM Paste'!C1612</f>
        <v>0</v>
      </c>
      <c r="D1611" s="4">
        <f>'IGM Paste'!D1612</f>
        <v>0</v>
      </c>
      <c r="E1611">
        <f>'IGM Paste'!E1612</f>
        <v>0</v>
      </c>
      <c r="F1611">
        <f>'IGM Paste'!AL1612</f>
        <v>0</v>
      </c>
      <c r="G1611" s="763">
        <f>'IGM Paste'!AB1612</f>
        <v>0</v>
      </c>
      <c r="H1611" s="5">
        <f>'IGM Paste'!F1612</f>
        <v>0</v>
      </c>
      <c r="I1611" t="str">
        <f>IF('IGM Paste'!H1612=0,"-",'IGM Paste'!H1612)</f>
        <v>-</v>
      </c>
      <c r="J1611" t="str">
        <f>IF('IGM Paste'!I1612=0,"-",'IGM Paste'!I1612)</f>
        <v>-</v>
      </c>
      <c r="K1611" t="str">
        <f>IF('IGM Paste'!J1612=0,"-",'IGM Paste'!J1612)</f>
        <v>-</v>
      </c>
      <c r="L1611">
        <f>'IGM Paste'!K1612</f>
        <v>0</v>
      </c>
      <c r="M1611" s="20" t="str">
        <f>IF('IGM Paste'!R1612=0,"Flat",'IGM Paste'!R1612)</f>
        <v>Flat</v>
      </c>
      <c r="N1611" s="177">
        <f>'IGM Paste'!AH1612</f>
        <v>0</v>
      </c>
      <c r="O1611" s="403">
        <f>'IGM Paste'!O1612</f>
        <v>0</v>
      </c>
      <c r="P1611">
        <f>'IGM Paste'!BC1612</f>
        <v>0</v>
      </c>
    </row>
    <row r="1612" spans="1:16" x14ac:dyDescent="0.3">
      <c r="A1612" s="334">
        <f>'IGM Paste'!A1613</f>
        <v>0</v>
      </c>
      <c r="B1612">
        <f>'IGM Paste'!Y1613</f>
        <v>0</v>
      </c>
      <c r="C1612">
        <f>'IGM Paste'!C1613</f>
        <v>0</v>
      </c>
      <c r="D1612" s="4">
        <f>'IGM Paste'!D1613</f>
        <v>0</v>
      </c>
      <c r="E1612">
        <f>'IGM Paste'!E1613</f>
        <v>0</v>
      </c>
      <c r="F1612">
        <f>'IGM Paste'!AL1613</f>
        <v>0</v>
      </c>
      <c r="G1612" s="763">
        <f>'IGM Paste'!AB1613</f>
        <v>0</v>
      </c>
      <c r="H1612" s="5">
        <f>'IGM Paste'!F1613</f>
        <v>0</v>
      </c>
      <c r="I1612" t="str">
        <f>IF('IGM Paste'!H1613=0,"-",'IGM Paste'!H1613)</f>
        <v>-</v>
      </c>
      <c r="J1612" t="str">
        <f>IF('IGM Paste'!I1613=0,"-",'IGM Paste'!I1613)</f>
        <v>-</v>
      </c>
      <c r="K1612" t="str">
        <f>IF('IGM Paste'!J1613=0,"-",'IGM Paste'!J1613)</f>
        <v>-</v>
      </c>
      <c r="L1612">
        <f>'IGM Paste'!K1613</f>
        <v>0</v>
      </c>
      <c r="M1612" s="20" t="str">
        <f>IF('IGM Paste'!R1613=0,"Flat",'IGM Paste'!R1613)</f>
        <v>Flat</v>
      </c>
      <c r="N1612" s="177">
        <f>'IGM Paste'!AH1613</f>
        <v>0</v>
      </c>
      <c r="O1612" s="403">
        <f>'IGM Paste'!O1613</f>
        <v>0</v>
      </c>
      <c r="P1612">
        <f>'IGM Paste'!BC1613</f>
        <v>0</v>
      </c>
    </row>
    <row r="1613" spans="1:16" x14ac:dyDescent="0.3">
      <c r="A1613" s="334">
        <f>'IGM Paste'!A1614</f>
        <v>0</v>
      </c>
      <c r="B1613">
        <f>'IGM Paste'!Y1614</f>
        <v>0</v>
      </c>
      <c r="C1613">
        <f>'IGM Paste'!C1614</f>
        <v>0</v>
      </c>
      <c r="D1613" s="4">
        <f>'IGM Paste'!D1614</f>
        <v>0</v>
      </c>
      <c r="E1613">
        <f>'IGM Paste'!E1614</f>
        <v>0</v>
      </c>
      <c r="F1613">
        <f>'IGM Paste'!AL1614</f>
        <v>0</v>
      </c>
      <c r="G1613" s="763">
        <f>'IGM Paste'!AB1614</f>
        <v>0</v>
      </c>
      <c r="H1613" s="5">
        <f>'IGM Paste'!F1614</f>
        <v>0</v>
      </c>
      <c r="I1613" t="str">
        <f>IF('IGM Paste'!H1614=0,"-",'IGM Paste'!H1614)</f>
        <v>-</v>
      </c>
      <c r="J1613" t="str">
        <f>IF('IGM Paste'!I1614=0,"-",'IGM Paste'!I1614)</f>
        <v>-</v>
      </c>
      <c r="K1613" t="str">
        <f>IF('IGM Paste'!J1614=0,"-",'IGM Paste'!J1614)</f>
        <v>-</v>
      </c>
      <c r="L1613">
        <f>'IGM Paste'!K1614</f>
        <v>0</v>
      </c>
      <c r="M1613" s="20" t="str">
        <f>IF('IGM Paste'!R1614=0,"Flat",'IGM Paste'!R1614)</f>
        <v>Flat</v>
      </c>
      <c r="N1613" s="177">
        <f>'IGM Paste'!AH1614</f>
        <v>0</v>
      </c>
      <c r="O1613" s="403">
        <f>'IGM Paste'!O1614</f>
        <v>0</v>
      </c>
      <c r="P1613">
        <f>'IGM Paste'!BC1614</f>
        <v>0</v>
      </c>
    </row>
    <row r="1614" spans="1:16" x14ac:dyDescent="0.3">
      <c r="A1614" s="334">
        <f>'IGM Paste'!A1615</f>
        <v>0</v>
      </c>
      <c r="B1614">
        <f>'IGM Paste'!Y1615</f>
        <v>0</v>
      </c>
      <c r="C1614">
        <f>'IGM Paste'!C1615</f>
        <v>0</v>
      </c>
      <c r="D1614" s="4">
        <f>'IGM Paste'!D1615</f>
        <v>0</v>
      </c>
      <c r="E1614">
        <f>'IGM Paste'!E1615</f>
        <v>0</v>
      </c>
      <c r="F1614">
        <f>'IGM Paste'!AL1615</f>
        <v>0</v>
      </c>
      <c r="G1614" s="763">
        <f>'IGM Paste'!AB1615</f>
        <v>0</v>
      </c>
      <c r="H1614" s="5">
        <f>'IGM Paste'!F1615</f>
        <v>0</v>
      </c>
      <c r="I1614" t="str">
        <f>IF('IGM Paste'!H1615=0,"-",'IGM Paste'!H1615)</f>
        <v>-</v>
      </c>
      <c r="J1614" t="str">
        <f>IF('IGM Paste'!I1615=0,"-",'IGM Paste'!I1615)</f>
        <v>-</v>
      </c>
      <c r="K1614" t="str">
        <f>IF('IGM Paste'!J1615=0,"-",'IGM Paste'!J1615)</f>
        <v>-</v>
      </c>
      <c r="L1614">
        <f>'IGM Paste'!K1615</f>
        <v>0</v>
      </c>
      <c r="M1614" s="20" t="str">
        <f>IF('IGM Paste'!R1615=0,"Flat",'IGM Paste'!R1615)</f>
        <v>Flat</v>
      </c>
      <c r="N1614" s="177">
        <f>'IGM Paste'!AH1615</f>
        <v>0</v>
      </c>
      <c r="O1614" s="403">
        <f>'IGM Paste'!O1615</f>
        <v>0</v>
      </c>
      <c r="P1614">
        <f>'IGM Paste'!BC1615</f>
        <v>0</v>
      </c>
    </row>
    <row r="1615" spans="1:16" x14ac:dyDescent="0.3">
      <c r="A1615" s="334">
        <f>'IGM Paste'!A1616</f>
        <v>0</v>
      </c>
      <c r="B1615">
        <f>'IGM Paste'!Y1616</f>
        <v>0</v>
      </c>
      <c r="C1615">
        <f>'IGM Paste'!C1616</f>
        <v>0</v>
      </c>
      <c r="D1615" s="4">
        <f>'IGM Paste'!D1616</f>
        <v>0</v>
      </c>
      <c r="E1615">
        <f>'IGM Paste'!E1616</f>
        <v>0</v>
      </c>
      <c r="F1615">
        <f>'IGM Paste'!AL1616</f>
        <v>0</v>
      </c>
      <c r="G1615" s="763">
        <f>'IGM Paste'!AB1616</f>
        <v>0</v>
      </c>
      <c r="H1615" s="5">
        <f>'IGM Paste'!F1616</f>
        <v>0</v>
      </c>
      <c r="I1615" t="str">
        <f>IF('IGM Paste'!H1616=0,"-",'IGM Paste'!H1616)</f>
        <v>-</v>
      </c>
      <c r="J1615" t="str">
        <f>IF('IGM Paste'!I1616=0,"-",'IGM Paste'!I1616)</f>
        <v>-</v>
      </c>
      <c r="K1615" t="str">
        <f>IF('IGM Paste'!J1616=0,"-",'IGM Paste'!J1616)</f>
        <v>-</v>
      </c>
      <c r="L1615">
        <f>'IGM Paste'!K1616</f>
        <v>0</v>
      </c>
      <c r="M1615" s="20" t="str">
        <f>IF('IGM Paste'!R1616=0,"Flat",'IGM Paste'!R1616)</f>
        <v>Flat</v>
      </c>
      <c r="N1615" s="177">
        <f>'IGM Paste'!AH1616</f>
        <v>0</v>
      </c>
      <c r="O1615" s="403">
        <f>'IGM Paste'!O1616</f>
        <v>0</v>
      </c>
      <c r="P1615">
        <f>'IGM Paste'!BC1616</f>
        <v>0</v>
      </c>
    </row>
    <row r="1616" spans="1:16" x14ac:dyDescent="0.3">
      <c r="A1616" s="334">
        <f>'IGM Paste'!A1617</f>
        <v>0</v>
      </c>
      <c r="B1616">
        <f>'IGM Paste'!Y1617</f>
        <v>0</v>
      </c>
      <c r="C1616">
        <f>'IGM Paste'!C1617</f>
        <v>0</v>
      </c>
      <c r="D1616" s="4">
        <f>'IGM Paste'!D1617</f>
        <v>0</v>
      </c>
      <c r="E1616">
        <f>'IGM Paste'!E1617</f>
        <v>0</v>
      </c>
      <c r="F1616">
        <f>'IGM Paste'!AL1617</f>
        <v>0</v>
      </c>
      <c r="G1616" s="763">
        <f>'IGM Paste'!AB1617</f>
        <v>0</v>
      </c>
      <c r="H1616" s="5">
        <f>'IGM Paste'!F1617</f>
        <v>0</v>
      </c>
      <c r="I1616" t="str">
        <f>IF('IGM Paste'!H1617=0,"-",'IGM Paste'!H1617)</f>
        <v>-</v>
      </c>
      <c r="J1616" t="str">
        <f>IF('IGM Paste'!I1617=0,"-",'IGM Paste'!I1617)</f>
        <v>-</v>
      </c>
      <c r="K1616" t="str">
        <f>IF('IGM Paste'!J1617=0,"-",'IGM Paste'!J1617)</f>
        <v>-</v>
      </c>
      <c r="L1616">
        <f>'IGM Paste'!K1617</f>
        <v>0</v>
      </c>
      <c r="M1616" s="20" t="str">
        <f>IF('IGM Paste'!R1617=0,"Flat",'IGM Paste'!R1617)</f>
        <v>Flat</v>
      </c>
      <c r="N1616" s="177">
        <f>'IGM Paste'!AH1617</f>
        <v>0</v>
      </c>
      <c r="O1616" s="403">
        <f>'IGM Paste'!O1617</f>
        <v>0</v>
      </c>
      <c r="P1616">
        <f>'IGM Paste'!BC1617</f>
        <v>0</v>
      </c>
    </row>
    <row r="1617" spans="1:16" x14ac:dyDescent="0.3">
      <c r="A1617" s="334">
        <f>'IGM Paste'!A1618</f>
        <v>0</v>
      </c>
      <c r="B1617">
        <f>'IGM Paste'!Y1618</f>
        <v>0</v>
      </c>
      <c r="C1617">
        <f>'IGM Paste'!C1618</f>
        <v>0</v>
      </c>
      <c r="D1617" s="4">
        <f>'IGM Paste'!D1618</f>
        <v>0</v>
      </c>
      <c r="E1617">
        <f>'IGM Paste'!E1618</f>
        <v>0</v>
      </c>
      <c r="F1617">
        <f>'IGM Paste'!AL1618</f>
        <v>0</v>
      </c>
      <c r="G1617" s="763">
        <f>'IGM Paste'!AB1618</f>
        <v>0</v>
      </c>
      <c r="H1617" s="5">
        <f>'IGM Paste'!F1618</f>
        <v>0</v>
      </c>
      <c r="I1617" t="str">
        <f>IF('IGM Paste'!H1618=0,"-",'IGM Paste'!H1618)</f>
        <v>-</v>
      </c>
      <c r="J1617" t="str">
        <f>IF('IGM Paste'!I1618=0,"-",'IGM Paste'!I1618)</f>
        <v>-</v>
      </c>
      <c r="K1617" t="str">
        <f>IF('IGM Paste'!J1618=0,"-",'IGM Paste'!J1618)</f>
        <v>-</v>
      </c>
      <c r="L1617">
        <f>'IGM Paste'!K1618</f>
        <v>0</v>
      </c>
      <c r="M1617" s="20" t="str">
        <f>IF('IGM Paste'!R1618=0,"Flat",'IGM Paste'!R1618)</f>
        <v>Flat</v>
      </c>
      <c r="N1617" s="177">
        <f>'IGM Paste'!AH1618</f>
        <v>0</v>
      </c>
      <c r="O1617" s="403">
        <f>'IGM Paste'!O1618</f>
        <v>0</v>
      </c>
      <c r="P1617">
        <f>'IGM Paste'!BC1618</f>
        <v>0</v>
      </c>
    </row>
    <row r="1618" spans="1:16" x14ac:dyDescent="0.3">
      <c r="A1618" s="334">
        <f>'IGM Paste'!A1619</f>
        <v>0</v>
      </c>
      <c r="B1618">
        <f>'IGM Paste'!Y1619</f>
        <v>0</v>
      </c>
      <c r="C1618">
        <f>'IGM Paste'!C1619</f>
        <v>0</v>
      </c>
      <c r="D1618" s="4">
        <f>'IGM Paste'!D1619</f>
        <v>0</v>
      </c>
      <c r="E1618">
        <f>'IGM Paste'!E1619</f>
        <v>0</v>
      </c>
      <c r="F1618">
        <f>'IGM Paste'!AL1619</f>
        <v>0</v>
      </c>
      <c r="G1618" s="763">
        <f>'IGM Paste'!AB1619</f>
        <v>0</v>
      </c>
      <c r="H1618" s="5">
        <f>'IGM Paste'!F1619</f>
        <v>0</v>
      </c>
      <c r="I1618" t="str">
        <f>IF('IGM Paste'!H1619=0,"-",'IGM Paste'!H1619)</f>
        <v>-</v>
      </c>
      <c r="J1618" t="str">
        <f>IF('IGM Paste'!I1619=0,"-",'IGM Paste'!I1619)</f>
        <v>-</v>
      </c>
      <c r="K1618" t="str">
        <f>IF('IGM Paste'!J1619=0,"-",'IGM Paste'!J1619)</f>
        <v>-</v>
      </c>
      <c r="L1618">
        <f>'IGM Paste'!K1619</f>
        <v>0</v>
      </c>
      <c r="M1618" s="20" t="str">
        <f>IF('IGM Paste'!R1619=0,"Flat",'IGM Paste'!R1619)</f>
        <v>Flat</v>
      </c>
      <c r="N1618" s="177">
        <f>'IGM Paste'!AH1619</f>
        <v>0</v>
      </c>
      <c r="O1618" s="403">
        <f>'IGM Paste'!O1619</f>
        <v>0</v>
      </c>
      <c r="P1618">
        <f>'IGM Paste'!BC1619</f>
        <v>0</v>
      </c>
    </row>
    <row r="1619" spans="1:16" x14ac:dyDescent="0.3">
      <c r="A1619" s="334">
        <f>'IGM Paste'!A1620</f>
        <v>0</v>
      </c>
      <c r="B1619">
        <f>'IGM Paste'!Y1620</f>
        <v>0</v>
      </c>
      <c r="C1619">
        <f>'IGM Paste'!C1620</f>
        <v>0</v>
      </c>
      <c r="D1619" s="4">
        <f>'IGM Paste'!D1620</f>
        <v>0</v>
      </c>
      <c r="E1619">
        <f>'IGM Paste'!E1620</f>
        <v>0</v>
      </c>
      <c r="F1619">
        <f>'IGM Paste'!AL1620</f>
        <v>0</v>
      </c>
      <c r="G1619" s="763">
        <f>'IGM Paste'!AB1620</f>
        <v>0</v>
      </c>
      <c r="H1619" s="5">
        <f>'IGM Paste'!F1620</f>
        <v>0</v>
      </c>
      <c r="I1619" t="str">
        <f>IF('IGM Paste'!H1620=0,"-",'IGM Paste'!H1620)</f>
        <v>-</v>
      </c>
      <c r="J1619" t="str">
        <f>IF('IGM Paste'!I1620=0,"-",'IGM Paste'!I1620)</f>
        <v>-</v>
      </c>
      <c r="K1619" t="str">
        <f>IF('IGM Paste'!J1620=0,"-",'IGM Paste'!J1620)</f>
        <v>-</v>
      </c>
      <c r="L1619">
        <f>'IGM Paste'!K1620</f>
        <v>0</v>
      </c>
      <c r="M1619" s="20" t="str">
        <f>IF('IGM Paste'!R1620=0,"Flat",'IGM Paste'!R1620)</f>
        <v>Flat</v>
      </c>
      <c r="N1619" s="177">
        <f>'IGM Paste'!AH1620</f>
        <v>0</v>
      </c>
      <c r="O1619" s="403">
        <f>'IGM Paste'!O1620</f>
        <v>0</v>
      </c>
      <c r="P1619">
        <f>'IGM Paste'!BC1620</f>
        <v>0</v>
      </c>
    </row>
    <row r="1620" spans="1:16" x14ac:dyDescent="0.3">
      <c r="A1620" s="334">
        <f>'IGM Paste'!A1621</f>
        <v>0</v>
      </c>
      <c r="B1620">
        <f>'IGM Paste'!Y1621</f>
        <v>0</v>
      </c>
      <c r="C1620">
        <f>'IGM Paste'!C1621</f>
        <v>0</v>
      </c>
      <c r="D1620" s="4">
        <f>'IGM Paste'!D1621</f>
        <v>0</v>
      </c>
      <c r="E1620">
        <f>'IGM Paste'!E1621</f>
        <v>0</v>
      </c>
      <c r="F1620">
        <f>'IGM Paste'!AL1621</f>
        <v>0</v>
      </c>
      <c r="G1620" s="763">
        <f>'IGM Paste'!AB1621</f>
        <v>0</v>
      </c>
      <c r="H1620" s="5">
        <f>'IGM Paste'!F1621</f>
        <v>0</v>
      </c>
      <c r="I1620" t="str">
        <f>IF('IGM Paste'!H1621=0,"-",'IGM Paste'!H1621)</f>
        <v>-</v>
      </c>
      <c r="J1620" t="str">
        <f>IF('IGM Paste'!I1621=0,"-",'IGM Paste'!I1621)</f>
        <v>-</v>
      </c>
      <c r="K1620" t="str">
        <f>IF('IGM Paste'!J1621=0,"-",'IGM Paste'!J1621)</f>
        <v>-</v>
      </c>
      <c r="L1620">
        <f>'IGM Paste'!K1621</f>
        <v>0</v>
      </c>
      <c r="M1620" s="20" t="str">
        <f>IF('IGM Paste'!R1621=0,"Flat",'IGM Paste'!R1621)</f>
        <v>Flat</v>
      </c>
      <c r="N1620" s="177">
        <f>'IGM Paste'!AH1621</f>
        <v>0</v>
      </c>
      <c r="O1620" s="403">
        <f>'IGM Paste'!O1621</f>
        <v>0</v>
      </c>
      <c r="P1620">
        <f>'IGM Paste'!BC1621</f>
        <v>0</v>
      </c>
    </row>
    <row r="1621" spans="1:16" x14ac:dyDescent="0.3">
      <c r="A1621" s="334">
        <f>'IGM Paste'!A1622</f>
        <v>0</v>
      </c>
      <c r="B1621">
        <f>'IGM Paste'!Y1622</f>
        <v>0</v>
      </c>
      <c r="C1621">
        <f>'IGM Paste'!C1622</f>
        <v>0</v>
      </c>
      <c r="D1621" s="4">
        <f>'IGM Paste'!D1622</f>
        <v>0</v>
      </c>
      <c r="E1621">
        <f>'IGM Paste'!E1622</f>
        <v>0</v>
      </c>
      <c r="F1621">
        <f>'IGM Paste'!AL1622</f>
        <v>0</v>
      </c>
      <c r="G1621" s="763">
        <f>'IGM Paste'!AB1622</f>
        <v>0</v>
      </c>
      <c r="H1621" s="5">
        <f>'IGM Paste'!F1622</f>
        <v>0</v>
      </c>
      <c r="I1621" t="str">
        <f>IF('IGM Paste'!H1622=0,"-",'IGM Paste'!H1622)</f>
        <v>-</v>
      </c>
      <c r="J1621" t="str">
        <f>IF('IGM Paste'!I1622=0,"-",'IGM Paste'!I1622)</f>
        <v>-</v>
      </c>
      <c r="K1621" t="str">
        <f>IF('IGM Paste'!J1622=0,"-",'IGM Paste'!J1622)</f>
        <v>-</v>
      </c>
      <c r="L1621">
        <f>'IGM Paste'!K1622</f>
        <v>0</v>
      </c>
      <c r="M1621" s="20" t="str">
        <f>IF('IGM Paste'!R1622=0,"Flat",'IGM Paste'!R1622)</f>
        <v>Flat</v>
      </c>
      <c r="N1621" s="177">
        <f>'IGM Paste'!AH1622</f>
        <v>0</v>
      </c>
      <c r="O1621" s="403">
        <f>'IGM Paste'!O1622</f>
        <v>0</v>
      </c>
      <c r="P1621">
        <f>'IGM Paste'!BC1622</f>
        <v>0</v>
      </c>
    </row>
    <row r="1622" spans="1:16" x14ac:dyDescent="0.3">
      <c r="A1622" s="334">
        <f>'IGM Paste'!A1623</f>
        <v>0</v>
      </c>
      <c r="B1622">
        <f>'IGM Paste'!Y1623</f>
        <v>0</v>
      </c>
      <c r="C1622">
        <f>'IGM Paste'!C1623</f>
        <v>0</v>
      </c>
      <c r="D1622" s="4">
        <f>'IGM Paste'!D1623</f>
        <v>0</v>
      </c>
      <c r="E1622">
        <f>'IGM Paste'!E1623</f>
        <v>0</v>
      </c>
      <c r="F1622">
        <f>'IGM Paste'!AL1623</f>
        <v>0</v>
      </c>
      <c r="G1622" s="763">
        <f>'IGM Paste'!AB1623</f>
        <v>0</v>
      </c>
      <c r="H1622" s="5">
        <f>'IGM Paste'!F1623</f>
        <v>0</v>
      </c>
      <c r="I1622" t="str">
        <f>IF('IGM Paste'!H1623=0,"-",'IGM Paste'!H1623)</f>
        <v>-</v>
      </c>
      <c r="J1622" t="str">
        <f>IF('IGM Paste'!I1623=0,"-",'IGM Paste'!I1623)</f>
        <v>-</v>
      </c>
      <c r="K1622" t="str">
        <f>IF('IGM Paste'!J1623=0,"-",'IGM Paste'!J1623)</f>
        <v>-</v>
      </c>
      <c r="L1622">
        <f>'IGM Paste'!K1623</f>
        <v>0</v>
      </c>
      <c r="M1622" s="20" t="str">
        <f>IF('IGM Paste'!R1623=0,"Flat",'IGM Paste'!R1623)</f>
        <v>Flat</v>
      </c>
      <c r="N1622" s="177">
        <f>'IGM Paste'!AH1623</f>
        <v>0</v>
      </c>
      <c r="O1622" s="403">
        <f>'IGM Paste'!O1623</f>
        <v>0</v>
      </c>
      <c r="P1622">
        <f>'IGM Paste'!BC1623</f>
        <v>0</v>
      </c>
    </row>
    <row r="1623" spans="1:16" x14ac:dyDescent="0.3">
      <c r="A1623" s="334">
        <f>'IGM Paste'!A1624</f>
        <v>0</v>
      </c>
      <c r="B1623">
        <f>'IGM Paste'!Y1624</f>
        <v>0</v>
      </c>
      <c r="C1623">
        <f>'IGM Paste'!C1624</f>
        <v>0</v>
      </c>
      <c r="D1623" s="4">
        <f>'IGM Paste'!D1624</f>
        <v>0</v>
      </c>
      <c r="E1623">
        <f>'IGM Paste'!E1624</f>
        <v>0</v>
      </c>
      <c r="F1623">
        <f>'IGM Paste'!AL1624</f>
        <v>0</v>
      </c>
      <c r="G1623" s="763">
        <f>'IGM Paste'!AB1624</f>
        <v>0</v>
      </c>
      <c r="H1623" s="5">
        <f>'IGM Paste'!F1624</f>
        <v>0</v>
      </c>
      <c r="I1623" t="str">
        <f>IF('IGM Paste'!H1624=0,"-",'IGM Paste'!H1624)</f>
        <v>-</v>
      </c>
      <c r="J1623" t="str">
        <f>IF('IGM Paste'!I1624=0,"-",'IGM Paste'!I1624)</f>
        <v>-</v>
      </c>
      <c r="K1623" t="str">
        <f>IF('IGM Paste'!J1624=0,"-",'IGM Paste'!J1624)</f>
        <v>-</v>
      </c>
      <c r="L1623">
        <f>'IGM Paste'!K1624</f>
        <v>0</v>
      </c>
      <c r="M1623" s="20" t="str">
        <f>IF('IGM Paste'!R1624=0,"Flat",'IGM Paste'!R1624)</f>
        <v>Flat</v>
      </c>
      <c r="N1623" s="177">
        <f>'IGM Paste'!AH1624</f>
        <v>0</v>
      </c>
      <c r="O1623" s="403">
        <f>'IGM Paste'!O1624</f>
        <v>0</v>
      </c>
      <c r="P1623">
        <f>'IGM Paste'!BC1624</f>
        <v>0</v>
      </c>
    </row>
    <row r="1624" spans="1:16" x14ac:dyDescent="0.3">
      <c r="A1624" s="334">
        <f>'IGM Paste'!A1625</f>
        <v>0</v>
      </c>
      <c r="B1624">
        <f>'IGM Paste'!Y1625</f>
        <v>0</v>
      </c>
      <c r="C1624">
        <f>'IGM Paste'!C1625</f>
        <v>0</v>
      </c>
      <c r="D1624" s="4">
        <f>'IGM Paste'!D1625</f>
        <v>0</v>
      </c>
      <c r="E1624">
        <f>'IGM Paste'!E1625</f>
        <v>0</v>
      </c>
      <c r="F1624">
        <f>'IGM Paste'!AL1625</f>
        <v>0</v>
      </c>
      <c r="G1624" s="763">
        <f>'IGM Paste'!AB1625</f>
        <v>0</v>
      </c>
      <c r="H1624" s="5">
        <f>'IGM Paste'!F1625</f>
        <v>0</v>
      </c>
      <c r="I1624" t="str">
        <f>IF('IGM Paste'!H1625=0,"-",'IGM Paste'!H1625)</f>
        <v>-</v>
      </c>
      <c r="J1624" t="str">
        <f>IF('IGM Paste'!I1625=0,"-",'IGM Paste'!I1625)</f>
        <v>-</v>
      </c>
      <c r="K1624" t="str">
        <f>IF('IGM Paste'!J1625=0,"-",'IGM Paste'!J1625)</f>
        <v>-</v>
      </c>
      <c r="L1624">
        <f>'IGM Paste'!K1625</f>
        <v>0</v>
      </c>
      <c r="M1624" s="20" t="str">
        <f>IF('IGM Paste'!R1625=0,"Flat",'IGM Paste'!R1625)</f>
        <v>Flat</v>
      </c>
      <c r="N1624" s="177">
        <f>'IGM Paste'!AH1625</f>
        <v>0</v>
      </c>
      <c r="O1624" s="403">
        <f>'IGM Paste'!O1625</f>
        <v>0</v>
      </c>
      <c r="P1624">
        <f>'IGM Paste'!BC1625</f>
        <v>0</v>
      </c>
    </row>
    <row r="1625" spans="1:16" x14ac:dyDescent="0.3">
      <c r="A1625" s="334">
        <f>'IGM Paste'!A1626</f>
        <v>0</v>
      </c>
      <c r="B1625">
        <f>'IGM Paste'!Y1626</f>
        <v>0</v>
      </c>
      <c r="C1625">
        <f>'IGM Paste'!C1626</f>
        <v>0</v>
      </c>
      <c r="D1625" s="4">
        <f>'IGM Paste'!D1626</f>
        <v>0</v>
      </c>
      <c r="E1625">
        <f>'IGM Paste'!E1626</f>
        <v>0</v>
      </c>
      <c r="F1625">
        <f>'IGM Paste'!AL1626</f>
        <v>0</v>
      </c>
      <c r="G1625" s="763">
        <f>'IGM Paste'!AB1626</f>
        <v>0</v>
      </c>
      <c r="H1625" s="5">
        <f>'IGM Paste'!F1626</f>
        <v>0</v>
      </c>
      <c r="I1625" t="str">
        <f>IF('IGM Paste'!H1626=0,"-",'IGM Paste'!H1626)</f>
        <v>-</v>
      </c>
      <c r="J1625" t="str">
        <f>IF('IGM Paste'!I1626=0,"-",'IGM Paste'!I1626)</f>
        <v>-</v>
      </c>
      <c r="K1625" t="str">
        <f>IF('IGM Paste'!J1626=0,"-",'IGM Paste'!J1626)</f>
        <v>-</v>
      </c>
      <c r="L1625">
        <f>'IGM Paste'!K1626</f>
        <v>0</v>
      </c>
      <c r="M1625" s="20" t="str">
        <f>IF('IGM Paste'!R1626=0,"Flat",'IGM Paste'!R1626)</f>
        <v>Flat</v>
      </c>
      <c r="N1625" s="177">
        <f>'IGM Paste'!AH1626</f>
        <v>0</v>
      </c>
      <c r="O1625" s="403">
        <f>'IGM Paste'!O1626</f>
        <v>0</v>
      </c>
      <c r="P1625">
        <f>'IGM Paste'!BC1626</f>
        <v>0</v>
      </c>
    </row>
    <row r="1626" spans="1:16" x14ac:dyDescent="0.3">
      <c r="A1626" s="334">
        <f>'IGM Paste'!A1627</f>
        <v>0</v>
      </c>
      <c r="B1626">
        <f>'IGM Paste'!Y1627</f>
        <v>0</v>
      </c>
      <c r="C1626">
        <f>'IGM Paste'!C1627</f>
        <v>0</v>
      </c>
      <c r="D1626" s="4">
        <f>'IGM Paste'!D1627</f>
        <v>0</v>
      </c>
      <c r="E1626">
        <f>'IGM Paste'!E1627</f>
        <v>0</v>
      </c>
      <c r="F1626">
        <f>'IGM Paste'!AL1627</f>
        <v>0</v>
      </c>
      <c r="G1626" s="763">
        <f>'IGM Paste'!AB1627</f>
        <v>0</v>
      </c>
      <c r="H1626" s="5">
        <f>'IGM Paste'!F1627</f>
        <v>0</v>
      </c>
      <c r="I1626" t="str">
        <f>IF('IGM Paste'!H1627=0,"-",'IGM Paste'!H1627)</f>
        <v>-</v>
      </c>
      <c r="J1626" t="str">
        <f>IF('IGM Paste'!I1627=0,"-",'IGM Paste'!I1627)</f>
        <v>-</v>
      </c>
      <c r="K1626" t="str">
        <f>IF('IGM Paste'!J1627=0,"-",'IGM Paste'!J1627)</f>
        <v>-</v>
      </c>
      <c r="L1626">
        <f>'IGM Paste'!K1627</f>
        <v>0</v>
      </c>
      <c r="M1626" s="20" t="str">
        <f>IF('IGM Paste'!R1627=0,"Flat",'IGM Paste'!R1627)</f>
        <v>Flat</v>
      </c>
      <c r="N1626" s="177">
        <f>'IGM Paste'!AH1627</f>
        <v>0</v>
      </c>
      <c r="O1626" s="403">
        <f>'IGM Paste'!O1627</f>
        <v>0</v>
      </c>
      <c r="P1626">
        <f>'IGM Paste'!BC1627</f>
        <v>0</v>
      </c>
    </row>
    <row r="1627" spans="1:16" x14ac:dyDescent="0.3">
      <c r="A1627" s="334">
        <f>'IGM Paste'!A1628</f>
        <v>0</v>
      </c>
      <c r="B1627">
        <f>'IGM Paste'!Y1628</f>
        <v>0</v>
      </c>
      <c r="C1627">
        <f>'IGM Paste'!C1628</f>
        <v>0</v>
      </c>
      <c r="D1627" s="4">
        <f>'IGM Paste'!D1628</f>
        <v>0</v>
      </c>
      <c r="E1627">
        <f>'IGM Paste'!E1628</f>
        <v>0</v>
      </c>
      <c r="F1627">
        <f>'IGM Paste'!AL1628</f>
        <v>0</v>
      </c>
      <c r="G1627" s="763">
        <f>'IGM Paste'!AB1628</f>
        <v>0</v>
      </c>
      <c r="H1627" s="5">
        <f>'IGM Paste'!F1628</f>
        <v>0</v>
      </c>
      <c r="I1627" t="str">
        <f>IF('IGM Paste'!H1628=0,"-",'IGM Paste'!H1628)</f>
        <v>-</v>
      </c>
      <c r="J1627" t="str">
        <f>IF('IGM Paste'!I1628=0,"-",'IGM Paste'!I1628)</f>
        <v>-</v>
      </c>
      <c r="K1627" t="str">
        <f>IF('IGM Paste'!J1628=0,"-",'IGM Paste'!J1628)</f>
        <v>-</v>
      </c>
      <c r="L1627">
        <f>'IGM Paste'!K1628</f>
        <v>0</v>
      </c>
      <c r="M1627" s="20" t="str">
        <f>IF('IGM Paste'!R1628=0,"Flat",'IGM Paste'!R1628)</f>
        <v>Flat</v>
      </c>
      <c r="N1627" s="177">
        <f>'IGM Paste'!AH1628</f>
        <v>0</v>
      </c>
      <c r="O1627" s="403">
        <f>'IGM Paste'!O1628</f>
        <v>0</v>
      </c>
      <c r="P1627">
        <f>'IGM Paste'!BC1628</f>
        <v>0</v>
      </c>
    </row>
    <row r="1628" spans="1:16" x14ac:dyDescent="0.3">
      <c r="A1628" s="334">
        <f>'IGM Paste'!A1629</f>
        <v>0</v>
      </c>
      <c r="B1628">
        <f>'IGM Paste'!Y1629</f>
        <v>0</v>
      </c>
      <c r="C1628">
        <f>'IGM Paste'!C1629</f>
        <v>0</v>
      </c>
      <c r="D1628" s="4">
        <f>'IGM Paste'!D1629</f>
        <v>0</v>
      </c>
      <c r="E1628">
        <f>'IGM Paste'!E1629</f>
        <v>0</v>
      </c>
      <c r="F1628">
        <f>'IGM Paste'!AL1629</f>
        <v>0</v>
      </c>
      <c r="G1628" s="763">
        <f>'IGM Paste'!AB1629</f>
        <v>0</v>
      </c>
      <c r="H1628" s="5">
        <f>'IGM Paste'!F1629</f>
        <v>0</v>
      </c>
      <c r="I1628" t="str">
        <f>IF('IGM Paste'!H1629=0,"-",'IGM Paste'!H1629)</f>
        <v>-</v>
      </c>
      <c r="J1628" t="str">
        <f>IF('IGM Paste'!I1629=0,"-",'IGM Paste'!I1629)</f>
        <v>-</v>
      </c>
      <c r="K1628" t="str">
        <f>IF('IGM Paste'!J1629=0,"-",'IGM Paste'!J1629)</f>
        <v>-</v>
      </c>
      <c r="L1628">
        <f>'IGM Paste'!K1629</f>
        <v>0</v>
      </c>
      <c r="M1628" s="20" t="str">
        <f>IF('IGM Paste'!R1629=0,"Flat",'IGM Paste'!R1629)</f>
        <v>Flat</v>
      </c>
      <c r="N1628" s="177">
        <f>'IGM Paste'!AH1629</f>
        <v>0</v>
      </c>
      <c r="O1628" s="403">
        <f>'IGM Paste'!O1629</f>
        <v>0</v>
      </c>
      <c r="P1628">
        <f>'IGM Paste'!BC1629</f>
        <v>0</v>
      </c>
    </row>
    <row r="1629" spans="1:16" x14ac:dyDescent="0.3">
      <c r="A1629" s="334">
        <f>'IGM Paste'!A1630</f>
        <v>0</v>
      </c>
      <c r="B1629">
        <f>'IGM Paste'!Y1630</f>
        <v>0</v>
      </c>
      <c r="C1629">
        <f>'IGM Paste'!C1630</f>
        <v>0</v>
      </c>
      <c r="D1629" s="4">
        <f>'IGM Paste'!D1630</f>
        <v>0</v>
      </c>
      <c r="E1629">
        <f>'IGM Paste'!E1630</f>
        <v>0</v>
      </c>
      <c r="F1629">
        <f>'IGM Paste'!AL1630</f>
        <v>0</v>
      </c>
      <c r="G1629" s="763">
        <f>'IGM Paste'!AB1630</f>
        <v>0</v>
      </c>
      <c r="H1629" s="5">
        <f>'IGM Paste'!F1630</f>
        <v>0</v>
      </c>
      <c r="I1629" t="str">
        <f>IF('IGM Paste'!H1630=0,"-",'IGM Paste'!H1630)</f>
        <v>-</v>
      </c>
      <c r="J1629" t="str">
        <f>IF('IGM Paste'!I1630=0,"-",'IGM Paste'!I1630)</f>
        <v>-</v>
      </c>
      <c r="K1629" t="str">
        <f>IF('IGM Paste'!J1630=0,"-",'IGM Paste'!J1630)</f>
        <v>-</v>
      </c>
      <c r="L1629">
        <f>'IGM Paste'!K1630</f>
        <v>0</v>
      </c>
      <c r="M1629" s="20" t="str">
        <f>IF('IGM Paste'!R1630=0,"Flat",'IGM Paste'!R1630)</f>
        <v>Flat</v>
      </c>
      <c r="N1629" s="177">
        <f>'IGM Paste'!AH1630</f>
        <v>0</v>
      </c>
      <c r="O1629" s="403">
        <f>'IGM Paste'!O1630</f>
        <v>0</v>
      </c>
      <c r="P1629">
        <f>'IGM Paste'!BC1630</f>
        <v>0</v>
      </c>
    </row>
    <row r="1630" spans="1:16" x14ac:dyDescent="0.3">
      <c r="A1630" s="334">
        <f>'IGM Paste'!A1631</f>
        <v>0</v>
      </c>
      <c r="B1630">
        <f>'IGM Paste'!Y1631</f>
        <v>0</v>
      </c>
      <c r="C1630">
        <f>'IGM Paste'!C1631</f>
        <v>0</v>
      </c>
      <c r="D1630" s="4">
        <f>'IGM Paste'!D1631</f>
        <v>0</v>
      </c>
      <c r="E1630">
        <f>'IGM Paste'!E1631</f>
        <v>0</v>
      </c>
      <c r="F1630">
        <f>'IGM Paste'!AL1631</f>
        <v>0</v>
      </c>
      <c r="G1630" s="763">
        <f>'IGM Paste'!AB1631</f>
        <v>0</v>
      </c>
      <c r="H1630" s="5">
        <f>'IGM Paste'!F1631</f>
        <v>0</v>
      </c>
      <c r="I1630" t="str">
        <f>IF('IGM Paste'!H1631=0,"-",'IGM Paste'!H1631)</f>
        <v>-</v>
      </c>
      <c r="J1630" t="str">
        <f>IF('IGM Paste'!I1631=0,"-",'IGM Paste'!I1631)</f>
        <v>-</v>
      </c>
      <c r="K1630" t="str">
        <f>IF('IGM Paste'!J1631=0,"-",'IGM Paste'!J1631)</f>
        <v>-</v>
      </c>
      <c r="L1630">
        <f>'IGM Paste'!K1631</f>
        <v>0</v>
      </c>
      <c r="M1630" s="20" t="str">
        <f>IF('IGM Paste'!R1631=0,"Flat",'IGM Paste'!R1631)</f>
        <v>Flat</v>
      </c>
      <c r="N1630" s="177">
        <f>'IGM Paste'!AH1631</f>
        <v>0</v>
      </c>
      <c r="O1630" s="403">
        <f>'IGM Paste'!O1631</f>
        <v>0</v>
      </c>
      <c r="P1630">
        <f>'IGM Paste'!BC1631</f>
        <v>0</v>
      </c>
    </row>
    <row r="1631" spans="1:16" x14ac:dyDescent="0.3">
      <c r="A1631" s="334">
        <f>'IGM Paste'!A1632</f>
        <v>0</v>
      </c>
      <c r="B1631">
        <f>'IGM Paste'!Y1632</f>
        <v>0</v>
      </c>
      <c r="C1631">
        <f>'IGM Paste'!C1632</f>
        <v>0</v>
      </c>
      <c r="D1631" s="4">
        <f>'IGM Paste'!D1632</f>
        <v>0</v>
      </c>
      <c r="E1631">
        <f>'IGM Paste'!E1632</f>
        <v>0</v>
      </c>
      <c r="F1631">
        <f>'IGM Paste'!AL1632</f>
        <v>0</v>
      </c>
      <c r="G1631" s="763">
        <f>'IGM Paste'!AB1632</f>
        <v>0</v>
      </c>
      <c r="H1631" s="5">
        <f>'IGM Paste'!F1632</f>
        <v>0</v>
      </c>
      <c r="I1631" t="str">
        <f>IF('IGM Paste'!H1632=0,"-",'IGM Paste'!H1632)</f>
        <v>-</v>
      </c>
      <c r="J1631" t="str">
        <f>IF('IGM Paste'!I1632=0,"-",'IGM Paste'!I1632)</f>
        <v>-</v>
      </c>
      <c r="K1631" t="str">
        <f>IF('IGM Paste'!J1632=0,"-",'IGM Paste'!J1632)</f>
        <v>-</v>
      </c>
      <c r="L1631">
        <f>'IGM Paste'!K1632</f>
        <v>0</v>
      </c>
      <c r="M1631" s="20" t="str">
        <f>IF('IGM Paste'!R1632=0,"Flat",'IGM Paste'!R1632)</f>
        <v>Flat</v>
      </c>
      <c r="N1631" s="177">
        <f>'IGM Paste'!AH1632</f>
        <v>0</v>
      </c>
      <c r="O1631" s="403">
        <f>'IGM Paste'!O1632</f>
        <v>0</v>
      </c>
      <c r="P1631">
        <f>'IGM Paste'!BC1632</f>
        <v>0</v>
      </c>
    </row>
    <row r="1632" spans="1:16" x14ac:dyDescent="0.3">
      <c r="A1632" s="334">
        <f>'IGM Paste'!A1633</f>
        <v>0</v>
      </c>
      <c r="B1632">
        <f>'IGM Paste'!Y1633</f>
        <v>0</v>
      </c>
      <c r="C1632">
        <f>'IGM Paste'!C1633</f>
        <v>0</v>
      </c>
      <c r="D1632" s="4">
        <f>'IGM Paste'!D1633</f>
        <v>0</v>
      </c>
      <c r="E1632">
        <f>'IGM Paste'!E1633</f>
        <v>0</v>
      </c>
      <c r="F1632">
        <f>'IGM Paste'!AL1633</f>
        <v>0</v>
      </c>
      <c r="G1632" s="763">
        <f>'IGM Paste'!AB1633</f>
        <v>0</v>
      </c>
      <c r="H1632" s="5">
        <f>'IGM Paste'!F1633</f>
        <v>0</v>
      </c>
      <c r="I1632" t="str">
        <f>IF('IGM Paste'!H1633=0,"-",'IGM Paste'!H1633)</f>
        <v>-</v>
      </c>
      <c r="J1632" t="str">
        <f>IF('IGM Paste'!I1633=0,"-",'IGM Paste'!I1633)</f>
        <v>-</v>
      </c>
      <c r="K1632" t="str">
        <f>IF('IGM Paste'!J1633=0,"-",'IGM Paste'!J1633)</f>
        <v>-</v>
      </c>
      <c r="L1632">
        <f>'IGM Paste'!K1633</f>
        <v>0</v>
      </c>
      <c r="M1632" s="20" t="str">
        <f>IF('IGM Paste'!R1633=0,"Flat",'IGM Paste'!R1633)</f>
        <v>Flat</v>
      </c>
      <c r="N1632" s="177">
        <f>'IGM Paste'!AH1633</f>
        <v>0</v>
      </c>
      <c r="O1632" s="403">
        <f>'IGM Paste'!O1633</f>
        <v>0</v>
      </c>
      <c r="P1632">
        <f>'IGM Paste'!BC1633</f>
        <v>0</v>
      </c>
    </row>
    <row r="1633" spans="1:16" x14ac:dyDescent="0.3">
      <c r="A1633" s="334">
        <f>'IGM Paste'!A1634</f>
        <v>0</v>
      </c>
      <c r="B1633">
        <f>'IGM Paste'!Y1634</f>
        <v>0</v>
      </c>
      <c r="C1633">
        <f>'IGM Paste'!C1634</f>
        <v>0</v>
      </c>
      <c r="D1633" s="4">
        <f>'IGM Paste'!D1634</f>
        <v>0</v>
      </c>
      <c r="E1633">
        <f>'IGM Paste'!E1634</f>
        <v>0</v>
      </c>
      <c r="F1633">
        <f>'IGM Paste'!AL1634</f>
        <v>0</v>
      </c>
      <c r="G1633" s="763">
        <f>'IGM Paste'!AB1634</f>
        <v>0</v>
      </c>
      <c r="H1633" s="5">
        <f>'IGM Paste'!F1634</f>
        <v>0</v>
      </c>
      <c r="I1633" t="str">
        <f>IF('IGM Paste'!H1634=0,"-",'IGM Paste'!H1634)</f>
        <v>-</v>
      </c>
      <c r="J1633" t="str">
        <f>IF('IGM Paste'!I1634=0,"-",'IGM Paste'!I1634)</f>
        <v>-</v>
      </c>
      <c r="K1633" t="str">
        <f>IF('IGM Paste'!J1634=0,"-",'IGM Paste'!J1634)</f>
        <v>-</v>
      </c>
      <c r="L1633">
        <f>'IGM Paste'!K1634</f>
        <v>0</v>
      </c>
      <c r="M1633" s="20" t="str">
        <f>IF('IGM Paste'!R1634=0,"Flat",'IGM Paste'!R1634)</f>
        <v>Flat</v>
      </c>
      <c r="N1633" s="177">
        <f>'IGM Paste'!AH1634</f>
        <v>0</v>
      </c>
      <c r="O1633" s="403">
        <f>'IGM Paste'!O1634</f>
        <v>0</v>
      </c>
      <c r="P1633">
        <f>'IGM Paste'!BC1634</f>
        <v>0</v>
      </c>
    </row>
    <row r="1634" spans="1:16" x14ac:dyDescent="0.3">
      <c r="A1634" s="334">
        <f>'IGM Paste'!A1635</f>
        <v>0</v>
      </c>
      <c r="B1634">
        <f>'IGM Paste'!Y1635</f>
        <v>0</v>
      </c>
      <c r="C1634">
        <f>'IGM Paste'!C1635</f>
        <v>0</v>
      </c>
      <c r="D1634" s="4">
        <f>'IGM Paste'!D1635</f>
        <v>0</v>
      </c>
      <c r="E1634">
        <f>'IGM Paste'!E1635</f>
        <v>0</v>
      </c>
      <c r="F1634">
        <f>'IGM Paste'!AL1635</f>
        <v>0</v>
      </c>
      <c r="G1634" s="763">
        <f>'IGM Paste'!AB1635</f>
        <v>0</v>
      </c>
      <c r="H1634" s="5">
        <f>'IGM Paste'!F1635</f>
        <v>0</v>
      </c>
      <c r="I1634" t="str">
        <f>IF('IGM Paste'!H1635=0,"-",'IGM Paste'!H1635)</f>
        <v>-</v>
      </c>
      <c r="J1634" t="str">
        <f>IF('IGM Paste'!I1635=0,"-",'IGM Paste'!I1635)</f>
        <v>-</v>
      </c>
      <c r="K1634" t="str">
        <f>IF('IGM Paste'!J1635=0,"-",'IGM Paste'!J1635)</f>
        <v>-</v>
      </c>
      <c r="L1634">
        <f>'IGM Paste'!K1635</f>
        <v>0</v>
      </c>
      <c r="M1634" s="20" t="str">
        <f>IF('IGM Paste'!R1635=0,"Flat",'IGM Paste'!R1635)</f>
        <v>Flat</v>
      </c>
      <c r="N1634" s="177">
        <f>'IGM Paste'!AH1635</f>
        <v>0</v>
      </c>
      <c r="O1634" s="403">
        <f>'IGM Paste'!O1635</f>
        <v>0</v>
      </c>
      <c r="P1634">
        <f>'IGM Paste'!BC1635</f>
        <v>0</v>
      </c>
    </row>
    <row r="1635" spans="1:16" x14ac:dyDescent="0.3">
      <c r="A1635" s="334">
        <f>'IGM Paste'!A1636</f>
        <v>0</v>
      </c>
      <c r="B1635">
        <f>'IGM Paste'!Y1636</f>
        <v>0</v>
      </c>
      <c r="C1635">
        <f>'IGM Paste'!C1636</f>
        <v>0</v>
      </c>
      <c r="D1635" s="4">
        <f>'IGM Paste'!D1636</f>
        <v>0</v>
      </c>
      <c r="E1635">
        <f>'IGM Paste'!E1636</f>
        <v>0</v>
      </c>
      <c r="F1635">
        <f>'IGM Paste'!AL1636</f>
        <v>0</v>
      </c>
      <c r="G1635" s="763">
        <f>'IGM Paste'!AB1636</f>
        <v>0</v>
      </c>
      <c r="H1635" s="5">
        <f>'IGM Paste'!F1636</f>
        <v>0</v>
      </c>
      <c r="I1635" t="str">
        <f>IF('IGM Paste'!H1636=0,"-",'IGM Paste'!H1636)</f>
        <v>-</v>
      </c>
      <c r="J1635" t="str">
        <f>IF('IGM Paste'!I1636=0,"-",'IGM Paste'!I1636)</f>
        <v>-</v>
      </c>
      <c r="K1635" t="str">
        <f>IF('IGM Paste'!J1636=0,"-",'IGM Paste'!J1636)</f>
        <v>-</v>
      </c>
      <c r="L1635">
        <f>'IGM Paste'!K1636</f>
        <v>0</v>
      </c>
      <c r="M1635" s="20" t="str">
        <f>IF('IGM Paste'!R1636=0,"Flat",'IGM Paste'!R1636)</f>
        <v>Flat</v>
      </c>
      <c r="N1635" s="177">
        <f>'IGM Paste'!AH1636</f>
        <v>0</v>
      </c>
      <c r="O1635" s="403">
        <f>'IGM Paste'!O1636</f>
        <v>0</v>
      </c>
      <c r="P1635">
        <f>'IGM Paste'!BC1636</f>
        <v>0</v>
      </c>
    </row>
    <row r="1636" spans="1:16" x14ac:dyDescent="0.3">
      <c r="A1636" s="334">
        <f>'IGM Paste'!A1637</f>
        <v>0</v>
      </c>
      <c r="B1636">
        <f>'IGM Paste'!Y1637</f>
        <v>0</v>
      </c>
      <c r="C1636">
        <f>'IGM Paste'!C1637</f>
        <v>0</v>
      </c>
      <c r="D1636" s="4">
        <f>'IGM Paste'!D1637</f>
        <v>0</v>
      </c>
      <c r="E1636">
        <f>'IGM Paste'!E1637</f>
        <v>0</v>
      </c>
      <c r="F1636">
        <f>'IGM Paste'!AL1637</f>
        <v>0</v>
      </c>
      <c r="G1636" s="763">
        <f>'IGM Paste'!AB1637</f>
        <v>0</v>
      </c>
      <c r="H1636" s="5">
        <f>'IGM Paste'!F1637</f>
        <v>0</v>
      </c>
      <c r="I1636" t="str">
        <f>IF('IGM Paste'!H1637=0,"-",'IGM Paste'!H1637)</f>
        <v>-</v>
      </c>
      <c r="J1636" t="str">
        <f>IF('IGM Paste'!I1637=0,"-",'IGM Paste'!I1637)</f>
        <v>-</v>
      </c>
      <c r="K1636" t="str">
        <f>IF('IGM Paste'!J1637=0,"-",'IGM Paste'!J1637)</f>
        <v>-</v>
      </c>
      <c r="L1636">
        <f>'IGM Paste'!K1637</f>
        <v>0</v>
      </c>
      <c r="M1636" s="20" t="str">
        <f>IF('IGM Paste'!R1637=0,"Flat",'IGM Paste'!R1637)</f>
        <v>Flat</v>
      </c>
      <c r="N1636" s="177">
        <f>'IGM Paste'!AH1637</f>
        <v>0</v>
      </c>
      <c r="O1636" s="403">
        <f>'IGM Paste'!O1637</f>
        <v>0</v>
      </c>
      <c r="P1636">
        <f>'IGM Paste'!BC1637</f>
        <v>0</v>
      </c>
    </row>
    <row r="1637" spans="1:16" x14ac:dyDescent="0.3">
      <c r="A1637" s="334">
        <f>'IGM Paste'!A1638</f>
        <v>0</v>
      </c>
      <c r="B1637">
        <f>'IGM Paste'!Y1638</f>
        <v>0</v>
      </c>
      <c r="C1637">
        <f>'IGM Paste'!C1638</f>
        <v>0</v>
      </c>
      <c r="D1637" s="4">
        <f>'IGM Paste'!D1638</f>
        <v>0</v>
      </c>
      <c r="E1637">
        <f>'IGM Paste'!E1638</f>
        <v>0</v>
      </c>
      <c r="F1637">
        <f>'IGM Paste'!AL1638</f>
        <v>0</v>
      </c>
      <c r="G1637" s="763">
        <f>'IGM Paste'!AB1638</f>
        <v>0</v>
      </c>
      <c r="H1637" s="5">
        <f>'IGM Paste'!F1638</f>
        <v>0</v>
      </c>
      <c r="I1637" t="str">
        <f>IF('IGM Paste'!H1638=0,"-",'IGM Paste'!H1638)</f>
        <v>-</v>
      </c>
      <c r="J1637" t="str">
        <f>IF('IGM Paste'!I1638=0,"-",'IGM Paste'!I1638)</f>
        <v>-</v>
      </c>
      <c r="K1637" t="str">
        <f>IF('IGM Paste'!J1638=0,"-",'IGM Paste'!J1638)</f>
        <v>-</v>
      </c>
      <c r="L1637">
        <f>'IGM Paste'!K1638</f>
        <v>0</v>
      </c>
      <c r="M1637" s="20" t="str">
        <f>IF('IGM Paste'!R1638=0,"Flat",'IGM Paste'!R1638)</f>
        <v>Flat</v>
      </c>
      <c r="N1637" s="177">
        <f>'IGM Paste'!AH1638</f>
        <v>0</v>
      </c>
      <c r="O1637" s="403">
        <f>'IGM Paste'!O1638</f>
        <v>0</v>
      </c>
      <c r="P1637">
        <f>'IGM Paste'!BC1638</f>
        <v>0</v>
      </c>
    </row>
    <row r="1638" spans="1:16" x14ac:dyDescent="0.3">
      <c r="A1638" s="334">
        <f>'IGM Paste'!A1639</f>
        <v>0</v>
      </c>
      <c r="B1638">
        <f>'IGM Paste'!Y1639</f>
        <v>0</v>
      </c>
      <c r="C1638">
        <f>'IGM Paste'!C1639</f>
        <v>0</v>
      </c>
      <c r="D1638" s="4">
        <f>'IGM Paste'!D1639</f>
        <v>0</v>
      </c>
      <c r="E1638">
        <f>'IGM Paste'!E1639</f>
        <v>0</v>
      </c>
      <c r="F1638">
        <f>'IGM Paste'!AL1639</f>
        <v>0</v>
      </c>
      <c r="G1638" s="763">
        <f>'IGM Paste'!AB1639</f>
        <v>0</v>
      </c>
      <c r="H1638" s="5">
        <f>'IGM Paste'!F1639</f>
        <v>0</v>
      </c>
      <c r="I1638" t="str">
        <f>IF('IGM Paste'!H1639=0,"-",'IGM Paste'!H1639)</f>
        <v>-</v>
      </c>
      <c r="J1638" t="str">
        <f>IF('IGM Paste'!I1639=0,"-",'IGM Paste'!I1639)</f>
        <v>-</v>
      </c>
      <c r="K1638" t="str">
        <f>IF('IGM Paste'!J1639=0,"-",'IGM Paste'!J1639)</f>
        <v>-</v>
      </c>
      <c r="L1638">
        <f>'IGM Paste'!K1639</f>
        <v>0</v>
      </c>
      <c r="M1638" s="20" t="str">
        <f>IF('IGM Paste'!R1639=0,"Flat",'IGM Paste'!R1639)</f>
        <v>Flat</v>
      </c>
      <c r="N1638" s="177">
        <f>'IGM Paste'!AH1639</f>
        <v>0</v>
      </c>
      <c r="O1638" s="403">
        <f>'IGM Paste'!O1639</f>
        <v>0</v>
      </c>
      <c r="P1638">
        <f>'IGM Paste'!BC1639</f>
        <v>0</v>
      </c>
    </row>
    <row r="1639" spans="1:16" x14ac:dyDescent="0.3">
      <c r="A1639" s="334">
        <f>'IGM Paste'!A1640</f>
        <v>0</v>
      </c>
      <c r="B1639">
        <f>'IGM Paste'!Y1640</f>
        <v>0</v>
      </c>
      <c r="C1639">
        <f>'IGM Paste'!C1640</f>
        <v>0</v>
      </c>
      <c r="D1639" s="4">
        <f>'IGM Paste'!D1640</f>
        <v>0</v>
      </c>
      <c r="E1639">
        <f>'IGM Paste'!E1640</f>
        <v>0</v>
      </c>
      <c r="F1639">
        <f>'IGM Paste'!AL1640</f>
        <v>0</v>
      </c>
      <c r="G1639" s="763">
        <f>'IGM Paste'!AB1640</f>
        <v>0</v>
      </c>
      <c r="H1639" s="5">
        <f>'IGM Paste'!F1640</f>
        <v>0</v>
      </c>
      <c r="I1639" t="str">
        <f>IF('IGM Paste'!H1640=0,"-",'IGM Paste'!H1640)</f>
        <v>-</v>
      </c>
      <c r="J1639" t="str">
        <f>IF('IGM Paste'!I1640=0,"-",'IGM Paste'!I1640)</f>
        <v>-</v>
      </c>
      <c r="K1639" t="str">
        <f>IF('IGM Paste'!J1640=0,"-",'IGM Paste'!J1640)</f>
        <v>-</v>
      </c>
      <c r="L1639">
        <f>'IGM Paste'!K1640</f>
        <v>0</v>
      </c>
      <c r="M1639" s="20" t="str">
        <f>IF('IGM Paste'!R1640=0,"Flat",'IGM Paste'!R1640)</f>
        <v>Flat</v>
      </c>
      <c r="N1639" s="177">
        <f>'IGM Paste'!AH1640</f>
        <v>0</v>
      </c>
      <c r="O1639" s="403">
        <f>'IGM Paste'!O1640</f>
        <v>0</v>
      </c>
      <c r="P1639">
        <f>'IGM Paste'!BC1640</f>
        <v>0</v>
      </c>
    </row>
    <row r="1640" spans="1:16" x14ac:dyDescent="0.3">
      <c r="A1640" s="334">
        <f>'IGM Paste'!A1641</f>
        <v>0</v>
      </c>
      <c r="B1640">
        <f>'IGM Paste'!Y1641</f>
        <v>0</v>
      </c>
      <c r="C1640">
        <f>'IGM Paste'!C1641</f>
        <v>0</v>
      </c>
      <c r="D1640" s="4">
        <f>'IGM Paste'!D1641</f>
        <v>0</v>
      </c>
      <c r="E1640">
        <f>'IGM Paste'!E1641</f>
        <v>0</v>
      </c>
      <c r="F1640">
        <f>'IGM Paste'!AL1641</f>
        <v>0</v>
      </c>
      <c r="G1640" s="763">
        <f>'IGM Paste'!AB1641</f>
        <v>0</v>
      </c>
      <c r="H1640" s="5">
        <f>'IGM Paste'!F1641</f>
        <v>0</v>
      </c>
      <c r="I1640" t="str">
        <f>IF('IGM Paste'!H1641=0,"-",'IGM Paste'!H1641)</f>
        <v>-</v>
      </c>
      <c r="J1640" t="str">
        <f>IF('IGM Paste'!I1641=0,"-",'IGM Paste'!I1641)</f>
        <v>-</v>
      </c>
      <c r="K1640" t="str">
        <f>IF('IGM Paste'!J1641=0,"-",'IGM Paste'!J1641)</f>
        <v>-</v>
      </c>
      <c r="L1640">
        <f>'IGM Paste'!K1641</f>
        <v>0</v>
      </c>
      <c r="M1640" s="20" t="str">
        <f>IF('IGM Paste'!R1641=0,"Flat",'IGM Paste'!R1641)</f>
        <v>Flat</v>
      </c>
      <c r="N1640" s="177">
        <f>'IGM Paste'!AH1641</f>
        <v>0</v>
      </c>
      <c r="O1640" s="403">
        <f>'IGM Paste'!O1641</f>
        <v>0</v>
      </c>
      <c r="P1640">
        <f>'IGM Paste'!BC1641</f>
        <v>0</v>
      </c>
    </row>
    <row r="1641" spans="1:16" x14ac:dyDescent="0.3">
      <c r="A1641" s="334">
        <f>'IGM Paste'!A1642</f>
        <v>0</v>
      </c>
      <c r="B1641">
        <f>'IGM Paste'!Y1642</f>
        <v>0</v>
      </c>
      <c r="C1641">
        <f>'IGM Paste'!C1642</f>
        <v>0</v>
      </c>
      <c r="D1641" s="4">
        <f>'IGM Paste'!D1642</f>
        <v>0</v>
      </c>
      <c r="E1641">
        <f>'IGM Paste'!E1642</f>
        <v>0</v>
      </c>
      <c r="F1641">
        <f>'IGM Paste'!AL1642</f>
        <v>0</v>
      </c>
      <c r="G1641" s="763">
        <f>'IGM Paste'!AB1642</f>
        <v>0</v>
      </c>
      <c r="H1641" s="5">
        <f>'IGM Paste'!F1642</f>
        <v>0</v>
      </c>
      <c r="I1641" t="str">
        <f>IF('IGM Paste'!H1642=0,"-",'IGM Paste'!H1642)</f>
        <v>-</v>
      </c>
      <c r="J1641" t="str">
        <f>IF('IGM Paste'!I1642=0,"-",'IGM Paste'!I1642)</f>
        <v>-</v>
      </c>
      <c r="K1641" t="str">
        <f>IF('IGM Paste'!J1642=0,"-",'IGM Paste'!J1642)</f>
        <v>-</v>
      </c>
      <c r="L1641">
        <f>'IGM Paste'!K1642</f>
        <v>0</v>
      </c>
      <c r="M1641" s="20" t="str">
        <f>IF('IGM Paste'!R1642=0,"Flat",'IGM Paste'!R1642)</f>
        <v>Flat</v>
      </c>
      <c r="N1641" s="177">
        <f>'IGM Paste'!AH1642</f>
        <v>0</v>
      </c>
      <c r="O1641" s="403">
        <f>'IGM Paste'!O1642</f>
        <v>0</v>
      </c>
      <c r="P1641">
        <f>'IGM Paste'!BC1642</f>
        <v>0</v>
      </c>
    </row>
    <row r="1642" spans="1:16" x14ac:dyDescent="0.3">
      <c r="A1642" s="334">
        <f>'IGM Paste'!A1643</f>
        <v>0</v>
      </c>
      <c r="B1642">
        <f>'IGM Paste'!Y1643</f>
        <v>0</v>
      </c>
      <c r="C1642">
        <f>'IGM Paste'!C1643</f>
        <v>0</v>
      </c>
      <c r="D1642" s="4">
        <f>'IGM Paste'!D1643</f>
        <v>0</v>
      </c>
      <c r="E1642">
        <f>'IGM Paste'!E1643</f>
        <v>0</v>
      </c>
      <c r="F1642">
        <f>'IGM Paste'!AL1643</f>
        <v>0</v>
      </c>
      <c r="G1642" s="763">
        <f>'IGM Paste'!AB1643</f>
        <v>0</v>
      </c>
      <c r="H1642" s="5">
        <f>'IGM Paste'!F1643</f>
        <v>0</v>
      </c>
      <c r="I1642" t="str">
        <f>IF('IGM Paste'!H1643=0,"-",'IGM Paste'!H1643)</f>
        <v>-</v>
      </c>
      <c r="J1642" t="str">
        <f>IF('IGM Paste'!I1643=0,"-",'IGM Paste'!I1643)</f>
        <v>-</v>
      </c>
      <c r="K1642" t="str">
        <f>IF('IGM Paste'!J1643=0,"-",'IGM Paste'!J1643)</f>
        <v>-</v>
      </c>
      <c r="L1642">
        <f>'IGM Paste'!K1643</f>
        <v>0</v>
      </c>
      <c r="M1642" s="20" t="str">
        <f>IF('IGM Paste'!R1643=0,"Flat",'IGM Paste'!R1643)</f>
        <v>Flat</v>
      </c>
      <c r="N1642" s="177">
        <f>'IGM Paste'!AH1643</f>
        <v>0</v>
      </c>
      <c r="O1642" s="403">
        <f>'IGM Paste'!O1643</f>
        <v>0</v>
      </c>
      <c r="P1642">
        <f>'IGM Paste'!BC1643</f>
        <v>0</v>
      </c>
    </row>
    <row r="1643" spans="1:16" x14ac:dyDescent="0.3">
      <c r="A1643" s="334">
        <f>'IGM Paste'!A1644</f>
        <v>0</v>
      </c>
      <c r="B1643">
        <f>'IGM Paste'!Y1644</f>
        <v>0</v>
      </c>
      <c r="C1643">
        <f>'IGM Paste'!C1644</f>
        <v>0</v>
      </c>
      <c r="D1643" s="4">
        <f>'IGM Paste'!D1644</f>
        <v>0</v>
      </c>
      <c r="E1643">
        <f>'IGM Paste'!E1644</f>
        <v>0</v>
      </c>
      <c r="F1643">
        <f>'IGM Paste'!AL1644</f>
        <v>0</v>
      </c>
      <c r="G1643" s="763">
        <f>'IGM Paste'!AB1644</f>
        <v>0</v>
      </c>
      <c r="H1643" s="5">
        <f>'IGM Paste'!F1644</f>
        <v>0</v>
      </c>
      <c r="I1643" t="str">
        <f>IF('IGM Paste'!H1644=0,"-",'IGM Paste'!H1644)</f>
        <v>-</v>
      </c>
      <c r="J1643" t="str">
        <f>IF('IGM Paste'!I1644=0,"-",'IGM Paste'!I1644)</f>
        <v>-</v>
      </c>
      <c r="K1643" t="str">
        <f>IF('IGM Paste'!J1644=0,"-",'IGM Paste'!J1644)</f>
        <v>-</v>
      </c>
      <c r="L1643">
        <f>'IGM Paste'!K1644</f>
        <v>0</v>
      </c>
      <c r="M1643" s="20" t="str">
        <f>IF('IGM Paste'!R1644=0,"Flat",'IGM Paste'!R1644)</f>
        <v>Flat</v>
      </c>
      <c r="N1643" s="177">
        <f>'IGM Paste'!AH1644</f>
        <v>0</v>
      </c>
      <c r="O1643" s="403">
        <f>'IGM Paste'!O1644</f>
        <v>0</v>
      </c>
      <c r="P1643">
        <f>'IGM Paste'!BC1644</f>
        <v>0</v>
      </c>
    </row>
    <row r="1644" spans="1:16" x14ac:dyDescent="0.3">
      <c r="A1644" s="334">
        <f>'IGM Paste'!A1645</f>
        <v>0</v>
      </c>
      <c r="B1644">
        <f>'IGM Paste'!Y1645</f>
        <v>0</v>
      </c>
      <c r="C1644">
        <f>'IGM Paste'!C1645</f>
        <v>0</v>
      </c>
      <c r="D1644" s="4">
        <f>'IGM Paste'!D1645</f>
        <v>0</v>
      </c>
      <c r="E1644">
        <f>'IGM Paste'!E1645</f>
        <v>0</v>
      </c>
      <c r="F1644">
        <f>'IGM Paste'!AL1645</f>
        <v>0</v>
      </c>
      <c r="G1644" s="763">
        <f>'IGM Paste'!AB1645</f>
        <v>0</v>
      </c>
      <c r="H1644" s="5">
        <f>'IGM Paste'!F1645</f>
        <v>0</v>
      </c>
      <c r="I1644" t="str">
        <f>IF('IGM Paste'!H1645=0,"-",'IGM Paste'!H1645)</f>
        <v>-</v>
      </c>
      <c r="J1644" t="str">
        <f>IF('IGM Paste'!I1645=0,"-",'IGM Paste'!I1645)</f>
        <v>-</v>
      </c>
      <c r="K1644" t="str">
        <f>IF('IGM Paste'!J1645=0,"-",'IGM Paste'!J1645)</f>
        <v>-</v>
      </c>
      <c r="L1644">
        <f>'IGM Paste'!K1645</f>
        <v>0</v>
      </c>
      <c r="M1644" s="20" t="str">
        <f>IF('IGM Paste'!R1645=0,"Flat",'IGM Paste'!R1645)</f>
        <v>Flat</v>
      </c>
      <c r="N1644" s="177">
        <f>'IGM Paste'!AH1645</f>
        <v>0</v>
      </c>
      <c r="O1644" s="403">
        <f>'IGM Paste'!O1645</f>
        <v>0</v>
      </c>
      <c r="P1644">
        <f>'IGM Paste'!BC1645</f>
        <v>0</v>
      </c>
    </row>
    <row r="1645" spans="1:16" x14ac:dyDescent="0.3">
      <c r="A1645" s="334">
        <f>'IGM Paste'!A1646</f>
        <v>0</v>
      </c>
      <c r="B1645">
        <f>'IGM Paste'!Y1646</f>
        <v>0</v>
      </c>
      <c r="C1645">
        <f>'IGM Paste'!C1646</f>
        <v>0</v>
      </c>
      <c r="D1645" s="4">
        <f>'IGM Paste'!D1646</f>
        <v>0</v>
      </c>
      <c r="E1645">
        <f>'IGM Paste'!E1646</f>
        <v>0</v>
      </c>
      <c r="F1645">
        <f>'IGM Paste'!AL1646</f>
        <v>0</v>
      </c>
      <c r="G1645" s="763">
        <f>'IGM Paste'!AB1646</f>
        <v>0</v>
      </c>
      <c r="H1645" s="5">
        <f>'IGM Paste'!F1646</f>
        <v>0</v>
      </c>
      <c r="I1645" t="str">
        <f>IF('IGM Paste'!H1646=0,"-",'IGM Paste'!H1646)</f>
        <v>-</v>
      </c>
      <c r="J1645" t="str">
        <f>IF('IGM Paste'!I1646=0,"-",'IGM Paste'!I1646)</f>
        <v>-</v>
      </c>
      <c r="K1645" t="str">
        <f>IF('IGM Paste'!J1646=0,"-",'IGM Paste'!J1646)</f>
        <v>-</v>
      </c>
      <c r="L1645">
        <f>'IGM Paste'!K1646</f>
        <v>0</v>
      </c>
      <c r="M1645" s="20" t="str">
        <f>IF('IGM Paste'!R1646=0,"Flat",'IGM Paste'!R1646)</f>
        <v>Flat</v>
      </c>
      <c r="N1645" s="177">
        <f>'IGM Paste'!AH1646</f>
        <v>0</v>
      </c>
      <c r="O1645" s="403">
        <f>'IGM Paste'!O1646</f>
        <v>0</v>
      </c>
      <c r="P1645">
        <f>'IGM Paste'!BC1646</f>
        <v>0</v>
      </c>
    </row>
    <row r="1646" spans="1:16" x14ac:dyDescent="0.3">
      <c r="A1646" s="334">
        <f>'IGM Paste'!A1647</f>
        <v>0</v>
      </c>
      <c r="B1646">
        <f>'IGM Paste'!Y1647</f>
        <v>0</v>
      </c>
      <c r="C1646">
        <f>'IGM Paste'!C1647</f>
        <v>0</v>
      </c>
      <c r="D1646" s="4">
        <f>'IGM Paste'!D1647</f>
        <v>0</v>
      </c>
      <c r="E1646">
        <f>'IGM Paste'!E1647</f>
        <v>0</v>
      </c>
      <c r="F1646">
        <f>'IGM Paste'!AL1647</f>
        <v>0</v>
      </c>
      <c r="G1646" s="763">
        <f>'IGM Paste'!AB1647</f>
        <v>0</v>
      </c>
      <c r="H1646" s="5">
        <f>'IGM Paste'!F1647</f>
        <v>0</v>
      </c>
      <c r="I1646" t="str">
        <f>IF('IGM Paste'!H1647=0,"-",'IGM Paste'!H1647)</f>
        <v>-</v>
      </c>
      <c r="J1646" t="str">
        <f>IF('IGM Paste'!I1647=0,"-",'IGM Paste'!I1647)</f>
        <v>-</v>
      </c>
      <c r="K1646" t="str">
        <f>IF('IGM Paste'!J1647=0,"-",'IGM Paste'!J1647)</f>
        <v>-</v>
      </c>
      <c r="L1646">
        <f>'IGM Paste'!K1647</f>
        <v>0</v>
      </c>
      <c r="M1646" s="20" t="str">
        <f>IF('IGM Paste'!R1647=0,"Flat",'IGM Paste'!R1647)</f>
        <v>Flat</v>
      </c>
      <c r="N1646" s="177">
        <f>'IGM Paste'!AH1647</f>
        <v>0</v>
      </c>
      <c r="O1646" s="403">
        <f>'IGM Paste'!O1647</f>
        <v>0</v>
      </c>
      <c r="P1646">
        <f>'IGM Paste'!BC1647</f>
        <v>0</v>
      </c>
    </row>
    <row r="1647" spans="1:16" x14ac:dyDescent="0.3">
      <c r="A1647" s="334">
        <f>'IGM Paste'!A1648</f>
        <v>0</v>
      </c>
      <c r="B1647">
        <f>'IGM Paste'!Y1648</f>
        <v>0</v>
      </c>
      <c r="C1647">
        <f>'IGM Paste'!C1648</f>
        <v>0</v>
      </c>
      <c r="D1647" s="4">
        <f>'IGM Paste'!D1648</f>
        <v>0</v>
      </c>
      <c r="E1647">
        <f>'IGM Paste'!E1648</f>
        <v>0</v>
      </c>
      <c r="F1647">
        <f>'IGM Paste'!AL1648</f>
        <v>0</v>
      </c>
      <c r="G1647" s="763">
        <f>'IGM Paste'!AB1648</f>
        <v>0</v>
      </c>
      <c r="H1647" s="5">
        <f>'IGM Paste'!F1648</f>
        <v>0</v>
      </c>
      <c r="I1647" t="str">
        <f>IF('IGM Paste'!H1648=0,"-",'IGM Paste'!H1648)</f>
        <v>-</v>
      </c>
      <c r="J1647" t="str">
        <f>IF('IGM Paste'!I1648=0,"-",'IGM Paste'!I1648)</f>
        <v>-</v>
      </c>
      <c r="K1647" t="str">
        <f>IF('IGM Paste'!J1648=0,"-",'IGM Paste'!J1648)</f>
        <v>-</v>
      </c>
      <c r="L1647">
        <f>'IGM Paste'!K1648</f>
        <v>0</v>
      </c>
      <c r="M1647" s="20" t="str">
        <f>IF('IGM Paste'!R1648=0,"Flat",'IGM Paste'!R1648)</f>
        <v>Flat</v>
      </c>
      <c r="N1647" s="177">
        <f>'IGM Paste'!AH1648</f>
        <v>0</v>
      </c>
      <c r="O1647" s="403">
        <f>'IGM Paste'!O1648</f>
        <v>0</v>
      </c>
      <c r="P1647">
        <f>'IGM Paste'!BC1648</f>
        <v>0</v>
      </c>
    </row>
    <row r="1648" spans="1:16" x14ac:dyDescent="0.3">
      <c r="A1648" s="334">
        <f>'IGM Paste'!A1649</f>
        <v>0</v>
      </c>
      <c r="B1648">
        <f>'IGM Paste'!Y1649</f>
        <v>0</v>
      </c>
      <c r="C1648">
        <f>'IGM Paste'!C1649</f>
        <v>0</v>
      </c>
      <c r="D1648" s="4">
        <f>'IGM Paste'!D1649</f>
        <v>0</v>
      </c>
      <c r="E1648">
        <f>'IGM Paste'!E1649</f>
        <v>0</v>
      </c>
      <c r="F1648">
        <f>'IGM Paste'!AL1649</f>
        <v>0</v>
      </c>
      <c r="G1648" s="763">
        <f>'IGM Paste'!AB1649</f>
        <v>0</v>
      </c>
      <c r="H1648" s="5">
        <f>'IGM Paste'!F1649</f>
        <v>0</v>
      </c>
      <c r="I1648" t="str">
        <f>IF('IGM Paste'!H1649=0,"-",'IGM Paste'!H1649)</f>
        <v>-</v>
      </c>
      <c r="J1648" t="str">
        <f>IF('IGM Paste'!I1649=0,"-",'IGM Paste'!I1649)</f>
        <v>-</v>
      </c>
      <c r="K1648" t="str">
        <f>IF('IGM Paste'!J1649=0,"-",'IGM Paste'!J1649)</f>
        <v>-</v>
      </c>
      <c r="L1648">
        <f>'IGM Paste'!K1649</f>
        <v>0</v>
      </c>
      <c r="M1648" s="20" t="str">
        <f>IF('IGM Paste'!R1649=0,"Flat",'IGM Paste'!R1649)</f>
        <v>Flat</v>
      </c>
      <c r="N1648" s="177">
        <f>'IGM Paste'!AH1649</f>
        <v>0</v>
      </c>
      <c r="O1648" s="403">
        <f>'IGM Paste'!O1649</f>
        <v>0</v>
      </c>
      <c r="P1648">
        <f>'IGM Paste'!BC1649</f>
        <v>0</v>
      </c>
    </row>
    <row r="1649" spans="1:16" x14ac:dyDescent="0.3">
      <c r="A1649" s="334">
        <f>'IGM Paste'!A1650</f>
        <v>0</v>
      </c>
      <c r="B1649">
        <f>'IGM Paste'!Y1650</f>
        <v>0</v>
      </c>
      <c r="C1649">
        <f>'IGM Paste'!C1650</f>
        <v>0</v>
      </c>
      <c r="D1649" s="4">
        <f>'IGM Paste'!D1650</f>
        <v>0</v>
      </c>
      <c r="E1649">
        <f>'IGM Paste'!E1650</f>
        <v>0</v>
      </c>
      <c r="F1649">
        <f>'IGM Paste'!AL1650</f>
        <v>0</v>
      </c>
      <c r="G1649" s="763">
        <f>'IGM Paste'!AB1650</f>
        <v>0</v>
      </c>
      <c r="H1649" s="5">
        <f>'IGM Paste'!F1650</f>
        <v>0</v>
      </c>
      <c r="I1649" t="str">
        <f>IF('IGM Paste'!H1650=0,"-",'IGM Paste'!H1650)</f>
        <v>-</v>
      </c>
      <c r="J1649" t="str">
        <f>IF('IGM Paste'!I1650=0,"-",'IGM Paste'!I1650)</f>
        <v>-</v>
      </c>
      <c r="K1649" t="str">
        <f>IF('IGM Paste'!J1650=0,"-",'IGM Paste'!J1650)</f>
        <v>-</v>
      </c>
      <c r="L1649">
        <f>'IGM Paste'!K1650</f>
        <v>0</v>
      </c>
      <c r="M1649" s="20" t="str">
        <f>IF('IGM Paste'!R1650=0,"Flat",'IGM Paste'!R1650)</f>
        <v>Flat</v>
      </c>
      <c r="N1649" s="177">
        <f>'IGM Paste'!AH1650</f>
        <v>0</v>
      </c>
      <c r="O1649" s="403">
        <f>'IGM Paste'!O1650</f>
        <v>0</v>
      </c>
      <c r="P1649">
        <f>'IGM Paste'!BC1650</f>
        <v>0</v>
      </c>
    </row>
    <row r="1650" spans="1:16" x14ac:dyDescent="0.3">
      <c r="A1650" s="334">
        <f>'IGM Paste'!A1651</f>
        <v>0</v>
      </c>
      <c r="B1650">
        <f>'IGM Paste'!Y1651</f>
        <v>0</v>
      </c>
      <c r="C1650">
        <f>'IGM Paste'!C1651</f>
        <v>0</v>
      </c>
      <c r="D1650" s="4">
        <f>'IGM Paste'!D1651</f>
        <v>0</v>
      </c>
      <c r="E1650">
        <f>'IGM Paste'!E1651</f>
        <v>0</v>
      </c>
      <c r="F1650">
        <f>'IGM Paste'!AL1651</f>
        <v>0</v>
      </c>
      <c r="G1650" s="763">
        <f>'IGM Paste'!AB1651</f>
        <v>0</v>
      </c>
      <c r="H1650" s="5">
        <f>'IGM Paste'!F1651</f>
        <v>0</v>
      </c>
      <c r="I1650" t="str">
        <f>IF('IGM Paste'!H1651=0,"-",'IGM Paste'!H1651)</f>
        <v>-</v>
      </c>
      <c r="J1650" t="str">
        <f>IF('IGM Paste'!I1651=0,"-",'IGM Paste'!I1651)</f>
        <v>-</v>
      </c>
      <c r="K1650" t="str">
        <f>IF('IGM Paste'!J1651=0,"-",'IGM Paste'!J1651)</f>
        <v>-</v>
      </c>
      <c r="L1650">
        <f>'IGM Paste'!K1651</f>
        <v>0</v>
      </c>
      <c r="M1650" s="20" t="str">
        <f>IF('IGM Paste'!R1651=0,"Flat",'IGM Paste'!R1651)</f>
        <v>Flat</v>
      </c>
      <c r="N1650" s="177">
        <f>'IGM Paste'!AH1651</f>
        <v>0</v>
      </c>
      <c r="O1650" s="403">
        <f>'IGM Paste'!O1651</f>
        <v>0</v>
      </c>
      <c r="P1650">
        <f>'IGM Paste'!BC1651</f>
        <v>0</v>
      </c>
    </row>
    <row r="1651" spans="1:16" x14ac:dyDescent="0.3">
      <c r="A1651" s="334">
        <f>'IGM Paste'!A1652</f>
        <v>0</v>
      </c>
      <c r="B1651">
        <f>'IGM Paste'!Y1652</f>
        <v>0</v>
      </c>
      <c r="C1651">
        <f>'IGM Paste'!C1652</f>
        <v>0</v>
      </c>
      <c r="D1651" s="4">
        <f>'IGM Paste'!D1652</f>
        <v>0</v>
      </c>
      <c r="E1651">
        <f>'IGM Paste'!E1652</f>
        <v>0</v>
      </c>
      <c r="F1651">
        <f>'IGM Paste'!AL1652</f>
        <v>0</v>
      </c>
      <c r="G1651" s="763">
        <f>'IGM Paste'!AB1652</f>
        <v>0</v>
      </c>
      <c r="H1651" s="5">
        <f>'IGM Paste'!F1652</f>
        <v>0</v>
      </c>
      <c r="I1651" t="str">
        <f>IF('IGM Paste'!H1652=0,"-",'IGM Paste'!H1652)</f>
        <v>-</v>
      </c>
      <c r="J1651" t="str">
        <f>IF('IGM Paste'!I1652=0,"-",'IGM Paste'!I1652)</f>
        <v>-</v>
      </c>
      <c r="K1651" t="str">
        <f>IF('IGM Paste'!J1652=0,"-",'IGM Paste'!J1652)</f>
        <v>-</v>
      </c>
      <c r="L1651">
        <f>'IGM Paste'!K1652</f>
        <v>0</v>
      </c>
      <c r="M1651" s="20" t="str">
        <f>IF('IGM Paste'!R1652=0,"Flat",'IGM Paste'!R1652)</f>
        <v>Flat</v>
      </c>
      <c r="N1651" s="177">
        <f>'IGM Paste'!AH1652</f>
        <v>0</v>
      </c>
      <c r="O1651" s="403">
        <f>'IGM Paste'!O1652</f>
        <v>0</v>
      </c>
      <c r="P1651">
        <f>'IGM Paste'!BC1652</f>
        <v>0</v>
      </c>
    </row>
    <row r="1652" spans="1:16" x14ac:dyDescent="0.3">
      <c r="A1652" s="334">
        <f>'IGM Paste'!A1653</f>
        <v>0</v>
      </c>
      <c r="B1652">
        <f>'IGM Paste'!Y1653</f>
        <v>0</v>
      </c>
      <c r="C1652">
        <f>'IGM Paste'!C1653</f>
        <v>0</v>
      </c>
      <c r="D1652" s="4">
        <f>'IGM Paste'!D1653</f>
        <v>0</v>
      </c>
      <c r="E1652">
        <f>'IGM Paste'!E1653</f>
        <v>0</v>
      </c>
      <c r="F1652">
        <f>'IGM Paste'!AL1653</f>
        <v>0</v>
      </c>
      <c r="G1652" s="763">
        <f>'IGM Paste'!AB1653</f>
        <v>0</v>
      </c>
      <c r="H1652" s="5">
        <f>'IGM Paste'!F1653</f>
        <v>0</v>
      </c>
      <c r="I1652" t="str">
        <f>IF('IGM Paste'!H1653=0,"-",'IGM Paste'!H1653)</f>
        <v>-</v>
      </c>
      <c r="J1652" t="str">
        <f>IF('IGM Paste'!I1653=0,"-",'IGM Paste'!I1653)</f>
        <v>-</v>
      </c>
      <c r="K1652" t="str">
        <f>IF('IGM Paste'!J1653=0,"-",'IGM Paste'!J1653)</f>
        <v>-</v>
      </c>
      <c r="L1652">
        <f>'IGM Paste'!K1653</f>
        <v>0</v>
      </c>
      <c r="M1652" s="20" t="str">
        <f>IF('IGM Paste'!R1653=0,"Flat",'IGM Paste'!R1653)</f>
        <v>Flat</v>
      </c>
      <c r="N1652" s="177">
        <f>'IGM Paste'!AH1653</f>
        <v>0</v>
      </c>
      <c r="O1652" s="403">
        <f>'IGM Paste'!O1653</f>
        <v>0</v>
      </c>
      <c r="P1652">
        <f>'IGM Paste'!BC1653</f>
        <v>0</v>
      </c>
    </row>
    <row r="1653" spans="1:16" x14ac:dyDescent="0.3">
      <c r="A1653" s="334">
        <f>'IGM Paste'!A1654</f>
        <v>0</v>
      </c>
      <c r="B1653">
        <f>'IGM Paste'!Y1654</f>
        <v>0</v>
      </c>
      <c r="C1653">
        <f>'IGM Paste'!C1654</f>
        <v>0</v>
      </c>
      <c r="D1653" s="4">
        <f>'IGM Paste'!D1654</f>
        <v>0</v>
      </c>
      <c r="E1653">
        <f>'IGM Paste'!E1654</f>
        <v>0</v>
      </c>
      <c r="F1653">
        <f>'IGM Paste'!AL1654</f>
        <v>0</v>
      </c>
      <c r="G1653" s="763">
        <f>'IGM Paste'!AB1654</f>
        <v>0</v>
      </c>
      <c r="H1653" s="5">
        <f>'IGM Paste'!F1654</f>
        <v>0</v>
      </c>
      <c r="I1653" t="str">
        <f>IF('IGM Paste'!H1654=0,"-",'IGM Paste'!H1654)</f>
        <v>-</v>
      </c>
      <c r="J1653" t="str">
        <f>IF('IGM Paste'!I1654=0,"-",'IGM Paste'!I1654)</f>
        <v>-</v>
      </c>
      <c r="K1653" t="str">
        <f>IF('IGM Paste'!J1654=0,"-",'IGM Paste'!J1654)</f>
        <v>-</v>
      </c>
      <c r="L1653">
        <f>'IGM Paste'!K1654</f>
        <v>0</v>
      </c>
      <c r="M1653" s="20" t="str">
        <f>IF('IGM Paste'!R1654=0,"Flat",'IGM Paste'!R1654)</f>
        <v>Flat</v>
      </c>
      <c r="N1653" s="177">
        <f>'IGM Paste'!AH1654</f>
        <v>0</v>
      </c>
      <c r="O1653" s="403">
        <f>'IGM Paste'!O1654</f>
        <v>0</v>
      </c>
      <c r="P1653">
        <f>'IGM Paste'!BC1654</f>
        <v>0</v>
      </c>
    </row>
    <row r="1654" spans="1:16" x14ac:dyDescent="0.3">
      <c r="A1654" s="334">
        <f>'IGM Paste'!A1655</f>
        <v>0</v>
      </c>
      <c r="B1654">
        <f>'IGM Paste'!Y1655</f>
        <v>0</v>
      </c>
      <c r="C1654">
        <f>'IGM Paste'!C1655</f>
        <v>0</v>
      </c>
      <c r="D1654" s="4">
        <f>'IGM Paste'!D1655</f>
        <v>0</v>
      </c>
      <c r="E1654">
        <f>'IGM Paste'!E1655</f>
        <v>0</v>
      </c>
      <c r="F1654">
        <f>'IGM Paste'!AL1655</f>
        <v>0</v>
      </c>
      <c r="G1654" s="763">
        <f>'IGM Paste'!AB1655</f>
        <v>0</v>
      </c>
      <c r="H1654" s="5">
        <f>'IGM Paste'!F1655</f>
        <v>0</v>
      </c>
      <c r="I1654" t="str">
        <f>IF('IGM Paste'!H1655=0,"-",'IGM Paste'!H1655)</f>
        <v>-</v>
      </c>
      <c r="J1654" t="str">
        <f>IF('IGM Paste'!I1655=0,"-",'IGM Paste'!I1655)</f>
        <v>-</v>
      </c>
      <c r="K1654" t="str">
        <f>IF('IGM Paste'!J1655=0,"-",'IGM Paste'!J1655)</f>
        <v>-</v>
      </c>
      <c r="L1654">
        <f>'IGM Paste'!K1655</f>
        <v>0</v>
      </c>
      <c r="M1654" s="20" t="str">
        <f>IF('IGM Paste'!R1655=0,"Flat",'IGM Paste'!R1655)</f>
        <v>Flat</v>
      </c>
      <c r="N1654" s="177">
        <f>'IGM Paste'!AH1655</f>
        <v>0</v>
      </c>
      <c r="O1654" s="403">
        <f>'IGM Paste'!O1655</f>
        <v>0</v>
      </c>
      <c r="P1654">
        <f>'IGM Paste'!BC1655</f>
        <v>0</v>
      </c>
    </row>
    <row r="1655" spans="1:16" x14ac:dyDescent="0.3">
      <c r="A1655" s="334">
        <f>'IGM Paste'!A1656</f>
        <v>0</v>
      </c>
      <c r="B1655">
        <f>'IGM Paste'!Y1656</f>
        <v>0</v>
      </c>
      <c r="C1655">
        <f>'IGM Paste'!C1656</f>
        <v>0</v>
      </c>
      <c r="D1655" s="4">
        <f>'IGM Paste'!D1656</f>
        <v>0</v>
      </c>
      <c r="E1655">
        <f>'IGM Paste'!E1656</f>
        <v>0</v>
      </c>
      <c r="F1655">
        <f>'IGM Paste'!AL1656</f>
        <v>0</v>
      </c>
      <c r="G1655" s="763">
        <f>'IGM Paste'!AB1656</f>
        <v>0</v>
      </c>
      <c r="H1655" s="5">
        <f>'IGM Paste'!F1656</f>
        <v>0</v>
      </c>
      <c r="I1655" t="str">
        <f>IF('IGM Paste'!H1656=0,"-",'IGM Paste'!H1656)</f>
        <v>-</v>
      </c>
      <c r="J1655" t="str">
        <f>IF('IGM Paste'!I1656=0,"-",'IGM Paste'!I1656)</f>
        <v>-</v>
      </c>
      <c r="K1655" t="str">
        <f>IF('IGM Paste'!J1656=0,"-",'IGM Paste'!J1656)</f>
        <v>-</v>
      </c>
      <c r="L1655">
        <f>'IGM Paste'!K1656</f>
        <v>0</v>
      </c>
      <c r="M1655" s="20" t="str">
        <f>IF('IGM Paste'!R1656=0,"Flat",'IGM Paste'!R1656)</f>
        <v>Flat</v>
      </c>
      <c r="N1655" s="177">
        <f>'IGM Paste'!AH1656</f>
        <v>0</v>
      </c>
      <c r="O1655" s="403">
        <f>'IGM Paste'!O1656</f>
        <v>0</v>
      </c>
      <c r="P1655">
        <f>'IGM Paste'!BC1656</f>
        <v>0</v>
      </c>
    </row>
    <row r="1656" spans="1:16" x14ac:dyDescent="0.3">
      <c r="A1656" s="334">
        <f>'IGM Paste'!A1657</f>
        <v>0</v>
      </c>
      <c r="B1656">
        <f>'IGM Paste'!Y1657</f>
        <v>0</v>
      </c>
      <c r="C1656">
        <f>'IGM Paste'!C1657</f>
        <v>0</v>
      </c>
      <c r="D1656" s="4">
        <f>'IGM Paste'!D1657</f>
        <v>0</v>
      </c>
      <c r="E1656">
        <f>'IGM Paste'!E1657</f>
        <v>0</v>
      </c>
      <c r="F1656">
        <f>'IGM Paste'!AL1657</f>
        <v>0</v>
      </c>
      <c r="G1656" s="763">
        <f>'IGM Paste'!AB1657</f>
        <v>0</v>
      </c>
      <c r="H1656" s="5">
        <f>'IGM Paste'!F1657</f>
        <v>0</v>
      </c>
      <c r="I1656" t="str">
        <f>IF('IGM Paste'!H1657=0,"-",'IGM Paste'!H1657)</f>
        <v>-</v>
      </c>
      <c r="J1656" t="str">
        <f>IF('IGM Paste'!I1657=0,"-",'IGM Paste'!I1657)</f>
        <v>-</v>
      </c>
      <c r="K1656" t="str">
        <f>IF('IGM Paste'!J1657=0,"-",'IGM Paste'!J1657)</f>
        <v>-</v>
      </c>
      <c r="L1656">
        <f>'IGM Paste'!K1657</f>
        <v>0</v>
      </c>
      <c r="M1656" s="20" t="str">
        <f>IF('IGM Paste'!R1657=0,"Flat",'IGM Paste'!R1657)</f>
        <v>Flat</v>
      </c>
      <c r="N1656" s="177">
        <f>'IGM Paste'!AH1657</f>
        <v>0</v>
      </c>
      <c r="O1656" s="403">
        <f>'IGM Paste'!O1657</f>
        <v>0</v>
      </c>
      <c r="P1656">
        <f>'IGM Paste'!BC1657</f>
        <v>0</v>
      </c>
    </row>
    <row r="1657" spans="1:16" x14ac:dyDescent="0.3">
      <c r="A1657" s="334">
        <f>'IGM Paste'!A1658</f>
        <v>0</v>
      </c>
      <c r="B1657">
        <f>'IGM Paste'!Y1658</f>
        <v>0</v>
      </c>
      <c r="C1657">
        <f>'IGM Paste'!C1658</f>
        <v>0</v>
      </c>
      <c r="D1657" s="4">
        <f>'IGM Paste'!D1658</f>
        <v>0</v>
      </c>
      <c r="E1657">
        <f>'IGM Paste'!E1658</f>
        <v>0</v>
      </c>
      <c r="F1657">
        <f>'IGM Paste'!AL1658</f>
        <v>0</v>
      </c>
      <c r="G1657" s="763">
        <f>'IGM Paste'!AB1658</f>
        <v>0</v>
      </c>
      <c r="H1657" s="5">
        <f>'IGM Paste'!F1658</f>
        <v>0</v>
      </c>
      <c r="I1657" t="str">
        <f>IF('IGM Paste'!H1658=0,"-",'IGM Paste'!H1658)</f>
        <v>-</v>
      </c>
      <c r="J1657" t="str">
        <f>IF('IGM Paste'!I1658=0,"-",'IGM Paste'!I1658)</f>
        <v>-</v>
      </c>
      <c r="K1657" t="str">
        <f>IF('IGM Paste'!J1658=0,"-",'IGM Paste'!J1658)</f>
        <v>-</v>
      </c>
      <c r="L1657">
        <f>'IGM Paste'!K1658</f>
        <v>0</v>
      </c>
      <c r="M1657" s="20" t="str">
        <f>IF('IGM Paste'!R1658=0,"Flat",'IGM Paste'!R1658)</f>
        <v>Flat</v>
      </c>
      <c r="N1657" s="177">
        <f>'IGM Paste'!AH1658</f>
        <v>0</v>
      </c>
      <c r="O1657" s="403">
        <f>'IGM Paste'!O1658</f>
        <v>0</v>
      </c>
      <c r="P1657">
        <f>'IGM Paste'!BC1658</f>
        <v>0</v>
      </c>
    </row>
    <row r="1658" spans="1:16" x14ac:dyDescent="0.3">
      <c r="A1658" s="334">
        <f>'IGM Paste'!A1659</f>
        <v>0</v>
      </c>
      <c r="B1658">
        <f>'IGM Paste'!Y1659</f>
        <v>0</v>
      </c>
      <c r="C1658">
        <f>'IGM Paste'!C1659</f>
        <v>0</v>
      </c>
      <c r="D1658" s="4">
        <f>'IGM Paste'!D1659</f>
        <v>0</v>
      </c>
      <c r="E1658">
        <f>'IGM Paste'!E1659</f>
        <v>0</v>
      </c>
      <c r="F1658">
        <f>'IGM Paste'!AL1659</f>
        <v>0</v>
      </c>
      <c r="G1658" s="763">
        <f>'IGM Paste'!AB1659</f>
        <v>0</v>
      </c>
      <c r="H1658" s="5">
        <f>'IGM Paste'!F1659</f>
        <v>0</v>
      </c>
      <c r="I1658" t="str">
        <f>IF('IGM Paste'!H1659=0,"-",'IGM Paste'!H1659)</f>
        <v>-</v>
      </c>
      <c r="J1658" t="str">
        <f>IF('IGM Paste'!I1659=0,"-",'IGM Paste'!I1659)</f>
        <v>-</v>
      </c>
      <c r="K1658" t="str">
        <f>IF('IGM Paste'!J1659=0,"-",'IGM Paste'!J1659)</f>
        <v>-</v>
      </c>
      <c r="L1658">
        <f>'IGM Paste'!K1659</f>
        <v>0</v>
      </c>
      <c r="M1658" s="20" t="str">
        <f>IF('IGM Paste'!R1659=0,"Flat",'IGM Paste'!R1659)</f>
        <v>Flat</v>
      </c>
      <c r="N1658" s="177">
        <f>'IGM Paste'!AH1659</f>
        <v>0</v>
      </c>
      <c r="O1658" s="403">
        <f>'IGM Paste'!O1659</f>
        <v>0</v>
      </c>
      <c r="P1658">
        <f>'IGM Paste'!BC1659</f>
        <v>0</v>
      </c>
    </row>
    <row r="1659" spans="1:16" x14ac:dyDescent="0.3">
      <c r="A1659" s="334">
        <f>'IGM Paste'!A1660</f>
        <v>0</v>
      </c>
      <c r="B1659">
        <f>'IGM Paste'!Y1660</f>
        <v>0</v>
      </c>
      <c r="C1659">
        <f>'IGM Paste'!C1660</f>
        <v>0</v>
      </c>
      <c r="D1659" s="4">
        <f>'IGM Paste'!D1660</f>
        <v>0</v>
      </c>
      <c r="E1659">
        <f>'IGM Paste'!E1660</f>
        <v>0</v>
      </c>
      <c r="F1659">
        <f>'IGM Paste'!AL1660</f>
        <v>0</v>
      </c>
      <c r="G1659" s="763">
        <f>'IGM Paste'!AB1660</f>
        <v>0</v>
      </c>
      <c r="H1659" s="5">
        <f>'IGM Paste'!F1660</f>
        <v>0</v>
      </c>
      <c r="I1659" t="str">
        <f>IF('IGM Paste'!H1660=0,"-",'IGM Paste'!H1660)</f>
        <v>-</v>
      </c>
      <c r="J1659" t="str">
        <f>IF('IGM Paste'!I1660=0,"-",'IGM Paste'!I1660)</f>
        <v>-</v>
      </c>
      <c r="K1659" t="str">
        <f>IF('IGM Paste'!J1660=0,"-",'IGM Paste'!J1660)</f>
        <v>-</v>
      </c>
      <c r="L1659">
        <f>'IGM Paste'!K1660</f>
        <v>0</v>
      </c>
      <c r="M1659" s="20" t="str">
        <f>IF('IGM Paste'!R1660=0,"Flat",'IGM Paste'!R1660)</f>
        <v>Flat</v>
      </c>
      <c r="N1659" s="177">
        <f>'IGM Paste'!AH1660</f>
        <v>0</v>
      </c>
      <c r="O1659" s="403">
        <f>'IGM Paste'!O1660</f>
        <v>0</v>
      </c>
      <c r="P1659">
        <f>'IGM Paste'!BC1660</f>
        <v>0</v>
      </c>
    </row>
    <row r="1660" spans="1:16" x14ac:dyDescent="0.3">
      <c r="A1660" s="334">
        <f>'IGM Paste'!A1661</f>
        <v>0</v>
      </c>
      <c r="B1660">
        <f>'IGM Paste'!Y1661</f>
        <v>0</v>
      </c>
      <c r="C1660">
        <f>'IGM Paste'!C1661</f>
        <v>0</v>
      </c>
      <c r="D1660" s="4">
        <f>'IGM Paste'!D1661</f>
        <v>0</v>
      </c>
      <c r="E1660">
        <f>'IGM Paste'!E1661</f>
        <v>0</v>
      </c>
      <c r="F1660">
        <f>'IGM Paste'!AL1661</f>
        <v>0</v>
      </c>
      <c r="G1660" s="763">
        <f>'IGM Paste'!AB1661</f>
        <v>0</v>
      </c>
      <c r="H1660" s="5">
        <f>'IGM Paste'!F1661</f>
        <v>0</v>
      </c>
      <c r="I1660" t="str">
        <f>IF('IGM Paste'!H1661=0,"-",'IGM Paste'!H1661)</f>
        <v>-</v>
      </c>
      <c r="J1660" t="str">
        <f>IF('IGM Paste'!I1661=0,"-",'IGM Paste'!I1661)</f>
        <v>-</v>
      </c>
      <c r="K1660" t="str">
        <f>IF('IGM Paste'!J1661=0,"-",'IGM Paste'!J1661)</f>
        <v>-</v>
      </c>
      <c r="L1660">
        <f>'IGM Paste'!K1661</f>
        <v>0</v>
      </c>
      <c r="M1660" s="20" t="str">
        <f>IF('IGM Paste'!R1661=0,"Flat",'IGM Paste'!R1661)</f>
        <v>Flat</v>
      </c>
      <c r="N1660" s="177">
        <f>'IGM Paste'!AH1661</f>
        <v>0</v>
      </c>
      <c r="O1660" s="403">
        <f>'IGM Paste'!O1661</f>
        <v>0</v>
      </c>
      <c r="P1660">
        <f>'IGM Paste'!BC1661</f>
        <v>0</v>
      </c>
    </row>
    <row r="1661" spans="1:16" x14ac:dyDescent="0.3">
      <c r="A1661" s="334">
        <f>'IGM Paste'!A1662</f>
        <v>0</v>
      </c>
      <c r="B1661">
        <f>'IGM Paste'!Y1662</f>
        <v>0</v>
      </c>
      <c r="C1661">
        <f>'IGM Paste'!C1662</f>
        <v>0</v>
      </c>
      <c r="D1661" s="4">
        <f>'IGM Paste'!D1662</f>
        <v>0</v>
      </c>
      <c r="E1661">
        <f>'IGM Paste'!E1662</f>
        <v>0</v>
      </c>
      <c r="F1661">
        <f>'IGM Paste'!AL1662</f>
        <v>0</v>
      </c>
      <c r="G1661" s="763">
        <f>'IGM Paste'!AB1662</f>
        <v>0</v>
      </c>
      <c r="H1661" s="5">
        <f>'IGM Paste'!F1662</f>
        <v>0</v>
      </c>
      <c r="I1661" t="str">
        <f>IF('IGM Paste'!H1662=0,"-",'IGM Paste'!H1662)</f>
        <v>-</v>
      </c>
      <c r="J1661" t="str">
        <f>IF('IGM Paste'!I1662=0,"-",'IGM Paste'!I1662)</f>
        <v>-</v>
      </c>
      <c r="K1661" t="str">
        <f>IF('IGM Paste'!J1662=0,"-",'IGM Paste'!J1662)</f>
        <v>-</v>
      </c>
      <c r="L1661">
        <f>'IGM Paste'!K1662</f>
        <v>0</v>
      </c>
      <c r="M1661" s="20" t="str">
        <f>IF('IGM Paste'!R1662=0,"Flat",'IGM Paste'!R1662)</f>
        <v>Flat</v>
      </c>
      <c r="N1661" s="177">
        <f>'IGM Paste'!AH1662</f>
        <v>0</v>
      </c>
      <c r="O1661" s="403">
        <f>'IGM Paste'!O1662</f>
        <v>0</v>
      </c>
      <c r="P1661">
        <f>'IGM Paste'!BC1662</f>
        <v>0</v>
      </c>
    </row>
    <row r="1662" spans="1:16" x14ac:dyDescent="0.3">
      <c r="A1662" s="334">
        <f>'IGM Paste'!A1663</f>
        <v>0</v>
      </c>
      <c r="B1662">
        <f>'IGM Paste'!Y1663</f>
        <v>0</v>
      </c>
      <c r="C1662">
        <f>'IGM Paste'!C1663</f>
        <v>0</v>
      </c>
      <c r="D1662" s="4">
        <f>'IGM Paste'!D1663</f>
        <v>0</v>
      </c>
      <c r="E1662">
        <f>'IGM Paste'!E1663</f>
        <v>0</v>
      </c>
      <c r="F1662">
        <f>'IGM Paste'!AL1663</f>
        <v>0</v>
      </c>
      <c r="G1662" s="763">
        <f>'IGM Paste'!AB1663</f>
        <v>0</v>
      </c>
      <c r="H1662" s="5">
        <f>'IGM Paste'!F1663</f>
        <v>0</v>
      </c>
      <c r="I1662" t="str">
        <f>IF('IGM Paste'!H1663=0,"-",'IGM Paste'!H1663)</f>
        <v>-</v>
      </c>
      <c r="J1662" t="str">
        <f>IF('IGM Paste'!I1663=0,"-",'IGM Paste'!I1663)</f>
        <v>-</v>
      </c>
      <c r="K1662" t="str">
        <f>IF('IGM Paste'!J1663=0,"-",'IGM Paste'!J1663)</f>
        <v>-</v>
      </c>
      <c r="L1662">
        <f>'IGM Paste'!K1663</f>
        <v>0</v>
      </c>
      <c r="M1662" s="20" t="str">
        <f>IF('IGM Paste'!R1663=0,"Flat",'IGM Paste'!R1663)</f>
        <v>Flat</v>
      </c>
      <c r="N1662" s="177">
        <f>'IGM Paste'!AH1663</f>
        <v>0</v>
      </c>
      <c r="O1662" s="403">
        <f>'IGM Paste'!O1663</f>
        <v>0</v>
      </c>
      <c r="P1662">
        <f>'IGM Paste'!BC1663</f>
        <v>0</v>
      </c>
    </row>
    <row r="1663" spans="1:16" x14ac:dyDescent="0.3">
      <c r="A1663" s="334">
        <f>'IGM Paste'!A1664</f>
        <v>0</v>
      </c>
      <c r="B1663">
        <f>'IGM Paste'!Y1664</f>
        <v>0</v>
      </c>
      <c r="C1663">
        <f>'IGM Paste'!C1664</f>
        <v>0</v>
      </c>
      <c r="D1663" s="4">
        <f>'IGM Paste'!D1664</f>
        <v>0</v>
      </c>
      <c r="E1663">
        <f>'IGM Paste'!E1664</f>
        <v>0</v>
      </c>
      <c r="F1663">
        <f>'IGM Paste'!AL1664</f>
        <v>0</v>
      </c>
      <c r="G1663" s="763">
        <f>'IGM Paste'!AB1664</f>
        <v>0</v>
      </c>
      <c r="H1663" s="5">
        <f>'IGM Paste'!F1664</f>
        <v>0</v>
      </c>
      <c r="I1663" t="str">
        <f>IF('IGM Paste'!H1664=0,"-",'IGM Paste'!H1664)</f>
        <v>-</v>
      </c>
      <c r="J1663" t="str">
        <f>IF('IGM Paste'!I1664=0,"-",'IGM Paste'!I1664)</f>
        <v>-</v>
      </c>
      <c r="K1663" t="str">
        <f>IF('IGM Paste'!J1664=0,"-",'IGM Paste'!J1664)</f>
        <v>-</v>
      </c>
      <c r="L1663">
        <f>'IGM Paste'!K1664</f>
        <v>0</v>
      </c>
      <c r="M1663" s="20" t="str">
        <f>IF('IGM Paste'!R1664=0,"Flat",'IGM Paste'!R1664)</f>
        <v>Flat</v>
      </c>
      <c r="N1663" s="177">
        <f>'IGM Paste'!AH1664</f>
        <v>0</v>
      </c>
      <c r="O1663" s="403">
        <f>'IGM Paste'!O1664</f>
        <v>0</v>
      </c>
      <c r="P1663">
        <f>'IGM Paste'!BC1664</f>
        <v>0</v>
      </c>
    </row>
    <row r="1664" spans="1:16" x14ac:dyDescent="0.3">
      <c r="A1664" s="334">
        <f>'IGM Paste'!A1665</f>
        <v>0</v>
      </c>
      <c r="B1664">
        <f>'IGM Paste'!Y1665</f>
        <v>0</v>
      </c>
      <c r="C1664">
        <f>'IGM Paste'!C1665</f>
        <v>0</v>
      </c>
      <c r="D1664" s="4">
        <f>'IGM Paste'!D1665</f>
        <v>0</v>
      </c>
      <c r="E1664">
        <f>'IGM Paste'!E1665</f>
        <v>0</v>
      </c>
      <c r="F1664">
        <f>'IGM Paste'!AL1665</f>
        <v>0</v>
      </c>
      <c r="G1664" s="763">
        <f>'IGM Paste'!AB1665</f>
        <v>0</v>
      </c>
      <c r="H1664" s="5">
        <f>'IGM Paste'!F1665</f>
        <v>0</v>
      </c>
      <c r="I1664" t="str">
        <f>IF('IGM Paste'!H1665=0,"-",'IGM Paste'!H1665)</f>
        <v>-</v>
      </c>
      <c r="J1664" t="str">
        <f>IF('IGM Paste'!I1665=0,"-",'IGM Paste'!I1665)</f>
        <v>-</v>
      </c>
      <c r="K1664" t="str">
        <f>IF('IGM Paste'!J1665=0,"-",'IGM Paste'!J1665)</f>
        <v>-</v>
      </c>
      <c r="L1664">
        <f>'IGM Paste'!K1665</f>
        <v>0</v>
      </c>
      <c r="M1664" s="20" t="str">
        <f>IF('IGM Paste'!R1665=0,"Flat",'IGM Paste'!R1665)</f>
        <v>Flat</v>
      </c>
      <c r="N1664" s="177">
        <f>'IGM Paste'!AH1665</f>
        <v>0</v>
      </c>
      <c r="O1664" s="403">
        <f>'IGM Paste'!O1665</f>
        <v>0</v>
      </c>
      <c r="P1664">
        <f>'IGM Paste'!BC1665</f>
        <v>0</v>
      </c>
    </row>
    <row r="1665" spans="1:16" x14ac:dyDescent="0.3">
      <c r="A1665" s="334">
        <f>'IGM Paste'!A1666</f>
        <v>0</v>
      </c>
      <c r="B1665">
        <f>'IGM Paste'!Y1666</f>
        <v>0</v>
      </c>
      <c r="C1665">
        <f>'IGM Paste'!C1666</f>
        <v>0</v>
      </c>
      <c r="D1665" s="4">
        <f>'IGM Paste'!D1666</f>
        <v>0</v>
      </c>
      <c r="E1665">
        <f>'IGM Paste'!E1666</f>
        <v>0</v>
      </c>
      <c r="F1665">
        <f>'IGM Paste'!AL1666</f>
        <v>0</v>
      </c>
      <c r="G1665" s="763">
        <f>'IGM Paste'!AB1666</f>
        <v>0</v>
      </c>
      <c r="H1665" s="5">
        <f>'IGM Paste'!F1666</f>
        <v>0</v>
      </c>
      <c r="I1665" t="str">
        <f>IF('IGM Paste'!H1666=0,"-",'IGM Paste'!H1666)</f>
        <v>-</v>
      </c>
      <c r="J1665" t="str">
        <f>IF('IGM Paste'!I1666=0,"-",'IGM Paste'!I1666)</f>
        <v>-</v>
      </c>
      <c r="K1665" t="str">
        <f>IF('IGM Paste'!J1666=0,"-",'IGM Paste'!J1666)</f>
        <v>-</v>
      </c>
      <c r="L1665">
        <f>'IGM Paste'!K1666</f>
        <v>0</v>
      </c>
      <c r="M1665" s="20" t="str">
        <f>IF('IGM Paste'!R1666=0,"Flat",'IGM Paste'!R1666)</f>
        <v>Flat</v>
      </c>
      <c r="N1665" s="177">
        <f>'IGM Paste'!AH1666</f>
        <v>0</v>
      </c>
      <c r="O1665" s="403">
        <f>'IGM Paste'!O1666</f>
        <v>0</v>
      </c>
      <c r="P1665">
        <f>'IGM Paste'!BC1666</f>
        <v>0</v>
      </c>
    </row>
    <row r="1666" spans="1:16" x14ac:dyDescent="0.3">
      <c r="A1666" s="334">
        <f>'IGM Paste'!A1667</f>
        <v>0</v>
      </c>
      <c r="B1666">
        <f>'IGM Paste'!Y1667</f>
        <v>0</v>
      </c>
      <c r="C1666">
        <f>'IGM Paste'!C1667</f>
        <v>0</v>
      </c>
      <c r="D1666" s="4">
        <f>'IGM Paste'!D1667</f>
        <v>0</v>
      </c>
      <c r="E1666">
        <f>'IGM Paste'!E1667</f>
        <v>0</v>
      </c>
      <c r="F1666">
        <f>'IGM Paste'!AL1667</f>
        <v>0</v>
      </c>
      <c r="G1666" s="763">
        <f>'IGM Paste'!AB1667</f>
        <v>0</v>
      </c>
      <c r="H1666" s="5">
        <f>'IGM Paste'!F1667</f>
        <v>0</v>
      </c>
      <c r="I1666" t="str">
        <f>IF('IGM Paste'!H1667=0,"-",'IGM Paste'!H1667)</f>
        <v>-</v>
      </c>
      <c r="J1666" t="str">
        <f>IF('IGM Paste'!I1667=0,"-",'IGM Paste'!I1667)</f>
        <v>-</v>
      </c>
      <c r="K1666" t="str">
        <f>IF('IGM Paste'!J1667=0,"-",'IGM Paste'!J1667)</f>
        <v>-</v>
      </c>
      <c r="L1666">
        <f>'IGM Paste'!K1667</f>
        <v>0</v>
      </c>
      <c r="M1666" s="20" t="str">
        <f>IF('IGM Paste'!R1667=0,"Flat",'IGM Paste'!R1667)</f>
        <v>Flat</v>
      </c>
      <c r="N1666" s="177">
        <f>'IGM Paste'!AH1667</f>
        <v>0</v>
      </c>
      <c r="O1666" s="403">
        <f>'IGM Paste'!O1667</f>
        <v>0</v>
      </c>
      <c r="P1666">
        <f>'IGM Paste'!BC1667</f>
        <v>0</v>
      </c>
    </row>
    <row r="1667" spans="1:16" x14ac:dyDescent="0.3">
      <c r="A1667" s="334">
        <f>'IGM Paste'!A1668</f>
        <v>0</v>
      </c>
      <c r="B1667">
        <f>'IGM Paste'!Y1668</f>
        <v>0</v>
      </c>
      <c r="C1667">
        <f>'IGM Paste'!C1668</f>
        <v>0</v>
      </c>
      <c r="D1667" s="4">
        <f>'IGM Paste'!D1668</f>
        <v>0</v>
      </c>
      <c r="E1667">
        <f>'IGM Paste'!E1668</f>
        <v>0</v>
      </c>
      <c r="F1667">
        <f>'IGM Paste'!AL1668</f>
        <v>0</v>
      </c>
      <c r="G1667" s="763">
        <f>'IGM Paste'!AB1668</f>
        <v>0</v>
      </c>
      <c r="H1667" s="5">
        <f>'IGM Paste'!F1668</f>
        <v>0</v>
      </c>
      <c r="I1667" t="str">
        <f>IF('IGM Paste'!H1668=0,"-",'IGM Paste'!H1668)</f>
        <v>-</v>
      </c>
      <c r="J1667" t="str">
        <f>IF('IGM Paste'!I1668=0,"-",'IGM Paste'!I1668)</f>
        <v>-</v>
      </c>
      <c r="K1667" t="str">
        <f>IF('IGM Paste'!J1668=0,"-",'IGM Paste'!J1668)</f>
        <v>-</v>
      </c>
      <c r="L1667">
        <f>'IGM Paste'!K1668</f>
        <v>0</v>
      </c>
      <c r="M1667" s="20" t="str">
        <f>IF('IGM Paste'!R1668=0,"Flat",'IGM Paste'!R1668)</f>
        <v>Flat</v>
      </c>
      <c r="N1667" s="177">
        <f>'IGM Paste'!AH1668</f>
        <v>0</v>
      </c>
      <c r="O1667" s="403">
        <f>'IGM Paste'!O1668</f>
        <v>0</v>
      </c>
      <c r="P1667">
        <f>'IGM Paste'!BC1668</f>
        <v>0</v>
      </c>
    </row>
    <row r="1668" spans="1:16" x14ac:dyDescent="0.3">
      <c r="A1668" s="334">
        <f>'IGM Paste'!A1669</f>
        <v>0</v>
      </c>
      <c r="B1668">
        <f>'IGM Paste'!Y1669</f>
        <v>0</v>
      </c>
      <c r="C1668">
        <f>'IGM Paste'!C1669</f>
        <v>0</v>
      </c>
      <c r="D1668" s="4">
        <f>'IGM Paste'!D1669</f>
        <v>0</v>
      </c>
      <c r="E1668">
        <f>'IGM Paste'!E1669</f>
        <v>0</v>
      </c>
      <c r="F1668">
        <f>'IGM Paste'!AL1669</f>
        <v>0</v>
      </c>
      <c r="G1668" s="763">
        <f>'IGM Paste'!AB1669</f>
        <v>0</v>
      </c>
      <c r="H1668" s="5">
        <f>'IGM Paste'!F1669</f>
        <v>0</v>
      </c>
      <c r="I1668" t="str">
        <f>IF('IGM Paste'!H1669=0,"-",'IGM Paste'!H1669)</f>
        <v>-</v>
      </c>
      <c r="J1668" t="str">
        <f>IF('IGM Paste'!I1669=0,"-",'IGM Paste'!I1669)</f>
        <v>-</v>
      </c>
      <c r="K1668" t="str">
        <f>IF('IGM Paste'!J1669=0,"-",'IGM Paste'!J1669)</f>
        <v>-</v>
      </c>
      <c r="L1668">
        <f>'IGM Paste'!K1669</f>
        <v>0</v>
      </c>
      <c r="M1668" s="20" t="str">
        <f>IF('IGM Paste'!R1669=0,"Flat",'IGM Paste'!R1669)</f>
        <v>Flat</v>
      </c>
      <c r="N1668" s="177">
        <f>'IGM Paste'!AH1669</f>
        <v>0</v>
      </c>
      <c r="O1668" s="403">
        <f>'IGM Paste'!O1669</f>
        <v>0</v>
      </c>
      <c r="P1668">
        <f>'IGM Paste'!BC1669</f>
        <v>0</v>
      </c>
    </row>
    <row r="1669" spans="1:16" x14ac:dyDescent="0.3">
      <c r="A1669" s="334">
        <f>'IGM Paste'!A1670</f>
        <v>0</v>
      </c>
      <c r="B1669">
        <f>'IGM Paste'!Y1670</f>
        <v>0</v>
      </c>
      <c r="C1669">
        <f>'IGM Paste'!C1670</f>
        <v>0</v>
      </c>
      <c r="D1669" s="4">
        <f>'IGM Paste'!D1670</f>
        <v>0</v>
      </c>
      <c r="E1669">
        <f>'IGM Paste'!E1670</f>
        <v>0</v>
      </c>
      <c r="F1669">
        <f>'IGM Paste'!AL1670</f>
        <v>0</v>
      </c>
      <c r="G1669" s="763">
        <f>'IGM Paste'!AB1670</f>
        <v>0</v>
      </c>
      <c r="H1669" s="5">
        <f>'IGM Paste'!F1670</f>
        <v>0</v>
      </c>
      <c r="I1669" t="str">
        <f>IF('IGM Paste'!H1670=0,"-",'IGM Paste'!H1670)</f>
        <v>-</v>
      </c>
      <c r="J1669" t="str">
        <f>IF('IGM Paste'!I1670=0,"-",'IGM Paste'!I1670)</f>
        <v>-</v>
      </c>
      <c r="K1669" t="str">
        <f>IF('IGM Paste'!J1670=0,"-",'IGM Paste'!J1670)</f>
        <v>-</v>
      </c>
      <c r="L1669">
        <f>'IGM Paste'!K1670</f>
        <v>0</v>
      </c>
      <c r="M1669" s="20" t="str">
        <f>IF('IGM Paste'!R1670=0,"Flat",'IGM Paste'!R1670)</f>
        <v>Flat</v>
      </c>
      <c r="N1669" s="177">
        <f>'IGM Paste'!AH1670</f>
        <v>0</v>
      </c>
      <c r="O1669" s="403">
        <f>'IGM Paste'!O1670</f>
        <v>0</v>
      </c>
      <c r="P1669">
        <f>'IGM Paste'!BC1670</f>
        <v>0</v>
      </c>
    </row>
    <row r="1670" spans="1:16" x14ac:dyDescent="0.3">
      <c r="A1670" s="334">
        <f>'IGM Paste'!A1671</f>
        <v>0</v>
      </c>
      <c r="B1670">
        <f>'IGM Paste'!Y1671</f>
        <v>0</v>
      </c>
      <c r="C1670">
        <f>'IGM Paste'!C1671</f>
        <v>0</v>
      </c>
      <c r="D1670" s="4">
        <f>'IGM Paste'!D1671</f>
        <v>0</v>
      </c>
      <c r="E1670">
        <f>'IGM Paste'!E1671</f>
        <v>0</v>
      </c>
      <c r="F1670">
        <f>'IGM Paste'!AL1671</f>
        <v>0</v>
      </c>
      <c r="G1670" s="763">
        <f>'IGM Paste'!AB1671</f>
        <v>0</v>
      </c>
      <c r="H1670" s="5">
        <f>'IGM Paste'!F1671</f>
        <v>0</v>
      </c>
      <c r="I1670" t="str">
        <f>IF('IGM Paste'!H1671=0,"-",'IGM Paste'!H1671)</f>
        <v>-</v>
      </c>
      <c r="J1670" t="str">
        <f>IF('IGM Paste'!I1671=0,"-",'IGM Paste'!I1671)</f>
        <v>-</v>
      </c>
      <c r="K1670" t="str">
        <f>IF('IGM Paste'!J1671=0,"-",'IGM Paste'!J1671)</f>
        <v>-</v>
      </c>
      <c r="L1670">
        <f>'IGM Paste'!K1671</f>
        <v>0</v>
      </c>
      <c r="M1670" s="20" t="str">
        <f>IF('IGM Paste'!R1671=0,"Flat",'IGM Paste'!R1671)</f>
        <v>Flat</v>
      </c>
      <c r="N1670" s="177">
        <f>'IGM Paste'!AH1671</f>
        <v>0</v>
      </c>
      <c r="O1670" s="403">
        <f>'IGM Paste'!O1671</f>
        <v>0</v>
      </c>
      <c r="P1670">
        <f>'IGM Paste'!BC1671</f>
        <v>0</v>
      </c>
    </row>
    <row r="1671" spans="1:16" x14ac:dyDescent="0.3">
      <c r="A1671" s="334">
        <f>'IGM Paste'!A1672</f>
        <v>0</v>
      </c>
      <c r="B1671">
        <f>'IGM Paste'!Y1672</f>
        <v>0</v>
      </c>
      <c r="C1671">
        <f>'IGM Paste'!C1672</f>
        <v>0</v>
      </c>
      <c r="D1671" s="4">
        <f>'IGM Paste'!D1672</f>
        <v>0</v>
      </c>
      <c r="E1671">
        <f>'IGM Paste'!E1672</f>
        <v>0</v>
      </c>
      <c r="F1671">
        <f>'IGM Paste'!AL1672</f>
        <v>0</v>
      </c>
      <c r="G1671" s="763">
        <f>'IGM Paste'!AB1672</f>
        <v>0</v>
      </c>
      <c r="H1671" s="5">
        <f>'IGM Paste'!F1672</f>
        <v>0</v>
      </c>
      <c r="I1671" t="str">
        <f>IF('IGM Paste'!H1672=0,"-",'IGM Paste'!H1672)</f>
        <v>-</v>
      </c>
      <c r="J1671" t="str">
        <f>IF('IGM Paste'!I1672=0,"-",'IGM Paste'!I1672)</f>
        <v>-</v>
      </c>
      <c r="K1671" t="str">
        <f>IF('IGM Paste'!J1672=0,"-",'IGM Paste'!J1672)</f>
        <v>-</v>
      </c>
      <c r="L1671">
        <f>'IGM Paste'!K1672</f>
        <v>0</v>
      </c>
      <c r="M1671" s="20" t="str">
        <f>IF('IGM Paste'!R1672=0,"Flat",'IGM Paste'!R1672)</f>
        <v>Flat</v>
      </c>
      <c r="N1671" s="177">
        <f>'IGM Paste'!AH1672</f>
        <v>0</v>
      </c>
      <c r="O1671" s="403">
        <f>'IGM Paste'!O1672</f>
        <v>0</v>
      </c>
      <c r="P1671">
        <f>'IGM Paste'!BC1672</f>
        <v>0</v>
      </c>
    </row>
    <row r="1672" spans="1:16" x14ac:dyDescent="0.3">
      <c r="A1672" s="334">
        <f>'IGM Paste'!A1673</f>
        <v>0</v>
      </c>
      <c r="B1672">
        <f>'IGM Paste'!Y1673</f>
        <v>0</v>
      </c>
      <c r="C1672">
        <f>'IGM Paste'!C1673</f>
        <v>0</v>
      </c>
      <c r="D1672" s="4">
        <f>'IGM Paste'!D1673</f>
        <v>0</v>
      </c>
      <c r="E1672">
        <f>'IGM Paste'!E1673</f>
        <v>0</v>
      </c>
      <c r="F1672">
        <f>'IGM Paste'!AL1673</f>
        <v>0</v>
      </c>
      <c r="G1672" s="763">
        <f>'IGM Paste'!AB1673</f>
        <v>0</v>
      </c>
      <c r="H1672" s="5">
        <f>'IGM Paste'!F1673</f>
        <v>0</v>
      </c>
      <c r="I1672" t="str">
        <f>IF('IGM Paste'!H1673=0,"-",'IGM Paste'!H1673)</f>
        <v>-</v>
      </c>
      <c r="J1672" t="str">
        <f>IF('IGM Paste'!I1673=0,"-",'IGM Paste'!I1673)</f>
        <v>-</v>
      </c>
      <c r="K1672" t="str">
        <f>IF('IGM Paste'!J1673=0,"-",'IGM Paste'!J1673)</f>
        <v>-</v>
      </c>
      <c r="L1672">
        <f>'IGM Paste'!K1673</f>
        <v>0</v>
      </c>
      <c r="M1672" s="20" t="str">
        <f>IF('IGM Paste'!R1673=0,"Flat",'IGM Paste'!R1673)</f>
        <v>Flat</v>
      </c>
      <c r="N1672" s="177">
        <f>'IGM Paste'!AH1673</f>
        <v>0</v>
      </c>
      <c r="O1672" s="403">
        <f>'IGM Paste'!O1673</f>
        <v>0</v>
      </c>
      <c r="P1672">
        <f>'IGM Paste'!BC1673</f>
        <v>0</v>
      </c>
    </row>
    <row r="1673" spans="1:16" x14ac:dyDescent="0.3">
      <c r="A1673" s="334">
        <f>'IGM Paste'!A1674</f>
        <v>0</v>
      </c>
      <c r="B1673">
        <f>'IGM Paste'!Y1674</f>
        <v>0</v>
      </c>
      <c r="C1673">
        <f>'IGM Paste'!C1674</f>
        <v>0</v>
      </c>
      <c r="D1673" s="4">
        <f>'IGM Paste'!D1674</f>
        <v>0</v>
      </c>
      <c r="E1673">
        <f>'IGM Paste'!E1674</f>
        <v>0</v>
      </c>
      <c r="F1673">
        <f>'IGM Paste'!AL1674</f>
        <v>0</v>
      </c>
      <c r="G1673" s="763">
        <f>'IGM Paste'!AB1674</f>
        <v>0</v>
      </c>
      <c r="H1673" s="5">
        <f>'IGM Paste'!F1674</f>
        <v>0</v>
      </c>
      <c r="I1673" t="str">
        <f>IF('IGM Paste'!H1674=0,"-",'IGM Paste'!H1674)</f>
        <v>-</v>
      </c>
      <c r="J1673" t="str">
        <f>IF('IGM Paste'!I1674=0,"-",'IGM Paste'!I1674)</f>
        <v>-</v>
      </c>
      <c r="K1673" t="str">
        <f>IF('IGM Paste'!J1674=0,"-",'IGM Paste'!J1674)</f>
        <v>-</v>
      </c>
      <c r="L1673">
        <f>'IGM Paste'!K1674</f>
        <v>0</v>
      </c>
      <c r="M1673" s="20" t="str">
        <f>IF('IGM Paste'!R1674=0,"Flat",'IGM Paste'!R1674)</f>
        <v>Flat</v>
      </c>
      <c r="N1673" s="177">
        <f>'IGM Paste'!AH1674</f>
        <v>0</v>
      </c>
      <c r="O1673" s="403">
        <f>'IGM Paste'!O1674</f>
        <v>0</v>
      </c>
      <c r="P1673">
        <f>'IGM Paste'!BC1674</f>
        <v>0</v>
      </c>
    </row>
    <row r="1674" spans="1:16" x14ac:dyDescent="0.3">
      <c r="A1674" s="334">
        <f>'IGM Paste'!A1675</f>
        <v>0</v>
      </c>
      <c r="B1674">
        <f>'IGM Paste'!Y1675</f>
        <v>0</v>
      </c>
      <c r="C1674">
        <f>'IGM Paste'!C1675</f>
        <v>0</v>
      </c>
      <c r="D1674" s="4">
        <f>'IGM Paste'!D1675</f>
        <v>0</v>
      </c>
      <c r="E1674">
        <f>'IGM Paste'!E1675</f>
        <v>0</v>
      </c>
      <c r="F1674">
        <f>'IGM Paste'!AL1675</f>
        <v>0</v>
      </c>
      <c r="G1674" s="763">
        <f>'IGM Paste'!AB1675</f>
        <v>0</v>
      </c>
      <c r="H1674" s="5">
        <f>'IGM Paste'!F1675</f>
        <v>0</v>
      </c>
      <c r="I1674" t="str">
        <f>IF('IGM Paste'!H1675=0,"-",'IGM Paste'!H1675)</f>
        <v>-</v>
      </c>
      <c r="J1674" t="str">
        <f>IF('IGM Paste'!I1675=0,"-",'IGM Paste'!I1675)</f>
        <v>-</v>
      </c>
      <c r="K1674" t="str">
        <f>IF('IGM Paste'!J1675=0,"-",'IGM Paste'!J1675)</f>
        <v>-</v>
      </c>
      <c r="L1674">
        <f>'IGM Paste'!K1675</f>
        <v>0</v>
      </c>
      <c r="M1674" s="20" t="str">
        <f>IF('IGM Paste'!R1675=0,"Flat",'IGM Paste'!R1675)</f>
        <v>Flat</v>
      </c>
      <c r="N1674" s="177">
        <f>'IGM Paste'!AH1675</f>
        <v>0</v>
      </c>
      <c r="O1674" s="403">
        <f>'IGM Paste'!O1675</f>
        <v>0</v>
      </c>
      <c r="P1674">
        <f>'IGM Paste'!BC1675</f>
        <v>0</v>
      </c>
    </row>
    <row r="1675" spans="1:16" x14ac:dyDescent="0.3">
      <c r="A1675" s="334">
        <f>'IGM Paste'!A1676</f>
        <v>0</v>
      </c>
      <c r="B1675">
        <f>'IGM Paste'!Y1676</f>
        <v>0</v>
      </c>
      <c r="C1675">
        <f>'IGM Paste'!C1676</f>
        <v>0</v>
      </c>
      <c r="D1675" s="4">
        <f>'IGM Paste'!D1676</f>
        <v>0</v>
      </c>
      <c r="E1675">
        <f>'IGM Paste'!E1676</f>
        <v>0</v>
      </c>
      <c r="F1675">
        <f>'IGM Paste'!AL1676</f>
        <v>0</v>
      </c>
      <c r="G1675" s="763">
        <f>'IGM Paste'!AB1676</f>
        <v>0</v>
      </c>
      <c r="H1675" s="5">
        <f>'IGM Paste'!F1676</f>
        <v>0</v>
      </c>
      <c r="I1675" t="str">
        <f>IF('IGM Paste'!H1676=0,"-",'IGM Paste'!H1676)</f>
        <v>-</v>
      </c>
      <c r="J1675" t="str">
        <f>IF('IGM Paste'!I1676=0,"-",'IGM Paste'!I1676)</f>
        <v>-</v>
      </c>
      <c r="K1675" t="str">
        <f>IF('IGM Paste'!J1676=0,"-",'IGM Paste'!J1676)</f>
        <v>-</v>
      </c>
      <c r="L1675">
        <f>'IGM Paste'!K1676</f>
        <v>0</v>
      </c>
      <c r="M1675" s="20" t="str">
        <f>IF('IGM Paste'!R1676=0,"Flat",'IGM Paste'!R1676)</f>
        <v>Flat</v>
      </c>
      <c r="N1675" s="177">
        <f>'IGM Paste'!AH1676</f>
        <v>0</v>
      </c>
      <c r="O1675" s="403">
        <f>'IGM Paste'!O1676</f>
        <v>0</v>
      </c>
      <c r="P1675">
        <f>'IGM Paste'!BC1676</f>
        <v>0</v>
      </c>
    </row>
    <row r="1676" spans="1:16" x14ac:dyDescent="0.3">
      <c r="A1676" s="334">
        <f>'IGM Paste'!A1677</f>
        <v>0</v>
      </c>
      <c r="B1676">
        <f>'IGM Paste'!Y1677</f>
        <v>0</v>
      </c>
      <c r="C1676">
        <f>'IGM Paste'!C1677</f>
        <v>0</v>
      </c>
      <c r="D1676" s="4">
        <f>'IGM Paste'!D1677</f>
        <v>0</v>
      </c>
      <c r="E1676">
        <f>'IGM Paste'!E1677</f>
        <v>0</v>
      </c>
      <c r="F1676">
        <f>'IGM Paste'!AL1677</f>
        <v>0</v>
      </c>
      <c r="G1676" s="763">
        <f>'IGM Paste'!AB1677</f>
        <v>0</v>
      </c>
      <c r="H1676" s="5">
        <f>'IGM Paste'!F1677</f>
        <v>0</v>
      </c>
      <c r="I1676" t="str">
        <f>IF('IGM Paste'!H1677=0,"-",'IGM Paste'!H1677)</f>
        <v>-</v>
      </c>
      <c r="J1676" t="str">
        <f>IF('IGM Paste'!I1677=0,"-",'IGM Paste'!I1677)</f>
        <v>-</v>
      </c>
      <c r="K1676" t="str">
        <f>IF('IGM Paste'!J1677=0,"-",'IGM Paste'!J1677)</f>
        <v>-</v>
      </c>
      <c r="L1676">
        <f>'IGM Paste'!K1677</f>
        <v>0</v>
      </c>
      <c r="M1676" s="20" t="str">
        <f>IF('IGM Paste'!R1677=0,"Flat",'IGM Paste'!R1677)</f>
        <v>Flat</v>
      </c>
      <c r="N1676" s="177">
        <f>'IGM Paste'!AH1677</f>
        <v>0</v>
      </c>
      <c r="O1676" s="403">
        <f>'IGM Paste'!O1677</f>
        <v>0</v>
      </c>
      <c r="P1676">
        <f>'IGM Paste'!BC1677</f>
        <v>0</v>
      </c>
    </row>
    <row r="1677" spans="1:16" x14ac:dyDescent="0.3">
      <c r="A1677" s="334">
        <f>'IGM Paste'!A1678</f>
        <v>0</v>
      </c>
      <c r="B1677">
        <f>'IGM Paste'!Y1678</f>
        <v>0</v>
      </c>
      <c r="C1677">
        <f>'IGM Paste'!C1678</f>
        <v>0</v>
      </c>
      <c r="D1677" s="4">
        <f>'IGM Paste'!D1678</f>
        <v>0</v>
      </c>
      <c r="E1677">
        <f>'IGM Paste'!E1678</f>
        <v>0</v>
      </c>
      <c r="F1677">
        <f>'IGM Paste'!AL1678</f>
        <v>0</v>
      </c>
      <c r="G1677" s="763">
        <f>'IGM Paste'!AB1678</f>
        <v>0</v>
      </c>
      <c r="H1677" s="5">
        <f>'IGM Paste'!F1678</f>
        <v>0</v>
      </c>
      <c r="I1677" t="str">
        <f>IF('IGM Paste'!H1678=0,"-",'IGM Paste'!H1678)</f>
        <v>-</v>
      </c>
      <c r="J1677" t="str">
        <f>IF('IGM Paste'!I1678=0,"-",'IGM Paste'!I1678)</f>
        <v>-</v>
      </c>
      <c r="K1677" t="str">
        <f>IF('IGM Paste'!J1678=0,"-",'IGM Paste'!J1678)</f>
        <v>-</v>
      </c>
      <c r="L1677">
        <f>'IGM Paste'!K1678</f>
        <v>0</v>
      </c>
      <c r="M1677" s="20" t="str">
        <f>IF('IGM Paste'!R1678=0,"Flat",'IGM Paste'!R1678)</f>
        <v>Flat</v>
      </c>
      <c r="N1677" s="177">
        <f>'IGM Paste'!AH1678</f>
        <v>0</v>
      </c>
      <c r="O1677" s="403">
        <f>'IGM Paste'!O1678</f>
        <v>0</v>
      </c>
      <c r="P1677">
        <f>'IGM Paste'!BC1678</f>
        <v>0</v>
      </c>
    </row>
    <row r="1678" spans="1:16" x14ac:dyDescent="0.3">
      <c r="A1678" s="334">
        <f>'IGM Paste'!A1679</f>
        <v>0</v>
      </c>
      <c r="B1678">
        <f>'IGM Paste'!Y1679</f>
        <v>0</v>
      </c>
      <c r="C1678">
        <f>'IGM Paste'!C1679</f>
        <v>0</v>
      </c>
      <c r="D1678" s="4">
        <f>'IGM Paste'!D1679</f>
        <v>0</v>
      </c>
      <c r="E1678">
        <f>'IGM Paste'!E1679</f>
        <v>0</v>
      </c>
      <c r="F1678">
        <f>'IGM Paste'!AL1679</f>
        <v>0</v>
      </c>
      <c r="G1678" s="763">
        <f>'IGM Paste'!AB1679</f>
        <v>0</v>
      </c>
      <c r="H1678" s="5">
        <f>'IGM Paste'!F1679</f>
        <v>0</v>
      </c>
      <c r="I1678" t="str">
        <f>IF('IGM Paste'!H1679=0,"-",'IGM Paste'!H1679)</f>
        <v>-</v>
      </c>
      <c r="J1678" t="str">
        <f>IF('IGM Paste'!I1679=0,"-",'IGM Paste'!I1679)</f>
        <v>-</v>
      </c>
      <c r="K1678" t="str">
        <f>IF('IGM Paste'!J1679=0,"-",'IGM Paste'!J1679)</f>
        <v>-</v>
      </c>
      <c r="L1678">
        <f>'IGM Paste'!K1679</f>
        <v>0</v>
      </c>
      <c r="M1678" s="20" t="str">
        <f>IF('IGM Paste'!R1679=0,"Flat",'IGM Paste'!R1679)</f>
        <v>Flat</v>
      </c>
      <c r="N1678" s="177">
        <f>'IGM Paste'!AH1679</f>
        <v>0</v>
      </c>
      <c r="O1678" s="403">
        <f>'IGM Paste'!O1679</f>
        <v>0</v>
      </c>
      <c r="P1678">
        <f>'IGM Paste'!BC1679</f>
        <v>0</v>
      </c>
    </row>
    <row r="1679" spans="1:16" x14ac:dyDescent="0.3">
      <c r="A1679" s="334">
        <f>'IGM Paste'!A1680</f>
        <v>0</v>
      </c>
      <c r="B1679">
        <f>'IGM Paste'!Y1680</f>
        <v>0</v>
      </c>
      <c r="C1679">
        <f>'IGM Paste'!C1680</f>
        <v>0</v>
      </c>
      <c r="D1679" s="4">
        <f>'IGM Paste'!D1680</f>
        <v>0</v>
      </c>
      <c r="E1679">
        <f>'IGM Paste'!E1680</f>
        <v>0</v>
      </c>
      <c r="F1679">
        <f>'IGM Paste'!AL1680</f>
        <v>0</v>
      </c>
      <c r="G1679" s="763">
        <f>'IGM Paste'!AB1680</f>
        <v>0</v>
      </c>
      <c r="H1679" s="5">
        <f>'IGM Paste'!F1680</f>
        <v>0</v>
      </c>
      <c r="I1679" t="str">
        <f>IF('IGM Paste'!H1680=0,"-",'IGM Paste'!H1680)</f>
        <v>-</v>
      </c>
      <c r="J1679" t="str">
        <f>IF('IGM Paste'!I1680=0,"-",'IGM Paste'!I1680)</f>
        <v>-</v>
      </c>
      <c r="K1679" t="str">
        <f>IF('IGM Paste'!J1680=0,"-",'IGM Paste'!J1680)</f>
        <v>-</v>
      </c>
      <c r="L1679">
        <f>'IGM Paste'!K1680</f>
        <v>0</v>
      </c>
      <c r="M1679" s="20" t="str">
        <f>IF('IGM Paste'!R1680=0,"Flat",'IGM Paste'!R1680)</f>
        <v>Flat</v>
      </c>
      <c r="N1679" s="177">
        <f>'IGM Paste'!AH1680</f>
        <v>0</v>
      </c>
      <c r="O1679" s="403">
        <f>'IGM Paste'!O1680</f>
        <v>0</v>
      </c>
      <c r="P1679">
        <f>'IGM Paste'!BC1680</f>
        <v>0</v>
      </c>
    </row>
    <row r="1680" spans="1:16" x14ac:dyDescent="0.3">
      <c r="A1680" s="334">
        <f>'IGM Paste'!A1681</f>
        <v>0</v>
      </c>
      <c r="B1680">
        <f>'IGM Paste'!Y1681</f>
        <v>0</v>
      </c>
      <c r="C1680">
        <f>'IGM Paste'!C1681</f>
        <v>0</v>
      </c>
      <c r="D1680" s="4">
        <f>'IGM Paste'!D1681</f>
        <v>0</v>
      </c>
      <c r="E1680">
        <f>'IGM Paste'!E1681</f>
        <v>0</v>
      </c>
      <c r="F1680">
        <f>'IGM Paste'!AL1681</f>
        <v>0</v>
      </c>
      <c r="G1680" s="763">
        <f>'IGM Paste'!AB1681</f>
        <v>0</v>
      </c>
      <c r="H1680" s="5">
        <f>'IGM Paste'!F1681</f>
        <v>0</v>
      </c>
      <c r="I1680" t="str">
        <f>IF('IGM Paste'!H1681=0,"-",'IGM Paste'!H1681)</f>
        <v>-</v>
      </c>
      <c r="J1680" t="str">
        <f>IF('IGM Paste'!I1681=0,"-",'IGM Paste'!I1681)</f>
        <v>-</v>
      </c>
      <c r="K1680" t="str">
        <f>IF('IGM Paste'!J1681=0,"-",'IGM Paste'!J1681)</f>
        <v>-</v>
      </c>
      <c r="L1680">
        <f>'IGM Paste'!K1681</f>
        <v>0</v>
      </c>
      <c r="M1680" s="20" t="str">
        <f>IF('IGM Paste'!R1681=0,"Flat",'IGM Paste'!R1681)</f>
        <v>Flat</v>
      </c>
      <c r="N1680" s="177">
        <f>'IGM Paste'!AH1681</f>
        <v>0</v>
      </c>
      <c r="O1680" s="403">
        <f>'IGM Paste'!O1681</f>
        <v>0</v>
      </c>
      <c r="P1680">
        <f>'IGM Paste'!BC1681</f>
        <v>0</v>
      </c>
    </row>
    <row r="1681" spans="1:16" x14ac:dyDescent="0.3">
      <c r="A1681" s="334">
        <f>'IGM Paste'!A1682</f>
        <v>0</v>
      </c>
      <c r="B1681">
        <f>'IGM Paste'!Y1682</f>
        <v>0</v>
      </c>
      <c r="C1681">
        <f>'IGM Paste'!C1682</f>
        <v>0</v>
      </c>
      <c r="D1681" s="4">
        <f>'IGM Paste'!D1682</f>
        <v>0</v>
      </c>
      <c r="E1681">
        <f>'IGM Paste'!E1682</f>
        <v>0</v>
      </c>
      <c r="F1681">
        <f>'IGM Paste'!AL1682</f>
        <v>0</v>
      </c>
      <c r="G1681" s="763">
        <f>'IGM Paste'!AB1682</f>
        <v>0</v>
      </c>
      <c r="H1681" s="5">
        <f>'IGM Paste'!F1682</f>
        <v>0</v>
      </c>
      <c r="I1681" t="str">
        <f>IF('IGM Paste'!H1682=0,"-",'IGM Paste'!H1682)</f>
        <v>-</v>
      </c>
      <c r="J1681" t="str">
        <f>IF('IGM Paste'!I1682=0,"-",'IGM Paste'!I1682)</f>
        <v>-</v>
      </c>
      <c r="K1681" t="str">
        <f>IF('IGM Paste'!J1682=0,"-",'IGM Paste'!J1682)</f>
        <v>-</v>
      </c>
      <c r="L1681">
        <f>'IGM Paste'!K1682</f>
        <v>0</v>
      </c>
      <c r="M1681" s="20" t="str">
        <f>IF('IGM Paste'!R1682=0,"Flat",'IGM Paste'!R1682)</f>
        <v>Flat</v>
      </c>
      <c r="N1681" s="177">
        <f>'IGM Paste'!AH1682</f>
        <v>0</v>
      </c>
      <c r="O1681" s="403">
        <f>'IGM Paste'!O1682</f>
        <v>0</v>
      </c>
      <c r="P1681">
        <f>'IGM Paste'!BC1682</f>
        <v>0</v>
      </c>
    </row>
    <row r="1682" spans="1:16" x14ac:dyDescent="0.3">
      <c r="A1682" s="334">
        <f>'IGM Paste'!A1683</f>
        <v>0</v>
      </c>
      <c r="B1682">
        <f>'IGM Paste'!Y1683</f>
        <v>0</v>
      </c>
      <c r="C1682">
        <f>'IGM Paste'!C1683</f>
        <v>0</v>
      </c>
      <c r="D1682" s="4">
        <f>'IGM Paste'!D1683</f>
        <v>0</v>
      </c>
      <c r="E1682">
        <f>'IGM Paste'!E1683</f>
        <v>0</v>
      </c>
      <c r="F1682">
        <f>'IGM Paste'!AL1683</f>
        <v>0</v>
      </c>
      <c r="G1682" s="763">
        <f>'IGM Paste'!AB1683</f>
        <v>0</v>
      </c>
      <c r="H1682" s="5">
        <f>'IGM Paste'!F1683</f>
        <v>0</v>
      </c>
      <c r="I1682" t="str">
        <f>IF('IGM Paste'!H1683=0,"-",'IGM Paste'!H1683)</f>
        <v>-</v>
      </c>
      <c r="J1682" t="str">
        <f>IF('IGM Paste'!I1683=0,"-",'IGM Paste'!I1683)</f>
        <v>-</v>
      </c>
      <c r="K1682" t="str">
        <f>IF('IGM Paste'!J1683=0,"-",'IGM Paste'!J1683)</f>
        <v>-</v>
      </c>
      <c r="L1682">
        <f>'IGM Paste'!K1683</f>
        <v>0</v>
      </c>
      <c r="M1682" s="20" t="str">
        <f>IF('IGM Paste'!R1683=0,"Flat",'IGM Paste'!R1683)</f>
        <v>Flat</v>
      </c>
      <c r="N1682" s="177">
        <f>'IGM Paste'!AH1683</f>
        <v>0</v>
      </c>
      <c r="O1682" s="403">
        <f>'IGM Paste'!O1683</f>
        <v>0</v>
      </c>
      <c r="P1682">
        <f>'IGM Paste'!BC1683</f>
        <v>0</v>
      </c>
    </row>
    <row r="1683" spans="1:16" x14ac:dyDescent="0.3">
      <c r="A1683" s="334">
        <f>'IGM Paste'!A1684</f>
        <v>0</v>
      </c>
      <c r="B1683">
        <f>'IGM Paste'!Y1684</f>
        <v>0</v>
      </c>
      <c r="C1683">
        <f>'IGM Paste'!C1684</f>
        <v>0</v>
      </c>
      <c r="D1683" s="4">
        <f>'IGM Paste'!D1684</f>
        <v>0</v>
      </c>
      <c r="E1683">
        <f>'IGM Paste'!E1684</f>
        <v>0</v>
      </c>
      <c r="F1683">
        <f>'IGM Paste'!AL1684</f>
        <v>0</v>
      </c>
      <c r="G1683" s="763">
        <f>'IGM Paste'!AB1684</f>
        <v>0</v>
      </c>
      <c r="H1683" s="5">
        <f>'IGM Paste'!F1684</f>
        <v>0</v>
      </c>
      <c r="I1683" t="str">
        <f>IF('IGM Paste'!H1684=0,"-",'IGM Paste'!H1684)</f>
        <v>-</v>
      </c>
      <c r="J1683" t="str">
        <f>IF('IGM Paste'!I1684=0,"-",'IGM Paste'!I1684)</f>
        <v>-</v>
      </c>
      <c r="K1683" t="str">
        <f>IF('IGM Paste'!J1684=0,"-",'IGM Paste'!J1684)</f>
        <v>-</v>
      </c>
      <c r="L1683">
        <f>'IGM Paste'!K1684</f>
        <v>0</v>
      </c>
      <c r="M1683" s="20" t="str">
        <f>IF('IGM Paste'!R1684=0,"Flat",'IGM Paste'!R1684)</f>
        <v>Flat</v>
      </c>
      <c r="N1683" s="177">
        <f>'IGM Paste'!AH1684</f>
        <v>0</v>
      </c>
      <c r="O1683" s="403">
        <f>'IGM Paste'!O1684</f>
        <v>0</v>
      </c>
      <c r="P1683">
        <f>'IGM Paste'!BC1684</f>
        <v>0</v>
      </c>
    </row>
    <row r="1684" spans="1:16" x14ac:dyDescent="0.3">
      <c r="A1684" s="334">
        <f>'IGM Paste'!A1685</f>
        <v>0</v>
      </c>
      <c r="B1684">
        <f>'IGM Paste'!Y1685</f>
        <v>0</v>
      </c>
      <c r="C1684">
        <f>'IGM Paste'!C1685</f>
        <v>0</v>
      </c>
      <c r="D1684" s="4">
        <f>'IGM Paste'!D1685</f>
        <v>0</v>
      </c>
      <c r="E1684">
        <f>'IGM Paste'!E1685</f>
        <v>0</v>
      </c>
      <c r="F1684">
        <f>'IGM Paste'!AL1685</f>
        <v>0</v>
      </c>
      <c r="G1684" s="763">
        <f>'IGM Paste'!AB1685</f>
        <v>0</v>
      </c>
      <c r="H1684" s="5">
        <f>'IGM Paste'!F1685</f>
        <v>0</v>
      </c>
      <c r="I1684" t="str">
        <f>IF('IGM Paste'!H1685=0,"-",'IGM Paste'!H1685)</f>
        <v>-</v>
      </c>
      <c r="J1684" t="str">
        <f>IF('IGM Paste'!I1685=0,"-",'IGM Paste'!I1685)</f>
        <v>-</v>
      </c>
      <c r="K1684" t="str">
        <f>IF('IGM Paste'!J1685=0,"-",'IGM Paste'!J1685)</f>
        <v>-</v>
      </c>
      <c r="L1684">
        <f>'IGM Paste'!K1685</f>
        <v>0</v>
      </c>
      <c r="M1684" s="20" t="str">
        <f>IF('IGM Paste'!R1685=0,"Flat",'IGM Paste'!R1685)</f>
        <v>Flat</v>
      </c>
      <c r="N1684" s="177">
        <f>'IGM Paste'!AH1685</f>
        <v>0</v>
      </c>
      <c r="O1684" s="403">
        <f>'IGM Paste'!O1685</f>
        <v>0</v>
      </c>
      <c r="P1684">
        <f>'IGM Paste'!BC1685</f>
        <v>0</v>
      </c>
    </row>
    <row r="1685" spans="1:16" x14ac:dyDescent="0.3">
      <c r="A1685" s="334">
        <f>'IGM Paste'!A1686</f>
        <v>0</v>
      </c>
      <c r="B1685">
        <f>'IGM Paste'!Y1686</f>
        <v>0</v>
      </c>
      <c r="C1685">
        <f>'IGM Paste'!C1686</f>
        <v>0</v>
      </c>
      <c r="D1685" s="4">
        <f>'IGM Paste'!D1686</f>
        <v>0</v>
      </c>
      <c r="E1685">
        <f>'IGM Paste'!E1686</f>
        <v>0</v>
      </c>
      <c r="F1685">
        <f>'IGM Paste'!AL1686</f>
        <v>0</v>
      </c>
      <c r="G1685" s="763">
        <f>'IGM Paste'!AB1686</f>
        <v>0</v>
      </c>
      <c r="H1685" s="5">
        <f>'IGM Paste'!F1686</f>
        <v>0</v>
      </c>
      <c r="I1685" t="str">
        <f>IF('IGM Paste'!H1686=0,"-",'IGM Paste'!H1686)</f>
        <v>-</v>
      </c>
      <c r="J1685" t="str">
        <f>IF('IGM Paste'!I1686=0,"-",'IGM Paste'!I1686)</f>
        <v>-</v>
      </c>
      <c r="K1685" t="str">
        <f>IF('IGM Paste'!J1686=0,"-",'IGM Paste'!J1686)</f>
        <v>-</v>
      </c>
      <c r="L1685">
        <f>'IGM Paste'!K1686</f>
        <v>0</v>
      </c>
      <c r="M1685" s="20" t="str">
        <f>IF('IGM Paste'!R1686=0,"Flat",'IGM Paste'!R1686)</f>
        <v>Flat</v>
      </c>
      <c r="N1685" s="177">
        <f>'IGM Paste'!AH1686</f>
        <v>0</v>
      </c>
      <c r="O1685" s="403">
        <f>'IGM Paste'!O1686</f>
        <v>0</v>
      </c>
      <c r="P1685">
        <f>'IGM Paste'!BC1686</f>
        <v>0</v>
      </c>
    </row>
    <row r="1686" spans="1:16" x14ac:dyDescent="0.3">
      <c r="A1686" s="334">
        <f>'IGM Paste'!A1687</f>
        <v>0</v>
      </c>
      <c r="B1686">
        <f>'IGM Paste'!Y1687</f>
        <v>0</v>
      </c>
      <c r="C1686">
        <f>'IGM Paste'!C1687</f>
        <v>0</v>
      </c>
      <c r="D1686" s="4">
        <f>'IGM Paste'!D1687</f>
        <v>0</v>
      </c>
      <c r="E1686">
        <f>'IGM Paste'!E1687</f>
        <v>0</v>
      </c>
      <c r="F1686">
        <f>'IGM Paste'!AL1687</f>
        <v>0</v>
      </c>
      <c r="G1686" s="763">
        <f>'IGM Paste'!AB1687</f>
        <v>0</v>
      </c>
      <c r="H1686" s="5">
        <f>'IGM Paste'!F1687</f>
        <v>0</v>
      </c>
      <c r="I1686" t="str">
        <f>IF('IGM Paste'!H1687=0,"-",'IGM Paste'!H1687)</f>
        <v>-</v>
      </c>
      <c r="J1686" t="str">
        <f>IF('IGM Paste'!I1687=0,"-",'IGM Paste'!I1687)</f>
        <v>-</v>
      </c>
      <c r="K1686" t="str">
        <f>IF('IGM Paste'!J1687=0,"-",'IGM Paste'!J1687)</f>
        <v>-</v>
      </c>
      <c r="L1686">
        <f>'IGM Paste'!K1687</f>
        <v>0</v>
      </c>
      <c r="M1686" s="20" t="str">
        <f>IF('IGM Paste'!R1687=0,"Flat",'IGM Paste'!R1687)</f>
        <v>Flat</v>
      </c>
      <c r="N1686" s="177">
        <f>'IGM Paste'!AH1687</f>
        <v>0</v>
      </c>
      <c r="O1686" s="403">
        <f>'IGM Paste'!O1687</f>
        <v>0</v>
      </c>
      <c r="P1686">
        <f>'IGM Paste'!BC1687</f>
        <v>0</v>
      </c>
    </row>
    <row r="1687" spans="1:16" x14ac:dyDescent="0.3">
      <c r="A1687" s="334">
        <f>'IGM Paste'!A1688</f>
        <v>0</v>
      </c>
      <c r="B1687">
        <f>'IGM Paste'!Y1688</f>
        <v>0</v>
      </c>
      <c r="C1687">
        <f>'IGM Paste'!C1688</f>
        <v>0</v>
      </c>
      <c r="D1687" s="4">
        <f>'IGM Paste'!D1688</f>
        <v>0</v>
      </c>
      <c r="E1687">
        <f>'IGM Paste'!E1688</f>
        <v>0</v>
      </c>
      <c r="F1687">
        <f>'IGM Paste'!AL1688</f>
        <v>0</v>
      </c>
      <c r="G1687" s="763">
        <f>'IGM Paste'!AB1688</f>
        <v>0</v>
      </c>
      <c r="H1687" s="5">
        <f>'IGM Paste'!F1688</f>
        <v>0</v>
      </c>
      <c r="I1687" t="str">
        <f>IF('IGM Paste'!H1688=0,"-",'IGM Paste'!H1688)</f>
        <v>-</v>
      </c>
      <c r="J1687" t="str">
        <f>IF('IGM Paste'!I1688=0,"-",'IGM Paste'!I1688)</f>
        <v>-</v>
      </c>
      <c r="K1687" t="str">
        <f>IF('IGM Paste'!J1688=0,"-",'IGM Paste'!J1688)</f>
        <v>-</v>
      </c>
      <c r="L1687">
        <f>'IGM Paste'!K1688</f>
        <v>0</v>
      </c>
      <c r="M1687" s="20" t="str">
        <f>IF('IGM Paste'!R1688=0,"Flat",'IGM Paste'!R1688)</f>
        <v>Flat</v>
      </c>
      <c r="N1687" s="177">
        <f>'IGM Paste'!AH1688</f>
        <v>0</v>
      </c>
      <c r="O1687" s="403">
        <f>'IGM Paste'!O1688</f>
        <v>0</v>
      </c>
      <c r="P1687">
        <f>'IGM Paste'!BC1688</f>
        <v>0</v>
      </c>
    </row>
    <row r="1688" spans="1:16" x14ac:dyDescent="0.3">
      <c r="A1688" s="334">
        <f>'IGM Paste'!A1689</f>
        <v>0</v>
      </c>
      <c r="B1688">
        <f>'IGM Paste'!Y1689</f>
        <v>0</v>
      </c>
      <c r="C1688">
        <f>'IGM Paste'!C1689</f>
        <v>0</v>
      </c>
      <c r="D1688" s="4">
        <f>'IGM Paste'!D1689</f>
        <v>0</v>
      </c>
      <c r="E1688">
        <f>'IGM Paste'!E1689</f>
        <v>0</v>
      </c>
      <c r="F1688">
        <f>'IGM Paste'!AL1689</f>
        <v>0</v>
      </c>
      <c r="G1688" s="763">
        <f>'IGM Paste'!AB1689</f>
        <v>0</v>
      </c>
      <c r="H1688" s="5">
        <f>'IGM Paste'!F1689</f>
        <v>0</v>
      </c>
      <c r="I1688" t="str">
        <f>IF('IGM Paste'!H1689=0,"-",'IGM Paste'!H1689)</f>
        <v>-</v>
      </c>
      <c r="J1688" t="str">
        <f>IF('IGM Paste'!I1689=0,"-",'IGM Paste'!I1689)</f>
        <v>-</v>
      </c>
      <c r="K1688" t="str">
        <f>IF('IGM Paste'!J1689=0,"-",'IGM Paste'!J1689)</f>
        <v>-</v>
      </c>
      <c r="L1688">
        <f>'IGM Paste'!K1689</f>
        <v>0</v>
      </c>
      <c r="M1688" s="20" t="str">
        <f>IF('IGM Paste'!R1689=0,"Flat",'IGM Paste'!R1689)</f>
        <v>Flat</v>
      </c>
      <c r="N1688" s="177">
        <f>'IGM Paste'!AH1689</f>
        <v>0</v>
      </c>
      <c r="O1688" s="403">
        <f>'IGM Paste'!O1689</f>
        <v>0</v>
      </c>
      <c r="P1688">
        <f>'IGM Paste'!BC1689</f>
        <v>0</v>
      </c>
    </row>
    <row r="1689" spans="1:16" x14ac:dyDescent="0.3">
      <c r="A1689" s="334">
        <f>'IGM Paste'!A1690</f>
        <v>0</v>
      </c>
      <c r="B1689">
        <f>'IGM Paste'!Y1690</f>
        <v>0</v>
      </c>
      <c r="C1689">
        <f>'IGM Paste'!C1690</f>
        <v>0</v>
      </c>
      <c r="D1689" s="4">
        <f>'IGM Paste'!D1690</f>
        <v>0</v>
      </c>
      <c r="E1689">
        <f>'IGM Paste'!E1690</f>
        <v>0</v>
      </c>
      <c r="F1689">
        <f>'IGM Paste'!AL1690</f>
        <v>0</v>
      </c>
      <c r="G1689" s="763">
        <f>'IGM Paste'!AB1690</f>
        <v>0</v>
      </c>
      <c r="H1689" s="5">
        <f>'IGM Paste'!F1690</f>
        <v>0</v>
      </c>
      <c r="I1689" t="str">
        <f>IF('IGM Paste'!H1690=0,"-",'IGM Paste'!H1690)</f>
        <v>-</v>
      </c>
      <c r="J1689" t="str">
        <f>IF('IGM Paste'!I1690=0,"-",'IGM Paste'!I1690)</f>
        <v>-</v>
      </c>
      <c r="K1689" t="str">
        <f>IF('IGM Paste'!J1690=0,"-",'IGM Paste'!J1690)</f>
        <v>-</v>
      </c>
      <c r="L1689">
        <f>'IGM Paste'!K1690</f>
        <v>0</v>
      </c>
      <c r="M1689" s="20" t="str">
        <f>IF('IGM Paste'!R1690=0,"Flat",'IGM Paste'!R1690)</f>
        <v>Flat</v>
      </c>
      <c r="N1689" s="177">
        <f>'IGM Paste'!AH1690</f>
        <v>0</v>
      </c>
      <c r="O1689" s="403">
        <f>'IGM Paste'!O1690</f>
        <v>0</v>
      </c>
      <c r="P1689">
        <f>'IGM Paste'!BC1690</f>
        <v>0</v>
      </c>
    </row>
    <row r="1690" spans="1:16" x14ac:dyDescent="0.3">
      <c r="A1690" s="334">
        <f>'IGM Paste'!A1691</f>
        <v>0</v>
      </c>
      <c r="B1690">
        <f>'IGM Paste'!Y1691</f>
        <v>0</v>
      </c>
      <c r="C1690">
        <f>'IGM Paste'!C1691</f>
        <v>0</v>
      </c>
      <c r="D1690" s="4">
        <f>'IGM Paste'!D1691</f>
        <v>0</v>
      </c>
      <c r="E1690">
        <f>'IGM Paste'!E1691</f>
        <v>0</v>
      </c>
      <c r="F1690">
        <f>'IGM Paste'!AL1691</f>
        <v>0</v>
      </c>
      <c r="G1690" s="763">
        <f>'IGM Paste'!AB1691</f>
        <v>0</v>
      </c>
      <c r="H1690" s="5">
        <f>'IGM Paste'!F1691</f>
        <v>0</v>
      </c>
      <c r="I1690" t="str">
        <f>IF('IGM Paste'!H1691=0,"-",'IGM Paste'!H1691)</f>
        <v>-</v>
      </c>
      <c r="J1690" t="str">
        <f>IF('IGM Paste'!I1691=0,"-",'IGM Paste'!I1691)</f>
        <v>-</v>
      </c>
      <c r="K1690" t="str">
        <f>IF('IGM Paste'!J1691=0,"-",'IGM Paste'!J1691)</f>
        <v>-</v>
      </c>
      <c r="L1690">
        <f>'IGM Paste'!K1691</f>
        <v>0</v>
      </c>
      <c r="M1690" s="20" t="str">
        <f>IF('IGM Paste'!R1691=0,"Flat",'IGM Paste'!R1691)</f>
        <v>Flat</v>
      </c>
      <c r="N1690" s="177">
        <f>'IGM Paste'!AH1691</f>
        <v>0</v>
      </c>
      <c r="O1690" s="403">
        <f>'IGM Paste'!O1691</f>
        <v>0</v>
      </c>
      <c r="P1690">
        <f>'IGM Paste'!BC1691</f>
        <v>0</v>
      </c>
    </row>
    <row r="1691" spans="1:16" x14ac:dyDescent="0.3">
      <c r="A1691" s="334">
        <f>'IGM Paste'!A1692</f>
        <v>0</v>
      </c>
      <c r="B1691">
        <f>'IGM Paste'!Y1692</f>
        <v>0</v>
      </c>
      <c r="C1691">
        <f>'IGM Paste'!C1692</f>
        <v>0</v>
      </c>
      <c r="D1691" s="4">
        <f>'IGM Paste'!D1692</f>
        <v>0</v>
      </c>
      <c r="E1691">
        <f>'IGM Paste'!E1692</f>
        <v>0</v>
      </c>
      <c r="F1691">
        <f>'IGM Paste'!AL1692</f>
        <v>0</v>
      </c>
      <c r="G1691" s="763">
        <f>'IGM Paste'!AB1692</f>
        <v>0</v>
      </c>
      <c r="H1691" s="5">
        <f>'IGM Paste'!F1692</f>
        <v>0</v>
      </c>
      <c r="I1691" t="str">
        <f>IF('IGM Paste'!H1692=0,"-",'IGM Paste'!H1692)</f>
        <v>-</v>
      </c>
      <c r="J1691" t="str">
        <f>IF('IGM Paste'!I1692=0,"-",'IGM Paste'!I1692)</f>
        <v>-</v>
      </c>
      <c r="K1691" t="str">
        <f>IF('IGM Paste'!J1692=0,"-",'IGM Paste'!J1692)</f>
        <v>-</v>
      </c>
      <c r="L1691">
        <f>'IGM Paste'!K1692</f>
        <v>0</v>
      </c>
      <c r="M1691" s="20" t="str">
        <f>IF('IGM Paste'!R1692=0,"Flat",'IGM Paste'!R1692)</f>
        <v>Flat</v>
      </c>
      <c r="N1691" s="177">
        <f>'IGM Paste'!AH1692</f>
        <v>0</v>
      </c>
      <c r="O1691" s="403">
        <f>'IGM Paste'!O1692</f>
        <v>0</v>
      </c>
      <c r="P1691">
        <f>'IGM Paste'!BC1692</f>
        <v>0</v>
      </c>
    </row>
    <row r="1692" spans="1:16" x14ac:dyDescent="0.3">
      <c r="A1692" s="334">
        <f>'IGM Paste'!A1693</f>
        <v>0</v>
      </c>
      <c r="B1692">
        <f>'IGM Paste'!Y1693</f>
        <v>0</v>
      </c>
      <c r="C1692">
        <f>'IGM Paste'!C1693</f>
        <v>0</v>
      </c>
      <c r="D1692" s="4">
        <f>'IGM Paste'!D1693</f>
        <v>0</v>
      </c>
      <c r="E1692">
        <f>'IGM Paste'!E1693</f>
        <v>0</v>
      </c>
      <c r="F1692">
        <f>'IGM Paste'!AL1693</f>
        <v>0</v>
      </c>
      <c r="G1692" s="763">
        <f>'IGM Paste'!AB1693</f>
        <v>0</v>
      </c>
      <c r="H1692" s="5">
        <f>'IGM Paste'!F1693</f>
        <v>0</v>
      </c>
      <c r="I1692" t="str">
        <f>IF('IGM Paste'!H1693=0,"-",'IGM Paste'!H1693)</f>
        <v>-</v>
      </c>
      <c r="J1692" t="str">
        <f>IF('IGM Paste'!I1693=0,"-",'IGM Paste'!I1693)</f>
        <v>-</v>
      </c>
      <c r="K1692" t="str">
        <f>IF('IGM Paste'!J1693=0,"-",'IGM Paste'!J1693)</f>
        <v>-</v>
      </c>
      <c r="L1692">
        <f>'IGM Paste'!K1693</f>
        <v>0</v>
      </c>
      <c r="M1692" s="20" t="str">
        <f>IF('IGM Paste'!R1693=0,"Flat",'IGM Paste'!R1693)</f>
        <v>Flat</v>
      </c>
      <c r="N1692" s="177">
        <f>'IGM Paste'!AH1693</f>
        <v>0</v>
      </c>
      <c r="O1692" s="403">
        <f>'IGM Paste'!O1693</f>
        <v>0</v>
      </c>
      <c r="P1692">
        <f>'IGM Paste'!BC1693</f>
        <v>0</v>
      </c>
    </row>
    <row r="1693" spans="1:16" x14ac:dyDescent="0.3">
      <c r="A1693" s="334">
        <f>'IGM Paste'!A1694</f>
        <v>0</v>
      </c>
      <c r="B1693">
        <f>'IGM Paste'!Y1694</f>
        <v>0</v>
      </c>
      <c r="C1693">
        <f>'IGM Paste'!C1694</f>
        <v>0</v>
      </c>
      <c r="D1693" s="4">
        <f>'IGM Paste'!D1694</f>
        <v>0</v>
      </c>
      <c r="E1693">
        <f>'IGM Paste'!E1694</f>
        <v>0</v>
      </c>
      <c r="F1693">
        <f>'IGM Paste'!AL1694</f>
        <v>0</v>
      </c>
      <c r="G1693" s="763">
        <f>'IGM Paste'!AB1694</f>
        <v>0</v>
      </c>
      <c r="H1693" s="5">
        <f>'IGM Paste'!F1694</f>
        <v>0</v>
      </c>
      <c r="I1693" t="str">
        <f>IF('IGM Paste'!H1694=0,"-",'IGM Paste'!H1694)</f>
        <v>-</v>
      </c>
      <c r="J1693" t="str">
        <f>IF('IGM Paste'!I1694=0,"-",'IGM Paste'!I1694)</f>
        <v>-</v>
      </c>
      <c r="K1693" t="str">
        <f>IF('IGM Paste'!J1694=0,"-",'IGM Paste'!J1694)</f>
        <v>-</v>
      </c>
      <c r="L1693">
        <f>'IGM Paste'!K1694</f>
        <v>0</v>
      </c>
      <c r="M1693" s="20" t="str">
        <f>IF('IGM Paste'!R1694=0,"Flat",'IGM Paste'!R1694)</f>
        <v>Flat</v>
      </c>
      <c r="N1693" s="177">
        <f>'IGM Paste'!AH1694</f>
        <v>0</v>
      </c>
      <c r="O1693" s="403">
        <f>'IGM Paste'!O1694</f>
        <v>0</v>
      </c>
      <c r="P1693">
        <f>'IGM Paste'!BC1694</f>
        <v>0</v>
      </c>
    </row>
    <row r="1694" spans="1:16" x14ac:dyDescent="0.3">
      <c r="A1694" s="334">
        <f>'IGM Paste'!A1695</f>
        <v>0</v>
      </c>
      <c r="B1694">
        <f>'IGM Paste'!Y1695</f>
        <v>0</v>
      </c>
      <c r="C1694">
        <f>'IGM Paste'!C1695</f>
        <v>0</v>
      </c>
      <c r="D1694" s="4">
        <f>'IGM Paste'!D1695</f>
        <v>0</v>
      </c>
      <c r="E1694">
        <f>'IGM Paste'!E1695</f>
        <v>0</v>
      </c>
      <c r="F1694">
        <f>'IGM Paste'!AL1695</f>
        <v>0</v>
      </c>
      <c r="G1694" s="763">
        <f>'IGM Paste'!AB1695</f>
        <v>0</v>
      </c>
      <c r="H1694" s="5">
        <f>'IGM Paste'!F1695</f>
        <v>0</v>
      </c>
      <c r="I1694" t="str">
        <f>IF('IGM Paste'!H1695=0,"-",'IGM Paste'!H1695)</f>
        <v>-</v>
      </c>
      <c r="J1694" t="str">
        <f>IF('IGM Paste'!I1695=0,"-",'IGM Paste'!I1695)</f>
        <v>-</v>
      </c>
      <c r="K1694" t="str">
        <f>IF('IGM Paste'!J1695=0,"-",'IGM Paste'!J1695)</f>
        <v>-</v>
      </c>
      <c r="L1694">
        <f>'IGM Paste'!K1695</f>
        <v>0</v>
      </c>
      <c r="M1694" s="20" t="str">
        <f>IF('IGM Paste'!R1695=0,"Flat",'IGM Paste'!R1695)</f>
        <v>Flat</v>
      </c>
      <c r="N1694" s="177">
        <f>'IGM Paste'!AH1695</f>
        <v>0</v>
      </c>
      <c r="O1694" s="403">
        <f>'IGM Paste'!O1695</f>
        <v>0</v>
      </c>
      <c r="P1694">
        <f>'IGM Paste'!BC1695</f>
        <v>0</v>
      </c>
    </row>
    <row r="1695" spans="1:16" x14ac:dyDescent="0.3">
      <c r="A1695" s="334">
        <f>'IGM Paste'!A1696</f>
        <v>0</v>
      </c>
      <c r="B1695">
        <f>'IGM Paste'!Y1696</f>
        <v>0</v>
      </c>
      <c r="C1695">
        <f>'IGM Paste'!C1696</f>
        <v>0</v>
      </c>
      <c r="D1695" s="4">
        <f>'IGM Paste'!D1696</f>
        <v>0</v>
      </c>
      <c r="E1695">
        <f>'IGM Paste'!E1696</f>
        <v>0</v>
      </c>
      <c r="F1695">
        <f>'IGM Paste'!AL1696</f>
        <v>0</v>
      </c>
      <c r="G1695" s="763">
        <f>'IGM Paste'!AB1696</f>
        <v>0</v>
      </c>
      <c r="H1695" s="5">
        <f>'IGM Paste'!F1696</f>
        <v>0</v>
      </c>
      <c r="I1695" t="str">
        <f>IF('IGM Paste'!H1696=0,"-",'IGM Paste'!H1696)</f>
        <v>-</v>
      </c>
      <c r="J1695" t="str">
        <f>IF('IGM Paste'!I1696=0,"-",'IGM Paste'!I1696)</f>
        <v>-</v>
      </c>
      <c r="K1695" t="str">
        <f>IF('IGM Paste'!J1696=0,"-",'IGM Paste'!J1696)</f>
        <v>-</v>
      </c>
      <c r="L1695">
        <f>'IGM Paste'!K1696</f>
        <v>0</v>
      </c>
      <c r="M1695" s="20" t="str">
        <f>IF('IGM Paste'!R1696=0,"Flat",'IGM Paste'!R1696)</f>
        <v>Flat</v>
      </c>
      <c r="N1695" s="177">
        <f>'IGM Paste'!AH1696</f>
        <v>0</v>
      </c>
      <c r="O1695" s="403">
        <f>'IGM Paste'!O1696</f>
        <v>0</v>
      </c>
      <c r="P1695">
        <f>'IGM Paste'!BC1696</f>
        <v>0</v>
      </c>
    </row>
    <row r="1696" spans="1:16" x14ac:dyDescent="0.3">
      <c r="A1696" s="334">
        <f>'IGM Paste'!A1697</f>
        <v>0</v>
      </c>
      <c r="B1696">
        <f>'IGM Paste'!Y1697</f>
        <v>0</v>
      </c>
      <c r="C1696">
        <f>'IGM Paste'!C1697</f>
        <v>0</v>
      </c>
      <c r="D1696" s="4">
        <f>'IGM Paste'!D1697</f>
        <v>0</v>
      </c>
      <c r="E1696">
        <f>'IGM Paste'!E1697</f>
        <v>0</v>
      </c>
      <c r="F1696">
        <f>'IGM Paste'!AL1697</f>
        <v>0</v>
      </c>
      <c r="G1696" s="763">
        <f>'IGM Paste'!AB1697</f>
        <v>0</v>
      </c>
      <c r="H1696" s="5">
        <f>'IGM Paste'!F1697</f>
        <v>0</v>
      </c>
      <c r="I1696" t="str">
        <f>IF('IGM Paste'!H1697=0,"-",'IGM Paste'!H1697)</f>
        <v>-</v>
      </c>
      <c r="J1696" t="str">
        <f>IF('IGM Paste'!I1697=0,"-",'IGM Paste'!I1697)</f>
        <v>-</v>
      </c>
      <c r="K1696" t="str">
        <f>IF('IGM Paste'!J1697=0,"-",'IGM Paste'!J1697)</f>
        <v>-</v>
      </c>
      <c r="L1696">
        <f>'IGM Paste'!K1697</f>
        <v>0</v>
      </c>
      <c r="M1696" s="20" t="str">
        <f>IF('IGM Paste'!R1697=0,"Flat",'IGM Paste'!R1697)</f>
        <v>Flat</v>
      </c>
      <c r="N1696" s="177">
        <f>'IGM Paste'!AH1697</f>
        <v>0</v>
      </c>
      <c r="O1696" s="403">
        <f>'IGM Paste'!O1697</f>
        <v>0</v>
      </c>
      <c r="P1696">
        <f>'IGM Paste'!BC1697</f>
        <v>0</v>
      </c>
    </row>
    <row r="1697" spans="1:16" x14ac:dyDescent="0.3">
      <c r="A1697" s="334">
        <f>'IGM Paste'!A1698</f>
        <v>0</v>
      </c>
      <c r="B1697">
        <f>'IGM Paste'!Y1698</f>
        <v>0</v>
      </c>
      <c r="C1697">
        <f>'IGM Paste'!C1698</f>
        <v>0</v>
      </c>
      <c r="D1697" s="4">
        <f>'IGM Paste'!D1698</f>
        <v>0</v>
      </c>
      <c r="E1697">
        <f>'IGM Paste'!E1698</f>
        <v>0</v>
      </c>
      <c r="F1697">
        <f>'IGM Paste'!AL1698</f>
        <v>0</v>
      </c>
      <c r="G1697" s="763">
        <f>'IGM Paste'!AB1698</f>
        <v>0</v>
      </c>
      <c r="H1697" s="5">
        <f>'IGM Paste'!F1698</f>
        <v>0</v>
      </c>
      <c r="I1697" t="str">
        <f>IF('IGM Paste'!H1698=0,"-",'IGM Paste'!H1698)</f>
        <v>-</v>
      </c>
      <c r="J1697" t="str">
        <f>IF('IGM Paste'!I1698=0,"-",'IGM Paste'!I1698)</f>
        <v>-</v>
      </c>
      <c r="K1697" t="str">
        <f>IF('IGM Paste'!J1698=0,"-",'IGM Paste'!J1698)</f>
        <v>-</v>
      </c>
      <c r="L1697">
        <f>'IGM Paste'!K1698</f>
        <v>0</v>
      </c>
      <c r="M1697" s="20" t="str">
        <f>IF('IGM Paste'!R1698=0,"Flat",'IGM Paste'!R1698)</f>
        <v>Flat</v>
      </c>
      <c r="N1697" s="177">
        <f>'IGM Paste'!AH1698</f>
        <v>0</v>
      </c>
      <c r="O1697" s="403">
        <f>'IGM Paste'!O1698</f>
        <v>0</v>
      </c>
      <c r="P1697">
        <f>'IGM Paste'!BC1698</f>
        <v>0</v>
      </c>
    </row>
    <row r="1698" spans="1:16" x14ac:dyDescent="0.3">
      <c r="A1698" s="334">
        <f>'IGM Paste'!A1699</f>
        <v>0</v>
      </c>
      <c r="B1698">
        <f>'IGM Paste'!Y1699</f>
        <v>0</v>
      </c>
      <c r="C1698">
        <f>'IGM Paste'!C1699</f>
        <v>0</v>
      </c>
      <c r="D1698" s="4">
        <f>'IGM Paste'!D1699</f>
        <v>0</v>
      </c>
      <c r="E1698">
        <f>'IGM Paste'!E1699</f>
        <v>0</v>
      </c>
      <c r="F1698">
        <f>'IGM Paste'!AL1699</f>
        <v>0</v>
      </c>
      <c r="G1698" s="763">
        <f>'IGM Paste'!AB1699</f>
        <v>0</v>
      </c>
      <c r="H1698" s="5">
        <f>'IGM Paste'!F1699</f>
        <v>0</v>
      </c>
      <c r="I1698" t="str">
        <f>IF('IGM Paste'!H1699=0,"-",'IGM Paste'!H1699)</f>
        <v>-</v>
      </c>
      <c r="J1698" t="str">
        <f>IF('IGM Paste'!I1699=0,"-",'IGM Paste'!I1699)</f>
        <v>-</v>
      </c>
      <c r="K1698" t="str">
        <f>IF('IGM Paste'!J1699=0,"-",'IGM Paste'!J1699)</f>
        <v>-</v>
      </c>
      <c r="L1698">
        <f>'IGM Paste'!K1699</f>
        <v>0</v>
      </c>
      <c r="M1698" s="20" t="str">
        <f>IF('IGM Paste'!R1699=0,"Flat",'IGM Paste'!R1699)</f>
        <v>Flat</v>
      </c>
      <c r="N1698" s="177">
        <f>'IGM Paste'!AH1699</f>
        <v>0</v>
      </c>
      <c r="O1698" s="403">
        <f>'IGM Paste'!O1699</f>
        <v>0</v>
      </c>
      <c r="P1698">
        <f>'IGM Paste'!BC1699</f>
        <v>0</v>
      </c>
    </row>
    <row r="1699" spans="1:16" x14ac:dyDescent="0.3">
      <c r="A1699" s="334">
        <f>'IGM Paste'!A1700</f>
        <v>0</v>
      </c>
      <c r="B1699">
        <f>'IGM Paste'!Y1700</f>
        <v>0</v>
      </c>
      <c r="C1699">
        <f>'IGM Paste'!C1700</f>
        <v>0</v>
      </c>
      <c r="D1699" s="4">
        <f>'IGM Paste'!D1700</f>
        <v>0</v>
      </c>
      <c r="E1699">
        <f>'IGM Paste'!E1700</f>
        <v>0</v>
      </c>
      <c r="F1699">
        <f>'IGM Paste'!AL1700</f>
        <v>0</v>
      </c>
      <c r="G1699" s="763">
        <f>'IGM Paste'!AB1700</f>
        <v>0</v>
      </c>
      <c r="H1699" s="5">
        <f>'IGM Paste'!F1700</f>
        <v>0</v>
      </c>
      <c r="I1699" t="str">
        <f>IF('IGM Paste'!H1700=0,"-",'IGM Paste'!H1700)</f>
        <v>-</v>
      </c>
      <c r="J1699" t="str">
        <f>IF('IGM Paste'!I1700=0,"-",'IGM Paste'!I1700)</f>
        <v>-</v>
      </c>
      <c r="K1699" t="str">
        <f>IF('IGM Paste'!J1700=0,"-",'IGM Paste'!J1700)</f>
        <v>-</v>
      </c>
      <c r="L1699">
        <f>'IGM Paste'!K1700</f>
        <v>0</v>
      </c>
      <c r="M1699" s="20" t="str">
        <f>IF('IGM Paste'!R1700=0,"Flat",'IGM Paste'!R1700)</f>
        <v>Flat</v>
      </c>
      <c r="N1699" s="177">
        <f>'IGM Paste'!AH1700</f>
        <v>0</v>
      </c>
      <c r="O1699" s="403">
        <f>'IGM Paste'!O1700</f>
        <v>0</v>
      </c>
      <c r="P1699">
        <f>'IGM Paste'!BC1700</f>
        <v>0</v>
      </c>
    </row>
    <row r="1700" spans="1:16" x14ac:dyDescent="0.3">
      <c r="A1700" s="334">
        <f>'IGM Paste'!A1701</f>
        <v>0</v>
      </c>
      <c r="B1700">
        <f>'IGM Paste'!Y1701</f>
        <v>0</v>
      </c>
      <c r="C1700">
        <f>'IGM Paste'!C1701</f>
        <v>0</v>
      </c>
      <c r="D1700" s="4">
        <f>'IGM Paste'!D1701</f>
        <v>0</v>
      </c>
      <c r="E1700">
        <f>'IGM Paste'!E1701</f>
        <v>0</v>
      </c>
      <c r="F1700">
        <f>'IGM Paste'!AL1701</f>
        <v>0</v>
      </c>
      <c r="G1700" s="763">
        <f>'IGM Paste'!AB1701</f>
        <v>0</v>
      </c>
      <c r="H1700" s="5">
        <f>'IGM Paste'!F1701</f>
        <v>0</v>
      </c>
      <c r="I1700" t="str">
        <f>IF('IGM Paste'!H1701=0,"-",'IGM Paste'!H1701)</f>
        <v>-</v>
      </c>
      <c r="J1700" t="str">
        <f>IF('IGM Paste'!I1701=0,"-",'IGM Paste'!I1701)</f>
        <v>-</v>
      </c>
      <c r="K1700" t="str">
        <f>IF('IGM Paste'!J1701=0,"-",'IGM Paste'!J1701)</f>
        <v>-</v>
      </c>
      <c r="L1700">
        <f>'IGM Paste'!K1701</f>
        <v>0</v>
      </c>
      <c r="M1700" s="20" t="str">
        <f>IF('IGM Paste'!R1701=0,"Flat",'IGM Paste'!R1701)</f>
        <v>Flat</v>
      </c>
      <c r="N1700" s="177">
        <f>'IGM Paste'!AH1701</f>
        <v>0</v>
      </c>
      <c r="O1700" s="403">
        <f>'IGM Paste'!O1701</f>
        <v>0</v>
      </c>
      <c r="P1700">
        <f>'IGM Paste'!BC1701</f>
        <v>0</v>
      </c>
    </row>
    <row r="1701" spans="1:16" x14ac:dyDescent="0.3">
      <c r="A1701" s="334">
        <f>'IGM Paste'!A1702</f>
        <v>0</v>
      </c>
      <c r="B1701">
        <f>'IGM Paste'!Y1702</f>
        <v>0</v>
      </c>
      <c r="C1701">
        <f>'IGM Paste'!C1702</f>
        <v>0</v>
      </c>
      <c r="D1701" s="4">
        <f>'IGM Paste'!D1702</f>
        <v>0</v>
      </c>
      <c r="E1701">
        <f>'IGM Paste'!E1702</f>
        <v>0</v>
      </c>
      <c r="F1701">
        <f>'IGM Paste'!AL1702</f>
        <v>0</v>
      </c>
      <c r="G1701" s="763">
        <f>'IGM Paste'!AB1702</f>
        <v>0</v>
      </c>
      <c r="H1701" s="5">
        <f>'IGM Paste'!F1702</f>
        <v>0</v>
      </c>
      <c r="I1701" t="str">
        <f>IF('IGM Paste'!H1702=0,"-",'IGM Paste'!H1702)</f>
        <v>-</v>
      </c>
      <c r="J1701" t="str">
        <f>IF('IGM Paste'!I1702=0,"-",'IGM Paste'!I1702)</f>
        <v>-</v>
      </c>
      <c r="K1701" t="str">
        <f>IF('IGM Paste'!J1702=0,"-",'IGM Paste'!J1702)</f>
        <v>-</v>
      </c>
      <c r="L1701">
        <f>'IGM Paste'!K1702</f>
        <v>0</v>
      </c>
      <c r="M1701" s="20" t="str">
        <f>IF('IGM Paste'!R1702=0,"Flat",'IGM Paste'!R1702)</f>
        <v>Flat</v>
      </c>
      <c r="N1701" s="177">
        <f>'IGM Paste'!AH1702</f>
        <v>0</v>
      </c>
      <c r="O1701" s="403">
        <f>'IGM Paste'!O1702</f>
        <v>0</v>
      </c>
      <c r="P1701">
        <f>'IGM Paste'!BC1702</f>
        <v>0</v>
      </c>
    </row>
    <row r="1702" spans="1:16" x14ac:dyDescent="0.3">
      <c r="A1702" s="334">
        <f>'IGM Paste'!A1703</f>
        <v>0</v>
      </c>
      <c r="B1702">
        <f>'IGM Paste'!Y1703</f>
        <v>0</v>
      </c>
      <c r="C1702">
        <f>'IGM Paste'!C1703</f>
        <v>0</v>
      </c>
      <c r="D1702" s="4">
        <f>'IGM Paste'!D1703</f>
        <v>0</v>
      </c>
      <c r="E1702">
        <f>'IGM Paste'!E1703</f>
        <v>0</v>
      </c>
      <c r="F1702">
        <f>'IGM Paste'!AL1703</f>
        <v>0</v>
      </c>
      <c r="G1702" s="763">
        <f>'IGM Paste'!AB1703</f>
        <v>0</v>
      </c>
      <c r="H1702" s="5">
        <f>'IGM Paste'!F1703</f>
        <v>0</v>
      </c>
      <c r="I1702" t="str">
        <f>IF('IGM Paste'!H1703=0,"-",'IGM Paste'!H1703)</f>
        <v>-</v>
      </c>
      <c r="J1702" t="str">
        <f>IF('IGM Paste'!I1703=0,"-",'IGM Paste'!I1703)</f>
        <v>-</v>
      </c>
      <c r="K1702" t="str">
        <f>IF('IGM Paste'!J1703=0,"-",'IGM Paste'!J1703)</f>
        <v>-</v>
      </c>
      <c r="L1702">
        <f>'IGM Paste'!K1703</f>
        <v>0</v>
      </c>
      <c r="M1702" s="20" t="str">
        <f>IF('IGM Paste'!R1703=0,"Flat",'IGM Paste'!R1703)</f>
        <v>Flat</v>
      </c>
      <c r="N1702" s="177">
        <f>'IGM Paste'!AH1703</f>
        <v>0</v>
      </c>
      <c r="O1702" s="403">
        <f>'IGM Paste'!O1703</f>
        <v>0</v>
      </c>
      <c r="P1702">
        <f>'IGM Paste'!BC1703</f>
        <v>0</v>
      </c>
    </row>
    <row r="1703" spans="1:16" x14ac:dyDescent="0.3">
      <c r="A1703" s="334">
        <f>'IGM Paste'!A1704</f>
        <v>0</v>
      </c>
      <c r="B1703">
        <f>'IGM Paste'!Y1704</f>
        <v>0</v>
      </c>
      <c r="C1703">
        <f>'IGM Paste'!C1704</f>
        <v>0</v>
      </c>
      <c r="D1703" s="4">
        <f>'IGM Paste'!D1704</f>
        <v>0</v>
      </c>
      <c r="E1703">
        <f>'IGM Paste'!E1704</f>
        <v>0</v>
      </c>
      <c r="F1703">
        <f>'IGM Paste'!AL1704</f>
        <v>0</v>
      </c>
      <c r="G1703" s="763">
        <f>'IGM Paste'!AB1704</f>
        <v>0</v>
      </c>
      <c r="H1703" s="5">
        <f>'IGM Paste'!F1704</f>
        <v>0</v>
      </c>
      <c r="I1703" t="str">
        <f>IF('IGM Paste'!H1704=0,"-",'IGM Paste'!H1704)</f>
        <v>-</v>
      </c>
      <c r="J1703" t="str">
        <f>IF('IGM Paste'!I1704=0,"-",'IGM Paste'!I1704)</f>
        <v>-</v>
      </c>
      <c r="K1703" t="str">
        <f>IF('IGM Paste'!J1704=0,"-",'IGM Paste'!J1704)</f>
        <v>-</v>
      </c>
      <c r="L1703">
        <f>'IGM Paste'!K1704</f>
        <v>0</v>
      </c>
      <c r="M1703" s="20" t="str">
        <f>IF('IGM Paste'!R1704=0,"Flat",'IGM Paste'!R1704)</f>
        <v>Flat</v>
      </c>
      <c r="N1703" s="177">
        <f>'IGM Paste'!AH1704</f>
        <v>0</v>
      </c>
      <c r="O1703" s="403">
        <f>'IGM Paste'!O1704</f>
        <v>0</v>
      </c>
      <c r="P1703">
        <f>'IGM Paste'!BC1704</f>
        <v>0</v>
      </c>
    </row>
    <row r="1704" spans="1:16" x14ac:dyDescent="0.3">
      <c r="A1704" s="334">
        <f>'IGM Paste'!A1705</f>
        <v>0</v>
      </c>
      <c r="B1704">
        <f>'IGM Paste'!Y1705</f>
        <v>0</v>
      </c>
      <c r="C1704">
        <f>'IGM Paste'!C1705</f>
        <v>0</v>
      </c>
      <c r="D1704" s="4">
        <f>'IGM Paste'!D1705</f>
        <v>0</v>
      </c>
      <c r="E1704">
        <f>'IGM Paste'!E1705</f>
        <v>0</v>
      </c>
      <c r="F1704">
        <f>'IGM Paste'!AL1705</f>
        <v>0</v>
      </c>
      <c r="G1704" s="763">
        <f>'IGM Paste'!AB1705</f>
        <v>0</v>
      </c>
      <c r="H1704" s="5">
        <f>'IGM Paste'!F1705</f>
        <v>0</v>
      </c>
      <c r="I1704" t="str">
        <f>IF('IGM Paste'!H1705=0,"-",'IGM Paste'!H1705)</f>
        <v>-</v>
      </c>
      <c r="J1704" t="str">
        <f>IF('IGM Paste'!I1705=0,"-",'IGM Paste'!I1705)</f>
        <v>-</v>
      </c>
      <c r="K1704" t="str">
        <f>IF('IGM Paste'!J1705=0,"-",'IGM Paste'!J1705)</f>
        <v>-</v>
      </c>
      <c r="L1704">
        <f>'IGM Paste'!K1705</f>
        <v>0</v>
      </c>
      <c r="M1704" s="20" t="str">
        <f>IF('IGM Paste'!R1705=0,"Flat",'IGM Paste'!R1705)</f>
        <v>Flat</v>
      </c>
      <c r="N1704" s="177">
        <f>'IGM Paste'!AH1705</f>
        <v>0</v>
      </c>
      <c r="O1704" s="403">
        <f>'IGM Paste'!O1705</f>
        <v>0</v>
      </c>
      <c r="P1704">
        <f>'IGM Paste'!BC1705</f>
        <v>0</v>
      </c>
    </row>
    <row r="1705" spans="1:16" x14ac:dyDescent="0.3">
      <c r="A1705" s="334">
        <f>'IGM Paste'!A1706</f>
        <v>0</v>
      </c>
      <c r="B1705">
        <f>'IGM Paste'!Y1706</f>
        <v>0</v>
      </c>
      <c r="C1705">
        <f>'IGM Paste'!C1706</f>
        <v>0</v>
      </c>
      <c r="D1705" s="4">
        <f>'IGM Paste'!D1706</f>
        <v>0</v>
      </c>
      <c r="E1705">
        <f>'IGM Paste'!E1706</f>
        <v>0</v>
      </c>
      <c r="F1705">
        <f>'IGM Paste'!AL1706</f>
        <v>0</v>
      </c>
      <c r="G1705" s="763">
        <f>'IGM Paste'!AB1706</f>
        <v>0</v>
      </c>
      <c r="H1705" s="5">
        <f>'IGM Paste'!F1706</f>
        <v>0</v>
      </c>
      <c r="I1705" t="str">
        <f>IF('IGM Paste'!H1706=0,"-",'IGM Paste'!H1706)</f>
        <v>-</v>
      </c>
      <c r="J1705" t="str">
        <f>IF('IGM Paste'!I1706=0,"-",'IGM Paste'!I1706)</f>
        <v>-</v>
      </c>
      <c r="K1705" t="str">
        <f>IF('IGM Paste'!J1706=0,"-",'IGM Paste'!J1706)</f>
        <v>-</v>
      </c>
      <c r="L1705">
        <f>'IGM Paste'!K1706</f>
        <v>0</v>
      </c>
      <c r="M1705" s="20" t="str">
        <f>IF('IGM Paste'!R1706=0,"Flat",'IGM Paste'!R1706)</f>
        <v>Flat</v>
      </c>
      <c r="N1705" s="177">
        <f>'IGM Paste'!AH1706</f>
        <v>0</v>
      </c>
      <c r="O1705" s="403">
        <f>'IGM Paste'!O1706</f>
        <v>0</v>
      </c>
      <c r="P1705">
        <f>'IGM Paste'!BC1706</f>
        <v>0</v>
      </c>
    </row>
    <row r="1706" spans="1:16" x14ac:dyDescent="0.3">
      <c r="A1706" s="334">
        <f>'IGM Paste'!A1707</f>
        <v>0</v>
      </c>
      <c r="B1706">
        <f>'IGM Paste'!Y1707</f>
        <v>0</v>
      </c>
      <c r="C1706">
        <f>'IGM Paste'!C1707</f>
        <v>0</v>
      </c>
      <c r="D1706" s="4">
        <f>'IGM Paste'!D1707</f>
        <v>0</v>
      </c>
      <c r="E1706">
        <f>'IGM Paste'!E1707</f>
        <v>0</v>
      </c>
      <c r="F1706">
        <f>'IGM Paste'!AL1707</f>
        <v>0</v>
      </c>
      <c r="G1706" s="763">
        <f>'IGM Paste'!AB1707</f>
        <v>0</v>
      </c>
      <c r="H1706" s="5">
        <f>'IGM Paste'!F1707</f>
        <v>0</v>
      </c>
      <c r="I1706" t="str">
        <f>IF('IGM Paste'!H1707=0,"-",'IGM Paste'!H1707)</f>
        <v>-</v>
      </c>
      <c r="J1706" t="str">
        <f>IF('IGM Paste'!I1707=0,"-",'IGM Paste'!I1707)</f>
        <v>-</v>
      </c>
      <c r="K1706" t="str">
        <f>IF('IGM Paste'!J1707=0,"-",'IGM Paste'!J1707)</f>
        <v>-</v>
      </c>
      <c r="L1706">
        <f>'IGM Paste'!K1707</f>
        <v>0</v>
      </c>
      <c r="M1706" s="20" t="str">
        <f>IF('IGM Paste'!R1707=0,"Flat",'IGM Paste'!R1707)</f>
        <v>Flat</v>
      </c>
      <c r="N1706" s="177">
        <f>'IGM Paste'!AH1707</f>
        <v>0</v>
      </c>
      <c r="O1706" s="403">
        <f>'IGM Paste'!O1707</f>
        <v>0</v>
      </c>
      <c r="P1706">
        <f>'IGM Paste'!BC1707</f>
        <v>0</v>
      </c>
    </row>
    <row r="1707" spans="1:16" x14ac:dyDescent="0.3">
      <c r="A1707" s="334">
        <f>'IGM Paste'!A1708</f>
        <v>0</v>
      </c>
      <c r="B1707">
        <f>'IGM Paste'!Y1708</f>
        <v>0</v>
      </c>
      <c r="C1707">
        <f>'IGM Paste'!C1708</f>
        <v>0</v>
      </c>
      <c r="D1707" s="4">
        <f>'IGM Paste'!D1708</f>
        <v>0</v>
      </c>
      <c r="E1707">
        <f>'IGM Paste'!E1708</f>
        <v>0</v>
      </c>
      <c r="F1707">
        <f>'IGM Paste'!AL1708</f>
        <v>0</v>
      </c>
      <c r="G1707" s="763">
        <f>'IGM Paste'!AB1708</f>
        <v>0</v>
      </c>
      <c r="H1707" s="5">
        <f>'IGM Paste'!F1708</f>
        <v>0</v>
      </c>
      <c r="I1707" t="str">
        <f>IF('IGM Paste'!H1708=0,"-",'IGM Paste'!H1708)</f>
        <v>-</v>
      </c>
      <c r="J1707" t="str">
        <f>IF('IGM Paste'!I1708=0,"-",'IGM Paste'!I1708)</f>
        <v>-</v>
      </c>
      <c r="K1707" t="str">
        <f>IF('IGM Paste'!J1708=0,"-",'IGM Paste'!J1708)</f>
        <v>-</v>
      </c>
      <c r="L1707">
        <f>'IGM Paste'!K1708</f>
        <v>0</v>
      </c>
      <c r="M1707" s="20" t="str">
        <f>IF('IGM Paste'!R1708=0,"Flat",'IGM Paste'!R1708)</f>
        <v>Flat</v>
      </c>
      <c r="N1707" s="177">
        <f>'IGM Paste'!AH1708</f>
        <v>0</v>
      </c>
      <c r="O1707" s="403">
        <f>'IGM Paste'!O1708</f>
        <v>0</v>
      </c>
      <c r="P1707">
        <f>'IGM Paste'!BC1708</f>
        <v>0</v>
      </c>
    </row>
    <row r="1708" spans="1:16" x14ac:dyDescent="0.3">
      <c r="A1708" s="334">
        <f>'IGM Paste'!A1709</f>
        <v>0</v>
      </c>
      <c r="B1708">
        <f>'IGM Paste'!Y1709</f>
        <v>0</v>
      </c>
      <c r="C1708">
        <f>'IGM Paste'!C1709</f>
        <v>0</v>
      </c>
      <c r="D1708" s="4">
        <f>'IGM Paste'!D1709</f>
        <v>0</v>
      </c>
      <c r="E1708">
        <f>'IGM Paste'!E1709</f>
        <v>0</v>
      </c>
      <c r="F1708">
        <f>'IGM Paste'!AL1709</f>
        <v>0</v>
      </c>
      <c r="G1708" s="763">
        <f>'IGM Paste'!AB1709</f>
        <v>0</v>
      </c>
      <c r="H1708" s="5">
        <f>'IGM Paste'!F1709</f>
        <v>0</v>
      </c>
      <c r="I1708" t="str">
        <f>IF('IGM Paste'!H1709=0,"-",'IGM Paste'!H1709)</f>
        <v>-</v>
      </c>
      <c r="J1708" t="str">
        <f>IF('IGM Paste'!I1709=0,"-",'IGM Paste'!I1709)</f>
        <v>-</v>
      </c>
      <c r="K1708" t="str">
        <f>IF('IGM Paste'!J1709=0,"-",'IGM Paste'!J1709)</f>
        <v>-</v>
      </c>
      <c r="L1708">
        <f>'IGM Paste'!K1709</f>
        <v>0</v>
      </c>
      <c r="M1708" s="20" t="str">
        <f>IF('IGM Paste'!R1709=0,"Flat",'IGM Paste'!R1709)</f>
        <v>Flat</v>
      </c>
      <c r="N1708" s="177">
        <f>'IGM Paste'!AH1709</f>
        <v>0</v>
      </c>
      <c r="O1708" s="403">
        <f>'IGM Paste'!O1709</f>
        <v>0</v>
      </c>
      <c r="P1708">
        <f>'IGM Paste'!BC1709</f>
        <v>0</v>
      </c>
    </row>
    <row r="1709" spans="1:16" x14ac:dyDescent="0.3">
      <c r="A1709" s="334">
        <f>'IGM Paste'!A1710</f>
        <v>0</v>
      </c>
      <c r="B1709">
        <f>'IGM Paste'!Y1710</f>
        <v>0</v>
      </c>
      <c r="C1709">
        <f>'IGM Paste'!C1710</f>
        <v>0</v>
      </c>
      <c r="D1709" s="4">
        <f>'IGM Paste'!D1710</f>
        <v>0</v>
      </c>
      <c r="E1709">
        <f>'IGM Paste'!E1710</f>
        <v>0</v>
      </c>
      <c r="F1709">
        <f>'IGM Paste'!AL1710</f>
        <v>0</v>
      </c>
      <c r="G1709" s="763">
        <f>'IGM Paste'!AB1710</f>
        <v>0</v>
      </c>
      <c r="H1709" s="5">
        <f>'IGM Paste'!F1710</f>
        <v>0</v>
      </c>
      <c r="I1709" t="str">
        <f>IF('IGM Paste'!H1710=0,"-",'IGM Paste'!H1710)</f>
        <v>-</v>
      </c>
      <c r="J1709" t="str">
        <f>IF('IGM Paste'!I1710=0,"-",'IGM Paste'!I1710)</f>
        <v>-</v>
      </c>
      <c r="K1709" t="str">
        <f>IF('IGM Paste'!J1710=0,"-",'IGM Paste'!J1710)</f>
        <v>-</v>
      </c>
      <c r="L1709">
        <f>'IGM Paste'!K1710</f>
        <v>0</v>
      </c>
      <c r="M1709" s="20" t="str">
        <f>IF('IGM Paste'!R1710=0,"Flat",'IGM Paste'!R1710)</f>
        <v>Flat</v>
      </c>
      <c r="N1709" s="177">
        <f>'IGM Paste'!AH1710</f>
        <v>0</v>
      </c>
      <c r="O1709" s="403">
        <f>'IGM Paste'!O1710</f>
        <v>0</v>
      </c>
      <c r="P1709">
        <f>'IGM Paste'!BC1710</f>
        <v>0</v>
      </c>
    </row>
    <row r="1710" spans="1:16" x14ac:dyDescent="0.3">
      <c r="A1710" s="334">
        <f>'IGM Paste'!A1711</f>
        <v>0</v>
      </c>
      <c r="B1710">
        <f>'IGM Paste'!Y1711</f>
        <v>0</v>
      </c>
      <c r="C1710">
        <f>'IGM Paste'!C1711</f>
        <v>0</v>
      </c>
      <c r="D1710" s="4">
        <f>'IGM Paste'!D1711</f>
        <v>0</v>
      </c>
      <c r="E1710">
        <f>'IGM Paste'!E1711</f>
        <v>0</v>
      </c>
      <c r="F1710">
        <f>'IGM Paste'!AL1711</f>
        <v>0</v>
      </c>
      <c r="G1710" s="763">
        <f>'IGM Paste'!AB1711</f>
        <v>0</v>
      </c>
      <c r="H1710" s="5">
        <f>'IGM Paste'!F1711</f>
        <v>0</v>
      </c>
      <c r="I1710" t="str">
        <f>IF('IGM Paste'!H1711=0,"-",'IGM Paste'!H1711)</f>
        <v>-</v>
      </c>
      <c r="J1710" t="str">
        <f>IF('IGM Paste'!I1711=0,"-",'IGM Paste'!I1711)</f>
        <v>-</v>
      </c>
      <c r="K1710" t="str">
        <f>IF('IGM Paste'!J1711=0,"-",'IGM Paste'!J1711)</f>
        <v>-</v>
      </c>
      <c r="L1710">
        <f>'IGM Paste'!K1711</f>
        <v>0</v>
      </c>
      <c r="M1710" s="20" t="str">
        <f>IF('IGM Paste'!R1711=0,"Flat",'IGM Paste'!R1711)</f>
        <v>Flat</v>
      </c>
      <c r="N1710" s="177">
        <f>'IGM Paste'!AH1711</f>
        <v>0</v>
      </c>
      <c r="O1710" s="403">
        <f>'IGM Paste'!O1711</f>
        <v>0</v>
      </c>
      <c r="P1710">
        <f>'IGM Paste'!BC1711</f>
        <v>0</v>
      </c>
    </row>
    <row r="1711" spans="1:16" x14ac:dyDescent="0.3">
      <c r="A1711" s="334">
        <f>'IGM Paste'!A1712</f>
        <v>0</v>
      </c>
      <c r="B1711">
        <f>'IGM Paste'!Y1712</f>
        <v>0</v>
      </c>
      <c r="C1711">
        <f>'IGM Paste'!C1712</f>
        <v>0</v>
      </c>
      <c r="D1711" s="4">
        <f>'IGM Paste'!D1712</f>
        <v>0</v>
      </c>
      <c r="E1711">
        <f>'IGM Paste'!E1712</f>
        <v>0</v>
      </c>
      <c r="F1711">
        <f>'IGM Paste'!AL1712</f>
        <v>0</v>
      </c>
      <c r="G1711" s="763">
        <f>'IGM Paste'!AB1712</f>
        <v>0</v>
      </c>
      <c r="H1711" s="5">
        <f>'IGM Paste'!F1712</f>
        <v>0</v>
      </c>
      <c r="I1711" t="str">
        <f>IF('IGM Paste'!H1712=0,"-",'IGM Paste'!H1712)</f>
        <v>-</v>
      </c>
      <c r="J1711" t="str">
        <f>IF('IGM Paste'!I1712=0,"-",'IGM Paste'!I1712)</f>
        <v>-</v>
      </c>
      <c r="K1711" t="str">
        <f>IF('IGM Paste'!J1712=0,"-",'IGM Paste'!J1712)</f>
        <v>-</v>
      </c>
      <c r="L1711">
        <f>'IGM Paste'!K1712</f>
        <v>0</v>
      </c>
      <c r="M1711" s="20" t="str">
        <f>IF('IGM Paste'!R1712=0,"Flat",'IGM Paste'!R1712)</f>
        <v>Flat</v>
      </c>
      <c r="N1711" s="177">
        <f>'IGM Paste'!AH1712</f>
        <v>0</v>
      </c>
      <c r="O1711" s="403">
        <f>'IGM Paste'!O1712</f>
        <v>0</v>
      </c>
      <c r="P1711">
        <f>'IGM Paste'!BC1712</f>
        <v>0</v>
      </c>
    </row>
    <row r="1712" spans="1:16" x14ac:dyDescent="0.3">
      <c r="A1712" s="334">
        <f>'IGM Paste'!A1713</f>
        <v>0</v>
      </c>
      <c r="B1712">
        <f>'IGM Paste'!Y1713</f>
        <v>0</v>
      </c>
      <c r="C1712">
        <f>'IGM Paste'!C1713</f>
        <v>0</v>
      </c>
      <c r="D1712" s="4">
        <f>'IGM Paste'!D1713</f>
        <v>0</v>
      </c>
      <c r="E1712">
        <f>'IGM Paste'!E1713</f>
        <v>0</v>
      </c>
      <c r="F1712">
        <f>'IGM Paste'!AL1713</f>
        <v>0</v>
      </c>
      <c r="G1712" s="763">
        <f>'IGM Paste'!AB1713</f>
        <v>0</v>
      </c>
      <c r="H1712" s="5">
        <f>'IGM Paste'!F1713</f>
        <v>0</v>
      </c>
      <c r="I1712" t="str">
        <f>IF('IGM Paste'!H1713=0,"-",'IGM Paste'!H1713)</f>
        <v>-</v>
      </c>
      <c r="J1712" t="str">
        <f>IF('IGM Paste'!I1713=0,"-",'IGM Paste'!I1713)</f>
        <v>-</v>
      </c>
      <c r="K1712" t="str">
        <f>IF('IGM Paste'!J1713=0,"-",'IGM Paste'!J1713)</f>
        <v>-</v>
      </c>
      <c r="L1712">
        <f>'IGM Paste'!K1713</f>
        <v>0</v>
      </c>
      <c r="M1712" s="20" t="str">
        <f>IF('IGM Paste'!R1713=0,"Flat",'IGM Paste'!R1713)</f>
        <v>Flat</v>
      </c>
      <c r="N1712" s="177">
        <f>'IGM Paste'!AH1713</f>
        <v>0</v>
      </c>
      <c r="O1712" s="403">
        <f>'IGM Paste'!O1713</f>
        <v>0</v>
      </c>
      <c r="P1712">
        <f>'IGM Paste'!BC1713</f>
        <v>0</v>
      </c>
    </row>
    <row r="1713" spans="1:16" x14ac:dyDescent="0.3">
      <c r="A1713" s="334">
        <f>'IGM Paste'!A1714</f>
        <v>0</v>
      </c>
      <c r="B1713">
        <f>'IGM Paste'!Y1714</f>
        <v>0</v>
      </c>
      <c r="C1713">
        <f>'IGM Paste'!C1714</f>
        <v>0</v>
      </c>
      <c r="D1713" s="4">
        <f>'IGM Paste'!D1714</f>
        <v>0</v>
      </c>
      <c r="E1713">
        <f>'IGM Paste'!E1714</f>
        <v>0</v>
      </c>
      <c r="F1713">
        <f>'IGM Paste'!AL1714</f>
        <v>0</v>
      </c>
      <c r="G1713" s="763">
        <f>'IGM Paste'!AB1714</f>
        <v>0</v>
      </c>
      <c r="H1713" s="5">
        <f>'IGM Paste'!F1714</f>
        <v>0</v>
      </c>
      <c r="I1713" t="str">
        <f>IF('IGM Paste'!H1714=0,"-",'IGM Paste'!H1714)</f>
        <v>-</v>
      </c>
      <c r="J1713" t="str">
        <f>IF('IGM Paste'!I1714=0,"-",'IGM Paste'!I1714)</f>
        <v>-</v>
      </c>
      <c r="K1713" t="str">
        <f>IF('IGM Paste'!J1714=0,"-",'IGM Paste'!J1714)</f>
        <v>-</v>
      </c>
      <c r="L1713">
        <f>'IGM Paste'!K1714</f>
        <v>0</v>
      </c>
      <c r="M1713" s="20" t="str">
        <f>IF('IGM Paste'!R1714=0,"Flat",'IGM Paste'!R1714)</f>
        <v>Flat</v>
      </c>
      <c r="N1713" s="177">
        <f>'IGM Paste'!AH1714</f>
        <v>0</v>
      </c>
      <c r="O1713" s="403">
        <f>'IGM Paste'!O1714</f>
        <v>0</v>
      </c>
      <c r="P1713">
        <f>'IGM Paste'!BC1714</f>
        <v>0</v>
      </c>
    </row>
    <row r="1714" spans="1:16" x14ac:dyDescent="0.3">
      <c r="A1714" s="334">
        <f>'IGM Paste'!A1715</f>
        <v>0</v>
      </c>
      <c r="B1714">
        <f>'IGM Paste'!Y1715</f>
        <v>0</v>
      </c>
      <c r="C1714">
        <f>'IGM Paste'!C1715</f>
        <v>0</v>
      </c>
      <c r="D1714" s="4">
        <f>'IGM Paste'!D1715</f>
        <v>0</v>
      </c>
      <c r="E1714">
        <f>'IGM Paste'!E1715</f>
        <v>0</v>
      </c>
      <c r="F1714">
        <f>'IGM Paste'!AL1715</f>
        <v>0</v>
      </c>
      <c r="G1714" s="763">
        <f>'IGM Paste'!AB1715</f>
        <v>0</v>
      </c>
      <c r="H1714" s="5">
        <f>'IGM Paste'!F1715</f>
        <v>0</v>
      </c>
      <c r="I1714" t="str">
        <f>IF('IGM Paste'!H1715=0,"-",'IGM Paste'!H1715)</f>
        <v>-</v>
      </c>
      <c r="J1714" t="str">
        <f>IF('IGM Paste'!I1715=0,"-",'IGM Paste'!I1715)</f>
        <v>-</v>
      </c>
      <c r="K1714" t="str">
        <f>IF('IGM Paste'!J1715=0,"-",'IGM Paste'!J1715)</f>
        <v>-</v>
      </c>
      <c r="L1714">
        <f>'IGM Paste'!K1715</f>
        <v>0</v>
      </c>
      <c r="M1714" s="20" t="str">
        <f>IF('IGM Paste'!R1715=0,"Flat",'IGM Paste'!R1715)</f>
        <v>Flat</v>
      </c>
      <c r="N1714" s="177">
        <f>'IGM Paste'!AH1715</f>
        <v>0</v>
      </c>
      <c r="O1714" s="403">
        <f>'IGM Paste'!O1715</f>
        <v>0</v>
      </c>
      <c r="P1714">
        <f>'IGM Paste'!BC1715</f>
        <v>0</v>
      </c>
    </row>
    <row r="1715" spans="1:16" x14ac:dyDescent="0.3">
      <c r="A1715" s="334">
        <f>'IGM Paste'!A1716</f>
        <v>0</v>
      </c>
      <c r="B1715">
        <f>'IGM Paste'!Y1716</f>
        <v>0</v>
      </c>
      <c r="C1715">
        <f>'IGM Paste'!C1716</f>
        <v>0</v>
      </c>
      <c r="D1715" s="4">
        <f>'IGM Paste'!D1716</f>
        <v>0</v>
      </c>
      <c r="E1715">
        <f>'IGM Paste'!E1716</f>
        <v>0</v>
      </c>
      <c r="F1715">
        <f>'IGM Paste'!AL1716</f>
        <v>0</v>
      </c>
      <c r="G1715" s="763">
        <f>'IGM Paste'!AB1716</f>
        <v>0</v>
      </c>
      <c r="H1715" s="5">
        <f>'IGM Paste'!F1716</f>
        <v>0</v>
      </c>
      <c r="I1715" t="str">
        <f>IF('IGM Paste'!H1716=0,"-",'IGM Paste'!H1716)</f>
        <v>-</v>
      </c>
      <c r="J1715" t="str">
        <f>IF('IGM Paste'!I1716=0,"-",'IGM Paste'!I1716)</f>
        <v>-</v>
      </c>
      <c r="K1715" t="str">
        <f>IF('IGM Paste'!J1716=0,"-",'IGM Paste'!J1716)</f>
        <v>-</v>
      </c>
      <c r="L1715">
        <f>'IGM Paste'!K1716</f>
        <v>0</v>
      </c>
      <c r="M1715" s="20" t="str">
        <f>IF('IGM Paste'!R1716=0,"Flat",'IGM Paste'!R1716)</f>
        <v>Flat</v>
      </c>
      <c r="N1715" s="177">
        <f>'IGM Paste'!AH1716</f>
        <v>0</v>
      </c>
      <c r="O1715" s="403">
        <f>'IGM Paste'!O1716</f>
        <v>0</v>
      </c>
      <c r="P1715">
        <f>'IGM Paste'!BC1716</f>
        <v>0</v>
      </c>
    </row>
    <row r="1716" spans="1:16" x14ac:dyDescent="0.3">
      <c r="A1716" s="334">
        <f>'IGM Paste'!A1717</f>
        <v>0</v>
      </c>
      <c r="B1716">
        <f>'IGM Paste'!Y1717</f>
        <v>0</v>
      </c>
      <c r="C1716">
        <f>'IGM Paste'!C1717</f>
        <v>0</v>
      </c>
      <c r="D1716" s="4">
        <f>'IGM Paste'!D1717</f>
        <v>0</v>
      </c>
      <c r="E1716">
        <f>'IGM Paste'!E1717</f>
        <v>0</v>
      </c>
      <c r="F1716">
        <f>'IGM Paste'!AL1717</f>
        <v>0</v>
      </c>
      <c r="G1716" s="763">
        <f>'IGM Paste'!AB1717</f>
        <v>0</v>
      </c>
      <c r="H1716" s="5">
        <f>'IGM Paste'!F1717</f>
        <v>0</v>
      </c>
      <c r="I1716" t="str">
        <f>IF('IGM Paste'!H1717=0,"-",'IGM Paste'!H1717)</f>
        <v>-</v>
      </c>
      <c r="J1716" t="str">
        <f>IF('IGM Paste'!I1717=0,"-",'IGM Paste'!I1717)</f>
        <v>-</v>
      </c>
      <c r="K1716" t="str">
        <f>IF('IGM Paste'!J1717=0,"-",'IGM Paste'!J1717)</f>
        <v>-</v>
      </c>
      <c r="L1716">
        <f>'IGM Paste'!K1717</f>
        <v>0</v>
      </c>
      <c r="M1716" s="20" t="str">
        <f>IF('IGM Paste'!R1717=0,"Flat",'IGM Paste'!R1717)</f>
        <v>Flat</v>
      </c>
      <c r="N1716" s="177">
        <f>'IGM Paste'!AH1717</f>
        <v>0</v>
      </c>
      <c r="O1716" s="403">
        <f>'IGM Paste'!O1717</f>
        <v>0</v>
      </c>
      <c r="P1716">
        <f>'IGM Paste'!BC1717</f>
        <v>0</v>
      </c>
    </row>
    <row r="1717" spans="1:16" x14ac:dyDescent="0.3">
      <c r="A1717" s="334">
        <f>'IGM Paste'!A1718</f>
        <v>0</v>
      </c>
      <c r="B1717">
        <f>'IGM Paste'!Y1718</f>
        <v>0</v>
      </c>
      <c r="C1717">
        <f>'IGM Paste'!C1718</f>
        <v>0</v>
      </c>
      <c r="D1717" s="4">
        <f>'IGM Paste'!D1718</f>
        <v>0</v>
      </c>
      <c r="E1717">
        <f>'IGM Paste'!E1718</f>
        <v>0</v>
      </c>
      <c r="F1717">
        <f>'IGM Paste'!AL1718</f>
        <v>0</v>
      </c>
      <c r="G1717" s="763">
        <f>'IGM Paste'!AB1718</f>
        <v>0</v>
      </c>
      <c r="H1717" s="5">
        <f>'IGM Paste'!F1718</f>
        <v>0</v>
      </c>
      <c r="I1717" t="str">
        <f>IF('IGM Paste'!H1718=0,"-",'IGM Paste'!H1718)</f>
        <v>-</v>
      </c>
      <c r="J1717" t="str">
        <f>IF('IGM Paste'!I1718=0,"-",'IGM Paste'!I1718)</f>
        <v>-</v>
      </c>
      <c r="K1717" t="str">
        <f>IF('IGM Paste'!J1718=0,"-",'IGM Paste'!J1718)</f>
        <v>-</v>
      </c>
      <c r="L1717">
        <f>'IGM Paste'!K1718</f>
        <v>0</v>
      </c>
      <c r="M1717" s="20" t="str">
        <f>IF('IGM Paste'!R1718=0,"Flat",'IGM Paste'!R1718)</f>
        <v>Flat</v>
      </c>
      <c r="N1717" s="177">
        <f>'IGM Paste'!AH1718</f>
        <v>0</v>
      </c>
      <c r="O1717" s="403">
        <f>'IGM Paste'!O1718</f>
        <v>0</v>
      </c>
      <c r="P1717">
        <f>'IGM Paste'!BC1718</f>
        <v>0</v>
      </c>
    </row>
    <row r="1718" spans="1:16" x14ac:dyDescent="0.3">
      <c r="A1718" s="334">
        <f>'IGM Paste'!A1719</f>
        <v>0</v>
      </c>
      <c r="B1718">
        <f>'IGM Paste'!Y1719</f>
        <v>0</v>
      </c>
      <c r="C1718">
        <f>'IGM Paste'!C1719</f>
        <v>0</v>
      </c>
      <c r="D1718" s="4">
        <f>'IGM Paste'!D1719</f>
        <v>0</v>
      </c>
      <c r="E1718">
        <f>'IGM Paste'!E1719</f>
        <v>0</v>
      </c>
      <c r="F1718">
        <f>'IGM Paste'!AL1719</f>
        <v>0</v>
      </c>
      <c r="G1718" s="763">
        <f>'IGM Paste'!AB1719</f>
        <v>0</v>
      </c>
      <c r="H1718" s="5">
        <f>'IGM Paste'!F1719</f>
        <v>0</v>
      </c>
      <c r="I1718" t="str">
        <f>IF('IGM Paste'!H1719=0,"-",'IGM Paste'!H1719)</f>
        <v>-</v>
      </c>
      <c r="J1718" t="str">
        <f>IF('IGM Paste'!I1719=0,"-",'IGM Paste'!I1719)</f>
        <v>-</v>
      </c>
      <c r="K1718" t="str">
        <f>IF('IGM Paste'!J1719=0,"-",'IGM Paste'!J1719)</f>
        <v>-</v>
      </c>
      <c r="L1718">
        <f>'IGM Paste'!K1719</f>
        <v>0</v>
      </c>
      <c r="M1718" s="20" t="str">
        <f>IF('IGM Paste'!R1719=0,"Flat",'IGM Paste'!R1719)</f>
        <v>Flat</v>
      </c>
      <c r="N1718" s="177">
        <f>'IGM Paste'!AH1719</f>
        <v>0</v>
      </c>
      <c r="O1718" s="403">
        <f>'IGM Paste'!O1719</f>
        <v>0</v>
      </c>
      <c r="P1718">
        <f>'IGM Paste'!BC1719</f>
        <v>0</v>
      </c>
    </row>
    <row r="1719" spans="1:16" x14ac:dyDescent="0.3">
      <c r="A1719" s="334">
        <f>'IGM Paste'!A1720</f>
        <v>0</v>
      </c>
      <c r="B1719">
        <f>'IGM Paste'!Y1720</f>
        <v>0</v>
      </c>
      <c r="C1719">
        <f>'IGM Paste'!C1720</f>
        <v>0</v>
      </c>
      <c r="D1719" s="4">
        <f>'IGM Paste'!D1720</f>
        <v>0</v>
      </c>
      <c r="E1719">
        <f>'IGM Paste'!E1720</f>
        <v>0</v>
      </c>
      <c r="F1719">
        <f>'IGM Paste'!AL1720</f>
        <v>0</v>
      </c>
      <c r="G1719" s="763">
        <f>'IGM Paste'!AB1720</f>
        <v>0</v>
      </c>
      <c r="H1719" s="5">
        <f>'IGM Paste'!F1720</f>
        <v>0</v>
      </c>
      <c r="I1719" t="str">
        <f>IF('IGM Paste'!H1720=0,"-",'IGM Paste'!H1720)</f>
        <v>-</v>
      </c>
      <c r="J1719" t="str">
        <f>IF('IGM Paste'!I1720=0,"-",'IGM Paste'!I1720)</f>
        <v>-</v>
      </c>
      <c r="K1719" t="str">
        <f>IF('IGM Paste'!J1720=0,"-",'IGM Paste'!J1720)</f>
        <v>-</v>
      </c>
      <c r="L1719">
        <f>'IGM Paste'!K1720</f>
        <v>0</v>
      </c>
      <c r="M1719" s="20" t="str">
        <f>IF('IGM Paste'!R1720=0,"Flat",'IGM Paste'!R1720)</f>
        <v>Flat</v>
      </c>
      <c r="N1719" s="177">
        <f>'IGM Paste'!AH1720</f>
        <v>0</v>
      </c>
      <c r="O1719" s="403">
        <f>'IGM Paste'!O1720</f>
        <v>0</v>
      </c>
      <c r="P1719">
        <f>'IGM Paste'!BC1720</f>
        <v>0</v>
      </c>
    </row>
    <row r="1720" spans="1:16" x14ac:dyDescent="0.3">
      <c r="A1720" s="334">
        <f>'IGM Paste'!A1721</f>
        <v>0</v>
      </c>
      <c r="B1720">
        <f>'IGM Paste'!Y1721</f>
        <v>0</v>
      </c>
      <c r="C1720">
        <f>'IGM Paste'!C1721</f>
        <v>0</v>
      </c>
      <c r="D1720" s="4">
        <f>'IGM Paste'!D1721</f>
        <v>0</v>
      </c>
      <c r="E1720">
        <f>'IGM Paste'!E1721</f>
        <v>0</v>
      </c>
      <c r="F1720">
        <f>'IGM Paste'!AL1721</f>
        <v>0</v>
      </c>
      <c r="G1720" s="763">
        <f>'IGM Paste'!AB1721</f>
        <v>0</v>
      </c>
      <c r="H1720" s="5">
        <f>'IGM Paste'!F1721</f>
        <v>0</v>
      </c>
      <c r="I1720" t="str">
        <f>IF('IGM Paste'!H1721=0,"-",'IGM Paste'!H1721)</f>
        <v>-</v>
      </c>
      <c r="J1720" t="str">
        <f>IF('IGM Paste'!I1721=0,"-",'IGM Paste'!I1721)</f>
        <v>-</v>
      </c>
      <c r="K1720" t="str">
        <f>IF('IGM Paste'!J1721=0,"-",'IGM Paste'!J1721)</f>
        <v>-</v>
      </c>
      <c r="L1720">
        <f>'IGM Paste'!K1721</f>
        <v>0</v>
      </c>
      <c r="M1720" s="20" t="str">
        <f>IF('IGM Paste'!R1721=0,"Flat",'IGM Paste'!R1721)</f>
        <v>Flat</v>
      </c>
      <c r="N1720" s="177">
        <f>'IGM Paste'!AH1721</f>
        <v>0</v>
      </c>
      <c r="O1720" s="403">
        <f>'IGM Paste'!O1721</f>
        <v>0</v>
      </c>
      <c r="P1720">
        <f>'IGM Paste'!BC1721</f>
        <v>0</v>
      </c>
    </row>
    <row r="1721" spans="1:16" x14ac:dyDescent="0.3">
      <c r="A1721" s="334">
        <f>'IGM Paste'!A1722</f>
        <v>0</v>
      </c>
      <c r="B1721">
        <f>'IGM Paste'!Y1722</f>
        <v>0</v>
      </c>
      <c r="C1721">
        <f>'IGM Paste'!C1722</f>
        <v>0</v>
      </c>
      <c r="D1721" s="4">
        <f>'IGM Paste'!D1722</f>
        <v>0</v>
      </c>
      <c r="E1721">
        <f>'IGM Paste'!E1722</f>
        <v>0</v>
      </c>
      <c r="F1721">
        <f>'IGM Paste'!AL1722</f>
        <v>0</v>
      </c>
      <c r="G1721" s="763">
        <f>'IGM Paste'!AB1722</f>
        <v>0</v>
      </c>
      <c r="H1721" s="5">
        <f>'IGM Paste'!F1722</f>
        <v>0</v>
      </c>
      <c r="I1721" t="str">
        <f>IF('IGM Paste'!H1722=0,"-",'IGM Paste'!H1722)</f>
        <v>-</v>
      </c>
      <c r="J1721" t="str">
        <f>IF('IGM Paste'!I1722=0,"-",'IGM Paste'!I1722)</f>
        <v>-</v>
      </c>
      <c r="K1721" t="str">
        <f>IF('IGM Paste'!J1722=0,"-",'IGM Paste'!J1722)</f>
        <v>-</v>
      </c>
      <c r="L1721">
        <f>'IGM Paste'!K1722</f>
        <v>0</v>
      </c>
      <c r="M1721" s="20" t="str">
        <f>IF('IGM Paste'!R1722=0,"Flat",'IGM Paste'!R1722)</f>
        <v>Flat</v>
      </c>
      <c r="N1721" s="177">
        <f>'IGM Paste'!AH1722</f>
        <v>0</v>
      </c>
      <c r="O1721" s="403">
        <f>'IGM Paste'!O1722</f>
        <v>0</v>
      </c>
      <c r="P1721">
        <f>'IGM Paste'!BC1722</f>
        <v>0</v>
      </c>
    </row>
    <row r="1722" spans="1:16" x14ac:dyDescent="0.3">
      <c r="A1722" s="334">
        <f>'IGM Paste'!A1723</f>
        <v>0</v>
      </c>
      <c r="B1722">
        <f>'IGM Paste'!Y1723</f>
        <v>0</v>
      </c>
      <c r="C1722">
        <f>'IGM Paste'!C1723</f>
        <v>0</v>
      </c>
      <c r="D1722" s="4">
        <f>'IGM Paste'!D1723</f>
        <v>0</v>
      </c>
      <c r="E1722">
        <f>'IGM Paste'!E1723</f>
        <v>0</v>
      </c>
      <c r="F1722">
        <f>'IGM Paste'!AL1723</f>
        <v>0</v>
      </c>
      <c r="G1722" s="763">
        <f>'IGM Paste'!AB1723</f>
        <v>0</v>
      </c>
      <c r="H1722" s="5">
        <f>'IGM Paste'!F1723</f>
        <v>0</v>
      </c>
      <c r="I1722" t="str">
        <f>IF('IGM Paste'!H1723=0,"-",'IGM Paste'!H1723)</f>
        <v>-</v>
      </c>
      <c r="J1722" t="str">
        <f>IF('IGM Paste'!I1723=0,"-",'IGM Paste'!I1723)</f>
        <v>-</v>
      </c>
      <c r="K1722" t="str">
        <f>IF('IGM Paste'!J1723=0,"-",'IGM Paste'!J1723)</f>
        <v>-</v>
      </c>
      <c r="L1722">
        <f>'IGM Paste'!K1723</f>
        <v>0</v>
      </c>
      <c r="M1722" s="20" t="str">
        <f>IF('IGM Paste'!R1723=0,"Flat",'IGM Paste'!R1723)</f>
        <v>Flat</v>
      </c>
      <c r="N1722" s="177">
        <f>'IGM Paste'!AH1723</f>
        <v>0</v>
      </c>
      <c r="O1722" s="403">
        <f>'IGM Paste'!O1723</f>
        <v>0</v>
      </c>
      <c r="P1722">
        <f>'IGM Paste'!BC1723</f>
        <v>0</v>
      </c>
    </row>
    <row r="1723" spans="1:16" x14ac:dyDescent="0.3">
      <c r="A1723" s="334">
        <f>'IGM Paste'!A1724</f>
        <v>0</v>
      </c>
      <c r="B1723">
        <f>'IGM Paste'!Y1724</f>
        <v>0</v>
      </c>
      <c r="C1723">
        <f>'IGM Paste'!C1724</f>
        <v>0</v>
      </c>
      <c r="D1723" s="4">
        <f>'IGM Paste'!D1724</f>
        <v>0</v>
      </c>
      <c r="E1723">
        <f>'IGM Paste'!E1724</f>
        <v>0</v>
      </c>
      <c r="F1723">
        <f>'IGM Paste'!AL1724</f>
        <v>0</v>
      </c>
      <c r="G1723" s="763">
        <f>'IGM Paste'!AB1724</f>
        <v>0</v>
      </c>
      <c r="H1723" s="5">
        <f>'IGM Paste'!F1724</f>
        <v>0</v>
      </c>
      <c r="I1723" t="str">
        <f>IF('IGM Paste'!H1724=0,"-",'IGM Paste'!H1724)</f>
        <v>-</v>
      </c>
      <c r="J1723" t="str">
        <f>IF('IGM Paste'!I1724=0,"-",'IGM Paste'!I1724)</f>
        <v>-</v>
      </c>
      <c r="K1723" t="str">
        <f>IF('IGM Paste'!J1724=0,"-",'IGM Paste'!J1724)</f>
        <v>-</v>
      </c>
      <c r="L1723">
        <f>'IGM Paste'!K1724</f>
        <v>0</v>
      </c>
      <c r="M1723" s="20" t="str">
        <f>IF('IGM Paste'!R1724=0,"Flat",'IGM Paste'!R1724)</f>
        <v>Flat</v>
      </c>
      <c r="N1723" s="177">
        <f>'IGM Paste'!AH1724</f>
        <v>0</v>
      </c>
      <c r="O1723" s="403">
        <f>'IGM Paste'!O1724</f>
        <v>0</v>
      </c>
      <c r="P1723">
        <f>'IGM Paste'!BC1724</f>
        <v>0</v>
      </c>
    </row>
    <row r="1724" spans="1:16" x14ac:dyDescent="0.3">
      <c r="A1724" s="334">
        <f>'IGM Paste'!A1725</f>
        <v>0</v>
      </c>
      <c r="B1724">
        <f>'IGM Paste'!Y1725</f>
        <v>0</v>
      </c>
      <c r="C1724">
        <f>'IGM Paste'!C1725</f>
        <v>0</v>
      </c>
      <c r="D1724" s="4">
        <f>'IGM Paste'!D1725</f>
        <v>0</v>
      </c>
      <c r="E1724">
        <f>'IGM Paste'!E1725</f>
        <v>0</v>
      </c>
      <c r="F1724">
        <f>'IGM Paste'!AL1725</f>
        <v>0</v>
      </c>
      <c r="G1724" s="763">
        <f>'IGM Paste'!AB1725</f>
        <v>0</v>
      </c>
      <c r="H1724" s="5">
        <f>'IGM Paste'!F1725</f>
        <v>0</v>
      </c>
      <c r="I1724" t="str">
        <f>IF('IGM Paste'!H1725=0,"-",'IGM Paste'!H1725)</f>
        <v>-</v>
      </c>
      <c r="J1724" t="str">
        <f>IF('IGM Paste'!I1725=0,"-",'IGM Paste'!I1725)</f>
        <v>-</v>
      </c>
      <c r="K1724" t="str">
        <f>IF('IGM Paste'!J1725=0,"-",'IGM Paste'!J1725)</f>
        <v>-</v>
      </c>
      <c r="L1724">
        <f>'IGM Paste'!K1725</f>
        <v>0</v>
      </c>
      <c r="M1724" s="20" t="str">
        <f>IF('IGM Paste'!R1725=0,"Flat",'IGM Paste'!R1725)</f>
        <v>Flat</v>
      </c>
      <c r="N1724" s="177">
        <f>'IGM Paste'!AH1725</f>
        <v>0</v>
      </c>
      <c r="O1724" s="403">
        <f>'IGM Paste'!O1725</f>
        <v>0</v>
      </c>
      <c r="P1724">
        <f>'IGM Paste'!BC1725</f>
        <v>0</v>
      </c>
    </row>
    <row r="1725" spans="1:16" x14ac:dyDescent="0.3">
      <c r="A1725" s="334">
        <f>'IGM Paste'!A1726</f>
        <v>0</v>
      </c>
      <c r="B1725">
        <f>'IGM Paste'!Y1726</f>
        <v>0</v>
      </c>
      <c r="C1725">
        <f>'IGM Paste'!C1726</f>
        <v>0</v>
      </c>
      <c r="D1725" s="4">
        <f>'IGM Paste'!D1726</f>
        <v>0</v>
      </c>
      <c r="E1725">
        <f>'IGM Paste'!E1726</f>
        <v>0</v>
      </c>
      <c r="F1725">
        <f>'IGM Paste'!AL1726</f>
        <v>0</v>
      </c>
      <c r="G1725" s="763">
        <f>'IGM Paste'!AB1726</f>
        <v>0</v>
      </c>
      <c r="H1725" s="5">
        <f>'IGM Paste'!F1726</f>
        <v>0</v>
      </c>
      <c r="I1725" t="str">
        <f>IF('IGM Paste'!H1726=0,"-",'IGM Paste'!H1726)</f>
        <v>-</v>
      </c>
      <c r="J1725" t="str">
        <f>IF('IGM Paste'!I1726=0,"-",'IGM Paste'!I1726)</f>
        <v>-</v>
      </c>
      <c r="K1725" t="str">
        <f>IF('IGM Paste'!J1726=0,"-",'IGM Paste'!J1726)</f>
        <v>-</v>
      </c>
      <c r="L1725">
        <f>'IGM Paste'!K1726</f>
        <v>0</v>
      </c>
      <c r="M1725" s="20" t="str">
        <f>IF('IGM Paste'!R1726=0,"Flat",'IGM Paste'!R1726)</f>
        <v>Flat</v>
      </c>
      <c r="N1725" s="177">
        <f>'IGM Paste'!AH1726</f>
        <v>0</v>
      </c>
      <c r="O1725" s="403">
        <f>'IGM Paste'!O1726</f>
        <v>0</v>
      </c>
      <c r="P1725">
        <f>'IGM Paste'!BC1726</f>
        <v>0</v>
      </c>
    </row>
    <row r="1726" spans="1:16" x14ac:dyDescent="0.3">
      <c r="A1726" s="334">
        <f>'IGM Paste'!A1727</f>
        <v>0</v>
      </c>
      <c r="B1726">
        <f>'IGM Paste'!Y1727</f>
        <v>0</v>
      </c>
      <c r="C1726">
        <f>'IGM Paste'!C1727</f>
        <v>0</v>
      </c>
      <c r="D1726" s="4">
        <f>'IGM Paste'!D1727</f>
        <v>0</v>
      </c>
      <c r="E1726">
        <f>'IGM Paste'!E1727</f>
        <v>0</v>
      </c>
      <c r="F1726">
        <f>'IGM Paste'!AL1727</f>
        <v>0</v>
      </c>
      <c r="G1726" s="763">
        <f>'IGM Paste'!AB1727</f>
        <v>0</v>
      </c>
      <c r="H1726" s="5">
        <f>'IGM Paste'!F1727</f>
        <v>0</v>
      </c>
      <c r="I1726" t="str">
        <f>IF('IGM Paste'!H1727=0,"-",'IGM Paste'!H1727)</f>
        <v>-</v>
      </c>
      <c r="J1726" t="str">
        <f>IF('IGM Paste'!I1727=0,"-",'IGM Paste'!I1727)</f>
        <v>-</v>
      </c>
      <c r="K1726" t="str">
        <f>IF('IGM Paste'!J1727=0,"-",'IGM Paste'!J1727)</f>
        <v>-</v>
      </c>
      <c r="L1726">
        <f>'IGM Paste'!K1727</f>
        <v>0</v>
      </c>
      <c r="M1726" s="20" t="str">
        <f>IF('IGM Paste'!R1727=0,"Flat",'IGM Paste'!R1727)</f>
        <v>Flat</v>
      </c>
      <c r="N1726" s="177">
        <f>'IGM Paste'!AH1727</f>
        <v>0</v>
      </c>
      <c r="O1726" s="403">
        <f>'IGM Paste'!O1727</f>
        <v>0</v>
      </c>
      <c r="P1726">
        <f>'IGM Paste'!BC1727</f>
        <v>0</v>
      </c>
    </row>
    <row r="1727" spans="1:16" x14ac:dyDescent="0.3">
      <c r="A1727" s="334">
        <f>'IGM Paste'!A1728</f>
        <v>0</v>
      </c>
      <c r="B1727">
        <f>'IGM Paste'!Y1728</f>
        <v>0</v>
      </c>
      <c r="C1727">
        <f>'IGM Paste'!C1728</f>
        <v>0</v>
      </c>
      <c r="D1727" s="4">
        <f>'IGM Paste'!D1728</f>
        <v>0</v>
      </c>
      <c r="E1727">
        <f>'IGM Paste'!E1728</f>
        <v>0</v>
      </c>
      <c r="F1727">
        <f>'IGM Paste'!AL1728</f>
        <v>0</v>
      </c>
      <c r="G1727" s="763">
        <f>'IGM Paste'!AB1728</f>
        <v>0</v>
      </c>
      <c r="H1727" s="5">
        <f>'IGM Paste'!F1728</f>
        <v>0</v>
      </c>
      <c r="I1727" t="str">
        <f>IF('IGM Paste'!H1728=0,"-",'IGM Paste'!H1728)</f>
        <v>-</v>
      </c>
      <c r="J1727" t="str">
        <f>IF('IGM Paste'!I1728=0,"-",'IGM Paste'!I1728)</f>
        <v>-</v>
      </c>
      <c r="K1727" t="str">
        <f>IF('IGM Paste'!J1728=0,"-",'IGM Paste'!J1728)</f>
        <v>-</v>
      </c>
      <c r="L1727">
        <f>'IGM Paste'!K1728</f>
        <v>0</v>
      </c>
      <c r="M1727" s="20" t="str">
        <f>IF('IGM Paste'!R1728=0,"Flat",'IGM Paste'!R1728)</f>
        <v>Flat</v>
      </c>
      <c r="N1727" s="177">
        <f>'IGM Paste'!AH1728</f>
        <v>0</v>
      </c>
      <c r="O1727" s="403">
        <f>'IGM Paste'!O1728</f>
        <v>0</v>
      </c>
      <c r="P1727">
        <f>'IGM Paste'!BC1728</f>
        <v>0</v>
      </c>
    </row>
    <row r="1728" spans="1:16" x14ac:dyDescent="0.3">
      <c r="A1728" s="334">
        <f>'IGM Paste'!A1729</f>
        <v>0</v>
      </c>
      <c r="B1728">
        <f>'IGM Paste'!Y1729</f>
        <v>0</v>
      </c>
      <c r="C1728">
        <f>'IGM Paste'!C1729</f>
        <v>0</v>
      </c>
      <c r="D1728" s="4">
        <f>'IGM Paste'!D1729</f>
        <v>0</v>
      </c>
      <c r="E1728">
        <f>'IGM Paste'!E1729</f>
        <v>0</v>
      </c>
      <c r="F1728">
        <f>'IGM Paste'!AL1729</f>
        <v>0</v>
      </c>
      <c r="G1728" s="763">
        <f>'IGM Paste'!AB1729</f>
        <v>0</v>
      </c>
      <c r="H1728" s="5">
        <f>'IGM Paste'!F1729</f>
        <v>0</v>
      </c>
      <c r="I1728" t="str">
        <f>IF('IGM Paste'!H1729=0,"-",'IGM Paste'!H1729)</f>
        <v>-</v>
      </c>
      <c r="J1728" t="str">
        <f>IF('IGM Paste'!I1729=0,"-",'IGM Paste'!I1729)</f>
        <v>-</v>
      </c>
      <c r="K1728" t="str">
        <f>IF('IGM Paste'!J1729=0,"-",'IGM Paste'!J1729)</f>
        <v>-</v>
      </c>
      <c r="L1728">
        <f>'IGM Paste'!K1729</f>
        <v>0</v>
      </c>
      <c r="M1728" s="20" t="str">
        <f>IF('IGM Paste'!R1729=0,"Flat",'IGM Paste'!R1729)</f>
        <v>Flat</v>
      </c>
      <c r="N1728" s="177">
        <f>'IGM Paste'!AH1729</f>
        <v>0</v>
      </c>
      <c r="O1728" s="403">
        <f>'IGM Paste'!O1729</f>
        <v>0</v>
      </c>
      <c r="P1728">
        <f>'IGM Paste'!BC1729</f>
        <v>0</v>
      </c>
    </row>
    <row r="1729" spans="1:16" x14ac:dyDescent="0.3">
      <c r="A1729" s="334">
        <f>'IGM Paste'!A1730</f>
        <v>0</v>
      </c>
      <c r="B1729">
        <f>'IGM Paste'!Y1730</f>
        <v>0</v>
      </c>
      <c r="C1729">
        <f>'IGM Paste'!C1730</f>
        <v>0</v>
      </c>
      <c r="D1729" s="4">
        <f>'IGM Paste'!D1730</f>
        <v>0</v>
      </c>
      <c r="E1729">
        <f>'IGM Paste'!E1730</f>
        <v>0</v>
      </c>
      <c r="F1729">
        <f>'IGM Paste'!AL1730</f>
        <v>0</v>
      </c>
      <c r="G1729" s="763">
        <f>'IGM Paste'!AB1730</f>
        <v>0</v>
      </c>
      <c r="H1729" s="5">
        <f>'IGM Paste'!F1730</f>
        <v>0</v>
      </c>
      <c r="I1729" t="str">
        <f>IF('IGM Paste'!H1730=0,"-",'IGM Paste'!H1730)</f>
        <v>-</v>
      </c>
      <c r="J1729" t="str">
        <f>IF('IGM Paste'!I1730=0,"-",'IGM Paste'!I1730)</f>
        <v>-</v>
      </c>
      <c r="K1729" t="str">
        <f>IF('IGM Paste'!J1730=0,"-",'IGM Paste'!J1730)</f>
        <v>-</v>
      </c>
      <c r="L1729">
        <f>'IGM Paste'!K1730</f>
        <v>0</v>
      </c>
      <c r="M1729" s="20" t="str">
        <f>IF('IGM Paste'!R1730=0,"Flat",'IGM Paste'!R1730)</f>
        <v>Flat</v>
      </c>
      <c r="N1729" s="177">
        <f>'IGM Paste'!AH1730</f>
        <v>0</v>
      </c>
      <c r="O1729" s="403">
        <f>'IGM Paste'!O1730</f>
        <v>0</v>
      </c>
      <c r="P1729">
        <f>'IGM Paste'!BC1730</f>
        <v>0</v>
      </c>
    </row>
    <row r="1730" spans="1:16" x14ac:dyDescent="0.3">
      <c r="A1730" s="334">
        <f>'IGM Paste'!A1731</f>
        <v>0</v>
      </c>
      <c r="B1730">
        <f>'IGM Paste'!Y1731</f>
        <v>0</v>
      </c>
      <c r="C1730">
        <f>'IGM Paste'!C1731</f>
        <v>0</v>
      </c>
      <c r="D1730" s="4">
        <f>'IGM Paste'!D1731</f>
        <v>0</v>
      </c>
      <c r="E1730">
        <f>'IGM Paste'!E1731</f>
        <v>0</v>
      </c>
      <c r="F1730">
        <f>'IGM Paste'!AL1731</f>
        <v>0</v>
      </c>
      <c r="G1730" s="763">
        <f>'IGM Paste'!AB1731</f>
        <v>0</v>
      </c>
      <c r="H1730" s="5">
        <f>'IGM Paste'!F1731</f>
        <v>0</v>
      </c>
      <c r="I1730" t="str">
        <f>IF('IGM Paste'!H1731=0,"-",'IGM Paste'!H1731)</f>
        <v>-</v>
      </c>
      <c r="J1730" t="str">
        <f>IF('IGM Paste'!I1731=0,"-",'IGM Paste'!I1731)</f>
        <v>-</v>
      </c>
      <c r="K1730" t="str">
        <f>IF('IGM Paste'!J1731=0,"-",'IGM Paste'!J1731)</f>
        <v>-</v>
      </c>
      <c r="L1730">
        <f>'IGM Paste'!K1731</f>
        <v>0</v>
      </c>
      <c r="M1730" s="20" t="str">
        <f>IF('IGM Paste'!R1731=0,"Flat",'IGM Paste'!R1731)</f>
        <v>Flat</v>
      </c>
      <c r="N1730" s="177">
        <f>'IGM Paste'!AH1731</f>
        <v>0</v>
      </c>
      <c r="O1730" s="403">
        <f>'IGM Paste'!O1731</f>
        <v>0</v>
      </c>
      <c r="P1730">
        <f>'IGM Paste'!BC1731</f>
        <v>0</v>
      </c>
    </row>
    <row r="1731" spans="1:16" x14ac:dyDescent="0.3">
      <c r="A1731" s="334">
        <f>'IGM Paste'!A1732</f>
        <v>0</v>
      </c>
      <c r="B1731">
        <f>'IGM Paste'!Y1732</f>
        <v>0</v>
      </c>
      <c r="C1731">
        <f>'IGM Paste'!C1732</f>
        <v>0</v>
      </c>
      <c r="D1731" s="4">
        <f>'IGM Paste'!D1732</f>
        <v>0</v>
      </c>
      <c r="E1731">
        <f>'IGM Paste'!E1732</f>
        <v>0</v>
      </c>
      <c r="F1731">
        <f>'IGM Paste'!AL1732</f>
        <v>0</v>
      </c>
      <c r="G1731" s="763">
        <f>'IGM Paste'!AB1732</f>
        <v>0</v>
      </c>
      <c r="H1731" s="5">
        <f>'IGM Paste'!F1732</f>
        <v>0</v>
      </c>
      <c r="I1731" t="str">
        <f>IF('IGM Paste'!H1732=0,"-",'IGM Paste'!H1732)</f>
        <v>-</v>
      </c>
      <c r="J1731" t="str">
        <f>IF('IGM Paste'!I1732=0,"-",'IGM Paste'!I1732)</f>
        <v>-</v>
      </c>
      <c r="K1731" t="str">
        <f>IF('IGM Paste'!J1732=0,"-",'IGM Paste'!J1732)</f>
        <v>-</v>
      </c>
      <c r="L1731">
        <f>'IGM Paste'!K1732</f>
        <v>0</v>
      </c>
      <c r="M1731" s="20" t="str">
        <f>IF('IGM Paste'!R1732=0,"Flat",'IGM Paste'!R1732)</f>
        <v>Flat</v>
      </c>
      <c r="N1731" s="177">
        <f>'IGM Paste'!AH1732</f>
        <v>0</v>
      </c>
      <c r="O1731" s="403">
        <f>'IGM Paste'!O1732</f>
        <v>0</v>
      </c>
      <c r="P1731">
        <f>'IGM Paste'!BC1732</f>
        <v>0</v>
      </c>
    </row>
    <row r="1732" spans="1:16" x14ac:dyDescent="0.3">
      <c r="A1732" s="334">
        <f>'IGM Paste'!A1733</f>
        <v>0</v>
      </c>
      <c r="B1732">
        <f>'IGM Paste'!Y1733</f>
        <v>0</v>
      </c>
      <c r="C1732">
        <f>'IGM Paste'!C1733</f>
        <v>0</v>
      </c>
      <c r="D1732" s="4">
        <f>'IGM Paste'!D1733</f>
        <v>0</v>
      </c>
      <c r="E1732">
        <f>'IGM Paste'!E1733</f>
        <v>0</v>
      </c>
      <c r="F1732">
        <f>'IGM Paste'!AL1733</f>
        <v>0</v>
      </c>
      <c r="G1732" s="763">
        <f>'IGM Paste'!AB1733</f>
        <v>0</v>
      </c>
      <c r="H1732" s="5">
        <f>'IGM Paste'!F1733</f>
        <v>0</v>
      </c>
      <c r="I1732" t="str">
        <f>IF('IGM Paste'!H1733=0,"-",'IGM Paste'!H1733)</f>
        <v>-</v>
      </c>
      <c r="J1732" t="str">
        <f>IF('IGM Paste'!I1733=0,"-",'IGM Paste'!I1733)</f>
        <v>-</v>
      </c>
      <c r="K1732" t="str">
        <f>IF('IGM Paste'!J1733=0,"-",'IGM Paste'!J1733)</f>
        <v>-</v>
      </c>
      <c r="L1732">
        <f>'IGM Paste'!K1733</f>
        <v>0</v>
      </c>
      <c r="M1732" s="20" t="str">
        <f>IF('IGM Paste'!R1733=0,"Flat",'IGM Paste'!R1733)</f>
        <v>Flat</v>
      </c>
      <c r="N1732" s="177">
        <f>'IGM Paste'!AH1733</f>
        <v>0</v>
      </c>
      <c r="O1732" s="403">
        <f>'IGM Paste'!O1733</f>
        <v>0</v>
      </c>
      <c r="P1732">
        <f>'IGM Paste'!BC1733</f>
        <v>0</v>
      </c>
    </row>
    <row r="1733" spans="1:16" x14ac:dyDescent="0.3">
      <c r="A1733" s="334">
        <f>'IGM Paste'!A1734</f>
        <v>0</v>
      </c>
      <c r="B1733">
        <f>'IGM Paste'!Y1734</f>
        <v>0</v>
      </c>
      <c r="C1733">
        <f>'IGM Paste'!C1734</f>
        <v>0</v>
      </c>
      <c r="D1733" s="4">
        <f>'IGM Paste'!D1734</f>
        <v>0</v>
      </c>
      <c r="E1733">
        <f>'IGM Paste'!E1734</f>
        <v>0</v>
      </c>
      <c r="F1733">
        <f>'IGM Paste'!AL1734</f>
        <v>0</v>
      </c>
      <c r="G1733" s="763">
        <f>'IGM Paste'!AB1734</f>
        <v>0</v>
      </c>
      <c r="H1733" s="5">
        <f>'IGM Paste'!F1734</f>
        <v>0</v>
      </c>
      <c r="I1733" t="str">
        <f>IF('IGM Paste'!H1734=0,"-",'IGM Paste'!H1734)</f>
        <v>-</v>
      </c>
      <c r="J1733" t="str">
        <f>IF('IGM Paste'!I1734=0,"-",'IGM Paste'!I1734)</f>
        <v>-</v>
      </c>
      <c r="K1733" t="str">
        <f>IF('IGM Paste'!J1734=0,"-",'IGM Paste'!J1734)</f>
        <v>-</v>
      </c>
      <c r="L1733">
        <f>'IGM Paste'!K1734</f>
        <v>0</v>
      </c>
      <c r="M1733" s="20" t="str">
        <f>IF('IGM Paste'!R1734=0,"Flat",'IGM Paste'!R1734)</f>
        <v>Flat</v>
      </c>
      <c r="N1733" s="177">
        <f>'IGM Paste'!AH1734</f>
        <v>0</v>
      </c>
      <c r="O1733" s="403">
        <f>'IGM Paste'!O1734</f>
        <v>0</v>
      </c>
      <c r="P1733">
        <f>'IGM Paste'!BC1734</f>
        <v>0</v>
      </c>
    </row>
    <row r="1734" spans="1:16" x14ac:dyDescent="0.3">
      <c r="A1734" s="334">
        <f>'IGM Paste'!A1735</f>
        <v>0</v>
      </c>
      <c r="B1734">
        <f>'IGM Paste'!Y1735</f>
        <v>0</v>
      </c>
      <c r="C1734">
        <f>'IGM Paste'!C1735</f>
        <v>0</v>
      </c>
      <c r="D1734" s="4">
        <f>'IGM Paste'!D1735</f>
        <v>0</v>
      </c>
      <c r="E1734">
        <f>'IGM Paste'!E1735</f>
        <v>0</v>
      </c>
      <c r="F1734">
        <f>'IGM Paste'!AL1735</f>
        <v>0</v>
      </c>
      <c r="G1734" s="763">
        <f>'IGM Paste'!AB1735</f>
        <v>0</v>
      </c>
      <c r="H1734" s="5">
        <f>'IGM Paste'!F1735</f>
        <v>0</v>
      </c>
      <c r="I1734" t="str">
        <f>IF('IGM Paste'!H1735=0,"-",'IGM Paste'!H1735)</f>
        <v>-</v>
      </c>
      <c r="J1734" t="str">
        <f>IF('IGM Paste'!I1735=0,"-",'IGM Paste'!I1735)</f>
        <v>-</v>
      </c>
      <c r="K1734" t="str">
        <f>IF('IGM Paste'!J1735=0,"-",'IGM Paste'!J1735)</f>
        <v>-</v>
      </c>
      <c r="L1734">
        <f>'IGM Paste'!K1735</f>
        <v>0</v>
      </c>
      <c r="M1734" s="20" t="str">
        <f>IF('IGM Paste'!R1735=0,"Flat",'IGM Paste'!R1735)</f>
        <v>Flat</v>
      </c>
      <c r="N1734" s="177">
        <f>'IGM Paste'!AH1735</f>
        <v>0</v>
      </c>
      <c r="O1734" s="403">
        <f>'IGM Paste'!O1735</f>
        <v>0</v>
      </c>
      <c r="P1734">
        <f>'IGM Paste'!BC1735</f>
        <v>0</v>
      </c>
    </row>
    <row r="1735" spans="1:16" x14ac:dyDescent="0.3">
      <c r="A1735" s="334">
        <f>'IGM Paste'!A1736</f>
        <v>0</v>
      </c>
      <c r="B1735">
        <f>'IGM Paste'!Y1736</f>
        <v>0</v>
      </c>
      <c r="C1735">
        <f>'IGM Paste'!C1736</f>
        <v>0</v>
      </c>
      <c r="D1735" s="4">
        <f>'IGM Paste'!D1736</f>
        <v>0</v>
      </c>
      <c r="E1735">
        <f>'IGM Paste'!E1736</f>
        <v>0</v>
      </c>
      <c r="F1735">
        <f>'IGM Paste'!AL1736</f>
        <v>0</v>
      </c>
      <c r="G1735" s="763">
        <f>'IGM Paste'!AB1736</f>
        <v>0</v>
      </c>
      <c r="H1735" s="5">
        <f>'IGM Paste'!F1736</f>
        <v>0</v>
      </c>
      <c r="I1735" t="str">
        <f>IF('IGM Paste'!H1736=0,"-",'IGM Paste'!H1736)</f>
        <v>-</v>
      </c>
      <c r="J1735" t="str">
        <f>IF('IGM Paste'!I1736=0,"-",'IGM Paste'!I1736)</f>
        <v>-</v>
      </c>
      <c r="K1735" t="str">
        <f>IF('IGM Paste'!J1736=0,"-",'IGM Paste'!J1736)</f>
        <v>-</v>
      </c>
      <c r="L1735">
        <f>'IGM Paste'!K1736</f>
        <v>0</v>
      </c>
      <c r="M1735" s="20" t="str">
        <f>IF('IGM Paste'!R1736=0,"Flat",'IGM Paste'!R1736)</f>
        <v>Flat</v>
      </c>
      <c r="N1735" s="177">
        <f>'IGM Paste'!AH1736</f>
        <v>0</v>
      </c>
      <c r="O1735" s="403">
        <f>'IGM Paste'!O1736</f>
        <v>0</v>
      </c>
      <c r="P1735">
        <f>'IGM Paste'!BC1736</f>
        <v>0</v>
      </c>
    </row>
    <row r="1736" spans="1:16" x14ac:dyDescent="0.3">
      <c r="A1736" s="334">
        <f>'IGM Paste'!A1737</f>
        <v>0</v>
      </c>
      <c r="B1736">
        <f>'IGM Paste'!Y1737</f>
        <v>0</v>
      </c>
      <c r="C1736">
        <f>'IGM Paste'!C1737</f>
        <v>0</v>
      </c>
      <c r="D1736" s="4">
        <f>'IGM Paste'!D1737</f>
        <v>0</v>
      </c>
      <c r="E1736">
        <f>'IGM Paste'!E1737</f>
        <v>0</v>
      </c>
      <c r="F1736">
        <f>'IGM Paste'!AL1737</f>
        <v>0</v>
      </c>
      <c r="G1736" s="763">
        <f>'IGM Paste'!AB1737</f>
        <v>0</v>
      </c>
      <c r="H1736" s="5">
        <f>'IGM Paste'!F1737</f>
        <v>0</v>
      </c>
      <c r="I1736" t="str">
        <f>IF('IGM Paste'!H1737=0,"-",'IGM Paste'!H1737)</f>
        <v>-</v>
      </c>
      <c r="J1736" t="str">
        <f>IF('IGM Paste'!I1737=0,"-",'IGM Paste'!I1737)</f>
        <v>-</v>
      </c>
      <c r="K1736" t="str">
        <f>IF('IGM Paste'!J1737=0,"-",'IGM Paste'!J1737)</f>
        <v>-</v>
      </c>
      <c r="L1736">
        <f>'IGM Paste'!K1737</f>
        <v>0</v>
      </c>
      <c r="M1736" s="20" t="str">
        <f>IF('IGM Paste'!R1737=0,"Flat",'IGM Paste'!R1737)</f>
        <v>Flat</v>
      </c>
      <c r="N1736" s="177">
        <f>'IGM Paste'!AH1737</f>
        <v>0</v>
      </c>
      <c r="O1736" s="403">
        <f>'IGM Paste'!O1737</f>
        <v>0</v>
      </c>
      <c r="P1736">
        <f>'IGM Paste'!BC1737</f>
        <v>0</v>
      </c>
    </row>
    <row r="1737" spans="1:16" x14ac:dyDescent="0.3">
      <c r="A1737" s="334">
        <f>'IGM Paste'!A1738</f>
        <v>0</v>
      </c>
      <c r="B1737">
        <f>'IGM Paste'!Y1738</f>
        <v>0</v>
      </c>
      <c r="C1737">
        <f>'IGM Paste'!C1738</f>
        <v>0</v>
      </c>
      <c r="D1737" s="4">
        <f>'IGM Paste'!D1738</f>
        <v>0</v>
      </c>
      <c r="E1737">
        <f>'IGM Paste'!E1738</f>
        <v>0</v>
      </c>
      <c r="F1737">
        <f>'IGM Paste'!AL1738</f>
        <v>0</v>
      </c>
      <c r="G1737" s="763">
        <f>'IGM Paste'!AB1738</f>
        <v>0</v>
      </c>
      <c r="H1737" s="5">
        <f>'IGM Paste'!F1738</f>
        <v>0</v>
      </c>
      <c r="I1737" t="str">
        <f>IF('IGM Paste'!H1738=0,"-",'IGM Paste'!H1738)</f>
        <v>-</v>
      </c>
      <c r="J1737" t="str">
        <f>IF('IGM Paste'!I1738=0,"-",'IGM Paste'!I1738)</f>
        <v>-</v>
      </c>
      <c r="K1737" t="str">
        <f>IF('IGM Paste'!J1738=0,"-",'IGM Paste'!J1738)</f>
        <v>-</v>
      </c>
      <c r="L1737">
        <f>'IGM Paste'!K1738</f>
        <v>0</v>
      </c>
      <c r="M1737" s="20" t="str">
        <f>IF('IGM Paste'!R1738=0,"Flat",'IGM Paste'!R1738)</f>
        <v>Flat</v>
      </c>
      <c r="N1737" s="177">
        <f>'IGM Paste'!AH1738</f>
        <v>0</v>
      </c>
      <c r="O1737" s="403">
        <f>'IGM Paste'!O1738</f>
        <v>0</v>
      </c>
      <c r="P1737">
        <f>'IGM Paste'!BC1738</f>
        <v>0</v>
      </c>
    </row>
    <row r="1738" spans="1:16" x14ac:dyDescent="0.3">
      <c r="A1738" s="334">
        <f>'IGM Paste'!A1739</f>
        <v>0</v>
      </c>
      <c r="B1738">
        <f>'IGM Paste'!Y1739</f>
        <v>0</v>
      </c>
      <c r="C1738">
        <f>'IGM Paste'!C1739</f>
        <v>0</v>
      </c>
      <c r="D1738" s="4">
        <f>'IGM Paste'!D1739</f>
        <v>0</v>
      </c>
      <c r="E1738">
        <f>'IGM Paste'!E1739</f>
        <v>0</v>
      </c>
      <c r="F1738">
        <f>'IGM Paste'!AL1739</f>
        <v>0</v>
      </c>
      <c r="G1738" s="763">
        <f>'IGM Paste'!AB1739</f>
        <v>0</v>
      </c>
      <c r="H1738" s="5">
        <f>'IGM Paste'!F1739</f>
        <v>0</v>
      </c>
      <c r="I1738" t="str">
        <f>IF('IGM Paste'!H1739=0,"-",'IGM Paste'!H1739)</f>
        <v>-</v>
      </c>
      <c r="J1738" t="str">
        <f>IF('IGM Paste'!I1739=0,"-",'IGM Paste'!I1739)</f>
        <v>-</v>
      </c>
      <c r="K1738" t="str">
        <f>IF('IGM Paste'!J1739=0,"-",'IGM Paste'!J1739)</f>
        <v>-</v>
      </c>
      <c r="L1738">
        <f>'IGM Paste'!K1739</f>
        <v>0</v>
      </c>
      <c r="M1738" s="20" t="str">
        <f>IF('IGM Paste'!R1739=0,"Flat",'IGM Paste'!R1739)</f>
        <v>Flat</v>
      </c>
      <c r="N1738" s="177">
        <f>'IGM Paste'!AH1739</f>
        <v>0</v>
      </c>
      <c r="O1738" s="403">
        <f>'IGM Paste'!O1739</f>
        <v>0</v>
      </c>
      <c r="P1738">
        <f>'IGM Paste'!BC1739</f>
        <v>0</v>
      </c>
    </row>
    <row r="1739" spans="1:16" x14ac:dyDescent="0.3">
      <c r="A1739" s="334">
        <f>'IGM Paste'!A1740</f>
        <v>0</v>
      </c>
      <c r="B1739">
        <f>'IGM Paste'!Y1740</f>
        <v>0</v>
      </c>
      <c r="C1739">
        <f>'IGM Paste'!C1740</f>
        <v>0</v>
      </c>
      <c r="D1739" s="4">
        <f>'IGM Paste'!D1740</f>
        <v>0</v>
      </c>
      <c r="E1739">
        <f>'IGM Paste'!E1740</f>
        <v>0</v>
      </c>
      <c r="F1739">
        <f>'IGM Paste'!AL1740</f>
        <v>0</v>
      </c>
      <c r="G1739" s="763">
        <f>'IGM Paste'!AB1740</f>
        <v>0</v>
      </c>
      <c r="H1739" s="5">
        <f>'IGM Paste'!F1740</f>
        <v>0</v>
      </c>
      <c r="I1739" t="str">
        <f>IF('IGM Paste'!H1740=0,"-",'IGM Paste'!H1740)</f>
        <v>-</v>
      </c>
      <c r="J1739" t="str">
        <f>IF('IGM Paste'!I1740=0,"-",'IGM Paste'!I1740)</f>
        <v>-</v>
      </c>
      <c r="K1739" t="str">
        <f>IF('IGM Paste'!J1740=0,"-",'IGM Paste'!J1740)</f>
        <v>-</v>
      </c>
      <c r="L1739">
        <f>'IGM Paste'!K1740</f>
        <v>0</v>
      </c>
      <c r="M1739" s="20" t="str">
        <f>IF('IGM Paste'!R1740=0,"Flat",'IGM Paste'!R1740)</f>
        <v>Flat</v>
      </c>
      <c r="N1739" s="177">
        <f>'IGM Paste'!AH1740</f>
        <v>0</v>
      </c>
      <c r="O1739" s="403">
        <f>'IGM Paste'!O1740</f>
        <v>0</v>
      </c>
      <c r="P1739">
        <f>'IGM Paste'!BC1740</f>
        <v>0</v>
      </c>
    </row>
    <row r="1740" spans="1:16" x14ac:dyDescent="0.3">
      <c r="A1740" s="334">
        <f>'IGM Paste'!A1741</f>
        <v>0</v>
      </c>
      <c r="B1740">
        <f>'IGM Paste'!Y1741</f>
        <v>0</v>
      </c>
      <c r="C1740">
        <f>'IGM Paste'!C1741</f>
        <v>0</v>
      </c>
      <c r="D1740" s="4">
        <f>'IGM Paste'!D1741</f>
        <v>0</v>
      </c>
      <c r="E1740">
        <f>'IGM Paste'!E1741</f>
        <v>0</v>
      </c>
      <c r="F1740">
        <f>'IGM Paste'!AL1741</f>
        <v>0</v>
      </c>
      <c r="G1740" s="763">
        <f>'IGM Paste'!AB1741</f>
        <v>0</v>
      </c>
      <c r="H1740" s="5">
        <f>'IGM Paste'!F1741</f>
        <v>0</v>
      </c>
      <c r="I1740" t="str">
        <f>IF('IGM Paste'!H1741=0,"-",'IGM Paste'!H1741)</f>
        <v>-</v>
      </c>
      <c r="J1740" t="str">
        <f>IF('IGM Paste'!I1741=0,"-",'IGM Paste'!I1741)</f>
        <v>-</v>
      </c>
      <c r="K1740" t="str">
        <f>IF('IGM Paste'!J1741=0,"-",'IGM Paste'!J1741)</f>
        <v>-</v>
      </c>
      <c r="L1740">
        <f>'IGM Paste'!K1741</f>
        <v>0</v>
      </c>
      <c r="M1740" s="20" t="str">
        <f>IF('IGM Paste'!R1741=0,"Flat",'IGM Paste'!R1741)</f>
        <v>Flat</v>
      </c>
      <c r="N1740" s="177">
        <f>'IGM Paste'!AH1741</f>
        <v>0</v>
      </c>
      <c r="O1740" s="403">
        <f>'IGM Paste'!O1741</f>
        <v>0</v>
      </c>
      <c r="P1740">
        <f>'IGM Paste'!BC1741</f>
        <v>0</v>
      </c>
    </row>
    <row r="1741" spans="1:16" x14ac:dyDescent="0.3">
      <c r="A1741" s="334">
        <f>'IGM Paste'!A1742</f>
        <v>0</v>
      </c>
      <c r="B1741">
        <f>'IGM Paste'!Y1742</f>
        <v>0</v>
      </c>
      <c r="C1741">
        <f>'IGM Paste'!C1742</f>
        <v>0</v>
      </c>
      <c r="D1741" s="4">
        <f>'IGM Paste'!D1742</f>
        <v>0</v>
      </c>
      <c r="E1741">
        <f>'IGM Paste'!E1742</f>
        <v>0</v>
      </c>
      <c r="F1741">
        <f>'IGM Paste'!AL1742</f>
        <v>0</v>
      </c>
      <c r="G1741" s="763">
        <f>'IGM Paste'!AB1742</f>
        <v>0</v>
      </c>
      <c r="H1741" s="5">
        <f>'IGM Paste'!F1742</f>
        <v>0</v>
      </c>
      <c r="I1741" t="str">
        <f>IF('IGM Paste'!H1742=0,"-",'IGM Paste'!H1742)</f>
        <v>-</v>
      </c>
      <c r="J1741" t="str">
        <f>IF('IGM Paste'!I1742=0,"-",'IGM Paste'!I1742)</f>
        <v>-</v>
      </c>
      <c r="K1741" t="str">
        <f>IF('IGM Paste'!J1742=0,"-",'IGM Paste'!J1742)</f>
        <v>-</v>
      </c>
      <c r="L1741">
        <f>'IGM Paste'!K1742</f>
        <v>0</v>
      </c>
      <c r="M1741" s="20" t="str">
        <f>IF('IGM Paste'!R1742=0,"Flat",'IGM Paste'!R1742)</f>
        <v>Flat</v>
      </c>
      <c r="N1741" s="177">
        <f>'IGM Paste'!AH1742</f>
        <v>0</v>
      </c>
      <c r="O1741" s="403">
        <f>'IGM Paste'!O1742</f>
        <v>0</v>
      </c>
      <c r="P1741">
        <f>'IGM Paste'!BC1742</f>
        <v>0</v>
      </c>
    </row>
    <row r="1742" spans="1:16" x14ac:dyDescent="0.3">
      <c r="A1742" s="334">
        <f>'IGM Paste'!A1743</f>
        <v>0</v>
      </c>
      <c r="B1742">
        <f>'IGM Paste'!Y1743</f>
        <v>0</v>
      </c>
      <c r="C1742">
        <f>'IGM Paste'!C1743</f>
        <v>0</v>
      </c>
      <c r="D1742" s="4">
        <f>'IGM Paste'!D1743</f>
        <v>0</v>
      </c>
      <c r="E1742">
        <f>'IGM Paste'!E1743</f>
        <v>0</v>
      </c>
      <c r="F1742">
        <f>'IGM Paste'!AL1743</f>
        <v>0</v>
      </c>
      <c r="G1742" s="763">
        <f>'IGM Paste'!AB1743</f>
        <v>0</v>
      </c>
      <c r="H1742" s="5">
        <f>'IGM Paste'!F1743</f>
        <v>0</v>
      </c>
      <c r="I1742" t="str">
        <f>IF('IGM Paste'!H1743=0,"-",'IGM Paste'!H1743)</f>
        <v>-</v>
      </c>
      <c r="J1742" t="str">
        <f>IF('IGM Paste'!I1743=0,"-",'IGM Paste'!I1743)</f>
        <v>-</v>
      </c>
      <c r="K1742" t="str">
        <f>IF('IGM Paste'!J1743=0,"-",'IGM Paste'!J1743)</f>
        <v>-</v>
      </c>
      <c r="L1742">
        <f>'IGM Paste'!K1743</f>
        <v>0</v>
      </c>
      <c r="M1742" s="20" t="str">
        <f>IF('IGM Paste'!R1743=0,"Flat",'IGM Paste'!R1743)</f>
        <v>Flat</v>
      </c>
      <c r="N1742" s="177">
        <f>'IGM Paste'!AH1743</f>
        <v>0</v>
      </c>
      <c r="O1742" s="403">
        <f>'IGM Paste'!O1743</f>
        <v>0</v>
      </c>
      <c r="P1742">
        <f>'IGM Paste'!BC1743</f>
        <v>0</v>
      </c>
    </row>
    <row r="1743" spans="1:16" x14ac:dyDescent="0.3">
      <c r="A1743" s="334">
        <f>'IGM Paste'!A1744</f>
        <v>0</v>
      </c>
      <c r="B1743">
        <f>'IGM Paste'!Y1744</f>
        <v>0</v>
      </c>
      <c r="C1743">
        <f>'IGM Paste'!C1744</f>
        <v>0</v>
      </c>
      <c r="D1743" s="4">
        <f>'IGM Paste'!D1744</f>
        <v>0</v>
      </c>
      <c r="E1743">
        <f>'IGM Paste'!E1744</f>
        <v>0</v>
      </c>
      <c r="F1743">
        <f>'IGM Paste'!AL1744</f>
        <v>0</v>
      </c>
      <c r="G1743" s="763">
        <f>'IGM Paste'!AB1744</f>
        <v>0</v>
      </c>
      <c r="H1743" s="5">
        <f>'IGM Paste'!F1744</f>
        <v>0</v>
      </c>
      <c r="I1743" t="str">
        <f>IF('IGM Paste'!H1744=0,"-",'IGM Paste'!H1744)</f>
        <v>-</v>
      </c>
      <c r="J1743" t="str">
        <f>IF('IGM Paste'!I1744=0,"-",'IGM Paste'!I1744)</f>
        <v>-</v>
      </c>
      <c r="K1743" t="str">
        <f>IF('IGM Paste'!J1744=0,"-",'IGM Paste'!J1744)</f>
        <v>-</v>
      </c>
      <c r="L1743">
        <f>'IGM Paste'!K1744</f>
        <v>0</v>
      </c>
      <c r="M1743" s="20" t="str">
        <f>IF('IGM Paste'!R1744=0,"Flat",'IGM Paste'!R1744)</f>
        <v>Flat</v>
      </c>
      <c r="N1743" s="177">
        <f>'IGM Paste'!AH1744</f>
        <v>0</v>
      </c>
      <c r="O1743" s="403">
        <f>'IGM Paste'!O1744</f>
        <v>0</v>
      </c>
      <c r="P1743">
        <f>'IGM Paste'!BC1744</f>
        <v>0</v>
      </c>
    </row>
    <row r="1744" spans="1:16" x14ac:dyDescent="0.3">
      <c r="A1744" s="334">
        <f>'IGM Paste'!A1745</f>
        <v>0</v>
      </c>
      <c r="B1744">
        <f>'IGM Paste'!Y1745</f>
        <v>0</v>
      </c>
      <c r="C1744">
        <f>'IGM Paste'!C1745</f>
        <v>0</v>
      </c>
      <c r="D1744" s="4">
        <f>'IGM Paste'!D1745</f>
        <v>0</v>
      </c>
      <c r="E1744">
        <f>'IGM Paste'!E1745</f>
        <v>0</v>
      </c>
      <c r="F1744">
        <f>'IGM Paste'!AL1745</f>
        <v>0</v>
      </c>
      <c r="G1744" s="763">
        <f>'IGM Paste'!AB1745</f>
        <v>0</v>
      </c>
      <c r="H1744" s="5">
        <f>'IGM Paste'!F1745</f>
        <v>0</v>
      </c>
      <c r="I1744" t="str">
        <f>IF('IGM Paste'!H1745=0,"-",'IGM Paste'!H1745)</f>
        <v>-</v>
      </c>
      <c r="J1744" t="str">
        <f>IF('IGM Paste'!I1745=0,"-",'IGM Paste'!I1745)</f>
        <v>-</v>
      </c>
      <c r="K1744" t="str">
        <f>IF('IGM Paste'!J1745=0,"-",'IGM Paste'!J1745)</f>
        <v>-</v>
      </c>
      <c r="L1744">
        <f>'IGM Paste'!K1745</f>
        <v>0</v>
      </c>
      <c r="M1744" s="20" t="str">
        <f>IF('IGM Paste'!R1745=0,"Flat",'IGM Paste'!R1745)</f>
        <v>Flat</v>
      </c>
      <c r="N1744" s="177">
        <f>'IGM Paste'!AH1745</f>
        <v>0</v>
      </c>
      <c r="O1744" s="403">
        <f>'IGM Paste'!O1745</f>
        <v>0</v>
      </c>
      <c r="P1744">
        <f>'IGM Paste'!BC1745</f>
        <v>0</v>
      </c>
    </row>
    <row r="1745" spans="1:16" x14ac:dyDescent="0.3">
      <c r="A1745" s="334">
        <f>'IGM Paste'!A1746</f>
        <v>0</v>
      </c>
      <c r="B1745">
        <f>'IGM Paste'!Y1746</f>
        <v>0</v>
      </c>
      <c r="C1745">
        <f>'IGM Paste'!C1746</f>
        <v>0</v>
      </c>
      <c r="D1745" s="4">
        <f>'IGM Paste'!D1746</f>
        <v>0</v>
      </c>
      <c r="E1745">
        <f>'IGM Paste'!E1746</f>
        <v>0</v>
      </c>
      <c r="F1745">
        <f>'IGM Paste'!AL1746</f>
        <v>0</v>
      </c>
      <c r="G1745" s="763">
        <f>'IGM Paste'!AB1746</f>
        <v>0</v>
      </c>
      <c r="H1745" s="5">
        <f>'IGM Paste'!F1746</f>
        <v>0</v>
      </c>
      <c r="I1745" t="str">
        <f>IF('IGM Paste'!H1746=0,"-",'IGM Paste'!H1746)</f>
        <v>-</v>
      </c>
      <c r="J1745" t="str">
        <f>IF('IGM Paste'!I1746=0,"-",'IGM Paste'!I1746)</f>
        <v>-</v>
      </c>
      <c r="K1745" t="str">
        <f>IF('IGM Paste'!J1746=0,"-",'IGM Paste'!J1746)</f>
        <v>-</v>
      </c>
      <c r="L1745">
        <f>'IGM Paste'!K1746</f>
        <v>0</v>
      </c>
      <c r="M1745" s="20" t="str">
        <f>IF('IGM Paste'!R1746=0,"Flat",'IGM Paste'!R1746)</f>
        <v>Flat</v>
      </c>
      <c r="N1745" s="177">
        <f>'IGM Paste'!AH1746</f>
        <v>0</v>
      </c>
      <c r="O1745" s="403">
        <f>'IGM Paste'!O1746</f>
        <v>0</v>
      </c>
      <c r="P1745">
        <f>'IGM Paste'!BC1746</f>
        <v>0</v>
      </c>
    </row>
    <row r="1746" spans="1:16" x14ac:dyDescent="0.3">
      <c r="A1746" s="334">
        <f>'IGM Paste'!A1747</f>
        <v>0</v>
      </c>
      <c r="B1746">
        <f>'IGM Paste'!Y1747</f>
        <v>0</v>
      </c>
      <c r="C1746">
        <f>'IGM Paste'!C1747</f>
        <v>0</v>
      </c>
      <c r="D1746" s="4">
        <f>'IGM Paste'!D1747</f>
        <v>0</v>
      </c>
      <c r="E1746">
        <f>'IGM Paste'!E1747</f>
        <v>0</v>
      </c>
      <c r="F1746">
        <f>'IGM Paste'!AL1747</f>
        <v>0</v>
      </c>
      <c r="G1746" s="763">
        <f>'IGM Paste'!AB1747</f>
        <v>0</v>
      </c>
      <c r="H1746" s="5">
        <f>'IGM Paste'!F1747</f>
        <v>0</v>
      </c>
      <c r="I1746" t="str">
        <f>IF('IGM Paste'!H1747=0,"-",'IGM Paste'!H1747)</f>
        <v>-</v>
      </c>
      <c r="J1746" t="str">
        <f>IF('IGM Paste'!I1747=0,"-",'IGM Paste'!I1747)</f>
        <v>-</v>
      </c>
      <c r="K1746" t="str">
        <f>IF('IGM Paste'!J1747=0,"-",'IGM Paste'!J1747)</f>
        <v>-</v>
      </c>
      <c r="L1746">
        <f>'IGM Paste'!K1747</f>
        <v>0</v>
      </c>
      <c r="M1746" s="20" t="str">
        <f>IF('IGM Paste'!R1747=0,"Flat",'IGM Paste'!R1747)</f>
        <v>Flat</v>
      </c>
      <c r="N1746" s="177">
        <f>'IGM Paste'!AH1747</f>
        <v>0</v>
      </c>
      <c r="O1746" s="403">
        <f>'IGM Paste'!O1747</f>
        <v>0</v>
      </c>
      <c r="P1746">
        <f>'IGM Paste'!BC1747</f>
        <v>0</v>
      </c>
    </row>
    <row r="1747" spans="1:16" x14ac:dyDescent="0.3">
      <c r="A1747" s="334">
        <f>'IGM Paste'!A1748</f>
        <v>0</v>
      </c>
      <c r="B1747">
        <f>'IGM Paste'!Y1748</f>
        <v>0</v>
      </c>
      <c r="C1747">
        <f>'IGM Paste'!C1748</f>
        <v>0</v>
      </c>
      <c r="D1747" s="4">
        <f>'IGM Paste'!D1748</f>
        <v>0</v>
      </c>
      <c r="E1747">
        <f>'IGM Paste'!E1748</f>
        <v>0</v>
      </c>
      <c r="F1747">
        <f>'IGM Paste'!AL1748</f>
        <v>0</v>
      </c>
      <c r="G1747" s="763">
        <f>'IGM Paste'!AB1748</f>
        <v>0</v>
      </c>
      <c r="H1747" s="5">
        <f>'IGM Paste'!F1748</f>
        <v>0</v>
      </c>
      <c r="I1747" t="str">
        <f>IF('IGM Paste'!H1748=0,"-",'IGM Paste'!H1748)</f>
        <v>-</v>
      </c>
      <c r="J1747" t="str">
        <f>IF('IGM Paste'!I1748=0,"-",'IGM Paste'!I1748)</f>
        <v>-</v>
      </c>
      <c r="K1747" t="str">
        <f>IF('IGM Paste'!J1748=0,"-",'IGM Paste'!J1748)</f>
        <v>-</v>
      </c>
      <c r="L1747">
        <f>'IGM Paste'!K1748</f>
        <v>0</v>
      </c>
      <c r="M1747" s="20" t="str">
        <f>IF('IGM Paste'!R1748=0,"Flat",'IGM Paste'!R1748)</f>
        <v>Flat</v>
      </c>
      <c r="N1747" s="177">
        <f>'IGM Paste'!AH1748</f>
        <v>0</v>
      </c>
      <c r="O1747" s="403">
        <f>'IGM Paste'!O1748</f>
        <v>0</v>
      </c>
      <c r="P1747">
        <f>'IGM Paste'!BC1748</f>
        <v>0</v>
      </c>
    </row>
    <row r="1748" spans="1:16" x14ac:dyDescent="0.3">
      <c r="A1748" s="334">
        <f>'IGM Paste'!A1749</f>
        <v>0</v>
      </c>
      <c r="B1748">
        <f>'IGM Paste'!Y1749</f>
        <v>0</v>
      </c>
      <c r="C1748">
        <f>'IGM Paste'!C1749</f>
        <v>0</v>
      </c>
      <c r="D1748" s="4">
        <f>'IGM Paste'!D1749</f>
        <v>0</v>
      </c>
      <c r="E1748">
        <f>'IGM Paste'!E1749</f>
        <v>0</v>
      </c>
      <c r="F1748">
        <f>'IGM Paste'!AL1749</f>
        <v>0</v>
      </c>
      <c r="G1748" s="763">
        <f>'IGM Paste'!AB1749</f>
        <v>0</v>
      </c>
      <c r="H1748" s="5">
        <f>'IGM Paste'!F1749</f>
        <v>0</v>
      </c>
      <c r="I1748" t="str">
        <f>IF('IGM Paste'!H1749=0,"-",'IGM Paste'!H1749)</f>
        <v>-</v>
      </c>
      <c r="J1748" t="str">
        <f>IF('IGM Paste'!I1749=0,"-",'IGM Paste'!I1749)</f>
        <v>-</v>
      </c>
      <c r="K1748" t="str">
        <f>IF('IGM Paste'!J1749=0,"-",'IGM Paste'!J1749)</f>
        <v>-</v>
      </c>
      <c r="L1748">
        <f>'IGM Paste'!K1749</f>
        <v>0</v>
      </c>
      <c r="M1748" s="20" t="str">
        <f>IF('IGM Paste'!R1749=0,"Flat",'IGM Paste'!R1749)</f>
        <v>Flat</v>
      </c>
      <c r="N1748" s="177">
        <f>'IGM Paste'!AH1749</f>
        <v>0</v>
      </c>
      <c r="O1748" s="403">
        <f>'IGM Paste'!O1749</f>
        <v>0</v>
      </c>
      <c r="P1748">
        <f>'IGM Paste'!BC1749</f>
        <v>0</v>
      </c>
    </row>
    <row r="1749" spans="1:16" x14ac:dyDescent="0.3">
      <c r="A1749" s="334">
        <f>'IGM Paste'!A1750</f>
        <v>0</v>
      </c>
      <c r="B1749">
        <f>'IGM Paste'!Y1750</f>
        <v>0</v>
      </c>
      <c r="C1749">
        <f>'IGM Paste'!C1750</f>
        <v>0</v>
      </c>
      <c r="D1749" s="4">
        <f>'IGM Paste'!D1750</f>
        <v>0</v>
      </c>
      <c r="E1749">
        <f>'IGM Paste'!E1750</f>
        <v>0</v>
      </c>
      <c r="F1749">
        <f>'IGM Paste'!AL1750</f>
        <v>0</v>
      </c>
      <c r="G1749" s="763">
        <f>'IGM Paste'!AB1750</f>
        <v>0</v>
      </c>
      <c r="H1749" s="5">
        <f>'IGM Paste'!F1750</f>
        <v>0</v>
      </c>
      <c r="I1749" t="str">
        <f>IF('IGM Paste'!H1750=0,"-",'IGM Paste'!H1750)</f>
        <v>-</v>
      </c>
      <c r="J1749" t="str">
        <f>IF('IGM Paste'!I1750=0,"-",'IGM Paste'!I1750)</f>
        <v>-</v>
      </c>
      <c r="K1749" t="str">
        <f>IF('IGM Paste'!J1750=0,"-",'IGM Paste'!J1750)</f>
        <v>-</v>
      </c>
      <c r="L1749">
        <f>'IGM Paste'!K1750</f>
        <v>0</v>
      </c>
      <c r="M1749" s="20" t="str">
        <f>IF('IGM Paste'!R1750=0,"Flat",'IGM Paste'!R1750)</f>
        <v>Flat</v>
      </c>
      <c r="N1749" s="177">
        <f>'IGM Paste'!AH1750</f>
        <v>0</v>
      </c>
      <c r="O1749" s="403">
        <f>'IGM Paste'!O1750</f>
        <v>0</v>
      </c>
      <c r="P1749">
        <f>'IGM Paste'!BC1750</f>
        <v>0</v>
      </c>
    </row>
    <row r="1750" spans="1:16" x14ac:dyDescent="0.3">
      <c r="A1750" s="334">
        <f>'IGM Paste'!A1751</f>
        <v>0</v>
      </c>
      <c r="B1750">
        <f>'IGM Paste'!Y1751</f>
        <v>0</v>
      </c>
      <c r="C1750">
        <f>'IGM Paste'!C1751</f>
        <v>0</v>
      </c>
      <c r="D1750" s="4">
        <f>'IGM Paste'!D1751</f>
        <v>0</v>
      </c>
      <c r="E1750">
        <f>'IGM Paste'!E1751</f>
        <v>0</v>
      </c>
      <c r="F1750">
        <f>'IGM Paste'!AL1751</f>
        <v>0</v>
      </c>
      <c r="G1750" s="763">
        <f>'IGM Paste'!AB1751</f>
        <v>0</v>
      </c>
      <c r="H1750" s="5">
        <f>'IGM Paste'!F1751</f>
        <v>0</v>
      </c>
      <c r="I1750" t="str">
        <f>IF('IGM Paste'!H1751=0,"-",'IGM Paste'!H1751)</f>
        <v>-</v>
      </c>
      <c r="J1750" t="str">
        <f>IF('IGM Paste'!I1751=0,"-",'IGM Paste'!I1751)</f>
        <v>-</v>
      </c>
      <c r="K1750" t="str">
        <f>IF('IGM Paste'!J1751=0,"-",'IGM Paste'!J1751)</f>
        <v>-</v>
      </c>
      <c r="L1750">
        <f>'IGM Paste'!K1751</f>
        <v>0</v>
      </c>
      <c r="M1750" s="20" t="str">
        <f>IF('IGM Paste'!R1751=0,"Flat",'IGM Paste'!R1751)</f>
        <v>Flat</v>
      </c>
      <c r="N1750" s="177">
        <f>'IGM Paste'!AH1751</f>
        <v>0</v>
      </c>
      <c r="O1750" s="403">
        <f>'IGM Paste'!O1751</f>
        <v>0</v>
      </c>
      <c r="P1750">
        <f>'IGM Paste'!BC1751</f>
        <v>0</v>
      </c>
    </row>
    <row r="1751" spans="1:16" x14ac:dyDescent="0.3">
      <c r="A1751" s="334">
        <f>'IGM Paste'!A1752</f>
        <v>0</v>
      </c>
      <c r="B1751">
        <f>'IGM Paste'!Y1752</f>
        <v>0</v>
      </c>
      <c r="C1751">
        <f>'IGM Paste'!C1752</f>
        <v>0</v>
      </c>
      <c r="D1751" s="4">
        <f>'IGM Paste'!D1752</f>
        <v>0</v>
      </c>
      <c r="E1751">
        <f>'IGM Paste'!E1752</f>
        <v>0</v>
      </c>
      <c r="F1751">
        <f>'IGM Paste'!AL1752</f>
        <v>0</v>
      </c>
      <c r="G1751" s="763">
        <f>'IGM Paste'!AB1752</f>
        <v>0</v>
      </c>
      <c r="H1751" s="5">
        <f>'IGM Paste'!F1752</f>
        <v>0</v>
      </c>
      <c r="I1751" t="str">
        <f>IF('IGM Paste'!H1752=0,"-",'IGM Paste'!H1752)</f>
        <v>-</v>
      </c>
      <c r="J1751" t="str">
        <f>IF('IGM Paste'!I1752=0,"-",'IGM Paste'!I1752)</f>
        <v>-</v>
      </c>
      <c r="K1751" t="str">
        <f>IF('IGM Paste'!J1752=0,"-",'IGM Paste'!J1752)</f>
        <v>-</v>
      </c>
      <c r="L1751">
        <f>'IGM Paste'!K1752</f>
        <v>0</v>
      </c>
      <c r="M1751" s="20" t="str">
        <f>IF('IGM Paste'!R1752=0,"Flat",'IGM Paste'!R1752)</f>
        <v>Flat</v>
      </c>
      <c r="N1751" s="177">
        <f>'IGM Paste'!AH1752</f>
        <v>0</v>
      </c>
      <c r="O1751" s="403">
        <f>'IGM Paste'!O1752</f>
        <v>0</v>
      </c>
      <c r="P1751">
        <f>'IGM Paste'!BC1752</f>
        <v>0</v>
      </c>
    </row>
    <row r="1752" spans="1:16" x14ac:dyDescent="0.3">
      <c r="A1752" s="334">
        <f>'IGM Paste'!A1753</f>
        <v>0</v>
      </c>
      <c r="B1752">
        <f>'IGM Paste'!Y1753</f>
        <v>0</v>
      </c>
      <c r="C1752">
        <f>'IGM Paste'!C1753</f>
        <v>0</v>
      </c>
      <c r="D1752" s="4">
        <f>'IGM Paste'!D1753</f>
        <v>0</v>
      </c>
      <c r="E1752">
        <f>'IGM Paste'!E1753</f>
        <v>0</v>
      </c>
      <c r="F1752">
        <f>'IGM Paste'!AL1753</f>
        <v>0</v>
      </c>
      <c r="G1752" s="763">
        <f>'IGM Paste'!AB1753</f>
        <v>0</v>
      </c>
      <c r="H1752" s="5">
        <f>'IGM Paste'!F1753</f>
        <v>0</v>
      </c>
      <c r="I1752" t="str">
        <f>IF('IGM Paste'!H1753=0,"-",'IGM Paste'!H1753)</f>
        <v>-</v>
      </c>
      <c r="J1752" t="str">
        <f>IF('IGM Paste'!I1753=0,"-",'IGM Paste'!I1753)</f>
        <v>-</v>
      </c>
      <c r="K1752" t="str">
        <f>IF('IGM Paste'!J1753=0,"-",'IGM Paste'!J1753)</f>
        <v>-</v>
      </c>
      <c r="L1752">
        <f>'IGM Paste'!K1753</f>
        <v>0</v>
      </c>
      <c r="M1752" s="20" t="str">
        <f>IF('IGM Paste'!R1753=0,"Flat",'IGM Paste'!R1753)</f>
        <v>Flat</v>
      </c>
      <c r="N1752" s="177">
        <f>'IGM Paste'!AH1753</f>
        <v>0</v>
      </c>
      <c r="O1752" s="403">
        <f>'IGM Paste'!O1753</f>
        <v>0</v>
      </c>
      <c r="P1752">
        <f>'IGM Paste'!BC1753</f>
        <v>0</v>
      </c>
    </row>
    <row r="1753" spans="1:16" x14ac:dyDescent="0.3">
      <c r="A1753" s="334">
        <f>'IGM Paste'!A1754</f>
        <v>0</v>
      </c>
      <c r="B1753">
        <f>'IGM Paste'!Y1754</f>
        <v>0</v>
      </c>
      <c r="C1753">
        <f>'IGM Paste'!C1754</f>
        <v>0</v>
      </c>
      <c r="D1753" s="4">
        <f>'IGM Paste'!D1754</f>
        <v>0</v>
      </c>
      <c r="E1753">
        <f>'IGM Paste'!E1754</f>
        <v>0</v>
      </c>
      <c r="F1753">
        <f>'IGM Paste'!AL1754</f>
        <v>0</v>
      </c>
      <c r="G1753" s="763">
        <f>'IGM Paste'!AB1754</f>
        <v>0</v>
      </c>
      <c r="H1753" s="5">
        <f>'IGM Paste'!F1754</f>
        <v>0</v>
      </c>
      <c r="I1753" t="str">
        <f>IF('IGM Paste'!H1754=0,"-",'IGM Paste'!H1754)</f>
        <v>-</v>
      </c>
      <c r="J1753" t="str">
        <f>IF('IGM Paste'!I1754=0,"-",'IGM Paste'!I1754)</f>
        <v>-</v>
      </c>
      <c r="K1753" t="str">
        <f>IF('IGM Paste'!J1754=0,"-",'IGM Paste'!J1754)</f>
        <v>-</v>
      </c>
      <c r="L1753">
        <f>'IGM Paste'!K1754</f>
        <v>0</v>
      </c>
      <c r="M1753" s="20" t="str">
        <f>IF('IGM Paste'!R1754=0,"Flat",'IGM Paste'!R1754)</f>
        <v>Flat</v>
      </c>
      <c r="N1753" s="177">
        <f>'IGM Paste'!AH1754</f>
        <v>0</v>
      </c>
      <c r="O1753" s="403">
        <f>'IGM Paste'!O1754</f>
        <v>0</v>
      </c>
      <c r="P1753">
        <f>'IGM Paste'!BC1754</f>
        <v>0</v>
      </c>
    </row>
    <row r="1754" spans="1:16" x14ac:dyDescent="0.3">
      <c r="A1754" s="334">
        <f>'IGM Paste'!A1755</f>
        <v>0</v>
      </c>
      <c r="B1754">
        <f>'IGM Paste'!Y1755</f>
        <v>0</v>
      </c>
      <c r="C1754">
        <f>'IGM Paste'!C1755</f>
        <v>0</v>
      </c>
      <c r="D1754" s="4">
        <f>'IGM Paste'!D1755</f>
        <v>0</v>
      </c>
      <c r="E1754">
        <f>'IGM Paste'!E1755</f>
        <v>0</v>
      </c>
      <c r="F1754">
        <f>'IGM Paste'!AL1755</f>
        <v>0</v>
      </c>
      <c r="G1754" s="763">
        <f>'IGM Paste'!AB1755</f>
        <v>0</v>
      </c>
      <c r="H1754" s="5">
        <f>'IGM Paste'!F1755</f>
        <v>0</v>
      </c>
      <c r="I1754" t="str">
        <f>IF('IGM Paste'!H1755=0,"-",'IGM Paste'!H1755)</f>
        <v>-</v>
      </c>
      <c r="J1754" t="str">
        <f>IF('IGM Paste'!I1755=0,"-",'IGM Paste'!I1755)</f>
        <v>-</v>
      </c>
      <c r="K1754" t="str">
        <f>IF('IGM Paste'!J1755=0,"-",'IGM Paste'!J1755)</f>
        <v>-</v>
      </c>
      <c r="L1754">
        <f>'IGM Paste'!K1755</f>
        <v>0</v>
      </c>
      <c r="M1754" s="20" t="str">
        <f>IF('IGM Paste'!R1755=0,"Flat",'IGM Paste'!R1755)</f>
        <v>Flat</v>
      </c>
      <c r="N1754" s="177">
        <f>'IGM Paste'!AH1755</f>
        <v>0</v>
      </c>
      <c r="O1754" s="403">
        <f>'IGM Paste'!O1755</f>
        <v>0</v>
      </c>
      <c r="P1754">
        <f>'IGM Paste'!BC1755</f>
        <v>0</v>
      </c>
    </row>
    <row r="1755" spans="1:16" x14ac:dyDescent="0.3">
      <c r="A1755" s="334">
        <f>'IGM Paste'!A1756</f>
        <v>0</v>
      </c>
      <c r="B1755">
        <f>'IGM Paste'!Y1756</f>
        <v>0</v>
      </c>
      <c r="C1755">
        <f>'IGM Paste'!C1756</f>
        <v>0</v>
      </c>
      <c r="D1755" s="4">
        <f>'IGM Paste'!D1756</f>
        <v>0</v>
      </c>
      <c r="E1755">
        <f>'IGM Paste'!E1756</f>
        <v>0</v>
      </c>
      <c r="F1755">
        <f>'IGM Paste'!AL1756</f>
        <v>0</v>
      </c>
      <c r="G1755" s="763">
        <f>'IGM Paste'!AB1756</f>
        <v>0</v>
      </c>
      <c r="H1755" s="5">
        <f>'IGM Paste'!F1756</f>
        <v>0</v>
      </c>
      <c r="I1755" t="str">
        <f>IF('IGM Paste'!H1756=0,"-",'IGM Paste'!H1756)</f>
        <v>-</v>
      </c>
      <c r="J1755" t="str">
        <f>IF('IGM Paste'!I1756=0,"-",'IGM Paste'!I1756)</f>
        <v>-</v>
      </c>
      <c r="K1755" t="str">
        <f>IF('IGM Paste'!J1756=0,"-",'IGM Paste'!J1756)</f>
        <v>-</v>
      </c>
      <c r="L1755">
        <f>'IGM Paste'!K1756</f>
        <v>0</v>
      </c>
      <c r="M1755" s="20" t="str">
        <f>IF('IGM Paste'!R1756=0,"Flat",'IGM Paste'!R1756)</f>
        <v>Flat</v>
      </c>
      <c r="N1755" s="177">
        <f>'IGM Paste'!AH1756</f>
        <v>0</v>
      </c>
      <c r="O1755" s="403">
        <f>'IGM Paste'!O1756</f>
        <v>0</v>
      </c>
      <c r="P1755">
        <f>'IGM Paste'!BC1756</f>
        <v>0</v>
      </c>
    </row>
    <row r="1756" spans="1:16" x14ac:dyDescent="0.3">
      <c r="A1756" s="334">
        <f>'IGM Paste'!A1757</f>
        <v>0</v>
      </c>
      <c r="B1756">
        <f>'IGM Paste'!Y1757</f>
        <v>0</v>
      </c>
      <c r="C1756">
        <f>'IGM Paste'!C1757</f>
        <v>0</v>
      </c>
      <c r="D1756" s="4">
        <f>'IGM Paste'!D1757</f>
        <v>0</v>
      </c>
      <c r="E1756">
        <f>'IGM Paste'!E1757</f>
        <v>0</v>
      </c>
      <c r="F1756">
        <f>'IGM Paste'!AL1757</f>
        <v>0</v>
      </c>
      <c r="G1756" s="763">
        <f>'IGM Paste'!AB1757</f>
        <v>0</v>
      </c>
      <c r="H1756" s="5">
        <f>'IGM Paste'!F1757</f>
        <v>0</v>
      </c>
      <c r="I1756" t="str">
        <f>IF('IGM Paste'!H1757=0,"-",'IGM Paste'!H1757)</f>
        <v>-</v>
      </c>
      <c r="J1756" t="str">
        <f>IF('IGM Paste'!I1757=0,"-",'IGM Paste'!I1757)</f>
        <v>-</v>
      </c>
      <c r="K1756" t="str">
        <f>IF('IGM Paste'!J1757=0,"-",'IGM Paste'!J1757)</f>
        <v>-</v>
      </c>
      <c r="L1756">
        <f>'IGM Paste'!K1757</f>
        <v>0</v>
      </c>
      <c r="M1756" s="20" t="str">
        <f>IF('IGM Paste'!R1757=0,"Flat",'IGM Paste'!R1757)</f>
        <v>Flat</v>
      </c>
      <c r="N1756" s="177">
        <f>'IGM Paste'!AH1757</f>
        <v>0</v>
      </c>
      <c r="O1756" s="403">
        <f>'IGM Paste'!O1757</f>
        <v>0</v>
      </c>
      <c r="P1756">
        <f>'IGM Paste'!BC1757</f>
        <v>0</v>
      </c>
    </row>
    <row r="1757" spans="1:16" x14ac:dyDescent="0.3">
      <c r="A1757" s="334">
        <f>'IGM Paste'!A1758</f>
        <v>0</v>
      </c>
      <c r="B1757">
        <f>'IGM Paste'!Y1758</f>
        <v>0</v>
      </c>
      <c r="C1757">
        <f>'IGM Paste'!C1758</f>
        <v>0</v>
      </c>
      <c r="D1757" s="4">
        <f>'IGM Paste'!D1758</f>
        <v>0</v>
      </c>
      <c r="E1757">
        <f>'IGM Paste'!E1758</f>
        <v>0</v>
      </c>
      <c r="F1757">
        <f>'IGM Paste'!AL1758</f>
        <v>0</v>
      </c>
      <c r="G1757" s="763">
        <f>'IGM Paste'!AB1758</f>
        <v>0</v>
      </c>
      <c r="H1757" s="5">
        <f>'IGM Paste'!F1758</f>
        <v>0</v>
      </c>
      <c r="I1757" t="str">
        <f>IF('IGM Paste'!H1758=0,"-",'IGM Paste'!H1758)</f>
        <v>-</v>
      </c>
      <c r="J1757" t="str">
        <f>IF('IGM Paste'!I1758=0,"-",'IGM Paste'!I1758)</f>
        <v>-</v>
      </c>
      <c r="K1757" t="str">
        <f>IF('IGM Paste'!J1758=0,"-",'IGM Paste'!J1758)</f>
        <v>-</v>
      </c>
      <c r="L1757">
        <f>'IGM Paste'!K1758</f>
        <v>0</v>
      </c>
      <c r="M1757" s="20" t="str">
        <f>IF('IGM Paste'!R1758=0,"Flat",'IGM Paste'!R1758)</f>
        <v>Flat</v>
      </c>
      <c r="N1757" s="177">
        <f>'IGM Paste'!AH1758</f>
        <v>0</v>
      </c>
      <c r="O1757" s="403">
        <f>'IGM Paste'!O1758</f>
        <v>0</v>
      </c>
      <c r="P1757">
        <f>'IGM Paste'!BC1758</f>
        <v>0</v>
      </c>
    </row>
    <row r="1758" spans="1:16" x14ac:dyDescent="0.3">
      <c r="A1758" s="334">
        <f>'IGM Paste'!A1759</f>
        <v>0</v>
      </c>
      <c r="B1758">
        <f>'IGM Paste'!Y1759</f>
        <v>0</v>
      </c>
      <c r="C1758">
        <f>'IGM Paste'!C1759</f>
        <v>0</v>
      </c>
      <c r="D1758" s="4">
        <f>'IGM Paste'!D1759</f>
        <v>0</v>
      </c>
      <c r="E1758">
        <f>'IGM Paste'!E1759</f>
        <v>0</v>
      </c>
      <c r="F1758">
        <f>'IGM Paste'!AL1759</f>
        <v>0</v>
      </c>
      <c r="G1758" s="763">
        <f>'IGM Paste'!AB1759</f>
        <v>0</v>
      </c>
      <c r="H1758" s="5">
        <f>'IGM Paste'!F1759</f>
        <v>0</v>
      </c>
      <c r="I1758" t="str">
        <f>IF('IGM Paste'!H1759=0,"-",'IGM Paste'!H1759)</f>
        <v>-</v>
      </c>
      <c r="J1758" t="str">
        <f>IF('IGM Paste'!I1759=0,"-",'IGM Paste'!I1759)</f>
        <v>-</v>
      </c>
      <c r="K1758" t="str">
        <f>IF('IGM Paste'!J1759=0,"-",'IGM Paste'!J1759)</f>
        <v>-</v>
      </c>
      <c r="L1758">
        <f>'IGM Paste'!K1759</f>
        <v>0</v>
      </c>
      <c r="M1758" s="20" t="str">
        <f>IF('IGM Paste'!R1759=0,"Flat",'IGM Paste'!R1759)</f>
        <v>Flat</v>
      </c>
      <c r="N1758" s="177">
        <f>'IGM Paste'!AH1759</f>
        <v>0</v>
      </c>
      <c r="O1758" s="403">
        <f>'IGM Paste'!O1759</f>
        <v>0</v>
      </c>
      <c r="P1758">
        <f>'IGM Paste'!BC1759</f>
        <v>0</v>
      </c>
    </row>
    <row r="1759" spans="1:16" x14ac:dyDescent="0.3">
      <c r="A1759" s="334">
        <f>'IGM Paste'!A1760</f>
        <v>0</v>
      </c>
      <c r="B1759">
        <f>'IGM Paste'!Y1760</f>
        <v>0</v>
      </c>
      <c r="C1759">
        <f>'IGM Paste'!C1760</f>
        <v>0</v>
      </c>
      <c r="D1759" s="4">
        <f>'IGM Paste'!D1760</f>
        <v>0</v>
      </c>
      <c r="E1759">
        <f>'IGM Paste'!E1760</f>
        <v>0</v>
      </c>
      <c r="F1759">
        <f>'IGM Paste'!AL1760</f>
        <v>0</v>
      </c>
      <c r="G1759" s="763">
        <f>'IGM Paste'!AB1760</f>
        <v>0</v>
      </c>
      <c r="H1759" s="5">
        <f>'IGM Paste'!F1760</f>
        <v>0</v>
      </c>
      <c r="I1759" t="str">
        <f>IF('IGM Paste'!H1760=0,"-",'IGM Paste'!H1760)</f>
        <v>-</v>
      </c>
      <c r="J1759" t="str">
        <f>IF('IGM Paste'!I1760=0,"-",'IGM Paste'!I1760)</f>
        <v>-</v>
      </c>
      <c r="K1759" t="str">
        <f>IF('IGM Paste'!J1760=0,"-",'IGM Paste'!J1760)</f>
        <v>-</v>
      </c>
      <c r="L1759">
        <f>'IGM Paste'!K1760</f>
        <v>0</v>
      </c>
      <c r="M1759" s="20" t="str">
        <f>IF('IGM Paste'!R1760=0,"Flat",'IGM Paste'!R1760)</f>
        <v>Flat</v>
      </c>
      <c r="N1759" s="177">
        <f>'IGM Paste'!AH1760</f>
        <v>0</v>
      </c>
      <c r="O1759" s="403">
        <f>'IGM Paste'!O1760</f>
        <v>0</v>
      </c>
      <c r="P1759">
        <f>'IGM Paste'!BC1760</f>
        <v>0</v>
      </c>
    </row>
    <row r="1760" spans="1:16" x14ac:dyDescent="0.3">
      <c r="A1760" s="334">
        <f>'IGM Paste'!A1761</f>
        <v>0</v>
      </c>
      <c r="B1760">
        <f>'IGM Paste'!Y1761</f>
        <v>0</v>
      </c>
      <c r="C1760">
        <f>'IGM Paste'!C1761</f>
        <v>0</v>
      </c>
      <c r="D1760" s="4">
        <f>'IGM Paste'!D1761</f>
        <v>0</v>
      </c>
      <c r="E1760">
        <f>'IGM Paste'!E1761</f>
        <v>0</v>
      </c>
      <c r="F1760">
        <f>'IGM Paste'!AL1761</f>
        <v>0</v>
      </c>
      <c r="G1760" s="763">
        <f>'IGM Paste'!AB1761</f>
        <v>0</v>
      </c>
      <c r="H1760" s="5">
        <f>'IGM Paste'!F1761</f>
        <v>0</v>
      </c>
      <c r="I1760" t="str">
        <f>IF('IGM Paste'!H1761=0,"-",'IGM Paste'!H1761)</f>
        <v>-</v>
      </c>
      <c r="J1760" t="str">
        <f>IF('IGM Paste'!I1761=0,"-",'IGM Paste'!I1761)</f>
        <v>-</v>
      </c>
      <c r="K1760" t="str">
        <f>IF('IGM Paste'!J1761=0,"-",'IGM Paste'!J1761)</f>
        <v>-</v>
      </c>
      <c r="L1760">
        <f>'IGM Paste'!K1761</f>
        <v>0</v>
      </c>
      <c r="M1760" s="20" t="str">
        <f>IF('IGM Paste'!R1761=0,"Flat",'IGM Paste'!R1761)</f>
        <v>Flat</v>
      </c>
      <c r="N1760" s="177">
        <f>'IGM Paste'!AH1761</f>
        <v>0</v>
      </c>
      <c r="O1760" s="403">
        <f>'IGM Paste'!O1761</f>
        <v>0</v>
      </c>
      <c r="P1760">
        <f>'IGM Paste'!BC1761</f>
        <v>0</v>
      </c>
    </row>
    <row r="1761" spans="1:16" x14ac:dyDescent="0.3">
      <c r="A1761" s="334">
        <f>'IGM Paste'!A1762</f>
        <v>0</v>
      </c>
      <c r="B1761">
        <f>'IGM Paste'!Y1762</f>
        <v>0</v>
      </c>
      <c r="C1761">
        <f>'IGM Paste'!C1762</f>
        <v>0</v>
      </c>
      <c r="D1761" s="4">
        <f>'IGM Paste'!D1762</f>
        <v>0</v>
      </c>
      <c r="E1761">
        <f>'IGM Paste'!E1762</f>
        <v>0</v>
      </c>
      <c r="F1761">
        <f>'IGM Paste'!AL1762</f>
        <v>0</v>
      </c>
      <c r="G1761" s="763">
        <f>'IGM Paste'!AB1762</f>
        <v>0</v>
      </c>
      <c r="H1761" s="5">
        <f>'IGM Paste'!F1762</f>
        <v>0</v>
      </c>
      <c r="I1761" t="str">
        <f>IF('IGM Paste'!H1762=0,"-",'IGM Paste'!H1762)</f>
        <v>-</v>
      </c>
      <c r="J1761" t="str">
        <f>IF('IGM Paste'!I1762=0,"-",'IGM Paste'!I1762)</f>
        <v>-</v>
      </c>
      <c r="K1761" t="str">
        <f>IF('IGM Paste'!J1762=0,"-",'IGM Paste'!J1762)</f>
        <v>-</v>
      </c>
      <c r="L1761">
        <f>'IGM Paste'!K1762</f>
        <v>0</v>
      </c>
      <c r="M1761" s="20" t="str">
        <f>IF('IGM Paste'!R1762=0,"Flat",'IGM Paste'!R1762)</f>
        <v>Flat</v>
      </c>
      <c r="N1761" s="177">
        <f>'IGM Paste'!AH1762</f>
        <v>0</v>
      </c>
      <c r="O1761" s="403">
        <f>'IGM Paste'!O1762</f>
        <v>0</v>
      </c>
      <c r="P1761">
        <f>'IGM Paste'!BC1762</f>
        <v>0</v>
      </c>
    </row>
    <row r="1762" spans="1:16" x14ac:dyDescent="0.3">
      <c r="A1762" s="334">
        <f>'IGM Paste'!A1763</f>
        <v>0</v>
      </c>
      <c r="B1762">
        <f>'IGM Paste'!Y1763</f>
        <v>0</v>
      </c>
      <c r="C1762">
        <f>'IGM Paste'!C1763</f>
        <v>0</v>
      </c>
      <c r="D1762" s="4">
        <f>'IGM Paste'!D1763</f>
        <v>0</v>
      </c>
      <c r="E1762">
        <f>'IGM Paste'!E1763</f>
        <v>0</v>
      </c>
      <c r="F1762">
        <f>'IGM Paste'!AL1763</f>
        <v>0</v>
      </c>
      <c r="G1762" s="763">
        <f>'IGM Paste'!AB1763</f>
        <v>0</v>
      </c>
      <c r="H1762" s="5">
        <f>'IGM Paste'!F1763</f>
        <v>0</v>
      </c>
      <c r="I1762" t="str">
        <f>IF('IGM Paste'!H1763=0,"-",'IGM Paste'!H1763)</f>
        <v>-</v>
      </c>
      <c r="J1762" t="str">
        <f>IF('IGM Paste'!I1763=0,"-",'IGM Paste'!I1763)</f>
        <v>-</v>
      </c>
      <c r="K1762" t="str">
        <f>IF('IGM Paste'!J1763=0,"-",'IGM Paste'!J1763)</f>
        <v>-</v>
      </c>
      <c r="L1762">
        <f>'IGM Paste'!K1763</f>
        <v>0</v>
      </c>
      <c r="M1762" s="20" t="str">
        <f>IF('IGM Paste'!R1763=0,"Flat",'IGM Paste'!R1763)</f>
        <v>Flat</v>
      </c>
      <c r="N1762" s="177">
        <f>'IGM Paste'!AH1763</f>
        <v>0</v>
      </c>
      <c r="O1762" s="403">
        <f>'IGM Paste'!O1763</f>
        <v>0</v>
      </c>
      <c r="P1762">
        <f>'IGM Paste'!BC1763</f>
        <v>0</v>
      </c>
    </row>
    <row r="1763" spans="1:16" x14ac:dyDescent="0.3">
      <c r="A1763" s="334">
        <f>'IGM Paste'!A1764</f>
        <v>0</v>
      </c>
      <c r="B1763">
        <f>'IGM Paste'!Y1764</f>
        <v>0</v>
      </c>
      <c r="C1763">
        <f>'IGM Paste'!C1764</f>
        <v>0</v>
      </c>
      <c r="D1763" s="4">
        <f>'IGM Paste'!D1764</f>
        <v>0</v>
      </c>
      <c r="E1763">
        <f>'IGM Paste'!E1764</f>
        <v>0</v>
      </c>
      <c r="F1763">
        <f>'IGM Paste'!AL1764</f>
        <v>0</v>
      </c>
      <c r="G1763" s="763">
        <f>'IGM Paste'!AB1764</f>
        <v>0</v>
      </c>
      <c r="H1763" s="5">
        <f>'IGM Paste'!F1764</f>
        <v>0</v>
      </c>
      <c r="I1763" t="str">
        <f>IF('IGM Paste'!H1764=0,"-",'IGM Paste'!H1764)</f>
        <v>-</v>
      </c>
      <c r="J1763" t="str">
        <f>IF('IGM Paste'!I1764=0,"-",'IGM Paste'!I1764)</f>
        <v>-</v>
      </c>
      <c r="K1763" t="str">
        <f>IF('IGM Paste'!J1764=0,"-",'IGM Paste'!J1764)</f>
        <v>-</v>
      </c>
      <c r="L1763">
        <f>'IGM Paste'!K1764</f>
        <v>0</v>
      </c>
      <c r="M1763" s="20" t="str">
        <f>IF('IGM Paste'!R1764=0,"Flat",'IGM Paste'!R1764)</f>
        <v>Flat</v>
      </c>
      <c r="N1763" s="177">
        <f>'IGM Paste'!AH1764</f>
        <v>0</v>
      </c>
      <c r="O1763" s="403">
        <f>'IGM Paste'!O1764</f>
        <v>0</v>
      </c>
      <c r="P1763">
        <f>'IGM Paste'!BC1764</f>
        <v>0</v>
      </c>
    </row>
    <row r="1764" spans="1:16" x14ac:dyDescent="0.3">
      <c r="A1764" s="334">
        <f>'IGM Paste'!A1765</f>
        <v>0</v>
      </c>
      <c r="B1764">
        <f>'IGM Paste'!Y1765</f>
        <v>0</v>
      </c>
      <c r="C1764">
        <f>'IGM Paste'!C1765</f>
        <v>0</v>
      </c>
      <c r="D1764" s="4">
        <f>'IGM Paste'!D1765</f>
        <v>0</v>
      </c>
      <c r="E1764">
        <f>'IGM Paste'!E1765</f>
        <v>0</v>
      </c>
      <c r="F1764">
        <f>'IGM Paste'!AL1765</f>
        <v>0</v>
      </c>
      <c r="G1764" s="763">
        <f>'IGM Paste'!AB1765</f>
        <v>0</v>
      </c>
      <c r="H1764" s="5">
        <f>'IGM Paste'!F1765</f>
        <v>0</v>
      </c>
      <c r="I1764" t="str">
        <f>IF('IGM Paste'!H1765=0,"-",'IGM Paste'!H1765)</f>
        <v>-</v>
      </c>
      <c r="J1764" t="str">
        <f>IF('IGM Paste'!I1765=0,"-",'IGM Paste'!I1765)</f>
        <v>-</v>
      </c>
      <c r="K1764" t="str">
        <f>IF('IGM Paste'!J1765=0,"-",'IGM Paste'!J1765)</f>
        <v>-</v>
      </c>
      <c r="L1764">
        <f>'IGM Paste'!K1765</f>
        <v>0</v>
      </c>
      <c r="M1764" s="20" t="str">
        <f>IF('IGM Paste'!R1765=0,"Flat",'IGM Paste'!R1765)</f>
        <v>Flat</v>
      </c>
      <c r="N1764" s="177">
        <f>'IGM Paste'!AH1765</f>
        <v>0</v>
      </c>
      <c r="O1764" s="403">
        <f>'IGM Paste'!O1765</f>
        <v>0</v>
      </c>
      <c r="P1764">
        <f>'IGM Paste'!BC1765</f>
        <v>0</v>
      </c>
    </row>
    <row r="1765" spans="1:16" x14ac:dyDescent="0.3">
      <c r="A1765" s="334">
        <f>'IGM Paste'!A1766</f>
        <v>0</v>
      </c>
      <c r="B1765">
        <f>'IGM Paste'!Y1766</f>
        <v>0</v>
      </c>
      <c r="C1765">
        <f>'IGM Paste'!C1766</f>
        <v>0</v>
      </c>
      <c r="D1765" s="4">
        <f>'IGM Paste'!D1766</f>
        <v>0</v>
      </c>
      <c r="E1765">
        <f>'IGM Paste'!E1766</f>
        <v>0</v>
      </c>
      <c r="F1765">
        <f>'IGM Paste'!AL1766</f>
        <v>0</v>
      </c>
      <c r="G1765" s="763">
        <f>'IGM Paste'!AB1766</f>
        <v>0</v>
      </c>
      <c r="H1765" s="5">
        <f>'IGM Paste'!F1766</f>
        <v>0</v>
      </c>
      <c r="I1765" t="str">
        <f>IF('IGM Paste'!H1766=0,"-",'IGM Paste'!H1766)</f>
        <v>-</v>
      </c>
      <c r="J1765" t="str">
        <f>IF('IGM Paste'!I1766=0,"-",'IGM Paste'!I1766)</f>
        <v>-</v>
      </c>
      <c r="K1765" t="str">
        <f>IF('IGM Paste'!J1766=0,"-",'IGM Paste'!J1766)</f>
        <v>-</v>
      </c>
      <c r="L1765">
        <f>'IGM Paste'!K1766</f>
        <v>0</v>
      </c>
      <c r="M1765" s="20" t="str">
        <f>IF('IGM Paste'!R1766=0,"Flat",'IGM Paste'!R1766)</f>
        <v>Flat</v>
      </c>
      <c r="N1765" s="177">
        <f>'IGM Paste'!AH1766</f>
        <v>0</v>
      </c>
      <c r="O1765" s="403">
        <f>'IGM Paste'!O1766</f>
        <v>0</v>
      </c>
      <c r="P1765">
        <f>'IGM Paste'!BC1766</f>
        <v>0</v>
      </c>
    </row>
    <row r="1766" spans="1:16" x14ac:dyDescent="0.3">
      <c r="A1766" s="334">
        <f>'IGM Paste'!A1767</f>
        <v>0</v>
      </c>
      <c r="B1766">
        <f>'IGM Paste'!Y1767</f>
        <v>0</v>
      </c>
      <c r="C1766">
        <f>'IGM Paste'!C1767</f>
        <v>0</v>
      </c>
      <c r="D1766" s="4">
        <f>'IGM Paste'!D1767</f>
        <v>0</v>
      </c>
      <c r="E1766">
        <f>'IGM Paste'!E1767</f>
        <v>0</v>
      </c>
      <c r="F1766">
        <f>'IGM Paste'!AL1767</f>
        <v>0</v>
      </c>
      <c r="G1766" s="763">
        <f>'IGM Paste'!AB1767</f>
        <v>0</v>
      </c>
      <c r="H1766" s="5">
        <f>'IGM Paste'!F1767</f>
        <v>0</v>
      </c>
      <c r="I1766" t="str">
        <f>IF('IGM Paste'!H1767=0,"-",'IGM Paste'!H1767)</f>
        <v>-</v>
      </c>
      <c r="J1766" t="str">
        <f>IF('IGM Paste'!I1767=0,"-",'IGM Paste'!I1767)</f>
        <v>-</v>
      </c>
      <c r="K1766" t="str">
        <f>IF('IGM Paste'!J1767=0,"-",'IGM Paste'!J1767)</f>
        <v>-</v>
      </c>
      <c r="L1766">
        <f>'IGM Paste'!K1767</f>
        <v>0</v>
      </c>
      <c r="M1766" s="20" t="str">
        <f>IF('IGM Paste'!R1767=0,"Flat",'IGM Paste'!R1767)</f>
        <v>Flat</v>
      </c>
      <c r="N1766" s="177">
        <f>'IGM Paste'!AH1767</f>
        <v>0</v>
      </c>
      <c r="O1766" s="403">
        <f>'IGM Paste'!O1767</f>
        <v>0</v>
      </c>
      <c r="P1766">
        <f>'IGM Paste'!BC1767</f>
        <v>0</v>
      </c>
    </row>
    <row r="1767" spans="1:16" x14ac:dyDescent="0.3">
      <c r="A1767" s="334">
        <f>'IGM Paste'!A1768</f>
        <v>0</v>
      </c>
      <c r="B1767">
        <f>'IGM Paste'!Y1768</f>
        <v>0</v>
      </c>
      <c r="C1767">
        <f>'IGM Paste'!C1768</f>
        <v>0</v>
      </c>
      <c r="D1767" s="4">
        <f>'IGM Paste'!D1768</f>
        <v>0</v>
      </c>
      <c r="E1767">
        <f>'IGM Paste'!E1768</f>
        <v>0</v>
      </c>
      <c r="F1767">
        <f>'IGM Paste'!AL1768</f>
        <v>0</v>
      </c>
      <c r="G1767" s="763">
        <f>'IGM Paste'!AB1768</f>
        <v>0</v>
      </c>
      <c r="H1767" s="5">
        <f>'IGM Paste'!F1768</f>
        <v>0</v>
      </c>
      <c r="I1767" t="str">
        <f>IF('IGM Paste'!H1768=0,"-",'IGM Paste'!H1768)</f>
        <v>-</v>
      </c>
      <c r="J1767" t="str">
        <f>IF('IGM Paste'!I1768=0,"-",'IGM Paste'!I1768)</f>
        <v>-</v>
      </c>
      <c r="K1767" t="str">
        <f>IF('IGM Paste'!J1768=0,"-",'IGM Paste'!J1768)</f>
        <v>-</v>
      </c>
      <c r="L1767">
        <f>'IGM Paste'!K1768</f>
        <v>0</v>
      </c>
      <c r="M1767" s="20" t="str">
        <f>IF('IGM Paste'!R1768=0,"Flat",'IGM Paste'!R1768)</f>
        <v>Flat</v>
      </c>
      <c r="N1767" s="177">
        <f>'IGM Paste'!AH1768</f>
        <v>0</v>
      </c>
      <c r="O1767" s="403">
        <f>'IGM Paste'!O1768</f>
        <v>0</v>
      </c>
      <c r="P1767">
        <f>'IGM Paste'!BC1768</f>
        <v>0</v>
      </c>
    </row>
    <row r="1768" spans="1:16" x14ac:dyDescent="0.3">
      <c r="A1768" s="334">
        <f>'IGM Paste'!A1769</f>
        <v>0</v>
      </c>
      <c r="B1768">
        <f>'IGM Paste'!Y1769</f>
        <v>0</v>
      </c>
      <c r="C1768">
        <f>'IGM Paste'!C1769</f>
        <v>0</v>
      </c>
      <c r="D1768" s="4">
        <f>'IGM Paste'!D1769</f>
        <v>0</v>
      </c>
      <c r="E1768">
        <f>'IGM Paste'!E1769</f>
        <v>0</v>
      </c>
      <c r="F1768">
        <f>'IGM Paste'!AL1769</f>
        <v>0</v>
      </c>
      <c r="G1768" s="763">
        <f>'IGM Paste'!AB1769</f>
        <v>0</v>
      </c>
      <c r="H1768" s="5">
        <f>'IGM Paste'!F1769</f>
        <v>0</v>
      </c>
      <c r="I1768" t="str">
        <f>IF('IGM Paste'!H1769=0,"-",'IGM Paste'!H1769)</f>
        <v>-</v>
      </c>
      <c r="J1768" t="str">
        <f>IF('IGM Paste'!I1769=0,"-",'IGM Paste'!I1769)</f>
        <v>-</v>
      </c>
      <c r="K1768" t="str">
        <f>IF('IGM Paste'!J1769=0,"-",'IGM Paste'!J1769)</f>
        <v>-</v>
      </c>
      <c r="L1768">
        <f>'IGM Paste'!K1769</f>
        <v>0</v>
      </c>
      <c r="M1768" s="20" t="str">
        <f>IF('IGM Paste'!R1769=0,"Flat",'IGM Paste'!R1769)</f>
        <v>Flat</v>
      </c>
      <c r="N1768" s="177">
        <f>'IGM Paste'!AH1769</f>
        <v>0</v>
      </c>
      <c r="O1768" s="403">
        <f>'IGM Paste'!O1769</f>
        <v>0</v>
      </c>
      <c r="P1768">
        <f>'IGM Paste'!BC1769</f>
        <v>0</v>
      </c>
    </row>
    <row r="1769" spans="1:16" x14ac:dyDescent="0.3">
      <c r="A1769" s="334">
        <f>'IGM Paste'!A1770</f>
        <v>0</v>
      </c>
      <c r="B1769">
        <f>'IGM Paste'!Y1770</f>
        <v>0</v>
      </c>
      <c r="C1769">
        <f>'IGM Paste'!C1770</f>
        <v>0</v>
      </c>
      <c r="D1769" s="4">
        <f>'IGM Paste'!D1770</f>
        <v>0</v>
      </c>
      <c r="E1769">
        <f>'IGM Paste'!E1770</f>
        <v>0</v>
      </c>
      <c r="F1769">
        <f>'IGM Paste'!AL1770</f>
        <v>0</v>
      </c>
      <c r="G1769" s="763">
        <f>'IGM Paste'!AB1770</f>
        <v>0</v>
      </c>
      <c r="H1769" s="5">
        <f>'IGM Paste'!F1770</f>
        <v>0</v>
      </c>
      <c r="I1769" t="str">
        <f>IF('IGM Paste'!H1770=0,"-",'IGM Paste'!H1770)</f>
        <v>-</v>
      </c>
      <c r="J1769" t="str">
        <f>IF('IGM Paste'!I1770=0,"-",'IGM Paste'!I1770)</f>
        <v>-</v>
      </c>
      <c r="K1769" t="str">
        <f>IF('IGM Paste'!J1770=0,"-",'IGM Paste'!J1770)</f>
        <v>-</v>
      </c>
      <c r="L1769">
        <f>'IGM Paste'!K1770</f>
        <v>0</v>
      </c>
      <c r="M1769" s="20" t="str">
        <f>IF('IGM Paste'!R1770=0,"Flat",'IGM Paste'!R1770)</f>
        <v>Flat</v>
      </c>
      <c r="N1769" s="177">
        <f>'IGM Paste'!AH1770</f>
        <v>0</v>
      </c>
      <c r="O1769" s="403">
        <f>'IGM Paste'!O1770</f>
        <v>0</v>
      </c>
      <c r="P1769">
        <f>'IGM Paste'!BC1770</f>
        <v>0</v>
      </c>
    </row>
    <row r="1770" spans="1:16" x14ac:dyDescent="0.3">
      <c r="A1770" s="334">
        <f>'IGM Paste'!A1771</f>
        <v>0</v>
      </c>
      <c r="B1770">
        <f>'IGM Paste'!Y1771</f>
        <v>0</v>
      </c>
      <c r="C1770">
        <f>'IGM Paste'!C1771</f>
        <v>0</v>
      </c>
      <c r="D1770" s="4">
        <f>'IGM Paste'!D1771</f>
        <v>0</v>
      </c>
      <c r="E1770">
        <f>'IGM Paste'!E1771</f>
        <v>0</v>
      </c>
      <c r="F1770">
        <f>'IGM Paste'!AL1771</f>
        <v>0</v>
      </c>
      <c r="G1770" s="763">
        <f>'IGM Paste'!AB1771</f>
        <v>0</v>
      </c>
      <c r="H1770" s="5">
        <f>'IGM Paste'!F1771</f>
        <v>0</v>
      </c>
      <c r="I1770" t="str">
        <f>IF('IGM Paste'!H1771=0,"-",'IGM Paste'!H1771)</f>
        <v>-</v>
      </c>
      <c r="J1770" t="str">
        <f>IF('IGM Paste'!I1771=0,"-",'IGM Paste'!I1771)</f>
        <v>-</v>
      </c>
      <c r="K1770" t="str">
        <f>IF('IGM Paste'!J1771=0,"-",'IGM Paste'!J1771)</f>
        <v>-</v>
      </c>
      <c r="L1770">
        <f>'IGM Paste'!K1771</f>
        <v>0</v>
      </c>
      <c r="M1770" s="20" t="str">
        <f>IF('IGM Paste'!R1771=0,"Flat",'IGM Paste'!R1771)</f>
        <v>Flat</v>
      </c>
      <c r="N1770" s="177">
        <f>'IGM Paste'!AH1771</f>
        <v>0</v>
      </c>
      <c r="O1770" s="403">
        <f>'IGM Paste'!O1771</f>
        <v>0</v>
      </c>
      <c r="P1770">
        <f>'IGM Paste'!BC1771</f>
        <v>0</v>
      </c>
    </row>
    <row r="1771" spans="1:16" x14ac:dyDescent="0.3">
      <c r="A1771" s="334">
        <f>'IGM Paste'!A1772</f>
        <v>0</v>
      </c>
      <c r="B1771">
        <f>'IGM Paste'!Y1772</f>
        <v>0</v>
      </c>
      <c r="C1771">
        <f>'IGM Paste'!C1772</f>
        <v>0</v>
      </c>
      <c r="D1771" s="4">
        <f>'IGM Paste'!D1772</f>
        <v>0</v>
      </c>
      <c r="E1771">
        <f>'IGM Paste'!E1772</f>
        <v>0</v>
      </c>
      <c r="F1771">
        <f>'IGM Paste'!AL1772</f>
        <v>0</v>
      </c>
      <c r="G1771" s="763">
        <f>'IGM Paste'!AB1772</f>
        <v>0</v>
      </c>
      <c r="H1771" s="5">
        <f>'IGM Paste'!F1772</f>
        <v>0</v>
      </c>
      <c r="I1771" t="str">
        <f>IF('IGM Paste'!H1772=0,"-",'IGM Paste'!H1772)</f>
        <v>-</v>
      </c>
      <c r="J1771" t="str">
        <f>IF('IGM Paste'!I1772=0,"-",'IGM Paste'!I1772)</f>
        <v>-</v>
      </c>
      <c r="K1771" t="str">
        <f>IF('IGM Paste'!J1772=0,"-",'IGM Paste'!J1772)</f>
        <v>-</v>
      </c>
      <c r="L1771">
        <f>'IGM Paste'!K1772</f>
        <v>0</v>
      </c>
      <c r="M1771" s="20" t="str">
        <f>IF('IGM Paste'!R1772=0,"Flat",'IGM Paste'!R1772)</f>
        <v>Flat</v>
      </c>
      <c r="N1771" s="177">
        <f>'IGM Paste'!AH1772</f>
        <v>0</v>
      </c>
      <c r="O1771" s="403">
        <f>'IGM Paste'!O1772</f>
        <v>0</v>
      </c>
      <c r="P1771">
        <f>'IGM Paste'!BC1772</f>
        <v>0</v>
      </c>
    </row>
    <row r="1772" spans="1:16" x14ac:dyDescent="0.3">
      <c r="A1772" s="334">
        <f>'IGM Paste'!A1773</f>
        <v>0</v>
      </c>
      <c r="B1772">
        <f>'IGM Paste'!Y1773</f>
        <v>0</v>
      </c>
      <c r="C1772">
        <f>'IGM Paste'!C1773</f>
        <v>0</v>
      </c>
      <c r="D1772" s="4">
        <f>'IGM Paste'!D1773</f>
        <v>0</v>
      </c>
      <c r="E1772">
        <f>'IGM Paste'!E1773</f>
        <v>0</v>
      </c>
      <c r="F1772">
        <f>'IGM Paste'!AL1773</f>
        <v>0</v>
      </c>
      <c r="G1772" s="763">
        <f>'IGM Paste'!AB1773</f>
        <v>0</v>
      </c>
      <c r="H1772" s="5">
        <f>'IGM Paste'!F1773</f>
        <v>0</v>
      </c>
      <c r="I1772" t="str">
        <f>IF('IGM Paste'!H1773=0,"-",'IGM Paste'!H1773)</f>
        <v>-</v>
      </c>
      <c r="J1772" t="str">
        <f>IF('IGM Paste'!I1773=0,"-",'IGM Paste'!I1773)</f>
        <v>-</v>
      </c>
      <c r="K1772" t="str">
        <f>IF('IGM Paste'!J1773=0,"-",'IGM Paste'!J1773)</f>
        <v>-</v>
      </c>
      <c r="L1772">
        <f>'IGM Paste'!K1773</f>
        <v>0</v>
      </c>
      <c r="M1772" s="20" t="str">
        <f>IF('IGM Paste'!R1773=0,"Flat",'IGM Paste'!R1773)</f>
        <v>Flat</v>
      </c>
      <c r="N1772" s="177">
        <f>'IGM Paste'!AH1773</f>
        <v>0</v>
      </c>
      <c r="O1772" s="403">
        <f>'IGM Paste'!O1773</f>
        <v>0</v>
      </c>
      <c r="P1772">
        <f>'IGM Paste'!BC1773</f>
        <v>0</v>
      </c>
    </row>
    <row r="1773" spans="1:16" x14ac:dyDescent="0.3">
      <c r="A1773" s="334">
        <f>'IGM Paste'!A1774</f>
        <v>0</v>
      </c>
      <c r="B1773">
        <f>'IGM Paste'!Y1774</f>
        <v>0</v>
      </c>
      <c r="C1773">
        <f>'IGM Paste'!C1774</f>
        <v>0</v>
      </c>
      <c r="D1773" s="4">
        <f>'IGM Paste'!D1774</f>
        <v>0</v>
      </c>
      <c r="E1773">
        <f>'IGM Paste'!E1774</f>
        <v>0</v>
      </c>
      <c r="F1773">
        <f>'IGM Paste'!AL1774</f>
        <v>0</v>
      </c>
      <c r="G1773" s="763">
        <f>'IGM Paste'!AB1774</f>
        <v>0</v>
      </c>
      <c r="H1773" s="5">
        <f>'IGM Paste'!F1774</f>
        <v>0</v>
      </c>
      <c r="I1773" t="str">
        <f>IF('IGM Paste'!H1774=0,"-",'IGM Paste'!H1774)</f>
        <v>-</v>
      </c>
      <c r="J1773" t="str">
        <f>IF('IGM Paste'!I1774=0,"-",'IGM Paste'!I1774)</f>
        <v>-</v>
      </c>
      <c r="K1773" t="str">
        <f>IF('IGM Paste'!J1774=0,"-",'IGM Paste'!J1774)</f>
        <v>-</v>
      </c>
      <c r="L1773">
        <f>'IGM Paste'!K1774</f>
        <v>0</v>
      </c>
      <c r="M1773" s="20" t="str">
        <f>IF('IGM Paste'!R1774=0,"Flat",'IGM Paste'!R1774)</f>
        <v>Flat</v>
      </c>
      <c r="N1773" s="177">
        <f>'IGM Paste'!AH1774</f>
        <v>0</v>
      </c>
      <c r="O1773" s="403">
        <f>'IGM Paste'!O1774</f>
        <v>0</v>
      </c>
      <c r="P1773">
        <f>'IGM Paste'!BC1774</f>
        <v>0</v>
      </c>
    </row>
    <row r="1774" spans="1:16" x14ac:dyDescent="0.3">
      <c r="A1774" s="334">
        <f>'IGM Paste'!A1775</f>
        <v>0</v>
      </c>
      <c r="B1774">
        <f>'IGM Paste'!Y1775</f>
        <v>0</v>
      </c>
      <c r="C1774">
        <f>'IGM Paste'!C1775</f>
        <v>0</v>
      </c>
      <c r="D1774" s="4">
        <f>'IGM Paste'!D1775</f>
        <v>0</v>
      </c>
      <c r="E1774">
        <f>'IGM Paste'!E1775</f>
        <v>0</v>
      </c>
      <c r="F1774">
        <f>'IGM Paste'!AL1775</f>
        <v>0</v>
      </c>
      <c r="G1774" s="763">
        <f>'IGM Paste'!AB1775</f>
        <v>0</v>
      </c>
      <c r="H1774" s="5">
        <f>'IGM Paste'!F1775</f>
        <v>0</v>
      </c>
      <c r="I1774" t="str">
        <f>IF('IGM Paste'!H1775=0,"-",'IGM Paste'!H1775)</f>
        <v>-</v>
      </c>
      <c r="J1774" t="str">
        <f>IF('IGM Paste'!I1775=0,"-",'IGM Paste'!I1775)</f>
        <v>-</v>
      </c>
      <c r="K1774" t="str">
        <f>IF('IGM Paste'!J1775=0,"-",'IGM Paste'!J1775)</f>
        <v>-</v>
      </c>
      <c r="L1774">
        <f>'IGM Paste'!K1775</f>
        <v>0</v>
      </c>
      <c r="M1774" s="20" t="str">
        <f>IF('IGM Paste'!R1775=0,"Flat",'IGM Paste'!R1775)</f>
        <v>Flat</v>
      </c>
      <c r="N1774" s="177">
        <f>'IGM Paste'!AH1775</f>
        <v>0</v>
      </c>
      <c r="O1774" s="403">
        <f>'IGM Paste'!O1775</f>
        <v>0</v>
      </c>
      <c r="P1774">
        <f>'IGM Paste'!BC1775</f>
        <v>0</v>
      </c>
    </row>
    <row r="1775" spans="1:16" x14ac:dyDescent="0.3">
      <c r="A1775" s="334">
        <f>'IGM Paste'!A1776</f>
        <v>0</v>
      </c>
      <c r="B1775">
        <f>'IGM Paste'!Y1776</f>
        <v>0</v>
      </c>
      <c r="C1775">
        <f>'IGM Paste'!C1776</f>
        <v>0</v>
      </c>
      <c r="D1775" s="4">
        <f>'IGM Paste'!D1776</f>
        <v>0</v>
      </c>
      <c r="E1775">
        <f>'IGM Paste'!E1776</f>
        <v>0</v>
      </c>
      <c r="F1775">
        <f>'IGM Paste'!AL1776</f>
        <v>0</v>
      </c>
      <c r="G1775" s="763">
        <f>'IGM Paste'!AB1776</f>
        <v>0</v>
      </c>
      <c r="H1775" s="5">
        <f>'IGM Paste'!F1776</f>
        <v>0</v>
      </c>
      <c r="I1775" t="str">
        <f>IF('IGM Paste'!H1776=0,"-",'IGM Paste'!H1776)</f>
        <v>-</v>
      </c>
      <c r="J1775" t="str">
        <f>IF('IGM Paste'!I1776=0,"-",'IGM Paste'!I1776)</f>
        <v>-</v>
      </c>
      <c r="K1775" t="str">
        <f>IF('IGM Paste'!J1776=0,"-",'IGM Paste'!J1776)</f>
        <v>-</v>
      </c>
      <c r="L1775">
        <f>'IGM Paste'!K1776</f>
        <v>0</v>
      </c>
      <c r="M1775" s="20" t="str">
        <f>IF('IGM Paste'!R1776=0,"Flat",'IGM Paste'!R1776)</f>
        <v>Flat</v>
      </c>
      <c r="N1775" s="177">
        <f>'IGM Paste'!AH1776</f>
        <v>0</v>
      </c>
      <c r="O1775" s="403">
        <f>'IGM Paste'!O1776</f>
        <v>0</v>
      </c>
      <c r="P1775">
        <f>'IGM Paste'!BC1776</f>
        <v>0</v>
      </c>
    </row>
    <row r="1776" spans="1:16" x14ac:dyDescent="0.3">
      <c r="A1776" s="334">
        <f>'IGM Paste'!A1777</f>
        <v>0</v>
      </c>
      <c r="B1776">
        <f>'IGM Paste'!Y1777</f>
        <v>0</v>
      </c>
      <c r="C1776">
        <f>'IGM Paste'!C1777</f>
        <v>0</v>
      </c>
      <c r="D1776" s="4">
        <f>'IGM Paste'!D1777</f>
        <v>0</v>
      </c>
      <c r="E1776">
        <f>'IGM Paste'!E1777</f>
        <v>0</v>
      </c>
      <c r="F1776">
        <f>'IGM Paste'!AL1777</f>
        <v>0</v>
      </c>
      <c r="G1776" s="763">
        <f>'IGM Paste'!AB1777</f>
        <v>0</v>
      </c>
      <c r="H1776" s="5">
        <f>'IGM Paste'!F1777</f>
        <v>0</v>
      </c>
      <c r="I1776" t="str">
        <f>IF('IGM Paste'!H1777=0,"-",'IGM Paste'!H1777)</f>
        <v>-</v>
      </c>
      <c r="J1776" t="str">
        <f>IF('IGM Paste'!I1777=0,"-",'IGM Paste'!I1777)</f>
        <v>-</v>
      </c>
      <c r="K1776" t="str">
        <f>IF('IGM Paste'!J1777=0,"-",'IGM Paste'!J1777)</f>
        <v>-</v>
      </c>
      <c r="L1776">
        <f>'IGM Paste'!K1777</f>
        <v>0</v>
      </c>
      <c r="M1776" s="20" t="str">
        <f>IF('IGM Paste'!R1777=0,"Flat",'IGM Paste'!R1777)</f>
        <v>Flat</v>
      </c>
      <c r="N1776" s="177">
        <f>'IGM Paste'!AH1777</f>
        <v>0</v>
      </c>
      <c r="O1776" s="403">
        <f>'IGM Paste'!O1777</f>
        <v>0</v>
      </c>
      <c r="P1776">
        <f>'IGM Paste'!BC1777</f>
        <v>0</v>
      </c>
    </row>
    <row r="1777" spans="1:16" x14ac:dyDescent="0.3">
      <c r="A1777" s="334">
        <f>'IGM Paste'!A1778</f>
        <v>0</v>
      </c>
      <c r="B1777">
        <f>'IGM Paste'!Y1778</f>
        <v>0</v>
      </c>
      <c r="C1777">
        <f>'IGM Paste'!C1778</f>
        <v>0</v>
      </c>
      <c r="D1777" s="4">
        <f>'IGM Paste'!D1778</f>
        <v>0</v>
      </c>
      <c r="E1777">
        <f>'IGM Paste'!E1778</f>
        <v>0</v>
      </c>
      <c r="F1777">
        <f>'IGM Paste'!AL1778</f>
        <v>0</v>
      </c>
      <c r="G1777" s="763">
        <f>'IGM Paste'!AB1778</f>
        <v>0</v>
      </c>
      <c r="H1777" s="5">
        <f>'IGM Paste'!F1778</f>
        <v>0</v>
      </c>
      <c r="I1777" t="str">
        <f>IF('IGM Paste'!H1778=0,"-",'IGM Paste'!H1778)</f>
        <v>-</v>
      </c>
      <c r="J1777" t="str">
        <f>IF('IGM Paste'!I1778=0,"-",'IGM Paste'!I1778)</f>
        <v>-</v>
      </c>
      <c r="K1777" t="str">
        <f>IF('IGM Paste'!J1778=0,"-",'IGM Paste'!J1778)</f>
        <v>-</v>
      </c>
      <c r="L1777">
        <f>'IGM Paste'!K1778</f>
        <v>0</v>
      </c>
      <c r="M1777" s="20" t="str">
        <f>IF('IGM Paste'!R1778=0,"Flat",'IGM Paste'!R1778)</f>
        <v>Flat</v>
      </c>
      <c r="N1777" s="177">
        <f>'IGM Paste'!AH1778</f>
        <v>0</v>
      </c>
      <c r="O1777" s="403">
        <f>'IGM Paste'!O1778</f>
        <v>0</v>
      </c>
      <c r="P1777">
        <f>'IGM Paste'!BC1778</f>
        <v>0</v>
      </c>
    </row>
    <row r="1778" spans="1:16" x14ac:dyDescent="0.3">
      <c r="A1778" s="334">
        <f>'IGM Paste'!A1779</f>
        <v>0</v>
      </c>
      <c r="B1778">
        <f>'IGM Paste'!Y1779</f>
        <v>0</v>
      </c>
      <c r="C1778">
        <f>'IGM Paste'!C1779</f>
        <v>0</v>
      </c>
      <c r="D1778" s="4">
        <f>'IGM Paste'!D1779</f>
        <v>0</v>
      </c>
      <c r="E1778">
        <f>'IGM Paste'!E1779</f>
        <v>0</v>
      </c>
      <c r="F1778">
        <f>'IGM Paste'!AL1779</f>
        <v>0</v>
      </c>
      <c r="G1778" s="763">
        <f>'IGM Paste'!AB1779</f>
        <v>0</v>
      </c>
      <c r="H1778" s="5">
        <f>'IGM Paste'!F1779</f>
        <v>0</v>
      </c>
      <c r="I1778" t="str">
        <f>IF('IGM Paste'!H1779=0,"-",'IGM Paste'!H1779)</f>
        <v>-</v>
      </c>
      <c r="J1778" t="str">
        <f>IF('IGM Paste'!I1779=0,"-",'IGM Paste'!I1779)</f>
        <v>-</v>
      </c>
      <c r="K1778" t="str">
        <f>IF('IGM Paste'!J1779=0,"-",'IGM Paste'!J1779)</f>
        <v>-</v>
      </c>
      <c r="L1778">
        <f>'IGM Paste'!K1779</f>
        <v>0</v>
      </c>
      <c r="M1778" s="20" t="str">
        <f>IF('IGM Paste'!R1779=0,"Flat",'IGM Paste'!R1779)</f>
        <v>Flat</v>
      </c>
      <c r="N1778" s="177">
        <f>'IGM Paste'!AH1779</f>
        <v>0</v>
      </c>
      <c r="O1778" s="403">
        <f>'IGM Paste'!O1779</f>
        <v>0</v>
      </c>
      <c r="P1778">
        <f>'IGM Paste'!BC1779</f>
        <v>0</v>
      </c>
    </row>
    <row r="1779" spans="1:16" x14ac:dyDescent="0.3">
      <c r="A1779" s="334">
        <f>'IGM Paste'!A1780</f>
        <v>0</v>
      </c>
      <c r="B1779">
        <f>'IGM Paste'!Y1780</f>
        <v>0</v>
      </c>
      <c r="C1779">
        <f>'IGM Paste'!C1780</f>
        <v>0</v>
      </c>
      <c r="D1779" s="4">
        <f>'IGM Paste'!D1780</f>
        <v>0</v>
      </c>
      <c r="E1779">
        <f>'IGM Paste'!E1780</f>
        <v>0</v>
      </c>
      <c r="F1779">
        <f>'IGM Paste'!AL1780</f>
        <v>0</v>
      </c>
      <c r="G1779" s="763">
        <f>'IGM Paste'!AB1780</f>
        <v>0</v>
      </c>
      <c r="H1779" s="5">
        <f>'IGM Paste'!F1780</f>
        <v>0</v>
      </c>
      <c r="I1779" t="str">
        <f>IF('IGM Paste'!H1780=0,"-",'IGM Paste'!H1780)</f>
        <v>-</v>
      </c>
      <c r="J1779" t="str">
        <f>IF('IGM Paste'!I1780=0,"-",'IGM Paste'!I1780)</f>
        <v>-</v>
      </c>
      <c r="K1779" t="str">
        <f>IF('IGM Paste'!J1780=0,"-",'IGM Paste'!J1780)</f>
        <v>-</v>
      </c>
      <c r="L1779">
        <f>'IGM Paste'!K1780</f>
        <v>0</v>
      </c>
      <c r="M1779" s="20" t="str">
        <f>IF('IGM Paste'!R1780=0,"Flat",'IGM Paste'!R1780)</f>
        <v>Flat</v>
      </c>
      <c r="N1779" s="177">
        <f>'IGM Paste'!AH1780</f>
        <v>0</v>
      </c>
      <c r="O1779" s="403">
        <f>'IGM Paste'!O1780</f>
        <v>0</v>
      </c>
      <c r="P1779">
        <f>'IGM Paste'!BC1780</f>
        <v>0</v>
      </c>
    </row>
    <row r="1780" spans="1:16" x14ac:dyDescent="0.3">
      <c r="A1780" s="334">
        <f>'IGM Paste'!A1781</f>
        <v>0</v>
      </c>
      <c r="B1780">
        <f>'IGM Paste'!Y1781</f>
        <v>0</v>
      </c>
      <c r="C1780">
        <f>'IGM Paste'!C1781</f>
        <v>0</v>
      </c>
      <c r="D1780" s="4">
        <f>'IGM Paste'!D1781</f>
        <v>0</v>
      </c>
      <c r="E1780">
        <f>'IGM Paste'!E1781</f>
        <v>0</v>
      </c>
      <c r="F1780">
        <f>'IGM Paste'!AL1781</f>
        <v>0</v>
      </c>
      <c r="G1780" s="763">
        <f>'IGM Paste'!AB1781</f>
        <v>0</v>
      </c>
      <c r="H1780" s="5">
        <f>'IGM Paste'!F1781</f>
        <v>0</v>
      </c>
      <c r="I1780" t="str">
        <f>IF('IGM Paste'!H1781=0,"-",'IGM Paste'!H1781)</f>
        <v>-</v>
      </c>
      <c r="J1780" t="str">
        <f>IF('IGM Paste'!I1781=0,"-",'IGM Paste'!I1781)</f>
        <v>-</v>
      </c>
      <c r="K1780" t="str">
        <f>IF('IGM Paste'!J1781=0,"-",'IGM Paste'!J1781)</f>
        <v>-</v>
      </c>
      <c r="L1780">
        <f>'IGM Paste'!K1781</f>
        <v>0</v>
      </c>
      <c r="M1780" s="20" t="str">
        <f>IF('IGM Paste'!R1781=0,"Flat",'IGM Paste'!R1781)</f>
        <v>Flat</v>
      </c>
      <c r="N1780" s="177">
        <f>'IGM Paste'!AH1781</f>
        <v>0</v>
      </c>
      <c r="O1780" s="403">
        <f>'IGM Paste'!O1781</f>
        <v>0</v>
      </c>
      <c r="P1780">
        <f>'IGM Paste'!BC1781</f>
        <v>0</v>
      </c>
    </row>
    <row r="1781" spans="1:16" x14ac:dyDescent="0.3">
      <c r="A1781" s="334">
        <f>'IGM Paste'!A1782</f>
        <v>0</v>
      </c>
      <c r="B1781">
        <f>'IGM Paste'!Y1782</f>
        <v>0</v>
      </c>
      <c r="C1781">
        <f>'IGM Paste'!C1782</f>
        <v>0</v>
      </c>
      <c r="D1781" s="4">
        <f>'IGM Paste'!D1782</f>
        <v>0</v>
      </c>
      <c r="E1781">
        <f>'IGM Paste'!E1782</f>
        <v>0</v>
      </c>
      <c r="F1781">
        <f>'IGM Paste'!AL1782</f>
        <v>0</v>
      </c>
      <c r="G1781" s="763">
        <f>'IGM Paste'!AB1782</f>
        <v>0</v>
      </c>
      <c r="H1781" s="5">
        <f>'IGM Paste'!F1782</f>
        <v>0</v>
      </c>
      <c r="I1781" t="str">
        <f>IF('IGM Paste'!H1782=0,"-",'IGM Paste'!H1782)</f>
        <v>-</v>
      </c>
      <c r="J1781" t="str">
        <f>IF('IGM Paste'!I1782=0,"-",'IGM Paste'!I1782)</f>
        <v>-</v>
      </c>
      <c r="K1781" t="str">
        <f>IF('IGM Paste'!J1782=0,"-",'IGM Paste'!J1782)</f>
        <v>-</v>
      </c>
      <c r="L1781">
        <f>'IGM Paste'!K1782</f>
        <v>0</v>
      </c>
      <c r="M1781" s="20" t="str">
        <f>IF('IGM Paste'!R1782=0,"Flat",'IGM Paste'!R1782)</f>
        <v>Flat</v>
      </c>
      <c r="N1781" s="177">
        <f>'IGM Paste'!AH1782</f>
        <v>0</v>
      </c>
      <c r="O1781" s="403">
        <f>'IGM Paste'!O1782</f>
        <v>0</v>
      </c>
      <c r="P1781">
        <f>'IGM Paste'!BC1782</f>
        <v>0</v>
      </c>
    </row>
    <row r="1782" spans="1:16" x14ac:dyDescent="0.3">
      <c r="A1782" s="334">
        <f>'IGM Paste'!A1783</f>
        <v>0</v>
      </c>
      <c r="B1782">
        <f>'IGM Paste'!Y1783</f>
        <v>0</v>
      </c>
      <c r="C1782">
        <f>'IGM Paste'!C1783</f>
        <v>0</v>
      </c>
      <c r="D1782" s="4">
        <f>'IGM Paste'!D1783</f>
        <v>0</v>
      </c>
      <c r="E1782">
        <f>'IGM Paste'!E1783</f>
        <v>0</v>
      </c>
      <c r="F1782">
        <f>'IGM Paste'!AL1783</f>
        <v>0</v>
      </c>
      <c r="G1782" s="763">
        <f>'IGM Paste'!AB1783</f>
        <v>0</v>
      </c>
      <c r="H1782" s="5">
        <f>'IGM Paste'!F1783</f>
        <v>0</v>
      </c>
      <c r="I1782" t="str">
        <f>IF('IGM Paste'!H1783=0,"-",'IGM Paste'!H1783)</f>
        <v>-</v>
      </c>
      <c r="J1782" t="str">
        <f>IF('IGM Paste'!I1783=0,"-",'IGM Paste'!I1783)</f>
        <v>-</v>
      </c>
      <c r="K1782" t="str">
        <f>IF('IGM Paste'!J1783=0,"-",'IGM Paste'!J1783)</f>
        <v>-</v>
      </c>
      <c r="L1782">
        <f>'IGM Paste'!K1783</f>
        <v>0</v>
      </c>
      <c r="M1782" s="20" t="str">
        <f>IF('IGM Paste'!R1783=0,"Flat",'IGM Paste'!R1783)</f>
        <v>Flat</v>
      </c>
      <c r="N1782" s="177">
        <f>'IGM Paste'!AH1783</f>
        <v>0</v>
      </c>
      <c r="O1782" s="403">
        <f>'IGM Paste'!O1783</f>
        <v>0</v>
      </c>
      <c r="P1782">
        <f>'IGM Paste'!BC1783</f>
        <v>0</v>
      </c>
    </row>
    <row r="1783" spans="1:16" x14ac:dyDescent="0.3">
      <c r="A1783" s="334">
        <f>'IGM Paste'!A1784</f>
        <v>0</v>
      </c>
      <c r="B1783">
        <f>'IGM Paste'!Y1784</f>
        <v>0</v>
      </c>
      <c r="C1783">
        <f>'IGM Paste'!C1784</f>
        <v>0</v>
      </c>
      <c r="D1783" s="4">
        <f>'IGM Paste'!D1784</f>
        <v>0</v>
      </c>
      <c r="E1783">
        <f>'IGM Paste'!E1784</f>
        <v>0</v>
      </c>
      <c r="F1783">
        <f>'IGM Paste'!AL1784</f>
        <v>0</v>
      </c>
      <c r="G1783" s="763">
        <f>'IGM Paste'!AB1784</f>
        <v>0</v>
      </c>
      <c r="H1783" s="5">
        <f>'IGM Paste'!F1784</f>
        <v>0</v>
      </c>
      <c r="I1783" t="str">
        <f>IF('IGM Paste'!H1784=0,"-",'IGM Paste'!H1784)</f>
        <v>-</v>
      </c>
      <c r="J1783" t="str">
        <f>IF('IGM Paste'!I1784=0,"-",'IGM Paste'!I1784)</f>
        <v>-</v>
      </c>
      <c r="K1783" t="str">
        <f>IF('IGM Paste'!J1784=0,"-",'IGM Paste'!J1784)</f>
        <v>-</v>
      </c>
      <c r="L1783">
        <f>'IGM Paste'!K1784</f>
        <v>0</v>
      </c>
      <c r="M1783" s="20" t="str">
        <f>IF('IGM Paste'!R1784=0,"Flat",'IGM Paste'!R1784)</f>
        <v>Flat</v>
      </c>
      <c r="N1783" s="177">
        <f>'IGM Paste'!AH1784</f>
        <v>0</v>
      </c>
      <c r="O1783" s="403">
        <f>'IGM Paste'!O1784</f>
        <v>0</v>
      </c>
      <c r="P1783">
        <f>'IGM Paste'!BC1784</f>
        <v>0</v>
      </c>
    </row>
    <row r="1784" spans="1:16" x14ac:dyDescent="0.3">
      <c r="A1784" s="334">
        <f>'IGM Paste'!A1785</f>
        <v>0</v>
      </c>
      <c r="B1784">
        <f>'IGM Paste'!Y1785</f>
        <v>0</v>
      </c>
      <c r="C1784">
        <f>'IGM Paste'!C1785</f>
        <v>0</v>
      </c>
      <c r="D1784" s="4">
        <f>'IGM Paste'!D1785</f>
        <v>0</v>
      </c>
      <c r="E1784">
        <f>'IGM Paste'!E1785</f>
        <v>0</v>
      </c>
      <c r="F1784">
        <f>'IGM Paste'!AL1785</f>
        <v>0</v>
      </c>
      <c r="G1784" s="763">
        <f>'IGM Paste'!AB1785</f>
        <v>0</v>
      </c>
      <c r="H1784" s="5">
        <f>'IGM Paste'!F1785</f>
        <v>0</v>
      </c>
      <c r="I1784" t="str">
        <f>IF('IGM Paste'!H1785=0,"-",'IGM Paste'!H1785)</f>
        <v>-</v>
      </c>
      <c r="J1784" t="str">
        <f>IF('IGM Paste'!I1785=0,"-",'IGM Paste'!I1785)</f>
        <v>-</v>
      </c>
      <c r="K1784" t="str">
        <f>IF('IGM Paste'!J1785=0,"-",'IGM Paste'!J1785)</f>
        <v>-</v>
      </c>
      <c r="L1784">
        <f>'IGM Paste'!K1785</f>
        <v>0</v>
      </c>
      <c r="M1784" s="20" t="str">
        <f>IF('IGM Paste'!R1785=0,"Flat",'IGM Paste'!R1785)</f>
        <v>Flat</v>
      </c>
      <c r="N1784" s="177">
        <f>'IGM Paste'!AH1785</f>
        <v>0</v>
      </c>
      <c r="O1784" s="403">
        <f>'IGM Paste'!O1785</f>
        <v>0</v>
      </c>
      <c r="P1784">
        <f>'IGM Paste'!BC1785</f>
        <v>0</v>
      </c>
    </row>
    <row r="1785" spans="1:16" x14ac:dyDescent="0.3">
      <c r="A1785" s="334">
        <f>'IGM Paste'!A1786</f>
        <v>0</v>
      </c>
      <c r="B1785">
        <f>'IGM Paste'!Y1786</f>
        <v>0</v>
      </c>
      <c r="C1785">
        <f>'IGM Paste'!C1786</f>
        <v>0</v>
      </c>
      <c r="D1785" s="4">
        <f>'IGM Paste'!D1786</f>
        <v>0</v>
      </c>
      <c r="E1785">
        <f>'IGM Paste'!E1786</f>
        <v>0</v>
      </c>
      <c r="F1785">
        <f>'IGM Paste'!AL1786</f>
        <v>0</v>
      </c>
      <c r="G1785" s="763">
        <f>'IGM Paste'!AB1786</f>
        <v>0</v>
      </c>
      <c r="H1785" s="5">
        <f>'IGM Paste'!F1786</f>
        <v>0</v>
      </c>
      <c r="I1785" t="str">
        <f>IF('IGM Paste'!H1786=0,"-",'IGM Paste'!H1786)</f>
        <v>-</v>
      </c>
      <c r="J1785" t="str">
        <f>IF('IGM Paste'!I1786=0,"-",'IGM Paste'!I1786)</f>
        <v>-</v>
      </c>
      <c r="K1785" t="str">
        <f>IF('IGM Paste'!J1786=0,"-",'IGM Paste'!J1786)</f>
        <v>-</v>
      </c>
      <c r="L1785">
        <f>'IGM Paste'!K1786</f>
        <v>0</v>
      </c>
      <c r="M1785" s="20" t="str">
        <f>IF('IGM Paste'!R1786=0,"Flat",'IGM Paste'!R1786)</f>
        <v>Flat</v>
      </c>
      <c r="N1785" s="177">
        <f>'IGM Paste'!AH1786</f>
        <v>0</v>
      </c>
      <c r="O1785" s="403">
        <f>'IGM Paste'!O1786</f>
        <v>0</v>
      </c>
      <c r="P1785">
        <f>'IGM Paste'!BC1786</f>
        <v>0</v>
      </c>
    </row>
    <row r="1786" spans="1:16" x14ac:dyDescent="0.3">
      <c r="A1786" s="334">
        <f>'IGM Paste'!A1787</f>
        <v>0</v>
      </c>
      <c r="B1786">
        <f>'IGM Paste'!Y1787</f>
        <v>0</v>
      </c>
      <c r="C1786">
        <f>'IGM Paste'!C1787</f>
        <v>0</v>
      </c>
      <c r="D1786" s="4">
        <f>'IGM Paste'!D1787</f>
        <v>0</v>
      </c>
      <c r="E1786">
        <f>'IGM Paste'!E1787</f>
        <v>0</v>
      </c>
      <c r="F1786">
        <f>'IGM Paste'!AL1787</f>
        <v>0</v>
      </c>
      <c r="G1786" s="763">
        <f>'IGM Paste'!AB1787</f>
        <v>0</v>
      </c>
      <c r="H1786" s="5">
        <f>'IGM Paste'!F1787</f>
        <v>0</v>
      </c>
      <c r="I1786" t="str">
        <f>IF('IGM Paste'!H1787=0,"-",'IGM Paste'!H1787)</f>
        <v>-</v>
      </c>
      <c r="J1786" t="str">
        <f>IF('IGM Paste'!I1787=0,"-",'IGM Paste'!I1787)</f>
        <v>-</v>
      </c>
      <c r="K1786" t="str">
        <f>IF('IGM Paste'!J1787=0,"-",'IGM Paste'!J1787)</f>
        <v>-</v>
      </c>
      <c r="L1786">
        <f>'IGM Paste'!K1787</f>
        <v>0</v>
      </c>
      <c r="M1786" s="20" t="str">
        <f>IF('IGM Paste'!R1787=0,"Flat",'IGM Paste'!R1787)</f>
        <v>Flat</v>
      </c>
      <c r="N1786" s="177">
        <f>'IGM Paste'!AH1787</f>
        <v>0</v>
      </c>
      <c r="O1786" s="403">
        <f>'IGM Paste'!O1787</f>
        <v>0</v>
      </c>
      <c r="P1786">
        <f>'IGM Paste'!BC1787</f>
        <v>0</v>
      </c>
    </row>
    <row r="1787" spans="1:16" x14ac:dyDescent="0.3">
      <c r="A1787" s="334">
        <f>'IGM Paste'!A1788</f>
        <v>0</v>
      </c>
      <c r="B1787">
        <f>'IGM Paste'!Y1788</f>
        <v>0</v>
      </c>
      <c r="C1787">
        <f>'IGM Paste'!C1788</f>
        <v>0</v>
      </c>
      <c r="D1787" s="4">
        <f>'IGM Paste'!D1788</f>
        <v>0</v>
      </c>
      <c r="E1787">
        <f>'IGM Paste'!E1788</f>
        <v>0</v>
      </c>
      <c r="F1787">
        <f>'IGM Paste'!AL1788</f>
        <v>0</v>
      </c>
      <c r="G1787" s="763">
        <f>'IGM Paste'!AB1788</f>
        <v>0</v>
      </c>
      <c r="H1787" s="5">
        <f>'IGM Paste'!F1788</f>
        <v>0</v>
      </c>
      <c r="I1787" t="str">
        <f>IF('IGM Paste'!H1788=0,"-",'IGM Paste'!H1788)</f>
        <v>-</v>
      </c>
      <c r="J1787" t="str">
        <f>IF('IGM Paste'!I1788=0,"-",'IGM Paste'!I1788)</f>
        <v>-</v>
      </c>
      <c r="K1787" t="str">
        <f>IF('IGM Paste'!J1788=0,"-",'IGM Paste'!J1788)</f>
        <v>-</v>
      </c>
      <c r="L1787">
        <f>'IGM Paste'!K1788</f>
        <v>0</v>
      </c>
      <c r="M1787" s="20" t="str">
        <f>IF('IGM Paste'!R1788=0,"Flat",'IGM Paste'!R1788)</f>
        <v>Flat</v>
      </c>
      <c r="N1787" s="177">
        <f>'IGM Paste'!AH1788</f>
        <v>0</v>
      </c>
      <c r="O1787" s="403">
        <f>'IGM Paste'!O1788</f>
        <v>0</v>
      </c>
      <c r="P1787">
        <f>'IGM Paste'!BC1788</f>
        <v>0</v>
      </c>
    </row>
    <row r="1788" spans="1:16" x14ac:dyDescent="0.3">
      <c r="A1788" s="334">
        <f>'IGM Paste'!A1789</f>
        <v>0</v>
      </c>
      <c r="B1788">
        <f>'IGM Paste'!Y1789</f>
        <v>0</v>
      </c>
      <c r="C1788">
        <f>'IGM Paste'!C1789</f>
        <v>0</v>
      </c>
      <c r="D1788" s="4">
        <f>'IGM Paste'!D1789</f>
        <v>0</v>
      </c>
      <c r="E1788">
        <f>'IGM Paste'!E1789</f>
        <v>0</v>
      </c>
      <c r="F1788">
        <f>'IGM Paste'!AL1789</f>
        <v>0</v>
      </c>
      <c r="G1788" s="763">
        <f>'IGM Paste'!AB1789</f>
        <v>0</v>
      </c>
      <c r="H1788" s="5">
        <f>'IGM Paste'!F1789</f>
        <v>0</v>
      </c>
      <c r="I1788" t="str">
        <f>IF('IGM Paste'!H1789=0,"-",'IGM Paste'!H1789)</f>
        <v>-</v>
      </c>
      <c r="J1788" t="str">
        <f>IF('IGM Paste'!I1789=0,"-",'IGM Paste'!I1789)</f>
        <v>-</v>
      </c>
      <c r="K1788" t="str">
        <f>IF('IGM Paste'!J1789=0,"-",'IGM Paste'!J1789)</f>
        <v>-</v>
      </c>
      <c r="L1788">
        <f>'IGM Paste'!K1789</f>
        <v>0</v>
      </c>
      <c r="M1788" s="20" t="str">
        <f>IF('IGM Paste'!R1789=0,"Flat",'IGM Paste'!R1789)</f>
        <v>Flat</v>
      </c>
      <c r="N1788" s="177">
        <f>'IGM Paste'!AH1789</f>
        <v>0</v>
      </c>
      <c r="O1788" s="403">
        <f>'IGM Paste'!O1789</f>
        <v>0</v>
      </c>
      <c r="P1788">
        <f>'IGM Paste'!BC1789</f>
        <v>0</v>
      </c>
    </row>
    <row r="1789" spans="1:16" x14ac:dyDescent="0.3">
      <c r="A1789" s="334">
        <f>'IGM Paste'!A1790</f>
        <v>0</v>
      </c>
      <c r="B1789">
        <f>'IGM Paste'!Y1790</f>
        <v>0</v>
      </c>
      <c r="C1789">
        <f>'IGM Paste'!C1790</f>
        <v>0</v>
      </c>
      <c r="D1789" s="4">
        <f>'IGM Paste'!D1790</f>
        <v>0</v>
      </c>
      <c r="E1789">
        <f>'IGM Paste'!E1790</f>
        <v>0</v>
      </c>
      <c r="F1789">
        <f>'IGM Paste'!AL1790</f>
        <v>0</v>
      </c>
      <c r="G1789" s="763">
        <f>'IGM Paste'!AB1790</f>
        <v>0</v>
      </c>
      <c r="H1789" s="5">
        <f>'IGM Paste'!F1790</f>
        <v>0</v>
      </c>
      <c r="I1789" t="str">
        <f>IF('IGM Paste'!H1790=0,"-",'IGM Paste'!H1790)</f>
        <v>-</v>
      </c>
      <c r="J1789" t="str">
        <f>IF('IGM Paste'!I1790=0,"-",'IGM Paste'!I1790)</f>
        <v>-</v>
      </c>
      <c r="K1789" t="str">
        <f>IF('IGM Paste'!J1790=0,"-",'IGM Paste'!J1790)</f>
        <v>-</v>
      </c>
      <c r="L1789">
        <f>'IGM Paste'!K1790</f>
        <v>0</v>
      </c>
      <c r="M1789" s="20" t="str">
        <f>IF('IGM Paste'!R1790=0,"Flat",'IGM Paste'!R1790)</f>
        <v>Flat</v>
      </c>
      <c r="N1789" s="177">
        <f>'IGM Paste'!AH1790</f>
        <v>0</v>
      </c>
      <c r="O1789" s="403">
        <f>'IGM Paste'!O1790</f>
        <v>0</v>
      </c>
      <c r="P1789">
        <f>'IGM Paste'!BC1790</f>
        <v>0</v>
      </c>
    </row>
    <row r="1790" spans="1:16" x14ac:dyDescent="0.3">
      <c r="A1790" s="334">
        <f>'IGM Paste'!A1791</f>
        <v>0</v>
      </c>
      <c r="B1790">
        <f>'IGM Paste'!Y1791</f>
        <v>0</v>
      </c>
      <c r="C1790">
        <f>'IGM Paste'!C1791</f>
        <v>0</v>
      </c>
      <c r="D1790" s="4">
        <f>'IGM Paste'!D1791</f>
        <v>0</v>
      </c>
      <c r="E1790">
        <f>'IGM Paste'!E1791</f>
        <v>0</v>
      </c>
      <c r="F1790">
        <f>'IGM Paste'!AL1791</f>
        <v>0</v>
      </c>
      <c r="G1790" s="763">
        <f>'IGM Paste'!AB1791</f>
        <v>0</v>
      </c>
      <c r="H1790" s="5">
        <f>'IGM Paste'!F1791</f>
        <v>0</v>
      </c>
      <c r="I1790" t="str">
        <f>IF('IGM Paste'!H1791=0,"-",'IGM Paste'!H1791)</f>
        <v>-</v>
      </c>
      <c r="J1790" t="str">
        <f>IF('IGM Paste'!I1791=0,"-",'IGM Paste'!I1791)</f>
        <v>-</v>
      </c>
      <c r="K1790" t="str">
        <f>IF('IGM Paste'!J1791=0,"-",'IGM Paste'!J1791)</f>
        <v>-</v>
      </c>
      <c r="L1790">
        <f>'IGM Paste'!K1791</f>
        <v>0</v>
      </c>
      <c r="M1790" s="20" t="str">
        <f>IF('IGM Paste'!R1791=0,"Flat",'IGM Paste'!R1791)</f>
        <v>Flat</v>
      </c>
      <c r="N1790" s="177">
        <f>'IGM Paste'!AH1791</f>
        <v>0</v>
      </c>
      <c r="O1790" s="403">
        <f>'IGM Paste'!O1791</f>
        <v>0</v>
      </c>
      <c r="P1790">
        <f>'IGM Paste'!BC1791</f>
        <v>0</v>
      </c>
    </row>
    <row r="1791" spans="1:16" x14ac:dyDescent="0.3">
      <c r="A1791" s="334">
        <f>'IGM Paste'!A1792</f>
        <v>0</v>
      </c>
      <c r="B1791">
        <f>'IGM Paste'!Y1792</f>
        <v>0</v>
      </c>
      <c r="C1791">
        <f>'IGM Paste'!C1792</f>
        <v>0</v>
      </c>
      <c r="D1791" s="4">
        <f>'IGM Paste'!D1792</f>
        <v>0</v>
      </c>
      <c r="E1791">
        <f>'IGM Paste'!E1792</f>
        <v>0</v>
      </c>
      <c r="F1791">
        <f>'IGM Paste'!AL1792</f>
        <v>0</v>
      </c>
      <c r="G1791" s="763">
        <f>'IGM Paste'!AB1792</f>
        <v>0</v>
      </c>
      <c r="H1791" s="5">
        <f>'IGM Paste'!F1792</f>
        <v>0</v>
      </c>
      <c r="I1791" t="str">
        <f>IF('IGM Paste'!H1792=0,"-",'IGM Paste'!H1792)</f>
        <v>-</v>
      </c>
      <c r="J1791" t="str">
        <f>IF('IGM Paste'!I1792=0,"-",'IGM Paste'!I1792)</f>
        <v>-</v>
      </c>
      <c r="K1791" t="str">
        <f>IF('IGM Paste'!J1792=0,"-",'IGM Paste'!J1792)</f>
        <v>-</v>
      </c>
      <c r="L1791">
        <f>'IGM Paste'!K1792</f>
        <v>0</v>
      </c>
      <c r="M1791" s="20" t="str">
        <f>IF('IGM Paste'!R1792=0,"Flat",'IGM Paste'!R1792)</f>
        <v>Flat</v>
      </c>
      <c r="N1791" s="177">
        <f>'IGM Paste'!AH1792</f>
        <v>0</v>
      </c>
      <c r="O1791" s="403">
        <f>'IGM Paste'!O1792</f>
        <v>0</v>
      </c>
      <c r="P1791">
        <f>'IGM Paste'!BC1792</f>
        <v>0</v>
      </c>
    </row>
    <row r="1792" spans="1:16" x14ac:dyDescent="0.3">
      <c r="A1792" s="334">
        <f>'IGM Paste'!A1793</f>
        <v>0</v>
      </c>
      <c r="B1792">
        <f>'IGM Paste'!Y1793</f>
        <v>0</v>
      </c>
      <c r="C1792">
        <f>'IGM Paste'!C1793</f>
        <v>0</v>
      </c>
      <c r="D1792" s="4">
        <f>'IGM Paste'!D1793</f>
        <v>0</v>
      </c>
      <c r="E1792">
        <f>'IGM Paste'!E1793</f>
        <v>0</v>
      </c>
      <c r="F1792">
        <f>'IGM Paste'!AL1793</f>
        <v>0</v>
      </c>
      <c r="G1792" s="763">
        <f>'IGM Paste'!AB1793</f>
        <v>0</v>
      </c>
      <c r="H1792" s="5">
        <f>'IGM Paste'!F1793</f>
        <v>0</v>
      </c>
      <c r="I1792" t="str">
        <f>IF('IGM Paste'!H1793=0,"-",'IGM Paste'!H1793)</f>
        <v>-</v>
      </c>
      <c r="J1792" t="str">
        <f>IF('IGM Paste'!I1793=0,"-",'IGM Paste'!I1793)</f>
        <v>-</v>
      </c>
      <c r="K1792" t="str">
        <f>IF('IGM Paste'!J1793=0,"-",'IGM Paste'!J1793)</f>
        <v>-</v>
      </c>
      <c r="L1792">
        <f>'IGM Paste'!K1793</f>
        <v>0</v>
      </c>
      <c r="M1792" s="20" t="str">
        <f>IF('IGM Paste'!R1793=0,"Flat",'IGM Paste'!R1793)</f>
        <v>Flat</v>
      </c>
      <c r="N1792" s="177">
        <f>'IGM Paste'!AH1793</f>
        <v>0</v>
      </c>
      <c r="O1792" s="403">
        <f>'IGM Paste'!O1793</f>
        <v>0</v>
      </c>
      <c r="P1792">
        <f>'IGM Paste'!BC1793</f>
        <v>0</v>
      </c>
    </row>
    <row r="1793" spans="1:16" x14ac:dyDescent="0.3">
      <c r="A1793" s="334">
        <f>'IGM Paste'!A1794</f>
        <v>0</v>
      </c>
      <c r="B1793">
        <f>'IGM Paste'!Y1794</f>
        <v>0</v>
      </c>
      <c r="C1793">
        <f>'IGM Paste'!C1794</f>
        <v>0</v>
      </c>
      <c r="D1793" s="4">
        <f>'IGM Paste'!D1794</f>
        <v>0</v>
      </c>
      <c r="E1793">
        <f>'IGM Paste'!E1794</f>
        <v>0</v>
      </c>
      <c r="F1793">
        <f>'IGM Paste'!AL1794</f>
        <v>0</v>
      </c>
      <c r="G1793" s="763">
        <f>'IGM Paste'!AB1794</f>
        <v>0</v>
      </c>
      <c r="H1793" s="5">
        <f>'IGM Paste'!F1794</f>
        <v>0</v>
      </c>
      <c r="I1793" t="str">
        <f>IF('IGM Paste'!H1794=0,"-",'IGM Paste'!H1794)</f>
        <v>-</v>
      </c>
      <c r="J1793" t="str">
        <f>IF('IGM Paste'!I1794=0,"-",'IGM Paste'!I1794)</f>
        <v>-</v>
      </c>
      <c r="K1793" t="str">
        <f>IF('IGM Paste'!J1794=0,"-",'IGM Paste'!J1794)</f>
        <v>-</v>
      </c>
      <c r="L1793">
        <f>'IGM Paste'!K1794</f>
        <v>0</v>
      </c>
      <c r="M1793" s="20" t="str">
        <f>IF('IGM Paste'!R1794=0,"Flat",'IGM Paste'!R1794)</f>
        <v>Flat</v>
      </c>
      <c r="N1793" s="177">
        <f>'IGM Paste'!AH1794</f>
        <v>0</v>
      </c>
      <c r="O1793" s="403">
        <f>'IGM Paste'!O1794</f>
        <v>0</v>
      </c>
      <c r="P1793">
        <f>'IGM Paste'!BC1794</f>
        <v>0</v>
      </c>
    </row>
    <row r="1794" spans="1:16" x14ac:dyDescent="0.3">
      <c r="A1794" s="334">
        <f>'IGM Paste'!A1795</f>
        <v>0</v>
      </c>
      <c r="B1794">
        <f>'IGM Paste'!Y1795</f>
        <v>0</v>
      </c>
      <c r="C1794">
        <f>'IGM Paste'!C1795</f>
        <v>0</v>
      </c>
      <c r="D1794" s="4">
        <f>'IGM Paste'!D1795</f>
        <v>0</v>
      </c>
      <c r="E1794">
        <f>'IGM Paste'!E1795</f>
        <v>0</v>
      </c>
      <c r="F1794">
        <f>'IGM Paste'!AL1795</f>
        <v>0</v>
      </c>
      <c r="G1794" s="763">
        <f>'IGM Paste'!AB1795</f>
        <v>0</v>
      </c>
      <c r="H1794" s="5">
        <f>'IGM Paste'!F1795</f>
        <v>0</v>
      </c>
      <c r="I1794" t="str">
        <f>IF('IGM Paste'!H1795=0,"-",'IGM Paste'!H1795)</f>
        <v>-</v>
      </c>
      <c r="J1794" t="str">
        <f>IF('IGM Paste'!I1795=0,"-",'IGM Paste'!I1795)</f>
        <v>-</v>
      </c>
      <c r="K1794" t="str">
        <f>IF('IGM Paste'!J1795=0,"-",'IGM Paste'!J1795)</f>
        <v>-</v>
      </c>
      <c r="L1794">
        <f>'IGM Paste'!K1795</f>
        <v>0</v>
      </c>
      <c r="M1794" s="20" t="str">
        <f>IF('IGM Paste'!R1795=0,"Flat",'IGM Paste'!R1795)</f>
        <v>Flat</v>
      </c>
      <c r="N1794" s="177">
        <f>'IGM Paste'!AH1795</f>
        <v>0</v>
      </c>
      <c r="O1794" s="403">
        <f>'IGM Paste'!O1795</f>
        <v>0</v>
      </c>
      <c r="P1794">
        <f>'IGM Paste'!BC1795</f>
        <v>0</v>
      </c>
    </row>
    <row r="1795" spans="1:16" x14ac:dyDescent="0.3">
      <c r="A1795" s="334">
        <f>'IGM Paste'!A1796</f>
        <v>0</v>
      </c>
      <c r="B1795">
        <f>'IGM Paste'!Y1796</f>
        <v>0</v>
      </c>
      <c r="C1795">
        <f>'IGM Paste'!C1796</f>
        <v>0</v>
      </c>
      <c r="D1795" s="4">
        <f>'IGM Paste'!D1796</f>
        <v>0</v>
      </c>
      <c r="E1795">
        <f>'IGM Paste'!E1796</f>
        <v>0</v>
      </c>
      <c r="F1795">
        <f>'IGM Paste'!AL1796</f>
        <v>0</v>
      </c>
      <c r="G1795" s="763">
        <f>'IGM Paste'!AB1796</f>
        <v>0</v>
      </c>
      <c r="H1795" s="5">
        <f>'IGM Paste'!F1796</f>
        <v>0</v>
      </c>
      <c r="I1795" t="str">
        <f>IF('IGM Paste'!H1796=0,"-",'IGM Paste'!H1796)</f>
        <v>-</v>
      </c>
      <c r="J1795" t="str">
        <f>IF('IGM Paste'!I1796=0,"-",'IGM Paste'!I1796)</f>
        <v>-</v>
      </c>
      <c r="K1795" t="str">
        <f>IF('IGM Paste'!J1796=0,"-",'IGM Paste'!J1796)</f>
        <v>-</v>
      </c>
      <c r="L1795">
        <f>'IGM Paste'!K1796</f>
        <v>0</v>
      </c>
      <c r="M1795" s="20" t="str">
        <f>IF('IGM Paste'!R1796=0,"Flat",'IGM Paste'!R1796)</f>
        <v>Flat</v>
      </c>
      <c r="N1795" s="177">
        <f>'IGM Paste'!AH1796</f>
        <v>0</v>
      </c>
      <c r="O1795" s="403">
        <f>'IGM Paste'!O1796</f>
        <v>0</v>
      </c>
      <c r="P1795">
        <f>'IGM Paste'!BC1796</f>
        <v>0</v>
      </c>
    </row>
    <row r="1796" spans="1:16" x14ac:dyDescent="0.3">
      <c r="A1796" s="334">
        <f>'IGM Paste'!A1797</f>
        <v>0</v>
      </c>
      <c r="B1796">
        <f>'IGM Paste'!Y1797</f>
        <v>0</v>
      </c>
      <c r="C1796">
        <f>'IGM Paste'!C1797</f>
        <v>0</v>
      </c>
      <c r="D1796" s="4">
        <f>'IGM Paste'!D1797</f>
        <v>0</v>
      </c>
      <c r="E1796">
        <f>'IGM Paste'!E1797</f>
        <v>0</v>
      </c>
      <c r="F1796">
        <f>'IGM Paste'!AL1797</f>
        <v>0</v>
      </c>
      <c r="G1796" s="763">
        <f>'IGM Paste'!AB1797</f>
        <v>0</v>
      </c>
      <c r="H1796" s="5">
        <f>'IGM Paste'!F1797</f>
        <v>0</v>
      </c>
      <c r="I1796" t="str">
        <f>IF('IGM Paste'!H1797=0,"-",'IGM Paste'!H1797)</f>
        <v>-</v>
      </c>
      <c r="J1796" t="str">
        <f>IF('IGM Paste'!I1797=0,"-",'IGM Paste'!I1797)</f>
        <v>-</v>
      </c>
      <c r="K1796" t="str">
        <f>IF('IGM Paste'!J1797=0,"-",'IGM Paste'!J1797)</f>
        <v>-</v>
      </c>
      <c r="L1796">
        <f>'IGM Paste'!K1797</f>
        <v>0</v>
      </c>
      <c r="M1796" s="20" t="str">
        <f>IF('IGM Paste'!R1797=0,"Flat",'IGM Paste'!R1797)</f>
        <v>Flat</v>
      </c>
      <c r="N1796" s="177">
        <f>'IGM Paste'!AH1797</f>
        <v>0</v>
      </c>
      <c r="O1796" s="403">
        <f>'IGM Paste'!O1797</f>
        <v>0</v>
      </c>
      <c r="P1796">
        <f>'IGM Paste'!BC1797</f>
        <v>0</v>
      </c>
    </row>
    <row r="1797" spans="1:16" x14ac:dyDescent="0.3">
      <c r="A1797" s="334">
        <f>'IGM Paste'!A1798</f>
        <v>0</v>
      </c>
      <c r="B1797">
        <f>'IGM Paste'!Y1798</f>
        <v>0</v>
      </c>
      <c r="C1797">
        <f>'IGM Paste'!C1798</f>
        <v>0</v>
      </c>
      <c r="D1797" s="4">
        <f>'IGM Paste'!D1798</f>
        <v>0</v>
      </c>
      <c r="E1797">
        <f>'IGM Paste'!E1798</f>
        <v>0</v>
      </c>
      <c r="F1797">
        <f>'IGM Paste'!AL1798</f>
        <v>0</v>
      </c>
      <c r="G1797" s="763">
        <f>'IGM Paste'!AB1798</f>
        <v>0</v>
      </c>
      <c r="H1797" s="5">
        <f>'IGM Paste'!F1798</f>
        <v>0</v>
      </c>
      <c r="I1797" t="str">
        <f>IF('IGM Paste'!H1798=0,"-",'IGM Paste'!H1798)</f>
        <v>-</v>
      </c>
      <c r="J1797" t="str">
        <f>IF('IGM Paste'!I1798=0,"-",'IGM Paste'!I1798)</f>
        <v>-</v>
      </c>
      <c r="K1797" t="str">
        <f>IF('IGM Paste'!J1798=0,"-",'IGM Paste'!J1798)</f>
        <v>-</v>
      </c>
      <c r="L1797">
        <f>'IGM Paste'!K1798</f>
        <v>0</v>
      </c>
      <c r="M1797" s="20" t="str">
        <f>IF('IGM Paste'!R1798=0,"Flat",'IGM Paste'!R1798)</f>
        <v>Flat</v>
      </c>
      <c r="N1797" s="177">
        <f>'IGM Paste'!AH1798</f>
        <v>0</v>
      </c>
      <c r="O1797" s="403">
        <f>'IGM Paste'!O1798</f>
        <v>0</v>
      </c>
      <c r="P1797">
        <f>'IGM Paste'!BC1798</f>
        <v>0</v>
      </c>
    </row>
    <row r="1798" spans="1:16" x14ac:dyDescent="0.3">
      <c r="A1798" s="334">
        <f>'IGM Paste'!A1799</f>
        <v>0</v>
      </c>
      <c r="B1798">
        <f>'IGM Paste'!Y1799</f>
        <v>0</v>
      </c>
      <c r="C1798">
        <f>'IGM Paste'!C1799</f>
        <v>0</v>
      </c>
      <c r="D1798" s="4">
        <f>'IGM Paste'!D1799</f>
        <v>0</v>
      </c>
      <c r="E1798">
        <f>'IGM Paste'!E1799</f>
        <v>0</v>
      </c>
      <c r="F1798">
        <f>'IGM Paste'!AL1799</f>
        <v>0</v>
      </c>
      <c r="G1798" s="763">
        <f>'IGM Paste'!AB1799</f>
        <v>0</v>
      </c>
      <c r="H1798" s="5">
        <f>'IGM Paste'!F1799</f>
        <v>0</v>
      </c>
      <c r="I1798" t="str">
        <f>IF('IGM Paste'!H1799=0,"-",'IGM Paste'!H1799)</f>
        <v>-</v>
      </c>
      <c r="J1798" t="str">
        <f>IF('IGM Paste'!I1799=0,"-",'IGM Paste'!I1799)</f>
        <v>-</v>
      </c>
      <c r="K1798" t="str">
        <f>IF('IGM Paste'!J1799=0,"-",'IGM Paste'!J1799)</f>
        <v>-</v>
      </c>
      <c r="L1798">
        <f>'IGM Paste'!K1799</f>
        <v>0</v>
      </c>
      <c r="M1798" s="20" t="str">
        <f>IF('IGM Paste'!R1799=0,"Flat",'IGM Paste'!R1799)</f>
        <v>Flat</v>
      </c>
      <c r="N1798" s="177">
        <f>'IGM Paste'!AH1799</f>
        <v>0</v>
      </c>
      <c r="O1798" s="403">
        <f>'IGM Paste'!O1799</f>
        <v>0</v>
      </c>
      <c r="P1798">
        <f>'IGM Paste'!BC1799</f>
        <v>0</v>
      </c>
    </row>
    <row r="1799" spans="1:16" x14ac:dyDescent="0.3">
      <c r="A1799" s="334">
        <f>'IGM Paste'!A1800</f>
        <v>0</v>
      </c>
      <c r="B1799">
        <f>'IGM Paste'!Y1800</f>
        <v>0</v>
      </c>
      <c r="C1799">
        <f>'IGM Paste'!C1800</f>
        <v>0</v>
      </c>
      <c r="D1799" s="4">
        <f>'IGM Paste'!D1800</f>
        <v>0</v>
      </c>
      <c r="E1799">
        <f>'IGM Paste'!E1800</f>
        <v>0</v>
      </c>
      <c r="F1799">
        <f>'IGM Paste'!AL1800</f>
        <v>0</v>
      </c>
      <c r="G1799" s="763">
        <f>'IGM Paste'!AB1800</f>
        <v>0</v>
      </c>
      <c r="H1799" s="5">
        <f>'IGM Paste'!F1800</f>
        <v>0</v>
      </c>
      <c r="I1799" t="str">
        <f>IF('IGM Paste'!H1800=0,"-",'IGM Paste'!H1800)</f>
        <v>-</v>
      </c>
      <c r="J1799" t="str">
        <f>IF('IGM Paste'!I1800=0,"-",'IGM Paste'!I1800)</f>
        <v>-</v>
      </c>
      <c r="K1799" t="str">
        <f>IF('IGM Paste'!J1800=0,"-",'IGM Paste'!J1800)</f>
        <v>-</v>
      </c>
      <c r="L1799">
        <f>'IGM Paste'!K1800</f>
        <v>0</v>
      </c>
      <c r="M1799" s="20" t="str">
        <f>IF('IGM Paste'!R1800=0,"Flat",'IGM Paste'!R1800)</f>
        <v>Flat</v>
      </c>
      <c r="N1799" s="177">
        <f>'IGM Paste'!AH1800</f>
        <v>0</v>
      </c>
      <c r="O1799" s="403">
        <f>'IGM Paste'!O1800</f>
        <v>0</v>
      </c>
      <c r="P1799">
        <f>'IGM Paste'!BC1800</f>
        <v>0</v>
      </c>
    </row>
    <row r="1800" spans="1:16" x14ac:dyDescent="0.3">
      <c r="A1800" s="334">
        <f>'IGM Paste'!A1801</f>
        <v>0</v>
      </c>
      <c r="B1800">
        <f>'IGM Paste'!Y1801</f>
        <v>0</v>
      </c>
      <c r="C1800">
        <f>'IGM Paste'!C1801</f>
        <v>0</v>
      </c>
      <c r="D1800" s="4">
        <f>'IGM Paste'!D1801</f>
        <v>0</v>
      </c>
      <c r="E1800">
        <f>'IGM Paste'!E1801</f>
        <v>0</v>
      </c>
      <c r="F1800">
        <f>'IGM Paste'!AL1801</f>
        <v>0</v>
      </c>
      <c r="G1800" s="763">
        <f>'IGM Paste'!AB1801</f>
        <v>0</v>
      </c>
      <c r="H1800" s="5">
        <f>'IGM Paste'!F1801</f>
        <v>0</v>
      </c>
      <c r="I1800" t="str">
        <f>IF('IGM Paste'!H1801=0,"-",'IGM Paste'!H1801)</f>
        <v>-</v>
      </c>
      <c r="J1800" t="str">
        <f>IF('IGM Paste'!I1801=0,"-",'IGM Paste'!I1801)</f>
        <v>-</v>
      </c>
      <c r="K1800" t="str">
        <f>IF('IGM Paste'!J1801=0,"-",'IGM Paste'!J1801)</f>
        <v>-</v>
      </c>
      <c r="L1800">
        <f>'IGM Paste'!K1801</f>
        <v>0</v>
      </c>
      <c r="M1800" s="20" t="str">
        <f>IF('IGM Paste'!R1801=0,"Flat",'IGM Paste'!R1801)</f>
        <v>Flat</v>
      </c>
      <c r="N1800" s="177">
        <f>'IGM Paste'!AH1801</f>
        <v>0</v>
      </c>
      <c r="O1800" s="403">
        <f>'IGM Paste'!O1801</f>
        <v>0</v>
      </c>
      <c r="P1800">
        <f>'IGM Paste'!BC1801</f>
        <v>0</v>
      </c>
    </row>
    <row r="1801" spans="1:16" x14ac:dyDescent="0.3">
      <c r="A1801" s="334">
        <f>'IGM Paste'!A1802</f>
        <v>0</v>
      </c>
      <c r="B1801">
        <f>'IGM Paste'!Y1802</f>
        <v>0</v>
      </c>
      <c r="C1801">
        <f>'IGM Paste'!C1802</f>
        <v>0</v>
      </c>
      <c r="D1801" s="4">
        <f>'IGM Paste'!D1802</f>
        <v>0</v>
      </c>
      <c r="E1801">
        <f>'IGM Paste'!E1802</f>
        <v>0</v>
      </c>
      <c r="F1801">
        <f>'IGM Paste'!AL1802</f>
        <v>0</v>
      </c>
      <c r="G1801" s="763">
        <f>'IGM Paste'!AB1802</f>
        <v>0</v>
      </c>
      <c r="H1801" s="5">
        <f>'IGM Paste'!F1802</f>
        <v>0</v>
      </c>
      <c r="I1801" t="str">
        <f>IF('IGM Paste'!H1802=0,"-",'IGM Paste'!H1802)</f>
        <v>-</v>
      </c>
      <c r="J1801" t="str">
        <f>IF('IGM Paste'!I1802=0,"-",'IGM Paste'!I1802)</f>
        <v>-</v>
      </c>
      <c r="K1801" t="str">
        <f>IF('IGM Paste'!J1802=0,"-",'IGM Paste'!J1802)</f>
        <v>-</v>
      </c>
      <c r="L1801">
        <f>'IGM Paste'!K1802</f>
        <v>0</v>
      </c>
      <c r="M1801" s="20" t="str">
        <f>IF('IGM Paste'!R1802=0,"Flat",'IGM Paste'!R1802)</f>
        <v>Flat</v>
      </c>
      <c r="N1801" s="177">
        <f>'IGM Paste'!AH1802</f>
        <v>0</v>
      </c>
      <c r="O1801" s="403">
        <f>'IGM Paste'!O1802</f>
        <v>0</v>
      </c>
      <c r="P1801">
        <f>'IGM Paste'!BC1802</f>
        <v>0</v>
      </c>
    </row>
    <row r="1802" spans="1:16" x14ac:dyDescent="0.3">
      <c r="A1802" s="334">
        <f>'IGM Paste'!A1803</f>
        <v>0</v>
      </c>
      <c r="B1802">
        <f>'IGM Paste'!Y1803</f>
        <v>0</v>
      </c>
      <c r="C1802">
        <f>'IGM Paste'!C1803</f>
        <v>0</v>
      </c>
      <c r="D1802" s="4">
        <f>'IGM Paste'!D1803</f>
        <v>0</v>
      </c>
      <c r="E1802">
        <f>'IGM Paste'!E1803</f>
        <v>0</v>
      </c>
      <c r="F1802">
        <f>'IGM Paste'!AL1803</f>
        <v>0</v>
      </c>
      <c r="G1802" s="763">
        <f>'IGM Paste'!AB1803</f>
        <v>0</v>
      </c>
      <c r="H1802" s="5">
        <f>'IGM Paste'!F1803</f>
        <v>0</v>
      </c>
      <c r="I1802" t="str">
        <f>IF('IGM Paste'!H1803=0,"-",'IGM Paste'!H1803)</f>
        <v>-</v>
      </c>
      <c r="J1802" t="str">
        <f>IF('IGM Paste'!I1803=0,"-",'IGM Paste'!I1803)</f>
        <v>-</v>
      </c>
      <c r="K1802" t="str">
        <f>IF('IGM Paste'!J1803=0,"-",'IGM Paste'!J1803)</f>
        <v>-</v>
      </c>
      <c r="L1802">
        <f>'IGM Paste'!K1803</f>
        <v>0</v>
      </c>
      <c r="M1802" s="20" t="str">
        <f>IF('IGM Paste'!R1803=0,"Flat",'IGM Paste'!R1803)</f>
        <v>Flat</v>
      </c>
      <c r="N1802" s="177">
        <f>'IGM Paste'!AH1803</f>
        <v>0</v>
      </c>
      <c r="O1802" s="403">
        <f>'IGM Paste'!O1803</f>
        <v>0</v>
      </c>
      <c r="P1802">
        <f>'IGM Paste'!BC1803</f>
        <v>0</v>
      </c>
    </row>
    <row r="1803" spans="1:16" x14ac:dyDescent="0.3">
      <c r="A1803" s="334">
        <f>'IGM Paste'!A1804</f>
        <v>0</v>
      </c>
      <c r="B1803">
        <f>'IGM Paste'!Y1804</f>
        <v>0</v>
      </c>
      <c r="C1803">
        <f>'IGM Paste'!C1804</f>
        <v>0</v>
      </c>
      <c r="D1803" s="4">
        <f>'IGM Paste'!D1804</f>
        <v>0</v>
      </c>
      <c r="E1803">
        <f>'IGM Paste'!E1804</f>
        <v>0</v>
      </c>
      <c r="F1803">
        <f>'IGM Paste'!AL1804</f>
        <v>0</v>
      </c>
      <c r="G1803" s="763">
        <f>'IGM Paste'!AB1804</f>
        <v>0</v>
      </c>
      <c r="H1803" s="5">
        <f>'IGM Paste'!F1804</f>
        <v>0</v>
      </c>
      <c r="I1803" t="str">
        <f>IF('IGM Paste'!H1804=0,"-",'IGM Paste'!H1804)</f>
        <v>-</v>
      </c>
      <c r="J1803" t="str">
        <f>IF('IGM Paste'!I1804=0,"-",'IGM Paste'!I1804)</f>
        <v>-</v>
      </c>
      <c r="K1803" t="str">
        <f>IF('IGM Paste'!J1804=0,"-",'IGM Paste'!J1804)</f>
        <v>-</v>
      </c>
      <c r="L1803">
        <f>'IGM Paste'!K1804</f>
        <v>0</v>
      </c>
      <c r="M1803" s="20" t="str">
        <f>IF('IGM Paste'!R1804=0,"Flat",'IGM Paste'!R1804)</f>
        <v>Flat</v>
      </c>
      <c r="N1803" s="177">
        <f>'IGM Paste'!AH1804</f>
        <v>0</v>
      </c>
      <c r="O1803" s="403">
        <f>'IGM Paste'!O1804</f>
        <v>0</v>
      </c>
      <c r="P1803">
        <f>'IGM Paste'!BC1804</f>
        <v>0</v>
      </c>
    </row>
    <row r="1804" spans="1:16" x14ac:dyDescent="0.3">
      <c r="A1804" s="334">
        <f>'IGM Paste'!A1805</f>
        <v>0</v>
      </c>
      <c r="B1804">
        <f>'IGM Paste'!Y1805</f>
        <v>0</v>
      </c>
      <c r="C1804">
        <f>'IGM Paste'!C1805</f>
        <v>0</v>
      </c>
      <c r="D1804" s="4">
        <f>'IGM Paste'!D1805</f>
        <v>0</v>
      </c>
      <c r="E1804">
        <f>'IGM Paste'!E1805</f>
        <v>0</v>
      </c>
      <c r="F1804">
        <f>'IGM Paste'!AL1805</f>
        <v>0</v>
      </c>
      <c r="G1804" s="763">
        <f>'IGM Paste'!AB1805</f>
        <v>0</v>
      </c>
      <c r="H1804" s="5">
        <f>'IGM Paste'!F1805</f>
        <v>0</v>
      </c>
      <c r="I1804" t="str">
        <f>IF('IGM Paste'!H1805=0,"-",'IGM Paste'!H1805)</f>
        <v>-</v>
      </c>
      <c r="J1804" t="str">
        <f>IF('IGM Paste'!I1805=0,"-",'IGM Paste'!I1805)</f>
        <v>-</v>
      </c>
      <c r="K1804" t="str">
        <f>IF('IGM Paste'!J1805=0,"-",'IGM Paste'!J1805)</f>
        <v>-</v>
      </c>
      <c r="L1804">
        <f>'IGM Paste'!K1805</f>
        <v>0</v>
      </c>
      <c r="M1804" s="20" t="str">
        <f>IF('IGM Paste'!R1805=0,"Flat",'IGM Paste'!R1805)</f>
        <v>Flat</v>
      </c>
      <c r="N1804" s="177">
        <f>'IGM Paste'!AH1805</f>
        <v>0</v>
      </c>
      <c r="O1804" s="403">
        <f>'IGM Paste'!O1805</f>
        <v>0</v>
      </c>
      <c r="P1804">
        <f>'IGM Paste'!BC1805</f>
        <v>0</v>
      </c>
    </row>
    <row r="1805" spans="1:16" x14ac:dyDescent="0.3">
      <c r="A1805" s="334">
        <f>'IGM Paste'!A1806</f>
        <v>0</v>
      </c>
      <c r="B1805">
        <f>'IGM Paste'!Y1806</f>
        <v>0</v>
      </c>
      <c r="C1805">
        <f>'IGM Paste'!C1806</f>
        <v>0</v>
      </c>
      <c r="D1805" s="4">
        <f>'IGM Paste'!D1806</f>
        <v>0</v>
      </c>
      <c r="E1805">
        <f>'IGM Paste'!E1806</f>
        <v>0</v>
      </c>
      <c r="F1805">
        <f>'IGM Paste'!AL1806</f>
        <v>0</v>
      </c>
      <c r="G1805" s="763">
        <f>'IGM Paste'!AB1806</f>
        <v>0</v>
      </c>
      <c r="H1805" s="5">
        <f>'IGM Paste'!F1806</f>
        <v>0</v>
      </c>
      <c r="I1805" t="str">
        <f>IF('IGM Paste'!H1806=0,"-",'IGM Paste'!H1806)</f>
        <v>-</v>
      </c>
      <c r="J1805" t="str">
        <f>IF('IGM Paste'!I1806=0,"-",'IGM Paste'!I1806)</f>
        <v>-</v>
      </c>
      <c r="K1805" t="str">
        <f>IF('IGM Paste'!J1806=0,"-",'IGM Paste'!J1806)</f>
        <v>-</v>
      </c>
      <c r="L1805">
        <f>'IGM Paste'!K1806</f>
        <v>0</v>
      </c>
      <c r="M1805" s="20" t="str">
        <f>IF('IGM Paste'!R1806=0,"Flat",'IGM Paste'!R1806)</f>
        <v>Flat</v>
      </c>
      <c r="N1805" s="177">
        <f>'IGM Paste'!AH1806</f>
        <v>0</v>
      </c>
      <c r="O1805" s="403">
        <f>'IGM Paste'!O1806</f>
        <v>0</v>
      </c>
      <c r="P1805">
        <f>'IGM Paste'!BC1806</f>
        <v>0</v>
      </c>
    </row>
    <row r="1806" spans="1:16" x14ac:dyDescent="0.3">
      <c r="A1806" s="334">
        <f>'IGM Paste'!A1807</f>
        <v>0</v>
      </c>
      <c r="B1806">
        <f>'IGM Paste'!Y1807</f>
        <v>0</v>
      </c>
      <c r="C1806">
        <f>'IGM Paste'!C1807</f>
        <v>0</v>
      </c>
      <c r="D1806" s="4">
        <f>'IGM Paste'!D1807</f>
        <v>0</v>
      </c>
      <c r="E1806">
        <f>'IGM Paste'!E1807</f>
        <v>0</v>
      </c>
      <c r="F1806">
        <f>'IGM Paste'!AL1807</f>
        <v>0</v>
      </c>
      <c r="G1806" s="763">
        <f>'IGM Paste'!AB1807</f>
        <v>0</v>
      </c>
      <c r="H1806" s="5">
        <f>'IGM Paste'!F1807</f>
        <v>0</v>
      </c>
      <c r="I1806" t="str">
        <f>IF('IGM Paste'!H1807=0,"-",'IGM Paste'!H1807)</f>
        <v>-</v>
      </c>
      <c r="J1806" t="str">
        <f>IF('IGM Paste'!I1807=0,"-",'IGM Paste'!I1807)</f>
        <v>-</v>
      </c>
      <c r="K1806" t="str">
        <f>IF('IGM Paste'!J1807=0,"-",'IGM Paste'!J1807)</f>
        <v>-</v>
      </c>
      <c r="L1806">
        <f>'IGM Paste'!K1807</f>
        <v>0</v>
      </c>
      <c r="M1806" s="20" t="str">
        <f>IF('IGM Paste'!R1807=0,"Flat",'IGM Paste'!R1807)</f>
        <v>Flat</v>
      </c>
      <c r="N1806" s="177">
        <f>'IGM Paste'!AH1807</f>
        <v>0</v>
      </c>
      <c r="O1806" s="403">
        <f>'IGM Paste'!O1807</f>
        <v>0</v>
      </c>
      <c r="P1806">
        <f>'IGM Paste'!BC1807</f>
        <v>0</v>
      </c>
    </row>
    <row r="1807" spans="1:16" x14ac:dyDescent="0.3">
      <c r="A1807" s="334">
        <f>'IGM Paste'!A1808</f>
        <v>0</v>
      </c>
      <c r="B1807">
        <f>'IGM Paste'!Y1808</f>
        <v>0</v>
      </c>
      <c r="C1807">
        <f>'IGM Paste'!C1808</f>
        <v>0</v>
      </c>
      <c r="D1807" s="4">
        <f>'IGM Paste'!D1808</f>
        <v>0</v>
      </c>
      <c r="E1807">
        <f>'IGM Paste'!E1808</f>
        <v>0</v>
      </c>
      <c r="F1807">
        <f>'IGM Paste'!AL1808</f>
        <v>0</v>
      </c>
      <c r="G1807" s="763">
        <f>'IGM Paste'!AB1808</f>
        <v>0</v>
      </c>
      <c r="H1807" s="5">
        <f>'IGM Paste'!F1808</f>
        <v>0</v>
      </c>
      <c r="I1807" t="str">
        <f>IF('IGM Paste'!H1808=0,"-",'IGM Paste'!H1808)</f>
        <v>-</v>
      </c>
      <c r="J1807" t="str">
        <f>IF('IGM Paste'!I1808=0,"-",'IGM Paste'!I1808)</f>
        <v>-</v>
      </c>
      <c r="K1807" t="str">
        <f>IF('IGM Paste'!J1808=0,"-",'IGM Paste'!J1808)</f>
        <v>-</v>
      </c>
      <c r="L1807">
        <f>'IGM Paste'!K1808</f>
        <v>0</v>
      </c>
      <c r="M1807" s="20" t="str">
        <f>IF('IGM Paste'!R1808=0,"Flat",'IGM Paste'!R1808)</f>
        <v>Flat</v>
      </c>
      <c r="N1807" s="177">
        <f>'IGM Paste'!AH1808</f>
        <v>0</v>
      </c>
      <c r="O1807" s="403">
        <f>'IGM Paste'!O1808</f>
        <v>0</v>
      </c>
      <c r="P1807">
        <f>'IGM Paste'!BC1808</f>
        <v>0</v>
      </c>
    </row>
    <row r="1808" spans="1:16" x14ac:dyDescent="0.3">
      <c r="A1808" s="334">
        <f>'IGM Paste'!A1809</f>
        <v>0</v>
      </c>
      <c r="B1808">
        <f>'IGM Paste'!Y1809</f>
        <v>0</v>
      </c>
      <c r="C1808">
        <f>'IGM Paste'!C1809</f>
        <v>0</v>
      </c>
      <c r="D1808" s="4">
        <f>'IGM Paste'!D1809</f>
        <v>0</v>
      </c>
      <c r="E1808">
        <f>'IGM Paste'!E1809</f>
        <v>0</v>
      </c>
      <c r="F1808">
        <f>'IGM Paste'!AL1809</f>
        <v>0</v>
      </c>
      <c r="G1808" s="763">
        <f>'IGM Paste'!AB1809</f>
        <v>0</v>
      </c>
      <c r="H1808" s="5">
        <f>'IGM Paste'!F1809</f>
        <v>0</v>
      </c>
      <c r="I1808" t="str">
        <f>IF('IGM Paste'!H1809=0,"-",'IGM Paste'!H1809)</f>
        <v>-</v>
      </c>
      <c r="J1808" t="str">
        <f>IF('IGM Paste'!I1809=0,"-",'IGM Paste'!I1809)</f>
        <v>-</v>
      </c>
      <c r="K1808" t="str">
        <f>IF('IGM Paste'!J1809=0,"-",'IGM Paste'!J1809)</f>
        <v>-</v>
      </c>
      <c r="L1808">
        <f>'IGM Paste'!K1809</f>
        <v>0</v>
      </c>
      <c r="M1808" s="20" t="str">
        <f>IF('IGM Paste'!R1809=0,"Flat",'IGM Paste'!R1809)</f>
        <v>Flat</v>
      </c>
      <c r="N1808" s="177">
        <f>'IGM Paste'!AH1809</f>
        <v>0</v>
      </c>
      <c r="O1808" s="403">
        <f>'IGM Paste'!O1809</f>
        <v>0</v>
      </c>
      <c r="P1808">
        <f>'IGM Paste'!BC1809</f>
        <v>0</v>
      </c>
    </row>
    <row r="1809" spans="1:16" x14ac:dyDescent="0.3">
      <c r="A1809" s="334">
        <f>'IGM Paste'!A1810</f>
        <v>0</v>
      </c>
      <c r="B1809">
        <f>'IGM Paste'!Y1810</f>
        <v>0</v>
      </c>
      <c r="C1809">
        <f>'IGM Paste'!C1810</f>
        <v>0</v>
      </c>
      <c r="D1809" s="4">
        <f>'IGM Paste'!D1810</f>
        <v>0</v>
      </c>
      <c r="E1809">
        <f>'IGM Paste'!E1810</f>
        <v>0</v>
      </c>
      <c r="F1809">
        <f>'IGM Paste'!AL1810</f>
        <v>0</v>
      </c>
      <c r="G1809" s="763">
        <f>'IGM Paste'!AB1810</f>
        <v>0</v>
      </c>
      <c r="H1809" s="5">
        <f>'IGM Paste'!F1810</f>
        <v>0</v>
      </c>
      <c r="I1809" t="str">
        <f>IF('IGM Paste'!H1810=0,"-",'IGM Paste'!H1810)</f>
        <v>-</v>
      </c>
      <c r="J1809" t="str">
        <f>IF('IGM Paste'!I1810=0,"-",'IGM Paste'!I1810)</f>
        <v>-</v>
      </c>
      <c r="K1809" t="str">
        <f>IF('IGM Paste'!J1810=0,"-",'IGM Paste'!J1810)</f>
        <v>-</v>
      </c>
      <c r="L1809">
        <f>'IGM Paste'!K1810</f>
        <v>0</v>
      </c>
      <c r="M1809" s="20" t="str">
        <f>IF('IGM Paste'!R1810=0,"Flat",'IGM Paste'!R1810)</f>
        <v>Flat</v>
      </c>
      <c r="N1809" s="177">
        <f>'IGM Paste'!AH1810</f>
        <v>0</v>
      </c>
      <c r="O1809" s="403">
        <f>'IGM Paste'!O1810</f>
        <v>0</v>
      </c>
      <c r="P1809">
        <f>'IGM Paste'!BC1810</f>
        <v>0</v>
      </c>
    </row>
    <row r="1810" spans="1:16" x14ac:dyDescent="0.3">
      <c r="A1810" s="334">
        <f>'IGM Paste'!A1811</f>
        <v>0</v>
      </c>
      <c r="B1810">
        <f>'IGM Paste'!Y1811</f>
        <v>0</v>
      </c>
      <c r="C1810">
        <f>'IGM Paste'!C1811</f>
        <v>0</v>
      </c>
      <c r="D1810" s="4">
        <f>'IGM Paste'!D1811</f>
        <v>0</v>
      </c>
      <c r="E1810">
        <f>'IGM Paste'!E1811</f>
        <v>0</v>
      </c>
      <c r="F1810">
        <f>'IGM Paste'!AL1811</f>
        <v>0</v>
      </c>
      <c r="G1810" s="763">
        <f>'IGM Paste'!AB1811</f>
        <v>0</v>
      </c>
      <c r="H1810" s="5">
        <f>'IGM Paste'!F1811</f>
        <v>0</v>
      </c>
      <c r="I1810" t="str">
        <f>IF('IGM Paste'!H1811=0,"-",'IGM Paste'!H1811)</f>
        <v>-</v>
      </c>
      <c r="J1810" t="str">
        <f>IF('IGM Paste'!I1811=0,"-",'IGM Paste'!I1811)</f>
        <v>-</v>
      </c>
      <c r="K1810" t="str">
        <f>IF('IGM Paste'!J1811=0,"-",'IGM Paste'!J1811)</f>
        <v>-</v>
      </c>
      <c r="L1810">
        <f>'IGM Paste'!K1811</f>
        <v>0</v>
      </c>
      <c r="M1810" s="20" t="str">
        <f>IF('IGM Paste'!R1811=0,"Flat",'IGM Paste'!R1811)</f>
        <v>Flat</v>
      </c>
      <c r="N1810" s="177">
        <f>'IGM Paste'!AH1811</f>
        <v>0</v>
      </c>
      <c r="O1810" s="403">
        <f>'IGM Paste'!O1811</f>
        <v>0</v>
      </c>
      <c r="P1810">
        <f>'IGM Paste'!BC1811</f>
        <v>0</v>
      </c>
    </row>
    <row r="1811" spans="1:16" x14ac:dyDescent="0.3">
      <c r="A1811" s="334">
        <f>'IGM Paste'!A1812</f>
        <v>0</v>
      </c>
      <c r="B1811">
        <f>'IGM Paste'!Y1812</f>
        <v>0</v>
      </c>
      <c r="C1811">
        <f>'IGM Paste'!C1812</f>
        <v>0</v>
      </c>
      <c r="D1811" s="4">
        <f>'IGM Paste'!D1812</f>
        <v>0</v>
      </c>
      <c r="E1811">
        <f>'IGM Paste'!E1812</f>
        <v>0</v>
      </c>
      <c r="F1811">
        <f>'IGM Paste'!AL1812</f>
        <v>0</v>
      </c>
      <c r="G1811" s="763">
        <f>'IGM Paste'!AB1812</f>
        <v>0</v>
      </c>
      <c r="H1811" s="5">
        <f>'IGM Paste'!F1812</f>
        <v>0</v>
      </c>
      <c r="I1811" t="str">
        <f>IF('IGM Paste'!H1812=0,"-",'IGM Paste'!H1812)</f>
        <v>-</v>
      </c>
      <c r="J1811" t="str">
        <f>IF('IGM Paste'!I1812=0,"-",'IGM Paste'!I1812)</f>
        <v>-</v>
      </c>
      <c r="K1811" t="str">
        <f>IF('IGM Paste'!J1812=0,"-",'IGM Paste'!J1812)</f>
        <v>-</v>
      </c>
      <c r="L1811">
        <f>'IGM Paste'!K1812</f>
        <v>0</v>
      </c>
      <c r="M1811" s="20" t="str">
        <f>IF('IGM Paste'!R1812=0,"Flat",'IGM Paste'!R1812)</f>
        <v>Flat</v>
      </c>
      <c r="N1811" s="177">
        <f>'IGM Paste'!AH1812</f>
        <v>0</v>
      </c>
      <c r="O1811" s="403">
        <f>'IGM Paste'!O1812</f>
        <v>0</v>
      </c>
      <c r="P1811">
        <f>'IGM Paste'!BC1812</f>
        <v>0</v>
      </c>
    </row>
    <row r="1812" spans="1:16" x14ac:dyDescent="0.3">
      <c r="A1812" s="334">
        <f>'IGM Paste'!A1813</f>
        <v>0</v>
      </c>
      <c r="B1812">
        <f>'IGM Paste'!Y1813</f>
        <v>0</v>
      </c>
      <c r="C1812">
        <f>'IGM Paste'!C1813</f>
        <v>0</v>
      </c>
      <c r="D1812" s="4">
        <f>'IGM Paste'!D1813</f>
        <v>0</v>
      </c>
      <c r="E1812">
        <f>'IGM Paste'!E1813</f>
        <v>0</v>
      </c>
      <c r="F1812">
        <f>'IGM Paste'!AL1813</f>
        <v>0</v>
      </c>
      <c r="G1812" s="763">
        <f>'IGM Paste'!AB1813</f>
        <v>0</v>
      </c>
      <c r="H1812" s="5">
        <f>'IGM Paste'!F1813</f>
        <v>0</v>
      </c>
      <c r="I1812" t="str">
        <f>IF('IGM Paste'!H1813=0,"-",'IGM Paste'!H1813)</f>
        <v>-</v>
      </c>
      <c r="J1812" t="str">
        <f>IF('IGM Paste'!I1813=0,"-",'IGM Paste'!I1813)</f>
        <v>-</v>
      </c>
      <c r="K1812" t="str">
        <f>IF('IGM Paste'!J1813=0,"-",'IGM Paste'!J1813)</f>
        <v>-</v>
      </c>
      <c r="L1812">
        <f>'IGM Paste'!K1813</f>
        <v>0</v>
      </c>
      <c r="M1812" s="20" t="str">
        <f>IF('IGM Paste'!R1813=0,"Flat",'IGM Paste'!R1813)</f>
        <v>Flat</v>
      </c>
      <c r="N1812" s="177">
        <f>'IGM Paste'!AH1813</f>
        <v>0</v>
      </c>
      <c r="O1812" s="403">
        <f>'IGM Paste'!O1813</f>
        <v>0</v>
      </c>
      <c r="P1812">
        <f>'IGM Paste'!BC1813</f>
        <v>0</v>
      </c>
    </row>
    <row r="1813" spans="1:16" x14ac:dyDescent="0.3">
      <c r="A1813" s="334">
        <f>'IGM Paste'!A1814</f>
        <v>0</v>
      </c>
      <c r="B1813">
        <f>'IGM Paste'!Y1814</f>
        <v>0</v>
      </c>
      <c r="C1813">
        <f>'IGM Paste'!C1814</f>
        <v>0</v>
      </c>
      <c r="D1813" s="4">
        <f>'IGM Paste'!D1814</f>
        <v>0</v>
      </c>
      <c r="E1813">
        <f>'IGM Paste'!E1814</f>
        <v>0</v>
      </c>
      <c r="F1813">
        <f>'IGM Paste'!AL1814</f>
        <v>0</v>
      </c>
      <c r="G1813" s="763">
        <f>'IGM Paste'!AB1814</f>
        <v>0</v>
      </c>
      <c r="H1813" s="5">
        <f>'IGM Paste'!F1814</f>
        <v>0</v>
      </c>
      <c r="I1813" t="str">
        <f>IF('IGM Paste'!H1814=0,"-",'IGM Paste'!H1814)</f>
        <v>-</v>
      </c>
      <c r="J1813" t="str">
        <f>IF('IGM Paste'!I1814=0,"-",'IGM Paste'!I1814)</f>
        <v>-</v>
      </c>
      <c r="K1813" t="str">
        <f>IF('IGM Paste'!J1814=0,"-",'IGM Paste'!J1814)</f>
        <v>-</v>
      </c>
      <c r="L1813">
        <f>'IGM Paste'!K1814</f>
        <v>0</v>
      </c>
      <c r="M1813" s="20" t="str">
        <f>IF('IGM Paste'!R1814=0,"Flat",'IGM Paste'!R1814)</f>
        <v>Flat</v>
      </c>
      <c r="N1813" s="177">
        <f>'IGM Paste'!AH1814</f>
        <v>0</v>
      </c>
      <c r="O1813" s="403">
        <f>'IGM Paste'!O1814</f>
        <v>0</v>
      </c>
      <c r="P1813">
        <f>'IGM Paste'!BC1814</f>
        <v>0</v>
      </c>
    </row>
    <row r="1814" spans="1:16" x14ac:dyDescent="0.3">
      <c r="A1814" s="334">
        <f>'IGM Paste'!A1815</f>
        <v>0</v>
      </c>
      <c r="B1814">
        <f>'IGM Paste'!Y1815</f>
        <v>0</v>
      </c>
      <c r="C1814">
        <f>'IGM Paste'!C1815</f>
        <v>0</v>
      </c>
      <c r="D1814" s="4">
        <f>'IGM Paste'!D1815</f>
        <v>0</v>
      </c>
      <c r="E1814">
        <f>'IGM Paste'!E1815</f>
        <v>0</v>
      </c>
      <c r="F1814">
        <f>'IGM Paste'!AL1815</f>
        <v>0</v>
      </c>
      <c r="G1814" s="763">
        <f>'IGM Paste'!AB1815</f>
        <v>0</v>
      </c>
      <c r="H1814" s="5">
        <f>'IGM Paste'!F1815</f>
        <v>0</v>
      </c>
      <c r="I1814" t="str">
        <f>IF('IGM Paste'!H1815=0,"-",'IGM Paste'!H1815)</f>
        <v>-</v>
      </c>
      <c r="J1814" t="str">
        <f>IF('IGM Paste'!I1815=0,"-",'IGM Paste'!I1815)</f>
        <v>-</v>
      </c>
      <c r="K1814" t="str">
        <f>IF('IGM Paste'!J1815=0,"-",'IGM Paste'!J1815)</f>
        <v>-</v>
      </c>
      <c r="L1814">
        <f>'IGM Paste'!K1815</f>
        <v>0</v>
      </c>
      <c r="M1814" s="20" t="str">
        <f>IF('IGM Paste'!R1815=0,"Flat",'IGM Paste'!R1815)</f>
        <v>Flat</v>
      </c>
      <c r="N1814" s="177">
        <f>'IGM Paste'!AH1815</f>
        <v>0</v>
      </c>
      <c r="O1814" s="403">
        <f>'IGM Paste'!O1815</f>
        <v>0</v>
      </c>
      <c r="P1814">
        <f>'IGM Paste'!BC1815</f>
        <v>0</v>
      </c>
    </row>
    <row r="1815" spans="1:16" x14ac:dyDescent="0.3">
      <c r="A1815" s="334">
        <f>'IGM Paste'!A1816</f>
        <v>0</v>
      </c>
      <c r="B1815">
        <f>'IGM Paste'!Y1816</f>
        <v>0</v>
      </c>
      <c r="C1815">
        <f>'IGM Paste'!C1816</f>
        <v>0</v>
      </c>
      <c r="D1815" s="4">
        <f>'IGM Paste'!D1816</f>
        <v>0</v>
      </c>
      <c r="E1815">
        <f>'IGM Paste'!E1816</f>
        <v>0</v>
      </c>
      <c r="F1815">
        <f>'IGM Paste'!AL1816</f>
        <v>0</v>
      </c>
      <c r="G1815" s="763">
        <f>'IGM Paste'!AB1816</f>
        <v>0</v>
      </c>
      <c r="H1815" s="5">
        <f>'IGM Paste'!F1816</f>
        <v>0</v>
      </c>
      <c r="I1815" t="str">
        <f>IF('IGM Paste'!H1816=0,"-",'IGM Paste'!H1816)</f>
        <v>-</v>
      </c>
      <c r="J1815" t="str">
        <f>IF('IGM Paste'!I1816=0,"-",'IGM Paste'!I1816)</f>
        <v>-</v>
      </c>
      <c r="K1815" t="str">
        <f>IF('IGM Paste'!J1816=0,"-",'IGM Paste'!J1816)</f>
        <v>-</v>
      </c>
      <c r="L1815">
        <f>'IGM Paste'!K1816</f>
        <v>0</v>
      </c>
      <c r="M1815" s="20" t="str">
        <f>IF('IGM Paste'!R1816=0,"Flat",'IGM Paste'!R1816)</f>
        <v>Flat</v>
      </c>
      <c r="N1815" s="177">
        <f>'IGM Paste'!AH1816</f>
        <v>0</v>
      </c>
      <c r="O1815" s="403">
        <f>'IGM Paste'!O1816</f>
        <v>0</v>
      </c>
      <c r="P1815">
        <f>'IGM Paste'!BC1816</f>
        <v>0</v>
      </c>
    </row>
    <row r="1816" spans="1:16" x14ac:dyDescent="0.3">
      <c r="A1816" s="334">
        <f>'IGM Paste'!A1817</f>
        <v>0</v>
      </c>
      <c r="B1816">
        <f>'IGM Paste'!Y1817</f>
        <v>0</v>
      </c>
      <c r="C1816">
        <f>'IGM Paste'!C1817</f>
        <v>0</v>
      </c>
      <c r="D1816" s="4">
        <f>'IGM Paste'!D1817</f>
        <v>0</v>
      </c>
      <c r="E1816">
        <f>'IGM Paste'!E1817</f>
        <v>0</v>
      </c>
      <c r="F1816">
        <f>'IGM Paste'!AL1817</f>
        <v>0</v>
      </c>
      <c r="G1816" s="763">
        <f>'IGM Paste'!AB1817</f>
        <v>0</v>
      </c>
      <c r="H1816" s="5">
        <f>'IGM Paste'!F1817</f>
        <v>0</v>
      </c>
      <c r="I1816" t="str">
        <f>IF('IGM Paste'!H1817=0,"-",'IGM Paste'!H1817)</f>
        <v>-</v>
      </c>
      <c r="J1816" t="str">
        <f>IF('IGM Paste'!I1817=0,"-",'IGM Paste'!I1817)</f>
        <v>-</v>
      </c>
      <c r="K1816" t="str">
        <f>IF('IGM Paste'!J1817=0,"-",'IGM Paste'!J1817)</f>
        <v>-</v>
      </c>
      <c r="L1816">
        <f>'IGM Paste'!K1817</f>
        <v>0</v>
      </c>
      <c r="M1816" s="20" t="str">
        <f>IF('IGM Paste'!R1817=0,"Flat",'IGM Paste'!R1817)</f>
        <v>Flat</v>
      </c>
      <c r="N1816" s="177">
        <f>'IGM Paste'!AH1817</f>
        <v>0</v>
      </c>
      <c r="O1816" s="403">
        <f>'IGM Paste'!O1817</f>
        <v>0</v>
      </c>
      <c r="P1816">
        <f>'IGM Paste'!BC1817</f>
        <v>0</v>
      </c>
    </row>
    <row r="1817" spans="1:16" x14ac:dyDescent="0.3">
      <c r="A1817" s="334">
        <f>'IGM Paste'!A1818</f>
        <v>0</v>
      </c>
      <c r="B1817">
        <f>'IGM Paste'!Y1818</f>
        <v>0</v>
      </c>
      <c r="C1817">
        <f>'IGM Paste'!C1818</f>
        <v>0</v>
      </c>
      <c r="D1817" s="4">
        <f>'IGM Paste'!D1818</f>
        <v>0</v>
      </c>
      <c r="E1817">
        <f>'IGM Paste'!E1818</f>
        <v>0</v>
      </c>
      <c r="F1817">
        <f>'IGM Paste'!AL1818</f>
        <v>0</v>
      </c>
      <c r="G1817" s="763">
        <f>'IGM Paste'!AB1818</f>
        <v>0</v>
      </c>
      <c r="H1817" s="5">
        <f>'IGM Paste'!F1818</f>
        <v>0</v>
      </c>
      <c r="I1817" t="str">
        <f>IF('IGM Paste'!H1818=0,"-",'IGM Paste'!H1818)</f>
        <v>-</v>
      </c>
      <c r="J1817" t="str">
        <f>IF('IGM Paste'!I1818=0,"-",'IGM Paste'!I1818)</f>
        <v>-</v>
      </c>
      <c r="K1817" t="str">
        <f>IF('IGM Paste'!J1818=0,"-",'IGM Paste'!J1818)</f>
        <v>-</v>
      </c>
      <c r="L1817">
        <f>'IGM Paste'!K1818</f>
        <v>0</v>
      </c>
      <c r="M1817" s="20" t="str">
        <f>IF('IGM Paste'!R1818=0,"Flat",'IGM Paste'!R1818)</f>
        <v>Flat</v>
      </c>
      <c r="N1817" s="177">
        <f>'IGM Paste'!AH1818</f>
        <v>0</v>
      </c>
      <c r="O1817" s="403">
        <f>'IGM Paste'!O1818</f>
        <v>0</v>
      </c>
      <c r="P1817">
        <f>'IGM Paste'!BC1818</f>
        <v>0</v>
      </c>
    </row>
    <row r="1818" spans="1:16" x14ac:dyDescent="0.3">
      <c r="A1818" s="334">
        <f>'IGM Paste'!A1819</f>
        <v>0</v>
      </c>
      <c r="B1818">
        <f>'IGM Paste'!Y1819</f>
        <v>0</v>
      </c>
      <c r="C1818">
        <f>'IGM Paste'!C1819</f>
        <v>0</v>
      </c>
      <c r="D1818" s="4">
        <f>'IGM Paste'!D1819</f>
        <v>0</v>
      </c>
      <c r="E1818">
        <f>'IGM Paste'!E1819</f>
        <v>0</v>
      </c>
      <c r="F1818">
        <f>'IGM Paste'!AL1819</f>
        <v>0</v>
      </c>
      <c r="G1818" s="763">
        <f>'IGM Paste'!AB1819</f>
        <v>0</v>
      </c>
      <c r="H1818" s="5">
        <f>'IGM Paste'!F1819</f>
        <v>0</v>
      </c>
      <c r="I1818" t="str">
        <f>IF('IGM Paste'!H1819=0,"-",'IGM Paste'!H1819)</f>
        <v>-</v>
      </c>
      <c r="J1818" t="str">
        <f>IF('IGM Paste'!I1819=0,"-",'IGM Paste'!I1819)</f>
        <v>-</v>
      </c>
      <c r="K1818" t="str">
        <f>IF('IGM Paste'!J1819=0,"-",'IGM Paste'!J1819)</f>
        <v>-</v>
      </c>
      <c r="L1818">
        <f>'IGM Paste'!K1819</f>
        <v>0</v>
      </c>
      <c r="M1818" s="20" t="str">
        <f>IF('IGM Paste'!R1819=0,"Flat",'IGM Paste'!R1819)</f>
        <v>Flat</v>
      </c>
      <c r="N1818" s="177">
        <f>'IGM Paste'!AH1819</f>
        <v>0</v>
      </c>
      <c r="O1818" s="403">
        <f>'IGM Paste'!O1819</f>
        <v>0</v>
      </c>
      <c r="P1818">
        <f>'IGM Paste'!BC1819</f>
        <v>0</v>
      </c>
    </row>
    <row r="1819" spans="1:16" x14ac:dyDescent="0.3">
      <c r="A1819" s="334">
        <f>'IGM Paste'!A1820</f>
        <v>0</v>
      </c>
      <c r="B1819">
        <f>'IGM Paste'!Y1820</f>
        <v>0</v>
      </c>
      <c r="C1819">
        <f>'IGM Paste'!C1820</f>
        <v>0</v>
      </c>
      <c r="D1819" s="4">
        <f>'IGM Paste'!D1820</f>
        <v>0</v>
      </c>
      <c r="E1819">
        <f>'IGM Paste'!E1820</f>
        <v>0</v>
      </c>
      <c r="F1819">
        <f>'IGM Paste'!AL1820</f>
        <v>0</v>
      </c>
      <c r="G1819" s="763">
        <f>'IGM Paste'!AB1820</f>
        <v>0</v>
      </c>
      <c r="H1819" s="5">
        <f>'IGM Paste'!F1820</f>
        <v>0</v>
      </c>
      <c r="I1819" t="str">
        <f>IF('IGM Paste'!H1820=0,"-",'IGM Paste'!H1820)</f>
        <v>-</v>
      </c>
      <c r="J1819" t="str">
        <f>IF('IGM Paste'!I1820=0,"-",'IGM Paste'!I1820)</f>
        <v>-</v>
      </c>
      <c r="K1819" t="str">
        <f>IF('IGM Paste'!J1820=0,"-",'IGM Paste'!J1820)</f>
        <v>-</v>
      </c>
      <c r="L1819">
        <f>'IGM Paste'!K1820</f>
        <v>0</v>
      </c>
      <c r="M1819" s="20" t="str">
        <f>IF('IGM Paste'!R1820=0,"Flat",'IGM Paste'!R1820)</f>
        <v>Flat</v>
      </c>
      <c r="N1819" s="177">
        <f>'IGM Paste'!AH1820</f>
        <v>0</v>
      </c>
      <c r="O1819" s="403">
        <f>'IGM Paste'!O1820</f>
        <v>0</v>
      </c>
      <c r="P1819">
        <f>'IGM Paste'!BC1820</f>
        <v>0</v>
      </c>
    </row>
    <row r="1820" spans="1:16" x14ac:dyDescent="0.3">
      <c r="A1820" s="334">
        <f>'IGM Paste'!A1821</f>
        <v>0</v>
      </c>
      <c r="B1820">
        <f>'IGM Paste'!Y1821</f>
        <v>0</v>
      </c>
      <c r="C1820">
        <f>'IGM Paste'!C1821</f>
        <v>0</v>
      </c>
      <c r="D1820" s="4">
        <f>'IGM Paste'!D1821</f>
        <v>0</v>
      </c>
      <c r="E1820">
        <f>'IGM Paste'!E1821</f>
        <v>0</v>
      </c>
      <c r="F1820">
        <f>'IGM Paste'!AL1821</f>
        <v>0</v>
      </c>
      <c r="G1820" s="763">
        <f>'IGM Paste'!AB1821</f>
        <v>0</v>
      </c>
      <c r="H1820" s="5">
        <f>'IGM Paste'!F1821</f>
        <v>0</v>
      </c>
      <c r="I1820" t="str">
        <f>IF('IGM Paste'!H1821=0,"-",'IGM Paste'!H1821)</f>
        <v>-</v>
      </c>
      <c r="J1820" t="str">
        <f>IF('IGM Paste'!I1821=0,"-",'IGM Paste'!I1821)</f>
        <v>-</v>
      </c>
      <c r="K1820" t="str">
        <f>IF('IGM Paste'!J1821=0,"-",'IGM Paste'!J1821)</f>
        <v>-</v>
      </c>
      <c r="L1820">
        <f>'IGM Paste'!K1821</f>
        <v>0</v>
      </c>
      <c r="M1820" s="20" t="str">
        <f>IF('IGM Paste'!R1821=0,"Flat",'IGM Paste'!R1821)</f>
        <v>Flat</v>
      </c>
      <c r="N1820" s="177">
        <f>'IGM Paste'!AH1821</f>
        <v>0</v>
      </c>
      <c r="O1820" s="403">
        <f>'IGM Paste'!O1821</f>
        <v>0</v>
      </c>
      <c r="P1820">
        <f>'IGM Paste'!BC1821</f>
        <v>0</v>
      </c>
    </row>
    <row r="1821" spans="1:16" x14ac:dyDescent="0.3">
      <c r="A1821" s="334">
        <f>'IGM Paste'!A1822</f>
        <v>0</v>
      </c>
      <c r="B1821">
        <f>'IGM Paste'!Y1822</f>
        <v>0</v>
      </c>
      <c r="C1821">
        <f>'IGM Paste'!C1822</f>
        <v>0</v>
      </c>
      <c r="D1821" s="4">
        <f>'IGM Paste'!D1822</f>
        <v>0</v>
      </c>
      <c r="E1821">
        <f>'IGM Paste'!E1822</f>
        <v>0</v>
      </c>
      <c r="F1821">
        <f>'IGM Paste'!AL1822</f>
        <v>0</v>
      </c>
      <c r="G1821" s="763">
        <f>'IGM Paste'!AB1822</f>
        <v>0</v>
      </c>
      <c r="H1821" s="5">
        <f>'IGM Paste'!F1822</f>
        <v>0</v>
      </c>
      <c r="I1821" t="str">
        <f>IF('IGM Paste'!H1822=0,"-",'IGM Paste'!H1822)</f>
        <v>-</v>
      </c>
      <c r="J1821" t="str">
        <f>IF('IGM Paste'!I1822=0,"-",'IGM Paste'!I1822)</f>
        <v>-</v>
      </c>
      <c r="K1821" t="str">
        <f>IF('IGM Paste'!J1822=0,"-",'IGM Paste'!J1822)</f>
        <v>-</v>
      </c>
      <c r="L1821">
        <f>'IGM Paste'!K1822</f>
        <v>0</v>
      </c>
      <c r="M1821" s="20" t="str">
        <f>IF('IGM Paste'!R1822=0,"Flat",'IGM Paste'!R1822)</f>
        <v>Flat</v>
      </c>
      <c r="N1821" s="177">
        <f>'IGM Paste'!AH1822</f>
        <v>0</v>
      </c>
      <c r="O1821" s="403">
        <f>'IGM Paste'!O1822</f>
        <v>0</v>
      </c>
      <c r="P1821">
        <f>'IGM Paste'!BC1822</f>
        <v>0</v>
      </c>
    </row>
    <row r="1822" spans="1:16" x14ac:dyDescent="0.3">
      <c r="A1822" s="334">
        <f>'IGM Paste'!A1823</f>
        <v>0</v>
      </c>
      <c r="B1822">
        <f>'IGM Paste'!Y1823</f>
        <v>0</v>
      </c>
      <c r="C1822">
        <f>'IGM Paste'!C1823</f>
        <v>0</v>
      </c>
      <c r="D1822" s="4">
        <f>'IGM Paste'!D1823</f>
        <v>0</v>
      </c>
      <c r="E1822">
        <f>'IGM Paste'!E1823</f>
        <v>0</v>
      </c>
      <c r="F1822">
        <f>'IGM Paste'!AL1823</f>
        <v>0</v>
      </c>
      <c r="G1822" s="763">
        <f>'IGM Paste'!AB1823</f>
        <v>0</v>
      </c>
      <c r="H1822" s="5">
        <f>'IGM Paste'!F1823</f>
        <v>0</v>
      </c>
      <c r="I1822" t="str">
        <f>IF('IGM Paste'!H1823=0,"-",'IGM Paste'!H1823)</f>
        <v>-</v>
      </c>
      <c r="J1822" t="str">
        <f>IF('IGM Paste'!I1823=0,"-",'IGM Paste'!I1823)</f>
        <v>-</v>
      </c>
      <c r="K1822" t="str">
        <f>IF('IGM Paste'!J1823=0,"-",'IGM Paste'!J1823)</f>
        <v>-</v>
      </c>
      <c r="L1822">
        <f>'IGM Paste'!K1823</f>
        <v>0</v>
      </c>
      <c r="M1822" s="20" t="str">
        <f>IF('IGM Paste'!R1823=0,"Flat",'IGM Paste'!R1823)</f>
        <v>Flat</v>
      </c>
      <c r="N1822" s="177">
        <f>'IGM Paste'!AH1823</f>
        <v>0</v>
      </c>
      <c r="O1822" s="403">
        <f>'IGM Paste'!O1823</f>
        <v>0</v>
      </c>
      <c r="P1822">
        <f>'IGM Paste'!BC1823</f>
        <v>0</v>
      </c>
    </row>
    <row r="1823" spans="1:16" x14ac:dyDescent="0.3">
      <c r="A1823" s="334">
        <f>'IGM Paste'!A1824</f>
        <v>0</v>
      </c>
      <c r="B1823">
        <f>'IGM Paste'!Y1824</f>
        <v>0</v>
      </c>
      <c r="C1823">
        <f>'IGM Paste'!C1824</f>
        <v>0</v>
      </c>
      <c r="D1823" s="4">
        <f>'IGM Paste'!D1824</f>
        <v>0</v>
      </c>
      <c r="E1823">
        <f>'IGM Paste'!E1824</f>
        <v>0</v>
      </c>
      <c r="F1823">
        <f>'IGM Paste'!AL1824</f>
        <v>0</v>
      </c>
      <c r="G1823" s="763">
        <f>'IGM Paste'!AB1824</f>
        <v>0</v>
      </c>
      <c r="H1823" s="5">
        <f>'IGM Paste'!F1824</f>
        <v>0</v>
      </c>
      <c r="I1823" t="str">
        <f>IF('IGM Paste'!H1824=0,"-",'IGM Paste'!H1824)</f>
        <v>-</v>
      </c>
      <c r="J1823" t="str">
        <f>IF('IGM Paste'!I1824=0,"-",'IGM Paste'!I1824)</f>
        <v>-</v>
      </c>
      <c r="K1823" t="str">
        <f>IF('IGM Paste'!J1824=0,"-",'IGM Paste'!J1824)</f>
        <v>-</v>
      </c>
      <c r="L1823">
        <f>'IGM Paste'!K1824</f>
        <v>0</v>
      </c>
      <c r="M1823" s="20" t="str">
        <f>IF('IGM Paste'!R1824=0,"Flat",'IGM Paste'!R1824)</f>
        <v>Flat</v>
      </c>
      <c r="N1823" s="177">
        <f>'IGM Paste'!AH1824</f>
        <v>0</v>
      </c>
      <c r="O1823" s="403">
        <f>'IGM Paste'!O1824</f>
        <v>0</v>
      </c>
      <c r="P1823">
        <f>'IGM Paste'!BC1824</f>
        <v>0</v>
      </c>
    </row>
    <row r="1824" spans="1:16" x14ac:dyDescent="0.3">
      <c r="A1824" s="334">
        <f>'IGM Paste'!A1825</f>
        <v>0</v>
      </c>
      <c r="B1824">
        <f>'IGM Paste'!Y1825</f>
        <v>0</v>
      </c>
      <c r="C1824">
        <f>'IGM Paste'!C1825</f>
        <v>0</v>
      </c>
      <c r="D1824" s="4">
        <f>'IGM Paste'!D1825</f>
        <v>0</v>
      </c>
      <c r="E1824">
        <f>'IGM Paste'!E1825</f>
        <v>0</v>
      </c>
      <c r="F1824">
        <f>'IGM Paste'!AL1825</f>
        <v>0</v>
      </c>
      <c r="G1824" s="763">
        <f>'IGM Paste'!AB1825</f>
        <v>0</v>
      </c>
      <c r="H1824" s="5">
        <f>'IGM Paste'!F1825</f>
        <v>0</v>
      </c>
      <c r="I1824" t="str">
        <f>IF('IGM Paste'!H1825=0,"-",'IGM Paste'!H1825)</f>
        <v>-</v>
      </c>
      <c r="J1824" t="str">
        <f>IF('IGM Paste'!I1825=0,"-",'IGM Paste'!I1825)</f>
        <v>-</v>
      </c>
      <c r="K1824" t="str">
        <f>IF('IGM Paste'!J1825=0,"-",'IGM Paste'!J1825)</f>
        <v>-</v>
      </c>
      <c r="L1824">
        <f>'IGM Paste'!K1825</f>
        <v>0</v>
      </c>
      <c r="M1824" s="20" t="str">
        <f>IF('IGM Paste'!R1825=0,"Flat",'IGM Paste'!R1825)</f>
        <v>Flat</v>
      </c>
      <c r="N1824" s="177">
        <f>'IGM Paste'!AH1825</f>
        <v>0</v>
      </c>
      <c r="O1824" s="403">
        <f>'IGM Paste'!O1825</f>
        <v>0</v>
      </c>
      <c r="P1824">
        <f>'IGM Paste'!BC1825</f>
        <v>0</v>
      </c>
    </row>
    <row r="1825" spans="1:16" x14ac:dyDescent="0.3">
      <c r="A1825" s="334">
        <f>'IGM Paste'!A1826</f>
        <v>0</v>
      </c>
      <c r="B1825">
        <f>'IGM Paste'!Y1826</f>
        <v>0</v>
      </c>
      <c r="C1825">
        <f>'IGM Paste'!C1826</f>
        <v>0</v>
      </c>
      <c r="D1825" s="4">
        <f>'IGM Paste'!D1826</f>
        <v>0</v>
      </c>
      <c r="E1825">
        <f>'IGM Paste'!E1826</f>
        <v>0</v>
      </c>
      <c r="F1825">
        <f>'IGM Paste'!AL1826</f>
        <v>0</v>
      </c>
      <c r="G1825" s="763">
        <f>'IGM Paste'!AB1826</f>
        <v>0</v>
      </c>
      <c r="H1825" s="5">
        <f>'IGM Paste'!F1826</f>
        <v>0</v>
      </c>
      <c r="I1825" t="str">
        <f>IF('IGM Paste'!H1826=0,"-",'IGM Paste'!H1826)</f>
        <v>-</v>
      </c>
      <c r="J1825" t="str">
        <f>IF('IGM Paste'!I1826=0,"-",'IGM Paste'!I1826)</f>
        <v>-</v>
      </c>
      <c r="K1825" t="str">
        <f>IF('IGM Paste'!J1826=0,"-",'IGM Paste'!J1826)</f>
        <v>-</v>
      </c>
      <c r="L1825">
        <f>'IGM Paste'!K1826</f>
        <v>0</v>
      </c>
      <c r="M1825" s="20" t="str">
        <f>IF('IGM Paste'!R1826=0,"Flat",'IGM Paste'!R1826)</f>
        <v>Flat</v>
      </c>
      <c r="N1825" s="177">
        <f>'IGM Paste'!AH1826</f>
        <v>0</v>
      </c>
      <c r="O1825" s="403">
        <f>'IGM Paste'!O1826</f>
        <v>0</v>
      </c>
      <c r="P1825">
        <f>'IGM Paste'!BC1826</f>
        <v>0</v>
      </c>
    </row>
    <row r="1826" spans="1:16" x14ac:dyDescent="0.3">
      <c r="A1826" s="334">
        <f>'IGM Paste'!A1827</f>
        <v>0</v>
      </c>
      <c r="B1826">
        <f>'IGM Paste'!Y1827</f>
        <v>0</v>
      </c>
      <c r="C1826">
        <f>'IGM Paste'!C1827</f>
        <v>0</v>
      </c>
      <c r="D1826" s="4">
        <f>'IGM Paste'!D1827</f>
        <v>0</v>
      </c>
      <c r="E1826">
        <f>'IGM Paste'!E1827</f>
        <v>0</v>
      </c>
      <c r="F1826">
        <f>'IGM Paste'!AL1827</f>
        <v>0</v>
      </c>
      <c r="G1826" s="763">
        <f>'IGM Paste'!AB1827</f>
        <v>0</v>
      </c>
      <c r="H1826" s="5">
        <f>'IGM Paste'!F1827</f>
        <v>0</v>
      </c>
      <c r="I1826" t="str">
        <f>IF('IGM Paste'!H1827=0,"-",'IGM Paste'!H1827)</f>
        <v>-</v>
      </c>
      <c r="J1826" t="str">
        <f>IF('IGM Paste'!I1827=0,"-",'IGM Paste'!I1827)</f>
        <v>-</v>
      </c>
      <c r="K1826" t="str">
        <f>IF('IGM Paste'!J1827=0,"-",'IGM Paste'!J1827)</f>
        <v>-</v>
      </c>
      <c r="L1826">
        <f>'IGM Paste'!K1827</f>
        <v>0</v>
      </c>
      <c r="M1826" s="20" t="str">
        <f>IF('IGM Paste'!R1827=0,"Flat",'IGM Paste'!R1827)</f>
        <v>Flat</v>
      </c>
      <c r="N1826" s="177">
        <f>'IGM Paste'!AH1827</f>
        <v>0</v>
      </c>
      <c r="O1826" s="403">
        <f>'IGM Paste'!O1827</f>
        <v>0</v>
      </c>
      <c r="P1826">
        <f>'IGM Paste'!BC1827</f>
        <v>0</v>
      </c>
    </row>
    <row r="1827" spans="1:16" x14ac:dyDescent="0.3">
      <c r="A1827" s="334">
        <f>'IGM Paste'!A1828</f>
        <v>0</v>
      </c>
      <c r="B1827">
        <f>'IGM Paste'!Y1828</f>
        <v>0</v>
      </c>
      <c r="C1827">
        <f>'IGM Paste'!C1828</f>
        <v>0</v>
      </c>
      <c r="D1827" s="4">
        <f>'IGM Paste'!D1828</f>
        <v>0</v>
      </c>
      <c r="E1827">
        <f>'IGM Paste'!E1828</f>
        <v>0</v>
      </c>
      <c r="F1827">
        <f>'IGM Paste'!AL1828</f>
        <v>0</v>
      </c>
      <c r="G1827" s="763">
        <f>'IGM Paste'!AB1828</f>
        <v>0</v>
      </c>
      <c r="H1827" s="5">
        <f>'IGM Paste'!F1828</f>
        <v>0</v>
      </c>
      <c r="I1827" t="str">
        <f>IF('IGM Paste'!H1828=0,"-",'IGM Paste'!H1828)</f>
        <v>-</v>
      </c>
      <c r="J1827" t="str">
        <f>IF('IGM Paste'!I1828=0,"-",'IGM Paste'!I1828)</f>
        <v>-</v>
      </c>
      <c r="K1827" t="str">
        <f>IF('IGM Paste'!J1828=0,"-",'IGM Paste'!J1828)</f>
        <v>-</v>
      </c>
      <c r="L1827">
        <f>'IGM Paste'!K1828</f>
        <v>0</v>
      </c>
      <c r="M1827" s="20" t="str">
        <f>IF('IGM Paste'!R1828=0,"Flat",'IGM Paste'!R1828)</f>
        <v>Flat</v>
      </c>
      <c r="N1827" s="177">
        <f>'IGM Paste'!AH1828</f>
        <v>0</v>
      </c>
      <c r="O1827" s="403">
        <f>'IGM Paste'!O1828</f>
        <v>0</v>
      </c>
      <c r="P1827">
        <f>'IGM Paste'!BC1828</f>
        <v>0</v>
      </c>
    </row>
    <row r="1828" spans="1:16" x14ac:dyDescent="0.3">
      <c r="A1828" s="334">
        <f>'IGM Paste'!A1829</f>
        <v>0</v>
      </c>
      <c r="B1828">
        <f>'IGM Paste'!Y1829</f>
        <v>0</v>
      </c>
      <c r="C1828">
        <f>'IGM Paste'!C1829</f>
        <v>0</v>
      </c>
      <c r="D1828" s="4">
        <f>'IGM Paste'!D1829</f>
        <v>0</v>
      </c>
      <c r="E1828">
        <f>'IGM Paste'!E1829</f>
        <v>0</v>
      </c>
      <c r="F1828">
        <f>'IGM Paste'!AL1829</f>
        <v>0</v>
      </c>
      <c r="G1828" s="763">
        <f>'IGM Paste'!AB1829</f>
        <v>0</v>
      </c>
      <c r="H1828" s="5">
        <f>'IGM Paste'!F1829</f>
        <v>0</v>
      </c>
      <c r="I1828" t="str">
        <f>IF('IGM Paste'!H1829=0,"-",'IGM Paste'!H1829)</f>
        <v>-</v>
      </c>
      <c r="J1828" t="str">
        <f>IF('IGM Paste'!I1829=0,"-",'IGM Paste'!I1829)</f>
        <v>-</v>
      </c>
      <c r="K1828" t="str">
        <f>IF('IGM Paste'!J1829=0,"-",'IGM Paste'!J1829)</f>
        <v>-</v>
      </c>
      <c r="L1828">
        <f>'IGM Paste'!K1829</f>
        <v>0</v>
      </c>
      <c r="M1828" s="20" t="str">
        <f>IF('IGM Paste'!R1829=0,"Flat",'IGM Paste'!R1829)</f>
        <v>Flat</v>
      </c>
      <c r="N1828" s="177">
        <f>'IGM Paste'!AH1829</f>
        <v>0</v>
      </c>
      <c r="O1828" s="403">
        <f>'IGM Paste'!O1829</f>
        <v>0</v>
      </c>
      <c r="P1828">
        <f>'IGM Paste'!BC1829</f>
        <v>0</v>
      </c>
    </row>
    <row r="1829" spans="1:16" x14ac:dyDescent="0.3">
      <c r="A1829" s="334">
        <f>'IGM Paste'!A1830</f>
        <v>0</v>
      </c>
      <c r="B1829">
        <f>'IGM Paste'!Y1830</f>
        <v>0</v>
      </c>
      <c r="C1829">
        <f>'IGM Paste'!C1830</f>
        <v>0</v>
      </c>
      <c r="D1829" s="4">
        <f>'IGM Paste'!D1830</f>
        <v>0</v>
      </c>
      <c r="E1829">
        <f>'IGM Paste'!E1830</f>
        <v>0</v>
      </c>
      <c r="F1829">
        <f>'IGM Paste'!AL1830</f>
        <v>0</v>
      </c>
      <c r="G1829" s="763">
        <f>'IGM Paste'!AB1830</f>
        <v>0</v>
      </c>
      <c r="H1829" s="5">
        <f>'IGM Paste'!F1830</f>
        <v>0</v>
      </c>
      <c r="I1829" t="str">
        <f>IF('IGM Paste'!H1830=0,"-",'IGM Paste'!H1830)</f>
        <v>-</v>
      </c>
      <c r="J1829" t="str">
        <f>IF('IGM Paste'!I1830=0,"-",'IGM Paste'!I1830)</f>
        <v>-</v>
      </c>
      <c r="K1829" t="str">
        <f>IF('IGM Paste'!J1830=0,"-",'IGM Paste'!J1830)</f>
        <v>-</v>
      </c>
      <c r="L1829">
        <f>'IGM Paste'!K1830</f>
        <v>0</v>
      </c>
      <c r="M1829" s="20" t="str">
        <f>IF('IGM Paste'!R1830=0,"Flat",'IGM Paste'!R1830)</f>
        <v>Flat</v>
      </c>
      <c r="N1829" s="177">
        <f>'IGM Paste'!AH1830</f>
        <v>0</v>
      </c>
      <c r="O1829" s="403">
        <f>'IGM Paste'!O1830</f>
        <v>0</v>
      </c>
      <c r="P1829">
        <f>'IGM Paste'!BC1830</f>
        <v>0</v>
      </c>
    </row>
    <row r="1830" spans="1:16" x14ac:dyDescent="0.3">
      <c r="A1830" s="334">
        <f>'IGM Paste'!A1831</f>
        <v>0</v>
      </c>
      <c r="B1830">
        <f>'IGM Paste'!Y1831</f>
        <v>0</v>
      </c>
      <c r="C1830">
        <f>'IGM Paste'!C1831</f>
        <v>0</v>
      </c>
      <c r="D1830" s="4">
        <f>'IGM Paste'!D1831</f>
        <v>0</v>
      </c>
      <c r="E1830">
        <f>'IGM Paste'!E1831</f>
        <v>0</v>
      </c>
      <c r="F1830">
        <f>'IGM Paste'!AL1831</f>
        <v>0</v>
      </c>
      <c r="G1830" s="763">
        <f>'IGM Paste'!AB1831</f>
        <v>0</v>
      </c>
      <c r="H1830" s="5">
        <f>'IGM Paste'!F1831</f>
        <v>0</v>
      </c>
      <c r="I1830" t="str">
        <f>IF('IGM Paste'!H1831=0,"-",'IGM Paste'!H1831)</f>
        <v>-</v>
      </c>
      <c r="J1830" t="str">
        <f>IF('IGM Paste'!I1831=0,"-",'IGM Paste'!I1831)</f>
        <v>-</v>
      </c>
      <c r="K1830" t="str">
        <f>IF('IGM Paste'!J1831=0,"-",'IGM Paste'!J1831)</f>
        <v>-</v>
      </c>
      <c r="L1830">
        <f>'IGM Paste'!K1831</f>
        <v>0</v>
      </c>
      <c r="M1830" s="20" t="str">
        <f>IF('IGM Paste'!R1831=0,"Flat",'IGM Paste'!R1831)</f>
        <v>Flat</v>
      </c>
      <c r="N1830" s="177">
        <f>'IGM Paste'!AH1831</f>
        <v>0</v>
      </c>
      <c r="O1830" s="403">
        <f>'IGM Paste'!O1831</f>
        <v>0</v>
      </c>
      <c r="P1830">
        <f>'IGM Paste'!BC1831</f>
        <v>0</v>
      </c>
    </row>
    <row r="1831" spans="1:16" x14ac:dyDescent="0.3">
      <c r="A1831" s="334">
        <f>'IGM Paste'!A1832</f>
        <v>0</v>
      </c>
      <c r="B1831">
        <f>'IGM Paste'!Y1832</f>
        <v>0</v>
      </c>
      <c r="C1831">
        <f>'IGM Paste'!C1832</f>
        <v>0</v>
      </c>
      <c r="D1831" s="4">
        <f>'IGM Paste'!D1832</f>
        <v>0</v>
      </c>
      <c r="E1831">
        <f>'IGM Paste'!E1832</f>
        <v>0</v>
      </c>
      <c r="F1831">
        <f>'IGM Paste'!AL1832</f>
        <v>0</v>
      </c>
      <c r="G1831" s="763">
        <f>'IGM Paste'!AB1832</f>
        <v>0</v>
      </c>
      <c r="H1831" s="5">
        <f>'IGM Paste'!F1832</f>
        <v>0</v>
      </c>
      <c r="I1831" t="str">
        <f>IF('IGM Paste'!H1832=0,"-",'IGM Paste'!H1832)</f>
        <v>-</v>
      </c>
      <c r="J1831" t="str">
        <f>IF('IGM Paste'!I1832=0,"-",'IGM Paste'!I1832)</f>
        <v>-</v>
      </c>
      <c r="K1831" t="str">
        <f>IF('IGM Paste'!J1832=0,"-",'IGM Paste'!J1832)</f>
        <v>-</v>
      </c>
      <c r="L1831">
        <f>'IGM Paste'!K1832</f>
        <v>0</v>
      </c>
      <c r="M1831" s="20" t="str">
        <f>IF('IGM Paste'!R1832=0,"Flat",'IGM Paste'!R1832)</f>
        <v>Flat</v>
      </c>
      <c r="N1831" s="177">
        <f>'IGM Paste'!AH1832</f>
        <v>0</v>
      </c>
      <c r="O1831" s="403">
        <f>'IGM Paste'!O1832</f>
        <v>0</v>
      </c>
      <c r="P1831">
        <f>'IGM Paste'!BC1832</f>
        <v>0</v>
      </c>
    </row>
    <row r="1832" spans="1:16" x14ac:dyDescent="0.3">
      <c r="A1832" s="334">
        <f>'IGM Paste'!A1833</f>
        <v>0</v>
      </c>
      <c r="B1832">
        <f>'IGM Paste'!Y1833</f>
        <v>0</v>
      </c>
      <c r="C1832">
        <f>'IGM Paste'!C1833</f>
        <v>0</v>
      </c>
      <c r="D1832" s="4">
        <f>'IGM Paste'!D1833</f>
        <v>0</v>
      </c>
      <c r="E1832">
        <f>'IGM Paste'!E1833</f>
        <v>0</v>
      </c>
      <c r="F1832">
        <f>'IGM Paste'!AL1833</f>
        <v>0</v>
      </c>
      <c r="G1832" s="763">
        <f>'IGM Paste'!AB1833</f>
        <v>0</v>
      </c>
      <c r="H1832" s="5">
        <f>'IGM Paste'!F1833</f>
        <v>0</v>
      </c>
      <c r="I1832" t="str">
        <f>IF('IGM Paste'!H1833=0,"-",'IGM Paste'!H1833)</f>
        <v>-</v>
      </c>
      <c r="J1832" t="str">
        <f>IF('IGM Paste'!I1833=0,"-",'IGM Paste'!I1833)</f>
        <v>-</v>
      </c>
      <c r="K1832" t="str">
        <f>IF('IGM Paste'!J1833=0,"-",'IGM Paste'!J1833)</f>
        <v>-</v>
      </c>
      <c r="L1832">
        <f>'IGM Paste'!K1833</f>
        <v>0</v>
      </c>
      <c r="M1832" s="20" t="str">
        <f>IF('IGM Paste'!R1833=0,"Flat",'IGM Paste'!R1833)</f>
        <v>Flat</v>
      </c>
      <c r="N1832" s="177">
        <f>'IGM Paste'!AH1833</f>
        <v>0</v>
      </c>
      <c r="O1832" s="403">
        <f>'IGM Paste'!O1833</f>
        <v>0</v>
      </c>
      <c r="P1832">
        <f>'IGM Paste'!BC1833</f>
        <v>0</v>
      </c>
    </row>
    <row r="1833" spans="1:16" x14ac:dyDescent="0.3">
      <c r="A1833" s="334">
        <f>'IGM Paste'!A1834</f>
        <v>0</v>
      </c>
      <c r="B1833">
        <f>'IGM Paste'!Y1834</f>
        <v>0</v>
      </c>
      <c r="C1833">
        <f>'IGM Paste'!C1834</f>
        <v>0</v>
      </c>
      <c r="D1833" s="4">
        <f>'IGM Paste'!D1834</f>
        <v>0</v>
      </c>
      <c r="E1833">
        <f>'IGM Paste'!E1834</f>
        <v>0</v>
      </c>
      <c r="F1833">
        <f>'IGM Paste'!AL1834</f>
        <v>0</v>
      </c>
      <c r="G1833" s="763">
        <f>'IGM Paste'!AB1834</f>
        <v>0</v>
      </c>
      <c r="H1833" s="5">
        <f>'IGM Paste'!F1834</f>
        <v>0</v>
      </c>
      <c r="I1833" t="str">
        <f>IF('IGM Paste'!H1834=0,"-",'IGM Paste'!H1834)</f>
        <v>-</v>
      </c>
      <c r="J1833" t="str">
        <f>IF('IGM Paste'!I1834=0,"-",'IGM Paste'!I1834)</f>
        <v>-</v>
      </c>
      <c r="K1833" t="str">
        <f>IF('IGM Paste'!J1834=0,"-",'IGM Paste'!J1834)</f>
        <v>-</v>
      </c>
      <c r="L1833">
        <f>'IGM Paste'!K1834</f>
        <v>0</v>
      </c>
      <c r="M1833" s="20" t="str">
        <f>IF('IGM Paste'!R1834=0,"Flat",'IGM Paste'!R1834)</f>
        <v>Flat</v>
      </c>
      <c r="N1833" s="177">
        <f>'IGM Paste'!AH1834</f>
        <v>0</v>
      </c>
      <c r="O1833" s="403">
        <f>'IGM Paste'!O1834</f>
        <v>0</v>
      </c>
      <c r="P1833">
        <f>'IGM Paste'!BC1834</f>
        <v>0</v>
      </c>
    </row>
    <row r="1834" spans="1:16" x14ac:dyDescent="0.3">
      <c r="A1834" s="334">
        <f>'IGM Paste'!A1835</f>
        <v>0</v>
      </c>
      <c r="B1834">
        <f>'IGM Paste'!Y1835</f>
        <v>0</v>
      </c>
      <c r="C1834">
        <f>'IGM Paste'!C1835</f>
        <v>0</v>
      </c>
      <c r="D1834" s="4">
        <f>'IGM Paste'!D1835</f>
        <v>0</v>
      </c>
      <c r="E1834">
        <f>'IGM Paste'!E1835</f>
        <v>0</v>
      </c>
      <c r="F1834">
        <f>'IGM Paste'!AL1835</f>
        <v>0</v>
      </c>
      <c r="G1834" s="763">
        <f>'IGM Paste'!AB1835</f>
        <v>0</v>
      </c>
      <c r="H1834" s="5">
        <f>'IGM Paste'!F1835</f>
        <v>0</v>
      </c>
      <c r="I1834" t="str">
        <f>IF('IGM Paste'!H1835=0,"-",'IGM Paste'!H1835)</f>
        <v>-</v>
      </c>
      <c r="J1834" t="str">
        <f>IF('IGM Paste'!I1835=0,"-",'IGM Paste'!I1835)</f>
        <v>-</v>
      </c>
      <c r="K1834" t="str">
        <f>IF('IGM Paste'!J1835=0,"-",'IGM Paste'!J1835)</f>
        <v>-</v>
      </c>
      <c r="L1834">
        <f>'IGM Paste'!K1835</f>
        <v>0</v>
      </c>
      <c r="M1834" s="20" t="str">
        <f>IF('IGM Paste'!R1835=0,"Flat",'IGM Paste'!R1835)</f>
        <v>Flat</v>
      </c>
      <c r="N1834" s="177">
        <f>'IGM Paste'!AH1835</f>
        <v>0</v>
      </c>
      <c r="O1834" s="403">
        <f>'IGM Paste'!O1835</f>
        <v>0</v>
      </c>
      <c r="P1834">
        <f>'IGM Paste'!BC1835</f>
        <v>0</v>
      </c>
    </row>
    <row r="1835" spans="1:16" x14ac:dyDescent="0.3">
      <c r="A1835" s="334">
        <f>'IGM Paste'!A1836</f>
        <v>0</v>
      </c>
      <c r="B1835">
        <f>'IGM Paste'!Y1836</f>
        <v>0</v>
      </c>
      <c r="C1835">
        <f>'IGM Paste'!C1836</f>
        <v>0</v>
      </c>
      <c r="D1835" s="4">
        <f>'IGM Paste'!D1836</f>
        <v>0</v>
      </c>
      <c r="E1835">
        <f>'IGM Paste'!E1836</f>
        <v>0</v>
      </c>
      <c r="F1835">
        <f>'IGM Paste'!AL1836</f>
        <v>0</v>
      </c>
      <c r="G1835" s="763">
        <f>'IGM Paste'!AB1836</f>
        <v>0</v>
      </c>
      <c r="H1835" s="5">
        <f>'IGM Paste'!F1836</f>
        <v>0</v>
      </c>
      <c r="I1835" t="str">
        <f>IF('IGM Paste'!H1836=0,"-",'IGM Paste'!H1836)</f>
        <v>-</v>
      </c>
      <c r="J1835" t="str">
        <f>IF('IGM Paste'!I1836=0,"-",'IGM Paste'!I1836)</f>
        <v>-</v>
      </c>
      <c r="K1835" t="str">
        <f>IF('IGM Paste'!J1836=0,"-",'IGM Paste'!J1836)</f>
        <v>-</v>
      </c>
      <c r="L1835">
        <f>'IGM Paste'!K1836</f>
        <v>0</v>
      </c>
      <c r="M1835" s="20" t="str">
        <f>IF('IGM Paste'!R1836=0,"Flat",'IGM Paste'!R1836)</f>
        <v>Flat</v>
      </c>
      <c r="N1835" s="177">
        <f>'IGM Paste'!AH1836</f>
        <v>0</v>
      </c>
      <c r="O1835" s="403">
        <f>'IGM Paste'!O1836</f>
        <v>0</v>
      </c>
      <c r="P1835">
        <f>'IGM Paste'!BC1836</f>
        <v>0</v>
      </c>
    </row>
    <row r="1836" spans="1:16" x14ac:dyDescent="0.3">
      <c r="A1836" s="334">
        <f>'IGM Paste'!A1837</f>
        <v>0</v>
      </c>
      <c r="B1836">
        <f>'IGM Paste'!Y1837</f>
        <v>0</v>
      </c>
      <c r="C1836">
        <f>'IGM Paste'!C1837</f>
        <v>0</v>
      </c>
      <c r="D1836" s="4">
        <f>'IGM Paste'!D1837</f>
        <v>0</v>
      </c>
      <c r="E1836">
        <f>'IGM Paste'!E1837</f>
        <v>0</v>
      </c>
      <c r="F1836">
        <f>'IGM Paste'!AL1837</f>
        <v>0</v>
      </c>
      <c r="G1836" s="763">
        <f>'IGM Paste'!AB1837</f>
        <v>0</v>
      </c>
      <c r="H1836" s="5">
        <f>'IGM Paste'!F1837</f>
        <v>0</v>
      </c>
      <c r="I1836" t="str">
        <f>IF('IGM Paste'!H1837=0,"-",'IGM Paste'!H1837)</f>
        <v>-</v>
      </c>
      <c r="J1836" t="str">
        <f>IF('IGM Paste'!I1837=0,"-",'IGM Paste'!I1837)</f>
        <v>-</v>
      </c>
      <c r="K1836" t="str">
        <f>IF('IGM Paste'!J1837=0,"-",'IGM Paste'!J1837)</f>
        <v>-</v>
      </c>
      <c r="L1836">
        <f>'IGM Paste'!K1837</f>
        <v>0</v>
      </c>
      <c r="M1836" s="20" t="str">
        <f>IF('IGM Paste'!R1837=0,"Flat",'IGM Paste'!R1837)</f>
        <v>Flat</v>
      </c>
      <c r="N1836" s="177">
        <f>'IGM Paste'!AH1837</f>
        <v>0</v>
      </c>
      <c r="O1836" s="403">
        <f>'IGM Paste'!O1837</f>
        <v>0</v>
      </c>
      <c r="P1836">
        <f>'IGM Paste'!BC1837</f>
        <v>0</v>
      </c>
    </row>
    <row r="1837" spans="1:16" x14ac:dyDescent="0.3">
      <c r="A1837" s="334">
        <f>'IGM Paste'!A1838</f>
        <v>0</v>
      </c>
      <c r="B1837">
        <f>'IGM Paste'!Y1838</f>
        <v>0</v>
      </c>
      <c r="C1837">
        <f>'IGM Paste'!C1838</f>
        <v>0</v>
      </c>
      <c r="D1837" s="4">
        <f>'IGM Paste'!D1838</f>
        <v>0</v>
      </c>
      <c r="E1837">
        <f>'IGM Paste'!E1838</f>
        <v>0</v>
      </c>
      <c r="F1837">
        <f>'IGM Paste'!AL1838</f>
        <v>0</v>
      </c>
      <c r="G1837" s="763">
        <f>'IGM Paste'!AB1838</f>
        <v>0</v>
      </c>
      <c r="H1837" s="5">
        <f>'IGM Paste'!F1838</f>
        <v>0</v>
      </c>
      <c r="I1837" t="str">
        <f>IF('IGM Paste'!H1838=0,"-",'IGM Paste'!H1838)</f>
        <v>-</v>
      </c>
      <c r="J1837" t="str">
        <f>IF('IGM Paste'!I1838=0,"-",'IGM Paste'!I1838)</f>
        <v>-</v>
      </c>
      <c r="K1837" t="str">
        <f>IF('IGM Paste'!J1838=0,"-",'IGM Paste'!J1838)</f>
        <v>-</v>
      </c>
      <c r="L1837">
        <f>'IGM Paste'!K1838</f>
        <v>0</v>
      </c>
      <c r="M1837" s="20" t="str">
        <f>IF('IGM Paste'!R1838=0,"Flat",'IGM Paste'!R1838)</f>
        <v>Flat</v>
      </c>
      <c r="N1837" s="177">
        <f>'IGM Paste'!AH1838</f>
        <v>0</v>
      </c>
      <c r="O1837" s="403">
        <f>'IGM Paste'!O1838</f>
        <v>0</v>
      </c>
      <c r="P1837">
        <f>'IGM Paste'!BC1838</f>
        <v>0</v>
      </c>
    </row>
    <row r="1838" spans="1:16" x14ac:dyDescent="0.3">
      <c r="A1838" s="334">
        <f>'IGM Paste'!A1839</f>
        <v>0</v>
      </c>
      <c r="B1838">
        <f>'IGM Paste'!Y1839</f>
        <v>0</v>
      </c>
      <c r="C1838">
        <f>'IGM Paste'!C1839</f>
        <v>0</v>
      </c>
      <c r="D1838" s="4">
        <f>'IGM Paste'!D1839</f>
        <v>0</v>
      </c>
      <c r="E1838">
        <f>'IGM Paste'!E1839</f>
        <v>0</v>
      </c>
      <c r="F1838">
        <f>'IGM Paste'!AL1839</f>
        <v>0</v>
      </c>
      <c r="G1838" s="763">
        <f>'IGM Paste'!AB1839</f>
        <v>0</v>
      </c>
      <c r="H1838" s="5">
        <f>'IGM Paste'!F1839</f>
        <v>0</v>
      </c>
      <c r="I1838" t="str">
        <f>IF('IGM Paste'!H1839=0,"-",'IGM Paste'!H1839)</f>
        <v>-</v>
      </c>
      <c r="J1838" t="str">
        <f>IF('IGM Paste'!I1839=0,"-",'IGM Paste'!I1839)</f>
        <v>-</v>
      </c>
      <c r="K1838" t="str">
        <f>IF('IGM Paste'!J1839=0,"-",'IGM Paste'!J1839)</f>
        <v>-</v>
      </c>
      <c r="L1838">
        <f>'IGM Paste'!K1839</f>
        <v>0</v>
      </c>
      <c r="M1838" s="20" t="str">
        <f>IF('IGM Paste'!R1839=0,"Flat",'IGM Paste'!R1839)</f>
        <v>Flat</v>
      </c>
      <c r="N1838" s="177">
        <f>'IGM Paste'!AH1839</f>
        <v>0</v>
      </c>
      <c r="O1838" s="403">
        <f>'IGM Paste'!O1839</f>
        <v>0</v>
      </c>
      <c r="P1838">
        <f>'IGM Paste'!BC1839</f>
        <v>0</v>
      </c>
    </row>
    <row r="1839" spans="1:16" x14ac:dyDescent="0.3">
      <c r="A1839" s="334">
        <f>'IGM Paste'!A1840</f>
        <v>0</v>
      </c>
      <c r="B1839">
        <f>'IGM Paste'!Y1840</f>
        <v>0</v>
      </c>
      <c r="C1839">
        <f>'IGM Paste'!C1840</f>
        <v>0</v>
      </c>
      <c r="D1839" s="4">
        <f>'IGM Paste'!D1840</f>
        <v>0</v>
      </c>
      <c r="E1839">
        <f>'IGM Paste'!E1840</f>
        <v>0</v>
      </c>
      <c r="F1839">
        <f>'IGM Paste'!AL1840</f>
        <v>0</v>
      </c>
      <c r="G1839" s="763">
        <f>'IGM Paste'!AB1840</f>
        <v>0</v>
      </c>
      <c r="H1839" s="5">
        <f>'IGM Paste'!F1840</f>
        <v>0</v>
      </c>
      <c r="I1839" t="str">
        <f>IF('IGM Paste'!H1840=0,"-",'IGM Paste'!H1840)</f>
        <v>-</v>
      </c>
      <c r="J1839" t="str">
        <f>IF('IGM Paste'!I1840=0,"-",'IGM Paste'!I1840)</f>
        <v>-</v>
      </c>
      <c r="K1839" t="str">
        <f>IF('IGM Paste'!J1840=0,"-",'IGM Paste'!J1840)</f>
        <v>-</v>
      </c>
      <c r="L1839">
        <f>'IGM Paste'!K1840</f>
        <v>0</v>
      </c>
      <c r="M1839" s="20" t="str">
        <f>IF('IGM Paste'!R1840=0,"Flat",'IGM Paste'!R1840)</f>
        <v>Flat</v>
      </c>
      <c r="N1839" s="177">
        <f>'IGM Paste'!AH1840</f>
        <v>0</v>
      </c>
      <c r="O1839" s="403">
        <f>'IGM Paste'!O1840</f>
        <v>0</v>
      </c>
      <c r="P1839">
        <f>'IGM Paste'!BC1840</f>
        <v>0</v>
      </c>
    </row>
    <row r="1840" spans="1:16" x14ac:dyDescent="0.3">
      <c r="A1840" s="334">
        <f>'IGM Paste'!A1841</f>
        <v>0</v>
      </c>
      <c r="B1840">
        <f>'IGM Paste'!Y1841</f>
        <v>0</v>
      </c>
      <c r="C1840">
        <f>'IGM Paste'!C1841</f>
        <v>0</v>
      </c>
      <c r="D1840" s="4">
        <f>'IGM Paste'!D1841</f>
        <v>0</v>
      </c>
      <c r="E1840">
        <f>'IGM Paste'!E1841</f>
        <v>0</v>
      </c>
      <c r="F1840">
        <f>'IGM Paste'!AL1841</f>
        <v>0</v>
      </c>
      <c r="G1840" s="763">
        <f>'IGM Paste'!AB1841</f>
        <v>0</v>
      </c>
      <c r="H1840" s="5">
        <f>'IGM Paste'!F1841</f>
        <v>0</v>
      </c>
      <c r="I1840" t="str">
        <f>IF('IGM Paste'!H1841=0,"-",'IGM Paste'!H1841)</f>
        <v>-</v>
      </c>
      <c r="J1840" t="str">
        <f>IF('IGM Paste'!I1841=0,"-",'IGM Paste'!I1841)</f>
        <v>-</v>
      </c>
      <c r="K1840" t="str">
        <f>IF('IGM Paste'!J1841=0,"-",'IGM Paste'!J1841)</f>
        <v>-</v>
      </c>
      <c r="L1840">
        <f>'IGM Paste'!K1841</f>
        <v>0</v>
      </c>
      <c r="M1840" s="20" t="str">
        <f>IF('IGM Paste'!R1841=0,"Flat",'IGM Paste'!R1841)</f>
        <v>Flat</v>
      </c>
      <c r="N1840" s="177">
        <f>'IGM Paste'!AH1841</f>
        <v>0</v>
      </c>
      <c r="O1840" s="403">
        <f>'IGM Paste'!O1841</f>
        <v>0</v>
      </c>
      <c r="P1840">
        <f>'IGM Paste'!BC1841</f>
        <v>0</v>
      </c>
    </row>
    <row r="1841" spans="1:16" x14ac:dyDescent="0.3">
      <c r="A1841" s="334">
        <f>'IGM Paste'!A1842</f>
        <v>0</v>
      </c>
      <c r="B1841">
        <f>'IGM Paste'!Y1842</f>
        <v>0</v>
      </c>
      <c r="C1841">
        <f>'IGM Paste'!C1842</f>
        <v>0</v>
      </c>
      <c r="D1841" s="4">
        <f>'IGM Paste'!D1842</f>
        <v>0</v>
      </c>
      <c r="E1841">
        <f>'IGM Paste'!E1842</f>
        <v>0</v>
      </c>
      <c r="F1841">
        <f>'IGM Paste'!AL1842</f>
        <v>0</v>
      </c>
      <c r="G1841" s="763">
        <f>'IGM Paste'!AB1842</f>
        <v>0</v>
      </c>
      <c r="H1841" s="5">
        <f>'IGM Paste'!F1842</f>
        <v>0</v>
      </c>
      <c r="I1841" t="str">
        <f>IF('IGM Paste'!H1842=0,"-",'IGM Paste'!H1842)</f>
        <v>-</v>
      </c>
      <c r="J1841" t="str">
        <f>IF('IGM Paste'!I1842=0,"-",'IGM Paste'!I1842)</f>
        <v>-</v>
      </c>
      <c r="K1841" t="str">
        <f>IF('IGM Paste'!J1842=0,"-",'IGM Paste'!J1842)</f>
        <v>-</v>
      </c>
      <c r="L1841">
        <f>'IGM Paste'!K1842</f>
        <v>0</v>
      </c>
      <c r="M1841" s="20" t="str">
        <f>IF('IGM Paste'!R1842=0,"Flat",'IGM Paste'!R1842)</f>
        <v>Flat</v>
      </c>
      <c r="N1841" s="177">
        <f>'IGM Paste'!AH1842</f>
        <v>0</v>
      </c>
      <c r="O1841" s="403">
        <f>'IGM Paste'!O1842</f>
        <v>0</v>
      </c>
      <c r="P1841">
        <f>'IGM Paste'!BC1842</f>
        <v>0</v>
      </c>
    </row>
    <row r="1842" spans="1:16" x14ac:dyDescent="0.3">
      <c r="A1842" s="334">
        <f>'IGM Paste'!A1843</f>
        <v>0</v>
      </c>
      <c r="B1842">
        <f>'IGM Paste'!Y1843</f>
        <v>0</v>
      </c>
      <c r="C1842">
        <f>'IGM Paste'!C1843</f>
        <v>0</v>
      </c>
      <c r="D1842" s="4">
        <f>'IGM Paste'!D1843</f>
        <v>0</v>
      </c>
      <c r="E1842">
        <f>'IGM Paste'!E1843</f>
        <v>0</v>
      </c>
      <c r="F1842">
        <f>'IGM Paste'!AL1843</f>
        <v>0</v>
      </c>
      <c r="G1842" s="763">
        <f>'IGM Paste'!AB1843</f>
        <v>0</v>
      </c>
      <c r="H1842" s="5">
        <f>'IGM Paste'!F1843</f>
        <v>0</v>
      </c>
      <c r="I1842" t="str">
        <f>IF('IGM Paste'!H1843=0,"-",'IGM Paste'!H1843)</f>
        <v>-</v>
      </c>
      <c r="J1842" t="str">
        <f>IF('IGM Paste'!I1843=0,"-",'IGM Paste'!I1843)</f>
        <v>-</v>
      </c>
      <c r="K1842" t="str">
        <f>IF('IGM Paste'!J1843=0,"-",'IGM Paste'!J1843)</f>
        <v>-</v>
      </c>
      <c r="L1842">
        <f>'IGM Paste'!K1843</f>
        <v>0</v>
      </c>
      <c r="M1842" s="20" t="str">
        <f>IF('IGM Paste'!R1843=0,"Flat",'IGM Paste'!R1843)</f>
        <v>Flat</v>
      </c>
      <c r="N1842" s="177">
        <f>'IGM Paste'!AH1843</f>
        <v>0</v>
      </c>
      <c r="O1842" s="403">
        <f>'IGM Paste'!O1843</f>
        <v>0</v>
      </c>
      <c r="P1842">
        <f>'IGM Paste'!BC1843</f>
        <v>0</v>
      </c>
    </row>
    <row r="1843" spans="1:16" x14ac:dyDescent="0.3">
      <c r="A1843" s="334">
        <f>'IGM Paste'!A1844</f>
        <v>0</v>
      </c>
      <c r="B1843">
        <f>'IGM Paste'!Y1844</f>
        <v>0</v>
      </c>
      <c r="C1843">
        <f>'IGM Paste'!C1844</f>
        <v>0</v>
      </c>
      <c r="D1843" s="4">
        <f>'IGM Paste'!D1844</f>
        <v>0</v>
      </c>
      <c r="E1843">
        <f>'IGM Paste'!E1844</f>
        <v>0</v>
      </c>
      <c r="F1843">
        <f>'IGM Paste'!AL1844</f>
        <v>0</v>
      </c>
      <c r="G1843" s="763">
        <f>'IGM Paste'!AB1844</f>
        <v>0</v>
      </c>
      <c r="H1843" s="5">
        <f>'IGM Paste'!F1844</f>
        <v>0</v>
      </c>
      <c r="I1843" t="str">
        <f>IF('IGM Paste'!H1844=0,"-",'IGM Paste'!H1844)</f>
        <v>-</v>
      </c>
      <c r="J1843" t="str">
        <f>IF('IGM Paste'!I1844=0,"-",'IGM Paste'!I1844)</f>
        <v>-</v>
      </c>
      <c r="K1843" t="str">
        <f>IF('IGM Paste'!J1844=0,"-",'IGM Paste'!J1844)</f>
        <v>-</v>
      </c>
      <c r="L1843">
        <f>'IGM Paste'!K1844</f>
        <v>0</v>
      </c>
      <c r="M1843" s="20" t="str">
        <f>IF('IGM Paste'!R1844=0,"Flat",'IGM Paste'!R1844)</f>
        <v>Flat</v>
      </c>
      <c r="N1843" s="177">
        <f>'IGM Paste'!AH1844</f>
        <v>0</v>
      </c>
      <c r="O1843" s="403">
        <f>'IGM Paste'!O1844</f>
        <v>0</v>
      </c>
      <c r="P1843">
        <f>'IGM Paste'!BC1844</f>
        <v>0</v>
      </c>
    </row>
    <row r="1844" spans="1:16" x14ac:dyDescent="0.3">
      <c r="A1844" s="334">
        <f>'IGM Paste'!A1845</f>
        <v>0</v>
      </c>
      <c r="B1844">
        <f>'IGM Paste'!Y1845</f>
        <v>0</v>
      </c>
      <c r="C1844">
        <f>'IGM Paste'!C1845</f>
        <v>0</v>
      </c>
      <c r="D1844" s="4">
        <f>'IGM Paste'!D1845</f>
        <v>0</v>
      </c>
      <c r="E1844">
        <f>'IGM Paste'!E1845</f>
        <v>0</v>
      </c>
      <c r="F1844">
        <f>'IGM Paste'!AL1845</f>
        <v>0</v>
      </c>
      <c r="G1844" s="763">
        <f>'IGM Paste'!AB1845</f>
        <v>0</v>
      </c>
      <c r="H1844" s="5">
        <f>'IGM Paste'!F1845</f>
        <v>0</v>
      </c>
      <c r="I1844" t="str">
        <f>IF('IGM Paste'!H1845=0,"-",'IGM Paste'!H1845)</f>
        <v>-</v>
      </c>
      <c r="J1844" t="str">
        <f>IF('IGM Paste'!I1845=0,"-",'IGM Paste'!I1845)</f>
        <v>-</v>
      </c>
      <c r="K1844" t="str">
        <f>IF('IGM Paste'!J1845=0,"-",'IGM Paste'!J1845)</f>
        <v>-</v>
      </c>
      <c r="L1844">
        <f>'IGM Paste'!K1845</f>
        <v>0</v>
      </c>
      <c r="M1844" s="20" t="str">
        <f>IF('IGM Paste'!R1845=0,"Flat",'IGM Paste'!R1845)</f>
        <v>Flat</v>
      </c>
      <c r="N1844" s="177">
        <f>'IGM Paste'!AH1845</f>
        <v>0</v>
      </c>
      <c r="O1844" s="403">
        <f>'IGM Paste'!O1845</f>
        <v>0</v>
      </c>
      <c r="P1844">
        <f>'IGM Paste'!BC1845</f>
        <v>0</v>
      </c>
    </row>
    <row r="1845" spans="1:16" x14ac:dyDescent="0.3">
      <c r="A1845" s="334">
        <f>'IGM Paste'!A1846</f>
        <v>0</v>
      </c>
      <c r="B1845">
        <f>'IGM Paste'!Y1846</f>
        <v>0</v>
      </c>
      <c r="C1845">
        <f>'IGM Paste'!C1846</f>
        <v>0</v>
      </c>
      <c r="D1845" s="4">
        <f>'IGM Paste'!D1846</f>
        <v>0</v>
      </c>
      <c r="E1845">
        <f>'IGM Paste'!E1846</f>
        <v>0</v>
      </c>
      <c r="F1845">
        <f>'IGM Paste'!AL1846</f>
        <v>0</v>
      </c>
      <c r="G1845" s="763">
        <f>'IGM Paste'!AB1846</f>
        <v>0</v>
      </c>
      <c r="H1845" s="5">
        <f>'IGM Paste'!F1846</f>
        <v>0</v>
      </c>
      <c r="I1845" t="str">
        <f>IF('IGM Paste'!H1846=0,"-",'IGM Paste'!H1846)</f>
        <v>-</v>
      </c>
      <c r="J1845" t="str">
        <f>IF('IGM Paste'!I1846=0,"-",'IGM Paste'!I1846)</f>
        <v>-</v>
      </c>
      <c r="K1845" t="str">
        <f>IF('IGM Paste'!J1846=0,"-",'IGM Paste'!J1846)</f>
        <v>-</v>
      </c>
      <c r="L1845">
        <f>'IGM Paste'!K1846</f>
        <v>0</v>
      </c>
      <c r="M1845" s="20" t="str">
        <f>IF('IGM Paste'!R1846=0,"Flat",'IGM Paste'!R1846)</f>
        <v>Flat</v>
      </c>
      <c r="N1845" s="177">
        <f>'IGM Paste'!AH1846</f>
        <v>0</v>
      </c>
      <c r="O1845" s="403">
        <f>'IGM Paste'!O1846</f>
        <v>0</v>
      </c>
      <c r="P1845">
        <f>'IGM Paste'!BC1846</f>
        <v>0</v>
      </c>
    </row>
    <row r="1846" spans="1:16" x14ac:dyDescent="0.3">
      <c r="A1846" s="334">
        <f>'IGM Paste'!A1847</f>
        <v>0</v>
      </c>
      <c r="B1846">
        <f>'IGM Paste'!Y1847</f>
        <v>0</v>
      </c>
      <c r="C1846">
        <f>'IGM Paste'!C1847</f>
        <v>0</v>
      </c>
      <c r="D1846" s="4">
        <f>'IGM Paste'!D1847</f>
        <v>0</v>
      </c>
      <c r="E1846">
        <f>'IGM Paste'!E1847</f>
        <v>0</v>
      </c>
      <c r="F1846">
        <f>'IGM Paste'!AL1847</f>
        <v>0</v>
      </c>
      <c r="G1846" s="763">
        <f>'IGM Paste'!AB1847</f>
        <v>0</v>
      </c>
      <c r="H1846" s="5">
        <f>'IGM Paste'!F1847</f>
        <v>0</v>
      </c>
      <c r="I1846" t="str">
        <f>IF('IGM Paste'!H1847=0,"-",'IGM Paste'!H1847)</f>
        <v>-</v>
      </c>
      <c r="J1846" t="str">
        <f>IF('IGM Paste'!I1847=0,"-",'IGM Paste'!I1847)</f>
        <v>-</v>
      </c>
      <c r="K1846" t="str">
        <f>IF('IGM Paste'!J1847=0,"-",'IGM Paste'!J1847)</f>
        <v>-</v>
      </c>
      <c r="L1846">
        <f>'IGM Paste'!K1847</f>
        <v>0</v>
      </c>
      <c r="M1846" s="20" t="str">
        <f>IF('IGM Paste'!R1847=0,"Flat",'IGM Paste'!R1847)</f>
        <v>Flat</v>
      </c>
      <c r="N1846" s="177">
        <f>'IGM Paste'!AH1847</f>
        <v>0</v>
      </c>
      <c r="O1846" s="403">
        <f>'IGM Paste'!O1847</f>
        <v>0</v>
      </c>
      <c r="P1846">
        <f>'IGM Paste'!BC1847</f>
        <v>0</v>
      </c>
    </row>
    <row r="1847" spans="1:16" x14ac:dyDescent="0.3">
      <c r="A1847" s="334">
        <f>'IGM Paste'!A1848</f>
        <v>0</v>
      </c>
      <c r="B1847">
        <f>'IGM Paste'!Y1848</f>
        <v>0</v>
      </c>
      <c r="C1847">
        <f>'IGM Paste'!C1848</f>
        <v>0</v>
      </c>
      <c r="D1847" s="4">
        <f>'IGM Paste'!D1848</f>
        <v>0</v>
      </c>
      <c r="E1847">
        <f>'IGM Paste'!E1848</f>
        <v>0</v>
      </c>
      <c r="F1847">
        <f>'IGM Paste'!AL1848</f>
        <v>0</v>
      </c>
      <c r="G1847" s="763">
        <f>'IGM Paste'!AB1848</f>
        <v>0</v>
      </c>
      <c r="H1847" s="5">
        <f>'IGM Paste'!F1848</f>
        <v>0</v>
      </c>
      <c r="I1847" t="str">
        <f>IF('IGM Paste'!H1848=0,"-",'IGM Paste'!H1848)</f>
        <v>-</v>
      </c>
      <c r="J1847" t="str">
        <f>IF('IGM Paste'!I1848=0,"-",'IGM Paste'!I1848)</f>
        <v>-</v>
      </c>
      <c r="K1847" t="str">
        <f>IF('IGM Paste'!J1848=0,"-",'IGM Paste'!J1848)</f>
        <v>-</v>
      </c>
      <c r="L1847">
        <f>'IGM Paste'!K1848</f>
        <v>0</v>
      </c>
      <c r="M1847" s="20" t="str">
        <f>IF('IGM Paste'!R1848=0,"Flat",'IGM Paste'!R1848)</f>
        <v>Flat</v>
      </c>
      <c r="N1847" s="177">
        <f>'IGM Paste'!AH1848</f>
        <v>0</v>
      </c>
      <c r="O1847" s="403">
        <f>'IGM Paste'!O1848</f>
        <v>0</v>
      </c>
      <c r="P1847">
        <f>'IGM Paste'!BC1848</f>
        <v>0</v>
      </c>
    </row>
    <row r="1848" spans="1:16" x14ac:dyDescent="0.3">
      <c r="A1848" s="334">
        <f>'IGM Paste'!A1849</f>
        <v>0</v>
      </c>
      <c r="B1848">
        <f>'IGM Paste'!Y1849</f>
        <v>0</v>
      </c>
      <c r="C1848">
        <f>'IGM Paste'!C1849</f>
        <v>0</v>
      </c>
      <c r="D1848" s="4">
        <f>'IGM Paste'!D1849</f>
        <v>0</v>
      </c>
      <c r="E1848">
        <f>'IGM Paste'!E1849</f>
        <v>0</v>
      </c>
      <c r="F1848">
        <f>'IGM Paste'!AL1849</f>
        <v>0</v>
      </c>
      <c r="G1848" s="763">
        <f>'IGM Paste'!AB1849</f>
        <v>0</v>
      </c>
      <c r="H1848" s="5">
        <f>'IGM Paste'!F1849</f>
        <v>0</v>
      </c>
      <c r="I1848" t="str">
        <f>IF('IGM Paste'!H1849=0,"-",'IGM Paste'!H1849)</f>
        <v>-</v>
      </c>
      <c r="J1848" t="str">
        <f>IF('IGM Paste'!I1849=0,"-",'IGM Paste'!I1849)</f>
        <v>-</v>
      </c>
      <c r="K1848" t="str">
        <f>IF('IGM Paste'!J1849=0,"-",'IGM Paste'!J1849)</f>
        <v>-</v>
      </c>
      <c r="L1848">
        <f>'IGM Paste'!K1849</f>
        <v>0</v>
      </c>
      <c r="M1848" s="20" t="str">
        <f>IF('IGM Paste'!R1849=0,"Flat",'IGM Paste'!R1849)</f>
        <v>Flat</v>
      </c>
      <c r="N1848" s="177">
        <f>'IGM Paste'!AH1849</f>
        <v>0</v>
      </c>
      <c r="O1848" s="403">
        <f>'IGM Paste'!O1849</f>
        <v>0</v>
      </c>
      <c r="P1848">
        <f>'IGM Paste'!BC1849</f>
        <v>0</v>
      </c>
    </row>
    <row r="1849" spans="1:16" x14ac:dyDescent="0.3">
      <c r="A1849" s="334">
        <f>'IGM Paste'!A1850</f>
        <v>0</v>
      </c>
      <c r="B1849">
        <f>'IGM Paste'!Y1850</f>
        <v>0</v>
      </c>
      <c r="C1849">
        <f>'IGM Paste'!C1850</f>
        <v>0</v>
      </c>
      <c r="D1849" s="4">
        <f>'IGM Paste'!D1850</f>
        <v>0</v>
      </c>
      <c r="E1849">
        <f>'IGM Paste'!E1850</f>
        <v>0</v>
      </c>
      <c r="F1849">
        <f>'IGM Paste'!AL1850</f>
        <v>0</v>
      </c>
      <c r="G1849" s="763">
        <f>'IGM Paste'!AB1850</f>
        <v>0</v>
      </c>
      <c r="H1849" s="5">
        <f>'IGM Paste'!F1850</f>
        <v>0</v>
      </c>
      <c r="I1849" t="str">
        <f>IF('IGM Paste'!H1850=0,"-",'IGM Paste'!H1850)</f>
        <v>-</v>
      </c>
      <c r="J1849" t="str">
        <f>IF('IGM Paste'!I1850=0,"-",'IGM Paste'!I1850)</f>
        <v>-</v>
      </c>
      <c r="K1849" t="str">
        <f>IF('IGM Paste'!J1850=0,"-",'IGM Paste'!J1850)</f>
        <v>-</v>
      </c>
      <c r="L1849">
        <f>'IGM Paste'!K1850</f>
        <v>0</v>
      </c>
      <c r="M1849" s="20" t="str">
        <f>IF('IGM Paste'!R1850=0,"Flat",'IGM Paste'!R1850)</f>
        <v>Flat</v>
      </c>
      <c r="N1849" s="177">
        <f>'IGM Paste'!AH1850</f>
        <v>0</v>
      </c>
      <c r="O1849" s="403">
        <f>'IGM Paste'!O1850</f>
        <v>0</v>
      </c>
      <c r="P1849">
        <f>'IGM Paste'!BC1850</f>
        <v>0</v>
      </c>
    </row>
    <row r="1850" spans="1:16" x14ac:dyDescent="0.3">
      <c r="A1850" s="334">
        <f>'IGM Paste'!A1851</f>
        <v>0</v>
      </c>
      <c r="B1850">
        <f>'IGM Paste'!Y1851</f>
        <v>0</v>
      </c>
      <c r="C1850">
        <f>'IGM Paste'!C1851</f>
        <v>0</v>
      </c>
      <c r="D1850" s="4">
        <f>'IGM Paste'!D1851</f>
        <v>0</v>
      </c>
      <c r="E1850">
        <f>'IGM Paste'!E1851</f>
        <v>0</v>
      </c>
      <c r="F1850">
        <f>'IGM Paste'!AL1851</f>
        <v>0</v>
      </c>
      <c r="G1850" s="763">
        <f>'IGM Paste'!AB1851</f>
        <v>0</v>
      </c>
      <c r="H1850" s="5">
        <f>'IGM Paste'!F1851</f>
        <v>0</v>
      </c>
      <c r="I1850" t="str">
        <f>IF('IGM Paste'!H1851=0,"-",'IGM Paste'!H1851)</f>
        <v>-</v>
      </c>
      <c r="J1850" t="str">
        <f>IF('IGM Paste'!I1851=0,"-",'IGM Paste'!I1851)</f>
        <v>-</v>
      </c>
      <c r="K1850" t="str">
        <f>IF('IGM Paste'!J1851=0,"-",'IGM Paste'!J1851)</f>
        <v>-</v>
      </c>
      <c r="L1850">
        <f>'IGM Paste'!K1851</f>
        <v>0</v>
      </c>
      <c r="M1850" s="20" t="str">
        <f>IF('IGM Paste'!R1851=0,"Flat",'IGM Paste'!R1851)</f>
        <v>Flat</v>
      </c>
      <c r="N1850" s="177">
        <f>'IGM Paste'!AH1851</f>
        <v>0</v>
      </c>
      <c r="O1850" s="403">
        <f>'IGM Paste'!O1851</f>
        <v>0</v>
      </c>
      <c r="P1850">
        <f>'IGM Paste'!BC1851</f>
        <v>0</v>
      </c>
    </row>
    <row r="1851" spans="1:16" x14ac:dyDescent="0.3">
      <c r="A1851" s="334">
        <f>'IGM Paste'!A1852</f>
        <v>0</v>
      </c>
      <c r="B1851">
        <f>'IGM Paste'!Y1852</f>
        <v>0</v>
      </c>
      <c r="C1851">
        <f>'IGM Paste'!C1852</f>
        <v>0</v>
      </c>
      <c r="D1851" s="4">
        <f>'IGM Paste'!D1852</f>
        <v>0</v>
      </c>
      <c r="E1851">
        <f>'IGM Paste'!E1852</f>
        <v>0</v>
      </c>
      <c r="F1851">
        <f>'IGM Paste'!AL1852</f>
        <v>0</v>
      </c>
      <c r="G1851" s="763">
        <f>'IGM Paste'!AB1852</f>
        <v>0</v>
      </c>
      <c r="H1851" s="5">
        <f>'IGM Paste'!F1852</f>
        <v>0</v>
      </c>
      <c r="I1851" t="str">
        <f>IF('IGM Paste'!H1852=0,"-",'IGM Paste'!H1852)</f>
        <v>-</v>
      </c>
      <c r="J1851" t="str">
        <f>IF('IGM Paste'!I1852=0,"-",'IGM Paste'!I1852)</f>
        <v>-</v>
      </c>
      <c r="K1851" t="str">
        <f>IF('IGM Paste'!J1852=0,"-",'IGM Paste'!J1852)</f>
        <v>-</v>
      </c>
      <c r="L1851">
        <f>'IGM Paste'!K1852</f>
        <v>0</v>
      </c>
      <c r="M1851" s="20" t="str">
        <f>IF('IGM Paste'!R1852=0,"Flat",'IGM Paste'!R1852)</f>
        <v>Flat</v>
      </c>
      <c r="N1851" s="177">
        <f>'IGM Paste'!AH1852</f>
        <v>0</v>
      </c>
      <c r="O1851" s="403">
        <f>'IGM Paste'!O1852</f>
        <v>0</v>
      </c>
      <c r="P1851">
        <f>'IGM Paste'!BC1852</f>
        <v>0</v>
      </c>
    </row>
    <row r="1852" spans="1:16" x14ac:dyDescent="0.3">
      <c r="A1852" s="334">
        <f>'IGM Paste'!A1853</f>
        <v>0</v>
      </c>
      <c r="B1852">
        <f>'IGM Paste'!Y1853</f>
        <v>0</v>
      </c>
      <c r="C1852">
        <f>'IGM Paste'!C1853</f>
        <v>0</v>
      </c>
      <c r="D1852" s="4">
        <f>'IGM Paste'!D1853</f>
        <v>0</v>
      </c>
      <c r="E1852">
        <f>'IGM Paste'!E1853</f>
        <v>0</v>
      </c>
      <c r="F1852">
        <f>'IGM Paste'!AL1853</f>
        <v>0</v>
      </c>
      <c r="G1852" s="763">
        <f>'IGM Paste'!AB1853</f>
        <v>0</v>
      </c>
      <c r="H1852" s="5">
        <f>'IGM Paste'!F1853</f>
        <v>0</v>
      </c>
      <c r="I1852" t="str">
        <f>IF('IGM Paste'!H1853=0,"-",'IGM Paste'!H1853)</f>
        <v>-</v>
      </c>
      <c r="J1852" t="str">
        <f>IF('IGM Paste'!I1853=0,"-",'IGM Paste'!I1853)</f>
        <v>-</v>
      </c>
      <c r="K1852" t="str">
        <f>IF('IGM Paste'!J1853=0,"-",'IGM Paste'!J1853)</f>
        <v>-</v>
      </c>
      <c r="L1852">
        <f>'IGM Paste'!K1853</f>
        <v>0</v>
      </c>
      <c r="M1852" s="20" t="str">
        <f>IF('IGM Paste'!R1853=0,"Flat",'IGM Paste'!R1853)</f>
        <v>Flat</v>
      </c>
      <c r="N1852" s="177">
        <f>'IGM Paste'!AH1853</f>
        <v>0</v>
      </c>
      <c r="O1852" s="403">
        <f>'IGM Paste'!O1853</f>
        <v>0</v>
      </c>
      <c r="P1852">
        <f>'IGM Paste'!BC1853</f>
        <v>0</v>
      </c>
    </row>
    <row r="1853" spans="1:16" x14ac:dyDescent="0.3">
      <c r="A1853" s="334">
        <f>'IGM Paste'!A1854</f>
        <v>0</v>
      </c>
      <c r="B1853">
        <f>'IGM Paste'!Y1854</f>
        <v>0</v>
      </c>
      <c r="C1853">
        <f>'IGM Paste'!C1854</f>
        <v>0</v>
      </c>
      <c r="D1853" s="4">
        <f>'IGM Paste'!D1854</f>
        <v>0</v>
      </c>
      <c r="E1853">
        <f>'IGM Paste'!E1854</f>
        <v>0</v>
      </c>
      <c r="F1853">
        <f>'IGM Paste'!AL1854</f>
        <v>0</v>
      </c>
      <c r="G1853" s="763">
        <f>'IGM Paste'!AB1854</f>
        <v>0</v>
      </c>
      <c r="H1853" s="5">
        <f>'IGM Paste'!F1854</f>
        <v>0</v>
      </c>
      <c r="I1853" t="str">
        <f>IF('IGM Paste'!H1854=0,"-",'IGM Paste'!H1854)</f>
        <v>-</v>
      </c>
      <c r="J1853" t="str">
        <f>IF('IGM Paste'!I1854=0,"-",'IGM Paste'!I1854)</f>
        <v>-</v>
      </c>
      <c r="K1853" t="str">
        <f>IF('IGM Paste'!J1854=0,"-",'IGM Paste'!J1854)</f>
        <v>-</v>
      </c>
      <c r="L1853">
        <f>'IGM Paste'!K1854</f>
        <v>0</v>
      </c>
      <c r="M1853" s="20" t="str">
        <f>IF('IGM Paste'!R1854=0,"Flat",'IGM Paste'!R1854)</f>
        <v>Flat</v>
      </c>
      <c r="N1853" s="177">
        <f>'IGM Paste'!AH1854</f>
        <v>0</v>
      </c>
      <c r="O1853" s="403">
        <f>'IGM Paste'!O1854</f>
        <v>0</v>
      </c>
      <c r="P1853">
        <f>'IGM Paste'!BC1854</f>
        <v>0</v>
      </c>
    </row>
    <row r="1854" spans="1:16" x14ac:dyDescent="0.3">
      <c r="A1854" s="334">
        <f>'IGM Paste'!A1855</f>
        <v>0</v>
      </c>
      <c r="B1854">
        <f>'IGM Paste'!Y1855</f>
        <v>0</v>
      </c>
      <c r="C1854">
        <f>'IGM Paste'!C1855</f>
        <v>0</v>
      </c>
      <c r="D1854" s="4">
        <f>'IGM Paste'!D1855</f>
        <v>0</v>
      </c>
      <c r="E1854">
        <f>'IGM Paste'!E1855</f>
        <v>0</v>
      </c>
      <c r="F1854">
        <f>'IGM Paste'!AL1855</f>
        <v>0</v>
      </c>
      <c r="G1854" s="763">
        <f>'IGM Paste'!AB1855</f>
        <v>0</v>
      </c>
      <c r="H1854" s="5">
        <f>'IGM Paste'!F1855</f>
        <v>0</v>
      </c>
      <c r="I1854" t="str">
        <f>IF('IGM Paste'!H1855=0,"-",'IGM Paste'!H1855)</f>
        <v>-</v>
      </c>
      <c r="J1854" t="str">
        <f>IF('IGM Paste'!I1855=0,"-",'IGM Paste'!I1855)</f>
        <v>-</v>
      </c>
      <c r="K1854" t="str">
        <f>IF('IGM Paste'!J1855=0,"-",'IGM Paste'!J1855)</f>
        <v>-</v>
      </c>
      <c r="L1854">
        <f>'IGM Paste'!K1855</f>
        <v>0</v>
      </c>
      <c r="M1854" s="20" t="str">
        <f>IF('IGM Paste'!R1855=0,"Flat",'IGM Paste'!R1855)</f>
        <v>Flat</v>
      </c>
      <c r="N1854" s="177">
        <f>'IGM Paste'!AH1855</f>
        <v>0</v>
      </c>
      <c r="O1854" s="403">
        <f>'IGM Paste'!O1855</f>
        <v>0</v>
      </c>
      <c r="P1854">
        <f>'IGM Paste'!BC1855</f>
        <v>0</v>
      </c>
    </row>
    <row r="1855" spans="1:16" x14ac:dyDescent="0.3">
      <c r="A1855" s="334">
        <f>'IGM Paste'!A1856</f>
        <v>0</v>
      </c>
      <c r="B1855">
        <f>'IGM Paste'!Y1856</f>
        <v>0</v>
      </c>
      <c r="C1855">
        <f>'IGM Paste'!C1856</f>
        <v>0</v>
      </c>
      <c r="D1855" s="4">
        <f>'IGM Paste'!D1856</f>
        <v>0</v>
      </c>
      <c r="E1855">
        <f>'IGM Paste'!E1856</f>
        <v>0</v>
      </c>
      <c r="F1855">
        <f>'IGM Paste'!AL1856</f>
        <v>0</v>
      </c>
      <c r="G1855" s="763">
        <f>'IGM Paste'!AB1856</f>
        <v>0</v>
      </c>
      <c r="H1855" s="5">
        <f>'IGM Paste'!F1856</f>
        <v>0</v>
      </c>
      <c r="I1855" t="str">
        <f>IF('IGM Paste'!H1856=0,"-",'IGM Paste'!H1856)</f>
        <v>-</v>
      </c>
      <c r="J1855" t="str">
        <f>IF('IGM Paste'!I1856=0,"-",'IGM Paste'!I1856)</f>
        <v>-</v>
      </c>
      <c r="K1855" t="str">
        <f>IF('IGM Paste'!J1856=0,"-",'IGM Paste'!J1856)</f>
        <v>-</v>
      </c>
      <c r="L1855">
        <f>'IGM Paste'!K1856</f>
        <v>0</v>
      </c>
      <c r="M1855" s="20" t="str">
        <f>IF('IGM Paste'!R1856=0,"Flat",'IGM Paste'!R1856)</f>
        <v>Flat</v>
      </c>
      <c r="N1855" s="177">
        <f>'IGM Paste'!AH1856</f>
        <v>0</v>
      </c>
      <c r="O1855" s="403">
        <f>'IGM Paste'!O1856</f>
        <v>0</v>
      </c>
      <c r="P1855">
        <f>'IGM Paste'!BC1856</f>
        <v>0</v>
      </c>
    </row>
    <row r="1856" spans="1:16" x14ac:dyDescent="0.3">
      <c r="A1856" s="334">
        <f>'IGM Paste'!A1857</f>
        <v>0</v>
      </c>
      <c r="B1856">
        <f>'IGM Paste'!Y1857</f>
        <v>0</v>
      </c>
      <c r="C1856">
        <f>'IGM Paste'!C1857</f>
        <v>0</v>
      </c>
      <c r="D1856" s="4">
        <f>'IGM Paste'!D1857</f>
        <v>0</v>
      </c>
      <c r="E1856">
        <f>'IGM Paste'!E1857</f>
        <v>0</v>
      </c>
      <c r="F1856">
        <f>'IGM Paste'!AL1857</f>
        <v>0</v>
      </c>
      <c r="G1856" s="763">
        <f>'IGM Paste'!AB1857</f>
        <v>0</v>
      </c>
      <c r="H1856" s="5">
        <f>'IGM Paste'!F1857</f>
        <v>0</v>
      </c>
      <c r="I1856" t="str">
        <f>IF('IGM Paste'!H1857=0,"-",'IGM Paste'!H1857)</f>
        <v>-</v>
      </c>
      <c r="J1856" t="str">
        <f>IF('IGM Paste'!I1857=0,"-",'IGM Paste'!I1857)</f>
        <v>-</v>
      </c>
      <c r="K1856" t="str">
        <f>IF('IGM Paste'!J1857=0,"-",'IGM Paste'!J1857)</f>
        <v>-</v>
      </c>
      <c r="L1856">
        <f>'IGM Paste'!K1857</f>
        <v>0</v>
      </c>
      <c r="M1856" s="20" t="str">
        <f>IF('IGM Paste'!R1857=0,"Flat",'IGM Paste'!R1857)</f>
        <v>Flat</v>
      </c>
      <c r="N1856" s="177">
        <f>'IGM Paste'!AH1857</f>
        <v>0</v>
      </c>
      <c r="O1856" s="403">
        <f>'IGM Paste'!O1857</f>
        <v>0</v>
      </c>
      <c r="P1856">
        <f>'IGM Paste'!BC1857</f>
        <v>0</v>
      </c>
    </row>
    <row r="1857" spans="1:16" x14ac:dyDescent="0.3">
      <c r="A1857" s="334">
        <f>'IGM Paste'!A1858</f>
        <v>0</v>
      </c>
      <c r="B1857">
        <f>'IGM Paste'!Y1858</f>
        <v>0</v>
      </c>
      <c r="C1857">
        <f>'IGM Paste'!C1858</f>
        <v>0</v>
      </c>
      <c r="D1857" s="4">
        <f>'IGM Paste'!D1858</f>
        <v>0</v>
      </c>
      <c r="E1857">
        <f>'IGM Paste'!E1858</f>
        <v>0</v>
      </c>
      <c r="F1857">
        <f>'IGM Paste'!AL1858</f>
        <v>0</v>
      </c>
      <c r="G1857" s="763">
        <f>'IGM Paste'!AB1858</f>
        <v>0</v>
      </c>
      <c r="H1857" s="5">
        <f>'IGM Paste'!F1858</f>
        <v>0</v>
      </c>
      <c r="I1857" t="str">
        <f>IF('IGM Paste'!H1858=0,"-",'IGM Paste'!H1858)</f>
        <v>-</v>
      </c>
      <c r="J1857" t="str">
        <f>IF('IGM Paste'!I1858=0,"-",'IGM Paste'!I1858)</f>
        <v>-</v>
      </c>
      <c r="K1857" t="str">
        <f>IF('IGM Paste'!J1858=0,"-",'IGM Paste'!J1858)</f>
        <v>-</v>
      </c>
      <c r="L1857">
        <f>'IGM Paste'!K1858</f>
        <v>0</v>
      </c>
      <c r="M1857" s="20" t="str">
        <f>IF('IGM Paste'!R1858=0,"Flat",'IGM Paste'!R1858)</f>
        <v>Flat</v>
      </c>
      <c r="N1857" s="177">
        <f>'IGM Paste'!AH1858</f>
        <v>0</v>
      </c>
      <c r="O1857" s="403">
        <f>'IGM Paste'!O1858</f>
        <v>0</v>
      </c>
      <c r="P1857">
        <f>'IGM Paste'!BC1858</f>
        <v>0</v>
      </c>
    </row>
    <row r="1858" spans="1:16" x14ac:dyDescent="0.3">
      <c r="A1858" s="334">
        <f>'IGM Paste'!A1859</f>
        <v>0</v>
      </c>
      <c r="B1858">
        <f>'IGM Paste'!Y1859</f>
        <v>0</v>
      </c>
      <c r="C1858">
        <f>'IGM Paste'!C1859</f>
        <v>0</v>
      </c>
      <c r="D1858" s="4">
        <f>'IGM Paste'!D1859</f>
        <v>0</v>
      </c>
      <c r="E1858">
        <f>'IGM Paste'!E1859</f>
        <v>0</v>
      </c>
      <c r="F1858">
        <f>'IGM Paste'!AL1859</f>
        <v>0</v>
      </c>
      <c r="G1858" s="763">
        <f>'IGM Paste'!AB1859</f>
        <v>0</v>
      </c>
      <c r="H1858" s="5">
        <f>'IGM Paste'!F1859</f>
        <v>0</v>
      </c>
      <c r="I1858" t="str">
        <f>IF('IGM Paste'!H1859=0,"-",'IGM Paste'!H1859)</f>
        <v>-</v>
      </c>
      <c r="J1858" t="str">
        <f>IF('IGM Paste'!I1859=0,"-",'IGM Paste'!I1859)</f>
        <v>-</v>
      </c>
      <c r="K1858" t="str">
        <f>IF('IGM Paste'!J1859=0,"-",'IGM Paste'!J1859)</f>
        <v>-</v>
      </c>
      <c r="L1858">
        <f>'IGM Paste'!K1859</f>
        <v>0</v>
      </c>
      <c r="M1858" s="20" t="str">
        <f>IF('IGM Paste'!R1859=0,"Flat",'IGM Paste'!R1859)</f>
        <v>Flat</v>
      </c>
      <c r="N1858" s="177">
        <f>'IGM Paste'!AH1859</f>
        <v>0</v>
      </c>
      <c r="O1858" s="403">
        <f>'IGM Paste'!O1859</f>
        <v>0</v>
      </c>
      <c r="P1858">
        <f>'IGM Paste'!BC1859</f>
        <v>0</v>
      </c>
    </row>
    <row r="1859" spans="1:16" x14ac:dyDescent="0.3">
      <c r="A1859" s="334">
        <f>'IGM Paste'!A1860</f>
        <v>0</v>
      </c>
      <c r="B1859">
        <f>'IGM Paste'!Y1860</f>
        <v>0</v>
      </c>
      <c r="C1859">
        <f>'IGM Paste'!C1860</f>
        <v>0</v>
      </c>
      <c r="D1859" s="4">
        <f>'IGM Paste'!D1860</f>
        <v>0</v>
      </c>
      <c r="E1859">
        <f>'IGM Paste'!E1860</f>
        <v>0</v>
      </c>
      <c r="F1859">
        <f>'IGM Paste'!AL1860</f>
        <v>0</v>
      </c>
      <c r="G1859" s="763">
        <f>'IGM Paste'!AB1860</f>
        <v>0</v>
      </c>
      <c r="H1859" s="5">
        <f>'IGM Paste'!F1860</f>
        <v>0</v>
      </c>
      <c r="I1859" t="str">
        <f>IF('IGM Paste'!H1860=0,"-",'IGM Paste'!H1860)</f>
        <v>-</v>
      </c>
      <c r="J1859" t="str">
        <f>IF('IGM Paste'!I1860=0,"-",'IGM Paste'!I1860)</f>
        <v>-</v>
      </c>
      <c r="K1859" t="str">
        <f>IF('IGM Paste'!J1860=0,"-",'IGM Paste'!J1860)</f>
        <v>-</v>
      </c>
      <c r="L1859">
        <f>'IGM Paste'!K1860</f>
        <v>0</v>
      </c>
      <c r="M1859" s="20" t="str">
        <f>IF('IGM Paste'!R1860=0,"Flat",'IGM Paste'!R1860)</f>
        <v>Flat</v>
      </c>
      <c r="N1859" s="177">
        <f>'IGM Paste'!AH1860</f>
        <v>0</v>
      </c>
      <c r="O1859" s="403">
        <f>'IGM Paste'!O1860</f>
        <v>0</v>
      </c>
      <c r="P1859">
        <f>'IGM Paste'!BC1860</f>
        <v>0</v>
      </c>
    </row>
    <row r="1860" spans="1:16" x14ac:dyDescent="0.3">
      <c r="A1860" s="334">
        <f>'IGM Paste'!A1861</f>
        <v>0</v>
      </c>
      <c r="B1860">
        <f>'IGM Paste'!Y1861</f>
        <v>0</v>
      </c>
      <c r="C1860">
        <f>'IGM Paste'!C1861</f>
        <v>0</v>
      </c>
      <c r="D1860" s="4">
        <f>'IGM Paste'!D1861</f>
        <v>0</v>
      </c>
      <c r="E1860">
        <f>'IGM Paste'!E1861</f>
        <v>0</v>
      </c>
      <c r="F1860">
        <f>'IGM Paste'!AL1861</f>
        <v>0</v>
      </c>
      <c r="G1860" s="763">
        <f>'IGM Paste'!AB1861</f>
        <v>0</v>
      </c>
      <c r="H1860" s="5">
        <f>'IGM Paste'!F1861</f>
        <v>0</v>
      </c>
      <c r="I1860" t="str">
        <f>IF('IGM Paste'!H1861=0,"-",'IGM Paste'!H1861)</f>
        <v>-</v>
      </c>
      <c r="J1860" t="str">
        <f>IF('IGM Paste'!I1861=0,"-",'IGM Paste'!I1861)</f>
        <v>-</v>
      </c>
      <c r="K1860" t="str">
        <f>IF('IGM Paste'!J1861=0,"-",'IGM Paste'!J1861)</f>
        <v>-</v>
      </c>
      <c r="L1860">
        <f>'IGM Paste'!K1861</f>
        <v>0</v>
      </c>
      <c r="M1860" s="20" t="str">
        <f>IF('IGM Paste'!R1861=0,"Flat",'IGM Paste'!R1861)</f>
        <v>Flat</v>
      </c>
      <c r="N1860" s="177">
        <f>'IGM Paste'!AH1861</f>
        <v>0</v>
      </c>
      <c r="O1860" s="403">
        <f>'IGM Paste'!O1861</f>
        <v>0</v>
      </c>
      <c r="P1860">
        <f>'IGM Paste'!BC1861</f>
        <v>0</v>
      </c>
    </row>
    <row r="1861" spans="1:16" x14ac:dyDescent="0.3">
      <c r="A1861" s="334">
        <f>'IGM Paste'!A1862</f>
        <v>0</v>
      </c>
      <c r="B1861">
        <f>'IGM Paste'!Y1862</f>
        <v>0</v>
      </c>
      <c r="C1861">
        <f>'IGM Paste'!C1862</f>
        <v>0</v>
      </c>
      <c r="D1861" s="4">
        <f>'IGM Paste'!D1862</f>
        <v>0</v>
      </c>
      <c r="E1861">
        <f>'IGM Paste'!E1862</f>
        <v>0</v>
      </c>
      <c r="F1861">
        <f>'IGM Paste'!AL1862</f>
        <v>0</v>
      </c>
      <c r="G1861" s="763">
        <f>'IGM Paste'!AB1862</f>
        <v>0</v>
      </c>
      <c r="H1861" s="5">
        <f>'IGM Paste'!F1862</f>
        <v>0</v>
      </c>
      <c r="I1861" t="str">
        <f>IF('IGM Paste'!H1862=0,"-",'IGM Paste'!H1862)</f>
        <v>-</v>
      </c>
      <c r="J1861" t="str">
        <f>IF('IGM Paste'!I1862=0,"-",'IGM Paste'!I1862)</f>
        <v>-</v>
      </c>
      <c r="K1861" t="str">
        <f>IF('IGM Paste'!J1862=0,"-",'IGM Paste'!J1862)</f>
        <v>-</v>
      </c>
      <c r="L1861">
        <f>'IGM Paste'!K1862</f>
        <v>0</v>
      </c>
      <c r="M1861" s="20" t="str">
        <f>IF('IGM Paste'!R1862=0,"Flat",'IGM Paste'!R1862)</f>
        <v>Flat</v>
      </c>
      <c r="N1861" s="177">
        <f>'IGM Paste'!AH1862</f>
        <v>0</v>
      </c>
      <c r="O1861" s="403">
        <f>'IGM Paste'!O1862</f>
        <v>0</v>
      </c>
      <c r="P1861">
        <f>'IGM Paste'!BC1862</f>
        <v>0</v>
      </c>
    </row>
    <row r="1862" spans="1:16" x14ac:dyDescent="0.3">
      <c r="A1862" s="334">
        <f>'IGM Paste'!A1863</f>
        <v>0</v>
      </c>
      <c r="B1862">
        <f>'IGM Paste'!Y1863</f>
        <v>0</v>
      </c>
      <c r="C1862">
        <f>'IGM Paste'!C1863</f>
        <v>0</v>
      </c>
      <c r="D1862" s="4">
        <f>'IGM Paste'!D1863</f>
        <v>0</v>
      </c>
      <c r="E1862">
        <f>'IGM Paste'!E1863</f>
        <v>0</v>
      </c>
      <c r="F1862">
        <f>'IGM Paste'!AL1863</f>
        <v>0</v>
      </c>
      <c r="G1862" s="763">
        <f>'IGM Paste'!AB1863</f>
        <v>0</v>
      </c>
      <c r="H1862" s="5">
        <f>'IGM Paste'!F1863</f>
        <v>0</v>
      </c>
      <c r="I1862" t="str">
        <f>IF('IGM Paste'!H1863=0,"-",'IGM Paste'!H1863)</f>
        <v>-</v>
      </c>
      <c r="J1862" t="str">
        <f>IF('IGM Paste'!I1863=0,"-",'IGM Paste'!I1863)</f>
        <v>-</v>
      </c>
      <c r="K1862" t="str">
        <f>IF('IGM Paste'!J1863=0,"-",'IGM Paste'!J1863)</f>
        <v>-</v>
      </c>
      <c r="L1862">
        <f>'IGM Paste'!K1863</f>
        <v>0</v>
      </c>
      <c r="M1862" s="20" t="str">
        <f>IF('IGM Paste'!R1863=0,"Flat",'IGM Paste'!R1863)</f>
        <v>Flat</v>
      </c>
      <c r="N1862" s="177">
        <f>'IGM Paste'!AH1863</f>
        <v>0</v>
      </c>
      <c r="O1862" s="403">
        <f>'IGM Paste'!O1863</f>
        <v>0</v>
      </c>
      <c r="P1862">
        <f>'IGM Paste'!BC1863</f>
        <v>0</v>
      </c>
    </row>
    <row r="1863" spans="1:16" x14ac:dyDescent="0.3">
      <c r="A1863" s="334">
        <f>'IGM Paste'!A1864</f>
        <v>0</v>
      </c>
      <c r="B1863">
        <f>'IGM Paste'!Y1864</f>
        <v>0</v>
      </c>
      <c r="C1863">
        <f>'IGM Paste'!C1864</f>
        <v>0</v>
      </c>
      <c r="D1863" s="4">
        <f>'IGM Paste'!D1864</f>
        <v>0</v>
      </c>
      <c r="E1863">
        <f>'IGM Paste'!E1864</f>
        <v>0</v>
      </c>
      <c r="F1863">
        <f>'IGM Paste'!AL1864</f>
        <v>0</v>
      </c>
      <c r="G1863" s="763">
        <f>'IGM Paste'!AB1864</f>
        <v>0</v>
      </c>
      <c r="H1863" s="5">
        <f>'IGM Paste'!F1864</f>
        <v>0</v>
      </c>
      <c r="I1863" t="str">
        <f>IF('IGM Paste'!H1864=0,"-",'IGM Paste'!H1864)</f>
        <v>-</v>
      </c>
      <c r="J1863" t="str">
        <f>IF('IGM Paste'!I1864=0,"-",'IGM Paste'!I1864)</f>
        <v>-</v>
      </c>
      <c r="K1863" t="str">
        <f>IF('IGM Paste'!J1864=0,"-",'IGM Paste'!J1864)</f>
        <v>-</v>
      </c>
      <c r="L1863">
        <f>'IGM Paste'!K1864</f>
        <v>0</v>
      </c>
      <c r="M1863" s="20" t="str">
        <f>IF('IGM Paste'!R1864=0,"Flat",'IGM Paste'!R1864)</f>
        <v>Flat</v>
      </c>
      <c r="N1863" s="177">
        <f>'IGM Paste'!AH1864</f>
        <v>0</v>
      </c>
      <c r="O1863" s="403">
        <f>'IGM Paste'!O1864</f>
        <v>0</v>
      </c>
      <c r="P1863">
        <f>'IGM Paste'!BC1864</f>
        <v>0</v>
      </c>
    </row>
    <row r="1864" spans="1:16" x14ac:dyDescent="0.3">
      <c r="A1864" s="334">
        <f>'IGM Paste'!A1865</f>
        <v>0</v>
      </c>
      <c r="B1864">
        <f>'IGM Paste'!Y1865</f>
        <v>0</v>
      </c>
      <c r="C1864">
        <f>'IGM Paste'!C1865</f>
        <v>0</v>
      </c>
      <c r="D1864" s="4">
        <f>'IGM Paste'!D1865</f>
        <v>0</v>
      </c>
      <c r="E1864">
        <f>'IGM Paste'!E1865</f>
        <v>0</v>
      </c>
      <c r="F1864">
        <f>'IGM Paste'!AL1865</f>
        <v>0</v>
      </c>
      <c r="G1864" s="763">
        <f>'IGM Paste'!AB1865</f>
        <v>0</v>
      </c>
      <c r="H1864" s="5">
        <f>'IGM Paste'!F1865</f>
        <v>0</v>
      </c>
      <c r="I1864" t="str">
        <f>IF('IGM Paste'!H1865=0,"-",'IGM Paste'!H1865)</f>
        <v>-</v>
      </c>
      <c r="J1864" t="str">
        <f>IF('IGM Paste'!I1865=0,"-",'IGM Paste'!I1865)</f>
        <v>-</v>
      </c>
      <c r="K1864" t="str">
        <f>IF('IGM Paste'!J1865=0,"-",'IGM Paste'!J1865)</f>
        <v>-</v>
      </c>
      <c r="L1864">
        <f>'IGM Paste'!K1865</f>
        <v>0</v>
      </c>
      <c r="M1864" s="20" t="str">
        <f>IF('IGM Paste'!R1865=0,"Flat",'IGM Paste'!R1865)</f>
        <v>Flat</v>
      </c>
      <c r="N1864" s="177">
        <f>'IGM Paste'!AH1865</f>
        <v>0</v>
      </c>
      <c r="O1864" s="403">
        <f>'IGM Paste'!O1865</f>
        <v>0</v>
      </c>
      <c r="P1864">
        <f>'IGM Paste'!BC1865</f>
        <v>0</v>
      </c>
    </row>
    <row r="1865" spans="1:16" x14ac:dyDescent="0.3">
      <c r="A1865" s="334">
        <f>'IGM Paste'!A1866</f>
        <v>0</v>
      </c>
      <c r="B1865">
        <f>'IGM Paste'!Y1866</f>
        <v>0</v>
      </c>
      <c r="C1865">
        <f>'IGM Paste'!C1866</f>
        <v>0</v>
      </c>
      <c r="D1865" s="4">
        <f>'IGM Paste'!D1866</f>
        <v>0</v>
      </c>
      <c r="E1865">
        <f>'IGM Paste'!E1866</f>
        <v>0</v>
      </c>
      <c r="F1865">
        <f>'IGM Paste'!AL1866</f>
        <v>0</v>
      </c>
      <c r="G1865" s="763">
        <f>'IGM Paste'!AB1866</f>
        <v>0</v>
      </c>
      <c r="H1865" s="5">
        <f>'IGM Paste'!F1866</f>
        <v>0</v>
      </c>
      <c r="I1865" t="str">
        <f>IF('IGM Paste'!H1866=0,"-",'IGM Paste'!H1866)</f>
        <v>-</v>
      </c>
      <c r="J1865" t="str">
        <f>IF('IGM Paste'!I1866=0,"-",'IGM Paste'!I1866)</f>
        <v>-</v>
      </c>
      <c r="K1865" t="str">
        <f>IF('IGM Paste'!J1866=0,"-",'IGM Paste'!J1866)</f>
        <v>-</v>
      </c>
      <c r="L1865">
        <f>'IGM Paste'!K1866</f>
        <v>0</v>
      </c>
      <c r="M1865" s="20" t="str">
        <f>IF('IGM Paste'!R1866=0,"Flat",'IGM Paste'!R1866)</f>
        <v>Flat</v>
      </c>
      <c r="N1865" s="177">
        <f>'IGM Paste'!AH1866</f>
        <v>0</v>
      </c>
      <c r="O1865" s="403">
        <f>'IGM Paste'!O1866</f>
        <v>0</v>
      </c>
      <c r="P1865">
        <f>'IGM Paste'!BC1866</f>
        <v>0</v>
      </c>
    </row>
    <row r="1866" spans="1:16" x14ac:dyDescent="0.3">
      <c r="A1866" s="334">
        <f>'IGM Paste'!A1867</f>
        <v>0</v>
      </c>
      <c r="B1866">
        <f>'IGM Paste'!Y1867</f>
        <v>0</v>
      </c>
      <c r="C1866">
        <f>'IGM Paste'!C1867</f>
        <v>0</v>
      </c>
      <c r="D1866" s="4">
        <f>'IGM Paste'!D1867</f>
        <v>0</v>
      </c>
      <c r="E1866">
        <f>'IGM Paste'!E1867</f>
        <v>0</v>
      </c>
      <c r="F1866">
        <f>'IGM Paste'!AL1867</f>
        <v>0</v>
      </c>
      <c r="G1866" s="763">
        <f>'IGM Paste'!AB1867</f>
        <v>0</v>
      </c>
      <c r="H1866" s="5">
        <f>'IGM Paste'!F1867</f>
        <v>0</v>
      </c>
      <c r="I1866" t="str">
        <f>IF('IGM Paste'!H1867=0,"-",'IGM Paste'!H1867)</f>
        <v>-</v>
      </c>
      <c r="J1866" t="str">
        <f>IF('IGM Paste'!I1867=0,"-",'IGM Paste'!I1867)</f>
        <v>-</v>
      </c>
      <c r="K1866" t="str">
        <f>IF('IGM Paste'!J1867=0,"-",'IGM Paste'!J1867)</f>
        <v>-</v>
      </c>
      <c r="L1866">
        <f>'IGM Paste'!K1867</f>
        <v>0</v>
      </c>
      <c r="M1866" s="20" t="str">
        <f>IF('IGM Paste'!R1867=0,"Flat",'IGM Paste'!R1867)</f>
        <v>Flat</v>
      </c>
      <c r="N1866" s="177">
        <f>'IGM Paste'!AH1867</f>
        <v>0</v>
      </c>
      <c r="O1866" s="403">
        <f>'IGM Paste'!O1867</f>
        <v>0</v>
      </c>
      <c r="P1866">
        <f>'IGM Paste'!BC1867</f>
        <v>0</v>
      </c>
    </row>
    <row r="1867" spans="1:16" x14ac:dyDescent="0.3">
      <c r="A1867" s="334">
        <f>'IGM Paste'!A1868</f>
        <v>0</v>
      </c>
      <c r="B1867">
        <f>'IGM Paste'!Y1868</f>
        <v>0</v>
      </c>
      <c r="C1867">
        <f>'IGM Paste'!C1868</f>
        <v>0</v>
      </c>
      <c r="D1867" s="4">
        <f>'IGM Paste'!D1868</f>
        <v>0</v>
      </c>
      <c r="E1867">
        <f>'IGM Paste'!E1868</f>
        <v>0</v>
      </c>
      <c r="F1867">
        <f>'IGM Paste'!AL1868</f>
        <v>0</v>
      </c>
      <c r="G1867" s="763">
        <f>'IGM Paste'!AB1868</f>
        <v>0</v>
      </c>
      <c r="H1867" s="5">
        <f>'IGM Paste'!F1868</f>
        <v>0</v>
      </c>
      <c r="I1867" t="str">
        <f>IF('IGM Paste'!H1868=0,"-",'IGM Paste'!H1868)</f>
        <v>-</v>
      </c>
      <c r="J1867" t="str">
        <f>IF('IGM Paste'!I1868=0,"-",'IGM Paste'!I1868)</f>
        <v>-</v>
      </c>
      <c r="K1867" t="str">
        <f>IF('IGM Paste'!J1868=0,"-",'IGM Paste'!J1868)</f>
        <v>-</v>
      </c>
      <c r="L1867">
        <f>'IGM Paste'!K1868</f>
        <v>0</v>
      </c>
      <c r="M1867" s="20" t="str">
        <f>IF('IGM Paste'!R1868=0,"Flat",'IGM Paste'!R1868)</f>
        <v>Flat</v>
      </c>
      <c r="N1867" s="177">
        <f>'IGM Paste'!AH1868</f>
        <v>0</v>
      </c>
      <c r="O1867" s="403">
        <f>'IGM Paste'!O1868</f>
        <v>0</v>
      </c>
      <c r="P1867">
        <f>'IGM Paste'!BC1868</f>
        <v>0</v>
      </c>
    </row>
    <row r="1868" spans="1:16" x14ac:dyDescent="0.3">
      <c r="A1868" s="334">
        <f>'IGM Paste'!A1869</f>
        <v>0</v>
      </c>
      <c r="B1868">
        <f>'IGM Paste'!Y1869</f>
        <v>0</v>
      </c>
      <c r="C1868">
        <f>'IGM Paste'!C1869</f>
        <v>0</v>
      </c>
      <c r="D1868" s="4">
        <f>'IGM Paste'!D1869</f>
        <v>0</v>
      </c>
      <c r="E1868">
        <f>'IGM Paste'!E1869</f>
        <v>0</v>
      </c>
      <c r="F1868">
        <f>'IGM Paste'!AL1869</f>
        <v>0</v>
      </c>
      <c r="G1868" s="763">
        <f>'IGM Paste'!AB1869</f>
        <v>0</v>
      </c>
      <c r="H1868" s="5">
        <f>'IGM Paste'!F1869</f>
        <v>0</v>
      </c>
      <c r="I1868" t="str">
        <f>IF('IGM Paste'!H1869=0,"-",'IGM Paste'!H1869)</f>
        <v>-</v>
      </c>
      <c r="J1868" t="str">
        <f>IF('IGM Paste'!I1869=0,"-",'IGM Paste'!I1869)</f>
        <v>-</v>
      </c>
      <c r="K1868" t="str">
        <f>IF('IGM Paste'!J1869=0,"-",'IGM Paste'!J1869)</f>
        <v>-</v>
      </c>
      <c r="L1868">
        <f>'IGM Paste'!K1869</f>
        <v>0</v>
      </c>
      <c r="M1868" s="20" t="str">
        <f>IF('IGM Paste'!R1869=0,"Flat",'IGM Paste'!R1869)</f>
        <v>Flat</v>
      </c>
      <c r="N1868" s="177">
        <f>'IGM Paste'!AH1869</f>
        <v>0</v>
      </c>
      <c r="O1868" s="403">
        <f>'IGM Paste'!O1869</f>
        <v>0</v>
      </c>
      <c r="P1868">
        <f>'IGM Paste'!BC1869</f>
        <v>0</v>
      </c>
    </row>
    <row r="1869" spans="1:16" x14ac:dyDescent="0.3">
      <c r="A1869" s="334">
        <f>'IGM Paste'!A1870</f>
        <v>0</v>
      </c>
      <c r="B1869">
        <f>'IGM Paste'!Y1870</f>
        <v>0</v>
      </c>
      <c r="C1869">
        <f>'IGM Paste'!C1870</f>
        <v>0</v>
      </c>
      <c r="D1869" s="4">
        <f>'IGM Paste'!D1870</f>
        <v>0</v>
      </c>
      <c r="E1869">
        <f>'IGM Paste'!E1870</f>
        <v>0</v>
      </c>
      <c r="F1869">
        <f>'IGM Paste'!AL1870</f>
        <v>0</v>
      </c>
      <c r="G1869" s="763">
        <f>'IGM Paste'!AB1870</f>
        <v>0</v>
      </c>
      <c r="H1869" s="5">
        <f>'IGM Paste'!F1870</f>
        <v>0</v>
      </c>
      <c r="I1869" t="str">
        <f>IF('IGM Paste'!H1870=0,"-",'IGM Paste'!H1870)</f>
        <v>-</v>
      </c>
      <c r="J1869" t="str">
        <f>IF('IGM Paste'!I1870=0,"-",'IGM Paste'!I1870)</f>
        <v>-</v>
      </c>
      <c r="K1869" t="str">
        <f>IF('IGM Paste'!J1870=0,"-",'IGM Paste'!J1870)</f>
        <v>-</v>
      </c>
      <c r="L1869">
        <f>'IGM Paste'!K1870</f>
        <v>0</v>
      </c>
      <c r="M1869" s="20" t="str">
        <f>IF('IGM Paste'!R1870=0,"Flat",'IGM Paste'!R1870)</f>
        <v>Flat</v>
      </c>
      <c r="N1869" s="177">
        <f>'IGM Paste'!AH1870</f>
        <v>0</v>
      </c>
      <c r="O1869" s="403">
        <f>'IGM Paste'!O1870</f>
        <v>0</v>
      </c>
      <c r="P1869">
        <f>'IGM Paste'!BC1870</f>
        <v>0</v>
      </c>
    </row>
    <row r="1870" spans="1:16" x14ac:dyDescent="0.3">
      <c r="A1870" s="334">
        <f>'IGM Paste'!A1871</f>
        <v>0</v>
      </c>
      <c r="B1870">
        <f>'IGM Paste'!Y1871</f>
        <v>0</v>
      </c>
      <c r="C1870">
        <f>'IGM Paste'!C1871</f>
        <v>0</v>
      </c>
      <c r="D1870" s="4">
        <f>'IGM Paste'!D1871</f>
        <v>0</v>
      </c>
      <c r="E1870">
        <f>'IGM Paste'!E1871</f>
        <v>0</v>
      </c>
      <c r="F1870">
        <f>'IGM Paste'!AL1871</f>
        <v>0</v>
      </c>
      <c r="G1870" s="763">
        <f>'IGM Paste'!AB1871</f>
        <v>0</v>
      </c>
      <c r="H1870" s="5">
        <f>'IGM Paste'!F1871</f>
        <v>0</v>
      </c>
      <c r="I1870" t="str">
        <f>IF('IGM Paste'!H1871=0,"-",'IGM Paste'!H1871)</f>
        <v>-</v>
      </c>
      <c r="J1870" t="str">
        <f>IF('IGM Paste'!I1871=0,"-",'IGM Paste'!I1871)</f>
        <v>-</v>
      </c>
      <c r="K1870" t="str">
        <f>IF('IGM Paste'!J1871=0,"-",'IGM Paste'!J1871)</f>
        <v>-</v>
      </c>
      <c r="L1870">
        <f>'IGM Paste'!K1871</f>
        <v>0</v>
      </c>
      <c r="M1870" s="20" t="str">
        <f>IF('IGM Paste'!R1871=0,"Flat",'IGM Paste'!R1871)</f>
        <v>Flat</v>
      </c>
      <c r="N1870" s="177">
        <f>'IGM Paste'!AH1871</f>
        <v>0</v>
      </c>
      <c r="O1870" s="403">
        <f>'IGM Paste'!O1871</f>
        <v>0</v>
      </c>
      <c r="P1870">
        <f>'IGM Paste'!BC1871</f>
        <v>0</v>
      </c>
    </row>
    <row r="1871" spans="1:16" x14ac:dyDescent="0.3">
      <c r="A1871" s="334">
        <f>'IGM Paste'!A1872</f>
        <v>0</v>
      </c>
      <c r="B1871">
        <f>'IGM Paste'!Y1872</f>
        <v>0</v>
      </c>
      <c r="C1871">
        <f>'IGM Paste'!C1872</f>
        <v>0</v>
      </c>
      <c r="D1871" s="4">
        <f>'IGM Paste'!D1872</f>
        <v>0</v>
      </c>
      <c r="E1871">
        <f>'IGM Paste'!E1872</f>
        <v>0</v>
      </c>
      <c r="F1871">
        <f>'IGM Paste'!AL1872</f>
        <v>0</v>
      </c>
      <c r="G1871" s="763">
        <f>'IGM Paste'!AB1872</f>
        <v>0</v>
      </c>
      <c r="H1871" s="5">
        <f>'IGM Paste'!F1872</f>
        <v>0</v>
      </c>
      <c r="I1871" t="str">
        <f>IF('IGM Paste'!H1872=0,"-",'IGM Paste'!H1872)</f>
        <v>-</v>
      </c>
      <c r="J1871" t="str">
        <f>IF('IGM Paste'!I1872=0,"-",'IGM Paste'!I1872)</f>
        <v>-</v>
      </c>
      <c r="K1871" t="str">
        <f>IF('IGM Paste'!J1872=0,"-",'IGM Paste'!J1872)</f>
        <v>-</v>
      </c>
      <c r="L1871">
        <f>'IGM Paste'!K1872</f>
        <v>0</v>
      </c>
      <c r="M1871" s="20" t="str">
        <f>IF('IGM Paste'!R1872=0,"Flat",'IGM Paste'!R1872)</f>
        <v>Flat</v>
      </c>
      <c r="N1871" s="177">
        <f>'IGM Paste'!AH1872</f>
        <v>0</v>
      </c>
      <c r="O1871" s="403">
        <f>'IGM Paste'!O1872</f>
        <v>0</v>
      </c>
      <c r="P1871">
        <f>'IGM Paste'!BC1872</f>
        <v>0</v>
      </c>
    </row>
    <row r="1872" spans="1:16" x14ac:dyDescent="0.3">
      <c r="A1872" s="334">
        <f>'IGM Paste'!A1873</f>
        <v>0</v>
      </c>
      <c r="B1872">
        <f>'IGM Paste'!Y1873</f>
        <v>0</v>
      </c>
      <c r="C1872">
        <f>'IGM Paste'!C1873</f>
        <v>0</v>
      </c>
      <c r="D1872" s="4">
        <f>'IGM Paste'!D1873</f>
        <v>0</v>
      </c>
      <c r="E1872">
        <f>'IGM Paste'!E1873</f>
        <v>0</v>
      </c>
      <c r="F1872">
        <f>'IGM Paste'!AL1873</f>
        <v>0</v>
      </c>
      <c r="G1872" s="763">
        <f>'IGM Paste'!AB1873</f>
        <v>0</v>
      </c>
      <c r="H1872" s="5">
        <f>'IGM Paste'!F1873</f>
        <v>0</v>
      </c>
      <c r="I1872" t="str">
        <f>IF('IGM Paste'!H1873=0,"-",'IGM Paste'!H1873)</f>
        <v>-</v>
      </c>
      <c r="J1872" t="str">
        <f>IF('IGM Paste'!I1873=0,"-",'IGM Paste'!I1873)</f>
        <v>-</v>
      </c>
      <c r="K1872" t="str">
        <f>IF('IGM Paste'!J1873=0,"-",'IGM Paste'!J1873)</f>
        <v>-</v>
      </c>
      <c r="L1872">
        <f>'IGM Paste'!K1873</f>
        <v>0</v>
      </c>
      <c r="M1872" s="20" t="str">
        <f>IF('IGM Paste'!R1873=0,"Flat",'IGM Paste'!R1873)</f>
        <v>Flat</v>
      </c>
      <c r="N1872" s="177">
        <f>'IGM Paste'!AH1873</f>
        <v>0</v>
      </c>
      <c r="O1872" s="403">
        <f>'IGM Paste'!O1873</f>
        <v>0</v>
      </c>
      <c r="P1872">
        <f>'IGM Paste'!BC1873</f>
        <v>0</v>
      </c>
    </row>
    <row r="1873" spans="1:16" x14ac:dyDescent="0.3">
      <c r="A1873" s="334">
        <f>'IGM Paste'!A1874</f>
        <v>0</v>
      </c>
      <c r="B1873">
        <f>'IGM Paste'!Y1874</f>
        <v>0</v>
      </c>
      <c r="C1873">
        <f>'IGM Paste'!C1874</f>
        <v>0</v>
      </c>
      <c r="D1873" s="4">
        <f>'IGM Paste'!D1874</f>
        <v>0</v>
      </c>
      <c r="E1873">
        <f>'IGM Paste'!E1874</f>
        <v>0</v>
      </c>
      <c r="F1873">
        <f>'IGM Paste'!AL1874</f>
        <v>0</v>
      </c>
      <c r="G1873" s="763">
        <f>'IGM Paste'!AB1874</f>
        <v>0</v>
      </c>
      <c r="H1873" s="5">
        <f>'IGM Paste'!F1874</f>
        <v>0</v>
      </c>
      <c r="I1873" t="str">
        <f>IF('IGM Paste'!H1874=0,"-",'IGM Paste'!H1874)</f>
        <v>-</v>
      </c>
      <c r="J1873" t="str">
        <f>IF('IGM Paste'!I1874=0,"-",'IGM Paste'!I1874)</f>
        <v>-</v>
      </c>
      <c r="K1873" t="str">
        <f>IF('IGM Paste'!J1874=0,"-",'IGM Paste'!J1874)</f>
        <v>-</v>
      </c>
      <c r="L1873">
        <f>'IGM Paste'!K1874</f>
        <v>0</v>
      </c>
      <c r="M1873" s="20" t="str">
        <f>IF('IGM Paste'!R1874=0,"Flat",'IGM Paste'!R1874)</f>
        <v>Flat</v>
      </c>
      <c r="N1873" s="177">
        <f>'IGM Paste'!AH1874</f>
        <v>0</v>
      </c>
      <c r="O1873" s="403">
        <f>'IGM Paste'!O1874</f>
        <v>0</v>
      </c>
      <c r="P1873">
        <f>'IGM Paste'!BC1874</f>
        <v>0</v>
      </c>
    </row>
    <row r="1874" spans="1:16" x14ac:dyDescent="0.3">
      <c r="A1874" s="334">
        <f>'IGM Paste'!A1875</f>
        <v>0</v>
      </c>
      <c r="B1874">
        <f>'IGM Paste'!Y1875</f>
        <v>0</v>
      </c>
      <c r="C1874">
        <f>'IGM Paste'!C1875</f>
        <v>0</v>
      </c>
      <c r="D1874" s="4">
        <f>'IGM Paste'!D1875</f>
        <v>0</v>
      </c>
      <c r="E1874">
        <f>'IGM Paste'!E1875</f>
        <v>0</v>
      </c>
      <c r="F1874">
        <f>'IGM Paste'!AL1875</f>
        <v>0</v>
      </c>
      <c r="G1874" s="763">
        <f>'IGM Paste'!AB1875</f>
        <v>0</v>
      </c>
      <c r="H1874" s="5">
        <f>'IGM Paste'!F1875</f>
        <v>0</v>
      </c>
      <c r="I1874" t="str">
        <f>IF('IGM Paste'!H1875=0,"-",'IGM Paste'!H1875)</f>
        <v>-</v>
      </c>
      <c r="J1874" t="str">
        <f>IF('IGM Paste'!I1875=0,"-",'IGM Paste'!I1875)</f>
        <v>-</v>
      </c>
      <c r="K1874" t="str">
        <f>IF('IGM Paste'!J1875=0,"-",'IGM Paste'!J1875)</f>
        <v>-</v>
      </c>
      <c r="L1874">
        <f>'IGM Paste'!K1875</f>
        <v>0</v>
      </c>
      <c r="M1874" s="20" t="str">
        <f>IF('IGM Paste'!R1875=0,"Flat",'IGM Paste'!R1875)</f>
        <v>Flat</v>
      </c>
      <c r="N1874" s="177">
        <f>'IGM Paste'!AH1875</f>
        <v>0</v>
      </c>
      <c r="O1874" s="403">
        <f>'IGM Paste'!O1875</f>
        <v>0</v>
      </c>
      <c r="P1874">
        <f>'IGM Paste'!BC1875</f>
        <v>0</v>
      </c>
    </row>
    <row r="1875" spans="1:16" x14ac:dyDescent="0.3">
      <c r="A1875" s="334">
        <f>'IGM Paste'!A1876</f>
        <v>0</v>
      </c>
      <c r="B1875">
        <f>'IGM Paste'!Y1876</f>
        <v>0</v>
      </c>
      <c r="C1875">
        <f>'IGM Paste'!C1876</f>
        <v>0</v>
      </c>
      <c r="D1875" s="4">
        <f>'IGM Paste'!D1876</f>
        <v>0</v>
      </c>
      <c r="E1875">
        <f>'IGM Paste'!E1876</f>
        <v>0</v>
      </c>
      <c r="F1875">
        <f>'IGM Paste'!AL1876</f>
        <v>0</v>
      </c>
      <c r="G1875" s="763">
        <f>'IGM Paste'!AB1876</f>
        <v>0</v>
      </c>
      <c r="H1875" s="5">
        <f>'IGM Paste'!F1876</f>
        <v>0</v>
      </c>
      <c r="I1875" t="str">
        <f>IF('IGM Paste'!H1876=0,"-",'IGM Paste'!H1876)</f>
        <v>-</v>
      </c>
      <c r="J1875" t="str">
        <f>IF('IGM Paste'!I1876=0,"-",'IGM Paste'!I1876)</f>
        <v>-</v>
      </c>
      <c r="K1875" t="str">
        <f>IF('IGM Paste'!J1876=0,"-",'IGM Paste'!J1876)</f>
        <v>-</v>
      </c>
      <c r="L1875">
        <f>'IGM Paste'!K1876</f>
        <v>0</v>
      </c>
      <c r="M1875" s="20" t="str">
        <f>IF('IGM Paste'!R1876=0,"Flat",'IGM Paste'!R1876)</f>
        <v>Flat</v>
      </c>
      <c r="N1875" s="177">
        <f>'IGM Paste'!AH1876</f>
        <v>0</v>
      </c>
      <c r="O1875" s="403">
        <f>'IGM Paste'!O1876</f>
        <v>0</v>
      </c>
      <c r="P1875">
        <f>'IGM Paste'!BC1876</f>
        <v>0</v>
      </c>
    </row>
    <row r="1876" spans="1:16" x14ac:dyDescent="0.3">
      <c r="A1876" s="334">
        <f>'IGM Paste'!A1877</f>
        <v>0</v>
      </c>
      <c r="B1876">
        <f>'IGM Paste'!Y1877</f>
        <v>0</v>
      </c>
      <c r="C1876">
        <f>'IGM Paste'!C1877</f>
        <v>0</v>
      </c>
      <c r="D1876" s="4">
        <f>'IGM Paste'!D1877</f>
        <v>0</v>
      </c>
      <c r="E1876">
        <f>'IGM Paste'!E1877</f>
        <v>0</v>
      </c>
      <c r="F1876">
        <f>'IGM Paste'!AL1877</f>
        <v>0</v>
      </c>
      <c r="G1876" s="763">
        <f>'IGM Paste'!AB1877</f>
        <v>0</v>
      </c>
      <c r="H1876" s="5">
        <f>'IGM Paste'!F1877</f>
        <v>0</v>
      </c>
      <c r="I1876" t="str">
        <f>IF('IGM Paste'!H1877=0,"-",'IGM Paste'!H1877)</f>
        <v>-</v>
      </c>
      <c r="J1876" t="str">
        <f>IF('IGM Paste'!I1877=0,"-",'IGM Paste'!I1877)</f>
        <v>-</v>
      </c>
      <c r="K1876" t="str">
        <f>IF('IGM Paste'!J1877=0,"-",'IGM Paste'!J1877)</f>
        <v>-</v>
      </c>
      <c r="L1876">
        <f>'IGM Paste'!K1877</f>
        <v>0</v>
      </c>
      <c r="M1876" s="20" t="str">
        <f>IF('IGM Paste'!R1877=0,"Flat",'IGM Paste'!R1877)</f>
        <v>Flat</v>
      </c>
      <c r="N1876" s="177">
        <f>'IGM Paste'!AH1877</f>
        <v>0</v>
      </c>
      <c r="O1876" s="403">
        <f>'IGM Paste'!O1877</f>
        <v>0</v>
      </c>
      <c r="P1876">
        <f>'IGM Paste'!BC1877</f>
        <v>0</v>
      </c>
    </row>
    <row r="1877" spans="1:16" x14ac:dyDescent="0.3">
      <c r="A1877" s="334">
        <f>'IGM Paste'!A1878</f>
        <v>0</v>
      </c>
      <c r="B1877">
        <f>'IGM Paste'!Y1878</f>
        <v>0</v>
      </c>
      <c r="C1877">
        <f>'IGM Paste'!C1878</f>
        <v>0</v>
      </c>
      <c r="D1877" s="4">
        <f>'IGM Paste'!D1878</f>
        <v>0</v>
      </c>
      <c r="E1877">
        <f>'IGM Paste'!E1878</f>
        <v>0</v>
      </c>
      <c r="F1877">
        <f>'IGM Paste'!AL1878</f>
        <v>0</v>
      </c>
      <c r="G1877" s="763">
        <f>'IGM Paste'!AB1878</f>
        <v>0</v>
      </c>
      <c r="H1877" s="5">
        <f>'IGM Paste'!F1878</f>
        <v>0</v>
      </c>
      <c r="I1877" t="str">
        <f>IF('IGM Paste'!H1878=0,"-",'IGM Paste'!H1878)</f>
        <v>-</v>
      </c>
      <c r="J1877" t="str">
        <f>IF('IGM Paste'!I1878=0,"-",'IGM Paste'!I1878)</f>
        <v>-</v>
      </c>
      <c r="K1877" t="str">
        <f>IF('IGM Paste'!J1878=0,"-",'IGM Paste'!J1878)</f>
        <v>-</v>
      </c>
      <c r="L1877">
        <f>'IGM Paste'!K1878</f>
        <v>0</v>
      </c>
      <c r="M1877" s="20" t="str">
        <f>IF('IGM Paste'!R1878=0,"Flat",'IGM Paste'!R1878)</f>
        <v>Flat</v>
      </c>
      <c r="N1877" s="177">
        <f>'IGM Paste'!AH1878</f>
        <v>0</v>
      </c>
      <c r="O1877" s="403">
        <f>'IGM Paste'!O1878</f>
        <v>0</v>
      </c>
      <c r="P1877">
        <f>'IGM Paste'!BC1878</f>
        <v>0</v>
      </c>
    </row>
    <row r="1878" spans="1:16" x14ac:dyDescent="0.3">
      <c r="A1878" s="334">
        <f>'IGM Paste'!A1879</f>
        <v>0</v>
      </c>
      <c r="B1878">
        <f>'IGM Paste'!Y1879</f>
        <v>0</v>
      </c>
      <c r="C1878">
        <f>'IGM Paste'!C1879</f>
        <v>0</v>
      </c>
      <c r="D1878" s="4">
        <f>'IGM Paste'!D1879</f>
        <v>0</v>
      </c>
      <c r="E1878">
        <f>'IGM Paste'!E1879</f>
        <v>0</v>
      </c>
      <c r="F1878">
        <f>'IGM Paste'!AL1879</f>
        <v>0</v>
      </c>
      <c r="G1878" s="763">
        <f>'IGM Paste'!AB1879</f>
        <v>0</v>
      </c>
      <c r="H1878" s="5">
        <f>'IGM Paste'!F1879</f>
        <v>0</v>
      </c>
      <c r="I1878" t="str">
        <f>IF('IGM Paste'!H1879=0,"-",'IGM Paste'!H1879)</f>
        <v>-</v>
      </c>
      <c r="J1878" t="str">
        <f>IF('IGM Paste'!I1879=0,"-",'IGM Paste'!I1879)</f>
        <v>-</v>
      </c>
      <c r="K1878" t="str">
        <f>IF('IGM Paste'!J1879=0,"-",'IGM Paste'!J1879)</f>
        <v>-</v>
      </c>
      <c r="L1878">
        <f>'IGM Paste'!K1879</f>
        <v>0</v>
      </c>
      <c r="M1878" s="20" t="str">
        <f>IF('IGM Paste'!R1879=0,"Flat",'IGM Paste'!R1879)</f>
        <v>Flat</v>
      </c>
      <c r="N1878" s="177">
        <f>'IGM Paste'!AH1879</f>
        <v>0</v>
      </c>
      <c r="O1878" s="403">
        <f>'IGM Paste'!O1879</f>
        <v>0</v>
      </c>
      <c r="P1878">
        <f>'IGM Paste'!BC1879</f>
        <v>0</v>
      </c>
    </row>
    <row r="1879" spans="1:16" x14ac:dyDescent="0.3">
      <c r="A1879" s="334">
        <f>'IGM Paste'!A1880</f>
        <v>0</v>
      </c>
      <c r="B1879">
        <f>'IGM Paste'!Y1880</f>
        <v>0</v>
      </c>
      <c r="C1879">
        <f>'IGM Paste'!C1880</f>
        <v>0</v>
      </c>
      <c r="D1879" s="4">
        <f>'IGM Paste'!D1880</f>
        <v>0</v>
      </c>
      <c r="E1879">
        <f>'IGM Paste'!E1880</f>
        <v>0</v>
      </c>
      <c r="F1879">
        <f>'IGM Paste'!AL1880</f>
        <v>0</v>
      </c>
      <c r="G1879" s="763">
        <f>'IGM Paste'!AB1880</f>
        <v>0</v>
      </c>
      <c r="H1879" s="5">
        <f>'IGM Paste'!F1880</f>
        <v>0</v>
      </c>
      <c r="I1879" t="str">
        <f>IF('IGM Paste'!H1880=0,"-",'IGM Paste'!H1880)</f>
        <v>-</v>
      </c>
      <c r="J1879" t="str">
        <f>IF('IGM Paste'!I1880=0,"-",'IGM Paste'!I1880)</f>
        <v>-</v>
      </c>
      <c r="K1879" t="str">
        <f>IF('IGM Paste'!J1880=0,"-",'IGM Paste'!J1880)</f>
        <v>-</v>
      </c>
      <c r="L1879">
        <f>'IGM Paste'!K1880</f>
        <v>0</v>
      </c>
      <c r="M1879" s="20" t="str">
        <f>IF('IGM Paste'!R1880=0,"Flat",'IGM Paste'!R1880)</f>
        <v>Flat</v>
      </c>
      <c r="N1879" s="177">
        <f>'IGM Paste'!AH1880</f>
        <v>0</v>
      </c>
      <c r="O1879" s="403">
        <f>'IGM Paste'!O1880</f>
        <v>0</v>
      </c>
      <c r="P1879">
        <f>'IGM Paste'!BC1880</f>
        <v>0</v>
      </c>
    </row>
    <row r="1880" spans="1:16" x14ac:dyDescent="0.3">
      <c r="A1880" s="334">
        <f>'IGM Paste'!A1881</f>
        <v>0</v>
      </c>
      <c r="B1880">
        <f>'IGM Paste'!Y1881</f>
        <v>0</v>
      </c>
      <c r="C1880">
        <f>'IGM Paste'!C1881</f>
        <v>0</v>
      </c>
      <c r="D1880" s="4">
        <f>'IGM Paste'!D1881</f>
        <v>0</v>
      </c>
      <c r="E1880">
        <f>'IGM Paste'!E1881</f>
        <v>0</v>
      </c>
      <c r="F1880">
        <f>'IGM Paste'!AL1881</f>
        <v>0</v>
      </c>
      <c r="G1880" s="763">
        <f>'IGM Paste'!AB1881</f>
        <v>0</v>
      </c>
      <c r="H1880" s="5">
        <f>'IGM Paste'!F1881</f>
        <v>0</v>
      </c>
      <c r="I1880" t="str">
        <f>IF('IGM Paste'!H1881=0,"-",'IGM Paste'!H1881)</f>
        <v>-</v>
      </c>
      <c r="J1880" t="str">
        <f>IF('IGM Paste'!I1881=0,"-",'IGM Paste'!I1881)</f>
        <v>-</v>
      </c>
      <c r="K1880" t="str">
        <f>IF('IGM Paste'!J1881=0,"-",'IGM Paste'!J1881)</f>
        <v>-</v>
      </c>
      <c r="L1880">
        <f>'IGM Paste'!K1881</f>
        <v>0</v>
      </c>
      <c r="M1880" s="20" t="str">
        <f>IF('IGM Paste'!R1881=0,"Flat",'IGM Paste'!R1881)</f>
        <v>Flat</v>
      </c>
      <c r="N1880" s="177">
        <f>'IGM Paste'!AH1881</f>
        <v>0</v>
      </c>
      <c r="O1880" s="403">
        <f>'IGM Paste'!O1881</f>
        <v>0</v>
      </c>
      <c r="P1880">
        <f>'IGM Paste'!BC1881</f>
        <v>0</v>
      </c>
    </row>
    <row r="1881" spans="1:16" x14ac:dyDescent="0.3">
      <c r="A1881" s="334">
        <f>'IGM Paste'!A1882</f>
        <v>0</v>
      </c>
      <c r="B1881">
        <f>'IGM Paste'!Y1882</f>
        <v>0</v>
      </c>
      <c r="C1881">
        <f>'IGM Paste'!C1882</f>
        <v>0</v>
      </c>
      <c r="D1881" s="4">
        <f>'IGM Paste'!D1882</f>
        <v>0</v>
      </c>
      <c r="E1881">
        <f>'IGM Paste'!E1882</f>
        <v>0</v>
      </c>
      <c r="F1881">
        <f>'IGM Paste'!AL1882</f>
        <v>0</v>
      </c>
      <c r="G1881" s="763">
        <f>'IGM Paste'!AB1882</f>
        <v>0</v>
      </c>
      <c r="H1881" s="5">
        <f>'IGM Paste'!F1882</f>
        <v>0</v>
      </c>
      <c r="I1881" t="str">
        <f>IF('IGM Paste'!H1882=0,"-",'IGM Paste'!H1882)</f>
        <v>-</v>
      </c>
      <c r="J1881" t="str">
        <f>IF('IGM Paste'!I1882=0,"-",'IGM Paste'!I1882)</f>
        <v>-</v>
      </c>
      <c r="K1881" t="str">
        <f>IF('IGM Paste'!J1882=0,"-",'IGM Paste'!J1882)</f>
        <v>-</v>
      </c>
      <c r="L1881">
        <f>'IGM Paste'!K1882</f>
        <v>0</v>
      </c>
      <c r="M1881" s="20" t="str">
        <f>IF('IGM Paste'!R1882=0,"Flat",'IGM Paste'!R1882)</f>
        <v>Flat</v>
      </c>
      <c r="N1881" s="177">
        <f>'IGM Paste'!AH1882</f>
        <v>0</v>
      </c>
      <c r="O1881" s="403">
        <f>'IGM Paste'!O1882</f>
        <v>0</v>
      </c>
      <c r="P1881">
        <f>'IGM Paste'!BC1882</f>
        <v>0</v>
      </c>
    </row>
    <row r="1882" spans="1:16" x14ac:dyDescent="0.3">
      <c r="A1882" s="334">
        <f>'IGM Paste'!A1883</f>
        <v>0</v>
      </c>
      <c r="B1882">
        <f>'IGM Paste'!Y1883</f>
        <v>0</v>
      </c>
      <c r="C1882">
        <f>'IGM Paste'!C1883</f>
        <v>0</v>
      </c>
      <c r="D1882" s="4">
        <f>'IGM Paste'!D1883</f>
        <v>0</v>
      </c>
      <c r="E1882">
        <f>'IGM Paste'!E1883</f>
        <v>0</v>
      </c>
      <c r="F1882">
        <f>'IGM Paste'!AL1883</f>
        <v>0</v>
      </c>
      <c r="G1882" s="763">
        <f>'IGM Paste'!AB1883</f>
        <v>0</v>
      </c>
      <c r="H1882" s="5">
        <f>'IGM Paste'!F1883</f>
        <v>0</v>
      </c>
      <c r="I1882" t="str">
        <f>IF('IGM Paste'!H1883=0,"-",'IGM Paste'!H1883)</f>
        <v>-</v>
      </c>
      <c r="J1882" t="str">
        <f>IF('IGM Paste'!I1883=0,"-",'IGM Paste'!I1883)</f>
        <v>-</v>
      </c>
      <c r="K1882" t="str">
        <f>IF('IGM Paste'!J1883=0,"-",'IGM Paste'!J1883)</f>
        <v>-</v>
      </c>
      <c r="L1882">
        <f>'IGM Paste'!K1883</f>
        <v>0</v>
      </c>
      <c r="M1882" s="20" t="str">
        <f>IF('IGM Paste'!R1883=0,"Flat",'IGM Paste'!R1883)</f>
        <v>Flat</v>
      </c>
      <c r="N1882" s="177">
        <f>'IGM Paste'!AH1883</f>
        <v>0</v>
      </c>
      <c r="O1882" s="403">
        <f>'IGM Paste'!O1883</f>
        <v>0</v>
      </c>
      <c r="P1882">
        <f>'IGM Paste'!BC1883</f>
        <v>0</v>
      </c>
    </row>
    <row r="1883" spans="1:16" x14ac:dyDescent="0.3">
      <c r="A1883" s="334">
        <f>'IGM Paste'!A1884</f>
        <v>0</v>
      </c>
      <c r="B1883">
        <f>'IGM Paste'!Y1884</f>
        <v>0</v>
      </c>
      <c r="C1883">
        <f>'IGM Paste'!C1884</f>
        <v>0</v>
      </c>
      <c r="D1883" s="4">
        <f>'IGM Paste'!D1884</f>
        <v>0</v>
      </c>
      <c r="E1883">
        <f>'IGM Paste'!E1884</f>
        <v>0</v>
      </c>
      <c r="F1883">
        <f>'IGM Paste'!AL1884</f>
        <v>0</v>
      </c>
      <c r="G1883" s="763">
        <f>'IGM Paste'!AB1884</f>
        <v>0</v>
      </c>
      <c r="H1883" s="5">
        <f>'IGM Paste'!F1884</f>
        <v>0</v>
      </c>
      <c r="I1883" t="str">
        <f>IF('IGM Paste'!H1884=0,"-",'IGM Paste'!H1884)</f>
        <v>-</v>
      </c>
      <c r="J1883" t="str">
        <f>IF('IGM Paste'!I1884=0,"-",'IGM Paste'!I1884)</f>
        <v>-</v>
      </c>
      <c r="K1883" t="str">
        <f>IF('IGM Paste'!J1884=0,"-",'IGM Paste'!J1884)</f>
        <v>-</v>
      </c>
      <c r="L1883">
        <f>'IGM Paste'!K1884</f>
        <v>0</v>
      </c>
      <c r="M1883" s="20" t="str">
        <f>IF('IGM Paste'!R1884=0,"Flat",'IGM Paste'!R1884)</f>
        <v>Flat</v>
      </c>
      <c r="N1883" s="177">
        <f>'IGM Paste'!AH1884</f>
        <v>0</v>
      </c>
      <c r="O1883" s="403">
        <f>'IGM Paste'!O1884</f>
        <v>0</v>
      </c>
      <c r="P1883">
        <f>'IGM Paste'!BC1884</f>
        <v>0</v>
      </c>
    </row>
    <row r="1884" spans="1:16" x14ac:dyDescent="0.3">
      <c r="A1884" s="334">
        <f>'IGM Paste'!A1885</f>
        <v>0</v>
      </c>
      <c r="B1884">
        <f>'IGM Paste'!Y1885</f>
        <v>0</v>
      </c>
      <c r="C1884">
        <f>'IGM Paste'!C1885</f>
        <v>0</v>
      </c>
      <c r="D1884" s="4">
        <f>'IGM Paste'!D1885</f>
        <v>0</v>
      </c>
      <c r="E1884">
        <f>'IGM Paste'!E1885</f>
        <v>0</v>
      </c>
      <c r="F1884">
        <f>'IGM Paste'!AL1885</f>
        <v>0</v>
      </c>
      <c r="G1884" s="763">
        <f>'IGM Paste'!AB1885</f>
        <v>0</v>
      </c>
      <c r="H1884" s="5">
        <f>'IGM Paste'!F1885</f>
        <v>0</v>
      </c>
      <c r="I1884" t="str">
        <f>IF('IGM Paste'!H1885=0,"-",'IGM Paste'!H1885)</f>
        <v>-</v>
      </c>
      <c r="J1884" t="str">
        <f>IF('IGM Paste'!I1885=0,"-",'IGM Paste'!I1885)</f>
        <v>-</v>
      </c>
      <c r="K1884" t="str">
        <f>IF('IGM Paste'!J1885=0,"-",'IGM Paste'!J1885)</f>
        <v>-</v>
      </c>
      <c r="L1884">
        <f>'IGM Paste'!K1885</f>
        <v>0</v>
      </c>
      <c r="M1884" s="20" t="str">
        <f>IF('IGM Paste'!R1885=0,"Flat",'IGM Paste'!R1885)</f>
        <v>Flat</v>
      </c>
      <c r="N1884" s="177">
        <f>'IGM Paste'!AH1885</f>
        <v>0</v>
      </c>
      <c r="O1884" s="403">
        <f>'IGM Paste'!O1885</f>
        <v>0</v>
      </c>
      <c r="P1884">
        <f>'IGM Paste'!BC1885</f>
        <v>0</v>
      </c>
    </row>
    <row r="1885" spans="1:16" x14ac:dyDescent="0.3">
      <c r="A1885" s="334">
        <f>'IGM Paste'!A1886</f>
        <v>0</v>
      </c>
      <c r="B1885">
        <f>'IGM Paste'!Y1886</f>
        <v>0</v>
      </c>
      <c r="C1885">
        <f>'IGM Paste'!C1886</f>
        <v>0</v>
      </c>
      <c r="D1885" s="4">
        <f>'IGM Paste'!D1886</f>
        <v>0</v>
      </c>
      <c r="E1885">
        <f>'IGM Paste'!E1886</f>
        <v>0</v>
      </c>
      <c r="F1885">
        <f>'IGM Paste'!AL1886</f>
        <v>0</v>
      </c>
      <c r="G1885" s="763">
        <f>'IGM Paste'!AB1886</f>
        <v>0</v>
      </c>
      <c r="H1885" s="5">
        <f>'IGM Paste'!F1886</f>
        <v>0</v>
      </c>
      <c r="I1885" t="str">
        <f>IF('IGM Paste'!H1886=0,"-",'IGM Paste'!H1886)</f>
        <v>-</v>
      </c>
      <c r="J1885" t="str">
        <f>IF('IGM Paste'!I1886=0,"-",'IGM Paste'!I1886)</f>
        <v>-</v>
      </c>
      <c r="K1885" t="str">
        <f>IF('IGM Paste'!J1886=0,"-",'IGM Paste'!J1886)</f>
        <v>-</v>
      </c>
      <c r="L1885">
        <f>'IGM Paste'!K1886</f>
        <v>0</v>
      </c>
      <c r="M1885" s="20" t="str">
        <f>IF('IGM Paste'!R1886=0,"Flat",'IGM Paste'!R1886)</f>
        <v>Flat</v>
      </c>
      <c r="N1885" s="177">
        <f>'IGM Paste'!AH1886</f>
        <v>0</v>
      </c>
      <c r="O1885" s="403">
        <f>'IGM Paste'!O1886</f>
        <v>0</v>
      </c>
      <c r="P1885">
        <f>'IGM Paste'!BC1886</f>
        <v>0</v>
      </c>
    </row>
    <row r="1886" spans="1:16" x14ac:dyDescent="0.3">
      <c r="A1886" s="334">
        <f>'IGM Paste'!A1887</f>
        <v>0</v>
      </c>
      <c r="B1886">
        <f>'IGM Paste'!Y1887</f>
        <v>0</v>
      </c>
      <c r="C1886">
        <f>'IGM Paste'!C1887</f>
        <v>0</v>
      </c>
      <c r="D1886" s="4">
        <f>'IGM Paste'!D1887</f>
        <v>0</v>
      </c>
      <c r="E1886">
        <f>'IGM Paste'!E1887</f>
        <v>0</v>
      </c>
      <c r="F1886">
        <f>'IGM Paste'!AL1887</f>
        <v>0</v>
      </c>
      <c r="G1886" s="763">
        <f>'IGM Paste'!AB1887</f>
        <v>0</v>
      </c>
      <c r="H1886" s="5">
        <f>'IGM Paste'!F1887</f>
        <v>0</v>
      </c>
      <c r="I1886" t="str">
        <f>IF('IGM Paste'!H1887=0,"-",'IGM Paste'!H1887)</f>
        <v>-</v>
      </c>
      <c r="J1886" t="str">
        <f>IF('IGM Paste'!I1887=0,"-",'IGM Paste'!I1887)</f>
        <v>-</v>
      </c>
      <c r="K1886" t="str">
        <f>IF('IGM Paste'!J1887=0,"-",'IGM Paste'!J1887)</f>
        <v>-</v>
      </c>
      <c r="L1886">
        <f>'IGM Paste'!K1887</f>
        <v>0</v>
      </c>
      <c r="M1886" s="20" t="str">
        <f>IF('IGM Paste'!R1887=0,"Flat",'IGM Paste'!R1887)</f>
        <v>Flat</v>
      </c>
      <c r="N1886" s="177">
        <f>'IGM Paste'!AH1887</f>
        <v>0</v>
      </c>
      <c r="O1886" s="403">
        <f>'IGM Paste'!O1887</f>
        <v>0</v>
      </c>
      <c r="P1886">
        <f>'IGM Paste'!BC1887</f>
        <v>0</v>
      </c>
    </row>
    <row r="1887" spans="1:16" x14ac:dyDescent="0.3">
      <c r="A1887" s="334">
        <f>'IGM Paste'!A1888</f>
        <v>0</v>
      </c>
      <c r="B1887">
        <f>'IGM Paste'!Y1888</f>
        <v>0</v>
      </c>
      <c r="C1887">
        <f>'IGM Paste'!C1888</f>
        <v>0</v>
      </c>
      <c r="D1887" s="4">
        <f>'IGM Paste'!D1888</f>
        <v>0</v>
      </c>
      <c r="E1887">
        <f>'IGM Paste'!E1888</f>
        <v>0</v>
      </c>
      <c r="F1887">
        <f>'IGM Paste'!AL1888</f>
        <v>0</v>
      </c>
      <c r="G1887" s="763">
        <f>'IGM Paste'!AB1888</f>
        <v>0</v>
      </c>
      <c r="H1887" s="5">
        <f>'IGM Paste'!F1888</f>
        <v>0</v>
      </c>
      <c r="I1887" t="str">
        <f>IF('IGM Paste'!H1888=0,"-",'IGM Paste'!H1888)</f>
        <v>-</v>
      </c>
      <c r="J1887" t="str">
        <f>IF('IGM Paste'!I1888=0,"-",'IGM Paste'!I1888)</f>
        <v>-</v>
      </c>
      <c r="K1887" t="str">
        <f>IF('IGM Paste'!J1888=0,"-",'IGM Paste'!J1888)</f>
        <v>-</v>
      </c>
      <c r="L1887">
        <f>'IGM Paste'!K1888</f>
        <v>0</v>
      </c>
      <c r="M1887" s="20" t="str">
        <f>IF('IGM Paste'!R1888=0,"Flat",'IGM Paste'!R1888)</f>
        <v>Flat</v>
      </c>
      <c r="N1887" s="177">
        <f>'IGM Paste'!AH1888</f>
        <v>0</v>
      </c>
      <c r="O1887" s="403">
        <f>'IGM Paste'!O1888</f>
        <v>0</v>
      </c>
      <c r="P1887">
        <f>'IGM Paste'!BC1888</f>
        <v>0</v>
      </c>
    </row>
    <row r="1888" spans="1:16" x14ac:dyDescent="0.3">
      <c r="A1888" s="334">
        <f>'IGM Paste'!A1889</f>
        <v>0</v>
      </c>
      <c r="B1888">
        <f>'IGM Paste'!Y1889</f>
        <v>0</v>
      </c>
      <c r="C1888">
        <f>'IGM Paste'!C1889</f>
        <v>0</v>
      </c>
      <c r="D1888" s="4">
        <f>'IGM Paste'!D1889</f>
        <v>0</v>
      </c>
      <c r="E1888">
        <f>'IGM Paste'!E1889</f>
        <v>0</v>
      </c>
      <c r="F1888">
        <f>'IGM Paste'!AL1889</f>
        <v>0</v>
      </c>
      <c r="G1888" s="763">
        <f>'IGM Paste'!AB1889</f>
        <v>0</v>
      </c>
      <c r="H1888" s="5">
        <f>'IGM Paste'!F1889</f>
        <v>0</v>
      </c>
      <c r="I1888" t="str">
        <f>IF('IGM Paste'!H1889=0,"-",'IGM Paste'!H1889)</f>
        <v>-</v>
      </c>
      <c r="J1888" t="str">
        <f>IF('IGM Paste'!I1889=0,"-",'IGM Paste'!I1889)</f>
        <v>-</v>
      </c>
      <c r="K1888" t="str">
        <f>IF('IGM Paste'!J1889=0,"-",'IGM Paste'!J1889)</f>
        <v>-</v>
      </c>
      <c r="L1888">
        <f>'IGM Paste'!K1889</f>
        <v>0</v>
      </c>
      <c r="M1888" s="20" t="str">
        <f>IF('IGM Paste'!R1889=0,"Flat",'IGM Paste'!R1889)</f>
        <v>Flat</v>
      </c>
      <c r="N1888" s="177">
        <f>'IGM Paste'!AH1889</f>
        <v>0</v>
      </c>
      <c r="O1888" s="403">
        <f>'IGM Paste'!O1889</f>
        <v>0</v>
      </c>
      <c r="P1888">
        <f>'IGM Paste'!BC1889</f>
        <v>0</v>
      </c>
    </row>
    <row r="1889" spans="1:16" x14ac:dyDescent="0.3">
      <c r="A1889" s="334">
        <f>'IGM Paste'!A1890</f>
        <v>0</v>
      </c>
      <c r="B1889">
        <f>'IGM Paste'!Y1890</f>
        <v>0</v>
      </c>
      <c r="C1889">
        <f>'IGM Paste'!C1890</f>
        <v>0</v>
      </c>
      <c r="D1889" s="4">
        <f>'IGM Paste'!D1890</f>
        <v>0</v>
      </c>
      <c r="E1889">
        <f>'IGM Paste'!E1890</f>
        <v>0</v>
      </c>
      <c r="F1889">
        <f>'IGM Paste'!AL1890</f>
        <v>0</v>
      </c>
      <c r="G1889" s="763">
        <f>'IGM Paste'!AB1890</f>
        <v>0</v>
      </c>
      <c r="H1889" s="5">
        <f>'IGM Paste'!F1890</f>
        <v>0</v>
      </c>
      <c r="I1889" t="str">
        <f>IF('IGM Paste'!H1890=0,"-",'IGM Paste'!H1890)</f>
        <v>-</v>
      </c>
      <c r="J1889" t="str">
        <f>IF('IGM Paste'!I1890=0,"-",'IGM Paste'!I1890)</f>
        <v>-</v>
      </c>
      <c r="K1889" t="str">
        <f>IF('IGM Paste'!J1890=0,"-",'IGM Paste'!J1890)</f>
        <v>-</v>
      </c>
      <c r="L1889">
        <f>'IGM Paste'!K1890</f>
        <v>0</v>
      </c>
      <c r="M1889" s="20" t="str">
        <f>IF('IGM Paste'!R1890=0,"Flat",'IGM Paste'!R1890)</f>
        <v>Flat</v>
      </c>
      <c r="N1889" s="177">
        <f>'IGM Paste'!AH1890</f>
        <v>0</v>
      </c>
      <c r="O1889" s="403">
        <f>'IGM Paste'!O1890</f>
        <v>0</v>
      </c>
      <c r="P1889">
        <f>'IGM Paste'!BC1890</f>
        <v>0</v>
      </c>
    </row>
    <row r="1890" spans="1:16" x14ac:dyDescent="0.3">
      <c r="A1890" s="334">
        <f>'IGM Paste'!A1891</f>
        <v>0</v>
      </c>
      <c r="B1890">
        <f>'IGM Paste'!Y1891</f>
        <v>0</v>
      </c>
      <c r="C1890">
        <f>'IGM Paste'!C1891</f>
        <v>0</v>
      </c>
      <c r="D1890" s="4">
        <f>'IGM Paste'!D1891</f>
        <v>0</v>
      </c>
      <c r="E1890">
        <f>'IGM Paste'!E1891</f>
        <v>0</v>
      </c>
      <c r="F1890">
        <f>'IGM Paste'!AL1891</f>
        <v>0</v>
      </c>
      <c r="G1890" s="763">
        <f>'IGM Paste'!AB1891</f>
        <v>0</v>
      </c>
      <c r="H1890" s="5">
        <f>'IGM Paste'!F1891</f>
        <v>0</v>
      </c>
      <c r="I1890" t="str">
        <f>IF('IGM Paste'!H1891=0,"-",'IGM Paste'!H1891)</f>
        <v>-</v>
      </c>
      <c r="J1890" t="str">
        <f>IF('IGM Paste'!I1891=0,"-",'IGM Paste'!I1891)</f>
        <v>-</v>
      </c>
      <c r="K1890" t="str">
        <f>IF('IGM Paste'!J1891=0,"-",'IGM Paste'!J1891)</f>
        <v>-</v>
      </c>
      <c r="L1890">
        <f>'IGM Paste'!K1891</f>
        <v>0</v>
      </c>
      <c r="M1890" s="20" t="str">
        <f>IF('IGM Paste'!R1891=0,"Flat",'IGM Paste'!R1891)</f>
        <v>Flat</v>
      </c>
      <c r="N1890" s="177">
        <f>'IGM Paste'!AH1891</f>
        <v>0</v>
      </c>
      <c r="O1890" s="403">
        <f>'IGM Paste'!O1891</f>
        <v>0</v>
      </c>
      <c r="P1890">
        <f>'IGM Paste'!BC1891</f>
        <v>0</v>
      </c>
    </row>
    <row r="1891" spans="1:16" x14ac:dyDescent="0.3">
      <c r="A1891" s="334">
        <f>'IGM Paste'!A1892</f>
        <v>0</v>
      </c>
      <c r="B1891">
        <f>'IGM Paste'!Y1892</f>
        <v>0</v>
      </c>
      <c r="C1891">
        <f>'IGM Paste'!C1892</f>
        <v>0</v>
      </c>
      <c r="D1891" s="4">
        <f>'IGM Paste'!D1892</f>
        <v>0</v>
      </c>
      <c r="E1891">
        <f>'IGM Paste'!E1892</f>
        <v>0</v>
      </c>
      <c r="F1891">
        <f>'IGM Paste'!AL1892</f>
        <v>0</v>
      </c>
      <c r="G1891" s="763">
        <f>'IGM Paste'!AB1892</f>
        <v>0</v>
      </c>
      <c r="H1891" s="5">
        <f>'IGM Paste'!F1892</f>
        <v>0</v>
      </c>
      <c r="I1891" t="str">
        <f>IF('IGM Paste'!H1892=0,"-",'IGM Paste'!H1892)</f>
        <v>-</v>
      </c>
      <c r="J1891" t="str">
        <f>IF('IGM Paste'!I1892=0,"-",'IGM Paste'!I1892)</f>
        <v>-</v>
      </c>
      <c r="K1891" t="str">
        <f>IF('IGM Paste'!J1892=0,"-",'IGM Paste'!J1892)</f>
        <v>-</v>
      </c>
      <c r="L1891">
        <f>'IGM Paste'!K1892</f>
        <v>0</v>
      </c>
      <c r="M1891" s="20" t="str">
        <f>IF('IGM Paste'!R1892=0,"Flat",'IGM Paste'!R1892)</f>
        <v>Flat</v>
      </c>
      <c r="N1891" s="177">
        <f>'IGM Paste'!AH1892</f>
        <v>0</v>
      </c>
      <c r="O1891" s="403">
        <f>'IGM Paste'!O1892</f>
        <v>0</v>
      </c>
      <c r="P1891">
        <f>'IGM Paste'!BC1892</f>
        <v>0</v>
      </c>
    </row>
    <row r="1892" spans="1:16" x14ac:dyDescent="0.3">
      <c r="A1892" s="334">
        <f>'IGM Paste'!A1893</f>
        <v>0</v>
      </c>
      <c r="B1892">
        <f>'IGM Paste'!Y1893</f>
        <v>0</v>
      </c>
      <c r="C1892">
        <f>'IGM Paste'!C1893</f>
        <v>0</v>
      </c>
      <c r="D1892" s="4">
        <f>'IGM Paste'!D1893</f>
        <v>0</v>
      </c>
      <c r="E1892">
        <f>'IGM Paste'!E1893</f>
        <v>0</v>
      </c>
      <c r="F1892">
        <f>'IGM Paste'!AL1893</f>
        <v>0</v>
      </c>
      <c r="G1892" s="763">
        <f>'IGM Paste'!AB1893</f>
        <v>0</v>
      </c>
      <c r="H1892" s="5">
        <f>'IGM Paste'!F1893</f>
        <v>0</v>
      </c>
      <c r="I1892" t="str">
        <f>IF('IGM Paste'!H1893=0,"-",'IGM Paste'!H1893)</f>
        <v>-</v>
      </c>
      <c r="J1892" t="str">
        <f>IF('IGM Paste'!I1893=0,"-",'IGM Paste'!I1893)</f>
        <v>-</v>
      </c>
      <c r="K1892" t="str">
        <f>IF('IGM Paste'!J1893=0,"-",'IGM Paste'!J1893)</f>
        <v>-</v>
      </c>
      <c r="L1892">
        <f>'IGM Paste'!K1893</f>
        <v>0</v>
      </c>
      <c r="M1892" s="20" t="str">
        <f>IF('IGM Paste'!R1893=0,"Flat",'IGM Paste'!R1893)</f>
        <v>Flat</v>
      </c>
      <c r="N1892" s="177">
        <f>'IGM Paste'!AH1893</f>
        <v>0</v>
      </c>
      <c r="O1892" s="403">
        <f>'IGM Paste'!O1893</f>
        <v>0</v>
      </c>
      <c r="P1892">
        <f>'IGM Paste'!BC1893</f>
        <v>0</v>
      </c>
    </row>
    <row r="1893" spans="1:16" x14ac:dyDescent="0.3">
      <c r="A1893" s="334">
        <f>'IGM Paste'!A1894</f>
        <v>0</v>
      </c>
      <c r="B1893">
        <f>'IGM Paste'!Y1894</f>
        <v>0</v>
      </c>
      <c r="C1893">
        <f>'IGM Paste'!C1894</f>
        <v>0</v>
      </c>
      <c r="D1893" s="4">
        <f>'IGM Paste'!D1894</f>
        <v>0</v>
      </c>
      <c r="E1893">
        <f>'IGM Paste'!E1894</f>
        <v>0</v>
      </c>
      <c r="F1893">
        <f>'IGM Paste'!AL1894</f>
        <v>0</v>
      </c>
      <c r="G1893" s="763">
        <f>'IGM Paste'!AB1894</f>
        <v>0</v>
      </c>
      <c r="H1893" s="5">
        <f>'IGM Paste'!F1894</f>
        <v>0</v>
      </c>
      <c r="I1893" t="str">
        <f>IF('IGM Paste'!H1894=0,"-",'IGM Paste'!H1894)</f>
        <v>-</v>
      </c>
      <c r="J1893" t="str">
        <f>IF('IGM Paste'!I1894=0,"-",'IGM Paste'!I1894)</f>
        <v>-</v>
      </c>
      <c r="K1893" t="str">
        <f>IF('IGM Paste'!J1894=0,"-",'IGM Paste'!J1894)</f>
        <v>-</v>
      </c>
      <c r="L1893">
        <f>'IGM Paste'!K1894</f>
        <v>0</v>
      </c>
      <c r="M1893" s="20" t="str">
        <f>IF('IGM Paste'!R1894=0,"Flat",'IGM Paste'!R1894)</f>
        <v>Flat</v>
      </c>
      <c r="N1893" s="177">
        <f>'IGM Paste'!AH1894</f>
        <v>0</v>
      </c>
      <c r="O1893" s="403">
        <f>'IGM Paste'!O1894</f>
        <v>0</v>
      </c>
      <c r="P1893">
        <f>'IGM Paste'!BC1894</f>
        <v>0</v>
      </c>
    </row>
    <row r="1894" spans="1:16" x14ac:dyDescent="0.3">
      <c r="A1894" s="334">
        <f>'IGM Paste'!A1895</f>
        <v>0</v>
      </c>
      <c r="B1894">
        <f>'IGM Paste'!Y1895</f>
        <v>0</v>
      </c>
      <c r="C1894">
        <f>'IGM Paste'!C1895</f>
        <v>0</v>
      </c>
      <c r="D1894" s="4">
        <f>'IGM Paste'!D1895</f>
        <v>0</v>
      </c>
      <c r="E1894">
        <f>'IGM Paste'!E1895</f>
        <v>0</v>
      </c>
      <c r="F1894">
        <f>'IGM Paste'!AL1895</f>
        <v>0</v>
      </c>
      <c r="G1894" s="763">
        <f>'IGM Paste'!AB1895</f>
        <v>0</v>
      </c>
      <c r="H1894" s="5">
        <f>'IGM Paste'!F1895</f>
        <v>0</v>
      </c>
      <c r="I1894" t="str">
        <f>IF('IGM Paste'!H1895=0,"-",'IGM Paste'!H1895)</f>
        <v>-</v>
      </c>
      <c r="J1894" t="str">
        <f>IF('IGM Paste'!I1895=0,"-",'IGM Paste'!I1895)</f>
        <v>-</v>
      </c>
      <c r="K1894" t="str">
        <f>IF('IGM Paste'!J1895=0,"-",'IGM Paste'!J1895)</f>
        <v>-</v>
      </c>
      <c r="L1894">
        <f>'IGM Paste'!K1895</f>
        <v>0</v>
      </c>
      <c r="M1894" s="20" t="str">
        <f>IF('IGM Paste'!R1895=0,"Flat",'IGM Paste'!R1895)</f>
        <v>Flat</v>
      </c>
      <c r="N1894" s="177">
        <f>'IGM Paste'!AH1895</f>
        <v>0</v>
      </c>
      <c r="O1894" s="403">
        <f>'IGM Paste'!O1895</f>
        <v>0</v>
      </c>
      <c r="P1894">
        <f>'IGM Paste'!BC1895</f>
        <v>0</v>
      </c>
    </row>
    <row r="1895" spans="1:16" x14ac:dyDescent="0.3">
      <c r="A1895" s="334">
        <f>'IGM Paste'!A1896</f>
        <v>0</v>
      </c>
      <c r="B1895">
        <f>'IGM Paste'!Y1896</f>
        <v>0</v>
      </c>
      <c r="C1895">
        <f>'IGM Paste'!C1896</f>
        <v>0</v>
      </c>
      <c r="D1895" s="4">
        <f>'IGM Paste'!D1896</f>
        <v>0</v>
      </c>
      <c r="E1895">
        <f>'IGM Paste'!E1896</f>
        <v>0</v>
      </c>
      <c r="F1895">
        <f>'IGM Paste'!AL1896</f>
        <v>0</v>
      </c>
      <c r="G1895" s="763">
        <f>'IGM Paste'!AB1896</f>
        <v>0</v>
      </c>
      <c r="H1895" s="5">
        <f>'IGM Paste'!F1896</f>
        <v>0</v>
      </c>
      <c r="I1895" t="str">
        <f>IF('IGM Paste'!H1896=0,"-",'IGM Paste'!H1896)</f>
        <v>-</v>
      </c>
      <c r="J1895" t="str">
        <f>IF('IGM Paste'!I1896=0,"-",'IGM Paste'!I1896)</f>
        <v>-</v>
      </c>
      <c r="K1895" t="str">
        <f>IF('IGM Paste'!J1896=0,"-",'IGM Paste'!J1896)</f>
        <v>-</v>
      </c>
      <c r="L1895">
        <f>'IGM Paste'!K1896</f>
        <v>0</v>
      </c>
      <c r="M1895" s="20" t="str">
        <f>IF('IGM Paste'!R1896=0,"Flat",'IGM Paste'!R1896)</f>
        <v>Flat</v>
      </c>
      <c r="N1895" s="177">
        <f>'IGM Paste'!AH1896</f>
        <v>0</v>
      </c>
      <c r="O1895" s="403">
        <f>'IGM Paste'!O1896</f>
        <v>0</v>
      </c>
      <c r="P1895">
        <f>'IGM Paste'!BC1896</f>
        <v>0</v>
      </c>
    </row>
    <row r="1896" spans="1:16" x14ac:dyDescent="0.3">
      <c r="A1896" s="334">
        <f>'IGM Paste'!A1897</f>
        <v>0</v>
      </c>
      <c r="B1896">
        <f>'IGM Paste'!Y1897</f>
        <v>0</v>
      </c>
      <c r="C1896">
        <f>'IGM Paste'!C1897</f>
        <v>0</v>
      </c>
      <c r="D1896" s="4">
        <f>'IGM Paste'!D1897</f>
        <v>0</v>
      </c>
      <c r="E1896">
        <f>'IGM Paste'!E1897</f>
        <v>0</v>
      </c>
      <c r="F1896">
        <f>'IGM Paste'!AL1897</f>
        <v>0</v>
      </c>
      <c r="G1896" s="763">
        <f>'IGM Paste'!AB1897</f>
        <v>0</v>
      </c>
      <c r="H1896" s="5">
        <f>'IGM Paste'!F1897</f>
        <v>0</v>
      </c>
      <c r="I1896" t="str">
        <f>IF('IGM Paste'!H1897=0,"-",'IGM Paste'!H1897)</f>
        <v>-</v>
      </c>
      <c r="J1896" t="str">
        <f>IF('IGM Paste'!I1897=0,"-",'IGM Paste'!I1897)</f>
        <v>-</v>
      </c>
      <c r="K1896" t="str">
        <f>IF('IGM Paste'!J1897=0,"-",'IGM Paste'!J1897)</f>
        <v>-</v>
      </c>
      <c r="L1896">
        <f>'IGM Paste'!K1897</f>
        <v>0</v>
      </c>
      <c r="M1896" s="20" t="str">
        <f>IF('IGM Paste'!R1897=0,"Flat",'IGM Paste'!R1897)</f>
        <v>Flat</v>
      </c>
      <c r="N1896" s="177">
        <f>'IGM Paste'!AH1897</f>
        <v>0</v>
      </c>
      <c r="O1896" s="403">
        <f>'IGM Paste'!O1897</f>
        <v>0</v>
      </c>
      <c r="P1896">
        <f>'IGM Paste'!BC1897</f>
        <v>0</v>
      </c>
    </row>
    <row r="1897" spans="1:16" x14ac:dyDescent="0.3">
      <c r="A1897" s="334">
        <f>'IGM Paste'!A1898</f>
        <v>0</v>
      </c>
      <c r="B1897">
        <f>'IGM Paste'!Y1898</f>
        <v>0</v>
      </c>
      <c r="C1897">
        <f>'IGM Paste'!C1898</f>
        <v>0</v>
      </c>
      <c r="D1897" s="4">
        <f>'IGM Paste'!D1898</f>
        <v>0</v>
      </c>
      <c r="E1897">
        <f>'IGM Paste'!E1898</f>
        <v>0</v>
      </c>
      <c r="F1897">
        <f>'IGM Paste'!AL1898</f>
        <v>0</v>
      </c>
      <c r="G1897" s="763">
        <f>'IGM Paste'!AB1898</f>
        <v>0</v>
      </c>
      <c r="H1897" s="5">
        <f>'IGM Paste'!F1898</f>
        <v>0</v>
      </c>
      <c r="I1897" t="str">
        <f>IF('IGM Paste'!H1898=0,"-",'IGM Paste'!H1898)</f>
        <v>-</v>
      </c>
      <c r="J1897" t="str">
        <f>IF('IGM Paste'!I1898=0,"-",'IGM Paste'!I1898)</f>
        <v>-</v>
      </c>
      <c r="K1897" t="str">
        <f>IF('IGM Paste'!J1898=0,"-",'IGM Paste'!J1898)</f>
        <v>-</v>
      </c>
      <c r="L1897">
        <f>'IGM Paste'!K1898</f>
        <v>0</v>
      </c>
      <c r="M1897" s="20" t="str">
        <f>IF('IGM Paste'!R1898=0,"Flat",'IGM Paste'!R1898)</f>
        <v>Flat</v>
      </c>
      <c r="N1897" s="177">
        <f>'IGM Paste'!AH1898</f>
        <v>0</v>
      </c>
      <c r="O1897" s="403">
        <f>'IGM Paste'!O1898</f>
        <v>0</v>
      </c>
      <c r="P1897">
        <f>'IGM Paste'!BC1898</f>
        <v>0</v>
      </c>
    </row>
    <row r="1898" spans="1:16" x14ac:dyDescent="0.3">
      <c r="A1898" s="334">
        <f>'IGM Paste'!A1899</f>
        <v>0</v>
      </c>
      <c r="B1898">
        <f>'IGM Paste'!Y1899</f>
        <v>0</v>
      </c>
      <c r="C1898">
        <f>'IGM Paste'!C1899</f>
        <v>0</v>
      </c>
      <c r="D1898" s="4">
        <f>'IGM Paste'!D1899</f>
        <v>0</v>
      </c>
      <c r="E1898">
        <f>'IGM Paste'!E1899</f>
        <v>0</v>
      </c>
      <c r="F1898">
        <f>'IGM Paste'!AL1899</f>
        <v>0</v>
      </c>
      <c r="G1898" s="763">
        <f>'IGM Paste'!AB1899</f>
        <v>0</v>
      </c>
      <c r="H1898" s="5">
        <f>'IGM Paste'!F1899</f>
        <v>0</v>
      </c>
      <c r="I1898" t="str">
        <f>IF('IGM Paste'!H1899=0,"-",'IGM Paste'!H1899)</f>
        <v>-</v>
      </c>
      <c r="J1898" t="str">
        <f>IF('IGM Paste'!I1899=0,"-",'IGM Paste'!I1899)</f>
        <v>-</v>
      </c>
      <c r="K1898" t="str">
        <f>IF('IGM Paste'!J1899=0,"-",'IGM Paste'!J1899)</f>
        <v>-</v>
      </c>
      <c r="L1898">
        <f>'IGM Paste'!K1899</f>
        <v>0</v>
      </c>
      <c r="M1898" s="20" t="str">
        <f>IF('IGM Paste'!R1899=0,"Flat",'IGM Paste'!R1899)</f>
        <v>Flat</v>
      </c>
      <c r="N1898" s="177">
        <f>'IGM Paste'!AH1899</f>
        <v>0</v>
      </c>
      <c r="O1898" s="403">
        <f>'IGM Paste'!O1899</f>
        <v>0</v>
      </c>
      <c r="P1898">
        <f>'IGM Paste'!BC1899</f>
        <v>0</v>
      </c>
    </row>
    <row r="1899" spans="1:16" x14ac:dyDescent="0.3">
      <c r="A1899" s="334">
        <f>'IGM Paste'!A1900</f>
        <v>0</v>
      </c>
      <c r="B1899">
        <f>'IGM Paste'!Y1900</f>
        <v>0</v>
      </c>
      <c r="C1899">
        <f>'IGM Paste'!C1900</f>
        <v>0</v>
      </c>
      <c r="D1899" s="4">
        <f>'IGM Paste'!D1900</f>
        <v>0</v>
      </c>
      <c r="E1899">
        <f>'IGM Paste'!E1900</f>
        <v>0</v>
      </c>
      <c r="F1899">
        <f>'IGM Paste'!AL1900</f>
        <v>0</v>
      </c>
      <c r="G1899" s="763">
        <f>'IGM Paste'!AB1900</f>
        <v>0</v>
      </c>
      <c r="H1899" s="5">
        <f>'IGM Paste'!F1900</f>
        <v>0</v>
      </c>
      <c r="I1899" t="str">
        <f>IF('IGM Paste'!H1900=0,"-",'IGM Paste'!H1900)</f>
        <v>-</v>
      </c>
      <c r="J1899" t="str">
        <f>IF('IGM Paste'!I1900=0,"-",'IGM Paste'!I1900)</f>
        <v>-</v>
      </c>
      <c r="K1899" t="str">
        <f>IF('IGM Paste'!J1900=0,"-",'IGM Paste'!J1900)</f>
        <v>-</v>
      </c>
      <c r="L1899">
        <f>'IGM Paste'!K1900</f>
        <v>0</v>
      </c>
      <c r="M1899" s="20" t="str">
        <f>IF('IGM Paste'!R1900=0,"Flat",'IGM Paste'!R1900)</f>
        <v>Flat</v>
      </c>
      <c r="N1899" s="177">
        <f>'IGM Paste'!AH1900</f>
        <v>0</v>
      </c>
      <c r="O1899" s="403">
        <f>'IGM Paste'!O1900</f>
        <v>0</v>
      </c>
      <c r="P1899">
        <f>'IGM Paste'!BC1900</f>
        <v>0</v>
      </c>
    </row>
    <row r="1900" spans="1:16" x14ac:dyDescent="0.3">
      <c r="A1900" s="334">
        <f>'IGM Paste'!A1901</f>
        <v>0</v>
      </c>
      <c r="B1900">
        <f>'IGM Paste'!Y1901</f>
        <v>0</v>
      </c>
      <c r="C1900">
        <f>'IGM Paste'!C1901</f>
        <v>0</v>
      </c>
      <c r="D1900" s="4">
        <f>'IGM Paste'!D1901</f>
        <v>0</v>
      </c>
      <c r="E1900">
        <f>'IGM Paste'!E1901</f>
        <v>0</v>
      </c>
      <c r="F1900">
        <f>'IGM Paste'!AL1901</f>
        <v>0</v>
      </c>
      <c r="G1900" s="763">
        <f>'IGM Paste'!AB1901</f>
        <v>0</v>
      </c>
      <c r="H1900" s="5">
        <f>'IGM Paste'!F1901</f>
        <v>0</v>
      </c>
      <c r="I1900" t="str">
        <f>IF('IGM Paste'!H1901=0,"-",'IGM Paste'!H1901)</f>
        <v>-</v>
      </c>
      <c r="J1900" t="str">
        <f>IF('IGM Paste'!I1901=0,"-",'IGM Paste'!I1901)</f>
        <v>-</v>
      </c>
      <c r="K1900" t="str">
        <f>IF('IGM Paste'!J1901=0,"-",'IGM Paste'!J1901)</f>
        <v>-</v>
      </c>
      <c r="L1900">
        <f>'IGM Paste'!K1901</f>
        <v>0</v>
      </c>
      <c r="M1900" s="20" t="str">
        <f>IF('IGM Paste'!R1901=0,"Flat",'IGM Paste'!R1901)</f>
        <v>Flat</v>
      </c>
      <c r="N1900" s="177">
        <f>'IGM Paste'!AH1901</f>
        <v>0</v>
      </c>
      <c r="O1900" s="403">
        <f>'IGM Paste'!O1901</f>
        <v>0</v>
      </c>
      <c r="P1900">
        <f>'IGM Paste'!BC1901</f>
        <v>0</v>
      </c>
    </row>
    <row r="1901" spans="1:16" x14ac:dyDescent="0.3">
      <c r="A1901" s="334">
        <f>'IGM Paste'!A1902</f>
        <v>0</v>
      </c>
      <c r="B1901">
        <f>'IGM Paste'!Y1902</f>
        <v>0</v>
      </c>
      <c r="C1901">
        <f>'IGM Paste'!C1902</f>
        <v>0</v>
      </c>
      <c r="D1901" s="4">
        <f>'IGM Paste'!D1902</f>
        <v>0</v>
      </c>
      <c r="E1901">
        <f>'IGM Paste'!E1902</f>
        <v>0</v>
      </c>
      <c r="F1901">
        <f>'IGM Paste'!AL1902</f>
        <v>0</v>
      </c>
      <c r="G1901" s="763">
        <f>'IGM Paste'!AB1902</f>
        <v>0</v>
      </c>
      <c r="H1901" s="5">
        <f>'IGM Paste'!F1902</f>
        <v>0</v>
      </c>
      <c r="I1901" t="str">
        <f>IF('IGM Paste'!H1902=0,"-",'IGM Paste'!H1902)</f>
        <v>-</v>
      </c>
      <c r="J1901" t="str">
        <f>IF('IGM Paste'!I1902=0,"-",'IGM Paste'!I1902)</f>
        <v>-</v>
      </c>
      <c r="K1901" t="str">
        <f>IF('IGM Paste'!J1902=0,"-",'IGM Paste'!J1902)</f>
        <v>-</v>
      </c>
      <c r="L1901">
        <f>'IGM Paste'!K1902</f>
        <v>0</v>
      </c>
      <c r="M1901" s="20" t="str">
        <f>IF('IGM Paste'!R1902=0,"Flat",'IGM Paste'!R1902)</f>
        <v>Flat</v>
      </c>
      <c r="N1901" s="177">
        <f>'IGM Paste'!AH1902</f>
        <v>0</v>
      </c>
      <c r="O1901" s="403">
        <f>'IGM Paste'!O1902</f>
        <v>0</v>
      </c>
      <c r="P1901">
        <f>'IGM Paste'!BC1902</f>
        <v>0</v>
      </c>
    </row>
    <row r="1902" spans="1:16" x14ac:dyDescent="0.3">
      <c r="A1902" s="334">
        <f>'IGM Paste'!A1903</f>
        <v>0</v>
      </c>
      <c r="B1902">
        <f>'IGM Paste'!Y1903</f>
        <v>0</v>
      </c>
      <c r="C1902">
        <f>'IGM Paste'!C1903</f>
        <v>0</v>
      </c>
      <c r="D1902" s="4">
        <f>'IGM Paste'!D1903</f>
        <v>0</v>
      </c>
      <c r="E1902">
        <f>'IGM Paste'!E1903</f>
        <v>0</v>
      </c>
      <c r="F1902">
        <f>'IGM Paste'!AL1903</f>
        <v>0</v>
      </c>
      <c r="G1902" s="763">
        <f>'IGM Paste'!AB1903</f>
        <v>0</v>
      </c>
      <c r="H1902" s="5">
        <f>'IGM Paste'!F1903</f>
        <v>0</v>
      </c>
      <c r="I1902" t="str">
        <f>IF('IGM Paste'!H1903=0,"-",'IGM Paste'!H1903)</f>
        <v>-</v>
      </c>
      <c r="J1902" t="str">
        <f>IF('IGM Paste'!I1903=0,"-",'IGM Paste'!I1903)</f>
        <v>-</v>
      </c>
      <c r="K1902" t="str">
        <f>IF('IGM Paste'!J1903=0,"-",'IGM Paste'!J1903)</f>
        <v>-</v>
      </c>
      <c r="L1902">
        <f>'IGM Paste'!K1903</f>
        <v>0</v>
      </c>
      <c r="M1902" s="20" t="str">
        <f>IF('IGM Paste'!R1903=0,"Flat",'IGM Paste'!R1903)</f>
        <v>Flat</v>
      </c>
      <c r="N1902" s="177">
        <f>'IGM Paste'!AH1903</f>
        <v>0</v>
      </c>
      <c r="O1902" s="403">
        <f>'IGM Paste'!O1903</f>
        <v>0</v>
      </c>
      <c r="P1902">
        <f>'IGM Paste'!BC1903</f>
        <v>0</v>
      </c>
    </row>
    <row r="1903" spans="1:16" x14ac:dyDescent="0.3">
      <c r="A1903" s="334">
        <f>'IGM Paste'!A1904</f>
        <v>0</v>
      </c>
      <c r="B1903">
        <f>'IGM Paste'!Y1904</f>
        <v>0</v>
      </c>
      <c r="C1903">
        <f>'IGM Paste'!C1904</f>
        <v>0</v>
      </c>
      <c r="D1903" s="4">
        <f>'IGM Paste'!D1904</f>
        <v>0</v>
      </c>
      <c r="E1903">
        <f>'IGM Paste'!E1904</f>
        <v>0</v>
      </c>
      <c r="F1903">
        <f>'IGM Paste'!AL1904</f>
        <v>0</v>
      </c>
      <c r="G1903" s="763">
        <f>'IGM Paste'!AB1904</f>
        <v>0</v>
      </c>
      <c r="H1903" s="5">
        <f>'IGM Paste'!F1904</f>
        <v>0</v>
      </c>
      <c r="I1903" t="str">
        <f>IF('IGM Paste'!H1904=0,"-",'IGM Paste'!H1904)</f>
        <v>-</v>
      </c>
      <c r="J1903" t="str">
        <f>IF('IGM Paste'!I1904=0,"-",'IGM Paste'!I1904)</f>
        <v>-</v>
      </c>
      <c r="K1903" t="str">
        <f>IF('IGM Paste'!J1904=0,"-",'IGM Paste'!J1904)</f>
        <v>-</v>
      </c>
      <c r="L1903">
        <f>'IGM Paste'!K1904</f>
        <v>0</v>
      </c>
      <c r="M1903" s="20" t="str">
        <f>IF('IGM Paste'!R1904=0,"Flat",'IGM Paste'!R1904)</f>
        <v>Flat</v>
      </c>
      <c r="N1903" s="177">
        <f>'IGM Paste'!AH1904</f>
        <v>0</v>
      </c>
      <c r="O1903" s="403">
        <f>'IGM Paste'!O1904</f>
        <v>0</v>
      </c>
      <c r="P1903">
        <f>'IGM Paste'!BC1904</f>
        <v>0</v>
      </c>
    </row>
    <row r="1904" spans="1:16" x14ac:dyDescent="0.3">
      <c r="A1904" s="334">
        <f>'IGM Paste'!A1905</f>
        <v>0</v>
      </c>
      <c r="B1904">
        <f>'IGM Paste'!Y1905</f>
        <v>0</v>
      </c>
      <c r="C1904">
        <f>'IGM Paste'!C1905</f>
        <v>0</v>
      </c>
      <c r="D1904" s="4">
        <f>'IGM Paste'!D1905</f>
        <v>0</v>
      </c>
      <c r="E1904">
        <f>'IGM Paste'!E1905</f>
        <v>0</v>
      </c>
      <c r="F1904">
        <f>'IGM Paste'!AL1905</f>
        <v>0</v>
      </c>
      <c r="G1904" s="763">
        <f>'IGM Paste'!AB1905</f>
        <v>0</v>
      </c>
      <c r="H1904" s="5">
        <f>'IGM Paste'!F1905</f>
        <v>0</v>
      </c>
      <c r="I1904" t="str">
        <f>IF('IGM Paste'!H1905=0,"-",'IGM Paste'!H1905)</f>
        <v>-</v>
      </c>
      <c r="J1904" t="str">
        <f>IF('IGM Paste'!I1905=0,"-",'IGM Paste'!I1905)</f>
        <v>-</v>
      </c>
      <c r="K1904" t="str">
        <f>IF('IGM Paste'!J1905=0,"-",'IGM Paste'!J1905)</f>
        <v>-</v>
      </c>
      <c r="L1904">
        <f>'IGM Paste'!K1905</f>
        <v>0</v>
      </c>
      <c r="M1904" s="20" t="str">
        <f>IF('IGM Paste'!R1905=0,"Flat",'IGM Paste'!R1905)</f>
        <v>Flat</v>
      </c>
      <c r="N1904" s="177">
        <f>'IGM Paste'!AH1905</f>
        <v>0</v>
      </c>
      <c r="O1904" s="403">
        <f>'IGM Paste'!O1905</f>
        <v>0</v>
      </c>
      <c r="P1904">
        <f>'IGM Paste'!BC1905</f>
        <v>0</v>
      </c>
    </row>
    <row r="1905" spans="1:16" x14ac:dyDescent="0.3">
      <c r="A1905" s="334">
        <f>'IGM Paste'!A1906</f>
        <v>0</v>
      </c>
      <c r="B1905">
        <f>'IGM Paste'!Y1906</f>
        <v>0</v>
      </c>
      <c r="C1905">
        <f>'IGM Paste'!C1906</f>
        <v>0</v>
      </c>
      <c r="D1905" s="4">
        <f>'IGM Paste'!D1906</f>
        <v>0</v>
      </c>
      <c r="E1905">
        <f>'IGM Paste'!E1906</f>
        <v>0</v>
      </c>
      <c r="F1905">
        <f>'IGM Paste'!AL1906</f>
        <v>0</v>
      </c>
      <c r="G1905" s="763">
        <f>'IGM Paste'!AB1906</f>
        <v>0</v>
      </c>
      <c r="H1905" s="5">
        <f>'IGM Paste'!F1906</f>
        <v>0</v>
      </c>
      <c r="I1905" t="str">
        <f>IF('IGM Paste'!H1906=0,"-",'IGM Paste'!H1906)</f>
        <v>-</v>
      </c>
      <c r="J1905" t="str">
        <f>IF('IGM Paste'!I1906=0,"-",'IGM Paste'!I1906)</f>
        <v>-</v>
      </c>
      <c r="K1905" t="str">
        <f>IF('IGM Paste'!J1906=0,"-",'IGM Paste'!J1906)</f>
        <v>-</v>
      </c>
      <c r="L1905">
        <f>'IGM Paste'!K1906</f>
        <v>0</v>
      </c>
      <c r="M1905" s="20" t="str">
        <f>IF('IGM Paste'!R1906=0,"Flat",'IGM Paste'!R1906)</f>
        <v>Flat</v>
      </c>
      <c r="N1905" s="177">
        <f>'IGM Paste'!AH1906</f>
        <v>0</v>
      </c>
      <c r="O1905" s="403">
        <f>'IGM Paste'!O1906</f>
        <v>0</v>
      </c>
      <c r="P1905">
        <f>'IGM Paste'!BC1906</f>
        <v>0</v>
      </c>
    </row>
    <row r="1906" spans="1:16" x14ac:dyDescent="0.3">
      <c r="A1906" s="334">
        <f>'IGM Paste'!A1907</f>
        <v>0</v>
      </c>
      <c r="B1906">
        <f>'IGM Paste'!Y1907</f>
        <v>0</v>
      </c>
      <c r="C1906">
        <f>'IGM Paste'!C1907</f>
        <v>0</v>
      </c>
      <c r="D1906" s="4">
        <f>'IGM Paste'!D1907</f>
        <v>0</v>
      </c>
      <c r="E1906">
        <f>'IGM Paste'!E1907</f>
        <v>0</v>
      </c>
      <c r="F1906">
        <f>'IGM Paste'!AL1907</f>
        <v>0</v>
      </c>
      <c r="G1906" s="763">
        <f>'IGM Paste'!AB1907</f>
        <v>0</v>
      </c>
      <c r="H1906" s="5">
        <f>'IGM Paste'!F1907</f>
        <v>0</v>
      </c>
      <c r="I1906" t="str">
        <f>IF('IGM Paste'!H1907=0,"-",'IGM Paste'!H1907)</f>
        <v>-</v>
      </c>
      <c r="J1906" t="str">
        <f>IF('IGM Paste'!I1907=0,"-",'IGM Paste'!I1907)</f>
        <v>-</v>
      </c>
      <c r="K1906" t="str">
        <f>IF('IGM Paste'!J1907=0,"-",'IGM Paste'!J1907)</f>
        <v>-</v>
      </c>
      <c r="L1906">
        <f>'IGM Paste'!K1907</f>
        <v>0</v>
      </c>
      <c r="M1906" s="20" t="str">
        <f>IF('IGM Paste'!R1907=0,"Flat",'IGM Paste'!R1907)</f>
        <v>Flat</v>
      </c>
      <c r="N1906" s="177">
        <f>'IGM Paste'!AH1907</f>
        <v>0</v>
      </c>
      <c r="O1906" s="403">
        <f>'IGM Paste'!O1907</f>
        <v>0</v>
      </c>
      <c r="P1906">
        <f>'IGM Paste'!BC1907</f>
        <v>0</v>
      </c>
    </row>
    <row r="1907" spans="1:16" x14ac:dyDescent="0.3">
      <c r="A1907" s="334">
        <f>'IGM Paste'!A1908</f>
        <v>0</v>
      </c>
      <c r="B1907">
        <f>'IGM Paste'!Y1908</f>
        <v>0</v>
      </c>
      <c r="C1907">
        <f>'IGM Paste'!C1908</f>
        <v>0</v>
      </c>
      <c r="D1907" s="4">
        <f>'IGM Paste'!D1908</f>
        <v>0</v>
      </c>
      <c r="E1907">
        <f>'IGM Paste'!E1908</f>
        <v>0</v>
      </c>
      <c r="F1907">
        <f>'IGM Paste'!AL1908</f>
        <v>0</v>
      </c>
      <c r="G1907" s="763">
        <f>'IGM Paste'!AB1908</f>
        <v>0</v>
      </c>
      <c r="H1907" s="5">
        <f>'IGM Paste'!F1908</f>
        <v>0</v>
      </c>
      <c r="I1907" t="str">
        <f>IF('IGM Paste'!H1908=0,"-",'IGM Paste'!H1908)</f>
        <v>-</v>
      </c>
      <c r="J1907" t="str">
        <f>IF('IGM Paste'!I1908=0,"-",'IGM Paste'!I1908)</f>
        <v>-</v>
      </c>
      <c r="K1907" t="str">
        <f>IF('IGM Paste'!J1908=0,"-",'IGM Paste'!J1908)</f>
        <v>-</v>
      </c>
      <c r="L1907">
        <f>'IGM Paste'!K1908</f>
        <v>0</v>
      </c>
      <c r="M1907" s="20" t="str">
        <f>IF('IGM Paste'!R1908=0,"Flat",'IGM Paste'!R1908)</f>
        <v>Flat</v>
      </c>
      <c r="N1907" s="177">
        <f>'IGM Paste'!AH1908</f>
        <v>0</v>
      </c>
      <c r="O1907" s="403">
        <f>'IGM Paste'!O1908</f>
        <v>0</v>
      </c>
      <c r="P1907">
        <f>'IGM Paste'!BC1908</f>
        <v>0</v>
      </c>
    </row>
    <row r="1908" spans="1:16" x14ac:dyDescent="0.3">
      <c r="A1908" s="334">
        <f>'IGM Paste'!A1909</f>
        <v>0</v>
      </c>
      <c r="B1908">
        <f>'IGM Paste'!Y1909</f>
        <v>0</v>
      </c>
      <c r="C1908">
        <f>'IGM Paste'!C1909</f>
        <v>0</v>
      </c>
      <c r="D1908" s="4">
        <f>'IGM Paste'!D1909</f>
        <v>0</v>
      </c>
      <c r="E1908">
        <f>'IGM Paste'!E1909</f>
        <v>0</v>
      </c>
      <c r="F1908">
        <f>'IGM Paste'!AL1909</f>
        <v>0</v>
      </c>
      <c r="G1908" s="763">
        <f>'IGM Paste'!AB1909</f>
        <v>0</v>
      </c>
      <c r="H1908" s="5">
        <f>'IGM Paste'!F1909</f>
        <v>0</v>
      </c>
      <c r="I1908" t="str">
        <f>IF('IGM Paste'!H1909=0,"-",'IGM Paste'!H1909)</f>
        <v>-</v>
      </c>
      <c r="J1908" t="str">
        <f>IF('IGM Paste'!I1909=0,"-",'IGM Paste'!I1909)</f>
        <v>-</v>
      </c>
      <c r="K1908" t="str">
        <f>IF('IGM Paste'!J1909=0,"-",'IGM Paste'!J1909)</f>
        <v>-</v>
      </c>
      <c r="L1908">
        <f>'IGM Paste'!K1909</f>
        <v>0</v>
      </c>
      <c r="M1908" s="20" t="str">
        <f>IF('IGM Paste'!R1909=0,"Flat",'IGM Paste'!R1909)</f>
        <v>Flat</v>
      </c>
      <c r="N1908" s="177">
        <f>'IGM Paste'!AH1909</f>
        <v>0</v>
      </c>
      <c r="O1908" s="403">
        <f>'IGM Paste'!O1909</f>
        <v>0</v>
      </c>
      <c r="P1908">
        <f>'IGM Paste'!BC1909</f>
        <v>0</v>
      </c>
    </row>
    <row r="1909" spans="1:16" x14ac:dyDescent="0.3">
      <c r="A1909" s="334">
        <f>'IGM Paste'!A1910</f>
        <v>0</v>
      </c>
      <c r="B1909">
        <f>'IGM Paste'!Y1910</f>
        <v>0</v>
      </c>
      <c r="C1909">
        <f>'IGM Paste'!C1910</f>
        <v>0</v>
      </c>
      <c r="D1909" s="4">
        <f>'IGM Paste'!D1910</f>
        <v>0</v>
      </c>
      <c r="E1909">
        <f>'IGM Paste'!E1910</f>
        <v>0</v>
      </c>
      <c r="F1909">
        <f>'IGM Paste'!AL1910</f>
        <v>0</v>
      </c>
      <c r="G1909" s="763">
        <f>'IGM Paste'!AB1910</f>
        <v>0</v>
      </c>
      <c r="H1909" s="5">
        <f>'IGM Paste'!F1910</f>
        <v>0</v>
      </c>
      <c r="I1909" t="str">
        <f>IF('IGM Paste'!H1910=0,"-",'IGM Paste'!H1910)</f>
        <v>-</v>
      </c>
      <c r="J1909" t="str">
        <f>IF('IGM Paste'!I1910=0,"-",'IGM Paste'!I1910)</f>
        <v>-</v>
      </c>
      <c r="K1909" t="str">
        <f>IF('IGM Paste'!J1910=0,"-",'IGM Paste'!J1910)</f>
        <v>-</v>
      </c>
      <c r="L1909">
        <f>'IGM Paste'!K1910</f>
        <v>0</v>
      </c>
      <c r="M1909" s="20" t="str">
        <f>IF('IGM Paste'!R1910=0,"Flat",'IGM Paste'!R1910)</f>
        <v>Flat</v>
      </c>
      <c r="N1909" s="177">
        <f>'IGM Paste'!AH1910</f>
        <v>0</v>
      </c>
      <c r="O1909" s="403">
        <f>'IGM Paste'!O1910</f>
        <v>0</v>
      </c>
      <c r="P1909">
        <f>'IGM Paste'!BC1910</f>
        <v>0</v>
      </c>
    </row>
    <row r="1910" spans="1:16" x14ac:dyDescent="0.3">
      <c r="A1910" s="334">
        <f>'IGM Paste'!A1911</f>
        <v>0</v>
      </c>
      <c r="B1910">
        <f>'IGM Paste'!Y1911</f>
        <v>0</v>
      </c>
      <c r="C1910">
        <f>'IGM Paste'!C1911</f>
        <v>0</v>
      </c>
      <c r="D1910" s="4">
        <f>'IGM Paste'!D1911</f>
        <v>0</v>
      </c>
      <c r="E1910">
        <f>'IGM Paste'!E1911</f>
        <v>0</v>
      </c>
      <c r="F1910">
        <f>'IGM Paste'!AL1911</f>
        <v>0</v>
      </c>
      <c r="G1910" s="763">
        <f>'IGM Paste'!AB1911</f>
        <v>0</v>
      </c>
      <c r="H1910" s="5">
        <f>'IGM Paste'!F1911</f>
        <v>0</v>
      </c>
      <c r="I1910" t="str">
        <f>IF('IGM Paste'!H1911=0,"-",'IGM Paste'!H1911)</f>
        <v>-</v>
      </c>
      <c r="J1910" t="str">
        <f>IF('IGM Paste'!I1911=0,"-",'IGM Paste'!I1911)</f>
        <v>-</v>
      </c>
      <c r="K1910" t="str">
        <f>IF('IGM Paste'!J1911=0,"-",'IGM Paste'!J1911)</f>
        <v>-</v>
      </c>
      <c r="L1910">
        <f>'IGM Paste'!K1911</f>
        <v>0</v>
      </c>
      <c r="M1910" s="20" t="str">
        <f>IF('IGM Paste'!R1911=0,"Flat",'IGM Paste'!R1911)</f>
        <v>Flat</v>
      </c>
      <c r="N1910" s="177">
        <f>'IGM Paste'!AH1911</f>
        <v>0</v>
      </c>
      <c r="O1910" s="403">
        <f>'IGM Paste'!O1911</f>
        <v>0</v>
      </c>
      <c r="P1910">
        <f>'IGM Paste'!BC1911</f>
        <v>0</v>
      </c>
    </row>
    <row r="1911" spans="1:16" x14ac:dyDescent="0.3">
      <c r="A1911" s="334">
        <f>'IGM Paste'!A1912</f>
        <v>0</v>
      </c>
      <c r="B1911">
        <f>'IGM Paste'!Y1912</f>
        <v>0</v>
      </c>
      <c r="C1911">
        <f>'IGM Paste'!C1912</f>
        <v>0</v>
      </c>
      <c r="D1911" s="4">
        <f>'IGM Paste'!D1912</f>
        <v>0</v>
      </c>
      <c r="E1911">
        <f>'IGM Paste'!E1912</f>
        <v>0</v>
      </c>
      <c r="F1911">
        <f>'IGM Paste'!AL1912</f>
        <v>0</v>
      </c>
      <c r="G1911" s="763">
        <f>'IGM Paste'!AB1912</f>
        <v>0</v>
      </c>
      <c r="H1911" s="5">
        <f>'IGM Paste'!F1912</f>
        <v>0</v>
      </c>
      <c r="I1911" t="str">
        <f>IF('IGM Paste'!H1912=0,"-",'IGM Paste'!H1912)</f>
        <v>-</v>
      </c>
      <c r="J1911" t="str">
        <f>IF('IGM Paste'!I1912=0,"-",'IGM Paste'!I1912)</f>
        <v>-</v>
      </c>
      <c r="K1911" t="str">
        <f>IF('IGM Paste'!J1912=0,"-",'IGM Paste'!J1912)</f>
        <v>-</v>
      </c>
      <c r="L1911">
        <f>'IGM Paste'!K1912</f>
        <v>0</v>
      </c>
      <c r="M1911" s="20" t="str">
        <f>IF('IGM Paste'!R1912=0,"Flat",'IGM Paste'!R1912)</f>
        <v>Flat</v>
      </c>
      <c r="N1911" s="177">
        <f>'IGM Paste'!AH1912</f>
        <v>0</v>
      </c>
      <c r="O1911" s="403">
        <f>'IGM Paste'!O1912</f>
        <v>0</v>
      </c>
      <c r="P1911">
        <f>'IGM Paste'!BC1912</f>
        <v>0</v>
      </c>
    </row>
    <row r="1912" spans="1:16" x14ac:dyDescent="0.3">
      <c r="A1912" s="334">
        <f>'IGM Paste'!A1913</f>
        <v>0</v>
      </c>
      <c r="B1912">
        <f>'IGM Paste'!Y1913</f>
        <v>0</v>
      </c>
      <c r="C1912">
        <f>'IGM Paste'!C1913</f>
        <v>0</v>
      </c>
      <c r="D1912" s="4">
        <f>'IGM Paste'!D1913</f>
        <v>0</v>
      </c>
      <c r="E1912">
        <f>'IGM Paste'!E1913</f>
        <v>0</v>
      </c>
      <c r="F1912">
        <f>'IGM Paste'!AL1913</f>
        <v>0</v>
      </c>
      <c r="G1912" s="763">
        <f>'IGM Paste'!AB1913</f>
        <v>0</v>
      </c>
      <c r="H1912" s="5">
        <f>'IGM Paste'!F1913</f>
        <v>0</v>
      </c>
      <c r="I1912" t="str">
        <f>IF('IGM Paste'!H1913=0,"-",'IGM Paste'!H1913)</f>
        <v>-</v>
      </c>
      <c r="J1912" t="str">
        <f>IF('IGM Paste'!I1913=0,"-",'IGM Paste'!I1913)</f>
        <v>-</v>
      </c>
      <c r="K1912" t="str">
        <f>IF('IGM Paste'!J1913=0,"-",'IGM Paste'!J1913)</f>
        <v>-</v>
      </c>
      <c r="L1912">
        <f>'IGM Paste'!K1913</f>
        <v>0</v>
      </c>
      <c r="M1912" s="20" t="str">
        <f>IF('IGM Paste'!R1913=0,"Flat",'IGM Paste'!R1913)</f>
        <v>Flat</v>
      </c>
      <c r="N1912" s="177">
        <f>'IGM Paste'!AH1913</f>
        <v>0</v>
      </c>
      <c r="O1912" s="403">
        <f>'IGM Paste'!O1913</f>
        <v>0</v>
      </c>
      <c r="P1912">
        <f>'IGM Paste'!BC1913</f>
        <v>0</v>
      </c>
    </row>
    <row r="1913" spans="1:16" x14ac:dyDescent="0.3">
      <c r="A1913" s="334">
        <f>'IGM Paste'!A1914</f>
        <v>0</v>
      </c>
      <c r="B1913">
        <f>'IGM Paste'!Y1914</f>
        <v>0</v>
      </c>
      <c r="C1913">
        <f>'IGM Paste'!C1914</f>
        <v>0</v>
      </c>
      <c r="D1913" s="4">
        <f>'IGM Paste'!D1914</f>
        <v>0</v>
      </c>
      <c r="E1913">
        <f>'IGM Paste'!E1914</f>
        <v>0</v>
      </c>
      <c r="F1913">
        <f>'IGM Paste'!AL1914</f>
        <v>0</v>
      </c>
      <c r="G1913" s="763">
        <f>'IGM Paste'!AB1914</f>
        <v>0</v>
      </c>
      <c r="H1913" s="5">
        <f>'IGM Paste'!F1914</f>
        <v>0</v>
      </c>
      <c r="I1913" t="str">
        <f>IF('IGM Paste'!H1914=0,"-",'IGM Paste'!H1914)</f>
        <v>-</v>
      </c>
      <c r="J1913" t="str">
        <f>IF('IGM Paste'!I1914=0,"-",'IGM Paste'!I1914)</f>
        <v>-</v>
      </c>
      <c r="K1913" t="str">
        <f>IF('IGM Paste'!J1914=0,"-",'IGM Paste'!J1914)</f>
        <v>-</v>
      </c>
      <c r="L1913">
        <f>'IGM Paste'!K1914</f>
        <v>0</v>
      </c>
      <c r="M1913" s="20" t="str">
        <f>IF('IGM Paste'!R1914=0,"Flat",'IGM Paste'!R1914)</f>
        <v>Flat</v>
      </c>
      <c r="N1913" s="177">
        <f>'IGM Paste'!AH1914</f>
        <v>0</v>
      </c>
      <c r="O1913" s="403">
        <f>'IGM Paste'!O1914</f>
        <v>0</v>
      </c>
      <c r="P1913">
        <f>'IGM Paste'!BC1914</f>
        <v>0</v>
      </c>
    </row>
    <row r="1914" spans="1:16" x14ac:dyDescent="0.3">
      <c r="A1914" s="334">
        <f>'IGM Paste'!A1915</f>
        <v>0</v>
      </c>
      <c r="B1914">
        <f>'IGM Paste'!Y1915</f>
        <v>0</v>
      </c>
      <c r="C1914">
        <f>'IGM Paste'!C1915</f>
        <v>0</v>
      </c>
      <c r="D1914" s="4">
        <f>'IGM Paste'!D1915</f>
        <v>0</v>
      </c>
      <c r="E1914">
        <f>'IGM Paste'!E1915</f>
        <v>0</v>
      </c>
      <c r="F1914">
        <f>'IGM Paste'!AL1915</f>
        <v>0</v>
      </c>
      <c r="G1914" s="763">
        <f>'IGM Paste'!AB1915</f>
        <v>0</v>
      </c>
      <c r="H1914" s="5">
        <f>'IGM Paste'!F1915</f>
        <v>0</v>
      </c>
      <c r="I1914" t="str">
        <f>IF('IGM Paste'!H1915=0,"-",'IGM Paste'!H1915)</f>
        <v>-</v>
      </c>
      <c r="J1914" t="str">
        <f>IF('IGM Paste'!I1915=0,"-",'IGM Paste'!I1915)</f>
        <v>-</v>
      </c>
      <c r="K1914" t="str">
        <f>IF('IGM Paste'!J1915=0,"-",'IGM Paste'!J1915)</f>
        <v>-</v>
      </c>
      <c r="L1914">
        <f>'IGM Paste'!K1915</f>
        <v>0</v>
      </c>
      <c r="M1914" s="20" t="str">
        <f>IF('IGM Paste'!R1915=0,"Flat",'IGM Paste'!R1915)</f>
        <v>Flat</v>
      </c>
      <c r="N1914" s="177">
        <f>'IGM Paste'!AH1915</f>
        <v>0</v>
      </c>
      <c r="O1914" s="403">
        <f>'IGM Paste'!O1915</f>
        <v>0</v>
      </c>
      <c r="P1914">
        <f>'IGM Paste'!BC1915</f>
        <v>0</v>
      </c>
    </row>
    <row r="1915" spans="1:16" x14ac:dyDescent="0.3">
      <c r="A1915" s="334">
        <f>'IGM Paste'!A1916</f>
        <v>0</v>
      </c>
      <c r="B1915">
        <f>'IGM Paste'!Y1916</f>
        <v>0</v>
      </c>
      <c r="C1915">
        <f>'IGM Paste'!C1916</f>
        <v>0</v>
      </c>
      <c r="D1915" s="4">
        <f>'IGM Paste'!D1916</f>
        <v>0</v>
      </c>
      <c r="E1915">
        <f>'IGM Paste'!E1916</f>
        <v>0</v>
      </c>
      <c r="F1915">
        <f>'IGM Paste'!AL1916</f>
        <v>0</v>
      </c>
      <c r="G1915" s="763">
        <f>'IGM Paste'!AB1916</f>
        <v>0</v>
      </c>
      <c r="H1915" s="5">
        <f>'IGM Paste'!F1916</f>
        <v>0</v>
      </c>
      <c r="I1915" t="str">
        <f>IF('IGM Paste'!H1916=0,"-",'IGM Paste'!H1916)</f>
        <v>-</v>
      </c>
      <c r="J1915" t="str">
        <f>IF('IGM Paste'!I1916=0,"-",'IGM Paste'!I1916)</f>
        <v>-</v>
      </c>
      <c r="K1915" t="str">
        <f>IF('IGM Paste'!J1916=0,"-",'IGM Paste'!J1916)</f>
        <v>-</v>
      </c>
      <c r="L1915">
        <f>'IGM Paste'!K1916</f>
        <v>0</v>
      </c>
      <c r="M1915" s="20" t="str">
        <f>IF('IGM Paste'!R1916=0,"Flat",'IGM Paste'!R1916)</f>
        <v>Flat</v>
      </c>
      <c r="N1915" s="177">
        <f>'IGM Paste'!AH1916</f>
        <v>0</v>
      </c>
      <c r="O1915" s="403">
        <f>'IGM Paste'!O1916</f>
        <v>0</v>
      </c>
      <c r="P1915">
        <f>'IGM Paste'!BC1916</f>
        <v>0</v>
      </c>
    </row>
    <row r="1916" spans="1:16" x14ac:dyDescent="0.3">
      <c r="A1916" s="334">
        <f>'IGM Paste'!A1917</f>
        <v>0</v>
      </c>
      <c r="B1916">
        <f>'IGM Paste'!Y1917</f>
        <v>0</v>
      </c>
      <c r="C1916">
        <f>'IGM Paste'!C1917</f>
        <v>0</v>
      </c>
      <c r="D1916" s="4">
        <f>'IGM Paste'!D1917</f>
        <v>0</v>
      </c>
      <c r="E1916">
        <f>'IGM Paste'!E1917</f>
        <v>0</v>
      </c>
      <c r="F1916">
        <f>'IGM Paste'!AL1917</f>
        <v>0</v>
      </c>
      <c r="G1916" s="763">
        <f>'IGM Paste'!AB1917</f>
        <v>0</v>
      </c>
      <c r="H1916" s="5">
        <f>'IGM Paste'!F1917</f>
        <v>0</v>
      </c>
      <c r="I1916" t="str">
        <f>IF('IGM Paste'!H1917=0,"-",'IGM Paste'!H1917)</f>
        <v>-</v>
      </c>
      <c r="J1916" t="str">
        <f>IF('IGM Paste'!I1917=0,"-",'IGM Paste'!I1917)</f>
        <v>-</v>
      </c>
      <c r="K1916" t="str">
        <f>IF('IGM Paste'!J1917=0,"-",'IGM Paste'!J1917)</f>
        <v>-</v>
      </c>
      <c r="L1916">
        <f>'IGM Paste'!K1917</f>
        <v>0</v>
      </c>
      <c r="M1916" s="20" t="str">
        <f>IF('IGM Paste'!R1917=0,"Flat",'IGM Paste'!R1917)</f>
        <v>Flat</v>
      </c>
      <c r="N1916" s="177">
        <f>'IGM Paste'!AH1917</f>
        <v>0</v>
      </c>
      <c r="O1916" s="403">
        <f>'IGM Paste'!O1917</f>
        <v>0</v>
      </c>
      <c r="P1916">
        <f>'IGM Paste'!BC1917</f>
        <v>0</v>
      </c>
    </row>
    <row r="1917" spans="1:16" x14ac:dyDescent="0.3">
      <c r="A1917" s="334">
        <f>'IGM Paste'!A1918</f>
        <v>0</v>
      </c>
      <c r="B1917">
        <f>'IGM Paste'!Y1918</f>
        <v>0</v>
      </c>
      <c r="C1917">
        <f>'IGM Paste'!C1918</f>
        <v>0</v>
      </c>
      <c r="D1917" s="4">
        <f>'IGM Paste'!D1918</f>
        <v>0</v>
      </c>
      <c r="E1917">
        <f>'IGM Paste'!E1918</f>
        <v>0</v>
      </c>
      <c r="F1917">
        <f>'IGM Paste'!AL1918</f>
        <v>0</v>
      </c>
      <c r="G1917" s="763">
        <f>'IGM Paste'!AB1918</f>
        <v>0</v>
      </c>
      <c r="H1917" s="5">
        <f>'IGM Paste'!F1918</f>
        <v>0</v>
      </c>
      <c r="I1917" t="str">
        <f>IF('IGM Paste'!H1918=0,"-",'IGM Paste'!H1918)</f>
        <v>-</v>
      </c>
      <c r="J1917" t="str">
        <f>IF('IGM Paste'!I1918=0,"-",'IGM Paste'!I1918)</f>
        <v>-</v>
      </c>
      <c r="K1917" t="str">
        <f>IF('IGM Paste'!J1918=0,"-",'IGM Paste'!J1918)</f>
        <v>-</v>
      </c>
      <c r="L1917">
        <f>'IGM Paste'!K1918</f>
        <v>0</v>
      </c>
      <c r="M1917" s="20" t="str">
        <f>IF('IGM Paste'!R1918=0,"Flat",'IGM Paste'!R1918)</f>
        <v>Flat</v>
      </c>
      <c r="N1917" s="177">
        <f>'IGM Paste'!AH1918</f>
        <v>0</v>
      </c>
      <c r="O1917" s="403">
        <f>'IGM Paste'!O1918</f>
        <v>0</v>
      </c>
      <c r="P1917">
        <f>'IGM Paste'!BC1918</f>
        <v>0</v>
      </c>
    </row>
    <row r="1918" spans="1:16" x14ac:dyDescent="0.3">
      <c r="A1918" s="334">
        <f>'IGM Paste'!A1919</f>
        <v>0</v>
      </c>
      <c r="B1918">
        <f>'IGM Paste'!Y1919</f>
        <v>0</v>
      </c>
      <c r="C1918">
        <f>'IGM Paste'!C1919</f>
        <v>0</v>
      </c>
      <c r="D1918" s="4">
        <f>'IGM Paste'!D1919</f>
        <v>0</v>
      </c>
      <c r="E1918">
        <f>'IGM Paste'!E1919</f>
        <v>0</v>
      </c>
      <c r="F1918">
        <f>'IGM Paste'!AL1919</f>
        <v>0</v>
      </c>
      <c r="G1918" s="763">
        <f>'IGM Paste'!AB1919</f>
        <v>0</v>
      </c>
      <c r="H1918" s="5">
        <f>'IGM Paste'!F1919</f>
        <v>0</v>
      </c>
      <c r="I1918" t="str">
        <f>IF('IGM Paste'!H1919=0,"-",'IGM Paste'!H1919)</f>
        <v>-</v>
      </c>
      <c r="J1918" t="str">
        <f>IF('IGM Paste'!I1919=0,"-",'IGM Paste'!I1919)</f>
        <v>-</v>
      </c>
      <c r="K1918" t="str">
        <f>IF('IGM Paste'!J1919=0,"-",'IGM Paste'!J1919)</f>
        <v>-</v>
      </c>
      <c r="L1918">
        <f>'IGM Paste'!K1919</f>
        <v>0</v>
      </c>
      <c r="M1918" s="20" t="str">
        <f>IF('IGM Paste'!R1919=0,"Flat",'IGM Paste'!R1919)</f>
        <v>Flat</v>
      </c>
      <c r="N1918" s="177">
        <f>'IGM Paste'!AH1919</f>
        <v>0</v>
      </c>
      <c r="O1918" s="403">
        <f>'IGM Paste'!O1919</f>
        <v>0</v>
      </c>
      <c r="P1918">
        <f>'IGM Paste'!BC1919</f>
        <v>0</v>
      </c>
    </row>
    <row r="1919" spans="1:16" x14ac:dyDescent="0.3">
      <c r="A1919" s="334">
        <f>'IGM Paste'!A1920</f>
        <v>0</v>
      </c>
      <c r="B1919">
        <f>'IGM Paste'!Y1920</f>
        <v>0</v>
      </c>
      <c r="C1919">
        <f>'IGM Paste'!C1920</f>
        <v>0</v>
      </c>
      <c r="D1919" s="4">
        <f>'IGM Paste'!D1920</f>
        <v>0</v>
      </c>
      <c r="E1919">
        <f>'IGM Paste'!E1920</f>
        <v>0</v>
      </c>
      <c r="F1919">
        <f>'IGM Paste'!AL1920</f>
        <v>0</v>
      </c>
      <c r="G1919" s="763">
        <f>'IGM Paste'!AB1920</f>
        <v>0</v>
      </c>
      <c r="H1919" s="5">
        <f>'IGM Paste'!F1920</f>
        <v>0</v>
      </c>
      <c r="I1919" t="str">
        <f>IF('IGM Paste'!H1920=0,"-",'IGM Paste'!H1920)</f>
        <v>-</v>
      </c>
      <c r="J1919" t="str">
        <f>IF('IGM Paste'!I1920=0,"-",'IGM Paste'!I1920)</f>
        <v>-</v>
      </c>
      <c r="K1919" t="str">
        <f>IF('IGM Paste'!J1920=0,"-",'IGM Paste'!J1920)</f>
        <v>-</v>
      </c>
      <c r="L1919">
        <f>'IGM Paste'!K1920</f>
        <v>0</v>
      </c>
      <c r="M1919" s="20" t="str">
        <f>IF('IGM Paste'!R1920=0,"Flat",'IGM Paste'!R1920)</f>
        <v>Flat</v>
      </c>
      <c r="N1919" s="177">
        <f>'IGM Paste'!AH1920</f>
        <v>0</v>
      </c>
      <c r="O1919" s="403">
        <f>'IGM Paste'!O1920</f>
        <v>0</v>
      </c>
      <c r="P1919">
        <f>'IGM Paste'!BC1920</f>
        <v>0</v>
      </c>
    </row>
    <row r="1920" spans="1:16" x14ac:dyDescent="0.3">
      <c r="A1920" s="334">
        <f>'IGM Paste'!A1921</f>
        <v>0</v>
      </c>
      <c r="B1920">
        <f>'IGM Paste'!Y1921</f>
        <v>0</v>
      </c>
      <c r="C1920">
        <f>'IGM Paste'!C1921</f>
        <v>0</v>
      </c>
      <c r="D1920" s="4">
        <f>'IGM Paste'!D1921</f>
        <v>0</v>
      </c>
      <c r="E1920">
        <f>'IGM Paste'!E1921</f>
        <v>0</v>
      </c>
      <c r="F1920">
        <f>'IGM Paste'!AL1921</f>
        <v>0</v>
      </c>
      <c r="G1920" s="763">
        <f>'IGM Paste'!AB1921</f>
        <v>0</v>
      </c>
      <c r="H1920" s="5">
        <f>'IGM Paste'!F1921</f>
        <v>0</v>
      </c>
      <c r="I1920" t="str">
        <f>IF('IGM Paste'!H1921=0,"-",'IGM Paste'!H1921)</f>
        <v>-</v>
      </c>
      <c r="J1920" t="str">
        <f>IF('IGM Paste'!I1921=0,"-",'IGM Paste'!I1921)</f>
        <v>-</v>
      </c>
      <c r="K1920" t="str">
        <f>IF('IGM Paste'!J1921=0,"-",'IGM Paste'!J1921)</f>
        <v>-</v>
      </c>
      <c r="L1920">
        <f>'IGM Paste'!K1921</f>
        <v>0</v>
      </c>
      <c r="M1920" s="20" t="str">
        <f>IF('IGM Paste'!R1921=0,"Flat",'IGM Paste'!R1921)</f>
        <v>Flat</v>
      </c>
      <c r="N1920" s="177">
        <f>'IGM Paste'!AH1921</f>
        <v>0</v>
      </c>
      <c r="O1920" s="403">
        <f>'IGM Paste'!O1921</f>
        <v>0</v>
      </c>
      <c r="P1920">
        <f>'IGM Paste'!BC1921</f>
        <v>0</v>
      </c>
    </row>
    <row r="1921" spans="1:16" x14ac:dyDescent="0.3">
      <c r="A1921" s="334">
        <f>'IGM Paste'!A1922</f>
        <v>0</v>
      </c>
      <c r="B1921">
        <f>'IGM Paste'!Y1922</f>
        <v>0</v>
      </c>
      <c r="C1921">
        <f>'IGM Paste'!C1922</f>
        <v>0</v>
      </c>
      <c r="D1921" s="4">
        <f>'IGM Paste'!D1922</f>
        <v>0</v>
      </c>
      <c r="E1921">
        <f>'IGM Paste'!E1922</f>
        <v>0</v>
      </c>
      <c r="F1921">
        <f>'IGM Paste'!AL1922</f>
        <v>0</v>
      </c>
      <c r="G1921" s="763">
        <f>'IGM Paste'!AB1922</f>
        <v>0</v>
      </c>
      <c r="H1921" s="5">
        <f>'IGM Paste'!F1922</f>
        <v>0</v>
      </c>
      <c r="I1921" t="str">
        <f>IF('IGM Paste'!H1922=0,"-",'IGM Paste'!H1922)</f>
        <v>-</v>
      </c>
      <c r="J1921" t="str">
        <f>IF('IGM Paste'!I1922=0,"-",'IGM Paste'!I1922)</f>
        <v>-</v>
      </c>
      <c r="K1921" t="str">
        <f>IF('IGM Paste'!J1922=0,"-",'IGM Paste'!J1922)</f>
        <v>-</v>
      </c>
      <c r="L1921">
        <f>'IGM Paste'!K1922</f>
        <v>0</v>
      </c>
      <c r="M1921" s="20" t="str">
        <f>IF('IGM Paste'!R1922=0,"Flat",'IGM Paste'!R1922)</f>
        <v>Flat</v>
      </c>
      <c r="N1921" s="177">
        <f>'IGM Paste'!AH1922</f>
        <v>0</v>
      </c>
      <c r="O1921" s="403">
        <f>'IGM Paste'!O1922</f>
        <v>0</v>
      </c>
      <c r="P1921">
        <f>'IGM Paste'!BC1922</f>
        <v>0</v>
      </c>
    </row>
    <row r="1922" spans="1:16" x14ac:dyDescent="0.3">
      <c r="A1922" s="334">
        <f>'IGM Paste'!A1923</f>
        <v>0</v>
      </c>
      <c r="B1922">
        <f>'IGM Paste'!Y1923</f>
        <v>0</v>
      </c>
      <c r="C1922">
        <f>'IGM Paste'!C1923</f>
        <v>0</v>
      </c>
      <c r="D1922" s="4">
        <f>'IGM Paste'!D1923</f>
        <v>0</v>
      </c>
      <c r="E1922">
        <f>'IGM Paste'!E1923</f>
        <v>0</v>
      </c>
      <c r="F1922">
        <f>'IGM Paste'!AL1923</f>
        <v>0</v>
      </c>
      <c r="G1922" s="763">
        <f>'IGM Paste'!AB1923</f>
        <v>0</v>
      </c>
      <c r="H1922" s="5">
        <f>'IGM Paste'!F1923</f>
        <v>0</v>
      </c>
      <c r="I1922" t="str">
        <f>IF('IGM Paste'!H1923=0,"-",'IGM Paste'!H1923)</f>
        <v>-</v>
      </c>
      <c r="J1922" t="str">
        <f>IF('IGM Paste'!I1923=0,"-",'IGM Paste'!I1923)</f>
        <v>-</v>
      </c>
      <c r="K1922" t="str">
        <f>IF('IGM Paste'!J1923=0,"-",'IGM Paste'!J1923)</f>
        <v>-</v>
      </c>
      <c r="L1922">
        <f>'IGM Paste'!K1923</f>
        <v>0</v>
      </c>
      <c r="M1922" s="20" t="str">
        <f>IF('IGM Paste'!R1923=0,"Flat",'IGM Paste'!R1923)</f>
        <v>Flat</v>
      </c>
      <c r="N1922" s="177">
        <f>'IGM Paste'!AH1923</f>
        <v>0</v>
      </c>
      <c r="O1922" s="403">
        <f>'IGM Paste'!O1923</f>
        <v>0</v>
      </c>
      <c r="P1922">
        <f>'IGM Paste'!BC1923</f>
        <v>0</v>
      </c>
    </row>
    <row r="1923" spans="1:16" x14ac:dyDescent="0.3">
      <c r="A1923" s="334">
        <f>'IGM Paste'!A1924</f>
        <v>0</v>
      </c>
      <c r="B1923">
        <f>'IGM Paste'!Y1924</f>
        <v>0</v>
      </c>
      <c r="C1923">
        <f>'IGM Paste'!C1924</f>
        <v>0</v>
      </c>
      <c r="D1923" s="4">
        <f>'IGM Paste'!D1924</f>
        <v>0</v>
      </c>
      <c r="E1923">
        <f>'IGM Paste'!E1924</f>
        <v>0</v>
      </c>
      <c r="F1923">
        <f>'IGM Paste'!AL1924</f>
        <v>0</v>
      </c>
      <c r="G1923" s="763">
        <f>'IGM Paste'!AB1924</f>
        <v>0</v>
      </c>
      <c r="H1923" s="5">
        <f>'IGM Paste'!F1924</f>
        <v>0</v>
      </c>
      <c r="I1923" t="str">
        <f>IF('IGM Paste'!H1924=0,"-",'IGM Paste'!H1924)</f>
        <v>-</v>
      </c>
      <c r="J1923" t="str">
        <f>IF('IGM Paste'!I1924=0,"-",'IGM Paste'!I1924)</f>
        <v>-</v>
      </c>
      <c r="K1923" t="str">
        <f>IF('IGM Paste'!J1924=0,"-",'IGM Paste'!J1924)</f>
        <v>-</v>
      </c>
      <c r="L1923">
        <f>'IGM Paste'!K1924</f>
        <v>0</v>
      </c>
      <c r="M1923" s="20" t="str">
        <f>IF('IGM Paste'!R1924=0,"Flat",'IGM Paste'!R1924)</f>
        <v>Flat</v>
      </c>
      <c r="N1923" s="177">
        <f>'IGM Paste'!AH1924</f>
        <v>0</v>
      </c>
      <c r="O1923" s="403">
        <f>'IGM Paste'!O1924</f>
        <v>0</v>
      </c>
      <c r="P1923">
        <f>'IGM Paste'!BC1924</f>
        <v>0</v>
      </c>
    </row>
    <row r="1924" spans="1:16" x14ac:dyDescent="0.3">
      <c r="A1924" s="334">
        <f>'IGM Paste'!A1925</f>
        <v>0</v>
      </c>
      <c r="B1924">
        <f>'IGM Paste'!Y1925</f>
        <v>0</v>
      </c>
      <c r="C1924">
        <f>'IGM Paste'!C1925</f>
        <v>0</v>
      </c>
      <c r="D1924" s="4">
        <f>'IGM Paste'!D1925</f>
        <v>0</v>
      </c>
      <c r="E1924">
        <f>'IGM Paste'!E1925</f>
        <v>0</v>
      </c>
      <c r="F1924">
        <f>'IGM Paste'!AL1925</f>
        <v>0</v>
      </c>
      <c r="G1924" s="763">
        <f>'IGM Paste'!AB1925</f>
        <v>0</v>
      </c>
      <c r="H1924" s="5">
        <f>'IGM Paste'!F1925</f>
        <v>0</v>
      </c>
      <c r="I1924" t="str">
        <f>IF('IGM Paste'!H1925=0,"-",'IGM Paste'!H1925)</f>
        <v>-</v>
      </c>
      <c r="J1924" t="str">
        <f>IF('IGM Paste'!I1925=0,"-",'IGM Paste'!I1925)</f>
        <v>-</v>
      </c>
      <c r="K1924" t="str">
        <f>IF('IGM Paste'!J1925=0,"-",'IGM Paste'!J1925)</f>
        <v>-</v>
      </c>
      <c r="L1924">
        <f>'IGM Paste'!K1925</f>
        <v>0</v>
      </c>
      <c r="M1924" s="20" t="str">
        <f>IF('IGM Paste'!R1925=0,"Flat",'IGM Paste'!R1925)</f>
        <v>Flat</v>
      </c>
      <c r="N1924" s="177">
        <f>'IGM Paste'!AH1925</f>
        <v>0</v>
      </c>
      <c r="O1924" s="403">
        <f>'IGM Paste'!O1925</f>
        <v>0</v>
      </c>
      <c r="P1924">
        <f>'IGM Paste'!BC1925</f>
        <v>0</v>
      </c>
    </row>
    <row r="1925" spans="1:16" x14ac:dyDescent="0.3">
      <c r="A1925" s="334">
        <f>'IGM Paste'!A1926</f>
        <v>0</v>
      </c>
      <c r="B1925">
        <f>'IGM Paste'!Y1926</f>
        <v>0</v>
      </c>
      <c r="C1925">
        <f>'IGM Paste'!C1926</f>
        <v>0</v>
      </c>
      <c r="D1925" s="4">
        <f>'IGM Paste'!D1926</f>
        <v>0</v>
      </c>
      <c r="E1925">
        <f>'IGM Paste'!E1926</f>
        <v>0</v>
      </c>
      <c r="F1925">
        <f>'IGM Paste'!AL1926</f>
        <v>0</v>
      </c>
      <c r="G1925" s="763">
        <f>'IGM Paste'!AB1926</f>
        <v>0</v>
      </c>
      <c r="H1925" s="5">
        <f>'IGM Paste'!F1926</f>
        <v>0</v>
      </c>
      <c r="I1925" t="str">
        <f>IF('IGM Paste'!H1926=0,"-",'IGM Paste'!H1926)</f>
        <v>-</v>
      </c>
      <c r="J1925" t="str">
        <f>IF('IGM Paste'!I1926=0,"-",'IGM Paste'!I1926)</f>
        <v>-</v>
      </c>
      <c r="K1925" t="str">
        <f>IF('IGM Paste'!J1926=0,"-",'IGM Paste'!J1926)</f>
        <v>-</v>
      </c>
      <c r="L1925">
        <f>'IGM Paste'!K1926</f>
        <v>0</v>
      </c>
      <c r="M1925" s="20" t="str">
        <f>IF('IGM Paste'!R1926=0,"Flat",'IGM Paste'!R1926)</f>
        <v>Flat</v>
      </c>
      <c r="N1925" s="177">
        <f>'IGM Paste'!AH1926</f>
        <v>0</v>
      </c>
      <c r="O1925" s="403">
        <f>'IGM Paste'!O1926</f>
        <v>0</v>
      </c>
      <c r="P1925">
        <f>'IGM Paste'!BC1926</f>
        <v>0</v>
      </c>
    </row>
    <row r="1926" spans="1:16" x14ac:dyDescent="0.3">
      <c r="A1926" s="334">
        <f>'IGM Paste'!A1927</f>
        <v>0</v>
      </c>
      <c r="B1926">
        <f>'IGM Paste'!Y1927</f>
        <v>0</v>
      </c>
      <c r="C1926">
        <f>'IGM Paste'!C1927</f>
        <v>0</v>
      </c>
      <c r="D1926" s="4">
        <f>'IGM Paste'!D1927</f>
        <v>0</v>
      </c>
      <c r="E1926">
        <f>'IGM Paste'!E1927</f>
        <v>0</v>
      </c>
      <c r="F1926">
        <f>'IGM Paste'!AL1927</f>
        <v>0</v>
      </c>
      <c r="G1926" s="763">
        <f>'IGM Paste'!AB1927</f>
        <v>0</v>
      </c>
      <c r="H1926" s="5">
        <f>'IGM Paste'!F1927</f>
        <v>0</v>
      </c>
      <c r="I1926" t="str">
        <f>IF('IGM Paste'!H1927=0,"-",'IGM Paste'!H1927)</f>
        <v>-</v>
      </c>
      <c r="J1926" t="str">
        <f>IF('IGM Paste'!I1927=0,"-",'IGM Paste'!I1927)</f>
        <v>-</v>
      </c>
      <c r="K1926" t="str">
        <f>IF('IGM Paste'!J1927=0,"-",'IGM Paste'!J1927)</f>
        <v>-</v>
      </c>
      <c r="L1926">
        <f>'IGM Paste'!K1927</f>
        <v>0</v>
      </c>
      <c r="M1926" s="20" t="str">
        <f>IF('IGM Paste'!R1927=0,"Flat",'IGM Paste'!R1927)</f>
        <v>Flat</v>
      </c>
      <c r="N1926" s="177">
        <f>'IGM Paste'!AH1927</f>
        <v>0</v>
      </c>
      <c r="O1926" s="403">
        <f>'IGM Paste'!O1927</f>
        <v>0</v>
      </c>
      <c r="P1926">
        <f>'IGM Paste'!BC1927</f>
        <v>0</v>
      </c>
    </row>
    <row r="1927" spans="1:16" x14ac:dyDescent="0.3">
      <c r="A1927" s="334">
        <f>'IGM Paste'!A1928</f>
        <v>0</v>
      </c>
      <c r="B1927">
        <f>'IGM Paste'!Y1928</f>
        <v>0</v>
      </c>
      <c r="C1927">
        <f>'IGM Paste'!C1928</f>
        <v>0</v>
      </c>
      <c r="D1927" s="4">
        <f>'IGM Paste'!D1928</f>
        <v>0</v>
      </c>
      <c r="E1927">
        <f>'IGM Paste'!E1928</f>
        <v>0</v>
      </c>
      <c r="F1927">
        <f>'IGM Paste'!AL1928</f>
        <v>0</v>
      </c>
      <c r="G1927" s="763">
        <f>'IGM Paste'!AB1928</f>
        <v>0</v>
      </c>
      <c r="H1927" s="5">
        <f>'IGM Paste'!F1928</f>
        <v>0</v>
      </c>
      <c r="I1927" t="str">
        <f>IF('IGM Paste'!H1928=0,"-",'IGM Paste'!H1928)</f>
        <v>-</v>
      </c>
      <c r="J1927" t="str">
        <f>IF('IGM Paste'!I1928=0,"-",'IGM Paste'!I1928)</f>
        <v>-</v>
      </c>
      <c r="K1927" t="str">
        <f>IF('IGM Paste'!J1928=0,"-",'IGM Paste'!J1928)</f>
        <v>-</v>
      </c>
      <c r="L1927">
        <f>'IGM Paste'!K1928</f>
        <v>0</v>
      </c>
      <c r="M1927" s="20" t="str">
        <f>IF('IGM Paste'!R1928=0,"Flat",'IGM Paste'!R1928)</f>
        <v>Flat</v>
      </c>
      <c r="N1927" s="177">
        <f>'IGM Paste'!AH1928</f>
        <v>0</v>
      </c>
      <c r="O1927" s="403">
        <f>'IGM Paste'!O1928</f>
        <v>0</v>
      </c>
      <c r="P1927">
        <f>'IGM Paste'!BC1928</f>
        <v>0</v>
      </c>
    </row>
    <row r="1928" spans="1:16" x14ac:dyDescent="0.3">
      <c r="A1928" s="334">
        <f>'IGM Paste'!A1929</f>
        <v>0</v>
      </c>
      <c r="B1928">
        <f>'IGM Paste'!Y1929</f>
        <v>0</v>
      </c>
      <c r="C1928">
        <f>'IGM Paste'!C1929</f>
        <v>0</v>
      </c>
      <c r="D1928" s="4">
        <f>'IGM Paste'!D1929</f>
        <v>0</v>
      </c>
      <c r="E1928">
        <f>'IGM Paste'!E1929</f>
        <v>0</v>
      </c>
      <c r="F1928">
        <f>'IGM Paste'!AL1929</f>
        <v>0</v>
      </c>
      <c r="G1928" s="763">
        <f>'IGM Paste'!AB1929</f>
        <v>0</v>
      </c>
      <c r="H1928" s="5">
        <f>'IGM Paste'!F1929</f>
        <v>0</v>
      </c>
      <c r="I1928" t="str">
        <f>IF('IGM Paste'!H1929=0,"-",'IGM Paste'!H1929)</f>
        <v>-</v>
      </c>
      <c r="J1928" t="str">
        <f>IF('IGM Paste'!I1929=0,"-",'IGM Paste'!I1929)</f>
        <v>-</v>
      </c>
      <c r="K1928" t="str">
        <f>IF('IGM Paste'!J1929=0,"-",'IGM Paste'!J1929)</f>
        <v>-</v>
      </c>
      <c r="L1928">
        <f>'IGM Paste'!K1929</f>
        <v>0</v>
      </c>
      <c r="M1928" s="20" t="str">
        <f>IF('IGM Paste'!R1929=0,"Flat",'IGM Paste'!R1929)</f>
        <v>Flat</v>
      </c>
      <c r="N1928" s="177">
        <f>'IGM Paste'!AH1929</f>
        <v>0</v>
      </c>
      <c r="O1928" s="403">
        <f>'IGM Paste'!O1929</f>
        <v>0</v>
      </c>
      <c r="P1928">
        <f>'IGM Paste'!BC1929</f>
        <v>0</v>
      </c>
    </row>
    <row r="1929" spans="1:16" x14ac:dyDescent="0.3">
      <c r="A1929" s="334">
        <f>'IGM Paste'!A1930</f>
        <v>0</v>
      </c>
      <c r="B1929">
        <f>'IGM Paste'!Y1930</f>
        <v>0</v>
      </c>
      <c r="C1929">
        <f>'IGM Paste'!C1930</f>
        <v>0</v>
      </c>
      <c r="D1929" s="4">
        <f>'IGM Paste'!D1930</f>
        <v>0</v>
      </c>
      <c r="E1929">
        <f>'IGM Paste'!E1930</f>
        <v>0</v>
      </c>
      <c r="F1929">
        <f>'IGM Paste'!AL1930</f>
        <v>0</v>
      </c>
      <c r="G1929" s="763">
        <f>'IGM Paste'!AB1930</f>
        <v>0</v>
      </c>
      <c r="H1929" s="5">
        <f>'IGM Paste'!F1930</f>
        <v>0</v>
      </c>
      <c r="I1929" t="str">
        <f>IF('IGM Paste'!H1930=0,"-",'IGM Paste'!H1930)</f>
        <v>-</v>
      </c>
      <c r="J1929" t="str">
        <f>IF('IGM Paste'!I1930=0,"-",'IGM Paste'!I1930)</f>
        <v>-</v>
      </c>
      <c r="K1929" t="str">
        <f>IF('IGM Paste'!J1930=0,"-",'IGM Paste'!J1930)</f>
        <v>-</v>
      </c>
      <c r="L1929">
        <f>'IGM Paste'!K1930</f>
        <v>0</v>
      </c>
      <c r="M1929" s="20" t="str">
        <f>IF('IGM Paste'!R1930=0,"Flat",'IGM Paste'!R1930)</f>
        <v>Flat</v>
      </c>
      <c r="N1929" s="177">
        <f>'IGM Paste'!AH1930</f>
        <v>0</v>
      </c>
      <c r="O1929" s="403">
        <f>'IGM Paste'!O1930</f>
        <v>0</v>
      </c>
      <c r="P1929">
        <f>'IGM Paste'!BC1930</f>
        <v>0</v>
      </c>
    </row>
    <row r="1930" spans="1:16" x14ac:dyDescent="0.3">
      <c r="A1930" s="334">
        <f>'IGM Paste'!A1931</f>
        <v>0</v>
      </c>
      <c r="B1930">
        <f>'IGM Paste'!Y1931</f>
        <v>0</v>
      </c>
      <c r="C1930">
        <f>'IGM Paste'!C1931</f>
        <v>0</v>
      </c>
      <c r="D1930" s="4">
        <f>'IGM Paste'!D1931</f>
        <v>0</v>
      </c>
      <c r="E1930">
        <f>'IGM Paste'!E1931</f>
        <v>0</v>
      </c>
      <c r="F1930">
        <f>'IGM Paste'!AL1931</f>
        <v>0</v>
      </c>
      <c r="G1930" s="763">
        <f>'IGM Paste'!AB1931</f>
        <v>0</v>
      </c>
      <c r="H1930" s="5">
        <f>'IGM Paste'!F1931</f>
        <v>0</v>
      </c>
      <c r="I1930" t="str">
        <f>IF('IGM Paste'!H1931=0,"-",'IGM Paste'!H1931)</f>
        <v>-</v>
      </c>
      <c r="J1930" t="str">
        <f>IF('IGM Paste'!I1931=0,"-",'IGM Paste'!I1931)</f>
        <v>-</v>
      </c>
      <c r="K1930" t="str">
        <f>IF('IGM Paste'!J1931=0,"-",'IGM Paste'!J1931)</f>
        <v>-</v>
      </c>
      <c r="L1930">
        <f>'IGM Paste'!K1931</f>
        <v>0</v>
      </c>
      <c r="M1930" s="20" t="str">
        <f>IF('IGM Paste'!R1931=0,"Flat",'IGM Paste'!R1931)</f>
        <v>Flat</v>
      </c>
      <c r="N1930" s="177">
        <f>'IGM Paste'!AH1931</f>
        <v>0</v>
      </c>
      <c r="O1930" s="403">
        <f>'IGM Paste'!O1931</f>
        <v>0</v>
      </c>
      <c r="P1930">
        <f>'IGM Paste'!BC1931</f>
        <v>0</v>
      </c>
    </row>
    <row r="1931" spans="1:16" x14ac:dyDescent="0.3">
      <c r="A1931" s="334">
        <f>'IGM Paste'!A1932</f>
        <v>0</v>
      </c>
      <c r="B1931">
        <f>'IGM Paste'!Y1932</f>
        <v>0</v>
      </c>
      <c r="C1931">
        <f>'IGM Paste'!C1932</f>
        <v>0</v>
      </c>
      <c r="D1931" s="4">
        <f>'IGM Paste'!D1932</f>
        <v>0</v>
      </c>
      <c r="E1931">
        <f>'IGM Paste'!E1932</f>
        <v>0</v>
      </c>
      <c r="F1931">
        <f>'IGM Paste'!AL1932</f>
        <v>0</v>
      </c>
      <c r="G1931" s="763">
        <f>'IGM Paste'!AB1932</f>
        <v>0</v>
      </c>
      <c r="H1931" s="5">
        <f>'IGM Paste'!F1932</f>
        <v>0</v>
      </c>
      <c r="I1931" t="str">
        <f>IF('IGM Paste'!H1932=0,"-",'IGM Paste'!H1932)</f>
        <v>-</v>
      </c>
      <c r="J1931" t="str">
        <f>IF('IGM Paste'!I1932=0,"-",'IGM Paste'!I1932)</f>
        <v>-</v>
      </c>
      <c r="K1931" t="str">
        <f>IF('IGM Paste'!J1932=0,"-",'IGM Paste'!J1932)</f>
        <v>-</v>
      </c>
      <c r="L1931">
        <f>'IGM Paste'!K1932</f>
        <v>0</v>
      </c>
      <c r="M1931" s="20" t="str">
        <f>IF('IGM Paste'!R1932=0,"Flat",'IGM Paste'!R1932)</f>
        <v>Flat</v>
      </c>
      <c r="N1931" s="177">
        <f>'IGM Paste'!AH1932</f>
        <v>0</v>
      </c>
      <c r="O1931" s="403">
        <f>'IGM Paste'!O1932</f>
        <v>0</v>
      </c>
      <c r="P1931">
        <f>'IGM Paste'!BC1932</f>
        <v>0</v>
      </c>
    </row>
    <row r="1932" spans="1:16" x14ac:dyDescent="0.3">
      <c r="A1932" s="334">
        <f>'IGM Paste'!A1933</f>
        <v>0</v>
      </c>
      <c r="B1932">
        <f>'IGM Paste'!Y1933</f>
        <v>0</v>
      </c>
      <c r="C1932">
        <f>'IGM Paste'!C1933</f>
        <v>0</v>
      </c>
      <c r="D1932" s="4">
        <f>'IGM Paste'!D1933</f>
        <v>0</v>
      </c>
      <c r="E1932">
        <f>'IGM Paste'!E1933</f>
        <v>0</v>
      </c>
      <c r="F1932">
        <f>'IGM Paste'!AL1933</f>
        <v>0</v>
      </c>
      <c r="G1932" s="763">
        <f>'IGM Paste'!AB1933</f>
        <v>0</v>
      </c>
      <c r="H1932" s="5">
        <f>'IGM Paste'!F1933</f>
        <v>0</v>
      </c>
      <c r="I1932" t="str">
        <f>IF('IGM Paste'!H1933=0,"-",'IGM Paste'!H1933)</f>
        <v>-</v>
      </c>
      <c r="J1932" t="str">
        <f>IF('IGM Paste'!I1933=0,"-",'IGM Paste'!I1933)</f>
        <v>-</v>
      </c>
      <c r="K1932" t="str">
        <f>IF('IGM Paste'!J1933=0,"-",'IGM Paste'!J1933)</f>
        <v>-</v>
      </c>
      <c r="L1932">
        <f>'IGM Paste'!K1933</f>
        <v>0</v>
      </c>
      <c r="M1932" s="20" t="str">
        <f>IF('IGM Paste'!R1933=0,"Flat",'IGM Paste'!R1933)</f>
        <v>Flat</v>
      </c>
      <c r="N1932" s="177">
        <f>'IGM Paste'!AH1933</f>
        <v>0</v>
      </c>
      <c r="O1932" s="403">
        <f>'IGM Paste'!O1933</f>
        <v>0</v>
      </c>
      <c r="P1932">
        <f>'IGM Paste'!BC1933</f>
        <v>0</v>
      </c>
    </row>
    <row r="1933" spans="1:16" x14ac:dyDescent="0.3">
      <c r="A1933" s="334">
        <f>'IGM Paste'!A1934</f>
        <v>0</v>
      </c>
      <c r="B1933">
        <f>'IGM Paste'!Y1934</f>
        <v>0</v>
      </c>
      <c r="C1933">
        <f>'IGM Paste'!C1934</f>
        <v>0</v>
      </c>
      <c r="D1933" s="4">
        <f>'IGM Paste'!D1934</f>
        <v>0</v>
      </c>
      <c r="E1933">
        <f>'IGM Paste'!E1934</f>
        <v>0</v>
      </c>
      <c r="F1933">
        <f>'IGM Paste'!AL1934</f>
        <v>0</v>
      </c>
      <c r="G1933" s="763">
        <f>'IGM Paste'!AB1934</f>
        <v>0</v>
      </c>
      <c r="H1933" s="5">
        <f>'IGM Paste'!F1934</f>
        <v>0</v>
      </c>
      <c r="I1933" t="str">
        <f>IF('IGM Paste'!H1934=0,"-",'IGM Paste'!H1934)</f>
        <v>-</v>
      </c>
      <c r="J1933" t="str">
        <f>IF('IGM Paste'!I1934=0,"-",'IGM Paste'!I1934)</f>
        <v>-</v>
      </c>
      <c r="K1933" t="str">
        <f>IF('IGM Paste'!J1934=0,"-",'IGM Paste'!J1934)</f>
        <v>-</v>
      </c>
      <c r="L1933">
        <f>'IGM Paste'!K1934</f>
        <v>0</v>
      </c>
      <c r="M1933" s="20" t="str">
        <f>IF('IGM Paste'!R1934=0,"Flat",'IGM Paste'!R1934)</f>
        <v>Flat</v>
      </c>
      <c r="N1933" s="177">
        <f>'IGM Paste'!AH1934</f>
        <v>0</v>
      </c>
      <c r="O1933" s="403">
        <f>'IGM Paste'!O1934</f>
        <v>0</v>
      </c>
      <c r="P1933">
        <f>'IGM Paste'!BC1934</f>
        <v>0</v>
      </c>
    </row>
    <row r="1934" spans="1:16" x14ac:dyDescent="0.3">
      <c r="A1934" s="334">
        <f>'IGM Paste'!A1935</f>
        <v>0</v>
      </c>
      <c r="B1934">
        <f>'IGM Paste'!Y1935</f>
        <v>0</v>
      </c>
      <c r="C1934">
        <f>'IGM Paste'!C1935</f>
        <v>0</v>
      </c>
      <c r="D1934" s="4">
        <f>'IGM Paste'!D1935</f>
        <v>0</v>
      </c>
      <c r="E1934">
        <f>'IGM Paste'!E1935</f>
        <v>0</v>
      </c>
      <c r="F1934">
        <f>'IGM Paste'!AL1935</f>
        <v>0</v>
      </c>
      <c r="G1934" s="763">
        <f>'IGM Paste'!AB1935</f>
        <v>0</v>
      </c>
      <c r="H1934" s="5">
        <f>'IGM Paste'!F1935</f>
        <v>0</v>
      </c>
      <c r="I1934" t="str">
        <f>IF('IGM Paste'!H1935=0,"-",'IGM Paste'!H1935)</f>
        <v>-</v>
      </c>
      <c r="J1934" t="str">
        <f>IF('IGM Paste'!I1935=0,"-",'IGM Paste'!I1935)</f>
        <v>-</v>
      </c>
      <c r="K1934" t="str">
        <f>IF('IGM Paste'!J1935=0,"-",'IGM Paste'!J1935)</f>
        <v>-</v>
      </c>
      <c r="L1934">
        <f>'IGM Paste'!K1935</f>
        <v>0</v>
      </c>
      <c r="M1934" s="20" t="str">
        <f>IF('IGM Paste'!R1935=0,"Flat",'IGM Paste'!R1935)</f>
        <v>Flat</v>
      </c>
      <c r="N1934" s="177">
        <f>'IGM Paste'!AH1935</f>
        <v>0</v>
      </c>
      <c r="O1934" s="403">
        <f>'IGM Paste'!O1935</f>
        <v>0</v>
      </c>
      <c r="P1934">
        <f>'IGM Paste'!BC1935</f>
        <v>0</v>
      </c>
    </row>
    <row r="1935" spans="1:16" x14ac:dyDescent="0.3">
      <c r="A1935" s="334">
        <f>'IGM Paste'!A1936</f>
        <v>0</v>
      </c>
      <c r="B1935">
        <f>'IGM Paste'!Y1936</f>
        <v>0</v>
      </c>
      <c r="C1935">
        <f>'IGM Paste'!C1936</f>
        <v>0</v>
      </c>
      <c r="D1935" s="4">
        <f>'IGM Paste'!D1936</f>
        <v>0</v>
      </c>
      <c r="E1935">
        <f>'IGM Paste'!E1936</f>
        <v>0</v>
      </c>
      <c r="F1935">
        <f>'IGM Paste'!AL1936</f>
        <v>0</v>
      </c>
      <c r="G1935" s="763">
        <f>'IGM Paste'!AB1936</f>
        <v>0</v>
      </c>
      <c r="H1935" s="5">
        <f>'IGM Paste'!F1936</f>
        <v>0</v>
      </c>
      <c r="I1935" t="str">
        <f>IF('IGM Paste'!H1936=0,"-",'IGM Paste'!H1936)</f>
        <v>-</v>
      </c>
      <c r="J1935" t="str">
        <f>IF('IGM Paste'!I1936=0,"-",'IGM Paste'!I1936)</f>
        <v>-</v>
      </c>
      <c r="K1935" t="str">
        <f>IF('IGM Paste'!J1936=0,"-",'IGM Paste'!J1936)</f>
        <v>-</v>
      </c>
      <c r="L1935">
        <f>'IGM Paste'!K1936</f>
        <v>0</v>
      </c>
      <c r="M1935" s="20" t="str">
        <f>IF('IGM Paste'!R1936=0,"Flat",'IGM Paste'!R1936)</f>
        <v>Flat</v>
      </c>
      <c r="N1935" s="177">
        <f>'IGM Paste'!AH1936</f>
        <v>0</v>
      </c>
      <c r="O1935" s="403">
        <f>'IGM Paste'!O1936</f>
        <v>0</v>
      </c>
      <c r="P1935">
        <f>'IGM Paste'!BC1936</f>
        <v>0</v>
      </c>
    </row>
    <row r="1936" spans="1:16" x14ac:dyDescent="0.3">
      <c r="A1936" s="334">
        <f>'IGM Paste'!A1937</f>
        <v>0</v>
      </c>
      <c r="B1936">
        <f>'IGM Paste'!Y1937</f>
        <v>0</v>
      </c>
      <c r="C1936">
        <f>'IGM Paste'!C1937</f>
        <v>0</v>
      </c>
      <c r="D1936" s="4">
        <f>'IGM Paste'!D1937</f>
        <v>0</v>
      </c>
      <c r="E1936">
        <f>'IGM Paste'!E1937</f>
        <v>0</v>
      </c>
      <c r="F1936">
        <f>'IGM Paste'!AL1937</f>
        <v>0</v>
      </c>
      <c r="G1936" s="763">
        <f>'IGM Paste'!AB1937</f>
        <v>0</v>
      </c>
      <c r="H1936" s="5">
        <f>'IGM Paste'!F1937</f>
        <v>0</v>
      </c>
      <c r="I1936" t="str">
        <f>IF('IGM Paste'!H1937=0,"-",'IGM Paste'!H1937)</f>
        <v>-</v>
      </c>
      <c r="J1936" t="str">
        <f>IF('IGM Paste'!I1937=0,"-",'IGM Paste'!I1937)</f>
        <v>-</v>
      </c>
      <c r="K1936" t="str">
        <f>IF('IGM Paste'!J1937=0,"-",'IGM Paste'!J1937)</f>
        <v>-</v>
      </c>
      <c r="L1936">
        <f>'IGM Paste'!K1937</f>
        <v>0</v>
      </c>
      <c r="M1936" s="20" t="str">
        <f>IF('IGM Paste'!R1937=0,"Flat",'IGM Paste'!R1937)</f>
        <v>Flat</v>
      </c>
      <c r="N1936" s="177">
        <f>'IGM Paste'!AH1937</f>
        <v>0</v>
      </c>
      <c r="O1936" s="403">
        <f>'IGM Paste'!O1937</f>
        <v>0</v>
      </c>
      <c r="P1936">
        <f>'IGM Paste'!BC1937</f>
        <v>0</v>
      </c>
    </row>
    <row r="1937" spans="1:16" x14ac:dyDescent="0.3">
      <c r="A1937" s="334">
        <f>'IGM Paste'!A1938</f>
        <v>0</v>
      </c>
      <c r="B1937">
        <f>'IGM Paste'!Y1938</f>
        <v>0</v>
      </c>
      <c r="C1937">
        <f>'IGM Paste'!C1938</f>
        <v>0</v>
      </c>
      <c r="D1937" s="4">
        <f>'IGM Paste'!D1938</f>
        <v>0</v>
      </c>
      <c r="E1937">
        <f>'IGM Paste'!E1938</f>
        <v>0</v>
      </c>
      <c r="F1937">
        <f>'IGM Paste'!AL1938</f>
        <v>0</v>
      </c>
      <c r="G1937" s="763">
        <f>'IGM Paste'!AB1938</f>
        <v>0</v>
      </c>
      <c r="H1937" s="5">
        <f>'IGM Paste'!F1938</f>
        <v>0</v>
      </c>
      <c r="I1937" t="str">
        <f>IF('IGM Paste'!H1938=0,"-",'IGM Paste'!H1938)</f>
        <v>-</v>
      </c>
      <c r="J1937" t="str">
        <f>IF('IGM Paste'!I1938=0,"-",'IGM Paste'!I1938)</f>
        <v>-</v>
      </c>
      <c r="K1937" t="str">
        <f>IF('IGM Paste'!J1938=0,"-",'IGM Paste'!J1938)</f>
        <v>-</v>
      </c>
      <c r="L1937">
        <f>'IGM Paste'!K1938</f>
        <v>0</v>
      </c>
      <c r="M1937" s="20" t="str">
        <f>IF('IGM Paste'!R1938=0,"Flat",'IGM Paste'!R1938)</f>
        <v>Flat</v>
      </c>
      <c r="N1937" s="177">
        <f>'IGM Paste'!AH1938</f>
        <v>0</v>
      </c>
      <c r="O1937" s="403">
        <f>'IGM Paste'!O1938</f>
        <v>0</v>
      </c>
      <c r="P1937">
        <f>'IGM Paste'!BC1938</f>
        <v>0</v>
      </c>
    </row>
    <row r="1938" spans="1:16" x14ac:dyDescent="0.3">
      <c r="A1938" s="334">
        <f>'IGM Paste'!A1939</f>
        <v>0</v>
      </c>
      <c r="B1938">
        <f>'IGM Paste'!Y1939</f>
        <v>0</v>
      </c>
      <c r="C1938">
        <f>'IGM Paste'!C1939</f>
        <v>0</v>
      </c>
      <c r="D1938" s="4">
        <f>'IGM Paste'!D1939</f>
        <v>0</v>
      </c>
      <c r="E1938">
        <f>'IGM Paste'!E1939</f>
        <v>0</v>
      </c>
      <c r="F1938">
        <f>'IGM Paste'!AL1939</f>
        <v>0</v>
      </c>
      <c r="G1938" s="763">
        <f>'IGM Paste'!AB1939</f>
        <v>0</v>
      </c>
      <c r="H1938" s="5">
        <f>'IGM Paste'!F1939</f>
        <v>0</v>
      </c>
      <c r="I1938" t="str">
        <f>IF('IGM Paste'!H1939=0,"-",'IGM Paste'!H1939)</f>
        <v>-</v>
      </c>
      <c r="J1938" t="str">
        <f>IF('IGM Paste'!I1939=0,"-",'IGM Paste'!I1939)</f>
        <v>-</v>
      </c>
      <c r="K1938" t="str">
        <f>IF('IGM Paste'!J1939=0,"-",'IGM Paste'!J1939)</f>
        <v>-</v>
      </c>
      <c r="L1938">
        <f>'IGM Paste'!K1939</f>
        <v>0</v>
      </c>
      <c r="M1938" s="20" t="str">
        <f>IF('IGM Paste'!R1939=0,"Flat",'IGM Paste'!R1939)</f>
        <v>Flat</v>
      </c>
      <c r="N1938" s="177">
        <f>'IGM Paste'!AH1939</f>
        <v>0</v>
      </c>
      <c r="O1938" s="403">
        <f>'IGM Paste'!O1939</f>
        <v>0</v>
      </c>
      <c r="P1938">
        <f>'IGM Paste'!BC1939</f>
        <v>0</v>
      </c>
    </row>
    <row r="1939" spans="1:16" x14ac:dyDescent="0.3">
      <c r="A1939" s="334">
        <f>'IGM Paste'!A1940</f>
        <v>0</v>
      </c>
      <c r="B1939">
        <f>'IGM Paste'!Y1940</f>
        <v>0</v>
      </c>
      <c r="C1939">
        <f>'IGM Paste'!C1940</f>
        <v>0</v>
      </c>
      <c r="D1939" s="4">
        <f>'IGM Paste'!D1940</f>
        <v>0</v>
      </c>
      <c r="E1939">
        <f>'IGM Paste'!E1940</f>
        <v>0</v>
      </c>
      <c r="F1939">
        <f>'IGM Paste'!AL1940</f>
        <v>0</v>
      </c>
      <c r="G1939" s="763">
        <f>'IGM Paste'!AB1940</f>
        <v>0</v>
      </c>
      <c r="H1939" s="5">
        <f>'IGM Paste'!F1940</f>
        <v>0</v>
      </c>
      <c r="I1939" t="str">
        <f>IF('IGM Paste'!H1940=0,"-",'IGM Paste'!H1940)</f>
        <v>-</v>
      </c>
      <c r="J1939" t="str">
        <f>IF('IGM Paste'!I1940=0,"-",'IGM Paste'!I1940)</f>
        <v>-</v>
      </c>
      <c r="K1939" t="str">
        <f>IF('IGM Paste'!J1940=0,"-",'IGM Paste'!J1940)</f>
        <v>-</v>
      </c>
      <c r="L1939">
        <f>'IGM Paste'!K1940</f>
        <v>0</v>
      </c>
      <c r="M1939" s="20" t="str">
        <f>IF('IGM Paste'!R1940=0,"Flat",'IGM Paste'!R1940)</f>
        <v>Flat</v>
      </c>
      <c r="N1939" s="177">
        <f>'IGM Paste'!AH1940</f>
        <v>0</v>
      </c>
      <c r="O1939" s="403">
        <f>'IGM Paste'!O1940</f>
        <v>0</v>
      </c>
      <c r="P1939">
        <f>'IGM Paste'!BC1940</f>
        <v>0</v>
      </c>
    </row>
    <row r="1940" spans="1:16" x14ac:dyDescent="0.3">
      <c r="A1940" s="334">
        <f>'IGM Paste'!A1941</f>
        <v>0</v>
      </c>
      <c r="B1940">
        <f>'IGM Paste'!Y1941</f>
        <v>0</v>
      </c>
      <c r="C1940">
        <f>'IGM Paste'!C1941</f>
        <v>0</v>
      </c>
      <c r="D1940" s="4">
        <f>'IGM Paste'!D1941</f>
        <v>0</v>
      </c>
      <c r="E1940">
        <f>'IGM Paste'!E1941</f>
        <v>0</v>
      </c>
      <c r="F1940">
        <f>'IGM Paste'!AL1941</f>
        <v>0</v>
      </c>
      <c r="G1940" s="763">
        <f>'IGM Paste'!AB1941</f>
        <v>0</v>
      </c>
      <c r="H1940" s="5">
        <f>'IGM Paste'!F1941</f>
        <v>0</v>
      </c>
      <c r="I1940" t="str">
        <f>IF('IGM Paste'!H1941=0,"-",'IGM Paste'!H1941)</f>
        <v>-</v>
      </c>
      <c r="J1940" t="str">
        <f>IF('IGM Paste'!I1941=0,"-",'IGM Paste'!I1941)</f>
        <v>-</v>
      </c>
      <c r="K1940" t="str">
        <f>IF('IGM Paste'!J1941=0,"-",'IGM Paste'!J1941)</f>
        <v>-</v>
      </c>
      <c r="L1940">
        <f>'IGM Paste'!K1941</f>
        <v>0</v>
      </c>
      <c r="M1940" s="20" t="str">
        <f>IF('IGM Paste'!R1941=0,"Flat",'IGM Paste'!R1941)</f>
        <v>Flat</v>
      </c>
      <c r="N1940" s="177">
        <f>'IGM Paste'!AH1941</f>
        <v>0</v>
      </c>
      <c r="O1940" s="403">
        <f>'IGM Paste'!O1941</f>
        <v>0</v>
      </c>
      <c r="P1940">
        <f>'IGM Paste'!BC1941</f>
        <v>0</v>
      </c>
    </row>
    <row r="1941" spans="1:16" x14ac:dyDescent="0.3">
      <c r="A1941" s="334">
        <f>'IGM Paste'!A1942</f>
        <v>0</v>
      </c>
      <c r="B1941">
        <f>'IGM Paste'!Y1942</f>
        <v>0</v>
      </c>
      <c r="C1941">
        <f>'IGM Paste'!C1942</f>
        <v>0</v>
      </c>
      <c r="D1941" s="4">
        <f>'IGM Paste'!D1942</f>
        <v>0</v>
      </c>
      <c r="E1941">
        <f>'IGM Paste'!E1942</f>
        <v>0</v>
      </c>
      <c r="F1941">
        <f>'IGM Paste'!AL1942</f>
        <v>0</v>
      </c>
      <c r="G1941" s="763">
        <f>'IGM Paste'!AB1942</f>
        <v>0</v>
      </c>
      <c r="H1941" s="5">
        <f>'IGM Paste'!F1942</f>
        <v>0</v>
      </c>
      <c r="I1941" t="str">
        <f>IF('IGM Paste'!H1942=0,"-",'IGM Paste'!H1942)</f>
        <v>-</v>
      </c>
      <c r="J1941" t="str">
        <f>IF('IGM Paste'!I1942=0,"-",'IGM Paste'!I1942)</f>
        <v>-</v>
      </c>
      <c r="K1941" t="str">
        <f>IF('IGM Paste'!J1942=0,"-",'IGM Paste'!J1942)</f>
        <v>-</v>
      </c>
      <c r="L1941">
        <f>'IGM Paste'!K1942</f>
        <v>0</v>
      </c>
      <c r="M1941" s="20" t="str">
        <f>IF('IGM Paste'!R1942=0,"Flat",'IGM Paste'!R1942)</f>
        <v>Flat</v>
      </c>
      <c r="N1941" s="177">
        <f>'IGM Paste'!AH1942</f>
        <v>0</v>
      </c>
      <c r="O1941" s="403">
        <f>'IGM Paste'!O1942</f>
        <v>0</v>
      </c>
      <c r="P1941">
        <f>'IGM Paste'!BC1942</f>
        <v>0</v>
      </c>
    </row>
    <row r="1942" spans="1:16" x14ac:dyDescent="0.3">
      <c r="A1942" s="334">
        <f>'IGM Paste'!A1943</f>
        <v>0</v>
      </c>
      <c r="B1942">
        <f>'IGM Paste'!Y1943</f>
        <v>0</v>
      </c>
      <c r="C1942">
        <f>'IGM Paste'!C1943</f>
        <v>0</v>
      </c>
      <c r="D1942" s="4">
        <f>'IGM Paste'!D1943</f>
        <v>0</v>
      </c>
      <c r="E1942">
        <f>'IGM Paste'!E1943</f>
        <v>0</v>
      </c>
      <c r="F1942">
        <f>'IGM Paste'!AL1943</f>
        <v>0</v>
      </c>
      <c r="G1942" s="763">
        <f>'IGM Paste'!AB1943</f>
        <v>0</v>
      </c>
      <c r="H1942" s="5">
        <f>'IGM Paste'!F1943</f>
        <v>0</v>
      </c>
      <c r="I1942" t="str">
        <f>IF('IGM Paste'!H1943=0,"-",'IGM Paste'!H1943)</f>
        <v>-</v>
      </c>
      <c r="J1942" t="str">
        <f>IF('IGM Paste'!I1943=0,"-",'IGM Paste'!I1943)</f>
        <v>-</v>
      </c>
      <c r="K1942" t="str">
        <f>IF('IGM Paste'!J1943=0,"-",'IGM Paste'!J1943)</f>
        <v>-</v>
      </c>
      <c r="L1942">
        <f>'IGM Paste'!K1943</f>
        <v>0</v>
      </c>
      <c r="M1942" s="20" t="str">
        <f>IF('IGM Paste'!R1943=0,"Flat",'IGM Paste'!R1943)</f>
        <v>Flat</v>
      </c>
      <c r="N1942" s="177">
        <f>'IGM Paste'!AH1943</f>
        <v>0</v>
      </c>
      <c r="O1942" s="403">
        <f>'IGM Paste'!O1943</f>
        <v>0</v>
      </c>
      <c r="P1942">
        <f>'IGM Paste'!BC1943</f>
        <v>0</v>
      </c>
    </row>
    <row r="1943" spans="1:16" x14ac:dyDescent="0.3">
      <c r="A1943" s="334">
        <f>'IGM Paste'!A1944</f>
        <v>0</v>
      </c>
      <c r="B1943">
        <f>'IGM Paste'!Y1944</f>
        <v>0</v>
      </c>
      <c r="C1943">
        <f>'IGM Paste'!C1944</f>
        <v>0</v>
      </c>
      <c r="D1943" s="4">
        <f>'IGM Paste'!D1944</f>
        <v>0</v>
      </c>
      <c r="E1943">
        <f>'IGM Paste'!E1944</f>
        <v>0</v>
      </c>
      <c r="F1943">
        <f>'IGM Paste'!AL1944</f>
        <v>0</v>
      </c>
      <c r="G1943" s="763">
        <f>'IGM Paste'!AB1944</f>
        <v>0</v>
      </c>
      <c r="H1943" s="5">
        <f>'IGM Paste'!F1944</f>
        <v>0</v>
      </c>
      <c r="I1943" t="str">
        <f>IF('IGM Paste'!H1944=0,"-",'IGM Paste'!H1944)</f>
        <v>-</v>
      </c>
      <c r="J1943" t="str">
        <f>IF('IGM Paste'!I1944=0,"-",'IGM Paste'!I1944)</f>
        <v>-</v>
      </c>
      <c r="K1943" t="str">
        <f>IF('IGM Paste'!J1944=0,"-",'IGM Paste'!J1944)</f>
        <v>-</v>
      </c>
      <c r="L1943">
        <f>'IGM Paste'!K1944</f>
        <v>0</v>
      </c>
      <c r="M1943" s="20" t="str">
        <f>IF('IGM Paste'!R1944=0,"Flat",'IGM Paste'!R1944)</f>
        <v>Flat</v>
      </c>
      <c r="N1943" s="177">
        <f>'IGM Paste'!AH1944</f>
        <v>0</v>
      </c>
      <c r="O1943" s="403">
        <f>'IGM Paste'!O1944</f>
        <v>0</v>
      </c>
      <c r="P1943">
        <f>'IGM Paste'!BC1944</f>
        <v>0</v>
      </c>
    </row>
    <row r="1944" spans="1:16" x14ac:dyDescent="0.3">
      <c r="A1944" s="334">
        <f>'IGM Paste'!A1945</f>
        <v>0</v>
      </c>
      <c r="B1944">
        <f>'IGM Paste'!Y1945</f>
        <v>0</v>
      </c>
      <c r="C1944">
        <f>'IGM Paste'!C1945</f>
        <v>0</v>
      </c>
      <c r="D1944" s="4">
        <f>'IGM Paste'!D1945</f>
        <v>0</v>
      </c>
      <c r="E1944">
        <f>'IGM Paste'!E1945</f>
        <v>0</v>
      </c>
      <c r="F1944">
        <f>'IGM Paste'!AL1945</f>
        <v>0</v>
      </c>
      <c r="G1944" s="763">
        <f>'IGM Paste'!AB1945</f>
        <v>0</v>
      </c>
      <c r="H1944" s="5">
        <f>'IGM Paste'!F1945</f>
        <v>0</v>
      </c>
      <c r="I1944" t="str">
        <f>IF('IGM Paste'!H1945=0,"-",'IGM Paste'!H1945)</f>
        <v>-</v>
      </c>
      <c r="J1944" t="str">
        <f>IF('IGM Paste'!I1945=0,"-",'IGM Paste'!I1945)</f>
        <v>-</v>
      </c>
      <c r="K1944" t="str">
        <f>IF('IGM Paste'!J1945=0,"-",'IGM Paste'!J1945)</f>
        <v>-</v>
      </c>
      <c r="L1944">
        <f>'IGM Paste'!K1945</f>
        <v>0</v>
      </c>
      <c r="M1944" s="20" t="str">
        <f>IF('IGM Paste'!R1945=0,"Flat",'IGM Paste'!R1945)</f>
        <v>Flat</v>
      </c>
      <c r="N1944" s="177">
        <f>'IGM Paste'!AH1945</f>
        <v>0</v>
      </c>
      <c r="O1944" s="403">
        <f>'IGM Paste'!O1945</f>
        <v>0</v>
      </c>
      <c r="P1944">
        <f>'IGM Paste'!BC1945</f>
        <v>0</v>
      </c>
    </row>
    <row r="1945" spans="1:16" x14ac:dyDescent="0.3">
      <c r="A1945" s="334">
        <f>'IGM Paste'!A1946</f>
        <v>0</v>
      </c>
      <c r="B1945">
        <f>'IGM Paste'!Y1946</f>
        <v>0</v>
      </c>
      <c r="C1945">
        <f>'IGM Paste'!C1946</f>
        <v>0</v>
      </c>
      <c r="D1945" s="4">
        <f>'IGM Paste'!D1946</f>
        <v>0</v>
      </c>
      <c r="E1945">
        <f>'IGM Paste'!E1946</f>
        <v>0</v>
      </c>
      <c r="F1945">
        <f>'IGM Paste'!AL1946</f>
        <v>0</v>
      </c>
      <c r="G1945" s="763">
        <f>'IGM Paste'!AB1946</f>
        <v>0</v>
      </c>
      <c r="H1945" s="5">
        <f>'IGM Paste'!F1946</f>
        <v>0</v>
      </c>
      <c r="I1945" t="str">
        <f>IF('IGM Paste'!H1946=0,"-",'IGM Paste'!H1946)</f>
        <v>-</v>
      </c>
      <c r="J1945" t="str">
        <f>IF('IGM Paste'!I1946=0,"-",'IGM Paste'!I1946)</f>
        <v>-</v>
      </c>
      <c r="K1945" t="str">
        <f>IF('IGM Paste'!J1946=0,"-",'IGM Paste'!J1946)</f>
        <v>-</v>
      </c>
      <c r="L1945">
        <f>'IGM Paste'!K1946</f>
        <v>0</v>
      </c>
      <c r="M1945" s="20" t="str">
        <f>IF('IGM Paste'!R1946=0,"Flat",'IGM Paste'!R1946)</f>
        <v>Flat</v>
      </c>
      <c r="N1945" s="177">
        <f>'IGM Paste'!AH1946</f>
        <v>0</v>
      </c>
      <c r="O1945" s="403">
        <f>'IGM Paste'!O1946</f>
        <v>0</v>
      </c>
      <c r="P1945">
        <f>'IGM Paste'!BC1946</f>
        <v>0</v>
      </c>
    </row>
    <row r="1946" spans="1:16" x14ac:dyDescent="0.3">
      <c r="A1946" s="334">
        <f>'IGM Paste'!A1947</f>
        <v>0</v>
      </c>
      <c r="B1946">
        <f>'IGM Paste'!Y1947</f>
        <v>0</v>
      </c>
      <c r="C1946">
        <f>'IGM Paste'!C1947</f>
        <v>0</v>
      </c>
      <c r="D1946" s="4">
        <f>'IGM Paste'!D1947</f>
        <v>0</v>
      </c>
      <c r="E1946">
        <f>'IGM Paste'!E1947</f>
        <v>0</v>
      </c>
      <c r="F1946">
        <f>'IGM Paste'!AL1947</f>
        <v>0</v>
      </c>
      <c r="G1946" s="763">
        <f>'IGM Paste'!AB1947</f>
        <v>0</v>
      </c>
      <c r="H1946" s="5">
        <f>'IGM Paste'!F1947</f>
        <v>0</v>
      </c>
      <c r="I1946" t="str">
        <f>IF('IGM Paste'!H1947=0,"-",'IGM Paste'!H1947)</f>
        <v>-</v>
      </c>
      <c r="J1946" t="str">
        <f>IF('IGM Paste'!I1947=0,"-",'IGM Paste'!I1947)</f>
        <v>-</v>
      </c>
      <c r="K1946" t="str">
        <f>IF('IGM Paste'!J1947=0,"-",'IGM Paste'!J1947)</f>
        <v>-</v>
      </c>
      <c r="L1946">
        <f>'IGM Paste'!K1947</f>
        <v>0</v>
      </c>
      <c r="M1946" s="20" t="str">
        <f>IF('IGM Paste'!R1947=0,"Flat",'IGM Paste'!R1947)</f>
        <v>Flat</v>
      </c>
      <c r="N1946" s="177">
        <f>'IGM Paste'!AH1947</f>
        <v>0</v>
      </c>
      <c r="O1946" s="403">
        <f>'IGM Paste'!O1947</f>
        <v>0</v>
      </c>
      <c r="P1946">
        <f>'IGM Paste'!BC1947</f>
        <v>0</v>
      </c>
    </row>
    <row r="1947" spans="1:16" x14ac:dyDescent="0.3">
      <c r="A1947" s="334">
        <f>'IGM Paste'!A1948</f>
        <v>0</v>
      </c>
      <c r="B1947">
        <f>'IGM Paste'!Y1948</f>
        <v>0</v>
      </c>
      <c r="C1947">
        <f>'IGM Paste'!C1948</f>
        <v>0</v>
      </c>
      <c r="D1947" s="4">
        <f>'IGM Paste'!D1948</f>
        <v>0</v>
      </c>
      <c r="E1947">
        <f>'IGM Paste'!E1948</f>
        <v>0</v>
      </c>
      <c r="F1947">
        <f>'IGM Paste'!AL1948</f>
        <v>0</v>
      </c>
      <c r="G1947" s="763">
        <f>'IGM Paste'!AB1948</f>
        <v>0</v>
      </c>
      <c r="H1947" s="5">
        <f>'IGM Paste'!F1948</f>
        <v>0</v>
      </c>
      <c r="I1947" t="str">
        <f>IF('IGM Paste'!H1948=0,"-",'IGM Paste'!H1948)</f>
        <v>-</v>
      </c>
      <c r="J1947" t="str">
        <f>IF('IGM Paste'!I1948=0,"-",'IGM Paste'!I1948)</f>
        <v>-</v>
      </c>
      <c r="K1947" t="str">
        <f>IF('IGM Paste'!J1948=0,"-",'IGM Paste'!J1948)</f>
        <v>-</v>
      </c>
      <c r="L1947">
        <f>'IGM Paste'!K1948</f>
        <v>0</v>
      </c>
      <c r="M1947" s="20" t="str">
        <f>IF('IGM Paste'!R1948=0,"Flat",'IGM Paste'!R1948)</f>
        <v>Flat</v>
      </c>
      <c r="N1947" s="177">
        <f>'IGM Paste'!AH1948</f>
        <v>0</v>
      </c>
      <c r="O1947" s="403">
        <f>'IGM Paste'!O1948</f>
        <v>0</v>
      </c>
      <c r="P1947">
        <f>'IGM Paste'!BC1948</f>
        <v>0</v>
      </c>
    </row>
    <row r="1948" spans="1:16" x14ac:dyDescent="0.3">
      <c r="A1948" s="334">
        <f>'IGM Paste'!A1949</f>
        <v>0</v>
      </c>
      <c r="B1948">
        <f>'IGM Paste'!Y1949</f>
        <v>0</v>
      </c>
      <c r="C1948">
        <f>'IGM Paste'!C1949</f>
        <v>0</v>
      </c>
      <c r="D1948" s="4">
        <f>'IGM Paste'!D1949</f>
        <v>0</v>
      </c>
      <c r="E1948">
        <f>'IGM Paste'!E1949</f>
        <v>0</v>
      </c>
      <c r="F1948">
        <f>'IGM Paste'!AL1949</f>
        <v>0</v>
      </c>
      <c r="G1948" s="763">
        <f>'IGM Paste'!AB1949</f>
        <v>0</v>
      </c>
      <c r="H1948" s="5">
        <f>'IGM Paste'!F1949</f>
        <v>0</v>
      </c>
      <c r="I1948" t="str">
        <f>IF('IGM Paste'!H1949=0,"-",'IGM Paste'!H1949)</f>
        <v>-</v>
      </c>
      <c r="J1948" t="str">
        <f>IF('IGM Paste'!I1949=0,"-",'IGM Paste'!I1949)</f>
        <v>-</v>
      </c>
      <c r="K1948" t="str">
        <f>IF('IGM Paste'!J1949=0,"-",'IGM Paste'!J1949)</f>
        <v>-</v>
      </c>
      <c r="L1948">
        <f>'IGM Paste'!K1949</f>
        <v>0</v>
      </c>
      <c r="M1948" s="20" t="str">
        <f>IF('IGM Paste'!R1949=0,"Flat",'IGM Paste'!R1949)</f>
        <v>Flat</v>
      </c>
      <c r="N1948" s="177">
        <f>'IGM Paste'!AH1949</f>
        <v>0</v>
      </c>
      <c r="O1948" s="403">
        <f>'IGM Paste'!O1949</f>
        <v>0</v>
      </c>
      <c r="P1948">
        <f>'IGM Paste'!BC1949</f>
        <v>0</v>
      </c>
    </row>
    <row r="1949" spans="1:16" x14ac:dyDescent="0.3">
      <c r="A1949" s="334">
        <f>'IGM Paste'!A1950</f>
        <v>0</v>
      </c>
      <c r="B1949">
        <f>'IGM Paste'!Y1950</f>
        <v>0</v>
      </c>
      <c r="C1949">
        <f>'IGM Paste'!C1950</f>
        <v>0</v>
      </c>
      <c r="D1949" s="4">
        <f>'IGM Paste'!D1950</f>
        <v>0</v>
      </c>
      <c r="E1949">
        <f>'IGM Paste'!E1950</f>
        <v>0</v>
      </c>
      <c r="F1949">
        <f>'IGM Paste'!AL1950</f>
        <v>0</v>
      </c>
      <c r="G1949" s="763">
        <f>'IGM Paste'!AB1950</f>
        <v>0</v>
      </c>
      <c r="H1949" s="5">
        <f>'IGM Paste'!F1950</f>
        <v>0</v>
      </c>
      <c r="I1949" t="str">
        <f>IF('IGM Paste'!H1950=0,"-",'IGM Paste'!H1950)</f>
        <v>-</v>
      </c>
      <c r="J1949" t="str">
        <f>IF('IGM Paste'!I1950=0,"-",'IGM Paste'!I1950)</f>
        <v>-</v>
      </c>
      <c r="K1949" t="str">
        <f>IF('IGM Paste'!J1950=0,"-",'IGM Paste'!J1950)</f>
        <v>-</v>
      </c>
      <c r="L1949">
        <f>'IGM Paste'!K1950</f>
        <v>0</v>
      </c>
      <c r="M1949" s="20" t="str">
        <f>IF('IGM Paste'!R1950=0,"Flat",'IGM Paste'!R1950)</f>
        <v>Flat</v>
      </c>
      <c r="N1949" s="177">
        <f>'IGM Paste'!AH1950</f>
        <v>0</v>
      </c>
      <c r="O1949" s="403">
        <f>'IGM Paste'!O1950</f>
        <v>0</v>
      </c>
      <c r="P1949">
        <f>'IGM Paste'!BC1950</f>
        <v>0</v>
      </c>
    </row>
    <row r="1950" spans="1:16" x14ac:dyDescent="0.3">
      <c r="A1950" s="334">
        <f>'IGM Paste'!A1951</f>
        <v>0</v>
      </c>
      <c r="B1950">
        <f>'IGM Paste'!Y1951</f>
        <v>0</v>
      </c>
      <c r="C1950">
        <f>'IGM Paste'!C1951</f>
        <v>0</v>
      </c>
      <c r="D1950" s="4">
        <f>'IGM Paste'!D1951</f>
        <v>0</v>
      </c>
      <c r="E1950">
        <f>'IGM Paste'!E1951</f>
        <v>0</v>
      </c>
      <c r="F1950">
        <f>'IGM Paste'!AL1951</f>
        <v>0</v>
      </c>
      <c r="G1950" s="763">
        <f>'IGM Paste'!AB1951</f>
        <v>0</v>
      </c>
      <c r="H1950" s="5">
        <f>'IGM Paste'!F1951</f>
        <v>0</v>
      </c>
      <c r="I1950" t="str">
        <f>IF('IGM Paste'!H1951=0,"-",'IGM Paste'!H1951)</f>
        <v>-</v>
      </c>
      <c r="J1950" t="str">
        <f>IF('IGM Paste'!I1951=0,"-",'IGM Paste'!I1951)</f>
        <v>-</v>
      </c>
      <c r="K1950" t="str">
        <f>IF('IGM Paste'!J1951=0,"-",'IGM Paste'!J1951)</f>
        <v>-</v>
      </c>
      <c r="L1950">
        <f>'IGM Paste'!K1951</f>
        <v>0</v>
      </c>
      <c r="M1950" s="20" t="str">
        <f>IF('IGM Paste'!R1951=0,"Flat",'IGM Paste'!R1951)</f>
        <v>Flat</v>
      </c>
      <c r="N1950" s="177">
        <f>'IGM Paste'!AH1951</f>
        <v>0</v>
      </c>
      <c r="O1950" s="403">
        <f>'IGM Paste'!O1951</f>
        <v>0</v>
      </c>
      <c r="P1950">
        <f>'IGM Paste'!BC1951</f>
        <v>0</v>
      </c>
    </row>
    <row r="1951" spans="1:16" x14ac:dyDescent="0.3">
      <c r="A1951" s="334">
        <f>'IGM Paste'!A1952</f>
        <v>0</v>
      </c>
      <c r="B1951">
        <f>'IGM Paste'!Y1952</f>
        <v>0</v>
      </c>
      <c r="C1951">
        <f>'IGM Paste'!C1952</f>
        <v>0</v>
      </c>
      <c r="D1951" s="4">
        <f>'IGM Paste'!D1952</f>
        <v>0</v>
      </c>
      <c r="E1951">
        <f>'IGM Paste'!E1952</f>
        <v>0</v>
      </c>
      <c r="F1951">
        <f>'IGM Paste'!AL1952</f>
        <v>0</v>
      </c>
      <c r="G1951" s="763">
        <f>'IGM Paste'!AB1952</f>
        <v>0</v>
      </c>
      <c r="H1951" s="5">
        <f>'IGM Paste'!F1952</f>
        <v>0</v>
      </c>
      <c r="I1951" t="str">
        <f>IF('IGM Paste'!H1952=0,"-",'IGM Paste'!H1952)</f>
        <v>-</v>
      </c>
      <c r="J1951" t="str">
        <f>IF('IGM Paste'!I1952=0,"-",'IGM Paste'!I1952)</f>
        <v>-</v>
      </c>
      <c r="K1951" t="str">
        <f>IF('IGM Paste'!J1952=0,"-",'IGM Paste'!J1952)</f>
        <v>-</v>
      </c>
      <c r="L1951">
        <f>'IGM Paste'!K1952</f>
        <v>0</v>
      </c>
      <c r="M1951" s="20" t="str">
        <f>IF('IGM Paste'!R1952=0,"Flat",'IGM Paste'!R1952)</f>
        <v>Flat</v>
      </c>
      <c r="N1951" s="177">
        <f>'IGM Paste'!AH1952</f>
        <v>0</v>
      </c>
      <c r="O1951" s="403">
        <f>'IGM Paste'!O1952</f>
        <v>0</v>
      </c>
      <c r="P1951">
        <f>'IGM Paste'!BC1952</f>
        <v>0</v>
      </c>
    </row>
    <row r="1952" spans="1:16" x14ac:dyDescent="0.3">
      <c r="A1952" s="334">
        <f>'IGM Paste'!A1953</f>
        <v>0</v>
      </c>
      <c r="B1952">
        <f>'IGM Paste'!Y1953</f>
        <v>0</v>
      </c>
      <c r="C1952">
        <f>'IGM Paste'!C1953</f>
        <v>0</v>
      </c>
      <c r="D1952" s="4">
        <f>'IGM Paste'!D1953</f>
        <v>0</v>
      </c>
      <c r="E1952">
        <f>'IGM Paste'!E1953</f>
        <v>0</v>
      </c>
      <c r="F1952">
        <f>'IGM Paste'!AL1953</f>
        <v>0</v>
      </c>
      <c r="G1952" s="763">
        <f>'IGM Paste'!AB1953</f>
        <v>0</v>
      </c>
      <c r="H1952" s="5">
        <f>'IGM Paste'!F1953</f>
        <v>0</v>
      </c>
      <c r="I1952" t="str">
        <f>IF('IGM Paste'!H1953=0,"-",'IGM Paste'!H1953)</f>
        <v>-</v>
      </c>
      <c r="J1952" t="str">
        <f>IF('IGM Paste'!I1953=0,"-",'IGM Paste'!I1953)</f>
        <v>-</v>
      </c>
      <c r="K1952" t="str">
        <f>IF('IGM Paste'!J1953=0,"-",'IGM Paste'!J1953)</f>
        <v>-</v>
      </c>
      <c r="L1952">
        <f>'IGM Paste'!K1953</f>
        <v>0</v>
      </c>
      <c r="M1952" s="20" t="str">
        <f>IF('IGM Paste'!R1953=0,"Flat",'IGM Paste'!R1953)</f>
        <v>Flat</v>
      </c>
      <c r="N1952" s="177">
        <f>'IGM Paste'!AH1953</f>
        <v>0</v>
      </c>
      <c r="O1952" s="403">
        <f>'IGM Paste'!O1953</f>
        <v>0</v>
      </c>
      <c r="P1952">
        <f>'IGM Paste'!BC1953</f>
        <v>0</v>
      </c>
    </row>
    <row r="1953" spans="1:16" x14ac:dyDescent="0.3">
      <c r="A1953" s="334">
        <f>'IGM Paste'!A1954</f>
        <v>0</v>
      </c>
      <c r="B1953">
        <f>'IGM Paste'!Y1954</f>
        <v>0</v>
      </c>
      <c r="C1953">
        <f>'IGM Paste'!C1954</f>
        <v>0</v>
      </c>
      <c r="D1953" s="4">
        <f>'IGM Paste'!D1954</f>
        <v>0</v>
      </c>
      <c r="E1953">
        <f>'IGM Paste'!E1954</f>
        <v>0</v>
      </c>
      <c r="F1953">
        <f>'IGM Paste'!AL1954</f>
        <v>0</v>
      </c>
      <c r="G1953" s="763">
        <f>'IGM Paste'!AB1954</f>
        <v>0</v>
      </c>
      <c r="H1953" s="5">
        <f>'IGM Paste'!F1954</f>
        <v>0</v>
      </c>
      <c r="I1953" t="str">
        <f>IF('IGM Paste'!H1954=0,"-",'IGM Paste'!H1954)</f>
        <v>-</v>
      </c>
      <c r="J1953" t="str">
        <f>IF('IGM Paste'!I1954=0,"-",'IGM Paste'!I1954)</f>
        <v>-</v>
      </c>
      <c r="K1953" t="str">
        <f>IF('IGM Paste'!J1954=0,"-",'IGM Paste'!J1954)</f>
        <v>-</v>
      </c>
      <c r="L1953">
        <f>'IGM Paste'!K1954</f>
        <v>0</v>
      </c>
      <c r="M1953" s="20" t="str">
        <f>IF('IGM Paste'!R1954=0,"Flat",'IGM Paste'!R1954)</f>
        <v>Flat</v>
      </c>
      <c r="N1953" s="177">
        <f>'IGM Paste'!AH1954</f>
        <v>0</v>
      </c>
      <c r="O1953" s="403">
        <f>'IGM Paste'!O1954</f>
        <v>0</v>
      </c>
      <c r="P1953">
        <f>'IGM Paste'!BC1954</f>
        <v>0</v>
      </c>
    </row>
    <row r="1954" spans="1:16" x14ac:dyDescent="0.3">
      <c r="A1954" s="334">
        <f>'IGM Paste'!A1955</f>
        <v>0</v>
      </c>
      <c r="B1954">
        <f>'IGM Paste'!Y1955</f>
        <v>0</v>
      </c>
      <c r="C1954">
        <f>'IGM Paste'!C1955</f>
        <v>0</v>
      </c>
      <c r="D1954" s="4">
        <f>'IGM Paste'!D1955</f>
        <v>0</v>
      </c>
      <c r="E1954">
        <f>'IGM Paste'!E1955</f>
        <v>0</v>
      </c>
      <c r="F1954">
        <f>'IGM Paste'!AL1955</f>
        <v>0</v>
      </c>
      <c r="G1954" s="763">
        <f>'IGM Paste'!AB1955</f>
        <v>0</v>
      </c>
      <c r="H1954" s="5">
        <f>'IGM Paste'!F1955</f>
        <v>0</v>
      </c>
      <c r="I1954" t="str">
        <f>IF('IGM Paste'!H1955=0,"-",'IGM Paste'!H1955)</f>
        <v>-</v>
      </c>
      <c r="J1954" t="str">
        <f>IF('IGM Paste'!I1955=0,"-",'IGM Paste'!I1955)</f>
        <v>-</v>
      </c>
      <c r="K1954" t="str">
        <f>IF('IGM Paste'!J1955=0,"-",'IGM Paste'!J1955)</f>
        <v>-</v>
      </c>
      <c r="L1954">
        <f>'IGM Paste'!K1955</f>
        <v>0</v>
      </c>
      <c r="M1954" s="20" t="str">
        <f>IF('IGM Paste'!R1955=0,"Flat",'IGM Paste'!R1955)</f>
        <v>Flat</v>
      </c>
      <c r="N1954" s="177">
        <f>'IGM Paste'!AH1955</f>
        <v>0</v>
      </c>
      <c r="O1954" s="403">
        <f>'IGM Paste'!O1955</f>
        <v>0</v>
      </c>
      <c r="P1954">
        <f>'IGM Paste'!BC1955</f>
        <v>0</v>
      </c>
    </row>
    <row r="1955" spans="1:16" x14ac:dyDescent="0.3">
      <c r="A1955" s="334">
        <f>'IGM Paste'!A1956</f>
        <v>0</v>
      </c>
      <c r="B1955">
        <f>'IGM Paste'!Y1956</f>
        <v>0</v>
      </c>
      <c r="C1955">
        <f>'IGM Paste'!C1956</f>
        <v>0</v>
      </c>
      <c r="D1955" s="4">
        <f>'IGM Paste'!D1956</f>
        <v>0</v>
      </c>
      <c r="E1955">
        <f>'IGM Paste'!E1956</f>
        <v>0</v>
      </c>
      <c r="F1955">
        <f>'IGM Paste'!AL1956</f>
        <v>0</v>
      </c>
      <c r="G1955" s="763">
        <f>'IGM Paste'!AB1956</f>
        <v>0</v>
      </c>
      <c r="H1955" s="5">
        <f>'IGM Paste'!F1956</f>
        <v>0</v>
      </c>
      <c r="I1955" t="str">
        <f>IF('IGM Paste'!H1956=0,"-",'IGM Paste'!H1956)</f>
        <v>-</v>
      </c>
      <c r="J1955" t="str">
        <f>IF('IGM Paste'!I1956=0,"-",'IGM Paste'!I1956)</f>
        <v>-</v>
      </c>
      <c r="K1955" t="str">
        <f>IF('IGM Paste'!J1956=0,"-",'IGM Paste'!J1956)</f>
        <v>-</v>
      </c>
      <c r="L1955">
        <f>'IGM Paste'!K1956</f>
        <v>0</v>
      </c>
      <c r="M1955" s="20" t="str">
        <f>IF('IGM Paste'!R1956=0,"Flat",'IGM Paste'!R1956)</f>
        <v>Flat</v>
      </c>
      <c r="N1955" s="177">
        <f>'IGM Paste'!AH1956</f>
        <v>0</v>
      </c>
      <c r="O1955" s="403">
        <f>'IGM Paste'!O1956</f>
        <v>0</v>
      </c>
      <c r="P1955">
        <f>'IGM Paste'!BC1956</f>
        <v>0</v>
      </c>
    </row>
    <row r="1956" spans="1:16" x14ac:dyDescent="0.3">
      <c r="A1956" s="334">
        <f>'IGM Paste'!A1957</f>
        <v>0</v>
      </c>
      <c r="B1956">
        <f>'IGM Paste'!Y1957</f>
        <v>0</v>
      </c>
      <c r="C1956">
        <f>'IGM Paste'!C1957</f>
        <v>0</v>
      </c>
      <c r="D1956" s="4">
        <f>'IGM Paste'!D1957</f>
        <v>0</v>
      </c>
      <c r="E1956">
        <f>'IGM Paste'!E1957</f>
        <v>0</v>
      </c>
      <c r="F1956">
        <f>'IGM Paste'!AL1957</f>
        <v>0</v>
      </c>
      <c r="G1956" s="763">
        <f>'IGM Paste'!AB1957</f>
        <v>0</v>
      </c>
      <c r="H1956" s="5">
        <f>'IGM Paste'!F1957</f>
        <v>0</v>
      </c>
      <c r="I1956" t="str">
        <f>IF('IGM Paste'!H1957=0,"-",'IGM Paste'!H1957)</f>
        <v>-</v>
      </c>
      <c r="J1956" t="str">
        <f>IF('IGM Paste'!I1957=0,"-",'IGM Paste'!I1957)</f>
        <v>-</v>
      </c>
      <c r="K1956" t="str">
        <f>IF('IGM Paste'!J1957=0,"-",'IGM Paste'!J1957)</f>
        <v>-</v>
      </c>
      <c r="L1956">
        <f>'IGM Paste'!K1957</f>
        <v>0</v>
      </c>
      <c r="M1956" s="20" t="str">
        <f>IF('IGM Paste'!R1957=0,"Flat",'IGM Paste'!R1957)</f>
        <v>Flat</v>
      </c>
      <c r="N1956" s="177">
        <f>'IGM Paste'!AH1957</f>
        <v>0</v>
      </c>
      <c r="O1956" s="403">
        <f>'IGM Paste'!O1957</f>
        <v>0</v>
      </c>
      <c r="P1956">
        <f>'IGM Paste'!BC1957</f>
        <v>0</v>
      </c>
    </row>
    <row r="1957" spans="1:16" x14ac:dyDescent="0.3">
      <c r="A1957" s="334">
        <f>'IGM Paste'!A1958</f>
        <v>0</v>
      </c>
      <c r="B1957">
        <f>'IGM Paste'!Y1958</f>
        <v>0</v>
      </c>
      <c r="C1957">
        <f>'IGM Paste'!C1958</f>
        <v>0</v>
      </c>
      <c r="D1957" s="4">
        <f>'IGM Paste'!D1958</f>
        <v>0</v>
      </c>
      <c r="E1957">
        <f>'IGM Paste'!E1958</f>
        <v>0</v>
      </c>
      <c r="F1957">
        <f>'IGM Paste'!AL1958</f>
        <v>0</v>
      </c>
      <c r="G1957" s="763">
        <f>'IGM Paste'!AB1958</f>
        <v>0</v>
      </c>
      <c r="H1957" s="5">
        <f>'IGM Paste'!F1958</f>
        <v>0</v>
      </c>
      <c r="I1957" t="str">
        <f>IF('IGM Paste'!H1958=0,"-",'IGM Paste'!H1958)</f>
        <v>-</v>
      </c>
      <c r="J1957" t="str">
        <f>IF('IGM Paste'!I1958=0,"-",'IGM Paste'!I1958)</f>
        <v>-</v>
      </c>
      <c r="K1957" t="str">
        <f>IF('IGM Paste'!J1958=0,"-",'IGM Paste'!J1958)</f>
        <v>-</v>
      </c>
      <c r="L1957">
        <f>'IGM Paste'!K1958</f>
        <v>0</v>
      </c>
      <c r="M1957" s="20" t="str">
        <f>IF('IGM Paste'!R1958=0,"Flat",'IGM Paste'!R1958)</f>
        <v>Flat</v>
      </c>
      <c r="N1957" s="177">
        <f>'IGM Paste'!AH1958</f>
        <v>0</v>
      </c>
      <c r="O1957" s="403">
        <f>'IGM Paste'!O1958</f>
        <v>0</v>
      </c>
      <c r="P1957">
        <f>'IGM Paste'!BC1958</f>
        <v>0</v>
      </c>
    </row>
    <row r="1958" spans="1:16" x14ac:dyDescent="0.3">
      <c r="A1958" s="334">
        <f>'IGM Paste'!A1959</f>
        <v>0</v>
      </c>
      <c r="B1958">
        <f>'IGM Paste'!Y1959</f>
        <v>0</v>
      </c>
      <c r="C1958">
        <f>'IGM Paste'!C1959</f>
        <v>0</v>
      </c>
      <c r="D1958" s="4">
        <f>'IGM Paste'!D1959</f>
        <v>0</v>
      </c>
      <c r="E1958">
        <f>'IGM Paste'!E1959</f>
        <v>0</v>
      </c>
      <c r="F1958">
        <f>'IGM Paste'!AL1959</f>
        <v>0</v>
      </c>
      <c r="G1958" s="763">
        <f>'IGM Paste'!AB1959</f>
        <v>0</v>
      </c>
      <c r="H1958" s="5">
        <f>'IGM Paste'!F1959</f>
        <v>0</v>
      </c>
      <c r="I1958" t="str">
        <f>IF('IGM Paste'!H1959=0,"-",'IGM Paste'!H1959)</f>
        <v>-</v>
      </c>
      <c r="J1958" t="str">
        <f>IF('IGM Paste'!I1959=0,"-",'IGM Paste'!I1959)</f>
        <v>-</v>
      </c>
      <c r="K1958" t="str">
        <f>IF('IGM Paste'!J1959=0,"-",'IGM Paste'!J1959)</f>
        <v>-</v>
      </c>
      <c r="L1958">
        <f>'IGM Paste'!K1959</f>
        <v>0</v>
      </c>
      <c r="M1958" s="20" t="str">
        <f>IF('IGM Paste'!R1959=0,"Flat",'IGM Paste'!R1959)</f>
        <v>Flat</v>
      </c>
      <c r="N1958" s="177">
        <f>'IGM Paste'!AH1959</f>
        <v>0</v>
      </c>
      <c r="O1958" s="403">
        <f>'IGM Paste'!O1959</f>
        <v>0</v>
      </c>
      <c r="P1958">
        <f>'IGM Paste'!BC1959</f>
        <v>0</v>
      </c>
    </row>
    <row r="1959" spans="1:16" x14ac:dyDescent="0.3">
      <c r="A1959" s="334">
        <f>'IGM Paste'!A1960</f>
        <v>0</v>
      </c>
      <c r="B1959">
        <f>'IGM Paste'!Y1960</f>
        <v>0</v>
      </c>
      <c r="C1959">
        <f>'IGM Paste'!C1960</f>
        <v>0</v>
      </c>
      <c r="D1959" s="4">
        <f>'IGM Paste'!D1960</f>
        <v>0</v>
      </c>
      <c r="E1959">
        <f>'IGM Paste'!E1960</f>
        <v>0</v>
      </c>
      <c r="F1959">
        <f>'IGM Paste'!AL1960</f>
        <v>0</v>
      </c>
      <c r="G1959" s="763">
        <f>'IGM Paste'!AB1960</f>
        <v>0</v>
      </c>
      <c r="H1959" s="5">
        <f>'IGM Paste'!F1960</f>
        <v>0</v>
      </c>
      <c r="I1959" t="str">
        <f>IF('IGM Paste'!H1960=0,"-",'IGM Paste'!H1960)</f>
        <v>-</v>
      </c>
      <c r="J1959" t="str">
        <f>IF('IGM Paste'!I1960=0,"-",'IGM Paste'!I1960)</f>
        <v>-</v>
      </c>
      <c r="K1959" t="str">
        <f>IF('IGM Paste'!J1960=0,"-",'IGM Paste'!J1960)</f>
        <v>-</v>
      </c>
      <c r="L1959">
        <f>'IGM Paste'!K1960</f>
        <v>0</v>
      </c>
      <c r="M1959" s="20" t="str">
        <f>IF('IGM Paste'!R1960=0,"Flat",'IGM Paste'!R1960)</f>
        <v>Flat</v>
      </c>
      <c r="N1959" s="177">
        <f>'IGM Paste'!AH1960</f>
        <v>0</v>
      </c>
      <c r="O1959" s="403">
        <f>'IGM Paste'!O1960</f>
        <v>0</v>
      </c>
      <c r="P1959">
        <f>'IGM Paste'!BC1960</f>
        <v>0</v>
      </c>
    </row>
    <row r="1960" spans="1:16" x14ac:dyDescent="0.3">
      <c r="A1960" s="334">
        <f>'IGM Paste'!A1961</f>
        <v>0</v>
      </c>
      <c r="B1960">
        <f>'IGM Paste'!Y1961</f>
        <v>0</v>
      </c>
      <c r="C1960">
        <f>'IGM Paste'!C1961</f>
        <v>0</v>
      </c>
      <c r="D1960" s="4">
        <f>'IGM Paste'!D1961</f>
        <v>0</v>
      </c>
      <c r="E1960">
        <f>'IGM Paste'!E1961</f>
        <v>0</v>
      </c>
      <c r="F1960">
        <f>'IGM Paste'!AL1961</f>
        <v>0</v>
      </c>
      <c r="G1960" s="763">
        <f>'IGM Paste'!AB1961</f>
        <v>0</v>
      </c>
      <c r="H1960" s="5">
        <f>'IGM Paste'!F1961</f>
        <v>0</v>
      </c>
      <c r="I1960" t="str">
        <f>IF('IGM Paste'!H1961=0,"-",'IGM Paste'!H1961)</f>
        <v>-</v>
      </c>
      <c r="J1960" t="str">
        <f>IF('IGM Paste'!I1961=0,"-",'IGM Paste'!I1961)</f>
        <v>-</v>
      </c>
      <c r="K1960" t="str">
        <f>IF('IGM Paste'!J1961=0,"-",'IGM Paste'!J1961)</f>
        <v>-</v>
      </c>
      <c r="L1960">
        <f>'IGM Paste'!K1961</f>
        <v>0</v>
      </c>
      <c r="M1960" s="20" t="str">
        <f>IF('IGM Paste'!R1961=0,"Flat",'IGM Paste'!R1961)</f>
        <v>Flat</v>
      </c>
      <c r="N1960" s="177">
        <f>'IGM Paste'!AH1961</f>
        <v>0</v>
      </c>
      <c r="O1960" s="403">
        <f>'IGM Paste'!O1961</f>
        <v>0</v>
      </c>
      <c r="P1960">
        <f>'IGM Paste'!BC1961</f>
        <v>0</v>
      </c>
    </row>
    <row r="1961" spans="1:16" x14ac:dyDescent="0.3">
      <c r="A1961" s="334">
        <f>'IGM Paste'!A1962</f>
        <v>0</v>
      </c>
      <c r="B1961">
        <f>'IGM Paste'!Y1962</f>
        <v>0</v>
      </c>
      <c r="C1961">
        <f>'IGM Paste'!C1962</f>
        <v>0</v>
      </c>
      <c r="D1961" s="4">
        <f>'IGM Paste'!D1962</f>
        <v>0</v>
      </c>
      <c r="E1961">
        <f>'IGM Paste'!E1962</f>
        <v>0</v>
      </c>
      <c r="F1961">
        <f>'IGM Paste'!AL1962</f>
        <v>0</v>
      </c>
      <c r="G1961" s="763">
        <f>'IGM Paste'!AB1962</f>
        <v>0</v>
      </c>
      <c r="H1961" s="5">
        <f>'IGM Paste'!F1962</f>
        <v>0</v>
      </c>
      <c r="I1961" t="str">
        <f>IF('IGM Paste'!H1962=0,"-",'IGM Paste'!H1962)</f>
        <v>-</v>
      </c>
      <c r="J1961" t="str">
        <f>IF('IGM Paste'!I1962=0,"-",'IGM Paste'!I1962)</f>
        <v>-</v>
      </c>
      <c r="K1961" t="str">
        <f>IF('IGM Paste'!J1962=0,"-",'IGM Paste'!J1962)</f>
        <v>-</v>
      </c>
      <c r="L1961">
        <f>'IGM Paste'!K1962</f>
        <v>0</v>
      </c>
      <c r="M1961" s="20" t="str">
        <f>IF('IGM Paste'!R1962=0,"Flat",'IGM Paste'!R1962)</f>
        <v>Flat</v>
      </c>
      <c r="N1961" s="177">
        <f>'IGM Paste'!AH1962</f>
        <v>0</v>
      </c>
      <c r="O1961" s="403">
        <f>'IGM Paste'!O1962</f>
        <v>0</v>
      </c>
      <c r="P1961">
        <f>'IGM Paste'!BC1962</f>
        <v>0</v>
      </c>
    </row>
    <row r="1962" spans="1:16" x14ac:dyDescent="0.3">
      <c r="A1962" s="334">
        <f>'IGM Paste'!A1963</f>
        <v>0</v>
      </c>
      <c r="B1962">
        <f>'IGM Paste'!Y1963</f>
        <v>0</v>
      </c>
      <c r="C1962">
        <f>'IGM Paste'!C1963</f>
        <v>0</v>
      </c>
      <c r="D1962" s="4">
        <f>'IGM Paste'!D1963</f>
        <v>0</v>
      </c>
      <c r="E1962">
        <f>'IGM Paste'!E1963</f>
        <v>0</v>
      </c>
      <c r="F1962">
        <f>'IGM Paste'!AL1963</f>
        <v>0</v>
      </c>
      <c r="G1962" s="763">
        <f>'IGM Paste'!AB1963</f>
        <v>0</v>
      </c>
      <c r="H1962" s="5">
        <f>'IGM Paste'!F1963</f>
        <v>0</v>
      </c>
      <c r="I1962" t="str">
        <f>IF('IGM Paste'!H1963=0,"-",'IGM Paste'!H1963)</f>
        <v>-</v>
      </c>
      <c r="J1962" t="str">
        <f>IF('IGM Paste'!I1963=0,"-",'IGM Paste'!I1963)</f>
        <v>-</v>
      </c>
      <c r="K1962" t="str">
        <f>IF('IGM Paste'!J1963=0,"-",'IGM Paste'!J1963)</f>
        <v>-</v>
      </c>
      <c r="L1962">
        <f>'IGM Paste'!K1963</f>
        <v>0</v>
      </c>
      <c r="M1962" s="20" t="str">
        <f>IF('IGM Paste'!R1963=0,"Flat",'IGM Paste'!R1963)</f>
        <v>Flat</v>
      </c>
      <c r="N1962" s="177">
        <f>'IGM Paste'!AH1963</f>
        <v>0</v>
      </c>
      <c r="O1962" s="403">
        <f>'IGM Paste'!O1963</f>
        <v>0</v>
      </c>
      <c r="P1962">
        <f>'IGM Paste'!BC1963</f>
        <v>0</v>
      </c>
    </row>
    <row r="1963" spans="1:16" x14ac:dyDescent="0.3">
      <c r="A1963" s="334">
        <f>'IGM Paste'!A1964</f>
        <v>0</v>
      </c>
      <c r="B1963">
        <f>'IGM Paste'!Y1964</f>
        <v>0</v>
      </c>
      <c r="C1963">
        <f>'IGM Paste'!C1964</f>
        <v>0</v>
      </c>
      <c r="D1963" s="4">
        <f>'IGM Paste'!D1964</f>
        <v>0</v>
      </c>
      <c r="E1963">
        <f>'IGM Paste'!E1964</f>
        <v>0</v>
      </c>
      <c r="F1963">
        <f>'IGM Paste'!AL1964</f>
        <v>0</v>
      </c>
      <c r="G1963" s="763">
        <f>'IGM Paste'!AB1964</f>
        <v>0</v>
      </c>
      <c r="H1963" s="5">
        <f>'IGM Paste'!F1964</f>
        <v>0</v>
      </c>
      <c r="I1963" t="str">
        <f>IF('IGM Paste'!H1964=0,"-",'IGM Paste'!H1964)</f>
        <v>-</v>
      </c>
      <c r="J1963" t="str">
        <f>IF('IGM Paste'!I1964=0,"-",'IGM Paste'!I1964)</f>
        <v>-</v>
      </c>
      <c r="K1963" t="str">
        <f>IF('IGM Paste'!J1964=0,"-",'IGM Paste'!J1964)</f>
        <v>-</v>
      </c>
      <c r="L1963">
        <f>'IGM Paste'!K1964</f>
        <v>0</v>
      </c>
      <c r="M1963" s="20" t="str">
        <f>IF('IGM Paste'!R1964=0,"Flat",'IGM Paste'!R1964)</f>
        <v>Flat</v>
      </c>
      <c r="N1963" s="177">
        <f>'IGM Paste'!AH1964</f>
        <v>0</v>
      </c>
      <c r="O1963" s="403">
        <f>'IGM Paste'!O1964</f>
        <v>0</v>
      </c>
      <c r="P1963">
        <f>'IGM Paste'!BC1964</f>
        <v>0</v>
      </c>
    </row>
    <row r="1964" spans="1:16" x14ac:dyDescent="0.3">
      <c r="A1964" s="334">
        <f>'IGM Paste'!A1965</f>
        <v>0</v>
      </c>
      <c r="B1964">
        <f>'IGM Paste'!Y1965</f>
        <v>0</v>
      </c>
      <c r="C1964">
        <f>'IGM Paste'!C1965</f>
        <v>0</v>
      </c>
      <c r="D1964" s="4">
        <f>'IGM Paste'!D1965</f>
        <v>0</v>
      </c>
      <c r="E1964">
        <f>'IGM Paste'!E1965</f>
        <v>0</v>
      </c>
      <c r="F1964">
        <f>'IGM Paste'!AL1965</f>
        <v>0</v>
      </c>
      <c r="G1964" s="763">
        <f>'IGM Paste'!AB1965</f>
        <v>0</v>
      </c>
      <c r="H1964" s="5">
        <f>'IGM Paste'!F1965</f>
        <v>0</v>
      </c>
      <c r="I1964" t="str">
        <f>IF('IGM Paste'!H1965=0,"-",'IGM Paste'!H1965)</f>
        <v>-</v>
      </c>
      <c r="J1964" t="str">
        <f>IF('IGM Paste'!I1965=0,"-",'IGM Paste'!I1965)</f>
        <v>-</v>
      </c>
      <c r="K1964" t="str">
        <f>IF('IGM Paste'!J1965=0,"-",'IGM Paste'!J1965)</f>
        <v>-</v>
      </c>
      <c r="L1964">
        <f>'IGM Paste'!K1965</f>
        <v>0</v>
      </c>
      <c r="M1964" s="20" t="str">
        <f>IF('IGM Paste'!R1965=0,"Flat",'IGM Paste'!R1965)</f>
        <v>Flat</v>
      </c>
      <c r="N1964" s="177">
        <f>'IGM Paste'!AH1965</f>
        <v>0</v>
      </c>
      <c r="O1964" s="403">
        <f>'IGM Paste'!O1965</f>
        <v>0</v>
      </c>
      <c r="P1964">
        <f>'IGM Paste'!BC1965</f>
        <v>0</v>
      </c>
    </row>
    <row r="1965" spans="1:16" x14ac:dyDescent="0.3">
      <c r="A1965" s="334">
        <f>'IGM Paste'!A1966</f>
        <v>0</v>
      </c>
      <c r="B1965">
        <f>'IGM Paste'!Y1966</f>
        <v>0</v>
      </c>
      <c r="C1965">
        <f>'IGM Paste'!C1966</f>
        <v>0</v>
      </c>
      <c r="D1965" s="4">
        <f>'IGM Paste'!D1966</f>
        <v>0</v>
      </c>
      <c r="E1965">
        <f>'IGM Paste'!E1966</f>
        <v>0</v>
      </c>
      <c r="F1965">
        <f>'IGM Paste'!AL1966</f>
        <v>0</v>
      </c>
      <c r="G1965" s="763">
        <f>'IGM Paste'!AB1966</f>
        <v>0</v>
      </c>
      <c r="H1965" s="5">
        <f>'IGM Paste'!F1966</f>
        <v>0</v>
      </c>
      <c r="I1965" t="str">
        <f>IF('IGM Paste'!H1966=0,"-",'IGM Paste'!H1966)</f>
        <v>-</v>
      </c>
      <c r="J1965" t="str">
        <f>IF('IGM Paste'!I1966=0,"-",'IGM Paste'!I1966)</f>
        <v>-</v>
      </c>
      <c r="K1965" t="str">
        <f>IF('IGM Paste'!J1966=0,"-",'IGM Paste'!J1966)</f>
        <v>-</v>
      </c>
      <c r="L1965">
        <f>'IGM Paste'!K1966</f>
        <v>0</v>
      </c>
      <c r="M1965" s="20" t="str">
        <f>IF('IGM Paste'!R1966=0,"Flat",'IGM Paste'!R1966)</f>
        <v>Flat</v>
      </c>
      <c r="N1965" s="177">
        <f>'IGM Paste'!AH1966</f>
        <v>0</v>
      </c>
      <c r="O1965" s="403">
        <f>'IGM Paste'!O1966</f>
        <v>0</v>
      </c>
      <c r="P1965">
        <f>'IGM Paste'!BC1966</f>
        <v>0</v>
      </c>
    </row>
    <row r="1966" spans="1:16" x14ac:dyDescent="0.3">
      <c r="A1966" s="334">
        <f>'IGM Paste'!A1967</f>
        <v>0</v>
      </c>
      <c r="B1966">
        <f>'IGM Paste'!Y1967</f>
        <v>0</v>
      </c>
      <c r="C1966">
        <f>'IGM Paste'!C1967</f>
        <v>0</v>
      </c>
      <c r="D1966" s="4">
        <f>'IGM Paste'!D1967</f>
        <v>0</v>
      </c>
      <c r="E1966">
        <f>'IGM Paste'!E1967</f>
        <v>0</v>
      </c>
      <c r="F1966">
        <f>'IGM Paste'!AL1967</f>
        <v>0</v>
      </c>
      <c r="G1966" s="763">
        <f>'IGM Paste'!AB1967</f>
        <v>0</v>
      </c>
      <c r="H1966" s="5">
        <f>'IGM Paste'!F1967</f>
        <v>0</v>
      </c>
      <c r="I1966" t="str">
        <f>IF('IGM Paste'!H1967=0,"-",'IGM Paste'!H1967)</f>
        <v>-</v>
      </c>
      <c r="J1966" t="str">
        <f>IF('IGM Paste'!I1967=0,"-",'IGM Paste'!I1967)</f>
        <v>-</v>
      </c>
      <c r="K1966" t="str">
        <f>IF('IGM Paste'!J1967=0,"-",'IGM Paste'!J1967)</f>
        <v>-</v>
      </c>
      <c r="L1966">
        <f>'IGM Paste'!K1967</f>
        <v>0</v>
      </c>
      <c r="M1966" s="20" t="str">
        <f>IF('IGM Paste'!R1967=0,"Flat",'IGM Paste'!R1967)</f>
        <v>Flat</v>
      </c>
      <c r="N1966" s="177">
        <f>'IGM Paste'!AH1967</f>
        <v>0</v>
      </c>
      <c r="O1966" s="403">
        <f>'IGM Paste'!O1967</f>
        <v>0</v>
      </c>
      <c r="P1966">
        <f>'IGM Paste'!BC1967</f>
        <v>0</v>
      </c>
    </row>
    <row r="1967" spans="1:16" x14ac:dyDescent="0.3">
      <c r="A1967" s="334">
        <f>'IGM Paste'!A1968</f>
        <v>0</v>
      </c>
      <c r="B1967">
        <f>'IGM Paste'!Y1968</f>
        <v>0</v>
      </c>
      <c r="C1967">
        <f>'IGM Paste'!C1968</f>
        <v>0</v>
      </c>
      <c r="D1967" s="4">
        <f>'IGM Paste'!D1968</f>
        <v>0</v>
      </c>
      <c r="E1967">
        <f>'IGM Paste'!E1968</f>
        <v>0</v>
      </c>
      <c r="F1967">
        <f>'IGM Paste'!AL1968</f>
        <v>0</v>
      </c>
      <c r="G1967" s="763">
        <f>'IGM Paste'!AB1968</f>
        <v>0</v>
      </c>
      <c r="H1967" s="5">
        <f>'IGM Paste'!F1968</f>
        <v>0</v>
      </c>
      <c r="I1967" t="str">
        <f>IF('IGM Paste'!H1968=0,"-",'IGM Paste'!H1968)</f>
        <v>-</v>
      </c>
      <c r="J1967" t="str">
        <f>IF('IGM Paste'!I1968=0,"-",'IGM Paste'!I1968)</f>
        <v>-</v>
      </c>
      <c r="K1967" t="str">
        <f>IF('IGM Paste'!J1968=0,"-",'IGM Paste'!J1968)</f>
        <v>-</v>
      </c>
      <c r="L1967">
        <f>'IGM Paste'!K1968</f>
        <v>0</v>
      </c>
      <c r="M1967" s="20" t="str">
        <f>IF('IGM Paste'!R1968=0,"Flat",'IGM Paste'!R1968)</f>
        <v>Flat</v>
      </c>
      <c r="N1967" s="177">
        <f>'IGM Paste'!AH1968</f>
        <v>0</v>
      </c>
      <c r="O1967" s="403">
        <f>'IGM Paste'!O1968</f>
        <v>0</v>
      </c>
      <c r="P1967">
        <f>'IGM Paste'!BC1968</f>
        <v>0</v>
      </c>
    </row>
    <row r="1968" spans="1:16" x14ac:dyDescent="0.3">
      <c r="A1968" s="334">
        <f>'IGM Paste'!A1969</f>
        <v>0</v>
      </c>
      <c r="B1968">
        <f>'IGM Paste'!Y1969</f>
        <v>0</v>
      </c>
      <c r="C1968">
        <f>'IGM Paste'!C1969</f>
        <v>0</v>
      </c>
      <c r="D1968" s="4">
        <f>'IGM Paste'!D1969</f>
        <v>0</v>
      </c>
      <c r="E1968">
        <f>'IGM Paste'!E1969</f>
        <v>0</v>
      </c>
      <c r="F1968">
        <f>'IGM Paste'!AL1969</f>
        <v>0</v>
      </c>
      <c r="G1968" s="763">
        <f>'IGM Paste'!AB1969</f>
        <v>0</v>
      </c>
      <c r="H1968" s="5">
        <f>'IGM Paste'!F1969</f>
        <v>0</v>
      </c>
      <c r="I1968" t="str">
        <f>IF('IGM Paste'!H1969=0,"-",'IGM Paste'!H1969)</f>
        <v>-</v>
      </c>
      <c r="J1968" t="str">
        <f>IF('IGM Paste'!I1969=0,"-",'IGM Paste'!I1969)</f>
        <v>-</v>
      </c>
      <c r="K1968" t="str">
        <f>IF('IGM Paste'!J1969=0,"-",'IGM Paste'!J1969)</f>
        <v>-</v>
      </c>
      <c r="L1968">
        <f>'IGM Paste'!K1969</f>
        <v>0</v>
      </c>
      <c r="M1968" s="20" t="str">
        <f>IF('IGM Paste'!R1969=0,"Flat",'IGM Paste'!R1969)</f>
        <v>Flat</v>
      </c>
      <c r="N1968" s="177">
        <f>'IGM Paste'!AH1969</f>
        <v>0</v>
      </c>
      <c r="O1968" s="403">
        <f>'IGM Paste'!O1969</f>
        <v>0</v>
      </c>
      <c r="P1968">
        <f>'IGM Paste'!BC1969</f>
        <v>0</v>
      </c>
    </row>
    <row r="1969" spans="1:16" x14ac:dyDescent="0.3">
      <c r="A1969" s="334">
        <f>'IGM Paste'!A1970</f>
        <v>0</v>
      </c>
      <c r="B1969">
        <f>'IGM Paste'!Y1970</f>
        <v>0</v>
      </c>
      <c r="C1969">
        <f>'IGM Paste'!C1970</f>
        <v>0</v>
      </c>
      <c r="D1969" s="4">
        <f>'IGM Paste'!D1970</f>
        <v>0</v>
      </c>
      <c r="E1969">
        <f>'IGM Paste'!E1970</f>
        <v>0</v>
      </c>
      <c r="F1969">
        <f>'IGM Paste'!AL1970</f>
        <v>0</v>
      </c>
      <c r="G1969" s="763">
        <f>'IGM Paste'!AB1970</f>
        <v>0</v>
      </c>
      <c r="H1969" s="5">
        <f>'IGM Paste'!F1970</f>
        <v>0</v>
      </c>
      <c r="I1969" t="str">
        <f>IF('IGM Paste'!H1970=0,"-",'IGM Paste'!H1970)</f>
        <v>-</v>
      </c>
      <c r="J1969" t="str">
        <f>IF('IGM Paste'!I1970=0,"-",'IGM Paste'!I1970)</f>
        <v>-</v>
      </c>
      <c r="K1969" t="str">
        <f>IF('IGM Paste'!J1970=0,"-",'IGM Paste'!J1970)</f>
        <v>-</v>
      </c>
      <c r="L1969">
        <f>'IGM Paste'!K1970</f>
        <v>0</v>
      </c>
      <c r="M1969" s="20" t="str">
        <f>IF('IGM Paste'!R1970=0,"Flat",'IGM Paste'!R1970)</f>
        <v>Flat</v>
      </c>
      <c r="N1969" s="177">
        <f>'IGM Paste'!AH1970</f>
        <v>0</v>
      </c>
      <c r="O1969" s="403">
        <f>'IGM Paste'!O1970</f>
        <v>0</v>
      </c>
      <c r="P1969">
        <f>'IGM Paste'!BC1970</f>
        <v>0</v>
      </c>
    </row>
    <row r="1970" spans="1:16" x14ac:dyDescent="0.3">
      <c r="A1970" s="334">
        <f>'IGM Paste'!A1971</f>
        <v>0</v>
      </c>
      <c r="B1970">
        <f>'IGM Paste'!Y1971</f>
        <v>0</v>
      </c>
      <c r="C1970">
        <f>'IGM Paste'!C1971</f>
        <v>0</v>
      </c>
      <c r="D1970" s="4">
        <f>'IGM Paste'!D1971</f>
        <v>0</v>
      </c>
      <c r="E1970">
        <f>'IGM Paste'!E1971</f>
        <v>0</v>
      </c>
      <c r="F1970">
        <f>'IGM Paste'!AL1971</f>
        <v>0</v>
      </c>
      <c r="G1970" s="763">
        <f>'IGM Paste'!AB1971</f>
        <v>0</v>
      </c>
      <c r="H1970" s="5">
        <f>'IGM Paste'!F1971</f>
        <v>0</v>
      </c>
      <c r="I1970" t="str">
        <f>IF('IGM Paste'!H1971=0,"-",'IGM Paste'!H1971)</f>
        <v>-</v>
      </c>
      <c r="J1970" t="str">
        <f>IF('IGM Paste'!I1971=0,"-",'IGM Paste'!I1971)</f>
        <v>-</v>
      </c>
      <c r="K1970" t="str">
        <f>IF('IGM Paste'!J1971=0,"-",'IGM Paste'!J1971)</f>
        <v>-</v>
      </c>
      <c r="L1970">
        <f>'IGM Paste'!K1971</f>
        <v>0</v>
      </c>
      <c r="M1970" s="20" t="str">
        <f>IF('IGM Paste'!R1971=0,"Flat",'IGM Paste'!R1971)</f>
        <v>Flat</v>
      </c>
      <c r="N1970" s="177">
        <f>'IGM Paste'!AH1971</f>
        <v>0</v>
      </c>
      <c r="O1970" s="403">
        <f>'IGM Paste'!O1971</f>
        <v>0</v>
      </c>
      <c r="P1970">
        <f>'IGM Paste'!BC1971</f>
        <v>0</v>
      </c>
    </row>
    <row r="1971" spans="1:16" x14ac:dyDescent="0.3">
      <c r="A1971" s="334">
        <f>'IGM Paste'!A1972</f>
        <v>0</v>
      </c>
      <c r="B1971">
        <f>'IGM Paste'!Y1972</f>
        <v>0</v>
      </c>
      <c r="C1971">
        <f>'IGM Paste'!C1972</f>
        <v>0</v>
      </c>
      <c r="D1971" s="4">
        <f>'IGM Paste'!D1972</f>
        <v>0</v>
      </c>
      <c r="E1971">
        <f>'IGM Paste'!E1972</f>
        <v>0</v>
      </c>
      <c r="F1971">
        <f>'IGM Paste'!AL1972</f>
        <v>0</v>
      </c>
      <c r="G1971" s="763">
        <f>'IGM Paste'!AB1972</f>
        <v>0</v>
      </c>
      <c r="H1971" s="5">
        <f>'IGM Paste'!F1972</f>
        <v>0</v>
      </c>
      <c r="I1971" t="str">
        <f>IF('IGM Paste'!H1972=0,"-",'IGM Paste'!H1972)</f>
        <v>-</v>
      </c>
      <c r="J1971" t="str">
        <f>IF('IGM Paste'!I1972=0,"-",'IGM Paste'!I1972)</f>
        <v>-</v>
      </c>
      <c r="K1971" t="str">
        <f>IF('IGM Paste'!J1972=0,"-",'IGM Paste'!J1972)</f>
        <v>-</v>
      </c>
      <c r="L1971">
        <f>'IGM Paste'!K1972</f>
        <v>0</v>
      </c>
      <c r="M1971" s="20" t="str">
        <f>IF('IGM Paste'!R1972=0,"Flat",'IGM Paste'!R1972)</f>
        <v>Flat</v>
      </c>
      <c r="N1971" s="177">
        <f>'IGM Paste'!AH1972</f>
        <v>0</v>
      </c>
      <c r="O1971" s="403">
        <f>'IGM Paste'!O1972</f>
        <v>0</v>
      </c>
      <c r="P1971">
        <f>'IGM Paste'!BC1972</f>
        <v>0</v>
      </c>
    </row>
    <row r="1972" spans="1:16" x14ac:dyDescent="0.3">
      <c r="A1972" s="334">
        <f>'IGM Paste'!A1973</f>
        <v>0</v>
      </c>
      <c r="B1972">
        <f>'IGM Paste'!Y1973</f>
        <v>0</v>
      </c>
      <c r="C1972">
        <f>'IGM Paste'!C1973</f>
        <v>0</v>
      </c>
      <c r="D1972" s="4">
        <f>'IGM Paste'!D1973</f>
        <v>0</v>
      </c>
      <c r="E1972">
        <f>'IGM Paste'!E1973</f>
        <v>0</v>
      </c>
      <c r="F1972">
        <f>'IGM Paste'!AL1973</f>
        <v>0</v>
      </c>
      <c r="G1972" s="763">
        <f>'IGM Paste'!AB1973</f>
        <v>0</v>
      </c>
      <c r="H1972" s="5">
        <f>'IGM Paste'!F1973</f>
        <v>0</v>
      </c>
      <c r="I1972" t="str">
        <f>IF('IGM Paste'!H1973=0,"-",'IGM Paste'!H1973)</f>
        <v>-</v>
      </c>
      <c r="J1972" t="str">
        <f>IF('IGM Paste'!I1973=0,"-",'IGM Paste'!I1973)</f>
        <v>-</v>
      </c>
      <c r="K1972" t="str">
        <f>IF('IGM Paste'!J1973=0,"-",'IGM Paste'!J1973)</f>
        <v>-</v>
      </c>
      <c r="L1972">
        <f>'IGM Paste'!K1973</f>
        <v>0</v>
      </c>
      <c r="M1972" s="20" t="str">
        <f>IF('IGM Paste'!R1973=0,"Flat",'IGM Paste'!R1973)</f>
        <v>Flat</v>
      </c>
      <c r="N1972" s="177">
        <f>'IGM Paste'!AH1973</f>
        <v>0</v>
      </c>
      <c r="O1972" s="403">
        <f>'IGM Paste'!O1973</f>
        <v>0</v>
      </c>
      <c r="P1972">
        <f>'IGM Paste'!BC1973</f>
        <v>0</v>
      </c>
    </row>
    <row r="1973" spans="1:16" x14ac:dyDescent="0.3">
      <c r="A1973" s="334">
        <f>'IGM Paste'!A1974</f>
        <v>0</v>
      </c>
      <c r="B1973">
        <f>'IGM Paste'!Y1974</f>
        <v>0</v>
      </c>
      <c r="C1973">
        <f>'IGM Paste'!C1974</f>
        <v>0</v>
      </c>
      <c r="D1973" s="4">
        <f>'IGM Paste'!D1974</f>
        <v>0</v>
      </c>
      <c r="E1973">
        <f>'IGM Paste'!E1974</f>
        <v>0</v>
      </c>
      <c r="F1973">
        <f>'IGM Paste'!AL1974</f>
        <v>0</v>
      </c>
      <c r="G1973" s="763">
        <f>'IGM Paste'!AB1974</f>
        <v>0</v>
      </c>
      <c r="H1973" s="5">
        <f>'IGM Paste'!F1974</f>
        <v>0</v>
      </c>
      <c r="I1973" t="str">
        <f>IF('IGM Paste'!H1974=0,"-",'IGM Paste'!H1974)</f>
        <v>-</v>
      </c>
      <c r="J1973" t="str">
        <f>IF('IGM Paste'!I1974=0,"-",'IGM Paste'!I1974)</f>
        <v>-</v>
      </c>
      <c r="K1973" t="str">
        <f>IF('IGM Paste'!J1974=0,"-",'IGM Paste'!J1974)</f>
        <v>-</v>
      </c>
      <c r="L1973">
        <f>'IGM Paste'!K1974</f>
        <v>0</v>
      </c>
      <c r="M1973" s="20" t="str">
        <f>IF('IGM Paste'!R1974=0,"Flat",'IGM Paste'!R1974)</f>
        <v>Flat</v>
      </c>
      <c r="N1973" s="177">
        <f>'IGM Paste'!AH1974</f>
        <v>0</v>
      </c>
      <c r="O1973" s="403">
        <f>'IGM Paste'!O1974</f>
        <v>0</v>
      </c>
      <c r="P1973">
        <f>'IGM Paste'!BC1974</f>
        <v>0</v>
      </c>
    </row>
    <row r="1974" spans="1:16" x14ac:dyDescent="0.3">
      <c r="A1974" s="334">
        <f>'IGM Paste'!A1975</f>
        <v>0</v>
      </c>
      <c r="B1974">
        <f>'IGM Paste'!Y1975</f>
        <v>0</v>
      </c>
      <c r="C1974">
        <f>'IGM Paste'!C1975</f>
        <v>0</v>
      </c>
      <c r="D1974" s="4">
        <f>'IGM Paste'!D1975</f>
        <v>0</v>
      </c>
      <c r="E1974">
        <f>'IGM Paste'!E1975</f>
        <v>0</v>
      </c>
      <c r="F1974">
        <f>'IGM Paste'!AL1975</f>
        <v>0</v>
      </c>
      <c r="G1974" s="763">
        <f>'IGM Paste'!AB1975</f>
        <v>0</v>
      </c>
      <c r="H1974" s="5">
        <f>'IGM Paste'!F1975</f>
        <v>0</v>
      </c>
      <c r="I1974" t="str">
        <f>IF('IGM Paste'!H1975=0,"-",'IGM Paste'!H1975)</f>
        <v>-</v>
      </c>
      <c r="J1974" t="str">
        <f>IF('IGM Paste'!I1975=0,"-",'IGM Paste'!I1975)</f>
        <v>-</v>
      </c>
      <c r="K1974" t="str">
        <f>IF('IGM Paste'!J1975=0,"-",'IGM Paste'!J1975)</f>
        <v>-</v>
      </c>
      <c r="L1974">
        <f>'IGM Paste'!K1975</f>
        <v>0</v>
      </c>
      <c r="M1974" s="20" t="str">
        <f>IF('IGM Paste'!R1975=0,"Flat",'IGM Paste'!R1975)</f>
        <v>Flat</v>
      </c>
      <c r="N1974" s="177">
        <f>'IGM Paste'!AH1975</f>
        <v>0</v>
      </c>
      <c r="O1974" s="403">
        <f>'IGM Paste'!O1975</f>
        <v>0</v>
      </c>
      <c r="P1974">
        <f>'IGM Paste'!BC1975</f>
        <v>0</v>
      </c>
    </row>
    <row r="1975" spans="1:16" x14ac:dyDescent="0.3">
      <c r="A1975" s="334">
        <f>'IGM Paste'!A1976</f>
        <v>0</v>
      </c>
      <c r="B1975">
        <f>'IGM Paste'!Y1976</f>
        <v>0</v>
      </c>
      <c r="C1975">
        <f>'IGM Paste'!C1976</f>
        <v>0</v>
      </c>
      <c r="D1975" s="4">
        <f>'IGM Paste'!D1976</f>
        <v>0</v>
      </c>
      <c r="E1975">
        <f>'IGM Paste'!E1976</f>
        <v>0</v>
      </c>
      <c r="F1975">
        <f>'IGM Paste'!AL1976</f>
        <v>0</v>
      </c>
      <c r="G1975" s="763">
        <f>'IGM Paste'!AB1976</f>
        <v>0</v>
      </c>
      <c r="H1975" s="5">
        <f>'IGM Paste'!F1976</f>
        <v>0</v>
      </c>
      <c r="I1975" t="str">
        <f>IF('IGM Paste'!H1976=0,"-",'IGM Paste'!H1976)</f>
        <v>-</v>
      </c>
      <c r="J1975" t="str">
        <f>IF('IGM Paste'!I1976=0,"-",'IGM Paste'!I1976)</f>
        <v>-</v>
      </c>
      <c r="K1975" t="str">
        <f>IF('IGM Paste'!J1976=0,"-",'IGM Paste'!J1976)</f>
        <v>-</v>
      </c>
      <c r="L1975">
        <f>'IGM Paste'!K1976</f>
        <v>0</v>
      </c>
      <c r="M1975" s="20" t="str">
        <f>IF('IGM Paste'!R1976=0,"Flat",'IGM Paste'!R1976)</f>
        <v>Flat</v>
      </c>
      <c r="N1975" s="177">
        <f>'IGM Paste'!AH1976</f>
        <v>0</v>
      </c>
      <c r="O1975" s="403">
        <f>'IGM Paste'!O1976</f>
        <v>0</v>
      </c>
      <c r="P1975">
        <f>'IGM Paste'!BC1976</f>
        <v>0</v>
      </c>
    </row>
    <row r="1976" spans="1:16" x14ac:dyDescent="0.3">
      <c r="A1976" s="334">
        <f>'IGM Paste'!A1977</f>
        <v>0</v>
      </c>
      <c r="B1976">
        <f>'IGM Paste'!Y1977</f>
        <v>0</v>
      </c>
      <c r="C1976">
        <f>'IGM Paste'!C1977</f>
        <v>0</v>
      </c>
      <c r="D1976" s="4">
        <f>'IGM Paste'!D1977</f>
        <v>0</v>
      </c>
      <c r="E1976">
        <f>'IGM Paste'!E1977</f>
        <v>0</v>
      </c>
      <c r="F1976">
        <f>'IGM Paste'!AL1977</f>
        <v>0</v>
      </c>
      <c r="G1976" s="763">
        <f>'IGM Paste'!AB1977</f>
        <v>0</v>
      </c>
      <c r="H1976" s="5">
        <f>'IGM Paste'!F1977</f>
        <v>0</v>
      </c>
      <c r="I1976" t="str">
        <f>IF('IGM Paste'!H1977=0,"-",'IGM Paste'!H1977)</f>
        <v>-</v>
      </c>
      <c r="J1976" t="str">
        <f>IF('IGM Paste'!I1977=0,"-",'IGM Paste'!I1977)</f>
        <v>-</v>
      </c>
      <c r="K1976" t="str">
        <f>IF('IGM Paste'!J1977=0,"-",'IGM Paste'!J1977)</f>
        <v>-</v>
      </c>
      <c r="L1976">
        <f>'IGM Paste'!K1977</f>
        <v>0</v>
      </c>
      <c r="M1976" s="20" t="str">
        <f>IF('IGM Paste'!R1977=0,"Flat",'IGM Paste'!R1977)</f>
        <v>Flat</v>
      </c>
      <c r="N1976" s="177">
        <f>'IGM Paste'!AH1977</f>
        <v>0</v>
      </c>
      <c r="O1976" s="403">
        <f>'IGM Paste'!O1977</f>
        <v>0</v>
      </c>
      <c r="P1976">
        <f>'IGM Paste'!BC1977</f>
        <v>0</v>
      </c>
    </row>
    <row r="1977" spans="1:16" x14ac:dyDescent="0.3">
      <c r="A1977" s="334">
        <f>'IGM Paste'!A1978</f>
        <v>0</v>
      </c>
      <c r="B1977">
        <f>'IGM Paste'!Y1978</f>
        <v>0</v>
      </c>
      <c r="C1977">
        <f>'IGM Paste'!C1978</f>
        <v>0</v>
      </c>
      <c r="D1977" s="4">
        <f>'IGM Paste'!D1978</f>
        <v>0</v>
      </c>
      <c r="E1977">
        <f>'IGM Paste'!E1978</f>
        <v>0</v>
      </c>
      <c r="F1977">
        <f>'IGM Paste'!AL1978</f>
        <v>0</v>
      </c>
      <c r="G1977" s="763">
        <f>'IGM Paste'!AB1978</f>
        <v>0</v>
      </c>
      <c r="H1977" s="5">
        <f>'IGM Paste'!F1978</f>
        <v>0</v>
      </c>
      <c r="I1977" t="str">
        <f>IF('IGM Paste'!H1978=0,"-",'IGM Paste'!H1978)</f>
        <v>-</v>
      </c>
      <c r="J1977" t="str">
        <f>IF('IGM Paste'!I1978=0,"-",'IGM Paste'!I1978)</f>
        <v>-</v>
      </c>
      <c r="K1977" t="str">
        <f>IF('IGM Paste'!J1978=0,"-",'IGM Paste'!J1978)</f>
        <v>-</v>
      </c>
      <c r="L1977">
        <f>'IGM Paste'!K1978</f>
        <v>0</v>
      </c>
      <c r="M1977" s="20" t="str">
        <f>IF('IGM Paste'!R1978=0,"Flat",'IGM Paste'!R1978)</f>
        <v>Flat</v>
      </c>
      <c r="N1977" s="177">
        <f>'IGM Paste'!AH1978</f>
        <v>0</v>
      </c>
      <c r="O1977" s="403">
        <f>'IGM Paste'!O1978</f>
        <v>0</v>
      </c>
      <c r="P1977">
        <f>'IGM Paste'!BC1978</f>
        <v>0</v>
      </c>
    </row>
    <row r="1978" spans="1:16" x14ac:dyDescent="0.3">
      <c r="A1978" s="334">
        <f>'IGM Paste'!A1979</f>
        <v>0</v>
      </c>
      <c r="B1978">
        <f>'IGM Paste'!Y1979</f>
        <v>0</v>
      </c>
      <c r="C1978">
        <f>'IGM Paste'!C1979</f>
        <v>0</v>
      </c>
      <c r="D1978" s="4">
        <f>'IGM Paste'!D1979</f>
        <v>0</v>
      </c>
      <c r="E1978">
        <f>'IGM Paste'!E1979</f>
        <v>0</v>
      </c>
      <c r="F1978">
        <f>'IGM Paste'!AL1979</f>
        <v>0</v>
      </c>
      <c r="G1978" s="763">
        <f>'IGM Paste'!AB1979</f>
        <v>0</v>
      </c>
      <c r="H1978" s="5">
        <f>'IGM Paste'!F1979</f>
        <v>0</v>
      </c>
      <c r="I1978" t="str">
        <f>IF('IGM Paste'!H1979=0,"-",'IGM Paste'!H1979)</f>
        <v>-</v>
      </c>
      <c r="J1978" t="str">
        <f>IF('IGM Paste'!I1979=0,"-",'IGM Paste'!I1979)</f>
        <v>-</v>
      </c>
      <c r="K1978" t="str">
        <f>IF('IGM Paste'!J1979=0,"-",'IGM Paste'!J1979)</f>
        <v>-</v>
      </c>
      <c r="L1978">
        <f>'IGM Paste'!K1979</f>
        <v>0</v>
      </c>
      <c r="M1978" s="20" t="str">
        <f>IF('IGM Paste'!R1979=0,"Flat",'IGM Paste'!R1979)</f>
        <v>Flat</v>
      </c>
      <c r="N1978" s="177">
        <f>'IGM Paste'!AH1979</f>
        <v>0</v>
      </c>
      <c r="O1978" s="403">
        <f>'IGM Paste'!O1979</f>
        <v>0</v>
      </c>
      <c r="P1978">
        <f>'IGM Paste'!BC1979</f>
        <v>0</v>
      </c>
    </row>
    <row r="1979" spans="1:16" x14ac:dyDescent="0.3">
      <c r="A1979" s="334">
        <f>'IGM Paste'!A1980</f>
        <v>0</v>
      </c>
      <c r="B1979">
        <f>'IGM Paste'!Y1980</f>
        <v>0</v>
      </c>
      <c r="C1979">
        <f>'IGM Paste'!C1980</f>
        <v>0</v>
      </c>
      <c r="D1979" s="4">
        <f>'IGM Paste'!D1980</f>
        <v>0</v>
      </c>
      <c r="E1979">
        <f>'IGM Paste'!E1980</f>
        <v>0</v>
      </c>
      <c r="F1979">
        <f>'IGM Paste'!AL1980</f>
        <v>0</v>
      </c>
      <c r="G1979" s="763">
        <f>'IGM Paste'!AB1980</f>
        <v>0</v>
      </c>
      <c r="H1979" s="5">
        <f>'IGM Paste'!F1980</f>
        <v>0</v>
      </c>
      <c r="I1979" t="str">
        <f>IF('IGM Paste'!H1980=0,"-",'IGM Paste'!H1980)</f>
        <v>-</v>
      </c>
      <c r="J1979" t="str">
        <f>IF('IGM Paste'!I1980=0,"-",'IGM Paste'!I1980)</f>
        <v>-</v>
      </c>
      <c r="K1979" t="str">
        <f>IF('IGM Paste'!J1980=0,"-",'IGM Paste'!J1980)</f>
        <v>-</v>
      </c>
      <c r="L1979">
        <f>'IGM Paste'!K1980</f>
        <v>0</v>
      </c>
      <c r="M1979" s="20" t="str">
        <f>IF('IGM Paste'!R1980=0,"Flat",'IGM Paste'!R1980)</f>
        <v>Flat</v>
      </c>
      <c r="N1979" s="177">
        <f>'IGM Paste'!AH1980</f>
        <v>0</v>
      </c>
      <c r="O1979" s="403">
        <f>'IGM Paste'!O1980</f>
        <v>0</v>
      </c>
      <c r="P1979">
        <f>'IGM Paste'!BC1980</f>
        <v>0</v>
      </c>
    </row>
    <row r="1980" spans="1:16" x14ac:dyDescent="0.3">
      <c r="A1980" s="334">
        <f>'IGM Paste'!A1981</f>
        <v>0</v>
      </c>
      <c r="B1980">
        <f>'IGM Paste'!Y1981</f>
        <v>0</v>
      </c>
      <c r="C1980">
        <f>'IGM Paste'!C1981</f>
        <v>0</v>
      </c>
      <c r="D1980" s="4">
        <f>'IGM Paste'!D1981</f>
        <v>0</v>
      </c>
      <c r="E1980">
        <f>'IGM Paste'!E1981</f>
        <v>0</v>
      </c>
      <c r="F1980">
        <f>'IGM Paste'!AL1981</f>
        <v>0</v>
      </c>
      <c r="G1980" s="763">
        <f>'IGM Paste'!AB1981</f>
        <v>0</v>
      </c>
      <c r="H1980" s="5">
        <f>'IGM Paste'!F1981</f>
        <v>0</v>
      </c>
      <c r="I1980" t="str">
        <f>IF('IGM Paste'!H1981=0,"-",'IGM Paste'!H1981)</f>
        <v>-</v>
      </c>
      <c r="J1980" t="str">
        <f>IF('IGM Paste'!I1981=0,"-",'IGM Paste'!I1981)</f>
        <v>-</v>
      </c>
      <c r="K1980" t="str">
        <f>IF('IGM Paste'!J1981=0,"-",'IGM Paste'!J1981)</f>
        <v>-</v>
      </c>
      <c r="L1980">
        <f>'IGM Paste'!K1981</f>
        <v>0</v>
      </c>
      <c r="M1980" s="20" t="str">
        <f>IF('IGM Paste'!R1981=0,"Flat",'IGM Paste'!R1981)</f>
        <v>Flat</v>
      </c>
      <c r="N1980" s="177">
        <f>'IGM Paste'!AH1981</f>
        <v>0</v>
      </c>
      <c r="O1980" s="403">
        <f>'IGM Paste'!O1981</f>
        <v>0</v>
      </c>
      <c r="P1980">
        <f>'IGM Paste'!BC1981</f>
        <v>0</v>
      </c>
    </row>
    <row r="1981" spans="1:16" x14ac:dyDescent="0.3">
      <c r="A1981" s="334">
        <f>'IGM Paste'!A1982</f>
        <v>0</v>
      </c>
      <c r="B1981">
        <f>'IGM Paste'!Y1982</f>
        <v>0</v>
      </c>
      <c r="C1981">
        <f>'IGM Paste'!C1982</f>
        <v>0</v>
      </c>
      <c r="D1981" s="4">
        <f>'IGM Paste'!D1982</f>
        <v>0</v>
      </c>
      <c r="E1981">
        <f>'IGM Paste'!E1982</f>
        <v>0</v>
      </c>
      <c r="F1981">
        <f>'IGM Paste'!AL1982</f>
        <v>0</v>
      </c>
      <c r="G1981" s="763">
        <f>'IGM Paste'!AB1982</f>
        <v>0</v>
      </c>
      <c r="H1981" s="5">
        <f>'IGM Paste'!F1982</f>
        <v>0</v>
      </c>
      <c r="I1981" t="str">
        <f>IF('IGM Paste'!H1982=0,"-",'IGM Paste'!H1982)</f>
        <v>-</v>
      </c>
      <c r="J1981" t="str">
        <f>IF('IGM Paste'!I1982=0,"-",'IGM Paste'!I1982)</f>
        <v>-</v>
      </c>
      <c r="K1981" t="str">
        <f>IF('IGM Paste'!J1982=0,"-",'IGM Paste'!J1982)</f>
        <v>-</v>
      </c>
      <c r="L1981">
        <f>'IGM Paste'!K1982</f>
        <v>0</v>
      </c>
      <c r="M1981" s="20" t="str">
        <f>IF('IGM Paste'!R1982=0,"Flat",'IGM Paste'!R1982)</f>
        <v>Flat</v>
      </c>
      <c r="N1981" s="177">
        <f>'IGM Paste'!AH1982</f>
        <v>0</v>
      </c>
      <c r="O1981" s="403">
        <f>'IGM Paste'!O1982</f>
        <v>0</v>
      </c>
      <c r="P1981">
        <f>'IGM Paste'!BC1982</f>
        <v>0</v>
      </c>
    </row>
    <row r="1982" spans="1:16" x14ac:dyDescent="0.3">
      <c r="A1982" s="334">
        <f>'IGM Paste'!A1983</f>
        <v>0</v>
      </c>
      <c r="B1982">
        <f>'IGM Paste'!Y1983</f>
        <v>0</v>
      </c>
      <c r="C1982">
        <f>'IGM Paste'!C1983</f>
        <v>0</v>
      </c>
      <c r="D1982" s="4">
        <f>'IGM Paste'!D1983</f>
        <v>0</v>
      </c>
      <c r="E1982">
        <f>'IGM Paste'!E1983</f>
        <v>0</v>
      </c>
      <c r="F1982">
        <f>'IGM Paste'!AL1983</f>
        <v>0</v>
      </c>
      <c r="G1982" s="763">
        <f>'IGM Paste'!AB1983</f>
        <v>0</v>
      </c>
      <c r="H1982" s="5">
        <f>'IGM Paste'!F1983</f>
        <v>0</v>
      </c>
      <c r="I1982" t="str">
        <f>IF('IGM Paste'!H1983=0,"-",'IGM Paste'!H1983)</f>
        <v>-</v>
      </c>
      <c r="J1982" t="str">
        <f>IF('IGM Paste'!I1983=0,"-",'IGM Paste'!I1983)</f>
        <v>-</v>
      </c>
      <c r="K1982" t="str">
        <f>IF('IGM Paste'!J1983=0,"-",'IGM Paste'!J1983)</f>
        <v>-</v>
      </c>
      <c r="L1982">
        <f>'IGM Paste'!K1983</f>
        <v>0</v>
      </c>
      <c r="M1982" s="20" t="str">
        <f>IF('IGM Paste'!R1983=0,"Flat",'IGM Paste'!R1983)</f>
        <v>Flat</v>
      </c>
      <c r="N1982" s="177">
        <f>'IGM Paste'!AH1983</f>
        <v>0</v>
      </c>
      <c r="O1982" s="403">
        <f>'IGM Paste'!O1983</f>
        <v>0</v>
      </c>
      <c r="P1982">
        <f>'IGM Paste'!BC1983</f>
        <v>0</v>
      </c>
    </row>
    <row r="1983" spans="1:16" x14ac:dyDescent="0.3">
      <c r="A1983" s="334">
        <f>'IGM Paste'!A1984</f>
        <v>0</v>
      </c>
      <c r="B1983">
        <f>'IGM Paste'!Y1984</f>
        <v>0</v>
      </c>
      <c r="C1983">
        <f>'IGM Paste'!C1984</f>
        <v>0</v>
      </c>
      <c r="D1983" s="4">
        <f>'IGM Paste'!D1984</f>
        <v>0</v>
      </c>
      <c r="E1983">
        <f>'IGM Paste'!E1984</f>
        <v>0</v>
      </c>
      <c r="F1983">
        <f>'IGM Paste'!AL1984</f>
        <v>0</v>
      </c>
      <c r="G1983" s="763">
        <f>'IGM Paste'!AB1984</f>
        <v>0</v>
      </c>
      <c r="H1983" s="5">
        <f>'IGM Paste'!F1984</f>
        <v>0</v>
      </c>
      <c r="I1983" t="str">
        <f>IF('IGM Paste'!H1984=0,"-",'IGM Paste'!H1984)</f>
        <v>-</v>
      </c>
      <c r="J1983" t="str">
        <f>IF('IGM Paste'!I1984=0,"-",'IGM Paste'!I1984)</f>
        <v>-</v>
      </c>
      <c r="K1983" t="str">
        <f>IF('IGM Paste'!J1984=0,"-",'IGM Paste'!J1984)</f>
        <v>-</v>
      </c>
      <c r="L1983">
        <f>'IGM Paste'!K1984</f>
        <v>0</v>
      </c>
      <c r="M1983" s="20" t="str">
        <f>IF('IGM Paste'!R1984=0,"Flat",'IGM Paste'!R1984)</f>
        <v>Flat</v>
      </c>
      <c r="N1983" s="177">
        <f>'IGM Paste'!AH1984</f>
        <v>0</v>
      </c>
      <c r="O1983" s="403">
        <f>'IGM Paste'!O1984</f>
        <v>0</v>
      </c>
      <c r="P1983">
        <f>'IGM Paste'!BC1984</f>
        <v>0</v>
      </c>
    </row>
    <row r="1984" spans="1:16" x14ac:dyDescent="0.3">
      <c r="A1984" s="334">
        <f>'IGM Paste'!A1985</f>
        <v>0</v>
      </c>
      <c r="B1984">
        <f>'IGM Paste'!Y1985</f>
        <v>0</v>
      </c>
      <c r="C1984">
        <f>'IGM Paste'!C1985</f>
        <v>0</v>
      </c>
      <c r="D1984" s="4">
        <f>'IGM Paste'!D1985</f>
        <v>0</v>
      </c>
      <c r="E1984">
        <f>'IGM Paste'!E1985</f>
        <v>0</v>
      </c>
      <c r="F1984">
        <f>'IGM Paste'!AL1985</f>
        <v>0</v>
      </c>
      <c r="G1984" s="763">
        <f>'IGM Paste'!AB1985</f>
        <v>0</v>
      </c>
      <c r="H1984" s="5">
        <f>'IGM Paste'!F1985</f>
        <v>0</v>
      </c>
      <c r="I1984" t="str">
        <f>IF('IGM Paste'!H1985=0,"-",'IGM Paste'!H1985)</f>
        <v>-</v>
      </c>
      <c r="J1984" t="str">
        <f>IF('IGM Paste'!I1985=0,"-",'IGM Paste'!I1985)</f>
        <v>-</v>
      </c>
      <c r="K1984" t="str">
        <f>IF('IGM Paste'!J1985=0,"-",'IGM Paste'!J1985)</f>
        <v>-</v>
      </c>
      <c r="L1984">
        <f>'IGM Paste'!K1985</f>
        <v>0</v>
      </c>
      <c r="M1984" s="20" t="str">
        <f>IF('IGM Paste'!R1985=0,"Flat",'IGM Paste'!R1985)</f>
        <v>Flat</v>
      </c>
      <c r="N1984" s="177">
        <f>'IGM Paste'!AH1985</f>
        <v>0</v>
      </c>
      <c r="O1984" s="403">
        <f>'IGM Paste'!O1985</f>
        <v>0</v>
      </c>
      <c r="P1984">
        <f>'IGM Paste'!BC1985</f>
        <v>0</v>
      </c>
    </row>
    <row r="1985" spans="1:16" x14ac:dyDescent="0.3">
      <c r="A1985" s="334">
        <f>'IGM Paste'!A1986</f>
        <v>0</v>
      </c>
      <c r="B1985">
        <f>'IGM Paste'!Y1986</f>
        <v>0</v>
      </c>
      <c r="C1985">
        <f>'IGM Paste'!C1986</f>
        <v>0</v>
      </c>
      <c r="D1985" s="4">
        <f>'IGM Paste'!D1986</f>
        <v>0</v>
      </c>
      <c r="E1985">
        <f>'IGM Paste'!E1986</f>
        <v>0</v>
      </c>
      <c r="F1985">
        <f>'IGM Paste'!AL1986</f>
        <v>0</v>
      </c>
      <c r="G1985" s="763">
        <f>'IGM Paste'!AB1986</f>
        <v>0</v>
      </c>
      <c r="H1985" s="5">
        <f>'IGM Paste'!F1986</f>
        <v>0</v>
      </c>
      <c r="I1985" t="str">
        <f>IF('IGM Paste'!H1986=0,"-",'IGM Paste'!H1986)</f>
        <v>-</v>
      </c>
      <c r="J1985" t="str">
        <f>IF('IGM Paste'!I1986=0,"-",'IGM Paste'!I1986)</f>
        <v>-</v>
      </c>
      <c r="K1985" t="str">
        <f>IF('IGM Paste'!J1986=0,"-",'IGM Paste'!J1986)</f>
        <v>-</v>
      </c>
      <c r="L1985">
        <f>'IGM Paste'!K1986</f>
        <v>0</v>
      </c>
      <c r="M1985" s="20" t="str">
        <f>IF('IGM Paste'!R1986=0,"Flat",'IGM Paste'!R1986)</f>
        <v>Flat</v>
      </c>
      <c r="N1985" s="177">
        <f>'IGM Paste'!AH1986</f>
        <v>0</v>
      </c>
      <c r="O1985" s="403">
        <f>'IGM Paste'!O1986</f>
        <v>0</v>
      </c>
      <c r="P1985">
        <f>'IGM Paste'!BC1986</f>
        <v>0</v>
      </c>
    </row>
    <row r="1986" spans="1:16" x14ac:dyDescent="0.3">
      <c r="A1986" s="334">
        <f>'IGM Paste'!A1987</f>
        <v>0</v>
      </c>
      <c r="B1986">
        <f>'IGM Paste'!Y1987</f>
        <v>0</v>
      </c>
      <c r="C1986">
        <f>'IGM Paste'!C1987</f>
        <v>0</v>
      </c>
      <c r="D1986" s="4">
        <f>'IGM Paste'!D1987</f>
        <v>0</v>
      </c>
      <c r="E1986">
        <f>'IGM Paste'!E1987</f>
        <v>0</v>
      </c>
      <c r="F1986">
        <f>'IGM Paste'!AL1987</f>
        <v>0</v>
      </c>
      <c r="G1986" s="763">
        <f>'IGM Paste'!AB1987</f>
        <v>0</v>
      </c>
      <c r="H1986" s="5">
        <f>'IGM Paste'!F1987</f>
        <v>0</v>
      </c>
      <c r="I1986" t="str">
        <f>IF('IGM Paste'!H1987=0,"-",'IGM Paste'!H1987)</f>
        <v>-</v>
      </c>
      <c r="J1986" t="str">
        <f>IF('IGM Paste'!I1987=0,"-",'IGM Paste'!I1987)</f>
        <v>-</v>
      </c>
      <c r="K1986" t="str">
        <f>IF('IGM Paste'!J1987=0,"-",'IGM Paste'!J1987)</f>
        <v>-</v>
      </c>
      <c r="L1986">
        <f>'IGM Paste'!K1987</f>
        <v>0</v>
      </c>
      <c r="M1986" s="20" t="str">
        <f>IF('IGM Paste'!R1987=0,"Flat",'IGM Paste'!R1987)</f>
        <v>Flat</v>
      </c>
      <c r="N1986" s="177">
        <f>'IGM Paste'!AH1987</f>
        <v>0</v>
      </c>
      <c r="O1986" s="403">
        <f>'IGM Paste'!O1987</f>
        <v>0</v>
      </c>
      <c r="P1986">
        <f>'IGM Paste'!BC1987</f>
        <v>0</v>
      </c>
    </row>
    <row r="1987" spans="1:16" x14ac:dyDescent="0.3">
      <c r="A1987" s="334">
        <f>'IGM Paste'!A1988</f>
        <v>0</v>
      </c>
      <c r="B1987">
        <f>'IGM Paste'!Y1988</f>
        <v>0</v>
      </c>
      <c r="C1987">
        <f>'IGM Paste'!C1988</f>
        <v>0</v>
      </c>
      <c r="D1987" s="4">
        <f>'IGM Paste'!D1988</f>
        <v>0</v>
      </c>
      <c r="E1987">
        <f>'IGM Paste'!E1988</f>
        <v>0</v>
      </c>
      <c r="F1987">
        <f>'IGM Paste'!AL1988</f>
        <v>0</v>
      </c>
      <c r="G1987" s="763">
        <f>'IGM Paste'!AB1988</f>
        <v>0</v>
      </c>
      <c r="H1987" s="5">
        <f>'IGM Paste'!F1988</f>
        <v>0</v>
      </c>
      <c r="I1987" t="str">
        <f>IF('IGM Paste'!H1988=0,"-",'IGM Paste'!H1988)</f>
        <v>-</v>
      </c>
      <c r="J1987" t="str">
        <f>IF('IGM Paste'!I1988=0,"-",'IGM Paste'!I1988)</f>
        <v>-</v>
      </c>
      <c r="K1987" t="str">
        <f>IF('IGM Paste'!J1988=0,"-",'IGM Paste'!J1988)</f>
        <v>-</v>
      </c>
      <c r="L1987">
        <f>'IGM Paste'!K1988</f>
        <v>0</v>
      </c>
      <c r="M1987" s="20" t="str">
        <f>IF('IGM Paste'!R1988=0,"Flat",'IGM Paste'!R1988)</f>
        <v>Flat</v>
      </c>
      <c r="N1987" s="177">
        <f>'IGM Paste'!AH1988</f>
        <v>0</v>
      </c>
      <c r="O1987" s="403">
        <f>'IGM Paste'!O1988</f>
        <v>0</v>
      </c>
      <c r="P1987">
        <f>'IGM Paste'!BC1988</f>
        <v>0</v>
      </c>
    </row>
    <row r="1988" spans="1:16" x14ac:dyDescent="0.3">
      <c r="A1988" s="334">
        <f>'IGM Paste'!A1989</f>
        <v>0</v>
      </c>
      <c r="B1988">
        <f>'IGM Paste'!Y1989</f>
        <v>0</v>
      </c>
      <c r="C1988">
        <f>'IGM Paste'!C1989</f>
        <v>0</v>
      </c>
      <c r="D1988" s="4">
        <f>'IGM Paste'!D1989</f>
        <v>0</v>
      </c>
      <c r="E1988">
        <f>'IGM Paste'!E1989</f>
        <v>0</v>
      </c>
      <c r="F1988">
        <f>'IGM Paste'!AL1989</f>
        <v>0</v>
      </c>
      <c r="G1988" s="763">
        <f>'IGM Paste'!AB1989</f>
        <v>0</v>
      </c>
      <c r="H1988" s="5">
        <f>'IGM Paste'!F1989</f>
        <v>0</v>
      </c>
      <c r="I1988" t="str">
        <f>IF('IGM Paste'!H1989=0,"-",'IGM Paste'!H1989)</f>
        <v>-</v>
      </c>
      <c r="J1988" t="str">
        <f>IF('IGM Paste'!I1989=0,"-",'IGM Paste'!I1989)</f>
        <v>-</v>
      </c>
      <c r="K1988" t="str">
        <f>IF('IGM Paste'!J1989=0,"-",'IGM Paste'!J1989)</f>
        <v>-</v>
      </c>
      <c r="L1988">
        <f>'IGM Paste'!K1989</f>
        <v>0</v>
      </c>
      <c r="M1988" s="20" t="str">
        <f>IF('IGM Paste'!R1989=0,"Flat",'IGM Paste'!R1989)</f>
        <v>Flat</v>
      </c>
      <c r="N1988" s="177">
        <f>'IGM Paste'!AH1989</f>
        <v>0</v>
      </c>
      <c r="O1988" s="403">
        <f>'IGM Paste'!O1989</f>
        <v>0</v>
      </c>
      <c r="P1988">
        <f>'IGM Paste'!BC1989</f>
        <v>0</v>
      </c>
    </row>
    <row r="1989" spans="1:16" x14ac:dyDescent="0.3">
      <c r="A1989" s="334">
        <f>'IGM Paste'!A1990</f>
        <v>0</v>
      </c>
      <c r="B1989">
        <f>'IGM Paste'!Y1990</f>
        <v>0</v>
      </c>
      <c r="C1989">
        <f>'IGM Paste'!C1990</f>
        <v>0</v>
      </c>
      <c r="D1989" s="4">
        <f>'IGM Paste'!D1990</f>
        <v>0</v>
      </c>
      <c r="E1989">
        <f>'IGM Paste'!E1990</f>
        <v>0</v>
      </c>
      <c r="F1989">
        <f>'IGM Paste'!AL1990</f>
        <v>0</v>
      </c>
      <c r="G1989" s="763">
        <f>'IGM Paste'!AB1990</f>
        <v>0</v>
      </c>
      <c r="H1989" s="5">
        <f>'IGM Paste'!F1990</f>
        <v>0</v>
      </c>
      <c r="I1989" t="str">
        <f>IF('IGM Paste'!H1990=0,"-",'IGM Paste'!H1990)</f>
        <v>-</v>
      </c>
      <c r="J1989" t="str">
        <f>IF('IGM Paste'!I1990=0,"-",'IGM Paste'!I1990)</f>
        <v>-</v>
      </c>
      <c r="K1989" t="str">
        <f>IF('IGM Paste'!J1990=0,"-",'IGM Paste'!J1990)</f>
        <v>-</v>
      </c>
      <c r="L1989">
        <f>'IGM Paste'!K1990</f>
        <v>0</v>
      </c>
      <c r="M1989" s="20" t="str">
        <f>IF('IGM Paste'!R1990=0,"Flat",'IGM Paste'!R1990)</f>
        <v>Flat</v>
      </c>
      <c r="N1989" s="177">
        <f>'IGM Paste'!AH1990</f>
        <v>0</v>
      </c>
      <c r="O1989" s="403">
        <f>'IGM Paste'!O1990</f>
        <v>0</v>
      </c>
      <c r="P1989">
        <f>'IGM Paste'!BC1990</f>
        <v>0</v>
      </c>
    </row>
    <row r="1990" spans="1:16" x14ac:dyDescent="0.3">
      <c r="A1990" s="334">
        <f>'IGM Paste'!A1991</f>
        <v>0</v>
      </c>
      <c r="B1990">
        <f>'IGM Paste'!Y1991</f>
        <v>0</v>
      </c>
      <c r="C1990">
        <f>'IGM Paste'!C1991</f>
        <v>0</v>
      </c>
      <c r="D1990" s="4">
        <f>'IGM Paste'!D1991</f>
        <v>0</v>
      </c>
      <c r="E1990">
        <f>'IGM Paste'!E1991</f>
        <v>0</v>
      </c>
      <c r="F1990">
        <f>'IGM Paste'!AL1991</f>
        <v>0</v>
      </c>
      <c r="G1990" s="763">
        <f>'IGM Paste'!AB1991</f>
        <v>0</v>
      </c>
      <c r="H1990" s="5">
        <f>'IGM Paste'!F1991</f>
        <v>0</v>
      </c>
      <c r="I1990" t="str">
        <f>IF('IGM Paste'!H1991=0,"-",'IGM Paste'!H1991)</f>
        <v>-</v>
      </c>
      <c r="J1990" t="str">
        <f>IF('IGM Paste'!I1991=0,"-",'IGM Paste'!I1991)</f>
        <v>-</v>
      </c>
      <c r="K1990" t="str">
        <f>IF('IGM Paste'!J1991=0,"-",'IGM Paste'!J1991)</f>
        <v>-</v>
      </c>
      <c r="L1990">
        <f>'IGM Paste'!K1991</f>
        <v>0</v>
      </c>
      <c r="M1990" s="20" t="str">
        <f>IF('IGM Paste'!R1991=0,"Flat",'IGM Paste'!R1991)</f>
        <v>Flat</v>
      </c>
      <c r="N1990" s="177">
        <f>'IGM Paste'!AH1991</f>
        <v>0</v>
      </c>
      <c r="O1990" s="403">
        <f>'IGM Paste'!O1991</f>
        <v>0</v>
      </c>
      <c r="P1990">
        <f>'IGM Paste'!BC1991</f>
        <v>0</v>
      </c>
    </row>
    <row r="1991" spans="1:16" x14ac:dyDescent="0.3">
      <c r="A1991" s="334">
        <f>'IGM Paste'!A1992</f>
        <v>0</v>
      </c>
      <c r="B1991">
        <f>'IGM Paste'!Y1992</f>
        <v>0</v>
      </c>
      <c r="C1991">
        <f>'IGM Paste'!C1992</f>
        <v>0</v>
      </c>
      <c r="D1991" s="4">
        <f>'IGM Paste'!D1992</f>
        <v>0</v>
      </c>
      <c r="E1991">
        <f>'IGM Paste'!E1992</f>
        <v>0</v>
      </c>
      <c r="F1991">
        <f>'IGM Paste'!AL1992</f>
        <v>0</v>
      </c>
      <c r="G1991" s="763">
        <f>'IGM Paste'!AB1992</f>
        <v>0</v>
      </c>
      <c r="H1991" s="5">
        <f>'IGM Paste'!F1992</f>
        <v>0</v>
      </c>
      <c r="I1991" t="str">
        <f>IF('IGM Paste'!H1992=0,"-",'IGM Paste'!H1992)</f>
        <v>-</v>
      </c>
      <c r="J1991" t="str">
        <f>IF('IGM Paste'!I1992=0,"-",'IGM Paste'!I1992)</f>
        <v>-</v>
      </c>
      <c r="K1991" t="str">
        <f>IF('IGM Paste'!J1992=0,"-",'IGM Paste'!J1992)</f>
        <v>-</v>
      </c>
      <c r="L1991">
        <f>'IGM Paste'!K1992</f>
        <v>0</v>
      </c>
      <c r="M1991" s="20" t="str">
        <f>IF('IGM Paste'!R1992=0,"Flat",'IGM Paste'!R1992)</f>
        <v>Flat</v>
      </c>
      <c r="N1991" s="177">
        <f>'IGM Paste'!AH1992</f>
        <v>0</v>
      </c>
      <c r="O1991" s="403">
        <f>'IGM Paste'!O1992</f>
        <v>0</v>
      </c>
      <c r="P1991">
        <f>'IGM Paste'!BC1992</f>
        <v>0</v>
      </c>
    </row>
    <row r="1992" spans="1:16" x14ac:dyDescent="0.3">
      <c r="A1992" s="334">
        <f>'IGM Paste'!A1993</f>
        <v>0</v>
      </c>
      <c r="B1992">
        <f>'IGM Paste'!Y1993</f>
        <v>0</v>
      </c>
      <c r="C1992">
        <f>'IGM Paste'!C1993</f>
        <v>0</v>
      </c>
      <c r="D1992" s="4">
        <f>'IGM Paste'!D1993</f>
        <v>0</v>
      </c>
      <c r="E1992">
        <f>'IGM Paste'!E1993</f>
        <v>0</v>
      </c>
      <c r="F1992">
        <f>'IGM Paste'!AL1993</f>
        <v>0</v>
      </c>
      <c r="G1992" s="763">
        <f>'IGM Paste'!AB1993</f>
        <v>0</v>
      </c>
      <c r="H1992" s="5">
        <f>'IGM Paste'!F1993</f>
        <v>0</v>
      </c>
      <c r="I1992" t="str">
        <f>IF('IGM Paste'!H1993=0,"-",'IGM Paste'!H1993)</f>
        <v>-</v>
      </c>
      <c r="J1992" t="str">
        <f>IF('IGM Paste'!I1993=0,"-",'IGM Paste'!I1993)</f>
        <v>-</v>
      </c>
      <c r="K1992" t="str">
        <f>IF('IGM Paste'!J1993=0,"-",'IGM Paste'!J1993)</f>
        <v>-</v>
      </c>
      <c r="L1992">
        <f>'IGM Paste'!K1993</f>
        <v>0</v>
      </c>
      <c r="M1992" s="20" t="str">
        <f>IF('IGM Paste'!R1993=0,"Flat",'IGM Paste'!R1993)</f>
        <v>Flat</v>
      </c>
      <c r="N1992" s="177">
        <f>'IGM Paste'!AH1993</f>
        <v>0</v>
      </c>
      <c r="O1992" s="403">
        <f>'IGM Paste'!O1993</f>
        <v>0</v>
      </c>
      <c r="P1992">
        <f>'IGM Paste'!BC1993</f>
        <v>0</v>
      </c>
    </row>
    <row r="1993" spans="1:16" x14ac:dyDescent="0.3">
      <c r="A1993" s="334">
        <f>'IGM Paste'!A1994</f>
        <v>0</v>
      </c>
      <c r="B1993">
        <f>'IGM Paste'!Y1994</f>
        <v>0</v>
      </c>
      <c r="C1993">
        <f>'IGM Paste'!C1994</f>
        <v>0</v>
      </c>
      <c r="D1993" s="4">
        <f>'IGM Paste'!D1994</f>
        <v>0</v>
      </c>
      <c r="E1993">
        <f>'IGM Paste'!E1994</f>
        <v>0</v>
      </c>
      <c r="F1993">
        <f>'IGM Paste'!AL1994</f>
        <v>0</v>
      </c>
      <c r="G1993" s="763">
        <f>'IGM Paste'!AB1994</f>
        <v>0</v>
      </c>
      <c r="H1993" s="5">
        <f>'IGM Paste'!F1994</f>
        <v>0</v>
      </c>
      <c r="I1993" t="str">
        <f>IF('IGM Paste'!H1994=0,"-",'IGM Paste'!H1994)</f>
        <v>-</v>
      </c>
      <c r="J1993" t="str">
        <f>IF('IGM Paste'!I1994=0,"-",'IGM Paste'!I1994)</f>
        <v>-</v>
      </c>
      <c r="K1993" t="str">
        <f>IF('IGM Paste'!J1994=0,"-",'IGM Paste'!J1994)</f>
        <v>-</v>
      </c>
      <c r="L1993">
        <f>'IGM Paste'!K1994</f>
        <v>0</v>
      </c>
      <c r="M1993" s="20" t="str">
        <f>IF('IGM Paste'!R1994=0,"Flat",'IGM Paste'!R1994)</f>
        <v>Flat</v>
      </c>
      <c r="N1993" s="177">
        <f>'IGM Paste'!AH1994</f>
        <v>0</v>
      </c>
      <c r="O1993" s="403">
        <f>'IGM Paste'!O1994</f>
        <v>0</v>
      </c>
      <c r="P1993">
        <f>'IGM Paste'!BC1994</f>
        <v>0</v>
      </c>
    </row>
    <row r="1994" spans="1:16" x14ac:dyDescent="0.3">
      <c r="A1994" s="334">
        <f>'IGM Paste'!A1995</f>
        <v>0</v>
      </c>
      <c r="B1994">
        <f>'IGM Paste'!Y1995</f>
        <v>0</v>
      </c>
      <c r="C1994">
        <f>'IGM Paste'!C1995</f>
        <v>0</v>
      </c>
      <c r="D1994" s="4">
        <f>'IGM Paste'!D1995</f>
        <v>0</v>
      </c>
      <c r="E1994">
        <f>'IGM Paste'!E1995</f>
        <v>0</v>
      </c>
      <c r="F1994">
        <f>'IGM Paste'!AL1995</f>
        <v>0</v>
      </c>
      <c r="G1994" s="763">
        <f>'IGM Paste'!AB1995</f>
        <v>0</v>
      </c>
      <c r="H1994" s="5">
        <f>'IGM Paste'!F1995</f>
        <v>0</v>
      </c>
      <c r="I1994" t="str">
        <f>IF('IGM Paste'!H1995=0,"-",'IGM Paste'!H1995)</f>
        <v>-</v>
      </c>
      <c r="J1994" t="str">
        <f>IF('IGM Paste'!I1995=0,"-",'IGM Paste'!I1995)</f>
        <v>-</v>
      </c>
      <c r="K1994" t="str">
        <f>IF('IGM Paste'!J1995=0,"-",'IGM Paste'!J1995)</f>
        <v>-</v>
      </c>
      <c r="L1994">
        <f>'IGM Paste'!K1995</f>
        <v>0</v>
      </c>
      <c r="M1994" s="20" t="str">
        <f>IF('IGM Paste'!R1995=0,"Flat",'IGM Paste'!R1995)</f>
        <v>Flat</v>
      </c>
      <c r="N1994" s="177">
        <f>'IGM Paste'!AH1995</f>
        <v>0</v>
      </c>
      <c r="O1994" s="403">
        <f>'IGM Paste'!O1995</f>
        <v>0</v>
      </c>
      <c r="P1994">
        <f>'IGM Paste'!BC1995</f>
        <v>0</v>
      </c>
    </row>
    <row r="1995" spans="1:16" x14ac:dyDescent="0.3">
      <c r="A1995" s="334">
        <f>'IGM Paste'!A1996</f>
        <v>0</v>
      </c>
      <c r="B1995">
        <f>'IGM Paste'!Y1996</f>
        <v>0</v>
      </c>
      <c r="C1995">
        <f>'IGM Paste'!C1996</f>
        <v>0</v>
      </c>
      <c r="D1995" s="4">
        <f>'IGM Paste'!D1996</f>
        <v>0</v>
      </c>
      <c r="E1995">
        <f>'IGM Paste'!E1996</f>
        <v>0</v>
      </c>
      <c r="F1995">
        <f>'IGM Paste'!AL1996</f>
        <v>0</v>
      </c>
      <c r="G1995" s="763">
        <f>'IGM Paste'!AB1996</f>
        <v>0</v>
      </c>
      <c r="H1995" s="5">
        <f>'IGM Paste'!F1996</f>
        <v>0</v>
      </c>
      <c r="I1995" t="str">
        <f>IF('IGM Paste'!H1996=0,"-",'IGM Paste'!H1996)</f>
        <v>-</v>
      </c>
      <c r="J1995" t="str">
        <f>IF('IGM Paste'!I1996=0,"-",'IGM Paste'!I1996)</f>
        <v>-</v>
      </c>
      <c r="K1995" t="str">
        <f>IF('IGM Paste'!J1996=0,"-",'IGM Paste'!J1996)</f>
        <v>-</v>
      </c>
      <c r="L1995">
        <f>'IGM Paste'!K1996</f>
        <v>0</v>
      </c>
      <c r="M1995" s="20" t="str">
        <f>IF('IGM Paste'!R1996=0,"Flat",'IGM Paste'!R1996)</f>
        <v>Flat</v>
      </c>
      <c r="N1995" s="177">
        <f>'IGM Paste'!AH1996</f>
        <v>0</v>
      </c>
      <c r="O1995" s="403">
        <f>'IGM Paste'!O1996</f>
        <v>0</v>
      </c>
      <c r="P1995">
        <f>'IGM Paste'!BC1996</f>
        <v>0</v>
      </c>
    </row>
    <row r="1996" spans="1:16" x14ac:dyDescent="0.3">
      <c r="A1996" s="334">
        <f>'IGM Paste'!A1997</f>
        <v>0</v>
      </c>
      <c r="B1996">
        <f>'IGM Paste'!Y1997</f>
        <v>0</v>
      </c>
      <c r="C1996">
        <f>'IGM Paste'!C1997</f>
        <v>0</v>
      </c>
      <c r="D1996" s="4">
        <f>'IGM Paste'!D1997</f>
        <v>0</v>
      </c>
      <c r="E1996">
        <f>'IGM Paste'!E1997</f>
        <v>0</v>
      </c>
      <c r="F1996">
        <f>'IGM Paste'!AL1997</f>
        <v>0</v>
      </c>
      <c r="G1996" s="763">
        <f>'IGM Paste'!AB1997</f>
        <v>0</v>
      </c>
      <c r="H1996" s="5">
        <f>'IGM Paste'!F1997</f>
        <v>0</v>
      </c>
      <c r="I1996" t="str">
        <f>IF('IGM Paste'!H1997=0,"-",'IGM Paste'!H1997)</f>
        <v>-</v>
      </c>
      <c r="J1996" t="str">
        <f>IF('IGM Paste'!I1997=0,"-",'IGM Paste'!I1997)</f>
        <v>-</v>
      </c>
      <c r="K1996" t="str">
        <f>IF('IGM Paste'!J1997=0,"-",'IGM Paste'!J1997)</f>
        <v>-</v>
      </c>
      <c r="L1996">
        <f>'IGM Paste'!K1997</f>
        <v>0</v>
      </c>
      <c r="M1996" s="20" t="str">
        <f>IF('IGM Paste'!R1997=0,"Flat",'IGM Paste'!R1997)</f>
        <v>Flat</v>
      </c>
      <c r="N1996" s="177">
        <f>'IGM Paste'!AH1997</f>
        <v>0</v>
      </c>
      <c r="O1996" s="403">
        <f>'IGM Paste'!O1997</f>
        <v>0</v>
      </c>
      <c r="P1996">
        <f>'IGM Paste'!BC1997</f>
        <v>0</v>
      </c>
    </row>
    <row r="1997" spans="1:16" x14ac:dyDescent="0.3">
      <c r="A1997" s="334">
        <f>'IGM Paste'!A1998</f>
        <v>0</v>
      </c>
      <c r="B1997">
        <f>'IGM Paste'!Y1998</f>
        <v>0</v>
      </c>
      <c r="C1997">
        <f>'IGM Paste'!C1998</f>
        <v>0</v>
      </c>
      <c r="D1997" s="4">
        <f>'IGM Paste'!D1998</f>
        <v>0</v>
      </c>
      <c r="E1997">
        <f>'IGM Paste'!E1998</f>
        <v>0</v>
      </c>
      <c r="F1997">
        <f>'IGM Paste'!AL1998</f>
        <v>0</v>
      </c>
      <c r="G1997" s="763">
        <f>'IGM Paste'!AB1998</f>
        <v>0</v>
      </c>
      <c r="H1997" s="5">
        <f>'IGM Paste'!F1998</f>
        <v>0</v>
      </c>
      <c r="I1997" t="str">
        <f>IF('IGM Paste'!H1998=0,"-",'IGM Paste'!H1998)</f>
        <v>-</v>
      </c>
      <c r="J1997" t="str">
        <f>IF('IGM Paste'!I1998=0,"-",'IGM Paste'!I1998)</f>
        <v>-</v>
      </c>
      <c r="K1997" t="str">
        <f>IF('IGM Paste'!J1998=0,"-",'IGM Paste'!J1998)</f>
        <v>-</v>
      </c>
      <c r="L1997">
        <f>'IGM Paste'!K1998</f>
        <v>0</v>
      </c>
      <c r="M1997" s="20" t="str">
        <f>IF('IGM Paste'!R1998=0,"Flat",'IGM Paste'!R1998)</f>
        <v>Flat</v>
      </c>
      <c r="N1997" s="177">
        <f>'IGM Paste'!AH1998</f>
        <v>0</v>
      </c>
      <c r="O1997" s="403">
        <f>'IGM Paste'!O1998</f>
        <v>0</v>
      </c>
      <c r="P1997">
        <f>'IGM Paste'!BC1998</f>
        <v>0</v>
      </c>
    </row>
    <row r="1998" spans="1:16" x14ac:dyDescent="0.3">
      <c r="A1998" s="334">
        <f>'IGM Paste'!A1999</f>
        <v>0</v>
      </c>
      <c r="B1998">
        <f>'IGM Paste'!Y1999</f>
        <v>0</v>
      </c>
      <c r="C1998">
        <f>'IGM Paste'!C1999</f>
        <v>0</v>
      </c>
      <c r="D1998" s="4">
        <f>'IGM Paste'!D1999</f>
        <v>0</v>
      </c>
      <c r="E1998">
        <f>'IGM Paste'!E1999</f>
        <v>0</v>
      </c>
      <c r="F1998">
        <f>'IGM Paste'!AL1999</f>
        <v>0</v>
      </c>
      <c r="G1998" s="763">
        <f>'IGM Paste'!AB1999</f>
        <v>0</v>
      </c>
      <c r="H1998" s="5">
        <f>'IGM Paste'!F1999</f>
        <v>0</v>
      </c>
      <c r="I1998" t="str">
        <f>IF('IGM Paste'!H1999=0,"-",'IGM Paste'!H1999)</f>
        <v>-</v>
      </c>
      <c r="J1998" t="str">
        <f>IF('IGM Paste'!I1999=0,"-",'IGM Paste'!I1999)</f>
        <v>-</v>
      </c>
      <c r="K1998" t="str">
        <f>IF('IGM Paste'!J1999=0,"-",'IGM Paste'!J1999)</f>
        <v>-</v>
      </c>
      <c r="L1998">
        <f>'IGM Paste'!K1999</f>
        <v>0</v>
      </c>
      <c r="M1998" s="20" t="str">
        <f>IF('IGM Paste'!R1999=0,"Flat",'IGM Paste'!R1999)</f>
        <v>Flat</v>
      </c>
      <c r="N1998" s="177">
        <f>'IGM Paste'!AH1999</f>
        <v>0</v>
      </c>
      <c r="O1998" s="403">
        <f>'IGM Paste'!O1999</f>
        <v>0</v>
      </c>
      <c r="P1998">
        <f>'IGM Paste'!BC1999</f>
        <v>0</v>
      </c>
    </row>
    <row r="1999" spans="1:16" x14ac:dyDescent="0.3">
      <c r="A1999" s="334">
        <f>'IGM Paste'!A2000</f>
        <v>0</v>
      </c>
      <c r="B1999">
        <f>'IGM Paste'!Y2000</f>
        <v>0</v>
      </c>
      <c r="C1999">
        <f>'IGM Paste'!C2000</f>
        <v>0</v>
      </c>
      <c r="D1999" s="4">
        <f>'IGM Paste'!D2000</f>
        <v>0</v>
      </c>
      <c r="E1999">
        <f>'IGM Paste'!E2000</f>
        <v>0</v>
      </c>
      <c r="F1999">
        <f>'IGM Paste'!AL2000</f>
        <v>0</v>
      </c>
      <c r="G1999" s="763">
        <f>'IGM Paste'!AB2000</f>
        <v>0</v>
      </c>
      <c r="H1999" s="5">
        <f>'IGM Paste'!F2000</f>
        <v>0</v>
      </c>
      <c r="I1999" t="str">
        <f>IF('IGM Paste'!H2000=0,"-",'IGM Paste'!H2000)</f>
        <v>-</v>
      </c>
      <c r="J1999" t="str">
        <f>IF('IGM Paste'!I2000=0,"-",'IGM Paste'!I2000)</f>
        <v>-</v>
      </c>
      <c r="K1999" t="str">
        <f>IF('IGM Paste'!J2000=0,"-",'IGM Paste'!J2000)</f>
        <v>-</v>
      </c>
      <c r="L1999">
        <f>'IGM Paste'!K2000</f>
        <v>0</v>
      </c>
      <c r="M1999" s="20" t="str">
        <f>IF('IGM Paste'!R2000=0,"Flat",'IGM Paste'!R2000)</f>
        <v>Flat</v>
      </c>
      <c r="N1999" s="177">
        <f>'IGM Paste'!AH2000</f>
        <v>0</v>
      </c>
      <c r="O1999" s="403">
        <f>'IGM Paste'!O2000</f>
        <v>0</v>
      </c>
      <c r="P1999">
        <f>'IGM Paste'!BC2000</f>
        <v>0</v>
      </c>
    </row>
    <row r="2000" spans="1:16" x14ac:dyDescent="0.3">
      <c r="A2000" s="334">
        <f>'IGM Paste'!A2001</f>
        <v>0</v>
      </c>
      <c r="B2000">
        <f>'IGM Paste'!Y2001</f>
        <v>0</v>
      </c>
      <c r="C2000">
        <f>'IGM Paste'!C2001</f>
        <v>0</v>
      </c>
      <c r="D2000" s="4">
        <f>'IGM Paste'!D2001</f>
        <v>0</v>
      </c>
      <c r="E2000">
        <f>'IGM Paste'!E2001</f>
        <v>0</v>
      </c>
      <c r="F2000">
        <f>'IGM Paste'!AL2001</f>
        <v>0</v>
      </c>
      <c r="G2000" s="763">
        <f>'IGM Paste'!AB2001</f>
        <v>0</v>
      </c>
      <c r="H2000" s="5">
        <f>'IGM Paste'!F2001</f>
        <v>0</v>
      </c>
      <c r="I2000" t="str">
        <f>IF('IGM Paste'!H2001=0,"-",'IGM Paste'!H2001)</f>
        <v>-</v>
      </c>
      <c r="J2000" t="str">
        <f>IF('IGM Paste'!I2001=0,"-",'IGM Paste'!I2001)</f>
        <v>-</v>
      </c>
      <c r="K2000" t="str">
        <f>IF('IGM Paste'!J2001=0,"-",'IGM Paste'!J2001)</f>
        <v>-</v>
      </c>
      <c r="L2000">
        <f>'IGM Paste'!K2001</f>
        <v>0</v>
      </c>
      <c r="M2000" s="20" t="str">
        <f>IF('IGM Paste'!R2001=0,"Flat",'IGM Paste'!R2001)</f>
        <v>Flat</v>
      </c>
      <c r="N2000" s="177">
        <f>'IGM Paste'!AH2001</f>
        <v>0</v>
      </c>
      <c r="O2000" s="403">
        <f>'IGM Paste'!O2001</f>
        <v>0</v>
      </c>
      <c r="P2000">
        <f>'IGM Paste'!BC2001</f>
        <v>0</v>
      </c>
    </row>
    <row r="2001" spans="1:16" x14ac:dyDescent="0.3">
      <c r="A2001" s="334">
        <f>'IGM Paste'!A2002</f>
        <v>0</v>
      </c>
      <c r="B2001">
        <f>'IGM Paste'!Y2002</f>
        <v>0</v>
      </c>
      <c r="C2001">
        <f>'IGM Paste'!C2002</f>
        <v>0</v>
      </c>
      <c r="D2001" s="4">
        <f>'IGM Paste'!D2002</f>
        <v>0</v>
      </c>
      <c r="E2001">
        <f>'IGM Paste'!E2002</f>
        <v>0</v>
      </c>
      <c r="F2001">
        <f>'IGM Paste'!AL2002</f>
        <v>0</v>
      </c>
      <c r="G2001" s="763">
        <f>'IGM Paste'!AB2002</f>
        <v>0</v>
      </c>
      <c r="H2001" s="5">
        <f>'IGM Paste'!F2002</f>
        <v>0</v>
      </c>
      <c r="I2001" t="str">
        <f>IF('IGM Paste'!H2002=0,"-",'IGM Paste'!H2002)</f>
        <v>-</v>
      </c>
      <c r="J2001" t="str">
        <f>IF('IGM Paste'!I2002=0,"-",'IGM Paste'!I2002)</f>
        <v>-</v>
      </c>
      <c r="K2001" t="str">
        <f>IF('IGM Paste'!J2002=0,"-",'IGM Paste'!J2002)</f>
        <v>-</v>
      </c>
      <c r="L2001">
        <f>'IGM Paste'!K2002</f>
        <v>0</v>
      </c>
      <c r="M2001" s="20" t="str">
        <f>IF('IGM Paste'!R2002=0,"Flat",'IGM Paste'!R2002)</f>
        <v>Flat</v>
      </c>
      <c r="N2001" s="177">
        <f>'IGM Paste'!AH2002</f>
        <v>0</v>
      </c>
      <c r="O2001" s="403">
        <f>'IGM Paste'!O2002</f>
        <v>0</v>
      </c>
      <c r="P2001">
        <f>'IGM Paste'!BC2002</f>
        <v>0</v>
      </c>
    </row>
    <row r="2002" spans="1:16" x14ac:dyDescent="0.3">
      <c r="A2002" s="334">
        <f>'IGM Paste'!A2003</f>
        <v>0</v>
      </c>
      <c r="B2002">
        <f>'IGM Paste'!Y2003</f>
        <v>0</v>
      </c>
      <c r="C2002">
        <f>'IGM Paste'!C2003</f>
        <v>0</v>
      </c>
      <c r="D2002" s="4">
        <f>'IGM Paste'!D2003</f>
        <v>0</v>
      </c>
      <c r="E2002">
        <f>'IGM Paste'!E2003</f>
        <v>0</v>
      </c>
      <c r="F2002">
        <f>'IGM Paste'!AL2003</f>
        <v>0</v>
      </c>
      <c r="G2002" s="763">
        <f>'IGM Paste'!AB2003</f>
        <v>0</v>
      </c>
      <c r="H2002" s="5">
        <f>'IGM Paste'!F2003</f>
        <v>0</v>
      </c>
      <c r="I2002" t="str">
        <f>IF('IGM Paste'!H2003=0,"-",'IGM Paste'!H2003)</f>
        <v>-</v>
      </c>
      <c r="J2002" t="str">
        <f>IF('IGM Paste'!I2003=0,"-",'IGM Paste'!I2003)</f>
        <v>-</v>
      </c>
      <c r="K2002" t="str">
        <f>IF('IGM Paste'!J2003=0,"-",'IGM Paste'!J2003)</f>
        <v>-</v>
      </c>
      <c r="L2002">
        <f>'IGM Paste'!K2003</f>
        <v>0</v>
      </c>
      <c r="M2002" s="20" t="str">
        <f>IF('IGM Paste'!R2003=0,"Flat",'IGM Paste'!R2003)</f>
        <v>Flat</v>
      </c>
      <c r="N2002" s="177">
        <f>'IGM Paste'!AH2003</f>
        <v>0</v>
      </c>
      <c r="O2002" s="403">
        <f>'IGM Paste'!O2003</f>
        <v>0</v>
      </c>
      <c r="P2002">
        <f>'IGM Paste'!BC2003</f>
        <v>0</v>
      </c>
    </row>
    <row r="2003" spans="1:16" x14ac:dyDescent="0.3">
      <c r="A2003" s="334">
        <f>'IGM Paste'!A2004</f>
        <v>0</v>
      </c>
      <c r="B2003">
        <f>'IGM Paste'!Y2004</f>
        <v>0</v>
      </c>
      <c r="C2003">
        <f>'IGM Paste'!C2004</f>
        <v>0</v>
      </c>
      <c r="D2003" s="4">
        <f>'IGM Paste'!D2004</f>
        <v>0</v>
      </c>
      <c r="E2003">
        <f>'IGM Paste'!E2004</f>
        <v>0</v>
      </c>
      <c r="F2003">
        <f>'IGM Paste'!AL2004</f>
        <v>0</v>
      </c>
      <c r="G2003" s="763">
        <f>'IGM Paste'!AB2004</f>
        <v>0</v>
      </c>
      <c r="H2003" s="5">
        <f>'IGM Paste'!F2004</f>
        <v>0</v>
      </c>
      <c r="I2003" t="str">
        <f>IF('IGM Paste'!H2004=0,"-",'IGM Paste'!H2004)</f>
        <v>-</v>
      </c>
      <c r="J2003" t="str">
        <f>IF('IGM Paste'!I2004=0,"-",'IGM Paste'!I2004)</f>
        <v>-</v>
      </c>
      <c r="K2003" t="str">
        <f>IF('IGM Paste'!J2004=0,"-",'IGM Paste'!J2004)</f>
        <v>-</v>
      </c>
      <c r="L2003">
        <f>'IGM Paste'!K2004</f>
        <v>0</v>
      </c>
      <c r="M2003" s="20" t="str">
        <f>IF('IGM Paste'!R2004=0,"Flat",'IGM Paste'!R2004)</f>
        <v>Flat</v>
      </c>
      <c r="N2003" s="177">
        <f>'IGM Paste'!AH2004</f>
        <v>0</v>
      </c>
      <c r="O2003" s="403">
        <f>'IGM Paste'!O2004</f>
        <v>0</v>
      </c>
      <c r="P2003">
        <f>'IGM Paste'!BC2004</f>
        <v>0</v>
      </c>
    </row>
    <row r="2004" spans="1:16" x14ac:dyDescent="0.3">
      <c r="A2004" s="334">
        <f>'IGM Paste'!A2005</f>
        <v>0</v>
      </c>
      <c r="B2004">
        <f>'IGM Paste'!Y2005</f>
        <v>0</v>
      </c>
      <c r="C2004">
        <f>'IGM Paste'!C2005</f>
        <v>0</v>
      </c>
      <c r="D2004" s="4">
        <f>'IGM Paste'!D2005</f>
        <v>0</v>
      </c>
      <c r="E2004">
        <f>'IGM Paste'!E2005</f>
        <v>0</v>
      </c>
      <c r="F2004">
        <f>'IGM Paste'!AL2005</f>
        <v>0</v>
      </c>
      <c r="G2004" s="763">
        <f>'IGM Paste'!AB2005</f>
        <v>0</v>
      </c>
      <c r="H2004" s="5">
        <f>'IGM Paste'!F2005</f>
        <v>0</v>
      </c>
      <c r="I2004" t="str">
        <f>IF('IGM Paste'!H2005=0,"-",'IGM Paste'!H2005)</f>
        <v>-</v>
      </c>
      <c r="J2004" t="str">
        <f>IF('IGM Paste'!I2005=0,"-",'IGM Paste'!I2005)</f>
        <v>-</v>
      </c>
      <c r="K2004" t="str">
        <f>IF('IGM Paste'!J2005=0,"-",'IGM Paste'!J2005)</f>
        <v>-</v>
      </c>
      <c r="L2004">
        <f>'IGM Paste'!K2005</f>
        <v>0</v>
      </c>
      <c r="M2004" s="20" t="str">
        <f>IF('IGM Paste'!R2005=0,"Flat",'IGM Paste'!R2005)</f>
        <v>Flat</v>
      </c>
      <c r="N2004" s="177">
        <f>'IGM Paste'!AH2005</f>
        <v>0</v>
      </c>
      <c r="O2004" s="403">
        <f>'IGM Paste'!O2005</f>
        <v>0</v>
      </c>
      <c r="P2004">
        <f>'IGM Paste'!BC2005</f>
        <v>0</v>
      </c>
    </row>
    <row r="2005" spans="1:16" x14ac:dyDescent="0.3">
      <c r="A2005" s="334">
        <f>'IGM Paste'!A2006</f>
        <v>0</v>
      </c>
      <c r="B2005">
        <f>'IGM Paste'!Y2006</f>
        <v>0</v>
      </c>
      <c r="C2005">
        <f>'IGM Paste'!C2006</f>
        <v>0</v>
      </c>
      <c r="D2005" s="4">
        <f>'IGM Paste'!D2006</f>
        <v>0</v>
      </c>
      <c r="E2005">
        <f>'IGM Paste'!E2006</f>
        <v>0</v>
      </c>
      <c r="F2005">
        <f>'IGM Paste'!AL2006</f>
        <v>0</v>
      </c>
      <c r="G2005" s="763">
        <f>'IGM Paste'!AB2006</f>
        <v>0</v>
      </c>
      <c r="H2005" s="5">
        <f>'IGM Paste'!F2006</f>
        <v>0</v>
      </c>
      <c r="I2005" t="str">
        <f>IF('IGM Paste'!H2006=0,"-",'IGM Paste'!H2006)</f>
        <v>-</v>
      </c>
      <c r="J2005" t="str">
        <f>IF('IGM Paste'!I2006=0,"-",'IGM Paste'!I2006)</f>
        <v>-</v>
      </c>
      <c r="K2005" t="str">
        <f>IF('IGM Paste'!J2006=0,"-",'IGM Paste'!J2006)</f>
        <v>-</v>
      </c>
      <c r="L2005">
        <f>'IGM Paste'!K2006</f>
        <v>0</v>
      </c>
      <c r="M2005" s="20" t="str">
        <f>IF('IGM Paste'!R2006=0,"Flat",'IGM Paste'!R2006)</f>
        <v>Flat</v>
      </c>
      <c r="N2005" s="177">
        <f>'IGM Paste'!AH2006</f>
        <v>0</v>
      </c>
      <c r="O2005" s="403">
        <f>'IGM Paste'!O2006</f>
        <v>0</v>
      </c>
      <c r="P2005">
        <f>'IGM Paste'!BC2006</f>
        <v>0</v>
      </c>
    </row>
    <row r="2006" spans="1:16" x14ac:dyDescent="0.3">
      <c r="A2006" s="334">
        <f>'IGM Paste'!A2007</f>
        <v>0</v>
      </c>
      <c r="B2006">
        <f>'IGM Paste'!Y2007</f>
        <v>0</v>
      </c>
      <c r="C2006">
        <f>'IGM Paste'!C2007</f>
        <v>0</v>
      </c>
      <c r="D2006" s="4">
        <f>'IGM Paste'!D2007</f>
        <v>0</v>
      </c>
      <c r="E2006">
        <f>'IGM Paste'!E2007</f>
        <v>0</v>
      </c>
      <c r="F2006">
        <f>'IGM Paste'!AL2007</f>
        <v>0</v>
      </c>
      <c r="G2006" s="763">
        <f>'IGM Paste'!AB2007</f>
        <v>0</v>
      </c>
      <c r="H2006" s="5">
        <f>'IGM Paste'!F2007</f>
        <v>0</v>
      </c>
      <c r="I2006" t="str">
        <f>IF('IGM Paste'!H2007=0,"-",'IGM Paste'!H2007)</f>
        <v>-</v>
      </c>
      <c r="J2006" t="str">
        <f>IF('IGM Paste'!I2007=0,"-",'IGM Paste'!I2007)</f>
        <v>-</v>
      </c>
      <c r="K2006" t="str">
        <f>IF('IGM Paste'!J2007=0,"-",'IGM Paste'!J2007)</f>
        <v>-</v>
      </c>
      <c r="L2006">
        <f>'IGM Paste'!K2007</f>
        <v>0</v>
      </c>
      <c r="M2006" s="20" t="str">
        <f>IF('IGM Paste'!R2007=0,"Flat",'IGM Paste'!R2007)</f>
        <v>Flat</v>
      </c>
      <c r="N2006" s="177">
        <f>'IGM Paste'!AH2007</f>
        <v>0</v>
      </c>
      <c r="O2006" s="403">
        <f>'IGM Paste'!O2007</f>
        <v>0</v>
      </c>
      <c r="P2006">
        <f>'IGM Paste'!BC2007</f>
        <v>0</v>
      </c>
    </row>
    <row r="2007" spans="1:16" x14ac:dyDescent="0.3">
      <c r="A2007" s="334">
        <f>'IGM Paste'!A2008</f>
        <v>0</v>
      </c>
      <c r="B2007">
        <f>'IGM Paste'!Y2008</f>
        <v>0</v>
      </c>
      <c r="C2007">
        <f>'IGM Paste'!C2008</f>
        <v>0</v>
      </c>
      <c r="D2007" s="4">
        <f>'IGM Paste'!D2008</f>
        <v>0</v>
      </c>
      <c r="E2007">
        <f>'IGM Paste'!E2008</f>
        <v>0</v>
      </c>
      <c r="F2007">
        <f>'IGM Paste'!AL2008</f>
        <v>0</v>
      </c>
      <c r="G2007" s="763">
        <f>'IGM Paste'!AB2008</f>
        <v>0</v>
      </c>
      <c r="H2007" s="5">
        <f>'IGM Paste'!F2008</f>
        <v>0</v>
      </c>
      <c r="I2007" t="str">
        <f>IF('IGM Paste'!H2008=0,"-",'IGM Paste'!H2008)</f>
        <v>-</v>
      </c>
      <c r="J2007" t="str">
        <f>IF('IGM Paste'!I2008=0,"-",'IGM Paste'!I2008)</f>
        <v>-</v>
      </c>
      <c r="K2007" t="str">
        <f>IF('IGM Paste'!J2008=0,"-",'IGM Paste'!J2008)</f>
        <v>-</v>
      </c>
      <c r="L2007">
        <f>'IGM Paste'!K2008</f>
        <v>0</v>
      </c>
      <c r="M2007" s="20" t="str">
        <f>IF('IGM Paste'!R2008=0,"Flat",'IGM Paste'!R2008)</f>
        <v>Flat</v>
      </c>
      <c r="N2007" s="177">
        <f>'IGM Paste'!AH2008</f>
        <v>0</v>
      </c>
      <c r="O2007" s="403">
        <f>'IGM Paste'!O2008</f>
        <v>0</v>
      </c>
      <c r="P2007">
        <f>'IGM Paste'!BC2008</f>
        <v>0</v>
      </c>
    </row>
    <row r="2008" spans="1:16" x14ac:dyDescent="0.3">
      <c r="A2008" s="334">
        <f>'IGM Paste'!A2009</f>
        <v>0</v>
      </c>
      <c r="B2008">
        <f>'IGM Paste'!Y2009</f>
        <v>0</v>
      </c>
      <c r="C2008">
        <f>'IGM Paste'!C2009</f>
        <v>0</v>
      </c>
      <c r="D2008" s="4">
        <f>'IGM Paste'!D2009</f>
        <v>0</v>
      </c>
      <c r="E2008">
        <f>'IGM Paste'!E2009</f>
        <v>0</v>
      </c>
      <c r="F2008">
        <f>'IGM Paste'!AL2009</f>
        <v>0</v>
      </c>
      <c r="G2008" s="763">
        <f>'IGM Paste'!AB2009</f>
        <v>0</v>
      </c>
      <c r="H2008" s="5">
        <f>'IGM Paste'!F2009</f>
        <v>0</v>
      </c>
      <c r="I2008" t="str">
        <f>IF('IGM Paste'!H2009=0,"-",'IGM Paste'!H2009)</f>
        <v>-</v>
      </c>
      <c r="J2008" t="str">
        <f>IF('IGM Paste'!I2009=0,"-",'IGM Paste'!I2009)</f>
        <v>-</v>
      </c>
      <c r="K2008" t="str">
        <f>IF('IGM Paste'!J2009=0,"-",'IGM Paste'!J2009)</f>
        <v>-</v>
      </c>
      <c r="L2008">
        <f>'IGM Paste'!K2009</f>
        <v>0</v>
      </c>
      <c r="M2008" s="20" t="str">
        <f>IF('IGM Paste'!R2009=0,"Flat",'IGM Paste'!R2009)</f>
        <v>Flat</v>
      </c>
      <c r="N2008" s="177">
        <f>'IGM Paste'!AH2009</f>
        <v>0</v>
      </c>
      <c r="O2008" s="403">
        <f>'IGM Paste'!O2009</f>
        <v>0</v>
      </c>
      <c r="P2008">
        <f>'IGM Paste'!BC2009</f>
        <v>0</v>
      </c>
    </row>
    <row r="2009" spans="1:16" x14ac:dyDescent="0.3">
      <c r="A2009" s="334">
        <f>'IGM Paste'!A2010</f>
        <v>0</v>
      </c>
      <c r="B2009">
        <f>'IGM Paste'!Y2010</f>
        <v>0</v>
      </c>
      <c r="C2009">
        <f>'IGM Paste'!C2010</f>
        <v>0</v>
      </c>
      <c r="D2009" s="4">
        <f>'IGM Paste'!D2010</f>
        <v>0</v>
      </c>
      <c r="E2009">
        <f>'IGM Paste'!E2010</f>
        <v>0</v>
      </c>
      <c r="F2009">
        <f>'IGM Paste'!AL2010</f>
        <v>0</v>
      </c>
      <c r="G2009" s="763">
        <f>'IGM Paste'!AB2010</f>
        <v>0</v>
      </c>
      <c r="H2009" s="5">
        <f>'IGM Paste'!F2010</f>
        <v>0</v>
      </c>
      <c r="I2009" t="str">
        <f>IF('IGM Paste'!H2010=0,"-",'IGM Paste'!H2010)</f>
        <v>-</v>
      </c>
      <c r="J2009" t="str">
        <f>IF('IGM Paste'!I2010=0,"-",'IGM Paste'!I2010)</f>
        <v>-</v>
      </c>
      <c r="K2009" t="str">
        <f>IF('IGM Paste'!J2010=0,"-",'IGM Paste'!J2010)</f>
        <v>-</v>
      </c>
      <c r="L2009">
        <f>'IGM Paste'!K2010</f>
        <v>0</v>
      </c>
      <c r="M2009" s="20" t="str">
        <f>IF('IGM Paste'!R2010=0,"Flat",'IGM Paste'!R2010)</f>
        <v>Flat</v>
      </c>
      <c r="N2009" s="177">
        <f>'IGM Paste'!AH2010</f>
        <v>0</v>
      </c>
      <c r="O2009" s="403">
        <f>'IGM Paste'!O2010</f>
        <v>0</v>
      </c>
      <c r="P2009">
        <f>'IGM Paste'!BC2010</f>
        <v>0</v>
      </c>
    </row>
    <row r="2010" spans="1:16" x14ac:dyDescent="0.3">
      <c r="A2010" s="334">
        <f>'IGM Paste'!A2011</f>
        <v>0</v>
      </c>
      <c r="B2010">
        <f>'IGM Paste'!Y2011</f>
        <v>0</v>
      </c>
      <c r="C2010">
        <f>'IGM Paste'!C2011</f>
        <v>0</v>
      </c>
      <c r="D2010" s="4">
        <f>'IGM Paste'!D2011</f>
        <v>0</v>
      </c>
      <c r="E2010">
        <f>'IGM Paste'!E2011</f>
        <v>0</v>
      </c>
      <c r="F2010">
        <f>'IGM Paste'!AL2011</f>
        <v>0</v>
      </c>
      <c r="G2010" s="763">
        <f>'IGM Paste'!AB2011</f>
        <v>0</v>
      </c>
      <c r="H2010" s="5">
        <f>'IGM Paste'!F2011</f>
        <v>0</v>
      </c>
      <c r="I2010" t="str">
        <f>IF('IGM Paste'!H2011=0,"-",'IGM Paste'!H2011)</f>
        <v>-</v>
      </c>
      <c r="J2010" t="str">
        <f>IF('IGM Paste'!I2011=0,"-",'IGM Paste'!I2011)</f>
        <v>-</v>
      </c>
      <c r="K2010" t="str">
        <f>IF('IGM Paste'!J2011=0,"-",'IGM Paste'!J2011)</f>
        <v>-</v>
      </c>
      <c r="L2010">
        <f>'IGM Paste'!K2011</f>
        <v>0</v>
      </c>
      <c r="M2010" s="20" t="str">
        <f>IF('IGM Paste'!R2011=0,"Flat",'IGM Paste'!R2011)</f>
        <v>Flat</v>
      </c>
      <c r="N2010" s="177">
        <f>'IGM Paste'!AH2011</f>
        <v>0</v>
      </c>
      <c r="O2010" s="403">
        <f>'IGM Paste'!O2011</f>
        <v>0</v>
      </c>
      <c r="P2010">
        <f>'IGM Paste'!BC2011</f>
        <v>0</v>
      </c>
    </row>
    <row r="2011" spans="1:16" x14ac:dyDescent="0.3">
      <c r="A2011" s="334">
        <f>'IGM Paste'!A2012</f>
        <v>0</v>
      </c>
      <c r="B2011">
        <f>'IGM Paste'!Y2012</f>
        <v>0</v>
      </c>
      <c r="C2011">
        <f>'IGM Paste'!C2012</f>
        <v>0</v>
      </c>
      <c r="D2011" s="4">
        <f>'IGM Paste'!D2012</f>
        <v>0</v>
      </c>
      <c r="E2011">
        <f>'IGM Paste'!E2012</f>
        <v>0</v>
      </c>
      <c r="F2011">
        <f>'IGM Paste'!AL2012</f>
        <v>0</v>
      </c>
      <c r="G2011" s="763">
        <f>'IGM Paste'!AB2012</f>
        <v>0</v>
      </c>
      <c r="H2011" s="5">
        <f>'IGM Paste'!F2012</f>
        <v>0</v>
      </c>
      <c r="I2011" t="str">
        <f>IF('IGM Paste'!H2012=0,"-",'IGM Paste'!H2012)</f>
        <v>-</v>
      </c>
      <c r="J2011" t="str">
        <f>IF('IGM Paste'!I2012=0,"-",'IGM Paste'!I2012)</f>
        <v>-</v>
      </c>
      <c r="K2011" t="str">
        <f>IF('IGM Paste'!J2012=0,"-",'IGM Paste'!J2012)</f>
        <v>-</v>
      </c>
      <c r="L2011">
        <f>'IGM Paste'!K2012</f>
        <v>0</v>
      </c>
      <c r="M2011" s="20" t="str">
        <f>IF('IGM Paste'!R2012=0,"Flat",'IGM Paste'!R2012)</f>
        <v>Flat</v>
      </c>
      <c r="N2011" s="177">
        <f>'IGM Paste'!AH2012</f>
        <v>0</v>
      </c>
      <c r="O2011" s="403">
        <f>'IGM Paste'!O2012</f>
        <v>0</v>
      </c>
      <c r="P2011">
        <f>'IGM Paste'!BC2012</f>
        <v>0</v>
      </c>
    </row>
    <row r="2012" spans="1:16" x14ac:dyDescent="0.3">
      <c r="A2012" s="334">
        <f>'IGM Paste'!A2013</f>
        <v>0</v>
      </c>
      <c r="B2012">
        <f>'IGM Paste'!Y2013</f>
        <v>0</v>
      </c>
      <c r="C2012">
        <f>'IGM Paste'!C2013</f>
        <v>0</v>
      </c>
      <c r="D2012" s="4">
        <f>'IGM Paste'!D2013</f>
        <v>0</v>
      </c>
      <c r="E2012">
        <f>'IGM Paste'!E2013</f>
        <v>0</v>
      </c>
      <c r="F2012">
        <f>'IGM Paste'!AL2013</f>
        <v>0</v>
      </c>
      <c r="G2012" s="763">
        <f>'IGM Paste'!AB2013</f>
        <v>0</v>
      </c>
      <c r="H2012" s="5">
        <f>'IGM Paste'!F2013</f>
        <v>0</v>
      </c>
      <c r="I2012" t="str">
        <f>IF('IGM Paste'!H2013=0,"-",'IGM Paste'!H2013)</f>
        <v>-</v>
      </c>
      <c r="J2012" t="str">
        <f>IF('IGM Paste'!I2013=0,"-",'IGM Paste'!I2013)</f>
        <v>-</v>
      </c>
      <c r="K2012" t="str">
        <f>IF('IGM Paste'!J2013=0,"-",'IGM Paste'!J2013)</f>
        <v>-</v>
      </c>
      <c r="L2012">
        <f>'IGM Paste'!K2013</f>
        <v>0</v>
      </c>
      <c r="M2012" s="20" t="str">
        <f>IF('IGM Paste'!R2013=0,"Flat",'IGM Paste'!R2013)</f>
        <v>Flat</v>
      </c>
      <c r="N2012" s="177">
        <f>'IGM Paste'!AH2013</f>
        <v>0</v>
      </c>
      <c r="O2012" s="403">
        <f>'IGM Paste'!O2013</f>
        <v>0</v>
      </c>
      <c r="P2012">
        <f>'IGM Paste'!BC2013</f>
        <v>0</v>
      </c>
    </row>
    <row r="2013" spans="1:16" x14ac:dyDescent="0.3">
      <c r="A2013" s="334">
        <f>'IGM Paste'!A2014</f>
        <v>0</v>
      </c>
      <c r="B2013">
        <f>'IGM Paste'!Y2014</f>
        <v>0</v>
      </c>
      <c r="C2013">
        <f>'IGM Paste'!C2014</f>
        <v>0</v>
      </c>
      <c r="D2013" s="4">
        <f>'IGM Paste'!D2014</f>
        <v>0</v>
      </c>
      <c r="E2013">
        <f>'IGM Paste'!E2014</f>
        <v>0</v>
      </c>
      <c r="F2013">
        <f>'IGM Paste'!AL2014</f>
        <v>0</v>
      </c>
      <c r="G2013" s="763">
        <f>'IGM Paste'!AB2014</f>
        <v>0</v>
      </c>
      <c r="H2013" s="5">
        <f>'IGM Paste'!F2014</f>
        <v>0</v>
      </c>
      <c r="I2013" t="str">
        <f>IF('IGM Paste'!H2014=0,"-",'IGM Paste'!H2014)</f>
        <v>-</v>
      </c>
      <c r="J2013" t="str">
        <f>IF('IGM Paste'!I2014=0,"-",'IGM Paste'!I2014)</f>
        <v>-</v>
      </c>
      <c r="K2013" t="str">
        <f>IF('IGM Paste'!J2014=0,"-",'IGM Paste'!J2014)</f>
        <v>-</v>
      </c>
      <c r="L2013">
        <f>'IGM Paste'!K2014</f>
        <v>0</v>
      </c>
      <c r="M2013" s="20" t="str">
        <f>IF('IGM Paste'!R2014=0,"Flat",'IGM Paste'!R2014)</f>
        <v>Flat</v>
      </c>
      <c r="N2013" s="177">
        <f>'IGM Paste'!AH2014</f>
        <v>0</v>
      </c>
      <c r="O2013" s="403">
        <f>'IGM Paste'!O2014</f>
        <v>0</v>
      </c>
      <c r="P2013">
        <f>'IGM Paste'!BC2014</f>
        <v>0</v>
      </c>
    </row>
    <row r="2014" spans="1:16" x14ac:dyDescent="0.3">
      <c r="A2014" s="334">
        <f>'IGM Paste'!A2015</f>
        <v>0</v>
      </c>
      <c r="B2014">
        <f>'IGM Paste'!Y2015</f>
        <v>0</v>
      </c>
      <c r="C2014">
        <f>'IGM Paste'!C2015</f>
        <v>0</v>
      </c>
      <c r="D2014" s="4">
        <f>'IGM Paste'!D2015</f>
        <v>0</v>
      </c>
      <c r="E2014">
        <f>'IGM Paste'!E2015</f>
        <v>0</v>
      </c>
      <c r="F2014">
        <f>'IGM Paste'!AL2015</f>
        <v>0</v>
      </c>
      <c r="G2014" s="763">
        <f>'IGM Paste'!AB2015</f>
        <v>0</v>
      </c>
      <c r="H2014" s="5">
        <f>'IGM Paste'!F2015</f>
        <v>0</v>
      </c>
      <c r="I2014" t="str">
        <f>IF('IGM Paste'!H2015=0,"-",'IGM Paste'!H2015)</f>
        <v>-</v>
      </c>
      <c r="J2014" t="str">
        <f>IF('IGM Paste'!I2015=0,"-",'IGM Paste'!I2015)</f>
        <v>-</v>
      </c>
      <c r="K2014" t="str">
        <f>IF('IGM Paste'!J2015=0,"-",'IGM Paste'!J2015)</f>
        <v>-</v>
      </c>
      <c r="L2014">
        <f>'IGM Paste'!K2015</f>
        <v>0</v>
      </c>
      <c r="M2014" s="20" t="str">
        <f>IF('IGM Paste'!R2015=0,"Flat",'IGM Paste'!R2015)</f>
        <v>Flat</v>
      </c>
      <c r="N2014" s="177">
        <f>'IGM Paste'!AH2015</f>
        <v>0</v>
      </c>
      <c r="O2014" s="403">
        <f>'IGM Paste'!O2015</f>
        <v>0</v>
      </c>
      <c r="P2014">
        <f>'IGM Paste'!BC2015</f>
        <v>0</v>
      </c>
    </row>
    <row r="2015" spans="1:16" x14ac:dyDescent="0.3">
      <c r="A2015" s="334">
        <f>'IGM Paste'!A2016</f>
        <v>0</v>
      </c>
      <c r="B2015">
        <f>'IGM Paste'!Y2016</f>
        <v>0</v>
      </c>
      <c r="C2015">
        <f>'IGM Paste'!C2016</f>
        <v>0</v>
      </c>
      <c r="D2015" s="4">
        <f>'IGM Paste'!D2016</f>
        <v>0</v>
      </c>
      <c r="E2015">
        <f>'IGM Paste'!E2016</f>
        <v>0</v>
      </c>
      <c r="F2015">
        <f>'IGM Paste'!AL2016</f>
        <v>0</v>
      </c>
      <c r="G2015" s="763">
        <f>'IGM Paste'!AB2016</f>
        <v>0</v>
      </c>
      <c r="H2015" s="5">
        <f>'IGM Paste'!F2016</f>
        <v>0</v>
      </c>
      <c r="I2015" t="str">
        <f>IF('IGM Paste'!H2016=0,"-",'IGM Paste'!H2016)</f>
        <v>-</v>
      </c>
      <c r="J2015" t="str">
        <f>IF('IGM Paste'!I2016=0,"-",'IGM Paste'!I2016)</f>
        <v>-</v>
      </c>
      <c r="K2015" t="str">
        <f>IF('IGM Paste'!J2016=0,"-",'IGM Paste'!J2016)</f>
        <v>-</v>
      </c>
      <c r="L2015">
        <f>'IGM Paste'!K2016</f>
        <v>0</v>
      </c>
      <c r="M2015" s="20" t="str">
        <f>IF('IGM Paste'!R2016=0,"Flat",'IGM Paste'!R2016)</f>
        <v>Flat</v>
      </c>
      <c r="N2015" s="177">
        <f>'IGM Paste'!AH2016</f>
        <v>0</v>
      </c>
      <c r="O2015" s="403">
        <f>'IGM Paste'!O2016</f>
        <v>0</v>
      </c>
      <c r="P2015">
        <f>'IGM Paste'!BC2016</f>
        <v>0</v>
      </c>
    </row>
    <row r="2016" spans="1:16" x14ac:dyDescent="0.3">
      <c r="A2016" s="334">
        <f>'IGM Paste'!A2017</f>
        <v>0</v>
      </c>
      <c r="B2016">
        <f>'IGM Paste'!Y2017</f>
        <v>0</v>
      </c>
      <c r="C2016">
        <f>'IGM Paste'!C2017</f>
        <v>0</v>
      </c>
      <c r="D2016" s="4">
        <f>'IGM Paste'!D2017</f>
        <v>0</v>
      </c>
      <c r="E2016">
        <f>'IGM Paste'!E2017</f>
        <v>0</v>
      </c>
      <c r="F2016">
        <f>'IGM Paste'!AL2017</f>
        <v>0</v>
      </c>
      <c r="G2016" s="763">
        <f>'IGM Paste'!AB2017</f>
        <v>0</v>
      </c>
      <c r="H2016" s="5">
        <f>'IGM Paste'!F2017</f>
        <v>0</v>
      </c>
      <c r="I2016" t="str">
        <f>IF('IGM Paste'!H2017=0,"-",'IGM Paste'!H2017)</f>
        <v>-</v>
      </c>
      <c r="J2016" t="str">
        <f>IF('IGM Paste'!I2017=0,"-",'IGM Paste'!I2017)</f>
        <v>-</v>
      </c>
      <c r="K2016" t="str">
        <f>IF('IGM Paste'!J2017=0,"-",'IGM Paste'!J2017)</f>
        <v>-</v>
      </c>
      <c r="L2016">
        <f>'IGM Paste'!K2017</f>
        <v>0</v>
      </c>
      <c r="M2016" s="20" t="str">
        <f>IF('IGM Paste'!R2017=0,"Flat",'IGM Paste'!R2017)</f>
        <v>Flat</v>
      </c>
      <c r="N2016" s="177">
        <f>'IGM Paste'!AH2017</f>
        <v>0</v>
      </c>
      <c r="O2016" s="403">
        <f>'IGM Paste'!O2017</f>
        <v>0</v>
      </c>
      <c r="P2016">
        <f>'IGM Paste'!BC2017</f>
        <v>0</v>
      </c>
    </row>
    <row r="2017" spans="1:16" x14ac:dyDescent="0.3">
      <c r="A2017" s="334">
        <f>'IGM Paste'!A2018</f>
        <v>0</v>
      </c>
      <c r="B2017">
        <f>'IGM Paste'!Y2018</f>
        <v>0</v>
      </c>
      <c r="C2017">
        <f>'IGM Paste'!C2018</f>
        <v>0</v>
      </c>
      <c r="D2017" s="4">
        <f>'IGM Paste'!D2018</f>
        <v>0</v>
      </c>
      <c r="E2017">
        <f>'IGM Paste'!E2018</f>
        <v>0</v>
      </c>
      <c r="F2017">
        <f>'IGM Paste'!AL2018</f>
        <v>0</v>
      </c>
      <c r="G2017" s="763">
        <f>'IGM Paste'!AB2018</f>
        <v>0</v>
      </c>
      <c r="H2017" s="5">
        <f>'IGM Paste'!F2018</f>
        <v>0</v>
      </c>
      <c r="I2017" t="str">
        <f>IF('IGM Paste'!H2018=0,"-",'IGM Paste'!H2018)</f>
        <v>-</v>
      </c>
      <c r="J2017" t="str">
        <f>IF('IGM Paste'!I2018=0,"-",'IGM Paste'!I2018)</f>
        <v>-</v>
      </c>
      <c r="K2017" t="str">
        <f>IF('IGM Paste'!J2018=0,"-",'IGM Paste'!J2018)</f>
        <v>-</v>
      </c>
      <c r="L2017">
        <f>'IGM Paste'!K2018</f>
        <v>0</v>
      </c>
      <c r="M2017" s="20" t="str">
        <f>IF('IGM Paste'!R2018=0,"Flat",'IGM Paste'!R2018)</f>
        <v>Flat</v>
      </c>
      <c r="N2017" s="177">
        <f>'IGM Paste'!AH2018</f>
        <v>0</v>
      </c>
      <c r="O2017" s="403">
        <f>'IGM Paste'!O2018</f>
        <v>0</v>
      </c>
      <c r="P2017">
        <f>'IGM Paste'!BC2018</f>
        <v>0</v>
      </c>
    </row>
    <row r="2018" spans="1:16" x14ac:dyDescent="0.3">
      <c r="A2018" s="334">
        <f>'IGM Paste'!A2019</f>
        <v>0</v>
      </c>
      <c r="B2018">
        <f>'IGM Paste'!Y2019</f>
        <v>0</v>
      </c>
      <c r="C2018">
        <f>'IGM Paste'!C2019</f>
        <v>0</v>
      </c>
      <c r="D2018" s="4">
        <f>'IGM Paste'!D2019</f>
        <v>0</v>
      </c>
      <c r="E2018">
        <f>'IGM Paste'!E2019</f>
        <v>0</v>
      </c>
      <c r="F2018">
        <f>'IGM Paste'!AL2019</f>
        <v>0</v>
      </c>
      <c r="G2018" s="763">
        <f>'IGM Paste'!AB2019</f>
        <v>0</v>
      </c>
      <c r="H2018" s="5">
        <f>'IGM Paste'!F2019</f>
        <v>0</v>
      </c>
      <c r="I2018" t="str">
        <f>IF('IGM Paste'!H2019=0,"-",'IGM Paste'!H2019)</f>
        <v>-</v>
      </c>
      <c r="J2018" t="str">
        <f>IF('IGM Paste'!I2019=0,"-",'IGM Paste'!I2019)</f>
        <v>-</v>
      </c>
      <c r="K2018" t="str">
        <f>IF('IGM Paste'!J2019=0,"-",'IGM Paste'!J2019)</f>
        <v>-</v>
      </c>
      <c r="L2018">
        <f>'IGM Paste'!K2019</f>
        <v>0</v>
      </c>
      <c r="M2018" s="20" t="str">
        <f>IF('IGM Paste'!R2019=0,"Flat",'IGM Paste'!R2019)</f>
        <v>Flat</v>
      </c>
      <c r="N2018" s="177">
        <f>'IGM Paste'!AH2019</f>
        <v>0</v>
      </c>
      <c r="O2018" s="403">
        <f>'IGM Paste'!O2019</f>
        <v>0</v>
      </c>
      <c r="P2018">
        <f>'IGM Paste'!BC2019</f>
        <v>0</v>
      </c>
    </row>
    <row r="2019" spans="1:16" x14ac:dyDescent="0.3">
      <c r="A2019" s="334">
        <f>'IGM Paste'!A2020</f>
        <v>0</v>
      </c>
      <c r="B2019">
        <f>'IGM Paste'!Y2020</f>
        <v>0</v>
      </c>
      <c r="C2019">
        <f>'IGM Paste'!C2020</f>
        <v>0</v>
      </c>
      <c r="D2019" s="4">
        <f>'IGM Paste'!D2020</f>
        <v>0</v>
      </c>
      <c r="E2019">
        <f>'IGM Paste'!E2020</f>
        <v>0</v>
      </c>
      <c r="F2019">
        <f>'IGM Paste'!AL2020</f>
        <v>0</v>
      </c>
      <c r="G2019" s="763">
        <f>'IGM Paste'!AB2020</f>
        <v>0</v>
      </c>
      <c r="H2019" s="5">
        <f>'IGM Paste'!F2020</f>
        <v>0</v>
      </c>
      <c r="I2019" t="str">
        <f>IF('IGM Paste'!H2020=0,"-",'IGM Paste'!H2020)</f>
        <v>-</v>
      </c>
      <c r="J2019" t="str">
        <f>IF('IGM Paste'!I2020=0,"-",'IGM Paste'!I2020)</f>
        <v>-</v>
      </c>
      <c r="K2019" t="str">
        <f>IF('IGM Paste'!J2020=0,"-",'IGM Paste'!J2020)</f>
        <v>-</v>
      </c>
      <c r="L2019">
        <f>'IGM Paste'!K2020</f>
        <v>0</v>
      </c>
      <c r="M2019" s="20" t="str">
        <f>IF('IGM Paste'!R2020=0,"Flat",'IGM Paste'!R2020)</f>
        <v>Flat</v>
      </c>
      <c r="N2019" s="177">
        <f>'IGM Paste'!AH2020</f>
        <v>0</v>
      </c>
      <c r="O2019" s="403">
        <f>'IGM Paste'!O2020</f>
        <v>0</v>
      </c>
      <c r="P2019">
        <f>'IGM Paste'!BC2020</f>
        <v>0</v>
      </c>
    </row>
    <row r="2020" spans="1:16" x14ac:dyDescent="0.3">
      <c r="A2020" s="334">
        <f>'IGM Paste'!A2021</f>
        <v>0</v>
      </c>
      <c r="B2020">
        <f>'IGM Paste'!Y2021</f>
        <v>0</v>
      </c>
      <c r="C2020">
        <f>'IGM Paste'!C2021</f>
        <v>0</v>
      </c>
      <c r="D2020" s="4">
        <f>'IGM Paste'!D2021</f>
        <v>0</v>
      </c>
      <c r="E2020">
        <f>'IGM Paste'!E2021</f>
        <v>0</v>
      </c>
      <c r="F2020">
        <f>'IGM Paste'!AL2021</f>
        <v>0</v>
      </c>
      <c r="G2020" s="763">
        <f>'IGM Paste'!AB2021</f>
        <v>0</v>
      </c>
      <c r="H2020" s="5">
        <f>'IGM Paste'!F2021</f>
        <v>0</v>
      </c>
      <c r="I2020" t="str">
        <f>IF('IGM Paste'!H2021=0,"-",'IGM Paste'!H2021)</f>
        <v>-</v>
      </c>
      <c r="J2020" t="str">
        <f>IF('IGM Paste'!I2021=0,"-",'IGM Paste'!I2021)</f>
        <v>-</v>
      </c>
      <c r="K2020" t="str">
        <f>IF('IGM Paste'!J2021=0,"-",'IGM Paste'!J2021)</f>
        <v>-</v>
      </c>
      <c r="L2020">
        <f>'IGM Paste'!K2021</f>
        <v>0</v>
      </c>
      <c r="M2020" s="20" t="str">
        <f>IF('IGM Paste'!R2021=0,"Flat",'IGM Paste'!R2021)</f>
        <v>Flat</v>
      </c>
      <c r="N2020" s="177">
        <f>'IGM Paste'!AH2021</f>
        <v>0</v>
      </c>
      <c r="O2020" s="403">
        <f>'IGM Paste'!O2021</f>
        <v>0</v>
      </c>
      <c r="P2020">
        <f>'IGM Paste'!BC2021</f>
        <v>0</v>
      </c>
    </row>
    <row r="2021" spans="1:16" x14ac:dyDescent="0.3">
      <c r="A2021" s="334">
        <f>'IGM Paste'!A2022</f>
        <v>0</v>
      </c>
      <c r="B2021">
        <f>'IGM Paste'!Y2022</f>
        <v>0</v>
      </c>
      <c r="C2021">
        <f>'IGM Paste'!C2022</f>
        <v>0</v>
      </c>
      <c r="D2021" s="4">
        <f>'IGM Paste'!D2022</f>
        <v>0</v>
      </c>
      <c r="E2021">
        <f>'IGM Paste'!E2022</f>
        <v>0</v>
      </c>
      <c r="F2021">
        <f>'IGM Paste'!AL2022</f>
        <v>0</v>
      </c>
      <c r="G2021" s="763">
        <f>'IGM Paste'!AB2022</f>
        <v>0</v>
      </c>
      <c r="H2021" s="5">
        <f>'IGM Paste'!F2022</f>
        <v>0</v>
      </c>
      <c r="I2021" t="str">
        <f>IF('IGM Paste'!H2022=0,"-",'IGM Paste'!H2022)</f>
        <v>-</v>
      </c>
      <c r="J2021" t="str">
        <f>IF('IGM Paste'!I2022=0,"-",'IGM Paste'!I2022)</f>
        <v>-</v>
      </c>
      <c r="K2021" t="str">
        <f>IF('IGM Paste'!J2022=0,"-",'IGM Paste'!J2022)</f>
        <v>-</v>
      </c>
      <c r="L2021">
        <f>'IGM Paste'!K2022</f>
        <v>0</v>
      </c>
      <c r="M2021" s="20" t="str">
        <f>IF('IGM Paste'!R2022=0,"Flat",'IGM Paste'!R2022)</f>
        <v>Flat</v>
      </c>
      <c r="N2021" s="177">
        <f>'IGM Paste'!AH2022</f>
        <v>0</v>
      </c>
      <c r="O2021" s="403">
        <f>'IGM Paste'!O2022</f>
        <v>0</v>
      </c>
      <c r="P2021">
        <f>'IGM Paste'!BC2022</f>
        <v>0</v>
      </c>
    </row>
    <row r="2022" spans="1:16" x14ac:dyDescent="0.3">
      <c r="A2022" s="334">
        <f>'IGM Paste'!A2023</f>
        <v>0</v>
      </c>
      <c r="B2022">
        <f>'IGM Paste'!Y2023</f>
        <v>0</v>
      </c>
      <c r="C2022">
        <f>'IGM Paste'!C2023</f>
        <v>0</v>
      </c>
      <c r="D2022" s="4">
        <f>'IGM Paste'!D2023</f>
        <v>0</v>
      </c>
      <c r="E2022">
        <f>'IGM Paste'!E2023</f>
        <v>0</v>
      </c>
      <c r="F2022">
        <f>'IGM Paste'!AL2023</f>
        <v>0</v>
      </c>
      <c r="G2022" s="763">
        <f>'IGM Paste'!AB2023</f>
        <v>0</v>
      </c>
      <c r="H2022" s="5">
        <f>'IGM Paste'!F2023</f>
        <v>0</v>
      </c>
      <c r="I2022" t="str">
        <f>IF('IGM Paste'!H2023=0,"-",'IGM Paste'!H2023)</f>
        <v>-</v>
      </c>
      <c r="J2022" t="str">
        <f>IF('IGM Paste'!I2023=0,"-",'IGM Paste'!I2023)</f>
        <v>-</v>
      </c>
      <c r="K2022" t="str">
        <f>IF('IGM Paste'!J2023=0,"-",'IGM Paste'!J2023)</f>
        <v>-</v>
      </c>
      <c r="L2022">
        <f>'IGM Paste'!K2023</f>
        <v>0</v>
      </c>
      <c r="M2022" s="20" t="str">
        <f>IF('IGM Paste'!R2023=0,"Flat",'IGM Paste'!R2023)</f>
        <v>Flat</v>
      </c>
      <c r="N2022" s="177">
        <f>'IGM Paste'!AH2023</f>
        <v>0</v>
      </c>
      <c r="O2022" s="403">
        <f>'IGM Paste'!O2023</f>
        <v>0</v>
      </c>
      <c r="P2022">
        <f>'IGM Paste'!BC2023</f>
        <v>0</v>
      </c>
    </row>
    <row r="2023" spans="1:16" x14ac:dyDescent="0.3">
      <c r="A2023" s="334">
        <f>'IGM Paste'!A2024</f>
        <v>0</v>
      </c>
      <c r="B2023">
        <f>'IGM Paste'!Y2024</f>
        <v>0</v>
      </c>
      <c r="C2023">
        <f>'IGM Paste'!C2024</f>
        <v>0</v>
      </c>
      <c r="D2023" s="4">
        <f>'IGM Paste'!D2024</f>
        <v>0</v>
      </c>
      <c r="E2023">
        <f>'IGM Paste'!E2024</f>
        <v>0</v>
      </c>
      <c r="F2023">
        <f>'IGM Paste'!AL2024</f>
        <v>0</v>
      </c>
      <c r="G2023" s="763">
        <f>'IGM Paste'!AB2024</f>
        <v>0</v>
      </c>
      <c r="H2023" s="5">
        <f>'IGM Paste'!F2024</f>
        <v>0</v>
      </c>
      <c r="I2023" t="str">
        <f>IF('IGM Paste'!H2024=0,"-",'IGM Paste'!H2024)</f>
        <v>-</v>
      </c>
      <c r="J2023" t="str">
        <f>IF('IGM Paste'!I2024=0,"-",'IGM Paste'!I2024)</f>
        <v>-</v>
      </c>
      <c r="K2023" t="str">
        <f>IF('IGM Paste'!J2024=0,"-",'IGM Paste'!J2024)</f>
        <v>-</v>
      </c>
      <c r="L2023">
        <f>'IGM Paste'!K2024</f>
        <v>0</v>
      </c>
      <c r="M2023" s="20" t="str">
        <f>IF('IGM Paste'!R2024=0,"Flat",'IGM Paste'!R2024)</f>
        <v>Flat</v>
      </c>
      <c r="N2023" s="177">
        <f>'IGM Paste'!AH2024</f>
        <v>0</v>
      </c>
      <c r="O2023" s="403">
        <f>'IGM Paste'!O2024</f>
        <v>0</v>
      </c>
      <c r="P2023">
        <f>'IGM Paste'!BC2024</f>
        <v>0</v>
      </c>
    </row>
    <row r="2024" spans="1:16" x14ac:dyDescent="0.3">
      <c r="A2024" s="334">
        <f>'IGM Paste'!A2025</f>
        <v>0</v>
      </c>
      <c r="B2024">
        <f>'IGM Paste'!Y2025</f>
        <v>0</v>
      </c>
      <c r="C2024">
        <f>'IGM Paste'!C2025</f>
        <v>0</v>
      </c>
      <c r="D2024" s="4">
        <f>'IGM Paste'!D2025</f>
        <v>0</v>
      </c>
      <c r="E2024">
        <f>'IGM Paste'!E2025</f>
        <v>0</v>
      </c>
      <c r="F2024">
        <f>'IGM Paste'!AL2025</f>
        <v>0</v>
      </c>
      <c r="G2024" s="763">
        <f>'IGM Paste'!AB2025</f>
        <v>0</v>
      </c>
      <c r="H2024" s="5">
        <f>'IGM Paste'!F2025</f>
        <v>0</v>
      </c>
      <c r="I2024" t="str">
        <f>IF('IGM Paste'!H2025=0,"-",'IGM Paste'!H2025)</f>
        <v>-</v>
      </c>
      <c r="J2024" t="str">
        <f>IF('IGM Paste'!I2025=0,"-",'IGM Paste'!I2025)</f>
        <v>-</v>
      </c>
      <c r="K2024" t="str">
        <f>IF('IGM Paste'!J2025=0,"-",'IGM Paste'!J2025)</f>
        <v>-</v>
      </c>
      <c r="L2024">
        <f>'IGM Paste'!K2025</f>
        <v>0</v>
      </c>
      <c r="M2024" s="20" t="str">
        <f>IF('IGM Paste'!R2025=0,"Flat",'IGM Paste'!R2025)</f>
        <v>Flat</v>
      </c>
      <c r="N2024" s="177">
        <f>'IGM Paste'!AH2025</f>
        <v>0</v>
      </c>
      <c r="O2024" s="403">
        <f>'IGM Paste'!O2025</f>
        <v>0</v>
      </c>
      <c r="P2024">
        <f>'IGM Paste'!BC2025</f>
        <v>0</v>
      </c>
    </row>
    <row r="2025" spans="1:16" x14ac:dyDescent="0.3">
      <c r="A2025" s="334">
        <f>'IGM Paste'!A2026</f>
        <v>0</v>
      </c>
      <c r="B2025">
        <f>'IGM Paste'!Y2026</f>
        <v>0</v>
      </c>
      <c r="C2025">
        <f>'IGM Paste'!C2026</f>
        <v>0</v>
      </c>
      <c r="D2025" s="4">
        <f>'IGM Paste'!D2026</f>
        <v>0</v>
      </c>
      <c r="E2025">
        <f>'IGM Paste'!E2026</f>
        <v>0</v>
      </c>
      <c r="F2025">
        <f>'IGM Paste'!AL2026</f>
        <v>0</v>
      </c>
      <c r="G2025" s="763">
        <f>'IGM Paste'!AB2026</f>
        <v>0</v>
      </c>
      <c r="H2025" s="5">
        <f>'IGM Paste'!F2026</f>
        <v>0</v>
      </c>
      <c r="I2025" t="str">
        <f>IF('IGM Paste'!H2026=0,"-",'IGM Paste'!H2026)</f>
        <v>-</v>
      </c>
      <c r="J2025" t="str">
        <f>IF('IGM Paste'!I2026=0,"-",'IGM Paste'!I2026)</f>
        <v>-</v>
      </c>
      <c r="K2025" t="str">
        <f>IF('IGM Paste'!J2026=0,"-",'IGM Paste'!J2026)</f>
        <v>-</v>
      </c>
      <c r="L2025">
        <f>'IGM Paste'!K2026</f>
        <v>0</v>
      </c>
      <c r="M2025" s="20" t="str">
        <f>IF('IGM Paste'!R2026=0,"Flat",'IGM Paste'!R2026)</f>
        <v>Flat</v>
      </c>
      <c r="N2025" s="177">
        <f>'IGM Paste'!AH2026</f>
        <v>0</v>
      </c>
      <c r="O2025" s="403">
        <f>'IGM Paste'!O2026</f>
        <v>0</v>
      </c>
      <c r="P2025">
        <f>'IGM Paste'!BC2026</f>
        <v>0</v>
      </c>
    </row>
    <row r="2026" spans="1:16" x14ac:dyDescent="0.3">
      <c r="A2026" s="334">
        <f>'IGM Paste'!A2027</f>
        <v>0</v>
      </c>
      <c r="B2026">
        <f>'IGM Paste'!Y2027</f>
        <v>0</v>
      </c>
      <c r="C2026">
        <f>'IGM Paste'!C2027</f>
        <v>0</v>
      </c>
      <c r="D2026" s="4">
        <f>'IGM Paste'!D2027</f>
        <v>0</v>
      </c>
      <c r="E2026">
        <f>'IGM Paste'!E2027</f>
        <v>0</v>
      </c>
      <c r="F2026">
        <f>'IGM Paste'!AL2027</f>
        <v>0</v>
      </c>
      <c r="G2026" s="763">
        <f>'IGM Paste'!AB2027</f>
        <v>0</v>
      </c>
      <c r="H2026" s="5">
        <f>'IGM Paste'!F2027</f>
        <v>0</v>
      </c>
      <c r="I2026" t="str">
        <f>IF('IGM Paste'!H2027=0,"-",'IGM Paste'!H2027)</f>
        <v>-</v>
      </c>
      <c r="J2026" t="str">
        <f>IF('IGM Paste'!I2027=0,"-",'IGM Paste'!I2027)</f>
        <v>-</v>
      </c>
      <c r="K2026" t="str">
        <f>IF('IGM Paste'!J2027=0,"-",'IGM Paste'!J2027)</f>
        <v>-</v>
      </c>
      <c r="L2026">
        <f>'IGM Paste'!K2027</f>
        <v>0</v>
      </c>
      <c r="M2026" s="20" t="str">
        <f>IF('IGM Paste'!R2027=0,"Flat",'IGM Paste'!R2027)</f>
        <v>Flat</v>
      </c>
      <c r="N2026" s="177">
        <f>'IGM Paste'!AH2027</f>
        <v>0</v>
      </c>
      <c r="O2026" s="403">
        <f>'IGM Paste'!O2027</f>
        <v>0</v>
      </c>
      <c r="P2026">
        <f>'IGM Paste'!BC2027</f>
        <v>0</v>
      </c>
    </row>
    <row r="2027" spans="1:16" x14ac:dyDescent="0.3">
      <c r="A2027" s="334">
        <f>'IGM Paste'!A2028</f>
        <v>0</v>
      </c>
      <c r="B2027">
        <f>'IGM Paste'!Y2028</f>
        <v>0</v>
      </c>
      <c r="C2027">
        <f>'IGM Paste'!C2028</f>
        <v>0</v>
      </c>
      <c r="D2027" s="4">
        <f>'IGM Paste'!D2028</f>
        <v>0</v>
      </c>
      <c r="E2027">
        <f>'IGM Paste'!E2028</f>
        <v>0</v>
      </c>
      <c r="F2027">
        <f>'IGM Paste'!AL2028</f>
        <v>0</v>
      </c>
      <c r="G2027" s="763">
        <f>'IGM Paste'!AB2028</f>
        <v>0</v>
      </c>
      <c r="H2027" s="5">
        <f>'IGM Paste'!F2028</f>
        <v>0</v>
      </c>
      <c r="I2027" t="str">
        <f>IF('IGM Paste'!H2028=0,"-",'IGM Paste'!H2028)</f>
        <v>-</v>
      </c>
      <c r="J2027" t="str">
        <f>IF('IGM Paste'!I2028=0,"-",'IGM Paste'!I2028)</f>
        <v>-</v>
      </c>
      <c r="K2027" t="str">
        <f>IF('IGM Paste'!J2028=0,"-",'IGM Paste'!J2028)</f>
        <v>-</v>
      </c>
      <c r="L2027">
        <f>'IGM Paste'!K2028</f>
        <v>0</v>
      </c>
      <c r="M2027" s="20" t="str">
        <f>IF('IGM Paste'!R2028=0,"Flat",'IGM Paste'!R2028)</f>
        <v>Flat</v>
      </c>
      <c r="N2027" s="177">
        <f>'IGM Paste'!AH2028</f>
        <v>0</v>
      </c>
      <c r="O2027" s="403">
        <f>'IGM Paste'!O2028</f>
        <v>0</v>
      </c>
      <c r="P2027">
        <f>'IGM Paste'!BC2028</f>
        <v>0</v>
      </c>
    </row>
    <row r="2028" spans="1:16" x14ac:dyDescent="0.3">
      <c r="A2028" s="334">
        <f>'IGM Paste'!A2029</f>
        <v>0</v>
      </c>
      <c r="B2028">
        <f>'IGM Paste'!Y2029</f>
        <v>0</v>
      </c>
      <c r="C2028">
        <f>'IGM Paste'!C2029</f>
        <v>0</v>
      </c>
      <c r="D2028" s="4">
        <f>'IGM Paste'!D2029</f>
        <v>0</v>
      </c>
      <c r="E2028">
        <f>'IGM Paste'!E2029</f>
        <v>0</v>
      </c>
      <c r="F2028">
        <f>'IGM Paste'!AL2029</f>
        <v>0</v>
      </c>
      <c r="G2028" s="763">
        <f>'IGM Paste'!AB2029</f>
        <v>0</v>
      </c>
      <c r="H2028" s="5">
        <f>'IGM Paste'!F2029</f>
        <v>0</v>
      </c>
      <c r="I2028" t="str">
        <f>IF('IGM Paste'!H2029=0,"-",'IGM Paste'!H2029)</f>
        <v>-</v>
      </c>
      <c r="J2028" t="str">
        <f>IF('IGM Paste'!I2029=0,"-",'IGM Paste'!I2029)</f>
        <v>-</v>
      </c>
      <c r="K2028" t="str">
        <f>IF('IGM Paste'!J2029=0,"-",'IGM Paste'!J2029)</f>
        <v>-</v>
      </c>
      <c r="L2028">
        <f>'IGM Paste'!K2029</f>
        <v>0</v>
      </c>
      <c r="M2028" s="20" t="str">
        <f>IF('IGM Paste'!R2029=0,"Flat",'IGM Paste'!R2029)</f>
        <v>Flat</v>
      </c>
      <c r="N2028" s="177">
        <f>'IGM Paste'!AH2029</f>
        <v>0</v>
      </c>
      <c r="O2028" s="403">
        <f>'IGM Paste'!O2029</f>
        <v>0</v>
      </c>
      <c r="P2028">
        <f>'IGM Paste'!BC2029</f>
        <v>0</v>
      </c>
    </row>
    <row r="2029" spans="1:16" x14ac:dyDescent="0.3">
      <c r="A2029" s="334">
        <f>'IGM Paste'!A2030</f>
        <v>0</v>
      </c>
      <c r="B2029">
        <f>'IGM Paste'!Y2030</f>
        <v>0</v>
      </c>
      <c r="C2029">
        <f>'IGM Paste'!C2030</f>
        <v>0</v>
      </c>
      <c r="D2029" s="4">
        <f>'IGM Paste'!D2030</f>
        <v>0</v>
      </c>
      <c r="E2029">
        <f>'IGM Paste'!E2030</f>
        <v>0</v>
      </c>
      <c r="F2029">
        <f>'IGM Paste'!AL2030</f>
        <v>0</v>
      </c>
      <c r="G2029" s="763">
        <f>'IGM Paste'!AB2030</f>
        <v>0</v>
      </c>
      <c r="H2029" s="5">
        <f>'IGM Paste'!F2030</f>
        <v>0</v>
      </c>
      <c r="I2029" t="str">
        <f>IF('IGM Paste'!H2030=0,"-",'IGM Paste'!H2030)</f>
        <v>-</v>
      </c>
      <c r="J2029" t="str">
        <f>IF('IGM Paste'!I2030=0,"-",'IGM Paste'!I2030)</f>
        <v>-</v>
      </c>
      <c r="K2029" t="str">
        <f>IF('IGM Paste'!J2030=0,"-",'IGM Paste'!J2030)</f>
        <v>-</v>
      </c>
      <c r="L2029">
        <f>'IGM Paste'!K2030</f>
        <v>0</v>
      </c>
      <c r="M2029" s="20" t="str">
        <f>IF('IGM Paste'!R2030=0,"Flat",'IGM Paste'!R2030)</f>
        <v>Flat</v>
      </c>
      <c r="N2029" s="177">
        <f>'IGM Paste'!AH2030</f>
        <v>0</v>
      </c>
      <c r="O2029" s="403">
        <f>'IGM Paste'!O2030</f>
        <v>0</v>
      </c>
      <c r="P2029">
        <f>'IGM Paste'!BC2030</f>
        <v>0</v>
      </c>
    </row>
    <row r="2030" spans="1:16" x14ac:dyDescent="0.3">
      <c r="A2030" s="334">
        <f>'IGM Paste'!A2031</f>
        <v>0</v>
      </c>
      <c r="B2030">
        <f>'IGM Paste'!Y2031</f>
        <v>0</v>
      </c>
      <c r="C2030">
        <f>'IGM Paste'!C2031</f>
        <v>0</v>
      </c>
      <c r="D2030" s="4">
        <f>'IGM Paste'!D2031</f>
        <v>0</v>
      </c>
      <c r="E2030">
        <f>'IGM Paste'!E2031</f>
        <v>0</v>
      </c>
      <c r="F2030">
        <f>'IGM Paste'!AL2031</f>
        <v>0</v>
      </c>
      <c r="G2030" s="763">
        <f>'IGM Paste'!AB2031</f>
        <v>0</v>
      </c>
      <c r="H2030" s="5">
        <f>'IGM Paste'!F2031</f>
        <v>0</v>
      </c>
      <c r="I2030" t="str">
        <f>IF('IGM Paste'!H2031=0,"-",'IGM Paste'!H2031)</f>
        <v>-</v>
      </c>
      <c r="J2030" t="str">
        <f>IF('IGM Paste'!I2031=0,"-",'IGM Paste'!I2031)</f>
        <v>-</v>
      </c>
      <c r="K2030" t="str">
        <f>IF('IGM Paste'!J2031=0,"-",'IGM Paste'!J2031)</f>
        <v>-</v>
      </c>
      <c r="L2030">
        <f>'IGM Paste'!K2031</f>
        <v>0</v>
      </c>
      <c r="M2030" s="20" t="str">
        <f>IF('IGM Paste'!R2031=0,"Flat",'IGM Paste'!R2031)</f>
        <v>Flat</v>
      </c>
      <c r="N2030" s="177">
        <f>'IGM Paste'!AH2031</f>
        <v>0</v>
      </c>
      <c r="O2030" s="403">
        <f>'IGM Paste'!O2031</f>
        <v>0</v>
      </c>
      <c r="P2030">
        <f>'IGM Paste'!BC2031</f>
        <v>0</v>
      </c>
    </row>
    <row r="2031" spans="1:16" x14ac:dyDescent="0.3">
      <c r="A2031" s="334">
        <f>'IGM Paste'!A2032</f>
        <v>0</v>
      </c>
      <c r="B2031">
        <f>'IGM Paste'!Y2032</f>
        <v>0</v>
      </c>
      <c r="C2031">
        <f>'IGM Paste'!C2032</f>
        <v>0</v>
      </c>
      <c r="D2031" s="4">
        <f>'IGM Paste'!D2032</f>
        <v>0</v>
      </c>
      <c r="E2031">
        <f>'IGM Paste'!E2032</f>
        <v>0</v>
      </c>
      <c r="F2031">
        <f>'IGM Paste'!AL2032</f>
        <v>0</v>
      </c>
      <c r="G2031" s="763">
        <f>'IGM Paste'!AB2032</f>
        <v>0</v>
      </c>
      <c r="H2031" s="5">
        <f>'IGM Paste'!F2032</f>
        <v>0</v>
      </c>
      <c r="I2031" t="str">
        <f>IF('IGM Paste'!H2032=0,"-",'IGM Paste'!H2032)</f>
        <v>-</v>
      </c>
      <c r="J2031" t="str">
        <f>IF('IGM Paste'!I2032=0,"-",'IGM Paste'!I2032)</f>
        <v>-</v>
      </c>
      <c r="K2031" t="str">
        <f>IF('IGM Paste'!J2032=0,"-",'IGM Paste'!J2032)</f>
        <v>-</v>
      </c>
      <c r="L2031">
        <f>'IGM Paste'!K2032</f>
        <v>0</v>
      </c>
      <c r="M2031" s="20" t="str">
        <f>IF('IGM Paste'!R2032=0,"Flat",'IGM Paste'!R2032)</f>
        <v>Flat</v>
      </c>
      <c r="N2031" s="177">
        <f>'IGM Paste'!AH2032</f>
        <v>0</v>
      </c>
      <c r="O2031" s="403">
        <f>'IGM Paste'!O2032</f>
        <v>0</v>
      </c>
      <c r="P2031">
        <f>'IGM Paste'!BC2032</f>
        <v>0</v>
      </c>
    </row>
    <row r="2032" spans="1:16" x14ac:dyDescent="0.3">
      <c r="A2032" s="334">
        <f>'IGM Paste'!A2033</f>
        <v>0</v>
      </c>
      <c r="B2032">
        <f>'IGM Paste'!Y2033</f>
        <v>0</v>
      </c>
      <c r="C2032">
        <f>'IGM Paste'!C2033</f>
        <v>0</v>
      </c>
      <c r="D2032" s="4">
        <f>'IGM Paste'!D2033</f>
        <v>0</v>
      </c>
      <c r="E2032">
        <f>'IGM Paste'!E2033</f>
        <v>0</v>
      </c>
      <c r="F2032">
        <f>'IGM Paste'!AL2033</f>
        <v>0</v>
      </c>
      <c r="G2032" s="763">
        <f>'IGM Paste'!AB2033</f>
        <v>0</v>
      </c>
      <c r="H2032" s="5">
        <f>'IGM Paste'!F2033</f>
        <v>0</v>
      </c>
      <c r="I2032" t="str">
        <f>IF('IGM Paste'!H2033=0,"-",'IGM Paste'!H2033)</f>
        <v>-</v>
      </c>
      <c r="J2032" t="str">
        <f>IF('IGM Paste'!I2033=0,"-",'IGM Paste'!I2033)</f>
        <v>-</v>
      </c>
      <c r="K2032" t="str">
        <f>IF('IGM Paste'!J2033=0,"-",'IGM Paste'!J2033)</f>
        <v>-</v>
      </c>
      <c r="L2032">
        <f>'IGM Paste'!K2033</f>
        <v>0</v>
      </c>
      <c r="M2032" s="20" t="str">
        <f>IF('IGM Paste'!R2033=0,"Flat",'IGM Paste'!R2033)</f>
        <v>Flat</v>
      </c>
      <c r="N2032" s="177">
        <f>'IGM Paste'!AH2033</f>
        <v>0</v>
      </c>
      <c r="O2032" s="403">
        <f>'IGM Paste'!O2033</f>
        <v>0</v>
      </c>
      <c r="P2032">
        <f>'IGM Paste'!BC2033</f>
        <v>0</v>
      </c>
    </row>
    <row r="2033" spans="1:16" x14ac:dyDescent="0.3">
      <c r="A2033" s="334">
        <f>'IGM Paste'!A2034</f>
        <v>0</v>
      </c>
      <c r="B2033">
        <f>'IGM Paste'!Y2034</f>
        <v>0</v>
      </c>
      <c r="C2033">
        <f>'IGM Paste'!C2034</f>
        <v>0</v>
      </c>
      <c r="D2033" s="4">
        <f>'IGM Paste'!D2034</f>
        <v>0</v>
      </c>
      <c r="E2033">
        <f>'IGM Paste'!E2034</f>
        <v>0</v>
      </c>
      <c r="F2033">
        <f>'IGM Paste'!AL2034</f>
        <v>0</v>
      </c>
      <c r="G2033" s="763">
        <f>'IGM Paste'!AB2034</f>
        <v>0</v>
      </c>
      <c r="H2033" s="5">
        <f>'IGM Paste'!F2034</f>
        <v>0</v>
      </c>
      <c r="I2033" t="str">
        <f>IF('IGM Paste'!H2034=0,"-",'IGM Paste'!H2034)</f>
        <v>-</v>
      </c>
      <c r="J2033" t="str">
        <f>IF('IGM Paste'!I2034=0,"-",'IGM Paste'!I2034)</f>
        <v>-</v>
      </c>
      <c r="K2033" t="str">
        <f>IF('IGM Paste'!J2034=0,"-",'IGM Paste'!J2034)</f>
        <v>-</v>
      </c>
      <c r="L2033">
        <f>'IGM Paste'!K2034</f>
        <v>0</v>
      </c>
      <c r="M2033" s="20" t="str">
        <f>IF('IGM Paste'!R2034=0,"Flat",'IGM Paste'!R2034)</f>
        <v>Flat</v>
      </c>
      <c r="N2033" s="177">
        <f>'IGM Paste'!AH2034</f>
        <v>0</v>
      </c>
      <c r="O2033" s="403">
        <f>'IGM Paste'!O2034</f>
        <v>0</v>
      </c>
      <c r="P2033">
        <f>'IGM Paste'!BC2034</f>
        <v>0</v>
      </c>
    </row>
    <row r="2034" spans="1:16" x14ac:dyDescent="0.3">
      <c r="A2034" s="334">
        <f>'IGM Paste'!A2035</f>
        <v>0</v>
      </c>
      <c r="B2034">
        <f>'IGM Paste'!Y2035</f>
        <v>0</v>
      </c>
      <c r="C2034">
        <f>'IGM Paste'!C2035</f>
        <v>0</v>
      </c>
      <c r="D2034" s="4">
        <f>'IGM Paste'!D2035</f>
        <v>0</v>
      </c>
      <c r="E2034">
        <f>'IGM Paste'!E2035</f>
        <v>0</v>
      </c>
      <c r="F2034">
        <f>'IGM Paste'!AL2035</f>
        <v>0</v>
      </c>
      <c r="G2034" s="763">
        <f>'IGM Paste'!AB2035</f>
        <v>0</v>
      </c>
      <c r="H2034" s="5">
        <f>'IGM Paste'!F2035</f>
        <v>0</v>
      </c>
      <c r="I2034" t="str">
        <f>IF('IGM Paste'!H2035=0,"-",'IGM Paste'!H2035)</f>
        <v>-</v>
      </c>
      <c r="J2034" t="str">
        <f>IF('IGM Paste'!I2035=0,"-",'IGM Paste'!I2035)</f>
        <v>-</v>
      </c>
      <c r="K2034" t="str">
        <f>IF('IGM Paste'!J2035=0,"-",'IGM Paste'!J2035)</f>
        <v>-</v>
      </c>
      <c r="L2034">
        <f>'IGM Paste'!K2035</f>
        <v>0</v>
      </c>
      <c r="M2034" s="20" t="str">
        <f>IF('IGM Paste'!R2035=0,"Flat",'IGM Paste'!R2035)</f>
        <v>Flat</v>
      </c>
      <c r="N2034" s="177">
        <f>'IGM Paste'!AH2035</f>
        <v>0</v>
      </c>
      <c r="O2034" s="403">
        <f>'IGM Paste'!O2035</f>
        <v>0</v>
      </c>
      <c r="P2034">
        <f>'IGM Paste'!BC2035</f>
        <v>0</v>
      </c>
    </row>
    <row r="2035" spans="1:16" x14ac:dyDescent="0.3">
      <c r="A2035" s="334">
        <f>'IGM Paste'!A2036</f>
        <v>0</v>
      </c>
      <c r="B2035">
        <f>'IGM Paste'!Y2036</f>
        <v>0</v>
      </c>
      <c r="C2035">
        <f>'IGM Paste'!C2036</f>
        <v>0</v>
      </c>
      <c r="D2035" s="4">
        <f>'IGM Paste'!D2036</f>
        <v>0</v>
      </c>
      <c r="E2035">
        <f>'IGM Paste'!E2036</f>
        <v>0</v>
      </c>
      <c r="F2035">
        <f>'IGM Paste'!AL2036</f>
        <v>0</v>
      </c>
      <c r="G2035" s="763">
        <f>'IGM Paste'!AB2036</f>
        <v>0</v>
      </c>
      <c r="H2035" s="5">
        <f>'IGM Paste'!F2036</f>
        <v>0</v>
      </c>
      <c r="I2035" t="str">
        <f>IF('IGM Paste'!H2036=0,"-",'IGM Paste'!H2036)</f>
        <v>-</v>
      </c>
      <c r="J2035" t="str">
        <f>IF('IGM Paste'!I2036=0,"-",'IGM Paste'!I2036)</f>
        <v>-</v>
      </c>
      <c r="K2035" t="str">
        <f>IF('IGM Paste'!J2036=0,"-",'IGM Paste'!J2036)</f>
        <v>-</v>
      </c>
      <c r="L2035">
        <f>'IGM Paste'!K2036</f>
        <v>0</v>
      </c>
      <c r="M2035" s="20" t="str">
        <f>IF('IGM Paste'!R2036=0,"Flat",'IGM Paste'!R2036)</f>
        <v>Flat</v>
      </c>
      <c r="N2035" s="177">
        <f>'IGM Paste'!AH2036</f>
        <v>0</v>
      </c>
      <c r="O2035" s="403">
        <f>'IGM Paste'!O2036</f>
        <v>0</v>
      </c>
      <c r="P2035">
        <f>'IGM Paste'!BC2036</f>
        <v>0</v>
      </c>
    </row>
    <row r="2036" spans="1:16" x14ac:dyDescent="0.3">
      <c r="A2036" s="334">
        <f>'IGM Paste'!A2037</f>
        <v>0</v>
      </c>
      <c r="B2036">
        <f>'IGM Paste'!Y2037</f>
        <v>0</v>
      </c>
      <c r="C2036">
        <f>'IGM Paste'!C2037</f>
        <v>0</v>
      </c>
      <c r="D2036" s="4">
        <f>'IGM Paste'!D2037</f>
        <v>0</v>
      </c>
      <c r="E2036">
        <f>'IGM Paste'!E2037</f>
        <v>0</v>
      </c>
      <c r="F2036">
        <f>'IGM Paste'!AL2037</f>
        <v>0</v>
      </c>
      <c r="G2036" s="763">
        <f>'IGM Paste'!AB2037</f>
        <v>0</v>
      </c>
      <c r="H2036" s="5">
        <f>'IGM Paste'!F2037</f>
        <v>0</v>
      </c>
      <c r="I2036" t="str">
        <f>IF('IGM Paste'!H2037=0,"-",'IGM Paste'!H2037)</f>
        <v>-</v>
      </c>
      <c r="J2036" t="str">
        <f>IF('IGM Paste'!I2037=0,"-",'IGM Paste'!I2037)</f>
        <v>-</v>
      </c>
      <c r="K2036" t="str">
        <f>IF('IGM Paste'!J2037=0,"-",'IGM Paste'!J2037)</f>
        <v>-</v>
      </c>
      <c r="L2036">
        <f>'IGM Paste'!K2037</f>
        <v>0</v>
      </c>
      <c r="M2036" s="20" t="str">
        <f>IF('IGM Paste'!R2037=0,"Flat",'IGM Paste'!R2037)</f>
        <v>Flat</v>
      </c>
      <c r="N2036" s="177">
        <f>'IGM Paste'!AH2037</f>
        <v>0</v>
      </c>
      <c r="O2036" s="403">
        <f>'IGM Paste'!O2037</f>
        <v>0</v>
      </c>
      <c r="P2036">
        <f>'IGM Paste'!BC2037</f>
        <v>0</v>
      </c>
    </row>
    <row r="2037" spans="1:16" x14ac:dyDescent="0.3">
      <c r="A2037" s="334">
        <f>'IGM Paste'!A2038</f>
        <v>0</v>
      </c>
      <c r="B2037">
        <f>'IGM Paste'!Y2038</f>
        <v>0</v>
      </c>
      <c r="C2037">
        <f>'IGM Paste'!C2038</f>
        <v>0</v>
      </c>
      <c r="D2037" s="4">
        <f>'IGM Paste'!D2038</f>
        <v>0</v>
      </c>
      <c r="E2037">
        <f>'IGM Paste'!E2038</f>
        <v>0</v>
      </c>
      <c r="F2037">
        <f>'IGM Paste'!AL2038</f>
        <v>0</v>
      </c>
      <c r="G2037" s="763">
        <f>'IGM Paste'!AB2038</f>
        <v>0</v>
      </c>
      <c r="H2037" s="5">
        <f>'IGM Paste'!F2038</f>
        <v>0</v>
      </c>
      <c r="I2037" t="str">
        <f>IF('IGM Paste'!H2038=0,"-",'IGM Paste'!H2038)</f>
        <v>-</v>
      </c>
      <c r="J2037" t="str">
        <f>IF('IGM Paste'!I2038=0,"-",'IGM Paste'!I2038)</f>
        <v>-</v>
      </c>
      <c r="K2037" t="str">
        <f>IF('IGM Paste'!J2038=0,"-",'IGM Paste'!J2038)</f>
        <v>-</v>
      </c>
      <c r="L2037">
        <f>'IGM Paste'!K2038</f>
        <v>0</v>
      </c>
      <c r="M2037" s="20" t="str">
        <f>IF('IGM Paste'!R2038=0,"Flat",'IGM Paste'!R2038)</f>
        <v>Flat</v>
      </c>
      <c r="N2037" s="177">
        <f>'IGM Paste'!AH2038</f>
        <v>0</v>
      </c>
      <c r="O2037" s="403">
        <f>'IGM Paste'!O2038</f>
        <v>0</v>
      </c>
      <c r="P2037">
        <f>'IGM Paste'!BC2038</f>
        <v>0</v>
      </c>
    </row>
    <row r="2038" spans="1:16" x14ac:dyDescent="0.3">
      <c r="A2038" s="334">
        <f>'IGM Paste'!A2039</f>
        <v>0</v>
      </c>
      <c r="B2038">
        <f>'IGM Paste'!Y2039</f>
        <v>0</v>
      </c>
      <c r="C2038">
        <f>'IGM Paste'!C2039</f>
        <v>0</v>
      </c>
      <c r="D2038" s="4">
        <f>'IGM Paste'!D2039</f>
        <v>0</v>
      </c>
      <c r="E2038">
        <f>'IGM Paste'!E2039</f>
        <v>0</v>
      </c>
      <c r="F2038">
        <f>'IGM Paste'!AL2039</f>
        <v>0</v>
      </c>
      <c r="G2038" s="763">
        <f>'IGM Paste'!AB2039</f>
        <v>0</v>
      </c>
      <c r="H2038" s="5">
        <f>'IGM Paste'!F2039</f>
        <v>0</v>
      </c>
      <c r="I2038" t="str">
        <f>IF('IGM Paste'!H2039=0,"-",'IGM Paste'!H2039)</f>
        <v>-</v>
      </c>
      <c r="J2038" t="str">
        <f>IF('IGM Paste'!I2039=0,"-",'IGM Paste'!I2039)</f>
        <v>-</v>
      </c>
      <c r="K2038" t="str">
        <f>IF('IGM Paste'!J2039=0,"-",'IGM Paste'!J2039)</f>
        <v>-</v>
      </c>
      <c r="L2038">
        <f>'IGM Paste'!K2039</f>
        <v>0</v>
      </c>
      <c r="M2038" s="20" t="str">
        <f>IF('IGM Paste'!R2039=0,"Flat",'IGM Paste'!R2039)</f>
        <v>Flat</v>
      </c>
      <c r="N2038" s="177">
        <f>'IGM Paste'!AH2039</f>
        <v>0</v>
      </c>
      <c r="O2038" s="403">
        <f>'IGM Paste'!O2039</f>
        <v>0</v>
      </c>
      <c r="P2038">
        <f>'IGM Paste'!BC2039</f>
        <v>0</v>
      </c>
    </row>
    <row r="2039" spans="1:16" x14ac:dyDescent="0.3">
      <c r="A2039" s="334">
        <f>'IGM Paste'!A2040</f>
        <v>0</v>
      </c>
      <c r="B2039">
        <f>'IGM Paste'!Y2040</f>
        <v>0</v>
      </c>
      <c r="C2039">
        <f>'IGM Paste'!C2040</f>
        <v>0</v>
      </c>
      <c r="D2039" s="4">
        <f>'IGM Paste'!D2040</f>
        <v>0</v>
      </c>
      <c r="E2039">
        <f>'IGM Paste'!E2040</f>
        <v>0</v>
      </c>
      <c r="F2039">
        <f>'IGM Paste'!AL2040</f>
        <v>0</v>
      </c>
      <c r="G2039" s="763">
        <f>'IGM Paste'!AB2040</f>
        <v>0</v>
      </c>
      <c r="H2039" s="5">
        <f>'IGM Paste'!F2040</f>
        <v>0</v>
      </c>
      <c r="I2039" t="str">
        <f>IF('IGM Paste'!H2040=0,"-",'IGM Paste'!H2040)</f>
        <v>-</v>
      </c>
      <c r="J2039" t="str">
        <f>IF('IGM Paste'!I2040=0,"-",'IGM Paste'!I2040)</f>
        <v>-</v>
      </c>
      <c r="K2039" t="str">
        <f>IF('IGM Paste'!J2040=0,"-",'IGM Paste'!J2040)</f>
        <v>-</v>
      </c>
      <c r="L2039">
        <f>'IGM Paste'!K2040</f>
        <v>0</v>
      </c>
      <c r="M2039" s="20" t="str">
        <f>IF('IGM Paste'!R2040=0,"Flat",'IGM Paste'!R2040)</f>
        <v>Flat</v>
      </c>
      <c r="N2039" s="177">
        <f>'IGM Paste'!AH2040</f>
        <v>0</v>
      </c>
      <c r="O2039" s="403">
        <f>'IGM Paste'!O2040</f>
        <v>0</v>
      </c>
      <c r="P2039">
        <f>'IGM Paste'!BC2040</f>
        <v>0</v>
      </c>
    </row>
    <row r="2040" spans="1:16" x14ac:dyDescent="0.3">
      <c r="A2040" s="334">
        <f>'IGM Paste'!A2041</f>
        <v>0</v>
      </c>
      <c r="B2040">
        <f>'IGM Paste'!Y2041</f>
        <v>0</v>
      </c>
      <c r="C2040">
        <f>'IGM Paste'!C2041</f>
        <v>0</v>
      </c>
      <c r="D2040" s="4">
        <f>'IGM Paste'!D2041</f>
        <v>0</v>
      </c>
      <c r="E2040">
        <f>'IGM Paste'!E2041</f>
        <v>0</v>
      </c>
      <c r="F2040">
        <f>'IGM Paste'!AL2041</f>
        <v>0</v>
      </c>
      <c r="G2040" s="763">
        <f>'IGM Paste'!AB2041</f>
        <v>0</v>
      </c>
      <c r="H2040" s="5">
        <f>'IGM Paste'!F2041</f>
        <v>0</v>
      </c>
      <c r="I2040" t="str">
        <f>IF('IGM Paste'!H2041=0,"-",'IGM Paste'!H2041)</f>
        <v>-</v>
      </c>
      <c r="J2040" t="str">
        <f>IF('IGM Paste'!I2041=0,"-",'IGM Paste'!I2041)</f>
        <v>-</v>
      </c>
      <c r="K2040" t="str">
        <f>IF('IGM Paste'!J2041=0,"-",'IGM Paste'!J2041)</f>
        <v>-</v>
      </c>
      <c r="L2040">
        <f>'IGM Paste'!K2041</f>
        <v>0</v>
      </c>
      <c r="M2040" s="20" t="str">
        <f>IF('IGM Paste'!R2041=0,"Flat",'IGM Paste'!R2041)</f>
        <v>Flat</v>
      </c>
      <c r="N2040" s="177">
        <f>'IGM Paste'!AH2041</f>
        <v>0</v>
      </c>
      <c r="O2040" s="403">
        <f>'IGM Paste'!O2041</f>
        <v>0</v>
      </c>
      <c r="P2040">
        <f>'IGM Paste'!BC2041</f>
        <v>0</v>
      </c>
    </row>
    <row r="2041" spans="1:16" x14ac:dyDescent="0.3">
      <c r="A2041" s="334">
        <f>'IGM Paste'!A2042</f>
        <v>0</v>
      </c>
      <c r="B2041">
        <f>'IGM Paste'!Y2042</f>
        <v>0</v>
      </c>
      <c r="C2041">
        <f>'IGM Paste'!C2042</f>
        <v>0</v>
      </c>
      <c r="D2041" s="4">
        <f>'IGM Paste'!D2042</f>
        <v>0</v>
      </c>
      <c r="E2041">
        <f>'IGM Paste'!E2042</f>
        <v>0</v>
      </c>
      <c r="F2041">
        <f>'IGM Paste'!AL2042</f>
        <v>0</v>
      </c>
      <c r="G2041" s="763">
        <f>'IGM Paste'!AB2042</f>
        <v>0</v>
      </c>
      <c r="H2041" s="5">
        <f>'IGM Paste'!F2042</f>
        <v>0</v>
      </c>
      <c r="I2041" t="str">
        <f>IF('IGM Paste'!H2042=0,"-",'IGM Paste'!H2042)</f>
        <v>-</v>
      </c>
      <c r="J2041" t="str">
        <f>IF('IGM Paste'!I2042=0,"-",'IGM Paste'!I2042)</f>
        <v>-</v>
      </c>
      <c r="K2041" t="str">
        <f>IF('IGM Paste'!J2042=0,"-",'IGM Paste'!J2042)</f>
        <v>-</v>
      </c>
      <c r="L2041">
        <f>'IGM Paste'!K2042</f>
        <v>0</v>
      </c>
      <c r="M2041" s="20" t="str">
        <f>IF('IGM Paste'!R2042=0,"Flat",'IGM Paste'!R2042)</f>
        <v>Flat</v>
      </c>
      <c r="N2041" s="177">
        <f>'IGM Paste'!AH2042</f>
        <v>0</v>
      </c>
      <c r="O2041" s="403">
        <f>'IGM Paste'!O2042</f>
        <v>0</v>
      </c>
      <c r="P2041">
        <f>'IGM Paste'!BC2042</f>
        <v>0</v>
      </c>
    </row>
    <row r="2042" spans="1:16" x14ac:dyDescent="0.3">
      <c r="A2042" s="334">
        <f>'IGM Paste'!A2043</f>
        <v>0</v>
      </c>
      <c r="B2042">
        <f>'IGM Paste'!Y2043</f>
        <v>0</v>
      </c>
      <c r="C2042">
        <f>'IGM Paste'!C2043</f>
        <v>0</v>
      </c>
      <c r="D2042" s="4">
        <f>'IGM Paste'!D2043</f>
        <v>0</v>
      </c>
      <c r="E2042">
        <f>'IGM Paste'!E2043</f>
        <v>0</v>
      </c>
      <c r="F2042">
        <f>'IGM Paste'!AL2043</f>
        <v>0</v>
      </c>
      <c r="G2042" s="763">
        <f>'IGM Paste'!AB2043</f>
        <v>0</v>
      </c>
      <c r="H2042" s="5">
        <f>'IGM Paste'!F2043</f>
        <v>0</v>
      </c>
      <c r="I2042" t="str">
        <f>IF('IGM Paste'!H2043=0,"-",'IGM Paste'!H2043)</f>
        <v>-</v>
      </c>
      <c r="J2042" t="str">
        <f>IF('IGM Paste'!I2043=0,"-",'IGM Paste'!I2043)</f>
        <v>-</v>
      </c>
      <c r="K2042" t="str">
        <f>IF('IGM Paste'!J2043=0,"-",'IGM Paste'!J2043)</f>
        <v>-</v>
      </c>
      <c r="L2042">
        <f>'IGM Paste'!K2043</f>
        <v>0</v>
      </c>
      <c r="M2042" s="20" t="str">
        <f>IF('IGM Paste'!R2043=0,"Flat",'IGM Paste'!R2043)</f>
        <v>Flat</v>
      </c>
      <c r="N2042" s="177">
        <f>'IGM Paste'!AH2043</f>
        <v>0</v>
      </c>
      <c r="O2042" s="403">
        <f>'IGM Paste'!O2043</f>
        <v>0</v>
      </c>
      <c r="P2042">
        <f>'IGM Paste'!BC2043</f>
        <v>0</v>
      </c>
    </row>
    <row r="2043" spans="1:16" x14ac:dyDescent="0.3">
      <c r="A2043" s="334">
        <f>'IGM Paste'!A2044</f>
        <v>0</v>
      </c>
      <c r="B2043">
        <f>'IGM Paste'!Y2044</f>
        <v>0</v>
      </c>
      <c r="C2043">
        <f>'IGM Paste'!C2044</f>
        <v>0</v>
      </c>
      <c r="D2043" s="4">
        <f>'IGM Paste'!D2044</f>
        <v>0</v>
      </c>
      <c r="E2043">
        <f>'IGM Paste'!E2044</f>
        <v>0</v>
      </c>
      <c r="F2043">
        <f>'IGM Paste'!AL2044</f>
        <v>0</v>
      </c>
      <c r="G2043" s="763">
        <f>'IGM Paste'!AB2044</f>
        <v>0</v>
      </c>
      <c r="H2043" s="5">
        <f>'IGM Paste'!F2044</f>
        <v>0</v>
      </c>
      <c r="I2043" t="str">
        <f>IF('IGM Paste'!H2044=0,"-",'IGM Paste'!H2044)</f>
        <v>-</v>
      </c>
      <c r="J2043" t="str">
        <f>IF('IGM Paste'!I2044=0,"-",'IGM Paste'!I2044)</f>
        <v>-</v>
      </c>
      <c r="K2043" t="str">
        <f>IF('IGM Paste'!J2044=0,"-",'IGM Paste'!J2044)</f>
        <v>-</v>
      </c>
      <c r="L2043">
        <f>'IGM Paste'!K2044</f>
        <v>0</v>
      </c>
      <c r="M2043" s="20" t="str">
        <f>IF('IGM Paste'!R2044=0,"Flat",'IGM Paste'!R2044)</f>
        <v>Flat</v>
      </c>
      <c r="N2043" s="177">
        <f>'IGM Paste'!AH2044</f>
        <v>0</v>
      </c>
      <c r="O2043" s="403">
        <f>'IGM Paste'!O2044</f>
        <v>0</v>
      </c>
      <c r="P2043">
        <f>'IGM Paste'!BC2044</f>
        <v>0</v>
      </c>
    </row>
    <row r="2044" spans="1:16" x14ac:dyDescent="0.3">
      <c r="A2044" s="334">
        <f>'IGM Paste'!A2045</f>
        <v>0</v>
      </c>
      <c r="B2044">
        <f>'IGM Paste'!Y2045</f>
        <v>0</v>
      </c>
      <c r="C2044">
        <f>'IGM Paste'!C2045</f>
        <v>0</v>
      </c>
      <c r="D2044" s="4">
        <f>'IGM Paste'!D2045</f>
        <v>0</v>
      </c>
      <c r="E2044">
        <f>'IGM Paste'!E2045</f>
        <v>0</v>
      </c>
      <c r="F2044">
        <f>'IGM Paste'!AL2045</f>
        <v>0</v>
      </c>
      <c r="G2044" s="763">
        <f>'IGM Paste'!AB2045</f>
        <v>0</v>
      </c>
      <c r="H2044" s="5">
        <f>'IGM Paste'!F2045</f>
        <v>0</v>
      </c>
      <c r="I2044" t="str">
        <f>IF('IGM Paste'!H2045=0,"-",'IGM Paste'!H2045)</f>
        <v>-</v>
      </c>
      <c r="J2044" t="str">
        <f>IF('IGM Paste'!I2045=0,"-",'IGM Paste'!I2045)</f>
        <v>-</v>
      </c>
      <c r="K2044" t="str">
        <f>IF('IGM Paste'!J2045=0,"-",'IGM Paste'!J2045)</f>
        <v>-</v>
      </c>
      <c r="L2044">
        <f>'IGM Paste'!K2045</f>
        <v>0</v>
      </c>
      <c r="M2044" s="20" t="str">
        <f>IF('IGM Paste'!R2045=0,"Flat",'IGM Paste'!R2045)</f>
        <v>Flat</v>
      </c>
      <c r="N2044" s="177">
        <f>'IGM Paste'!AH2045</f>
        <v>0</v>
      </c>
      <c r="O2044" s="403">
        <f>'IGM Paste'!O2045</f>
        <v>0</v>
      </c>
      <c r="P2044">
        <f>'IGM Paste'!BC2045</f>
        <v>0</v>
      </c>
    </row>
    <row r="2045" spans="1:16" x14ac:dyDescent="0.3">
      <c r="A2045" s="334">
        <f>'IGM Paste'!A2046</f>
        <v>0</v>
      </c>
      <c r="B2045">
        <f>'IGM Paste'!Y2046</f>
        <v>0</v>
      </c>
      <c r="C2045">
        <f>'IGM Paste'!C2046</f>
        <v>0</v>
      </c>
      <c r="D2045" s="4">
        <f>'IGM Paste'!D2046</f>
        <v>0</v>
      </c>
      <c r="E2045">
        <f>'IGM Paste'!E2046</f>
        <v>0</v>
      </c>
      <c r="F2045">
        <f>'IGM Paste'!AL2046</f>
        <v>0</v>
      </c>
      <c r="G2045" s="763">
        <f>'IGM Paste'!AB2046</f>
        <v>0</v>
      </c>
      <c r="H2045" s="5">
        <f>'IGM Paste'!F2046</f>
        <v>0</v>
      </c>
      <c r="I2045" t="str">
        <f>IF('IGM Paste'!H2046=0,"-",'IGM Paste'!H2046)</f>
        <v>-</v>
      </c>
      <c r="J2045" t="str">
        <f>IF('IGM Paste'!I2046=0,"-",'IGM Paste'!I2046)</f>
        <v>-</v>
      </c>
      <c r="K2045" t="str">
        <f>IF('IGM Paste'!J2046=0,"-",'IGM Paste'!J2046)</f>
        <v>-</v>
      </c>
      <c r="L2045">
        <f>'IGM Paste'!K2046</f>
        <v>0</v>
      </c>
      <c r="M2045" s="20" t="str">
        <f>IF('IGM Paste'!R2046=0,"Flat",'IGM Paste'!R2046)</f>
        <v>Flat</v>
      </c>
      <c r="N2045" s="177">
        <f>'IGM Paste'!AH2046</f>
        <v>0</v>
      </c>
      <c r="O2045" s="403">
        <f>'IGM Paste'!O2046</f>
        <v>0</v>
      </c>
      <c r="P2045">
        <f>'IGM Paste'!BC2046</f>
        <v>0</v>
      </c>
    </row>
    <row r="2046" spans="1:16" x14ac:dyDescent="0.3">
      <c r="A2046" s="334">
        <f>'IGM Paste'!A2047</f>
        <v>0</v>
      </c>
      <c r="B2046">
        <f>'IGM Paste'!Y2047</f>
        <v>0</v>
      </c>
      <c r="C2046">
        <f>'IGM Paste'!C2047</f>
        <v>0</v>
      </c>
      <c r="D2046" s="4">
        <f>'IGM Paste'!D2047</f>
        <v>0</v>
      </c>
      <c r="E2046">
        <f>'IGM Paste'!E2047</f>
        <v>0</v>
      </c>
      <c r="F2046">
        <f>'IGM Paste'!AL2047</f>
        <v>0</v>
      </c>
      <c r="G2046" s="763">
        <f>'IGM Paste'!AB2047</f>
        <v>0</v>
      </c>
      <c r="H2046" s="5">
        <f>'IGM Paste'!F2047</f>
        <v>0</v>
      </c>
      <c r="I2046" t="str">
        <f>IF('IGM Paste'!H2047=0,"-",'IGM Paste'!H2047)</f>
        <v>-</v>
      </c>
      <c r="J2046" t="str">
        <f>IF('IGM Paste'!I2047=0,"-",'IGM Paste'!I2047)</f>
        <v>-</v>
      </c>
      <c r="K2046" t="str">
        <f>IF('IGM Paste'!J2047=0,"-",'IGM Paste'!J2047)</f>
        <v>-</v>
      </c>
      <c r="L2046">
        <f>'IGM Paste'!K2047</f>
        <v>0</v>
      </c>
      <c r="M2046" s="20" t="str">
        <f>IF('IGM Paste'!R2047=0,"Flat",'IGM Paste'!R2047)</f>
        <v>Flat</v>
      </c>
      <c r="N2046" s="177">
        <f>'IGM Paste'!AH2047</f>
        <v>0</v>
      </c>
      <c r="O2046" s="403">
        <f>'IGM Paste'!O2047</f>
        <v>0</v>
      </c>
      <c r="P2046">
        <f>'IGM Paste'!BC2047</f>
        <v>0</v>
      </c>
    </row>
    <row r="2047" spans="1:16" x14ac:dyDescent="0.3">
      <c r="A2047" s="334">
        <f>'IGM Paste'!A2048</f>
        <v>0</v>
      </c>
      <c r="B2047">
        <f>'IGM Paste'!Y2048</f>
        <v>0</v>
      </c>
      <c r="C2047">
        <f>'IGM Paste'!C2048</f>
        <v>0</v>
      </c>
      <c r="D2047" s="4">
        <f>'IGM Paste'!D2048</f>
        <v>0</v>
      </c>
      <c r="E2047">
        <f>'IGM Paste'!E2048</f>
        <v>0</v>
      </c>
      <c r="F2047">
        <f>'IGM Paste'!AL2048</f>
        <v>0</v>
      </c>
      <c r="G2047" s="763">
        <f>'IGM Paste'!AB2048</f>
        <v>0</v>
      </c>
      <c r="H2047" s="5">
        <f>'IGM Paste'!F2048</f>
        <v>0</v>
      </c>
      <c r="I2047" t="str">
        <f>IF('IGM Paste'!H2048=0,"-",'IGM Paste'!H2048)</f>
        <v>-</v>
      </c>
      <c r="J2047" t="str">
        <f>IF('IGM Paste'!I2048=0,"-",'IGM Paste'!I2048)</f>
        <v>-</v>
      </c>
      <c r="K2047" t="str">
        <f>IF('IGM Paste'!J2048=0,"-",'IGM Paste'!J2048)</f>
        <v>-</v>
      </c>
      <c r="L2047">
        <f>'IGM Paste'!K2048</f>
        <v>0</v>
      </c>
      <c r="M2047" s="20" t="str">
        <f>IF('IGM Paste'!R2048=0,"Flat",'IGM Paste'!R2048)</f>
        <v>Flat</v>
      </c>
      <c r="N2047" s="177">
        <f>'IGM Paste'!AH2048</f>
        <v>0</v>
      </c>
      <c r="O2047" s="403">
        <f>'IGM Paste'!O2048</f>
        <v>0</v>
      </c>
      <c r="P2047">
        <f>'IGM Paste'!BC2048</f>
        <v>0</v>
      </c>
    </row>
    <row r="2048" spans="1:16" x14ac:dyDescent="0.3">
      <c r="A2048" s="334">
        <f>'IGM Paste'!A2049</f>
        <v>0</v>
      </c>
      <c r="B2048">
        <f>'IGM Paste'!Y2049</f>
        <v>0</v>
      </c>
      <c r="C2048">
        <f>'IGM Paste'!C2049</f>
        <v>0</v>
      </c>
      <c r="D2048" s="4">
        <f>'IGM Paste'!D2049</f>
        <v>0</v>
      </c>
      <c r="E2048">
        <f>'IGM Paste'!E2049</f>
        <v>0</v>
      </c>
      <c r="F2048">
        <f>'IGM Paste'!AL2049</f>
        <v>0</v>
      </c>
      <c r="G2048" s="763">
        <f>'IGM Paste'!AB2049</f>
        <v>0</v>
      </c>
      <c r="H2048" s="5">
        <f>'IGM Paste'!F2049</f>
        <v>0</v>
      </c>
      <c r="I2048" t="str">
        <f>IF('IGM Paste'!H2049=0,"-",'IGM Paste'!H2049)</f>
        <v>-</v>
      </c>
      <c r="J2048" t="str">
        <f>IF('IGM Paste'!I2049=0,"-",'IGM Paste'!I2049)</f>
        <v>-</v>
      </c>
      <c r="K2048" t="str">
        <f>IF('IGM Paste'!J2049=0,"-",'IGM Paste'!J2049)</f>
        <v>-</v>
      </c>
      <c r="L2048">
        <f>'IGM Paste'!K2049</f>
        <v>0</v>
      </c>
      <c r="M2048" s="20" t="str">
        <f>IF('IGM Paste'!R2049=0,"Flat",'IGM Paste'!R2049)</f>
        <v>Flat</v>
      </c>
      <c r="N2048" s="177">
        <f>'IGM Paste'!AH2049</f>
        <v>0</v>
      </c>
      <c r="O2048" s="403">
        <f>'IGM Paste'!O2049</f>
        <v>0</v>
      </c>
      <c r="P2048">
        <f>'IGM Paste'!BC2049</f>
        <v>0</v>
      </c>
    </row>
    <row r="2049" spans="1:16" x14ac:dyDescent="0.3">
      <c r="A2049" s="334">
        <f>'IGM Paste'!A2050</f>
        <v>0</v>
      </c>
      <c r="B2049">
        <f>'IGM Paste'!Y2050</f>
        <v>0</v>
      </c>
      <c r="C2049">
        <f>'IGM Paste'!C2050</f>
        <v>0</v>
      </c>
      <c r="D2049" s="4">
        <f>'IGM Paste'!D2050</f>
        <v>0</v>
      </c>
      <c r="E2049">
        <f>'IGM Paste'!E2050</f>
        <v>0</v>
      </c>
      <c r="F2049">
        <f>'IGM Paste'!AL2050</f>
        <v>0</v>
      </c>
      <c r="G2049" s="763">
        <f>'IGM Paste'!AB2050</f>
        <v>0</v>
      </c>
      <c r="H2049" s="5">
        <f>'IGM Paste'!F2050</f>
        <v>0</v>
      </c>
      <c r="I2049" t="str">
        <f>IF('IGM Paste'!H2050=0,"-",'IGM Paste'!H2050)</f>
        <v>-</v>
      </c>
      <c r="J2049" t="str">
        <f>IF('IGM Paste'!I2050=0,"-",'IGM Paste'!I2050)</f>
        <v>-</v>
      </c>
      <c r="K2049" t="str">
        <f>IF('IGM Paste'!J2050=0,"-",'IGM Paste'!J2050)</f>
        <v>-</v>
      </c>
      <c r="L2049">
        <f>'IGM Paste'!K2050</f>
        <v>0</v>
      </c>
      <c r="M2049" s="20" t="str">
        <f>IF('IGM Paste'!R2050=0,"Flat",'IGM Paste'!R2050)</f>
        <v>Flat</v>
      </c>
      <c r="N2049" s="177">
        <f>'IGM Paste'!AH2050</f>
        <v>0</v>
      </c>
      <c r="O2049" s="403">
        <f>'IGM Paste'!O2050</f>
        <v>0</v>
      </c>
      <c r="P2049">
        <f>'IGM Paste'!BC2050</f>
        <v>0</v>
      </c>
    </row>
    <row r="2050" spans="1:16" x14ac:dyDescent="0.3">
      <c r="A2050" s="334">
        <f>'IGM Paste'!A2051</f>
        <v>0</v>
      </c>
      <c r="B2050">
        <f>'IGM Paste'!Y2051</f>
        <v>0</v>
      </c>
      <c r="C2050">
        <f>'IGM Paste'!C2051</f>
        <v>0</v>
      </c>
      <c r="D2050" s="4">
        <f>'IGM Paste'!D2051</f>
        <v>0</v>
      </c>
      <c r="E2050">
        <f>'IGM Paste'!E2051</f>
        <v>0</v>
      </c>
      <c r="F2050">
        <f>'IGM Paste'!AL2051</f>
        <v>0</v>
      </c>
      <c r="G2050" s="763">
        <f>'IGM Paste'!AB2051</f>
        <v>0</v>
      </c>
      <c r="H2050" s="5">
        <f>'IGM Paste'!F2051</f>
        <v>0</v>
      </c>
      <c r="I2050" t="str">
        <f>IF('IGM Paste'!H2051=0,"-",'IGM Paste'!H2051)</f>
        <v>-</v>
      </c>
      <c r="J2050" t="str">
        <f>IF('IGM Paste'!I2051=0,"-",'IGM Paste'!I2051)</f>
        <v>-</v>
      </c>
      <c r="K2050" t="str">
        <f>IF('IGM Paste'!J2051=0,"-",'IGM Paste'!J2051)</f>
        <v>-</v>
      </c>
      <c r="L2050">
        <f>'IGM Paste'!K2051</f>
        <v>0</v>
      </c>
      <c r="M2050" s="20" t="str">
        <f>IF('IGM Paste'!R2051=0,"Flat",'IGM Paste'!R2051)</f>
        <v>Flat</v>
      </c>
      <c r="N2050" s="177">
        <f>'IGM Paste'!AH2051</f>
        <v>0</v>
      </c>
      <c r="O2050" s="403">
        <f>'IGM Paste'!O2051</f>
        <v>0</v>
      </c>
      <c r="P2050">
        <f>'IGM Paste'!BC2051</f>
        <v>0</v>
      </c>
    </row>
    <row r="2051" spans="1:16" x14ac:dyDescent="0.3">
      <c r="A2051" s="334">
        <f>'IGM Paste'!A2052</f>
        <v>0</v>
      </c>
      <c r="B2051">
        <f>'IGM Paste'!Y2052</f>
        <v>0</v>
      </c>
      <c r="C2051">
        <f>'IGM Paste'!C2052</f>
        <v>0</v>
      </c>
      <c r="D2051" s="4">
        <f>'IGM Paste'!D2052</f>
        <v>0</v>
      </c>
      <c r="E2051">
        <f>'IGM Paste'!E2052</f>
        <v>0</v>
      </c>
      <c r="F2051">
        <f>'IGM Paste'!AL2052</f>
        <v>0</v>
      </c>
      <c r="G2051" s="763">
        <f>'IGM Paste'!AB2052</f>
        <v>0</v>
      </c>
      <c r="H2051" s="5">
        <f>'IGM Paste'!F2052</f>
        <v>0</v>
      </c>
      <c r="I2051" t="str">
        <f>IF('IGM Paste'!H2052=0,"-",'IGM Paste'!H2052)</f>
        <v>-</v>
      </c>
      <c r="J2051" t="str">
        <f>IF('IGM Paste'!I2052=0,"-",'IGM Paste'!I2052)</f>
        <v>-</v>
      </c>
      <c r="K2051" t="str">
        <f>IF('IGM Paste'!J2052=0,"-",'IGM Paste'!J2052)</f>
        <v>-</v>
      </c>
      <c r="L2051">
        <f>'IGM Paste'!K2052</f>
        <v>0</v>
      </c>
      <c r="M2051" s="20" t="str">
        <f>IF('IGM Paste'!R2052=0,"Flat",'IGM Paste'!R2052)</f>
        <v>Flat</v>
      </c>
      <c r="N2051" s="177">
        <f>'IGM Paste'!AH2052</f>
        <v>0</v>
      </c>
      <c r="O2051" s="403">
        <f>'IGM Paste'!O2052</f>
        <v>0</v>
      </c>
      <c r="P2051">
        <f>'IGM Paste'!BC2052</f>
        <v>0</v>
      </c>
    </row>
    <row r="2052" spans="1:16" x14ac:dyDescent="0.3">
      <c r="A2052" s="334">
        <f>'IGM Paste'!A2053</f>
        <v>0</v>
      </c>
      <c r="B2052">
        <f>'IGM Paste'!Y2053</f>
        <v>0</v>
      </c>
      <c r="C2052">
        <f>'IGM Paste'!C2053</f>
        <v>0</v>
      </c>
      <c r="D2052" s="4">
        <f>'IGM Paste'!D2053</f>
        <v>0</v>
      </c>
      <c r="E2052">
        <f>'IGM Paste'!E2053</f>
        <v>0</v>
      </c>
      <c r="F2052">
        <f>'IGM Paste'!AL2053</f>
        <v>0</v>
      </c>
      <c r="G2052" s="763">
        <f>'IGM Paste'!AB2053</f>
        <v>0</v>
      </c>
      <c r="H2052" s="5">
        <f>'IGM Paste'!F2053</f>
        <v>0</v>
      </c>
      <c r="I2052" t="str">
        <f>IF('IGM Paste'!H2053=0,"-",'IGM Paste'!H2053)</f>
        <v>-</v>
      </c>
      <c r="J2052" t="str">
        <f>IF('IGM Paste'!I2053=0,"-",'IGM Paste'!I2053)</f>
        <v>-</v>
      </c>
      <c r="K2052" t="str">
        <f>IF('IGM Paste'!J2053=0,"-",'IGM Paste'!J2053)</f>
        <v>-</v>
      </c>
      <c r="L2052">
        <f>'IGM Paste'!K2053</f>
        <v>0</v>
      </c>
      <c r="M2052" s="20" t="str">
        <f>IF('IGM Paste'!R2053=0,"Flat",'IGM Paste'!R2053)</f>
        <v>Flat</v>
      </c>
      <c r="N2052" s="177">
        <f>'IGM Paste'!AH2053</f>
        <v>0</v>
      </c>
      <c r="O2052" s="403">
        <f>'IGM Paste'!O2053</f>
        <v>0</v>
      </c>
      <c r="P2052">
        <f>'IGM Paste'!BC2053</f>
        <v>0</v>
      </c>
    </row>
    <row r="2053" spans="1:16" x14ac:dyDescent="0.3">
      <c r="A2053" s="334">
        <f>'IGM Paste'!A2054</f>
        <v>0</v>
      </c>
      <c r="B2053">
        <f>'IGM Paste'!Y2054</f>
        <v>0</v>
      </c>
      <c r="C2053">
        <f>'IGM Paste'!C2054</f>
        <v>0</v>
      </c>
      <c r="D2053" s="4">
        <f>'IGM Paste'!D2054</f>
        <v>0</v>
      </c>
      <c r="E2053">
        <f>'IGM Paste'!E2054</f>
        <v>0</v>
      </c>
      <c r="F2053">
        <f>'IGM Paste'!AL2054</f>
        <v>0</v>
      </c>
      <c r="G2053" s="763">
        <f>'IGM Paste'!AB2054</f>
        <v>0</v>
      </c>
      <c r="H2053" s="5">
        <f>'IGM Paste'!F2054</f>
        <v>0</v>
      </c>
      <c r="I2053" t="str">
        <f>IF('IGM Paste'!H2054=0,"-",'IGM Paste'!H2054)</f>
        <v>-</v>
      </c>
      <c r="J2053" t="str">
        <f>IF('IGM Paste'!I2054=0,"-",'IGM Paste'!I2054)</f>
        <v>-</v>
      </c>
      <c r="K2053" t="str">
        <f>IF('IGM Paste'!J2054=0,"-",'IGM Paste'!J2054)</f>
        <v>-</v>
      </c>
      <c r="L2053">
        <f>'IGM Paste'!K2054</f>
        <v>0</v>
      </c>
      <c r="M2053" s="20" t="str">
        <f>IF('IGM Paste'!R2054=0,"Flat",'IGM Paste'!R2054)</f>
        <v>Flat</v>
      </c>
      <c r="N2053" s="177">
        <f>'IGM Paste'!AH2054</f>
        <v>0</v>
      </c>
      <c r="O2053" s="403">
        <f>'IGM Paste'!O2054</f>
        <v>0</v>
      </c>
      <c r="P2053">
        <f>'IGM Paste'!BC2054</f>
        <v>0</v>
      </c>
    </row>
    <row r="2054" spans="1:16" x14ac:dyDescent="0.3">
      <c r="A2054" s="334">
        <f>'IGM Paste'!A2055</f>
        <v>0</v>
      </c>
      <c r="B2054">
        <f>'IGM Paste'!Y2055</f>
        <v>0</v>
      </c>
      <c r="C2054">
        <f>'IGM Paste'!C2055</f>
        <v>0</v>
      </c>
      <c r="D2054" s="4">
        <f>'IGM Paste'!D2055</f>
        <v>0</v>
      </c>
      <c r="E2054">
        <f>'IGM Paste'!E2055</f>
        <v>0</v>
      </c>
      <c r="F2054">
        <f>'IGM Paste'!AL2055</f>
        <v>0</v>
      </c>
      <c r="G2054" s="763">
        <f>'IGM Paste'!AB2055</f>
        <v>0</v>
      </c>
      <c r="H2054" s="5">
        <f>'IGM Paste'!F2055</f>
        <v>0</v>
      </c>
      <c r="I2054" t="str">
        <f>IF('IGM Paste'!H2055=0,"-",'IGM Paste'!H2055)</f>
        <v>-</v>
      </c>
      <c r="J2054" t="str">
        <f>IF('IGM Paste'!I2055=0,"-",'IGM Paste'!I2055)</f>
        <v>-</v>
      </c>
      <c r="K2054" t="str">
        <f>IF('IGM Paste'!J2055=0,"-",'IGM Paste'!J2055)</f>
        <v>-</v>
      </c>
      <c r="L2054">
        <f>'IGM Paste'!K2055</f>
        <v>0</v>
      </c>
      <c r="M2054" s="20" t="str">
        <f>IF('IGM Paste'!R2055=0,"Flat",'IGM Paste'!R2055)</f>
        <v>Flat</v>
      </c>
      <c r="N2054" s="177">
        <f>'IGM Paste'!AH2055</f>
        <v>0</v>
      </c>
      <c r="O2054" s="403">
        <f>'IGM Paste'!O2055</f>
        <v>0</v>
      </c>
      <c r="P2054">
        <f>'IGM Paste'!BC2055</f>
        <v>0</v>
      </c>
    </row>
    <row r="2055" spans="1:16" x14ac:dyDescent="0.3">
      <c r="A2055" s="334">
        <f>'IGM Paste'!A2056</f>
        <v>0</v>
      </c>
      <c r="B2055">
        <f>'IGM Paste'!Y2056</f>
        <v>0</v>
      </c>
      <c r="C2055">
        <f>'IGM Paste'!C2056</f>
        <v>0</v>
      </c>
      <c r="D2055" s="4">
        <f>'IGM Paste'!D2056</f>
        <v>0</v>
      </c>
      <c r="E2055">
        <f>'IGM Paste'!E2056</f>
        <v>0</v>
      </c>
      <c r="F2055">
        <f>'IGM Paste'!AL2056</f>
        <v>0</v>
      </c>
      <c r="G2055" s="763">
        <f>'IGM Paste'!AB2056</f>
        <v>0</v>
      </c>
      <c r="H2055" s="5">
        <f>'IGM Paste'!F2056</f>
        <v>0</v>
      </c>
      <c r="I2055" t="str">
        <f>IF('IGM Paste'!H2056=0,"-",'IGM Paste'!H2056)</f>
        <v>-</v>
      </c>
      <c r="J2055" t="str">
        <f>IF('IGM Paste'!I2056=0,"-",'IGM Paste'!I2056)</f>
        <v>-</v>
      </c>
      <c r="K2055" t="str">
        <f>IF('IGM Paste'!J2056=0,"-",'IGM Paste'!J2056)</f>
        <v>-</v>
      </c>
      <c r="L2055">
        <f>'IGM Paste'!K2056</f>
        <v>0</v>
      </c>
      <c r="M2055" s="20" t="str">
        <f>IF('IGM Paste'!R2056=0,"Flat",'IGM Paste'!R2056)</f>
        <v>Flat</v>
      </c>
      <c r="N2055" s="177">
        <f>'IGM Paste'!AH2056</f>
        <v>0</v>
      </c>
      <c r="O2055" s="403">
        <f>'IGM Paste'!O2056</f>
        <v>0</v>
      </c>
      <c r="P2055">
        <f>'IGM Paste'!BC2056</f>
        <v>0</v>
      </c>
    </row>
    <row r="2056" spans="1:16" x14ac:dyDescent="0.3">
      <c r="A2056" s="334">
        <f>'IGM Paste'!A2057</f>
        <v>0</v>
      </c>
      <c r="B2056">
        <f>'IGM Paste'!Y2057</f>
        <v>0</v>
      </c>
      <c r="C2056">
        <f>'IGM Paste'!C2057</f>
        <v>0</v>
      </c>
      <c r="D2056" s="4">
        <f>'IGM Paste'!D2057</f>
        <v>0</v>
      </c>
      <c r="E2056">
        <f>'IGM Paste'!E2057</f>
        <v>0</v>
      </c>
      <c r="F2056">
        <f>'IGM Paste'!AL2057</f>
        <v>0</v>
      </c>
      <c r="G2056" s="763">
        <f>'IGM Paste'!AB2057</f>
        <v>0</v>
      </c>
      <c r="H2056" s="5">
        <f>'IGM Paste'!F2057</f>
        <v>0</v>
      </c>
      <c r="I2056" t="str">
        <f>IF('IGM Paste'!H2057=0,"-",'IGM Paste'!H2057)</f>
        <v>-</v>
      </c>
      <c r="J2056" t="str">
        <f>IF('IGM Paste'!I2057=0,"-",'IGM Paste'!I2057)</f>
        <v>-</v>
      </c>
      <c r="K2056" t="str">
        <f>IF('IGM Paste'!J2057=0,"-",'IGM Paste'!J2057)</f>
        <v>-</v>
      </c>
      <c r="L2056">
        <f>'IGM Paste'!K2057</f>
        <v>0</v>
      </c>
      <c r="M2056" s="20" t="str">
        <f>IF('IGM Paste'!R2057=0,"Flat",'IGM Paste'!R2057)</f>
        <v>Flat</v>
      </c>
      <c r="N2056" s="177">
        <f>'IGM Paste'!AH2057</f>
        <v>0</v>
      </c>
      <c r="O2056" s="403">
        <f>'IGM Paste'!O2057</f>
        <v>0</v>
      </c>
      <c r="P2056">
        <f>'IGM Paste'!BC2057</f>
        <v>0</v>
      </c>
    </row>
    <row r="2057" spans="1:16" x14ac:dyDescent="0.3">
      <c r="A2057" s="334">
        <f>'IGM Paste'!A2058</f>
        <v>0</v>
      </c>
      <c r="B2057">
        <f>'IGM Paste'!Y2058</f>
        <v>0</v>
      </c>
      <c r="C2057">
        <f>'IGM Paste'!C2058</f>
        <v>0</v>
      </c>
      <c r="D2057" s="4">
        <f>'IGM Paste'!D2058</f>
        <v>0</v>
      </c>
      <c r="E2057">
        <f>'IGM Paste'!E2058</f>
        <v>0</v>
      </c>
      <c r="F2057">
        <f>'IGM Paste'!AL2058</f>
        <v>0</v>
      </c>
      <c r="G2057" s="763">
        <f>'IGM Paste'!AB2058</f>
        <v>0</v>
      </c>
      <c r="H2057" s="5">
        <f>'IGM Paste'!F2058</f>
        <v>0</v>
      </c>
      <c r="I2057" t="str">
        <f>IF('IGM Paste'!H2058=0,"-",'IGM Paste'!H2058)</f>
        <v>-</v>
      </c>
      <c r="J2057" t="str">
        <f>IF('IGM Paste'!I2058=0,"-",'IGM Paste'!I2058)</f>
        <v>-</v>
      </c>
      <c r="K2057" t="str">
        <f>IF('IGM Paste'!J2058=0,"-",'IGM Paste'!J2058)</f>
        <v>-</v>
      </c>
      <c r="L2057">
        <f>'IGM Paste'!K2058</f>
        <v>0</v>
      </c>
      <c r="M2057" s="20" t="str">
        <f>IF('IGM Paste'!R2058=0,"Flat",'IGM Paste'!R2058)</f>
        <v>Flat</v>
      </c>
      <c r="N2057" s="177">
        <f>'IGM Paste'!AH2058</f>
        <v>0</v>
      </c>
      <c r="O2057" s="403">
        <f>'IGM Paste'!O2058</f>
        <v>0</v>
      </c>
      <c r="P2057">
        <f>'IGM Paste'!BC2058</f>
        <v>0</v>
      </c>
    </row>
    <row r="2058" spans="1:16" x14ac:dyDescent="0.3">
      <c r="A2058" s="334">
        <f>'IGM Paste'!A2059</f>
        <v>0</v>
      </c>
      <c r="B2058">
        <f>'IGM Paste'!Y2059</f>
        <v>0</v>
      </c>
      <c r="C2058">
        <f>'IGM Paste'!C2059</f>
        <v>0</v>
      </c>
      <c r="D2058" s="4">
        <f>'IGM Paste'!D2059</f>
        <v>0</v>
      </c>
      <c r="E2058">
        <f>'IGM Paste'!E2059</f>
        <v>0</v>
      </c>
      <c r="F2058">
        <f>'IGM Paste'!AL2059</f>
        <v>0</v>
      </c>
      <c r="G2058" s="763">
        <f>'IGM Paste'!AB2059</f>
        <v>0</v>
      </c>
      <c r="H2058" s="5">
        <f>'IGM Paste'!F2059</f>
        <v>0</v>
      </c>
      <c r="I2058" t="str">
        <f>IF('IGM Paste'!H2059=0,"-",'IGM Paste'!H2059)</f>
        <v>-</v>
      </c>
      <c r="J2058" t="str">
        <f>IF('IGM Paste'!I2059=0,"-",'IGM Paste'!I2059)</f>
        <v>-</v>
      </c>
      <c r="K2058" t="str">
        <f>IF('IGM Paste'!J2059=0,"-",'IGM Paste'!J2059)</f>
        <v>-</v>
      </c>
      <c r="L2058">
        <f>'IGM Paste'!K2059</f>
        <v>0</v>
      </c>
      <c r="M2058" s="20" t="str">
        <f>IF('IGM Paste'!R2059=0,"Flat",'IGM Paste'!R2059)</f>
        <v>Flat</v>
      </c>
      <c r="N2058" s="177">
        <f>'IGM Paste'!AH2059</f>
        <v>0</v>
      </c>
      <c r="O2058" s="403">
        <f>'IGM Paste'!O2059</f>
        <v>0</v>
      </c>
      <c r="P2058">
        <f>'IGM Paste'!BC2059</f>
        <v>0</v>
      </c>
    </row>
    <row r="2059" spans="1:16" x14ac:dyDescent="0.3">
      <c r="A2059" s="334">
        <f>'IGM Paste'!A2060</f>
        <v>0</v>
      </c>
      <c r="B2059">
        <f>'IGM Paste'!Y2060</f>
        <v>0</v>
      </c>
      <c r="C2059">
        <f>'IGM Paste'!C2060</f>
        <v>0</v>
      </c>
      <c r="D2059" s="4">
        <f>'IGM Paste'!D2060</f>
        <v>0</v>
      </c>
      <c r="E2059">
        <f>'IGM Paste'!E2060</f>
        <v>0</v>
      </c>
      <c r="F2059">
        <f>'IGM Paste'!AL2060</f>
        <v>0</v>
      </c>
      <c r="G2059" s="763">
        <f>'IGM Paste'!AB2060</f>
        <v>0</v>
      </c>
      <c r="H2059" s="5">
        <f>'IGM Paste'!F2060</f>
        <v>0</v>
      </c>
      <c r="I2059" t="str">
        <f>IF('IGM Paste'!H2060=0,"-",'IGM Paste'!H2060)</f>
        <v>-</v>
      </c>
      <c r="J2059" t="str">
        <f>IF('IGM Paste'!I2060=0,"-",'IGM Paste'!I2060)</f>
        <v>-</v>
      </c>
      <c r="K2059" t="str">
        <f>IF('IGM Paste'!J2060=0,"-",'IGM Paste'!J2060)</f>
        <v>-</v>
      </c>
      <c r="L2059">
        <f>'IGM Paste'!K2060</f>
        <v>0</v>
      </c>
      <c r="M2059" s="20" t="str">
        <f>IF('IGM Paste'!R2060=0,"Flat",'IGM Paste'!R2060)</f>
        <v>Flat</v>
      </c>
      <c r="N2059" s="177">
        <f>'IGM Paste'!AH2060</f>
        <v>0</v>
      </c>
      <c r="O2059" s="403">
        <f>'IGM Paste'!O2060</f>
        <v>0</v>
      </c>
      <c r="P2059">
        <f>'IGM Paste'!BC2060</f>
        <v>0</v>
      </c>
    </row>
    <row r="2060" spans="1:16" x14ac:dyDescent="0.3">
      <c r="A2060" s="334">
        <f>'IGM Paste'!A2061</f>
        <v>0</v>
      </c>
      <c r="B2060">
        <f>'IGM Paste'!Y2061</f>
        <v>0</v>
      </c>
      <c r="C2060">
        <f>'IGM Paste'!C2061</f>
        <v>0</v>
      </c>
      <c r="D2060" s="4">
        <f>'IGM Paste'!D2061</f>
        <v>0</v>
      </c>
      <c r="E2060">
        <f>'IGM Paste'!E2061</f>
        <v>0</v>
      </c>
      <c r="F2060">
        <f>'IGM Paste'!AL2061</f>
        <v>0</v>
      </c>
      <c r="G2060" s="763">
        <f>'IGM Paste'!AB2061</f>
        <v>0</v>
      </c>
      <c r="H2060" s="5">
        <f>'IGM Paste'!F2061</f>
        <v>0</v>
      </c>
      <c r="I2060" t="str">
        <f>IF('IGM Paste'!H2061=0,"-",'IGM Paste'!H2061)</f>
        <v>-</v>
      </c>
      <c r="J2060" t="str">
        <f>IF('IGM Paste'!I2061=0,"-",'IGM Paste'!I2061)</f>
        <v>-</v>
      </c>
      <c r="K2060" t="str">
        <f>IF('IGM Paste'!J2061=0,"-",'IGM Paste'!J2061)</f>
        <v>-</v>
      </c>
      <c r="L2060">
        <f>'IGM Paste'!K2061</f>
        <v>0</v>
      </c>
      <c r="M2060" s="20" t="str">
        <f>IF('IGM Paste'!R2061=0,"Flat",'IGM Paste'!R2061)</f>
        <v>Flat</v>
      </c>
      <c r="N2060" s="177">
        <f>'IGM Paste'!AH2061</f>
        <v>0</v>
      </c>
      <c r="O2060" s="403">
        <f>'IGM Paste'!O2061</f>
        <v>0</v>
      </c>
      <c r="P2060">
        <f>'IGM Paste'!BC2061</f>
        <v>0</v>
      </c>
    </row>
    <row r="2061" spans="1:16" x14ac:dyDescent="0.3">
      <c r="A2061" s="334">
        <f>'IGM Paste'!A2062</f>
        <v>0</v>
      </c>
      <c r="B2061">
        <f>'IGM Paste'!Y2062</f>
        <v>0</v>
      </c>
      <c r="C2061">
        <f>'IGM Paste'!C2062</f>
        <v>0</v>
      </c>
      <c r="D2061" s="4">
        <f>'IGM Paste'!D2062</f>
        <v>0</v>
      </c>
      <c r="E2061">
        <f>'IGM Paste'!E2062</f>
        <v>0</v>
      </c>
      <c r="F2061">
        <f>'IGM Paste'!AL2062</f>
        <v>0</v>
      </c>
      <c r="G2061" s="763">
        <f>'IGM Paste'!AB2062</f>
        <v>0</v>
      </c>
      <c r="H2061" s="5">
        <f>'IGM Paste'!F2062</f>
        <v>0</v>
      </c>
      <c r="I2061" t="str">
        <f>IF('IGM Paste'!H2062=0,"-",'IGM Paste'!H2062)</f>
        <v>-</v>
      </c>
      <c r="J2061" t="str">
        <f>IF('IGM Paste'!I2062=0,"-",'IGM Paste'!I2062)</f>
        <v>-</v>
      </c>
      <c r="K2061" t="str">
        <f>IF('IGM Paste'!J2062=0,"-",'IGM Paste'!J2062)</f>
        <v>-</v>
      </c>
      <c r="L2061">
        <f>'IGM Paste'!K2062</f>
        <v>0</v>
      </c>
      <c r="M2061" s="20" t="str">
        <f>IF('IGM Paste'!R2062=0,"Flat",'IGM Paste'!R2062)</f>
        <v>Flat</v>
      </c>
      <c r="N2061" s="177">
        <f>'IGM Paste'!AH2062</f>
        <v>0</v>
      </c>
      <c r="O2061" s="403">
        <f>'IGM Paste'!O2062</f>
        <v>0</v>
      </c>
      <c r="P2061">
        <f>'IGM Paste'!BC2062</f>
        <v>0</v>
      </c>
    </row>
    <row r="2062" spans="1:16" x14ac:dyDescent="0.3">
      <c r="A2062" s="334">
        <f>'IGM Paste'!A2063</f>
        <v>0</v>
      </c>
      <c r="B2062">
        <f>'IGM Paste'!Y2063</f>
        <v>0</v>
      </c>
      <c r="C2062">
        <f>'IGM Paste'!C2063</f>
        <v>0</v>
      </c>
      <c r="D2062" s="4">
        <f>'IGM Paste'!D2063</f>
        <v>0</v>
      </c>
      <c r="E2062">
        <f>'IGM Paste'!E2063</f>
        <v>0</v>
      </c>
      <c r="F2062">
        <f>'IGM Paste'!AL2063</f>
        <v>0</v>
      </c>
      <c r="G2062" s="763">
        <f>'IGM Paste'!AB2063</f>
        <v>0</v>
      </c>
      <c r="H2062" s="5">
        <f>'IGM Paste'!F2063</f>
        <v>0</v>
      </c>
      <c r="I2062" t="str">
        <f>IF('IGM Paste'!H2063=0,"-",'IGM Paste'!H2063)</f>
        <v>-</v>
      </c>
      <c r="J2062" t="str">
        <f>IF('IGM Paste'!I2063=0,"-",'IGM Paste'!I2063)</f>
        <v>-</v>
      </c>
      <c r="K2062" t="str">
        <f>IF('IGM Paste'!J2063=0,"-",'IGM Paste'!J2063)</f>
        <v>-</v>
      </c>
      <c r="L2062">
        <f>'IGM Paste'!K2063</f>
        <v>0</v>
      </c>
      <c r="M2062" s="20" t="str">
        <f>IF('IGM Paste'!R2063=0,"Flat",'IGM Paste'!R2063)</f>
        <v>Flat</v>
      </c>
      <c r="N2062" s="177">
        <f>'IGM Paste'!AH2063</f>
        <v>0</v>
      </c>
      <c r="O2062" s="403">
        <f>'IGM Paste'!O2063</f>
        <v>0</v>
      </c>
      <c r="P2062">
        <f>'IGM Paste'!BC2063</f>
        <v>0</v>
      </c>
    </row>
    <row r="2063" spans="1:16" x14ac:dyDescent="0.3">
      <c r="A2063" s="334">
        <f>'IGM Paste'!A2064</f>
        <v>0</v>
      </c>
      <c r="B2063">
        <f>'IGM Paste'!Y2064</f>
        <v>0</v>
      </c>
      <c r="C2063">
        <f>'IGM Paste'!C2064</f>
        <v>0</v>
      </c>
      <c r="D2063" s="4">
        <f>'IGM Paste'!D2064</f>
        <v>0</v>
      </c>
      <c r="E2063">
        <f>'IGM Paste'!E2064</f>
        <v>0</v>
      </c>
      <c r="F2063">
        <f>'IGM Paste'!AL2064</f>
        <v>0</v>
      </c>
      <c r="G2063" s="763">
        <f>'IGM Paste'!AB2064</f>
        <v>0</v>
      </c>
      <c r="H2063" s="5">
        <f>'IGM Paste'!F2064</f>
        <v>0</v>
      </c>
      <c r="I2063" t="str">
        <f>IF('IGM Paste'!H2064=0,"-",'IGM Paste'!H2064)</f>
        <v>-</v>
      </c>
      <c r="J2063" t="str">
        <f>IF('IGM Paste'!I2064=0,"-",'IGM Paste'!I2064)</f>
        <v>-</v>
      </c>
      <c r="K2063" t="str">
        <f>IF('IGM Paste'!J2064=0,"-",'IGM Paste'!J2064)</f>
        <v>-</v>
      </c>
      <c r="L2063">
        <f>'IGM Paste'!K2064</f>
        <v>0</v>
      </c>
      <c r="M2063" s="20" t="str">
        <f>IF('IGM Paste'!R2064=0,"Flat",'IGM Paste'!R2064)</f>
        <v>Flat</v>
      </c>
      <c r="N2063" s="177">
        <f>'IGM Paste'!AH2064</f>
        <v>0</v>
      </c>
      <c r="O2063" s="403">
        <f>'IGM Paste'!O2064</f>
        <v>0</v>
      </c>
      <c r="P2063">
        <f>'IGM Paste'!BC2064</f>
        <v>0</v>
      </c>
    </row>
    <row r="2064" spans="1:16" x14ac:dyDescent="0.3">
      <c r="A2064" s="334">
        <f>'IGM Paste'!A2065</f>
        <v>0</v>
      </c>
      <c r="B2064">
        <f>'IGM Paste'!Y2065</f>
        <v>0</v>
      </c>
      <c r="C2064">
        <f>'IGM Paste'!C2065</f>
        <v>0</v>
      </c>
      <c r="D2064" s="4">
        <f>'IGM Paste'!D2065</f>
        <v>0</v>
      </c>
      <c r="E2064">
        <f>'IGM Paste'!E2065</f>
        <v>0</v>
      </c>
      <c r="F2064">
        <f>'IGM Paste'!AL2065</f>
        <v>0</v>
      </c>
      <c r="G2064" s="763">
        <f>'IGM Paste'!AB2065</f>
        <v>0</v>
      </c>
      <c r="H2064" s="5">
        <f>'IGM Paste'!F2065</f>
        <v>0</v>
      </c>
      <c r="I2064" t="str">
        <f>IF('IGM Paste'!H2065=0,"-",'IGM Paste'!H2065)</f>
        <v>-</v>
      </c>
      <c r="J2064" t="str">
        <f>IF('IGM Paste'!I2065=0,"-",'IGM Paste'!I2065)</f>
        <v>-</v>
      </c>
      <c r="K2064" t="str">
        <f>IF('IGM Paste'!J2065=0,"-",'IGM Paste'!J2065)</f>
        <v>-</v>
      </c>
      <c r="L2064">
        <f>'IGM Paste'!K2065</f>
        <v>0</v>
      </c>
      <c r="M2064" s="20" t="str">
        <f>IF('IGM Paste'!R2065=0,"Flat",'IGM Paste'!R2065)</f>
        <v>Flat</v>
      </c>
      <c r="N2064" s="177">
        <f>'IGM Paste'!AH2065</f>
        <v>0</v>
      </c>
      <c r="O2064" s="403">
        <f>'IGM Paste'!O2065</f>
        <v>0</v>
      </c>
      <c r="P2064">
        <f>'IGM Paste'!BC2065</f>
        <v>0</v>
      </c>
    </row>
    <row r="2065" spans="1:16" x14ac:dyDescent="0.3">
      <c r="A2065" s="334">
        <f>'IGM Paste'!A2066</f>
        <v>0</v>
      </c>
      <c r="B2065">
        <f>'IGM Paste'!Y2066</f>
        <v>0</v>
      </c>
      <c r="C2065">
        <f>'IGM Paste'!C2066</f>
        <v>0</v>
      </c>
      <c r="D2065" s="4">
        <f>'IGM Paste'!D2066</f>
        <v>0</v>
      </c>
      <c r="E2065">
        <f>'IGM Paste'!E2066</f>
        <v>0</v>
      </c>
      <c r="F2065">
        <f>'IGM Paste'!AL2066</f>
        <v>0</v>
      </c>
      <c r="G2065" s="763">
        <f>'IGM Paste'!AB2066</f>
        <v>0</v>
      </c>
      <c r="H2065" s="5">
        <f>'IGM Paste'!F2066</f>
        <v>0</v>
      </c>
      <c r="I2065" t="str">
        <f>IF('IGM Paste'!H2066=0,"-",'IGM Paste'!H2066)</f>
        <v>-</v>
      </c>
      <c r="J2065" t="str">
        <f>IF('IGM Paste'!I2066=0,"-",'IGM Paste'!I2066)</f>
        <v>-</v>
      </c>
      <c r="K2065" t="str">
        <f>IF('IGM Paste'!J2066=0,"-",'IGM Paste'!J2066)</f>
        <v>-</v>
      </c>
      <c r="L2065">
        <f>'IGM Paste'!K2066</f>
        <v>0</v>
      </c>
      <c r="M2065" s="20" t="str">
        <f>IF('IGM Paste'!R2066=0,"Flat",'IGM Paste'!R2066)</f>
        <v>Flat</v>
      </c>
      <c r="N2065" s="177">
        <f>'IGM Paste'!AH2066</f>
        <v>0</v>
      </c>
      <c r="O2065" s="403">
        <f>'IGM Paste'!O2066</f>
        <v>0</v>
      </c>
      <c r="P2065">
        <f>'IGM Paste'!BC2066</f>
        <v>0</v>
      </c>
    </row>
    <row r="2066" spans="1:16" x14ac:dyDescent="0.3">
      <c r="A2066" s="334">
        <f>'IGM Paste'!A2067</f>
        <v>0</v>
      </c>
      <c r="B2066">
        <f>'IGM Paste'!Y2067</f>
        <v>0</v>
      </c>
      <c r="C2066">
        <f>'IGM Paste'!C2067</f>
        <v>0</v>
      </c>
      <c r="D2066" s="4">
        <f>'IGM Paste'!D2067</f>
        <v>0</v>
      </c>
      <c r="E2066">
        <f>'IGM Paste'!E2067</f>
        <v>0</v>
      </c>
      <c r="F2066">
        <f>'IGM Paste'!AL2067</f>
        <v>0</v>
      </c>
      <c r="G2066" s="763">
        <f>'IGM Paste'!AB2067</f>
        <v>0</v>
      </c>
      <c r="H2066" s="5">
        <f>'IGM Paste'!F2067</f>
        <v>0</v>
      </c>
      <c r="I2066" t="str">
        <f>IF('IGM Paste'!H2067=0,"-",'IGM Paste'!H2067)</f>
        <v>-</v>
      </c>
      <c r="J2066" t="str">
        <f>IF('IGM Paste'!I2067=0,"-",'IGM Paste'!I2067)</f>
        <v>-</v>
      </c>
      <c r="K2066" t="str">
        <f>IF('IGM Paste'!J2067=0,"-",'IGM Paste'!J2067)</f>
        <v>-</v>
      </c>
      <c r="L2066">
        <f>'IGM Paste'!K2067</f>
        <v>0</v>
      </c>
      <c r="M2066" s="20" t="str">
        <f>IF('IGM Paste'!R2067=0,"Flat",'IGM Paste'!R2067)</f>
        <v>Flat</v>
      </c>
      <c r="N2066" s="177">
        <f>'IGM Paste'!AH2067</f>
        <v>0</v>
      </c>
      <c r="O2066" s="403">
        <f>'IGM Paste'!O2067</f>
        <v>0</v>
      </c>
      <c r="P2066">
        <f>'IGM Paste'!BC2067</f>
        <v>0</v>
      </c>
    </row>
    <row r="2067" spans="1:16" x14ac:dyDescent="0.3">
      <c r="A2067" s="334">
        <f>'IGM Paste'!A2068</f>
        <v>0</v>
      </c>
      <c r="B2067">
        <f>'IGM Paste'!Y2068</f>
        <v>0</v>
      </c>
      <c r="C2067">
        <f>'IGM Paste'!C2068</f>
        <v>0</v>
      </c>
      <c r="D2067" s="4">
        <f>'IGM Paste'!D2068</f>
        <v>0</v>
      </c>
      <c r="E2067">
        <f>'IGM Paste'!E2068</f>
        <v>0</v>
      </c>
      <c r="F2067">
        <f>'IGM Paste'!AL2068</f>
        <v>0</v>
      </c>
      <c r="G2067" s="763">
        <f>'IGM Paste'!AB2068</f>
        <v>0</v>
      </c>
      <c r="H2067" s="5">
        <f>'IGM Paste'!F2068</f>
        <v>0</v>
      </c>
      <c r="I2067" t="str">
        <f>IF('IGM Paste'!H2068=0,"-",'IGM Paste'!H2068)</f>
        <v>-</v>
      </c>
      <c r="J2067" t="str">
        <f>IF('IGM Paste'!I2068=0,"-",'IGM Paste'!I2068)</f>
        <v>-</v>
      </c>
      <c r="K2067" t="str">
        <f>IF('IGM Paste'!J2068=0,"-",'IGM Paste'!J2068)</f>
        <v>-</v>
      </c>
      <c r="L2067">
        <f>'IGM Paste'!K2068</f>
        <v>0</v>
      </c>
      <c r="M2067" s="20" t="str">
        <f>IF('IGM Paste'!R2068=0,"Flat",'IGM Paste'!R2068)</f>
        <v>Flat</v>
      </c>
      <c r="N2067" s="177">
        <f>'IGM Paste'!AH2068</f>
        <v>0</v>
      </c>
      <c r="O2067" s="403">
        <f>'IGM Paste'!O2068</f>
        <v>0</v>
      </c>
      <c r="P2067">
        <f>'IGM Paste'!BC2068</f>
        <v>0</v>
      </c>
    </row>
    <row r="2068" spans="1:16" x14ac:dyDescent="0.3">
      <c r="A2068" s="334">
        <f>'IGM Paste'!A2069</f>
        <v>0</v>
      </c>
      <c r="B2068">
        <f>'IGM Paste'!Y2069</f>
        <v>0</v>
      </c>
      <c r="C2068">
        <f>'IGM Paste'!C2069</f>
        <v>0</v>
      </c>
      <c r="D2068" s="4">
        <f>'IGM Paste'!D2069</f>
        <v>0</v>
      </c>
      <c r="E2068">
        <f>'IGM Paste'!E2069</f>
        <v>0</v>
      </c>
      <c r="F2068">
        <f>'IGM Paste'!AL2069</f>
        <v>0</v>
      </c>
      <c r="G2068" s="763">
        <f>'IGM Paste'!AB2069</f>
        <v>0</v>
      </c>
      <c r="H2068" s="5">
        <f>'IGM Paste'!F2069</f>
        <v>0</v>
      </c>
      <c r="I2068" t="str">
        <f>IF('IGM Paste'!H2069=0,"-",'IGM Paste'!H2069)</f>
        <v>-</v>
      </c>
      <c r="J2068" t="str">
        <f>IF('IGM Paste'!I2069=0,"-",'IGM Paste'!I2069)</f>
        <v>-</v>
      </c>
      <c r="K2068" t="str">
        <f>IF('IGM Paste'!J2069=0,"-",'IGM Paste'!J2069)</f>
        <v>-</v>
      </c>
      <c r="L2068">
        <f>'IGM Paste'!K2069</f>
        <v>0</v>
      </c>
      <c r="M2068" s="20" t="str">
        <f>IF('IGM Paste'!R2069=0,"Flat",'IGM Paste'!R2069)</f>
        <v>Flat</v>
      </c>
      <c r="N2068" s="177">
        <f>'IGM Paste'!AH2069</f>
        <v>0</v>
      </c>
      <c r="O2068" s="403">
        <f>'IGM Paste'!O2069</f>
        <v>0</v>
      </c>
      <c r="P2068">
        <f>'IGM Paste'!BC2069</f>
        <v>0</v>
      </c>
    </row>
    <row r="2069" spans="1:16" x14ac:dyDescent="0.3">
      <c r="A2069" s="334">
        <f>'IGM Paste'!A2070</f>
        <v>0</v>
      </c>
      <c r="B2069">
        <f>'IGM Paste'!Y2070</f>
        <v>0</v>
      </c>
      <c r="C2069">
        <f>'IGM Paste'!C2070</f>
        <v>0</v>
      </c>
      <c r="D2069" s="4">
        <f>'IGM Paste'!D2070</f>
        <v>0</v>
      </c>
      <c r="E2069">
        <f>'IGM Paste'!E2070</f>
        <v>0</v>
      </c>
      <c r="F2069">
        <f>'IGM Paste'!AL2070</f>
        <v>0</v>
      </c>
      <c r="G2069" s="763">
        <f>'IGM Paste'!AB2070</f>
        <v>0</v>
      </c>
      <c r="H2069" s="5">
        <f>'IGM Paste'!F2070</f>
        <v>0</v>
      </c>
      <c r="I2069" t="str">
        <f>IF('IGM Paste'!H2070=0,"-",'IGM Paste'!H2070)</f>
        <v>-</v>
      </c>
      <c r="J2069" t="str">
        <f>IF('IGM Paste'!I2070=0,"-",'IGM Paste'!I2070)</f>
        <v>-</v>
      </c>
      <c r="K2069" t="str">
        <f>IF('IGM Paste'!J2070=0,"-",'IGM Paste'!J2070)</f>
        <v>-</v>
      </c>
      <c r="L2069">
        <f>'IGM Paste'!K2070</f>
        <v>0</v>
      </c>
      <c r="M2069" s="20" t="str">
        <f>IF('IGM Paste'!R2070=0,"Flat",'IGM Paste'!R2070)</f>
        <v>Flat</v>
      </c>
      <c r="N2069" s="177">
        <f>'IGM Paste'!AH2070</f>
        <v>0</v>
      </c>
      <c r="O2069" s="403">
        <f>'IGM Paste'!O2070</f>
        <v>0</v>
      </c>
      <c r="P2069">
        <f>'IGM Paste'!BC2070</f>
        <v>0</v>
      </c>
    </row>
    <row r="2070" spans="1:16" x14ac:dyDescent="0.3">
      <c r="A2070" s="334">
        <f>'IGM Paste'!A2071</f>
        <v>0</v>
      </c>
      <c r="B2070">
        <f>'IGM Paste'!Y2071</f>
        <v>0</v>
      </c>
      <c r="C2070">
        <f>'IGM Paste'!C2071</f>
        <v>0</v>
      </c>
      <c r="D2070" s="4">
        <f>'IGM Paste'!D2071</f>
        <v>0</v>
      </c>
      <c r="E2070">
        <f>'IGM Paste'!E2071</f>
        <v>0</v>
      </c>
      <c r="F2070">
        <f>'IGM Paste'!AL2071</f>
        <v>0</v>
      </c>
      <c r="G2070" s="763">
        <f>'IGM Paste'!AB2071</f>
        <v>0</v>
      </c>
      <c r="H2070" s="5">
        <f>'IGM Paste'!F2071</f>
        <v>0</v>
      </c>
      <c r="I2070" t="str">
        <f>IF('IGM Paste'!H2071=0,"-",'IGM Paste'!H2071)</f>
        <v>-</v>
      </c>
      <c r="J2070" t="str">
        <f>IF('IGM Paste'!I2071=0,"-",'IGM Paste'!I2071)</f>
        <v>-</v>
      </c>
      <c r="K2070" t="str">
        <f>IF('IGM Paste'!J2071=0,"-",'IGM Paste'!J2071)</f>
        <v>-</v>
      </c>
      <c r="L2070">
        <f>'IGM Paste'!K2071</f>
        <v>0</v>
      </c>
      <c r="M2070" s="20" t="str">
        <f>IF('IGM Paste'!R2071=0,"Flat",'IGM Paste'!R2071)</f>
        <v>Flat</v>
      </c>
      <c r="N2070" s="177">
        <f>'IGM Paste'!AH2071</f>
        <v>0</v>
      </c>
      <c r="O2070" s="403">
        <f>'IGM Paste'!O2071</f>
        <v>0</v>
      </c>
      <c r="P2070">
        <f>'IGM Paste'!BC2071</f>
        <v>0</v>
      </c>
    </row>
    <row r="2071" spans="1:16" x14ac:dyDescent="0.3">
      <c r="A2071" s="334">
        <f>'IGM Paste'!A2072</f>
        <v>0</v>
      </c>
      <c r="B2071">
        <f>'IGM Paste'!Y2072</f>
        <v>0</v>
      </c>
      <c r="C2071">
        <f>'IGM Paste'!C2072</f>
        <v>0</v>
      </c>
      <c r="D2071" s="4">
        <f>'IGM Paste'!D2072</f>
        <v>0</v>
      </c>
      <c r="E2071">
        <f>'IGM Paste'!E2072</f>
        <v>0</v>
      </c>
      <c r="F2071">
        <f>'IGM Paste'!AL2072</f>
        <v>0</v>
      </c>
      <c r="G2071" s="763">
        <f>'IGM Paste'!AB2072</f>
        <v>0</v>
      </c>
      <c r="H2071" s="5">
        <f>'IGM Paste'!F2072</f>
        <v>0</v>
      </c>
      <c r="I2071" t="str">
        <f>IF('IGM Paste'!H2072=0,"-",'IGM Paste'!H2072)</f>
        <v>-</v>
      </c>
      <c r="J2071" t="str">
        <f>IF('IGM Paste'!I2072=0,"-",'IGM Paste'!I2072)</f>
        <v>-</v>
      </c>
      <c r="K2071" t="str">
        <f>IF('IGM Paste'!J2072=0,"-",'IGM Paste'!J2072)</f>
        <v>-</v>
      </c>
      <c r="L2071">
        <f>'IGM Paste'!K2072</f>
        <v>0</v>
      </c>
      <c r="M2071" s="20" t="str">
        <f>IF('IGM Paste'!R2072=0,"Flat",'IGM Paste'!R2072)</f>
        <v>Flat</v>
      </c>
      <c r="N2071" s="177">
        <f>'IGM Paste'!AH2072</f>
        <v>0</v>
      </c>
      <c r="O2071" s="403">
        <f>'IGM Paste'!O2072</f>
        <v>0</v>
      </c>
      <c r="P2071">
        <f>'IGM Paste'!BC2072</f>
        <v>0</v>
      </c>
    </row>
    <row r="2072" spans="1:16" x14ac:dyDescent="0.3">
      <c r="A2072" s="334">
        <f>'IGM Paste'!A2073</f>
        <v>0</v>
      </c>
      <c r="B2072">
        <f>'IGM Paste'!Y2073</f>
        <v>0</v>
      </c>
      <c r="C2072">
        <f>'IGM Paste'!C2073</f>
        <v>0</v>
      </c>
      <c r="D2072" s="4">
        <f>'IGM Paste'!D2073</f>
        <v>0</v>
      </c>
      <c r="E2072">
        <f>'IGM Paste'!E2073</f>
        <v>0</v>
      </c>
      <c r="F2072">
        <f>'IGM Paste'!AL2073</f>
        <v>0</v>
      </c>
      <c r="G2072" s="763">
        <f>'IGM Paste'!AB2073</f>
        <v>0</v>
      </c>
      <c r="H2072" s="5">
        <f>'IGM Paste'!F2073</f>
        <v>0</v>
      </c>
      <c r="I2072" t="str">
        <f>IF('IGM Paste'!H2073=0,"-",'IGM Paste'!H2073)</f>
        <v>-</v>
      </c>
      <c r="J2072" t="str">
        <f>IF('IGM Paste'!I2073=0,"-",'IGM Paste'!I2073)</f>
        <v>-</v>
      </c>
      <c r="K2072" t="str">
        <f>IF('IGM Paste'!J2073=0,"-",'IGM Paste'!J2073)</f>
        <v>-</v>
      </c>
      <c r="L2072">
        <f>'IGM Paste'!K2073</f>
        <v>0</v>
      </c>
      <c r="M2072" s="20" t="str">
        <f>IF('IGM Paste'!R2073=0,"Flat",'IGM Paste'!R2073)</f>
        <v>Flat</v>
      </c>
      <c r="N2072" s="177">
        <f>'IGM Paste'!AH2073</f>
        <v>0</v>
      </c>
      <c r="O2072" s="403">
        <f>'IGM Paste'!O2073</f>
        <v>0</v>
      </c>
      <c r="P2072">
        <f>'IGM Paste'!BC2073</f>
        <v>0</v>
      </c>
    </row>
    <row r="2073" spans="1:16" x14ac:dyDescent="0.3">
      <c r="A2073" s="334">
        <f>'IGM Paste'!A2074</f>
        <v>0</v>
      </c>
      <c r="B2073">
        <f>'IGM Paste'!Y2074</f>
        <v>0</v>
      </c>
      <c r="C2073">
        <f>'IGM Paste'!C2074</f>
        <v>0</v>
      </c>
      <c r="D2073" s="4">
        <f>'IGM Paste'!D2074</f>
        <v>0</v>
      </c>
      <c r="E2073">
        <f>'IGM Paste'!E2074</f>
        <v>0</v>
      </c>
      <c r="F2073">
        <f>'IGM Paste'!AL2074</f>
        <v>0</v>
      </c>
      <c r="G2073" s="763">
        <f>'IGM Paste'!AB2074</f>
        <v>0</v>
      </c>
      <c r="H2073" s="5">
        <f>'IGM Paste'!F2074</f>
        <v>0</v>
      </c>
      <c r="I2073" t="str">
        <f>IF('IGM Paste'!H2074=0,"-",'IGM Paste'!H2074)</f>
        <v>-</v>
      </c>
      <c r="J2073" t="str">
        <f>IF('IGM Paste'!I2074=0,"-",'IGM Paste'!I2074)</f>
        <v>-</v>
      </c>
      <c r="K2073" t="str">
        <f>IF('IGM Paste'!J2074=0,"-",'IGM Paste'!J2074)</f>
        <v>-</v>
      </c>
      <c r="L2073">
        <f>'IGM Paste'!K2074</f>
        <v>0</v>
      </c>
      <c r="M2073" s="20" t="str">
        <f>IF('IGM Paste'!R2074=0,"Flat",'IGM Paste'!R2074)</f>
        <v>Flat</v>
      </c>
      <c r="N2073" s="177">
        <f>'IGM Paste'!AH2074</f>
        <v>0</v>
      </c>
      <c r="O2073" s="403">
        <f>'IGM Paste'!O2074</f>
        <v>0</v>
      </c>
      <c r="P2073">
        <f>'IGM Paste'!BC2074</f>
        <v>0</v>
      </c>
    </row>
    <row r="2074" spans="1:16" x14ac:dyDescent="0.3">
      <c r="A2074" s="334">
        <f>'IGM Paste'!A2075</f>
        <v>0</v>
      </c>
      <c r="B2074">
        <f>'IGM Paste'!Y2075</f>
        <v>0</v>
      </c>
      <c r="C2074">
        <f>'IGM Paste'!C2075</f>
        <v>0</v>
      </c>
      <c r="D2074" s="4">
        <f>'IGM Paste'!D2075</f>
        <v>0</v>
      </c>
      <c r="E2074">
        <f>'IGM Paste'!E2075</f>
        <v>0</v>
      </c>
      <c r="F2074">
        <f>'IGM Paste'!AL2075</f>
        <v>0</v>
      </c>
      <c r="G2074" s="763">
        <f>'IGM Paste'!AB2075</f>
        <v>0</v>
      </c>
      <c r="H2074" s="5">
        <f>'IGM Paste'!F2075</f>
        <v>0</v>
      </c>
      <c r="I2074" t="str">
        <f>IF('IGM Paste'!H2075=0,"-",'IGM Paste'!H2075)</f>
        <v>-</v>
      </c>
      <c r="J2074" t="str">
        <f>IF('IGM Paste'!I2075=0,"-",'IGM Paste'!I2075)</f>
        <v>-</v>
      </c>
      <c r="K2074" t="str">
        <f>IF('IGM Paste'!J2075=0,"-",'IGM Paste'!J2075)</f>
        <v>-</v>
      </c>
      <c r="L2074">
        <f>'IGM Paste'!K2075</f>
        <v>0</v>
      </c>
      <c r="M2074" s="20" t="str">
        <f>IF('IGM Paste'!R2075=0,"Flat",'IGM Paste'!R2075)</f>
        <v>Flat</v>
      </c>
      <c r="N2074" s="177">
        <f>'IGM Paste'!AH2075</f>
        <v>0</v>
      </c>
      <c r="O2074" s="403">
        <f>'IGM Paste'!O2075</f>
        <v>0</v>
      </c>
      <c r="P2074">
        <f>'IGM Paste'!BC2075</f>
        <v>0</v>
      </c>
    </row>
    <row r="2075" spans="1:16" x14ac:dyDescent="0.3">
      <c r="A2075" s="334">
        <f>'IGM Paste'!A2076</f>
        <v>0</v>
      </c>
      <c r="B2075">
        <f>'IGM Paste'!Y2076</f>
        <v>0</v>
      </c>
      <c r="C2075">
        <f>'IGM Paste'!C2076</f>
        <v>0</v>
      </c>
      <c r="D2075" s="4">
        <f>'IGM Paste'!D2076</f>
        <v>0</v>
      </c>
      <c r="E2075">
        <f>'IGM Paste'!E2076</f>
        <v>0</v>
      </c>
      <c r="F2075">
        <f>'IGM Paste'!AL2076</f>
        <v>0</v>
      </c>
      <c r="G2075" s="763">
        <f>'IGM Paste'!AB2076</f>
        <v>0</v>
      </c>
      <c r="H2075" s="5">
        <f>'IGM Paste'!F2076</f>
        <v>0</v>
      </c>
      <c r="I2075" t="str">
        <f>IF('IGM Paste'!H2076=0,"-",'IGM Paste'!H2076)</f>
        <v>-</v>
      </c>
      <c r="J2075" t="str">
        <f>IF('IGM Paste'!I2076=0,"-",'IGM Paste'!I2076)</f>
        <v>-</v>
      </c>
      <c r="K2075" t="str">
        <f>IF('IGM Paste'!J2076=0,"-",'IGM Paste'!J2076)</f>
        <v>-</v>
      </c>
      <c r="L2075">
        <f>'IGM Paste'!K2076</f>
        <v>0</v>
      </c>
      <c r="M2075" s="20" t="str">
        <f>IF('IGM Paste'!R2076=0,"Flat",'IGM Paste'!R2076)</f>
        <v>Flat</v>
      </c>
      <c r="N2075" s="177">
        <f>'IGM Paste'!AH2076</f>
        <v>0</v>
      </c>
      <c r="O2075" s="403">
        <f>'IGM Paste'!O2076</f>
        <v>0</v>
      </c>
      <c r="P2075">
        <f>'IGM Paste'!BC2076</f>
        <v>0</v>
      </c>
    </row>
    <row r="2076" spans="1:16" x14ac:dyDescent="0.3">
      <c r="A2076" s="334">
        <f>'IGM Paste'!A2077</f>
        <v>0</v>
      </c>
      <c r="B2076">
        <f>'IGM Paste'!Y2077</f>
        <v>0</v>
      </c>
      <c r="C2076">
        <f>'IGM Paste'!C2077</f>
        <v>0</v>
      </c>
      <c r="D2076" s="4">
        <f>'IGM Paste'!D2077</f>
        <v>0</v>
      </c>
      <c r="E2076">
        <f>'IGM Paste'!E2077</f>
        <v>0</v>
      </c>
      <c r="F2076">
        <f>'IGM Paste'!AL2077</f>
        <v>0</v>
      </c>
      <c r="G2076" s="763">
        <f>'IGM Paste'!AB2077</f>
        <v>0</v>
      </c>
      <c r="H2076" s="5">
        <f>'IGM Paste'!F2077</f>
        <v>0</v>
      </c>
      <c r="I2076" t="str">
        <f>IF('IGM Paste'!H2077=0,"-",'IGM Paste'!H2077)</f>
        <v>-</v>
      </c>
      <c r="J2076" t="str">
        <f>IF('IGM Paste'!I2077=0,"-",'IGM Paste'!I2077)</f>
        <v>-</v>
      </c>
      <c r="K2076" t="str">
        <f>IF('IGM Paste'!J2077=0,"-",'IGM Paste'!J2077)</f>
        <v>-</v>
      </c>
      <c r="L2076">
        <f>'IGM Paste'!K2077</f>
        <v>0</v>
      </c>
      <c r="M2076" s="20" t="str">
        <f>IF('IGM Paste'!R2077=0,"Flat",'IGM Paste'!R2077)</f>
        <v>Flat</v>
      </c>
      <c r="N2076" s="177">
        <f>'IGM Paste'!AH2077</f>
        <v>0</v>
      </c>
      <c r="O2076" s="403">
        <f>'IGM Paste'!O2077</f>
        <v>0</v>
      </c>
      <c r="P2076">
        <f>'IGM Paste'!BC2077</f>
        <v>0</v>
      </c>
    </row>
    <row r="2077" spans="1:16" x14ac:dyDescent="0.3">
      <c r="A2077" s="334">
        <f>'IGM Paste'!A2078</f>
        <v>0</v>
      </c>
      <c r="B2077">
        <f>'IGM Paste'!Y2078</f>
        <v>0</v>
      </c>
      <c r="C2077">
        <f>'IGM Paste'!C2078</f>
        <v>0</v>
      </c>
      <c r="D2077" s="4">
        <f>'IGM Paste'!D2078</f>
        <v>0</v>
      </c>
      <c r="E2077">
        <f>'IGM Paste'!E2078</f>
        <v>0</v>
      </c>
      <c r="F2077">
        <f>'IGM Paste'!AL2078</f>
        <v>0</v>
      </c>
      <c r="G2077" s="763">
        <f>'IGM Paste'!AB2078</f>
        <v>0</v>
      </c>
      <c r="H2077" s="5">
        <f>'IGM Paste'!F2078</f>
        <v>0</v>
      </c>
      <c r="I2077" t="str">
        <f>IF('IGM Paste'!H2078=0,"-",'IGM Paste'!H2078)</f>
        <v>-</v>
      </c>
      <c r="J2077" t="str">
        <f>IF('IGM Paste'!I2078=0,"-",'IGM Paste'!I2078)</f>
        <v>-</v>
      </c>
      <c r="K2077" t="str">
        <f>IF('IGM Paste'!J2078=0,"-",'IGM Paste'!J2078)</f>
        <v>-</v>
      </c>
      <c r="L2077">
        <f>'IGM Paste'!K2078</f>
        <v>0</v>
      </c>
      <c r="M2077" s="20" t="str">
        <f>IF('IGM Paste'!R2078=0,"Flat",'IGM Paste'!R2078)</f>
        <v>Flat</v>
      </c>
      <c r="N2077" s="177">
        <f>'IGM Paste'!AH2078</f>
        <v>0</v>
      </c>
      <c r="O2077" s="403">
        <f>'IGM Paste'!O2078</f>
        <v>0</v>
      </c>
      <c r="P2077">
        <f>'IGM Paste'!BC2078</f>
        <v>0</v>
      </c>
    </row>
    <row r="2078" spans="1:16" x14ac:dyDescent="0.3">
      <c r="A2078" s="334">
        <f>'IGM Paste'!A2079</f>
        <v>0</v>
      </c>
      <c r="B2078">
        <f>'IGM Paste'!Y2079</f>
        <v>0</v>
      </c>
      <c r="C2078">
        <f>'IGM Paste'!C2079</f>
        <v>0</v>
      </c>
      <c r="D2078" s="4">
        <f>'IGM Paste'!D2079</f>
        <v>0</v>
      </c>
      <c r="E2078">
        <f>'IGM Paste'!E2079</f>
        <v>0</v>
      </c>
      <c r="F2078">
        <f>'IGM Paste'!AL2079</f>
        <v>0</v>
      </c>
      <c r="G2078" s="763">
        <f>'IGM Paste'!AB2079</f>
        <v>0</v>
      </c>
      <c r="H2078" s="5">
        <f>'IGM Paste'!F2079</f>
        <v>0</v>
      </c>
      <c r="I2078" t="str">
        <f>IF('IGM Paste'!H2079=0,"-",'IGM Paste'!H2079)</f>
        <v>-</v>
      </c>
      <c r="J2078" t="str">
        <f>IF('IGM Paste'!I2079=0,"-",'IGM Paste'!I2079)</f>
        <v>-</v>
      </c>
      <c r="K2078" t="str">
        <f>IF('IGM Paste'!J2079=0,"-",'IGM Paste'!J2079)</f>
        <v>-</v>
      </c>
      <c r="L2078">
        <f>'IGM Paste'!K2079</f>
        <v>0</v>
      </c>
      <c r="M2078" s="20" t="str">
        <f>IF('IGM Paste'!R2079=0,"Flat",'IGM Paste'!R2079)</f>
        <v>Flat</v>
      </c>
      <c r="N2078" s="177">
        <f>'IGM Paste'!AH2079</f>
        <v>0</v>
      </c>
      <c r="O2078" s="403">
        <f>'IGM Paste'!O2079</f>
        <v>0</v>
      </c>
      <c r="P2078">
        <f>'IGM Paste'!BC2079</f>
        <v>0</v>
      </c>
    </row>
    <row r="2079" spans="1:16" x14ac:dyDescent="0.3">
      <c r="A2079" s="334">
        <f>'IGM Paste'!A2080</f>
        <v>0</v>
      </c>
      <c r="B2079">
        <f>'IGM Paste'!Y2080</f>
        <v>0</v>
      </c>
      <c r="C2079">
        <f>'IGM Paste'!C2080</f>
        <v>0</v>
      </c>
      <c r="D2079" s="4">
        <f>'IGM Paste'!D2080</f>
        <v>0</v>
      </c>
      <c r="E2079">
        <f>'IGM Paste'!E2080</f>
        <v>0</v>
      </c>
      <c r="F2079">
        <f>'IGM Paste'!AL2080</f>
        <v>0</v>
      </c>
      <c r="G2079" s="763">
        <f>'IGM Paste'!AB2080</f>
        <v>0</v>
      </c>
      <c r="H2079" s="5">
        <f>'IGM Paste'!F2080</f>
        <v>0</v>
      </c>
      <c r="I2079" t="str">
        <f>IF('IGM Paste'!H2080=0,"-",'IGM Paste'!H2080)</f>
        <v>-</v>
      </c>
      <c r="J2079" t="str">
        <f>IF('IGM Paste'!I2080=0,"-",'IGM Paste'!I2080)</f>
        <v>-</v>
      </c>
      <c r="K2079" t="str">
        <f>IF('IGM Paste'!J2080=0,"-",'IGM Paste'!J2080)</f>
        <v>-</v>
      </c>
      <c r="L2079">
        <f>'IGM Paste'!K2080</f>
        <v>0</v>
      </c>
      <c r="M2079" s="20" t="str">
        <f>IF('IGM Paste'!R2080=0,"Flat",'IGM Paste'!R2080)</f>
        <v>Flat</v>
      </c>
      <c r="N2079" s="177">
        <f>'IGM Paste'!AH2080</f>
        <v>0</v>
      </c>
      <c r="O2079" s="403">
        <f>'IGM Paste'!O2080</f>
        <v>0</v>
      </c>
      <c r="P2079">
        <f>'IGM Paste'!BC2080</f>
        <v>0</v>
      </c>
    </row>
    <row r="2080" spans="1:16" x14ac:dyDescent="0.3">
      <c r="A2080" s="334">
        <f>'IGM Paste'!A2081</f>
        <v>0</v>
      </c>
      <c r="B2080">
        <f>'IGM Paste'!Y2081</f>
        <v>0</v>
      </c>
      <c r="C2080">
        <f>'IGM Paste'!C2081</f>
        <v>0</v>
      </c>
      <c r="D2080" s="4">
        <f>'IGM Paste'!D2081</f>
        <v>0</v>
      </c>
      <c r="E2080">
        <f>'IGM Paste'!E2081</f>
        <v>0</v>
      </c>
      <c r="F2080">
        <f>'IGM Paste'!AL2081</f>
        <v>0</v>
      </c>
      <c r="G2080" s="763">
        <f>'IGM Paste'!AB2081</f>
        <v>0</v>
      </c>
      <c r="H2080" s="5">
        <f>'IGM Paste'!F2081</f>
        <v>0</v>
      </c>
      <c r="I2080" t="str">
        <f>IF('IGM Paste'!H2081=0,"-",'IGM Paste'!H2081)</f>
        <v>-</v>
      </c>
      <c r="J2080" t="str">
        <f>IF('IGM Paste'!I2081=0,"-",'IGM Paste'!I2081)</f>
        <v>-</v>
      </c>
      <c r="K2080" t="str">
        <f>IF('IGM Paste'!J2081=0,"-",'IGM Paste'!J2081)</f>
        <v>-</v>
      </c>
      <c r="L2080">
        <f>'IGM Paste'!K2081</f>
        <v>0</v>
      </c>
      <c r="M2080" s="20" t="str">
        <f>IF('IGM Paste'!R2081=0,"Flat",'IGM Paste'!R2081)</f>
        <v>Flat</v>
      </c>
      <c r="N2080" s="177">
        <f>'IGM Paste'!AH2081</f>
        <v>0</v>
      </c>
      <c r="O2080" s="403">
        <f>'IGM Paste'!O2081</f>
        <v>0</v>
      </c>
      <c r="P2080">
        <f>'IGM Paste'!BC2081</f>
        <v>0</v>
      </c>
    </row>
    <row r="2081" spans="1:16" x14ac:dyDescent="0.3">
      <c r="A2081" s="334">
        <f>'IGM Paste'!A2082</f>
        <v>0</v>
      </c>
      <c r="B2081">
        <f>'IGM Paste'!Y2082</f>
        <v>0</v>
      </c>
      <c r="C2081">
        <f>'IGM Paste'!C2082</f>
        <v>0</v>
      </c>
      <c r="D2081" s="4">
        <f>'IGM Paste'!D2082</f>
        <v>0</v>
      </c>
      <c r="E2081">
        <f>'IGM Paste'!E2082</f>
        <v>0</v>
      </c>
      <c r="F2081">
        <f>'IGM Paste'!AL2082</f>
        <v>0</v>
      </c>
      <c r="G2081" s="763">
        <f>'IGM Paste'!AB2082</f>
        <v>0</v>
      </c>
      <c r="H2081" s="5">
        <f>'IGM Paste'!F2082</f>
        <v>0</v>
      </c>
      <c r="I2081" t="str">
        <f>IF('IGM Paste'!H2082=0,"-",'IGM Paste'!H2082)</f>
        <v>-</v>
      </c>
      <c r="J2081" t="str">
        <f>IF('IGM Paste'!I2082=0,"-",'IGM Paste'!I2082)</f>
        <v>-</v>
      </c>
      <c r="K2081" t="str">
        <f>IF('IGM Paste'!J2082=0,"-",'IGM Paste'!J2082)</f>
        <v>-</v>
      </c>
      <c r="L2081">
        <f>'IGM Paste'!K2082</f>
        <v>0</v>
      </c>
      <c r="M2081" s="20" t="str">
        <f>IF('IGM Paste'!R2082=0,"Flat",'IGM Paste'!R2082)</f>
        <v>Flat</v>
      </c>
      <c r="N2081" s="177">
        <f>'IGM Paste'!AH2082</f>
        <v>0</v>
      </c>
      <c r="O2081" s="403">
        <f>'IGM Paste'!O2082</f>
        <v>0</v>
      </c>
      <c r="P2081">
        <f>'IGM Paste'!BC2082</f>
        <v>0</v>
      </c>
    </row>
    <row r="2082" spans="1:16" x14ac:dyDescent="0.3">
      <c r="A2082" s="334">
        <f>'IGM Paste'!A2083</f>
        <v>0</v>
      </c>
      <c r="B2082">
        <f>'IGM Paste'!Y2083</f>
        <v>0</v>
      </c>
      <c r="C2082">
        <f>'IGM Paste'!C2083</f>
        <v>0</v>
      </c>
      <c r="D2082" s="4">
        <f>'IGM Paste'!D2083</f>
        <v>0</v>
      </c>
      <c r="E2082">
        <f>'IGM Paste'!E2083</f>
        <v>0</v>
      </c>
      <c r="F2082">
        <f>'IGM Paste'!AL2083</f>
        <v>0</v>
      </c>
      <c r="G2082" s="763">
        <f>'IGM Paste'!AB2083</f>
        <v>0</v>
      </c>
      <c r="H2082" s="5">
        <f>'IGM Paste'!F2083</f>
        <v>0</v>
      </c>
      <c r="I2082" t="str">
        <f>IF('IGM Paste'!H2083=0,"-",'IGM Paste'!H2083)</f>
        <v>-</v>
      </c>
      <c r="J2082" t="str">
        <f>IF('IGM Paste'!I2083=0,"-",'IGM Paste'!I2083)</f>
        <v>-</v>
      </c>
      <c r="K2082" t="str">
        <f>IF('IGM Paste'!J2083=0,"-",'IGM Paste'!J2083)</f>
        <v>-</v>
      </c>
      <c r="L2082">
        <f>'IGM Paste'!K2083</f>
        <v>0</v>
      </c>
      <c r="M2082" s="20" t="str">
        <f>IF('IGM Paste'!R2083=0,"Flat",'IGM Paste'!R2083)</f>
        <v>Flat</v>
      </c>
      <c r="N2082" s="177">
        <f>'IGM Paste'!AH2083</f>
        <v>0</v>
      </c>
      <c r="O2082" s="403">
        <f>'IGM Paste'!O2083</f>
        <v>0</v>
      </c>
      <c r="P2082">
        <f>'IGM Paste'!BC2083</f>
        <v>0</v>
      </c>
    </row>
    <row r="2083" spans="1:16" x14ac:dyDescent="0.3">
      <c r="A2083" s="334">
        <f>'IGM Paste'!A2084</f>
        <v>0</v>
      </c>
      <c r="B2083">
        <f>'IGM Paste'!Y2084</f>
        <v>0</v>
      </c>
      <c r="C2083">
        <f>'IGM Paste'!C2084</f>
        <v>0</v>
      </c>
      <c r="D2083" s="4">
        <f>'IGM Paste'!D2084</f>
        <v>0</v>
      </c>
      <c r="E2083">
        <f>'IGM Paste'!E2084</f>
        <v>0</v>
      </c>
      <c r="F2083">
        <f>'IGM Paste'!AL2084</f>
        <v>0</v>
      </c>
      <c r="G2083" s="763">
        <f>'IGM Paste'!AB2084</f>
        <v>0</v>
      </c>
      <c r="H2083" s="5">
        <f>'IGM Paste'!F2084</f>
        <v>0</v>
      </c>
      <c r="I2083" t="str">
        <f>IF('IGM Paste'!H2084=0,"-",'IGM Paste'!H2084)</f>
        <v>-</v>
      </c>
      <c r="J2083" t="str">
        <f>IF('IGM Paste'!I2084=0,"-",'IGM Paste'!I2084)</f>
        <v>-</v>
      </c>
      <c r="K2083" t="str">
        <f>IF('IGM Paste'!J2084=0,"-",'IGM Paste'!J2084)</f>
        <v>-</v>
      </c>
      <c r="L2083">
        <f>'IGM Paste'!K2084</f>
        <v>0</v>
      </c>
      <c r="M2083" s="20" t="str">
        <f>IF('IGM Paste'!R2084=0,"Flat",'IGM Paste'!R2084)</f>
        <v>Flat</v>
      </c>
      <c r="N2083" s="177">
        <f>'IGM Paste'!AH2084</f>
        <v>0</v>
      </c>
      <c r="O2083" s="403">
        <f>'IGM Paste'!O2084</f>
        <v>0</v>
      </c>
      <c r="P2083">
        <f>'IGM Paste'!BC2084</f>
        <v>0</v>
      </c>
    </row>
    <row r="2084" spans="1:16" x14ac:dyDescent="0.3">
      <c r="A2084" s="334">
        <f>'IGM Paste'!A2085</f>
        <v>0</v>
      </c>
      <c r="B2084">
        <f>'IGM Paste'!Y2085</f>
        <v>0</v>
      </c>
      <c r="C2084">
        <f>'IGM Paste'!C2085</f>
        <v>0</v>
      </c>
      <c r="D2084" s="4">
        <f>'IGM Paste'!D2085</f>
        <v>0</v>
      </c>
      <c r="E2084">
        <f>'IGM Paste'!E2085</f>
        <v>0</v>
      </c>
      <c r="F2084">
        <f>'IGM Paste'!AL2085</f>
        <v>0</v>
      </c>
      <c r="G2084" s="763">
        <f>'IGM Paste'!AB2085</f>
        <v>0</v>
      </c>
      <c r="H2084" s="5">
        <f>'IGM Paste'!F2085</f>
        <v>0</v>
      </c>
      <c r="I2084" t="str">
        <f>IF('IGM Paste'!H2085=0,"-",'IGM Paste'!H2085)</f>
        <v>-</v>
      </c>
      <c r="J2084" t="str">
        <f>IF('IGM Paste'!I2085=0,"-",'IGM Paste'!I2085)</f>
        <v>-</v>
      </c>
      <c r="K2084" t="str">
        <f>IF('IGM Paste'!J2085=0,"-",'IGM Paste'!J2085)</f>
        <v>-</v>
      </c>
      <c r="L2084">
        <f>'IGM Paste'!K2085</f>
        <v>0</v>
      </c>
      <c r="M2084" s="20" t="str">
        <f>IF('IGM Paste'!R2085=0,"Flat",'IGM Paste'!R2085)</f>
        <v>Flat</v>
      </c>
      <c r="N2084" s="177">
        <f>'IGM Paste'!AH2085</f>
        <v>0</v>
      </c>
      <c r="O2084" s="403">
        <f>'IGM Paste'!O2085</f>
        <v>0</v>
      </c>
      <c r="P2084">
        <f>'IGM Paste'!BC2085</f>
        <v>0</v>
      </c>
    </row>
    <row r="2085" spans="1:16" x14ac:dyDescent="0.3">
      <c r="A2085" s="334">
        <f>'IGM Paste'!A2086</f>
        <v>0</v>
      </c>
      <c r="B2085">
        <f>'IGM Paste'!Y2086</f>
        <v>0</v>
      </c>
      <c r="C2085">
        <f>'IGM Paste'!C2086</f>
        <v>0</v>
      </c>
      <c r="D2085" s="4">
        <f>'IGM Paste'!D2086</f>
        <v>0</v>
      </c>
      <c r="E2085">
        <f>'IGM Paste'!E2086</f>
        <v>0</v>
      </c>
      <c r="F2085">
        <f>'IGM Paste'!AL2086</f>
        <v>0</v>
      </c>
      <c r="G2085" s="763">
        <f>'IGM Paste'!AB2086</f>
        <v>0</v>
      </c>
      <c r="H2085" s="5">
        <f>'IGM Paste'!F2086</f>
        <v>0</v>
      </c>
      <c r="I2085" t="str">
        <f>IF('IGM Paste'!H2086=0,"-",'IGM Paste'!H2086)</f>
        <v>-</v>
      </c>
      <c r="J2085" t="str">
        <f>IF('IGM Paste'!I2086=0,"-",'IGM Paste'!I2086)</f>
        <v>-</v>
      </c>
      <c r="K2085" t="str">
        <f>IF('IGM Paste'!J2086=0,"-",'IGM Paste'!J2086)</f>
        <v>-</v>
      </c>
      <c r="L2085">
        <f>'IGM Paste'!K2086</f>
        <v>0</v>
      </c>
      <c r="M2085" s="20" t="str">
        <f>IF('IGM Paste'!R2086=0,"Flat",'IGM Paste'!R2086)</f>
        <v>Flat</v>
      </c>
      <c r="N2085" s="177">
        <f>'IGM Paste'!AH2086</f>
        <v>0</v>
      </c>
      <c r="O2085" s="403">
        <f>'IGM Paste'!O2086</f>
        <v>0</v>
      </c>
      <c r="P2085">
        <f>'IGM Paste'!BC2086</f>
        <v>0</v>
      </c>
    </row>
    <row r="2086" spans="1:16" x14ac:dyDescent="0.3">
      <c r="A2086" s="334">
        <f>'IGM Paste'!A2087</f>
        <v>0</v>
      </c>
      <c r="B2086">
        <f>'IGM Paste'!Y2087</f>
        <v>0</v>
      </c>
      <c r="C2086">
        <f>'IGM Paste'!C2087</f>
        <v>0</v>
      </c>
      <c r="D2086" s="4">
        <f>'IGM Paste'!D2087</f>
        <v>0</v>
      </c>
      <c r="E2086">
        <f>'IGM Paste'!E2087</f>
        <v>0</v>
      </c>
      <c r="F2086">
        <f>'IGM Paste'!AL2087</f>
        <v>0</v>
      </c>
      <c r="G2086" s="763">
        <f>'IGM Paste'!AB2087</f>
        <v>0</v>
      </c>
      <c r="H2086" s="5">
        <f>'IGM Paste'!F2087</f>
        <v>0</v>
      </c>
      <c r="I2086" t="str">
        <f>IF('IGM Paste'!H2087=0,"-",'IGM Paste'!H2087)</f>
        <v>-</v>
      </c>
      <c r="J2086" t="str">
        <f>IF('IGM Paste'!I2087=0,"-",'IGM Paste'!I2087)</f>
        <v>-</v>
      </c>
      <c r="K2086" t="str">
        <f>IF('IGM Paste'!J2087=0,"-",'IGM Paste'!J2087)</f>
        <v>-</v>
      </c>
      <c r="L2086">
        <f>'IGM Paste'!K2087</f>
        <v>0</v>
      </c>
      <c r="M2086" s="20" t="str">
        <f>IF('IGM Paste'!R2087=0,"Flat",'IGM Paste'!R2087)</f>
        <v>Flat</v>
      </c>
      <c r="N2086" s="177">
        <f>'IGM Paste'!AH2087</f>
        <v>0</v>
      </c>
      <c r="O2086" s="403">
        <f>'IGM Paste'!O2087</f>
        <v>0</v>
      </c>
      <c r="P2086">
        <f>'IGM Paste'!BC2087</f>
        <v>0</v>
      </c>
    </row>
    <row r="2087" spans="1:16" x14ac:dyDescent="0.3">
      <c r="A2087" s="334">
        <f>'IGM Paste'!A2088</f>
        <v>0</v>
      </c>
      <c r="B2087">
        <f>'IGM Paste'!Y2088</f>
        <v>0</v>
      </c>
      <c r="C2087">
        <f>'IGM Paste'!C2088</f>
        <v>0</v>
      </c>
      <c r="D2087" s="4">
        <f>'IGM Paste'!D2088</f>
        <v>0</v>
      </c>
      <c r="E2087">
        <f>'IGM Paste'!E2088</f>
        <v>0</v>
      </c>
      <c r="F2087">
        <f>'IGM Paste'!AL2088</f>
        <v>0</v>
      </c>
      <c r="G2087" s="763">
        <f>'IGM Paste'!AB2088</f>
        <v>0</v>
      </c>
      <c r="H2087" s="5">
        <f>'IGM Paste'!F2088</f>
        <v>0</v>
      </c>
      <c r="I2087" t="str">
        <f>IF('IGM Paste'!H2088=0,"-",'IGM Paste'!H2088)</f>
        <v>-</v>
      </c>
      <c r="J2087" t="str">
        <f>IF('IGM Paste'!I2088=0,"-",'IGM Paste'!I2088)</f>
        <v>-</v>
      </c>
      <c r="K2087" t="str">
        <f>IF('IGM Paste'!J2088=0,"-",'IGM Paste'!J2088)</f>
        <v>-</v>
      </c>
      <c r="L2087">
        <f>'IGM Paste'!K2088</f>
        <v>0</v>
      </c>
      <c r="M2087" s="20" t="str">
        <f>IF('IGM Paste'!R2088=0,"Flat",'IGM Paste'!R2088)</f>
        <v>Flat</v>
      </c>
      <c r="N2087" s="177">
        <f>'IGM Paste'!AH2088</f>
        <v>0</v>
      </c>
      <c r="O2087" s="403">
        <f>'IGM Paste'!O2088</f>
        <v>0</v>
      </c>
      <c r="P2087">
        <f>'IGM Paste'!BC2088</f>
        <v>0</v>
      </c>
    </row>
    <row r="2088" spans="1:16" x14ac:dyDescent="0.3">
      <c r="A2088" s="334">
        <f>'IGM Paste'!A2089</f>
        <v>0</v>
      </c>
      <c r="B2088">
        <f>'IGM Paste'!Y2089</f>
        <v>0</v>
      </c>
      <c r="C2088">
        <f>'IGM Paste'!C2089</f>
        <v>0</v>
      </c>
      <c r="D2088" s="4">
        <f>'IGM Paste'!D2089</f>
        <v>0</v>
      </c>
      <c r="E2088">
        <f>'IGM Paste'!E2089</f>
        <v>0</v>
      </c>
      <c r="F2088">
        <f>'IGM Paste'!AL2089</f>
        <v>0</v>
      </c>
      <c r="G2088" s="763">
        <f>'IGM Paste'!AB2089</f>
        <v>0</v>
      </c>
      <c r="H2088" s="5">
        <f>'IGM Paste'!F2089</f>
        <v>0</v>
      </c>
      <c r="I2088" t="str">
        <f>IF('IGM Paste'!H2089=0,"-",'IGM Paste'!H2089)</f>
        <v>-</v>
      </c>
      <c r="J2088" t="str">
        <f>IF('IGM Paste'!I2089=0,"-",'IGM Paste'!I2089)</f>
        <v>-</v>
      </c>
      <c r="K2088" t="str">
        <f>IF('IGM Paste'!J2089=0,"-",'IGM Paste'!J2089)</f>
        <v>-</v>
      </c>
      <c r="L2088">
        <f>'IGM Paste'!K2089</f>
        <v>0</v>
      </c>
      <c r="M2088" s="20" t="str">
        <f>IF('IGM Paste'!R2089=0,"Flat",'IGM Paste'!R2089)</f>
        <v>Flat</v>
      </c>
      <c r="N2088" s="177">
        <f>'IGM Paste'!AH2089</f>
        <v>0</v>
      </c>
      <c r="O2088" s="403">
        <f>'IGM Paste'!O2089</f>
        <v>0</v>
      </c>
      <c r="P2088">
        <f>'IGM Paste'!BC2089</f>
        <v>0</v>
      </c>
    </row>
    <row r="2089" spans="1:16" x14ac:dyDescent="0.3">
      <c r="A2089" s="334">
        <f>'IGM Paste'!A2090</f>
        <v>0</v>
      </c>
      <c r="B2089">
        <f>'IGM Paste'!Y2090</f>
        <v>0</v>
      </c>
      <c r="C2089">
        <f>'IGM Paste'!C2090</f>
        <v>0</v>
      </c>
      <c r="D2089" s="4">
        <f>'IGM Paste'!D2090</f>
        <v>0</v>
      </c>
      <c r="E2089">
        <f>'IGM Paste'!E2090</f>
        <v>0</v>
      </c>
      <c r="F2089">
        <f>'IGM Paste'!AL2090</f>
        <v>0</v>
      </c>
      <c r="G2089" s="763">
        <f>'IGM Paste'!AB2090</f>
        <v>0</v>
      </c>
      <c r="H2089" s="5">
        <f>'IGM Paste'!F2090</f>
        <v>0</v>
      </c>
      <c r="I2089" t="str">
        <f>IF('IGM Paste'!H2090=0,"-",'IGM Paste'!H2090)</f>
        <v>-</v>
      </c>
      <c r="J2089" t="str">
        <f>IF('IGM Paste'!I2090=0,"-",'IGM Paste'!I2090)</f>
        <v>-</v>
      </c>
      <c r="K2089" t="str">
        <f>IF('IGM Paste'!J2090=0,"-",'IGM Paste'!J2090)</f>
        <v>-</v>
      </c>
      <c r="L2089">
        <f>'IGM Paste'!K2090</f>
        <v>0</v>
      </c>
      <c r="M2089" s="20" t="str">
        <f>IF('IGM Paste'!R2090=0,"Flat",'IGM Paste'!R2090)</f>
        <v>Flat</v>
      </c>
      <c r="N2089" s="177">
        <f>'IGM Paste'!AH2090</f>
        <v>0</v>
      </c>
      <c r="O2089" s="403">
        <f>'IGM Paste'!O2090</f>
        <v>0</v>
      </c>
      <c r="P2089">
        <f>'IGM Paste'!BC2090</f>
        <v>0</v>
      </c>
    </row>
    <row r="2090" spans="1:16" x14ac:dyDescent="0.3">
      <c r="A2090" s="334">
        <f>'IGM Paste'!A2091</f>
        <v>0</v>
      </c>
      <c r="B2090">
        <f>'IGM Paste'!Y2091</f>
        <v>0</v>
      </c>
      <c r="C2090">
        <f>'IGM Paste'!C2091</f>
        <v>0</v>
      </c>
      <c r="D2090" s="4">
        <f>'IGM Paste'!D2091</f>
        <v>0</v>
      </c>
      <c r="E2090">
        <f>'IGM Paste'!E2091</f>
        <v>0</v>
      </c>
      <c r="F2090">
        <f>'IGM Paste'!AL2091</f>
        <v>0</v>
      </c>
      <c r="G2090" s="763">
        <f>'IGM Paste'!AB2091</f>
        <v>0</v>
      </c>
      <c r="H2090" s="5">
        <f>'IGM Paste'!F2091</f>
        <v>0</v>
      </c>
      <c r="I2090" t="str">
        <f>IF('IGM Paste'!H2091=0,"-",'IGM Paste'!H2091)</f>
        <v>-</v>
      </c>
      <c r="J2090" t="str">
        <f>IF('IGM Paste'!I2091=0,"-",'IGM Paste'!I2091)</f>
        <v>-</v>
      </c>
      <c r="K2090" t="str">
        <f>IF('IGM Paste'!J2091=0,"-",'IGM Paste'!J2091)</f>
        <v>-</v>
      </c>
      <c r="L2090">
        <f>'IGM Paste'!K2091</f>
        <v>0</v>
      </c>
      <c r="M2090" s="20" t="str">
        <f>IF('IGM Paste'!R2091=0,"Flat",'IGM Paste'!R2091)</f>
        <v>Flat</v>
      </c>
      <c r="N2090" s="177">
        <f>'IGM Paste'!AH2091</f>
        <v>0</v>
      </c>
      <c r="O2090" s="403">
        <f>'IGM Paste'!O2091</f>
        <v>0</v>
      </c>
      <c r="P2090">
        <f>'IGM Paste'!BC2091</f>
        <v>0</v>
      </c>
    </row>
    <row r="2091" spans="1:16" x14ac:dyDescent="0.3">
      <c r="A2091" s="334">
        <f>'IGM Paste'!A2092</f>
        <v>0</v>
      </c>
      <c r="B2091">
        <f>'IGM Paste'!Y2092</f>
        <v>0</v>
      </c>
      <c r="C2091">
        <f>'IGM Paste'!C2092</f>
        <v>0</v>
      </c>
      <c r="D2091" s="4">
        <f>'IGM Paste'!D2092</f>
        <v>0</v>
      </c>
      <c r="E2091">
        <f>'IGM Paste'!E2092</f>
        <v>0</v>
      </c>
      <c r="F2091">
        <f>'IGM Paste'!AL2092</f>
        <v>0</v>
      </c>
      <c r="G2091" s="763">
        <f>'IGM Paste'!AB2092</f>
        <v>0</v>
      </c>
      <c r="H2091" s="5">
        <f>'IGM Paste'!F2092</f>
        <v>0</v>
      </c>
      <c r="I2091" t="str">
        <f>IF('IGM Paste'!H2092=0,"-",'IGM Paste'!H2092)</f>
        <v>-</v>
      </c>
      <c r="J2091" t="str">
        <f>IF('IGM Paste'!I2092=0,"-",'IGM Paste'!I2092)</f>
        <v>-</v>
      </c>
      <c r="K2091" t="str">
        <f>IF('IGM Paste'!J2092=0,"-",'IGM Paste'!J2092)</f>
        <v>-</v>
      </c>
      <c r="L2091">
        <f>'IGM Paste'!K2092</f>
        <v>0</v>
      </c>
      <c r="M2091" s="20" t="str">
        <f>IF('IGM Paste'!R2092=0,"Flat",'IGM Paste'!R2092)</f>
        <v>Flat</v>
      </c>
      <c r="N2091" s="177">
        <f>'IGM Paste'!AH2092</f>
        <v>0</v>
      </c>
      <c r="O2091" s="403">
        <f>'IGM Paste'!O2092</f>
        <v>0</v>
      </c>
      <c r="P2091">
        <f>'IGM Paste'!BC2092</f>
        <v>0</v>
      </c>
    </row>
    <row r="2092" spans="1:16" x14ac:dyDescent="0.3">
      <c r="A2092" s="334">
        <f>'IGM Paste'!A2093</f>
        <v>0</v>
      </c>
      <c r="B2092">
        <f>'IGM Paste'!Y2093</f>
        <v>0</v>
      </c>
      <c r="C2092">
        <f>'IGM Paste'!C2093</f>
        <v>0</v>
      </c>
      <c r="D2092" s="4">
        <f>'IGM Paste'!D2093</f>
        <v>0</v>
      </c>
      <c r="E2092">
        <f>'IGM Paste'!E2093</f>
        <v>0</v>
      </c>
      <c r="F2092">
        <f>'IGM Paste'!AL2093</f>
        <v>0</v>
      </c>
      <c r="G2092" s="763">
        <f>'IGM Paste'!AB2093</f>
        <v>0</v>
      </c>
      <c r="H2092" s="5">
        <f>'IGM Paste'!F2093</f>
        <v>0</v>
      </c>
      <c r="I2092" t="str">
        <f>IF('IGM Paste'!H2093=0,"-",'IGM Paste'!H2093)</f>
        <v>-</v>
      </c>
      <c r="J2092" t="str">
        <f>IF('IGM Paste'!I2093=0,"-",'IGM Paste'!I2093)</f>
        <v>-</v>
      </c>
      <c r="K2092" t="str">
        <f>IF('IGM Paste'!J2093=0,"-",'IGM Paste'!J2093)</f>
        <v>-</v>
      </c>
      <c r="L2092">
        <f>'IGM Paste'!K2093</f>
        <v>0</v>
      </c>
      <c r="M2092" s="20" t="str">
        <f>IF('IGM Paste'!R2093=0,"Flat",'IGM Paste'!R2093)</f>
        <v>Flat</v>
      </c>
      <c r="N2092" s="177">
        <f>'IGM Paste'!AH2093</f>
        <v>0</v>
      </c>
      <c r="O2092" s="403">
        <f>'IGM Paste'!O2093</f>
        <v>0</v>
      </c>
      <c r="P2092">
        <f>'IGM Paste'!BC2093</f>
        <v>0</v>
      </c>
    </row>
    <row r="2093" spans="1:16" x14ac:dyDescent="0.3">
      <c r="A2093" s="334">
        <f>'IGM Paste'!A2094</f>
        <v>0</v>
      </c>
      <c r="B2093">
        <f>'IGM Paste'!Y2094</f>
        <v>0</v>
      </c>
      <c r="C2093">
        <f>'IGM Paste'!C2094</f>
        <v>0</v>
      </c>
      <c r="D2093" s="4">
        <f>'IGM Paste'!D2094</f>
        <v>0</v>
      </c>
      <c r="E2093">
        <f>'IGM Paste'!E2094</f>
        <v>0</v>
      </c>
      <c r="F2093">
        <f>'IGM Paste'!AL2094</f>
        <v>0</v>
      </c>
      <c r="G2093" s="763">
        <f>'IGM Paste'!AB2094</f>
        <v>0</v>
      </c>
      <c r="H2093" s="5">
        <f>'IGM Paste'!F2094</f>
        <v>0</v>
      </c>
      <c r="I2093" t="str">
        <f>IF('IGM Paste'!H2094=0,"-",'IGM Paste'!H2094)</f>
        <v>-</v>
      </c>
      <c r="J2093" t="str">
        <f>IF('IGM Paste'!I2094=0,"-",'IGM Paste'!I2094)</f>
        <v>-</v>
      </c>
      <c r="K2093" t="str">
        <f>IF('IGM Paste'!J2094=0,"-",'IGM Paste'!J2094)</f>
        <v>-</v>
      </c>
      <c r="L2093">
        <f>'IGM Paste'!K2094</f>
        <v>0</v>
      </c>
      <c r="M2093" s="20" t="str">
        <f>IF('IGM Paste'!R2094=0,"Flat",'IGM Paste'!R2094)</f>
        <v>Flat</v>
      </c>
      <c r="N2093" s="177">
        <f>'IGM Paste'!AH2094</f>
        <v>0</v>
      </c>
      <c r="O2093" s="403">
        <f>'IGM Paste'!O2094</f>
        <v>0</v>
      </c>
      <c r="P2093">
        <f>'IGM Paste'!BC2094</f>
        <v>0</v>
      </c>
    </row>
    <row r="2094" spans="1:16" x14ac:dyDescent="0.3">
      <c r="A2094" s="334">
        <f>'IGM Paste'!A2095</f>
        <v>0</v>
      </c>
      <c r="B2094">
        <f>'IGM Paste'!Y2095</f>
        <v>0</v>
      </c>
      <c r="C2094">
        <f>'IGM Paste'!C2095</f>
        <v>0</v>
      </c>
      <c r="D2094" s="4">
        <f>'IGM Paste'!D2095</f>
        <v>0</v>
      </c>
      <c r="E2094">
        <f>'IGM Paste'!E2095</f>
        <v>0</v>
      </c>
      <c r="F2094">
        <f>'IGM Paste'!AL2095</f>
        <v>0</v>
      </c>
      <c r="G2094" s="763">
        <f>'IGM Paste'!AB2095</f>
        <v>0</v>
      </c>
      <c r="H2094" s="5">
        <f>'IGM Paste'!F2095</f>
        <v>0</v>
      </c>
      <c r="I2094" t="str">
        <f>IF('IGM Paste'!H2095=0,"-",'IGM Paste'!H2095)</f>
        <v>-</v>
      </c>
      <c r="J2094" t="str">
        <f>IF('IGM Paste'!I2095=0,"-",'IGM Paste'!I2095)</f>
        <v>-</v>
      </c>
      <c r="K2094" t="str">
        <f>IF('IGM Paste'!J2095=0,"-",'IGM Paste'!J2095)</f>
        <v>-</v>
      </c>
      <c r="L2094">
        <f>'IGM Paste'!K2095</f>
        <v>0</v>
      </c>
      <c r="M2094" s="20" t="str">
        <f>IF('IGM Paste'!R2095=0,"Flat",'IGM Paste'!R2095)</f>
        <v>Flat</v>
      </c>
      <c r="N2094" s="177">
        <f>'IGM Paste'!AH2095</f>
        <v>0</v>
      </c>
      <c r="O2094" s="403">
        <f>'IGM Paste'!O2095</f>
        <v>0</v>
      </c>
      <c r="P2094">
        <f>'IGM Paste'!BC2095</f>
        <v>0</v>
      </c>
    </row>
    <row r="2095" spans="1:16" x14ac:dyDescent="0.3">
      <c r="A2095" s="334">
        <f>'IGM Paste'!A2096</f>
        <v>0</v>
      </c>
      <c r="B2095">
        <f>'IGM Paste'!Y2096</f>
        <v>0</v>
      </c>
      <c r="C2095">
        <f>'IGM Paste'!C2096</f>
        <v>0</v>
      </c>
      <c r="D2095" s="4">
        <f>'IGM Paste'!D2096</f>
        <v>0</v>
      </c>
      <c r="E2095">
        <f>'IGM Paste'!E2096</f>
        <v>0</v>
      </c>
      <c r="F2095">
        <f>'IGM Paste'!AL2096</f>
        <v>0</v>
      </c>
      <c r="G2095" s="763">
        <f>'IGM Paste'!AB2096</f>
        <v>0</v>
      </c>
      <c r="H2095" s="5">
        <f>'IGM Paste'!F2096</f>
        <v>0</v>
      </c>
      <c r="I2095" t="str">
        <f>IF('IGM Paste'!H2096=0,"-",'IGM Paste'!H2096)</f>
        <v>-</v>
      </c>
      <c r="J2095" t="str">
        <f>IF('IGM Paste'!I2096=0,"-",'IGM Paste'!I2096)</f>
        <v>-</v>
      </c>
      <c r="K2095" t="str">
        <f>IF('IGM Paste'!J2096=0,"-",'IGM Paste'!J2096)</f>
        <v>-</v>
      </c>
      <c r="L2095">
        <f>'IGM Paste'!K2096</f>
        <v>0</v>
      </c>
      <c r="M2095" s="20" t="str">
        <f>IF('IGM Paste'!R2096=0,"Flat",'IGM Paste'!R2096)</f>
        <v>Flat</v>
      </c>
      <c r="N2095" s="177">
        <f>'IGM Paste'!AH2096</f>
        <v>0</v>
      </c>
      <c r="O2095" s="403">
        <f>'IGM Paste'!O2096</f>
        <v>0</v>
      </c>
      <c r="P2095">
        <f>'IGM Paste'!BC2096</f>
        <v>0</v>
      </c>
    </row>
    <row r="2096" spans="1:16" x14ac:dyDescent="0.3">
      <c r="A2096" s="334">
        <f>'IGM Paste'!A2097</f>
        <v>0</v>
      </c>
      <c r="B2096">
        <f>'IGM Paste'!Y2097</f>
        <v>0</v>
      </c>
      <c r="C2096">
        <f>'IGM Paste'!C2097</f>
        <v>0</v>
      </c>
      <c r="D2096" s="4">
        <f>'IGM Paste'!D2097</f>
        <v>0</v>
      </c>
      <c r="E2096">
        <f>'IGM Paste'!E2097</f>
        <v>0</v>
      </c>
      <c r="F2096">
        <f>'IGM Paste'!AL2097</f>
        <v>0</v>
      </c>
      <c r="G2096" s="763">
        <f>'IGM Paste'!AB2097</f>
        <v>0</v>
      </c>
      <c r="H2096" s="5">
        <f>'IGM Paste'!F2097</f>
        <v>0</v>
      </c>
      <c r="I2096" t="str">
        <f>IF('IGM Paste'!H2097=0,"-",'IGM Paste'!H2097)</f>
        <v>-</v>
      </c>
      <c r="J2096" t="str">
        <f>IF('IGM Paste'!I2097=0,"-",'IGM Paste'!I2097)</f>
        <v>-</v>
      </c>
      <c r="K2096" t="str">
        <f>IF('IGM Paste'!J2097=0,"-",'IGM Paste'!J2097)</f>
        <v>-</v>
      </c>
      <c r="L2096">
        <f>'IGM Paste'!K2097</f>
        <v>0</v>
      </c>
      <c r="M2096" s="20" t="str">
        <f>IF('IGM Paste'!R2097=0,"Flat",'IGM Paste'!R2097)</f>
        <v>Flat</v>
      </c>
      <c r="N2096" s="177">
        <f>'IGM Paste'!AH2097</f>
        <v>0</v>
      </c>
      <c r="O2096" s="403">
        <f>'IGM Paste'!O2097</f>
        <v>0</v>
      </c>
      <c r="P2096">
        <f>'IGM Paste'!BC2097</f>
        <v>0</v>
      </c>
    </row>
    <row r="2097" spans="1:16" x14ac:dyDescent="0.3">
      <c r="A2097" s="334">
        <f>'IGM Paste'!A2098</f>
        <v>0</v>
      </c>
      <c r="B2097">
        <f>'IGM Paste'!Y2098</f>
        <v>0</v>
      </c>
      <c r="C2097">
        <f>'IGM Paste'!C2098</f>
        <v>0</v>
      </c>
      <c r="D2097" s="4">
        <f>'IGM Paste'!D2098</f>
        <v>0</v>
      </c>
      <c r="E2097">
        <f>'IGM Paste'!E2098</f>
        <v>0</v>
      </c>
      <c r="F2097">
        <f>'IGM Paste'!AL2098</f>
        <v>0</v>
      </c>
      <c r="G2097" s="763">
        <f>'IGM Paste'!AB2098</f>
        <v>0</v>
      </c>
      <c r="H2097" s="5">
        <f>'IGM Paste'!F2098</f>
        <v>0</v>
      </c>
      <c r="I2097" t="str">
        <f>IF('IGM Paste'!H2098=0,"-",'IGM Paste'!H2098)</f>
        <v>-</v>
      </c>
      <c r="J2097" t="str">
        <f>IF('IGM Paste'!I2098=0,"-",'IGM Paste'!I2098)</f>
        <v>-</v>
      </c>
      <c r="K2097" t="str">
        <f>IF('IGM Paste'!J2098=0,"-",'IGM Paste'!J2098)</f>
        <v>-</v>
      </c>
      <c r="L2097">
        <f>'IGM Paste'!K2098</f>
        <v>0</v>
      </c>
      <c r="M2097" s="20" t="str">
        <f>IF('IGM Paste'!R2098=0,"Flat",'IGM Paste'!R2098)</f>
        <v>Flat</v>
      </c>
      <c r="N2097" s="177">
        <f>'IGM Paste'!AH2098</f>
        <v>0</v>
      </c>
      <c r="O2097" s="403">
        <f>'IGM Paste'!O2098</f>
        <v>0</v>
      </c>
      <c r="P2097">
        <f>'IGM Paste'!BC2098</f>
        <v>0</v>
      </c>
    </row>
    <row r="2098" spans="1:16" x14ac:dyDescent="0.3">
      <c r="A2098" s="334">
        <f>'IGM Paste'!A2099</f>
        <v>0</v>
      </c>
      <c r="B2098">
        <f>'IGM Paste'!Y2099</f>
        <v>0</v>
      </c>
      <c r="C2098">
        <f>'IGM Paste'!C2099</f>
        <v>0</v>
      </c>
      <c r="D2098" s="4">
        <f>'IGM Paste'!D2099</f>
        <v>0</v>
      </c>
      <c r="E2098">
        <f>'IGM Paste'!E2099</f>
        <v>0</v>
      </c>
      <c r="F2098">
        <f>'IGM Paste'!AL2099</f>
        <v>0</v>
      </c>
      <c r="G2098" s="763">
        <f>'IGM Paste'!AB2099</f>
        <v>0</v>
      </c>
      <c r="H2098" s="5">
        <f>'IGM Paste'!F2099</f>
        <v>0</v>
      </c>
      <c r="I2098" t="str">
        <f>IF('IGM Paste'!H2099=0,"-",'IGM Paste'!H2099)</f>
        <v>-</v>
      </c>
      <c r="J2098" t="str">
        <f>IF('IGM Paste'!I2099=0,"-",'IGM Paste'!I2099)</f>
        <v>-</v>
      </c>
      <c r="K2098" t="str">
        <f>IF('IGM Paste'!J2099=0,"-",'IGM Paste'!J2099)</f>
        <v>-</v>
      </c>
      <c r="L2098">
        <f>'IGM Paste'!K2099</f>
        <v>0</v>
      </c>
      <c r="M2098" s="20" t="str">
        <f>IF('IGM Paste'!R2099=0,"Flat",'IGM Paste'!R2099)</f>
        <v>Flat</v>
      </c>
      <c r="N2098" s="177">
        <f>'IGM Paste'!AH2099</f>
        <v>0</v>
      </c>
      <c r="O2098" s="403">
        <f>'IGM Paste'!O2099</f>
        <v>0</v>
      </c>
      <c r="P2098">
        <f>'IGM Paste'!BC2099</f>
        <v>0</v>
      </c>
    </row>
    <row r="2099" spans="1:16" x14ac:dyDescent="0.3">
      <c r="A2099" s="334">
        <f>'IGM Paste'!A2100</f>
        <v>0</v>
      </c>
      <c r="B2099">
        <f>'IGM Paste'!Y2100</f>
        <v>0</v>
      </c>
      <c r="C2099">
        <f>'IGM Paste'!C2100</f>
        <v>0</v>
      </c>
      <c r="D2099" s="4">
        <f>'IGM Paste'!D2100</f>
        <v>0</v>
      </c>
      <c r="E2099">
        <f>'IGM Paste'!E2100</f>
        <v>0</v>
      </c>
      <c r="F2099">
        <f>'IGM Paste'!AL2100</f>
        <v>0</v>
      </c>
      <c r="G2099" s="763">
        <f>'IGM Paste'!AB2100</f>
        <v>0</v>
      </c>
      <c r="H2099" s="5">
        <f>'IGM Paste'!F2100</f>
        <v>0</v>
      </c>
      <c r="I2099" t="str">
        <f>IF('IGM Paste'!H2100=0,"-",'IGM Paste'!H2100)</f>
        <v>-</v>
      </c>
      <c r="J2099" t="str">
        <f>IF('IGM Paste'!I2100=0,"-",'IGM Paste'!I2100)</f>
        <v>-</v>
      </c>
      <c r="K2099" t="str">
        <f>IF('IGM Paste'!J2100=0,"-",'IGM Paste'!J2100)</f>
        <v>-</v>
      </c>
      <c r="L2099">
        <f>'IGM Paste'!K2100</f>
        <v>0</v>
      </c>
      <c r="M2099" s="20" t="str">
        <f>IF('IGM Paste'!R2100=0,"Flat",'IGM Paste'!R2100)</f>
        <v>Flat</v>
      </c>
      <c r="N2099" s="177">
        <f>'IGM Paste'!AH2100</f>
        <v>0</v>
      </c>
      <c r="O2099" s="403">
        <f>'IGM Paste'!O2100</f>
        <v>0</v>
      </c>
      <c r="P2099">
        <f>'IGM Paste'!BC2100</f>
        <v>0</v>
      </c>
    </row>
    <row r="2100" spans="1:16" x14ac:dyDescent="0.3">
      <c r="A2100" s="334">
        <f>'IGM Paste'!A2101</f>
        <v>0</v>
      </c>
      <c r="B2100">
        <f>'IGM Paste'!Y2101</f>
        <v>0</v>
      </c>
      <c r="C2100">
        <f>'IGM Paste'!C2101</f>
        <v>0</v>
      </c>
      <c r="D2100" s="4">
        <f>'IGM Paste'!D2101</f>
        <v>0</v>
      </c>
      <c r="E2100">
        <f>'IGM Paste'!E2101</f>
        <v>0</v>
      </c>
      <c r="F2100">
        <f>'IGM Paste'!AL2101</f>
        <v>0</v>
      </c>
      <c r="G2100" s="763">
        <f>'IGM Paste'!AB2101</f>
        <v>0</v>
      </c>
      <c r="H2100" s="5">
        <f>'IGM Paste'!F2101</f>
        <v>0</v>
      </c>
      <c r="I2100" t="str">
        <f>IF('IGM Paste'!H2101=0,"-",'IGM Paste'!H2101)</f>
        <v>-</v>
      </c>
      <c r="J2100" t="str">
        <f>IF('IGM Paste'!I2101=0,"-",'IGM Paste'!I2101)</f>
        <v>-</v>
      </c>
      <c r="K2100" t="str">
        <f>IF('IGM Paste'!J2101=0,"-",'IGM Paste'!J2101)</f>
        <v>-</v>
      </c>
      <c r="L2100">
        <f>'IGM Paste'!K2101</f>
        <v>0</v>
      </c>
      <c r="M2100" s="20" t="str">
        <f>IF('IGM Paste'!R2101=0,"Flat",'IGM Paste'!R2101)</f>
        <v>Flat</v>
      </c>
      <c r="N2100" s="177">
        <f>'IGM Paste'!AH2101</f>
        <v>0</v>
      </c>
      <c r="O2100" s="403">
        <f>'IGM Paste'!O2101</f>
        <v>0</v>
      </c>
      <c r="P2100">
        <f>'IGM Paste'!BC2101</f>
        <v>0</v>
      </c>
    </row>
    <row r="2101" spans="1:16" x14ac:dyDescent="0.3">
      <c r="A2101" s="334">
        <f>'IGM Paste'!A2102</f>
        <v>0</v>
      </c>
      <c r="B2101">
        <f>'IGM Paste'!Y2102</f>
        <v>0</v>
      </c>
      <c r="C2101">
        <f>'IGM Paste'!C2102</f>
        <v>0</v>
      </c>
      <c r="D2101" s="4">
        <f>'IGM Paste'!D2102</f>
        <v>0</v>
      </c>
      <c r="E2101">
        <f>'IGM Paste'!E2102</f>
        <v>0</v>
      </c>
      <c r="F2101">
        <f>'IGM Paste'!AL2102</f>
        <v>0</v>
      </c>
      <c r="G2101" s="763">
        <f>'IGM Paste'!AB2102</f>
        <v>0</v>
      </c>
      <c r="H2101" s="5">
        <f>'IGM Paste'!F2102</f>
        <v>0</v>
      </c>
      <c r="I2101" t="str">
        <f>IF('IGM Paste'!H2102=0,"-",'IGM Paste'!H2102)</f>
        <v>-</v>
      </c>
      <c r="J2101" t="str">
        <f>IF('IGM Paste'!I2102=0,"-",'IGM Paste'!I2102)</f>
        <v>-</v>
      </c>
      <c r="K2101" t="str">
        <f>IF('IGM Paste'!J2102=0,"-",'IGM Paste'!J2102)</f>
        <v>-</v>
      </c>
      <c r="L2101">
        <f>'IGM Paste'!K2102</f>
        <v>0</v>
      </c>
      <c r="M2101" s="20" t="str">
        <f>IF('IGM Paste'!R2102=0,"Flat",'IGM Paste'!R2102)</f>
        <v>Flat</v>
      </c>
      <c r="N2101" s="177">
        <f>'IGM Paste'!AH2102</f>
        <v>0</v>
      </c>
      <c r="O2101" s="403">
        <f>'IGM Paste'!O2102</f>
        <v>0</v>
      </c>
      <c r="P2101">
        <f>'IGM Paste'!BC2102</f>
        <v>0</v>
      </c>
    </row>
    <row r="2102" spans="1:16" x14ac:dyDescent="0.3">
      <c r="A2102" s="334">
        <f>'IGM Paste'!A2103</f>
        <v>0</v>
      </c>
      <c r="B2102">
        <f>'IGM Paste'!Y2103</f>
        <v>0</v>
      </c>
      <c r="C2102">
        <f>'IGM Paste'!C2103</f>
        <v>0</v>
      </c>
      <c r="D2102" s="4">
        <f>'IGM Paste'!D2103</f>
        <v>0</v>
      </c>
      <c r="E2102">
        <f>'IGM Paste'!E2103</f>
        <v>0</v>
      </c>
      <c r="F2102">
        <f>'IGM Paste'!AL2103</f>
        <v>0</v>
      </c>
      <c r="G2102" s="763">
        <f>'IGM Paste'!AB2103</f>
        <v>0</v>
      </c>
      <c r="H2102" s="5">
        <f>'IGM Paste'!F2103</f>
        <v>0</v>
      </c>
      <c r="I2102" t="str">
        <f>IF('IGM Paste'!H2103=0,"-",'IGM Paste'!H2103)</f>
        <v>-</v>
      </c>
      <c r="J2102" t="str">
        <f>IF('IGM Paste'!I2103=0,"-",'IGM Paste'!I2103)</f>
        <v>-</v>
      </c>
      <c r="K2102" t="str">
        <f>IF('IGM Paste'!J2103=0,"-",'IGM Paste'!J2103)</f>
        <v>-</v>
      </c>
      <c r="L2102">
        <f>'IGM Paste'!K2103</f>
        <v>0</v>
      </c>
      <c r="M2102" s="20" t="str">
        <f>IF('IGM Paste'!R2103=0,"Flat",'IGM Paste'!R2103)</f>
        <v>Flat</v>
      </c>
      <c r="N2102" s="177">
        <f>'IGM Paste'!AH2103</f>
        <v>0</v>
      </c>
      <c r="O2102" s="403">
        <f>'IGM Paste'!O2103</f>
        <v>0</v>
      </c>
      <c r="P2102">
        <f>'IGM Paste'!BC2103</f>
        <v>0</v>
      </c>
    </row>
    <row r="2103" spans="1:16" x14ac:dyDescent="0.3">
      <c r="A2103" s="334">
        <f>'IGM Paste'!A2104</f>
        <v>0</v>
      </c>
      <c r="B2103">
        <f>'IGM Paste'!Y2104</f>
        <v>0</v>
      </c>
      <c r="C2103">
        <f>'IGM Paste'!C2104</f>
        <v>0</v>
      </c>
      <c r="D2103" s="4">
        <f>'IGM Paste'!D2104</f>
        <v>0</v>
      </c>
      <c r="E2103">
        <f>'IGM Paste'!E2104</f>
        <v>0</v>
      </c>
      <c r="F2103">
        <f>'IGM Paste'!AL2104</f>
        <v>0</v>
      </c>
      <c r="G2103" s="763">
        <f>'IGM Paste'!AB2104</f>
        <v>0</v>
      </c>
      <c r="H2103" s="5">
        <f>'IGM Paste'!F2104</f>
        <v>0</v>
      </c>
      <c r="I2103" t="str">
        <f>IF('IGM Paste'!H2104=0,"-",'IGM Paste'!H2104)</f>
        <v>-</v>
      </c>
      <c r="J2103" t="str">
        <f>IF('IGM Paste'!I2104=0,"-",'IGM Paste'!I2104)</f>
        <v>-</v>
      </c>
      <c r="K2103" t="str">
        <f>IF('IGM Paste'!J2104=0,"-",'IGM Paste'!J2104)</f>
        <v>-</v>
      </c>
      <c r="L2103">
        <f>'IGM Paste'!K2104</f>
        <v>0</v>
      </c>
      <c r="M2103" s="20" t="str">
        <f>IF('IGM Paste'!R2104=0,"Flat",'IGM Paste'!R2104)</f>
        <v>Flat</v>
      </c>
      <c r="N2103" s="177">
        <f>'IGM Paste'!AH2104</f>
        <v>0</v>
      </c>
      <c r="O2103" s="403">
        <f>'IGM Paste'!O2104</f>
        <v>0</v>
      </c>
      <c r="P2103">
        <f>'IGM Paste'!BC2104</f>
        <v>0</v>
      </c>
    </row>
    <row r="2104" spans="1:16" x14ac:dyDescent="0.3">
      <c r="A2104" s="334">
        <f>'IGM Paste'!A2105</f>
        <v>0</v>
      </c>
      <c r="B2104">
        <f>'IGM Paste'!Y2105</f>
        <v>0</v>
      </c>
      <c r="C2104">
        <f>'IGM Paste'!C2105</f>
        <v>0</v>
      </c>
      <c r="D2104" s="4">
        <f>'IGM Paste'!D2105</f>
        <v>0</v>
      </c>
      <c r="E2104">
        <f>'IGM Paste'!E2105</f>
        <v>0</v>
      </c>
      <c r="F2104">
        <f>'IGM Paste'!AL2105</f>
        <v>0</v>
      </c>
      <c r="G2104" s="763">
        <f>'IGM Paste'!AB2105</f>
        <v>0</v>
      </c>
      <c r="H2104" s="5">
        <f>'IGM Paste'!F2105</f>
        <v>0</v>
      </c>
      <c r="I2104" t="str">
        <f>IF('IGM Paste'!H2105=0,"-",'IGM Paste'!H2105)</f>
        <v>-</v>
      </c>
      <c r="J2104" t="str">
        <f>IF('IGM Paste'!I2105=0,"-",'IGM Paste'!I2105)</f>
        <v>-</v>
      </c>
      <c r="K2104" t="str">
        <f>IF('IGM Paste'!J2105=0,"-",'IGM Paste'!J2105)</f>
        <v>-</v>
      </c>
      <c r="L2104">
        <f>'IGM Paste'!K2105</f>
        <v>0</v>
      </c>
      <c r="M2104" s="20" t="str">
        <f>IF('IGM Paste'!R2105=0,"Flat",'IGM Paste'!R2105)</f>
        <v>Flat</v>
      </c>
      <c r="N2104" s="177">
        <f>'IGM Paste'!AH2105</f>
        <v>0</v>
      </c>
      <c r="O2104" s="403">
        <f>'IGM Paste'!O2105</f>
        <v>0</v>
      </c>
      <c r="P2104">
        <f>'IGM Paste'!BC2105</f>
        <v>0</v>
      </c>
    </row>
    <row r="2105" spans="1:16" x14ac:dyDescent="0.3">
      <c r="A2105" s="334">
        <f>'IGM Paste'!A2106</f>
        <v>0</v>
      </c>
      <c r="B2105">
        <f>'IGM Paste'!Y2106</f>
        <v>0</v>
      </c>
      <c r="C2105">
        <f>'IGM Paste'!C2106</f>
        <v>0</v>
      </c>
      <c r="D2105" s="4">
        <f>'IGM Paste'!D2106</f>
        <v>0</v>
      </c>
      <c r="E2105">
        <f>'IGM Paste'!E2106</f>
        <v>0</v>
      </c>
      <c r="F2105">
        <f>'IGM Paste'!AL2106</f>
        <v>0</v>
      </c>
      <c r="G2105" s="763">
        <f>'IGM Paste'!AB2106</f>
        <v>0</v>
      </c>
      <c r="H2105" s="5">
        <f>'IGM Paste'!F2106</f>
        <v>0</v>
      </c>
      <c r="I2105" t="str">
        <f>IF('IGM Paste'!H2106=0,"-",'IGM Paste'!H2106)</f>
        <v>-</v>
      </c>
      <c r="J2105" t="str">
        <f>IF('IGM Paste'!I2106=0,"-",'IGM Paste'!I2106)</f>
        <v>-</v>
      </c>
      <c r="K2105" t="str">
        <f>IF('IGM Paste'!J2106=0,"-",'IGM Paste'!J2106)</f>
        <v>-</v>
      </c>
      <c r="L2105">
        <f>'IGM Paste'!K2106</f>
        <v>0</v>
      </c>
      <c r="M2105" s="20" t="str">
        <f>IF('IGM Paste'!R2106=0,"Flat",'IGM Paste'!R2106)</f>
        <v>Flat</v>
      </c>
      <c r="N2105" s="177">
        <f>'IGM Paste'!AH2106</f>
        <v>0</v>
      </c>
      <c r="O2105" s="403">
        <f>'IGM Paste'!O2106</f>
        <v>0</v>
      </c>
      <c r="P2105">
        <f>'IGM Paste'!BC2106</f>
        <v>0</v>
      </c>
    </row>
    <row r="2106" spans="1:16" x14ac:dyDescent="0.3">
      <c r="A2106" s="334">
        <f>'IGM Paste'!A2107</f>
        <v>0</v>
      </c>
      <c r="B2106">
        <f>'IGM Paste'!Y2107</f>
        <v>0</v>
      </c>
      <c r="C2106">
        <f>'IGM Paste'!C2107</f>
        <v>0</v>
      </c>
      <c r="D2106" s="4">
        <f>'IGM Paste'!D2107</f>
        <v>0</v>
      </c>
      <c r="E2106">
        <f>'IGM Paste'!E2107</f>
        <v>0</v>
      </c>
      <c r="F2106">
        <f>'IGM Paste'!AL2107</f>
        <v>0</v>
      </c>
      <c r="G2106" s="763">
        <f>'IGM Paste'!AB2107</f>
        <v>0</v>
      </c>
      <c r="H2106" s="5">
        <f>'IGM Paste'!F2107</f>
        <v>0</v>
      </c>
      <c r="I2106" t="str">
        <f>IF('IGM Paste'!H2107=0,"-",'IGM Paste'!H2107)</f>
        <v>-</v>
      </c>
      <c r="J2106" t="str">
        <f>IF('IGM Paste'!I2107=0,"-",'IGM Paste'!I2107)</f>
        <v>-</v>
      </c>
      <c r="K2106" t="str">
        <f>IF('IGM Paste'!J2107=0,"-",'IGM Paste'!J2107)</f>
        <v>-</v>
      </c>
      <c r="L2106">
        <f>'IGM Paste'!K2107</f>
        <v>0</v>
      </c>
      <c r="M2106" s="20" t="str">
        <f>IF('IGM Paste'!R2107=0,"Flat",'IGM Paste'!R2107)</f>
        <v>Flat</v>
      </c>
      <c r="N2106" s="177">
        <f>'IGM Paste'!AH2107</f>
        <v>0</v>
      </c>
      <c r="O2106" s="403">
        <f>'IGM Paste'!O2107</f>
        <v>0</v>
      </c>
      <c r="P2106">
        <f>'IGM Paste'!BC2107</f>
        <v>0</v>
      </c>
    </row>
    <row r="2107" spans="1:16" x14ac:dyDescent="0.3">
      <c r="A2107" s="334">
        <f>'IGM Paste'!A2108</f>
        <v>0</v>
      </c>
      <c r="B2107">
        <f>'IGM Paste'!Y2108</f>
        <v>0</v>
      </c>
      <c r="C2107">
        <f>'IGM Paste'!C2108</f>
        <v>0</v>
      </c>
      <c r="D2107" s="4">
        <f>'IGM Paste'!D2108</f>
        <v>0</v>
      </c>
      <c r="E2107">
        <f>'IGM Paste'!E2108</f>
        <v>0</v>
      </c>
      <c r="F2107">
        <f>'IGM Paste'!AL2108</f>
        <v>0</v>
      </c>
      <c r="G2107" s="763">
        <f>'IGM Paste'!AB2108</f>
        <v>0</v>
      </c>
      <c r="H2107" s="5">
        <f>'IGM Paste'!F2108</f>
        <v>0</v>
      </c>
      <c r="I2107" t="str">
        <f>IF('IGM Paste'!H2108=0,"-",'IGM Paste'!H2108)</f>
        <v>-</v>
      </c>
      <c r="J2107" t="str">
        <f>IF('IGM Paste'!I2108=0,"-",'IGM Paste'!I2108)</f>
        <v>-</v>
      </c>
      <c r="K2107" t="str">
        <f>IF('IGM Paste'!J2108=0,"-",'IGM Paste'!J2108)</f>
        <v>-</v>
      </c>
      <c r="L2107">
        <f>'IGM Paste'!K2108</f>
        <v>0</v>
      </c>
      <c r="M2107" s="20" t="str">
        <f>IF('IGM Paste'!R2108=0,"Flat",'IGM Paste'!R2108)</f>
        <v>Flat</v>
      </c>
      <c r="N2107" s="177">
        <f>'IGM Paste'!AH2108</f>
        <v>0</v>
      </c>
      <c r="O2107" s="403">
        <f>'IGM Paste'!O2108</f>
        <v>0</v>
      </c>
      <c r="P2107">
        <f>'IGM Paste'!BC2108</f>
        <v>0</v>
      </c>
    </row>
    <row r="2108" spans="1:16" x14ac:dyDescent="0.3">
      <c r="A2108" s="334">
        <f>'IGM Paste'!A2109</f>
        <v>0</v>
      </c>
      <c r="B2108">
        <f>'IGM Paste'!Y2109</f>
        <v>0</v>
      </c>
      <c r="C2108">
        <f>'IGM Paste'!C2109</f>
        <v>0</v>
      </c>
      <c r="D2108" s="4">
        <f>'IGM Paste'!D2109</f>
        <v>0</v>
      </c>
      <c r="E2108">
        <f>'IGM Paste'!E2109</f>
        <v>0</v>
      </c>
      <c r="F2108">
        <f>'IGM Paste'!AL2109</f>
        <v>0</v>
      </c>
      <c r="G2108" s="763">
        <f>'IGM Paste'!AB2109</f>
        <v>0</v>
      </c>
      <c r="H2108" s="5">
        <f>'IGM Paste'!F2109</f>
        <v>0</v>
      </c>
      <c r="I2108" t="str">
        <f>IF('IGM Paste'!H2109=0,"-",'IGM Paste'!H2109)</f>
        <v>-</v>
      </c>
      <c r="J2108" t="str">
        <f>IF('IGM Paste'!I2109=0,"-",'IGM Paste'!I2109)</f>
        <v>-</v>
      </c>
      <c r="K2108" t="str">
        <f>IF('IGM Paste'!J2109=0,"-",'IGM Paste'!J2109)</f>
        <v>-</v>
      </c>
      <c r="L2108">
        <f>'IGM Paste'!K2109</f>
        <v>0</v>
      </c>
      <c r="M2108" s="20" t="str">
        <f>IF('IGM Paste'!R2109=0,"Flat",'IGM Paste'!R2109)</f>
        <v>Flat</v>
      </c>
      <c r="N2108" s="177">
        <f>'IGM Paste'!AH2109</f>
        <v>0</v>
      </c>
      <c r="O2108" s="403">
        <f>'IGM Paste'!O2109</f>
        <v>0</v>
      </c>
      <c r="P2108">
        <f>'IGM Paste'!BC2109</f>
        <v>0</v>
      </c>
    </row>
    <row r="2109" spans="1:16" x14ac:dyDescent="0.3">
      <c r="A2109" s="334">
        <f>'IGM Paste'!A2110</f>
        <v>0</v>
      </c>
      <c r="B2109">
        <f>'IGM Paste'!Y2110</f>
        <v>0</v>
      </c>
      <c r="C2109">
        <f>'IGM Paste'!C2110</f>
        <v>0</v>
      </c>
      <c r="D2109" s="4">
        <f>'IGM Paste'!D2110</f>
        <v>0</v>
      </c>
      <c r="E2109">
        <f>'IGM Paste'!E2110</f>
        <v>0</v>
      </c>
      <c r="F2109">
        <f>'IGM Paste'!AL2110</f>
        <v>0</v>
      </c>
      <c r="G2109" s="763">
        <f>'IGM Paste'!AB2110</f>
        <v>0</v>
      </c>
      <c r="H2109" s="5">
        <f>'IGM Paste'!F2110</f>
        <v>0</v>
      </c>
      <c r="I2109" t="str">
        <f>IF('IGM Paste'!H2110=0,"-",'IGM Paste'!H2110)</f>
        <v>-</v>
      </c>
      <c r="J2109" t="str">
        <f>IF('IGM Paste'!I2110=0,"-",'IGM Paste'!I2110)</f>
        <v>-</v>
      </c>
      <c r="K2109" t="str">
        <f>IF('IGM Paste'!J2110=0,"-",'IGM Paste'!J2110)</f>
        <v>-</v>
      </c>
      <c r="L2109">
        <f>'IGM Paste'!K2110</f>
        <v>0</v>
      </c>
      <c r="M2109" s="20" t="str">
        <f>IF('IGM Paste'!R2110=0,"Flat",'IGM Paste'!R2110)</f>
        <v>Flat</v>
      </c>
      <c r="N2109" s="177">
        <f>'IGM Paste'!AH2110</f>
        <v>0</v>
      </c>
      <c r="O2109" s="403">
        <f>'IGM Paste'!O2110</f>
        <v>0</v>
      </c>
      <c r="P2109">
        <f>'IGM Paste'!BC2110</f>
        <v>0</v>
      </c>
    </row>
    <row r="2110" spans="1:16" x14ac:dyDescent="0.3">
      <c r="A2110" s="334">
        <f>'IGM Paste'!A2111</f>
        <v>0</v>
      </c>
      <c r="B2110">
        <f>'IGM Paste'!Y2111</f>
        <v>0</v>
      </c>
      <c r="C2110">
        <f>'IGM Paste'!C2111</f>
        <v>0</v>
      </c>
      <c r="D2110" s="4">
        <f>'IGM Paste'!D2111</f>
        <v>0</v>
      </c>
      <c r="E2110">
        <f>'IGM Paste'!E2111</f>
        <v>0</v>
      </c>
      <c r="F2110">
        <f>'IGM Paste'!AL2111</f>
        <v>0</v>
      </c>
      <c r="G2110" s="763">
        <f>'IGM Paste'!AB2111</f>
        <v>0</v>
      </c>
      <c r="H2110" s="5">
        <f>'IGM Paste'!F2111</f>
        <v>0</v>
      </c>
      <c r="I2110" t="str">
        <f>IF('IGM Paste'!H2111=0,"-",'IGM Paste'!H2111)</f>
        <v>-</v>
      </c>
      <c r="J2110" t="str">
        <f>IF('IGM Paste'!I2111=0,"-",'IGM Paste'!I2111)</f>
        <v>-</v>
      </c>
      <c r="K2110" t="str">
        <f>IF('IGM Paste'!J2111=0,"-",'IGM Paste'!J2111)</f>
        <v>-</v>
      </c>
      <c r="L2110">
        <f>'IGM Paste'!K2111</f>
        <v>0</v>
      </c>
      <c r="M2110" s="20" t="str">
        <f>IF('IGM Paste'!R2111=0,"Flat",'IGM Paste'!R2111)</f>
        <v>Flat</v>
      </c>
      <c r="N2110" s="177">
        <f>'IGM Paste'!AH2111</f>
        <v>0</v>
      </c>
      <c r="O2110" s="403">
        <f>'IGM Paste'!O2111</f>
        <v>0</v>
      </c>
      <c r="P2110">
        <f>'IGM Paste'!BC2111</f>
        <v>0</v>
      </c>
    </row>
    <row r="2111" spans="1:16" x14ac:dyDescent="0.3">
      <c r="A2111" s="334">
        <f>'IGM Paste'!A2112</f>
        <v>0</v>
      </c>
      <c r="B2111">
        <f>'IGM Paste'!Y2112</f>
        <v>0</v>
      </c>
      <c r="C2111">
        <f>'IGM Paste'!C2112</f>
        <v>0</v>
      </c>
      <c r="D2111" s="4">
        <f>'IGM Paste'!D2112</f>
        <v>0</v>
      </c>
      <c r="E2111">
        <f>'IGM Paste'!E2112</f>
        <v>0</v>
      </c>
      <c r="F2111">
        <f>'IGM Paste'!AL2112</f>
        <v>0</v>
      </c>
      <c r="G2111" s="763">
        <f>'IGM Paste'!AB2112</f>
        <v>0</v>
      </c>
      <c r="H2111" s="5">
        <f>'IGM Paste'!F2112</f>
        <v>0</v>
      </c>
      <c r="I2111" t="str">
        <f>IF('IGM Paste'!H2112=0,"-",'IGM Paste'!H2112)</f>
        <v>-</v>
      </c>
      <c r="J2111" t="str">
        <f>IF('IGM Paste'!I2112=0,"-",'IGM Paste'!I2112)</f>
        <v>-</v>
      </c>
      <c r="K2111" t="str">
        <f>IF('IGM Paste'!J2112=0,"-",'IGM Paste'!J2112)</f>
        <v>-</v>
      </c>
      <c r="L2111">
        <f>'IGM Paste'!K2112</f>
        <v>0</v>
      </c>
      <c r="M2111" s="20" t="str">
        <f>IF('IGM Paste'!R2112=0,"Flat",'IGM Paste'!R2112)</f>
        <v>Flat</v>
      </c>
      <c r="N2111" s="177">
        <f>'IGM Paste'!AH2112</f>
        <v>0</v>
      </c>
      <c r="O2111" s="403">
        <f>'IGM Paste'!O2112</f>
        <v>0</v>
      </c>
      <c r="P2111">
        <f>'IGM Paste'!BC2112</f>
        <v>0</v>
      </c>
    </row>
    <row r="2112" spans="1:16" x14ac:dyDescent="0.3">
      <c r="A2112" s="334">
        <f>'IGM Paste'!A2113</f>
        <v>0</v>
      </c>
      <c r="B2112">
        <f>'IGM Paste'!Y2113</f>
        <v>0</v>
      </c>
      <c r="C2112">
        <f>'IGM Paste'!C2113</f>
        <v>0</v>
      </c>
      <c r="D2112" s="4">
        <f>'IGM Paste'!D2113</f>
        <v>0</v>
      </c>
      <c r="E2112">
        <f>'IGM Paste'!E2113</f>
        <v>0</v>
      </c>
      <c r="F2112">
        <f>'IGM Paste'!AL2113</f>
        <v>0</v>
      </c>
      <c r="G2112" s="763">
        <f>'IGM Paste'!AB2113</f>
        <v>0</v>
      </c>
      <c r="H2112" s="5">
        <f>'IGM Paste'!F2113</f>
        <v>0</v>
      </c>
      <c r="I2112" t="str">
        <f>IF('IGM Paste'!H2113=0,"-",'IGM Paste'!H2113)</f>
        <v>-</v>
      </c>
      <c r="J2112" t="str">
        <f>IF('IGM Paste'!I2113=0,"-",'IGM Paste'!I2113)</f>
        <v>-</v>
      </c>
      <c r="K2112" t="str">
        <f>IF('IGM Paste'!J2113=0,"-",'IGM Paste'!J2113)</f>
        <v>-</v>
      </c>
      <c r="L2112">
        <f>'IGM Paste'!K2113</f>
        <v>0</v>
      </c>
      <c r="M2112" s="20" t="str">
        <f>IF('IGM Paste'!R2113=0,"Flat",'IGM Paste'!R2113)</f>
        <v>Flat</v>
      </c>
      <c r="N2112" s="177">
        <f>'IGM Paste'!AH2113</f>
        <v>0</v>
      </c>
      <c r="O2112" s="403">
        <f>'IGM Paste'!O2113</f>
        <v>0</v>
      </c>
      <c r="P2112">
        <f>'IGM Paste'!BC2113</f>
        <v>0</v>
      </c>
    </row>
    <row r="2113" spans="1:16" x14ac:dyDescent="0.3">
      <c r="A2113" s="334">
        <f>'IGM Paste'!A2114</f>
        <v>0</v>
      </c>
      <c r="B2113">
        <f>'IGM Paste'!Y2114</f>
        <v>0</v>
      </c>
      <c r="C2113">
        <f>'IGM Paste'!C2114</f>
        <v>0</v>
      </c>
      <c r="D2113" s="4">
        <f>'IGM Paste'!D2114</f>
        <v>0</v>
      </c>
      <c r="E2113">
        <f>'IGM Paste'!E2114</f>
        <v>0</v>
      </c>
      <c r="F2113">
        <f>'IGM Paste'!AL2114</f>
        <v>0</v>
      </c>
      <c r="G2113" s="763">
        <f>'IGM Paste'!AB2114</f>
        <v>0</v>
      </c>
      <c r="H2113" s="5">
        <f>'IGM Paste'!F2114</f>
        <v>0</v>
      </c>
      <c r="I2113" t="str">
        <f>IF('IGM Paste'!H2114=0,"-",'IGM Paste'!H2114)</f>
        <v>-</v>
      </c>
      <c r="J2113" t="str">
        <f>IF('IGM Paste'!I2114=0,"-",'IGM Paste'!I2114)</f>
        <v>-</v>
      </c>
      <c r="K2113" t="str">
        <f>IF('IGM Paste'!J2114=0,"-",'IGM Paste'!J2114)</f>
        <v>-</v>
      </c>
      <c r="L2113">
        <f>'IGM Paste'!K2114</f>
        <v>0</v>
      </c>
      <c r="M2113" s="20" t="str">
        <f>IF('IGM Paste'!R2114=0,"Flat",'IGM Paste'!R2114)</f>
        <v>Flat</v>
      </c>
      <c r="N2113" s="177">
        <f>'IGM Paste'!AH2114</f>
        <v>0</v>
      </c>
      <c r="O2113" s="403">
        <f>'IGM Paste'!O2114</f>
        <v>0</v>
      </c>
      <c r="P2113">
        <f>'IGM Paste'!BC2114</f>
        <v>0</v>
      </c>
    </row>
    <row r="2114" spans="1:16" x14ac:dyDescent="0.3">
      <c r="A2114" s="334">
        <f>'IGM Paste'!A2115</f>
        <v>0</v>
      </c>
      <c r="B2114">
        <f>'IGM Paste'!Y2115</f>
        <v>0</v>
      </c>
      <c r="C2114">
        <f>'IGM Paste'!C2115</f>
        <v>0</v>
      </c>
      <c r="D2114" s="4">
        <f>'IGM Paste'!D2115</f>
        <v>0</v>
      </c>
      <c r="E2114">
        <f>'IGM Paste'!E2115</f>
        <v>0</v>
      </c>
      <c r="F2114">
        <f>'IGM Paste'!AL2115</f>
        <v>0</v>
      </c>
      <c r="G2114" s="763">
        <f>'IGM Paste'!AB2115</f>
        <v>0</v>
      </c>
      <c r="H2114" s="5">
        <f>'IGM Paste'!F2115</f>
        <v>0</v>
      </c>
      <c r="I2114" t="str">
        <f>IF('IGM Paste'!H2115=0,"-",'IGM Paste'!H2115)</f>
        <v>-</v>
      </c>
      <c r="J2114" t="str">
        <f>IF('IGM Paste'!I2115=0,"-",'IGM Paste'!I2115)</f>
        <v>-</v>
      </c>
      <c r="K2114" t="str">
        <f>IF('IGM Paste'!J2115=0,"-",'IGM Paste'!J2115)</f>
        <v>-</v>
      </c>
      <c r="L2114">
        <f>'IGM Paste'!K2115</f>
        <v>0</v>
      </c>
      <c r="M2114" s="20" t="str">
        <f>IF('IGM Paste'!R2115=0,"Flat",'IGM Paste'!R2115)</f>
        <v>Flat</v>
      </c>
      <c r="N2114" s="177">
        <f>'IGM Paste'!AH2115</f>
        <v>0</v>
      </c>
      <c r="O2114" s="403">
        <f>'IGM Paste'!O2115</f>
        <v>0</v>
      </c>
      <c r="P2114">
        <f>'IGM Paste'!BC2115</f>
        <v>0</v>
      </c>
    </row>
    <row r="2115" spans="1:16" x14ac:dyDescent="0.3">
      <c r="A2115" s="334">
        <f>'IGM Paste'!A2116</f>
        <v>0</v>
      </c>
      <c r="B2115">
        <f>'IGM Paste'!Y2116</f>
        <v>0</v>
      </c>
      <c r="C2115">
        <f>'IGM Paste'!C2116</f>
        <v>0</v>
      </c>
      <c r="D2115" s="4">
        <f>'IGM Paste'!D2116</f>
        <v>0</v>
      </c>
      <c r="E2115">
        <f>'IGM Paste'!E2116</f>
        <v>0</v>
      </c>
      <c r="F2115">
        <f>'IGM Paste'!AL2116</f>
        <v>0</v>
      </c>
      <c r="G2115" s="763">
        <f>'IGM Paste'!AB2116</f>
        <v>0</v>
      </c>
      <c r="H2115" s="5">
        <f>'IGM Paste'!F2116</f>
        <v>0</v>
      </c>
      <c r="I2115" t="str">
        <f>IF('IGM Paste'!H2116=0,"-",'IGM Paste'!H2116)</f>
        <v>-</v>
      </c>
      <c r="J2115" t="str">
        <f>IF('IGM Paste'!I2116=0,"-",'IGM Paste'!I2116)</f>
        <v>-</v>
      </c>
      <c r="K2115" t="str">
        <f>IF('IGM Paste'!J2116=0,"-",'IGM Paste'!J2116)</f>
        <v>-</v>
      </c>
      <c r="L2115">
        <f>'IGM Paste'!K2116</f>
        <v>0</v>
      </c>
      <c r="M2115" s="20" t="str">
        <f>IF('IGM Paste'!R2116=0,"Flat",'IGM Paste'!R2116)</f>
        <v>Flat</v>
      </c>
      <c r="N2115" s="177">
        <f>'IGM Paste'!AH2116</f>
        <v>0</v>
      </c>
      <c r="O2115" s="403">
        <f>'IGM Paste'!O2116</f>
        <v>0</v>
      </c>
      <c r="P2115">
        <f>'IGM Paste'!BC2116</f>
        <v>0</v>
      </c>
    </row>
    <row r="2116" spans="1:16" x14ac:dyDescent="0.3">
      <c r="A2116" s="334">
        <f>'IGM Paste'!A2117</f>
        <v>0</v>
      </c>
      <c r="B2116">
        <f>'IGM Paste'!Y2117</f>
        <v>0</v>
      </c>
      <c r="C2116">
        <f>'IGM Paste'!C2117</f>
        <v>0</v>
      </c>
      <c r="D2116" s="4">
        <f>'IGM Paste'!D2117</f>
        <v>0</v>
      </c>
      <c r="E2116">
        <f>'IGM Paste'!E2117</f>
        <v>0</v>
      </c>
      <c r="F2116">
        <f>'IGM Paste'!AL2117</f>
        <v>0</v>
      </c>
      <c r="G2116" s="763">
        <f>'IGM Paste'!AB2117</f>
        <v>0</v>
      </c>
      <c r="H2116" s="5">
        <f>'IGM Paste'!F2117</f>
        <v>0</v>
      </c>
      <c r="I2116" t="str">
        <f>IF('IGM Paste'!H2117=0,"-",'IGM Paste'!H2117)</f>
        <v>-</v>
      </c>
      <c r="J2116" t="str">
        <f>IF('IGM Paste'!I2117=0,"-",'IGM Paste'!I2117)</f>
        <v>-</v>
      </c>
      <c r="K2116" t="str">
        <f>IF('IGM Paste'!J2117=0,"-",'IGM Paste'!J2117)</f>
        <v>-</v>
      </c>
      <c r="L2116">
        <f>'IGM Paste'!K2117</f>
        <v>0</v>
      </c>
      <c r="M2116" s="20" t="str">
        <f>IF('IGM Paste'!R2117=0,"Flat",'IGM Paste'!R2117)</f>
        <v>Flat</v>
      </c>
      <c r="N2116" s="177">
        <f>'IGM Paste'!AH2117</f>
        <v>0</v>
      </c>
      <c r="O2116" s="403">
        <f>'IGM Paste'!O2117</f>
        <v>0</v>
      </c>
      <c r="P2116">
        <f>'IGM Paste'!BC2117</f>
        <v>0</v>
      </c>
    </row>
    <row r="2117" spans="1:16" x14ac:dyDescent="0.3">
      <c r="A2117" s="334">
        <f>'IGM Paste'!A2118</f>
        <v>0</v>
      </c>
      <c r="B2117">
        <f>'IGM Paste'!Y2118</f>
        <v>0</v>
      </c>
      <c r="C2117">
        <f>'IGM Paste'!C2118</f>
        <v>0</v>
      </c>
      <c r="D2117" s="4">
        <f>'IGM Paste'!D2118</f>
        <v>0</v>
      </c>
      <c r="E2117">
        <f>'IGM Paste'!E2118</f>
        <v>0</v>
      </c>
      <c r="F2117">
        <f>'IGM Paste'!AL2118</f>
        <v>0</v>
      </c>
      <c r="G2117" s="763">
        <f>'IGM Paste'!AB2118</f>
        <v>0</v>
      </c>
      <c r="H2117" s="5">
        <f>'IGM Paste'!F2118</f>
        <v>0</v>
      </c>
      <c r="I2117" t="str">
        <f>IF('IGM Paste'!H2118=0,"-",'IGM Paste'!H2118)</f>
        <v>-</v>
      </c>
      <c r="J2117" t="str">
        <f>IF('IGM Paste'!I2118=0,"-",'IGM Paste'!I2118)</f>
        <v>-</v>
      </c>
      <c r="K2117" t="str">
        <f>IF('IGM Paste'!J2118=0,"-",'IGM Paste'!J2118)</f>
        <v>-</v>
      </c>
      <c r="L2117">
        <f>'IGM Paste'!K2118</f>
        <v>0</v>
      </c>
      <c r="M2117" s="20" t="str">
        <f>IF('IGM Paste'!R2118=0,"Flat",'IGM Paste'!R2118)</f>
        <v>Flat</v>
      </c>
      <c r="N2117" s="177">
        <f>'IGM Paste'!AH2118</f>
        <v>0</v>
      </c>
      <c r="O2117" s="403">
        <f>'IGM Paste'!O2118</f>
        <v>0</v>
      </c>
      <c r="P2117">
        <f>'IGM Paste'!BC2118</f>
        <v>0</v>
      </c>
    </row>
    <row r="2118" spans="1:16" x14ac:dyDescent="0.3">
      <c r="A2118" s="334">
        <f>'IGM Paste'!A2119</f>
        <v>0</v>
      </c>
      <c r="B2118">
        <f>'IGM Paste'!Y2119</f>
        <v>0</v>
      </c>
      <c r="C2118">
        <f>'IGM Paste'!C2119</f>
        <v>0</v>
      </c>
      <c r="D2118" s="4">
        <f>'IGM Paste'!D2119</f>
        <v>0</v>
      </c>
      <c r="E2118">
        <f>'IGM Paste'!E2119</f>
        <v>0</v>
      </c>
      <c r="F2118">
        <f>'IGM Paste'!AL2119</f>
        <v>0</v>
      </c>
      <c r="G2118" s="763">
        <f>'IGM Paste'!AB2119</f>
        <v>0</v>
      </c>
      <c r="H2118" s="5">
        <f>'IGM Paste'!F2119</f>
        <v>0</v>
      </c>
      <c r="I2118" t="str">
        <f>IF('IGM Paste'!H2119=0,"-",'IGM Paste'!H2119)</f>
        <v>-</v>
      </c>
      <c r="J2118" t="str">
        <f>IF('IGM Paste'!I2119=0,"-",'IGM Paste'!I2119)</f>
        <v>-</v>
      </c>
      <c r="K2118" t="str">
        <f>IF('IGM Paste'!J2119=0,"-",'IGM Paste'!J2119)</f>
        <v>-</v>
      </c>
      <c r="L2118">
        <f>'IGM Paste'!K2119</f>
        <v>0</v>
      </c>
      <c r="M2118" s="20" t="str">
        <f>IF('IGM Paste'!R2119=0,"Flat",'IGM Paste'!R2119)</f>
        <v>Flat</v>
      </c>
      <c r="N2118" s="177">
        <f>'IGM Paste'!AH2119</f>
        <v>0</v>
      </c>
      <c r="O2118" s="403">
        <f>'IGM Paste'!O2119</f>
        <v>0</v>
      </c>
      <c r="P2118">
        <f>'IGM Paste'!BC2119</f>
        <v>0</v>
      </c>
    </row>
    <row r="2119" spans="1:16" x14ac:dyDescent="0.3">
      <c r="A2119" s="334">
        <f>'IGM Paste'!A2120</f>
        <v>0</v>
      </c>
      <c r="B2119">
        <f>'IGM Paste'!Y2120</f>
        <v>0</v>
      </c>
      <c r="C2119">
        <f>'IGM Paste'!C2120</f>
        <v>0</v>
      </c>
      <c r="D2119" s="4">
        <f>'IGM Paste'!D2120</f>
        <v>0</v>
      </c>
      <c r="E2119">
        <f>'IGM Paste'!E2120</f>
        <v>0</v>
      </c>
      <c r="F2119">
        <f>'IGM Paste'!AL2120</f>
        <v>0</v>
      </c>
      <c r="G2119" s="763">
        <f>'IGM Paste'!AB2120</f>
        <v>0</v>
      </c>
      <c r="H2119" s="5">
        <f>'IGM Paste'!F2120</f>
        <v>0</v>
      </c>
      <c r="I2119" t="str">
        <f>IF('IGM Paste'!H2120=0,"-",'IGM Paste'!H2120)</f>
        <v>-</v>
      </c>
      <c r="J2119" t="str">
        <f>IF('IGM Paste'!I2120=0,"-",'IGM Paste'!I2120)</f>
        <v>-</v>
      </c>
      <c r="K2119" t="str">
        <f>IF('IGM Paste'!J2120=0,"-",'IGM Paste'!J2120)</f>
        <v>-</v>
      </c>
      <c r="L2119">
        <f>'IGM Paste'!K2120</f>
        <v>0</v>
      </c>
      <c r="M2119" s="20" t="str">
        <f>IF('IGM Paste'!R2120=0,"Flat",'IGM Paste'!R2120)</f>
        <v>Flat</v>
      </c>
      <c r="N2119" s="177">
        <f>'IGM Paste'!AH2120</f>
        <v>0</v>
      </c>
      <c r="O2119" s="403">
        <f>'IGM Paste'!O2120</f>
        <v>0</v>
      </c>
      <c r="P2119">
        <f>'IGM Paste'!BC2120</f>
        <v>0</v>
      </c>
    </row>
    <row r="2120" spans="1:16" x14ac:dyDescent="0.3">
      <c r="A2120" s="334">
        <f>'IGM Paste'!A2121</f>
        <v>0</v>
      </c>
      <c r="B2120">
        <f>'IGM Paste'!Y2121</f>
        <v>0</v>
      </c>
      <c r="C2120">
        <f>'IGM Paste'!C2121</f>
        <v>0</v>
      </c>
      <c r="D2120" s="4">
        <f>'IGM Paste'!D2121</f>
        <v>0</v>
      </c>
      <c r="E2120">
        <f>'IGM Paste'!E2121</f>
        <v>0</v>
      </c>
      <c r="F2120">
        <f>'IGM Paste'!AL2121</f>
        <v>0</v>
      </c>
      <c r="G2120" s="763">
        <f>'IGM Paste'!AB2121</f>
        <v>0</v>
      </c>
      <c r="H2120" s="5">
        <f>'IGM Paste'!F2121</f>
        <v>0</v>
      </c>
      <c r="I2120" t="str">
        <f>IF('IGM Paste'!H2121=0,"-",'IGM Paste'!H2121)</f>
        <v>-</v>
      </c>
      <c r="J2120" t="str">
        <f>IF('IGM Paste'!I2121=0,"-",'IGM Paste'!I2121)</f>
        <v>-</v>
      </c>
      <c r="K2120" t="str">
        <f>IF('IGM Paste'!J2121=0,"-",'IGM Paste'!J2121)</f>
        <v>-</v>
      </c>
      <c r="L2120">
        <f>'IGM Paste'!K2121</f>
        <v>0</v>
      </c>
      <c r="M2120" s="20" t="str">
        <f>IF('IGM Paste'!R2121=0,"Flat",'IGM Paste'!R2121)</f>
        <v>Flat</v>
      </c>
      <c r="N2120" s="177">
        <f>'IGM Paste'!AH2121</f>
        <v>0</v>
      </c>
      <c r="O2120" s="403">
        <f>'IGM Paste'!O2121</f>
        <v>0</v>
      </c>
      <c r="P2120">
        <f>'IGM Paste'!BC2121</f>
        <v>0</v>
      </c>
    </row>
    <row r="2121" spans="1:16" x14ac:dyDescent="0.3">
      <c r="A2121" s="334">
        <f>'IGM Paste'!A2122</f>
        <v>0</v>
      </c>
      <c r="B2121">
        <f>'IGM Paste'!Y2122</f>
        <v>0</v>
      </c>
      <c r="C2121">
        <f>'IGM Paste'!C2122</f>
        <v>0</v>
      </c>
      <c r="D2121" s="4">
        <f>'IGM Paste'!D2122</f>
        <v>0</v>
      </c>
      <c r="E2121">
        <f>'IGM Paste'!E2122</f>
        <v>0</v>
      </c>
      <c r="F2121">
        <f>'IGM Paste'!AL2122</f>
        <v>0</v>
      </c>
      <c r="G2121" s="763">
        <f>'IGM Paste'!AB2122</f>
        <v>0</v>
      </c>
      <c r="H2121" s="5">
        <f>'IGM Paste'!F2122</f>
        <v>0</v>
      </c>
      <c r="I2121" t="str">
        <f>IF('IGM Paste'!H2122=0,"-",'IGM Paste'!H2122)</f>
        <v>-</v>
      </c>
      <c r="J2121" t="str">
        <f>IF('IGM Paste'!I2122=0,"-",'IGM Paste'!I2122)</f>
        <v>-</v>
      </c>
      <c r="K2121" t="str">
        <f>IF('IGM Paste'!J2122=0,"-",'IGM Paste'!J2122)</f>
        <v>-</v>
      </c>
      <c r="L2121">
        <f>'IGM Paste'!K2122</f>
        <v>0</v>
      </c>
      <c r="M2121" s="20" t="str">
        <f>IF('IGM Paste'!R2122=0,"Flat",'IGM Paste'!R2122)</f>
        <v>Flat</v>
      </c>
      <c r="N2121" s="177">
        <f>'IGM Paste'!AH2122</f>
        <v>0</v>
      </c>
      <c r="O2121" s="403">
        <f>'IGM Paste'!O2122</f>
        <v>0</v>
      </c>
      <c r="P2121">
        <f>'IGM Paste'!BC2122</f>
        <v>0</v>
      </c>
    </row>
    <row r="2122" spans="1:16" x14ac:dyDescent="0.3">
      <c r="A2122" s="334">
        <f>'IGM Paste'!A2123</f>
        <v>0</v>
      </c>
      <c r="B2122">
        <f>'IGM Paste'!Y2123</f>
        <v>0</v>
      </c>
      <c r="C2122">
        <f>'IGM Paste'!C2123</f>
        <v>0</v>
      </c>
      <c r="D2122" s="4">
        <f>'IGM Paste'!D2123</f>
        <v>0</v>
      </c>
      <c r="E2122">
        <f>'IGM Paste'!E2123</f>
        <v>0</v>
      </c>
      <c r="F2122">
        <f>'IGM Paste'!AL2123</f>
        <v>0</v>
      </c>
      <c r="G2122" s="763">
        <f>'IGM Paste'!AB2123</f>
        <v>0</v>
      </c>
      <c r="H2122" s="5">
        <f>'IGM Paste'!F2123</f>
        <v>0</v>
      </c>
      <c r="I2122" t="str">
        <f>IF('IGM Paste'!H2123=0,"-",'IGM Paste'!H2123)</f>
        <v>-</v>
      </c>
      <c r="J2122" t="str">
        <f>IF('IGM Paste'!I2123=0,"-",'IGM Paste'!I2123)</f>
        <v>-</v>
      </c>
      <c r="K2122" t="str">
        <f>IF('IGM Paste'!J2123=0,"-",'IGM Paste'!J2123)</f>
        <v>-</v>
      </c>
      <c r="L2122">
        <f>'IGM Paste'!K2123</f>
        <v>0</v>
      </c>
      <c r="M2122" s="20" t="str">
        <f>IF('IGM Paste'!R2123=0,"Flat",'IGM Paste'!R2123)</f>
        <v>Flat</v>
      </c>
      <c r="N2122" s="177">
        <f>'IGM Paste'!AH2123</f>
        <v>0</v>
      </c>
      <c r="O2122" s="403">
        <f>'IGM Paste'!O2123</f>
        <v>0</v>
      </c>
      <c r="P2122">
        <f>'IGM Paste'!BC2123</f>
        <v>0</v>
      </c>
    </row>
    <row r="2123" spans="1:16" x14ac:dyDescent="0.3">
      <c r="A2123" s="334">
        <f>'IGM Paste'!A2124</f>
        <v>0</v>
      </c>
      <c r="B2123">
        <f>'IGM Paste'!Y2124</f>
        <v>0</v>
      </c>
      <c r="C2123">
        <f>'IGM Paste'!C2124</f>
        <v>0</v>
      </c>
      <c r="D2123" s="4">
        <f>'IGM Paste'!D2124</f>
        <v>0</v>
      </c>
      <c r="E2123">
        <f>'IGM Paste'!E2124</f>
        <v>0</v>
      </c>
      <c r="F2123">
        <f>'IGM Paste'!AL2124</f>
        <v>0</v>
      </c>
      <c r="G2123" s="763">
        <f>'IGM Paste'!AB2124</f>
        <v>0</v>
      </c>
      <c r="H2123" s="5">
        <f>'IGM Paste'!F2124</f>
        <v>0</v>
      </c>
      <c r="I2123" t="str">
        <f>IF('IGM Paste'!H2124=0,"-",'IGM Paste'!H2124)</f>
        <v>-</v>
      </c>
      <c r="J2123" t="str">
        <f>IF('IGM Paste'!I2124=0,"-",'IGM Paste'!I2124)</f>
        <v>-</v>
      </c>
      <c r="K2123" t="str">
        <f>IF('IGM Paste'!J2124=0,"-",'IGM Paste'!J2124)</f>
        <v>-</v>
      </c>
      <c r="L2123">
        <f>'IGM Paste'!K2124</f>
        <v>0</v>
      </c>
      <c r="M2123" s="20" t="str">
        <f>IF('IGM Paste'!R2124=0,"Flat",'IGM Paste'!R2124)</f>
        <v>Flat</v>
      </c>
      <c r="N2123" s="177">
        <f>'IGM Paste'!AH2124</f>
        <v>0</v>
      </c>
      <c r="O2123" s="403">
        <f>'IGM Paste'!O2124</f>
        <v>0</v>
      </c>
      <c r="P2123">
        <f>'IGM Paste'!BC2124</f>
        <v>0</v>
      </c>
    </row>
    <row r="2124" spans="1:16" x14ac:dyDescent="0.3">
      <c r="A2124" s="334">
        <f>'IGM Paste'!A2125</f>
        <v>0</v>
      </c>
      <c r="B2124">
        <f>'IGM Paste'!Y2125</f>
        <v>0</v>
      </c>
      <c r="C2124">
        <f>'IGM Paste'!C2125</f>
        <v>0</v>
      </c>
      <c r="D2124" s="4">
        <f>'IGM Paste'!D2125</f>
        <v>0</v>
      </c>
      <c r="E2124">
        <f>'IGM Paste'!E2125</f>
        <v>0</v>
      </c>
      <c r="F2124">
        <f>'IGM Paste'!AL2125</f>
        <v>0</v>
      </c>
      <c r="G2124" s="763">
        <f>'IGM Paste'!AB2125</f>
        <v>0</v>
      </c>
      <c r="H2124" s="5">
        <f>'IGM Paste'!F2125</f>
        <v>0</v>
      </c>
      <c r="I2124" t="str">
        <f>IF('IGM Paste'!H2125=0,"-",'IGM Paste'!H2125)</f>
        <v>-</v>
      </c>
      <c r="J2124" t="str">
        <f>IF('IGM Paste'!I2125=0,"-",'IGM Paste'!I2125)</f>
        <v>-</v>
      </c>
      <c r="K2124" t="str">
        <f>IF('IGM Paste'!J2125=0,"-",'IGM Paste'!J2125)</f>
        <v>-</v>
      </c>
      <c r="L2124">
        <f>'IGM Paste'!K2125</f>
        <v>0</v>
      </c>
      <c r="M2124" s="20" t="str">
        <f>IF('IGM Paste'!R2125=0,"Flat",'IGM Paste'!R2125)</f>
        <v>Flat</v>
      </c>
      <c r="N2124" s="177">
        <f>'IGM Paste'!AH2125</f>
        <v>0</v>
      </c>
      <c r="O2124" s="403">
        <f>'IGM Paste'!O2125</f>
        <v>0</v>
      </c>
      <c r="P2124">
        <f>'IGM Paste'!BC2125</f>
        <v>0</v>
      </c>
    </row>
    <row r="2125" spans="1:16" x14ac:dyDescent="0.3">
      <c r="A2125" s="334">
        <f>'IGM Paste'!A2126</f>
        <v>0</v>
      </c>
      <c r="B2125">
        <f>'IGM Paste'!Y2126</f>
        <v>0</v>
      </c>
      <c r="C2125">
        <f>'IGM Paste'!C2126</f>
        <v>0</v>
      </c>
      <c r="D2125" s="4">
        <f>'IGM Paste'!D2126</f>
        <v>0</v>
      </c>
      <c r="E2125">
        <f>'IGM Paste'!E2126</f>
        <v>0</v>
      </c>
      <c r="F2125">
        <f>'IGM Paste'!AL2126</f>
        <v>0</v>
      </c>
      <c r="G2125" s="763">
        <f>'IGM Paste'!AB2126</f>
        <v>0</v>
      </c>
      <c r="H2125" s="5">
        <f>'IGM Paste'!F2126</f>
        <v>0</v>
      </c>
      <c r="I2125" t="str">
        <f>IF('IGM Paste'!H2126=0,"-",'IGM Paste'!H2126)</f>
        <v>-</v>
      </c>
      <c r="J2125" t="str">
        <f>IF('IGM Paste'!I2126=0,"-",'IGM Paste'!I2126)</f>
        <v>-</v>
      </c>
      <c r="K2125" t="str">
        <f>IF('IGM Paste'!J2126=0,"-",'IGM Paste'!J2126)</f>
        <v>-</v>
      </c>
      <c r="L2125">
        <f>'IGM Paste'!K2126</f>
        <v>0</v>
      </c>
      <c r="M2125" s="20" t="str">
        <f>IF('IGM Paste'!R2126=0,"Flat",'IGM Paste'!R2126)</f>
        <v>Flat</v>
      </c>
      <c r="N2125" s="177">
        <f>'IGM Paste'!AH2126</f>
        <v>0</v>
      </c>
      <c r="O2125" s="403">
        <f>'IGM Paste'!O2126</f>
        <v>0</v>
      </c>
      <c r="P2125">
        <f>'IGM Paste'!BC2126</f>
        <v>0</v>
      </c>
    </row>
    <row r="2126" spans="1:16" x14ac:dyDescent="0.3">
      <c r="A2126" s="334">
        <f>'IGM Paste'!A2127</f>
        <v>0</v>
      </c>
      <c r="B2126">
        <f>'IGM Paste'!Y2127</f>
        <v>0</v>
      </c>
      <c r="C2126">
        <f>'IGM Paste'!C2127</f>
        <v>0</v>
      </c>
      <c r="D2126" s="4">
        <f>'IGM Paste'!D2127</f>
        <v>0</v>
      </c>
      <c r="E2126">
        <f>'IGM Paste'!E2127</f>
        <v>0</v>
      </c>
      <c r="F2126">
        <f>'IGM Paste'!AL2127</f>
        <v>0</v>
      </c>
      <c r="G2126" s="763">
        <f>'IGM Paste'!AB2127</f>
        <v>0</v>
      </c>
      <c r="H2126" s="5">
        <f>'IGM Paste'!F2127</f>
        <v>0</v>
      </c>
      <c r="I2126" t="str">
        <f>IF('IGM Paste'!H2127=0,"-",'IGM Paste'!H2127)</f>
        <v>-</v>
      </c>
      <c r="J2126" t="str">
        <f>IF('IGM Paste'!I2127=0,"-",'IGM Paste'!I2127)</f>
        <v>-</v>
      </c>
      <c r="K2126" t="str">
        <f>IF('IGM Paste'!J2127=0,"-",'IGM Paste'!J2127)</f>
        <v>-</v>
      </c>
      <c r="L2126">
        <f>'IGM Paste'!K2127</f>
        <v>0</v>
      </c>
      <c r="M2126" s="20" t="str">
        <f>IF('IGM Paste'!R2127=0,"Flat",'IGM Paste'!R2127)</f>
        <v>Flat</v>
      </c>
      <c r="N2126" s="177">
        <f>'IGM Paste'!AH2127</f>
        <v>0</v>
      </c>
      <c r="O2126" s="403">
        <f>'IGM Paste'!O2127</f>
        <v>0</v>
      </c>
      <c r="P2126">
        <f>'IGM Paste'!BC2127</f>
        <v>0</v>
      </c>
    </row>
    <row r="2127" spans="1:16" x14ac:dyDescent="0.3">
      <c r="A2127" s="334">
        <f>'IGM Paste'!A2128</f>
        <v>0</v>
      </c>
      <c r="B2127">
        <f>'IGM Paste'!Y2128</f>
        <v>0</v>
      </c>
      <c r="C2127">
        <f>'IGM Paste'!C2128</f>
        <v>0</v>
      </c>
      <c r="D2127" s="4">
        <f>'IGM Paste'!D2128</f>
        <v>0</v>
      </c>
      <c r="E2127">
        <f>'IGM Paste'!E2128</f>
        <v>0</v>
      </c>
      <c r="F2127">
        <f>'IGM Paste'!AL2128</f>
        <v>0</v>
      </c>
      <c r="G2127" s="763">
        <f>'IGM Paste'!AB2128</f>
        <v>0</v>
      </c>
      <c r="H2127" s="5">
        <f>'IGM Paste'!F2128</f>
        <v>0</v>
      </c>
      <c r="I2127" t="str">
        <f>IF('IGM Paste'!H2128=0,"-",'IGM Paste'!H2128)</f>
        <v>-</v>
      </c>
      <c r="J2127" t="str">
        <f>IF('IGM Paste'!I2128=0,"-",'IGM Paste'!I2128)</f>
        <v>-</v>
      </c>
      <c r="K2127" t="str">
        <f>IF('IGM Paste'!J2128=0,"-",'IGM Paste'!J2128)</f>
        <v>-</v>
      </c>
      <c r="L2127">
        <f>'IGM Paste'!K2128</f>
        <v>0</v>
      </c>
      <c r="M2127" s="20" t="str">
        <f>IF('IGM Paste'!R2128=0,"Flat",'IGM Paste'!R2128)</f>
        <v>Flat</v>
      </c>
      <c r="N2127" s="177">
        <f>'IGM Paste'!AH2128</f>
        <v>0</v>
      </c>
      <c r="O2127" s="403">
        <f>'IGM Paste'!O2128</f>
        <v>0</v>
      </c>
      <c r="P2127">
        <f>'IGM Paste'!BC2128</f>
        <v>0</v>
      </c>
    </row>
    <row r="2128" spans="1:16" x14ac:dyDescent="0.3">
      <c r="A2128" s="334">
        <f>'IGM Paste'!A2129</f>
        <v>0</v>
      </c>
      <c r="B2128">
        <f>'IGM Paste'!Y2129</f>
        <v>0</v>
      </c>
      <c r="C2128">
        <f>'IGM Paste'!C2129</f>
        <v>0</v>
      </c>
      <c r="D2128" s="4">
        <f>'IGM Paste'!D2129</f>
        <v>0</v>
      </c>
      <c r="E2128">
        <f>'IGM Paste'!E2129</f>
        <v>0</v>
      </c>
      <c r="F2128">
        <f>'IGM Paste'!AL2129</f>
        <v>0</v>
      </c>
      <c r="G2128" s="763">
        <f>'IGM Paste'!AB2129</f>
        <v>0</v>
      </c>
      <c r="H2128" s="5">
        <f>'IGM Paste'!F2129</f>
        <v>0</v>
      </c>
      <c r="I2128" t="str">
        <f>IF('IGM Paste'!H2129=0,"-",'IGM Paste'!H2129)</f>
        <v>-</v>
      </c>
      <c r="J2128" t="str">
        <f>IF('IGM Paste'!I2129=0,"-",'IGM Paste'!I2129)</f>
        <v>-</v>
      </c>
      <c r="K2128" t="str">
        <f>IF('IGM Paste'!J2129=0,"-",'IGM Paste'!J2129)</f>
        <v>-</v>
      </c>
      <c r="L2128">
        <f>'IGM Paste'!K2129</f>
        <v>0</v>
      </c>
      <c r="M2128" s="20" t="str">
        <f>IF('IGM Paste'!R2129=0,"Flat",'IGM Paste'!R2129)</f>
        <v>Flat</v>
      </c>
      <c r="N2128" s="177">
        <f>'IGM Paste'!AH2129</f>
        <v>0</v>
      </c>
      <c r="O2128" s="403">
        <f>'IGM Paste'!O2129</f>
        <v>0</v>
      </c>
      <c r="P2128">
        <f>'IGM Paste'!BC2129</f>
        <v>0</v>
      </c>
    </row>
    <row r="2129" spans="1:16" x14ac:dyDescent="0.3">
      <c r="A2129" s="334">
        <f>'IGM Paste'!A2130</f>
        <v>0</v>
      </c>
      <c r="B2129">
        <f>'IGM Paste'!Y2130</f>
        <v>0</v>
      </c>
      <c r="C2129">
        <f>'IGM Paste'!C2130</f>
        <v>0</v>
      </c>
      <c r="D2129" s="4">
        <f>'IGM Paste'!D2130</f>
        <v>0</v>
      </c>
      <c r="E2129">
        <f>'IGM Paste'!E2130</f>
        <v>0</v>
      </c>
      <c r="F2129">
        <f>'IGM Paste'!AL2130</f>
        <v>0</v>
      </c>
      <c r="G2129" s="763">
        <f>'IGM Paste'!AB2130</f>
        <v>0</v>
      </c>
      <c r="H2129" s="5">
        <f>'IGM Paste'!F2130</f>
        <v>0</v>
      </c>
      <c r="I2129" t="str">
        <f>IF('IGM Paste'!H2130=0,"-",'IGM Paste'!H2130)</f>
        <v>-</v>
      </c>
      <c r="J2129" t="str">
        <f>IF('IGM Paste'!I2130=0,"-",'IGM Paste'!I2130)</f>
        <v>-</v>
      </c>
      <c r="K2129" t="str">
        <f>IF('IGM Paste'!J2130=0,"-",'IGM Paste'!J2130)</f>
        <v>-</v>
      </c>
      <c r="L2129">
        <f>'IGM Paste'!K2130</f>
        <v>0</v>
      </c>
      <c r="M2129" s="20" t="str">
        <f>IF('IGM Paste'!R2130=0,"Flat",'IGM Paste'!R2130)</f>
        <v>Flat</v>
      </c>
      <c r="N2129" s="177">
        <f>'IGM Paste'!AH2130</f>
        <v>0</v>
      </c>
      <c r="O2129" s="403">
        <f>'IGM Paste'!O2130</f>
        <v>0</v>
      </c>
      <c r="P2129">
        <f>'IGM Paste'!BC2130</f>
        <v>0</v>
      </c>
    </row>
    <row r="2130" spans="1:16" x14ac:dyDescent="0.3">
      <c r="A2130" s="334">
        <f>'IGM Paste'!A2131</f>
        <v>0</v>
      </c>
      <c r="B2130">
        <f>'IGM Paste'!Y2131</f>
        <v>0</v>
      </c>
      <c r="C2130">
        <f>'IGM Paste'!C2131</f>
        <v>0</v>
      </c>
      <c r="D2130" s="4">
        <f>'IGM Paste'!D2131</f>
        <v>0</v>
      </c>
      <c r="E2130">
        <f>'IGM Paste'!E2131</f>
        <v>0</v>
      </c>
      <c r="F2130">
        <f>'IGM Paste'!AL2131</f>
        <v>0</v>
      </c>
      <c r="G2130" s="763">
        <f>'IGM Paste'!AB2131</f>
        <v>0</v>
      </c>
      <c r="H2130" s="5">
        <f>'IGM Paste'!F2131</f>
        <v>0</v>
      </c>
      <c r="I2130" t="str">
        <f>IF('IGM Paste'!H2131=0,"-",'IGM Paste'!H2131)</f>
        <v>-</v>
      </c>
      <c r="J2130" t="str">
        <f>IF('IGM Paste'!I2131=0,"-",'IGM Paste'!I2131)</f>
        <v>-</v>
      </c>
      <c r="K2130" t="str">
        <f>IF('IGM Paste'!J2131=0,"-",'IGM Paste'!J2131)</f>
        <v>-</v>
      </c>
      <c r="L2130">
        <f>'IGM Paste'!K2131</f>
        <v>0</v>
      </c>
      <c r="M2130" s="20" t="str">
        <f>IF('IGM Paste'!R2131=0,"Flat",'IGM Paste'!R2131)</f>
        <v>Flat</v>
      </c>
      <c r="N2130" s="177">
        <f>'IGM Paste'!AH2131</f>
        <v>0</v>
      </c>
      <c r="O2130" s="403">
        <f>'IGM Paste'!O2131</f>
        <v>0</v>
      </c>
      <c r="P2130">
        <f>'IGM Paste'!BC2131</f>
        <v>0</v>
      </c>
    </row>
    <row r="2131" spans="1:16" x14ac:dyDescent="0.3">
      <c r="A2131" s="334">
        <f>'IGM Paste'!A2132</f>
        <v>0</v>
      </c>
      <c r="B2131">
        <f>'IGM Paste'!Y2132</f>
        <v>0</v>
      </c>
      <c r="C2131">
        <f>'IGM Paste'!C2132</f>
        <v>0</v>
      </c>
      <c r="D2131" s="4">
        <f>'IGM Paste'!D2132</f>
        <v>0</v>
      </c>
      <c r="E2131">
        <f>'IGM Paste'!E2132</f>
        <v>0</v>
      </c>
      <c r="F2131">
        <f>'IGM Paste'!AL2132</f>
        <v>0</v>
      </c>
      <c r="G2131" s="763">
        <f>'IGM Paste'!AB2132</f>
        <v>0</v>
      </c>
      <c r="H2131" s="5">
        <f>'IGM Paste'!F2132</f>
        <v>0</v>
      </c>
      <c r="I2131" t="str">
        <f>IF('IGM Paste'!H2132=0,"-",'IGM Paste'!H2132)</f>
        <v>-</v>
      </c>
      <c r="J2131" t="str">
        <f>IF('IGM Paste'!I2132=0,"-",'IGM Paste'!I2132)</f>
        <v>-</v>
      </c>
      <c r="K2131" t="str">
        <f>IF('IGM Paste'!J2132=0,"-",'IGM Paste'!J2132)</f>
        <v>-</v>
      </c>
      <c r="L2131">
        <f>'IGM Paste'!K2132</f>
        <v>0</v>
      </c>
      <c r="M2131" s="20" t="str">
        <f>IF('IGM Paste'!R2132=0,"Flat",'IGM Paste'!R2132)</f>
        <v>Flat</v>
      </c>
      <c r="N2131" s="177">
        <f>'IGM Paste'!AH2132</f>
        <v>0</v>
      </c>
      <c r="O2131" s="403">
        <f>'IGM Paste'!O2132</f>
        <v>0</v>
      </c>
      <c r="P2131">
        <f>'IGM Paste'!BC2132</f>
        <v>0</v>
      </c>
    </row>
    <row r="2132" spans="1:16" x14ac:dyDescent="0.3">
      <c r="A2132" s="334">
        <f>'IGM Paste'!A2133</f>
        <v>0</v>
      </c>
      <c r="B2132">
        <f>'IGM Paste'!Y2133</f>
        <v>0</v>
      </c>
      <c r="C2132">
        <f>'IGM Paste'!C2133</f>
        <v>0</v>
      </c>
      <c r="D2132" s="4">
        <f>'IGM Paste'!D2133</f>
        <v>0</v>
      </c>
      <c r="E2132">
        <f>'IGM Paste'!E2133</f>
        <v>0</v>
      </c>
      <c r="F2132">
        <f>'IGM Paste'!AL2133</f>
        <v>0</v>
      </c>
      <c r="G2132" s="763">
        <f>'IGM Paste'!AB2133</f>
        <v>0</v>
      </c>
      <c r="H2132" s="5">
        <f>'IGM Paste'!F2133</f>
        <v>0</v>
      </c>
      <c r="I2132" t="str">
        <f>IF('IGM Paste'!H2133=0,"-",'IGM Paste'!H2133)</f>
        <v>-</v>
      </c>
      <c r="J2132" t="str">
        <f>IF('IGM Paste'!I2133=0,"-",'IGM Paste'!I2133)</f>
        <v>-</v>
      </c>
      <c r="K2132" t="str">
        <f>IF('IGM Paste'!J2133=0,"-",'IGM Paste'!J2133)</f>
        <v>-</v>
      </c>
      <c r="L2132">
        <f>'IGM Paste'!K2133</f>
        <v>0</v>
      </c>
      <c r="M2132" s="20" t="str">
        <f>IF('IGM Paste'!R2133=0,"Flat",'IGM Paste'!R2133)</f>
        <v>Flat</v>
      </c>
      <c r="N2132" s="177">
        <f>'IGM Paste'!AH2133</f>
        <v>0</v>
      </c>
      <c r="O2132" s="403">
        <f>'IGM Paste'!O2133</f>
        <v>0</v>
      </c>
      <c r="P2132">
        <f>'IGM Paste'!BC2133</f>
        <v>0</v>
      </c>
    </row>
    <row r="2133" spans="1:16" x14ac:dyDescent="0.3">
      <c r="A2133" s="334">
        <f>'IGM Paste'!A2134</f>
        <v>0</v>
      </c>
      <c r="B2133">
        <f>'IGM Paste'!Y2134</f>
        <v>0</v>
      </c>
      <c r="C2133">
        <f>'IGM Paste'!C2134</f>
        <v>0</v>
      </c>
      <c r="D2133" s="4">
        <f>'IGM Paste'!D2134</f>
        <v>0</v>
      </c>
      <c r="E2133">
        <f>'IGM Paste'!E2134</f>
        <v>0</v>
      </c>
      <c r="F2133">
        <f>'IGM Paste'!AL2134</f>
        <v>0</v>
      </c>
      <c r="G2133" s="763">
        <f>'IGM Paste'!AB2134</f>
        <v>0</v>
      </c>
      <c r="H2133" s="5">
        <f>'IGM Paste'!F2134</f>
        <v>0</v>
      </c>
      <c r="I2133" t="str">
        <f>IF('IGM Paste'!H2134=0,"-",'IGM Paste'!H2134)</f>
        <v>-</v>
      </c>
      <c r="J2133" t="str">
        <f>IF('IGM Paste'!I2134=0,"-",'IGM Paste'!I2134)</f>
        <v>-</v>
      </c>
      <c r="K2133" t="str">
        <f>IF('IGM Paste'!J2134=0,"-",'IGM Paste'!J2134)</f>
        <v>-</v>
      </c>
      <c r="L2133">
        <f>'IGM Paste'!K2134</f>
        <v>0</v>
      </c>
      <c r="M2133" s="20" t="str">
        <f>IF('IGM Paste'!R2134=0,"Flat",'IGM Paste'!R2134)</f>
        <v>Flat</v>
      </c>
      <c r="N2133" s="177">
        <f>'IGM Paste'!AH2134</f>
        <v>0</v>
      </c>
      <c r="O2133" s="403">
        <f>'IGM Paste'!O2134</f>
        <v>0</v>
      </c>
      <c r="P2133">
        <f>'IGM Paste'!BC2134</f>
        <v>0</v>
      </c>
    </row>
    <row r="2134" spans="1:16" x14ac:dyDescent="0.3">
      <c r="A2134" s="334">
        <f>'IGM Paste'!A2135</f>
        <v>0</v>
      </c>
      <c r="B2134">
        <f>'IGM Paste'!Y2135</f>
        <v>0</v>
      </c>
      <c r="C2134">
        <f>'IGM Paste'!C2135</f>
        <v>0</v>
      </c>
      <c r="D2134" s="4">
        <f>'IGM Paste'!D2135</f>
        <v>0</v>
      </c>
      <c r="E2134">
        <f>'IGM Paste'!E2135</f>
        <v>0</v>
      </c>
      <c r="F2134">
        <f>'IGM Paste'!AL2135</f>
        <v>0</v>
      </c>
      <c r="G2134" s="763">
        <f>'IGM Paste'!AB2135</f>
        <v>0</v>
      </c>
      <c r="H2134" s="5">
        <f>'IGM Paste'!F2135</f>
        <v>0</v>
      </c>
      <c r="I2134" t="str">
        <f>IF('IGM Paste'!H2135=0,"-",'IGM Paste'!H2135)</f>
        <v>-</v>
      </c>
      <c r="J2134" t="str">
        <f>IF('IGM Paste'!I2135=0,"-",'IGM Paste'!I2135)</f>
        <v>-</v>
      </c>
      <c r="K2134" t="str">
        <f>IF('IGM Paste'!J2135=0,"-",'IGM Paste'!J2135)</f>
        <v>-</v>
      </c>
      <c r="L2134">
        <f>'IGM Paste'!K2135</f>
        <v>0</v>
      </c>
      <c r="M2134" s="20" t="str">
        <f>IF('IGM Paste'!R2135=0,"Flat",'IGM Paste'!R2135)</f>
        <v>Flat</v>
      </c>
      <c r="N2134" s="177">
        <f>'IGM Paste'!AH2135</f>
        <v>0</v>
      </c>
      <c r="O2134" s="403">
        <f>'IGM Paste'!O2135</f>
        <v>0</v>
      </c>
      <c r="P2134">
        <f>'IGM Paste'!BC2135</f>
        <v>0</v>
      </c>
    </row>
    <row r="2135" spans="1:16" x14ac:dyDescent="0.3">
      <c r="A2135" s="334">
        <f>'IGM Paste'!A2136</f>
        <v>0</v>
      </c>
      <c r="B2135">
        <f>'IGM Paste'!Y2136</f>
        <v>0</v>
      </c>
      <c r="C2135">
        <f>'IGM Paste'!C2136</f>
        <v>0</v>
      </c>
      <c r="D2135" s="4">
        <f>'IGM Paste'!D2136</f>
        <v>0</v>
      </c>
      <c r="E2135">
        <f>'IGM Paste'!E2136</f>
        <v>0</v>
      </c>
      <c r="F2135">
        <f>'IGM Paste'!AL2136</f>
        <v>0</v>
      </c>
      <c r="G2135" s="763">
        <f>'IGM Paste'!AB2136</f>
        <v>0</v>
      </c>
      <c r="H2135" s="5">
        <f>'IGM Paste'!F2136</f>
        <v>0</v>
      </c>
      <c r="I2135" t="str">
        <f>IF('IGM Paste'!H2136=0,"-",'IGM Paste'!H2136)</f>
        <v>-</v>
      </c>
      <c r="J2135" t="str">
        <f>IF('IGM Paste'!I2136=0,"-",'IGM Paste'!I2136)</f>
        <v>-</v>
      </c>
      <c r="K2135" t="str">
        <f>IF('IGM Paste'!J2136=0,"-",'IGM Paste'!J2136)</f>
        <v>-</v>
      </c>
      <c r="L2135">
        <f>'IGM Paste'!K2136</f>
        <v>0</v>
      </c>
      <c r="M2135" s="20" t="str">
        <f>IF('IGM Paste'!R2136=0,"Flat",'IGM Paste'!R2136)</f>
        <v>Flat</v>
      </c>
      <c r="N2135" s="177">
        <f>'IGM Paste'!AH2136</f>
        <v>0</v>
      </c>
      <c r="O2135" s="403">
        <f>'IGM Paste'!O2136</f>
        <v>0</v>
      </c>
      <c r="P2135">
        <f>'IGM Paste'!BC2136</f>
        <v>0</v>
      </c>
    </row>
    <row r="2136" spans="1:16" x14ac:dyDescent="0.3">
      <c r="A2136" s="334">
        <f>'IGM Paste'!A2137</f>
        <v>0</v>
      </c>
      <c r="B2136">
        <f>'IGM Paste'!Y2137</f>
        <v>0</v>
      </c>
      <c r="C2136">
        <f>'IGM Paste'!C2137</f>
        <v>0</v>
      </c>
      <c r="D2136" s="4">
        <f>'IGM Paste'!D2137</f>
        <v>0</v>
      </c>
      <c r="E2136">
        <f>'IGM Paste'!E2137</f>
        <v>0</v>
      </c>
      <c r="F2136">
        <f>'IGM Paste'!AL2137</f>
        <v>0</v>
      </c>
      <c r="G2136" s="763">
        <f>'IGM Paste'!AB2137</f>
        <v>0</v>
      </c>
      <c r="H2136" s="5">
        <f>'IGM Paste'!F2137</f>
        <v>0</v>
      </c>
      <c r="I2136" t="str">
        <f>IF('IGM Paste'!H2137=0,"-",'IGM Paste'!H2137)</f>
        <v>-</v>
      </c>
      <c r="J2136" t="str">
        <f>IF('IGM Paste'!I2137=0,"-",'IGM Paste'!I2137)</f>
        <v>-</v>
      </c>
      <c r="K2136" t="str">
        <f>IF('IGM Paste'!J2137=0,"-",'IGM Paste'!J2137)</f>
        <v>-</v>
      </c>
      <c r="L2136">
        <f>'IGM Paste'!K2137</f>
        <v>0</v>
      </c>
      <c r="M2136" s="20" t="str">
        <f>IF('IGM Paste'!R2137=0,"Flat",'IGM Paste'!R2137)</f>
        <v>Flat</v>
      </c>
      <c r="N2136" s="177">
        <f>'IGM Paste'!AH2137</f>
        <v>0</v>
      </c>
      <c r="O2136" s="403">
        <f>'IGM Paste'!O2137</f>
        <v>0</v>
      </c>
      <c r="P2136">
        <f>'IGM Paste'!BC2137</f>
        <v>0</v>
      </c>
    </row>
    <row r="2137" spans="1:16" x14ac:dyDescent="0.3">
      <c r="A2137" s="334">
        <f>'IGM Paste'!A2138</f>
        <v>0</v>
      </c>
      <c r="B2137">
        <f>'IGM Paste'!Y2138</f>
        <v>0</v>
      </c>
      <c r="C2137">
        <f>'IGM Paste'!C2138</f>
        <v>0</v>
      </c>
      <c r="D2137" s="4">
        <f>'IGM Paste'!D2138</f>
        <v>0</v>
      </c>
      <c r="E2137">
        <f>'IGM Paste'!E2138</f>
        <v>0</v>
      </c>
      <c r="F2137">
        <f>'IGM Paste'!AL2138</f>
        <v>0</v>
      </c>
      <c r="G2137" s="763">
        <f>'IGM Paste'!AB2138</f>
        <v>0</v>
      </c>
      <c r="H2137" s="5">
        <f>'IGM Paste'!F2138</f>
        <v>0</v>
      </c>
      <c r="I2137" t="str">
        <f>IF('IGM Paste'!H2138=0,"-",'IGM Paste'!H2138)</f>
        <v>-</v>
      </c>
      <c r="J2137" t="str">
        <f>IF('IGM Paste'!I2138=0,"-",'IGM Paste'!I2138)</f>
        <v>-</v>
      </c>
      <c r="K2137" t="str">
        <f>IF('IGM Paste'!J2138=0,"-",'IGM Paste'!J2138)</f>
        <v>-</v>
      </c>
      <c r="L2137">
        <f>'IGM Paste'!K2138</f>
        <v>0</v>
      </c>
      <c r="M2137" s="20" t="str">
        <f>IF('IGM Paste'!R2138=0,"Flat",'IGM Paste'!R2138)</f>
        <v>Flat</v>
      </c>
      <c r="N2137" s="177">
        <f>'IGM Paste'!AH2138</f>
        <v>0</v>
      </c>
      <c r="O2137" s="403">
        <f>'IGM Paste'!O2138</f>
        <v>0</v>
      </c>
      <c r="P2137">
        <f>'IGM Paste'!BC2138</f>
        <v>0</v>
      </c>
    </row>
    <row r="2138" spans="1:16" x14ac:dyDescent="0.3">
      <c r="A2138" s="334">
        <f>'IGM Paste'!A2139</f>
        <v>0</v>
      </c>
      <c r="B2138">
        <f>'IGM Paste'!Y2139</f>
        <v>0</v>
      </c>
      <c r="C2138">
        <f>'IGM Paste'!C2139</f>
        <v>0</v>
      </c>
      <c r="D2138" s="4">
        <f>'IGM Paste'!D2139</f>
        <v>0</v>
      </c>
      <c r="E2138">
        <f>'IGM Paste'!E2139</f>
        <v>0</v>
      </c>
      <c r="F2138">
        <f>'IGM Paste'!AL2139</f>
        <v>0</v>
      </c>
      <c r="G2138" s="763">
        <f>'IGM Paste'!AB2139</f>
        <v>0</v>
      </c>
      <c r="H2138" s="5">
        <f>'IGM Paste'!F2139</f>
        <v>0</v>
      </c>
      <c r="I2138" t="str">
        <f>IF('IGM Paste'!H2139=0,"-",'IGM Paste'!H2139)</f>
        <v>-</v>
      </c>
      <c r="J2138" t="str">
        <f>IF('IGM Paste'!I2139=0,"-",'IGM Paste'!I2139)</f>
        <v>-</v>
      </c>
      <c r="K2138" t="str">
        <f>IF('IGM Paste'!J2139=0,"-",'IGM Paste'!J2139)</f>
        <v>-</v>
      </c>
      <c r="L2138">
        <f>'IGM Paste'!K2139</f>
        <v>0</v>
      </c>
      <c r="M2138" s="20" t="str">
        <f>IF('IGM Paste'!R2139=0,"Flat",'IGM Paste'!R2139)</f>
        <v>Flat</v>
      </c>
      <c r="N2138" s="177">
        <f>'IGM Paste'!AH2139</f>
        <v>0</v>
      </c>
      <c r="O2138" s="403">
        <f>'IGM Paste'!O2139</f>
        <v>0</v>
      </c>
      <c r="P2138">
        <f>'IGM Paste'!BC2139</f>
        <v>0</v>
      </c>
    </row>
    <row r="2139" spans="1:16" x14ac:dyDescent="0.3">
      <c r="A2139" s="334">
        <f>'IGM Paste'!A2140</f>
        <v>0</v>
      </c>
      <c r="B2139">
        <f>'IGM Paste'!Y2140</f>
        <v>0</v>
      </c>
      <c r="C2139">
        <f>'IGM Paste'!C2140</f>
        <v>0</v>
      </c>
      <c r="D2139" s="4">
        <f>'IGM Paste'!D2140</f>
        <v>0</v>
      </c>
      <c r="E2139">
        <f>'IGM Paste'!E2140</f>
        <v>0</v>
      </c>
      <c r="F2139">
        <f>'IGM Paste'!AL2140</f>
        <v>0</v>
      </c>
      <c r="G2139" s="763">
        <f>'IGM Paste'!AB2140</f>
        <v>0</v>
      </c>
      <c r="H2139" s="5">
        <f>'IGM Paste'!F2140</f>
        <v>0</v>
      </c>
      <c r="I2139" t="str">
        <f>IF('IGM Paste'!H2140=0,"-",'IGM Paste'!H2140)</f>
        <v>-</v>
      </c>
      <c r="J2139" t="str">
        <f>IF('IGM Paste'!I2140=0,"-",'IGM Paste'!I2140)</f>
        <v>-</v>
      </c>
      <c r="K2139" t="str">
        <f>IF('IGM Paste'!J2140=0,"-",'IGM Paste'!J2140)</f>
        <v>-</v>
      </c>
      <c r="L2139">
        <f>'IGM Paste'!K2140</f>
        <v>0</v>
      </c>
      <c r="M2139" s="20" t="str">
        <f>IF('IGM Paste'!R2140=0,"Flat",'IGM Paste'!R2140)</f>
        <v>Flat</v>
      </c>
      <c r="N2139" s="177">
        <f>'IGM Paste'!AH2140</f>
        <v>0</v>
      </c>
      <c r="O2139" s="403">
        <f>'IGM Paste'!O2140</f>
        <v>0</v>
      </c>
      <c r="P2139">
        <f>'IGM Paste'!BC2140</f>
        <v>0</v>
      </c>
    </row>
    <row r="2140" spans="1:16" x14ac:dyDescent="0.3">
      <c r="A2140" s="334">
        <f>'IGM Paste'!A2141</f>
        <v>0</v>
      </c>
      <c r="B2140">
        <f>'IGM Paste'!Y2141</f>
        <v>0</v>
      </c>
      <c r="C2140">
        <f>'IGM Paste'!C2141</f>
        <v>0</v>
      </c>
      <c r="D2140" s="4">
        <f>'IGM Paste'!D2141</f>
        <v>0</v>
      </c>
      <c r="E2140">
        <f>'IGM Paste'!E2141</f>
        <v>0</v>
      </c>
      <c r="F2140">
        <f>'IGM Paste'!AL2141</f>
        <v>0</v>
      </c>
      <c r="G2140" s="763">
        <f>'IGM Paste'!AB2141</f>
        <v>0</v>
      </c>
      <c r="H2140" s="5">
        <f>'IGM Paste'!F2141</f>
        <v>0</v>
      </c>
      <c r="I2140" t="str">
        <f>IF('IGM Paste'!H2141=0,"-",'IGM Paste'!H2141)</f>
        <v>-</v>
      </c>
      <c r="J2140" t="str">
        <f>IF('IGM Paste'!I2141=0,"-",'IGM Paste'!I2141)</f>
        <v>-</v>
      </c>
      <c r="K2140" t="str">
        <f>IF('IGM Paste'!J2141=0,"-",'IGM Paste'!J2141)</f>
        <v>-</v>
      </c>
      <c r="L2140">
        <f>'IGM Paste'!K2141</f>
        <v>0</v>
      </c>
      <c r="M2140" s="20" t="str">
        <f>IF('IGM Paste'!R2141=0,"Flat",'IGM Paste'!R2141)</f>
        <v>Flat</v>
      </c>
      <c r="N2140" s="177">
        <f>'IGM Paste'!AH2141</f>
        <v>0</v>
      </c>
      <c r="O2140" s="403">
        <f>'IGM Paste'!O2141</f>
        <v>0</v>
      </c>
      <c r="P2140">
        <f>'IGM Paste'!BC2141</f>
        <v>0</v>
      </c>
    </row>
    <row r="2141" spans="1:16" x14ac:dyDescent="0.3">
      <c r="A2141" s="334">
        <f>'IGM Paste'!A2142</f>
        <v>0</v>
      </c>
      <c r="B2141">
        <f>'IGM Paste'!Y2142</f>
        <v>0</v>
      </c>
      <c r="C2141">
        <f>'IGM Paste'!C2142</f>
        <v>0</v>
      </c>
      <c r="D2141" s="4">
        <f>'IGM Paste'!D2142</f>
        <v>0</v>
      </c>
      <c r="E2141">
        <f>'IGM Paste'!E2142</f>
        <v>0</v>
      </c>
      <c r="F2141">
        <f>'IGM Paste'!AL2142</f>
        <v>0</v>
      </c>
      <c r="G2141" s="763">
        <f>'IGM Paste'!AB2142</f>
        <v>0</v>
      </c>
      <c r="H2141" s="5">
        <f>'IGM Paste'!F2142</f>
        <v>0</v>
      </c>
      <c r="I2141" t="str">
        <f>IF('IGM Paste'!H2142=0,"-",'IGM Paste'!H2142)</f>
        <v>-</v>
      </c>
      <c r="J2141" t="str">
        <f>IF('IGM Paste'!I2142=0,"-",'IGM Paste'!I2142)</f>
        <v>-</v>
      </c>
      <c r="K2141" t="str">
        <f>IF('IGM Paste'!J2142=0,"-",'IGM Paste'!J2142)</f>
        <v>-</v>
      </c>
      <c r="L2141">
        <f>'IGM Paste'!K2142</f>
        <v>0</v>
      </c>
      <c r="M2141" s="20" t="str">
        <f>IF('IGM Paste'!R2142=0,"Flat",'IGM Paste'!R2142)</f>
        <v>Flat</v>
      </c>
      <c r="N2141" s="177">
        <f>'IGM Paste'!AH2142</f>
        <v>0</v>
      </c>
      <c r="O2141" s="403">
        <f>'IGM Paste'!O2142</f>
        <v>0</v>
      </c>
      <c r="P2141">
        <f>'IGM Paste'!BC2142</f>
        <v>0</v>
      </c>
    </row>
    <row r="2142" spans="1:16" x14ac:dyDescent="0.3">
      <c r="A2142" s="334">
        <f>'IGM Paste'!A2143</f>
        <v>0</v>
      </c>
      <c r="B2142">
        <f>'IGM Paste'!Y2143</f>
        <v>0</v>
      </c>
      <c r="C2142">
        <f>'IGM Paste'!C2143</f>
        <v>0</v>
      </c>
      <c r="D2142" s="4">
        <f>'IGM Paste'!D2143</f>
        <v>0</v>
      </c>
      <c r="E2142">
        <f>'IGM Paste'!E2143</f>
        <v>0</v>
      </c>
      <c r="F2142">
        <f>'IGM Paste'!AL2143</f>
        <v>0</v>
      </c>
      <c r="G2142" s="763">
        <f>'IGM Paste'!AB2143</f>
        <v>0</v>
      </c>
      <c r="H2142" s="5">
        <f>'IGM Paste'!F2143</f>
        <v>0</v>
      </c>
      <c r="I2142" t="str">
        <f>IF('IGM Paste'!H2143=0,"-",'IGM Paste'!H2143)</f>
        <v>-</v>
      </c>
      <c r="J2142" t="str">
        <f>IF('IGM Paste'!I2143=0,"-",'IGM Paste'!I2143)</f>
        <v>-</v>
      </c>
      <c r="K2142" t="str">
        <f>IF('IGM Paste'!J2143=0,"-",'IGM Paste'!J2143)</f>
        <v>-</v>
      </c>
      <c r="L2142">
        <f>'IGM Paste'!K2143</f>
        <v>0</v>
      </c>
      <c r="M2142" s="20" t="str">
        <f>IF('IGM Paste'!R2143=0,"Flat",'IGM Paste'!R2143)</f>
        <v>Flat</v>
      </c>
      <c r="N2142" s="177">
        <f>'IGM Paste'!AH2143</f>
        <v>0</v>
      </c>
      <c r="O2142" s="403">
        <f>'IGM Paste'!O2143</f>
        <v>0</v>
      </c>
      <c r="P2142">
        <f>'IGM Paste'!BC2143</f>
        <v>0</v>
      </c>
    </row>
    <row r="2143" spans="1:16" x14ac:dyDescent="0.3">
      <c r="A2143" s="334">
        <f>'IGM Paste'!A2144</f>
        <v>0</v>
      </c>
      <c r="B2143">
        <f>'IGM Paste'!Y2144</f>
        <v>0</v>
      </c>
      <c r="C2143">
        <f>'IGM Paste'!C2144</f>
        <v>0</v>
      </c>
      <c r="D2143" s="4">
        <f>'IGM Paste'!D2144</f>
        <v>0</v>
      </c>
      <c r="E2143">
        <f>'IGM Paste'!E2144</f>
        <v>0</v>
      </c>
      <c r="F2143">
        <f>'IGM Paste'!AL2144</f>
        <v>0</v>
      </c>
      <c r="G2143" s="763">
        <f>'IGM Paste'!AB2144</f>
        <v>0</v>
      </c>
      <c r="H2143" s="5">
        <f>'IGM Paste'!F2144</f>
        <v>0</v>
      </c>
      <c r="I2143" t="str">
        <f>IF('IGM Paste'!H2144=0,"-",'IGM Paste'!H2144)</f>
        <v>-</v>
      </c>
      <c r="J2143" t="str">
        <f>IF('IGM Paste'!I2144=0,"-",'IGM Paste'!I2144)</f>
        <v>-</v>
      </c>
      <c r="K2143" t="str">
        <f>IF('IGM Paste'!J2144=0,"-",'IGM Paste'!J2144)</f>
        <v>-</v>
      </c>
      <c r="L2143">
        <f>'IGM Paste'!K2144</f>
        <v>0</v>
      </c>
      <c r="M2143" s="20" t="str">
        <f>IF('IGM Paste'!R2144=0,"Flat",'IGM Paste'!R2144)</f>
        <v>Flat</v>
      </c>
      <c r="N2143" s="177">
        <f>'IGM Paste'!AH2144</f>
        <v>0</v>
      </c>
      <c r="O2143" s="403">
        <f>'IGM Paste'!O2144</f>
        <v>0</v>
      </c>
      <c r="P2143">
        <f>'IGM Paste'!BC2144</f>
        <v>0</v>
      </c>
    </row>
    <row r="2144" spans="1:16" x14ac:dyDescent="0.3">
      <c r="A2144" s="334">
        <f>'IGM Paste'!A2145</f>
        <v>0</v>
      </c>
      <c r="B2144">
        <f>'IGM Paste'!Y2145</f>
        <v>0</v>
      </c>
      <c r="C2144">
        <f>'IGM Paste'!C2145</f>
        <v>0</v>
      </c>
      <c r="D2144" s="4">
        <f>'IGM Paste'!D2145</f>
        <v>0</v>
      </c>
      <c r="E2144">
        <f>'IGM Paste'!E2145</f>
        <v>0</v>
      </c>
      <c r="F2144">
        <f>'IGM Paste'!AL2145</f>
        <v>0</v>
      </c>
      <c r="G2144" s="763">
        <f>'IGM Paste'!AB2145</f>
        <v>0</v>
      </c>
      <c r="H2144" s="5">
        <f>'IGM Paste'!F2145</f>
        <v>0</v>
      </c>
      <c r="I2144" t="str">
        <f>IF('IGM Paste'!H2145=0,"-",'IGM Paste'!H2145)</f>
        <v>-</v>
      </c>
      <c r="J2144" t="str">
        <f>IF('IGM Paste'!I2145=0,"-",'IGM Paste'!I2145)</f>
        <v>-</v>
      </c>
      <c r="K2144" t="str">
        <f>IF('IGM Paste'!J2145=0,"-",'IGM Paste'!J2145)</f>
        <v>-</v>
      </c>
      <c r="L2144">
        <f>'IGM Paste'!K2145</f>
        <v>0</v>
      </c>
      <c r="M2144" s="20" t="str">
        <f>IF('IGM Paste'!R2145=0,"Flat",'IGM Paste'!R2145)</f>
        <v>Flat</v>
      </c>
      <c r="N2144" s="177">
        <f>'IGM Paste'!AH2145</f>
        <v>0</v>
      </c>
      <c r="O2144" s="403">
        <f>'IGM Paste'!O2145</f>
        <v>0</v>
      </c>
      <c r="P2144">
        <f>'IGM Paste'!BC2145</f>
        <v>0</v>
      </c>
    </row>
    <row r="2145" spans="1:16" x14ac:dyDescent="0.3">
      <c r="A2145" s="334">
        <f>'IGM Paste'!A2146</f>
        <v>0</v>
      </c>
      <c r="B2145">
        <f>'IGM Paste'!Y2146</f>
        <v>0</v>
      </c>
      <c r="C2145">
        <f>'IGM Paste'!C2146</f>
        <v>0</v>
      </c>
      <c r="D2145" s="4">
        <f>'IGM Paste'!D2146</f>
        <v>0</v>
      </c>
      <c r="E2145">
        <f>'IGM Paste'!E2146</f>
        <v>0</v>
      </c>
      <c r="F2145">
        <f>'IGM Paste'!AL2146</f>
        <v>0</v>
      </c>
      <c r="G2145" s="763">
        <f>'IGM Paste'!AB2146</f>
        <v>0</v>
      </c>
      <c r="H2145" s="5">
        <f>'IGM Paste'!F2146</f>
        <v>0</v>
      </c>
      <c r="I2145" t="str">
        <f>IF('IGM Paste'!H2146=0,"-",'IGM Paste'!H2146)</f>
        <v>-</v>
      </c>
      <c r="J2145" t="str">
        <f>IF('IGM Paste'!I2146=0,"-",'IGM Paste'!I2146)</f>
        <v>-</v>
      </c>
      <c r="K2145" t="str">
        <f>IF('IGM Paste'!J2146=0,"-",'IGM Paste'!J2146)</f>
        <v>-</v>
      </c>
      <c r="L2145">
        <f>'IGM Paste'!K2146</f>
        <v>0</v>
      </c>
      <c r="M2145" s="20" t="str">
        <f>IF('IGM Paste'!R2146=0,"Flat",'IGM Paste'!R2146)</f>
        <v>Flat</v>
      </c>
      <c r="N2145" s="177">
        <f>'IGM Paste'!AH2146</f>
        <v>0</v>
      </c>
      <c r="O2145" s="403">
        <f>'IGM Paste'!O2146</f>
        <v>0</v>
      </c>
      <c r="P2145">
        <f>'IGM Paste'!BC2146</f>
        <v>0</v>
      </c>
    </row>
    <row r="2146" spans="1:16" x14ac:dyDescent="0.3">
      <c r="A2146" s="334">
        <f>'IGM Paste'!A2147</f>
        <v>0</v>
      </c>
      <c r="B2146">
        <f>'IGM Paste'!Y2147</f>
        <v>0</v>
      </c>
      <c r="C2146">
        <f>'IGM Paste'!C2147</f>
        <v>0</v>
      </c>
      <c r="D2146" s="4">
        <f>'IGM Paste'!D2147</f>
        <v>0</v>
      </c>
      <c r="E2146">
        <f>'IGM Paste'!E2147</f>
        <v>0</v>
      </c>
      <c r="F2146">
        <f>'IGM Paste'!AL2147</f>
        <v>0</v>
      </c>
      <c r="G2146" s="763">
        <f>'IGM Paste'!AB2147</f>
        <v>0</v>
      </c>
      <c r="H2146" s="5">
        <f>'IGM Paste'!F2147</f>
        <v>0</v>
      </c>
      <c r="I2146" t="str">
        <f>IF('IGM Paste'!H2147=0,"-",'IGM Paste'!H2147)</f>
        <v>-</v>
      </c>
      <c r="J2146" t="str">
        <f>IF('IGM Paste'!I2147=0,"-",'IGM Paste'!I2147)</f>
        <v>-</v>
      </c>
      <c r="K2146" t="str">
        <f>IF('IGM Paste'!J2147=0,"-",'IGM Paste'!J2147)</f>
        <v>-</v>
      </c>
      <c r="L2146">
        <f>'IGM Paste'!K2147</f>
        <v>0</v>
      </c>
      <c r="M2146" s="20" t="str">
        <f>IF('IGM Paste'!R2147=0,"Flat",'IGM Paste'!R2147)</f>
        <v>Flat</v>
      </c>
      <c r="N2146" s="177">
        <f>'IGM Paste'!AH2147</f>
        <v>0</v>
      </c>
      <c r="O2146" s="403">
        <f>'IGM Paste'!O2147</f>
        <v>0</v>
      </c>
      <c r="P2146">
        <f>'IGM Paste'!BC2147</f>
        <v>0</v>
      </c>
    </row>
    <row r="2147" spans="1:16" x14ac:dyDescent="0.3">
      <c r="A2147" s="334">
        <f>'IGM Paste'!A2148</f>
        <v>0</v>
      </c>
      <c r="B2147">
        <f>'IGM Paste'!Y2148</f>
        <v>0</v>
      </c>
      <c r="C2147">
        <f>'IGM Paste'!C2148</f>
        <v>0</v>
      </c>
      <c r="D2147" s="4">
        <f>'IGM Paste'!D2148</f>
        <v>0</v>
      </c>
      <c r="E2147">
        <f>'IGM Paste'!E2148</f>
        <v>0</v>
      </c>
      <c r="F2147">
        <f>'IGM Paste'!AL2148</f>
        <v>0</v>
      </c>
      <c r="G2147" s="763">
        <f>'IGM Paste'!AB2148</f>
        <v>0</v>
      </c>
      <c r="H2147" s="5">
        <f>'IGM Paste'!F2148</f>
        <v>0</v>
      </c>
      <c r="I2147" t="str">
        <f>IF('IGM Paste'!H2148=0,"-",'IGM Paste'!H2148)</f>
        <v>-</v>
      </c>
      <c r="J2147" t="str">
        <f>IF('IGM Paste'!I2148=0,"-",'IGM Paste'!I2148)</f>
        <v>-</v>
      </c>
      <c r="K2147" t="str">
        <f>IF('IGM Paste'!J2148=0,"-",'IGM Paste'!J2148)</f>
        <v>-</v>
      </c>
      <c r="L2147">
        <f>'IGM Paste'!K2148</f>
        <v>0</v>
      </c>
      <c r="M2147" s="20" t="str">
        <f>IF('IGM Paste'!R2148=0,"Flat",'IGM Paste'!R2148)</f>
        <v>Flat</v>
      </c>
      <c r="N2147" s="177">
        <f>'IGM Paste'!AH2148</f>
        <v>0</v>
      </c>
      <c r="O2147" s="403">
        <f>'IGM Paste'!O2148</f>
        <v>0</v>
      </c>
      <c r="P2147">
        <f>'IGM Paste'!BC2148</f>
        <v>0</v>
      </c>
    </row>
    <row r="2148" spans="1:16" x14ac:dyDescent="0.3">
      <c r="A2148" s="334">
        <f>'IGM Paste'!A2149</f>
        <v>0</v>
      </c>
      <c r="B2148">
        <f>'IGM Paste'!Y2149</f>
        <v>0</v>
      </c>
      <c r="C2148">
        <f>'IGM Paste'!C2149</f>
        <v>0</v>
      </c>
      <c r="D2148" s="4">
        <f>'IGM Paste'!D2149</f>
        <v>0</v>
      </c>
      <c r="E2148">
        <f>'IGM Paste'!E2149</f>
        <v>0</v>
      </c>
      <c r="F2148">
        <f>'IGM Paste'!AL2149</f>
        <v>0</v>
      </c>
      <c r="G2148" s="763">
        <f>'IGM Paste'!AB2149</f>
        <v>0</v>
      </c>
      <c r="H2148" s="5">
        <f>'IGM Paste'!F2149</f>
        <v>0</v>
      </c>
      <c r="I2148" t="str">
        <f>IF('IGM Paste'!H2149=0,"-",'IGM Paste'!H2149)</f>
        <v>-</v>
      </c>
      <c r="J2148" t="str">
        <f>IF('IGM Paste'!I2149=0,"-",'IGM Paste'!I2149)</f>
        <v>-</v>
      </c>
      <c r="K2148" t="str">
        <f>IF('IGM Paste'!J2149=0,"-",'IGM Paste'!J2149)</f>
        <v>-</v>
      </c>
      <c r="L2148">
        <f>'IGM Paste'!K2149</f>
        <v>0</v>
      </c>
      <c r="M2148" s="20" t="str">
        <f>IF('IGM Paste'!R2149=0,"Flat",'IGM Paste'!R2149)</f>
        <v>Flat</v>
      </c>
      <c r="N2148" s="177">
        <f>'IGM Paste'!AH2149</f>
        <v>0</v>
      </c>
      <c r="O2148" s="403">
        <f>'IGM Paste'!O2149</f>
        <v>0</v>
      </c>
      <c r="P2148">
        <f>'IGM Paste'!BC2149</f>
        <v>0</v>
      </c>
    </row>
    <row r="2149" spans="1:16" x14ac:dyDescent="0.3">
      <c r="A2149" s="334">
        <f>'IGM Paste'!A2150</f>
        <v>0</v>
      </c>
      <c r="B2149">
        <f>'IGM Paste'!Y2150</f>
        <v>0</v>
      </c>
      <c r="C2149">
        <f>'IGM Paste'!C2150</f>
        <v>0</v>
      </c>
      <c r="D2149" s="4">
        <f>'IGM Paste'!D2150</f>
        <v>0</v>
      </c>
      <c r="E2149">
        <f>'IGM Paste'!E2150</f>
        <v>0</v>
      </c>
      <c r="F2149">
        <f>'IGM Paste'!AL2150</f>
        <v>0</v>
      </c>
      <c r="G2149" s="763">
        <f>'IGM Paste'!AB2150</f>
        <v>0</v>
      </c>
      <c r="H2149" s="5">
        <f>'IGM Paste'!F2150</f>
        <v>0</v>
      </c>
      <c r="I2149" t="str">
        <f>IF('IGM Paste'!H2150=0,"-",'IGM Paste'!H2150)</f>
        <v>-</v>
      </c>
      <c r="J2149" t="str">
        <f>IF('IGM Paste'!I2150=0,"-",'IGM Paste'!I2150)</f>
        <v>-</v>
      </c>
      <c r="K2149" t="str">
        <f>IF('IGM Paste'!J2150=0,"-",'IGM Paste'!J2150)</f>
        <v>-</v>
      </c>
      <c r="L2149">
        <f>'IGM Paste'!K2150</f>
        <v>0</v>
      </c>
      <c r="M2149" s="20" t="str">
        <f>IF('IGM Paste'!R2150=0,"Flat",'IGM Paste'!R2150)</f>
        <v>Flat</v>
      </c>
      <c r="N2149" s="177">
        <f>'IGM Paste'!AH2150</f>
        <v>0</v>
      </c>
      <c r="O2149" s="403">
        <f>'IGM Paste'!O2150</f>
        <v>0</v>
      </c>
      <c r="P2149">
        <f>'IGM Paste'!BC2150</f>
        <v>0</v>
      </c>
    </row>
    <row r="2150" spans="1:16" x14ac:dyDescent="0.3">
      <c r="A2150" s="334">
        <f>'IGM Paste'!A2151</f>
        <v>0</v>
      </c>
      <c r="B2150">
        <f>'IGM Paste'!Y2151</f>
        <v>0</v>
      </c>
      <c r="C2150">
        <f>'IGM Paste'!C2151</f>
        <v>0</v>
      </c>
      <c r="D2150" s="4">
        <f>'IGM Paste'!D2151</f>
        <v>0</v>
      </c>
      <c r="E2150">
        <f>'IGM Paste'!E2151</f>
        <v>0</v>
      </c>
      <c r="F2150">
        <f>'IGM Paste'!AL2151</f>
        <v>0</v>
      </c>
      <c r="G2150" s="763">
        <f>'IGM Paste'!AB2151</f>
        <v>0</v>
      </c>
      <c r="H2150" s="5">
        <f>'IGM Paste'!F2151</f>
        <v>0</v>
      </c>
      <c r="I2150" t="str">
        <f>IF('IGM Paste'!H2151=0,"-",'IGM Paste'!H2151)</f>
        <v>-</v>
      </c>
      <c r="J2150" t="str">
        <f>IF('IGM Paste'!I2151=0,"-",'IGM Paste'!I2151)</f>
        <v>-</v>
      </c>
      <c r="K2150" t="str">
        <f>IF('IGM Paste'!J2151=0,"-",'IGM Paste'!J2151)</f>
        <v>-</v>
      </c>
      <c r="L2150">
        <f>'IGM Paste'!K2151</f>
        <v>0</v>
      </c>
      <c r="M2150" s="20" t="str">
        <f>IF('IGM Paste'!R2151=0,"Flat",'IGM Paste'!R2151)</f>
        <v>Flat</v>
      </c>
      <c r="N2150" s="177">
        <f>'IGM Paste'!AH2151</f>
        <v>0</v>
      </c>
      <c r="O2150" s="403">
        <f>'IGM Paste'!O2151</f>
        <v>0</v>
      </c>
      <c r="P2150">
        <f>'IGM Paste'!BC2151</f>
        <v>0</v>
      </c>
    </row>
    <row r="2151" spans="1:16" x14ac:dyDescent="0.3">
      <c r="A2151" s="334">
        <f>'IGM Paste'!A2152</f>
        <v>0</v>
      </c>
      <c r="B2151">
        <f>'IGM Paste'!Y2152</f>
        <v>0</v>
      </c>
      <c r="C2151">
        <f>'IGM Paste'!C2152</f>
        <v>0</v>
      </c>
      <c r="D2151" s="4">
        <f>'IGM Paste'!D2152</f>
        <v>0</v>
      </c>
      <c r="E2151">
        <f>'IGM Paste'!E2152</f>
        <v>0</v>
      </c>
      <c r="F2151">
        <f>'IGM Paste'!AL2152</f>
        <v>0</v>
      </c>
      <c r="G2151" s="763">
        <f>'IGM Paste'!AB2152</f>
        <v>0</v>
      </c>
      <c r="H2151" s="5">
        <f>'IGM Paste'!F2152</f>
        <v>0</v>
      </c>
      <c r="I2151" t="str">
        <f>IF('IGM Paste'!H2152=0,"-",'IGM Paste'!H2152)</f>
        <v>-</v>
      </c>
      <c r="J2151" t="str">
        <f>IF('IGM Paste'!I2152=0,"-",'IGM Paste'!I2152)</f>
        <v>-</v>
      </c>
      <c r="K2151" t="str">
        <f>IF('IGM Paste'!J2152=0,"-",'IGM Paste'!J2152)</f>
        <v>-</v>
      </c>
      <c r="L2151">
        <f>'IGM Paste'!K2152</f>
        <v>0</v>
      </c>
      <c r="M2151" s="20" t="str">
        <f>IF('IGM Paste'!R2152=0,"Flat",'IGM Paste'!R2152)</f>
        <v>Flat</v>
      </c>
      <c r="N2151" s="177">
        <f>'IGM Paste'!AH2152</f>
        <v>0</v>
      </c>
      <c r="O2151" s="403">
        <f>'IGM Paste'!O2152</f>
        <v>0</v>
      </c>
      <c r="P2151">
        <f>'IGM Paste'!BC2152</f>
        <v>0</v>
      </c>
    </row>
    <row r="2152" spans="1:16" x14ac:dyDescent="0.3">
      <c r="A2152" s="334">
        <f>'IGM Paste'!A2153</f>
        <v>0</v>
      </c>
      <c r="B2152">
        <f>'IGM Paste'!Y2153</f>
        <v>0</v>
      </c>
      <c r="C2152">
        <f>'IGM Paste'!C2153</f>
        <v>0</v>
      </c>
      <c r="D2152" s="4">
        <f>'IGM Paste'!D2153</f>
        <v>0</v>
      </c>
      <c r="E2152">
        <f>'IGM Paste'!E2153</f>
        <v>0</v>
      </c>
      <c r="F2152">
        <f>'IGM Paste'!AL2153</f>
        <v>0</v>
      </c>
      <c r="G2152" s="763">
        <f>'IGM Paste'!AB2153</f>
        <v>0</v>
      </c>
      <c r="H2152" s="5">
        <f>'IGM Paste'!F2153</f>
        <v>0</v>
      </c>
      <c r="I2152" t="str">
        <f>IF('IGM Paste'!H2153=0,"-",'IGM Paste'!H2153)</f>
        <v>-</v>
      </c>
      <c r="J2152" t="str">
        <f>IF('IGM Paste'!I2153=0,"-",'IGM Paste'!I2153)</f>
        <v>-</v>
      </c>
      <c r="K2152" t="str">
        <f>IF('IGM Paste'!J2153=0,"-",'IGM Paste'!J2153)</f>
        <v>-</v>
      </c>
      <c r="L2152">
        <f>'IGM Paste'!K2153</f>
        <v>0</v>
      </c>
      <c r="M2152" s="20" t="str">
        <f>IF('IGM Paste'!R2153=0,"Flat",'IGM Paste'!R2153)</f>
        <v>Flat</v>
      </c>
      <c r="N2152" s="177">
        <f>'IGM Paste'!AH2153</f>
        <v>0</v>
      </c>
      <c r="O2152" s="403">
        <f>'IGM Paste'!O2153</f>
        <v>0</v>
      </c>
      <c r="P2152">
        <f>'IGM Paste'!BC2153</f>
        <v>0</v>
      </c>
    </row>
    <row r="2153" spans="1:16" x14ac:dyDescent="0.3">
      <c r="A2153" s="334">
        <f>'IGM Paste'!A2154</f>
        <v>0</v>
      </c>
      <c r="B2153">
        <f>'IGM Paste'!Y2154</f>
        <v>0</v>
      </c>
      <c r="C2153">
        <f>'IGM Paste'!C2154</f>
        <v>0</v>
      </c>
      <c r="D2153" s="4">
        <f>'IGM Paste'!D2154</f>
        <v>0</v>
      </c>
      <c r="E2153">
        <f>'IGM Paste'!E2154</f>
        <v>0</v>
      </c>
      <c r="F2153">
        <f>'IGM Paste'!AL2154</f>
        <v>0</v>
      </c>
      <c r="G2153" s="763">
        <f>'IGM Paste'!AB2154</f>
        <v>0</v>
      </c>
      <c r="H2153" s="5">
        <f>'IGM Paste'!F2154</f>
        <v>0</v>
      </c>
      <c r="I2153" t="str">
        <f>IF('IGM Paste'!H2154=0,"-",'IGM Paste'!H2154)</f>
        <v>-</v>
      </c>
      <c r="J2153" t="str">
        <f>IF('IGM Paste'!I2154=0,"-",'IGM Paste'!I2154)</f>
        <v>-</v>
      </c>
      <c r="K2153" t="str">
        <f>IF('IGM Paste'!J2154=0,"-",'IGM Paste'!J2154)</f>
        <v>-</v>
      </c>
      <c r="L2153">
        <f>'IGM Paste'!K2154</f>
        <v>0</v>
      </c>
      <c r="M2153" s="20" t="str">
        <f>IF('IGM Paste'!R2154=0,"Flat",'IGM Paste'!R2154)</f>
        <v>Flat</v>
      </c>
      <c r="N2153" s="177">
        <f>'IGM Paste'!AH2154</f>
        <v>0</v>
      </c>
      <c r="O2153" s="403">
        <f>'IGM Paste'!O2154</f>
        <v>0</v>
      </c>
      <c r="P2153">
        <f>'IGM Paste'!BC2154</f>
        <v>0</v>
      </c>
    </row>
    <row r="2154" spans="1:16" x14ac:dyDescent="0.3">
      <c r="A2154" s="334">
        <f>'IGM Paste'!A2155</f>
        <v>0</v>
      </c>
      <c r="B2154">
        <f>'IGM Paste'!Y2155</f>
        <v>0</v>
      </c>
      <c r="C2154">
        <f>'IGM Paste'!C2155</f>
        <v>0</v>
      </c>
      <c r="D2154" s="4">
        <f>'IGM Paste'!D2155</f>
        <v>0</v>
      </c>
      <c r="E2154">
        <f>'IGM Paste'!E2155</f>
        <v>0</v>
      </c>
      <c r="F2154">
        <f>'IGM Paste'!AL2155</f>
        <v>0</v>
      </c>
      <c r="G2154" s="763">
        <f>'IGM Paste'!AB2155</f>
        <v>0</v>
      </c>
      <c r="H2154" s="5">
        <f>'IGM Paste'!F2155</f>
        <v>0</v>
      </c>
      <c r="I2154" t="str">
        <f>IF('IGM Paste'!H2155=0,"-",'IGM Paste'!H2155)</f>
        <v>-</v>
      </c>
      <c r="J2154" t="str">
        <f>IF('IGM Paste'!I2155=0,"-",'IGM Paste'!I2155)</f>
        <v>-</v>
      </c>
      <c r="K2154" t="str">
        <f>IF('IGM Paste'!J2155=0,"-",'IGM Paste'!J2155)</f>
        <v>-</v>
      </c>
      <c r="L2154">
        <f>'IGM Paste'!K2155</f>
        <v>0</v>
      </c>
      <c r="M2154" s="20" t="str">
        <f>IF('IGM Paste'!R2155=0,"Flat",'IGM Paste'!R2155)</f>
        <v>Flat</v>
      </c>
      <c r="N2154" s="177">
        <f>'IGM Paste'!AH2155</f>
        <v>0</v>
      </c>
      <c r="O2154" s="403">
        <f>'IGM Paste'!O2155</f>
        <v>0</v>
      </c>
      <c r="P2154">
        <f>'IGM Paste'!BC2155</f>
        <v>0</v>
      </c>
    </row>
    <row r="2155" spans="1:16" x14ac:dyDescent="0.3">
      <c r="A2155" s="334">
        <f>'IGM Paste'!A2156</f>
        <v>0</v>
      </c>
      <c r="B2155">
        <f>'IGM Paste'!Y2156</f>
        <v>0</v>
      </c>
      <c r="C2155">
        <f>'IGM Paste'!C2156</f>
        <v>0</v>
      </c>
      <c r="D2155" s="4">
        <f>'IGM Paste'!D2156</f>
        <v>0</v>
      </c>
      <c r="E2155">
        <f>'IGM Paste'!E2156</f>
        <v>0</v>
      </c>
      <c r="F2155">
        <f>'IGM Paste'!AL2156</f>
        <v>0</v>
      </c>
      <c r="G2155" s="763">
        <f>'IGM Paste'!AB2156</f>
        <v>0</v>
      </c>
      <c r="H2155" s="5">
        <f>'IGM Paste'!F2156</f>
        <v>0</v>
      </c>
      <c r="I2155" t="str">
        <f>IF('IGM Paste'!H2156=0,"-",'IGM Paste'!H2156)</f>
        <v>-</v>
      </c>
      <c r="J2155" t="str">
        <f>IF('IGM Paste'!I2156=0,"-",'IGM Paste'!I2156)</f>
        <v>-</v>
      </c>
      <c r="K2155" t="str">
        <f>IF('IGM Paste'!J2156=0,"-",'IGM Paste'!J2156)</f>
        <v>-</v>
      </c>
      <c r="L2155">
        <f>'IGM Paste'!K2156</f>
        <v>0</v>
      </c>
      <c r="M2155" s="20" t="str">
        <f>IF('IGM Paste'!R2156=0,"Flat",'IGM Paste'!R2156)</f>
        <v>Flat</v>
      </c>
      <c r="N2155" s="177">
        <f>'IGM Paste'!AH2156</f>
        <v>0</v>
      </c>
      <c r="O2155" s="403">
        <f>'IGM Paste'!O2156</f>
        <v>0</v>
      </c>
      <c r="P2155">
        <f>'IGM Paste'!BC2156</f>
        <v>0</v>
      </c>
    </row>
    <row r="2156" spans="1:16" x14ac:dyDescent="0.3">
      <c r="A2156" s="334">
        <f>'IGM Paste'!A2157</f>
        <v>0</v>
      </c>
      <c r="B2156">
        <f>'IGM Paste'!Y2157</f>
        <v>0</v>
      </c>
      <c r="C2156">
        <f>'IGM Paste'!C2157</f>
        <v>0</v>
      </c>
      <c r="D2156" s="4">
        <f>'IGM Paste'!D2157</f>
        <v>0</v>
      </c>
      <c r="E2156">
        <f>'IGM Paste'!E2157</f>
        <v>0</v>
      </c>
      <c r="F2156">
        <f>'IGM Paste'!AL2157</f>
        <v>0</v>
      </c>
      <c r="G2156" s="763">
        <f>'IGM Paste'!AB2157</f>
        <v>0</v>
      </c>
      <c r="H2156" s="5">
        <f>'IGM Paste'!F2157</f>
        <v>0</v>
      </c>
      <c r="I2156" t="str">
        <f>IF('IGM Paste'!H2157=0,"-",'IGM Paste'!H2157)</f>
        <v>-</v>
      </c>
      <c r="J2156" t="str">
        <f>IF('IGM Paste'!I2157=0,"-",'IGM Paste'!I2157)</f>
        <v>-</v>
      </c>
      <c r="K2156" t="str">
        <f>IF('IGM Paste'!J2157=0,"-",'IGM Paste'!J2157)</f>
        <v>-</v>
      </c>
      <c r="L2156">
        <f>'IGM Paste'!K2157</f>
        <v>0</v>
      </c>
      <c r="M2156" s="20" t="str">
        <f>IF('IGM Paste'!R2157=0,"Flat",'IGM Paste'!R2157)</f>
        <v>Flat</v>
      </c>
      <c r="N2156" s="177">
        <f>'IGM Paste'!AH2157</f>
        <v>0</v>
      </c>
      <c r="O2156" s="403">
        <f>'IGM Paste'!O2157</f>
        <v>0</v>
      </c>
      <c r="P2156">
        <f>'IGM Paste'!BC2157</f>
        <v>0</v>
      </c>
    </row>
    <row r="2157" spans="1:16" x14ac:dyDescent="0.3">
      <c r="A2157" s="334">
        <f>'IGM Paste'!A2158</f>
        <v>0</v>
      </c>
      <c r="B2157">
        <f>'IGM Paste'!Y2158</f>
        <v>0</v>
      </c>
      <c r="C2157">
        <f>'IGM Paste'!C2158</f>
        <v>0</v>
      </c>
      <c r="D2157" s="4">
        <f>'IGM Paste'!D2158</f>
        <v>0</v>
      </c>
      <c r="E2157">
        <f>'IGM Paste'!E2158</f>
        <v>0</v>
      </c>
      <c r="F2157">
        <f>'IGM Paste'!AL2158</f>
        <v>0</v>
      </c>
      <c r="G2157" s="763">
        <f>'IGM Paste'!AB2158</f>
        <v>0</v>
      </c>
      <c r="H2157" s="5">
        <f>'IGM Paste'!F2158</f>
        <v>0</v>
      </c>
      <c r="I2157" t="str">
        <f>IF('IGM Paste'!H2158=0,"-",'IGM Paste'!H2158)</f>
        <v>-</v>
      </c>
      <c r="J2157" t="str">
        <f>IF('IGM Paste'!I2158=0,"-",'IGM Paste'!I2158)</f>
        <v>-</v>
      </c>
      <c r="K2157" t="str">
        <f>IF('IGM Paste'!J2158=0,"-",'IGM Paste'!J2158)</f>
        <v>-</v>
      </c>
      <c r="L2157">
        <f>'IGM Paste'!K2158</f>
        <v>0</v>
      </c>
      <c r="M2157" s="20" t="str">
        <f>IF('IGM Paste'!R2158=0,"Flat",'IGM Paste'!R2158)</f>
        <v>Flat</v>
      </c>
      <c r="N2157" s="177">
        <f>'IGM Paste'!AH2158</f>
        <v>0</v>
      </c>
      <c r="O2157" s="403">
        <f>'IGM Paste'!O2158</f>
        <v>0</v>
      </c>
      <c r="P2157">
        <f>'IGM Paste'!BC2158</f>
        <v>0</v>
      </c>
    </row>
    <row r="2158" spans="1:16" x14ac:dyDescent="0.3">
      <c r="A2158" s="334">
        <f>'IGM Paste'!A2159</f>
        <v>0</v>
      </c>
      <c r="B2158">
        <f>'IGM Paste'!Y2159</f>
        <v>0</v>
      </c>
      <c r="C2158">
        <f>'IGM Paste'!C2159</f>
        <v>0</v>
      </c>
      <c r="D2158" s="4">
        <f>'IGM Paste'!D2159</f>
        <v>0</v>
      </c>
      <c r="E2158">
        <f>'IGM Paste'!E2159</f>
        <v>0</v>
      </c>
      <c r="F2158">
        <f>'IGM Paste'!AL2159</f>
        <v>0</v>
      </c>
      <c r="G2158" s="763">
        <f>'IGM Paste'!AB2159</f>
        <v>0</v>
      </c>
      <c r="H2158" s="5">
        <f>'IGM Paste'!F2159</f>
        <v>0</v>
      </c>
      <c r="I2158" t="str">
        <f>IF('IGM Paste'!H2159=0,"-",'IGM Paste'!H2159)</f>
        <v>-</v>
      </c>
      <c r="J2158" t="str">
        <f>IF('IGM Paste'!I2159=0,"-",'IGM Paste'!I2159)</f>
        <v>-</v>
      </c>
      <c r="K2158" t="str">
        <f>IF('IGM Paste'!J2159=0,"-",'IGM Paste'!J2159)</f>
        <v>-</v>
      </c>
      <c r="L2158">
        <f>'IGM Paste'!K2159</f>
        <v>0</v>
      </c>
      <c r="M2158" s="20" t="str">
        <f>IF('IGM Paste'!R2159=0,"Flat",'IGM Paste'!R2159)</f>
        <v>Flat</v>
      </c>
      <c r="N2158" s="177">
        <f>'IGM Paste'!AH2159</f>
        <v>0</v>
      </c>
      <c r="O2158" s="403">
        <f>'IGM Paste'!O2159</f>
        <v>0</v>
      </c>
      <c r="P2158">
        <f>'IGM Paste'!BC2159</f>
        <v>0</v>
      </c>
    </row>
    <row r="2159" spans="1:16" x14ac:dyDescent="0.3">
      <c r="A2159" s="334">
        <f>'IGM Paste'!A2160</f>
        <v>0</v>
      </c>
      <c r="B2159">
        <f>'IGM Paste'!Y2160</f>
        <v>0</v>
      </c>
      <c r="C2159">
        <f>'IGM Paste'!C2160</f>
        <v>0</v>
      </c>
      <c r="D2159" s="4">
        <f>'IGM Paste'!D2160</f>
        <v>0</v>
      </c>
      <c r="E2159">
        <f>'IGM Paste'!E2160</f>
        <v>0</v>
      </c>
      <c r="F2159">
        <f>'IGM Paste'!AL2160</f>
        <v>0</v>
      </c>
      <c r="G2159" s="763">
        <f>'IGM Paste'!AB2160</f>
        <v>0</v>
      </c>
      <c r="H2159" s="5">
        <f>'IGM Paste'!F2160</f>
        <v>0</v>
      </c>
      <c r="I2159" t="str">
        <f>IF('IGM Paste'!H2160=0,"-",'IGM Paste'!H2160)</f>
        <v>-</v>
      </c>
      <c r="J2159" t="str">
        <f>IF('IGM Paste'!I2160=0,"-",'IGM Paste'!I2160)</f>
        <v>-</v>
      </c>
      <c r="K2159" t="str">
        <f>IF('IGM Paste'!J2160=0,"-",'IGM Paste'!J2160)</f>
        <v>-</v>
      </c>
      <c r="L2159">
        <f>'IGM Paste'!K2160</f>
        <v>0</v>
      </c>
      <c r="M2159" s="20" t="str">
        <f>IF('IGM Paste'!R2160=0,"Flat",'IGM Paste'!R2160)</f>
        <v>Flat</v>
      </c>
      <c r="N2159" s="177">
        <f>'IGM Paste'!AH2160</f>
        <v>0</v>
      </c>
      <c r="O2159" s="403">
        <f>'IGM Paste'!O2160</f>
        <v>0</v>
      </c>
      <c r="P2159">
        <f>'IGM Paste'!BC2160</f>
        <v>0</v>
      </c>
    </row>
    <row r="2160" spans="1:16" x14ac:dyDescent="0.3">
      <c r="A2160" s="334">
        <f>'IGM Paste'!A2161</f>
        <v>0</v>
      </c>
      <c r="B2160">
        <f>'IGM Paste'!Y2161</f>
        <v>0</v>
      </c>
      <c r="C2160">
        <f>'IGM Paste'!C2161</f>
        <v>0</v>
      </c>
      <c r="D2160" s="4">
        <f>'IGM Paste'!D2161</f>
        <v>0</v>
      </c>
      <c r="E2160">
        <f>'IGM Paste'!E2161</f>
        <v>0</v>
      </c>
      <c r="F2160">
        <f>'IGM Paste'!AL2161</f>
        <v>0</v>
      </c>
      <c r="G2160" s="763">
        <f>'IGM Paste'!AB2161</f>
        <v>0</v>
      </c>
      <c r="H2160" s="5">
        <f>'IGM Paste'!F2161</f>
        <v>0</v>
      </c>
      <c r="I2160" t="str">
        <f>IF('IGM Paste'!H2161=0,"-",'IGM Paste'!H2161)</f>
        <v>-</v>
      </c>
      <c r="J2160" t="str">
        <f>IF('IGM Paste'!I2161=0,"-",'IGM Paste'!I2161)</f>
        <v>-</v>
      </c>
      <c r="K2160" t="str">
        <f>IF('IGM Paste'!J2161=0,"-",'IGM Paste'!J2161)</f>
        <v>-</v>
      </c>
      <c r="L2160">
        <f>'IGM Paste'!K2161</f>
        <v>0</v>
      </c>
      <c r="M2160" s="20" t="str">
        <f>IF('IGM Paste'!R2161=0,"Flat",'IGM Paste'!R2161)</f>
        <v>Flat</v>
      </c>
      <c r="N2160" s="177">
        <f>'IGM Paste'!AH2161</f>
        <v>0</v>
      </c>
      <c r="O2160" s="403">
        <f>'IGM Paste'!O2161</f>
        <v>0</v>
      </c>
      <c r="P2160">
        <f>'IGM Paste'!BC2161</f>
        <v>0</v>
      </c>
    </row>
    <row r="2161" spans="1:16" x14ac:dyDescent="0.3">
      <c r="A2161" s="334">
        <f>'IGM Paste'!A2162</f>
        <v>0</v>
      </c>
      <c r="B2161">
        <f>'IGM Paste'!Y2162</f>
        <v>0</v>
      </c>
      <c r="C2161">
        <f>'IGM Paste'!C2162</f>
        <v>0</v>
      </c>
      <c r="D2161" s="4">
        <f>'IGM Paste'!D2162</f>
        <v>0</v>
      </c>
      <c r="E2161">
        <f>'IGM Paste'!E2162</f>
        <v>0</v>
      </c>
      <c r="F2161">
        <f>'IGM Paste'!AL2162</f>
        <v>0</v>
      </c>
      <c r="G2161" s="763">
        <f>'IGM Paste'!AB2162</f>
        <v>0</v>
      </c>
      <c r="H2161" s="5">
        <f>'IGM Paste'!F2162</f>
        <v>0</v>
      </c>
      <c r="I2161" t="str">
        <f>IF('IGM Paste'!H2162=0,"-",'IGM Paste'!H2162)</f>
        <v>-</v>
      </c>
      <c r="J2161" t="str">
        <f>IF('IGM Paste'!I2162=0,"-",'IGM Paste'!I2162)</f>
        <v>-</v>
      </c>
      <c r="K2161" t="str">
        <f>IF('IGM Paste'!J2162=0,"-",'IGM Paste'!J2162)</f>
        <v>-</v>
      </c>
      <c r="L2161">
        <f>'IGM Paste'!K2162</f>
        <v>0</v>
      </c>
      <c r="M2161" s="20" t="str">
        <f>IF('IGM Paste'!R2162=0,"Flat",'IGM Paste'!R2162)</f>
        <v>Flat</v>
      </c>
      <c r="N2161" s="177">
        <f>'IGM Paste'!AH2162</f>
        <v>0</v>
      </c>
      <c r="O2161" s="403">
        <f>'IGM Paste'!O2162</f>
        <v>0</v>
      </c>
      <c r="P2161">
        <f>'IGM Paste'!BC2162</f>
        <v>0</v>
      </c>
    </row>
    <row r="2162" spans="1:16" x14ac:dyDescent="0.3">
      <c r="A2162" s="334">
        <f>'IGM Paste'!A2163</f>
        <v>0</v>
      </c>
      <c r="B2162">
        <f>'IGM Paste'!Y2163</f>
        <v>0</v>
      </c>
      <c r="C2162">
        <f>'IGM Paste'!C2163</f>
        <v>0</v>
      </c>
      <c r="D2162" s="4">
        <f>'IGM Paste'!D2163</f>
        <v>0</v>
      </c>
      <c r="E2162">
        <f>'IGM Paste'!E2163</f>
        <v>0</v>
      </c>
      <c r="F2162">
        <f>'IGM Paste'!AL2163</f>
        <v>0</v>
      </c>
      <c r="G2162" s="763">
        <f>'IGM Paste'!AB2163</f>
        <v>0</v>
      </c>
      <c r="H2162" s="5">
        <f>'IGM Paste'!F2163</f>
        <v>0</v>
      </c>
      <c r="I2162" t="str">
        <f>IF('IGM Paste'!H2163=0,"-",'IGM Paste'!H2163)</f>
        <v>-</v>
      </c>
      <c r="J2162" t="str">
        <f>IF('IGM Paste'!I2163=0,"-",'IGM Paste'!I2163)</f>
        <v>-</v>
      </c>
      <c r="K2162" t="str">
        <f>IF('IGM Paste'!J2163=0,"-",'IGM Paste'!J2163)</f>
        <v>-</v>
      </c>
      <c r="L2162">
        <f>'IGM Paste'!K2163</f>
        <v>0</v>
      </c>
      <c r="M2162" s="20" t="str">
        <f>IF('IGM Paste'!R2163=0,"Flat",'IGM Paste'!R2163)</f>
        <v>Flat</v>
      </c>
      <c r="N2162" s="177">
        <f>'IGM Paste'!AH2163</f>
        <v>0</v>
      </c>
      <c r="O2162" s="403">
        <f>'IGM Paste'!O2163</f>
        <v>0</v>
      </c>
      <c r="P2162">
        <f>'IGM Paste'!BC2163</f>
        <v>0</v>
      </c>
    </row>
    <row r="2163" spans="1:16" x14ac:dyDescent="0.3">
      <c r="A2163" s="334">
        <f>'IGM Paste'!A2164</f>
        <v>0</v>
      </c>
      <c r="B2163">
        <f>'IGM Paste'!Y2164</f>
        <v>0</v>
      </c>
      <c r="C2163">
        <f>'IGM Paste'!C2164</f>
        <v>0</v>
      </c>
      <c r="D2163" s="4">
        <f>'IGM Paste'!D2164</f>
        <v>0</v>
      </c>
      <c r="E2163">
        <f>'IGM Paste'!E2164</f>
        <v>0</v>
      </c>
      <c r="F2163">
        <f>'IGM Paste'!AL2164</f>
        <v>0</v>
      </c>
      <c r="G2163" s="763">
        <f>'IGM Paste'!AB2164</f>
        <v>0</v>
      </c>
      <c r="H2163" s="5">
        <f>'IGM Paste'!F2164</f>
        <v>0</v>
      </c>
      <c r="I2163" t="str">
        <f>IF('IGM Paste'!H2164=0,"-",'IGM Paste'!H2164)</f>
        <v>-</v>
      </c>
      <c r="J2163" t="str">
        <f>IF('IGM Paste'!I2164=0,"-",'IGM Paste'!I2164)</f>
        <v>-</v>
      </c>
      <c r="K2163" t="str">
        <f>IF('IGM Paste'!J2164=0,"-",'IGM Paste'!J2164)</f>
        <v>-</v>
      </c>
      <c r="L2163">
        <f>'IGM Paste'!K2164</f>
        <v>0</v>
      </c>
      <c r="M2163" s="20" t="str">
        <f>IF('IGM Paste'!R2164=0,"Flat",'IGM Paste'!R2164)</f>
        <v>Flat</v>
      </c>
      <c r="N2163" s="177">
        <f>'IGM Paste'!AH2164</f>
        <v>0</v>
      </c>
      <c r="O2163" s="403">
        <f>'IGM Paste'!O2164</f>
        <v>0</v>
      </c>
      <c r="P2163">
        <f>'IGM Paste'!BC2164</f>
        <v>0</v>
      </c>
    </row>
    <row r="2164" spans="1:16" x14ac:dyDescent="0.3">
      <c r="A2164" s="334">
        <f>'IGM Paste'!A2165</f>
        <v>0</v>
      </c>
      <c r="B2164">
        <f>'IGM Paste'!Y2165</f>
        <v>0</v>
      </c>
      <c r="C2164">
        <f>'IGM Paste'!C2165</f>
        <v>0</v>
      </c>
      <c r="D2164" s="4">
        <f>'IGM Paste'!D2165</f>
        <v>0</v>
      </c>
      <c r="E2164">
        <f>'IGM Paste'!E2165</f>
        <v>0</v>
      </c>
      <c r="F2164">
        <f>'IGM Paste'!AL2165</f>
        <v>0</v>
      </c>
      <c r="G2164" s="763">
        <f>'IGM Paste'!AB2165</f>
        <v>0</v>
      </c>
      <c r="H2164" s="5">
        <f>'IGM Paste'!F2165</f>
        <v>0</v>
      </c>
      <c r="I2164" t="str">
        <f>IF('IGM Paste'!H2165=0,"-",'IGM Paste'!H2165)</f>
        <v>-</v>
      </c>
      <c r="J2164" t="str">
        <f>IF('IGM Paste'!I2165=0,"-",'IGM Paste'!I2165)</f>
        <v>-</v>
      </c>
      <c r="K2164" t="str">
        <f>IF('IGM Paste'!J2165=0,"-",'IGM Paste'!J2165)</f>
        <v>-</v>
      </c>
      <c r="L2164">
        <f>'IGM Paste'!K2165</f>
        <v>0</v>
      </c>
      <c r="M2164" s="20" t="str">
        <f>IF('IGM Paste'!R2165=0,"Flat",'IGM Paste'!R2165)</f>
        <v>Flat</v>
      </c>
      <c r="N2164" s="177">
        <f>'IGM Paste'!AH2165</f>
        <v>0</v>
      </c>
      <c r="O2164" s="403">
        <f>'IGM Paste'!O2165</f>
        <v>0</v>
      </c>
      <c r="P2164">
        <f>'IGM Paste'!BC2165</f>
        <v>0</v>
      </c>
    </row>
    <row r="2165" spans="1:16" x14ac:dyDescent="0.3">
      <c r="A2165" s="334">
        <f>'IGM Paste'!A2166</f>
        <v>0</v>
      </c>
      <c r="B2165">
        <f>'IGM Paste'!Y2166</f>
        <v>0</v>
      </c>
      <c r="C2165">
        <f>'IGM Paste'!C2166</f>
        <v>0</v>
      </c>
      <c r="D2165" s="4">
        <f>'IGM Paste'!D2166</f>
        <v>0</v>
      </c>
      <c r="E2165">
        <f>'IGM Paste'!E2166</f>
        <v>0</v>
      </c>
      <c r="F2165">
        <f>'IGM Paste'!AL2166</f>
        <v>0</v>
      </c>
      <c r="G2165" s="763">
        <f>'IGM Paste'!AB2166</f>
        <v>0</v>
      </c>
      <c r="H2165" s="5">
        <f>'IGM Paste'!F2166</f>
        <v>0</v>
      </c>
      <c r="I2165" t="str">
        <f>IF('IGM Paste'!H2166=0,"-",'IGM Paste'!H2166)</f>
        <v>-</v>
      </c>
      <c r="J2165" t="str">
        <f>IF('IGM Paste'!I2166=0,"-",'IGM Paste'!I2166)</f>
        <v>-</v>
      </c>
      <c r="K2165" t="str">
        <f>IF('IGM Paste'!J2166=0,"-",'IGM Paste'!J2166)</f>
        <v>-</v>
      </c>
      <c r="L2165">
        <f>'IGM Paste'!K2166</f>
        <v>0</v>
      </c>
      <c r="M2165" s="20" t="str">
        <f>IF('IGM Paste'!R2166=0,"Flat",'IGM Paste'!R2166)</f>
        <v>Flat</v>
      </c>
      <c r="N2165" s="177">
        <f>'IGM Paste'!AH2166</f>
        <v>0</v>
      </c>
      <c r="O2165" s="403">
        <f>'IGM Paste'!O2166</f>
        <v>0</v>
      </c>
      <c r="P2165">
        <f>'IGM Paste'!BC2166</f>
        <v>0</v>
      </c>
    </row>
    <row r="2166" spans="1:16" x14ac:dyDescent="0.3">
      <c r="A2166" s="334">
        <f>'IGM Paste'!A2167</f>
        <v>0</v>
      </c>
      <c r="B2166">
        <f>'IGM Paste'!Y2167</f>
        <v>0</v>
      </c>
      <c r="C2166">
        <f>'IGM Paste'!C2167</f>
        <v>0</v>
      </c>
      <c r="D2166" s="4">
        <f>'IGM Paste'!D2167</f>
        <v>0</v>
      </c>
      <c r="E2166">
        <f>'IGM Paste'!E2167</f>
        <v>0</v>
      </c>
      <c r="F2166">
        <f>'IGM Paste'!AL2167</f>
        <v>0</v>
      </c>
      <c r="G2166" s="763">
        <f>'IGM Paste'!AB2167</f>
        <v>0</v>
      </c>
      <c r="H2166" s="5">
        <f>'IGM Paste'!F2167</f>
        <v>0</v>
      </c>
      <c r="I2166" t="str">
        <f>IF('IGM Paste'!H2167=0,"-",'IGM Paste'!H2167)</f>
        <v>-</v>
      </c>
      <c r="J2166" t="str">
        <f>IF('IGM Paste'!I2167=0,"-",'IGM Paste'!I2167)</f>
        <v>-</v>
      </c>
      <c r="K2166" t="str">
        <f>IF('IGM Paste'!J2167=0,"-",'IGM Paste'!J2167)</f>
        <v>-</v>
      </c>
      <c r="L2166">
        <f>'IGM Paste'!K2167</f>
        <v>0</v>
      </c>
      <c r="M2166" s="20" t="str">
        <f>IF('IGM Paste'!R2167=0,"Flat",'IGM Paste'!R2167)</f>
        <v>Flat</v>
      </c>
      <c r="N2166" s="177">
        <f>'IGM Paste'!AH2167</f>
        <v>0</v>
      </c>
      <c r="O2166" s="403">
        <f>'IGM Paste'!O2167</f>
        <v>0</v>
      </c>
      <c r="P2166">
        <f>'IGM Paste'!BC2167</f>
        <v>0</v>
      </c>
    </row>
    <row r="2167" spans="1:16" x14ac:dyDescent="0.3">
      <c r="A2167" s="334">
        <f>'IGM Paste'!A2168</f>
        <v>0</v>
      </c>
      <c r="B2167">
        <f>'IGM Paste'!Y2168</f>
        <v>0</v>
      </c>
      <c r="C2167">
        <f>'IGM Paste'!C2168</f>
        <v>0</v>
      </c>
      <c r="D2167" s="4">
        <f>'IGM Paste'!D2168</f>
        <v>0</v>
      </c>
      <c r="E2167">
        <f>'IGM Paste'!E2168</f>
        <v>0</v>
      </c>
      <c r="F2167">
        <f>'IGM Paste'!AL2168</f>
        <v>0</v>
      </c>
      <c r="G2167" s="763">
        <f>'IGM Paste'!AB2168</f>
        <v>0</v>
      </c>
      <c r="H2167" s="5">
        <f>'IGM Paste'!F2168</f>
        <v>0</v>
      </c>
      <c r="I2167" t="str">
        <f>IF('IGM Paste'!H2168=0,"-",'IGM Paste'!H2168)</f>
        <v>-</v>
      </c>
      <c r="J2167" t="str">
        <f>IF('IGM Paste'!I2168=0,"-",'IGM Paste'!I2168)</f>
        <v>-</v>
      </c>
      <c r="K2167" t="str">
        <f>IF('IGM Paste'!J2168=0,"-",'IGM Paste'!J2168)</f>
        <v>-</v>
      </c>
      <c r="L2167">
        <f>'IGM Paste'!K2168</f>
        <v>0</v>
      </c>
      <c r="M2167" s="20" t="str">
        <f>IF('IGM Paste'!R2168=0,"Flat",'IGM Paste'!R2168)</f>
        <v>Flat</v>
      </c>
      <c r="N2167" s="177">
        <f>'IGM Paste'!AH2168</f>
        <v>0</v>
      </c>
      <c r="O2167" s="403">
        <f>'IGM Paste'!O2168</f>
        <v>0</v>
      </c>
      <c r="P2167">
        <f>'IGM Paste'!BC2168</f>
        <v>0</v>
      </c>
    </row>
    <row r="2168" spans="1:16" x14ac:dyDescent="0.3">
      <c r="A2168" s="334">
        <f>'IGM Paste'!A2169</f>
        <v>0</v>
      </c>
      <c r="B2168">
        <f>'IGM Paste'!Y2169</f>
        <v>0</v>
      </c>
      <c r="C2168">
        <f>'IGM Paste'!C2169</f>
        <v>0</v>
      </c>
      <c r="D2168" s="4">
        <f>'IGM Paste'!D2169</f>
        <v>0</v>
      </c>
      <c r="E2168">
        <f>'IGM Paste'!E2169</f>
        <v>0</v>
      </c>
      <c r="F2168">
        <f>'IGM Paste'!AL2169</f>
        <v>0</v>
      </c>
      <c r="G2168" s="763">
        <f>'IGM Paste'!AB2169</f>
        <v>0</v>
      </c>
      <c r="H2168" s="5">
        <f>'IGM Paste'!F2169</f>
        <v>0</v>
      </c>
      <c r="I2168" t="str">
        <f>IF('IGM Paste'!H2169=0,"-",'IGM Paste'!H2169)</f>
        <v>-</v>
      </c>
      <c r="J2168" t="str">
        <f>IF('IGM Paste'!I2169=0,"-",'IGM Paste'!I2169)</f>
        <v>-</v>
      </c>
      <c r="K2168" t="str">
        <f>IF('IGM Paste'!J2169=0,"-",'IGM Paste'!J2169)</f>
        <v>-</v>
      </c>
      <c r="L2168">
        <f>'IGM Paste'!K2169</f>
        <v>0</v>
      </c>
      <c r="M2168" s="20" t="str">
        <f>IF('IGM Paste'!R2169=0,"Flat",'IGM Paste'!R2169)</f>
        <v>Flat</v>
      </c>
      <c r="N2168" s="177">
        <f>'IGM Paste'!AH2169</f>
        <v>0</v>
      </c>
      <c r="O2168" s="403">
        <f>'IGM Paste'!O2169</f>
        <v>0</v>
      </c>
      <c r="P2168">
        <f>'IGM Paste'!BC2169</f>
        <v>0</v>
      </c>
    </row>
    <row r="2169" spans="1:16" x14ac:dyDescent="0.3">
      <c r="A2169" s="334">
        <f>'IGM Paste'!A2170</f>
        <v>0</v>
      </c>
      <c r="B2169">
        <f>'IGM Paste'!Y2170</f>
        <v>0</v>
      </c>
      <c r="C2169">
        <f>'IGM Paste'!C2170</f>
        <v>0</v>
      </c>
      <c r="D2169" s="4">
        <f>'IGM Paste'!D2170</f>
        <v>0</v>
      </c>
      <c r="E2169">
        <f>'IGM Paste'!E2170</f>
        <v>0</v>
      </c>
      <c r="F2169">
        <f>'IGM Paste'!AL2170</f>
        <v>0</v>
      </c>
      <c r="G2169" s="763">
        <f>'IGM Paste'!AB2170</f>
        <v>0</v>
      </c>
      <c r="H2169" s="5">
        <f>'IGM Paste'!F2170</f>
        <v>0</v>
      </c>
      <c r="I2169" t="str">
        <f>IF('IGM Paste'!H2170=0,"-",'IGM Paste'!H2170)</f>
        <v>-</v>
      </c>
      <c r="J2169" t="str">
        <f>IF('IGM Paste'!I2170=0,"-",'IGM Paste'!I2170)</f>
        <v>-</v>
      </c>
      <c r="K2169" t="str">
        <f>IF('IGM Paste'!J2170=0,"-",'IGM Paste'!J2170)</f>
        <v>-</v>
      </c>
      <c r="L2169">
        <f>'IGM Paste'!K2170</f>
        <v>0</v>
      </c>
      <c r="M2169" s="20" t="str">
        <f>IF('IGM Paste'!R2170=0,"Flat",'IGM Paste'!R2170)</f>
        <v>Flat</v>
      </c>
      <c r="N2169" s="177">
        <f>'IGM Paste'!AH2170</f>
        <v>0</v>
      </c>
      <c r="O2169" s="403">
        <f>'IGM Paste'!O2170</f>
        <v>0</v>
      </c>
      <c r="P2169">
        <f>'IGM Paste'!BC2170</f>
        <v>0</v>
      </c>
    </row>
    <row r="2170" spans="1:16" x14ac:dyDescent="0.3">
      <c r="A2170" s="334">
        <f>'IGM Paste'!A2171</f>
        <v>0</v>
      </c>
      <c r="B2170">
        <f>'IGM Paste'!Y2171</f>
        <v>0</v>
      </c>
      <c r="C2170">
        <f>'IGM Paste'!C2171</f>
        <v>0</v>
      </c>
      <c r="D2170" s="4">
        <f>'IGM Paste'!D2171</f>
        <v>0</v>
      </c>
      <c r="E2170">
        <f>'IGM Paste'!E2171</f>
        <v>0</v>
      </c>
      <c r="F2170">
        <f>'IGM Paste'!AL2171</f>
        <v>0</v>
      </c>
      <c r="G2170" s="763">
        <f>'IGM Paste'!AB2171</f>
        <v>0</v>
      </c>
      <c r="H2170" s="5">
        <f>'IGM Paste'!F2171</f>
        <v>0</v>
      </c>
      <c r="I2170" t="str">
        <f>IF('IGM Paste'!H2171=0,"-",'IGM Paste'!H2171)</f>
        <v>-</v>
      </c>
      <c r="J2170" t="str">
        <f>IF('IGM Paste'!I2171=0,"-",'IGM Paste'!I2171)</f>
        <v>-</v>
      </c>
      <c r="K2170" t="str">
        <f>IF('IGM Paste'!J2171=0,"-",'IGM Paste'!J2171)</f>
        <v>-</v>
      </c>
      <c r="L2170">
        <f>'IGM Paste'!K2171</f>
        <v>0</v>
      </c>
      <c r="M2170" s="20" t="str">
        <f>IF('IGM Paste'!R2171=0,"Flat",'IGM Paste'!R2171)</f>
        <v>Flat</v>
      </c>
      <c r="N2170" s="177">
        <f>'IGM Paste'!AH2171</f>
        <v>0</v>
      </c>
      <c r="O2170" s="403">
        <f>'IGM Paste'!O2171</f>
        <v>0</v>
      </c>
      <c r="P2170">
        <f>'IGM Paste'!BC2171</f>
        <v>0</v>
      </c>
    </row>
    <row r="2171" spans="1:16" x14ac:dyDescent="0.3">
      <c r="A2171" s="334">
        <f>'IGM Paste'!A2172</f>
        <v>0</v>
      </c>
      <c r="B2171">
        <f>'IGM Paste'!Y2172</f>
        <v>0</v>
      </c>
      <c r="C2171">
        <f>'IGM Paste'!C2172</f>
        <v>0</v>
      </c>
      <c r="D2171" s="4">
        <f>'IGM Paste'!D2172</f>
        <v>0</v>
      </c>
      <c r="E2171">
        <f>'IGM Paste'!E2172</f>
        <v>0</v>
      </c>
      <c r="F2171">
        <f>'IGM Paste'!AL2172</f>
        <v>0</v>
      </c>
      <c r="G2171" s="763">
        <f>'IGM Paste'!AB2172</f>
        <v>0</v>
      </c>
      <c r="H2171" s="5">
        <f>'IGM Paste'!F2172</f>
        <v>0</v>
      </c>
      <c r="I2171" t="str">
        <f>IF('IGM Paste'!H2172=0,"-",'IGM Paste'!H2172)</f>
        <v>-</v>
      </c>
      <c r="J2171" t="str">
        <f>IF('IGM Paste'!I2172=0,"-",'IGM Paste'!I2172)</f>
        <v>-</v>
      </c>
      <c r="K2171" t="str">
        <f>IF('IGM Paste'!J2172=0,"-",'IGM Paste'!J2172)</f>
        <v>-</v>
      </c>
      <c r="L2171">
        <f>'IGM Paste'!K2172</f>
        <v>0</v>
      </c>
      <c r="M2171" s="20" t="str">
        <f>IF('IGM Paste'!R2172=0,"Flat",'IGM Paste'!R2172)</f>
        <v>Flat</v>
      </c>
      <c r="N2171" s="177">
        <f>'IGM Paste'!AH2172</f>
        <v>0</v>
      </c>
      <c r="O2171" s="403">
        <f>'IGM Paste'!O2172</f>
        <v>0</v>
      </c>
      <c r="P2171">
        <f>'IGM Paste'!BC2172</f>
        <v>0</v>
      </c>
    </row>
    <row r="2172" spans="1:16" x14ac:dyDescent="0.3">
      <c r="A2172" s="334">
        <f>'IGM Paste'!A2173</f>
        <v>0</v>
      </c>
      <c r="B2172">
        <f>'IGM Paste'!Y2173</f>
        <v>0</v>
      </c>
      <c r="C2172">
        <f>'IGM Paste'!C2173</f>
        <v>0</v>
      </c>
      <c r="D2172" s="4">
        <f>'IGM Paste'!D2173</f>
        <v>0</v>
      </c>
      <c r="E2172">
        <f>'IGM Paste'!E2173</f>
        <v>0</v>
      </c>
      <c r="F2172">
        <f>'IGM Paste'!AL2173</f>
        <v>0</v>
      </c>
      <c r="G2172" s="763">
        <f>'IGM Paste'!AB2173</f>
        <v>0</v>
      </c>
      <c r="H2172" s="5">
        <f>'IGM Paste'!F2173</f>
        <v>0</v>
      </c>
      <c r="I2172" t="str">
        <f>IF('IGM Paste'!H2173=0,"-",'IGM Paste'!H2173)</f>
        <v>-</v>
      </c>
      <c r="J2172" t="str">
        <f>IF('IGM Paste'!I2173=0,"-",'IGM Paste'!I2173)</f>
        <v>-</v>
      </c>
      <c r="K2172" t="str">
        <f>IF('IGM Paste'!J2173=0,"-",'IGM Paste'!J2173)</f>
        <v>-</v>
      </c>
      <c r="L2172">
        <f>'IGM Paste'!K2173</f>
        <v>0</v>
      </c>
      <c r="M2172" s="20" t="str">
        <f>IF('IGM Paste'!R2173=0,"Flat",'IGM Paste'!R2173)</f>
        <v>Flat</v>
      </c>
      <c r="N2172" s="177">
        <f>'IGM Paste'!AH2173</f>
        <v>0</v>
      </c>
      <c r="O2172" s="403">
        <f>'IGM Paste'!O2173</f>
        <v>0</v>
      </c>
      <c r="P2172">
        <f>'IGM Paste'!BC2173</f>
        <v>0</v>
      </c>
    </row>
    <row r="2173" spans="1:16" x14ac:dyDescent="0.3">
      <c r="A2173" s="334">
        <f>'IGM Paste'!A2174</f>
        <v>0</v>
      </c>
      <c r="B2173">
        <f>'IGM Paste'!Y2174</f>
        <v>0</v>
      </c>
      <c r="C2173">
        <f>'IGM Paste'!C2174</f>
        <v>0</v>
      </c>
      <c r="D2173" s="4">
        <f>'IGM Paste'!D2174</f>
        <v>0</v>
      </c>
      <c r="E2173">
        <f>'IGM Paste'!E2174</f>
        <v>0</v>
      </c>
      <c r="F2173">
        <f>'IGM Paste'!AL2174</f>
        <v>0</v>
      </c>
      <c r="G2173" s="763">
        <f>'IGM Paste'!AB2174</f>
        <v>0</v>
      </c>
      <c r="H2173" s="5">
        <f>'IGM Paste'!F2174</f>
        <v>0</v>
      </c>
      <c r="I2173" t="str">
        <f>IF('IGM Paste'!H2174=0,"-",'IGM Paste'!H2174)</f>
        <v>-</v>
      </c>
      <c r="J2173" t="str">
        <f>IF('IGM Paste'!I2174=0,"-",'IGM Paste'!I2174)</f>
        <v>-</v>
      </c>
      <c r="K2173" t="str">
        <f>IF('IGM Paste'!J2174=0,"-",'IGM Paste'!J2174)</f>
        <v>-</v>
      </c>
      <c r="L2173">
        <f>'IGM Paste'!K2174</f>
        <v>0</v>
      </c>
      <c r="M2173" s="20" t="str">
        <f>IF('IGM Paste'!R2174=0,"Flat",'IGM Paste'!R2174)</f>
        <v>Flat</v>
      </c>
      <c r="N2173" s="177">
        <f>'IGM Paste'!AH2174</f>
        <v>0</v>
      </c>
      <c r="O2173" s="403">
        <f>'IGM Paste'!O2174</f>
        <v>0</v>
      </c>
      <c r="P2173">
        <f>'IGM Paste'!BC2174</f>
        <v>0</v>
      </c>
    </row>
    <row r="2174" spans="1:16" x14ac:dyDescent="0.3">
      <c r="A2174" s="334">
        <f>'IGM Paste'!A2175</f>
        <v>0</v>
      </c>
      <c r="B2174">
        <f>'IGM Paste'!Y2175</f>
        <v>0</v>
      </c>
      <c r="C2174">
        <f>'IGM Paste'!C2175</f>
        <v>0</v>
      </c>
      <c r="D2174" s="4">
        <f>'IGM Paste'!D2175</f>
        <v>0</v>
      </c>
      <c r="E2174">
        <f>'IGM Paste'!E2175</f>
        <v>0</v>
      </c>
      <c r="F2174">
        <f>'IGM Paste'!AL2175</f>
        <v>0</v>
      </c>
      <c r="G2174" s="763">
        <f>'IGM Paste'!AB2175</f>
        <v>0</v>
      </c>
      <c r="H2174" s="5">
        <f>'IGM Paste'!F2175</f>
        <v>0</v>
      </c>
      <c r="I2174" t="str">
        <f>IF('IGM Paste'!H2175=0,"-",'IGM Paste'!H2175)</f>
        <v>-</v>
      </c>
      <c r="J2174" t="str">
        <f>IF('IGM Paste'!I2175=0,"-",'IGM Paste'!I2175)</f>
        <v>-</v>
      </c>
      <c r="K2174" t="str">
        <f>IF('IGM Paste'!J2175=0,"-",'IGM Paste'!J2175)</f>
        <v>-</v>
      </c>
      <c r="L2174">
        <f>'IGM Paste'!K2175</f>
        <v>0</v>
      </c>
      <c r="M2174" s="20" t="str">
        <f>IF('IGM Paste'!R2175=0,"Flat",'IGM Paste'!R2175)</f>
        <v>Flat</v>
      </c>
      <c r="N2174" s="177">
        <f>'IGM Paste'!AH2175</f>
        <v>0</v>
      </c>
      <c r="O2174" s="403">
        <f>'IGM Paste'!O2175</f>
        <v>0</v>
      </c>
      <c r="P2174">
        <f>'IGM Paste'!BC2175</f>
        <v>0</v>
      </c>
    </row>
    <row r="2175" spans="1:16" x14ac:dyDescent="0.3">
      <c r="A2175" s="334">
        <f>'IGM Paste'!A2176</f>
        <v>0</v>
      </c>
      <c r="B2175">
        <f>'IGM Paste'!Y2176</f>
        <v>0</v>
      </c>
      <c r="C2175">
        <f>'IGM Paste'!C2176</f>
        <v>0</v>
      </c>
      <c r="D2175" s="4">
        <f>'IGM Paste'!D2176</f>
        <v>0</v>
      </c>
      <c r="E2175">
        <f>'IGM Paste'!E2176</f>
        <v>0</v>
      </c>
      <c r="F2175">
        <f>'IGM Paste'!AL2176</f>
        <v>0</v>
      </c>
      <c r="G2175" s="763">
        <f>'IGM Paste'!AB2176</f>
        <v>0</v>
      </c>
      <c r="H2175" s="5">
        <f>'IGM Paste'!F2176</f>
        <v>0</v>
      </c>
      <c r="I2175" t="str">
        <f>IF('IGM Paste'!H2176=0,"-",'IGM Paste'!H2176)</f>
        <v>-</v>
      </c>
      <c r="J2175" t="str">
        <f>IF('IGM Paste'!I2176=0,"-",'IGM Paste'!I2176)</f>
        <v>-</v>
      </c>
      <c r="K2175" t="str">
        <f>IF('IGM Paste'!J2176=0,"-",'IGM Paste'!J2176)</f>
        <v>-</v>
      </c>
      <c r="L2175">
        <f>'IGM Paste'!K2176</f>
        <v>0</v>
      </c>
      <c r="M2175" s="20" t="str">
        <f>IF('IGM Paste'!R2176=0,"Flat",'IGM Paste'!R2176)</f>
        <v>Flat</v>
      </c>
      <c r="N2175" s="177">
        <f>'IGM Paste'!AH2176</f>
        <v>0</v>
      </c>
      <c r="O2175" s="403">
        <f>'IGM Paste'!O2176</f>
        <v>0</v>
      </c>
      <c r="P2175">
        <f>'IGM Paste'!BC2176</f>
        <v>0</v>
      </c>
    </row>
    <row r="2176" spans="1:16" x14ac:dyDescent="0.3">
      <c r="A2176" s="334">
        <f>'IGM Paste'!A2177</f>
        <v>0</v>
      </c>
      <c r="B2176">
        <f>'IGM Paste'!Y2177</f>
        <v>0</v>
      </c>
      <c r="C2176">
        <f>'IGM Paste'!C2177</f>
        <v>0</v>
      </c>
      <c r="D2176" s="4">
        <f>'IGM Paste'!D2177</f>
        <v>0</v>
      </c>
      <c r="E2176">
        <f>'IGM Paste'!E2177</f>
        <v>0</v>
      </c>
      <c r="F2176">
        <f>'IGM Paste'!AL2177</f>
        <v>0</v>
      </c>
      <c r="G2176" s="763">
        <f>'IGM Paste'!AB2177</f>
        <v>0</v>
      </c>
      <c r="H2176" s="5">
        <f>'IGM Paste'!F2177</f>
        <v>0</v>
      </c>
      <c r="I2176" t="str">
        <f>IF('IGM Paste'!H2177=0,"-",'IGM Paste'!H2177)</f>
        <v>-</v>
      </c>
      <c r="J2176" t="str">
        <f>IF('IGM Paste'!I2177=0,"-",'IGM Paste'!I2177)</f>
        <v>-</v>
      </c>
      <c r="K2176" t="str">
        <f>IF('IGM Paste'!J2177=0,"-",'IGM Paste'!J2177)</f>
        <v>-</v>
      </c>
      <c r="L2176">
        <f>'IGM Paste'!K2177</f>
        <v>0</v>
      </c>
      <c r="M2176" s="20" t="str">
        <f>IF('IGM Paste'!R2177=0,"Flat",'IGM Paste'!R2177)</f>
        <v>Flat</v>
      </c>
      <c r="N2176" s="177">
        <f>'IGM Paste'!AH2177</f>
        <v>0</v>
      </c>
      <c r="O2176" s="403">
        <f>'IGM Paste'!O2177</f>
        <v>0</v>
      </c>
      <c r="P2176">
        <f>'IGM Paste'!BC2177</f>
        <v>0</v>
      </c>
    </row>
    <row r="2177" spans="1:16" x14ac:dyDescent="0.3">
      <c r="A2177" s="334">
        <f>'IGM Paste'!A2178</f>
        <v>0</v>
      </c>
      <c r="B2177">
        <f>'IGM Paste'!Y2178</f>
        <v>0</v>
      </c>
      <c r="C2177">
        <f>'IGM Paste'!C2178</f>
        <v>0</v>
      </c>
      <c r="D2177" s="4">
        <f>'IGM Paste'!D2178</f>
        <v>0</v>
      </c>
      <c r="E2177">
        <f>'IGM Paste'!E2178</f>
        <v>0</v>
      </c>
      <c r="F2177">
        <f>'IGM Paste'!AL2178</f>
        <v>0</v>
      </c>
      <c r="G2177" s="763">
        <f>'IGM Paste'!AB2178</f>
        <v>0</v>
      </c>
      <c r="H2177" s="5">
        <f>'IGM Paste'!F2178</f>
        <v>0</v>
      </c>
      <c r="I2177" t="str">
        <f>IF('IGM Paste'!H2178=0,"-",'IGM Paste'!H2178)</f>
        <v>-</v>
      </c>
      <c r="J2177" t="str">
        <f>IF('IGM Paste'!I2178=0,"-",'IGM Paste'!I2178)</f>
        <v>-</v>
      </c>
      <c r="K2177" t="str">
        <f>IF('IGM Paste'!J2178=0,"-",'IGM Paste'!J2178)</f>
        <v>-</v>
      </c>
      <c r="L2177">
        <f>'IGM Paste'!K2178</f>
        <v>0</v>
      </c>
      <c r="M2177" s="20" t="str">
        <f>IF('IGM Paste'!R2178=0,"Flat",'IGM Paste'!R2178)</f>
        <v>Flat</v>
      </c>
      <c r="N2177" s="177">
        <f>'IGM Paste'!AH2178</f>
        <v>0</v>
      </c>
      <c r="O2177" s="403">
        <f>'IGM Paste'!O2178</f>
        <v>0</v>
      </c>
      <c r="P2177">
        <f>'IGM Paste'!BC2178</f>
        <v>0</v>
      </c>
    </row>
    <row r="2178" spans="1:16" x14ac:dyDescent="0.3">
      <c r="A2178" s="334">
        <f>'IGM Paste'!A2179</f>
        <v>0</v>
      </c>
      <c r="B2178">
        <f>'IGM Paste'!Y2179</f>
        <v>0</v>
      </c>
      <c r="C2178">
        <f>'IGM Paste'!C2179</f>
        <v>0</v>
      </c>
      <c r="D2178" s="4">
        <f>'IGM Paste'!D2179</f>
        <v>0</v>
      </c>
      <c r="E2178">
        <f>'IGM Paste'!E2179</f>
        <v>0</v>
      </c>
      <c r="F2178">
        <f>'IGM Paste'!AL2179</f>
        <v>0</v>
      </c>
      <c r="G2178" s="763">
        <f>'IGM Paste'!AB2179</f>
        <v>0</v>
      </c>
      <c r="H2178" s="5">
        <f>'IGM Paste'!F2179</f>
        <v>0</v>
      </c>
      <c r="I2178" t="str">
        <f>IF('IGM Paste'!H2179=0,"-",'IGM Paste'!H2179)</f>
        <v>-</v>
      </c>
      <c r="J2178" t="str">
        <f>IF('IGM Paste'!I2179=0,"-",'IGM Paste'!I2179)</f>
        <v>-</v>
      </c>
      <c r="K2178" t="str">
        <f>IF('IGM Paste'!J2179=0,"-",'IGM Paste'!J2179)</f>
        <v>-</v>
      </c>
      <c r="L2178">
        <f>'IGM Paste'!K2179</f>
        <v>0</v>
      </c>
      <c r="M2178" s="20" t="str">
        <f>IF('IGM Paste'!R2179=0,"Flat",'IGM Paste'!R2179)</f>
        <v>Flat</v>
      </c>
      <c r="N2178" s="177">
        <f>'IGM Paste'!AH2179</f>
        <v>0</v>
      </c>
      <c r="O2178" s="403">
        <f>'IGM Paste'!O2179</f>
        <v>0</v>
      </c>
      <c r="P2178">
        <f>'IGM Paste'!BC2179</f>
        <v>0</v>
      </c>
    </row>
    <row r="2179" spans="1:16" x14ac:dyDescent="0.3">
      <c r="A2179" s="334">
        <f>'IGM Paste'!A2180</f>
        <v>0</v>
      </c>
      <c r="B2179">
        <f>'IGM Paste'!Y2180</f>
        <v>0</v>
      </c>
      <c r="C2179">
        <f>'IGM Paste'!C2180</f>
        <v>0</v>
      </c>
      <c r="D2179" s="4">
        <f>'IGM Paste'!D2180</f>
        <v>0</v>
      </c>
      <c r="E2179">
        <f>'IGM Paste'!E2180</f>
        <v>0</v>
      </c>
      <c r="F2179">
        <f>'IGM Paste'!AL2180</f>
        <v>0</v>
      </c>
      <c r="G2179" s="763">
        <f>'IGM Paste'!AB2180</f>
        <v>0</v>
      </c>
      <c r="H2179" s="5">
        <f>'IGM Paste'!F2180</f>
        <v>0</v>
      </c>
      <c r="I2179" t="str">
        <f>IF('IGM Paste'!H2180=0,"-",'IGM Paste'!H2180)</f>
        <v>-</v>
      </c>
      <c r="J2179" t="str">
        <f>IF('IGM Paste'!I2180=0,"-",'IGM Paste'!I2180)</f>
        <v>-</v>
      </c>
      <c r="K2179" t="str">
        <f>IF('IGM Paste'!J2180=0,"-",'IGM Paste'!J2180)</f>
        <v>-</v>
      </c>
      <c r="L2179">
        <f>'IGM Paste'!K2180</f>
        <v>0</v>
      </c>
      <c r="M2179" s="20" t="str">
        <f>IF('IGM Paste'!R2180=0,"Flat",'IGM Paste'!R2180)</f>
        <v>Flat</v>
      </c>
      <c r="N2179" s="177">
        <f>'IGM Paste'!AH2180</f>
        <v>0</v>
      </c>
      <c r="O2179" s="403">
        <f>'IGM Paste'!O2180</f>
        <v>0</v>
      </c>
      <c r="P2179">
        <f>'IGM Paste'!BC2180</f>
        <v>0</v>
      </c>
    </row>
    <row r="2180" spans="1:16" x14ac:dyDescent="0.3">
      <c r="A2180" s="334">
        <f>'IGM Paste'!A2181</f>
        <v>0</v>
      </c>
      <c r="B2180">
        <f>'IGM Paste'!Y2181</f>
        <v>0</v>
      </c>
      <c r="C2180">
        <f>'IGM Paste'!C2181</f>
        <v>0</v>
      </c>
      <c r="D2180" s="4">
        <f>'IGM Paste'!D2181</f>
        <v>0</v>
      </c>
      <c r="E2180">
        <f>'IGM Paste'!E2181</f>
        <v>0</v>
      </c>
      <c r="F2180">
        <f>'IGM Paste'!AL2181</f>
        <v>0</v>
      </c>
      <c r="G2180" s="763">
        <f>'IGM Paste'!AB2181</f>
        <v>0</v>
      </c>
      <c r="H2180" s="5">
        <f>'IGM Paste'!F2181</f>
        <v>0</v>
      </c>
      <c r="I2180" t="str">
        <f>IF('IGM Paste'!H2181=0,"-",'IGM Paste'!H2181)</f>
        <v>-</v>
      </c>
      <c r="J2180" t="str">
        <f>IF('IGM Paste'!I2181=0,"-",'IGM Paste'!I2181)</f>
        <v>-</v>
      </c>
      <c r="K2180" t="str">
        <f>IF('IGM Paste'!J2181=0,"-",'IGM Paste'!J2181)</f>
        <v>-</v>
      </c>
      <c r="L2180">
        <f>'IGM Paste'!K2181</f>
        <v>0</v>
      </c>
      <c r="M2180" s="20" t="str">
        <f>IF('IGM Paste'!R2181=0,"Flat",'IGM Paste'!R2181)</f>
        <v>Flat</v>
      </c>
      <c r="N2180" s="177">
        <f>'IGM Paste'!AH2181</f>
        <v>0</v>
      </c>
      <c r="O2180" s="403">
        <f>'IGM Paste'!O2181</f>
        <v>0</v>
      </c>
      <c r="P2180">
        <f>'IGM Paste'!BC2181</f>
        <v>0</v>
      </c>
    </row>
    <row r="2181" spans="1:16" x14ac:dyDescent="0.3">
      <c r="A2181" s="334">
        <f>'IGM Paste'!A2182</f>
        <v>0</v>
      </c>
      <c r="B2181">
        <f>'IGM Paste'!Y2182</f>
        <v>0</v>
      </c>
      <c r="C2181">
        <f>'IGM Paste'!C2182</f>
        <v>0</v>
      </c>
      <c r="D2181" s="4">
        <f>'IGM Paste'!D2182</f>
        <v>0</v>
      </c>
      <c r="E2181">
        <f>'IGM Paste'!E2182</f>
        <v>0</v>
      </c>
      <c r="F2181">
        <f>'IGM Paste'!AL2182</f>
        <v>0</v>
      </c>
      <c r="G2181" s="763">
        <f>'IGM Paste'!AB2182</f>
        <v>0</v>
      </c>
      <c r="H2181" s="5">
        <f>'IGM Paste'!F2182</f>
        <v>0</v>
      </c>
      <c r="I2181" t="str">
        <f>IF('IGM Paste'!H2182=0,"-",'IGM Paste'!H2182)</f>
        <v>-</v>
      </c>
      <c r="J2181" t="str">
        <f>IF('IGM Paste'!I2182=0,"-",'IGM Paste'!I2182)</f>
        <v>-</v>
      </c>
      <c r="K2181" t="str">
        <f>IF('IGM Paste'!J2182=0,"-",'IGM Paste'!J2182)</f>
        <v>-</v>
      </c>
      <c r="L2181">
        <f>'IGM Paste'!K2182</f>
        <v>0</v>
      </c>
      <c r="M2181" s="20" t="str">
        <f>IF('IGM Paste'!R2182=0,"Flat",'IGM Paste'!R2182)</f>
        <v>Flat</v>
      </c>
      <c r="N2181" s="177">
        <f>'IGM Paste'!AH2182</f>
        <v>0</v>
      </c>
      <c r="O2181" s="403">
        <f>'IGM Paste'!O2182</f>
        <v>0</v>
      </c>
      <c r="P2181">
        <f>'IGM Paste'!BC2182</f>
        <v>0</v>
      </c>
    </row>
    <row r="2182" spans="1:16" x14ac:dyDescent="0.3">
      <c r="A2182" s="334">
        <f>'IGM Paste'!A2183</f>
        <v>0</v>
      </c>
      <c r="B2182">
        <f>'IGM Paste'!Y2183</f>
        <v>0</v>
      </c>
      <c r="C2182">
        <f>'IGM Paste'!C2183</f>
        <v>0</v>
      </c>
      <c r="D2182" s="4">
        <f>'IGM Paste'!D2183</f>
        <v>0</v>
      </c>
      <c r="E2182">
        <f>'IGM Paste'!E2183</f>
        <v>0</v>
      </c>
      <c r="F2182">
        <f>'IGM Paste'!AL2183</f>
        <v>0</v>
      </c>
      <c r="G2182" s="763">
        <f>'IGM Paste'!AB2183</f>
        <v>0</v>
      </c>
      <c r="H2182" s="5">
        <f>'IGM Paste'!F2183</f>
        <v>0</v>
      </c>
      <c r="I2182" t="str">
        <f>IF('IGM Paste'!H2183=0,"-",'IGM Paste'!H2183)</f>
        <v>-</v>
      </c>
      <c r="J2182" t="str">
        <f>IF('IGM Paste'!I2183=0,"-",'IGM Paste'!I2183)</f>
        <v>-</v>
      </c>
      <c r="K2182" t="str">
        <f>IF('IGM Paste'!J2183=0,"-",'IGM Paste'!J2183)</f>
        <v>-</v>
      </c>
      <c r="L2182">
        <f>'IGM Paste'!K2183</f>
        <v>0</v>
      </c>
      <c r="M2182" s="20" t="str">
        <f>IF('IGM Paste'!R2183=0,"Flat",'IGM Paste'!R2183)</f>
        <v>Flat</v>
      </c>
      <c r="N2182" s="177">
        <f>'IGM Paste'!AH2183</f>
        <v>0</v>
      </c>
      <c r="O2182" s="403">
        <f>'IGM Paste'!O2183</f>
        <v>0</v>
      </c>
      <c r="P2182">
        <f>'IGM Paste'!BC2183</f>
        <v>0</v>
      </c>
    </row>
    <row r="2183" spans="1:16" x14ac:dyDescent="0.3">
      <c r="A2183" s="334">
        <f>'IGM Paste'!A2184</f>
        <v>0</v>
      </c>
      <c r="B2183">
        <f>'IGM Paste'!Y2184</f>
        <v>0</v>
      </c>
      <c r="C2183">
        <f>'IGM Paste'!C2184</f>
        <v>0</v>
      </c>
      <c r="D2183" s="4">
        <f>'IGM Paste'!D2184</f>
        <v>0</v>
      </c>
      <c r="E2183">
        <f>'IGM Paste'!E2184</f>
        <v>0</v>
      </c>
      <c r="F2183">
        <f>'IGM Paste'!AL2184</f>
        <v>0</v>
      </c>
      <c r="G2183" s="763">
        <f>'IGM Paste'!AB2184</f>
        <v>0</v>
      </c>
      <c r="H2183" s="5">
        <f>'IGM Paste'!F2184</f>
        <v>0</v>
      </c>
      <c r="I2183" t="str">
        <f>IF('IGM Paste'!H2184=0,"-",'IGM Paste'!H2184)</f>
        <v>-</v>
      </c>
      <c r="J2183" t="str">
        <f>IF('IGM Paste'!I2184=0,"-",'IGM Paste'!I2184)</f>
        <v>-</v>
      </c>
      <c r="K2183" t="str">
        <f>IF('IGM Paste'!J2184=0,"-",'IGM Paste'!J2184)</f>
        <v>-</v>
      </c>
      <c r="L2183">
        <f>'IGM Paste'!K2184</f>
        <v>0</v>
      </c>
      <c r="M2183" s="20" t="str">
        <f>IF('IGM Paste'!R2184=0,"Flat",'IGM Paste'!R2184)</f>
        <v>Flat</v>
      </c>
      <c r="N2183" s="177">
        <f>'IGM Paste'!AH2184</f>
        <v>0</v>
      </c>
      <c r="O2183" s="403">
        <f>'IGM Paste'!O2184</f>
        <v>0</v>
      </c>
      <c r="P2183">
        <f>'IGM Paste'!BC2184</f>
        <v>0</v>
      </c>
    </row>
    <row r="2184" spans="1:16" x14ac:dyDescent="0.3">
      <c r="A2184" s="334">
        <f>'IGM Paste'!A2185</f>
        <v>0</v>
      </c>
      <c r="B2184">
        <f>'IGM Paste'!Y2185</f>
        <v>0</v>
      </c>
      <c r="C2184">
        <f>'IGM Paste'!C2185</f>
        <v>0</v>
      </c>
      <c r="D2184" s="4">
        <f>'IGM Paste'!D2185</f>
        <v>0</v>
      </c>
      <c r="E2184">
        <f>'IGM Paste'!E2185</f>
        <v>0</v>
      </c>
      <c r="F2184">
        <f>'IGM Paste'!AL2185</f>
        <v>0</v>
      </c>
      <c r="G2184" s="763">
        <f>'IGM Paste'!AB2185</f>
        <v>0</v>
      </c>
      <c r="H2184" s="5">
        <f>'IGM Paste'!F2185</f>
        <v>0</v>
      </c>
      <c r="I2184" t="str">
        <f>IF('IGM Paste'!H2185=0,"-",'IGM Paste'!H2185)</f>
        <v>-</v>
      </c>
      <c r="J2184" t="str">
        <f>IF('IGM Paste'!I2185=0,"-",'IGM Paste'!I2185)</f>
        <v>-</v>
      </c>
      <c r="K2184" t="str">
        <f>IF('IGM Paste'!J2185=0,"-",'IGM Paste'!J2185)</f>
        <v>-</v>
      </c>
      <c r="L2184">
        <f>'IGM Paste'!K2185</f>
        <v>0</v>
      </c>
      <c r="M2184" s="20" t="str">
        <f>IF('IGM Paste'!R2185=0,"Flat",'IGM Paste'!R2185)</f>
        <v>Flat</v>
      </c>
      <c r="N2184" s="177">
        <f>'IGM Paste'!AH2185</f>
        <v>0</v>
      </c>
      <c r="O2184" s="403">
        <f>'IGM Paste'!O2185</f>
        <v>0</v>
      </c>
      <c r="P2184">
        <f>'IGM Paste'!BC2185</f>
        <v>0</v>
      </c>
    </row>
    <row r="2185" spans="1:16" x14ac:dyDescent="0.3">
      <c r="A2185" s="334">
        <f>'IGM Paste'!A2186</f>
        <v>0</v>
      </c>
      <c r="B2185">
        <f>'IGM Paste'!Y2186</f>
        <v>0</v>
      </c>
      <c r="C2185">
        <f>'IGM Paste'!C2186</f>
        <v>0</v>
      </c>
      <c r="D2185" s="4">
        <f>'IGM Paste'!D2186</f>
        <v>0</v>
      </c>
      <c r="E2185">
        <f>'IGM Paste'!E2186</f>
        <v>0</v>
      </c>
      <c r="F2185">
        <f>'IGM Paste'!AL2186</f>
        <v>0</v>
      </c>
      <c r="G2185" s="763">
        <f>'IGM Paste'!AB2186</f>
        <v>0</v>
      </c>
      <c r="H2185" s="5">
        <f>'IGM Paste'!F2186</f>
        <v>0</v>
      </c>
      <c r="I2185" t="str">
        <f>IF('IGM Paste'!H2186=0,"-",'IGM Paste'!H2186)</f>
        <v>-</v>
      </c>
      <c r="J2185" t="str">
        <f>IF('IGM Paste'!I2186=0,"-",'IGM Paste'!I2186)</f>
        <v>-</v>
      </c>
      <c r="K2185" t="str">
        <f>IF('IGM Paste'!J2186=0,"-",'IGM Paste'!J2186)</f>
        <v>-</v>
      </c>
      <c r="L2185">
        <f>'IGM Paste'!K2186</f>
        <v>0</v>
      </c>
      <c r="M2185" s="20" t="str">
        <f>IF('IGM Paste'!R2186=0,"Flat",'IGM Paste'!R2186)</f>
        <v>Flat</v>
      </c>
      <c r="N2185" s="177">
        <f>'IGM Paste'!AH2186</f>
        <v>0</v>
      </c>
      <c r="O2185" s="403">
        <f>'IGM Paste'!O2186</f>
        <v>0</v>
      </c>
      <c r="P2185">
        <f>'IGM Paste'!BC2186</f>
        <v>0</v>
      </c>
    </row>
    <row r="2186" spans="1:16" x14ac:dyDescent="0.3">
      <c r="A2186" s="334">
        <f>'IGM Paste'!A2187</f>
        <v>0</v>
      </c>
      <c r="B2186">
        <f>'IGM Paste'!Y2187</f>
        <v>0</v>
      </c>
      <c r="C2186">
        <f>'IGM Paste'!C2187</f>
        <v>0</v>
      </c>
      <c r="D2186" s="4">
        <f>'IGM Paste'!D2187</f>
        <v>0</v>
      </c>
      <c r="E2186">
        <f>'IGM Paste'!E2187</f>
        <v>0</v>
      </c>
      <c r="F2186">
        <f>'IGM Paste'!AL2187</f>
        <v>0</v>
      </c>
      <c r="G2186" s="763">
        <f>'IGM Paste'!AB2187</f>
        <v>0</v>
      </c>
      <c r="H2186" s="5">
        <f>'IGM Paste'!F2187</f>
        <v>0</v>
      </c>
      <c r="I2186" t="str">
        <f>IF('IGM Paste'!H2187=0,"-",'IGM Paste'!H2187)</f>
        <v>-</v>
      </c>
      <c r="J2186" t="str">
        <f>IF('IGM Paste'!I2187=0,"-",'IGM Paste'!I2187)</f>
        <v>-</v>
      </c>
      <c r="K2186" t="str">
        <f>IF('IGM Paste'!J2187=0,"-",'IGM Paste'!J2187)</f>
        <v>-</v>
      </c>
      <c r="L2186">
        <f>'IGM Paste'!K2187</f>
        <v>0</v>
      </c>
      <c r="M2186" s="20" t="str">
        <f>IF('IGM Paste'!R2187=0,"Flat",'IGM Paste'!R2187)</f>
        <v>Flat</v>
      </c>
      <c r="N2186" s="177">
        <f>'IGM Paste'!AH2187</f>
        <v>0</v>
      </c>
      <c r="O2186" s="403">
        <f>'IGM Paste'!O2187</f>
        <v>0</v>
      </c>
      <c r="P2186">
        <f>'IGM Paste'!BC2187</f>
        <v>0</v>
      </c>
    </row>
    <row r="2187" spans="1:16" x14ac:dyDescent="0.3">
      <c r="A2187" s="334">
        <f>'IGM Paste'!A2188</f>
        <v>0</v>
      </c>
      <c r="B2187">
        <f>'IGM Paste'!Y2188</f>
        <v>0</v>
      </c>
      <c r="C2187">
        <f>'IGM Paste'!C2188</f>
        <v>0</v>
      </c>
      <c r="D2187" s="4">
        <f>'IGM Paste'!D2188</f>
        <v>0</v>
      </c>
      <c r="E2187">
        <f>'IGM Paste'!E2188</f>
        <v>0</v>
      </c>
      <c r="F2187">
        <f>'IGM Paste'!AL2188</f>
        <v>0</v>
      </c>
      <c r="G2187" s="763">
        <f>'IGM Paste'!AB2188</f>
        <v>0</v>
      </c>
      <c r="H2187" s="5">
        <f>'IGM Paste'!F2188</f>
        <v>0</v>
      </c>
      <c r="I2187" t="str">
        <f>IF('IGM Paste'!H2188=0,"-",'IGM Paste'!H2188)</f>
        <v>-</v>
      </c>
      <c r="J2187" t="str">
        <f>IF('IGM Paste'!I2188=0,"-",'IGM Paste'!I2188)</f>
        <v>-</v>
      </c>
      <c r="K2187" t="str">
        <f>IF('IGM Paste'!J2188=0,"-",'IGM Paste'!J2188)</f>
        <v>-</v>
      </c>
      <c r="L2187">
        <f>'IGM Paste'!K2188</f>
        <v>0</v>
      </c>
      <c r="M2187" s="20" t="str">
        <f>IF('IGM Paste'!R2188=0,"Flat",'IGM Paste'!R2188)</f>
        <v>Flat</v>
      </c>
      <c r="N2187" s="177">
        <f>'IGM Paste'!AH2188</f>
        <v>0</v>
      </c>
      <c r="O2187" s="403">
        <f>'IGM Paste'!O2188</f>
        <v>0</v>
      </c>
      <c r="P2187">
        <f>'IGM Paste'!BC2188</f>
        <v>0</v>
      </c>
    </row>
    <row r="2188" spans="1:16" x14ac:dyDescent="0.3">
      <c r="A2188" s="334">
        <f>'IGM Paste'!A2189</f>
        <v>0</v>
      </c>
      <c r="B2188">
        <f>'IGM Paste'!Y2189</f>
        <v>0</v>
      </c>
      <c r="C2188">
        <f>'IGM Paste'!C2189</f>
        <v>0</v>
      </c>
      <c r="D2188" s="4">
        <f>'IGM Paste'!D2189</f>
        <v>0</v>
      </c>
      <c r="E2188">
        <f>'IGM Paste'!E2189</f>
        <v>0</v>
      </c>
      <c r="F2188">
        <f>'IGM Paste'!AL2189</f>
        <v>0</v>
      </c>
      <c r="G2188" s="763">
        <f>'IGM Paste'!AB2189</f>
        <v>0</v>
      </c>
      <c r="H2188" s="5">
        <f>'IGM Paste'!F2189</f>
        <v>0</v>
      </c>
      <c r="I2188" t="str">
        <f>IF('IGM Paste'!H2189=0,"-",'IGM Paste'!H2189)</f>
        <v>-</v>
      </c>
      <c r="J2188" t="str">
        <f>IF('IGM Paste'!I2189=0,"-",'IGM Paste'!I2189)</f>
        <v>-</v>
      </c>
      <c r="K2188" t="str">
        <f>IF('IGM Paste'!J2189=0,"-",'IGM Paste'!J2189)</f>
        <v>-</v>
      </c>
      <c r="L2188">
        <f>'IGM Paste'!K2189</f>
        <v>0</v>
      </c>
      <c r="M2188" s="20" t="str">
        <f>IF('IGM Paste'!R2189=0,"Flat",'IGM Paste'!R2189)</f>
        <v>Flat</v>
      </c>
      <c r="N2188" s="177">
        <f>'IGM Paste'!AH2189</f>
        <v>0</v>
      </c>
      <c r="O2188" s="403">
        <f>'IGM Paste'!O2189</f>
        <v>0</v>
      </c>
      <c r="P2188">
        <f>'IGM Paste'!BC2189</f>
        <v>0</v>
      </c>
    </row>
    <row r="2189" spans="1:16" x14ac:dyDescent="0.3">
      <c r="A2189" s="334">
        <f>'IGM Paste'!A2190</f>
        <v>0</v>
      </c>
      <c r="B2189">
        <f>'IGM Paste'!Y2190</f>
        <v>0</v>
      </c>
      <c r="C2189">
        <f>'IGM Paste'!C2190</f>
        <v>0</v>
      </c>
      <c r="D2189" s="4">
        <f>'IGM Paste'!D2190</f>
        <v>0</v>
      </c>
      <c r="E2189">
        <f>'IGM Paste'!E2190</f>
        <v>0</v>
      </c>
      <c r="F2189">
        <f>'IGM Paste'!AL2190</f>
        <v>0</v>
      </c>
      <c r="G2189" s="763">
        <f>'IGM Paste'!AB2190</f>
        <v>0</v>
      </c>
      <c r="H2189" s="5">
        <f>'IGM Paste'!F2190</f>
        <v>0</v>
      </c>
      <c r="I2189" t="str">
        <f>IF('IGM Paste'!H2190=0,"-",'IGM Paste'!H2190)</f>
        <v>-</v>
      </c>
      <c r="J2189" t="str">
        <f>IF('IGM Paste'!I2190=0,"-",'IGM Paste'!I2190)</f>
        <v>-</v>
      </c>
      <c r="K2189" t="str">
        <f>IF('IGM Paste'!J2190=0,"-",'IGM Paste'!J2190)</f>
        <v>-</v>
      </c>
      <c r="L2189">
        <f>'IGM Paste'!K2190</f>
        <v>0</v>
      </c>
      <c r="M2189" s="20" t="str">
        <f>IF('IGM Paste'!R2190=0,"Flat",'IGM Paste'!R2190)</f>
        <v>Flat</v>
      </c>
      <c r="N2189" s="177">
        <f>'IGM Paste'!AH2190</f>
        <v>0</v>
      </c>
      <c r="O2189" s="403">
        <f>'IGM Paste'!O2190</f>
        <v>0</v>
      </c>
      <c r="P2189">
        <f>'IGM Paste'!BC2190</f>
        <v>0</v>
      </c>
    </row>
    <row r="2190" spans="1:16" x14ac:dyDescent="0.3">
      <c r="A2190" s="334">
        <f>'IGM Paste'!A2191</f>
        <v>0</v>
      </c>
      <c r="B2190">
        <f>'IGM Paste'!Y2191</f>
        <v>0</v>
      </c>
      <c r="C2190">
        <f>'IGM Paste'!C2191</f>
        <v>0</v>
      </c>
      <c r="D2190" s="4">
        <f>'IGM Paste'!D2191</f>
        <v>0</v>
      </c>
      <c r="E2190">
        <f>'IGM Paste'!E2191</f>
        <v>0</v>
      </c>
      <c r="F2190">
        <f>'IGM Paste'!AL2191</f>
        <v>0</v>
      </c>
      <c r="G2190" s="763">
        <f>'IGM Paste'!AB2191</f>
        <v>0</v>
      </c>
      <c r="H2190" s="5">
        <f>'IGM Paste'!F2191</f>
        <v>0</v>
      </c>
      <c r="I2190" t="str">
        <f>IF('IGM Paste'!H2191=0,"-",'IGM Paste'!H2191)</f>
        <v>-</v>
      </c>
      <c r="J2190" t="str">
        <f>IF('IGM Paste'!I2191=0,"-",'IGM Paste'!I2191)</f>
        <v>-</v>
      </c>
      <c r="K2190" t="str">
        <f>IF('IGM Paste'!J2191=0,"-",'IGM Paste'!J2191)</f>
        <v>-</v>
      </c>
      <c r="L2190">
        <f>'IGM Paste'!K2191</f>
        <v>0</v>
      </c>
      <c r="M2190" s="20" t="str">
        <f>IF('IGM Paste'!R2191=0,"Flat",'IGM Paste'!R2191)</f>
        <v>Flat</v>
      </c>
      <c r="N2190" s="177">
        <f>'IGM Paste'!AH2191</f>
        <v>0</v>
      </c>
      <c r="O2190" s="403">
        <f>'IGM Paste'!O2191</f>
        <v>0</v>
      </c>
      <c r="P2190">
        <f>'IGM Paste'!BC2191</f>
        <v>0</v>
      </c>
    </row>
    <row r="2191" spans="1:16" x14ac:dyDescent="0.3">
      <c r="A2191" s="334">
        <f>'IGM Paste'!A2192</f>
        <v>0</v>
      </c>
      <c r="B2191">
        <f>'IGM Paste'!Y2192</f>
        <v>0</v>
      </c>
      <c r="C2191">
        <f>'IGM Paste'!C2192</f>
        <v>0</v>
      </c>
      <c r="D2191" s="4">
        <f>'IGM Paste'!D2192</f>
        <v>0</v>
      </c>
      <c r="E2191">
        <f>'IGM Paste'!E2192</f>
        <v>0</v>
      </c>
      <c r="F2191">
        <f>'IGM Paste'!AL2192</f>
        <v>0</v>
      </c>
      <c r="G2191" s="763">
        <f>'IGM Paste'!AB2192</f>
        <v>0</v>
      </c>
      <c r="H2191" s="5">
        <f>'IGM Paste'!F2192</f>
        <v>0</v>
      </c>
      <c r="I2191" t="str">
        <f>IF('IGM Paste'!H2192=0,"-",'IGM Paste'!H2192)</f>
        <v>-</v>
      </c>
      <c r="J2191" t="str">
        <f>IF('IGM Paste'!I2192=0,"-",'IGM Paste'!I2192)</f>
        <v>-</v>
      </c>
      <c r="K2191" t="str">
        <f>IF('IGM Paste'!J2192=0,"-",'IGM Paste'!J2192)</f>
        <v>-</v>
      </c>
      <c r="L2191">
        <f>'IGM Paste'!K2192</f>
        <v>0</v>
      </c>
      <c r="M2191" s="20" t="str">
        <f>IF('IGM Paste'!R2192=0,"Flat",'IGM Paste'!R2192)</f>
        <v>Flat</v>
      </c>
      <c r="N2191" s="177">
        <f>'IGM Paste'!AH2192</f>
        <v>0</v>
      </c>
      <c r="O2191" s="403">
        <f>'IGM Paste'!O2192</f>
        <v>0</v>
      </c>
      <c r="P2191">
        <f>'IGM Paste'!BC2192</f>
        <v>0</v>
      </c>
    </row>
    <row r="2192" spans="1:16" x14ac:dyDescent="0.3">
      <c r="A2192" s="334">
        <f>'IGM Paste'!A2193</f>
        <v>0</v>
      </c>
      <c r="B2192">
        <f>'IGM Paste'!Y2193</f>
        <v>0</v>
      </c>
      <c r="C2192">
        <f>'IGM Paste'!C2193</f>
        <v>0</v>
      </c>
      <c r="D2192" s="4">
        <f>'IGM Paste'!D2193</f>
        <v>0</v>
      </c>
      <c r="E2192">
        <f>'IGM Paste'!E2193</f>
        <v>0</v>
      </c>
      <c r="F2192">
        <f>'IGM Paste'!AL2193</f>
        <v>0</v>
      </c>
      <c r="G2192" s="763">
        <f>'IGM Paste'!AB2193</f>
        <v>0</v>
      </c>
      <c r="H2192" s="5">
        <f>'IGM Paste'!F2193</f>
        <v>0</v>
      </c>
      <c r="I2192" t="str">
        <f>IF('IGM Paste'!H2193=0,"-",'IGM Paste'!H2193)</f>
        <v>-</v>
      </c>
      <c r="J2192" t="str">
        <f>IF('IGM Paste'!I2193=0,"-",'IGM Paste'!I2193)</f>
        <v>-</v>
      </c>
      <c r="K2192" t="str">
        <f>IF('IGM Paste'!J2193=0,"-",'IGM Paste'!J2193)</f>
        <v>-</v>
      </c>
      <c r="L2192">
        <f>'IGM Paste'!K2193</f>
        <v>0</v>
      </c>
      <c r="M2192" s="20" t="str">
        <f>IF('IGM Paste'!R2193=0,"Flat",'IGM Paste'!R2193)</f>
        <v>Flat</v>
      </c>
      <c r="N2192" s="177">
        <f>'IGM Paste'!AH2193</f>
        <v>0</v>
      </c>
      <c r="O2192" s="403">
        <f>'IGM Paste'!O2193</f>
        <v>0</v>
      </c>
      <c r="P2192">
        <f>'IGM Paste'!BC2193</f>
        <v>0</v>
      </c>
    </row>
    <row r="2193" spans="1:16" x14ac:dyDescent="0.3">
      <c r="A2193" s="334">
        <f>'IGM Paste'!A2194</f>
        <v>0</v>
      </c>
      <c r="B2193">
        <f>'IGM Paste'!Y2194</f>
        <v>0</v>
      </c>
      <c r="C2193">
        <f>'IGM Paste'!C2194</f>
        <v>0</v>
      </c>
      <c r="D2193" s="4">
        <f>'IGM Paste'!D2194</f>
        <v>0</v>
      </c>
      <c r="E2193">
        <f>'IGM Paste'!E2194</f>
        <v>0</v>
      </c>
      <c r="F2193">
        <f>'IGM Paste'!AL2194</f>
        <v>0</v>
      </c>
      <c r="G2193" s="763">
        <f>'IGM Paste'!AB2194</f>
        <v>0</v>
      </c>
      <c r="H2193" s="5">
        <f>'IGM Paste'!F2194</f>
        <v>0</v>
      </c>
      <c r="I2193" t="str">
        <f>IF('IGM Paste'!H2194=0,"-",'IGM Paste'!H2194)</f>
        <v>-</v>
      </c>
      <c r="J2193" t="str">
        <f>IF('IGM Paste'!I2194=0,"-",'IGM Paste'!I2194)</f>
        <v>-</v>
      </c>
      <c r="K2193" t="str">
        <f>IF('IGM Paste'!J2194=0,"-",'IGM Paste'!J2194)</f>
        <v>-</v>
      </c>
      <c r="L2193">
        <f>'IGM Paste'!K2194</f>
        <v>0</v>
      </c>
      <c r="M2193" s="20" t="str">
        <f>IF('IGM Paste'!R2194=0,"Flat",'IGM Paste'!R2194)</f>
        <v>Flat</v>
      </c>
      <c r="N2193" s="177">
        <f>'IGM Paste'!AH2194</f>
        <v>0</v>
      </c>
      <c r="O2193" s="403">
        <f>'IGM Paste'!O2194</f>
        <v>0</v>
      </c>
      <c r="P2193">
        <f>'IGM Paste'!BC2194</f>
        <v>0</v>
      </c>
    </row>
    <row r="2194" spans="1:16" x14ac:dyDescent="0.3">
      <c r="A2194" s="334">
        <f>'IGM Paste'!A2195</f>
        <v>0</v>
      </c>
      <c r="B2194">
        <f>'IGM Paste'!Y2195</f>
        <v>0</v>
      </c>
      <c r="C2194">
        <f>'IGM Paste'!C2195</f>
        <v>0</v>
      </c>
      <c r="D2194" s="4">
        <f>'IGM Paste'!D2195</f>
        <v>0</v>
      </c>
      <c r="E2194">
        <f>'IGM Paste'!E2195</f>
        <v>0</v>
      </c>
      <c r="F2194">
        <f>'IGM Paste'!AL2195</f>
        <v>0</v>
      </c>
      <c r="G2194" s="763">
        <f>'IGM Paste'!AB2195</f>
        <v>0</v>
      </c>
      <c r="H2194" s="5">
        <f>'IGM Paste'!F2195</f>
        <v>0</v>
      </c>
      <c r="I2194" t="str">
        <f>IF('IGM Paste'!H2195=0,"-",'IGM Paste'!H2195)</f>
        <v>-</v>
      </c>
      <c r="J2194" t="str">
        <f>IF('IGM Paste'!I2195=0,"-",'IGM Paste'!I2195)</f>
        <v>-</v>
      </c>
      <c r="K2194" t="str">
        <f>IF('IGM Paste'!J2195=0,"-",'IGM Paste'!J2195)</f>
        <v>-</v>
      </c>
      <c r="L2194">
        <f>'IGM Paste'!K2195</f>
        <v>0</v>
      </c>
      <c r="M2194" s="20" t="str">
        <f>IF('IGM Paste'!R2195=0,"Flat",'IGM Paste'!R2195)</f>
        <v>Flat</v>
      </c>
      <c r="N2194" s="177">
        <f>'IGM Paste'!AH2195</f>
        <v>0</v>
      </c>
      <c r="O2194" s="403">
        <f>'IGM Paste'!O2195</f>
        <v>0</v>
      </c>
      <c r="P2194">
        <f>'IGM Paste'!BC2195</f>
        <v>0</v>
      </c>
    </row>
    <row r="2195" spans="1:16" x14ac:dyDescent="0.3">
      <c r="A2195" s="334">
        <f>'IGM Paste'!A2196</f>
        <v>0</v>
      </c>
      <c r="B2195">
        <f>'IGM Paste'!Y2196</f>
        <v>0</v>
      </c>
      <c r="C2195">
        <f>'IGM Paste'!C2196</f>
        <v>0</v>
      </c>
      <c r="D2195" s="4">
        <f>'IGM Paste'!D2196</f>
        <v>0</v>
      </c>
      <c r="E2195">
        <f>'IGM Paste'!E2196</f>
        <v>0</v>
      </c>
      <c r="F2195">
        <f>'IGM Paste'!AL2196</f>
        <v>0</v>
      </c>
      <c r="G2195" s="763">
        <f>'IGM Paste'!AB2196</f>
        <v>0</v>
      </c>
      <c r="H2195" s="5">
        <f>'IGM Paste'!F2196</f>
        <v>0</v>
      </c>
      <c r="I2195" t="str">
        <f>IF('IGM Paste'!H2196=0,"-",'IGM Paste'!H2196)</f>
        <v>-</v>
      </c>
      <c r="J2195" t="str">
        <f>IF('IGM Paste'!I2196=0,"-",'IGM Paste'!I2196)</f>
        <v>-</v>
      </c>
      <c r="K2195" t="str">
        <f>IF('IGM Paste'!J2196=0,"-",'IGM Paste'!J2196)</f>
        <v>-</v>
      </c>
      <c r="L2195">
        <f>'IGM Paste'!K2196</f>
        <v>0</v>
      </c>
      <c r="M2195" s="20" t="str">
        <f>IF('IGM Paste'!R2196=0,"Flat",'IGM Paste'!R2196)</f>
        <v>Flat</v>
      </c>
      <c r="N2195" s="177">
        <f>'IGM Paste'!AH2196</f>
        <v>0</v>
      </c>
      <c r="O2195" s="403">
        <f>'IGM Paste'!O2196</f>
        <v>0</v>
      </c>
      <c r="P2195">
        <f>'IGM Paste'!BC2196</f>
        <v>0</v>
      </c>
    </row>
    <row r="2196" spans="1:16" x14ac:dyDescent="0.3">
      <c r="A2196" s="334">
        <f>'IGM Paste'!A2197</f>
        <v>0</v>
      </c>
      <c r="B2196">
        <f>'IGM Paste'!Y2197</f>
        <v>0</v>
      </c>
      <c r="C2196">
        <f>'IGM Paste'!C2197</f>
        <v>0</v>
      </c>
      <c r="D2196" s="4">
        <f>'IGM Paste'!D2197</f>
        <v>0</v>
      </c>
      <c r="E2196">
        <f>'IGM Paste'!E2197</f>
        <v>0</v>
      </c>
      <c r="F2196">
        <f>'IGM Paste'!AL2197</f>
        <v>0</v>
      </c>
      <c r="G2196" s="763">
        <f>'IGM Paste'!AB2197</f>
        <v>0</v>
      </c>
      <c r="H2196" s="5">
        <f>'IGM Paste'!F2197</f>
        <v>0</v>
      </c>
      <c r="I2196" t="str">
        <f>IF('IGM Paste'!H2197=0,"-",'IGM Paste'!H2197)</f>
        <v>-</v>
      </c>
      <c r="J2196" t="str">
        <f>IF('IGM Paste'!I2197=0,"-",'IGM Paste'!I2197)</f>
        <v>-</v>
      </c>
      <c r="K2196" t="str">
        <f>IF('IGM Paste'!J2197=0,"-",'IGM Paste'!J2197)</f>
        <v>-</v>
      </c>
      <c r="L2196">
        <f>'IGM Paste'!K2197</f>
        <v>0</v>
      </c>
      <c r="M2196" s="20" t="str">
        <f>IF('IGM Paste'!R2197=0,"Flat",'IGM Paste'!R2197)</f>
        <v>Flat</v>
      </c>
      <c r="N2196" s="177">
        <f>'IGM Paste'!AH2197</f>
        <v>0</v>
      </c>
      <c r="O2196" s="403">
        <f>'IGM Paste'!O2197</f>
        <v>0</v>
      </c>
      <c r="P2196">
        <f>'IGM Paste'!BC2197</f>
        <v>0</v>
      </c>
    </row>
    <row r="2197" spans="1:16" x14ac:dyDescent="0.3">
      <c r="A2197" s="334">
        <f>'IGM Paste'!A2198</f>
        <v>0</v>
      </c>
      <c r="B2197">
        <f>'IGM Paste'!Y2198</f>
        <v>0</v>
      </c>
      <c r="C2197">
        <f>'IGM Paste'!C2198</f>
        <v>0</v>
      </c>
      <c r="D2197" s="4">
        <f>'IGM Paste'!D2198</f>
        <v>0</v>
      </c>
      <c r="E2197">
        <f>'IGM Paste'!E2198</f>
        <v>0</v>
      </c>
      <c r="F2197">
        <f>'IGM Paste'!AL2198</f>
        <v>0</v>
      </c>
      <c r="G2197" s="763">
        <f>'IGM Paste'!AB2198</f>
        <v>0</v>
      </c>
      <c r="H2197" s="5">
        <f>'IGM Paste'!F2198</f>
        <v>0</v>
      </c>
      <c r="I2197" t="str">
        <f>IF('IGM Paste'!H2198=0,"-",'IGM Paste'!H2198)</f>
        <v>-</v>
      </c>
      <c r="J2197" t="str">
        <f>IF('IGM Paste'!I2198=0,"-",'IGM Paste'!I2198)</f>
        <v>-</v>
      </c>
      <c r="K2197" t="str">
        <f>IF('IGM Paste'!J2198=0,"-",'IGM Paste'!J2198)</f>
        <v>-</v>
      </c>
      <c r="L2197">
        <f>'IGM Paste'!K2198</f>
        <v>0</v>
      </c>
      <c r="M2197" s="20" t="str">
        <f>IF('IGM Paste'!R2198=0,"Flat",'IGM Paste'!R2198)</f>
        <v>Flat</v>
      </c>
      <c r="N2197" s="177">
        <f>'IGM Paste'!AH2198</f>
        <v>0</v>
      </c>
      <c r="O2197" s="403">
        <f>'IGM Paste'!O2198</f>
        <v>0</v>
      </c>
      <c r="P2197">
        <f>'IGM Paste'!BC2198</f>
        <v>0</v>
      </c>
    </row>
    <row r="2198" spans="1:16" x14ac:dyDescent="0.3">
      <c r="A2198" s="334">
        <f>'IGM Paste'!A2199</f>
        <v>0</v>
      </c>
      <c r="B2198">
        <f>'IGM Paste'!Y2199</f>
        <v>0</v>
      </c>
      <c r="C2198">
        <f>'IGM Paste'!C2199</f>
        <v>0</v>
      </c>
      <c r="D2198" s="4">
        <f>'IGM Paste'!D2199</f>
        <v>0</v>
      </c>
      <c r="E2198">
        <f>'IGM Paste'!E2199</f>
        <v>0</v>
      </c>
      <c r="F2198">
        <f>'IGM Paste'!AL2199</f>
        <v>0</v>
      </c>
      <c r="G2198" s="763">
        <f>'IGM Paste'!AB2199</f>
        <v>0</v>
      </c>
      <c r="H2198" s="5">
        <f>'IGM Paste'!F2199</f>
        <v>0</v>
      </c>
      <c r="I2198" t="str">
        <f>IF('IGM Paste'!H2199=0,"-",'IGM Paste'!H2199)</f>
        <v>-</v>
      </c>
      <c r="J2198" t="str">
        <f>IF('IGM Paste'!I2199=0,"-",'IGM Paste'!I2199)</f>
        <v>-</v>
      </c>
      <c r="K2198" t="str">
        <f>IF('IGM Paste'!J2199=0,"-",'IGM Paste'!J2199)</f>
        <v>-</v>
      </c>
      <c r="L2198">
        <f>'IGM Paste'!K2199</f>
        <v>0</v>
      </c>
      <c r="M2198" s="20" t="str">
        <f>IF('IGM Paste'!R2199=0,"Flat",'IGM Paste'!R2199)</f>
        <v>Flat</v>
      </c>
      <c r="N2198" s="177">
        <f>'IGM Paste'!AH2199</f>
        <v>0</v>
      </c>
      <c r="O2198" s="403">
        <f>'IGM Paste'!O2199</f>
        <v>0</v>
      </c>
      <c r="P2198">
        <f>'IGM Paste'!BC2199</f>
        <v>0</v>
      </c>
    </row>
    <row r="2199" spans="1:16" x14ac:dyDescent="0.3">
      <c r="A2199" s="334">
        <f>'IGM Paste'!A2200</f>
        <v>0</v>
      </c>
      <c r="B2199">
        <f>'IGM Paste'!Y2200</f>
        <v>0</v>
      </c>
      <c r="C2199">
        <f>'IGM Paste'!C2200</f>
        <v>0</v>
      </c>
      <c r="D2199" s="4">
        <f>'IGM Paste'!D2200</f>
        <v>0</v>
      </c>
      <c r="E2199">
        <f>'IGM Paste'!E2200</f>
        <v>0</v>
      </c>
      <c r="F2199">
        <f>'IGM Paste'!AL2200</f>
        <v>0</v>
      </c>
      <c r="G2199" s="763">
        <f>'IGM Paste'!AB2200</f>
        <v>0</v>
      </c>
      <c r="H2199" s="5">
        <f>'IGM Paste'!F2200</f>
        <v>0</v>
      </c>
      <c r="I2199" t="str">
        <f>IF('IGM Paste'!H2200=0,"-",'IGM Paste'!H2200)</f>
        <v>-</v>
      </c>
      <c r="J2199" t="str">
        <f>IF('IGM Paste'!I2200=0,"-",'IGM Paste'!I2200)</f>
        <v>-</v>
      </c>
      <c r="K2199" t="str">
        <f>IF('IGM Paste'!J2200=0,"-",'IGM Paste'!J2200)</f>
        <v>-</v>
      </c>
      <c r="L2199">
        <f>'IGM Paste'!K2200</f>
        <v>0</v>
      </c>
      <c r="M2199" s="20" t="str">
        <f>IF('IGM Paste'!R2200=0,"Flat",'IGM Paste'!R2200)</f>
        <v>Flat</v>
      </c>
      <c r="N2199" s="177">
        <f>'IGM Paste'!AH2200</f>
        <v>0</v>
      </c>
      <c r="O2199" s="403">
        <f>'IGM Paste'!O2200</f>
        <v>0</v>
      </c>
      <c r="P2199">
        <f>'IGM Paste'!BC2200</f>
        <v>0</v>
      </c>
    </row>
    <row r="2200" spans="1:16" x14ac:dyDescent="0.3">
      <c r="A2200" s="334">
        <f>'IGM Paste'!A2201</f>
        <v>0</v>
      </c>
      <c r="B2200">
        <f>'IGM Paste'!Y2201</f>
        <v>0</v>
      </c>
      <c r="C2200">
        <f>'IGM Paste'!C2201</f>
        <v>0</v>
      </c>
      <c r="D2200" s="4">
        <f>'IGM Paste'!D2201</f>
        <v>0</v>
      </c>
      <c r="E2200">
        <f>'IGM Paste'!E2201</f>
        <v>0</v>
      </c>
      <c r="F2200">
        <f>'IGM Paste'!AL2201</f>
        <v>0</v>
      </c>
      <c r="G2200" s="763">
        <f>'IGM Paste'!AB2201</f>
        <v>0</v>
      </c>
      <c r="H2200" s="5">
        <f>'IGM Paste'!F2201</f>
        <v>0</v>
      </c>
      <c r="I2200" t="str">
        <f>IF('IGM Paste'!H2201=0,"-",'IGM Paste'!H2201)</f>
        <v>-</v>
      </c>
      <c r="J2200" t="str">
        <f>IF('IGM Paste'!I2201=0,"-",'IGM Paste'!I2201)</f>
        <v>-</v>
      </c>
      <c r="K2200" t="str">
        <f>IF('IGM Paste'!J2201=0,"-",'IGM Paste'!J2201)</f>
        <v>-</v>
      </c>
      <c r="L2200">
        <f>'IGM Paste'!K2201</f>
        <v>0</v>
      </c>
      <c r="M2200" s="20" t="str">
        <f>IF('IGM Paste'!R2201=0,"Flat",'IGM Paste'!R2201)</f>
        <v>Flat</v>
      </c>
      <c r="N2200" s="177">
        <f>'IGM Paste'!AH2201</f>
        <v>0</v>
      </c>
      <c r="O2200" s="403">
        <f>'IGM Paste'!O2201</f>
        <v>0</v>
      </c>
      <c r="P2200">
        <f>'IGM Paste'!BC2201</f>
        <v>0</v>
      </c>
    </row>
    <row r="2201" spans="1:16" x14ac:dyDescent="0.3">
      <c r="A2201" s="334">
        <f>'IGM Paste'!A2202</f>
        <v>0</v>
      </c>
      <c r="B2201">
        <f>'IGM Paste'!Y2202</f>
        <v>0</v>
      </c>
      <c r="C2201">
        <f>'IGM Paste'!C2202</f>
        <v>0</v>
      </c>
      <c r="D2201" s="4">
        <f>'IGM Paste'!D2202</f>
        <v>0</v>
      </c>
      <c r="E2201">
        <f>'IGM Paste'!E2202</f>
        <v>0</v>
      </c>
      <c r="F2201">
        <f>'IGM Paste'!AL2202</f>
        <v>0</v>
      </c>
      <c r="G2201" s="763">
        <f>'IGM Paste'!AB2202</f>
        <v>0</v>
      </c>
      <c r="H2201" s="5">
        <f>'IGM Paste'!F2202</f>
        <v>0</v>
      </c>
      <c r="I2201" t="str">
        <f>IF('IGM Paste'!H2202=0,"-",'IGM Paste'!H2202)</f>
        <v>-</v>
      </c>
      <c r="J2201" t="str">
        <f>IF('IGM Paste'!I2202=0,"-",'IGM Paste'!I2202)</f>
        <v>-</v>
      </c>
      <c r="K2201" t="str">
        <f>IF('IGM Paste'!J2202=0,"-",'IGM Paste'!J2202)</f>
        <v>-</v>
      </c>
      <c r="L2201">
        <f>'IGM Paste'!K2202</f>
        <v>0</v>
      </c>
      <c r="M2201" s="20" t="str">
        <f>IF('IGM Paste'!R2202=0,"Flat",'IGM Paste'!R2202)</f>
        <v>Flat</v>
      </c>
      <c r="N2201" s="177">
        <f>'IGM Paste'!AH2202</f>
        <v>0</v>
      </c>
      <c r="O2201" s="403">
        <f>'IGM Paste'!O2202</f>
        <v>0</v>
      </c>
      <c r="P2201">
        <f>'IGM Paste'!BC2202</f>
        <v>0</v>
      </c>
    </row>
    <row r="2202" spans="1:16" x14ac:dyDescent="0.3">
      <c r="A2202" s="334">
        <f>'IGM Paste'!A2203</f>
        <v>0</v>
      </c>
      <c r="B2202">
        <f>'IGM Paste'!Y2203</f>
        <v>0</v>
      </c>
      <c r="C2202">
        <f>'IGM Paste'!C2203</f>
        <v>0</v>
      </c>
      <c r="D2202" s="4">
        <f>'IGM Paste'!D2203</f>
        <v>0</v>
      </c>
      <c r="E2202">
        <f>'IGM Paste'!E2203</f>
        <v>0</v>
      </c>
      <c r="F2202">
        <f>'IGM Paste'!AL2203</f>
        <v>0</v>
      </c>
      <c r="G2202" s="763">
        <f>'IGM Paste'!AB2203</f>
        <v>0</v>
      </c>
      <c r="H2202" s="5">
        <f>'IGM Paste'!F2203</f>
        <v>0</v>
      </c>
      <c r="I2202" t="str">
        <f>IF('IGM Paste'!H2203=0,"-",'IGM Paste'!H2203)</f>
        <v>-</v>
      </c>
      <c r="J2202" t="str">
        <f>IF('IGM Paste'!I2203=0,"-",'IGM Paste'!I2203)</f>
        <v>-</v>
      </c>
      <c r="K2202" t="str">
        <f>IF('IGM Paste'!J2203=0,"-",'IGM Paste'!J2203)</f>
        <v>-</v>
      </c>
      <c r="L2202">
        <f>'IGM Paste'!K2203</f>
        <v>0</v>
      </c>
      <c r="M2202" s="20" t="str">
        <f>IF('IGM Paste'!R2203=0,"Flat",'IGM Paste'!R2203)</f>
        <v>Flat</v>
      </c>
      <c r="N2202" s="177">
        <f>'IGM Paste'!AH2203</f>
        <v>0</v>
      </c>
      <c r="O2202" s="403">
        <f>'IGM Paste'!O2203</f>
        <v>0</v>
      </c>
      <c r="P2202">
        <f>'IGM Paste'!BC2203</f>
        <v>0</v>
      </c>
    </row>
    <row r="2203" spans="1:16" x14ac:dyDescent="0.3">
      <c r="A2203" s="334">
        <f>'IGM Paste'!A2204</f>
        <v>0</v>
      </c>
      <c r="B2203">
        <f>'IGM Paste'!Y2204</f>
        <v>0</v>
      </c>
      <c r="C2203">
        <f>'IGM Paste'!C2204</f>
        <v>0</v>
      </c>
      <c r="D2203" s="4">
        <f>'IGM Paste'!D2204</f>
        <v>0</v>
      </c>
      <c r="E2203">
        <f>'IGM Paste'!E2204</f>
        <v>0</v>
      </c>
      <c r="F2203">
        <f>'IGM Paste'!AL2204</f>
        <v>0</v>
      </c>
      <c r="G2203" s="763">
        <f>'IGM Paste'!AB2204</f>
        <v>0</v>
      </c>
      <c r="H2203" s="5">
        <f>'IGM Paste'!F2204</f>
        <v>0</v>
      </c>
      <c r="I2203" t="str">
        <f>IF('IGM Paste'!H2204=0,"-",'IGM Paste'!H2204)</f>
        <v>-</v>
      </c>
      <c r="J2203" t="str">
        <f>IF('IGM Paste'!I2204=0,"-",'IGM Paste'!I2204)</f>
        <v>-</v>
      </c>
      <c r="K2203" t="str">
        <f>IF('IGM Paste'!J2204=0,"-",'IGM Paste'!J2204)</f>
        <v>-</v>
      </c>
      <c r="L2203">
        <f>'IGM Paste'!K2204</f>
        <v>0</v>
      </c>
      <c r="M2203" s="20" t="str">
        <f>IF('IGM Paste'!R2204=0,"Flat",'IGM Paste'!R2204)</f>
        <v>Flat</v>
      </c>
      <c r="N2203" s="177">
        <f>'IGM Paste'!AH2204</f>
        <v>0</v>
      </c>
      <c r="O2203" s="403">
        <f>'IGM Paste'!O2204</f>
        <v>0</v>
      </c>
      <c r="P2203">
        <f>'IGM Paste'!BC2204</f>
        <v>0</v>
      </c>
    </row>
    <row r="2204" spans="1:16" x14ac:dyDescent="0.3">
      <c r="A2204" s="334">
        <f>'IGM Paste'!A2205</f>
        <v>0</v>
      </c>
      <c r="B2204">
        <f>'IGM Paste'!Y2205</f>
        <v>0</v>
      </c>
      <c r="C2204">
        <f>'IGM Paste'!C2205</f>
        <v>0</v>
      </c>
      <c r="D2204" s="4">
        <f>'IGM Paste'!D2205</f>
        <v>0</v>
      </c>
      <c r="E2204">
        <f>'IGM Paste'!E2205</f>
        <v>0</v>
      </c>
      <c r="F2204">
        <f>'IGM Paste'!AL2205</f>
        <v>0</v>
      </c>
      <c r="G2204" s="763">
        <f>'IGM Paste'!AB2205</f>
        <v>0</v>
      </c>
      <c r="H2204" s="5">
        <f>'IGM Paste'!F2205</f>
        <v>0</v>
      </c>
      <c r="I2204" t="str">
        <f>IF('IGM Paste'!H2205=0,"-",'IGM Paste'!H2205)</f>
        <v>-</v>
      </c>
      <c r="J2204" t="str">
        <f>IF('IGM Paste'!I2205=0,"-",'IGM Paste'!I2205)</f>
        <v>-</v>
      </c>
      <c r="K2204" t="str">
        <f>IF('IGM Paste'!J2205=0,"-",'IGM Paste'!J2205)</f>
        <v>-</v>
      </c>
      <c r="L2204">
        <f>'IGM Paste'!K2205</f>
        <v>0</v>
      </c>
      <c r="M2204" s="20" t="str">
        <f>IF('IGM Paste'!R2205=0,"Flat",'IGM Paste'!R2205)</f>
        <v>Flat</v>
      </c>
      <c r="N2204" s="177">
        <f>'IGM Paste'!AH2205</f>
        <v>0</v>
      </c>
      <c r="O2204" s="403">
        <f>'IGM Paste'!O2205</f>
        <v>0</v>
      </c>
      <c r="P2204">
        <f>'IGM Paste'!BC2205</f>
        <v>0</v>
      </c>
    </row>
    <row r="2205" spans="1:16" x14ac:dyDescent="0.3">
      <c r="A2205" s="334">
        <f>'IGM Paste'!A2206</f>
        <v>0</v>
      </c>
      <c r="B2205">
        <f>'IGM Paste'!Y2206</f>
        <v>0</v>
      </c>
      <c r="C2205">
        <f>'IGM Paste'!C2206</f>
        <v>0</v>
      </c>
      <c r="D2205" s="4">
        <f>'IGM Paste'!D2206</f>
        <v>0</v>
      </c>
      <c r="E2205">
        <f>'IGM Paste'!E2206</f>
        <v>0</v>
      </c>
      <c r="F2205">
        <f>'IGM Paste'!AL2206</f>
        <v>0</v>
      </c>
      <c r="G2205" s="763">
        <f>'IGM Paste'!AB2206</f>
        <v>0</v>
      </c>
      <c r="H2205" s="5">
        <f>'IGM Paste'!F2206</f>
        <v>0</v>
      </c>
      <c r="I2205" t="str">
        <f>IF('IGM Paste'!H2206=0,"-",'IGM Paste'!H2206)</f>
        <v>-</v>
      </c>
      <c r="J2205" t="str">
        <f>IF('IGM Paste'!I2206=0,"-",'IGM Paste'!I2206)</f>
        <v>-</v>
      </c>
      <c r="K2205" t="str">
        <f>IF('IGM Paste'!J2206=0,"-",'IGM Paste'!J2206)</f>
        <v>-</v>
      </c>
      <c r="L2205">
        <f>'IGM Paste'!K2206</f>
        <v>0</v>
      </c>
      <c r="M2205" s="20" t="str">
        <f>IF('IGM Paste'!R2206=0,"Flat",'IGM Paste'!R2206)</f>
        <v>Flat</v>
      </c>
      <c r="N2205" s="177">
        <f>'IGM Paste'!AH2206</f>
        <v>0</v>
      </c>
      <c r="O2205" s="403">
        <f>'IGM Paste'!O2206</f>
        <v>0</v>
      </c>
      <c r="P2205">
        <f>'IGM Paste'!BC2206</f>
        <v>0</v>
      </c>
    </row>
    <row r="2206" spans="1:16" x14ac:dyDescent="0.3">
      <c r="A2206" s="334">
        <f>'IGM Paste'!A2207</f>
        <v>0</v>
      </c>
      <c r="B2206">
        <f>'IGM Paste'!Y2207</f>
        <v>0</v>
      </c>
      <c r="C2206">
        <f>'IGM Paste'!C2207</f>
        <v>0</v>
      </c>
      <c r="D2206" s="4">
        <f>'IGM Paste'!D2207</f>
        <v>0</v>
      </c>
      <c r="E2206">
        <f>'IGM Paste'!E2207</f>
        <v>0</v>
      </c>
      <c r="F2206">
        <f>'IGM Paste'!AL2207</f>
        <v>0</v>
      </c>
      <c r="G2206" s="763">
        <f>'IGM Paste'!AB2207</f>
        <v>0</v>
      </c>
      <c r="H2206" s="5">
        <f>'IGM Paste'!F2207</f>
        <v>0</v>
      </c>
      <c r="I2206" t="str">
        <f>IF('IGM Paste'!H2207=0,"-",'IGM Paste'!H2207)</f>
        <v>-</v>
      </c>
      <c r="J2206" t="str">
        <f>IF('IGM Paste'!I2207=0,"-",'IGM Paste'!I2207)</f>
        <v>-</v>
      </c>
      <c r="K2206" t="str">
        <f>IF('IGM Paste'!J2207=0,"-",'IGM Paste'!J2207)</f>
        <v>-</v>
      </c>
      <c r="L2206">
        <f>'IGM Paste'!K2207</f>
        <v>0</v>
      </c>
      <c r="M2206" s="20" t="str">
        <f>IF('IGM Paste'!R2207=0,"Flat",'IGM Paste'!R2207)</f>
        <v>Flat</v>
      </c>
      <c r="N2206" s="177">
        <f>'IGM Paste'!AH2207</f>
        <v>0</v>
      </c>
      <c r="O2206" s="403">
        <f>'IGM Paste'!O2207</f>
        <v>0</v>
      </c>
      <c r="P2206">
        <f>'IGM Paste'!BC2207</f>
        <v>0</v>
      </c>
    </row>
    <row r="2207" spans="1:16" x14ac:dyDescent="0.3">
      <c r="A2207" s="334">
        <f>'IGM Paste'!A2208</f>
        <v>0</v>
      </c>
      <c r="B2207">
        <f>'IGM Paste'!Y2208</f>
        <v>0</v>
      </c>
      <c r="C2207">
        <f>'IGM Paste'!C2208</f>
        <v>0</v>
      </c>
      <c r="D2207" s="4">
        <f>'IGM Paste'!D2208</f>
        <v>0</v>
      </c>
      <c r="E2207">
        <f>'IGM Paste'!E2208</f>
        <v>0</v>
      </c>
      <c r="F2207">
        <f>'IGM Paste'!AL2208</f>
        <v>0</v>
      </c>
      <c r="G2207" s="763">
        <f>'IGM Paste'!AB2208</f>
        <v>0</v>
      </c>
      <c r="H2207" s="5">
        <f>'IGM Paste'!F2208</f>
        <v>0</v>
      </c>
      <c r="I2207" t="str">
        <f>IF('IGM Paste'!H2208=0,"-",'IGM Paste'!H2208)</f>
        <v>-</v>
      </c>
      <c r="J2207" t="str">
        <f>IF('IGM Paste'!I2208=0,"-",'IGM Paste'!I2208)</f>
        <v>-</v>
      </c>
      <c r="K2207" t="str">
        <f>IF('IGM Paste'!J2208=0,"-",'IGM Paste'!J2208)</f>
        <v>-</v>
      </c>
      <c r="L2207">
        <f>'IGM Paste'!K2208</f>
        <v>0</v>
      </c>
      <c r="M2207" s="20" t="str">
        <f>IF('IGM Paste'!R2208=0,"Flat",'IGM Paste'!R2208)</f>
        <v>Flat</v>
      </c>
      <c r="N2207" s="177">
        <f>'IGM Paste'!AH2208</f>
        <v>0</v>
      </c>
      <c r="O2207" s="403">
        <f>'IGM Paste'!O2208</f>
        <v>0</v>
      </c>
      <c r="P2207">
        <f>'IGM Paste'!BC2208</f>
        <v>0</v>
      </c>
    </row>
    <row r="2208" spans="1:16" x14ac:dyDescent="0.3">
      <c r="A2208" s="334">
        <f>'IGM Paste'!A2209</f>
        <v>0</v>
      </c>
      <c r="B2208">
        <f>'IGM Paste'!Y2209</f>
        <v>0</v>
      </c>
      <c r="C2208">
        <f>'IGM Paste'!C2209</f>
        <v>0</v>
      </c>
      <c r="D2208" s="4">
        <f>'IGM Paste'!D2209</f>
        <v>0</v>
      </c>
      <c r="E2208">
        <f>'IGM Paste'!E2209</f>
        <v>0</v>
      </c>
      <c r="F2208">
        <f>'IGM Paste'!AL2209</f>
        <v>0</v>
      </c>
      <c r="G2208" s="763">
        <f>'IGM Paste'!AB2209</f>
        <v>0</v>
      </c>
      <c r="H2208" s="5">
        <f>'IGM Paste'!F2209</f>
        <v>0</v>
      </c>
      <c r="I2208" t="str">
        <f>IF('IGM Paste'!H2209=0,"-",'IGM Paste'!H2209)</f>
        <v>-</v>
      </c>
      <c r="J2208" t="str">
        <f>IF('IGM Paste'!I2209=0,"-",'IGM Paste'!I2209)</f>
        <v>-</v>
      </c>
      <c r="K2208" t="str">
        <f>IF('IGM Paste'!J2209=0,"-",'IGM Paste'!J2209)</f>
        <v>-</v>
      </c>
      <c r="L2208">
        <f>'IGM Paste'!K2209</f>
        <v>0</v>
      </c>
      <c r="M2208" s="20" t="str">
        <f>IF('IGM Paste'!R2209=0,"Flat",'IGM Paste'!R2209)</f>
        <v>Flat</v>
      </c>
      <c r="N2208" s="177">
        <f>'IGM Paste'!AH2209</f>
        <v>0</v>
      </c>
      <c r="O2208" s="403">
        <f>'IGM Paste'!O2209</f>
        <v>0</v>
      </c>
      <c r="P2208">
        <f>'IGM Paste'!BC2209</f>
        <v>0</v>
      </c>
    </row>
    <row r="2209" spans="1:16" x14ac:dyDescent="0.3">
      <c r="A2209" s="334">
        <f>'IGM Paste'!A2210</f>
        <v>0</v>
      </c>
      <c r="B2209">
        <f>'IGM Paste'!Y2210</f>
        <v>0</v>
      </c>
      <c r="C2209">
        <f>'IGM Paste'!C2210</f>
        <v>0</v>
      </c>
      <c r="D2209" s="4">
        <f>'IGM Paste'!D2210</f>
        <v>0</v>
      </c>
      <c r="E2209">
        <f>'IGM Paste'!E2210</f>
        <v>0</v>
      </c>
      <c r="F2209">
        <f>'IGM Paste'!AL2210</f>
        <v>0</v>
      </c>
      <c r="G2209" s="763">
        <f>'IGM Paste'!AB2210</f>
        <v>0</v>
      </c>
      <c r="H2209" s="5">
        <f>'IGM Paste'!F2210</f>
        <v>0</v>
      </c>
      <c r="I2209" t="str">
        <f>IF('IGM Paste'!H2210=0,"-",'IGM Paste'!H2210)</f>
        <v>-</v>
      </c>
      <c r="J2209" t="str">
        <f>IF('IGM Paste'!I2210=0,"-",'IGM Paste'!I2210)</f>
        <v>-</v>
      </c>
      <c r="K2209" t="str">
        <f>IF('IGM Paste'!J2210=0,"-",'IGM Paste'!J2210)</f>
        <v>-</v>
      </c>
      <c r="L2209">
        <f>'IGM Paste'!K2210</f>
        <v>0</v>
      </c>
      <c r="M2209" s="20" t="str">
        <f>IF('IGM Paste'!R2210=0,"Flat",'IGM Paste'!R2210)</f>
        <v>Flat</v>
      </c>
      <c r="N2209" s="177">
        <f>'IGM Paste'!AH2210</f>
        <v>0</v>
      </c>
      <c r="O2209" s="403">
        <f>'IGM Paste'!O2210</f>
        <v>0</v>
      </c>
      <c r="P2209">
        <f>'IGM Paste'!BC2210</f>
        <v>0</v>
      </c>
    </row>
    <row r="2210" spans="1:16" x14ac:dyDescent="0.3">
      <c r="A2210" s="334">
        <f>'IGM Paste'!A2211</f>
        <v>0</v>
      </c>
      <c r="B2210">
        <f>'IGM Paste'!Y2211</f>
        <v>0</v>
      </c>
      <c r="C2210">
        <f>'IGM Paste'!C2211</f>
        <v>0</v>
      </c>
      <c r="D2210" s="4">
        <f>'IGM Paste'!D2211</f>
        <v>0</v>
      </c>
      <c r="E2210">
        <f>'IGM Paste'!E2211</f>
        <v>0</v>
      </c>
      <c r="F2210">
        <f>'IGM Paste'!AL2211</f>
        <v>0</v>
      </c>
      <c r="G2210" s="763">
        <f>'IGM Paste'!AB2211</f>
        <v>0</v>
      </c>
      <c r="H2210" s="5">
        <f>'IGM Paste'!F2211</f>
        <v>0</v>
      </c>
      <c r="I2210" t="str">
        <f>IF('IGM Paste'!H2211=0,"-",'IGM Paste'!H2211)</f>
        <v>-</v>
      </c>
      <c r="J2210" t="str">
        <f>IF('IGM Paste'!I2211=0,"-",'IGM Paste'!I2211)</f>
        <v>-</v>
      </c>
      <c r="K2210" t="str">
        <f>IF('IGM Paste'!J2211=0,"-",'IGM Paste'!J2211)</f>
        <v>-</v>
      </c>
      <c r="L2210">
        <f>'IGM Paste'!K2211</f>
        <v>0</v>
      </c>
      <c r="M2210" s="20" t="str">
        <f>IF('IGM Paste'!R2211=0,"Flat",'IGM Paste'!R2211)</f>
        <v>Flat</v>
      </c>
      <c r="N2210" s="177">
        <f>'IGM Paste'!AH2211</f>
        <v>0</v>
      </c>
      <c r="O2210" s="403">
        <f>'IGM Paste'!O2211</f>
        <v>0</v>
      </c>
      <c r="P2210">
        <f>'IGM Paste'!BC2211</f>
        <v>0</v>
      </c>
    </row>
    <row r="2211" spans="1:16" x14ac:dyDescent="0.3">
      <c r="A2211" s="334">
        <f>'IGM Paste'!A2212</f>
        <v>0</v>
      </c>
      <c r="B2211">
        <f>'IGM Paste'!Y2212</f>
        <v>0</v>
      </c>
      <c r="C2211">
        <f>'IGM Paste'!C2212</f>
        <v>0</v>
      </c>
      <c r="D2211" s="4">
        <f>'IGM Paste'!D2212</f>
        <v>0</v>
      </c>
      <c r="E2211">
        <f>'IGM Paste'!E2212</f>
        <v>0</v>
      </c>
      <c r="F2211">
        <f>'IGM Paste'!AL2212</f>
        <v>0</v>
      </c>
      <c r="G2211" s="763">
        <f>'IGM Paste'!AB2212</f>
        <v>0</v>
      </c>
      <c r="H2211" s="5">
        <f>'IGM Paste'!F2212</f>
        <v>0</v>
      </c>
      <c r="I2211" t="str">
        <f>IF('IGM Paste'!H2212=0,"-",'IGM Paste'!H2212)</f>
        <v>-</v>
      </c>
      <c r="J2211" t="str">
        <f>IF('IGM Paste'!I2212=0,"-",'IGM Paste'!I2212)</f>
        <v>-</v>
      </c>
      <c r="K2211" t="str">
        <f>IF('IGM Paste'!J2212=0,"-",'IGM Paste'!J2212)</f>
        <v>-</v>
      </c>
      <c r="L2211">
        <f>'IGM Paste'!K2212</f>
        <v>0</v>
      </c>
      <c r="M2211" s="20" t="str">
        <f>IF('IGM Paste'!R2212=0,"Flat",'IGM Paste'!R2212)</f>
        <v>Flat</v>
      </c>
      <c r="N2211" s="177">
        <f>'IGM Paste'!AH2212</f>
        <v>0</v>
      </c>
      <c r="O2211" s="403">
        <f>'IGM Paste'!O2212</f>
        <v>0</v>
      </c>
      <c r="P2211">
        <f>'IGM Paste'!BC2212</f>
        <v>0</v>
      </c>
    </row>
    <row r="2212" spans="1:16" x14ac:dyDescent="0.3">
      <c r="A2212" s="334">
        <f>'IGM Paste'!A2213</f>
        <v>0</v>
      </c>
      <c r="B2212">
        <f>'IGM Paste'!Y2213</f>
        <v>0</v>
      </c>
      <c r="C2212">
        <f>'IGM Paste'!C2213</f>
        <v>0</v>
      </c>
      <c r="D2212" s="4">
        <f>'IGM Paste'!D2213</f>
        <v>0</v>
      </c>
      <c r="E2212">
        <f>'IGM Paste'!E2213</f>
        <v>0</v>
      </c>
      <c r="F2212">
        <f>'IGM Paste'!AL2213</f>
        <v>0</v>
      </c>
      <c r="G2212" s="763">
        <f>'IGM Paste'!AB2213</f>
        <v>0</v>
      </c>
      <c r="H2212" s="5">
        <f>'IGM Paste'!F2213</f>
        <v>0</v>
      </c>
      <c r="I2212" t="str">
        <f>IF('IGM Paste'!H2213=0,"-",'IGM Paste'!H2213)</f>
        <v>-</v>
      </c>
      <c r="J2212" t="str">
        <f>IF('IGM Paste'!I2213=0,"-",'IGM Paste'!I2213)</f>
        <v>-</v>
      </c>
      <c r="K2212" t="str">
        <f>IF('IGM Paste'!J2213=0,"-",'IGM Paste'!J2213)</f>
        <v>-</v>
      </c>
      <c r="L2212">
        <f>'IGM Paste'!K2213</f>
        <v>0</v>
      </c>
      <c r="M2212" s="20" t="str">
        <f>IF('IGM Paste'!R2213=0,"Flat",'IGM Paste'!R2213)</f>
        <v>Flat</v>
      </c>
      <c r="N2212" s="177">
        <f>'IGM Paste'!AH2213</f>
        <v>0</v>
      </c>
      <c r="O2212" s="403">
        <f>'IGM Paste'!O2213</f>
        <v>0</v>
      </c>
      <c r="P2212">
        <f>'IGM Paste'!BC2213</f>
        <v>0</v>
      </c>
    </row>
    <row r="2213" spans="1:16" x14ac:dyDescent="0.3">
      <c r="A2213" s="334">
        <f>'IGM Paste'!A2214</f>
        <v>0</v>
      </c>
      <c r="B2213">
        <f>'IGM Paste'!Y2214</f>
        <v>0</v>
      </c>
      <c r="C2213">
        <f>'IGM Paste'!C2214</f>
        <v>0</v>
      </c>
      <c r="D2213" s="4">
        <f>'IGM Paste'!D2214</f>
        <v>0</v>
      </c>
      <c r="E2213">
        <f>'IGM Paste'!E2214</f>
        <v>0</v>
      </c>
      <c r="F2213">
        <f>'IGM Paste'!AL2214</f>
        <v>0</v>
      </c>
      <c r="G2213" s="763">
        <f>'IGM Paste'!AB2214</f>
        <v>0</v>
      </c>
      <c r="H2213" s="5">
        <f>'IGM Paste'!F2214</f>
        <v>0</v>
      </c>
      <c r="I2213" t="str">
        <f>IF('IGM Paste'!H2214=0,"-",'IGM Paste'!H2214)</f>
        <v>-</v>
      </c>
      <c r="J2213" t="str">
        <f>IF('IGM Paste'!I2214=0,"-",'IGM Paste'!I2214)</f>
        <v>-</v>
      </c>
      <c r="K2213" t="str">
        <f>IF('IGM Paste'!J2214=0,"-",'IGM Paste'!J2214)</f>
        <v>-</v>
      </c>
      <c r="L2213">
        <f>'IGM Paste'!K2214</f>
        <v>0</v>
      </c>
      <c r="M2213" s="20" t="str">
        <f>IF('IGM Paste'!R2214=0,"Flat",'IGM Paste'!R2214)</f>
        <v>Flat</v>
      </c>
      <c r="N2213" s="177">
        <f>'IGM Paste'!AH2214</f>
        <v>0</v>
      </c>
      <c r="O2213" s="403">
        <f>'IGM Paste'!O2214</f>
        <v>0</v>
      </c>
      <c r="P2213">
        <f>'IGM Paste'!BC2214</f>
        <v>0</v>
      </c>
    </row>
    <row r="2214" spans="1:16" x14ac:dyDescent="0.3">
      <c r="A2214" s="334">
        <f>'IGM Paste'!A2215</f>
        <v>0</v>
      </c>
      <c r="B2214">
        <f>'IGM Paste'!Y2215</f>
        <v>0</v>
      </c>
      <c r="C2214">
        <f>'IGM Paste'!C2215</f>
        <v>0</v>
      </c>
      <c r="D2214" s="4">
        <f>'IGM Paste'!D2215</f>
        <v>0</v>
      </c>
      <c r="E2214">
        <f>'IGM Paste'!E2215</f>
        <v>0</v>
      </c>
      <c r="F2214">
        <f>'IGM Paste'!AL2215</f>
        <v>0</v>
      </c>
      <c r="G2214" s="763">
        <f>'IGM Paste'!AB2215</f>
        <v>0</v>
      </c>
      <c r="H2214" s="5">
        <f>'IGM Paste'!F2215</f>
        <v>0</v>
      </c>
      <c r="I2214" t="str">
        <f>IF('IGM Paste'!H2215=0,"-",'IGM Paste'!H2215)</f>
        <v>-</v>
      </c>
      <c r="J2214" t="str">
        <f>IF('IGM Paste'!I2215=0,"-",'IGM Paste'!I2215)</f>
        <v>-</v>
      </c>
      <c r="K2214" t="str">
        <f>IF('IGM Paste'!J2215=0,"-",'IGM Paste'!J2215)</f>
        <v>-</v>
      </c>
      <c r="L2214">
        <f>'IGM Paste'!K2215</f>
        <v>0</v>
      </c>
      <c r="M2214" s="20" t="str">
        <f>IF('IGM Paste'!R2215=0,"Flat",'IGM Paste'!R2215)</f>
        <v>Flat</v>
      </c>
      <c r="N2214" s="177">
        <f>'IGM Paste'!AH2215</f>
        <v>0</v>
      </c>
      <c r="O2214" s="403">
        <f>'IGM Paste'!O2215</f>
        <v>0</v>
      </c>
      <c r="P2214">
        <f>'IGM Paste'!BC2215</f>
        <v>0</v>
      </c>
    </row>
    <row r="2215" spans="1:16" x14ac:dyDescent="0.3">
      <c r="A2215" s="334">
        <f>'IGM Paste'!A2216</f>
        <v>0</v>
      </c>
      <c r="B2215">
        <f>'IGM Paste'!Y2216</f>
        <v>0</v>
      </c>
      <c r="C2215">
        <f>'IGM Paste'!C2216</f>
        <v>0</v>
      </c>
      <c r="D2215" s="4">
        <f>'IGM Paste'!D2216</f>
        <v>0</v>
      </c>
      <c r="E2215">
        <f>'IGM Paste'!E2216</f>
        <v>0</v>
      </c>
      <c r="F2215">
        <f>'IGM Paste'!AL2216</f>
        <v>0</v>
      </c>
      <c r="G2215" s="763">
        <f>'IGM Paste'!AB2216</f>
        <v>0</v>
      </c>
      <c r="H2215" s="5">
        <f>'IGM Paste'!F2216</f>
        <v>0</v>
      </c>
      <c r="I2215" t="str">
        <f>IF('IGM Paste'!H2216=0,"-",'IGM Paste'!H2216)</f>
        <v>-</v>
      </c>
      <c r="J2215" t="str">
        <f>IF('IGM Paste'!I2216=0,"-",'IGM Paste'!I2216)</f>
        <v>-</v>
      </c>
      <c r="K2215" t="str">
        <f>IF('IGM Paste'!J2216=0,"-",'IGM Paste'!J2216)</f>
        <v>-</v>
      </c>
      <c r="L2215">
        <f>'IGM Paste'!K2216</f>
        <v>0</v>
      </c>
      <c r="M2215" s="20" t="str">
        <f>IF('IGM Paste'!R2216=0,"Flat",'IGM Paste'!R2216)</f>
        <v>Flat</v>
      </c>
      <c r="N2215" s="177">
        <f>'IGM Paste'!AH2216</f>
        <v>0</v>
      </c>
      <c r="O2215" s="403">
        <f>'IGM Paste'!O2216</f>
        <v>0</v>
      </c>
      <c r="P2215">
        <f>'IGM Paste'!BC2216</f>
        <v>0</v>
      </c>
    </row>
    <row r="2216" spans="1:16" x14ac:dyDescent="0.3">
      <c r="A2216" s="334">
        <f>'IGM Paste'!A2217</f>
        <v>0</v>
      </c>
      <c r="B2216">
        <f>'IGM Paste'!Y2217</f>
        <v>0</v>
      </c>
      <c r="C2216">
        <f>'IGM Paste'!C2217</f>
        <v>0</v>
      </c>
      <c r="D2216" s="4">
        <f>'IGM Paste'!D2217</f>
        <v>0</v>
      </c>
      <c r="E2216">
        <f>'IGM Paste'!E2217</f>
        <v>0</v>
      </c>
      <c r="F2216">
        <f>'IGM Paste'!AL2217</f>
        <v>0</v>
      </c>
      <c r="G2216" s="763">
        <f>'IGM Paste'!AB2217</f>
        <v>0</v>
      </c>
      <c r="H2216" s="5">
        <f>'IGM Paste'!F2217</f>
        <v>0</v>
      </c>
      <c r="I2216" t="str">
        <f>IF('IGM Paste'!H2217=0,"-",'IGM Paste'!H2217)</f>
        <v>-</v>
      </c>
      <c r="J2216" t="str">
        <f>IF('IGM Paste'!I2217=0,"-",'IGM Paste'!I2217)</f>
        <v>-</v>
      </c>
      <c r="K2216" t="str">
        <f>IF('IGM Paste'!J2217=0,"-",'IGM Paste'!J2217)</f>
        <v>-</v>
      </c>
      <c r="L2216">
        <f>'IGM Paste'!K2217</f>
        <v>0</v>
      </c>
      <c r="M2216" s="20" t="str">
        <f>IF('IGM Paste'!R2217=0,"Flat",'IGM Paste'!R2217)</f>
        <v>Flat</v>
      </c>
      <c r="N2216" s="177">
        <f>'IGM Paste'!AH2217</f>
        <v>0</v>
      </c>
      <c r="O2216" s="403">
        <f>'IGM Paste'!O2217</f>
        <v>0</v>
      </c>
      <c r="P2216">
        <f>'IGM Paste'!BC2217</f>
        <v>0</v>
      </c>
    </row>
    <row r="2217" spans="1:16" x14ac:dyDescent="0.3">
      <c r="A2217" s="334">
        <f>'IGM Paste'!A2218</f>
        <v>0</v>
      </c>
      <c r="B2217">
        <f>'IGM Paste'!Y2218</f>
        <v>0</v>
      </c>
      <c r="C2217">
        <f>'IGM Paste'!C2218</f>
        <v>0</v>
      </c>
      <c r="D2217" s="4">
        <f>'IGM Paste'!D2218</f>
        <v>0</v>
      </c>
      <c r="E2217">
        <f>'IGM Paste'!E2218</f>
        <v>0</v>
      </c>
      <c r="F2217">
        <f>'IGM Paste'!AL2218</f>
        <v>0</v>
      </c>
      <c r="G2217" s="763">
        <f>'IGM Paste'!AB2218</f>
        <v>0</v>
      </c>
      <c r="H2217" s="5">
        <f>'IGM Paste'!F2218</f>
        <v>0</v>
      </c>
      <c r="I2217" t="str">
        <f>IF('IGM Paste'!H2218=0,"-",'IGM Paste'!H2218)</f>
        <v>-</v>
      </c>
      <c r="J2217" t="str">
        <f>IF('IGM Paste'!I2218=0,"-",'IGM Paste'!I2218)</f>
        <v>-</v>
      </c>
      <c r="K2217" t="str">
        <f>IF('IGM Paste'!J2218=0,"-",'IGM Paste'!J2218)</f>
        <v>-</v>
      </c>
      <c r="L2217">
        <f>'IGM Paste'!K2218</f>
        <v>0</v>
      </c>
      <c r="M2217" s="20" t="str">
        <f>IF('IGM Paste'!R2218=0,"Flat",'IGM Paste'!R2218)</f>
        <v>Flat</v>
      </c>
      <c r="N2217" s="177">
        <f>'IGM Paste'!AH2218</f>
        <v>0</v>
      </c>
      <c r="O2217" s="403">
        <f>'IGM Paste'!O2218</f>
        <v>0</v>
      </c>
      <c r="P2217">
        <f>'IGM Paste'!BC2218</f>
        <v>0</v>
      </c>
    </row>
    <row r="2218" spans="1:16" x14ac:dyDescent="0.3">
      <c r="A2218" s="334">
        <f>'IGM Paste'!A2219</f>
        <v>0</v>
      </c>
      <c r="B2218">
        <f>'IGM Paste'!Y2219</f>
        <v>0</v>
      </c>
      <c r="C2218">
        <f>'IGM Paste'!C2219</f>
        <v>0</v>
      </c>
      <c r="D2218" s="4">
        <f>'IGM Paste'!D2219</f>
        <v>0</v>
      </c>
      <c r="E2218">
        <f>'IGM Paste'!E2219</f>
        <v>0</v>
      </c>
      <c r="F2218">
        <f>'IGM Paste'!AL2219</f>
        <v>0</v>
      </c>
      <c r="G2218" s="763">
        <f>'IGM Paste'!AB2219</f>
        <v>0</v>
      </c>
      <c r="H2218" s="5">
        <f>'IGM Paste'!F2219</f>
        <v>0</v>
      </c>
      <c r="I2218" t="str">
        <f>IF('IGM Paste'!H2219=0,"-",'IGM Paste'!H2219)</f>
        <v>-</v>
      </c>
      <c r="J2218" t="str">
        <f>IF('IGM Paste'!I2219=0,"-",'IGM Paste'!I2219)</f>
        <v>-</v>
      </c>
      <c r="K2218" t="str">
        <f>IF('IGM Paste'!J2219=0,"-",'IGM Paste'!J2219)</f>
        <v>-</v>
      </c>
      <c r="L2218">
        <f>'IGM Paste'!K2219</f>
        <v>0</v>
      </c>
      <c r="M2218" s="20" t="str">
        <f>IF('IGM Paste'!R2219=0,"Flat",'IGM Paste'!R2219)</f>
        <v>Flat</v>
      </c>
      <c r="N2218" s="177">
        <f>'IGM Paste'!AH2219</f>
        <v>0</v>
      </c>
      <c r="O2218" s="403">
        <f>'IGM Paste'!O2219</f>
        <v>0</v>
      </c>
      <c r="P2218">
        <f>'IGM Paste'!BC2219</f>
        <v>0</v>
      </c>
    </row>
    <row r="2219" spans="1:16" x14ac:dyDescent="0.3">
      <c r="A2219" s="334">
        <f>'IGM Paste'!A2220</f>
        <v>0</v>
      </c>
      <c r="B2219">
        <f>'IGM Paste'!Y2220</f>
        <v>0</v>
      </c>
      <c r="C2219">
        <f>'IGM Paste'!C2220</f>
        <v>0</v>
      </c>
      <c r="D2219" s="4">
        <f>'IGM Paste'!D2220</f>
        <v>0</v>
      </c>
      <c r="E2219">
        <f>'IGM Paste'!E2220</f>
        <v>0</v>
      </c>
      <c r="F2219">
        <f>'IGM Paste'!AL2220</f>
        <v>0</v>
      </c>
      <c r="G2219" s="763">
        <f>'IGM Paste'!AB2220</f>
        <v>0</v>
      </c>
      <c r="H2219" s="5">
        <f>'IGM Paste'!F2220</f>
        <v>0</v>
      </c>
      <c r="I2219" t="str">
        <f>IF('IGM Paste'!H2220=0,"-",'IGM Paste'!H2220)</f>
        <v>-</v>
      </c>
      <c r="J2219" t="str">
        <f>IF('IGM Paste'!I2220=0,"-",'IGM Paste'!I2220)</f>
        <v>-</v>
      </c>
      <c r="K2219" t="str">
        <f>IF('IGM Paste'!J2220=0,"-",'IGM Paste'!J2220)</f>
        <v>-</v>
      </c>
      <c r="L2219">
        <f>'IGM Paste'!K2220</f>
        <v>0</v>
      </c>
      <c r="M2219" s="20" t="str">
        <f>IF('IGM Paste'!R2220=0,"Flat",'IGM Paste'!R2220)</f>
        <v>Flat</v>
      </c>
      <c r="N2219" s="177">
        <f>'IGM Paste'!AH2220</f>
        <v>0</v>
      </c>
      <c r="O2219" s="403">
        <f>'IGM Paste'!O2220</f>
        <v>0</v>
      </c>
      <c r="P2219">
        <f>'IGM Paste'!BC2220</f>
        <v>0</v>
      </c>
    </row>
    <row r="2220" spans="1:16" x14ac:dyDescent="0.3">
      <c r="A2220" s="334">
        <f>'IGM Paste'!A2221</f>
        <v>0</v>
      </c>
      <c r="B2220">
        <f>'IGM Paste'!Y2221</f>
        <v>0</v>
      </c>
      <c r="C2220">
        <f>'IGM Paste'!C2221</f>
        <v>0</v>
      </c>
      <c r="D2220" s="4">
        <f>'IGM Paste'!D2221</f>
        <v>0</v>
      </c>
      <c r="E2220">
        <f>'IGM Paste'!E2221</f>
        <v>0</v>
      </c>
      <c r="F2220">
        <f>'IGM Paste'!AL2221</f>
        <v>0</v>
      </c>
      <c r="G2220" s="763">
        <f>'IGM Paste'!AB2221</f>
        <v>0</v>
      </c>
      <c r="H2220" s="5">
        <f>'IGM Paste'!F2221</f>
        <v>0</v>
      </c>
      <c r="I2220" t="str">
        <f>IF('IGM Paste'!H2221=0,"-",'IGM Paste'!H2221)</f>
        <v>-</v>
      </c>
      <c r="J2220" t="str">
        <f>IF('IGM Paste'!I2221=0,"-",'IGM Paste'!I2221)</f>
        <v>-</v>
      </c>
      <c r="K2220" t="str">
        <f>IF('IGM Paste'!J2221=0,"-",'IGM Paste'!J2221)</f>
        <v>-</v>
      </c>
      <c r="L2220">
        <f>'IGM Paste'!K2221</f>
        <v>0</v>
      </c>
      <c r="M2220" s="20" t="str">
        <f>IF('IGM Paste'!R2221=0,"Flat",'IGM Paste'!R2221)</f>
        <v>Flat</v>
      </c>
      <c r="N2220" s="177">
        <f>'IGM Paste'!AH2221</f>
        <v>0</v>
      </c>
      <c r="O2220" s="403">
        <f>'IGM Paste'!O2221</f>
        <v>0</v>
      </c>
      <c r="P2220">
        <f>'IGM Paste'!BC2221</f>
        <v>0</v>
      </c>
    </row>
    <row r="2221" spans="1:16" x14ac:dyDescent="0.3">
      <c r="A2221" s="334">
        <f>'IGM Paste'!A2222</f>
        <v>0</v>
      </c>
      <c r="B2221">
        <f>'IGM Paste'!Y2222</f>
        <v>0</v>
      </c>
      <c r="C2221">
        <f>'IGM Paste'!C2222</f>
        <v>0</v>
      </c>
      <c r="D2221" s="4">
        <f>'IGM Paste'!D2222</f>
        <v>0</v>
      </c>
      <c r="E2221">
        <f>'IGM Paste'!E2222</f>
        <v>0</v>
      </c>
      <c r="F2221">
        <f>'IGM Paste'!AL2222</f>
        <v>0</v>
      </c>
      <c r="G2221" s="763">
        <f>'IGM Paste'!AB2222</f>
        <v>0</v>
      </c>
      <c r="H2221" s="5">
        <f>'IGM Paste'!F2222</f>
        <v>0</v>
      </c>
      <c r="I2221" t="str">
        <f>IF('IGM Paste'!H2222=0,"-",'IGM Paste'!H2222)</f>
        <v>-</v>
      </c>
      <c r="J2221" t="str">
        <f>IF('IGM Paste'!I2222=0,"-",'IGM Paste'!I2222)</f>
        <v>-</v>
      </c>
      <c r="K2221" t="str">
        <f>IF('IGM Paste'!J2222=0,"-",'IGM Paste'!J2222)</f>
        <v>-</v>
      </c>
      <c r="L2221">
        <f>'IGM Paste'!K2222</f>
        <v>0</v>
      </c>
      <c r="M2221" s="20" t="str">
        <f>IF('IGM Paste'!R2222=0,"Flat",'IGM Paste'!R2222)</f>
        <v>Flat</v>
      </c>
      <c r="N2221" s="177">
        <f>'IGM Paste'!AH2222</f>
        <v>0</v>
      </c>
      <c r="O2221" s="403">
        <f>'IGM Paste'!O2222</f>
        <v>0</v>
      </c>
      <c r="P2221">
        <f>'IGM Paste'!BC2222</f>
        <v>0</v>
      </c>
    </row>
    <row r="2222" spans="1:16" x14ac:dyDescent="0.3">
      <c r="A2222" s="334">
        <f>'IGM Paste'!A2223</f>
        <v>0</v>
      </c>
      <c r="B2222">
        <f>'IGM Paste'!Y2223</f>
        <v>0</v>
      </c>
      <c r="C2222">
        <f>'IGM Paste'!C2223</f>
        <v>0</v>
      </c>
      <c r="D2222" s="4">
        <f>'IGM Paste'!D2223</f>
        <v>0</v>
      </c>
      <c r="E2222">
        <f>'IGM Paste'!E2223</f>
        <v>0</v>
      </c>
      <c r="F2222">
        <f>'IGM Paste'!AL2223</f>
        <v>0</v>
      </c>
      <c r="G2222" s="763">
        <f>'IGM Paste'!AB2223</f>
        <v>0</v>
      </c>
      <c r="H2222" s="5">
        <f>'IGM Paste'!F2223</f>
        <v>0</v>
      </c>
      <c r="I2222" t="str">
        <f>IF('IGM Paste'!H2223=0,"-",'IGM Paste'!H2223)</f>
        <v>-</v>
      </c>
      <c r="J2222" t="str">
        <f>IF('IGM Paste'!I2223=0,"-",'IGM Paste'!I2223)</f>
        <v>-</v>
      </c>
      <c r="K2222" t="str">
        <f>IF('IGM Paste'!J2223=0,"-",'IGM Paste'!J2223)</f>
        <v>-</v>
      </c>
      <c r="L2222">
        <f>'IGM Paste'!K2223</f>
        <v>0</v>
      </c>
      <c r="M2222" s="20" t="str">
        <f>IF('IGM Paste'!R2223=0,"Flat",'IGM Paste'!R2223)</f>
        <v>Flat</v>
      </c>
      <c r="N2222" s="177">
        <f>'IGM Paste'!AH2223</f>
        <v>0</v>
      </c>
      <c r="O2222" s="403">
        <f>'IGM Paste'!O2223</f>
        <v>0</v>
      </c>
      <c r="P2222">
        <f>'IGM Paste'!BC2223</f>
        <v>0</v>
      </c>
    </row>
    <row r="2223" spans="1:16" x14ac:dyDescent="0.3">
      <c r="A2223" s="334">
        <f>'IGM Paste'!A2224</f>
        <v>0</v>
      </c>
      <c r="B2223">
        <f>'IGM Paste'!Y2224</f>
        <v>0</v>
      </c>
      <c r="C2223">
        <f>'IGM Paste'!C2224</f>
        <v>0</v>
      </c>
      <c r="D2223" s="4">
        <f>'IGM Paste'!D2224</f>
        <v>0</v>
      </c>
      <c r="E2223">
        <f>'IGM Paste'!E2224</f>
        <v>0</v>
      </c>
      <c r="F2223">
        <f>'IGM Paste'!AL2224</f>
        <v>0</v>
      </c>
      <c r="G2223" s="763">
        <f>'IGM Paste'!AB2224</f>
        <v>0</v>
      </c>
      <c r="H2223" s="5">
        <f>'IGM Paste'!F2224</f>
        <v>0</v>
      </c>
      <c r="I2223" t="str">
        <f>IF('IGM Paste'!H2224=0,"-",'IGM Paste'!H2224)</f>
        <v>-</v>
      </c>
      <c r="J2223" t="str">
        <f>IF('IGM Paste'!I2224=0,"-",'IGM Paste'!I2224)</f>
        <v>-</v>
      </c>
      <c r="K2223" t="str">
        <f>IF('IGM Paste'!J2224=0,"-",'IGM Paste'!J2224)</f>
        <v>-</v>
      </c>
      <c r="L2223">
        <f>'IGM Paste'!K2224</f>
        <v>0</v>
      </c>
      <c r="M2223" s="20" t="str">
        <f>IF('IGM Paste'!R2224=0,"Flat",'IGM Paste'!R2224)</f>
        <v>Flat</v>
      </c>
      <c r="N2223" s="177">
        <f>'IGM Paste'!AH2224</f>
        <v>0</v>
      </c>
      <c r="O2223" s="403">
        <f>'IGM Paste'!O2224</f>
        <v>0</v>
      </c>
      <c r="P2223">
        <f>'IGM Paste'!BC2224</f>
        <v>0</v>
      </c>
    </row>
    <row r="2224" spans="1:16" x14ac:dyDescent="0.3">
      <c r="A2224" s="334">
        <f>'IGM Paste'!A2225</f>
        <v>0</v>
      </c>
      <c r="B2224">
        <f>'IGM Paste'!Y2225</f>
        <v>0</v>
      </c>
      <c r="C2224">
        <f>'IGM Paste'!C2225</f>
        <v>0</v>
      </c>
      <c r="D2224" s="4">
        <f>'IGM Paste'!D2225</f>
        <v>0</v>
      </c>
      <c r="E2224">
        <f>'IGM Paste'!E2225</f>
        <v>0</v>
      </c>
      <c r="F2224">
        <f>'IGM Paste'!AL2225</f>
        <v>0</v>
      </c>
      <c r="G2224" s="763">
        <f>'IGM Paste'!AB2225</f>
        <v>0</v>
      </c>
      <c r="H2224" s="5">
        <f>'IGM Paste'!F2225</f>
        <v>0</v>
      </c>
      <c r="I2224" t="str">
        <f>IF('IGM Paste'!H2225=0,"-",'IGM Paste'!H2225)</f>
        <v>-</v>
      </c>
      <c r="J2224" t="str">
        <f>IF('IGM Paste'!I2225=0,"-",'IGM Paste'!I2225)</f>
        <v>-</v>
      </c>
      <c r="K2224" t="str">
        <f>IF('IGM Paste'!J2225=0,"-",'IGM Paste'!J2225)</f>
        <v>-</v>
      </c>
      <c r="L2224">
        <f>'IGM Paste'!K2225</f>
        <v>0</v>
      </c>
      <c r="M2224" s="20" t="str">
        <f>IF('IGM Paste'!R2225=0,"Flat",'IGM Paste'!R2225)</f>
        <v>Flat</v>
      </c>
      <c r="N2224" s="177">
        <f>'IGM Paste'!AH2225</f>
        <v>0</v>
      </c>
      <c r="O2224" s="403">
        <f>'IGM Paste'!O2225</f>
        <v>0</v>
      </c>
      <c r="P2224">
        <f>'IGM Paste'!BC2225</f>
        <v>0</v>
      </c>
    </row>
    <row r="2225" spans="1:16" x14ac:dyDescent="0.3">
      <c r="A2225" s="334">
        <f>'IGM Paste'!A2226</f>
        <v>0</v>
      </c>
      <c r="B2225">
        <f>'IGM Paste'!Y2226</f>
        <v>0</v>
      </c>
      <c r="C2225">
        <f>'IGM Paste'!C2226</f>
        <v>0</v>
      </c>
      <c r="D2225" s="4">
        <f>'IGM Paste'!D2226</f>
        <v>0</v>
      </c>
      <c r="E2225">
        <f>'IGM Paste'!E2226</f>
        <v>0</v>
      </c>
      <c r="F2225">
        <f>'IGM Paste'!AL2226</f>
        <v>0</v>
      </c>
      <c r="G2225" s="763">
        <f>'IGM Paste'!AB2226</f>
        <v>0</v>
      </c>
      <c r="H2225" s="5">
        <f>'IGM Paste'!F2226</f>
        <v>0</v>
      </c>
      <c r="I2225" t="str">
        <f>IF('IGM Paste'!H2226=0,"-",'IGM Paste'!H2226)</f>
        <v>-</v>
      </c>
      <c r="J2225" t="str">
        <f>IF('IGM Paste'!I2226=0,"-",'IGM Paste'!I2226)</f>
        <v>-</v>
      </c>
      <c r="K2225" t="str">
        <f>IF('IGM Paste'!J2226=0,"-",'IGM Paste'!J2226)</f>
        <v>-</v>
      </c>
      <c r="L2225">
        <f>'IGM Paste'!K2226</f>
        <v>0</v>
      </c>
      <c r="M2225" s="20" t="str">
        <f>IF('IGM Paste'!R2226=0,"Flat",'IGM Paste'!R2226)</f>
        <v>Flat</v>
      </c>
      <c r="N2225" s="177">
        <f>'IGM Paste'!AH2226</f>
        <v>0</v>
      </c>
      <c r="O2225" s="403">
        <f>'IGM Paste'!O2226</f>
        <v>0</v>
      </c>
      <c r="P2225">
        <f>'IGM Paste'!BC2226</f>
        <v>0</v>
      </c>
    </row>
    <row r="2226" spans="1:16" x14ac:dyDescent="0.3">
      <c r="A2226" s="334">
        <f>'IGM Paste'!A2227</f>
        <v>0</v>
      </c>
      <c r="B2226">
        <f>'IGM Paste'!Y2227</f>
        <v>0</v>
      </c>
      <c r="C2226">
        <f>'IGM Paste'!C2227</f>
        <v>0</v>
      </c>
      <c r="D2226" s="4">
        <f>'IGM Paste'!D2227</f>
        <v>0</v>
      </c>
      <c r="E2226">
        <f>'IGM Paste'!E2227</f>
        <v>0</v>
      </c>
      <c r="F2226">
        <f>'IGM Paste'!AL2227</f>
        <v>0</v>
      </c>
      <c r="G2226" s="763">
        <f>'IGM Paste'!AB2227</f>
        <v>0</v>
      </c>
      <c r="H2226" s="5">
        <f>'IGM Paste'!F2227</f>
        <v>0</v>
      </c>
      <c r="I2226" t="str">
        <f>IF('IGM Paste'!H2227=0,"-",'IGM Paste'!H2227)</f>
        <v>-</v>
      </c>
      <c r="J2226" t="str">
        <f>IF('IGM Paste'!I2227=0,"-",'IGM Paste'!I2227)</f>
        <v>-</v>
      </c>
      <c r="K2226" t="str">
        <f>IF('IGM Paste'!J2227=0,"-",'IGM Paste'!J2227)</f>
        <v>-</v>
      </c>
      <c r="L2226">
        <f>'IGM Paste'!K2227</f>
        <v>0</v>
      </c>
      <c r="M2226" s="20" t="str">
        <f>IF('IGM Paste'!R2227=0,"Flat",'IGM Paste'!R2227)</f>
        <v>Flat</v>
      </c>
      <c r="N2226" s="177">
        <f>'IGM Paste'!AH2227</f>
        <v>0</v>
      </c>
      <c r="O2226" s="403">
        <f>'IGM Paste'!O2227</f>
        <v>0</v>
      </c>
      <c r="P2226">
        <f>'IGM Paste'!BC2227</f>
        <v>0</v>
      </c>
    </row>
    <row r="2227" spans="1:16" x14ac:dyDescent="0.3">
      <c r="A2227" s="334">
        <f>'IGM Paste'!A2228</f>
        <v>0</v>
      </c>
      <c r="B2227">
        <f>'IGM Paste'!Y2228</f>
        <v>0</v>
      </c>
      <c r="C2227">
        <f>'IGM Paste'!C2228</f>
        <v>0</v>
      </c>
      <c r="D2227" s="4">
        <f>'IGM Paste'!D2228</f>
        <v>0</v>
      </c>
      <c r="E2227">
        <f>'IGM Paste'!E2228</f>
        <v>0</v>
      </c>
      <c r="F2227">
        <f>'IGM Paste'!AL2228</f>
        <v>0</v>
      </c>
      <c r="G2227" s="763">
        <f>'IGM Paste'!AB2228</f>
        <v>0</v>
      </c>
      <c r="H2227" s="5">
        <f>'IGM Paste'!F2228</f>
        <v>0</v>
      </c>
      <c r="I2227" t="str">
        <f>IF('IGM Paste'!H2228=0,"-",'IGM Paste'!H2228)</f>
        <v>-</v>
      </c>
      <c r="J2227" t="str">
        <f>IF('IGM Paste'!I2228=0,"-",'IGM Paste'!I2228)</f>
        <v>-</v>
      </c>
      <c r="K2227" t="str">
        <f>IF('IGM Paste'!J2228=0,"-",'IGM Paste'!J2228)</f>
        <v>-</v>
      </c>
      <c r="L2227">
        <f>'IGM Paste'!K2228</f>
        <v>0</v>
      </c>
      <c r="M2227" s="20" t="str">
        <f>IF('IGM Paste'!R2228=0,"Flat",'IGM Paste'!R2228)</f>
        <v>Flat</v>
      </c>
      <c r="N2227" s="177">
        <f>'IGM Paste'!AH2228</f>
        <v>0</v>
      </c>
      <c r="O2227" s="403">
        <f>'IGM Paste'!O2228</f>
        <v>0</v>
      </c>
      <c r="P2227">
        <f>'IGM Paste'!BC2228</f>
        <v>0</v>
      </c>
    </row>
    <row r="2228" spans="1:16" x14ac:dyDescent="0.3">
      <c r="A2228" s="334">
        <f>'IGM Paste'!A2229</f>
        <v>0</v>
      </c>
      <c r="B2228">
        <f>'IGM Paste'!Y2229</f>
        <v>0</v>
      </c>
      <c r="C2228">
        <f>'IGM Paste'!C2229</f>
        <v>0</v>
      </c>
      <c r="D2228" s="4">
        <f>'IGM Paste'!D2229</f>
        <v>0</v>
      </c>
      <c r="E2228">
        <f>'IGM Paste'!E2229</f>
        <v>0</v>
      </c>
      <c r="F2228">
        <f>'IGM Paste'!AL2229</f>
        <v>0</v>
      </c>
      <c r="G2228" s="763">
        <f>'IGM Paste'!AB2229</f>
        <v>0</v>
      </c>
      <c r="H2228" s="5">
        <f>'IGM Paste'!F2229</f>
        <v>0</v>
      </c>
      <c r="I2228" t="str">
        <f>IF('IGM Paste'!H2229=0,"-",'IGM Paste'!H2229)</f>
        <v>-</v>
      </c>
      <c r="J2228" t="str">
        <f>IF('IGM Paste'!I2229=0,"-",'IGM Paste'!I2229)</f>
        <v>-</v>
      </c>
      <c r="K2228" t="str">
        <f>IF('IGM Paste'!J2229=0,"-",'IGM Paste'!J2229)</f>
        <v>-</v>
      </c>
      <c r="L2228">
        <f>'IGM Paste'!K2229</f>
        <v>0</v>
      </c>
      <c r="M2228" s="20" t="str">
        <f>IF('IGM Paste'!R2229=0,"Flat",'IGM Paste'!R2229)</f>
        <v>Flat</v>
      </c>
      <c r="N2228" s="177">
        <f>'IGM Paste'!AH2229</f>
        <v>0</v>
      </c>
      <c r="O2228" s="403">
        <f>'IGM Paste'!O2229</f>
        <v>0</v>
      </c>
      <c r="P2228">
        <f>'IGM Paste'!BC2229</f>
        <v>0</v>
      </c>
    </row>
    <row r="2229" spans="1:16" x14ac:dyDescent="0.3">
      <c r="A2229" s="334">
        <f>'IGM Paste'!A2230</f>
        <v>0</v>
      </c>
      <c r="B2229">
        <f>'IGM Paste'!Y2230</f>
        <v>0</v>
      </c>
      <c r="C2229">
        <f>'IGM Paste'!C2230</f>
        <v>0</v>
      </c>
      <c r="D2229" s="4">
        <f>'IGM Paste'!D2230</f>
        <v>0</v>
      </c>
      <c r="E2229">
        <f>'IGM Paste'!E2230</f>
        <v>0</v>
      </c>
      <c r="F2229">
        <f>'IGM Paste'!AL2230</f>
        <v>0</v>
      </c>
      <c r="G2229" s="763">
        <f>'IGM Paste'!AB2230</f>
        <v>0</v>
      </c>
      <c r="H2229" s="5">
        <f>'IGM Paste'!F2230</f>
        <v>0</v>
      </c>
      <c r="I2229" t="str">
        <f>IF('IGM Paste'!H2230=0,"-",'IGM Paste'!H2230)</f>
        <v>-</v>
      </c>
      <c r="J2229" t="str">
        <f>IF('IGM Paste'!I2230=0,"-",'IGM Paste'!I2230)</f>
        <v>-</v>
      </c>
      <c r="K2229" t="str">
        <f>IF('IGM Paste'!J2230=0,"-",'IGM Paste'!J2230)</f>
        <v>-</v>
      </c>
      <c r="L2229">
        <f>'IGM Paste'!K2230</f>
        <v>0</v>
      </c>
      <c r="M2229" s="20" t="str">
        <f>IF('IGM Paste'!R2230=0,"Flat",'IGM Paste'!R2230)</f>
        <v>Flat</v>
      </c>
      <c r="N2229" s="177">
        <f>'IGM Paste'!AH2230</f>
        <v>0</v>
      </c>
      <c r="O2229" s="403">
        <f>'IGM Paste'!O2230</f>
        <v>0</v>
      </c>
      <c r="P2229">
        <f>'IGM Paste'!BC2230</f>
        <v>0</v>
      </c>
    </row>
    <row r="2230" spans="1:16" x14ac:dyDescent="0.3">
      <c r="A2230" s="334">
        <f>'IGM Paste'!A2231</f>
        <v>0</v>
      </c>
      <c r="B2230">
        <f>'IGM Paste'!Y2231</f>
        <v>0</v>
      </c>
      <c r="C2230">
        <f>'IGM Paste'!C2231</f>
        <v>0</v>
      </c>
      <c r="D2230" s="4">
        <f>'IGM Paste'!D2231</f>
        <v>0</v>
      </c>
      <c r="E2230">
        <f>'IGM Paste'!E2231</f>
        <v>0</v>
      </c>
      <c r="F2230">
        <f>'IGM Paste'!AL2231</f>
        <v>0</v>
      </c>
      <c r="G2230" s="763">
        <f>'IGM Paste'!AB2231</f>
        <v>0</v>
      </c>
      <c r="H2230" s="5">
        <f>'IGM Paste'!F2231</f>
        <v>0</v>
      </c>
      <c r="I2230" t="str">
        <f>IF('IGM Paste'!H2231=0,"-",'IGM Paste'!H2231)</f>
        <v>-</v>
      </c>
      <c r="J2230" t="str">
        <f>IF('IGM Paste'!I2231=0,"-",'IGM Paste'!I2231)</f>
        <v>-</v>
      </c>
      <c r="K2230" t="str">
        <f>IF('IGM Paste'!J2231=0,"-",'IGM Paste'!J2231)</f>
        <v>-</v>
      </c>
      <c r="L2230">
        <f>'IGM Paste'!K2231</f>
        <v>0</v>
      </c>
      <c r="M2230" s="20" t="str">
        <f>IF('IGM Paste'!R2231=0,"Flat",'IGM Paste'!R2231)</f>
        <v>Flat</v>
      </c>
      <c r="N2230" s="177">
        <f>'IGM Paste'!AH2231</f>
        <v>0</v>
      </c>
      <c r="O2230" s="403">
        <f>'IGM Paste'!O2231</f>
        <v>0</v>
      </c>
      <c r="P2230">
        <f>'IGM Paste'!BC2231</f>
        <v>0</v>
      </c>
    </row>
    <row r="2231" spans="1:16" x14ac:dyDescent="0.3">
      <c r="A2231" s="334">
        <f>'IGM Paste'!A2232</f>
        <v>0</v>
      </c>
      <c r="B2231">
        <f>'IGM Paste'!Y2232</f>
        <v>0</v>
      </c>
      <c r="C2231">
        <f>'IGM Paste'!C2232</f>
        <v>0</v>
      </c>
      <c r="D2231" s="4">
        <f>'IGM Paste'!D2232</f>
        <v>0</v>
      </c>
      <c r="E2231">
        <f>'IGM Paste'!E2232</f>
        <v>0</v>
      </c>
      <c r="F2231">
        <f>'IGM Paste'!AL2232</f>
        <v>0</v>
      </c>
      <c r="G2231" s="763">
        <f>'IGM Paste'!AB2232</f>
        <v>0</v>
      </c>
      <c r="H2231" s="5">
        <f>'IGM Paste'!F2232</f>
        <v>0</v>
      </c>
      <c r="I2231" t="str">
        <f>IF('IGM Paste'!H2232=0,"-",'IGM Paste'!H2232)</f>
        <v>-</v>
      </c>
      <c r="J2231" t="str">
        <f>IF('IGM Paste'!I2232=0,"-",'IGM Paste'!I2232)</f>
        <v>-</v>
      </c>
      <c r="K2231" t="str">
        <f>IF('IGM Paste'!J2232=0,"-",'IGM Paste'!J2232)</f>
        <v>-</v>
      </c>
      <c r="L2231">
        <f>'IGM Paste'!K2232</f>
        <v>0</v>
      </c>
      <c r="M2231" s="20" t="str">
        <f>IF('IGM Paste'!R2232=0,"Flat",'IGM Paste'!R2232)</f>
        <v>Flat</v>
      </c>
      <c r="N2231" s="177">
        <f>'IGM Paste'!AH2232</f>
        <v>0</v>
      </c>
      <c r="O2231" s="403">
        <f>'IGM Paste'!O2232</f>
        <v>0</v>
      </c>
      <c r="P2231">
        <f>'IGM Paste'!BC2232</f>
        <v>0</v>
      </c>
    </row>
    <row r="2232" spans="1:16" x14ac:dyDescent="0.3">
      <c r="A2232" s="334">
        <f>'IGM Paste'!A2233</f>
        <v>0</v>
      </c>
      <c r="B2232">
        <f>'IGM Paste'!Y2233</f>
        <v>0</v>
      </c>
      <c r="C2232">
        <f>'IGM Paste'!C2233</f>
        <v>0</v>
      </c>
      <c r="D2232" s="4">
        <f>'IGM Paste'!D2233</f>
        <v>0</v>
      </c>
      <c r="E2232">
        <f>'IGM Paste'!E2233</f>
        <v>0</v>
      </c>
      <c r="F2232">
        <f>'IGM Paste'!AL2233</f>
        <v>0</v>
      </c>
      <c r="G2232" s="763">
        <f>'IGM Paste'!AB2233</f>
        <v>0</v>
      </c>
      <c r="H2232" s="5">
        <f>'IGM Paste'!F2233</f>
        <v>0</v>
      </c>
      <c r="I2232" t="str">
        <f>IF('IGM Paste'!H2233=0,"-",'IGM Paste'!H2233)</f>
        <v>-</v>
      </c>
      <c r="J2232" t="str">
        <f>IF('IGM Paste'!I2233=0,"-",'IGM Paste'!I2233)</f>
        <v>-</v>
      </c>
      <c r="K2232" t="str">
        <f>IF('IGM Paste'!J2233=0,"-",'IGM Paste'!J2233)</f>
        <v>-</v>
      </c>
      <c r="L2232">
        <f>'IGM Paste'!K2233</f>
        <v>0</v>
      </c>
      <c r="M2232" s="20" t="str">
        <f>IF('IGM Paste'!R2233=0,"Flat",'IGM Paste'!R2233)</f>
        <v>Flat</v>
      </c>
      <c r="N2232" s="177">
        <f>'IGM Paste'!AH2233</f>
        <v>0</v>
      </c>
      <c r="O2232" s="403">
        <f>'IGM Paste'!O2233</f>
        <v>0</v>
      </c>
      <c r="P2232">
        <f>'IGM Paste'!BC2233</f>
        <v>0</v>
      </c>
    </row>
    <row r="2233" spans="1:16" x14ac:dyDescent="0.3">
      <c r="A2233" s="334">
        <f>'IGM Paste'!A2234</f>
        <v>0</v>
      </c>
      <c r="B2233">
        <f>'IGM Paste'!Y2234</f>
        <v>0</v>
      </c>
      <c r="C2233">
        <f>'IGM Paste'!C2234</f>
        <v>0</v>
      </c>
      <c r="D2233" s="4">
        <f>'IGM Paste'!D2234</f>
        <v>0</v>
      </c>
      <c r="E2233">
        <f>'IGM Paste'!E2234</f>
        <v>0</v>
      </c>
      <c r="F2233">
        <f>'IGM Paste'!AL2234</f>
        <v>0</v>
      </c>
      <c r="G2233" s="763">
        <f>'IGM Paste'!AB2234</f>
        <v>0</v>
      </c>
      <c r="H2233" s="5">
        <f>'IGM Paste'!F2234</f>
        <v>0</v>
      </c>
      <c r="I2233" t="str">
        <f>IF('IGM Paste'!H2234=0,"-",'IGM Paste'!H2234)</f>
        <v>-</v>
      </c>
      <c r="J2233" t="str">
        <f>IF('IGM Paste'!I2234=0,"-",'IGM Paste'!I2234)</f>
        <v>-</v>
      </c>
      <c r="K2233" t="str">
        <f>IF('IGM Paste'!J2234=0,"-",'IGM Paste'!J2234)</f>
        <v>-</v>
      </c>
      <c r="L2233">
        <f>'IGM Paste'!K2234</f>
        <v>0</v>
      </c>
      <c r="M2233" s="20" t="str">
        <f>IF('IGM Paste'!R2234=0,"Flat",'IGM Paste'!R2234)</f>
        <v>Flat</v>
      </c>
      <c r="N2233" s="177">
        <f>'IGM Paste'!AH2234</f>
        <v>0</v>
      </c>
      <c r="O2233" s="403">
        <f>'IGM Paste'!O2234</f>
        <v>0</v>
      </c>
      <c r="P2233">
        <f>'IGM Paste'!BC2234</f>
        <v>0</v>
      </c>
    </row>
    <row r="2234" spans="1:16" x14ac:dyDescent="0.3">
      <c r="A2234" s="334">
        <f>'IGM Paste'!A2235</f>
        <v>0</v>
      </c>
      <c r="B2234">
        <f>'IGM Paste'!Y2235</f>
        <v>0</v>
      </c>
      <c r="C2234">
        <f>'IGM Paste'!C2235</f>
        <v>0</v>
      </c>
      <c r="D2234" s="4">
        <f>'IGM Paste'!D2235</f>
        <v>0</v>
      </c>
      <c r="E2234">
        <f>'IGM Paste'!E2235</f>
        <v>0</v>
      </c>
      <c r="F2234">
        <f>'IGM Paste'!AL2235</f>
        <v>0</v>
      </c>
      <c r="G2234" s="763">
        <f>'IGM Paste'!AB2235</f>
        <v>0</v>
      </c>
      <c r="H2234" s="5">
        <f>'IGM Paste'!F2235</f>
        <v>0</v>
      </c>
      <c r="I2234" t="str">
        <f>IF('IGM Paste'!H2235=0,"-",'IGM Paste'!H2235)</f>
        <v>-</v>
      </c>
      <c r="J2234" t="str">
        <f>IF('IGM Paste'!I2235=0,"-",'IGM Paste'!I2235)</f>
        <v>-</v>
      </c>
      <c r="K2234" t="str">
        <f>IF('IGM Paste'!J2235=0,"-",'IGM Paste'!J2235)</f>
        <v>-</v>
      </c>
      <c r="L2234">
        <f>'IGM Paste'!K2235</f>
        <v>0</v>
      </c>
      <c r="M2234" s="20" t="str">
        <f>IF('IGM Paste'!R2235=0,"Flat",'IGM Paste'!R2235)</f>
        <v>Flat</v>
      </c>
      <c r="N2234" s="177">
        <f>'IGM Paste'!AH2235</f>
        <v>0</v>
      </c>
      <c r="O2234" s="403">
        <f>'IGM Paste'!O2235</f>
        <v>0</v>
      </c>
      <c r="P2234">
        <f>'IGM Paste'!BC2235</f>
        <v>0</v>
      </c>
    </row>
    <row r="2235" spans="1:16" x14ac:dyDescent="0.3">
      <c r="A2235" s="334">
        <f>'IGM Paste'!A2236</f>
        <v>0</v>
      </c>
      <c r="B2235">
        <f>'IGM Paste'!Y2236</f>
        <v>0</v>
      </c>
      <c r="C2235">
        <f>'IGM Paste'!C2236</f>
        <v>0</v>
      </c>
      <c r="D2235" s="4">
        <f>'IGM Paste'!D2236</f>
        <v>0</v>
      </c>
      <c r="E2235">
        <f>'IGM Paste'!E2236</f>
        <v>0</v>
      </c>
      <c r="F2235">
        <f>'IGM Paste'!AL2236</f>
        <v>0</v>
      </c>
      <c r="G2235" s="763">
        <f>'IGM Paste'!AB2236</f>
        <v>0</v>
      </c>
      <c r="H2235" s="5">
        <f>'IGM Paste'!F2236</f>
        <v>0</v>
      </c>
      <c r="I2235" t="str">
        <f>IF('IGM Paste'!H2236=0,"-",'IGM Paste'!H2236)</f>
        <v>-</v>
      </c>
      <c r="J2235" t="str">
        <f>IF('IGM Paste'!I2236=0,"-",'IGM Paste'!I2236)</f>
        <v>-</v>
      </c>
      <c r="K2235" t="str">
        <f>IF('IGM Paste'!J2236=0,"-",'IGM Paste'!J2236)</f>
        <v>-</v>
      </c>
      <c r="L2235">
        <f>'IGM Paste'!K2236</f>
        <v>0</v>
      </c>
      <c r="M2235" s="20" t="str">
        <f>IF('IGM Paste'!R2236=0,"Flat",'IGM Paste'!R2236)</f>
        <v>Flat</v>
      </c>
      <c r="N2235" s="177">
        <f>'IGM Paste'!AH2236</f>
        <v>0</v>
      </c>
      <c r="O2235" s="403">
        <f>'IGM Paste'!O2236</f>
        <v>0</v>
      </c>
      <c r="P2235">
        <f>'IGM Paste'!BC2236</f>
        <v>0</v>
      </c>
    </row>
    <row r="2236" spans="1:16" x14ac:dyDescent="0.3">
      <c r="A2236" s="334">
        <f>'IGM Paste'!A2237</f>
        <v>0</v>
      </c>
      <c r="B2236">
        <f>'IGM Paste'!Y2237</f>
        <v>0</v>
      </c>
      <c r="C2236">
        <f>'IGM Paste'!C2237</f>
        <v>0</v>
      </c>
      <c r="D2236" s="4">
        <f>'IGM Paste'!D2237</f>
        <v>0</v>
      </c>
      <c r="E2236">
        <f>'IGM Paste'!E2237</f>
        <v>0</v>
      </c>
      <c r="F2236">
        <f>'IGM Paste'!AL2237</f>
        <v>0</v>
      </c>
      <c r="G2236" s="763">
        <f>'IGM Paste'!AB2237</f>
        <v>0</v>
      </c>
      <c r="H2236" s="5">
        <f>'IGM Paste'!F2237</f>
        <v>0</v>
      </c>
      <c r="I2236" t="str">
        <f>IF('IGM Paste'!H2237=0,"-",'IGM Paste'!H2237)</f>
        <v>-</v>
      </c>
      <c r="J2236" t="str">
        <f>IF('IGM Paste'!I2237=0,"-",'IGM Paste'!I2237)</f>
        <v>-</v>
      </c>
      <c r="K2236" t="str">
        <f>IF('IGM Paste'!J2237=0,"-",'IGM Paste'!J2237)</f>
        <v>-</v>
      </c>
      <c r="L2236">
        <f>'IGM Paste'!K2237</f>
        <v>0</v>
      </c>
      <c r="M2236" s="20" t="str">
        <f>IF('IGM Paste'!R2237=0,"Flat",'IGM Paste'!R2237)</f>
        <v>Flat</v>
      </c>
      <c r="N2236" s="177">
        <f>'IGM Paste'!AH2237</f>
        <v>0</v>
      </c>
      <c r="O2236" s="403">
        <f>'IGM Paste'!O2237</f>
        <v>0</v>
      </c>
      <c r="P2236">
        <f>'IGM Paste'!BC2237</f>
        <v>0</v>
      </c>
    </row>
    <row r="2237" spans="1:16" x14ac:dyDescent="0.3">
      <c r="A2237" s="334">
        <f>'IGM Paste'!A2238</f>
        <v>0</v>
      </c>
      <c r="B2237">
        <f>'IGM Paste'!Y2238</f>
        <v>0</v>
      </c>
      <c r="C2237">
        <f>'IGM Paste'!C2238</f>
        <v>0</v>
      </c>
      <c r="D2237" s="4">
        <f>'IGM Paste'!D2238</f>
        <v>0</v>
      </c>
      <c r="E2237">
        <f>'IGM Paste'!E2238</f>
        <v>0</v>
      </c>
      <c r="F2237">
        <f>'IGM Paste'!AL2238</f>
        <v>0</v>
      </c>
      <c r="G2237" s="763">
        <f>'IGM Paste'!AB2238</f>
        <v>0</v>
      </c>
      <c r="H2237" s="5">
        <f>'IGM Paste'!F2238</f>
        <v>0</v>
      </c>
      <c r="I2237" t="str">
        <f>IF('IGM Paste'!H2238=0,"-",'IGM Paste'!H2238)</f>
        <v>-</v>
      </c>
      <c r="J2237" t="str">
        <f>IF('IGM Paste'!I2238=0,"-",'IGM Paste'!I2238)</f>
        <v>-</v>
      </c>
      <c r="K2237" t="str">
        <f>IF('IGM Paste'!J2238=0,"-",'IGM Paste'!J2238)</f>
        <v>-</v>
      </c>
      <c r="L2237">
        <f>'IGM Paste'!K2238</f>
        <v>0</v>
      </c>
      <c r="M2237" s="20" t="str">
        <f>IF('IGM Paste'!R2238=0,"Flat",'IGM Paste'!R2238)</f>
        <v>Flat</v>
      </c>
      <c r="N2237" s="177">
        <f>'IGM Paste'!AH2238</f>
        <v>0</v>
      </c>
      <c r="O2237" s="403">
        <f>'IGM Paste'!O2238</f>
        <v>0</v>
      </c>
      <c r="P2237">
        <f>'IGM Paste'!BC2238</f>
        <v>0</v>
      </c>
    </row>
    <row r="2238" spans="1:16" x14ac:dyDescent="0.3">
      <c r="A2238" s="334">
        <f>'IGM Paste'!A2239</f>
        <v>0</v>
      </c>
      <c r="B2238">
        <f>'IGM Paste'!Y2239</f>
        <v>0</v>
      </c>
      <c r="C2238">
        <f>'IGM Paste'!C2239</f>
        <v>0</v>
      </c>
      <c r="D2238" s="4">
        <f>'IGM Paste'!D2239</f>
        <v>0</v>
      </c>
      <c r="E2238">
        <f>'IGM Paste'!E2239</f>
        <v>0</v>
      </c>
      <c r="F2238">
        <f>'IGM Paste'!AL2239</f>
        <v>0</v>
      </c>
      <c r="G2238" s="763">
        <f>'IGM Paste'!AB2239</f>
        <v>0</v>
      </c>
      <c r="H2238" s="5">
        <f>'IGM Paste'!F2239</f>
        <v>0</v>
      </c>
      <c r="I2238" t="str">
        <f>IF('IGM Paste'!H2239=0,"-",'IGM Paste'!H2239)</f>
        <v>-</v>
      </c>
      <c r="J2238" t="str">
        <f>IF('IGM Paste'!I2239=0,"-",'IGM Paste'!I2239)</f>
        <v>-</v>
      </c>
      <c r="K2238" t="str">
        <f>IF('IGM Paste'!J2239=0,"-",'IGM Paste'!J2239)</f>
        <v>-</v>
      </c>
      <c r="L2238">
        <f>'IGM Paste'!K2239</f>
        <v>0</v>
      </c>
      <c r="M2238" s="20" t="str">
        <f>IF('IGM Paste'!R2239=0,"Flat",'IGM Paste'!R2239)</f>
        <v>Flat</v>
      </c>
      <c r="N2238" s="177">
        <f>'IGM Paste'!AH2239</f>
        <v>0</v>
      </c>
      <c r="O2238" s="403">
        <f>'IGM Paste'!O2239</f>
        <v>0</v>
      </c>
      <c r="P2238">
        <f>'IGM Paste'!BC2239</f>
        <v>0</v>
      </c>
    </row>
    <row r="2239" spans="1:16" x14ac:dyDescent="0.3">
      <c r="A2239" s="334">
        <f>'IGM Paste'!A2240</f>
        <v>0</v>
      </c>
      <c r="B2239">
        <f>'IGM Paste'!Y2240</f>
        <v>0</v>
      </c>
      <c r="C2239">
        <f>'IGM Paste'!C2240</f>
        <v>0</v>
      </c>
      <c r="D2239" s="4">
        <f>'IGM Paste'!D2240</f>
        <v>0</v>
      </c>
      <c r="E2239">
        <f>'IGM Paste'!E2240</f>
        <v>0</v>
      </c>
      <c r="F2239">
        <f>'IGM Paste'!AL2240</f>
        <v>0</v>
      </c>
      <c r="G2239" s="763">
        <f>'IGM Paste'!AB2240</f>
        <v>0</v>
      </c>
      <c r="H2239" s="5">
        <f>'IGM Paste'!F2240</f>
        <v>0</v>
      </c>
      <c r="I2239" t="str">
        <f>IF('IGM Paste'!H2240=0,"-",'IGM Paste'!H2240)</f>
        <v>-</v>
      </c>
      <c r="J2239" t="str">
        <f>IF('IGM Paste'!I2240=0,"-",'IGM Paste'!I2240)</f>
        <v>-</v>
      </c>
      <c r="K2239" t="str">
        <f>IF('IGM Paste'!J2240=0,"-",'IGM Paste'!J2240)</f>
        <v>-</v>
      </c>
      <c r="L2239">
        <f>'IGM Paste'!K2240</f>
        <v>0</v>
      </c>
      <c r="M2239" s="20" t="str">
        <f>IF('IGM Paste'!R2240=0,"Flat",'IGM Paste'!R2240)</f>
        <v>Flat</v>
      </c>
      <c r="N2239" s="177">
        <f>'IGM Paste'!AH2240</f>
        <v>0</v>
      </c>
      <c r="O2239" s="403">
        <f>'IGM Paste'!O2240</f>
        <v>0</v>
      </c>
      <c r="P2239">
        <f>'IGM Paste'!BC2240</f>
        <v>0</v>
      </c>
    </row>
    <row r="2240" spans="1:16" x14ac:dyDescent="0.3">
      <c r="A2240" s="334">
        <f>'IGM Paste'!A2241</f>
        <v>0</v>
      </c>
      <c r="B2240">
        <f>'IGM Paste'!Y2241</f>
        <v>0</v>
      </c>
      <c r="C2240">
        <f>'IGM Paste'!C2241</f>
        <v>0</v>
      </c>
      <c r="D2240" s="4">
        <f>'IGM Paste'!D2241</f>
        <v>0</v>
      </c>
      <c r="E2240">
        <f>'IGM Paste'!E2241</f>
        <v>0</v>
      </c>
      <c r="F2240">
        <f>'IGM Paste'!AL2241</f>
        <v>0</v>
      </c>
      <c r="G2240" s="763">
        <f>'IGM Paste'!AB2241</f>
        <v>0</v>
      </c>
      <c r="H2240" s="5">
        <f>'IGM Paste'!F2241</f>
        <v>0</v>
      </c>
      <c r="I2240" t="str">
        <f>IF('IGM Paste'!H2241=0,"-",'IGM Paste'!H2241)</f>
        <v>-</v>
      </c>
      <c r="J2240" t="str">
        <f>IF('IGM Paste'!I2241=0,"-",'IGM Paste'!I2241)</f>
        <v>-</v>
      </c>
      <c r="K2240" t="str">
        <f>IF('IGM Paste'!J2241=0,"-",'IGM Paste'!J2241)</f>
        <v>-</v>
      </c>
      <c r="L2240">
        <f>'IGM Paste'!K2241</f>
        <v>0</v>
      </c>
      <c r="M2240" s="20" t="str">
        <f>IF('IGM Paste'!R2241=0,"Flat",'IGM Paste'!R2241)</f>
        <v>Flat</v>
      </c>
      <c r="N2240" s="177">
        <f>'IGM Paste'!AH2241</f>
        <v>0</v>
      </c>
      <c r="O2240" s="403">
        <f>'IGM Paste'!O2241</f>
        <v>0</v>
      </c>
      <c r="P2240">
        <f>'IGM Paste'!BC2241</f>
        <v>0</v>
      </c>
    </row>
    <row r="2241" spans="1:16" x14ac:dyDescent="0.3">
      <c r="A2241" s="334">
        <f>'IGM Paste'!A2242</f>
        <v>0</v>
      </c>
      <c r="B2241">
        <f>'IGM Paste'!Y2242</f>
        <v>0</v>
      </c>
      <c r="C2241">
        <f>'IGM Paste'!C2242</f>
        <v>0</v>
      </c>
      <c r="D2241" s="4">
        <f>'IGM Paste'!D2242</f>
        <v>0</v>
      </c>
      <c r="E2241">
        <f>'IGM Paste'!E2242</f>
        <v>0</v>
      </c>
      <c r="F2241">
        <f>'IGM Paste'!AL2242</f>
        <v>0</v>
      </c>
      <c r="G2241" s="763">
        <f>'IGM Paste'!AB2242</f>
        <v>0</v>
      </c>
      <c r="H2241" s="5">
        <f>'IGM Paste'!F2242</f>
        <v>0</v>
      </c>
      <c r="I2241" t="str">
        <f>IF('IGM Paste'!H2242=0,"-",'IGM Paste'!H2242)</f>
        <v>-</v>
      </c>
      <c r="J2241" t="str">
        <f>IF('IGM Paste'!I2242=0,"-",'IGM Paste'!I2242)</f>
        <v>-</v>
      </c>
      <c r="K2241" t="str">
        <f>IF('IGM Paste'!J2242=0,"-",'IGM Paste'!J2242)</f>
        <v>-</v>
      </c>
      <c r="L2241">
        <f>'IGM Paste'!K2242</f>
        <v>0</v>
      </c>
      <c r="M2241" s="20" t="str">
        <f>IF('IGM Paste'!R2242=0,"Flat",'IGM Paste'!R2242)</f>
        <v>Flat</v>
      </c>
      <c r="N2241" s="177">
        <f>'IGM Paste'!AH2242</f>
        <v>0</v>
      </c>
      <c r="O2241" s="403">
        <f>'IGM Paste'!O2242</f>
        <v>0</v>
      </c>
      <c r="P2241">
        <f>'IGM Paste'!BC2242</f>
        <v>0</v>
      </c>
    </row>
    <row r="2242" spans="1:16" x14ac:dyDescent="0.3">
      <c r="A2242" s="334">
        <f>'IGM Paste'!A2243</f>
        <v>0</v>
      </c>
      <c r="B2242">
        <f>'IGM Paste'!Y2243</f>
        <v>0</v>
      </c>
      <c r="C2242">
        <f>'IGM Paste'!C2243</f>
        <v>0</v>
      </c>
      <c r="D2242" s="4">
        <f>'IGM Paste'!D2243</f>
        <v>0</v>
      </c>
      <c r="E2242">
        <f>'IGM Paste'!E2243</f>
        <v>0</v>
      </c>
      <c r="F2242">
        <f>'IGM Paste'!AL2243</f>
        <v>0</v>
      </c>
      <c r="G2242" s="763">
        <f>'IGM Paste'!AB2243</f>
        <v>0</v>
      </c>
      <c r="H2242" s="5">
        <f>'IGM Paste'!F2243</f>
        <v>0</v>
      </c>
      <c r="I2242" t="str">
        <f>IF('IGM Paste'!H2243=0,"-",'IGM Paste'!H2243)</f>
        <v>-</v>
      </c>
      <c r="J2242" t="str">
        <f>IF('IGM Paste'!I2243=0,"-",'IGM Paste'!I2243)</f>
        <v>-</v>
      </c>
      <c r="K2242" t="str">
        <f>IF('IGM Paste'!J2243=0,"-",'IGM Paste'!J2243)</f>
        <v>-</v>
      </c>
      <c r="L2242">
        <f>'IGM Paste'!K2243</f>
        <v>0</v>
      </c>
      <c r="M2242" s="20" t="str">
        <f>IF('IGM Paste'!R2243=0,"Flat",'IGM Paste'!R2243)</f>
        <v>Flat</v>
      </c>
      <c r="N2242" s="177">
        <f>'IGM Paste'!AH2243</f>
        <v>0</v>
      </c>
      <c r="O2242" s="403">
        <f>'IGM Paste'!O2243</f>
        <v>0</v>
      </c>
      <c r="P2242">
        <f>'IGM Paste'!BC2243</f>
        <v>0</v>
      </c>
    </row>
    <row r="2243" spans="1:16" x14ac:dyDescent="0.3">
      <c r="A2243" s="334">
        <f>'IGM Paste'!A2244</f>
        <v>0</v>
      </c>
      <c r="B2243">
        <f>'IGM Paste'!Y2244</f>
        <v>0</v>
      </c>
      <c r="C2243">
        <f>'IGM Paste'!C2244</f>
        <v>0</v>
      </c>
      <c r="D2243" s="4">
        <f>'IGM Paste'!D2244</f>
        <v>0</v>
      </c>
      <c r="E2243">
        <f>'IGM Paste'!E2244</f>
        <v>0</v>
      </c>
      <c r="F2243">
        <f>'IGM Paste'!AL2244</f>
        <v>0</v>
      </c>
      <c r="G2243" s="763">
        <f>'IGM Paste'!AB2244</f>
        <v>0</v>
      </c>
      <c r="H2243" s="5">
        <f>'IGM Paste'!F2244</f>
        <v>0</v>
      </c>
      <c r="I2243" t="str">
        <f>IF('IGM Paste'!H2244=0,"-",'IGM Paste'!H2244)</f>
        <v>-</v>
      </c>
      <c r="J2243" t="str">
        <f>IF('IGM Paste'!I2244=0,"-",'IGM Paste'!I2244)</f>
        <v>-</v>
      </c>
      <c r="K2243" t="str">
        <f>IF('IGM Paste'!J2244=0,"-",'IGM Paste'!J2244)</f>
        <v>-</v>
      </c>
      <c r="L2243">
        <f>'IGM Paste'!K2244</f>
        <v>0</v>
      </c>
      <c r="M2243" s="20" t="str">
        <f>IF('IGM Paste'!R2244=0,"Flat",'IGM Paste'!R2244)</f>
        <v>Flat</v>
      </c>
      <c r="N2243" s="177">
        <f>'IGM Paste'!AH2244</f>
        <v>0</v>
      </c>
      <c r="O2243" s="403">
        <f>'IGM Paste'!O2244</f>
        <v>0</v>
      </c>
      <c r="P2243">
        <f>'IGM Paste'!BC2244</f>
        <v>0</v>
      </c>
    </row>
    <row r="2244" spans="1:16" x14ac:dyDescent="0.3">
      <c r="A2244" s="334">
        <f>'IGM Paste'!A2245</f>
        <v>0</v>
      </c>
      <c r="B2244">
        <f>'IGM Paste'!Y2245</f>
        <v>0</v>
      </c>
      <c r="C2244">
        <f>'IGM Paste'!C2245</f>
        <v>0</v>
      </c>
      <c r="D2244" s="4">
        <f>'IGM Paste'!D2245</f>
        <v>0</v>
      </c>
      <c r="E2244">
        <f>'IGM Paste'!E2245</f>
        <v>0</v>
      </c>
      <c r="F2244">
        <f>'IGM Paste'!AL2245</f>
        <v>0</v>
      </c>
      <c r="G2244" s="763">
        <f>'IGM Paste'!AB2245</f>
        <v>0</v>
      </c>
      <c r="H2244" s="5">
        <f>'IGM Paste'!F2245</f>
        <v>0</v>
      </c>
      <c r="I2244" t="str">
        <f>IF('IGM Paste'!H2245=0,"-",'IGM Paste'!H2245)</f>
        <v>-</v>
      </c>
      <c r="J2244" t="str">
        <f>IF('IGM Paste'!I2245=0,"-",'IGM Paste'!I2245)</f>
        <v>-</v>
      </c>
      <c r="K2244" t="str">
        <f>IF('IGM Paste'!J2245=0,"-",'IGM Paste'!J2245)</f>
        <v>-</v>
      </c>
      <c r="L2244">
        <f>'IGM Paste'!K2245</f>
        <v>0</v>
      </c>
      <c r="M2244" s="20" t="str">
        <f>IF('IGM Paste'!R2245=0,"Flat",'IGM Paste'!R2245)</f>
        <v>Flat</v>
      </c>
      <c r="N2244" s="177">
        <f>'IGM Paste'!AH2245</f>
        <v>0</v>
      </c>
      <c r="O2244" s="403">
        <f>'IGM Paste'!O2245</f>
        <v>0</v>
      </c>
      <c r="P2244">
        <f>'IGM Paste'!BC2245</f>
        <v>0</v>
      </c>
    </row>
    <row r="2245" spans="1:16" x14ac:dyDescent="0.3">
      <c r="A2245" s="334">
        <f>'IGM Paste'!A2246</f>
        <v>0</v>
      </c>
      <c r="B2245">
        <f>'IGM Paste'!Y2246</f>
        <v>0</v>
      </c>
      <c r="C2245">
        <f>'IGM Paste'!C2246</f>
        <v>0</v>
      </c>
      <c r="D2245" s="4">
        <f>'IGM Paste'!D2246</f>
        <v>0</v>
      </c>
      <c r="E2245">
        <f>'IGM Paste'!E2246</f>
        <v>0</v>
      </c>
      <c r="F2245">
        <f>'IGM Paste'!AL2246</f>
        <v>0</v>
      </c>
      <c r="G2245" s="763">
        <f>'IGM Paste'!AB2246</f>
        <v>0</v>
      </c>
      <c r="H2245" s="5">
        <f>'IGM Paste'!F2246</f>
        <v>0</v>
      </c>
      <c r="I2245" t="str">
        <f>IF('IGM Paste'!H2246=0,"-",'IGM Paste'!H2246)</f>
        <v>-</v>
      </c>
      <c r="J2245" t="str">
        <f>IF('IGM Paste'!I2246=0,"-",'IGM Paste'!I2246)</f>
        <v>-</v>
      </c>
      <c r="K2245" t="str">
        <f>IF('IGM Paste'!J2246=0,"-",'IGM Paste'!J2246)</f>
        <v>-</v>
      </c>
      <c r="L2245">
        <f>'IGM Paste'!K2246</f>
        <v>0</v>
      </c>
      <c r="M2245" s="20" t="str">
        <f>IF('IGM Paste'!R2246=0,"Flat",'IGM Paste'!R2246)</f>
        <v>Flat</v>
      </c>
      <c r="N2245" s="177">
        <f>'IGM Paste'!AH2246</f>
        <v>0</v>
      </c>
      <c r="O2245" s="403">
        <f>'IGM Paste'!O2246</f>
        <v>0</v>
      </c>
      <c r="P2245">
        <f>'IGM Paste'!BC2246</f>
        <v>0</v>
      </c>
    </row>
    <row r="2246" spans="1:16" x14ac:dyDescent="0.3">
      <c r="A2246" s="334">
        <f>'IGM Paste'!A2247</f>
        <v>0</v>
      </c>
      <c r="B2246">
        <f>'IGM Paste'!Y2247</f>
        <v>0</v>
      </c>
      <c r="C2246">
        <f>'IGM Paste'!C2247</f>
        <v>0</v>
      </c>
      <c r="D2246" s="4">
        <f>'IGM Paste'!D2247</f>
        <v>0</v>
      </c>
      <c r="E2246">
        <f>'IGM Paste'!E2247</f>
        <v>0</v>
      </c>
      <c r="F2246">
        <f>'IGM Paste'!AL2247</f>
        <v>0</v>
      </c>
      <c r="G2246" s="763">
        <f>'IGM Paste'!AB2247</f>
        <v>0</v>
      </c>
      <c r="H2246" s="5">
        <f>'IGM Paste'!F2247</f>
        <v>0</v>
      </c>
      <c r="I2246" t="str">
        <f>IF('IGM Paste'!H2247=0,"-",'IGM Paste'!H2247)</f>
        <v>-</v>
      </c>
      <c r="J2246" t="str">
        <f>IF('IGM Paste'!I2247=0,"-",'IGM Paste'!I2247)</f>
        <v>-</v>
      </c>
      <c r="K2246" t="str">
        <f>IF('IGM Paste'!J2247=0,"-",'IGM Paste'!J2247)</f>
        <v>-</v>
      </c>
      <c r="L2246">
        <f>'IGM Paste'!K2247</f>
        <v>0</v>
      </c>
      <c r="M2246" s="20" t="str">
        <f>IF('IGM Paste'!R2247=0,"Flat",'IGM Paste'!R2247)</f>
        <v>Flat</v>
      </c>
      <c r="N2246" s="177">
        <f>'IGM Paste'!AH2247</f>
        <v>0</v>
      </c>
      <c r="O2246" s="403">
        <f>'IGM Paste'!O2247</f>
        <v>0</v>
      </c>
      <c r="P2246">
        <f>'IGM Paste'!BC2247</f>
        <v>0</v>
      </c>
    </row>
    <row r="2247" spans="1:16" x14ac:dyDescent="0.3">
      <c r="A2247" s="334">
        <f>'IGM Paste'!A2248</f>
        <v>0</v>
      </c>
      <c r="B2247">
        <f>'IGM Paste'!Y2248</f>
        <v>0</v>
      </c>
      <c r="C2247">
        <f>'IGM Paste'!C2248</f>
        <v>0</v>
      </c>
      <c r="D2247" s="4">
        <f>'IGM Paste'!D2248</f>
        <v>0</v>
      </c>
      <c r="E2247">
        <f>'IGM Paste'!E2248</f>
        <v>0</v>
      </c>
      <c r="F2247">
        <f>'IGM Paste'!AL2248</f>
        <v>0</v>
      </c>
      <c r="G2247" s="763">
        <f>'IGM Paste'!AB2248</f>
        <v>0</v>
      </c>
      <c r="H2247" s="5">
        <f>'IGM Paste'!F2248</f>
        <v>0</v>
      </c>
      <c r="I2247" t="str">
        <f>IF('IGM Paste'!H2248=0,"-",'IGM Paste'!H2248)</f>
        <v>-</v>
      </c>
      <c r="J2247" t="str">
        <f>IF('IGM Paste'!I2248=0,"-",'IGM Paste'!I2248)</f>
        <v>-</v>
      </c>
      <c r="K2247" t="str">
        <f>IF('IGM Paste'!J2248=0,"-",'IGM Paste'!J2248)</f>
        <v>-</v>
      </c>
      <c r="L2247">
        <f>'IGM Paste'!K2248</f>
        <v>0</v>
      </c>
      <c r="M2247" s="20" t="str">
        <f>IF('IGM Paste'!R2248=0,"Flat",'IGM Paste'!R2248)</f>
        <v>Flat</v>
      </c>
      <c r="N2247" s="177">
        <f>'IGM Paste'!AH2248</f>
        <v>0</v>
      </c>
      <c r="O2247" s="403">
        <f>'IGM Paste'!O2248</f>
        <v>0</v>
      </c>
      <c r="P2247">
        <f>'IGM Paste'!BC2248</f>
        <v>0</v>
      </c>
    </row>
    <row r="2248" spans="1:16" x14ac:dyDescent="0.3">
      <c r="A2248" s="334">
        <f>'IGM Paste'!A2249</f>
        <v>0</v>
      </c>
      <c r="B2248">
        <f>'IGM Paste'!Y2249</f>
        <v>0</v>
      </c>
      <c r="C2248">
        <f>'IGM Paste'!C2249</f>
        <v>0</v>
      </c>
      <c r="D2248" s="4">
        <f>'IGM Paste'!D2249</f>
        <v>0</v>
      </c>
      <c r="E2248">
        <f>'IGM Paste'!E2249</f>
        <v>0</v>
      </c>
      <c r="F2248">
        <f>'IGM Paste'!AL2249</f>
        <v>0</v>
      </c>
      <c r="G2248" s="763">
        <f>'IGM Paste'!AB2249</f>
        <v>0</v>
      </c>
      <c r="H2248" s="5">
        <f>'IGM Paste'!F2249</f>
        <v>0</v>
      </c>
      <c r="I2248" t="str">
        <f>IF('IGM Paste'!H2249=0,"-",'IGM Paste'!H2249)</f>
        <v>-</v>
      </c>
      <c r="J2248" t="str">
        <f>IF('IGM Paste'!I2249=0,"-",'IGM Paste'!I2249)</f>
        <v>-</v>
      </c>
      <c r="K2248" t="str">
        <f>IF('IGM Paste'!J2249=0,"-",'IGM Paste'!J2249)</f>
        <v>-</v>
      </c>
      <c r="L2248">
        <f>'IGM Paste'!K2249</f>
        <v>0</v>
      </c>
      <c r="M2248" s="20" t="str">
        <f>IF('IGM Paste'!R2249=0,"Flat",'IGM Paste'!R2249)</f>
        <v>Flat</v>
      </c>
      <c r="N2248" s="177">
        <f>'IGM Paste'!AH2249</f>
        <v>0</v>
      </c>
      <c r="O2248" s="403">
        <f>'IGM Paste'!O2249</f>
        <v>0</v>
      </c>
      <c r="P2248">
        <f>'IGM Paste'!BC2249</f>
        <v>0</v>
      </c>
    </row>
    <row r="2249" spans="1:16" x14ac:dyDescent="0.3">
      <c r="A2249" s="334">
        <f>'IGM Paste'!A2250</f>
        <v>0</v>
      </c>
      <c r="B2249">
        <f>'IGM Paste'!Y2250</f>
        <v>0</v>
      </c>
      <c r="C2249">
        <f>'IGM Paste'!C2250</f>
        <v>0</v>
      </c>
      <c r="D2249" s="4">
        <f>'IGM Paste'!D2250</f>
        <v>0</v>
      </c>
      <c r="E2249">
        <f>'IGM Paste'!E2250</f>
        <v>0</v>
      </c>
      <c r="F2249">
        <f>'IGM Paste'!AL2250</f>
        <v>0</v>
      </c>
      <c r="G2249" s="763">
        <f>'IGM Paste'!AB2250</f>
        <v>0</v>
      </c>
      <c r="H2249" s="5">
        <f>'IGM Paste'!F2250</f>
        <v>0</v>
      </c>
      <c r="I2249" t="str">
        <f>IF('IGM Paste'!H2250=0,"-",'IGM Paste'!H2250)</f>
        <v>-</v>
      </c>
      <c r="J2249" t="str">
        <f>IF('IGM Paste'!I2250=0,"-",'IGM Paste'!I2250)</f>
        <v>-</v>
      </c>
      <c r="K2249" t="str">
        <f>IF('IGM Paste'!J2250=0,"-",'IGM Paste'!J2250)</f>
        <v>-</v>
      </c>
      <c r="L2249">
        <f>'IGM Paste'!K2250</f>
        <v>0</v>
      </c>
      <c r="M2249" s="20" t="str">
        <f>IF('IGM Paste'!R2250=0,"Flat",'IGM Paste'!R2250)</f>
        <v>Flat</v>
      </c>
      <c r="N2249" s="177">
        <f>'IGM Paste'!AH2250</f>
        <v>0</v>
      </c>
      <c r="O2249" s="403">
        <f>'IGM Paste'!O2250</f>
        <v>0</v>
      </c>
      <c r="P2249">
        <f>'IGM Paste'!BC2250</f>
        <v>0</v>
      </c>
    </row>
    <row r="2250" spans="1:16" x14ac:dyDescent="0.3">
      <c r="A2250" s="334">
        <f>'IGM Paste'!A2251</f>
        <v>0</v>
      </c>
      <c r="B2250">
        <f>'IGM Paste'!Y2251</f>
        <v>0</v>
      </c>
      <c r="C2250">
        <f>'IGM Paste'!C2251</f>
        <v>0</v>
      </c>
      <c r="D2250" s="4">
        <f>'IGM Paste'!D2251</f>
        <v>0</v>
      </c>
      <c r="E2250">
        <f>'IGM Paste'!E2251</f>
        <v>0</v>
      </c>
      <c r="F2250">
        <f>'IGM Paste'!AL2251</f>
        <v>0</v>
      </c>
      <c r="G2250" s="763">
        <f>'IGM Paste'!AB2251</f>
        <v>0</v>
      </c>
      <c r="H2250" s="5">
        <f>'IGM Paste'!F2251</f>
        <v>0</v>
      </c>
      <c r="I2250" t="str">
        <f>IF('IGM Paste'!H2251=0,"-",'IGM Paste'!H2251)</f>
        <v>-</v>
      </c>
      <c r="J2250" t="str">
        <f>IF('IGM Paste'!I2251=0,"-",'IGM Paste'!I2251)</f>
        <v>-</v>
      </c>
      <c r="K2250" t="str">
        <f>IF('IGM Paste'!J2251=0,"-",'IGM Paste'!J2251)</f>
        <v>-</v>
      </c>
      <c r="L2250">
        <f>'IGM Paste'!K2251</f>
        <v>0</v>
      </c>
      <c r="M2250" s="20" t="str">
        <f>IF('IGM Paste'!R2251=0,"Flat",'IGM Paste'!R2251)</f>
        <v>Flat</v>
      </c>
      <c r="N2250" s="177">
        <f>'IGM Paste'!AH2251</f>
        <v>0</v>
      </c>
      <c r="O2250" s="403">
        <f>'IGM Paste'!O2251</f>
        <v>0</v>
      </c>
      <c r="P2250">
        <f>'IGM Paste'!BC2251</f>
        <v>0</v>
      </c>
    </row>
    <row r="2251" spans="1:16" x14ac:dyDescent="0.3">
      <c r="A2251" s="334">
        <f>'IGM Paste'!A2252</f>
        <v>0</v>
      </c>
      <c r="B2251">
        <f>'IGM Paste'!Y2252</f>
        <v>0</v>
      </c>
      <c r="C2251">
        <f>'IGM Paste'!C2252</f>
        <v>0</v>
      </c>
      <c r="D2251" s="4">
        <f>'IGM Paste'!D2252</f>
        <v>0</v>
      </c>
      <c r="E2251">
        <f>'IGM Paste'!E2252</f>
        <v>0</v>
      </c>
      <c r="F2251">
        <f>'IGM Paste'!AL2252</f>
        <v>0</v>
      </c>
      <c r="G2251" s="763">
        <f>'IGM Paste'!AB2252</f>
        <v>0</v>
      </c>
      <c r="H2251" s="5">
        <f>'IGM Paste'!F2252</f>
        <v>0</v>
      </c>
      <c r="I2251" t="str">
        <f>IF('IGM Paste'!H2252=0,"-",'IGM Paste'!H2252)</f>
        <v>-</v>
      </c>
      <c r="J2251" t="str">
        <f>IF('IGM Paste'!I2252=0,"-",'IGM Paste'!I2252)</f>
        <v>-</v>
      </c>
      <c r="K2251" t="str">
        <f>IF('IGM Paste'!J2252=0,"-",'IGM Paste'!J2252)</f>
        <v>-</v>
      </c>
      <c r="L2251">
        <f>'IGM Paste'!K2252</f>
        <v>0</v>
      </c>
      <c r="M2251" s="20" t="str">
        <f>IF('IGM Paste'!R2252=0,"Flat",'IGM Paste'!R2252)</f>
        <v>Flat</v>
      </c>
      <c r="N2251" s="177">
        <f>'IGM Paste'!AH2252</f>
        <v>0</v>
      </c>
      <c r="O2251" s="403">
        <f>'IGM Paste'!O2252</f>
        <v>0</v>
      </c>
      <c r="P2251">
        <f>'IGM Paste'!BC2252</f>
        <v>0</v>
      </c>
    </row>
    <row r="2252" spans="1:16" x14ac:dyDescent="0.3">
      <c r="A2252" s="334">
        <f>'IGM Paste'!A2253</f>
        <v>0</v>
      </c>
      <c r="B2252">
        <f>'IGM Paste'!Y2253</f>
        <v>0</v>
      </c>
      <c r="C2252">
        <f>'IGM Paste'!C2253</f>
        <v>0</v>
      </c>
      <c r="D2252" s="4">
        <f>'IGM Paste'!D2253</f>
        <v>0</v>
      </c>
      <c r="E2252">
        <f>'IGM Paste'!E2253</f>
        <v>0</v>
      </c>
      <c r="F2252">
        <f>'IGM Paste'!AL2253</f>
        <v>0</v>
      </c>
      <c r="G2252" s="763">
        <f>'IGM Paste'!AB2253</f>
        <v>0</v>
      </c>
      <c r="H2252" s="5">
        <f>'IGM Paste'!F2253</f>
        <v>0</v>
      </c>
      <c r="I2252" t="str">
        <f>IF('IGM Paste'!H2253=0,"-",'IGM Paste'!H2253)</f>
        <v>-</v>
      </c>
      <c r="J2252" t="str">
        <f>IF('IGM Paste'!I2253=0,"-",'IGM Paste'!I2253)</f>
        <v>-</v>
      </c>
      <c r="K2252" t="str">
        <f>IF('IGM Paste'!J2253=0,"-",'IGM Paste'!J2253)</f>
        <v>-</v>
      </c>
      <c r="L2252">
        <f>'IGM Paste'!K2253</f>
        <v>0</v>
      </c>
      <c r="M2252" s="20" t="str">
        <f>IF('IGM Paste'!R2253=0,"Flat",'IGM Paste'!R2253)</f>
        <v>Flat</v>
      </c>
      <c r="N2252" s="177">
        <f>'IGM Paste'!AH2253</f>
        <v>0</v>
      </c>
      <c r="O2252" s="403">
        <f>'IGM Paste'!O2253</f>
        <v>0</v>
      </c>
      <c r="P2252">
        <f>'IGM Paste'!BC2253</f>
        <v>0</v>
      </c>
    </row>
    <row r="2253" spans="1:16" x14ac:dyDescent="0.3">
      <c r="A2253" s="334">
        <f>'IGM Paste'!A2254</f>
        <v>0</v>
      </c>
      <c r="B2253">
        <f>'IGM Paste'!Y2254</f>
        <v>0</v>
      </c>
      <c r="C2253">
        <f>'IGM Paste'!C2254</f>
        <v>0</v>
      </c>
      <c r="D2253" s="4">
        <f>'IGM Paste'!D2254</f>
        <v>0</v>
      </c>
      <c r="E2253">
        <f>'IGM Paste'!E2254</f>
        <v>0</v>
      </c>
      <c r="F2253">
        <f>'IGM Paste'!AL2254</f>
        <v>0</v>
      </c>
      <c r="G2253" s="763">
        <f>'IGM Paste'!AB2254</f>
        <v>0</v>
      </c>
      <c r="H2253" s="5">
        <f>'IGM Paste'!F2254</f>
        <v>0</v>
      </c>
      <c r="I2253" t="str">
        <f>IF('IGM Paste'!H2254=0,"-",'IGM Paste'!H2254)</f>
        <v>-</v>
      </c>
      <c r="J2253" t="str">
        <f>IF('IGM Paste'!I2254=0,"-",'IGM Paste'!I2254)</f>
        <v>-</v>
      </c>
      <c r="K2253" t="str">
        <f>IF('IGM Paste'!J2254=0,"-",'IGM Paste'!J2254)</f>
        <v>-</v>
      </c>
      <c r="L2253">
        <f>'IGM Paste'!K2254</f>
        <v>0</v>
      </c>
      <c r="M2253" s="20" t="str">
        <f>IF('IGM Paste'!R2254=0,"Flat",'IGM Paste'!R2254)</f>
        <v>Flat</v>
      </c>
      <c r="N2253" s="177">
        <f>'IGM Paste'!AH2254</f>
        <v>0</v>
      </c>
      <c r="O2253" s="403">
        <f>'IGM Paste'!O2254</f>
        <v>0</v>
      </c>
      <c r="P2253">
        <f>'IGM Paste'!BC2254</f>
        <v>0</v>
      </c>
    </row>
    <row r="2254" spans="1:16" x14ac:dyDescent="0.3">
      <c r="A2254" s="334">
        <f>'IGM Paste'!A2255</f>
        <v>0</v>
      </c>
      <c r="B2254">
        <f>'IGM Paste'!Y2255</f>
        <v>0</v>
      </c>
      <c r="C2254">
        <f>'IGM Paste'!C2255</f>
        <v>0</v>
      </c>
      <c r="D2254" s="4">
        <f>'IGM Paste'!D2255</f>
        <v>0</v>
      </c>
      <c r="E2254">
        <f>'IGM Paste'!E2255</f>
        <v>0</v>
      </c>
      <c r="F2254">
        <f>'IGM Paste'!AL2255</f>
        <v>0</v>
      </c>
      <c r="G2254" s="763">
        <f>'IGM Paste'!AB2255</f>
        <v>0</v>
      </c>
      <c r="H2254" s="5">
        <f>'IGM Paste'!F2255</f>
        <v>0</v>
      </c>
      <c r="I2254" t="str">
        <f>IF('IGM Paste'!H2255=0,"-",'IGM Paste'!H2255)</f>
        <v>-</v>
      </c>
      <c r="J2254" t="str">
        <f>IF('IGM Paste'!I2255=0,"-",'IGM Paste'!I2255)</f>
        <v>-</v>
      </c>
      <c r="K2254" t="str">
        <f>IF('IGM Paste'!J2255=0,"-",'IGM Paste'!J2255)</f>
        <v>-</v>
      </c>
      <c r="L2254">
        <f>'IGM Paste'!K2255</f>
        <v>0</v>
      </c>
      <c r="M2254" s="20" t="str">
        <f>IF('IGM Paste'!R2255=0,"Flat",'IGM Paste'!R2255)</f>
        <v>Flat</v>
      </c>
      <c r="N2254" s="177">
        <f>'IGM Paste'!AH2255</f>
        <v>0</v>
      </c>
      <c r="O2254" s="403">
        <f>'IGM Paste'!O2255</f>
        <v>0</v>
      </c>
      <c r="P2254">
        <f>'IGM Paste'!BC2255</f>
        <v>0</v>
      </c>
    </row>
    <row r="2255" spans="1:16" x14ac:dyDescent="0.3">
      <c r="A2255" s="334">
        <f>'IGM Paste'!A2256</f>
        <v>0</v>
      </c>
      <c r="B2255">
        <f>'IGM Paste'!Y2256</f>
        <v>0</v>
      </c>
      <c r="C2255">
        <f>'IGM Paste'!C2256</f>
        <v>0</v>
      </c>
      <c r="D2255" s="4">
        <f>'IGM Paste'!D2256</f>
        <v>0</v>
      </c>
      <c r="E2255">
        <f>'IGM Paste'!E2256</f>
        <v>0</v>
      </c>
      <c r="F2255">
        <f>'IGM Paste'!AL2256</f>
        <v>0</v>
      </c>
      <c r="G2255" s="763">
        <f>'IGM Paste'!AB2256</f>
        <v>0</v>
      </c>
      <c r="H2255" s="5">
        <f>'IGM Paste'!F2256</f>
        <v>0</v>
      </c>
      <c r="I2255" t="str">
        <f>IF('IGM Paste'!H2256=0,"-",'IGM Paste'!H2256)</f>
        <v>-</v>
      </c>
      <c r="J2255" t="str">
        <f>IF('IGM Paste'!I2256=0,"-",'IGM Paste'!I2256)</f>
        <v>-</v>
      </c>
      <c r="K2255" t="str">
        <f>IF('IGM Paste'!J2256=0,"-",'IGM Paste'!J2256)</f>
        <v>-</v>
      </c>
      <c r="L2255">
        <f>'IGM Paste'!K2256</f>
        <v>0</v>
      </c>
      <c r="M2255" s="20" t="str">
        <f>IF('IGM Paste'!R2256=0,"Flat",'IGM Paste'!R2256)</f>
        <v>Flat</v>
      </c>
      <c r="N2255" s="177">
        <f>'IGM Paste'!AH2256</f>
        <v>0</v>
      </c>
      <c r="O2255" s="403">
        <f>'IGM Paste'!O2256</f>
        <v>0</v>
      </c>
      <c r="P2255">
        <f>'IGM Paste'!BC2256</f>
        <v>0</v>
      </c>
    </row>
    <row r="2256" spans="1:16" x14ac:dyDescent="0.3">
      <c r="A2256" s="334">
        <f>'IGM Paste'!A2257</f>
        <v>0</v>
      </c>
      <c r="B2256">
        <f>'IGM Paste'!Y2257</f>
        <v>0</v>
      </c>
      <c r="C2256">
        <f>'IGM Paste'!C2257</f>
        <v>0</v>
      </c>
      <c r="D2256" s="4">
        <f>'IGM Paste'!D2257</f>
        <v>0</v>
      </c>
      <c r="E2256">
        <f>'IGM Paste'!E2257</f>
        <v>0</v>
      </c>
      <c r="F2256">
        <f>'IGM Paste'!AL2257</f>
        <v>0</v>
      </c>
      <c r="G2256" s="763">
        <f>'IGM Paste'!AB2257</f>
        <v>0</v>
      </c>
      <c r="H2256" s="5">
        <f>'IGM Paste'!F2257</f>
        <v>0</v>
      </c>
      <c r="I2256" t="str">
        <f>IF('IGM Paste'!H2257=0,"-",'IGM Paste'!H2257)</f>
        <v>-</v>
      </c>
      <c r="J2256" t="str">
        <f>IF('IGM Paste'!I2257=0,"-",'IGM Paste'!I2257)</f>
        <v>-</v>
      </c>
      <c r="K2256" t="str">
        <f>IF('IGM Paste'!J2257=0,"-",'IGM Paste'!J2257)</f>
        <v>-</v>
      </c>
      <c r="L2256">
        <f>'IGM Paste'!K2257</f>
        <v>0</v>
      </c>
      <c r="M2256" s="20" t="str">
        <f>IF('IGM Paste'!R2257=0,"Flat",'IGM Paste'!R2257)</f>
        <v>Flat</v>
      </c>
      <c r="N2256" s="177">
        <f>'IGM Paste'!AH2257</f>
        <v>0</v>
      </c>
      <c r="O2256" s="403">
        <f>'IGM Paste'!O2257</f>
        <v>0</v>
      </c>
      <c r="P2256">
        <f>'IGM Paste'!BC2257</f>
        <v>0</v>
      </c>
    </row>
    <row r="2257" spans="1:16" x14ac:dyDescent="0.3">
      <c r="A2257" s="334">
        <f>'IGM Paste'!A2258</f>
        <v>0</v>
      </c>
      <c r="B2257">
        <f>'IGM Paste'!Y2258</f>
        <v>0</v>
      </c>
      <c r="C2257">
        <f>'IGM Paste'!C2258</f>
        <v>0</v>
      </c>
      <c r="D2257" s="4">
        <f>'IGM Paste'!D2258</f>
        <v>0</v>
      </c>
      <c r="E2257">
        <f>'IGM Paste'!E2258</f>
        <v>0</v>
      </c>
      <c r="F2257">
        <f>'IGM Paste'!AL2258</f>
        <v>0</v>
      </c>
      <c r="G2257" s="763">
        <f>'IGM Paste'!AB2258</f>
        <v>0</v>
      </c>
      <c r="H2257" s="5">
        <f>'IGM Paste'!F2258</f>
        <v>0</v>
      </c>
      <c r="I2257" t="str">
        <f>IF('IGM Paste'!H2258=0,"-",'IGM Paste'!H2258)</f>
        <v>-</v>
      </c>
      <c r="J2257" t="str">
        <f>IF('IGM Paste'!I2258=0,"-",'IGM Paste'!I2258)</f>
        <v>-</v>
      </c>
      <c r="K2257" t="str">
        <f>IF('IGM Paste'!J2258=0,"-",'IGM Paste'!J2258)</f>
        <v>-</v>
      </c>
      <c r="L2257">
        <f>'IGM Paste'!K2258</f>
        <v>0</v>
      </c>
      <c r="M2257" s="20" t="str">
        <f>IF('IGM Paste'!R2258=0,"Flat",'IGM Paste'!R2258)</f>
        <v>Flat</v>
      </c>
      <c r="N2257" s="177">
        <f>'IGM Paste'!AH2258</f>
        <v>0</v>
      </c>
      <c r="O2257" s="403">
        <f>'IGM Paste'!O2258</f>
        <v>0</v>
      </c>
      <c r="P2257">
        <f>'IGM Paste'!BC2258</f>
        <v>0</v>
      </c>
    </row>
    <row r="2258" spans="1:16" x14ac:dyDescent="0.3">
      <c r="A2258" s="334">
        <f>'IGM Paste'!A2259</f>
        <v>0</v>
      </c>
      <c r="B2258">
        <f>'IGM Paste'!Y2259</f>
        <v>0</v>
      </c>
      <c r="C2258">
        <f>'IGM Paste'!C2259</f>
        <v>0</v>
      </c>
      <c r="D2258" s="4">
        <f>'IGM Paste'!D2259</f>
        <v>0</v>
      </c>
      <c r="E2258">
        <f>'IGM Paste'!E2259</f>
        <v>0</v>
      </c>
      <c r="F2258">
        <f>'IGM Paste'!AL2259</f>
        <v>0</v>
      </c>
      <c r="G2258" s="763">
        <f>'IGM Paste'!AB2259</f>
        <v>0</v>
      </c>
      <c r="H2258" s="5">
        <f>'IGM Paste'!F2259</f>
        <v>0</v>
      </c>
      <c r="I2258" t="str">
        <f>IF('IGM Paste'!H2259=0,"-",'IGM Paste'!H2259)</f>
        <v>-</v>
      </c>
      <c r="J2258" t="str">
        <f>IF('IGM Paste'!I2259=0,"-",'IGM Paste'!I2259)</f>
        <v>-</v>
      </c>
      <c r="K2258" t="str">
        <f>IF('IGM Paste'!J2259=0,"-",'IGM Paste'!J2259)</f>
        <v>-</v>
      </c>
      <c r="L2258">
        <f>'IGM Paste'!K2259</f>
        <v>0</v>
      </c>
      <c r="M2258" s="20" t="str">
        <f>IF('IGM Paste'!R2259=0,"Flat",'IGM Paste'!R2259)</f>
        <v>Flat</v>
      </c>
      <c r="N2258" s="177">
        <f>'IGM Paste'!AH2259</f>
        <v>0</v>
      </c>
      <c r="O2258" s="403">
        <f>'IGM Paste'!O2259</f>
        <v>0</v>
      </c>
      <c r="P2258">
        <f>'IGM Paste'!BC2259</f>
        <v>0</v>
      </c>
    </row>
    <row r="2259" spans="1:16" x14ac:dyDescent="0.3">
      <c r="A2259" s="334">
        <f>'IGM Paste'!A2260</f>
        <v>0</v>
      </c>
      <c r="B2259">
        <f>'IGM Paste'!Y2260</f>
        <v>0</v>
      </c>
      <c r="C2259">
        <f>'IGM Paste'!C2260</f>
        <v>0</v>
      </c>
      <c r="D2259" s="4">
        <f>'IGM Paste'!D2260</f>
        <v>0</v>
      </c>
      <c r="E2259">
        <f>'IGM Paste'!E2260</f>
        <v>0</v>
      </c>
      <c r="F2259">
        <f>'IGM Paste'!AL2260</f>
        <v>0</v>
      </c>
      <c r="G2259" s="763">
        <f>'IGM Paste'!AB2260</f>
        <v>0</v>
      </c>
      <c r="H2259" s="5">
        <f>'IGM Paste'!F2260</f>
        <v>0</v>
      </c>
      <c r="I2259" t="str">
        <f>IF('IGM Paste'!H2260=0,"-",'IGM Paste'!H2260)</f>
        <v>-</v>
      </c>
      <c r="J2259" t="str">
        <f>IF('IGM Paste'!I2260=0,"-",'IGM Paste'!I2260)</f>
        <v>-</v>
      </c>
      <c r="K2259" t="str">
        <f>IF('IGM Paste'!J2260=0,"-",'IGM Paste'!J2260)</f>
        <v>-</v>
      </c>
      <c r="L2259">
        <f>'IGM Paste'!K2260</f>
        <v>0</v>
      </c>
      <c r="M2259" s="20" t="str">
        <f>IF('IGM Paste'!R2260=0,"Flat",'IGM Paste'!R2260)</f>
        <v>Flat</v>
      </c>
      <c r="N2259" s="177">
        <f>'IGM Paste'!AH2260</f>
        <v>0</v>
      </c>
      <c r="O2259" s="403">
        <f>'IGM Paste'!O2260</f>
        <v>0</v>
      </c>
      <c r="P2259">
        <f>'IGM Paste'!BC2260</f>
        <v>0</v>
      </c>
    </row>
    <row r="2260" spans="1:16" x14ac:dyDescent="0.3">
      <c r="A2260" s="334">
        <f>'IGM Paste'!A2261</f>
        <v>0</v>
      </c>
      <c r="B2260">
        <f>'IGM Paste'!Y2261</f>
        <v>0</v>
      </c>
      <c r="C2260">
        <f>'IGM Paste'!C2261</f>
        <v>0</v>
      </c>
      <c r="D2260" s="4">
        <f>'IGM Paste'!D2261</f>
        <v>0</v>
      </c>
      <c r="E2260">
        <f>'IGM Paste'!E2261</f>
        <v>0</v>
      </c>
      <c r="F2260">
        <f>'IGM Paste'!AL2261</f>
        <v>0</v>
      </c>
      <c r="G2260" s="763">
        <f>'IGM Paste'!AB2261</f>
        <v>0</v>
      </c>
      <c r="H2260" s="5">
        <f>'IGM Paste'!F2261</f>
        <v>0</v>
      </c>
      <c r="I2260" t="str">
        <f>IF('IGM Paste'!H2261=0,"-",'IGM Paste'!H2261)</f>
        <v>-</v>
      </c>
      <c r="J2260" t="str">
        <f>IF('IGM Paste'!I2261=0,"-",'IGM Paste'!I2261)</f>
        <v>-</v>
      </c>
      <c r="K2260" t="str">
        <f>IF('IGM Paste'!J2261=0,"-",'IGM Paste'!J2261)</f>
        <v>-</v>
      </c>
      <c r="L2260">
        <f>'IGM Paste'!K2261</f>
        <v>0</v>
      </c>
      <c r="M2260" s="20" t="str">
        <f>IF('IGM Paste'!R2261=0,"Flat",'IGM Paste'!R2261)</f>
        <v>Flat</v>
      </c>
      <c r="N2260" s="177">
        <f>'IGM Paste'!AH2261</f>
        <v>0</v>
      </c>
      <c r="O2260" s="403">
        <f>'IGM Paste'!O2261</f>
        <v>0</v>
      </c>
      <c r="P2260">
        <f>'IGM Paste'!BC2261</f>
        <v>0</v>
      </c>
    </row>
    <row r="2261" spans="1:16" x14ac:dyDescent="0.3">
      <c r="A2261" s="334">
        <f>'IGM Paste'!A2262</f>
        <v>0</v>
      </c>
      <c r="B2261">
        <f>'IGM Paste'!Y2262</f>
        <v>0</v>
      </c>
      <c r="C2261">
        <f>'IGM Paste'!C2262</f>
        <v>0</v>
      </c>
      <c r="D2261" s="4">
        <f>'IGM Paste'!D2262</f>
        <v>0</v>
      </c>
      <c r="E2261">
        <f>'IGM Paste'!E2262</f>
        <v>0</v>
      </c>
      <c r="F2261">
        <f>'IGM Paste'!AL2262</f>
        <v>0</v>
      </c>
      <c r="G2261" s="763">
        <f>'IGM Paste'!AB2262</f>
        <v>0</v>
      </c>
      <c r="H2261" s="5">
        <f>'IGM Paste'!F2262</f>
        <v>0</v>
      </c>
      <c r="I2261" t="str">
        <f>IF('IGM Paste'!H2262=0,"-",'IGM Paste'!H2262)</f>
        <v>-</v>
      </c>
      <c r="J2261" t="str">
        <f>IF('IGM Paste'!I2262=0,"-",'IGM Paste'!I2262)</f>
        <v>-</v>
      </c>
      <c r="K2261" t="str">
        <f>IF('IGM Paste'!J2262=0,"-",'IGM Paste'!J2262)</f>
        <v>-</v>
      </c>
      <c r="L2261">
        <f>'IGM Paste'!K2262</f>
        <v>0</v>
      </c>
      <c r="M2261" s="20" t="str">
        <f>IF('IGM Paste'!R2262=0,"Flat",'IGM Paste'!R2262)</f>
        <v>Flat</v>
      </c>
      <c r="N2261" s="177">
        <f>'IGM Paste'!AH2262</f>
        <v>0</v>
      </c>
      <c r="O2261" s="403">
        <f>'IGM Paste'!O2262</f>
        <v>0</v>
      </c>
      <c r="P2261">
        <f>'IGM Paste'!BC2262</f>
        <v>0</v>
      </c>
    </row>
    <row r="2262" spans="1:16" x14ac:dyDescent="0.3">
      <c r="A2262" s="334">
        <f>'IGM Paste'!A2263</f>
        <v>0</v>
      </c>
      <c r="B2262">
        <f>'IGM Paste'!Y2263</f>
        <v>0</v>
      </c>
      <c r="C2262">
        <f>'IGM Paste'!C2263</f>
        <v>0</v>
      </c>
      <c r="D2262" s="4">
        <f>'IGM Paste'!D2263</f>
        <v>0</v>
      </c>
      <c r="E2262">
        <f>'IGM Paste'!E2263</f>
        <v>0</v>
      </c>
      <c r="F2262">
        <f>'IGM Paste'!AL2263</f>
        <v>0</v>
      </c>
      <c r="G2262" s="763">
        <f>'IGM Paste'!AB2263</f>
        <v>0</v>
      </c>
      <c r="H2262" s="5">
        <f>'IGM Paste'!F2263</f>
        <v>0</v>
      </c>
      <c r="I2262" t="str">
        <f>IF('IGM Paste'!H2263=0,"-",'IGM Paste'!H2263)</f>
        <v>-</v>
      </c>
      <c r="J2262" t="str">
        <f>IF('IGM Paste'!I2263=0,"-",'IGM Paste'!I2263)</f>
        <v>-</v>
      </c>
      <c r="K2262" t="str">
        <f>IF('IGM Paste'!J2263=0,"-",'IGM Paste'!J2263)</f>
        <v>-</v>
      </c>
      <c r="L2262">
        <f>'IGM Paste'!K2263</f>
        <v>0</v>
      </c>
      <c r="M2262" s="20" t="str">
        <f>IF('IGM Paste'!R2263=0,"Flat",'IGM Paste'!R2263)</f>
        <v>Flat</v>
      </c>
      <c r="N2262" s="177">
        <f>'IGM Paste'!AH2263</f>
        <v>0</v>
      </c>
      <c r="O2262" s="403">
        <f>'IGM Paste'!O2263</f>
        <v>0</v>
      </c>
      <c r="P2262">
        <f>'IGM Paste'!BC2263</f>
        <v>0</v>
      </c>
    </row>
    <row r="2263" spans="1:16" x14ac:dyDescent="0.3">
      <c r="A2263" s="334">
        <f>'IGM Paste'!A2264</f>
        <v>0</v>
      </c>
      <c r="B2263">
        <f>'IGM Paste'!Y2264</f>
        <v>0</v>
      </c>
      <c r="C2263">
        <f>'IGM Paste'!C2264</f>
        <v>0</v>
      </c>
      <c r="D2263" s="4">
        <f>'IGM Paste'!D2264</f>
        <v>0</v>
      </c>
      <c r="E2263">
        <f>'IGM Paste'!E2264</f>
        <v>0</v>
      </c>
      <c r="F2263">
        <f>'IGM Paste'!AL2264</f>
        <v>0</v>
      </c>
      <c r="G2263" s="763">
        <f>'IGM Paste'!AB2264</f>
        <v>0</v>
      </c>
      <c r="H2263" s="5">
        <f>'IGM Paste'!F2264</f>
        <v>0</v>
      </c>
      <c r="I2263" t="str">
        <f>IF('IGM Paste'!H2264=0,"-",'IGM Paste'!H2264)</f>
        <v>-</v>
      </c>
      <c r="J2263" t="str">
        <f>IF('IGM Paste'!I2264=0,"-",'IGM Paste'!I2264)</f>
        <v>-</v>
      </c>
      <c r="K2263" t="str">
        <f>IF('IGM Paste'!J2264=0,"-",'IGM Paste'!J2264)</f>
        <v>-</v>
      </c>
      <c r="L2263">
        <f>'IGM Paste'!K2264</f>
        <v>0</v>
      </c>
      <c r="M2263" s="20" t="str">
        <f>IF('IGM Paste'!R2264=0,"Flat",'IGM Paste'!R2264)</f>
        <v>Flat</v>
      </c>
      <c r="N2263" s="177">
        <f>'IGM Paste'!AH2264</f>
        <v>0</v>
      </c>
      <c r="O2263" s="403">
        <f>'IGM Paste'!O2264</f>
        <v>0</v>
      </c>
      <c r="P2263">
        <f>'IGM Paste'!BC2264</f>
        <v>0</v>
      </c>
    </row>
    <row r="2264" spans="1:16" x14ac:dyDescent="0.3">
      <c r="A2264" s="334">
        <f>'IGM Paste'!A2265</f>
        <v>0</v>
      </c>
      <c r="B2264">
        <f>'IGM Paste'!Y2265</f>
        <v>0</v>
      </c>
      <c r="C2264">
        <f>'IGM Paste'!C2265</f>
        <v>0</v>
      </c>
      <c r="D2264" s="4">
        <f>'IGM Paste'!D2265</f>
        <v>0</v>
      </c>
      <c r="E2264">
        <f>'IGM Paste'!E2265</f>
        <v>0</v>
      </c>
      <c r="F2264">
        <f>'IGM Paste'!AL2265</f>
        <v>0</v>
      </c>
      <c r="G2264" s="763">
        <f>'IGM Paste'!AB2265</f>
        <v>0</v>
      </c>
      <c r="H2264" s="5">
        <f>'IGM Paste'!F2265</f>
        <v>0</v>
      </c>
      <c r="I2264" t="str">
        <f>IF('IGM Paste'!H2265=0,"-",'IGM Paste'!H2265)</f>
        <v>-</v>
      </c>
      <c r="J2264" t="str">
        <f>IF('IGM Paste'!I2265=0,"-",'IGM Paste'!I2265)</f>
        <v>-</v>
      </c>
      <c r="K2264" t="str">
        <f>IF('IGM Paste'!J2265=0,"-",'IGM Paste'!J2265)</f>
        <v>-</v>
      </c>
      <c r="L2264">
        <f>'IGM Paste'!K2265</f>
        <v>0</v>
      </c>
      <c r="M2264" s="20" t="str">
        <f>IF('IGM Paste'!R2265=0,"Flat",'IGM Paste'!R2265)</f>
        <v>Flat</v>
      </c>
      <c r="N2264" s="177">
        <f>'IGM Paste'!AH2265</f>
        <v>0</v>
      </c>
      <c r="O2264" s="403">
        <f>'IGM Paste'!O2265</f>
        <v>0</v>
      </c>
      <c r="P2264">
        <f>'IGM Paste'!BC2265</f>
        <v>0</v>
      </c>
    </row>
    <row r="2265" spans="1:16" x14ac:dyDescent="0.3">
      <c r="A2265" s="334">
        <f>'IGM Paste'!A2266</f>
        <v>0</v>
      </c>
      <c r="B2265">
        <f>'IGM Paste'!Y2266</f>
        <v>0</v>
      </c>
      <c r="C2265">
        <f>'IGM Paste'!C2266</f>
        <v>0</v>
      </c>
      <c r="D2265" s="4">
        <f>'IGM Paste'!D2266</f>
        <v>0</v>
      </c>
      <c r="E2265">
        <f>'IGM Paste'!E2266</f>
        <v>0</v>
      </c>
      <c r="F2265">
        <f>'IGM Paste'!AL2266</f>
        <v>0</v>
      </c>
      <c r="G2265" s="763">
        <f>'IGM Paste'!AB2266</f>
        <v>0</v>
      </c>
      <c r="H2265" s="5">
        <f>'IGM Paste'!F2266</f>
        <v>0</v>
      </c>
      <c r="I2265" t="str">
        <f>IF('IGM Paste'!H2266=0,"-",'IGM Paste'!H2266)</f>
        <v>-</v>
      </c>
      <c r="J2265" t="str">
        <f>IF('IGM Paste'!I2266=0,"-",'IGM Paste'!I2266)</f>
        <v>-</v>
      </c>
      <c r="K2265" t="str">
        <f>IF('IGM Paste'!J2266=0,"-",'IGM Paste'!J2266)</f>
        <v>-</v>
      </c>
      <c r="L2265">
        <f>'IGM Paste'!K2266</f>
        <v>0</v>
      </c>
      <c r="M2265" s="20" t="str">
        <f>IF('IGM Paste'!R2266=0,"Flat",'IGM Paste'!R2266)</f>
        <v>Flat</v>
      </c>
      <c r="N2265" s="177">
        <f>'IGM Paste'!AH2266</f>
        <v>0</v>
      </c>
      <c r="O2265" s="403">
        <f>'IGM Paste'!O2266</f>
        <v>0</v>
      </c>
      <c r="P2265">
        <f>'IGM Paste'!BC2266</f>
        <v>0</v>
      </c>
    </row>
    <row r="2266" spans="1:16" x14ac:dyDescent="0.3">
      <c r="A2266" s="334">
        <f>'IGM Paste'!A2267</f>
        <v>0</v>
      </c>
      <c r="B2266">
        <f>'IGM Paste'!Y2267</f>
        <v>0</v>
      </c>
      <c r="C2266">
        <f>'IGM Paste'!C2267</f>
        <v>0</v>
      </c>
      <c r="D2266" s="4">
        <f>'IGM Paste'!D2267</f>
        <v>0</v>
      </c>
      <c r="E2266">
        <f>'IGM Paste'!E2267</f>
        <v>0</v>
      </c>
      <c r="F2266">
        <f>'IGM Paste'!AL2267</f>
        <v>0</v>
      </c>
      <c r="G2266" s="763">
        <f>'IGM Paste'!AB2267</f>
        <v>0</v>
      </c>
      <c r="H2266" s="5">
        <f>'IGM Paste'!F2267</f>
        <v>0</v>
      </c>
      <c r="I2266" t="str">
        <f>IF('IGM Paste'!H2267=0,"-",'IGM Paste'!H2267)</f>
        <v>-</v>
      </c>
      <c r="J2266" t="str">
        <f>IF('IGM Paste'!I2267=0,"-",'IGM Paste'!I2267)</f>
        <v>-</v>
      </c>
      <c r="K2266" t="str">
        <f>IF('IGM Paste'!J2267=0,"-",'IGM Paste'!J2267)</f>
        <v>-</v>
      </c>
      <c r="L2266">
        <f>'IGM Paste'!K2267</f>
        <v>0</v>
      </c>
      <c r="M2266" s="20" t="str">
        <f>IF('IGM Paste'!R2267=0,"Flat",'IGM Paste'!R2267)</f>
        <v>Flat</v>
      </c>
      <c r="N2266" s="177">
        <f>'IGM Paste'!AH2267</f>
        <v>0</v>
      </c>
      <c r="O2266" s="403">
        <f>'IGM Paste'!O2267</f>
        <v>0</v>
      </c>
      <c r="P2266">
        <f>'IGM Paste'!BC2267</f>
        <v>0</v>
      </c>
    </row>
    <row r="2267" spans="1:16" x14ac:dyDescent="0.3">
      <c r="A2267" s="334">
        <f>'IGM Paste'!A2268</f>
        <v>0</v>
      </c>
      <c r="B2267">
        <f>'IGM Paste'!Y2268</f>
        <v>0</v>
      </c>
      <c r="C2267">
        <f>'IGM Paste'!C2268</f>
        <v>0</v>
      </c>
      <c r="D2267" s="4">
        <f>'IGM Paste'!D2268</f>
        <v>0</v>
      </c>
      <c r="E2267">
        <f>'IGM Paste'!E2268</f>
        <v>0</v>
      </c>
      <c r="F2267">
        <f>'IGM Paste'!AL2268</f>
        <v>0</v>
      </c>
      <c r="G2267" s="763">
        <f>'IGM Paste'!AB2268</f>
        <v>0</v>
      </c>
      <c r="H2267" s="5">
        <f>'IGM Paste'!F2268</f>
        <v>0</v>
      </c>
      <c r="I2267" t="str">
        <f>IF('IGM Paste'!H2268=0,"-",'IGM Paste'!H2268)</f>
        <v>-</v>
      </c>
      <c r="J2267" t="str">
        <f>IF('IGM Paste'!I2268=0,"-",'IGM Paste'!I2268)</f>
        <v>-</v>
      </c>
      <c r="K2267" t="str">
        <f>IF('IGM Paste'!J2268=0,"-",'IGM Paste'!J2268)</f>
        <v>-</v>
      </c>
      <c r="L2267">
        <f>'IGM Paste'!K2268</f>
        <v>0</v>
      </c>
      <c r="M2267" s="20" t="str">
        <f>IF('IGM Paste'!R2268=0,"Flat",'IGM Paste'!R2268)</f>
        <v>Flat</v>
      </c>
      <c r="N2267" s="177">
        <f>'IGM Paste'!AH2268</f>
        <v>0</v>
      </c>
      <c r="O2267" s="403">
        <f>'IGM Paste'!O2268</f>
        <v>0</v>
      </c>
      <c r="P2267">
        <f>'IGM Paste'!BC2268</f>
        <v>0</v>
      </c>
    </row>
    <row r="2268" spans="1:16" x14ac:dyDescent="0.3">
      <c r="A2268" s="334">
        <f>'IGM Paste'!A2269</f>
        <v>0</v>
      </c>
      <c r="B2268">
        <f>'IGM Paste'!Y2269</f>
        <v>0</v>
      </c>
      <c r="C2268">
        <f>'IGM Paste'!C2269</f>
        <v>0</v>
      </c>
      <c r="D2268" s="4">
        <f>'IGM Paste'!D2269</f>
        <v>0</v>
      </c>
      <c r="E2268">
        <f>'IGM Paste'!E2269</f>
        <v>0</v>
      </c>
      <c r="F2268">
        <f>'IGM Paste'!AL2269</f>
        <v>0</v>
      </c>
      <c r="G2268" s="763">
        <f>'IGM Paste'!AB2269</f>
        <v>0</v>
      </c>
      <c r="H2268" s="5">
        <f>'IGM Paste'!F2269</f>
        <v>0</v>
      </c>
      <c r="I2268" t="str">
        <f>IF('IGM Paste'!H2269=0,"-",'IGM Paste'!H2269)</f>
        <v>-</v>
      </c>
      <c r="J2268" t="str">
        <f>IF('IGM Paste'!I2269=0,"-",'IGM Paste'!I2269)</f>
        <v>-</v>
      </c>
      <c r="K2268" t="str">
        <f>IF('IGM Paste'!J2269=0,"-",'IGM Paste'!J2269)</f>
        <v>-</v>
      </c>
      <c r="L2268">
        <f>'IGM Paste'!K2269</f>
        <v>0</v>
      </c>
      <c r="M2268" s="20" t="str">
        <f>IF('IGM Paste'!R2269=0,"Flat",'IGM Paste'!R2269)</f>
        <v>Flat</v>
      </c>
      <c r="N2268" s="177">
        <f>'IGM Paste'!AH2269</f>
        <v>0</v>
      </c>
      <c r="O2268" s="403">
        <f>'IGM Paste'!O2269</f>
        <v>0</v>
      </c>
      <c r="P2268">
        <f>'IGM Paste'!BC2269</f>
        <v>0</v>
      </c>
    </row>
    <row r="2269" spans="1:16" x14ac:dyDescent="0.3">
      <c r="A2269" s="334">
        <f>'IGM Paste'!A2270</f>
        <v>0</v>
      </c>
      <c r="B2269">
        <f>'IGM Paste'!Y2270</f>
        <v>0</v>
      </c>
      <c r="C2269">
        <f>'IGM Paste'!C2270</f>
        <v>0</v>
      </c>
      <c r="D2269" s="4">
        <f>'IGM Paste'!D2270</f>
        <v>0</v>
      </c>
      <c r="E2269">
        <f>'IGM Paste'!E2270</f>
        <v>0</v>
      </c>
      <c r="F2269">
        <f>'IGM Paste'!AL2270</f>
        <v>0</v>
      </c>
      <c r="G2269" s="763">
        <f>'IGM Paste'!AB2270</f>
        <v>0</v>
      </c>
      <c r="H2269" s="5">
        <f>'IGM Paste'!F2270</f>
        <v>0</v>
      </c>
      <c r="I2269" t="str">
        <f>IF('IGM Paste'!H2270=0,"-",'IGM Paste'!H2270)</f>
        <v>-</v>
      </c>
      <c r="J2269" t="str">
        <f>IF('IGM Paste'!I2270=0,"-",'IGM Paste'!I2270)</f>
        <v>-</v>
      </c>
      <c r="K2269" t="str">
        <f>IF('IGM Paste'!J2270=0,"-",'IGM Paste'!J2270)</f>
        <v>-</v>
      </c>
      <c r="L2269">
        <f>'IGM Paste'!K2270</f>
        <v>0</v>
      </c>
      <c r="M2269" s="20" t="str">
        <f>IF('IGM Paste'!R2270=0,"Flat",'IGM Paste'!R2270)</f>
        <v>Flat</v>
      </c>
      <c r="N2269" s="177">
        <f>'IGM Paste'!AH2270</f>
        <v>0</v>
      </c>
      <c r="O2269" s="403">
        <f>'IGM Paste'!O2270</f>
        <v>0</v>
      </c>
      <c r="P2269">
        <f>'IGM Paste'!BC2270</f>
        <v>0</v>
      </c>
    </row>
    <row r="2270" spans="1:16" x14ac:dyDescent="0.3">
      <c r="A2270" s="334">
        <f>'IGM Paste'!A2271</f>
        <v>0</v>
      </c>
      <c r="B2270">
        <f>'IGM Paste'!Y2271</f>
        <v>0</v>
      </c>
      <c r="C2270">
        <f>'IGM Paste'!C2271</f>
        <v>0</v>
      </c>
      <c r="D2270" s="4">
        <f>'IGM Paste'!D2271</f>
        <v>0</v>
      </c>
      <c r="E2270">
        <f>'IGM Paste'!E2271</f>
        <v>0</v>
      </c>
      <c r="F2270">
        <f>'IGM Paste'!AL2271</f>
        <v>0</v>
      </c>
      <c r="G2270" s="763">
        <f>'IGM Paste'!AB2271</f>
        <v>0</v>
      </c>
      <c r="H2270" s="5">
        <f>'IGM Paste'!F2271</f>
        <v>0</v>
      </c>
      <c r="I2270" t="str">
        <f>IF('IGM Paste'!H2271=0,"-",'IGM Paste'!H2271)</f>
        <v>-</v>
      </c>
      <c r="J2270" t="str">
        <f>IF('IGM Paste'!I2271=0,"-",'IGM Paste'!I2271)</f>
        <v>-</v>
      </c>
      <c r="K2270" t="str">
        <f>IF('IGM Paste'!J2271=0,"-",'IGM Paste'!J2271)</f>
        <v>-</v>
      </c>
      <c r="L2270">
        <f>'IGM Paste'!K2271</f>
        <v>0</v>
      </c>
      <c r="M2270" s="20" t="str">
        <f>IF('IGM Paste'!R2271=0,"Flat",'IGM Paste'!R2271)</f>
        <v>Flat</v>
      </c>
      <c r="N2270" s="177">
        <f>'IGM Paste'!AH2271</f>
        <v>0</v>
      </c>
      <c r="O2270" s="403">
        <f>'IGM Paste'!O2271</f>
        <v>0</v>
      </c>
      <c r="P2270">
        <f>'IGM Paste'!BC2271</f>
        <v>0</v>
      </c>
    </row>
    <row r="2271" spans="1:16" x14ac:dyDescent="0.3">
      <c r="A2271" s="334">
        <f>'IGM Paste'!A2272</f>
        <v>0</v>
      </c>
      <c r="B2271">
        <f>'IGM Paste'!Y2272</f>
        <v>0</v>
      </c>
      <c r="C2271">
        <f>'IGM Paste'!C2272</f>
        <v>0</v>
      </c>
      <c r="D2271" s="4">
        <f>'IGM Paste'!D2272</f>
        <v>0</v>
      </c>
      <c r="E2271">
        <f>'IGM Paste'!E2272</f>
        <v>0</v>
      </c>
      <c r="F2271">
        <f>'IGM Paste'!AL2272</f>
        <v>0</v>
      </c>
      <c r="G2271" s="763">
        <f>'IGM Paste'!AB2272</f>
        <v>0</v>
      </c>
      <c r="H2271" s="5">
        <f>'IGM Paste'!F2272</f>
        <v>0</v>
      </c>
      <c r="I2271" t="str">
        <f>IF('IGM Paste'!H2272=0,"-",'IGM Paste'!H2272)</f>
        <v>-</v>
      </c>
      <c r="J2271" t="str">
        <f>IF('IGM Paste'!I2272=0,"-",'IGM Paste'!I2272)</f>
        <v>-</v>
      </c>
      <c r="K2271" t="str">
        <f>IF('IGM Paste'!J2272=0,"-",'IGM Paste'!J2272)</f>
        <v>-</v>
      </c>
      <c r="L2271">
        <f>'IGM Paste'!K2272</f>
        <v>0</v>
      </c>
      <c r="M2271" s="20" t="str">
        <f>IF('IGM Paste'!R2272=0,"Flat",'IGM Paste'!R2272)</f>
        <v>Flat</v>
      </c>
      <c r="N2271" s="177">
        <f>'IGM Paste'!AH2272</f>
        <v>0</v>
      </c>
      <c r="O2271" s="403">
        <f>'IGM Paste'!O2272</f>
        <v>0</v>
      </c>
      <c r="P2271">
        <f>'IGM Paste'!BC2272</f>
        <v>0</v>
      </c>
    </row>
    <row r="2272" spans="1:16" x14ac:dyDescent="0.3">
      <c r="A2272" s="334">
        <f>'IGM Paste'!A2273</f>
        <v>0</v>
      </c>
      <c r="B2272">
        <f>'IGM Paste'!Y2273</f>
        <v>0</v>
      </c>
      <c r="C2272">
        <f>'IGM Paste'!C2273</f>
        <v>0</v>
      </c>
      <c r="D2272" s="4">
        <f>'IGM Paste'!D2273</f>
        <v>0</v>
      </c>
      <c r="E2272">
        <f>'IGM Paste'!E2273</f>
        <v>0</v>
      </c>
      <c r="F2272">
        <f>'IGM Paste'!AL2273</f>
        <v>0</v>
      </c>
      <c r="G2272" s="763">
        <f>'IGM Paste'!AB2273</f>
        <v>0</v>
      </c>
      <c r="H2272" s="5">
        <f>'IGM Paste'!F2273</f>
        <v>0</v>
      </c>
      <c r="I2272" t="str">
        <f>IF('IGM Paste'!H2273=0,"-",'IGM Paste'!H2273)</f>
        <v>-</v>
      </c>
      <c r="J2272" t="str">
        <f>IF('IGM Paste'!I2273=0,"-",'IGM Paste'!I2273)</f>
        <v>-</v>
      </c>
      <c r="K2272" t="str">
        <f>IF('IGM Paste'!J2273=0,"-",'IGM Paste'!J2273)</f>
        <v>-</v>
      </c>
      <c r="L2272">
        <f>'IGM Paste'!K2273</f>
        <v>0</v>
      </c>
      <c r="M2272" s="20" t="str">
        <f>IF('IGM Paste'!R2273=0,"Flat",'IGM Paste'!R2273)</f>
        <v>Flat</v>
      </c>
      <c r="N2272" s="177">
        <f>'IGM Paste'!AH2273</f>
        <v>0</v>
      </c>
      <c r="O2272" s="403">
        <f>'IGM Paste'!O2273</f>
        <v>0</v>
      </c>
      <c r="P2272">
        <f>'IGM Paste'!BC2273</f>
        <v>0</v>
      </c>
    </row>
    <row r="2273" spans="1:16" x14ac:dyDescent="0.3">
      <c r="A2273" s="334">
        <f>'IGM Paste'!A2274</f>
        <v>0</v>
      </c>
      <c r="B2273">
        <f>'IGM Paste'!Y2274</f>
        <v>0</v>
      </c>
      <c r="C2273">
        <f>'IGM Paste'!C2274</f>
        <v>0</v>
      </c>
      <c r="D2273" s="4">
        <f>'IGM Paste'!D2274</f>
        <v>0</v>
      </c>
      <c r="E2273">
        <f>'IGM Paste'!E2274</f>
        <v>0</v>
      </c>
      <c r="F2273">
        <f>'IGM Paste'!AL2274</f>
        <v>0</v>
      </c>
      <c r="G2273" s="763">
        <f>'IGM Paste'!AB2274</f>
        <v>0</v>
      </c>
      <c r="H2273" s="5">
        <f>'IGM Paste'!F2274</f>
        <v>0</v>
      </c>
      <c r="I2273" t="str">
        <f>IF('IGM Paste'!H2274=0,"-",'IGM Paste'!H2274)</f>
        <v>-</v>
      </c>
      <c r="J2273" t="str">
        <f>IF('IGM Paste'!I2274=0,"-",'IGM Paste'!I2274)</f>
        <v>-</v>
      </c>
      <c r="K2273" t="str">
        <f>IF('IGM Paste'!J2274=0,"-",'IGM Paste'!J2274)</f>
        <v>-</v>
      </c>
      <c r="L2273">
        <f>'IGM Paste'!K2274</f>
        <v>0</v>
      </c>
      <c r="M2273" s="20" t="str">
        <f>IF('IGM Paste'!R2274=0,"Flat",'IGM Paste'!R2274)</f>
        <v>Flat</v>
      </c>
      <c r="N2273" s="177">
        <f>'IGM Paste'!AH2274</f>
        <v>0</v>
      </c>
      <c r="O2273" s="403">
        <f>'IGM Paste'!O2274</f>
        <v>0</v>
      </c>
      <c r="P2273">
        <f>'IGM Paste'!BC2274</f>
        <v>0</v>
      </c>
    </row>
    <row r="2274" spans="1:16" x14ac:dyDescent="0.3">
      <c r="A2274" s="334">
        <f>'IGM Paste'!A2275</f>
        <v>0</v>
      </c>
      <c r="B2274">
        <f>'IGM Paste'!Y2275</f>
        <v>0</v>
      </c>
      <c r="C2274">
        <f>'IGM Paste'!C2275</f>
        <v>0</v>
      </c>
      <c r="D2274" s="4">
        <f>'IGM Paste'!D2275</f>
        <v>0</v>
      </c>
      <c r="E2274">
        <f>'IGM Paste'!E2275</f>
        <v>0</v>
      </c>
      <c r="F2274">
        <f>'IGM Paste'!AL2275</f>
        <v>0</v>
      </c>
      <c r="G2274" s="763">
        <f>'IGM Paste'!AB2275</f>
        <v>0</v>
      </c>
      <c r="H2274" s="5">
        <f>'IGM Paste'!F2275</f>
        <v>0</v>
      </c>
      <c r="I2274" t="str">
        <f>IF('IGM Paste'!H2275=0,"-",'IGM Paste'!H2275)</f>
        <v>-</v>
      </c>
      <c r="J2274" t="str">
        <f>IF('IGM Paste'!I2275=0,"-",'IGM Paste'!I2275)</f>
        <v>-</v>
      </c>
      <c r="K2274" t="str">
        <f>IF('IGM Paste'!J2275=0,"-",'IGM Paste'!J2275)</f>
        <v>-</v>
      </c>
      <c r="L2274">
        <f>'IGM Paste'!K2275</f>
        <v>0</v>
      </c>
      <c r="M2274" s="20" t="str">
        <f>IF('IGM Paste'!R2275=0,"Flat",'IGM Paste'!R2275)</f>
        <v>Flat</v>
      </c>
      <c r="N2274" s="177">
        <f>'IGM Paste'!AH2275</f>
        <v>0</v>
      </c>
      <c r="O2274" s="403">
        <f>'IGM Paste'!O2275</f>
        <v>0</v>
      </c>
      <c r="P2274">
        <f>'IGM Paste'!BC2275</f>
        <v>0</v>
      </c>
    </row>
    <row r="2275" spans="1:16" x14ac:dyDescent="0.3">
      <c r="A2275" s="334">
        <f>'IGM Paste'!A2276</f>
        <v>0</v>
      </c>
      <c r="B2275">
        <f>'IGM Paste'!Y2276</f>
        <v>0</v>
      </c>
      <c r="C2275">
        <f>'IGM Paste'!C2276</f>
        <v>0</v>
      </c>
      <c r="D2275" s="4">
        <f>'IGM Paste'!D2276</f>
        <v>0</v>
      </c>
      <c r="E2275">
        <f>'IGM Paste'!E2276</f>
        <v>0</v>
      </c>
      <c r="F2275">
        <f>'IGM Paste'!AL2276</f>
        <v>0</v>
      </c>
      <c r="G2275" s="763">
        <f>'IGM Paste'!AB2276</f>
        <v>0</v>
      </c>
      <c r="H2275" s="5">
        <f>'IGM Paste'!F2276</f>
        <v>0</v>
      </c>
      <c r="I2275" t="str">
        <f>IF('IGM Paste'!H2276=0,"-",'IGM Paste'!H2276)</f>
        <v>-</v>
      </c>
      <c r="J2275" t="str">
        <f>IF('IGM Paste'!I2276=0,"-",'IGM Paste'!I2276)</f>
        <v>-</v>
      </c>
      <c r="K2275" t="str">
        <f>IF('IGM Paste'!J2276=0,"-",'IGM Paste'!J2276)</f>
        <v>-</v>
      </c>
      <c r="L2275">
        <f>'IGM Paste'!K2276</f>
        <v>0</v>
      </c>
      <c r="M2275" s="20" t="str">
        <f>IF('IGM Paste'!R2276=0,"Flat",'IGM Paste'!R2276)</f>
        <v>Flat</v>
      </c>
      <c r="N2275" s="177">
        <f>'IGM Paste'!AH2276</f>
        <v>0</v>
      </c>
      <c r="O2275" s="403">
        <f>'IGM Paste'!O2276</f>
        <v>0</v>
      </c>
      <c r="P2275">
        <f>'IGM Paste'!BC2276</f>
        <v>0</v>
      </c>
    </row>
    <row r="2276" spans="1:16" x14ac:dyDescent="0.3">
      <c r="A2276" s="334">
        <f>'IGM Paste'!A2277</f>
        <v>0</v>
      </c>
      <c r="B2276">
        <f>'IGM Paste'!Y2277</f>
        <v>0</v>
      </c>
      <c r="C2276">
        <f>'IGM Paste'!C2277</f>
        <v>0</v>
      </c>
      <c r="D2276" s="4">
        <f>'IGM Paste'!D2277</f>
        <v>0</v>
      </c>
      <c r="E2276">
        <f>'IGM Paste'!E2277</f>
        <v>0</v>
      </c>
      <c r="F2276">
        <f>'IGM Paste'!AL2277</f>
        <v>0</v>
      </c>
      <c r="G2276" s="763">
        <f>'IGM Paste'!AB2277</f>
        <v>0</v>
      </c>
      <c r="H2276" s="5">
        <f>'IGM Paste'!F2277</f>
        <v>0</v>
      </c>
      <c r="I2276" t="str">
        <f>IF('IGM Paste'!H2277=0,"-",'IGM Paste'!H2277)</f>
        <v>-</v>
      </c>
      <c r="J2276" t="str">
        <f>IF('IGM Paste'!I2277=0,"-",'IGM Paste'!I2277)</f>
        <v>-</v>
      </c>
      <c r="K2276" t="str">
        <f>IF('IGM Paste'!J2277=0,"-",'IGM Paste'!J2277)</f>
        <v>-</v>
      </c>
      <c r="L2276">
        <f>'IGM Paste'!K2277</f>
        <v>0</v>
      </c>
      <c r="M2276" s="20" t="str">
        <f>IF('IGM Paste'!R2277=0,"Flat",'IGM Paste'!R2277)</f>
        <v>Flat</v>
      </c>
      <c r="N2276" s="177">
        <f>'IGM Paste'!AH2277</f>
        <v>0</v>
      </c>
      <c r="O2276" s="403">
        <f>'IGM Paste'!O2277</f>
        <v>0</v>
      </c>
      <c r="P2276">
        <f>'IGM Paste'!BC2277</f>
        <v>0</v>
      </c>
    </row>
    <row r="2277" spans="1:16" x14ac:dyDescent="0.3">
      <c r="A2277" s="334">
        <f>'IGM Paste'!A2278</f>
        <v>0</v>
      </c>
      <c r="B2277">
        <f>'IGM Paste'!Y2278</f>
        <v>0</v>
      </c>
      <c r="C2277">
        <f>'IGM Paste'!C2278</f>
        <v>0</v>
      </c>
      <c r="D2277" s="4">
        <f>'IGM Paste'!D2278</f>
        <v>0</v>
      </c>
      <c r="E2277">
        <f>'IGM Paste'!E2278</f>
        <v>0</v>
      </c>
      <c r="F2277">
        <f>'IGM Paste'!AL2278</f>
        <v>0</v>
      </c>
      <c r="G2277" s="763">
        <f>'IGM Paste'!AB2278</f>
        <v>0</v>
      </c>
      <c r="H2277" s="5">
        <f>'IGM Paste'!F2278</f>
        <v>0</v>
      </c>
      <c r="I2277" t="str">
        <f>IF('IGM Paste'!H2278=0,"-",'IGM Paste'!H2278)</f>
        <v>-</v>
      </c>
      <c r="J2277" t="str">
        <f>IF('IGM Paste'!I2278=0,"-",'IGM Paste'!I2278)</f>
        <v>-</v>
      </c>
      <c r="K2277" t="str">
        <f>IF('IGM Paste'!J2278=0,"-",'IGM Paste'!J2278)</f>
        <v>-</v>
      </c>
      <c r="L2277">
        <f>'IGM Paste'!K2278</f>
        <v>0</v>
      </c>
      <c r="M2277" s="20" t="str">
        <f>IF('IGM Paste'!R2278=0,"Flat",'IGM Paste'!R2278)</f>
        <v>Flat</v>
      </c>
      <c r="N2277" s="177">
        <f>'IGM Paste'!AH2278</f>
        <v>0</v>
      </c>
      <c r="O2277" s="403">
        <f>'IGM Paste'!O2278</f>
        <v>0</v>
      </c>
      <c r="P2277">
        <f>'IGM Paste'!BC2278</f>
        <v>0</v>
      </c>
    </row>
    <row r="2278" spans="1:16" x14ac:dyDescent="0.3">
      <c r="A2278" s="334">
        <f>'IGM Paste'!A2279</f>
        <v>0</v>
      </c>
      <c r="B2278">
        <f>'IGM Paste'!Y2279</f>
        <v>0</v>
      </c>
      <c r="C2278">
        <f>'IGM Paste'!C2279</f>
        <v>0</v>
      </c>
      <c r="D2278" s="4">
        <f>'IGM Paste'!D2279</f>
        <v>0</v>
      </c>
      <c r="E2278">
        <f>'IGM Paste'!E2279</f>
        <v>0</v>
      </c>
      <c r="F2278">
        <f>'IGM Paste'!AL2279</f>
        <v>0</v>
      </c>
      <c r="G2278" s="763">
        <f>'IGM Paste'!AB2279</f>
        <v>0</v>
      </c>
      <c r="H2278" s="5">
        <f>'IGM Paste'!F2279</f>
        <v>0</v>
      </c>
      <c r="I2278" t="str">
        <f>IF('IGM Paste'!H2279=0,"-",'IGM Paste'!H2279)</f>
        <v>-</v>
      </c>
      <c r="J2278" t="str">
        <f>IF('IGM Paste'!I2279=0,"-",'IGM Paste'!I2279)</f>
        <v>-</v>
      </c>
      <c r="K2278" t="str">
        <f>IF('IGM Paste'!J2279=0,"-",'IGM Paste'!J2279)</f>
        <v>-</v>
      </c>
      <c r="L2278">
        <f>'IGM Paste'!K2279</f>
        <v>0</v>
      </c>
      <c r="M2278" s="20" t="str">
        <f>IF('IGM Paste'!R2279=0,"Flat",'IGM Paste'!R2279)</f>
        <v>Flat</v>
      </c>
      <c r="N2278" s="177">
        <f>'IGM Paste'!AH2279</f>
        <v>0</v>
      </c>
      <c r="O2278" s="403">
        <f>'IGM Paste'!O2279</f>
        <v>0</v>
      </c>
      <c r="P2278">
        <f>'IGM Paste'!BC2279</f>
        <v>0</v>
      </c>
    </row>
    <row r="2279" spans="1:16" x14ac:dyDescent="0.3">
      <c r="A2279" s="334">
        <f>'IGM Paste'!A2280</f>
        <v>0</v>
      </c>
      <c r="B2279">
        <f>'IGM Paste'!Y2280</f>
        <v>0</v>
      </c>
      <c r="C2279">
        <f>'IGM Paste'!C2280</f>
        <v>0</v>
      </c>
      <c r="D2279" s="4">
        <f>'IGM Paste'!D2280</f>
        <v>0</v>
      </c>
      <c r="E2279">
        <f>'IGM Paste'!E2280</f>
        <v>0</v>
      </c>
      <c r="F2279">
        <f>'IGM Paste'!AL2280</f>
        <v>0</v>
      </c>
      <c r="G2279" s="763">
        <f>'IGM Paste'!AB2280</f>
        <v>0</v>
      </c>
      <c r="H2279" s="5">
        <f>'IGM Paste'!F2280</f>
        <v>0</v>
      </c>
      <c r="I2279" t="str">
        <f>IF('IGM Paste'!H2280=0,"-",'IGM Paste'!H2280)</f>
        <v>-</v>
      </c>
      <c r="J2279" t="str">
        <f>IF('IGM Paste'!I2280=0,"-",'IGM Paste'!I2280)</f>
        <v>-</v>
      </c>
      <c r="K2279" t="str">
        <f>IF('IGM Paste'!J2280=0,"-",'IGM Paste'!J2280)</f>
        <v>-</v>
      </c>
      <c r="L2279">
        <f>'IGM Paste'!K2280</f>
        <v>0</v>
      </c>
      <c r="M2279" s="20" t="str">
        <f>IF('IGM Paste'!R2280=0,"Flat",'IGM Paste'!R2280)</f>
        <v>Flat</v>
      </c>
      <c r="N2279" s="177">
        <f>'IGM Paste'!AH2280</f>
        <v>0</v>
      </c>
      <c r="O2279" s="403">
        <f>'IGM Paste'!O2280</f>
        <v>0</v>
      </c>
      <c r="P2279">
        <f>'IGM Paste'!BC2280</f>
        <v>0</v>
      </c>
    </row>
    <row r="2280" spans="1:16" x14ac:dyDescent="0.3">
      <c r="A2280" s="334">
        <f>'IGM Paste'!A2281</f>
        <v>0</v>
      </c>
      <c r="B2280">
        <f>'IGM Paste'!Y2281</f>
        <v>0</v>
      </c>
      <c r="C2280">
        <f>'IGM Paste'!C2281</f>
        <v>0</v>
      </c>
      <c r="D2280" s="4">
        <f>'IGM Paste'!D2281</f>
        <v>0</v>
      </c>
      <c r="E2280">
        <f>'IGM Paste'!E2281</f>
        <v>0</v>
      </c>
      <c r="F2280">
        <f>'IGM Paste'!AL2281</f>
        <v>0</v>
      </c>
      <c r="G2280" s="763">
        <f>'IGM Paste'!AB2281</f>
        <v>0</v>
      </c>
      <c r="H2280" s="5">
        <f>'IGM Paste'!F2281</f>
        <v>0</v>
      </c>
      <c r="I2280" t="str">
        <f>IF('IGM Paste'!H2281=0,"-",'IGM Paste'!H2281)</f>
        <v>-</v>
      </c>
      <c r="J2280" t="str">
        <f>IF('IGM Paste'!I2281=0,"-",'IGM Paste'!I2281)</f>
        <v>-</v>
      </c>
      <c r="K2280" t="str">
        <f>IF('IGM Paste'!J2281=0,"-",'IGM Paste'!J2281)</f>
        <v>-</v>
      </c>
      <c r="L2280">
        <f>'IGM Paste'!K2281</f>
        <v>0</v>
      </c>
      <c r="M2280" s="20" t="str">
        <f>IF('IGM Paste'!R2281=0,"Flat",'IGM Paste'!R2281)</f>
        <v>Flat</v>
      </c>
      <c r="N2280" s="177">
        <f>'IGM Paste'!AH2281</f>
        <v>0</v>
      </c>
      <c r="O2280" s="403">
        <f>'IGM Paste'!O2281</f>
        <v>0</v>
      </c>
      <c r="P2280">
        <f>'IGM Paste'!BC2281</f>
        <v>0</v>
      </c>
    </row>
    <row r="2281" spans="1:16" x14ac:dyDescent="0.3">
      <c r="A2281" s="334">
        <f>'IGM Paste'!A2282</f>
        <v>0</v>
      </c>
      <c r="B2281">
        <f>'IGM Paste'!Y2282</f>
        <v>0</v>
      </c>
      <c r="C2281">
        <f>'IGM Paste'!C2282</f>
        <v>0</v>
      </c>
      <c r="D2281" s="4">
        <f>'IGM Paste'!D2282</f>
        <v>0</v>
      </c>
      <c r="E2281">
        <f>'IGM Paste'!E2282</f>
        <v>0</v>
      </c>
      <c r="F2281">
        <f>'IGM Paste'!AL2282</f>
        <v>0</v>
      </c>
      <c r="G2281" s="763">
        <f>'IGM Paste'!AB2282</f>
        <v>0</v>
      </c>
      <c r="H2281" s="5">
        <f>'IGM Paste'!F2282</f>
        <v>0</v>
      </c>
      <c r="I2281" t="str">
        <f>IF('IGM Paste'!H2282=0,"-",'IGM Paste'!H2282)</f>
        <v>-</v>
      </c>
      <c r="J2281" t="str">
        <f>IF('IGM Paste'!I2282=0,"-",'IGM Paste'!I2282)</f>
        <v>-</v>
      </c>
      <c r="K2281" t="str">
        <f>IF('IGM Paste'!J2282=0,"-",'IGM Paste'!J2282)</f>
        <v>-</v>
      </c>
      <c r="L2281">
        <f>'IGM Paste'!K2282</f>
        <v>0</v>
      </c>
      <c r="M2281" s="20" t="str">
        <f>IF('IGM Paste'!R2282=0,"Flat",'IGM Paste'!R2282)</f>
        <v>Flat</v>
      </c>
      <c r="N2281" s="177">
        <f>'IGM Paste'!AH2282</f>
        <v>0</v>
      </c>
      <c r="O2281" s="403">
        <f>'IGM Paste'!O2282</f>
        <v>0</v>
      </c>
      <c r="P2281">
        <f>'IGM Paste'!BC2282</f>
        <v>0</v>
      </c>
    </row>
    <row r="2282" spans="1:16" x14ac:dyDescent="0.3">
      <c r="A2282" s="334">
        <f>'IGM Paste'!A2283</f>
        <v>0</v>
      </c>
      <c r="B2282">
        <f>'IGM Paste'!Y2283</f>
        <v>0</v>
      </c>
      <c r="C2282">
        <f>'IGM Paste'!C2283</f>
        <v>0</v>
      </c>
      <c r="D2282" s="4">
        <f>'IGM Paste'!D2283</f>
        <v>0</v>
      </c>
      <c r="E2282">
        <f>'IGM Paste'!E2283</f>
        <v>0</v>
      </c>
      <c r="F2282">
        <f>'IGM Paste'!AL2283</f>
        <v>0</v>
      </c>
      <c r="G2282" s="763">
        <f>'IGM Paste'!AB2283</f>
        <v>0</v>
      </c>
      <c r="H2282" s="5">
        <f>'IGM Paste'!F2283</f>
        <v>0</v>
      </c>
      <c r="I2282" t="str">
        <f>IF('IGM Paste'!H2283=0,"-",'IGM Paste'!H2283)</f>
        <v>-</v>
      </c>
      <c r="J2282" t="str">
        <f>IF('IGM Paste'!I2283=0,"-",'IGM Paste'!I2283)</f>
        <v>-</v>
      </c>
      <c r="K2282" t="str">
        <f>IF('IGM Paste'!J2283=0,"-",'IGM Paste'!J2283)</f>
        <v>-</v>
      </c>
      <c r="L2282">
        <f>'IGM Paste'!K2283</f>
        <v>0</v>
      </c>
      <c r="M2282" s="20" t="str">
        <f>IF('IGM Paste'!R2283=0,"Flat",'IGM Paste'!R2283)</f>
        <v>Flat</v>
      </c>
      <c r="N2282" s="177">
        <f>'IGM Paste'!AH2283</f>
        <v>0</v>
      </c>
      <c r="O2282" s="403">
        <f>'IGM Paste'!O2283</f>
        <v>0</v>
      </c>
      <c r="P2282">
        <f>'IGM Paste'!BC2283</f>
        <v>0</v>
      </c>
    </row>
    <row r="2283" spans="1:16" x14ac:dyDescent="0.3">
      <c r="A2283" s="334">
        <f>'IGM Paste'!A2284</f>
        <v>0</v>
      </c>
      <c r="B2283">
        <f>'IGM Paste'!Y2284</f>
        <v>0</v>
      </c>
      <c r="C2283">
        <f>'IGM Paste'!C2284</f>
        <v>0</v>
      </c>
      <c r="D2283" s="4">
        <f>'IGM Paste'!D2284</f>
        <v>0</v>
      </c>
      <c r="E2283">
        <f>'IGM Paste'!E2284</f>
        <v>0</v>
      </c>
      <c r="F2283">
        <f>'IGM Paste'!AL2284</f>
        <v>0</v>
      </c>
      <c r="G2283" s="763">
        <f>'IGM Paste'!AB2284</f>
        <v>0</v>
      </c>
      <c r="H2283" s="5">
        <f>'IGM Paste'!F2284</f>
        <v>0</v>
      </c>
      <c r="I2283" t="str">
        <f>IF('IGM Paste'!H2284=0,"-",'IGM Paste'!H2284)</f>
        <v>-</v>
      </c>
      <c r="J2283" t="str">
        <f>IF('IGM Paste'!I2284=0,"-",'IGM Paste'!I2284)</f>
        <v>-</v>
      </c>
      <c r="K2283" t="str">
        <f>IF('IGM Paste'!J2284=0,"-",'IGM Paste'!J2284)</f>
        <v>-</v>
      </c>
      <c r="L2283">
        <f>'IGM Paste'!K2284</f>
        <v>0</v>
      </c>
      <c r="M2283" s="20" t="str">
        <f>IF('IGM Paste'!R2284=0,"Flat",'IGM Paste'!R2284)</f>
        <v>Flat</v>
      </c>
      <c r="N2283" s="177">
        <f>'IGM Paste'!AH2284</f>
        <v>0</v>
      </c>
      <c r="O2283" s="403">
        <f>'IGM Paste'!O2284</f>
        <v>0</v>
      </c>
      <c r="P2283">
        <f>'IGM Paste'!BC2284</f>
        <v>0</v>
      </c>
    </row>
    <row r="2284" spans="1:16" x14ac:dyDescent="0.3">
      <c r="A2284" s="334">
        <f>'IGM Paste'!A2285</f>
        <v>0</v>
      </c>
      <c r="B2284">
        <f>'IGM Paste'!Y2285</f>
        <v>0</v>
      </c>
      <c r="C2284">
        <f>'IGM Paste'!C2285</f>
        <v>0</v>
      </c>
      <c r="D2284" s="4">
        <f>'IGM Paste'!D2285</f>
        <v>0</v>
      </c>
      <c r="E2284">
        <f>'IGM Paste'!E2285</f>
        <v>0</v>
      </c>
      <c r="F2284">
        <f>'IGM Paste'!AL2285</f>
        <v>0</v>
      </c>
      <c r="G2284" s="763">
        <f>'IGM Paste'!AB2285</f>
        <v>0</v>
      </c>
      <c r="H2284" s="5">
        <f>'IGM Paste'!F2285</f>
        <v>0</v>
      </c>
      <c r="I2284" t="str">
        <f>IF('IGM Paste'!H2285=0,"-",'IGM Paste'!H2285)</f>
        <v>-</v>
      </c>
      <c r="J2284" t="str">
        <f>IF('IGM Paste'!I2285=0,"-",'IGM Paste'!I2285)</f>
        <v>-</v>
      </c>
      <c r="K2284" t="str">
        <f>IF('IGM Paste'!J2285=0,"-",'IGM Paste'!J2285)</f>
        <v>-</v>
      </c>
      <c r="L2284">
        <f>'IGM Paste'!K2285</f>
        <v>0</v>
      </c>
      <c r="M2284" s="20" t="str">
        <f>IF('IGM Paste'!R2285=0,"Flat",'IGM Paste'!R2285)</f>
        <v>Flat</v>
      </c>
      <c r="N2284" s="177">
        <f>'IGM Paste'!AH2285</f>
        <v>0</v>
      </c>
      <c r="O2284" s="403">
        <f>'IGM Paste'!O2285</f>
        <v>0</v>
      </c>
      <c r="P2284">
        <f>'IGM Paste'!BC2285</f>
        <v>0</v>
      </c>
    </row>
    <row r="2285" spans="1:16" x14ac:dyDescent="0.3">
      <c r="A2285" s="334">
        <f>'IGM Paste'!A2286</f>
        <v>0</v>
      </c>
      <c r="B2285">
        <f>'IGM Paste'!Y2286</f>
        <v>0</v>
      </c>
      <c r="C2285">
        <f>'IGM Paste'!C2286</f>
        <v>0</v>
      </c>
      <c r="D2285" s="4">
        <f>'IGM Paste'!D2286</f>
        <v>0</v>
      </c>
      <c r="E2285">
        <f>'IGM Paste'!E2286</f>
        <v>0</v>
      </c>
      <c r="F2285">
        <f>'IGM Paste'!AL2286</f>
        <v>0</v>
      </c>
      <c r="G2285" s="763">
        <f>'IGM Paste'!AB2286</f>
        <v>0</v>
      </c>
      <c r="H2285" s="5">
        <f>'IGM Paste'!F2286</f>
        <v>0</v>
      </c>
      <c r="I2285" t="str">
        <f>IF('IGM Paste'!H2286=0,"-",'IGM Paste'!H2286)</f>
        <v>-</v>
      </c>
      <c r="J2285" t="str">
        <f>IF('IGM Paste'!I2286=0,"-",'IGM Paste'!I2286)</f>
        <v>-</v>
      </c>
      <c r="K2285" t="str">
        <f>IF('IGM Paste'!J2286=0,"-",'IGM Paste'!J2286)</f>
        <v>-</v>
      </c>
      <c r="L2285">
        <f>'IGM Paste'!K2286</f>
        <v>0</v>
      </c>
      <c r="M2285" s="20" t="str">
        <f>IF('IGM Paste'!R2286=0,"Flat",'IGM Paste'!R2286)</f>
        <v>Flat</v>
      </c>
      <c r="N2285" s="177">
        <f>'IGM Paste'!AH2286</f>
        <v>0</v>
      </c>
      <c r="O2285" s="403">
        <f>'IGM Paste'!O2286</f>
        <v>0</v>
      </c>
      <c r="P2285">
        <f>'IGM Paste'!BC2286</f>
        <v>0</v>
      </c>
    </row>
    <row r="2286" spans="1:16" x14ac:dyDescent="0.3">
      <c r="A2286" s="334">
        <f>'IGM Paste'!A2287</f>
        <v>0</v>
      </c>
      <c r="B2286">
        <f>'IGM Paste'!Y2287</f>
        <v>0</v>
      </c>
      <c r="C2286">
        <f>'IGM Paste'!C2287</f>
        <v>0</v>
      </c>
      <c r="D2286" s="4">
        <f>'IGM Paste'!D2287</f>
        <v>0</v>
      </c>
      <c r="E2286">
        <f>'IGM Paste'!E2287</f>
        <v>0</v>
      </c>
      <c r="F2286">
        <f>'IGM Paste'!AL2287</f>
        <v>0</v>
      </c>
      <c r="G2286" s="763">
        <f>'IGM Paste'!AB2287</f>
        <v>0</v>
      </c>
      <c r="H2286" s="5">
        <f>'IGM Paste'!F2287</f>
        <v>0</v>
      </c>
      <c r="I2286" t="str">
        <f>IF('IGM Paste'!H2287=0,"-",'IGM Paste'!H2287)</f>
        <v>-</v>
      </c>
      <c r="J2286" t="str">
        <f>IF('IGM Paste'!I2287=0,"-",'IGM Paste'!I2287)</f>
        <v>-</v>
      </c>
      <c r="K2286" t="str">
        <f>IF('IGM Paste'!J2287=0,"-",'IGM Paste'!J2287)</f>
        <v>-</v>
      </c>
      <c r="L2286">
        <f>'IGM Paste'!K2287</f>
        <v>0</v>
      </c>
      <c r="M2286" s="20" t="str">
        <f>IF('IGM Paste'!R2287=0,"Flat",'IGM Paste'!R2287)</f>
        <v>Flat</v>
      </c>
      <c r="N2286" s="177">
        <f>'IGM Paste'!AH2287</f>
        <v>0</v>
      </c>
      <c r="O2286" s="403">
        <f>'IGM Paste'!O2287</f>
        <v>0</v>
      </c>
      <c r="P2286">
        <f>'IGM Paste'!BC2287</f>
        <v>0</v>
      </c>
    </row>
    <row r="2287" spans="1:16" x14ac:dyDescent="0.3">
      <c r="A2287" s="334">
        <f>'IGM Paste'!A2288</f>
        <v>0</v>
      </c>
      <c r="B2287">
        <f>'IGM Paste'!Y2288</f>
        <v>0</v>
      </c>
      <c r="C2287">
        <f>'IGM Paste'!C2288</f>
        <v>0</v>
      </c>
      <c r="D2287" s="4">
        <f>'IGM Paste'!D2288</f>
        <v>0</v>
      </c>
      <c r="E2287">
        <f>'IGM Paste'!E2288</f>
        <v>0</v>
      </c>
      <c r="F2287">
        <f>'IGM Paste'!AL2288</f>
        <v>0</v>
      </c>
      <c r="G2287" s="763">
        <f>'IGM Paste'!AB2288</f>
        <v>0</v>
      </c>
      <c r="H2287" s="5">
        <f>'IGM Paste'!F2288</f>
        <v>0</v>
      </c>
      <c r="I2287" t="str">
        <f>IF('IGM Paste'!H2288=0,"-",'IGM Paste'!H2288)</f>
        <v>-</v>
      </c>
      <c r="J2287" t="str">
        <f>IF('IGM Paste'!I2288=0,"-",'IGM Paste'!I2288)</f>
        <v>-</v>
      </c>
      <c r="K2287" t="str">
        <f>IF('IGM Paste'!J2288=0,"-",'IGM Paste'!J2288)</f>
        <v>-</v>
      </c>
      <c r="L2287">
        <f>'IGM Paste'!K2288</f>
        <v>0</v>
      </c>
      <c r="M2287" s="20" t="str">
        <f>IF('IGM Paste'!R2288=0,"Flat",'IGM Paste'!R2288)</f>
        <v>Flat</v>
      </c>
      <c r="N2287" s="177">
        <f>'IGM Paste'!AH2288</f>
        <v>0</v>
      </c>
      <c r="O2287" s="403">
        <f>'IGM Paste'!O2288</f>
        <v>0</v>
      </c>
      <c r="P2287">
        <f>'IGM Paste'!BC2288</f>
        <v>0</v>
      </c>
    </row>
    <row r="2288" spans="1:16" x14ac:dyDescent="0.3">
      <c r="A2288" s="334">
        <f>'IGM Paste'!A2289</f>
        <v>0</v>
      </c>
      <c r="B2288">
        <f>'IGM Paste'!Y2289</f>
        <v>0</v>
      </c>
      <c r="C2288">
        <f>'IGM Paste'!C2289</f>
        <v>0</v>
      </c>
      <c r="D2288" s="4">
        <f>'IGM Paste'!D2289</f>
        <v>0</v>
      </c>
      <c r="E2288">
        <f>'IGM Paste'!E2289</f>
        <v>0</v>
      </c>
      <c r="F2288">
        <f>'IGM Paste'!AL2289</f>
        <v>0</v>
      </c>
      <c r="G2288" s="763">
        <f>'IGM Paste'!AB2289</f>
        <v>0</v>
      </c>
      <c r="H2288" s="5">
        <f>'IGM Paste'!F2289</f>
        <v>0</v>
      </c>
      <c r="I2288" t="str">
        <f>IF('IGM Paste'!H2289=0,"-",'IGM Paste'!H2289)</f>
        <v>-</v>
      </c>
      <c r="J2288" t="str">
        <f>IF('IGM Paste'!I2289=0,"-",'IGM Paste'!I2289)</f>
        <v>-</v>
      </c>
      <c r="K2288" t="str">
        <f>IF('IGM Paste'!J2289=0,"-",'IGM Paste'!J2289)</f>
        <v>-</v>
      </c>
      <c r="L2288">
        <f>'IGM Paste'!K2289</f>
        <v>0</v>
      </c>
      <c r="M2288" s="20" t="str">
        <f>IF('IGM Paste'!R2289=0,"Flat",'IGM Paste'!R2289)</f>
        <v>Flat</v>
      </c>
      <c r="N2288" s="177">
        <f>'IGM Paste'!AH2289</f>
        <v>0</v>
      </c>
      <c r="O2288" s="403">
        <f>'IGM Paste'!O2289</f>
        <v>0</v>
      </c>
      <c r="P2288">
        <f>'IGM Paste'!BC2289</f>
        <v>0</v>
      </c>
    </row>
    <row r="2289" spans="1:16" x14ac:dyDescent="0.3">
      <c r="A2289" s="334">
        <f>'IGM Paste'!A2290</f>
        <v>0</v>
      </c>
      <c r="B2289">
        <f>'IGM Paste'!Y2290</f>
        <v>0</v>
      </c>
      <c r="C2289">
        <f>'IGM Paste'!C2290</f>
        <v>0</v>
      </c>
      <c r="D2289" s="4">
        <f>'IGM Paste'!D2290</f>
        <v>0</v>
      </c>
      <c r="E2289">
        <f>'IGM Paste'!E2290</f>
        <v>0</v>
      </c>
      <c r="F2289">
        <f>'IGM Paste'!AL2290</f>
        <v>0</v>
      </c>
      <c r="G2289" s="763">
        <f>'IGM Paste'!AB2290</f>
        <v>0</v>
      </c>
      <c r="H2289" s="5">
        <f>'IGM Paste'!F2290</f>
        <v>0</v>
      </c>
      <c r="I2289" t="str">
        <f>IF('IGM Paste'!H2290=0,"-",'IGM Paste'!H2290)</f>
        <v>-</v>
      </c>
      <c r="J2289" t="str">
        <f>IF('IGM Paste'!I2290=0,"-",'IGM Paste'!I2290)</f>
        <v>-</v>
      </c>
      <c r="K2289" t="str">
        <f>IF('IGM Paste'!J2290=0,"-",'IGM Paste'!J2290)</f>
        <v>-</v>
      </c>
      <c r="L2289">
        <f>'IGM Paste'!K2290</f>
        <v>0</v>
      </c>
      <c r="M2289" s="20" t="str">
        <f>IF('IGM Paste'!R2290=0,"Flat",'IGM Paste'!R2290)</f>
        <v>Flat</v>
      </c>
      <c r="N2289" s="177">
        <f>'IGM Paste'!AH2290</f>
        <v>0</v>
      </c>
      <c r="O2289" s="403">
        <f>'IGM Paste'!O2290</f>
        <v>0</v>
      </c>
      <c r="P2289">
        <f>'IGM Paste'!BC2290</f>
        <v>0</v>
      </c>
    </row>
    <row r="2290" spans="1:16" x14ac:dyDescent="0.3">
      <c r="A2290" s="334">
        <f>'IGM Paste'!A2291</f>
        <v>0</v>
      </c>
      <c r="B2290">
        <f>'IGM Paste'!Y2291</f>
        <v>0</v>
      </c>
      <c r="C2290">
        <f>'IGM Paste'!C2291</f>
        <v>0</v>
      </c>
      <c r="D2290" s="4">
        <f>'IGM Paste'!D2291</f>
        <v>0</v>
      </c>
      <c r="E2290">
        <f>'IGM Paste'!E2291</f>
        <v>0</v>
      </c>
      <c r="F2290">
        <f>'IGM Paste'!AL2291</f>
        <v>0</v>
      </c>
      <c r="G2290" s="763">
        <f>'IGM Paste'!AB2291</f>
        <v>0</v>
      </c>
      <c r="H2290" s="5">
        <f>'IGM Paste'!F2291</f>
        <v>0</v>
      </c>
      <c r="I2290" t="str">
        <f>IF('IGM Paste'!H2291=0,"-",'IGM Paste'!H2291)</f>
        <v>-</v>
      </c>
      <c r="J2290" t="str">
        <f>IF('IGM Paste'!I2291=0,"-",'IGM Paste'!I2291)</f>
        <v>-</v>
      </c>
      <c r="K2290" t="str">
        <f>IF('IGM Paste'!J2291=0,"-",'IGM Paste'!J2291)</f>
        <v>-</v>
      </c>
      <c r="L2290">
        <f>'IGM Paste'!K2291</f>
        <v>0</v>
      </c>
      <c r="M2290" s="20" t="str">
        <f>IF('IGM Paste'!R2291=0,"Flat",'IGM Paste'!R2291)</f>
        <v>Flat</v>
      </c>
      <c r="N2290" s="177">
        <f>'IGM Paste'!AH2291</f>
        <v>0</v>
      </c>
      <c r="O2290" s="403">
        <f>'IGM Paste'!O2291</f>
        <v>0</v>
      </c>
      <c r="P2290">
        <f>'IGM Paste'!BC2291</f>
        <v>0</v>
      </c>
    </row>
    <row r="2291" spans="1:16" x14ac:dyDescent="0.3">
      <c r="A2291" s="334">
        <f>'IGM Paste'!A2292</f>
        <v>0</v>
      </c>
      <c r="B2291">
        <f>'IGM Paste'!Y2292</f>
        <v>0</v>
      </c>
      <c r="C2291">
        <f>'IGM Paste'!C2292</f>
        <v>0</v>
      </c>
      <c r="D2291" s="4">
        <f>'IGM Paste'!D2292</f>
        <v>0</v>
      </c>
      <c r="E2291">
        <f>'IGM Paste'!E2292</f>
        <v>0</v>
      </c>
      <c r="F2291">
        <f>'IGM Paste'!AL2292</f>
        <v>0</v>
      </c>
      <c r="G2291" s="763">
        <f>'IGM Paste'!AB2292</f>
        <v>0</v>
      </c>
      <c r="H2291" s="5">
        <f>'IGM Paste'!F2292</f>
        <v>0</v>
      </c>
      <c r="I2291" t="str">
        <f>IF('IGM Paste'!H2292=0,"-",'IGM Paste'!H2292)</f>
        <v>-</v>
      </c>
      <c r="J2291" t="str">
        <f>IF('IGM Paste'!I2292=0,"-",'IGM Paste'!I2292)</f>
        <v>-</v>
      </c>
      <c r="K2291" t="str">
        <f>IF('IGM Paste'!J2292=0,"-",'IGM Paste'!J2292)</f>
        <v>-</v>
      </c>
      <c r="L2291">
        <f>'IGM Paste'!K2292</f>
        <v>0</v>
      </c>
      <c r="M2291" s="20" t="str">
        <f>IF('IGM Paste'!R2292=0,"Flat",'IGM Paste'!R2292)</f>
        <v>Flat</v>
      </c>
      <c r="N2291" s="177">
        <f>'IGM Paste'!AH2292</f>
        <v>0</v>
      </c>
      <c r="O2291" s="403">
        <f>'IGM Paste'!O2292</f>
        <v>0</v>
      </c>
      <c r="P2291">
        <f>'IGM Paste'!BC2292</f>
        <v>0</v>
      </c>
    </row>
    <row r="2292" spans="1:16" x14ac:dyDescent="0.3">
      <c r="A2292" s="334">
        <f>'IGM Paste'!A2293</f>
        <v>0</v>
      </c>
      <c r="B2292">
        <f>'IGM Paste'!Y2293</f>
        <v>0</v>
      </c>
      <c r="C2292">
        <f>'IGM Paste'!C2293</f>
        <v>0</v>
      </c>
      <c r="D2292" s="4">
        <f>'IGM Paste'!D2293</f>
        <v>0</v>
      </c>
      <c r="E2292">
        <f>'IGM Paste'!E2293</f>
        <v>0</v>
      </c>
      <c r="F2292">
        <f>'IGM Paste'!AL2293</f>
        <v>0</v>
      </c>
      <c r="G2292" s="763">
        <f>'IGM Paste'!AB2293</f>
        <v>0</v>
      </c>
      <c r="H2292" s="5">
        <f>'IGM Paste'!F2293</f>
        <v>0</v>
      </c>
      <c r="I2292" t="str">
        <f>IF('IGM Paste'!H2293=0,"-",'IGM Paste'!H2293)</f>
        <v>-</v>
      </c>
      <c r="J2292" t="str">
        <f>IF('IGM Paste'!I2293=0,"-",'IGM Paste'!I2293)</f>
        <v>-</v>
      </c>
      <c r="K2292" t="str">
        <f>IF('IGM Paste'!J2293=0,"-",'IGM Paste'!J2293)</f>
        <v>-</v>
      </c>
      <c r="L2292">
        <f>'IGM Paste'!K2293</f>
        <v>0</v>
      </c>
      <c r="M2292" s="20" t="str">
        <f>IF('IGM Paste'!R2293=0,"Flat",'IGM Paste'!R2293)</f>
        <v>Flat</v>
      </c>
      <c r="N2292" s="177">
        <f>'IGM Paste'!AH2293</f>
        <v>0</v>
      </c>
      <c r="O2292" s="403">
        <f>'IGM Paste'!O2293</f>
        <v>0</v>
      </c>
      <c r="P2292">
        <f>'IGM Paste'!BC2293</f>
        <v>0</v>
      </c>
    </row>
    <row r="2293" spans="1:16" x14ac:dyDescent="0.3">
      <c r="A2293" s="334">
        <f>'IGM Paste'!A2294</f>
        <v>0</v>
      </c>
      <c r="B2293">
        <f>'IGM Paste'!Y2294</f>
        <v>0</v>
      </c>
      <c r="C2293">
        <f>'IGM Paste'!C2294</f>
        <v>0</v>
      </c>
      <c r="D2293" s="4">
        <f>'IGM Paste'!D2294</f>
        <v>0</v>
      </c>
      <c r="E2293">
        <f>'IGM Paste'!E2294</f>
        <v>0</v>
      </c>
      <c r="F2293">
        <f>'IGM Paste'!AL2294</f>
        <v>0</v>
      </c>
      <c r="G2293" s="763">
        <f>'IGM Paste'!AB2294</f>
        <v>0</v>
      </c>
      <c r="H2293" s="5">
        <f>'IGM Paste'!F2294</f>
        <v>0</v>
      </c>
      <c r="I2293" t="str">
        <f>IF('IGM Paste'!H2294=0,"-",'IGM Paste'!H2294)</f>
        <v>-</v>
      </c>
      <c r="J2293" t="str">
        <f>IF('IGM Paste'!I2294=0,"-",'IGM Paste'!I2294)</f>
        <v>-</v>
      </c>
      <c r="K2293" t="str">
        <f>IF('IGM Paste'!J2294=0,"-",'IGM Paste'!J2294)</f>
        <v>-</v>
      </c>
      <c r="L2293">
        <f>'IGM Paste'!K2294</f>
        <v>0</v>
      </c>
      <c r="M2293" s="20" t="str">
        <f>IF('IGM Paste'!R2294=0,"Flat",'IGM Paste'!R2294)</f>
        <v>Flat</v>
      </c>
      <c r="N2293" s="177">
        <f>'IGM Paste'!AH2294</f>
        <v>0</v>
      </c>
      <c r="O2293" s="403">
        <f>'IGM Paste'!O2294</f>
        <v>0</v>
      </c>
      <c r="P2293">
        <f>'IGM Paste'!BC2294</f>
        <v>0</v>
      </c>
    </row>
    <row r="2294" spans="1:16" x14ac:dyDescent="0.3">
      <c r="A2294" s="334">
        <f>'IGM Paste'!A2295</f>
        <v>0</v>
      </c>
      <c r="B2294">
        <f>'IGM Paste'!Y2295</f>
        <v>0</v>
      </c>
      <c r="C2294">
        <f>'IGM Paste'!C2295</f>
        <v>0</v>
      </c>
      <c r="D2294" s="4">
        <f>'IGM Paste'!D2295</f>
        <v>0</v>
      </c>
      <c r="E2294">
        <f>'IGM Paste'!E2295</f>
        <v>0</v>
      </c>
      <c r="F2294">
        <f>'IGM Paste'!AL2295</f>
        <v>0</v>
      </c>
      <c r="G2294" s="763">
        <f>'IGM Paste'!AB2295</f>
        <v>0</v>
      </c>
      <c r="H2294" s="5">
        <f>'IGM Paste'!F2295</f>
        <v>0</v>
      </c>
      <c r="I2294" t="str">
        <f>IF('IGM Paste'!H2295=0,"-",'IGM Paste'!H2295)</f>
        <v>-</v>
      </c>
      <c r="J2294" t="str">
        <f>IF('IGM Paste'!I2295=0,"-",'IGM Paste'!I2295)</f>
        <v>-</v>
      </c>
      <c r="K2294" t="str">
        <f>IF('IGM Paste'!J2295=0,"-",'IGM Paste'!J2295)</f>
        <v>-</v>
      </c>
      <c r="L2294">
        <f>'IGM Paste'!K2295</f>
        <v>0</v>
      </c>
      <c r="M2294" s="20" t="str">
        <f>IF('IGM Paste'!R2295=0,"Flat",'IGM Paste'!R2295)</f>
        <v>Flat</v>
      </c>
      <c r="N2294" s="177">
        <f>'IGM Paste'!AH2295</f>
        <v>0</v>
      </c>
      <c r="O2294" s="403">
        <f>'IGM Paste'!O2295</f>
        <v>0</v>
      </c>
      <c r="P2294">
        <f>'IGM Paste'!BC2295</f>
        <v>0</v>
      </c>
    </row>
    <row r="2295" spans="1:16" x14ac:dyDescent="0.3">
      <c r="A2295" s="334">
        <f>'IGM Paste'!A2296</f>
        <v>0</v>
      </c>
      <c r="B2295">
        <f>'IGM Paste'!Y2296</f>
        <v>0</v>
      </c>
      <c r="C2295">
        <f>'IGM Paste'!C2296</f>
        <v>0</v>
      </c>
      <c r="D2295" s="4">
        <f>'IGM Paste'!D2296</f>
        <v>0</v>
      </c>
      <c r="E2295">
        <f>'IGM Paste'!E2296</f>
        <v>0</v>
      </c>
      <c r="F2295">
        <f>'IGM Paste'!AL2296</f>
        <v>0</v>
      </c>
      <c r="G2295" s="763">
        <f>'IGM Paste'!AB2296</f>
        <v>0</v>
      </c>
      <c r="H2295" s="5">
        <f>'IGM Paste'!F2296</f>
        <v>0</v>
      </c>
      <c r="I2295" t="str">
        <f>IF('IGM Paste'!H2296=0,"-",'IGM Paste'!H2296)</f>
        <v>-</v>
      </c>
      <c r="J2295" t="str">
        <f>IF('IGM Paste'!I2296=0,"-",'IGM Paste'!I2296)</f>
        <v>-</v>
      </c>
      <c r="K2295" t="str">
        <f>IF('IGM Paste'!J2296=0,"-",'IGM Paste'!J2296)</f>
        <v>-</v>
      </c>
      <c r="L2295">
        <f>'IGM Paste'!K2296</f>
        <v>0</v>
      </c>
      <c r="M2295" s="20" t="str">
        <f>IF('IGM Paste'!R2296=0,"Flat",'IGM Paste'!R2296)</f>
        <v>Flat</v>
      </c>
      <c r="N2295" s="177">
        <f>'IGM Paste'!AH2296</f>
        <v>0</v>
      </c>
      <c r="O2295" s="403">
        <f>'IGM Paste'!O2296</f>
        <v>0</v>
      </c>
      <c r="P2295">
        <f>'IGM Paste'!BC2296</f>
        <v>0</v>
      </c>
    </row>
    <row r="2296" spans="1:16" x14ac:dyDescent="0.3">
      <c r="A2296" s="334">
        <f>'IGM Paste'!A2297</f>
        <v>0</v>
      </c>
      <c r="B2296">
        <f>'IGM Paste'!Y2297</f>
        <v>0</v>
      </c>
      <c r="C2296">
        <f>'IGM Paste'!C2297</f>
        <v>0</v>
      </c>
      <c r="D2296" s="4">
        <f>'IGM Paste'!D2297</f>
        <v>0</v>
      </c>
      <c r="E2296">
        <f>'IGM Paste'!E2297</f>
        <v>0</v>
      </c>
      <c r="F2296">
        <f>'IGM Paste'!AL2297</f>
        <v>0</v>
      </c>
      <c r="G2296" s="763">
        <f>'IGM Paste'!AB2297</f>
        <v>0</v>
      </c>
      <c r="H2296" s="5">
        <f>'IGM Paste'!F2297</f>
        <v>0</v>
      </c>
      <c r="I2296" t="str">
        <f>IF('IGM Paste'!H2297=0,"-",'IGM Paste'!H2297)</f>
        <v>-</v>
      </c>
      <c r="J2296" t="str">
        <f>IF('IGM Paste'!I2297=0,"-",'IGM Paste'!I2297)</f>
        <v>-</v>
      </c>
      <c r="K2296" t="str">
        <f>IF('IGM Paste'!J2297=0,"-",'IGM Paste'!J2297)</f>
        <v>-</v>
      </c>
      <c r="L2296">
        <f>'IGM Paste'!K2297</f>
        <v>0</v>
      </c>
      <c r="M2296" s="20" t="str">
        <f>IF('IGM Paste'!R2297=0,"Flat",'IGM Paste'!R2297)</f>
        <v>Flat</v>
      </c>
      <c r="N2296" s="177">
        <f>'IGM Paste'!AH2297</f>
        <v>0</v>
      </c>
      <c r="O2296" s="403">
        <f>'IGM Paste'!O2297</f>
        <v>0</v>
      </c>
      <c r="P2296">
        <f>'IGM Paste'!BC2297</f>
        <v>0</v>
      </c>
    </row>
    <row r="2297" spans="1:16" x14ac:dyDescent="0.3">
      <c r="A2297" s="334">
        <f>'IGM Paste'!A2298</f>
        <v>0</v>
      </c>
      <c r="B2297">
        <f>'IGM Paste'!Y2298</f>
        <v>0</v>
      </c>
      <c r="C2297">
        <f>'IGM Paste'!C2298</f>
        <v>0</v>
      </c>
      <c r="D2297" s="4">
        <f>'IGM Paste'!D2298</f>
        <v>0</v>
      </c>
      <c r="E2297">
        <f>'IGM Paste'!E2298</f>
        <v>0</v>
      </c>
      <c r="F2297">
        <f>'IGM Paste'!AL2298</f>
        <v>0</v>
      </c>
      <c r="G2297" s="763">
        <f>'IGM Paste'!AB2298</f>
        <v>0</v>
      </c>
      <c r="H2297" s="5">
        <f>'IGM Paste'!F2298</f>
        <v>0</v>
      </c>
      <c r="I2297" t="str">
        <f>IF('IGM Paste'!H2298=0,"-",'IGM Paste'!H2298)</f>
        <v>-</v>
      </c>
      <c r="J2297" t="str">
        <f>IF('IGM Paste'!I2298=0,"-",'IGM Paste'!I2298)</f>
        <v>-</v>
      </c>
      <c r="K2297" t="str">
        <f>IF('IGM Paste'!J2298=0,"-",'IGM Paste'!J2298)</f>
        <v>-</v>
      </c>
      <c r="L2297">
        <f>'IGM Paste'!K2298</f>
        <v>0</v>
      </c>
      <c r="M2297" s="20" t="str">
        <f>IF('IGM Paste'!R2298=0,"Flat",'IGM Paste'!R2298)</f>
        <v>Flat</v>
      </c>
      <c r="N2297" s="177">
        <f>'IGM Paste'!AH2298</f>
        <v>0</v>
      </c>
      <c r="O2297" s="403">
        <f>'IGM Paste'!O2298</f>
        <v>0</v>
      </c>
      <c r="P2297">
        <f>'IGM Paste'!BC2298</f>
        <v>0</v>
      </c>
    </row>
    <row r="2298" spans="1:16" x14ac:dyDescent="0.3">
      <c r="A2298" s="334">
        <f>'IGM Paste'!A2299</f>
        <v>0</v>
      </c>
      <c r="B2298">
        <f>'IGM Paste'!Y2299</f>
        <v>0</v>
      </c>
      <c r="C2298">
        <f>'IGM Paste'!C2299</f>
        <v>0</v>
      </c>
      <c r="D2298" s="4">
        <f>'IGM Paste'!D2299</f>
        <v>0</v>
      </c>
      <c r="E2298">
        <f>'IGM Paste'!E2299</f>
        <v>0</v>
      </c>
      <c r="F2298">
        <f>'IGM Paste'!AL2299</f>
        <v>0</v>
      </c>
      <c r="G2298" s="763">
        <f>'IGM Paste'!AB2299</f>
        <v>0</v>
      </c>
      <c r="H2298" s="5">
        <f>'IGM Paste'!F2299</f>
        <v>0</v>
      </c>
      <c r="I2298" t="str">
        <f>IF('IGM Paste'!H2299=0,"-",'IGM Paste'!H2299)</f>
        <v>-</v>
      </c>
      <c r="J2298" t="str">
        <f>IF('IGM Paste'!I2299=0,"-",'IGM Paste'!I2299)</f>
        <v>-</v>
      </c>
      <c r="K2298" t="str">
        <f>IF('IGM Paste'!J2299=0,"-",'IGM Paste'!J2299)</f>
        <v>-</v>
      </c>
      <c r="L2298">
        <f>'IGM Paste'!K2299</f>
        <v>0</v>
      </c>
      <c r="M2298" s="20" t="str">
        <f>IF('IGM Paste'!R2299=0,"Flat",'IGM Paste'!R2299)</f>
        <v>Flat</v>
      </c>
      <c r="N2298" s="177">
        <f>'IGM Paste'!AH2299</f>
        <v>0</v>
      </c>
      <c r="O2298" s="403">
        <f>'IGM Paste'!O2299</f>
        <v>0</v>
      </c>
      <c r="P2298">
        <f>'IGM Paste'!BC2299</f>
        <v>0</v>
      </c>
    </row>
    <row r="2299" spans="1:16" x14ac:dyDescent="0.3">
      <c r="A2299" s="334">
        <f>'IGM Paste'!A2300</f>
        <v>0</v>
      </c>
      <c r="B2299">
        <f>'IGM Paste'!Y2300</f>
        <v>0</v>
      </c>
      <c r="C2299">
        <f>'IGM Paste'!C2300</f>
        <v>0</v>
      </c>
      <c r="D2299" s="4">
        <f>'IGM Paste'!D2300</f>
        <v>0</v>
      </c>
      <c r="E2299">
        <f>'IGM Paste'!E2300</f>
        <v>0</v>
      </c>
      <c r="F2299">
        <f>'IGM Paste'!AL2300</f>
        <v>0</v>
      </c>
      <c r="G2299" s="763">
        <f>'IGM Paste'!AB2300</f>
        <v>0</v>
      </c>
      <c r="H2299" s="5">
        <f>'IGM Paste'!F2300</f>
        <v>0</v>
      </c>
      <c r="I2299" t="str">
        <f>IF('IGM Paste'!H2300=0,"-",'IGM Paste'!H2300)</f>
        <v>-</v>
      </c>
      <c r="J2299" t="str">
        <f>IF('IGM Paste'!I2300=0,"-",'IGM Paste'!I2300)</f>
        <v>-</v>
      </c>
      <c r="K2299" t="str">
        <f>IF('IGM Paste'!J2300=0,"-",'IGM Paste'!J2300)</f>
        <v>-</v>
      </c>
      <c r="L2299">
        <f>'IGM Paste'!K2300</f>
        <v>0</v>
      </c>
      <c r="M2299" s="20" t="str">
        <f>IF('IGM Paste'!R2300=0,"Flat",'IGM Paste'!R2300)</f>
        <v>Flat</v>
      </c>
      <c r="N2299" s="177">
        <f>'IGM Paste'!AH2300</f>
        <v>0</v>
      </c>
      <c r="O2299" s="403">
        <f>'IGM Paste'!O2300</f>
        <v>0</v>
      </c>
      <c r="P2299">
        <f>'IGM Paste'!BC2300</f>
        <v>0</v>
      </c>
    </row>
    <row r="2300" spans="1:16" x14ac:dyDescent="0.3">
      <c r="A2300" s="334">
        <f>'IGM Paste'!A2301</f>
        <v>0</v>
      </c>
      <c r="B2300">
        <f>'IGM Paste'!Y2301</f>
        <v>0</v>
      </c>
      <c r="C2300">
        <f>'IGM Paste'!C2301</f>
        <v>0</v>
      </c>
      <c r="D2300" s="4">
        <f>'IGM Paste'!D2301</f>
        <v>0</v>
      </c>
      <c r="E2300">
        <f>'IGM Paste'!E2301</f>
        <v>0</v>
      </c>
      <c r="F2300">
        <f>'IGM Paste'!AL2301</f>
        <v>0</v>
      </c>
      <c r="G2300" s="763">
        <f>'IGM Paste'!AB2301</f>
        <v>0</v>
      </c>
      <c r="H2300" s="5">
        <f>'IGM Paste'!F2301</f>
        <v>0</v>
      </c>
      <c r="I2300" t="str">
        <f>IF('IGM Paste'!H2301=0,"-",'IGM Paste'!H2301)</f>
        <v>-</v>
      </c>
      <c r="J2300" t="str">
        <f>IF('IGM Paste'!I2301=0,"-",'IGM Paste'!I2301)</f>
        <v>-</v>
      </c>
      <c r="K2300" t="str">
        <f>IF('IGM Paste'!J2301=0,"-",'IGM Paste'!J2301)</f>
        <v>-</v>
      </c>
      <c r="L2300">
        <f>'IGM Paste'!K2301</f>
        <v>0</v>
      </c>
      <c r="M2300" s="20" t="str">
        <f>IF('IGM Paste'!R2301=0,"Flat",'IGM Paste'!R2301)</f>
        <v>Flat</v>
      </c>
      <c r="N2300" s="177">
        <f>'IGM Paste'!AH2301</f>
        <v>0</v>
      </c>
      <c r="O2300" s="403">
        <f>'IGM Paste'!O2301</f>
        <v>0</v>
      </c>
      <c r="P2300">
        <f>'IGM Paste'!BC2301</f>
        <v>0</v>
      </c>
    </row>
    <row r="2301" spans="1:16" x14ac:dyDescent="0.3">
      <c r="A2301" s="334">
        <f>'IGM Paste'!A2302</f>
        <v>0</v>
      </c>
      <c r="B2301">
        <f>'IGM Paste'!Y2302</f>
        <v>0</v>
      </c>
      <c r="C2301">
        <f>'IGM Paste'!C2302</f>
        <v>0</v>
      </c>
      <c r="D2301" s="4">
        <f>'IGM Paste'!D2302</f>
        <v>0</v>
      </c>
      <c r="E2301">
        <f>'IGM Paste'!E2302</f>
        <v>0</v>
      </c>
      <c r="F2301">
        <f>'IGM Paste'!AL2302</f>
        <v>0</v>
      </c>
      <c r="G2301" s="763">
        <f>'IGM Paste'!AB2302</f>
        <v>0</v>
      </c>
      <c r="H2301" s="5">
        <f>'IGM Paste'!F2302</f>
        <v>0</v>
      </c>
      <c r="I2301" t="str">
        <f>IF('IGM Paste'!H2302=0,"-",'IGM Paste'!H2302)</f>
        <v>-</v>
      </c>
      <c r="J2301" t="str">
        <f>IF('IGM Paste'!I2302=0,"-",'IGM Paste'!I2302)</f>
        <v>-</v>
      </c>
      <c r="K2301" t="str">
        <f>IF('IGM Paste'!J2302=0,"-",'IGM Paste'!J2302)</f>
        <v>-</v>
      </c>
      <c r="L2301">
        <f>'IGM Paste'!K2302</f>
        <v>0</v>
      </c>
      <c r="M2301" s="20" t="str">
        <f>IF('IGM Paste'!R2302=0,"Flat",'IGM Paste'!R2302)</f>
        <v>Flat</v>
      </c>
      <c r="N2301" s="177">
        <f>'IGM Paste'!AH2302</f>
        <v>0</v>
      </c>
      <c r="O2301" s="403">
        <f>'IGM Paste'!O2302</f>
        <v>0</v>
      </c>
      <c r="P2301">
        <f>'IGM Paste'!BC2302</f>
        <v>0</v>
      </c>
    </row>
    <row r="2302" spans="1:16" x14ac:dyDescent="0.3">
      <c r="A2302" s="334">
        <f>'IGM Paste'!A2303</f>
        <v>0</v>
      </c>
      <c r="B2302">
        <f>'IGM Paste'!Y2303</f>
        <v>0</v>
      </c>
      <c r="C2302">
        <f>'IGM Paste'!C2303</f>
        <v>0</v>
      </c>
      <c r="D2302" s="4">
        <f>'IGM Paste'!D2303</f>
        <v>0</v>
      </c>
      <c r="E2302">
        <f>'IGM Paste'!E2303</f>
        <v>0</v>
      </c>
      <c r="F2302">
        <f>'IGM Paste'!AL2303</f>
        <v>0</v>
      </c>
      <c r="G2302" s="763">
        <f>'IGM Paste'!AB2303</f>
        <v>0</v>
      </c>
      <c r="H2302" s="5">
        <f>'IGM Paste'!F2303</f>
        <v>0</v>
      </c>
      <c r="I2302" t="str">
        <f>IF('IGM Paste'!H2303=0,"-",'IGM Paste'!H2303)</f>
        <v>-</v>
      </c>
      <c r="J2302" t="str">
        <f>IF('IGM Paste'!I2303=0,"-",'IGM Paste'!I2303)</f>
        <v>-</v>
      </c>
      <c r="K2302" t="str">
        <f>IF('IGM Paste'!J2303=0,"-",'IGM Paste'!J2303)</f>
        <v>-</v>
      </c>
      <c r="L2302">
        <f>'IGM Paste'!K2303</f>
        <v>0</v>
      </c>
      <c r="M2302" s="20" t="str">
        <f>IF('IGM Paste'!R2303=0,"Flat",'IGM Paste'!R2303)</f>
        <v>Flat</v>
      </c>
      <c r="N2302" s="177">
        <f>'IGM Paste'!AH2303</f>
        <v>0</v>
      </c>
      <c r="O2302" s="403">
        <f>'IGM Paste'!O2303</f>
        <v>0</v>
      </c>
      <c r="P2302">
        <f>'IGM Paste'!BC2303</f>
        <v>0</v>
      </c>
    </row>
    <row r="2303" spans="1:16" x14ac:dyDescent="0.3">
      <c r="A2303" s="334">
        <f>'IGM Paste'!A2304</f>
        <v>0</v>
      </c>
      <c r="B2303">
        <f>'IGM Paste'!Y2304</f>
        <v>0</v>
      </c>
      <c r="C2303">
        <f>'IGM Paste'!C2304</f>
        <v>0</v>
      </c>
      <c r="D2303" s="4">
        <f>'IGM Paste'!D2304</f>
        <v>0</v>
      </c>
      <c r="E2303">
        <f>'IGM Paste'!E2304</f>
        <v>0</v>
      </c>
      <c r="F2303">
        <f>'IGM Paste'!AL2304</f>
        <v>0</v>
      </c>
      <c r="G2303" s="763">
        <f>'IGM Paste'!AB2304</f>
        <v>0</v>
      </c>
      <c r="H2303" s="5">
        <f>'IGM Paste'!F2304</f>
        <v>0</v>
      </c>
      <c r="I2303" t="str">
        <f>IF('IGM Paste'!H2304=0,"-",'IGM Paste'!H2304)</f>
        <v>-</v>
      </c>
      <c r="J2303" t="str">
        <f>IF('IGM Paste'!I2304=0,"-",'IGM Paste'!I2304)</f>
        <v>-</v>
      </c>
      <c r="K2303" t="str">
        <f>IF('IGM Paste'!J2304=0,"-",'IGM Paste'!J2304)</f>
        <v>-</v>
      </c>
      <c r="L2303">
        <f>'IGM Paste'!K2304</f>
        <v>0</v>
      </c>
      <c r="M2303" s="20" t="str">
        <f>IF('IGM Paste'!R2304=0,"Flat",'IGM Paste'!R2304)</f>
        <v>Flat</v>
      </c>
      <c r="N2303" s="177">
        <f>'IGM Paste'!AH2304</f>
        <v>0</v>
      </c>
      <c r="O2303" s="403">
        <f>'IGM Paste'!O2304</f>
        <v>0</v>
      </c>
      <c r="P2303">
        <f>'IGM Paste'!BC2304</f>
        <v>0</v>
      </c>
    </row>
    <row r="2304" spans="1:16" x14ac:dyDescent="0.3">
      <c r="A2304" s="334">
        <f>'IGM Paste'!A2305</f>
        <v>0</v>
      </c>
      <c r="B2304">
        <f>'IGM Paste'!Y2305</f>
        <v>0</v>
      </c>
      <c r="C2304">
        <f>'IGM Paste'!C2305</f>
        <v>0</v>
      </c>
      <c r="D2304" s="4">
        <f>'IGM Paste'!D2305</f>
        <v>0</v>
      </c>
      <c r="E2304">
        <f>'IGM Paste'!E2305</f>
        <v>0</v>
      </c>
      <c r="F2304">
        <f>'IGM Paste'!AL2305</f>
        <v>0</v>
      </c>
      <c r="G2304" s="763">
        <f>'IGM Paste'!AB2305</f>
        <v>0</v>
      </c>
      <c r="H2304" s="5">
        <f>'IGM Paste'!F2305</f>
        <v>0</v>
      </c>
      <c r="I2304" t="str">
        <f>IF('IGM Paste'!H2305=0,"-",'IGM Paste'!H2305)</f>
        <v>-</v>
      </c>
      <c r="J2304" t="str">
        <f>IF('IGM Paste'!I2305=0,"-",'IGM Paste'!I2305)</f>
        <v>-</v>
      </c>
      <c r="K2304" t="str">
        <f>IF('IGM Paste'!J2305=0,"-",'IGM Paste'!J2305)</f>
        <v>-</v>
      </c>
      <c r="L2304">
        <f>'IGM Paste'!K2305</f>
        <v>0</v>
      </c>
      <c r="M2304" s="20" t="str">
        <f>IF('IGM Paste'!R2305=0,"Flat",'IGM Paste'!R2305)</f>
        <v>Flat</v>
      </c>
      <c r="N2304" s="177">
        <f>'IGM Paste'!AH2305</f>
        <v>0</v>
      </c>
      <c r="O2304" s="403">
        <f>'IGM Paste'!O2305</f>
        <v>0</v>
      </c>
      <c r="P2304">
        <f>'IGM Paste'!BC2305</f>
        <v>0</v>
      </c>
    </row>
    <row r="2305" spans="1:16" x14ac:dyDescent="0.3">
      <c r="A2305" s="334">
        <f>'IGM Paste'!A2306</f>
        <v>0</v>
      </c>
      <c r="B2305">
        <f>'IGM Paste'!Y2306</f>
        <v>0</v>
      </c>
      <c r="C2305">
        <f>'IGM Paste'!C2306</f>
        <v>0</v>
      </c>
      <c r="D2305" s="4">
        <f>'IGM Paste'!D2306</f>
        <v>0</v>
      </c>
      <c r="E2305">
        <f>'IGM Paste'!E2306</f>
        <v>0</v>
      </c>
      <c r="F2305">
        <f>'IGM Paste'!AL2306</f>
        <v>0</v>
      </c>
      <c r="G2305" s="763">
        <f>'IGM Paste'!AB2306</f>
        <v>0</v>
      </c>
      <c r="H2305" s="5">
        <f>'IGM Paste'!F2306</f>
        <v>0</v>
      </c>
      <c r="I2305" t="str">
        <f>IF('IGM Paste'!H2306=0,"-",'IGM Paste'!H2306)</f>
        <v>-</v>
      </c>
      <c r="J2305" t="str">
        <f>IF('IGM Paste'!I2306=0,"-",'IGM Paste'!I2306)</f>
        <v>-</v>
      </c>
      <c r="K2305" t="str">
        <f>IF('IGM Paste'!J2306=0,"-",'IGM Paste'!J2306)</f>
        <v>-</v>
      </c>
      <c r="L2305">
        <f>'IGM Paste'!K2306</f>
        <v>0</v>
      </c>
      <c r="M2305" s="20" t="str">
        <f>IF('IGM Paste'!R2306=0,"Flat",'IGM Paste'!R2306)</f>
        <v>Flat</v>
      </c>
      <c r="N2305" s="177">
        <f>'IGM Paste'!AH2306</f>
        <v>0</v>
      </c>
      <c r="O2305" s="403">
        <f>'IGM Paste'!O2306</f>
        <v>0</v>
      </c>
      <c r="P2305">
        <f>'IGM Paste'!BC2306</f>
        <v>0</v>
      </c>
    </row>
    <row r="2306" spans="1:16" x14ac:dyDescent="0.3">
      <c r="A2306" s="334">
        <f>'IGM Paste'!A2307</f>
        <v>0</v>
      </c>
      <c r="B2306">
        <f>'IGM Paste'!Y2307</f>
        <v>0</v>
      </c>
      <c r="C2306">
        <f>'IGM Paste'!C2307</f>
        <v>0</v>
      </c>
      <c r="D2306" s="4">
        <f>'IGM Paste'!D2307</f>
        <v>0</v>
      </c>
      <c r="E2306">
        <f>'IGM Paste'!E2307</f>
        <v>0</v>
      </c>
      <c r="F2306">
        <f>'IGM Paste'!AL2307</f>
        <v>0</v>
      </c>
      <c r="G2306" s="763">
        <f>'IGM Paste'!AB2307</f>
        <v>0</v>
      </c>
      <c r="H2306" s="5">
        <f>'IGM Paste'!F2307</f>
        <v>0</v>
      </c>
      <c r="I2306" t="str">
        <f>IF('IGM Paste'!H2307=0,"-",'IGM Paste'!H2307)</f>
        <v>-</v>
      </c>
      <c r="J2306" t="str">
        <f>IF('IGM Paste'!I2307=0,"-",'IGM Paste'!I2307)</f>
        <v>-</v>
      </c>
      <c r="K2306" t="str">
        <f>IF('IGM Paste'!J2307=0,"-",'IGM Paste'!J2307)</f>
        <v>-</v>
      </c>
      <c r="L2306">
        <f>'IGM Paste'!K2307</f>
        <v>0</v>
      </c>
      <c r="M2306" s="20" t="str">
        <f>IF('IGM Paste'!R2307=0,"Flat",'IGM Paste'!R2307)</f>
        <v>Flat</v>
      </c>
      <c r="N2306" s="177">
        <f>'IGM Paste'!AH2307</f>
        <v>0</v>
      </c>
      <c r="O2306" s="403">
        <f>'IGM Paste'!O2307</f>
        <v>0</v>
      </c>
      <c r="P2306">
        <f>'IGM Paste'!BC2307</f>
        <v>0</v>
      </c>
    </row>
    <row r="2307" spans="1:16" x14ac:dyDescent="0.3">
      <c r="A2307" s="334">
        <f>'IGM Paste'!A2308</f>
        <v>0</v>
      </c>
      <c r="B2307">
        <f>'IGM Paste'!Y2308</f>
        <v>0</v>
      </c>
      <c r="C2307">
        <f>'IGM Paste'!C2308</f>
        <v>0</v>
      </c>
      <c r="D2307" s="4">
        <f>'IGM Paste'!D2308</f>
        <v>0</v>
      </c>
      <c r="E2307">
        <f>'IGM Paste'!E2308</f>
        <v>0</v>
      </c>
      <c r="F2307">
        <f>'IGM Paste'!AL2308</f>
        <v>0</v>
      </c>
      <c r="G2307" s="763">
        <f>'IGM Paste'!AB2308</f>
        <v>0</v>
      </c>
      <c r="H2307" s="5">
        <f>'IGM Paste'!F2308</f>
        <v>0</v>
      </c>
      <c r="I2307" t="str">
        <f>IF('IGM Paste'!H2308=0,"-",'IGM Paste'!H2308)</f>
        <v>-</v>
      </c>
      <c r="J2307" t="str">
        <f>IF('IGM Paste'!I2308=0,"-",'IGM Paste'!I2308)</f>
        <v>-</v>
      </c>
      <c r="K2307" t="str">
        <f>IF('IGM Paste'!J2308=0,"-",'IGM Paste'!J2308)</f>
        <v>-</v>
      </c>
      <c r="L2307">
        <f>'IGM Paste'!K2308</f>
        <v>0</v>
      </c>
      <c r="M2307" s="20" t="str">
        <f>IF('IGM Paste'!R2308=0,"Flat",'IGM Paste'!R2308)</f>
        <v>Flat</v>
      </c>
      <c r="N2307" s="177">
        <f>'IGM Paste'!AH2308</f>
        <v>0</v>
      </c>
      <c r="O2307" s="403">
        <f>'IGM Paste'!O2308</f>
        <v>0</v>
      </c>
      <c r="P2307">
        <f>'IGM Paste'!BC2308</f>
        <v>0</v>
      </c>
    </row>
    <row r="2308" spans="1:16" x14ac:dyDescent="0.3">
      <c r="A2308" s="334">
        <f>'IGM Paste'!A2309</f>
        <v>0</v>
      </c>
      <c r="B2308">
        <f>'IGM Paste'!Y2309</f>
        <v>0</v>
      </c>
      <c r="C2308">
        <f>'IGM Paste'!C2309</f>
        <v>0</v>
      </c>
      <c r="D2308" s="4">
        <f>'IGM Paste'!D2309</f>
        <v>0</v>
      </c>
      <c r="E2308">
        <f>'IGM Paste'!E2309</f>
        <v>0</v>
      </c>
      <c r="F2308">
        <f>'IGM Paste'!AL2309</f>
        <v>0</v>
      </c>
      <c r="G2308" s="763">
        <f>'IGM Paste'!AB2309</f>
        <v>0</v>
      </c>
      <c r="H2308" s="5">
        <f>'IGM Paste'!F2309</f>
        <v>0</v>
      </c>
      <c r="I2308" t="str">
        <f>IF('IGM Paste'!H2309=0,"-",'IGM Paste'!H2309)</f>
        <v>-</v>
      </c>
      <c r="J2308" t="str">
        <f>IF('IGM Paste'!I2309=0,"-",'IGM Paste'!I2309)</f>
        <v>-</v>
      </c>
      <c r="K2308" t="str">
        <f>IF('IGM Paste'!J2309=0,"-",'IGM Paste'!J2309)</f>
        <v>-</v>
      </c>
      <c r="L2308">
        <f>'IGM Paste'!K2309</f>
        <v>0</v>
      </c>
      <c r="M2308" s="20" t="str">
        <f>IF('IGM Paste'!R2309=0,"Flat",'IGM Paste'!R2309)</f>
        <v>Flat</v>
      </c>
      <c r="N2308" s="177">
        <f>'IGM Paste'!AH2309</f>
        <v>0</v>
      </c>
      <c r="O2308" s="403">
        <f>'IGM Paste'!O2309</f>
        <v>0</v>
      </c>
      <c r="P2308">
        <f>'IGM Paste'!BC2309</f>
        <v>0</v>
      </c>
    </row>
    <row r="2309" spans="1:16" x14ac:dyDescent="0.3">
      <c r="A2309" s="334">
        <f>'IGM Paste'!A2310</f>
        <v>0</v>
      </c>
      <c r="B2309">
        <f>'IGM Paste'!Y2310</f>
        <v>0</v>
      </c>
      <c r="C2309">
        <f>'IGM Paste'!C2310</f>
        <v>0</v>
      </c>
      <c r="D2309" s="4">
        <f>'IGM Paste'!D2310</f>
        <v>0</v>
      </c>
      <c r="E2309">
        <f>'IGM Paste'!E2310</f>
        <v>0</v>
      </c>
      <c r="F2309">
        <f>'IGM Paste'!AL2310</f>
        <v>0</v>
      </c>
      <c r="G2309" s="763">
        <f>'IGM Paste'!AB2310</f>
        <v>0</v>
      </c>
      <c r="H2309" s="5">
        <f>'IGM Paste'!F2310</f>
        <v>0</v>
      </c>
      <c r="I2309" t="str">
        <f>IF('IGM Paste'!H2310=0,"-",'IGM Paste'!H2310)</f>
        <v>-</v>
      </c>
      <c r="J2309" t="str">
        <f>IF('IGM Paste'!I2310=0,"-",'IGM Paste'!I2310)</f>
        <v>-</v>
      </c>
      <c r="K2309" t="str">
        <f>IF('IGM Paste'!J2310=0,"-",'IGM Paste'!J2310)</f>
        <v>-</v>
      </c>
      <c r="L2309">
        <f>'IGM Paste'!K2310</f>
        <v>0</v>
      </c>
      <c r="M2309" s="20" t="str">
        <f>IF('IGM Paste'!R2310=0,"Flat",'IGM Paste'!R2310)</f>
        <v>Flat</v>
      </c>
      <c r="N2309" s="177">
        <f>'IGM Paste'!AH2310</f>
        <v>0</v>
      </c>
      <c r="O2309" s="403">
        <f>'IGM Paste'!O2310</f>
        <v>0</v>
      </c>
      <c r="P2309">
        <f>'IGM Paste'!BC2310</f>
        <v>0</v>
      </c>
    </row>
    <row r="2310" spans="1:16" x14ac:dyDescent="0.3">
      <c r="A2310" s="334">
        <f>'IGM Paste'!A2311</f>
        <v>0</v>
      </c>
      <c r="B2310">
        <f>'IGM Paste'!Y2311</f>
        <v>0</v>
      </c>
      <c r="C2310">
        <f>'IGM Paste'!C2311</f>
        <v>0</v>
      </c>
      <c r="D2310" s="4">
        <f>'IGM Paste'!D2311</f>
        <v>0</v>
      </c>
      <c r="E2310">
        <f>'IGM Paste'!E2311</f>
        <v>0</v>
      </c>
      <c r="F2310">
        <f>'IGM Paste'!AL2311</f>
        <v>0</v>
      </c>
      <c r="G2310" s="763">
        <f>'IGM Paste'!AB2311</f>
        <v>0</v>
      </c>
      <c r="H2310" s="5">
        <f>'IGM Paste'!F2311</f>
        <v>0</v>
      </c>
      <c r="I2310" t="str">
        <f>IF('IGM Paste'!H2311=0,"-",'IGM Paste'!H2311)</f>
        <v>-</v>
      </c>
      <c r="J2310" t="str">
        <f>IF('IGM Paste'!I2311=0,"-",'IGM Paste'!I2311)</f>
        <v>-</v>
      </c>
      <c r="K2310" t="str">
        <f>IF('IGM Paste'!J2311=0,"-",'IGM Paste'!J2311)</f>
        <v>-</v>
      </c>
      <c r="L2310">
        <f>'IGM Paste'!K2311</f>
        <v>0</v>
      </c>
      <c r="M2310" s="20" t="str">
        <f>IF('IGM Paste'!R2311=0,"Flat",'IGM Paste'!R2311)</f>
        <v>Flat</v>
      </c>
      <c r="N2310" s="177">
        <f>'IGM Paste'!AH2311</f>
        <v>0</v>
      </c>
      <c r="O2310" s="403">
        <f>'IGM Paste'!O2311</f>
        <v>0</v>
      </c>
      <c r="P2310">
        <f>'IGM Paste'!BC2311</f>
        <v>0</v>
      </c>
    </row>
    <row r="2311" spans="1:16" x14ac:dyDescent="0.3">
      <c r="A2311" s="334">
        <f>'IGM Paste'!A2312</f>
        <v>0</v>
      </c>
      <c r="B2311">
        <f>'IGM Paste'!Y2312</f>
        <v>0</v>
      </c>
      <c r="C2311">
        <f>'IGM Paste'!C2312</f>
        <v>0</v>
      </c>
      <c r="D2311" s="4">
        <f>'IGM Paste'!D2312</f>
        <v>0</v>
      </c>
      <c r="E2311">
        <f>'IGM Paste'!E2312</f>
        <v>0</v>
      </c>
      <c r="F2311">
        <f>'IGM Paste'!AL2312</f>
        <v>0</v>
      </c>
      <c r="G2311" s="763">
        <f>'IGM Paste'!AB2312</f>
        <v>0</v>
      </c>
      <c r="H2311" s="5">
        <f>'IGM Paste'!F2312</f>
        <v>0</v>
      </c>
      <c r="I2311" t="str">
        <f>IF('IGM Paste'!H2312=0,"-",'IGM Paste'!H2312)</f>
        <v>-</v>
      </c>
      <c r="J2311" t="str">
        <f>IF('IGM Paste'!I2312=0,"-",'IGM Paste'!I2312)</f>
        <v>-</v>
      </c>
      <c r="K2311" t="str">
        <f>IF('IGM Paste'!J2312=0,"-",'IGM Paste'!J2312)</f>
        <v>-</v>
      </c>
      <c r="L2311">
        <f>'IGM Paste'!K2312</f>
        <v>0</v>
      </c>
      <c r="M2311" s="20" t="str">
        <f>IF('IGM Paste'!R2312=0,"Flat",'IGM Paste'!R2312)</f>
        <v>Flat</v>
      </c>
      <c r="N2311" s="177">
        <f>'IGM Paste'!AH2312</f>
        <v>0</v>
      </c>
      <c r="O2311" s="403">
        <f>'IGM Paste'!O2312</f>
        <v>0</v>
      </c>
      <c r="P2311">
        <f>'IGM Paste'!BC2312</f>
        <v>0</v>
      </c>
    </row>
    <row r="2312" spans="1:16" x14ac:dyDescent="0.3">
      <c r="A2312" s="334">
        <f>'IGM Paste'!A2313</f>
        <v>0</v>
      </c>
      <c r="B2312">
        <f>'IGM Paste'!Y2313</f>
        <v>0</v>
      </c>
      <c r="C2312">
        <f>'IGM Paste'!C2313</f>
        <v>0</v>
      </c>
      <c r="D2312" s="4">
        <f>'IGM Paste'!D2313</f>
        <v>0</v>
      </c>
      <c r="E2312">
        <f>'IGM Paste'!E2313</f>
        <v>0</v>
      </c>
      <c r="F2312">
        <f>'IGM Paste'!AL2313</f>
        <v>0</v>
      </c>
      <c r="G2312" s="763">
        <f>'IGM Paste'!AB2313</f>
        <v>0</v>
      </c>
      <c r="H2312" s="5">
        <f>'IGM Paste'!F2313</f>
        <v>0</v>
      </c>
      <c r="I2312" t="str">
        <f>IF('IGM Paste'!H2313=0,"-",'IGM Paste'!H2313)</f>
        <v>-</v>
      </c>
      <c r="J2312" t="str">
        <f>IF('IGM Paste'!I2313=0,"-",'IGM Paste'!I2313)</f>
        <v>-</v>
      </c>
      <c r="K2312" t="str">
        <f>IF('IGM Paste'!J2313=0,"-",'IGM Paste'!J2313)</f>
        <v>-</v>
      </c>
      <c r="L2312">
        <f>'IGM Paste'!K2313</f>
        <v>0</v>
      </c>
      <c r="M2312" s="20" t="str">
        <f>IF('IGM Paste'!R2313=0,"Flat",'IGM Paste'!R2313)</f>
        <v>Flat</v>
      </c>
      <c r="N2312" s="177">
        <f>'IGM Paste'!AH2313</f>
        <v>0</v>
      </c>
      <c r="O2312" s="403">
        <f>'IGM Paste'!O2313</f>
        <v>0</v>
      </c>
      <c r="P2312">
        <f>'IGM Paste'!BC2313</f>
        <v>0</v>
      </c>
    </row>
    <row r="2313" spans="1:16" x14ac:dyDescent="0.3">
      <c r="A2313" s="334">
        <f>'IGM Paste'!A2314</f>
        <v>0</v>
      </c>
      <c r="B2313">
        <f>'IGM Paste'!Y2314</f>
        <v>0</v>
      </c>
      <c r="C2313">
        <f>'IGM Paste'!C2314</f>
        <v>0</v>
      </c>
      <c r="D2313" s="4">
        <f>'IGM Paste'!D2314</f>
        <v>0</v>
      </c>
      <c r="E2313">
        <f>'IGM Paste'!E2314</f>
        <v>0</v>
      </c>
      <c r="F2313">
        <f>'IGM Paste'!AL2314</f>
        <v>0</v>
      </c>
      <c r="G2313" s="763">
        <f>'IGM Paste'!AB2314</f>
        <v>0</v>
      </c>
      <c r="H2313" s="5">
        <f>'IGM Paste'!F2314</f>
        <v>0</v>
      </c>
      <c r="I2313" t="str">
        <f>IF('IGM Paste'!H2314=0,"-",'IGM Paste'!H2314)</f>
        <v>-</v>
      </c>
      <c r="J2313" t="str">
        <f>IF('IGM Paste'!I2314=0,"-",'IGM Paste'!I2314)</f>
        <v>-</v>
      </c>
      <c r="K2313" t="str">
        <f>IF('IGM Paste'!J2314=0,"-",'IGM Paste'!J2314)</f>
        <v>-</v>
      </c>
      <c r="L2313">
        <f>'IGM Paste'!K2314</f>
        <v>0</v>
      </c>
      <c r="M2313" s="20" t="str">
        <f>IF('IGM Paste'!R2314=0,"Flat",'IGM Paste'!R2314)</f>
        <v>Flat</v>
      </c>
      <c r="N2313" s="177">
        <f>'IGM Paste'!AH2314</f>
        <v>0</v>
      </c>
      <c r="O2313" s="403">
        <f>'IGM Paste'!O2314</f>
        <v>0</v>
      </c>
      <c r="P2313">
        <f>'IGM Paste'!BC2314</f>
        <v>0</v>
      </c>
    </row>
    <row r="2314" spans="1:16" x14ac:dyDescent="0.3">
      <c r="A2314" s="334">
        <f>'IGM Paste'!A2315</f>
        <v>0</v>
      </c>
      <c r="B2314">
        <f>'IGM Paste'!Y2315</f>
        <v>0</v>
      </c>
      <c r="C2314">
        <f>'IGM Paste'!C2315</f>
        <v>0</v>
      </c>
      <c r="D2314" s="4">
        <f>'IGM Paste'!D2315</f>
        <v>0</v>
      </c>
      <c r="E2314">
        <f>'IGM Paste'!E2315</f>
        <v>0</v>
      </c>
      <c r="F2314">
        <f>'IGM Paste'!AL2315</f>
        <v>0</v>
      </c>
      <c r="G2314" s="763">
        <f>'IGM Paste'!AB2315</f>
        <v>0</v>
      </c>
      <c r="H2314" s="5">
        <f>'IGM Paste'!F2315</f>
        <v>0</v>
      </c>
      <c r="I2314" t="str">
        <f>IF('IGM Paste'!H2315=0,"-",'IGM Paste'!H2315)</f>
        <v>-</v>
      </c>
      <c r="J2314" t="str">
        <f>IF('IGM Paste'!I2315=0,"-",'IGM Paste'!I2315)</f>
        <v>-</v>
      </c>
      <c r="K2314" t="str">
        <f>IF('IGM Paste'!J2315=0,"-",'IGM Paste'!J2315)</f>
        <v>-</v>
      </c>
      <c r="L2314">
        <f>'IGM Paste'!K2315</f>
        <v>0</v>
      </c>
      <c r="M2314" s="20" t="str">
        <f>IF('IGM Paste'!R2315=0,"Flat",'IGM Paste'!R2315)</f>
        <v>Flat</v>
      </c>
      <c r="N2314" s="177">
        <f>'IGM Paste'!AH2315</f>
        <v>0</v>
      </c>
      <c r="O2314" s="403">
        <f>'IGM Paste'!O2315</f>
        <v>0</v>
      </c>
      <c r="P2314">
        <f>'IGM Paste'!BC2315</f>
        <v>0</v>
      </c>
    </row>
    <row r="2315" spans="1:16" x14ac:dyDescent="0.3">
      <c r="A2315" s="334">
        <f>'IGM Paste'!A2316</f>
        <v>0</v>
      </c>
      <c r="B2315">
        <f>'IGM Paste'!Y2316</f>
        <v>0</v>
      </c>
      <c r="C2315">
        <f>'IGM Paste'!C2316</f>
        <v>0</v>
      </c>
      <c r="D2315" s="4">
        <f>'IGM Paste'!D2316</f>
        <v>0</v>
      </c>
      <c r="E2315">
        <f>'IGM Paste'!E2316</f>
        <v>0</v>
      </c>
      <c r="F2315">
        <f>'IGM Paste'!AL2316</f>
        <v>0</v>
      </c>
      <c r="G2315" s="763">
        <f>'IGM Paste'!AB2316</f>
        <v>0</v>
      </c>
      <c r="H2315" s="5">
        <f>'IGM Paste'!F2316</f>
        <v>0</v>
      </c>
      <c r="I2315" t="str">
        <f>IF('IGM Paste'!H2316=0,"-",'IGM Paste'!H2316)</f>
        <v>-</v>
      </c>
      <c r="J2315" t="str">
        <f>IF('IGM Paste'!I2316=0,"-",'IGM Paste'!I2316)</f>
        <v>-</v>
      </c>
      <c r="K2315" t="str">
        <f>IF('IGM Paste'!J2316=0,"-",'IGM Paste'!J2316)</f>
        <v>-</v>
      </c>
      <c r="L2315">
        <f>'IGM Paste'!K2316</f>
        <v>0</v>
      </c>
      <c r="M2315" s="20" t="str">
        <f>IF('IGM Paste'!R2316=0,"Flat",'IGM Paste'!R2316)</f>
        <v>Flat</v>
      </c>
      <c r="N2315" s="177">
        <f>'IGM Paste'!AH2316</f>
        <v>0</v>
      </c>
      <c r="O2315" s="403">
        <f>'IGM Paste'!O2316</f>
        <v>0</v>
      </c>
      <c r="P2315">
        <f>'IGM Paste'!BC2316</f>
        <v>0</v>
      </c>
    </row>
    <row r="2316" spans="1:16" x14ac:dyDescent="0.3">
      <c r="A2316" s="334">
        <f>'IGM Paste'!A2317</f>
        <v>0</v>
      </c>
      <c r="B2316">
        <f>'IGM Paste'!Y2317</f>
        <v>0</v>
      </c>
      <c r="C2316">
        <f>'IGM Paste'!C2317</f>
        <v>0</v>
      </c>
      <c r="D2316" s="4">
        <f>'IGM Paste'!D2317</f>
        <v>0</v>
      </c>
      <c r="E2316">
        <f>'IGM Paste'!E2317</f>
        <v>0</v>
      </c>
      <c r="F2316">
        <f>'IGM Paste'!AL2317</f>
        <v>0</v>
      </c>
      <c r="G2316" s="763">
        <f>'IGM Paste'!AB2317</f>
        <v>0</v>
      </c>
      <c r="H2316" s="5">
        <f>'IGM Paste'!F2317</f>
        <v>0</v>
      </c>
      <c r="I2316" t="str">
        <f>IF('IGM Paste'!H2317=0,"-",'IGM Paste'!H2317)</f>
        <v>-</v>
      </c>
      <c r="J2316" t="str">
        <f>IF('IGM Paste'!I2317=0,"-",'IGM Paste'!I2317)</f>
        <v>-</v>
      </c>
      <c r="K2316" t="str">
        <f>IF('IGM Paste'!J2317=0,"-",'IGM Paste'!J2317)</f>
        <v>-</v>
      </c>
      <c r="L2316">
        <f>'IGM Paste'!K2317</f>
        <v>0</v>
      </c>
      <c r="M2316" s="20" t="str">
        <f>IF('IGM Paste'!R2317=0,"Flat",'IGM Paste'!R2317)</f>
        <v>Flat</v>
      </c>
      <c r="N2316" s="177">
        <f>'IGM Paste'!AH2317</f>
        <v>0</v>
      </c>
      <c r="O2316" s="403">
        <f>'IGM Paste'!O2317</f>
        <v>0</v>
      </c>
      <c r="P2316">
        <f>'IGM Paste'!BC2317</f>
        <v>0</v>
      </c>
    </row>
    <row r="2317" spans="1:16" x14ac:dyDescent="0.3">
      <c r="A2317" s="334">
        <f>'IGM Paste'!A2318</f>
        <v>0</v>
      </c>
      <c r="B2317">
        <f>'IGM Paste'!Y2318</f>
        <v>0</v>
      </c>
      <c r="C2317">
        <f>'IGM Paste'!C2318</f>
        <v>0</v>
      </c>
      <c r="D2317" s="4">
        <f>'IGM Paste'!D2318</f>
        <v>0</v>
      </c>
      <c r="E2317">
        <f>'IGM Paste'!E2318</f>
        <v>0</v>
      </c>
      <c r="F2317">
        <f>'IGM Paste'!AL2318</f>
        <v>0</v>
      </c>
      <c r="G2317" s="763">
        <f>'IGM Paste'!AB2318</f>
        <v>0</v>
      </c>
      <c r="H2317" s="5">
        <f>'IGM Paste'!F2318</f>
        <v>0</v>
      </c>
      <c r="I2317" t="str">
        <f>IF('IGM Paste'!H2318=0,"-",'IGM Paste'!H2318)</f>
        <v>-</v>
      </c>
      <c r="J2317" t="str">
        <f>IF('IGM Paste'!I2318=0,"-",'IGM Paste'!I2318)</f>
        <v>-</v>
      </c>
      <c r="K2317" t="str">
        <f>IF('IGM Paste'!J2318=0,"-",'IGM Paste'!J2318)</f>
        <v>-</v>
      </c>
      <c r="L2317">
        <f>'IGM Paste'!K2318</f>
        <v>0</v>
      </c>
      <c r="M2317" s="20" t="str">
        <f>IF('IGM Paste'!R2318=0,"Flat",'IGM Paste'!R2318)</f>
        <v>Flat</v>
      </c>
      <c r="N2317" s="177">
        <f>'IGM Paste'!AH2318</f>
        <v>0</v>
      </c>
      <c r="O2317" s="403">
        <f>'IGM Paste'!O2318</f>
        <v>0</v>
      </c>
      <c r="P2317">
        <f>'IGM Paste'!BC2318</f>
        <v>0</v>
      </c>
    </row>
    <row r="2318" spans="1:16" x14ac:dyDescent="0.3">
      <c r="A2318" s="334">
        <f>'IGM Paste'!A2319</f>
        <v>0</v>
      </c>
      <c r="B2318">
        <f>'IGM Paste'!Y2319</f>
        <v>0</v>
      </c>
      <c r="C2318">
        <f>'IGM Paste'!C2319</f>
        <v>0</v>
      </c>
      <c r="D2318" s="4">
        <f>'IGM Paste'!D2319</f>
        <v>0</v>
      </c>
      <c r="E2318">
        <f>'IGM Paste'!E2319</f>
        <v>0</v>
      </c>
      <c r="F2318">
        <f>'IGM Paste'!AL2319</f>
        <v>0</v>
      </c>
      <c r="G2318" s="763">
        <f>'IGM Paste'!AB2319</f>
        <v>0</v>
      </c>
      <c r="H2318" s="5">
        <f>'IGM Paste'!F2319</f>
        <v>0</v>
      </c>
      <c r="I2318" t="str">
        <f>IF('IGM Paste'!H2319=0,"-",'IGM Paste'!H2319)</f>
        <v>-</v>
      </c>
      <c r="J2318" t="str">
        <f>IF('IGM Paste'!I2319=0,"-",'IGM Paste'!I2319)</f>
        <v>-</v>
      </c>
      <c r="K2318" t="str">
        <f>IF('IGM Paste'!J2319=0,"-",'IGM Paste'!J2319)</f>
        <v>-</v>
      </c>
      <c r="L2318">
        <f>'IGM Paste'!K2319</f>
        <v>0</v>
      </c>
      <c r="M2318" s="20" t="str">
        <f>IF('IGM Paste'!R2319=0,"Flat",'IGM Paste'!R2319)</f>
        <v>Flat</v>
      </c>
      <c r="N2318" s="177">
        <f>'IGM Paste'!AH2319</f>
        <v>0</v>
      </c>
      <c r="O2318" s="403">
        <f>'IGM Paste'!O2319</f>
        <v>0</v>
      </c>
      <c r="P2318">
        <f>'IGM Paste'!BC2319</f>
        <v>0</v>
      </c>
    </row>
    <row r="2319" spans="1:16" x14ac:dyDescent="0.3">
      <c r="A2319" s="334">
        <f>'IGM Paste'!A2320</f>
        <v>0</v>
      </c>
      <c r="B2319">
        <f>'IGM Paste'!Y2320</f>
        <v>0</v>
      </c>
      <c r="C2319">
        <f>'IGM Paste'!C2320</f>
        <v>0</v>
      </c>
      <c r="D2319" s="4">
        <f>'IGM Paste'!D2320</f>
        <v>0</v>
      </c>
      <c r="E2319">
        <f>'IGM Paste'!E2320</f>
        <v>0</v>
      </c>
      <c r="F2319">
        <f>'IGM Paste'!AL2320</f>
        <v>0</v>
      </c>
      <c r="G2319" s="763">
        <f>'IGM Paste'!AB2320</f>
        <v>0</v>
      </c>
      <c r="H2319" s="5">
        <f>'IGM Paste'!F2320</f>
        <v>0</v>
      </c>
      <c r="I2319" t="str">
        <f>IF('IGM Paste'!H2320=0,"-",'IGM Paste'!H2320)</f>
        <v>-</v>
      </c>
      <c r="J2319" t="str">
        <f>IF('IGM Paste'!I2320=0,"-",'IGM Paste'!I2320)</f>
        <v>-</v>
      </c>
      <c r="K2319" t="str">
        <f>IF('IGM Paste'!J2320=0,"-",'IGM Paste'!J2320)</f>
        <v>-</v>
      </c>
      <c r="L2319">
        <f>'IGM Paste'!K2320</f>
        <v>0</v>
      </c>
      <c r="M2319" s="20" t="str">
        <f>IF('IGM Paste'!R2320=0,"Flat",'IGM Paste'!R2320)</f>
        <v>Flat</v>
      </c>
      <c r="N2319" s="177">
        <f>'IGM Paste'!AH2320</f>
        <v>0</v>
      </c>
      <c r="O2319" s="403">
        <f>'IGM Paste'!O2320</f>
        <v>0</v>
      </c>
      <c r="P2319">
        <f>'IGM Paste'!BC2320</f>
        <v>0</v>
      </c>
    </row>
    <row r="2320" spans="1:16" x14ac:dyDescent="0.3">
      <c r="A2320" s="334">
        <f>'IGM Paste'!A2321</f>
        <v>0</v>
      </c>
      <c r="B2320">
        <f>'IGM Paste'!Y2321</f>
        <v>0</v>
      </c>
      <c r="C2320">
        <f>'IGM Paste'!C2321</f>
        <v>0</v>
      </c>
      <c r="D2320" s="4">
        <f>'IGM Paste'!D2321</f>
        <v>0</v>
      </c>
      <c r="E2320">
        <f>'IGM Paste'!E2321</f>
        <v>0</v>
      </c>
      <c r="F2320">
        <f>'IGM Paste'!AL2321</f>
        <v>0</v>
      </c>
      <c r="G2320" s="763">
        <f>'IGM Paste'!AB2321</f>
        <v>0</v>
      </c>
      <c r="H2320" s="5">
        <f>'IGM Paste'!F2321</f>
        <v>0</v>
      </c>
      <c r="I2320" t="str">
        <f>IF('IGM Paste'!H2321=0,"-",'IGM Paste'!H2321)</f>
        <v>-</v>
      </c>
      <c r="J2320" t="str">
        <f>IF('IGM Paste'!I2321=0,"-",'IGM Paste'!I2321)</f>
        <v>-</v>
      </c>
      <c r="K2320" t="str">
        <f>IF('IGM Paste'!J2321=0,"-",'IGM Paste'!J2321)</f>
        <v>-</v>
      </c>
      <c r="L2320">
        <f>'IGM Paste'!K2321</f>
        <v>0</v>
      </c>
      <c r="M2320" s="20" t="str">
        <f>IF('IGM Paste'!R2321=0,"Flat",'IGM Paste'!R2321)</f>
        <v>Flat</v>
      </c>
      <c r="N2320" s="177">
        <f>'IGM Paste'!AH2321</f>
        <v>0</v>
      </c>
      <c r="O2320" s="403">
        <f>'IGM Paste'!O2321</f>
        <v>0</v>
      </c>
      <c r="P2320">
        <f>'IGM Paste'!BC2321</f>
        <v>0</v>
      </c>
    </row>
    <row r="2321" spans="1:16" x14ac:dyDescent="0.3">
      <c r="A2321" s="334">
        <f>'IGM Paste'!A2322</f>
        <v>0</v>
      </c>
      <c r="B2321">
        <f>'IGM Paste'!Y2322</f>
        <v>0</v>
      </c>
      <c r="C2321">
        <f>'IGM Paste'!C2322</f>
        <v>0</v>
      </c>
      <c r="D2321" s="4">
        <f>'IGM Paste'!D2322</f>
        <v>0</v>
      </c>
      <c r="E2321">
        <f>'IGM Paste'!E2322</f>
        <v>0</v>
      </c>
      <c r="F2321">
        <f>'IGM Paste'!AL2322</f>
        <v>0</v>
      </c>
      <c r="G2321" s="763">
        <f>'IGM Paste'!AB2322</f>
        <v>0</v>
      </c>
      <c r="H2321" s="5">
        <f>'IGM Paste'!F2322</f>
        <v>0</v>
      </c>
      <c r="I2321" t="str">
        <f>IF('IGM Paste'!H2322=0,"-",'IGM Paste'!H2322)</f>
        <v>-</v>
      </c>
      <c r="J2321" t="str">
        <f>IF('IGM Paste'!I2322=0,"-",'IGM Paste'!I2322)</f>
        <v>-</v>
      </c>
      <c r="K2321" t="str">
        <f>IF('IGM Paste'!J2322=0,"-",'IGM Paste'!J2322)</f>
        <v>-</v>
      </c>
      <c r="L2321">
        <f>'IGM Paste'!K2322</f>
        <v>0</v>
      </c>
      <c r="M2321" s="20" t="str">
        <f>IF('IGM Paste'!R2322=0,"Flat",'IGM Paste'!R2322)</f>
        <v>Flat</v>
      </c>
      <c r="N2321" s="177">
        <f>'IGM Paste'!AH2322</f>
        <v>0</v>
      </c>
      <c r="O2321" s="403">
        <f>'IGM Paste'!O2322</f>
        <v>0</v>
      </c>
      <c r="P2321">
        <f>'IGM Paste'!BC2322</f>
        <v>0</v>
      </c>
    </row>
    <row r="2322" spans="1:16" x14ac:dyDescent="0.3">
      <c r="A2322" s="334">
        <f>'IGM Paste'!A2323</f>
        <v>0</v>
      </c>
      <c r="B2322">
        <f>'IGM Paste'!Y2323</f>
        <v>0</v>
      </c>
      <c r="C2322">
        <f>'IGM Paste'!C2323</f>
        <v>0</v>
      </c>
      <c r="D2322" s="4">
        <f>'IGM Paste'!D2323</f>
        <v>0</v>
      </c>
      <c r="E2322">
        <f>'IGM Paste'!E2323</f>
        <v>0</v>
      </c>
      <c r="F2322">
        <f>'IGM Paste'!AL2323</f>
        <v>0</v>
      </c>
      <c r="G2322" s="763">
        <f>'IGM Paste'!AB2323</f>
        <v>0</v>
      </c>
      <c r="H2322" s="5">
        <f>'IGM Paste'!F2323</f>
        <v>0</v>
      </c>
      <c r="I2322" t="str">
        <f>IF('IGM Paste'!H2323=0,"-",'IGM Paste'!H2323)</f>
        <v>-</v>
      </c>
      <c r="J2322" t="str">
        <f>IF('IGM Paste'!I2323=0,"-",'IGM Paste'!I2323)</f>
        <v>-</v>
      </c>
      <c r="K2322" t="str">
        <f>IF('IGM Paste'!J2323=0,"-",'IGM Paste'!J2323)</f>
        <v>-</v>
      </c>
      <c r="L2322">
        <f>'IGM Paste'!K2323</f>
        <v>0</v>
      </c>
      <c r="M2322" s="20" t="str">
        <f>IF('IGM Paste'!R2323=0,"Flat",'IGM Paste'!R2323)</f>
        <v>Flat</v>
      </c>
      <c r="N2322" s="177">
        <f>'IGM Paste'!AH2323</f>
        <v>0</v>
      </c>
      <c r="O2322" s="403">
        <f>'IGM Paste'!O2323</f>
        <v>0</v>
      </c>
      <c r="P2322">
        <f>'IGM Paste'!BC2323</f>
        <v>0</v>
      </c>
    </row>
    <row r="2323" spans="1:16" x14ac:dyDescent="0.3">
      <c r="A2323" s="334">
        <f>'IGM Paste'!A2324</f>
        <v>0</v>
      </c>
      <c r="B2323">
        <f>'IGM Paste'!Y2324</f>
        <v>0</v>
      </c>
      <c r="C2323">
        <f>'IGM Paste'!C2324</f>
        <v>0</v>
      </c>
      <c r="D2323" s="4">
        <f>'IGM Paste'!D2324</f>
        <v>0</v>
      </c>
      <c r="E2323">
        <f>'IGM Paste'!E2324</f>
        <v>0</v>
      </c>
      <c r="F2323">
        <f>'IGM Paste'!AL2324</f>
        <v>0</v>
      </c>
      <c r="G2323" s="763">
        <f>'IGM Paste'!AB2324</f>
        <v>0</v>
      </c>
      <c r="H2323" s="5">
        <f>'IGM Paste'!F2324</f>
        <v>0</v>
      </c>
      <c r="I2323" t="str">
        <f>IF('IGM Paste'!H2324=0,"-",'IGM Paste'!H2324)</f>
        <v>-</v>
      </c>
      <c r="J2323" t="str">
        <f>IF('IGM Paste'!I2324=0,"-",'IGM Paste'!I2324)</f>
        <v>-</v>
      </c>
      <c r="K2323" t="str">
        <f>IF('IGM Paste'!J2324=0,"-",'IGM Paste'!J2324)</f>
        <v>-</v>
      </c>
      <c r="L2323">
        <f>'IGM Paste'!K2324</f>
        <v>0</v>
      </c>
      <c r="M2323" s="20" t="str">
        <f>IF('IGM Paste'!R2324=0,"Flat",'IGM Paste'!R2324)</f>
        <v>Flat</v>
      </c>
      <c r="N2323" s="177">
        <f>'IGM Paste'!AH2324</f>
        <v>0</v>
      </c>
      <c r="O2323" s="403">
        <f>'IGM Paste'!O2324</f>
        <v>0</v>
      </c>
      <c r="P2323">
        <f>'IGM Paste'!BC2324</f>
        <v>0</v>
      </c>
    </row>
    <row r="2324" spans="1:16" x14ac:dyDescent="0.3">
      <c r="A2324" s="334">
        <f>'IGM Paste'!A2325</f>
        <v>0</v>
      </c>
      <c r="B2324">
        <f>'IGM Paste'!Y2325</f>
        <v>0</v>
      </c>
      <c r="C2324">
        <f>'IGM Paste'!C2325</f>
        <v>0</v>
      </c>
      <c r="D2324" s="4">
        <f>'IGM Paste'!D2325</f>
        <v>0</v>
      </c>
      <c r="E2324">
        <f>'IGM Paste'!E2325</f>
        <v>0</v>
      </c>
      <c r="F2324">
        <f>'IGM Paste'!AL2325</f>
        <v>0</v>
      </c>
      <c r="G2324" s="763">
        <f>'IGM Paste'!AB2325</f>
        <v>0</v>
      </c>
      <c r="H2324" s="5">
        <f>'IGM Paste'!F2325</f>
        <v>0</v>
      </c>
      <c r="I2324" t="str">
        <f>IF('IGM Paste'!H2325=0,"-",'IGM Paste'!H2325)</f>
        <v>-</v>
      </c>
      <c r="J2324" t="str">
        <f>IF('IGM Paste'!I2325=0,"-",'IGM Paste'!I2325)</f>
        <v>-</v>
      </c>
      <c r="K2324" t="str">
        <f>IF('IGM Paste'!J2325=0,"-",'IGM Paste'!J2325)</f>
        <v>-</v>
      </c>
      <c r="L2324">
        <f>'IGM Paste'!K2325</f>
        <v>0</v>
      </c>
      <c r="M2324" s="20" t="str">
        <f>IF('IGM Paste'!R2325=0,"Flat",'IGM Paste'!R2325)</f>
        <v>Flat</v>
      </c>
      <c r="N2324" s="177">
        <f>'IGM Paste'!AH2325</f>
        <v>0</v>
      </c>
      <c r="O2324" s="403">
        <f>'IGM Paste'!O2325</f>
        <v>0</v>
      </c>
      <c r="P2324">
        <f>'IGM Paste'!BC2325</f>
        <v>0</v>
      </c>
    </row>
    <row r="2325" spans="1:16" x14ac:dyDescent="0.3">
      <c r="A2325" s="334">
        <f>'IGM Paste'!A2326</f>
        <v>0</v>
      </c>
      <c r="B2325">
        <f>'IGM Paste'!Y2326</f>
        <v>0</v>
      </c>
      <c r="C2325">
        <f>'IGM Paste'!C2326</f>
        <v>0</v>
      </c>
      <c r="D2325" s="4">
        <f>'IGM Paste'!D2326</f>
        <v>0</v>
      </c>
      <c r="E2325">
        <f>'IGM Paste'!E2326</f>
        <v>0</v>
      </c>
      <c r="F2325">
        <f>'IGM Paste'!AL2326</f>
        <v>0</v>
      </c>
      <c r="G2325" s="763">
        <f>'IGM Paste'!AB2326</f>
        <v>0</v>
      </c>
      <c r="H2325" s="5">
        <f>'IGM Paste'!F2326</f>
        <v>0</v>
      </c>
      <c r="I2325" t="str">
        <f>IF('IGM Paste'!H2326=0,"-",'IGM Paste'!H2326)</f>
        <v>-</v>
      </c>
      <c r="J2325" t="str">
        <f>IF('IGM Paste'!I2326=0,"-",'IGM Paste'!I2326)</f>
        <v>-</v>
      </c>
      <c r="K2325" t="str">
        <f>IF('IGM Paste'!J2326=0,"-",'IGM Paste'!J2326)</f>
        <v>-</v>
      </c>
      <c r="L2325">
        <f>'IGM Paste'!K2326</f>
        <v>0</v>
      </c>
      <c r="M2325" s="20" t="str">
        <f>IF('IGM Paste'!R2326=0,"Flat",'IGM Paste'!R2326)</f>
        <v>Flat</v>
      </c>
      <c r="N2325" s="177">
        <f>'IGM Paste'!AH2326</f>
        <v>0</v>
      </c>
      <c r="O2325" s="403">
        <f>'IGM Paste'!O2326</f>
        <v>0</v>
      </c>
      <c r="P2325">
        <f>'IGM Paste'!BC2326</f>
        <v>0</v>
      </c>
    </row>
    <row r="2326" spans="1:16" x14ac:dyDescent="0.3">
      <c r="A2326" s="334">
        <f>'IGM Paste'!A2327</f>
        <v>0</v>
      </c>
      <c r="B2326">
        <f>'IGM Paste'!Y2327</f>
        <v>0</v>
      </c>
      <c r="C2326">
        <f>'IGM Paste'!C2327</f>
        <v>0</v>
      </c>
      <c r="D2326" s="4">
        <f>'IGM Paste'!D2327</f>
        <v>0</v>
      </c>
      <c r="E2326">
        <f>'IGM Paste'!E2327</f>
        <v>0</v>
      </c>
      <c r="F2326">
        <f>'IGM Paste'!AL2327</f>
        <v>0</v>
      </c>
      <c r="G2326" s="763">
        <f>'IGM Paste'!AB2327</f>
        <v>0</v>
      </c>
      <c r="H2326" s="5">
        <f>'IGM Paste'!F2327</f>
        <v>0</v>
      </c>
      <c r="I2326" t="str">
        <f>IF('IGM Paste'!H2327=0,"-",'IGM Paste'!H2327)</f>
        <v>-</v>
      </c>
      <c r="J2326" t="str">
        <f>IF('IGM Paste'!I2327=0,"-",'IGM Paste'!I2327)</f>
        <v>-</v>
      </c>
      <c r="K2326" t="str">
        <f>IF('IGM Paste'!J2327=0,"-",'IGM Paste'!J2327)</f>
        <v>-</v>
      </c>
      <c r="L2326">
        <f>'IGM Paste'!K2327</f>
        <v>0</v>
      </c>
      <c r="M2326" s="20" t="str">
        <f>IF('IGM Paste'!R2327=0,"Flat",'IGM Paste'!R2327)</f>
        <v>Flat</v>
      </c>
      <c r="N2326" s="177">
        <f>'IGM Paste'!AH2327</f>
        <v>0</v>
      </c>
      <c r="O2326" s="403">
        <f>'IGM Paste'!O2327</f>
        <v>0</v>
      </c>
      <c r="P2326">
        <f>'IGM Paste'!BC2327</f>
        <v>0</v>
      </c>
    </row>
    <row r="2327" spans="1:16" x14ac:dyDescent="0.3">
      <c r="A2327" s="334">
        <f>'IGM Paste'!A2328</f>
        <v>0</v>
      </c>
      <c r="B2327">
        <f>'IGM Paste'!Y2328</f>
        <v>0</v>
      </c>
      <c r="C2327">
        <f>'IGM Paste'!C2328</f>
        <v>0</v>
      </c>
      <c r="D2327" s="4">
        <f>'IGM Paste'!D2328</f>
        <v>0</v>
      </c>
      <c r="E2327">
        <f>'IGM Paste'!E2328</f>
        <v>0</v>
      </c>
      <c r="F2327">
        <f>'IGM Paste'!AL2328</f>
        <v>0</v>
      </c>
      <c r="G2327" s="763">
        <f>'IGM Paste'!AB2328</f>
        <v>0</v>
      </c>
      <c r="H2327" s="5">
        <f>'IGM Paste'!F2328</f>
        <v>0</v>
      </c>
      <c r="I2327" t="str">
        <f>IF('IGM Paste'!H2328=0,"-",'IGM Paste'!H2328)</f>
        <v>-</v>
      </c>
      <c r="J2327" t="str">
        <f>IF('IGM Paste'!I2328=0,"-",'IGM Paste'!I2328)</f>
        <v>-</v>
      </c>
      <c r="K2327" t="str">
        <f>IF('IGM Paste'!J2328=0,"-",'IGM Paste'!J2328)</f>
        <v>-</v>
      </c>
      <c r="L2327">
        <f>'IGM Paste'!K2328</f>
        <v>0</v>
      </c>
      <c r="M2327" s="20" t="str">
        <f>IF('IGM Paste'!R2328=0,"Flat",'IGM Paste'!R2328)</f>
        <v>Flat</v>
      </c>
      <c r="N2327" s="177">
        <f>'IGM Paste'!AH2328</f>
        <v>0</v>
      </c>
      <c r="O2327" s="403">
        <f>'IGM Paste'!O2328</f>
        <v>0</v>
      </c>
      <c r="P2327">
        <f>'IGM Paste'!BC2328</f>
        <v>0</v>
      </c>
    </row>
    <row r="2328" spans="1:16" x14ac:dyDescent="0.3">
      <c r="A2328" s="334">
        <f>'IGM Paste'!A2329</f>
        <v>0</v>
      </c>
      <c r="B2328">
        <f>'IGM Paste'!Y2329</f>
        <v>0</v>
      </c>
      <c r="C2328">
        <f>'IGM Paste'!C2329</f>
        <v>0</v>
      </c>
      <c r="D2328" s="4">
        <f>'IGM Paste'!D2329</f>
        <v>0</v>
      </c>
      <c r="E2328">
        <f>'IGM Paste'!E2329</f>
        <v>0</v>
      </c>
      <c r="F2328">
        <f>'IGM Paste'!AL2329</f>
        <v>0</v>
      </c>
      <c r="G2328" s="763">
        <f>'IGM Paste'!AB2329</f>
        <v>0</v>
      </c>
      <c r="H2328" s="5">
        <f>'IGM Paste'!F2329</f>
        <v>0</v>
      </c>
      <c r="I2328" t="str">
        <f>IF('IGM Paste'!H2329=0,"-",'IGM Paste'!H2329)</f>
        <v>-</v>
      </c>
      <c r="J2328" t="str">
        <f>IF('IGM Paste'!I2329=0,"-",'IGM Paste'!I2329)</f>
        <v>-</v>
      </c>
      <c r="K2328" t="str">
        <f>IF('IGM Paste'!J2329=0,"-",'IGM Paste'!J2329)</f>
        <v>-</v>
      </c>
      <c r="L2328">
        <f>'IGM Paste'!K2329</f>
        <v>0</v>
      </c>
      <c r="M2328" s="20" t="str">
        <f>IF('IGM Paste'!R2329=0,"Flat",'IGM Paste'!R2329)</f>
        <v>Flat</v>
      </c>
      <c r="N2328" s="177">
        <f>'IGM Paste'!AH2329</f>
        <v>0</v>
      </c>
      <c r="O2328" s="403">
        <f>'IGM Paste'!O2329</f>
        <v>0</v>
      </c>
      <c r="P2328">
        <f>'IGM Paste'!BC2329</f>
        <v>0</v>
      </c>
    </row>
    <row r="2329" spans="1:16" x14ac:dyDescent="0.3">
      <c r="A2329" s="334">
        <f>'IGM Paste'!A2330</f>
        <v>0</v>
      </c>
      <c r="B2329">
        <f>'IGM Paste'!Y2330</f>
        <v>0</v>
      </c>
      <c r="C2329">
        <f>'IGM Paste'!C2330</f>
        <v>0</v>
      </c>
      <c r="D2329" s="4">
        <f>'IGM Paste'!D2330</f>
        <v>0</v>
      </c>
      <c r="E2329">
        <f>'IGM Paste'!E2330</f>
        <v>0</v>
      </c>
      <c r="F2329">
        <f>'IGM Paste'!AL2330</f>
        <v>0</v>
      </c>
      <c r="G2329" s="763">
        <f>'IGM Paste'!AB2330</f>
        <v>0</v>
      </c>
      <c r="H2329" s="5">
        <f>'IGM Paste'!F2330</f>
        <v>0</v>
      </c>
      <c r="I2329" t="str">
        <f>IF('IGM Paste'!H2330=0,"-",'IGM Paste'!H2330)</f>
        <v>-</v>
      </c>
      <c r="J2329" t="str">
        <f>IF('IGM Paste'!I2330=0,"-",'IGM Paste'!I2330)</f>
        <v>-</v>
      </c>
      <c r="K2329" t="str">
        <f>IF('IGM Paste'!J2330=0,"-",'IGM Paste'!J2330)</f>
        <v>-</v>
      </c>
      <c r="L2329">
        <f>'IGM Paste'!K2330</f>
        <v>0</v>
      </c>
      <c r="M2329" s="20" t="str">
        <f>IF('IGM Paste'!R2330=0,"Flat",'IGM Paste'!R2330)</f>
        <v>Flat</v>
      </c>
      <c r="N2329" s="177">
        <f>'IGM Paste'!AH2330</f>
        <v>0</v>
      </c>
      <c r="O2329" s="403">
        <f>'IGM Paste'!O2330</f>
        <v>0</v>
      </c>
      <c r="P2329">
        <f>'IGM Paste'!BC2330</f>
        <v>0</v>
      </c>
    </row>
    <row r="2330" spans="1:16" x14ac:dyDescent="0.3">
      <c r="A2330" s="334">
        <f>'IGM Paste'!A2331</f>
        <v>0</v>
      </c>
      <c r="B2330">
        <f>'IGM Paste'!Y2331</f>
        <v>0</v>
      </c>
      <c r="C2330">
        <f>'IGM Paste'!C2331</f>
        <v>0</v>
      </c>
      <c r="D2330" s="4">
        <f>'IGM Paste'!D2331</f>
        <v>0</v>
      </c>
      <c r="E2330">
        <f>'IGM Paste'!E2331</f>
        <v>0</v>
      </c>
      <c r="F2330">
        <f>'IGM Paste'!AL2331</f>
        <v>0</v>
      </c>
      <c r="G2330" s="763">
        <f>'IGM Paste'!AB2331</f>
        <v>0</v>
      </c>
      <c r="H2330" s="5">
        <f>'IGM Paste'!F2331</f>
        <v>0</v>
      </c>
      <c r="I2330" t="str">
        <f>IF('IGM Paste'!H2331=0,"-",'IGM Paste'!H2331)</f>
        <v>-</v>
      </c>
      <c r="J2330" t="str">
        <f>IF('IGM Paste'!I2331=0,"-",'IGM Paste'!I2331)</f>
        <v>-</v>
      </c>
      <c r="K2330" t="str">
        <f>IF('IGM Paste'!J2331=0,"-",'IGM Paste'!J2331)</f>
        <v>-</v>
      </c>
      <c r="L2330">
        <f>'IGM Paste'!K2331</f>
        <v>0</v>
      </c>
      <c r="M2330" s="20" t="str">
        <f>IF('IGM Paste'!R2331=0,"Flat",'IGM Paste'!R2331)</f>
        <v>Flat</v>
      </c>
      <c r="N2330" s="177">
        <f>'IGM Paste'!AH2331</f>
        <v>0</v>
      </c>
      <c r="O2330" s="403">
        <f>'IGM Paste'!O2331</f>
        <v>0</v>
      </c>
      <c r="P2330">
        <f>'IGM Paste'!BC2331</f>
        <v>0</v>
      </c>
    </row>
    <row r="2331" spans="1:16" x14ac:dyDescent="0.3">
      <c r="A2331" s="334">
        <f>'IGM Paste'!A2332</f>
        <v>0</v>
      </c>
      <c r="B2331">
        <f>'IGM Paste'!Y2332</f>
        <v>0</v>
      </c>
      <c r="C2331">
        <f>'IGM Paste'!C2332</f>
        <v>0</v>
      </c>
      <c r="D2331" s="4">
        <f>'IGM Paste'!D2332</f>
        <v>0</v>
      </c>
      <c r="E2331">
        <f>'IGM Paste'!E2332</f>
        <v>0</v>
      </c>
      <c r="F2331">
        <f>'IGM Paste'!AL2332</f>
        <v>0</v>
      </c>
      <c r="G2331" s="763">
        <f>'IGM Paste'!AB2332</f>
        <v>0</v>
      </c>
      <c r="H2331" s="5">
        <f>'IGM Paste'!F2332</f>
        <v>0</v>
      </c>
      <c r="I2331" t="str">
        <f>IF('IGM Paste'!H2332=0,"-",'IGM Paste'!H2332)</f>
        <v>-</v>
      </c>
      <c r="J2331" t="str">
        <f>IF('IGM Paste'!I2332=0,"-",'IGM Paste'!I2332)</f>
        <v>-</v>
      </c>
      <c r="K2331" t="str">
        <f>IF('IGM Paste'!J2332=0,"-",'IGM Paste'!J2332)</f>
        <v>-</v>
      </c>
      <c r="L2331">
        <f>'IGM Paste'!K2332</f>
        <v>0</v>
      </c>
      <c r="M2331" s="20" t="str">
        <f>IF('IGM Paste'!R2332=0,"Flat",'IGM Paste'!R2332)</f>
        <v>Flat</v>
      </c>
      <c r="N2331" s="177">
        <f>'IGM Paste'!AH2332</f>
        <v>0</v>
      </c>
      <c r="O2331" s="403">
        <f>'IGM Paste'!O2332</f>
        <v>0</v>
      </c>
      <c r="P2331">
        <f>'IGM Paste'!BC2332</f>
        <v>0</v>
      </c>
    </row>
    <row r="2332" spans="1:16" x14ac:dyDescent="0.3">
      <c r="A2332" s="334">
        <f>'IGM Paste'!A2333</f>
        <v>0</v>
      </c>
      <c r="B2332">
        <f>'IGM Paste'!Y2333</f>
        <v>0</v>
      </c>
      <c r="C2332">
        <f>'IGM Paste'!C2333</f>
        <v>0</v>
      </c>
      <c r="D2332" s="4">
        <f>'IGM Paste'!D2333</f>
        <v>0</v>
      </c>
      <c r="E2332">
        <f>'IGM Paste'!E2333</f>
        <v>0</v>
      </c>
      <c r="F2332">
        <f>'IGM Paste'!AL2333</f>
        <v>0</v>
      </c>
      <c r="G2332" s="763">
        <f>'IGM Paste'!AB2333</f>
        <v>0</v>
      </c>
      <c r="H2332" s="5">
        <f>'IGM Paste'!F2333</f>
        <v>0</v>
      </c>
      <c r="I2332" t="str">
        <f>IF('IGM Paste'!H2333=0,"-",'IGM Paste'!H2333)</f>
        <v>-</v>
      </c>
      <c r="J2332" t="str">
        <f>IF('IGM Paste'!I2333=0,"-",'IGM Paste'!I2333)</f>
        <v>-</v>
      </c>
      <c r="K2332" t="str">
        <f>IF('IGM Paste'!J2333=0,"-",'IGM Paste'!J2333)</f>
        <v>-</v>
      </c>
      <c r="L2332">
        <f>'IGM Paste'!K2333</f>
        <v>0</v>
      </c>
      <c r="M2332" s="20" t="str">
        <f>IF('IGM Paste'!R2333=0,"Flat",'IGM Paste'!R2333)</f>
        <v>Flat</v>
      </c>
      <c r="N2332" s="177">
        <f>'IGM Paste'!AH2333</f>
        <v>0</v>
      </c>
      <c r="O2332" s="403">
        <f>'IGM Paste'!O2333</f>
        <v>0</v>
      </c>
      <c r="P2332">
        <f>'IGM Paste'!BC2333</f>
        <v>0</v>
      </c>
    </row>
    <row r="2333" spans="1:16" x14ac:dyDescent="0.3">
      <c r="A2333" s="334">
        <f>'IGM Paste'!A2334</f>
        <v>0</v>
      </c>
      <c r="B2333">
        <f>'IGM Paste'!Y2334</f>
        <v>0</v>
      </c>
      <c r="C2333">
        <f>'IGM Paste'!C2334</f>
        <v>0</v>
      </c>
      <c r="D2333" s="4">
        <f>'IGM Paste'!D2334</f>
        <v>0</v>
      </c>
      <c r="E2333">
        <f>'IGM Paste'!E2334</f>
        <v>0</v>
      </c>
      <c r="F2333">
        <f>'IGM Paste'!AL2334</f>
        <v>0</v>
      </c>
      <c r="G2333" s="763">
        <f>'IGM Paste'!AB2334</f>
        <v>0</v>
      </c>
      <c r="H2333" s="5">
        <f>'IGM Paste'!F2334</f>
        <v>0</v>
      </c>
      <c r="I2333" t="str">
        <f>IF('IGM Paste'!H2334=0,"-",'IGM Paste'!H2334)</f>
        <v>-</v>
      </c>
      <c r="J2333" t="str">
        <f>IF('IGM Paste'!I2334=0,"-",'IGM Paste'!I2334)</f>
        <v>-</v>
      </c>
      <c r="K2333" t="str">
        <f>IF('IGM Paste'!J2334=0,"-",'IGM Paste'!J2334)</f>
        <v>-</v>
      </c>
      <c r="L2333">
        <f>'IGM Paste'!K2334</f>
        <v>0</v>
      </c>
      <c r="M2333" s="20" t="str">
        <f>IF('IGM Paste'!R2334=0,"Flat",'IGM Paste'!R2334)</f>
        <v>Flat</v>
      </c>
      <c r="N2333" s="177">
        <f>'IGM Paste'!AH2334</f>
        <v>0</v>
      </c>
      <c r="O2333" s="403">
        <f>'IGM Paste'!O2334</f>
        <v>0</v>
      </c>
      <c r="P2333">
        <f>'IGM Paste'!BC2334</f>
        <v>0</v>
      </c>
    </row>
    <row r="2334" spans="1:16" x14ac:dyDescent="0.3">
      <c r="A2334" s="334">
        <f>'IGM Paste'!A2335</f>
        <v>0</v>
      </c>
      <c r="B2334">
        <f>'IGM Paste'!Y2335</f>
        <v>0</v>
      </c>
      <c r="C2334">
        <f>'IGM Paste'!C2335</f>
        <v>0</v>
      </c>
      <c r="D2334" s="4">
        <f>'IGM Paste'!D2335</f>
        <v>0</v>
      </c>
      <c r="E2334">
        <f>'IGM Paste'!E2335</f>
        <v>0</v>
      </c>
      <c r="F2334">
        <f>'IGM Paste'!AL2335</f>
        <v>0</v>
      </c>
      <c r="G2334" s="763">
        <f>'IGM Paste'!AB2335</f>
        <v>0</v>
      </c>
      <c r="H2334" s="5">
        <f>'IGM Paste'!F2335</f>
        <v>0</v>
      </c>
      <c r="I2334" t="str">
        <f>IF('IGM Paste'!H2335=0,"-",'IGM Paste'!H2335)</f>
        <v>-</v>
      </c>
      <c r="J2334" t="str">
        <f>IF('IGM Paste'!I2335=0,"-",'IGM Paste'!I2335)</f>
        <v>-</v>
      </c>
      <c r="K2334" t="str">
        <f>IF('IGM Paste'!J2335=0,"-",'IGM Paste'!J2335)</f>
        <v>-</v>
      </c>
      <c r="L2334">
        <f>'IGM Paste'!K2335</f>
        <v>0</v>
      </c>
      <c r="M2334" s="20" t="str">
        <f>IF('IGM Paste'!R2335=0,"Flat",'IGM Paste'!R2335)</f>
        <v>Flat</v>
      </c>
      <c r="N2334" s="177">
        <f>'IGM Paste'!AH2335</f>
        <v>0</v>
      </c>
      <c r="O2334" s="403">
        <f>'IGM Paste'!O2335</f>
        <v>0</v>
      </c>
      <c r="P2334">
        <f>'IGM Paste'!BC2335</f>
        <v>0</v>
      </c>
    </row>
    <row r="2335" spans="1:16" x14ac:dyDescent="0.3">
      <c r="A2335" s="334">
        <f>'IGM Paste'!A2336</f>
        <v>0</v>
      </c>
      <c r="B2335">
        <f>'IGM Paste'!Y2336</f>
        <v>0</v>
      </c>
      <c r="C2335">
        <f>'IGM Paste'!C2336</f>
        <v>0</v>
      </c>
      <c r="D2335" s="4">
        <f>'IGM Paste'!D2336</f>
        <v>0</v>
      </c>
      <c r="E2335">
        <f>'IGM Paste'!E2336</f>
        <v>0</v>
      </c>
      <c r="F2335">
        <f>'IGM Paste'!AL2336</f>
        <v>0</v>
      </c>
      <c r="G2335" s="763">
        <f>'IGM Paste'!AB2336</f>
        <v>0</v>
      </c>
      <c r="H2335" s="5">
        <f>'IGM Paste'!F2336</f>
        <v>0</v>
      </c>
      <c r="I2335" t="str">
        <f>IF('IGM Paste'!H2336=0,"-",'IGM Paste'!H2336)</f>
        <v>-</v>
      </c>
      <c r="J2335" t="str">
        <f>IF('IGM Paste'!I2336=0,"-",'IGM Paste'!I2336)</f>
        <v>-</v>
      </c>
      <c r="K2335" t="str">
        <f>IF('IGM Paste'!J2336=0,"-",'IGM Paste'!J2336)</f>
        <v>-</v>
      </c>
      <c r="L2335">
        <f>'IGM Paste'!K2336</f>
        <v>0</v>
      </c>
      <c r="M2335" s="20" t="str">
        <f>IF('IGM Paste'!R2336=0,"Flat",'IGM Paste'!R2336)</f>
        <v>Flat</v>
      </c>
      <c r="N2335" s="177">
        <f>'IGM Paste'!AH2336</f>
        <v>0</v>
      </c>
      <c r="O2335" s="403">
        <f>'IGM Paste'!O2336</f>
        <v>0</v>
      </c>
      <c r="P2335">
        <f>'IGM Paste'!BC2336</f>
        <v>0</v>
      </c>
    </row>
    <row r="2336" spans="1:16" x14ac:dyDescent="0.3">
      <c r="A2336" s="334">
        <f>'IGM Paste'!A2337</f>
        <v>0</v>
      </c>
      <c r="B2336">
        <f>'IGM Paste'!Y2337</f>
        <v>0</v>
      </c>
      <c r="C2336">
        <f>'IGM Paste'!C2337</f>
        <v>0</v>
      </c>
      <c r="D2336" s="4">
        <f>'IGM Paste'!D2337</f>
        <v>0</v>
      </c>
      <c r="E2336">
        <f>'IGM Paste'!E2337</f>
        <v>0</v>
      </c>
      <c r="F2336">
        <f>'IGM Paste'!AL2337</f>
        <v>0</v>
      </c>
      <c r="G2336" s="763">
        <f>'IGM Paste'!AB2337</f>
        <v>0</v>
      </c>
      <c r="H2336" s="5">
        <f>'IGM Paste'!F2337</f>
        <v>0</v>
      </c>
      <c r="I2336" t="str">
        <f>IF('IGM Paste'!H2337=0,"-",'IGM Paste'!H2337)</f>
        <v>-</v>
      </c>
      <c r="J2336" t="str">
        <f>IF('IGM Paste'!I2337=0,"-",'IGM Paste'!I2337)</f>
        <v>-</v>
      </c>
      <c r="K2336" t="str">
        <f>IF('IGM Paste'!J2337=0,"-",'IGM Paste'!J2337)</f>
        <v>-</v>
      </c>
      <c r="L2336">
        <f>'IGM Paste'!K2337</f>
        <v>0</v>
      </c>
      <c r="M2336" s="20" t="str">
        <f>IF('IGM Paste'!R2337=0,"Flat",'IGM Paste'!R2337)</f>
        <v>Flat</v>
      </c>
      <c r="N2336" s="177">
        <f>'IGM Paste'!AH2337</f>
        <v>0</v>
      </c>
      <c r="O2336" s="403">
        <f>'IGM Paste'!O2337</f>
        <v>0</v>
      </c>
      <c r="P2336">
        <f>'IGM Paste'!BC2337</f>
        <v>0</v>
      </c>
    </row>
    <row r="2337" spans="1:16" x14ac:dyDescent="0.3">
      <c r="A2337" s="334">
        <f>'IGM Paste'!A2338</f>
        <v>0</v>
      </c>
      <c r="B2337">
        <f>'IGM Paste'!Y2338</f>
        <v>0</v>
      </c>
      <c r="C2337">
        <f>'IGM Paste'!C2338</f>
        <v>0</v>
      </c>
      <c r="D2337" s="4">
        <f>'IGM Paste'!D2338</f>
        <v>0</v>
      </c>
      <c r="E2337">
        <f>'IGM Paste'!E2338</f>
        <v>0</v>
      </c>
      <c r="F2337">
        <f>'IGM Paste'!AL2338</f>
        <v>0</v>
      </c>
      <c r="G2337" s="763">
        <f>'IGM Paste'!AB2338</f>
        <v>0</v>
      </c>
      <c r="H2337" s="5">
        <f>'IGM Paste'!F2338</f>
        <v>0</v>
      </c>
      <c r="I2337" t="str">
        <f>IF('IGM Paste'!H2338=0,"-",'IGM Paste'!H2338)</f>
        <v>-</v>
      </c>
      <c r="J2337" t="str">
        <f>IF('IGM Paste'!I2338=0,"-",'IGM Paste'!I2338)</f>
        <v>-</v>
      </c>
      <c r="K2337" t="str">
        <f>IF('IGM Paste'!J2338=0,"-",'IGM Paste'!J2338)</f>
        <v>-</v>
      </c>
      <c r="L2337">
        <f>'IGM Paste'!K2338</f>
        <v>0</v>
      </c>
      <c r="M2337" s="20" t="str">
        <f>IF('IGM Paste'!R2338=0,"Flat",'IGM Paste'!R2338)</f>
        <v>Flat</v>
      </c>
      <c r="N2337" s="177">
        <f>'IGM Paste'!AH2338</f>
        <v>0</v>
      </c>
      <c r="O2337" s="403">
        <f>'IGM Paste'!O2338</f>
        <v>0</v>
      </c>
      <c r="P2337">
        <f>'IGM Paste'!BC2338</f>
        <v>0</v>
      </c>
    </row>
    <row r="2338" spans="1:16" x14ac:dyDescent="0.3">
      <c r="A2338" s="334">
        <f>'IGM Paste'!A2339</f>
        <v>0</v>
      </c>
      <c r="B2338">
        <f>'IGM Paste'!Y2339</f>
        <v>0</v>
      </c>
      <c r="C2338">
        <f>'IGM Paste'!C2339</f>
        <v>0</v>
      </c>
      <c r="D2338" s="4">
        <f>'IGM Paste'!D2339</f>
        <v>0</v>
      </c>
      <c r="E2338">
        <f>'IGM Paste'!E2339</f>
        <v>0</v>
      </c>
      <c r="F2338">
        <f>'IGM Paste'!AL2339</f>
        <v>0</v>
      </c>
      <c r="G2338" s="763">
        <f>'IGM Paste'!AB2339</f>
        <v>0</v>
      </c>
      <c r="H2338" s="5">
        <f>'IGM Paste'!F2339</f>
        <v>0</v>
      </c>
      <c r="I2338" t="str">
        <f>IF('IGM Paste'!H2339=0,"-",'IGM Paste'!H2339)</f>
        <v>-</v>
      </c>
      <c r="J2338" t="str">
        <f>IF('IGM Paste'!I2339=0,"-",'IGM Paste'!I2339)</f>
        <v>-</v>
      </c>
      <c r="K2338" t="str">
        <f>IF('IGM Paste'!J2339=0,"-",'IGM Paste'!J2339)</f>
        <v>-</v>
      </c>
      <c r="L2338">
        <f>'IGM Paste'!K2339</f>
        <v>0</v>
      </c>
      <c r="M2338" s="20" t="str">
        <f>IF('IGM Paste'!R2339=0,"Flat",'IGM Paste'!R2339)</f>
        <v>Flat</v>
      </c>
      <c r="N2338" s="177">
        <f>'IGM Paste'!AH2339</f>
        <v>0</v>
      </c>
      <c r="O2338" s="403">
        <f>'IGM Paste'!O2339</f>
        <v>0</v>
      </c>
      <c r="P2338">
        <f>'IGM Paste'!BC2339</f>
        <v>0</v>
      </c>
    </row>
    <row r="2339" spans="1:16" x14ac:dyDescent="0.3">
      <c r="A2339" s="334">
        <f>'IGM Paste'!A2340</f>
        <v>0</v>
      </c>
      <c r="B2339">
        <f>'IGM Paste'!Y2340</f>
        <v>0</v>
      </c>
      <c r="C2339">
        <f>'IGM Paste'!C2340</f>
        <v>0</v>
      </c>
      <c r="D2339" s="4">
        <f>'IGM Paste'!D2340</f>
        <v>0</v>
      </c>
      <c r="E2339">
        <f>'IGM Paste'!E2340</f>
        <v>0</v>
      </c>
      <c r="F2339">
        <f>'IGM Paste'!AL2340</f>
        <v>0</v>
      </c>
      <c r="G2339" s="763">
        <f>'IGM Paste'!AB2340</f>
        <v>0</v>
      </c>
      <c r="H2339" s="5">
        <f>'IGM Paste'!F2340</f>
        <v>0</v>
      </c>
      <c r="I2339" t="str">
        <f>IF('IGM Paste'!H2340=0,"-",'IGM Paste'!H2340)</f>
        <v>-</v>
      </c>
      <c r="J2339" t="str">
        <f>IF('IGM Paste'!I2340=0,"-",'IGM Paste'!I2340)</f>
        <v>-</v>
      </c>
      <c r="K2339" t="str">
        <f>IF('IGM Paste'!J2340=0,"-",'IGM Paste'!J2340)</f>
        <v>-</v>
      </c>
      <c r="L2339">
        <f>'IGM Paste'!K2340</f>
        <v>0</v>
      </c>
      <c r="M2339" s="20" t="str">
        <f>IF('IGM Paste'!R2340=0,"Flat",'IGM Paste'!R2340)</f>
        <v>Flat</v>
      </c>
      <c r="N2339" s="177">
        <f>'IGM Paste'!AH2340</f>
        <v>0</v>
      </c>
      <c r="O2339" s="403">
        <f>'IGM Paste'!O2340</f>
        <v>0</v>
      </c>
      <c r="P2339">
        <f>'IGM Paste'!BC2340</f>
        <v>0</v>
      </c>
    </row>
    <row r="2340" spans="1:16" x14ac:dyDescent="0.3">
      <c r="A2340" s="334">
        <f>'IGM Paste'!A2341</f>
        <v>0</v>
      </c>
      <c r="B2340">
        <f>'IGM Paste'!Y2341</f>
        <v>0</v>
      </c>
      <c r="C2340">
        <f>'IGM Paste'!C2341</f>
        <v>0</v>
      </c>
      <c r="D2340" s="4">
        <f>'IGM Paste'!D2341</f>
        <v>0</v>
      </c>
      <c r="E2340">
        <f>'IGM Paste'!E2341</f>
        <v>0</v>
      </c>
      <c r="F2340">
        <f>'IGM Paste'!AL2341</f>
        <v>0</v>
      </c>
      <c r="G2340" s="763">
        <f>'IGM Paste'!AB2341</f>
        <v>0</v>
      </c>
      <c r="H2340" s="5">
        <f>'IGM Paste'!F2341</f>
        <v>0</v>
      </c>
      <c r="I2340" t="str">
        <f>IF('IGM Paste'!H2341=0,"-",'IGM Paste'!H2341)</f>
        <v>-</v>
      </c>
      <c r="J2340" t="str">
        <f>IF('IGM Paste'!I2341=0,"-",'IGM Paste'!I2341)</f>
        <v>-</v>
      </c>
      <c r="K2340" t="str">
        <f>IF('IGM Paste'!J2341=0,"-",'IGM Paste'!J2341)</f>
        <v>-</v>
      </c>
      <c r="L2340">
        <f>'IGM Paste'!K2341</f>
        <v>0</v>
      </c>
      <c r="M2340" s="20" t="str">
        <f>IF('IGM Paste'!R2341=0,"Flat",'IGM Paste'!R2341)</f>
        <v>Flat</v>
      </c>
      <c r="N2340" s="177">
        <f>'IGM Paste'!AH2341</f>
        <v>0</v>
      </c>
      <c r="O2340" s="403">
        <f>'IGM Paste'!O2341</f>
        <v>0</v>
      </c>
      <c r="P2340">
        <f>'IGM Paste'!BC2341</f>
        <v>0</v>
      </c>
    </row>
    <row r="2341" spans="1:16" x14ac:dyDescent="0.3">
      <c r="A2341" s="334">
        <f>'IGM Paste'!A2342</f>
        <v>0</v>
      </c>
      <c r="B2341">
        <f>'IGM Paste'!Y2342</f>
        <v>0</v>
      </c>
      <c r="C2341">
        <f>'IGM Paste'!C2342</f>
        <v>0</v>
      </c>
      <c r="D2341" s="4">
        <f>'IGM Paste'!D2342</f>
        <v>0</v>
      </c>
      <c r="E2341">
        <f>'IGM Paste'!E2342</f>
        <v>0</v>
      </c>
      <c r="F2341">
        <f>'IGM Paste'!AL2342</f>
        <v>0</v>
      </c>
      <c r="G2341" s="763">
        <f>'IGM Paste'!AB2342</f>
        <v>0</v>
      </c>
      <c r="H2341" s="5">
        <f>'IGM Paste'!F2342</f>
        <v>0</v>
      </c>
      <c r="I2341" t="str">
        <f>IF('IGM Paste'!H2342=0,"-",'IGM Paste'!H2342)</f>
        <v>-</v>
      </c>
      <c r="J2341" t="str">
        <f>IF('IGM Paste'!I2342=0,"-",'IGM Paste'!I2342)</f>
        <v>-</v>
      </c>
      <c r="K2341" t="str">
        <f>IF('IGM Paste'!J2342=0,"-",'IGM Paste'!J2342)</f>
        <v>-</v>
      </c>
      <c r="L2341">
        <f>'IGM Paste'!K2342</f>
        <v>0</v>
      </c>
      <c r="M2341" s="20" t="str">
        <f>IF('IGM Paste'!R2342=0,"Flat",'IGM Paste'!R2342)</f>
        <v>Flat</v>
      </c>
      <c r="N2341" s="177">
        <f>'IGM Paste'!AH2342</f>
        <v>0</v>
      </c>
      <c r="O2341" s="403">
        <f>'IGM Paste'!O2342</f>
        <v>0</v>
      </c>
      <c r="P2341">
        <f>'IGM Paste'!BC2342</f>
        <v>0</v>
      </c>
    </row>
    <row r="2342" spans="1:16" x14ac:dyDescent="0.3">
      <c r="A2342" s="334">
        <f>'IGM Paste'!A2343</f>
        <v>0</v>
      </c>
      <c r="B2342">
        <f>'IGM Paste'!Y2343</f>
        <v>0</v>
      </c>
      <c r="C2342">
        <f>'IGM Paste'!C2343</f>
        <v>0</v>
      </c>
      <c r="D2342" s="4">
        <f>'IGM Paste'!D2343</f>
        <v>0</v>
      </c>
      <c r="E2342">
        <f>'IGM Paste'!E2343</f>
        <v>0</v>
      </c>
      <c r="F2342">
        <f>'IGM Paste'!AL2343</f>
        <v>0</v>
      </c>
      <c r="G2342" s="763">
        <f>'IGM Paste'!AB2343</f>
        <v>0</v>
      </c>
      <c r="H2342" s="5">
        <f>'IGM Paste'!F2343</f>
        <v>0</v>
      </c>
      <c r="I2342" t="str">
        <f>IF('IGM Paste'!H2343=0,"-",'IGM Paste'!H2343)</f>
        <v>-</v>
      </c>
      <c r="J2342" t="str">
        <f>IF('IGM Paste'!I2343=0,"-",'IGM Paste'!I2343)</f>
        <v>-</v>
      </c>
      <c r="K2342" t="str">
        <f>IF('IGM Paste'!J2343=0,"-",'IGM Paste'!J2343)</f>
        <v>-</v>
      </c>
      <c r="L2342">
        <f>'IGM Paste'!K2343</f>
        <v>0</v>
      </c>
      <c r="M2342" s="20" t="str">
        <f>IF('IGM Paste'!R2343=0,"Flat",'IGM Paste'!R2343)</f>
        <v>Flat</v>
      </c>
      <c r="N2342" s="177">
        <f>'IGM Paste'!AH2343</f>
        <v>0</v>
      </c>
      <c r="O2342" s="403">
        <f>'IGM Paste'!O2343</f>
        <v>0</v>
      </c>
      <c r="P2342">
        <f>'IGM Paste'!BC2343</f>
        <v>0</v>
      </c>
    </row>
    <row r="2343" spans="1:16" x14ac:dyDescent="0.3">
      <c r="A2343" s="334">
        <f>'IGM Paste'!A2344</f>
        <v>0</v>
      </c>
      <c r="B2343">
        <f>'IGM Paste'!Y2344</f>
        <v>0</v>
      </c>
      <c r="C2343">
        <f>'IGM Paste'!C2344</f>
        <v>0</v>
      </c>
      <c r="D2343" s="4">
        <f>'IGM Paste'!D2344</f>
        <v>0</v>
      </c>
      <c r="E2343">
        <f>'IGM Paste'!E2344</f>
        <v>0</v>
      </c>
      <c r="F2343">
        <f>'IGM Paste'!AL2344</f>
        <v>0</v>
      </c>
      <c r="G2343" s="763">
        <f>'IGM Paste'!AB2344</f>
        <v>0</v>
      </c>
      <c r="H2343" s="5">
        <f>'IGM Paste'!F2344</f>
        <v>0</v>
      </c>
      <c r="I2343" t="str">
        <f>IF('IGM Paste'!H2344=0,"-",'IGM Paste'!H2344)</f>
        <v>-</v>
      </c>
      <c r="J2343" t="str">
        <f>IF('IGM Paste'!I2344=0,"-",'IGM Paste'!I2344)</f>
        <v>-</v>
      </c>
      <c r="K2343" t="str">
        <f>IF('IGM Paste'!J2344=0,"-",'IGM Paste'!J2344)</f>
        <v>-</v>
      </c>
      <c r="L2343">
        <f>'IGM Paste'!K2344</f>
        <v>0</v>
      </c>
      <c r="M2343" s="20" t="str">
        <f>IF('IGM Paste'!R2344=0,"Flat",'IGM Paste'!R2344)</f>
        <v>Flat</v>
      </c>
      <c r="N2343" s="177">
        <f>'IGM Paste'!AH2344</f>
        <v>0</v>
      </c>
      <c r="O2343" s="403">
        <f>'IGM Paste'!O2344</f>
        <v>0</v>
      </c>
      <c r="P2343">
        <f>'IGM Paste'!BC2344</f>
        <v>0</v>
      </c>
    </row>
    <row r="2344" spans="1:16" x14ac:dyDescent="0.3">
      <c r="A2344" s="334">
        <f>'IGM Paste'!A2345</f>
        <v>0</v>
      </c>
      <c r="B2344">
        <f>'IGM Paste'!Y2345</f>
        <v>0</v>
      </c>
      <c r="C2344">
        <f>'IGM Paste'!C2345</f>
        <v>0</v>
      </c>
      <c r="D2344" s="4">
        <f>'IGM Paste'!D2345</f>
        <v>0</v>
      </c>
      <c r="E2344">
        <f>'IGM Paste'!E2345</f>
        <v>0</v>
      </c>
      <c r="F2344">
        <f>'IGM Paste'!AL2345</f>
        <v>0</v>
      </c>
      <c r="G2344" s="763">
        <f>'IGM Paste'!AB2345</f>
        <v>0</v>
      </c>
      <c r="H2344" s="5">
        <f>'IGM Paste'!F2345</f>
        <v>0</v>
      </c>
      <c r="I2344" t="str">
        <f>IF('IGM Paste'!H2345=0,"-",'IGM Paste'!H2345)</f>
        <v>-</v>
      </c>
      <c r="J2344" t="str">
        <f>IF('IGM Paste'!I2345=0,"-",'IGM Paste'!I2345)</f>
        <v>-</v>
      </c>
      <c r="K2344" t="str">
        <f>IF('IGM Paste'!J2345=0,"-",'IGM Paste'!J2345)</f>
        <v>-</v>
      </c>
      <c r="L2344">
        <f>'IGM Paste'!K2345</f>
        <v>0</v>
      </c>
      <c r="M2344" s="20" t="str">
        <f>IF('IGM Paste'!R2345=0,"Flat",'IGM Paste'!R2345)</f>
        <v>Flat</v>
      </c>
      <c r="N2344" s="177">
        <f>'IGM Paste'!AH2345</f>
        <v>0</v>
      </c>
      <c r="O2344" s="403">
        <f>'IGM Paste'!O2345</f>
        <v>0</v>
      </c>
      <c r="P2344">
        <f>'IGM Paste'!BC2345</f>
        <v>0</v>
      </c>
    </row>
    <row r="2345" spans="1:16" x14ac:dyDescent="0.3">
      <c r="A2345" s="334">
        <f>'IGM Paste'!A2346</f>
        <v>0</v>
      </c>
      <c r="B2345">
        <f>'IGM Paste'!Y2346</f>
        <v>0</v>
      </c>
      <c r="C2345">
        <f>'IGM Paste'!C2346</f>
        <v>0</v>
      </c>
      <c r="D2345" s="4">
        <f>'IGM Paste'!D2346</f>
        <v>0</v>
      </c>
      <c r="E2345">
        <f>'IGM Paste'!E2346</f>
        <v>0</v>
      </c>
      <c r="F2345">
        <f>'IGM Paste'!AL2346</f>
        <v>0</v>
      </c>
      <c r="G2345" s="763">
        <f>'IGM Paste'!AB2346</f>
        <v>0</v>
      </c>
      <c r="H2345" s="5">
        <f>'IGM Paste'!F2346</f>
        <v>0</v>
      </c>
      <c r="I2345" t="str">
        <f>IF('IGM Paste'!H2346=0,"-",'IGM Paste'!H2346)</f>
        <v>-</v>
      </c>
      <c r="J2345" t="str">
        <f>IF('IGM Paste'!I2346=0,"-",'IGM Paste'!I2346)</f>
        <v>-</v>
      </c>
      <c r="K2345" t="str">
        <f>IF('IGM Paste'!J2346=0,"-",'IGM Paste'!J2346)</f>
        <v>-</v>
      </c>
      <c r="L2345">
        <f>'IGM Paste'!K2346</f>
        <v>0</v>
      </c>
      <c r="M2345" s="20" t="str">
        <f>IF('IGM Paste'!R2346=0,"Flat",'IGM Paste'!R2346)</f>
        <v>Flat</v>
      </c>
      <c r="N2345" s="177">
        <f>'IGM Paste'!AH2346</f>
        <v>0</v>
      </c>
      <c r="O2345" s="403">
        <f>'IGM Paste'!O2346</f>
        <v>0</v>
      </c>
      <c r="P2345">
        <f>'IGM Paste'!BC2346</f>
        <v>0</v>
      </c>
    </row>
    <row r="2346" spans="1:16" x14ac:dyDescent="0.3">
      <c r="A2346" s="334">
        <f>'IGM Paste'!A2347</f>
        <v>0</v>
      </c>
      <c r="B2346">
        <f>'IGM Paste'!Y2347</f>
        <v>0</v>
      </c>
      <c r="C2346">
        <f>'IGM Paste'!C2347</f>
        <v>0</v>
      </c>
      <c r="D2346" s="4">
        <f>'IGM Paste'!D2347</f>
        <v>0</v>
      </c>
      <c r="E2346">
        <f>'IGM Paste'!E2347</f>
        <v>0</v>
      </c>
      <c r="F2346">
        <f>'IGM Paste'!AL2347</f>
        <v>0</v>
      </c>
      <c r="G2346" s="763">
        <f>'IGM Paste'!AB2347</f>
        <v>0</v>
      </c>
      <c r="H2346" s="5">
        <f>'IGM Paste'!F2347</f>
        <v>0</v>
      </c>
      <c r="I2346" t="str">
        <f>IF('IGM Paste'!H2347=0,"-",'IGM Paste'!H2347)</f>
        <v>-</v>
      </c>
      <c r="J2346" t="str">
        <f>IF('IGM Paste'!I2347=0,"-",'IGM Paste'!I2347)</f>
        <v>-</v>
      </c>
      <c r="K2346" t="str">
        <f>IF('IGM Paste'!J2347=0,"-",'IGM Paste'!J2347)</f>
        <v>-</v>
      </c>
      <c r="L2346">
        <f>'IGM Paste'!K2347</f>
        <v>0</v>
      </c>
      <c r="M2346" s="20" t="str">
        <f>IF('IGM Paste'!R2347=0,"Flat",'IGM Paste'!R2347)</f>
        <v>Flat</v>
      </c>
      <c r="N2346" s="177">
        <f>'IGM Paste'!AH2347</f>
        <v>0</v>
      </c>
      <c r="O2346" s="403">
        <f>'IGM Paste'!O2347</f>
        <v>0</v>
      </c>
      <c r="P2346">
        <f>'IGM Paste'!BC2347</f>
        <v>0</v>
      </c>
    </row>
    <row r="2347" spans="1:16" x14ac:dyDescent="0.3">
      <c r="A2347" s="334">
        <f>'IGM Paste'!A2348</f>
        <v>0</v>
      </c>
      <c r="B2347">
        <f>'IGM Paste'!Y2348</f>
        <v>0</v>
      </c>
      <c r="C2347">
        <f>'IGM Paste'!C2348</f>
        <v>0</v>
      </c>
      <c r="D2347" s="4">
        <f>'IGM Paste'!D2348</f>
        <v>0</v>
      </c>
      <c r="E2347">
        <f>'IGM Paste'!E2348</f>
        <v>0</v>
      </c>
      <c r="F2347">
        <f>'IGM Paste'!AL2348</f>
        <v>0</v>
      </c>
      <c r="G2347" s="763">
        <f>'IGM Paste'!AB2348</f>
        <v>0</v>
      </c>
      <c r="H2347" s="5">
        <f>'IGM Paste'!F2348</f>
        <v>0</v>
      </c>
      <c r="I2347" t="str">
        <f>IF('IGM Paste'!H2348=0,"-",'IGM Paste'!H2348)</f>
        <v>-</v>
      </c>
      <c r="J2347" t="str">
        <f>IF('IGM Paste'!I2348=0,"-",'IGM Paste'!I2348)</f>
        <v>-</v>
      </c>
      <c r="K2347" t="str">
        <f>IF('IGM Paste'!J2348=0,"-",'IGM Paste'!J2348)</f>
        <v>-</v>
      </c>
      <c r="L2347">
        <f>'IGM Paste'!K2348</f>
        <v>0</v>
      </c>
      <c r="M2347" s="20" t="str">
        <f>IF('IGM Paste'!R2348=0,"Flat",'IGM Paste'!R2348)</f>
        <v>Flat</v>
      </c>
      <c r="N2347" s="177">
        <f>'IGM Paste'!AH2348</f>
        <v>0</v>
      </c>
      <c r="O2347" s="403">
        <f>'IGM Paste'!O2348</f>
        <v>0</v>
      </c>
      <c r="P2347">
        <f>'IGM Paste'!BC2348</f>
        <v>0</v>
      </c>
    </row>
    <row r="2348" spans="1:16" x14ac:dyDescent="0.3">
      <c r="A2348" s="334">
        <f>'IGM Paste'!A2349</f>
        <v>0</v>
      </c>
      <c r="B2348">
        <f>'IGM Paste'!Y2349</f>
        <v>0</v>
      </c>
      <c r="C2348">
        <f>'IGM Paste'!C2349</f>
        <v>0</v>
      </c>
      <c r="D2348" s="4">
        <f>'IGM Paste'!D2349</f>
        <v>0</v>
      </c>
      <c r="E2348">
        <f>'IGM Paste'!E2349</f>
        <v>0</v>
      </c>
      <c r="F2348">
        <f>'IGM Paste'!AL2349</f>
        <v>0</v>
      </c>
      <c r="G2348" s="763">
        <f>'IGM Paste'!AB2349</f>
        <v>0</v>
      </c>
      <c r="H2348" s="5">
        <f>'IGM Paste'!F2349</f>
        <v>0</v>
      </c>
      <c r="I2348" t="str">
        <f>IF('IGM Paste'!H2349=0,"-",'IGM Paste'!H2349)</f>
        <v>-</v>
      </c>
      <c r="J2348" t="str">
        <f>IF('IGM Paste'!I2349=0,"-",'IGM Paste'!I2349)</f>
        <v>-</v>
      </c>
      <c r="K2348" t="str">
        <f>IF('IGM Paste'!J2349=0,"-",'IGM Paste'!J2349)</f>
        <v>-</v>
      </c>
      <c r="L2348">
        <f>'IGM Paste'!K2349</f>
        <v>0</v>
      </c>
      <c r="M2348" s="20" t="str">
        <f>IF('IGM Paste'!R2349=0,"Flat",'IGM Paste'!R2349)</f>
        <v>Flat</v>
      </c>
      <c r="N2348" s="177">
        <f>'IGM Paste'!AH2349</f>
        <v>0</v>
      </c>
      <c r="O2348" s="403">
        <f>'IGM Paste'!O2349</f>
        <v>0</v>
      </c>
      <c r="P2348">
        <f>'IGM Paste'!BC2349</f>
        <v>0</v>
      </c>
    </row>
    <row r="2349" spans="1:16" x14ac:dyDescent="0.3">
      <c r="A2349" s="334">
        <f>'IGM Paste'!A2350</f>
        <v>0</v>
      </c>
      <c r="B2349">
        <f>'IGM Paste'!Y2350</f>
        <v>0</v>
      </c>
      <c r="C2349">
        <f>'IGM Paste'!C2350</f>
        <v>0</v>
      </c>
      <c r="D2349" s="4">
        <f>'IGM Paste'!D2350</f>
        <v>0</v>
      </c>
      <c r="E2349">
        <f>'IGM Paste'!E2350</f>
        <v>0</v>
      </c>
      <c r="F2349">
        <f>'IGM Paste'!AL2350</f>
        <v>0</v>
      </c>
      <c r="G2349" s="763">
        <f>'IGM Paste'!AB2350</f>
        <v>0</v>
      </c>
      <c r="H2349" s="5">
        <f>'IGM Paste'!F2350</f>
        <v>0</v>
      </c>
      <c r="I2349" t="str">
        <f>IF('IGM Paste'!H2350=0,"-",'IGM Paste'!H2350)</f>
        <v>-</v>
      </c>
      <c r="J2349" t="str">
        <f>IF('IGM Paste'!I2350=0,"-",'IGM Paste'!I2350)</f>
        <v>-</v>
      </c>
      <c r="K2349" t="str">
        <f>IF('IGM Paste'!J2350=0,"-",'IGM Paste'!J2350)</f>
        <v>-</v>
      </c>
      <c r="L2349">
        <f>'IGM Paste'!K2350</f>
        <v>0</v>
      </c>
      <c r="M2349" s="20" t="str">
        <f>IF('IGM Paste'!R2350=0,"Flat",'IGM Paste'!R2350)</f>
        <v>Flat</v>
      </c>
      <c r="N2349" s="177">
        <f>'IGM Paste'!AH2350</f>
        <v>0</v>
      </c>
      <c r="O2349" s="403">
        <f>'IGM Paste'!O2350</f>
        <v>0</v>
      </c>
      <c r="P2349">
        <f>'IGM Paste'!BC2350</f>
        <v>0</v>
      </c>
    </row>
    <row r="2350" spans="1:16" x14ac:dyDescent="0.3">
      <c r="A2350" s="334">
        <f>'IGM Paste'!A2351</f>
        <v>0</v>
      </c>
      <c r="B2350">
        <f>'IGM Paste'!Y2351</f>
        <v>0</v>
      </c>
      <c r="C2350">
        <f>'IGM Paste'!C2351</f>
        <v>0</v>
      </c>
      <c r="D2350" s="4">
        <f>'IGM Paste'!D2351</f>
        <v>0</v>
      </c>
      <c r="E2350">
        <f>'IGM Paste'!E2351</f>
        <v>0</v>
      </c>
      <c r="F2350">
        <f>'IGM Paste'!AL2351</f>
        <v>0</v>
      </c>
      <c r="G2350" s="763">
        <f>'IGM Paste'!AB2351</f>
        <v>0</v>
      </c>
      <c r="H2350" s="5">
        <f>'IGM Paste'!F2351</f>
        <v>0</v>
      </c>
      <c r="I2350" t="str">
        <f>IF('IGM Paste'!H2351=0,"-",'IGM Paste'!H2351)</f>
        <v>-</v>
      </c>
      <c r="J2350" t="str">
        <f>IF('IGM Paste'!I2351=0,"-",'IGM Paste'!I2351)</f>
        <v>-</v>
      </c>
      <c r="K2350" t="str">
        <f>IF('IGM Paste'!J2351=0,"-",'IGM Paste'!J2351)</f>
        <v>-</v>
      </c>
      <c r="L2350">
        <f>'IGM Paste'!K2351</f>
        <v>0</v>
      </c>
      <c r="M2350" s="20" t="str">
        <f>IF('IGM Paste'!R2351=0,"Flat",'IGM Paste'!R2351)</f>
        <v>Flat</v>
      </c>
      <c r="N2350" s="177">
        <f>'IGM Paste'!AH2351</f>
        <v>0</v>
      </c>
      <c r="O2350" s="403">
        <f>'IGM Paste'!O2351</f>
        <v>0</v>
      </c>
      <c r="P2350">
        <f>'IGM Paste'!BC2351</f>
        <v>0</v>
      </c>
    </row>
    <row r="2351" spans="1:16" x14ac:dyDescent="0.3">
      <c r="A2351" s="334">
        <f>'IGM Paste'!A2352</f>
        <v>0</v>
      </c>
      <c r="B2351">
        <f>'IGM Paste'!Y2352</f>
        <v>0</v>
      </c>
      <c r="C2351">
        <f>'IGM Paste'!C2352</f>
        <v>0</v>
      </c>
      <c r="D2351" s="4">
        <f>'IGM Paste'!D2352</f>
        <v>0</v>
      </c>
      <c r="E2351">
        <f>'IGM Paste'!E2352</f>
        <v>0</v>
      </c>
      <c r="F2351">
        <f>'IGM Paste'!AL2352</f>
        <v>0</v>
      </c>
      <c r="G2351" s="763">
        <f>'IGM Paste'!AB2352</f>
        <v>0</v>
      </c>
      <c r="H2351" s="5">
        <f>'IGM Paste'!F2352</f>
        <v>0</v>
      </c>
      <c r="I2351" t="str">
        <f>IF('IGM Paste'!H2352=0,"-",'IGM Paste'!H2352)</f>
        <v>-</v>
      </c>
      <c r="J2351" t="str">
        <f>IF('IGM Paste'!I2352=0,"-",'IGM Paste'!I2352)</f>
        <v>-</v>
      </c>
      <c r="K2351" t="str">
        <f>IF('IGM Paste'!J2352=0,"-",'IGM Paste'!J2352)</f>
        <v>-</v>
      </c>
      <c r="L2351">
        <f>'IGM Paste'!K2352</f>
        <v>0</v>
      </c>
      <c r="M2351" s="20" t="str">
        <f>IF('IGM Paste'!R2352=0,"Flat",'IGM Paste'!R2352)</f>
        <v>Flat</v>
      </c>
      <c r="N2351" s="177">
        <f>'IGM Paste'!AH2352</f>
        <v>0</v>
      </c>
      <c r="O2351" s="403">
        <f>'IGM Paste'!O2352</f>
        <v>0</v>
      </c>
      <c r="P2351">
        <f>'IGM Paste'!BC2352</f>
        <v>0</v>
      </c>
    </row>
    <row r="2352" spans="1:16" x14ac:dyDescent="0.3">
      <c r="A2352" s="334">
        <f>'IGM Paste'!A2353</f>
        <v>0</v>
      </c>
      <c r="B2352">
        <f>'IGM Paste'!Y2353</f>
        <v>0</v>
      </c>
      <c r="C2352">
        <f>'IGM Paste'!C2353</f>
        <v>0</v>
      </c>
      <c r="D2352" s="4">
        <f>'IGM Paste'!D2353</f>
        <v>0</v>
      </c>
      <c r="E2352">
        <f>'IGM Paste'!E2353</f>
        <v>0</v>
      </c>
      <c r="F2352">
        <f>'IGM Paste'!AL2353</f>
        <v>0</v>
      </c>
      <c r="G2352" s="763">
        <f>'IGM Paste'!AB2353</f>
        <v>0</v>
      </c>
      <c r="H2352" s="5">
        <f>'IGM Paste'!F2353</f>
        <v>0</v>
      </c>
      <c r="I2352" t="str">
        <f>IF('IGM Paste'!H2353=0,"-",'IGM Paste'!H2353)</f>
        <v>-</v>
      </c>
      <c r="J2352" t="str">
        <f>IF('IGM Paste'!I2353=0,"-",'IGM Paste'!I2353)</f>
        <v>-</v>
      </c>
      <c r="K2352" t="str">
        <f>IF('IGM Paste'!J2353=0,"-",'IGM Paste'!J2353)</f>
        <v>-</v>
      </c>
      <c r="L2352">
        <f>'IGM Paste'!K2353</f>
        <v>0</v>
      </c>
      <c r="M2352" s="20" t="str">
        <f>IF('IGM Paste'!R2353=0,"Flat",'IGM Paste'!R2353)</f>
        <v>Flat</v>
      </c>
      <c r="N2352" s="177">
        <f>'IGM Paste'!AH2353</f>
        <v>0</v>
      </c>
      <c r="O2352" s="403">
        <f>'IGM Paste'!O2353</f>
        <v>0</v>
      </c>
      <c r="P2352">
        <f>'IGM Paste'!BC2353</f>
        <v>0</v>
      </c>
    </row>
    <row r="2353" spans="1:16" x14ac:dyDescent="0.3">
      <c r="A2353" s="334">
        <f>'IGM Paste'!A2354</f>
        <v>0</v>
      </c>
      <c r="B2353">
        <f>'IGM Paste'!Y2354</f>
        <v>0</v>
      </c>
      <c r="C2353">
        <f>'IGM Paste'!C2354</f>
        <v>0</v>
      </c>
      <c r="D2353" s="4">
        <f>'IGM Paste'!D2354</f>
        <v>0</v>
      </c>
      <c r="E2353">
        <f>'IGM Paste'!E2354</f>
        <v>0</v>
      </c>
      <c r="F2353">
        <f>'IGM Paste'!AL2354</f>
        <v>0</v>
      </c>
      <c r="G2353" s="763">
        <f>'IGM Paste'!AB2354</f>
        <v>0</v>
      </c>
      <c r="H2353" s="5">
        <f>'IGM Paste'!F2354</f>
        <v>0</v>
      </c>
      <c r="I2353" t="str">
        <f>IF('IGM Paste'!H2354=0,"-",'IGM Paste'!H2354)</f>
        <v>-</v>
      </c>
      <c r="J2353" t="str">
        <f>IF('IGM Paste'!I2354=0,"-",'IGM Paste'!I2354)</f>
        <v>-</v>
      </c>
      <c r="K2353" t="str">
        <f>IF('IGM Paste'!J2354=0,"-",'IGM Paste'!J2354)</f>
        <v>-</v>
      </c>
      <c r="L2353">
        <f>'IGM Paste'!K2354</f>
        <v>0</v>
      </c>
      <c r="M2353" s="20" t="str">
        <f>IF('IGM Paste'!R2354=0,"Flat",'IGM Paste'!R2354)</f>
        <v>Flat</v>
      </c>
      <c r="N2353" s="177">
        <f>'IGM Paste'!AH2354</f>
        <v>0</v>
      </c>
      <c r="O2353" s="403">
        <f>'IGM Paste'!O2354</f>
        <v>0</v>
      </c>
      <c r="P2353">
        <f>'IGM Paste'!BC2354</f>
        <v>0</v>
      </c>
    </row>
    <row r="2354" spans="1:16" x14ac:dyDescent="0.3">
      <c r="A2354" s="334">
        <f>'IGM Paste'!A2355</f>
        <v>0</v>
      </c>
      <c r="B2354">
        <f>'IGM Paste'!Y2355</f>
        <v>0</v>
      </c>
      <c r="C2354">
        <f>'IGM Paste'!C2355</f>
        <v>0</v>
      </c>
      <c r="D2354" s="4">
        <f>'IGM Paste'!D2355</f>
        <v>0</v>
      </c>
      <c r="E2354">
        <f>'IGM Paste'!E2355</f>
        <v>0</v>
      </c>
      <c r="F2354">
        <f>'IGM Paste'!AL2355</f>
        <v>0</v>
      </c>
      <c r="G2354" s="763">
        <f>'IGM Paste'!AB2355</f>
        <v>0</v>
      </c>
      <c r="H2354" s="5">
        <f>'IGM Paste'!F2355</f>
        <v>0</v>
      </c>
      <c r="I2354" t="str">
        <f>IF('IGM Paste'!H2355=0,"-",'IGM Paste'!H2355)</f>
        <v>-</v>
      </c>
      <c r="J2354" t="str">
        <f>IF('IGM Paste'!I2355=0,"-",'IGM Paste'!I2355)</f>
        <v>-</v>
      </c>
      <c r="K2354" t="str">
        <f>IF('IGM Paste'!J2355=0,"-",'IGM Paste'!J2355)</f>
        <v>-</v>
      </c>
      <c r="L2354">
        <f>'IGM Paste'!K2355</f>
        <v>0</v>
      </c>
      <c r="M2354" s="20" t="str">
        <f>IF('IGM Paste'!R2355=0,"Flat",'IGM Paste'!R2355)</f>
        <v>Flat</v>
      </c>
      <c r="N2354" s="177">
        <f>'IGM Paste'!AH2355</f>
        <v>0</v>
      </c>
      <c r="O2354" s="403">
        <f>'IGM Paste'!O2355</f>
        <v>0</v>
      </c>
      <c r="P2354">
        <f>'IGM Paste'!BC2355</f>
        <v>0</v>
      </c>
    </row>
    <row r="2355" spans="1:16" x14ac:dyDescent="0.3">
      <c r="A2355" s="334">
        <f>'IGM Paste'!A2356</f>
        <v>0</v>
      </c>
      <c r="B2355">
        <f>'IGM Paste'!Y2356</f>
        <v>0</v>
      </c>
      <c r="C2355">
        <f>'IGM Paste'!C2356</f>
        <v>0</v>
      </c>
      <c r="D2355" s="4">
        <f>'IGM Paste'!D2356</f>
        <v>0</v>
      </c>
      <c r="E2355">
        <f>'IGM Paste'!E2356</f>
        <v>0</v>
      </c>
      <c r="F2355">
        <f>'IGM Paste'!AL2356</f>
        <v>0</v>
      </c>
      <c r="G2355" s="763">
        <f>'IGM Paste'!AB2356</f>
        <v>0</v>
      </c>
      <c r="H2355" s="5">
        <f>'IGM Paste'!F2356</f>
        <v>0</v>
      </c>
      <c r="I2355" t="str">
        <f>IF('IGM Paste'!H2356=0,"-",'IGM Paste'!H2356)</f>
        <v>-</v>
      </c>
      <c r="J2355" t="str">
        <f>IF('IGM Paste'!I2356=0,"-",'IGM Paste'!I2356)</f>
        <v>-</v>
      </c>
      <c r="K2355" t="str">
        <f>IF('IGM Paste'!J2356=0,"-",'IGM Paste'!J2356)</f>
        <v>-</v>
      </c>
      <c r="L2355">
        <f>'IGM Paste'!K2356</f>
        <v>0</v>
      </c>
      <c r="M2355" s="20" t="str">
        <f>IF('IGM Paste'!R2356=0,"Flat",'IGM Paste'!R2356)</f>
        <v>Flat</v>
      </c>
      <c r="N2355" s="177">
        <f>'IGM Paste'!AH2356</f>
        <v>0</v>
      </c>
      <c r="O2355" s="403">
        <f>'IGM Paste'!O2356</f>
        <v>0</v>
      </c>
      <c r="P2355">
        <f>'IGM Paste'!BC2356</f>
        <v>0</v>
      </c>
    </row>
    <row r="2356" spans="1:16" x14ac:dyDescent="0.3">
      <c r="A2356" s="334">
        <f>'IGM Paste'!A2357</f>
        <v>0</v>
      </c>
      <c r="B2356">
        <f>'IGM Paste'!Y2357</f>
        <v>0</v>
      </c>
      <c r="C2356">
        <f>'IGM Paste'!C2357</f>
        <v>0</v>
      </c>
      <c r="D2356" s="4">
        <f>'IGM Paste'!D2357</f>
        <v>0</v>
      </c>
      <c r="E2356">
        <f>'IGM Paste'!E2357</f>
        <v>0</v>
      </c>
      <c r="F2356">
        <f>'IGM Paste'!AL2357</f>
        <v>0</v>
      </c>
      <c r="G2356" s="763">
        <f>'IGM Paste'!AB2357</f>
        <v>0</v>
      </c>
      <c r="H2356" s="5">
        <f>'IGM Paste'!F2357</f>
        <v>0</v>
      </c>
      <c r="I2356" t="str">
        <f>IF('IGM Paste'!H2357=0,"-",'IGM Paste'!H2357)</f>
        <v>-</v>
      </c>
      <c r="J2356" t="str">
        <f>IF('IGM Paste'!I2357=0,"-",'IGM Paste'!I2357)</f>
        <v>-</v>
      </c>
      <c r="K2356" t="str">
        <f>IF('IGM Paste'!J2357=0,"-",'IGM Paste'!J2357)</f>
        <v>-</v>
      </c>
      <c r="L2356">
        <f>'IGM Paste'!K2357</f>
        <v>0</v>
      </c>
      <c r="M2356" s="20" t="str">
        <f>IF('IGM Paste'!R2357=0,"Flat",'IGM Paste'!R2357)</f>
        <v>Flat</v>
      </c>
      <c r="N2356" s="177">
        <f>'IGM Paste'!AH2357</f>
        <v>0</v>
      </c>
      <c r="O2356" s="403">
        <f>'IGM Paste'!O2357</f>
        <v>0</v>
      </c>
      <c r="P2356">
        <f>'IGM Paste'!BC2357</f>
        <v>0</v>
      </c>
    </row>
    <row r="2357" spans="1:16" x14ac:dyDescent="0.3">
      <c r="A2357" s="334">
        <f>'IGM Paste'!A2358</f>
        <v>0</v>
      </c>
      <c r="B2357">
        <f>'IGM Paste'!Y2358</f>
        <v>0</v>
      </c>
      <c r="C2357">
        <f>'IGM Paste'!C2358</f>
        <v>0</v>
      </c>
      <c r="D2357" s="4">
        <f>'IGM Paste'!D2358</f>
        <v>0</v>
      </c>
      <c r="E2357">
        <f>'IGM Paste'!E2358</f>
        <v>0</v>
      </c>
      <c r="F2357">
        <f>'IGM Paste'!AL2358</f>
        <v>0</v>
      </c>
      <c r="G2357" s="763">
        <f>'IGM Paste'!AB2358</f>
        <v>0</v>
      </c>
      <c r="H2357" s="5">
        <f>'IGM Paste'!F2358</f>
        <v>0</v>
      </c>
      <c r="I2357" t="str">
        <f>IF('IGM Paste'!H2358=0,"-",'IGM Paste'!H2358)</f>
        <v>-</v>
      </c>
      <c r="J2357" t="str">
        <f>IF('IGM Paste'!I2358=0,"-",'IGM Paste'!I2358)</f>
        <v>-</v>
      </c>
      <c r="K2357" t="str">
        <f>IF('IGM Paste'!J2358=0,"-",'IGM Paste'!J2358)</f>
        <v>-</v>
      </c>
      <c r="L2357">
        <f>'IGM Paste'!K2358</f>
        <v>0</v>
      </c>
      <c r="M2357" s="20" t="str">
        <f>IF('IGM Paste'!R2358=0,"Flat",'IGM Paste'!R2358)</f>
        <v>Flat</v>
      </c>
      <c r="N2357" s="177">
        <f>'IGM Paste'!AH2358</f>
        <v>0</v>
      </c>
      <c r="O2357" s="403">
        <f>'IGM Paste'!O2358</f>
        <v>0</v>
      </c>
      <c r="P2357">
        <f>'IGM Paste'!BC2358</f>
        <v>0</v>
      </c>
    </row>
    <row r="2358" spans="1:16" x14ac:dyDescent="0.3">
      <c r="A2358" s="334">
        <f>'IGM Paste'!A2359</f>
        <v>0</v>
      </c>
      <c r="B2358">
        <f>'IGM Paste'!Y2359</f>
        <v>0</v>
      </c>
      <c r="C2358">
        <f>'IGM Paste'!C2359</f>
        <v>0</v>
      </c>
      <c r="D2358" s="4">
        <f>'IGM Paste'!D2359</f>
        <v>0</v>
      </c>
      <c r="E2358">
        <f>'IGM Paste'!E2359</f>
        <v>0</v>
      </c>
      <c r="F2358">
        <f>'IGM Paste'!AL2359</f>
        <v>0</v>
      </c>
      <c r="G2358" s="763">
        <f>'IGM Paste'!AB2359</f>
        <v>0</v>
      </c>
      <c r="H2358" s="5">
        <f>'IGM Paste'!F2359</f>
        <v>0</v>
      </c>
      <c r="I2358" t="str">
        <f>IF('IGM Paste'!H2359=0,"-",'IGM Paste'!H2359)</f>
        <v>-</v>
      </c>
      <c r="J2358" t="str">
        <f>IF('IGM Paste'!I2359=0,"-",'IGM Paste'!I2359)</f>
        <v>-</v>
      </c>
      <c r="K2358" t="str">
        <f>IF('IGM Paste'!J2359=0,"-",'IGM Paste'!J2359)</f>
        <v>-</v>
      </c>
      <c r="L2358">
        <f>'IGM Paste'!K2359</f>
        <v>0</v>
      </c>
      <c r="M2358" s="20" t="str">
        <f>IF('IGM Paste'!R2359=0,"Flat",'IGM Paste'!R2359)</f>
        <v>Flat</v>
      </c>
      <c r="N2358" s="177">
        <f>'IGM Paste'!AH2359</f>
        <v>0</v>
      </c>
      <c r="O2358" s="403">
        <f>'IGM Paste'!O2359</f>
        <v>0</v>
      </c>
      <c r="P2358">
        <f>'IGM Paste'!BC2359</f>
        <v>0</v>
      </c>
    </row>
    <row r="2359" spans="1:16" x14ac:dyDescent="0.3">
      <c r="A2359" s="334">
        <f>'IGM Paste'!A2360</f>
        <v>0</v>
      </c>
      <c r="B2359">
        <f>'IGM Paste'!Y2360</f>
        <v>0</v>
      </c>
      <c r="C2359">
        <f>'IGM Paste'!C2360</f>
        <v>0</v>
      </c>
      <c r="D2359" s="4">
        <f>'IGM Paste'!D2360</f>
        <v>0</v>
      </c>
      <c r="E2359">
        <f>'IGM Paste'!E2360</f>
        <v>0</v>
      </c>
      <c r="F2359">
        <f>'IGM Paste'!AL2360</f>
        <v>0</v>
      </c>
      <c r="G2359" s="763">
        <f>'IGM Paste'!AB2360</f>
        <v>0</v>
      </c>
      <c r="H2359" s="5">
        <f>'IGM Paste'!F2360</f>
        <v>0</v>
      </c>
      <c r="I2359" t="str">
        <f>IF('IGM Paste'!H2360=0,"-",'IGM Paste'!H2360)</f>
        <v>-</v>
      </c>
      <c r="J2359" t="str">
        <f>IF('IGM Paste'!I2360=0,"-",'IGM Paste'!I2360)</f>
        <v>-</v>
      </c>
      <c r="K2359" t="str">
        <f>IF('IGM Paste'!J2360=0,"-",'IGM Paste'!J2360)</f>
        <v>-</v>
      </c>
      <c r="L2359">
        <f>'IGM Paste'!K2360</f>
        <v>0</v>
      </c>
      <c r="M2359" s="20" t="str">
        <f>IF('IGM Paste'!R2360=0,"Flat",'IGM Paste'!R2360)</f>
        <v>Flat</v>
      </c>
      <c r="N2359" s="177">
        <f>'IGM Paste'!AH2360</f>
        <v>0</v>
      </c>
      <c r="O2359" s="403">
        <f>'IGM Paste'!O2360</f>
        <v>0</v>
      </c>
      <c r="P2359">
        <f>'IGM Paste'!BC2360</f>
        <v>0</v>
      </c>
    </row>
    <row r="2360" spans="1:16" x14ac:dyDescent="0.3">
      <c r="A2360" s="334">
        <f>'IGM Paste'!A2361</f>
        <v>0</v>
      </c>
      <c r="B2360">
        <f>'IGM Paste'!Y2361</f>
        <v>0</v>
      </c>
      <c r="C2360">
        <f>'IGM Paste'!C2361</f>
        <v>0</v>
      </c>
      <c r="D2360" s="4">
        <f>'IGM Paste'!D2361</f>
        <v>0</v>
      </c>
      <c r="E2360">
        <f>'IGM Paste'!E2361</f>
        <v>0</v>
      </c>
      <c r="F2360">
        <f>'IGM Paste'!AL2361</f>
        <v>0</v>
      </c>
      <c r="G2360" s="763">
        <f>'IGM Paste'!AB2361</f>
        <v>0</v>
      </c>
      <c r="H2360" s="5">
        <f>'IGM Paste'!F2361</f>
        <v>0</v>
      </c>
      <c r="I2360" t="str">
        <f>IF('IGM Paste'!H2361=0,"-",'IGM Paste'!H2361)</f>
        <v>-</v>
      </c>
      <c r="J2360" t="str">
        <f>IF('IGM Paste'!I2361=0,"-",'IGM Paste'!I2361)</f>
        <v>-</v>
      </c>
      <c r="K2360" t="str">
        <f>IF('IGM Paste'!J2361=0,"-",'IGM Paste'!J2361)</f>
        <v>-</v>
      </c>
      <c r="L2360">
        <f>'IGM Paste'!K2361</f>
        <v>0</v>
      </c>
      <c r="M2360" s="20" t="str">
        <f>IF('IGM Paste'!R2361=0,"Flat",'IGM Paste'!R2361)</f>
        <v>Flat</v>
      </c>
      <c r="N2360" s="177">
        <f>'IGM Paste'!AH2361</f>
        <v>0</v>
      </c>
      <c r="O2360" s="403">
        <f>'IGM Paste'!O2361</f>
        <v>0</v>
      </c>
      <c r="P2360">
        <f>'IGM Paste'!BC2361</f>
        <v>0</v>
      </c>
    </row>
    <row r="2361" spans="1:16" x14ac:dyDescent="0.3">
      <c r="A2361" s="334">
        <f>'IGM Paste'!A2362</f>
        <v>0</v>
      </c>
      <c r="B2361">
        <f>'IGM Paste'!Y2362</f>
        <v>0</v>
      </c>
      <c r="C2361">
        <f>'IGM Paste'!C2362</f>
        <v>0</v>
      </c>
      <c r="D2361" s="4">
        <f>'IGM Paste'!D2362</f>
        <v>0</v>
      </c>
      <c r="E2361">
        <f>'IGM Paste'!E2362</f>
        <v>0</v>
      </c>
      <c r="F2361">
        <f>'IGM Paste'!AL2362</f>
        <v>0</v>
      </c>
      <c r="G2361" s="763">
        <f>'IGM Paste'!AB2362</f>
        <v>0</v>
      </c>
      <c r="H2361" s="5">
        <f>'IGM Paste'!F2362</f>
        <v>0</v>
      </c>
      <c r="I2361" t="str">
        <f>IF('IGM Paste'!H2362=0,"-",'IGM Paste'!H2362)</f>
        <v>-</v>
      </c>
      <c r="J2361" t="str">
        <f>IF('IGM Paste'!I2362=0,"-",'IGM Paste'!I2362)</f>
        <v>-</v>
      </c>
      <c r="K2361" t="str">
        <f>IF('IGM Paste'!J2362=0,"-",'IGM Paste'!J2362)</f>
        <v>-</v>
      </c>
      <c r="L2361">
        <f>'IGM Paste'!K2362</f>
        <v>0</v>
      </c>
      <c r="M2361" s="20" t="str">
        <f>IF('IGM Paste'!R2362=0,"Flat",'IGM Paste'!R2362)</f>
        <v>Flat</v>
      </c>
      <c r="N2361" s="177">
        <f>'IGM Paste'!AH2362</f>
        <v>0</v>
      </c>
      <c r="O2361" s="403">
        <f>'IGM Paste'!O2362</f>
        <v>0</v>
      </c>
      <c r="P2361">
        <f>'IGM Paste'!BC2362</f>
        <v>0</v>
      </c>
    </row>
    <row r="2362" spans="1:16" x14ac:dyDescent="0.3">
      <c r="A2362" s="334">
        <f>'IGM Paste'!A2363</f>
        <v>0</v>
      </c>
      <c r="B2362">
        <f>'IGM Paste'!Y2363</f>
        <v>0</v>
      </c>
      <c r="C2362">
        <f>'IGM Paste'!C2363</f>
        <v>0</v>
      </c>
      <c r="D2362" s="4">
        <f>'IGM Paste'!D2363</f>
        <v>0</v>
      </c>
      <c r="E2362">
        <f>'IGM Paste'!E2363</f>
        <v>0</v>
      </c>
      <c r="F2362">
        <f>'IGM Paste'!AL2363</f>
        <v>0</v>
      </c>
      <c r="G2362" s="763">
        <f>'IGM Paste'!AB2363</f>
        <v>0</v>
      </c>
      <c r="H2362" s="5">
        <f>'IGM Paste'!F2363</f>
        <v>0</v>
      </c>
      <c r="I2362" t="str">
        <f>IF('IGM Paste'!H2363=0,"-",'IGM Paste'!H2363)</f>
        <v>-</v>
      </c>
      <c r="J2362" t="str">
        <f>IF('IGM Paste'!I2363=0,"-",'IGM Paste'!I2363)</f>
        <v>-</v>
      </c>
      <c r="K2362" t="str">
        <f>IF('IGM Paste'!J2363=0,"-",'IGM Paste'!J2363)</f>
        <v>-</v>
      </c>
      <c r="L2362">
        <f>'IGM Paste'!K2363</f>
        <v>0</v>
      </c>
      <c r="M2362" s="20" t="str">
        <f>IF('IGM Paste'!R2363=0,"Flat",'IGM Paste'!R2363)</f>
        <v>Flat</v>
      </c>
      <c r="N2362" s="177">
        <f>'IGM Paste'!AH2363</f>
        <v>0</v>
      </c>
      <c r="O2362" s="403">
        <f>'IGM Paste'!O2363</f>
        <v>0</v>
      </c>
      <c r="P2362">
        <f>'IGM Paste'!BC2363</f>
        <v>0</v>
      </c>
    </row>
    <row r="2363" spans="1:16" x14ac:dyDescent="0.3">
      <c r="A2363" s="334">
        <f>'IGM Paste'!A2364</f>
        <v>0</v>
      </c>
      <c r="B2363">
        <f>'IGM Paste'!Y2364</f>
        <v>0</v>
      </c>
      <c r="C2363">
        <f>'IGM Paste'!C2364</f>
        <v>0</v>
      </c>
      <c r="D2363" s="4">
        <f>'IGM Paste'!D2364</f>
        <v>0</v>
      </c>
      <c r="E2363">
        <f>'IGM Paste'!E2364</f>
        <v>0</v>
      </c>
      <c r="F2363">
        <f>'IGM Paste'!AL2364</f>
        <v>0</v>
      </c>
      <c r="G2363" s="763">
        <f>'IGM Paste'!AB2364</f>
        <v>0</v>
      </c>
      <c r="H2363" s="5">
        <f>'IGM Paste'!F2364</f>
        <v>0</v>
      </c>
      <c r="I2363" t="str">
        <f>IF('IGM Paste'!H2364=0,"-",'IGM Paste'!H2364)</f>
        <v>-</v>
      </c>
      <c r="J2363" t="str">
        <f>IF('IGM Paste'!I2364=0,"-",'IGM Paste'!I2364)</f>
        <v>-</v>
      </c>
      <c r="K2363" t="str">
        <f>IF('IGM Paste'!J2364=0,"-",'IGM Paste'!J2364)</f>
        <v>-</v>
      </c>
      <c r="L2363">
        <f>'IGM Paste'!K2364</f>
        <v>0</v>
      </c>
      <c r="M2363" s="20" t="str">
        <f>IF('IGM Paste'!R2364=0,"Flat",'IGM Paste'!R2364)</f>
        <v>Flat</v>
      </c>
      <c r="N2363" s="177">
        <f>'IGM Paste'!AH2364</f>
        <v>0</v>
      </c>
      <c r="O2363" s="403">
        <f>'IGM Paste'!O2364</f>
        <v>0</v>
      </c>
      <c r="P2363">
        <f>'IGM Paste'!BC2364</f>
        <v>0</v>
      </c>
    </row>
    <row r="2364" spans="1:16" x14ac:dyDescent="0.3">
      <c r="A2364" s="334">
        <f>'IGM Paste'!A2365</f>
        <v>0</v>
      </c>
      <c r="B2364">
        <f>'IGM Paste'!Y2365</f>
        <v>0</v>
      </c>
      <c r="C2364">
        <f>'IGM Paste'!C2365</f>
        <v>0</v>
      </c>
      <c r="D2364" s="4">
        <f>'IGM Paste'!D2365</f>
        <v>0</v>
      </c>
      <c r="E2364">
        <f>'IGM Paste'!E2365</f>
        <v>0</v>
      </c>
      <c r="F2364">
        <f>'IGM Paste'!AL2365</f>
        <v>0</v>
      </c>
      <c r="G2364" s="763">
        <f>'IGM Paste'!AB2365</f>
        <v>0</v>
      </c>
      <c r="H2364" s="5">
        <f>'IGM Paste'!F2365</f>
        <v>0</v>
      </c>
      <c r="I2364" t="str">
        <f>IF('IGM Paste'!H2365=0,"-",'IGM Paste'!H2365)</f>
        <v>-</v>
      </c>
      <c r="J2364" t="str">
        <f>IF('IGM Paste'!I2365=0,"-",'IGM Paste'!I2365)</f>
        <v>-</v>
      </c>
      <c r="K2364" t="str">
        <f>IF('IGM Paste'!J2365=0,"-",'IGM Paste'!J2365)</f>
        <v>-</v>
      </c>
      <c r="L2364">
        <f>'IGM Paste'!K2365</f>
        <v>0</v>
      </c>
      <c r="M2364" s="20" t="str">
        <f>IF('IGM Paste'!R2365=0,"Flat",'IGM Paste'!R2365)</f>
        <v>Flat</v>
      </c>
      <c r="N2364" s="177">
        <f>'IGM Paste'!AH2365</f>
        <v>0</v>
      </c>
      <c r="O2364" s="403">
        <f>'IGM Paste'!O2365</f>
        <v>0</v>
      </c>
      <c r="P2364">
        <f>'IGM Paste'!BC2365</f>
        <v>0</v>
      </c>
    </row>
    <row r="2365" spans="1:16" x14ac:dyDescent="0.3">
      <c r="A2365" s="334">
        <f>'IGM Paste'!A2366</f>
        <v>0</v>
      </c>
      <c r="B2365">
        <f>'IGM Paste'!Y2366</f>
        <v>0</v>
      </c>
      <c r="C2365">
        <f>'IGM Paste'!C2366</f>
        <v>0</v>
      </c>
      <c r="D2365" s="4">
        <f>'IGM Paste'!D2366</f>
        <v>0</v>
      </c>
      <c r="E2365">
        <f>'IGM Paste'!E2366</f>
        <v>0</v>
      </c>
      <c r="F2365">
        <f>'IGM Paste'!AL2366</f>
        <v>0</v>
      </c>
      <c r="G2365" s="763">
        <f>'IGM Paste'!AB2366</f>
        <v>0</v>
      </c>
      <c r="H2365" s="5">
        <f>'IGM Paste'!F2366</f>
        <v>0</v>
      </c>
      <c r="I2365" t="str">
        <f>IF('IGM Paste'!H2366=0,"-",'IGM Paste'!H2366)</f>
        <v>-</v>
      </c>
      <c r="J2365" t="str">
        <f>IF('IGM Paste'!I2366=0,"-",'IGM Paste'!I2366)</f>
        <v>-</v>
      </c>
      <c r="K2365" t="str">
        <f>IF('IGM Paste'!J2366=0,"-",'IGM Paste'!J2366)</f>
        <v>-</v>
      </c>
      <c r="L2365">
        <f>'IGM Paste'!K2366</f>
        <v>0</v>
      </c>
      <c r="M2365" s="20" t="str">
        <f>IF('IGM Paste'!R2366=0,"Flat",'IGM Paste'!R2366)</f>
        <v>Flat</v>
      </c>
      <c r="N2365" s="177">
        <f>'IGM Paste'!AH2366</f>
        <v>0</v>
      </c>
      <c r="O2365" s="403">
        <f>'IGM Paste'!O2366</f>
        <v>0</v>
      </c>
      <c r="P2365">
        <f>'IGM Paste'!BC2366</f>
        <v>0</v>
      </c>
    </row>
    <row r="2366" spans="1:16" x14ac:dyDescent="0.3">
      <c r="A2366" s="334">
        <f>'IGM Paste'!A2367</f>
        <v>0</v>
      </c>
      <c r="B2366">
        <f>'IGM Paste'!Y2367</f>
        <v>0</v>
      </c>
      <c r="C2366">
        <f>'IGM Paste'!C2367</f>
        <v>0</v>
      </c>
      <c r="D2366" s="4">
        <f>'IGM Paste'!D2367</f>
        <v>0</v>
      </c>
      <c r="E2366">
        <f>'IGM Paste'!E2367</f>
        <v>0</v>
      </c>
      <c r="F2366">
        <f>'IGM Paste'!AL2367</f>
        <v>0</v>
      </c>
      <c r="G2366" s="763">
        <f>'IGM Paste'!AB2367</f>
        <v>0</v>
      </c>
      <c r="H2366" s="5">
        <f>'IGM Paste'!F2367</f>
        <v>0</v>
      </c>
      <c r="I2366" t="str">
        <f>IF('IGM Paste'!H2367=0,"-",'IGM Paste'!H2367)</f>
        <v>-</v>
      </c>
      <c r="J2366" t="str">
        <f>IF('IGM Paste'!I2367=0,"-",'IGM Paste'!I2367)</f>
        <v>-</v>
      </c>
      <c r="K2366" t="str">
        <f>IF('IGM Paste'!J2367=0,"-",'IGM Paste'!J2367)</f>
        <v>-</v>
      </c>
      <c r="L2366">
        <f>'IGM Paste'!K2367</f>
        <v>0</v>
      </c>
      <c r="M2366" s="20" t="str">
        <f>IF('IGM Paste'!R2367=0,"Flat",'IGM Paste'!R2367)</f>
        <v>Flat</v>
      </c>
      <c r="N2366" s="177">
        <f>'IGM Paste'!AH2367</f>
        <v>0</v>
      </c>
      <c r="O2366" s="403">
        <f>'IGM Paste'!O2367</f>
        <v>0</v>
      </c>
      <c r="P2366">
        <f>'IGM Paste'!BC2367</f>
        <v>0</v>
      </c>
    </row>
    <row r="2367" spans="1:16" x14ac:dyDescent="0.3">
      <c r="A2367" s="334">
        <f>'IGM Paste'!A2368</f>
        <v>0</v>
      </c>
      <c r="B2367">
        <f>'IGM Paste'!Y2368</f>
        <v>0</v>
      </c>
      <c r="C2367">
        <f>'IGM Paste'!C2368</f>
        <v>0</v>
      </c>
      <c r="D2367" s="4">
        <f>'IGM Paste'!D2368</f>
        <v>0</v>
      </c>
      <c r="E2367">
        <f>'IGM Paste'!E2368</f>
        <v>0</v>
      </c>
      <c r="F2367">
        <f>'IGM Paste'!AL2368</f>
        <v>0</v>
      </c>
      <c r="G2367" s="763">
        <f>'IGM Paste'!AB2368</f>
        <v>0</v>
      </c>
      <c r="H2367" s="5">
        <f>'IGM Paste'!F2368</f>
        <v>0</v>
      </c>
      <c r="I2367" t="str">
        <f>IF('IGM Paste'!H2368=0,"-",'IGM Paste'!H2368)</f>
        <v>-</v>
      </c>
      <c r="J2367" t="str">
        <f>IF('IGM Paste'!I2368=0,"-",'IGM Paste'!I2368)</f>
        <v>-</v>
      </c>
      <c r="K2367" t="str">
        <f>IF('IGM Paste'!J2368=0,"-",'IGM Paste'!J2368)</f>
        <v>-</v>
      </c>
      <c r="L2367">
        <f>'IGM Paste'!K2368</f>
        <v>0</v>
      </c>
      <c r="M2367" s="20" t="str">
        <f>IF('IGM Paste'!R2368=0,"Flat",'IGM Paste'!R2368)</f>
        <v>Flat</v>
      </c>
      <c r="N2367" s="177">
        <f>'IGM Paste'!AH2368</f>
        <v>0</v>
      </c>
      <c r="O2367" s="403">
        <f>'IGM Paste'!O2368</f>
        <v>0</v>
      </c>
      <c r="P2367">
        <f>'IGM Paste'!BC2368</f>
        <v>0</v>
      </c>
    </row>
    <row r="2368" spans="1:16" x14ac:dyDescent="0.3">
      <c r="A2368" s="334">
        <f>'IGM Paste'!A2369</f>
        <v>0</v>
      </c>
      <c r="B2368">
        <f>'IGM Paste'!Y2369</f>
        <v>0</v>
      </c>
      <c r="C2368">
        <f>'IGM Paste'!C2369</f>
        <v>0</v>
      </c>
      <c r="D2368" s="4">
        <f>'IGM Paste'!D2369</f>
        <v>0</v>
      </c>
      <c r="E2368">
        <f>'IGM Paste'!E2369</f>
        <v>0</v>
      </c>
      <c r="F2368">
        <f>'IGM Paste'!AL2369</f>
        <v>0</v>
      </c>
      <c r="G2368" s="763">
        <f>'IGM Paste'!AB2369</f>
        <v>0</v>
      </c>
      <c r="H2368" s="5">
        <f>'IGM Paste'!F2369</f>
        <v>0</v>
      </c>
      <c r="I2368" t="str">
        <f>IF('IGM Paste'!H2369=0,"-",'IGM Paste'!H2369)</f>
        <v>-</v>
      </c>
      <c r="J2368" t="str">
        <f>IF('IGM Paste'!I2369=0,"-",'IGM Paste'!I2369)</f>
        <v>-</v>
      </c>
      <c r="K2368" t="str">
        <f>IF('IGM Paste'!J2369=0,"-",'IGM Paste'!J2369)</f>
        <v>-</v>
      </c>
      <c r="L2368">
        <f>'IGM Paste'!K2369</f>
        <v>0</v>
      </c>
      <c r="M2368" s="20" t="str">
        <f>IF('IGM Paste'!R2369=0,"Flat",'IGM Paste'!R2369)</f>
        <v>Flat</v>
      </c>
      <c r="N2368" s="177">
        <f>'IGM Paste'!AH2369</f>
        <v>0</v>
      </c>
      <c r="O2368" s="403">
        <f>'IGM Paste'!O2369</f>
        <v>0</v>
      </c>
      <c r="P2368">
        <f>'IGM Paste'!BC2369</f>
        <v>0</v>
      </c>
    </row>
    <row r="2369" spans="1:16" x14ac:dyDescent="0.3">
      <c r="A2369" s="334">
        <f>'IGM Paste'!A2370</f>
        <v>0</v>
      </c>
      <c r="B2369">
        <f>'IGM Paste'!Y2370</f>
        <v>0</v>
      </c>
      <c r="C2369">
        <f>'IGM Paste'!C2370</f>
        <v>0</v>
      </c>
      <c r="D2369" s="4">
        <f>'IGM Paste'!D2370</f>
        <v>0</v>
      </c>
      <c r="E2369">
        <f>'IGM Paste'!E2370</f>
        <v>0</v>
      </c>
      <c r="F2369">
        <f>'IGM Paste'!AL2370</f>
        <v>0</v>
      </c>
      <c r="G2369" s="763">
        <f>'IGM Paste'!AB2370</f>
        <v>0</v>
      </c>
      <c r="H2369" s="5">
        <f>'IGM Paste'!F2370</f>
        <v>0</v>
      </c>
      <c r="I2369" t="str">
        <f>IF('IGM Paste'!H2370=0,"-",'IGM Paste'!H2370)</f>
        <v>-</v>
      </c>
      <c r="J2369" t="str">
        <f>IF('IGM Paste'!I2370=0,"-",'IGM Paste'!I2370)</f>
        <v>-</v>
      </c>
      <c r="K2369" t="str">
        <f>IF('IGM Paste'!J2370=0,"-",'IGM Paste'!J2370)</f>
        <v>-</v>
      </c>
      <c r="L2369">
        <f>'IGM Paste'!K2370</f>
        <v>0</v>
      </c>
      <c r="M2369" s="20" t="str">
        <f>IF('IGM Paste'!R2370=0,"Flat",'IGM Paste'!R2370)</f>
        <v>Flat</v>
      </c>
      <c r="N2369" s="177">
        <f>'IGM Paste'!AH2370</f>
        <v>0</v>
      </c>
      <c r="O2369" s="403">
        <f>'IGM Paste'!O2370</f>
        <v>0</v>
      </c>
      <c r="P2369">
        <f>'IGM Paste'!BC2370</f>
        <v>0</v>
      </c>
    </row>
    <row r="2370" spans="1:16" x14ac:dyDescent="0.3">
      <c r="A2370" s="334">
        <f>'IGM Paste'!A2371</f>
        <v>0</v>
      </c>
      <c r="B2370">
        <f>'IGM Paste'!Y2371</f>
        <v>0</v>
      </c>
      <c r="C2370">
        <f>'IGM Paste'!C2371</f>
        <v>0</v>
      </c>
      <c r="D2370" s="4">
        <f>'IGM Paste'!D2371</f>
        <v>0</v>
      </c>
      <c r="E2370">
        <f>'IGM Paste'!E2371</f>
        <v>0</v>
      </c>
      <c r="F2370">
        <f>'IGM Paste'!AL2371</f>
        <v>0</v>
      </c>
      <c r="G2370" s="763">
        <f>'IGM Paste'!AB2371</f>
        <v>0</v>
      </c>
      <c r="H2370" s="5">
        <f>'IGM Paste'!F2371</f>
        <v>0</v>
      </c>
      <c r="I2370" t="str">
        <f>IF('IGM Paste'!H2371=0,"-",'IGM Paste'!H2371)</f>
        <v>-</v>
      </c>
      <c r="J2370" t="str">
        <f>IF('IGM Paste'!I2371=0,"-",'IGM Paste'!I2371)</f>
        <v>-</v>
      </c>
      <c r="K2370" t="str">
        <f>IF('IGM Paste'!J2371=0,"-",'IGM Paste'!J2371)</f>
        <v>-</v>
      </c>
      <c r="L2370">
        <f>'IGM Paste'!K2371</f>
        <v>0</v>
      </c>
      <c r="M2370" s="20" t="str">
        <f>IF('IGM Paste'!R2371=0,"Flat",'IGM Paste'!R2371)</f>
        <v>Flat</v>
      </c>
      <c r="N2370" s="177">
        <f>'IGM Paste'!AH2371</f>
        <v>0</v>
      </c>
      <c r="O2370" s="403">
        <f>'IGM Paste'!O2371</f>
        <v>0</v>
      </c>
      <c r="P2370">
        <f>'IGM Paste'!BC2371</f>
        <v>0</v>
      </c>
    </row>
    <row r="2371" spans="1:16" x14ac:dyDescent="0.3">
      <c r="A2371" s="334">
        <f>'IGM Paste'!A2372</f>
        <v>0</v>
      </c>
      <c r="B2371">
        <f>'IGM Paste'!Y2372</f>
        <v>0</v>
      </c>
      <c r="C2371">
        <f>'IGM Paste'!C2372</f>
        <v>0</v>
      </c>
      <c r="D2371" s="4">
        <f>'IGM Paste'!D2372</f>
        <v>0</v>
      </c>
      <c r="E2371">
        <f>'IGM Paste'!E2372</f>
        <v>0</v>
      </c>
      <c r="F2371">
        <f>'IGM Paste'!AL2372</f>
        <v>0</v>
      </c>
      <c r="G2371" s="763">
        <f>'IGM Paste'!AB2372</f>
        <v>0</v>
      </c>
      <c r="H2371" s="5">
        <f>'IGM Paste'!F2372</f>
        <v>0</v>
      </c>
      <c r="I2371" t="str">
        <f>IF('IGM Paste'!H2372=0,"-",'IGM Paste'!H2372)</f>
        <v>-</v>
      </c>
      <c r="J2371" t="str">
        <f>IF('IGM Paste'!I2372=0,"-",'IGM Paste'!I2372)</f>
        <v>-</v>
      </c>
      <c r="K2371" t="str">
        <f>IF('IGM Paste'!J2372=0,"-",'IGM Paste'!J2372)</f>
        <v>-</v>
      </c>
      <c r="L2371">
        <f>'IGM Paste'!K2372</f>
        <v>0</v>
      </c>
      <c r="M2371" s="20" t="str">
        <f>IF('IGM Paste'!R2372=0,"Flat",'IGM Paste'!R2372)</f>
        <v>Flat</v>
      </c>
      <c r="N2371" s="177">
        <f>'IGM Paste'!AH2372</f>
        <v>0</v>
      </c>
      <c r="O2371" s="403">
        <f>'IGM Paste'!O2372</f>
        <v>0</v>
      </c>
      <c r="P2371">
        <f>'IGM Paste'!BC2372</f>
        <v>0</v>
      </c>
    </row>
    <row r="2372" spans="1:16" x14ac:dyDescent="0.3">
      <c r="A2372" s="334">
        <f>'IGM Paste'!A2373</f>
        <v>0</v>
      </c>
      <c r="B2372">
        <f>'IGM Paste'!Y2373</f>
        <v>0</v>
      </c>
      <c r="C2372">
        <f>'IGM Paste'!C2373</f>
        <v>0</v>
      </c>
      <c r="D2372" s="4">
        <f>'IGM Paste'!D2373</f>
        <v>0</v>
      </c>
      <c r="E2372">
        <f>'IGM Paste'!E2373</f>
        <v>0</v>
      </c>
      <c r="F2372">
        <f>'IGM Paste'!AL2373</f>
        <v>0</v>
      </c>
      <c r="G2372" s="763">
        <f>'IGM Paste'!AB2373</f>
        <v>0</v>
      </c>
      <c r="H2372" s="5">
        <f>'IGM Paste'!F2373</f>
        <v>0</v>
      </c>
      <c r="I2372" t="str">
        <f>IF('IGM Paste'!H2373=0,"-",'IGM Paste'!H2373)</f>
        <v>-</v>
      </c>
      <c r="J2372" t="str">
        <f>IF('IGM Paste'!I2373=0,"-",'IGM Paste'!I2373)</f>
        <v>-</v>
      </c>
      <c r="K2372" t="str">
        <f>IF('IGM Paste'!J2373=0,"-",'IGM Paste'!J2373)</f>
        <v>-</v>
      </c>
      <c r="L2372">
        <f>'IGM Paste'!K2373</f>
        <v>0</v>
      </c>
      <c r="M2372" s="20" t="str">
        <f>IF('IGM Paste'!R2373=0,"Flat",'IGM Paste'!R2373)</f>
        <v>Flat</v>
      </c>
      <c r="N2372" s="177">
        <f>'IGM Paste'!AH2373</f>
        <v>0</v>
      </c>
      <c r="O2372" s="403">
        <f>'IGM Paste'!O2373</f>
        <v>0</v>
      </c>
      <c r="P2372">
        <f>'IGM Paste'!BC2373</f>
        <v>0</v>
      </c>
    </row>
    <row r="2373" spans="1:16" x14ac:dyDescent="0.3">
      <c r="A2373" s="334">
        <f>'IGM Paste'!A2374</f>
        <v>0</v>
      </c>
      <c r="B2373">
        <f>'IGM Paste'!Y2374</f>
        <v>0</v>
      </c>
      <c r="C2373">
        <f>'IGM Paste'!C2374</f>
        <v>0</v>
      </c>
      <c r="D2373" s="4">
        <f>'IGM Paste'!D2374</f>
        <v>0</v>
      </c>
      <c r="E2373">
        <f>'IGM Paste'!E2374</f>
        <v>0</v>
      </c>
      <c r="F2373">
        <f>'IGM Paste'!AL2374</f>
        <v>0</v>
      </c>
      <c r="G2373" s="763">
        <f>'IGM Paste'!AB2374</f>
        <v>0</v>
      </c>
      <c r="H2373" s="5">
        <f>'IGM Paste'!F2374</f>
        <v>0</v>
      </c>
      <c r="I2373" t="str">
        <f>IF('IGM Paste'!H2374=0,"-",'IGM Paste'!H2374)</f>
        <v>-</v>
      </c>
      <c r="J2373" t="str">
        <f>IF('IGM Paste'!I2374=0,"-",'IGM Paste'!I2374)</f>
        <v>-</v>
      </c>
      <c r="K2373" t="str">
        <f>IF('IGM Paste'!J2374=0,"-",'IGM Paste'!J2374)</f>
        <v>-</v>
      </c>
      <c r="L2373">
        <f>'IGM Paste'!K2374</f>
        <v>0</v>
      </c>
      <c r="M2373" s="20" t="str">
        <f>IF('IGM Paste'!R2374=0,"Flat",'IGM Paste'!R2374)</f>
        <v>Flat</v>
      </c>
      <c r="N2373" s="177">
        <f>'IGM Paste'!AH2374</f>
        <v>0</v>
      </c>
      <c r="O2373" s="403">
        <f>'IGM Paste'!O2374</f>
        <v>0</v>
      </c>
      <c r="P2373">
        <f>'IGM Paste'!BC2374</f>
        <v>0</v>
      </c>
    </row>
    <row r="2374" spans="1:16" x14ac:dyDescent="0.3">
      <c r="A2374" s="334">
        <f>'IGM Paste'!A2375</f>
        <v>0</v>
      </c>
      <c r="B2374">
        <f>'IGM Paste'!Y2375</f>
        <v>0</v>
      </c>
      <c r="C2374">
        <f>'IGM Paste'!C2375</f>
        <v>0</v>
      </c>
      <c r="D2374" s="4">
        <f>'IGM Paste'!D2375</f>
        <v>0</v>
      </c>
      <c r="E2374">
        <f>'IGM Paste'!E2375</f>
        <v>0</v>
      </c>
      <c r="F2374">
        <f>'IGM Paste'!AL2375</f>
        <v>0</v>
      </c>
      <c r="G2374" s="763">
        <f>'IGM Paste'!AB2375</f>
        <v>0</v>
      </c>
      <c r="H2374" s="5">
        <f>'IGM Paste'!F2375</f>
        <v>0</v>
      </c>
      <c r="I2374" t="str">
        <f>IF('IGM Paste'!H2375=0,"-",'IGM Paste'!H2375)</f>
        <v>-</v>
      </c>
      <c r="J2374" t="str">
        <f>IF('IGM Paste'!I2375=0,"-",'IGM Paste'!I2375)</f>
        <v>-</v>
      </c>
      <c r="K2374" t="str">
        <f>IF('IGM Paste'!J2375=0,"-",'IGM Paste'!J2375)</f>
        <v>-</v>
      </c>
      <c r="L2374">
        <f>'IGM Paste'!K2375</f>
        <v>0</v>
      </c>
      <c r="M2374" s="20" t="str">
        <f>IF('IGM Paste'!R2375=0,"Flat",'IGM Paste'!R2375)</f>
        <v>Flat</v>
      </c>
      <c r="N2374" s="177">
        <f>'IGM Paste'!AH2375</f>
        <v>0</v>
      </c>
      <c r="O2374" s="403">
        <f>'IGM Paste'!O2375</f>
        <v>0</v>
      </c>
      <c r="P2374">
        <f>'IGM Paste'!BC2375</f>
        <v>0</v>
      </c>
    </row>
    <row r="2375" spans="1:16" x14ac:dyDescent="0.3">
      <c r="A2375" s="334">
        <f>'IGM Paste'!A2376</f>
        <v>0</v>
      </c>
      <c r="B2375">
        <f>'IGM Paste'!Y2376</f>
        <v>0</v>
      </c>
      <c r="C2375">
        <f>'IGM Paste'!C2376</f>
        <v>0</v>
      </c>
      <c r="D2375" s="4">
        <f>'IGM Paste'!D2376</f>
        <v>0</v>
      </c>
      <c r="E2375">
        <f>'IGM Paste'!E2376</f>
        <v>0</v>
      </c>
      <c r="F2375">
        <f>'IGM Paste'!AL2376</f>
        <v>0</v>
      </c>
      <c r="G2375" s="763">
        <f>'IGM Paste'!AB2376</f>
        <v>0</v>
      </c>
      <c r="H2375" s="5">
        <f>'IGM Paste'!F2376</f>
        <v>0</v>
      </c>
      <c r="I2375" t="str">
        <f>IF('IGM Paste'!H2376=0,"-",'IGM Paste'!H2376)</f>
        <v>-</v>
      </c>
      <c r="J2375" t="str">
        <f>IF('IGM Paste'!I2376=0,"-",'IGM Paste'!I2376)</f>
        <v>-</v>
      </c>
      <c r="K2375" t="str">
        <f>IF('IGM Paste'!J2376=0,"-",'IGM Paste'!J2376)</f>
        <v>-</v>
      </c>
      <c r="L2375">
        <f>'IGM Paste'!K2376</f>
        <v>0</v>
      </c>
      <c r="M2375" s="20" t="str">
        <f>IF('IGM Paste'!R2376=0,"Flat",'IGM Paste'!R2376)</f>
        <v>Flat</v>
      </c>
      <c r="N2375" s="177">
        <f>'IGM Paste'!AH2376</f>
        <v>0</v>
      </c>
      <c r="O2375" s="403">
        <f>'IGM Paste'!O2376</f>
        <v>0</v>
      </c>
      <c r="P2375">
        <f>'IGM Paste'!BC2376</f>
        <v>0</v>
      </c>
    </row>
    <row r="2376" spans="1:16" x14ac:dyDescent="0.3">
      <c r="A2376" s="334">
        <f>'IGM Paste'!A2377</f>
        <v>0</v>
      </c>
      <c r="B2376">
        <f>'IGM Paste'!Y2377</f>
        <v>0</v>
      </c>
      <c r="C2376">
        <f>'IGM Paste'!C2377</f>
        <v>0</v>
      </c>
      <c r="D2376" s="4">
        <f>'IGM Paste'!D2377</f>
        <v>0</v>
      </c>
      <c r="E2376">
        <f>'IGM Paste'!E2377</f>
        <v>0</v>
      </c>
      <c r="F2376">
        <f>'IGM Paste'!AL2377</f>
        <v>0</v>
      </c>
      <c r="G2376" s="763">
        <f>'IGM Paste'!AB2377</f>
        <v>0</v>
      </c>
      <c r="H2376" s="5">
        <f>'IGM Paste'!F2377</f>
        <v>0</v>
      </c>
      <c r="I2376" t="str">
        <f>IF('IGM Paste'!H2377=0,"-",'IGM Paste'!H2377)</f>
        <v>-</v>
      </c>
      <c r="J2376" t="str">
        <f>IF('IGM Paste'!I2377=0,"-",'IGM Paste'!I2377)</f>
        <v>-</v>
      </c>
      <c r="K2376" t="str">
        <f>IF('IGM Paste'!J2377=0,"-",'IGM Paste'!J2377)</f>
        <v>-</v>
      </c>
      <c r="L2376">
        <f>'IGM Paste'!K2377</f>
        <v>0</v>
      </c>
      <c r="M2376" s="20" t="str">
        <f>IF('IGM Paste'!R2377=0,"Flat",'IGM Paste'!R2377)</f>
        <v>Flat</v>
      </c>
      <c r="N2376" s="177">
        <f>'IGM Paste'!AH2377</f>
        <v>0</v>
      </c>
      <c r="O2376" s="403">
        <f>'IGM Paste'!O2377</f>
        <v>0</v>
      </c>
      <c r="P2376">
        <f>'IGM Paste'!BC2377</f>
        <v>0</v>
      </c>
    </row>
    <row r="2377" spans="1:16" x14ac:dyDescent="0.3">
      <c r="A2377" s="334">
        <f>'IGM Paste'!A2378</f>
        <v>0</v>
      </c>
      <c r="B2377">
        <f>'IGM Paste'!Y2378</f>
        <v>0</v>
      </c>
      <c r="C2377">
        <f>'IGM Paste'!C2378</f>
        <v>0</v>
      </c>
      <c r="D2377" s="4">
        <f>'IGM Paste'!D2378</f>
        <v>0</v>
      </c>
      <c r="E2377">
        <f>'IGM Paste'!E2378</f>
        <v>0</v>
      </c>
      <c r="F2377">
        <f>'IGM Paste'!AL2378</f>
        <v>0</v>
      </c>
      <c r="G2377" s="763">
        <f>'IGM Paste'!AB2378</f>
        <v>0</v>
      </c>
      <c r="H2377" s="5">
        <f>'IGM Paste'!F2378</f>
        <v>0</v>
      </c>
      <c r="I2377" t="str">
        <f>IF('IGM Paste'!H2378=0,"-",'IGM Paste'!H2378)</f>
        <v>-</v>
      </c>
      <c r="J2377" t="str">
        <f>IF('IGM Paste'!I2378=0,"-",'IGM Paste'!I2378)</f>
        <v>-</v>
      </c>
      <c r="K2377" t="str">
        <f>IF('IGM Paste'!J2378=0,"-",'IGM Paste'!J2378)</f>
        <v>-</v>
      </c>
      <c r="L2377">
        <f>'IGM Paste'!K2378</f>
        <v>0</v>
      </c>
      <c r="M2377" s="20" t="str">
        <f>IF('IGM Paste'!R2378=0,"Flat",'IGM Paste'!R2378)</f>
        <v>Flat</v>
      </c>
      <c r="N2377" s="177">
        <f>'IGM Paste'!AH2378</f>
        <v>0</v>
      </c>
      <c r="O2377" s="403">
        <f>'IGM Paste'!O2378</f>
        <v>0</v>
      </c>
      <c r="P2377">
        <f>'IGM Paste'!BC2378</f>
        <v>0</v>
      </c>
    </row>
    <row r="2378" spans="1:16" x14ac:dyDescent="0.3">
      <c r="A2378" s="334">
        <f>'IGM Paste'!A2379</f>
        <v>0</v>
      </c>
      <c r="B2378">
        <f>'IGM Paste'!Y2379</f>
        <v>0</v>
      </c>
      <c r="C2378">
        <f>'IGM Paste'!C2379</f>
        <v>0</v>
      </c>
      <c r="D2378" s="4">
        <f>'IGM Paste'!D2379</f>
        <v>0</v>
      </c>
      <c r="E2378">
        <f>'IGM Paste'!E2379</f>
        <v>0</v>
      </c>
      <c r="F2378">
        <f>'IGM Paste'!AL2379</f>
        <v>0</v>
      </c>
      <c r="G2378" s="763">
        <f>'IGM Paste'!AB2379</f>
        <v>0</v>
      </c>
      <c r="H2378" s="5">
        <f>'IGM Paste'!F2379</f>
        <v>0</v>
      </c>
      <c r="I2378" t="str">
        <f>IF('IGM Paste'!H2379=0,"-",'IGM Paste'!H2379)</f>
        <v>-</v>
      </c>
      <c r="J2378" t="str">
        <f>IF('IGM Paste'!I2379=0,"-",'IGM Paste'!I2379)</f>
        <v>-</v>
      </c>
      <c r="K2378" t="str">
        <f>IF('IGM Paste'!J2379=0,"-",'IGM Paste'!J2379)</f>
        <v>-</v>
      </c>
      <c r="L2378">
        <f>'IGM Paste'!K2379</f>
        <v>0</v>
      </c>
      <c r="M2378" s="20" t="str">
        <f>IF('IGM Paste'!R2379=0,"Flat",'IGM Paste'!R2379)</f>
        <v>Flat</v>
      </c>
      <c r="N2378" s="177">
        <f>'IGM Paste'!AH2379</f>
        <v>0</v>
      </c>
      <c r="O2378" s="403">
        <f>'IGM Paste'!O2379</f>
        <v>0</v>
      </c>
      <c r="P2378">
        <f>'IGM Paste'!BC2379</f>
        <v>0</v>
      </c>
    </row>
    <row r="2379" spans="1:16" x14ac:dyDescent="0.3">
      <c r="A2379" s="334">
        <f>'IGM Paste'!A2380</f>
        <v>0</v>
      </c>
      <c r="B2379">
        <f>'IGM Paste'!Y2380</f>
        <v>0</v>
      </c>
      <c r="C2379">
        <f>'IGM Paste'!C2380</f>
        <v>0</v>
      </c>
      <c r="D2379" s="4">
        <f>'IGM Paste'!D2380</f>
        <v>0</v>
      </c>
      <c r="E2379">
        <f>'IGM Paste'!E2380</f>
        <v>0</v>
      </c>
      <c r="F2379">
        <f>'IGM Paste'!AL2380</f>
        <v>0</v>
      </c>
      <c r="G2379" s="763">
        <f>'IGM Paste'!AB2380</f>
        <v>0</v>
      </c>
      <c r="H2379" s="5">
        <f>'IGM Paste'!F2380</f>
        <v>0</v>
      </c>
      <c r="I2379" t="str">
        <f>IF('IGM Paste'!H2380=0,"-",'IGM Paste'!H2380)</f>
        <v>-</v>
      </c>
      <c r="J2379" t="str">
        <f>IF('IGM Paste'!I2380=0,"-",'IGM Paste'!I2380)</f>
        <v>-</v>
      </c>
      <c r="K2379" t="str">
        <f>IF('IGM Paste'!J2380=0,"-",'IGM Paste'!J2380)</f>
        <v>-</v>
      </c>
      <c r="L2379">
        <f>'IGM Paste'!K2380</f>
        <v>0</v>
      </c>
      <c r="M2379" s="20" t="str">
        <f>IF('IGM Paste'!R2380=0,"Flat",'IGM Paste'!R2380)</f>
        <v>Flat</v>
      </c>
      <c r="N2379" s="177">
        <f>'IGM Paste'!AH2380</f>
        <v>0</v>
      </c>
      <c r="O2379" s="403">
        <f>'IGM Paste'!O2380</f>
        <v>0</v>
      </c>
      <c r="P2379">
        <f>'IGM Paste'!BC2380</f>
        <v>0</v>
      </c>
    </row>
    <row r="2380" spans="1:16" x14ac:dyDescent="0.3">
      <c r="A2380" s="334">
        <f>'IGM Paste'!A2381</f>
        <v>0</v>
      </c>
      <c r="B2380">
        <f>'IGM Paste'!Y2381</f>
        <v>0</v>
      </c>
      <c r="C2380">
        <f>'IGM Paste'!C2381</f>
        <v>0</v>
      </c>
      <c r="D2380" s="4">
        <f>'IGM Paste'!D2381</f>
        <v>0</v>
      </c>
      <c r="E2380">
        <f>'IGM Paste'!E2381</f>
        <v>0</v>
      </c>
      <c r="F2380">
        <f>'IGM Paste'!AL2381</f>
        <v>0</v>
      </c>
      <c r="G2380" s="763">
        <f>'IGM Paste'!AB2381</f>
        <v>0</v>
      </c>
      <c r="H2380" s="5">
        <f>'IGM Paste'!F2381</f>
        <v>0</v>
      </c>
      <c r="I2380" t="str">
        <f>IF('IGM Paste'!H2381=0,"-",'IGM Paste'!H2381)</f>
        <v>-</v>
      </c>
      <c r="J2380" t="str">
        <f>IF('IGM Paste'!I2381=0,"-",'IGM Paste'!I2381)</f>
        <v>-</v>
      </c>
      <c r="K2380" t="str">
        <f>IF('IGM Paste'!J2381=0,"-",'IGM Paste'!J2381)</f>
        <v>-</v>
      </c>
      <c r="L2380">
        <f>'IGM Paste'!K2381</f>
        <v>0</v>
      </c>
      <c r="M2380" s="20" t="str">
        <f>IF('IGM Paste'!R2381=0,"Flat",'IGM Paste'!R2381)</f>
        <v>Flat</v>
      </c>
      <c r="N2380" s="177">
        <f>'IGM Paste'!AH2381</f>
        <v>0</v>
      </c>
      <c r="O2380" s="403">
        <f>'IGM Paste'!O2381</f>
        <v>0</v>
      </c>
      <c r="P2380">
        <f>'IGM Paste'!BC2381</f>
        <v>0</v>
      </c>
    </row>
    <row r="2381" spans="1:16" x14ac:dyDescent="0.3">
      <c r="A2381" s="334">
        <f>'IGM Paste'!A2382</f>
        <v>0</v>
      </c>
      <c r="B2381">
        <f>'IGM Paste'!Y2382</f>
        <v>0</v>
      </c>
      <c r="C2381">
        <f>'IGM Paste'!C2382</f>
        <v>0</v>
      </c>
      <c r="D2381" s="4">
        <f>'IGM Paste'!D2382</f>
        <v>0</v>
      </c>
      <c r="E2381">
        <f>'IGM Paste'!E2382</f>
        <v>0</v>
      </c>
      <c r="F2381">
        <f>'IGM Paste'!AL2382</f>
        <v>0</v>
      </c>
      <c r="G2381" s="763">
        <f>'IGM Paste'!AB2382</f>
        <v>0</v>
      </c>
      <c r="H2381" s="5">
        <f>'IGM Paste'!F2382</f>
        <v>0</v>
      </c>
      <c r="I2381" t="str">
        <f>IF('IGM Paste'!H2382=0,"-",'IGM Paste'!H2382)</f>
        <v>-</v>
      </c>
      <c r="J2381" t="str">
        <f>IF('IGM Paste'!I2382=0,"-",'IGM Paste'!I2382)</f>
        <v>-</v>
      </c>
      <c r="K2381" t="str">
        <f>IF('IGM Paste'!J2382=0,"-",'IGM Paste'!J2382)</f>
        <v>-</v>
      </c>
      <c r="L2381">
        <f>'IGM Paste'!K2382</f>
        <v>0</v>
      </c>
      <c r="M2381" s="20" t="str">
        <f>IF('IGM Paste'!R2382=0,"Flat",'IGM Paste'!R2382)</f>
        <v>Flat</v>
      </c>
      <c r="N2381" s="177">
        <f>'IGM Paste'!AH2382</f>
        <v>0</v>
      </c>
      <c r="O2381" s="403">
        <f>'IGM Paste'!O2382</f>
        <v>0</v>
      </c>
      <c r="P2381">
        <f>'IGM Paste'!BC2382</f>
        <v>0</v>
      </c>
    </row>
    <row r="2382" spans="1:16" x14ac:dyDescent="0.3">
      <c r="A2382" s="334">
        <f>'IGM Paste'!A2383</f>
        <v>0</v>
      </c>
      <c r="B2382">
        <f>'IGM Paste'!Y2383</f>
        <v>0</v>
      </c>
      <c r="C2382">
        <f>'IGM Paste'!C2383</f>
        <v>0</v>
      </c>
      <c r="D2382" s="4">
        <f>'IGM Paste'!D2383</f>
        <v>0</v>
      </c>
      <c r="E2382">
        <f>'IGM Paste'!E2383</f>
        <v>0</v>
      </c>
      <c r="F2382">
        <f>'IGM Paste'!AL2383</f>
        <v>0</v>
      </c>
      <c r="G2382" s="763">
        <f>'IGM Paste'!AB2383</f>
        <v>0</v>
      </c>
      <c r="H2382" s="5">
        <f>'IGM Paste'!F2383</f>
        <v>0</v>
      </c>
      <c r="I2382" t="str">
        <f>IF('IGM Paste'!H2383=0,"-",'IGM Paste'!H2383)</f>
        <v>-</v>
      </c>
      <c r="J2382" t="str">
        <f>IF('IGM Paste'!I2383=0,"-",'IGM Paste'!I2383)</f>
        <v>-</v>
      </c>
      <c r="K2382" t="str">
        <f>IF('IGM Paste'!J2383=0,"-",'IGM Paste'!J2383)</f>
        <v>-</v>
      </c>
      <c r="L2382">
        <f>'IGM Paste'!K2383</f>
        <v>0</v>
      </c>
      <c r="M2382" s="20" t="str">
        <f>IF('IGM Paste'!R2383=0,"Flat",'IGM Paste'!R2383)</f>
        <v>Flat</v>
      </c>
      <c r="N2382" s="177">
        <f>'IGM Paste'!AH2383</f>
        <v>0</v>
      </c>
      <c r="O2382" s="403">
        <f>'IGM Paste'!O2383</f>
        <v>0</v>
      </c>
      <c r="P2382">
        <f>'IGM Paste'!BC2383</f>
        <v>0</v>
      </c>
    </row>
    <row r="2383" spans="1:16" x14ac:dyDescent="0.3">
      <c r="A2383" s="334">
        <f>'IGM Paste'!A2384</f>
        <v>0</v>
      </c>
      <c r="B2383">
        <f>'IGM Paste'!Y2384</f>
        <v>0</v>
      </c>
      <c r="C2383">
        <f>'IGM Paste'!C2384</f>
        <v>0</v>
      </c>
      <c r="D2383" s="4">
        <f>'IGM Paste'!D2384</f>
        <v>0</v>
      </c>
      <c r="E2383">
        <f>'IGM Paste'!E2384</f>
        <v>0</v>
      </c>
      <c r="F2383">
        <f>'IGM Paste'!AL2384</f>
        <v>0</v>
      </c>
      <c r="G2383" s="763">
        <f>'IGM Paste'!AB2384</f>
        <v>0</v>
      </c>
      <c r="H2383" s="5">
        <f>'IGM Paste'!F2384</f>
        <v>0</v>
      </c>
      <c r="I2383" t="str">
        <f>IF('IGM Paste'!H2384=0,"-",'IGM Paste'!H2384)</f>
        <v>-</v>
      </c>
      <c r="J2383" t="str">
        <f>IF('IGM Paste'!I2384=0,"-",'IGM Paste'!I2384)</f>
        <v>-</v>
      </c>
      <c r="K2383" t="str">
        <f>IF('IGM Paste'!J2384=0,"-",'IGM Paste'!J2384)</f>
        <v>-</v>
      </c>
      <c r="L2383">
        <f>'IGM Paste'!K2384</f>
        <v>0</v>
      </c>
      <c r="M2383" s="20" t="str">
        <f>IF('IGM Paste'!R2384=0,"Flat",'IGM Paste'!R2384)</f>
        <v>Flat</v>
      </c>
      <c r="N2383" s="177">
        <f>'IGM Paste'!AH2384</f>
        <v>0</v>
      </c>
      <c r="O2383" s="403">
        <f>'IGM Paste'!O2384</f>
        <v>0</v>
      </c>
      <c r="P2383">
        <f>'IGM Paste'!BC2384</f>
        <v>0</v>
      </c>
    </row>
    <row r="2384" spans="1:16" x14ac:dyDescent="0.3">
      <c r="A2384" s="334">
        <f>'IGM Paste'!A2385</f>
        <v>0</v>
      </c>
      <c r="B2384">
        <f>'IGM Paste'!Y2385</f>
        <v>0</v>
      </c>
      <c r="C2384">
        <f>'IGM Paste'!C2385</f>
        <v>0</v>
      </c>
      <c r="D2384" s="4">
        <f>'IGM Paste'!D2385</f>
        <v>0</v>
      </c>
      <c r="E2384">
        <f>'IGM Paste'!E2385</f>
        <v>0</v>
      </c>
      <c r="F2384">
        <f>'IGM Paste'!AL2385</f>
        <v>0</v>
      </c>
      <c r="G2384" s="763">
        <f>'IGM Paste'!AB2385</f>
        <v>0</v>
      </c>
      <c r="H2384" s="5">
        <f>'IGM Paste'!F2385</f>
        <v>0</v>
      </c>
      <c r="I2384" t="str">
        <f>IF('IGM Paste'!H2385=0,"-",'IGM Paste'!H2385)</f>
        <v>-</v>
      </c>
      <c r="J2384" t="str">
        <f>IF('IGM Paste'!I2385=0,"-",'IGM Paste'!I2385)</f>
        <v>-</v>
      </c>
      <c r="K2384" t="str">
        <f>IF('IGM Paste'!J2385=0,"-",'IGM Paste'!J2385)</f>
        <v>-</v>
      </c>
      <c r="L2384">
        <f>'IGM Paste'!K2385</f>
        <v>0</v>
      </c>
      <c r="M2384" s="20" t="str">
        <f>IF('IGM Paste'!R2385=0,"Flat",'IGM Paste'!R2385)</f>
        <v>Flat</v>
      </c>
      <c r="N2384" s="177">
        <f>'IGM Paste'!AH2385</f>
        <v>0</v>
      </c>
      <c r="O2384" s="403">
        <f>'IGM Paste'!O2385</f>
        <v>0</v>
      </c>
      <c r="P2384">
        <f>'IGM Paste'!BC2385</f>
        <v>0</v>
      </c>
    </row>
    <row r="2385" spans="1:16" x14ac:dyDescent="0.3">
      <c r="A2385" s="334">
        <f>'IGM Paste'!A2386</f>
        <v>0</v>
      </c>
      <c r="B2385">
        <f>'IGM Paste'!Y2386</f>
        <v>0</v>
      </c>
      <c r="C2385">
        <f>'IGM Paste'!C2386</f>
        <v>0</v>
      </c>
      <c r="D2385" s="4">
        <f>'IGM Paste'!D2386</f>
        <v>0</v>
      </c>
      <c r="E2385">
        <f>'IGM Paste'!E2386</f>
        <v>0</v>
      </c>
      <c r="F2385">
        <f>'IGM Paste'!AL2386</f>
        <v>0</v>
      </c>
      <c r="G2385" s="763">
        <f>'IGM Paste'!AB2386</f>
        <v>0</v>
      </c>
      <c r="H2385" s="5">
        <f>'IGM Paste'!F2386</f>
        <v>0</v>
      </c>
      <c r="I2385" t="str">
        <f>IF('IGM Paste'!H2386=0,"-",'IGM Paste'!H2386)</f>
        <v>-</v>
      </c>
      <c r="J2385" t="str">
        <f>IF('IGM Paste'!I2386=0,"-",'IGM Paste'!I2386)</f>
        <v>-</v>
      </c>
      <c r="K2385" t="str">
        <f>IF('IGM Paste'!J2386=0,"-",'IGM Paste'!J2386)</f>
        <v>-</v>
      </c>
      <c r="L2385">
        <f>'IGM Paste'!K2386</f>
        <v>0</v>
      </c>
      <c r="M2385" s="20" t="str">
        <f>IF('IGM Paste'!R2386=0,"Flat",'IGM Paste'!R2386)</f>
        <v>Flat</v>
      </c>
      <c r="N2385" s="177">
        <f>'IGM Paste'!AH2386</f>
        <v>0</v>
      </c>
      <c r="O2385" s="403">
        <f>'IGM Paste'!O2386</f>
        <v>0</v>
      </c>
      <c r="P2385">
        <f>'IGM Paste'!BC2386</f>
        <v>0</v>
      </c>
    </row>
    <row r="2386" spans="1:16" x14ac:dyDescent="0.3">
      <c r="A2386" s="334">
        <f>'IGM Paste'!A2387</f>
        <v>0</v>
      </c>
      <c r="B2386">
        <f>'IGM Paste'!Y2387</f>
        <v>0</v>
      </c>
      <c r="C2386">
        <f>'IGM Paste'!C2387</f>
        <v>0</v>
      </c>
      <c r="D2386" s="4">
        <f>'IGM Paste'!D2387</f>
        <v>0</v>
      </c>
      <c r="E2386">
        <f>'IGM Paste'!E2387</f>
        <v>0</v>
      </c>
      <c r="F2386">
        <f>'IGM Paste'!AL2387</f>
        <v>0</v>
      </c>
      <c r="G2386" s="763">
        <f>'IGM Paste'!AB2387</f>
        <v>0</v>
      </c>
      <c r="H2386" s="5">
        <f>'IGM Paste'!F2387</f>
        <v>0</v>
      </c>
      <c r="I2386" t="str">
        <f>IF('IGM Paste'!H2387=0,"-",'IGM Paste'!H2387)</f>
        <v>-</v>
      </c>
      <c r="J2386" t="str">
        <f>IF('IGM Paste'!I2387=0,"-",'IGM Paste'!I2387)</f>
        <v>-</v>
      </c>
      <c r="K2386" t="str">
        <f>IF('IGM Paste'!J2387=0,"-",'IGM Paste'!J2387)</f>
        <v>-</v>
      </c>
      <c r="L2386">
        <f>'IGM Paste'!K2387</f>
        <v>0</v>
      </c>
      <c r="M2386" s="20" t="str">
        <f>IF('IGM Paste'!R2387=0,"Flat",'IGM Paste'!R2387)</f>
        <v>Flat</v>
      </c>
      <c r="N2386" s="177">
        <f>'IGM Paste'!AH2387</f>
        <v>0</v>
      </c>
      <c r="O2386" s="403">
        <f>'IGM Paste'!O2387</f>
        <v>0</v>
      </c>
      <c r="P2386">
        <f>'IGM Paste'!BC2387</f>
        <v>0</v>
      </c>
    </row>
    <row r="2387" spans="1:16" x14ac:dyDescent="0.3">
      <c r="A2387" s="334">
        <f>'IGM Paste'!A2388</f>
        <v>0</v>
      </c>
      <c r="B2387">
        <f>'IGM Paste'!Y2388</f>
        <v>0</v>
      </c>
      <c r="C2387">
        <f>'IGM Paste'!C2388</f>
        <v>0</v>
      </c>
      <c r="D2387" s="4">
        <f>'IGM Paste'!D2388</f>
        <v>0</v>
      </c>
      <c r="E2387">
        <f>'IGM Paste'!E2388</f>
        <v>0</v>
      </c>
      <c r="F2387">
        <f>'IGM Paste'!AL2388</f>
        <v>0</v>
      </c>
      <c r="G2387" s="763">
        <f>'IGM Paste'!AB2388</f>
        <v>0</v>
      </c>
      <c r="H2387" s="5">
        <f>'IGM Paste'!F2388</f>
        <v>0</v>
      </c>
      <c r="I2387" t="str">
        <f>IF('IGM Paste'!H2388=0,"-",'IGM Paste'!H2388)</f>
        <v>-</v>
      </c>
      <c r="J2387" t="str">
        <f>IF('IGM Paste'!I2388=0,"-",'IGM Paste'!I2388)</f>
        <v>-</v>
      </c>
      <c r="K2387" t="str">
        <f>IF('IGM Paste'!J2388=0,"-",'IGM Paste'!J2388)</f>
        <v>-</v>
      </c>
      <c r="L2387">
        <f>'IGM Paste'!K2388</f>
        <v>0</v>
      </c>
      <c r="M2387" s="20" t="str">
        <f>IF('IGM Paste'!R2388=0,"Flat",'IGM Paste'!R2388)</f>
        <v>Flat</v>
      </c>
      <c r="N2387" s="177">
        <f>'IGM Paste'!AH2388</f>
        <v>0</v>
      </c>
      <c r="O2387" s="403">
        <f>'IGM Paste'!O2388</f>
        <v>0</v>
      </c>
      <c r="P2387">
        <f>'IGM Paste'!BC2388</f>
        <v>0</v>
      </c>
    </row>
    <row r="2388" spans="1:16" x14ac:dyDescent="0.3">
      <c r="A2388" s="334">
        <f>'IGM Paste'!A2389</f>
        <v>0</v>
      </c>
      <c r="B2388">
        <f>'IGM Paste'!Y2389</f>
        <v>0</v>
      </c>
      <c r="C2388">
        <f>'IGM Paste'!C2389</f>
        <v>0</v>
      </c>
      <c r="D2388" s="4">
        <f>'IGM Paste'!D2389</f>
        <v>0</v>
      </c>
      <c r="E2388">
        <f>'IGM Paste'!E2389</f>
        <v>0</v>
      </c>
      <c r="F2388">
        <f>'IGM Paste'!AL2389</f>
        <v>0</v>
      </c>
      <c r="G2388" s="763">
        <f>'IGM Paste'!AB2389</f>
        <v>0</v>
      </c>
      <c r="H2388" s="5">
        <f>'IGM Paste'!F2389</f>
        <v>0</v>
      </c>
      <c r="I2388" t="str">
        <f>IF('IGM Paste'!H2389=0,"-",'IGM Paste'!H2389)</f>
        <v>-</v>
      </c>
      <c r="J2388" t="str">
        <f>IF('IGM Paste'!I2389=0,"-",'IGM Paste'!I2389)</f>
        <v>-</v>
      </c>
      <c r="K2388" t="str">
        <f>IF('IGM Paste'!J2389=0,"-",'IGM Paste'!J2389)</f>
        <v>-</v>
      </c>
      <c r="L2388">
        <f>'IGM Paste'!K2389</f>
        <v>0</v>
      </c>
      <c r="M2388" s="20" t="str">
        <f>IF('IGM Paste'!R2389=0,"Flat",'IGM Paste'!R2389)</f>
        <v>Flat</v>
      </c>
      <c r="N2388" s="177">
        <f>'IGM Paste'!AH2389</f>
        <v>0</v>
      </c>
      <c r="O2388" s="403">
        <f>'IGM Paste'!O2389</f>
        <v>0</v>
      </c>
      <c r="P2388">
        <f>'IGM Paste'!BC2389</f>
        <v>0</v>
      </c>
    </row>
    <row r="2389" spans="1:16" x14ac:dyDescent="0.3">
      <c r="A2389" s="334">
        <f>'IGM Paste'!A2390</f>
        <v>0</v>
      </c>
      <c r="B2389">
        <f>'IGM Paste'!Y2390</f>
        <v>0</v>
      </c>
      <c r="C2389">
        <f>'IGM Paste'!C2390</f>
        <v>0</v>
      </c>
      <c r="D2389" s="4">
        <f>'IGM Paste'!D2390</f>
        <v>0</v>
      </c>
      <c r="E2389">
        <f>'IGM Paste'!E2390</f>
        <v>0</v>
      </c>
      <c r="F2389">
        <f>'IGM Paste'!AL2390</f>
        <v>0</v>
      </c>
      <c r="G2389" s="763">
        <f>'IGM Paste'!AB2390</f>
        <v>0</v>
      </c>
      <c r="H2389" s="5">
        <f>'IGM Paste'!F2390</f>
        <v>0</v>
      </c>
      <c r="I2389" t="str">
        <f>IF('IGM Paste'!H2390=0,"-",'IGM Paste'!H2390)</f>
        <v>-</v>
      </c>
      <c r="J2389" t="str">
        <f>IF('IGM Paste'!I2390=0,"-",'IGM Paste'!I2390)</f>
        <v>-</v>
      </c>
      <c r="K2389" t="str">
        <f>IF('IGM Paste'!J2390=0,"-",'IGM Paste'!J2390)</f>
        <v>-</v>
      </c>
      <c r="L2389">
        <f>'IGM Paste'!K2390</f>
        <v>0</v>
      </c>
      <c r="M2389" s="20" t="str">
        <f>IF('IGM Paste'!R2390=0,"Flat",'IGM Paste'!R2390)</f>
        <v>Flat</v>
      </c>
      <c r="N2389" s="177">
        <f>'IGM Paste'!AH2390</f>
        <v>0</v>
      </c>
      <c r="O2389" s="403">
        <f>'IGM Paste'!O2390</f>
        <v>0</v>
      </c>
      <c r="P2389">
        <f>'IGM Paste'!BC2390</f>
        <v>0</v>
      </c>
    </row>
    <row r="2390" spans="1:16" x14ac:dyDescent="0.3">
      <c r="A2390" s="334">
        <f>'IGM Paste'!A2391</f>
        <v>0</v>
      </c>
      <c r="B2390">
        <f>'IGM Paste'!Y2391</f>
        <v>0</v>
      </c>
      <c r="C2390">
        <f>'IGM Paste'!C2391</f>
        <v>0</v>
      </c>
      <c r="D2390" s="4">
        <f>'IGM Paste'!D2391</f>
        <v>0</v>
      </c>
      <c r="E2390">
        <f>'IGM Paste'!E2391</f>
        <v>0</v>
      </c>
      <c r="F2390">
        <f>'IGM Paste'!AL2391</f>
        <v>0</v>
      </c>
      <c r="G2390" s="763">
        <f>'IGM Paste'!AB2391</f>
        <v>0</v>
      </c>
      <c r="H2390" s="5">
        <f>'IGM Paste'!F2391</f>
        <v>0</v>
      </c>
      <c r="I2390" t="str">
        <f>IF('IGM Paste'!H2391=0,"-",'IGM Paste'!H2391)</f>
        <v>-</v>
      </c>
      <c r="J2390" t="str">
        <f>IF('IGM Paste'!I2391=0,"-",'IGM Paste'!I2391)</f>
        <v>-</v>
      </c>
      <c r="K2390" t="str">
        <f>IF('IGM Paste'!J2391=0,"-",'IGM Paste'!J2391)</f>
        <v>-</v>
      </c>
      <c r="L2390">
        <f>'IGM Paste'!K2391</f>
        <v>0</v>
      </c>
      <c r="M2390" s="20" t="str">
        <f>IF('IGM Paste'!R2391=0,"Flat",'IGM Paste'!R2391)</f>
        <v>Flat</v>
      </c>
      <c r="N2390" s="177">
        <f>'IGM Paste'!AH2391</f>
        <v>0</v>
      </c>
      <c r="O2390" s="403">
        <f>'IGM Paste'!O2391</f>
        <v>0</v>
      </c>
      <c r="P2390">
        <f>'IGM Paste'!BC2391</f>
        <v>0</v>
      </c>
    </row>
    <row r="2391" spans="1:16" x14ac:dyDescent="0.3">
      <c r="A2391" s="334">
        <f>'IGM Paste'!A2392</f>
        <v>0</v>
      </c>
      <c r="B2391">
        <f>'IGM Paste'!Y2392</f>
        <v>0</v>
      </c>
      <c r="C2391">
        <f>'IGM Paste'!C2392</f>
        <v>0</v>
      </c>
      <c r="D2391" s="4">
        <f>'IGM Paste'!D2392</f>
        <v>0</v>
      </c>
      <c r="E2391">
        <f>'IGM Paste'!E2392</f>
        <v>0</v>
      </c>
      <c r="F2391">
        <f>'IGM Paste'!AL2392</f>
        <v>0</v>
      </c>
      <c r="G2391" s="763">
        <f>'IGM Paste'!AB2392</f>
        <v>0</v>
      </c>
      <c r="H2391" s="5">
        <f>'IGM Paste'!F2392</f>
        <v>0</v>
      </c>
      <c r="I2391" t="str">
        <f>IF('IGM Paste'!H2392=0,"-",'IGM Paste'!H2392)</f>
        <v>-</v>
      </c>
      <c r="J2391" t="str">
        <f>IF('IGM Paste'!I2392=0,"-",'IGM Paste'!I2392)</f>
        <v>-</v>
      </c>
      <c r="K2391" t="str">
        <f>IF('IGM Paste'!J2392=0,"-",'IGM Paste'!J2392)</f>
        <v>-</v>
      </c>
      <c r="L2391">
        <f>'IGM Paste'!K2392</f>
        <v>0</v>
      </c>
      <c r="M2391" s="20" t="str">
        <f>IF('IGM Paste'!R2392=0,"Flat",'IGM Paste'!R2392)</f>
        <v>Flat</v>
      </c>
      <c r="N2391" s="177">
        <f>'IGM Paste'!AH2392</f>
        <v>0</v>
      </c>
      <c r="O2391" s="403">
        <f>'IGM Paste'!O2392</f>
        <v>0</v>
      </c>
      <c r="P2391">
        <f>'IGM Paste'!BC2392</f>
        <v>0</v>
      </c>
    </row>
    <row r="2392" spans="1:16" x14ac:dyDescent="0.3">
      <c r="A2392" s="334">
        <f>'IGM Paste'!A2393</f>
        <v>0</v>
      </c>
      <c r="B2392">
        <f>'IGM Paste'!Y2393</f>
        <v>0</v>
      </c>
      <c r="C2392">
        <f>'IGM Paste'!C2393</f>
        <v>0</v>
      </c>
      <c r="D2392" s="4">
        <f>'IGM Paste'!D2393</f>
        <v>0</v>
      </c>
      <c r="E2392">
        <f>'IGM Paste'!E2393</f>
        <v>0</v>
      </c>
      <c r="F2392">
        <f>'IGM Paste'!AL2393</f>
        <v>0</v>
      </c>
      <c r="G2392" s="763">
        <f>'IGM Paste'!AB2393</f>
        <v>0</v>
      </c>
      <c r="H2392" s="5">
        <f>'IGM Paste'!F2393</f>
        <v>0</v>
      </c>
      <c r="I2392" t="str">
        <f>IF('IGM Paste'!H2393=0,"-",'IGM Paste'!H2393)</f>
        <v>-</v>
      </c>
      <c r="J2392" t="str">
        <f>IF('IGM Paste'!I2393=0,"-",'IGM Paste'!I2393)</f>
        <v>-</v>
      </c>
      <c r="K2392" t="str">
        <f>IF('IGM Paste'!J2393=0,"-",'IGM Paste'!J2393)</f>
        <v>-</v>
      </c>
      <c r="L2392">
        <f>'IGM Paste'!K2393</f>
        <v>0</v>
      </c>
      <c r="M2392" s="20" t="str">
        <f>IF('IGM Paste'!R2393=0,"Flat",'IGM Paste'!R2393)</f>
        <v>Flat</v>
      </c>
      <c r="N2392" s="177">
        <f>'IGM Paste'!AH2393</f>
        <v>0</v>
      </c>
      <c r="O2392" s="403">
        <f>'IGM Paste'!O2393</f>
        <v>0</v>
      </c>
      <c r="P2392">
        <f>'IGM Paste'!BC2393</f>
        <v>0</v>
      </c>
    </row>
    <row r="2393" spans="1:16" x14ac:dyDescent="0.3">
      <c r="A2393" s="334">
        <f>'IGM Paste'!A2394</f>
        <v>0</v>
      </c>
      <c r="B2393">
        <f>'IGM Paste'!Y2394</f>
        <v>0</v>
      </c>
      <c r="C2393">
        <f>'IGM Paste'!C2394</f>
        <v>0</v>
      </c>
      <c r="D2393" s="4">
        <f>'IGM Paste'!D2394</f>
        <v>0</v>
      </c>
      <c r="E2393">
        <f>'IGM Paste'!E2394</f>
        <v>0</v>
      </c>
      <c r="F2393">
        <f>'IGM Paste'!AL2394</f>
        <v>0</v>
      </c>
      <c r="G2393" s="763">
        <f>'IGM Paste'!AB2394</f>
        <v>0</v>
      </c>
      <c r="H2393" s="5">
        <f>'IGM Paste'!F2394</f>
        <v>0</v>
      </c>
      <c r="I2393" t="str">
        <f>IF('IGM Paste'!H2394=0,"-",'IGM Paste'!H2394)</f>
        <v>-</v>
      </c>
      <c r="J2393" t="str">
        <f>IF('IGM Paste'!I2394=0,"-",'IGM Paste'!I2394)</f>
        <v>-</v>
      </c>
      <c r="K2393" t="str">
        <f>IF('IGM Paste'!J2394=0,"-",'IGM Paste'!J2394)</f>
        <v>-</v>
      </c>
      <c r="L2393">
        <f>'IGM Paste'!K2394</f>
        <v>0</v>
      </c>
      <c r="M2393" s="20" t="str">
        <f>IF('IGM Paste'!R2394=0,"Flat",'IGM Paste'!R2394)</f>
        <v>Flat</v>
      </c>
      <c r="N2393" s="177">
        <f>'IGM Paste'!AH2394</f>
        <v>0</v>
      </c>
      <c r="O2393" s="403">
        <f>'IGM Paste'!O2394</f>
        <v>0</v>
      </c>
      <c r="P2393">
        <f>'IGM Paste'!BC2394</f>
        <v>0</v>
      </c>
    </row>
    <row r="2394" spans="1:16" x14ac:dyDescent="0.3">
      <c r="A2394" s="334">
        <f>'IGM Paste'!A2395</f>
        <v>0</v>
      </c>
      <c r="B2394">
        <f>'IGM Paste'!Y2395</f>
        <v>0</v>
      </c>
      <c r="C2394">
        <f>'IGM Paste'!C2395</f>
        <v>0</v>
      </c>
      <c r="D2394" s="4">
        <f>'IGM Paste'!D2395</f>
        <v>0</v>
      </c>
      <c r="E2394">
        <f>'IGM Paste'!E2395</f>
        <v>0</v>
      </c>
      <c r="F2394">
        <f>'IGM Paste'!AL2395</f>
        <v>0</v>
      </c>
      <c r="G2394" s="763">
        <f>'IGM Paste'!AB2395</f>
        <v>0</v>
      </c>
      <c r="H2394" s="5">
        <f>'IGM Paste'!F2395</f>
        <v>0</v>
      </c>
      <c r="I2394" t="str">
        <f>IF('IGM Paste'!H2395=0,"-",'IGM Paste'!H2395)</f>
        <v>-</v>
      </c>
      <c r="J2394" t="str">
        <f>IF('IGM Paste'!I2395=0,"-",'IGM Paste'!I2395)</f>
        <v>-</v>
      </c>
      <c r="K2394" t="str">
        <f>IF('IGM Paste'!J2395=0,"-",'IGM Paste'!J2395)</f>
        <v>-</v>
      </c>
      <c r="L2394">
        <f>'IGM Paste'!K2395</f>
        <v>0</v>
      </c>
      <c r="M2394" s="20" t="str">
        <f>IF('IGM Paste'!R2395=0,"Flat",'IGM Paste'!R2395)</f>
        <v>Flat</v>
      </c>
      <c r="N2394" s="177">
        <f>'IGM Paste'!AH2395</f>
        <v>0</v>
      </c>
      <c r="O2394" s="403">
        <f>'IGM Paste'!O2395</f>
        <v>0</v>
      </c>
      <c r="P2394">
        <f>'IGM Paste'!BC2395</f>
        <v>0</v>
      </c>
    </row>
    <row r="2395" spans="1:16" x14ac:dyDescent="0.3">
      <c r="A2395" s="334">
        <f>'IGM Paste'!A2396</f>
        <v>0</v>
      </c>
      <c r="B2395">
        <f>'IGM Paste'!Y2396</f>
        <v>0</v>
      </c>
      <c r="C2395">
        <f>'IGM Paste'!C2396</f>
        <v>0</v>
      </c>
      <c r="D2395" s="4">
        <f>'IGM Paste'!D2396</f>
        <v>0</v>
      </c>
      <c r="E2395">
        <f>'IGM Paste'!E2396</f>
        <v>0</v>
      </c>
      <c r="F2395">
        <f>'IGM Paste'!AL2396</f>
        <v>0</v>
      </c>
      <c r="G2395" s="763">
        <f>'IGM Paste'!AB2396</f>
        <v>0</v>
      </c>
      <c r="H2395" s="5">
        <f>'IGM Paste'!F2396</f>
        <v>0</v>
      </c>
      <c r="I2395" t="str">
        <f>IF('IGM Paste'!H2396=0,"-",'IGM Paste'!H2396)</f>
        <v>-</v>
      </c>
      <c r="J2395" t="str">
        <f>IF('IGM Paste'!I2396=0,"-",'IGM Paste'!I2396)</f>
        <v>-</v>
      </c>
      <c r="K2395" t="str">
        <f>IF('IGM Paste'!J2396=0,"-",'IGM Paste'!J2396)</f>
        <v>-</v>
      </c>
      <c r="L2395">
        <f>'IGM Paste'!K2396</f>
        <v>0</v>
      </c>
      <c r="M2395" s="20" t="str">
        <f>IF('IGM Paste'!R2396=0,"Flat",'IGM Paste'!R2396)</f>
        <v>Flat</v>
      </c>
      <c r="N2395" s="177">
        <f>'IGM Paste'!AH2396</f>
        <v>0</v>
      </c>
      <c r="O2395" s="403">
        <f>'IGM Paste'!O2396</f>
        <v>0</v>
      </c>
      <c r="P2395">
        <f>'IGM Paste'!BC2396</f>
        <v>0</v>
      </c>
    </row>
    <row r="2396" spans="1:16" x14ac:dyDescent="0.3">
      <c r="A2396" s="334">
        <f>'IGM Paste'!A2397</f>
        <v>0</v>
      </c>
      <c r="B2396">
        <f>'IGM Paste'!Y2397</f>
        <v>0</v>
      </c>
      <c r="C2396">
        <f>'IGM Paste'!C2397</f>
        <v>0</v>
      </c>
      <c r="D2396" s="4">
        <f>'IGM Paste'!D2397</f>
        <v>0</v>
      </c>
      <c r="E2396">
        <f>'IGM Paste'!E2397</f>
        <v>0</v>
      </c>
      <c r="F2396">
        <f>'IGM Paste'!AL2397</f>
        <v>0</v>
      </c>
      <c r="G2396" s="763">
        <f>'IGM Paste'!AB2397</f>
        <v>0</v>
      </c>
      <c r="H2396" s="5">
        <f>'IGM Paste'!F2397</f>
        <v>0</v>
      </c>
      <c r="I2396" t="str">
        <f>IF('IGM Paste'!H2397=0,"-",'IGM Paste'!H2397)</f>
        <v>-</v>
      </c>
      <c r="J2396" t="str">
        <f>IF('IGM Paste'!I2397=0,"-",'IGM Paste'!I2397)</f>
        <v>-</v>
      </c>
      <c r="K2396" t="str">
        <f>IF('IGM Paste'!J2397=0,"-",'IGM Paste'!J2397)</f>
        <v>-</v>
      </c>
      <c r="L2396">
        <f>'IGM Paste'!K2397</f>
        <v>0</v>
      </c>
      <c r="M2396" s="20" t="str">
        <f>IF('IGM Paste'!R2397=0,"Flat",'IGM Paste'!R2397)</f>
        <v>Flat</v>
      </c>
      <c r="N2396" s="177">
        <f>'IGM Paste'!AH2397</f>
        <v>0</v>
      </c>
      <c r="O2396" s="403">
        <f>'IGM Paste'!O2397</f>
        <v>0</v>
      </c>
      <c r="P2396">
        <f>'IGM Paste'!BC2397</f>
        <v>0</v>
      </c>
    </row>
    <row r="2397" spans="1:16" x14ac:dyDescent="0.3">
      <c r="A2397" s="334">
        <f>'IGM Paste'!A2398</f>
        <v>0</v>
      </c>
      <c r="B2397">
        <f>'IGM Paste'!Y2398</f>
        <v>0</v>
      </c>
      <c r="C2397">
        <f>'IGM Paste'!C2398</f>
        <v>0</v>
      </c>
      <c r="D2397" s="4">
        <f>'IGM Paste'!D2398</f>
        <v>0</v>
      </c>
      <c r="E2397">
        <f>'IGM Paste'!E2398</f>
        <v>0</v>
      </c>
      <c r="F2397">
        <f>'IGM Paste'!AL2398</f>
        <v>0</v>
      </c>
      <c r="G2397" s="763">
        <f>'IGM Paste'!AB2398</f>
        <v>0</v>
      </c>
      <c r="H2397" s="5">
        <f>'IGM Paste'!F2398</f>
        <v>0</v>
      </c>
      <c r="I2397" t="str">
        <f>IF('IGM Paste'!H2398=0,"-",'IGM Paste'!H2398)</f>
        <v>-</v>
      </c>
      <c r="J2397" t="str">
        <f>IF('IGM Paste'!I2398=0,"-",'IGM Paste'!I2398)</f>
        <v>-</v>
      </c>
      <c r="K2397" t="str">
        <f>IF('IGM Paste'!J2398=0,"-",'IGM Paste'!J2398)</f>
        <v>-</v>
      </c>
      <c r="L2397">
        <f>'IGM Paste'!K2398</f>
        <v>0</v>
      </c>
      <c r="M2397" s="20" t="str">
        <f>IF('IGM Paste'!R2398=0,"Flat",'IGM Paste'!R2398)</f>
        <v>Flat</v>
      </c>
      <c r="N2397" s="177">
        <f>'IGM Paste'!AH2398</f>
        <v>0</v>
      </c>
      <c r="O2397" s="403">
        <f>'IGM Paste'!O2398</f>
        <v>0</v>
      </c>
      <c r="P2397">
        <f>'IGM Paste'!BC2398</f>
        <v>0</v>
      </c>
    </row>
    <row r="2398" spans="1:16" x14ac:dyDescent="0.3">
      <c r="A2398" s="334">
        <f>'IGM Paste'!A2399</f>
        <v>0</v>
      </c>
      <c r="B2398">
        <f>'IGM Paste'!Y2399</f>
        <v>0</v>
      </c>
      <c r="C2398">
        <f>'IGM Paste'!C2399</f>
        <v>0</v>
      </c>
      <c r="D2398" s="4">
        <f>'IGM Paste'!D2399</f>
        <v>0</v>
      </c>
      <c r="E2398">
        <f>'IGM Paste'!E2399</f>
        <v>0</v>
      </c>
      <c r="F2398">
        <f>'IGM Paste'!AL2399</f>
        <v>0</v>
      </c>
      <c r="G2398" s="763">
        <f>'IGM Paste'!AB2399</f>
        <v>0</v>
      </c>
      <c r="H2398" s="5">
        <f>'IGM Paste'!F2399</f>
        <v>0</v>
      </c>
      <c r="I2398" t="str">
        <f>IF('IGM Paste'!H2399=0,"-",'IGM Paste'!H2399)</f>
        <v>-</v>
      </c>
      <c r="J2398" t="str">
        <f>IF('IGM Paste'!I2399=0,"-",'IGM Paste'!I2399)</f>
        <v>-</v>
      </c>
      <c r="K2398" t="str">
        <f>IF('IGM Paste'!J2399=0,"-",'IGM Paste'!J2399)</f>
        <v>-</v>
      </c>
      <c r="L2398">
        <f>'IGM Paste'!K2399</f>
        <v>0</v>
      </c>
      <c r="M2398" s="20" t="str">
        <f>IF('IGM Paste'!R2399=0,"Flat",'IGM Paste'!R2399)</f>
        <v>Flat</v>
      </c>
      <c r="N2398" s="177">
        <f>'IGM Paste'!AH2399</f>
        <v>0</v>
      </c>
      <c r="O2398" s="403">
        <f>'IGM Paste'!O2399</f>
        <v>0</v>
      </c>
      <c r="P2398">
        <f>'IGM Paste'!BC2399</f>
        <v>0</v>
      </c>
    </row>
    <row r="2399" spans="1:16" x14ac:dyDescent="0.3">
      <c r="A2399" s="334">
        <f>'IGM Paste'!A2400</f>
        <v>0</v>
      </c>
      <c r="B2399">
        <f>'IGM Paste'!Y2400</f>
        <v>0</v>
      </c>
      <c r="C2399">
        <f>'IGM Paste'!C2400</f>
        <v>0</v>
      </c>
      <c r="D2399" s="4">
        <f>'IGM Paste'!D2400</f>
        <v>0</v>
      </c>
      <c r="E2399">
        <f>'IGM Paste'!E2400</f>
        <v>0</v>
      </c>
      <c r="F2399">
        <f>'IGM Paste'!AL2400</f>
        <v>0</v>
      </c>
      <c r="G2399" s="763">
        <f>'IGM Paste'!AB2400</f>
        <v>0</v>
      </c>
      <c r="H2399" s="5">
        <f>'IGM Paste'!F2400</f>
        <v>0</v>
      </c>
      <c r="I2399" t="str">
        <f>IF('IGM Paste'!H2400=0,"-",'IGM Paste'!H2400)</f>
        <v>-</v>
      </c>
      <c r="J2399" t="str">
        <f>IF('IGM Paste'!I2400=0,"-",'IGM Paste'!I2400)</f>
        <v>-</v>
      </c>
      <c r="K2399" t="str">
        <f>IF('IGM Paste'!J2400=0,"-",'IGM Paste'!J2400)</f>
        <v>-</v>
      </c>
      <c r="L2399">
        <f>'IGM Paste'!K2400</f>
        <v>0</v>
      </c>
      <c r="M2399" s="20" t="str">
        <f>IF('IGM Paste'!R2400=0,"Flat",'IGM Paste'!R2400)</f>
        <v>Flat</v>
      </c>
      <c r="N2399" s="177">
        <f>'IGM Paste'!AH2400</f>
        <v>0</v>
      </c>
      <c r="O2399" s="403">
        <f>'IGM Paste'!O2400</f>
        <v>0</v>
      </c>
      <c r="P2399">
        <f>'IGM Paste'!BC2400</f>
        <v>0</v>
      </c>
    </row>
    <row r="2400" spans="1:16" x14ac:dyDescent="0.3">
      <c r="A2400" s="334">
        <f>'IGM Paste'!A2401</f>
        <v>0</v>
      </c>
      <c r="B2400">
        <f>'IGM Paste'!Y2401</f>
        <v>0</v>
      </c>
      <c r="C2400">
        <f>'IGM Paste'!C2401</f>
        <v>0</v>
      </c>
      <c r="D2400" s="4">
        <f>'IGM Paste'!D2401</f>
        <v>0</v>
      </c>
      <c r="E2400">
        <f>'IGM Paste'!E2401</f>
        <v>0</v>
      </c>
      <c r="F2400">
        <f>'IGM Paste'!AL2401</f>
        <v>0</v>
      </c>
      <c r="G2400" s="763">
        <f>'IGM Paste'!AB2401</f>
        <v>0</v>
      </c>
      <c r="H2400" s="5">
        <f>'IGM Paste'!F2401</f>
        <v>0</v>
      </c>
      <c r="I2400" t="str">
        <f>IF('IGM Paste'!H2401=0,"-",'IGM Paste'!H2401)</f>
        <v>-</v>
      </c>
      <c r="J2400" t="str">
        <f>IF('IGM Paste'!I2401=0,"-",'IGM Paste'!I2401)</f>
        <v>-</v>
      </c>
      <c r="K2400" t="str">
        <f>IF('IGM Paste'!J2401=0,"-",'IGM Paste'!J2401)</f>
        <v>-</v>
      </c>
      <c r="L2400">
        <f>'IGM Paste'!K2401</f>
        <v>0</v>
      </c>
      <c r="M2400" s="20" t="str">
        <f>IF('IGM Paste'!R2401=0,"Flat",'IGM Paste'!R2401)</f>
        <v>Flat</v>
      </c>
      <c r="N2400" s="177">
        <f>'IGM Paste'!AH2401</f>
        <v>0</v>
      </c>
      <c r="O2400" s="403">
        <f>'IGM Paste'!O2401</f>
        <v>0</v>
      </c>
      <c r="P2400">
        <f>'IGM Paste'!BC2401</f>
        <v>0</v>
      </c>
    </row>
    <row r="2401" spans="1:16" x14ac:dyDescent="0.3">
      <c r="A2401" s="334">
        <f>'IGM Paste'!A2402</f>
        <v>0</v>
      </c>
      <c r="B2401">
        <f>'IGM Paste'!Y2402</f>
        <v>0</v>
      </c>
      <c r="C2401">
        <f>'IGM Paste'!C2402</f>
        <v>0</v>
      </c>
      <c r="D2401" s="4">
        <f>'IGM Paste'!D2402</f>
        <v>0</v>
      </c>
      <c r="E2401">
        <f>'IGM Paste'!E2402</f>
        <v>0</v>
      </c>
      <c r="F2401">
        <f>'IGM Paste'!AL2402</f>
        <v>0</v>
      </c>
      <c r="G2401" s="763">
        <f>'IGM Paste'!AB2402</f>
        <v>0</v>
      </c>
      <c r="H2401" s="5">
        <f>'IGM Paste'!F2402</f>
        <v>0</v>
      </c>
      <c r="I2401" t="str">
        <f>IF('IGM Paste'!H2402=0,"-",'IGM Paste'!H2402)</f>
        <v>-</v>
      </c>
      <c r="J2401" t="str">
        <f>IF('IGM Paste'!I2402=0,"-",'IGM Paste'!I2402)</f>
        <v>-</v>
      </c>
      <c r="K2401" t="str">
        <f>IF('IGM Paste'!J2402=0,"-",'IGM Paste'!J2402)</f>
        <v>-</v>
      </c>
      <c r="L2401">
        <f>'IGM Paste'!K2402</f>
        <v>0</v>
      </c>
      <c r="M2401" s="20" t="str">
        <f>IF('IGM Paste'!R2402=0,"Flat",'IGM Paste'!R2402)</f>
        <v>Flat</v>
      </c>
      <c r="N2401" s="177">
        <f>'IGM Paste'!AH2402</f>
        <v>0</v>
      </c>
      <c r="O2401" s="403">
        <f>'IGM Paste'!O2402</f>
        <v>0</v>
      </c>
      <c r="P2401">
        <f>'IGM Paste'!BC2402</f>
        <v>0</v>
      </c>
    </row>
    <row r="2402" spans="1:16" x14ac:dyDescent="0.3">
      <c r="A2402" s="334">
        <f>'IGM Paste'!A2403</f>
        <v>0</v>
      </c>
      <c r="B2402">
        <f>'IGM Paste'!Y2403</f>
        <v>0</v>
      </c>
      <c r="C2402">
        <f>'IGM Paste'!C2403</f>
        <v>0</v>
      </c>
      <c r="D2402" s="4">
        <f>'IGM Paste'!D2403</f>
        <v>0</v>
      </c>
      <c r="E2402">
        <f>'IGM Paste'!E2403</f>
        <v>0</v>
      </c>
      <c r="F2402">
        <f>'IGM Paste'!AL2403</f>
        <v>0</v>
      </c>
      <c r="G2402" s="763">
        <f>'IGM Paste'!AB2403</f>
        <v>0</v>
      </c>
      <c r="H2402" s="5">
        <f>'IGM Paste'!F2403</f>
        <v>0</v>
      </c>
      <c r="I2402" t="str">
        <f>IF('IGM Paste'!H2403=0,"-",'IGM Paste'!H2403)</f>
        <v>-</v>
      </c>
      <c r="J2402" t="str">
        <f>IF('IGM Paste'!I2403=0,"-",'IGM Paste'!I2403)</f>
        <v>-</v>
      </c>
      <c r="K2402" t="str">
        <f>IF('IGM Paste'!J2403=0,"-",'IGM Paste'!J2403)</f>
        <v>-</v>
      </c>
      <c r="L2402">
        <f>'IGM Paste'!K2403</f>
        <v>0</v>
      </c>
      <c r="M2402" s="20" t="str">
        <f>IF('IGM Paste'!R2403=0,"Flat",'IGM Paste'!R2403)</f>
        <v>Flat</v>
      </c>
      <c r="N2402" s="177">
        <f>'IGM Paste'!AH2403</f>
        <v>0</v>
      </c>
      <c r="O2402" s="403">
        <f>'IGM Paste'!O2403</f>
        <v>0</v>
      </c>
      <c r="P2402">
        <f>'IGM Paste'!BC2403</f>
        <v>0</v>
      </c>
    </row>
    <row r="2403" spans="1:16" x14ac:dyDescent="0.3">
      <c r="A2403" s="334">
        <f>'IGM Paste'!A2404</f>
        <v>0</v>
      </c>
      <c r="B2403">
        <f>'IGM Paste'!Y2404</f>
        <v>0</v>
      </c>
      <c r="C2403">
        <f>'IGM Paste'!C2404</f>
        <v>0</v>
      </c>
      <c r="D2403" s="4">
        <f>'IGM Paste'!D2404</f>
        <v>0</v>
      </c>
      <c r="E2403">
        <f>'IGM Paste'!E2404</f>
        <v>0</v>
      </c>
      <c r="F2403">
        <f>'IGM Paste'!AL2404</f>
        <v>0</v>
      </c>
      <c r="G2403" s="763">
        <f>'IGM Paste'!AB2404</f>
        <v>0</v>
      </c>
      <c r="H2403" s="5">
        <f>'IGM Paste'!F2404</f>
        <v>0</v>
      </c>
      <c r="I2403" t="str">
        <f>IF('IGM Paste'!H2404=0,"-",'IGM Paste'!H2404)</f>
        <v>-</v>
      </c>
      <c r="J2403" t="str">
        <f>IF('IGM Paste'!I2404=0,"-",'IGM Paste'!I2404)</f>
        <v>-</v>
      </c>
      <c r="K2403" t="str">
        <f>IF('IGM Paste'!J2404=0,"-",'IGM Paste'!J2404)</f>
        <v>-</v>
      </c>
      <c r="L2403">
        <f>'IGM Paste'!K2404</f>
        <v>0</v>
      </c>
      <c r="M2403" s="20" t="str">
        <f>IF('IGM Paste'!R2404=0,"Flat",'IGM Paste'!R2404)</f>
        <v>Flat</v>
      </c>
      <c r="N2403" s="177">
        <f>'IGM Paste'!AH2404</f>
        <v>0</v>
      </c>
      <c r="O2403" s="403">
        <f>'IGM Paste'!O2404</f>
        <v>0</v>
      </c>
      <c r="P2403">
        <f>'IGM Paste'!BC2404</f>
        <v>0</v>
      </c>
    </row>
    <row r="2404" spans="1:16" x14ac:dyDescent="0.3">
      <c r="A2404" s="334">
        <f>'IGM Paste'!A2405</f>
        <v>0</v>
      </c>
      <c r="B2404">
        <f>'IGM Paste'!Y2405</f>
        <v>0</v>
      </c>
      <c r="C2404">
        <f>'IGM Paste'!C2405</f>
        <v>0</v>
      </c>
      <c r="D2404" s="4">
        <f>'IGM Paste'!D2405</f>
        <v>0</v>
      </c>
      <c r="E2404">
        <f>'IGM Paste'!E2405</f>
        <v>0</v>
      </c>
      <c r="F2404">
        <f>'IGM Paste'!AL2405</f>
        <v>0</v>
      </c>
      <c r="G2404" s="763">
        <f>'IGM Paste'!AB2405</f>
        <v>0</v>
      </c>
      <c r="H2404" s="5">
        <f>'IGM Paste'!F2405</f>
        <v>0</v>
      </c>
      <c r="I2404" t="str">
        <f>IF('IGM Paste'!H2405=0,"-",'IGM Paste'!H2405)</f>
        <v>-</v>
      </c>
      <c r="J2404" t="str">
        <f>IF('IGM Paste'!I2405=0,"-",'IGM Paste'!I2405)</f>
        <v>-</v>
      </c>
      <c r="K2404" t="str">
        <f>IF('IGM Paste'!J2405=0,"-",'IGM Paste'!J2405)</f>
        <v>-</v>
      </c>
      <c r="L2404">
        <f>'IGM Paste'!K2405</f>
        <v>0</v>
      </c>
      <c r="M2404" s="20" t="str">
        <f>IF('IGM Paste'!R2405=0,"Flat",'IGM Paste'!R2405)</f>
        <v>Flat</v>
      </c>
      <c r="N2404" s="177">
        <f>'IGM Paste'!AH2405</f>
        <v>0</v>
      </c>
      <c r="O2404" s="403">
        <f>'IGM Paste'!O2405</f>
        <v>0</v>
      </c>
      <c r="P2404">
        <f>'IGM Paste'!BC2405</f>
        <v>0</v>
      </c>
    </row>
    <row r="2405" spans="1:16" x14ac:dyDescent="0.3">
      <c r="A2405" s="334">
        <f>'IGM Paste'!A2406</f>
        <v>0</v>
      </c>
      <c r="B2405">
        <f>'IGM Paste'!Y2406</f>
        <v>0</v>
      </c>
      <c r="C2405">
        <f>'IGM Paste'!C2406</f>
        <v>0</v>
      </c>
      <c r="D2405" s="4">
        <f>'IGM Paste'!D2406</f>
        <v>0</v>
      </c>
      <c r="E2405">
        <f>'IGM Paste'!E2406</f>
        <v>0</v>
      </c>
      <c r="F2405">
        <f>'IGM Paste'!AL2406</f>
        <v>0</v>
      </c>
      <c r="G2405" s="763">
        <f>'IGM Paste'!AB2406</f>
        <v>0</v>
      </c>
      <c r="H2405" s="5">
        <f>'IGM Paste'!F2406</f>
        <v>0</v>
      </c>
      <c r="I2405" t="str">
        <f>IF('IGM Paste'!H2406=0,"-",'IGM Paste'!H2406)</f>
        <v>-</v>
      </c>
      <c r="J2405" t="str">
        <f>IF('IGM Paste'!I2406=0,"-",'IGM Paste'!I2406)</f>
        <v>-</v>
      </c>
      <c r="K2405" t="str">
        <f>IF('IGM Paste'!J2406=0,"-",'IGM Paste'!J2406)</f>
        <v>-</v>
      </c>
      <c r="L2405">
        <f>'IGM Paste'!K2406</f>
        <v>0</v>
      </c>
      <c r="M2405" s="20" t="str">
        <f>IF('IGM Paste'!R2406=0,"Flat",'IGM Paste'!R2406)</f>
        <v>Flat</v>
      </c>
      <c r="N2405" s="177">
        <f>'IGM Paste'!AH2406</f>
        <v>0</v>
      </c>
      <c r="O2405" s="403">
        <f>'IGM Paste'!O2406</f>
        <v>0</v>
      </c>
      <c r="P2405">
        <f>'IGM Paste'!BC2406</f>
        <v>0</v>
      </c>
    </row>
    <row r="2406" spans="1:16" x14ac:dyDescent="0.3">
      <c r="A2406" s="334">
        <f>'IGM Paste'!A2407</f>
        <v>0</v>
      </c>
      <c r="B2406">
        <f>'IGM Paste'!Y2407</f>
        <v>0</v>
      </c>
      <c r="C2406">
        <f>'IGM Paste'!C2407</f>
        <v>0</v>
      </c>
      <c r="D2406" s="4">
        <f>'IGM Paste'!D2407</f>
        <v>0</v>
      </c>
      <c r="E2406">
        <f>'IGM Paste'!E2407</f>
        <v>0</v>
      </c>
      <c r="F2406">
        <f>'IGM Paste'!AL2407</f>
        <v>0</v>
      </c>
      <c r="G2406" s="763">
        <f>'IGM Paste'!AB2407</f>
        <v>0</v>
      </c>
      <c r="H2406" s="5">
        <f>'IGM Paste'!F2407</f>
        <v>0</v>
      </c>
      <c r="I2406" t="str">
        <f>IF('IGM Paste'!H2407=0,"-",'IGM Paste'!H2407)</f>
        <v>-</v>
      </c>
      <c r="J2406" t="str">
        <f>IF('IGM Paste'!I2407=0,"-",'IGM Paste'!I2407)</f>
        <v>-</v>
      </c>
      <c r="K2406" t="str">
        <f>IF('IGM Paste'!J2407=0,"-",'IGM Paste'!J2407)</f>
        <v>-</v>
      </c>
      <c r="L2406">
        <f>'IGM Paste'!K2407</f>
        <v>0</v>
      </c>
      <c r="M2406" s="20" t="str">
        <f>IF('IGM Paste'!R2407=0,"Flat",'IGM Paste'!R2407)</f>
        <v>Flat</v>
      </c>
      <c r="N2406" s="177">
        <f>'IGM Paste'!AH2407</f>
        <v>0</v>
      </c>
      <c r="O2406" s="403">
        <f>'IGM Paste'!O2407</f>
        <v>0</v>
      </c>
      <c r="P2406">
        <f>'IGM Paste'!BC2407</f>
        <v>0</v>
      </c>
    </row>
    <row r="2407" spans="1:16" x14ac:dyDescent="0.3">
      <c r="A2407" s="334">
        <f>'IGM Paste'!A2408</f>
        <v>0</v>
      </c>
      <c r="B2407">
        <f>'IGM Paste'!Y2408</f>
        <v>0</v>
      </c>
      <c r="C2407">
        <f>'IGM Paste'!C2408</f>
        <v>0</v>
      </c>
      <c r="D2407" s="4">
        <f>'IGM Paste'!D2408</f>
        <v>0</v>
      </c>
      <c r="E2407">
        <f>'IGM Paste'!E2408</f>
        <v>0</v>
      </c>
      <c r="F2407">
        <f>'IGM Paste'!AL2408</f>
        <v>0</v>
      </c>
      <c r="G2407" s="763">
        <f>'IGM Paste'!AB2408</f>
        <v>0</v>
      </c>
      <c r="H2407" s="5">
        <f>'IGM Paste'!F2408</f>
        <v>0</v>
      </c>
      <c r="I2407" t="str">
        <f>IF('IGM Paste'!H2408=0,"-",'IGM Paste'!H2408)</f>
        <v>-</v>
      </c>
      <c r="J2407" t="str">
        <f>IF('IGM Paste'!I2408=0,"-",'IGM Paste'!I2408)</f>
        <v>-</v>
      </c>
      <c r="K2407" t="str">
        <f>IF('IGM Paste'!J2408=0,"-",'IGM Paste'!J2408)</f>
        <v>-</v>
      </c>
      <c r="L2407">
        <f>'IGM Paste'!K2408</f>
        <v>0</v>
      </c>
      <c r="M2407" s="20" t="str">
        <f>IF('IGM Paste'!R2408=0,"Flat",'IGM Paste'!R2408)</f>
        <v>Flat</v>
      </c>
      <c r="N2407" s="177">
        <f>'IGM Paste'!AH2408</f>
        <v>0</v>
      </c>
      <c r="O2407" s="403">
        <f>'IGM Paste'!O2408</f>
        <v>0</v>
      </c>
      <c r="P2407">
        <f>'IGM Paste'!BC2408</f>
        <v>0</v>
      </c>
    </row>
    <row r="2408" spans="1:16" x14ac:dyDescent="0.3">
      <c r="A2408" s="334">
        <f>'IGM Paste'!A2409</f>
        <v>0</v>
      </c>
      <c r="B2408">
        <f>'IGM Paste'!Y2409</f>
        <v>0</v>
      </c>
      <c r="C2408">
        <f>'IGM Paste'!C2409</f>
        <v>0</v>
      </c>
      <c r="D2408" s="4">
        <f>'IGM Paste'!D2409</f>
        <v>0</v>
      </c>
      <c r="E2408">
        <f>'IGM Paste'!E2409</f>
        <v>0</v>
      </c>
      <c r="F2408">
        <f>'IGM Paste'!AL2409</f>
        <v>0</v>
      </c>
      <c r="G2408" s="763">
        <f>'IGM Paste'!AB2409</f>
        <v>0</v>
      </c>
      <c r="H2408" s="5">
        <f>'IGM Paste'!F2409</f>
        <v>0</v>
      </c>
      <c r="I2408" t="str">
        <f>IF('IGM Paste'!H2409=0,"-",'IGM Paste'!H2409)</f>
        <v>-</v>
      </c>
      <c r="J2408" t="str">
        <f>IF('IGM Paste'!I2409=0,"-",'IGM Paste'!I2409)</f>
        <v>-</v>
      </c>
      <c r="K2408" t="str">
        <f>IF('IGM Paste'!J2409=0,"-",'IGM Paste'!J2409)</f>
        <v>-</v>
      </c>
      <c r="L2408">
        <f>'IGM Paste'!K2409</f>
        <v>0</v>
      </c>
      <c r="M2408" s="20" t="str">
        <f>IF('IGM Paste'!R2409=0,"Flat",'IGM Paste'!R2409)</f>
        <v>Flat</v>
      </c>
      <c r="N2408" s="177">
        <f>'IGM Paste'!AH2409</f>
        <v>0</v>
      </c>
      <c r="O2408" s="403">
        <f>'IGM Paste'!O2409</f>
        <v>0</v>
      </c>
      <c r="P2408">
        <f>'IGM Paste'!BC2409</f>
        <v>0</v>
      </c>
    </row>
    <row r="2409" spans="1:16" x14ac:dyDescent="0.3">
      <c r="A2409" s="334">
        <f>'IGM Paste'!A2410</f>
        <v>0</v>
      </c>
      <c r="B2409">
        <f>'IGM Paste'!Y2410</f>
        <v>0</v>
      </c>
      <c r="C2409">
        <f>'IGM Paste'!C2410</f>
        <v>0</v>
      </c>
      <c r="D2409" s="4">
        <f>'IGM Paste'!D2410</f>
        <v>0</v>
      </c>
      <c r="E2409">
        <f>'IGM Paste'!E2410</f>
        <v>0</v>
      </c>
      <c r="F2409">
        <f>'IGM Paste'!AL2410</f>
        <v>0</v>
      </c>
      <c r="G2409" s="763">
        <f>'IGM Paste'!AB2410</f>
        <v>0</v>
      </c>
      <c r="H2409" s="5">
        <f>'IGM Paste'!F2410</f>
        <v>0</v>
      </c>
      <c r="I2409" t="str">
        <f>IF('IGM Paste'!H2410=0,"-",'IGM Paste'!H2410)</f>
        <v>-</v>
      </c>
      <c r="J2409" t="str">
        <f>IF('IGM Paste'!I2410=0,"-",'IGM Paste'!I2410)</f>
        <v>-</v>
      </c>
      <c r="K2409" t="str">
        <f>IF('IGM Paste'!J2410=0,"-",'IGM Paste'!J2410)</f>
        <v>-</v>
      </c>
      <c r="L2409">
        <f>'IGM Paste'!K2410</f>
        <v>0</v>
      </c>
      <c r="M2409" s="20" t="str">
        <f>IF('IGM Paste'!R2410=0,"Flat",'IGM Paste'!R2410)</f>
        <v>Flat</v>
      </c>
      <c r="N2409" s="177">
        <f>'IGM Paste'!AH2410</f>
        <v>0</v>
      </c>
      <c r="O2409" s="403">
        <f>'IGM Paste'!O2410</f>
        <v>0</v>
      </c>
      <c r="P2409">
        <f>'IGM Paste'!BC2410</f>
        <v>0</v>
      </c>
    </row>
    <row r="2410" spans="1:16" x14ac:dyDescent="0.3">
      <c r="A2410" s="334">
        <f>'IGM Paste'!A2411</f>
        <v>0</v>
      </c>
      <c r="B2410">
        <f>'IGM Paste'!Y2411</f>
        <v>0</v>
      </c>
      <c r="C2410">
        <f>'IGM Paste'!C2411</f>
        <v>0</v>
      </c>
      <c r="D2410" s="4">
        <f>'IGM Paste'!D2411</f>
        <v>0</v>
      </c>
      <c r="E2410">
        <f>'IGM Paste'!E2411</f>
        <v>0</v>
      </c>
      <c r="F2410">
        <f>'IGM Paste'!AL2411</f>
        <v>0</v>
      </c>
      <c r="G2410" s="763">
        <f>'IGM Paste'!AB2411</f>
        <v>0</v>
      </c>
      <c r="H2410" s="5">
        <f>'IGM Paste'!F2411</f>
        <v>0</v>
      </c>
      <c r="I2410" t="str">
        <f>IF('IGM Paste'!H2411=0,"-",'IGM Paste'!H2411)</f>
        <v>-</v>
      </c>
      <c r="J2410" t="str">
        <f>IF('IGM Paste'!I2411=0,"-",'IGM Paste'!I2411)</f>
        <v>-</v>
      </c>
      <c r="K2410" t="str">
        <f>IF('IGM Paste'!J2411=0,"-",'IGM Paste'!J2411)</f>
        <v>-</v>
      </c>
      <c r="L2410">
        <f>'IGM Paste'!K2411</f>
        <v>0</v>
      </c>
      <c r="M2410" s="20" t="str">
        <f>IF('IGM Paste'!R2411=0,"Flat",'IGM Paste'!R2411)</f>
        <v>Flat</v>
      </c>
      <c r="N2410" s="177">
        <f>'IGM Paste'!AH2411</f>
        <v>0</v>
      </c>
      <c r="O2410" s="403">
        <f>'IGM Paste'!O2411</f>
        <v>0</v>
      </c>
      <c r="P2410">
        <f>'IGM Paste'!BC2411</f>
        <v>0</v>
      </c>
    </row>
    <row r="2411" spans="1:16" x14ac:dyDescent="0.3">
      <c r="A2411" s="334">
        <f>'IGM Paste'!A2412</f>
        <v>0</v>
      </c>
      <c r="B2411">
        <f>'IGM Paste'!Y2412</f>
        <v>0</v>
      </c>
      <c r="C2411">
        <f>'IGM Paste'!C2412</f>
        <v>0</v>
      </c>
      <c r="D2411" s="4">
        <f>'IGM Paste'!D2412</f>
        <v>0</v>
      </c>
      <c r="E2411">
        <f>'IGM Paste'!E2412</f>
        <v>0</v>
      </c>
      <c r="F2411">
        <f>'IGM Paste'!AL2412</f>
        <v>0</v>
      </c>
      <c r="G2411" s="763">
        <f>'IGM Paste'!AB2412</f>
        <v>0</v>
      </c>
      <c r="H2411" s="5">
        <f>'IGM Paste'!F2412</f>
        <v>0</v>
      </c>
      <c r="I2411" t="str">
        <f>IF('IGM Paste'!H2412=0,"-",'IGM Paste'!H2412)</f>
        <v>-</v>
      </c>
      <c r="J2411" t="str">
        <f>IF('IGM Paste'!I2412=0,"-",'IGM Paste'!I2412)</f>
        <v>-</v>
      </c>
      <c r="K2411" t="str">
        <f>IF('IGM Paste'!J2412=0,"-",'IGM Paste'!J2412)</f>
        <v>-</v>
      </c>
      <c r="L2411">
        <f>'IGM Paste'!K2412</f>
        <v>0</v>
      </c>
      <c r="M2411" s="20" t="str">
        <f>IF('IGM Paste'!R2412=0,"Flat",'IGM Paste'!R2412)</f>
        <v>Flat</v>
      </c>
      <c r="N2411" s="177">
        <f>'IGM Paste'!AH2412</f>
        <v>0</v>
      </c>
      <c r="O2411" s="403">
        <f>'IGM Paste'!O2412</f>
        <v>0</v>
      </c>
      <c r="P2411">
        <f>'IGM Paste'!BC2412</f>
        <v>0</v>
      </c>
    </row>
    <row r="2412" spans="1:16" x14ac:dyDescent="0.3">
      <c r="A2412" s="334">
        <f>'IGM Paste'!A2413</f>
        <v>0</v>
      </c>
      <c r="B2412">
        <f>'IGM Paste'!Y2413</f>
        <v>0</v>
      </c>
      <c r="C2412">
        <f>'IGM Paste'!C2413</f>
        <v>0</v>
      </c>
      <c r="D2412" s="4">
        <f>'IGM Paste'!D2413</f>
        <v>0</v>
      </c>
      <c r="E2412">
        <f>'IGM Paste'!E2413</f>
        <v>0</v>
      </c>
      <c r="F2412">
        <f>'IGM Paste'!AL2413</f>
        <v>0</v>
      </c>
      <c r="G2412" s="763">
        <f>'IGM Paste'!AB2413</f>
        <v>0</v>
      </c>
      <c r="H2412" s="5">
        <f>'IGM Paste'!F2413</f>
        <v>0</v>
      </c>
      <c r="I2412" t="str">
        <f>IF('IGM Paste'!H2413=0,"-",'IGM Paste'!H2413)</f>
        <v>-</v>
      </c>
      <c r="J2412" t="str">
        <f>IF('IGM Paste'!I2413=0,"-",'IGM Paste'!I2413)</f>
        <v>-</v>
      </c>
      <c r="K2412" t="str">
        <f>IF('IGM Paste'!J2413=0,"-",'IGM Paste'!J2413)</f>
        <v>-</v>
      </c>
      <c r="L2412">
        <f>'IGM Paste'!K2413</f>
        <v>0</v>
      </c>
      <c r="M2412" s="20" t="str">
        <f>IF('IGM Paste'!R2413=0,"Flat",'IGM Paste'!R2413)</f>
        <v>Flat</v>
      </c>
      <c r="N2412" s="177">
        <f>'IGM Paste'!AH2413</f>
        <v>0</v>
      </c>
      <c r="O2412" s="403">
        <f>'IGM Paste'!O2413</f>
        <v>0</v>
      </c>
      <c r="P2412">
        <f>'IGM Paste'!BC2413</f>
        <v>0</v>
      </c>
    </row>
    <row r="2413" spans="1:16" x14ac:dyDescent="0.3">
      <c r="A2413" s="334">
        <f>'IGM Paste'!A2414</f>
        <v>0</v>
      </c>
      <c r="B2413">
        <f>'IGM Paste'!Y2414</f>
        <v>0</v>
      </c>
      <c r="C2413">
        <f>'IGM Paste'!C2414</f>
        <v>0</v>
      </c>
      <c r="D2413" s="4">
        <f>'IGM Paste'!D2414</f>
        <v>0</v>
      </c>
      <c r="E2413">
        <f>'IGM Paste'!E2414</f>
        <v>0</v>
      </c>
      <c r="F2413">
        <f>'IGM Paste'!AL2414</f>
        <v>0</v>
      </c>
      <c r="G2413" s="763">
        <f>'IGM Paste'!AB2414</f>
        <v>0</v>
      </c>
      <c r="H2413" s="5">
        <f>'IGM Paste'!F2414</f>
        <v>0</v>
      </c>
      <c r="I2413" t="str">
        <f>IF('IGM Paste'!H2414=0,"-",'IGM Paste'!H2414)</f>
        <v>-</v>
      </c>
      <c r="J2413" t="str">
        <f>IF('IGM Paste'!I2414=0,"-",'IGM Paste'!I2414)</f>
        <v>-</v>
      </c>
      <c r="K2413" t="str">
        <f>IF('IGM Paste'!J2414=0,"-",'IGM Paste'!J2414)</f>
        <v>-</v>
      </c>
      <c r="L2413">
        <f>'IGM Paste'!K2414</f>
        <v>0</v>
      </c>
      <c r="M2413" s="20" t="str">
        <f>IF('IGM Paste'!R2414=0,"Flat",'IGM Paste'!R2414)</f>
        <v>Flat</v>
      </c>
      <c r="N2413" s="177">
        <f>'IGM Paste'!AH2414</f>
        <v>0</v>
      </c>
      <c r="O2413" s="403">
        <f>'IGM Paste'!O2414</f>
        <v>0</v>
      </c>
      <c r="P2413">
        <f>'IGM Paste'!BC2414</f>
        <v>0</v>
      </c>
    </row>
    <row r="2414" spans="1:16" x14ac:dyDescent="0.3">
      <c r="A2414" s="334">
        <f>'IGM Paste'!A2415</f>
        <v>0</v>
      </c>
      <c r="B2414">
        <f>'IGM Paste'!Y2415</f>
        <v>0</v>
      </c>
      <c r="C2414">
        <f>'IGM Paste'!C2415</f>
        <v>0</v>
      </c>
      <c r="D2414" s="4">
        <f>'IGM Paste'!D2415</f>
        <v>0</v>
      </c>
      <c r="E2414">
        <f>'IGM Paste'!E2415</f>
        <v>0</v>
      </c>
      <c r="F2414">
        <f>'IGM Paste'!AL2415</f>
        <v>0</v>
      </c>
      <c r="G2414" s="763">
        <f>'IGM Paste'!AB2415</f>
        <v>0</v>
      </c>
      <c r="H2414" s="5">
        <f>'IGM Paste'!F2415</f>
        <v>0</v>
      </c>
      <c r="I2414" t="str">
        <f>IF('IGM Paste'!H2415=0,"-",'IGM Paste'!H2415)</f>
        <v>-</v>
      </c>
      <c r="J2414" t="str">
        <f>IF('IGM Paste'!I2415=0,"-",'IGM Paste'!I2415)</f>
        <v>-</v>
      </c>
      <c r="K2414" t="str">
        <f>IF('IGM Paste'!J2415=0,"-",'IGM Paste'!J2415)</f>
        <v>-</v>
      </c>
      <c r="L2414">
        <f>'IGM Paste'!K2415</f>
        <v>0</v>
      </c>
      <c r="M2414" s="20" t="str">
        <f>IF('IGM Paste'!R2415=0,"Flat",'IGM Paste'!R2415)</f>
        <v>Flat</v>
      </c>
      <c r="N2414" s="177">
        <f>'IGM Paste'!AH2415</f>
        <v>0</v>
      </c>
      <c r="O2414" s="403">
        <f>'IGM Paste'!O2415</f>
        <v>0</v>
      </c>
      <c r="P2414">
        <f>'IGM Paste'!BC2415</f>
        <v>0</v>
      </c>
    </row>
    <row r="2415" spans="1:16" x14ac:dyDescent="0.3">
      <c r="A2415" s="334">
        <f>'IGM Paste'!A2416</f>
        <v>0</v>
      </c>
      <c r="B2415">
        <f>'IGM Paste'!Y2416</f>
        <v>0</v>
      </c>
      <c r="C2415">
        <f>'IGM Paste'!C2416</f>
        <v>0</v>
      </c>
      <c r="D2415" s="4">
        <f>'IGM Paste'!D2416</f>
        <v>0</v>
      </c>
      <c r="E2415">
        <f>'IGM Paste'!E2416</f>
        <v>0</v>
      </c>
      <c r="F2415">
        <f>'IGM Paste'!AL2416</f>
        <v>0</v>
      </c>
      <c r="G2415" s="763">
        <f>'IGM Paste'!AB2416</f>
        <v>0</v>
      </c>
      <c r="H2415" s="5">
        <f>'IGM Paste'!F2416</f>
        <v>0</v>
      </c>
      <c r="I2415" t="str">
        <f>IF('IGM Paste'!H2416=0,"-",'IGM Paste'!H2416)</f>
        <v>-</v>
      </c>
      <c r="J2415" t="str">
        <f>IF('IGM Paste'!I2416=0,"-",'IGM Paste'!I2416)</f>
        <v>-</v>
      </c>
      <c r="K2415" t="str">
        <f>IF('IGM Paste'!J2416=0,"-",'IGM Paste'!J2416)</f>
        <v>-</v>
      </c>
      <c r="L2415">
        <f>'IGM Paste'!K2416</f>
        <v>0</v>
      </c>
      <c r="M2415" s="20" t="str">
        <f>IF('IGM Paste'!R2416=0,"Flat",'IGM Paste'!R2416)</f>
        <v>Flat</v>
      </c>
      <c r="N2415" s="177">
        <f>'IGM Paste'!AH2416</f>
        <v>0</v>
      </c>
      <c r="O2415" s="403">
        <f>'IGM Paste'!O2416</f>
        <v>0</v>
      </c>
      <c r="P2415">
        <f>'IGM Paste'!BC2416</f>
        <v>0</v>
      </c>
    </row>
    <row r="2416" spans="1:16" x14ac:dyDescent="0.3">
      <c r="A2416" s="334">
        <f>'IGM Paste'!A2417</f>
        <v>0</v>
      </c>
      <c r="B2416">
        <f>'IGM Paste'!Y2417</f>
        <v>0</v>
      </c>
      <c r="C2416">
        <f>'IGM Paste'!C2417</f>
        <v>0</v>
      </c>
      <c r="D2416" s="4">
        <f>'IGM Paste'!D2417</f>
        <v>0</v>
      </c>
      <c r="E2416">
        <f>'IGM Paste'!E2417</f>
        <v>0</v>
      </c>
      <c r="F2416">
        <f>'IGM Paste'!AL2417</f>
        <v>0</v>
      </c>
      <c r="G2416" s="763">
        <f>'IGM Paste'!AB2417</f>
        <v>0</v>
      </c>
      <c r="H2416" s="5">
        <f>'IGM Paste'!F2417</f>
        <v>0</v>
      </c>
      <c r="I2416" t="str">
        <f>IF('IGM Paste'!H2417=0,"-",'IGM Paste'!H2417)</f>
        <v>-</v>
      </c>
      <c r="J2416" t="str">
        <f>IF('IGM Paste'!I2417=0,"-",'IGM Paste'!I2417)</f>
        <v>-</v>
      </c>
      <c r="K2416" t="str">
        <f>IF('IGM Paste'!J2417=0,"-",'IGM Paste'!J2417)</f>
        <v>-</v>
      </c>
      <c r="L2416">
        <f>'IGM Paste'!K2417</f>
        <v>0</v>
      </c>
      <c r="M2416" s="20" t="str">
        <f>IF('IGM Paste'!R2417=0,"Flat",'IGM Paste'!R2417)</f>
        <v>Flat</v>
      </c>
      <c r="N2416" s="177">
        <f>'IGM Paste'!AH2417</f>
        <v>0</v>
      </c>
      <c r="O2416" s="403">
        <f>'IGM Paste'!O2417</f>
        <v>0</v>
      </c>
      <c r="P2416">
        <f>'IGM Paste'!BC2417</f>
        <v>0</v>
      </c>
    </row>
    <row r="2417" spans="1:16" x14ac:dyDescent="0.3">
      <c r="A2417" s="334">
        <f>'IGM Paste'!A2418</f>
        <v>0</v>
      </c>
      <c r="B2417">
        <f>'IGM Paste'!Y2418</f>
        <v>0</v>
      </c>
      <c r="C2417">
        <f>'IGM Paste'!C2418</f>
        <v>0</v>
      </c>
      <c r="D2417" s="4">
        <f>'IGM Paste'!D2418</f>
        <v>0</v>
      </c>
      <c r="E2417">
        <f>'IGM Paste'!E2418</f>
        <v>0</v>
      </c>
      <c r="F2417">
        <f>'IGM Paste'!AL2418</f>
        <v>0</v>
      </c>
      <c r="G2417" s="763">
        <f>'IGM Paste'!AB2418</f>
        <v>0</v>
      </c>
      <c r="H2417" s="5">
        <f>'IGM Paste'!F2418</f>
        <v>0</v>
      </c>
      <c r="I2417" t="str">
        <f>IF('IGM Paste'!H2418=0,"-",'IGM Paste'!H2418)</f>
        <v>-</v>
      </c>
      <c r="J2417" t="str">
        <f>IF('IGM Paste'!I2418=0,"-",'IGM Paste'!I2418)</f>
        <v>-</v>
      </c>
      <c r="K2417" t="str">
        <f>IF('IGM Paste'!J2418=0,"-",'IGM Paste'!J2418)</f>
        <v>-</v>
      </c>
      <c r="L2417">
        <f>'IGM Paste'!K2418</f>
        <v>0</v>
      </c>
      <c r="M2417" s="20" t="str">
        <f>IF('IGM Paste'!R2418=0,"Flat",'IGM Paste'!R2418)</f>
        <v>Flat</v>
      </c>
      <c r="N2417" s="177">
        <f>'IGM Paste'!AH2418</f>
        <v>0</v>
      </c>
      <c r="O2417" s="403">
        <f>'IGM Paste'!O2418</f>
        <v>0</v>
      </c>
      <c r="P2417">
        <f>'IGM Paste'!BC2418</f>
        <v>0</v>
      </c>
    </row>
    <row r="2418" spans="1:16" x14ac:dyDescent="0.3">
      <c r="A2418" s="334">
        <f>'IGM Paste'!A2419</f>
        <v>0</v>
      </c>
      <c r="B2418">
        <f>'IGM Paste'!Y2419</f>
        <v>0</v>
      </c>
      <c r="C2418">
        <f>'IGM Paste'!C2419</f>
        <v>0</v>
      </c>
      <c r="D2418" s="4">
        <f>'IGM Paste'!D2419</f>
        <v>0</v>
      </c>
      <c r="E2418">
        <f>'IGM Paste'!E2419</f>
        <v>0</v>
      </c>
      <c r="F2418">
        <f>'IGM Paste'!AL2419</f>
        <v>0</v>
      </c>
      <c r="G2418" s="763">
        <f>'IGM Paste'!AB2419</f>
        <v>0</v>
      </c>
      <c r="H2418" s="5">
        <f>'IGM Paste'!F2419</f>
        <v>0</v>
      </c>
      <c r="I2418" t="str">
        <f>IF('IGM Paste'!H2419=0,"-",'IGM Paste'!H2419)</f>
        <v>-</v>
      </c>
      <c r="J2418" t="str">
        <f>IF('IGM Paste'!I2419=0,"-",'IGM Paste'!I2419)</f>
        <v>-</v>
      </c>
      <c r="K2418" t="str">
        <f>IF('IGM Paste'!J2419=0,"-",'IGM Paste'!J2419)</f>
        <v>-</v>
      </c>
      <c r="L2418">
        <f>'IGM Paste'!K2419</f>
        <v>0</v>
      </c>
      <c r="M2418" s="20" t="str">
        <f>IF('IGM Paste'!R2419=0,"Flat",'IGM Paste'!R2419)</f>
        <v>Flat</v>
      </c>
      <c r="N2418" s="177">
        <f>'IGM Paste'!AH2419</f>
        <v>0</v>
      </c>
      <c r="O2418" s="403">
        <f>'IGM Paste'!O2419</f>
        <v>0</v>
      </c>
      <c r="P2418">
        <f>'IGM Paste'!BC2419</f>
        <v>0</v>
      </c>
    </row>
    <row r="2419" spans="1:16" x14ac:dyDescent="0.3">
      <c r="A2419" s="334">
        <f>'IGM Paste'!A2420</f>
        <v>0</v>
      </c>
      <c r="B2419">
        <f>'IGM Paste'!Y2420</f>
        <v>0</v>
      </c>
      <c r="C2419">
        <f>'IGM Paste'!C2420</f>
        <v>0</v>
      </c>
      <c r="D2419" s="4">
        <f>'IGM Paste'!D2420</f>
        <v>0</v>
      </c>
      <c r="E2419">
        <f>'IGM Paste'!E2420</f>
        <v>0</v>
      </c>
      <c r="F2419">
        <f>'IGM Paste'!AL2420</f>
        <v>0</v>
      </c>
      <c r="G2419" s="763">
        <f>'IGM Paste'!AB2420</f>
        <v>0</v>
      </c>
      <c r="H2419" s="5">
        <f>'IGM Paste'!F2420</f>
        <v>0</v>
      </c>
      <c r="I2419" t="str">
        <f>IF('IGM Paste'!H2420=0,"-",'IGM Paste'!H2420)</f>
        <v>-</v>
      </c>
      <c r="J2419" t="str">
        <f>IF('IGM Paste'!I2420=0,"-",'IGM Paste'!I2420)</f>
        <v>-</v>
      </c>
      <c r="K2419" t="str">
        <f>IF('IGM Paste'!J2420=0,"-",'IGM Paste'!J2420)</f>
        <v>-</v>
      </c>
      <c r="L2419">
        <f>'IGM Paste'!K2420</f>
        <v>0</v>
      </c>
      <c r="M2419" s="20" t="str">
        <f>IF('IGM Paste'!R2420=0,"Flat",'IGM Paste'!R2420)</f>
        <v>Flat</v>
      </c>
      <c r="N2419" s="177">
        <f>'IGM Paste'!AH2420</f>
        <v>0</v>
      </c>
      <c r="O2419" s="403">
        <f>'IGM Paste'!O2420</f>
        <v>0</v>
      </c>
      <c r="P2419">
        <f>'IGM Paste'!BC2420</f>
        <v>0</v>
      </c>
    </row>
    <row r="2420" spans="1:16" x14ac:dyDescent="0.3">
      <c r="A2420" s="334">
        <f>'IGM Paste'!A2421</f>
        <v>0</v>
      </c>
      <c r="B2420">
        <f>'IGM Paste'!Y2421</f>
        <v>0</v>
      </c>
      <c r="C2420">
        <f>'IGM Paste'!C2421</f>
        <v>0</v>
      </c>
      <c r="D2420" s="4">
        <f>'IGM Paste'!D2421</f>
        <v>0</v>
      </c>
      <c r="E2420">
        <f>'IGM Paste'!E2421</f>
        <v>0</v>
      </c>
      <c r="F2420">
        <f>'IGM Paste'!AL2421</f>
        <v>0</v>
      </c>
      <c r="G2420" s="763">
        <f>'IGM Paste'!AB2421</f>
        <v>0</v>
      </c>
      <c r="H2420" s="5">
        <f>'IGM Paste'!F2421</f>
        <v>0</v>
      </c>
      <c r="I2420" t="str">
        <f>IF('IGM Paste'!H2421=0,"-",'IGM Paste'!H2421)</f>
        <v>-</v>
      </c>
      <c r="J2420" t="str">
        <f>IF('IGM Paste'!I2421=0,"-",'IGM Paste'!I2421)</f>
        <v>-</v>
      </c>
      <c r="K2420" t="str">
        <f>IF('IGM Paste'!J2421=0,"-",'IGM Paste'!J2421)</f>
        <v>-</v>
      </c>
      <c r="L2420">
        <f>'IGM Paste'!K2421</f>
        <v>0</v>
      </c>
      <c r="M2420" s="20" t="str">
        <f>IF('IGM Paste'!R2421=0,"Flat",'IGM Paste'!R2421)</f>
        <v>Flat</v>
      </c>
      <c r="N2420" s="177">
        <f>'IGM Paste'!AH2421</f>
        <v>0</v>
      </c>
      <c r="O2420" s="403">
        <f>'IGM Paste'!O2421</f>
        <v>0</v>
      </c>
      <c r="P2420">
        <f>'IGM Paste'!BC2421</f>
        <v>0</v>
      </c>
    </row>
    <row r="2421" spans="1:16" x14ac:dyDescent="0.3">
      <c r="A2421" s="334">
        <f>'IGM Paste'!A2422</f>
        <v>0</v>
      </c>
      <c r="B2421">
        <f>'IGM Paste'!Y2422</f>
        <v>0</v>
      </c>
      <c r="C2421">
        <f>'IGM Paste'!C2422</f>
        <v>0</v>
      </c>
      <c r="D2421" s="4">
        <f>'IGM Paste'!D2422</f>
        <v>0</v>
      </c>
      <c r="E2421">
        <f>'IGM Paste'!E2422</f>
        <v>0</v>
      </c>
      <c r="F2421">
        <f>'IGM Paste'!AL2422</f>
        <v>0</v>
      </c>
      <c r="G2421" s="763">
        <f>'IGM Paste'!AB2422</f>
        <v>0</v>
      </c>
      <c r="H2421" s="5">
        <f>'IGM Paste'!F2422</f>
        <v>0</v>
      </c>
      <c r="I2421" t="str">
        <f>IF('IGM Paste'!H2422=0,"-",'IGM Paste'!H2422)</f>
        <v>-</v>
      </c>
      <c r="J2421" t="str">
        <f>IF('IGM Paste'!I2422=0,"-",'IGM Paste'!I2422)</f>
        <v>-</v>
      </c>
      <c r="K2421" t="str">
        <f>IF('IGM Paste'!J2422=0,"-",'IGM Paste'!J2422)</f>
        <v>-</v>
      </c>
      <c r="L2421">
        <f>'IGM Paste'!K2422</f>
        <v>0</v>
      </c>
      <c r="M2421" s="20" t="str">
        <f>IF('IGM Paste'!R2422=0,"Flat",'IGM Paste'!R2422)</f>
        <v>Flat</v>
      </c>
      <c r="N2421" s="177">
        <f>'IGM Paste'!AH2422</f>
        <v>0</v>
      </c>
      <c r="O2421" s="403">
        <f>'IGM Paste'!O2422</f>
        <v>0</v>
      </c>
      <c r="P2421">
        <f>'IGM Paste'!BC2422</f>
        <v>0</v>
      </c>
    </row>
    <row r="2422" spans="1:16" x14ac:dyDescent="0.3">
      <c r="A2422" s="334">
        <f>'IGM Paste'!A2423</f>
        <v>0</v>
      </c>
      <c r="B2422">
        <f>'IGM Paste'!Y2423</f>
        <v>0</v>
      </c>
      <c r="C2422">
        <f>'IGM Paste'!C2423</f>
        <v>0</v>
      </c>
      <c r="D2422" s="4">
        <f>'IGM Paste'!D2423</f>
        <v>0</v>
      </c>
      <c r="E2422">
        <f>'IGM Paste'!E2423</f>
        <v>0</v>
      </c>
      <c r="F2422">
        <f>'IGM Paste'!AL2423</f>
        <v>0</v>
      </c>
      <c r="G2422" s="763">
        <f>'IGM Paste'!AB2423</f>
        <v>0</v>
      </c>
      <c r="H2422" s="5">
        <f>'IGM Paste'!F2423</f>
        <v>0</v>
      </c>
      <c r="I2422" t="str">
        <f>IF('IGM Paste'!H2423=0,"-",'IGM Paste'!H2423)</f>
        <v>-</v>
      </c>
      <c r="J2422" t="str">
        <f>IF('IGM Paste'!I2423=0,"-",'IGM Paste'!I2423)</f>
        <v>-</v>
      </c>
      <c r="K2422" t="str">
        <f>IF('IGM Paste'!J2423=0,"-",'IGM Paste'!J2423)</f>
        <v>-</v>
      </c>
      <c r="L2422">
        <f>'IGM Paste'!K2423</f>
        <v>0</v>
      </c>
      <c r="M2422" s="20" t="str">
        <f>IF('IGM Paste'!R2423=0,"Flat",'IGM Paste'!R2423)</f>
        <v>Flat</v>
      </c>
      <c r="N2422" s="177">
        <f>'IGM Paste'!AH2423</f>
        <v>0</v>
      </c>
      <c r="O2422" s="403">
        <f>'IGM Paste'!O2423</f>
        <v>0</v>
      </c>
      <c r="P2422">
        <f>'IGM Paste'!BC2423</f>
        <v>0</v>
      </c>
    </row>
    <row r="2423" spans="1:16" x14ac:dyDescent="0.3">
      <c r="A2423" s="334">
        <f>'IGM Paste'!A2424</f>
        <v>0</v>
      </c>
      <c r="B2423">
        <f>'IGM Paste'!Y2424</f>
        <v>0</v>
      </c>
      <c r="C2423">
        <f>'IGM Paste'!C2424</f>
        <v>0</v>
      </c>
      <c r="D2423" s="4">
        <f>'IGM Paste'!D2424</f>
        <v>0</v>
      </c>
      <c r="E2423">
        <f>'IGM Paste'!E2424</f>
        <v>0</v>
      </c>
      <c r="F2423">
        <f>'IGM Paste'!AL2424</f>
        <v>0</v>
      </c>
      <c r="G2423" s="763">
        <f>'IGM Paste'!AB2424</f>
        <v>0</v>
      </c>
      <c r="H2423" s="5">
        <f>'IGM Paste'!F2424</f>
        <v>0</v>
      </c>
      <c r="I2423" t="str">
        <f>IF('IGM Paste'!H2424=0,"-",'IGM Paste'!H2424)</f>
        <v>-</v>
      </c>
      <c r="J2423" t="str">
        <f>IF('IGM Paste'!I2424=0,"-",'IGM Paste'!I2424)</f>
        <v>-</v>
      </c>
      <c r="K2423" t="str">
        <f>IF('IGM Paste'!J2424=0,"-",'IGM Paste'!J2424)</f>
        <v>-</v>
      </c>
      <c r="L2423">
        <f>'IGM Paste'!K2424</f>
        <v>0</v>
      </c>
      <c r="M2423" s="20" t="str">
        <f>IF('IGM Paste'!R2424=0,"Flat",'IGM Paste'!R2424)</f>
        <v>Flat</v>
      </c>
      <c r="N2423" s="177">
        <f>'IGM Paste'!AH2424</f>
        <v>0</v>
      </c>
      <c r="O2423" s="403">
        <f>'IGM Paste'!O2424</f>
        <v>0</v>
      </c>
      <c r="P2423">
        <f>'IGM Paste'!BC2424</f>
        <v>0</v>
      </c>
    </row>
    <row r="2424" spans="1:16" x14ac:dyDescent="0.3">
      <c r="A2424" s="334">
        <f>'IGM Paste'!A2425</f>
        <v>0</v>
      </c>
      <c r="B2424">
        <f>'IGM Paste'!Y2425</f>
        <v>0</v>
      </c>
      <c r="C2424">
        <f>'IGM Paste'!C2425</f>
        <v>0</v>
      </c>
      <c r="D2424" s="4">
        <f>'IGM Paste'!D2425</f>
        <v>0</v>
      </c>
      <c r="E2424">
        <f>'IGM Paste'!E2425</f>
        <v>0</v>
      </c>
      <c r="F2424">
        <f>'IGM Paste'!AL2425</f>
        <v>0</v>
      </c>
      <c r="G2424" s="763">
        <f>'IGM Paste'!AB2425</f>
        <v>0</v>
      </c>
      <c r="H2424" s="5">
        <f>'IGM Paste'!F2425</f>
        <v>0</v>
      </c>
      <c r="I2424" t="str">
        <f>IF('IGM Paste'!H2425=0,"-",'IGM Paste'!H2425)</f>
        <v>-</v>
      </c>
      <c r="J2424" t="str">
        <f>IF('IGM Paste'!I2425=0,"-",'IGM Paste'!I2425)</f>
        <v>-</v>
      </c>
      <c r="K2424" t="str">
        <f>IF('IGM Paste'!J2425=0,"-",'IGM Paste'!J2425)</f>
        <v>-</v>
      </c>
      <c r="L2424">
        <f>'IGM Paste'!K2425</f>
        <v>0</v>
      </c>
      <c r="M2424" s="20" t="str">
        <f>IF('IGM Paste'!R2425=0,"Flat",'IGM Paste'!R2425)</f>
        <v>Flat</v>
      </c>
      <c r="N2424" s="177">
        <f>'IGM Paste'!AH2425</f>
        <v>0</v>
      </c>
      <c r="O2424" s="403">
        <f>'IGM Paste'!O2425</f>
        <v>0</v>
      </c>
      <c r="P2424">
        <f>'IGM Paste'!BC2425</f>
        <v>0</v>
      </c>
    </row>
    <row r="2425" spans="1:16" x14ac:dyDescent="0.3">
      <c r="A2425" s="334">
        <f>'IGM Paste'!A2426</f>
        <v>0</v>
      </c>
      <c r="B2425">
        <f>'IGM Paste'!Y2426</f>
        <v>0</v>
      </c>
      <c r="C2425">
        <f>'IGM Paste'!C2426</f>
        <v>0</v>
      </c>
      <c r="D2425" s="4">
        <f>'IGM Paste'!D2426</f>
        <v>0</v>
      </c>
      <c r="E2425">
        <f>'IGM Paste'!E2426</f>
        <v>0</v>
      </c>
      <c r="F2425">
        <f>'IGM Paste'!AL2426</f>
        <v>0</v>
      </c>
      <c r="G2425" s="763">
        <f>'IGM Paste'!AB2426</f>
        <v>0</v>
      </c>
      <c r="H2425" s="5">
        <f>'IGM Paste'!F2426</f>
        <v>0</v>
      </c>
      <c r="I2425" t="str">
        <f>IF('IGM Paste'!H2426=0,"-",'IGM Paste'!H2426)</f>
        <v>-</v>
      </c>
      <c r="J2425" t="str">
        <f>IF('IGM Paste'!I2426=0,"-",'IGM Paste'!I2426)</f>
        <v>-</v>
      </c>
      <c r="K2425" t="str">
        <f>IF('IGM Paste'!J2426=0,"-",'IGM Paste'!J2426)</f>
        <v>-</v>
      </c>
      <c r="L2425">
        <f>'IGM Paste'!K2426</f>
        <v>0</v>
      </c>
      <c r="M2425" s="20" t="str">
        <f>IF('IGM Paste'!R2426=0,"Flat",'IGM Paste'!R2426)</f>
        <v>Flat</v>
      </c>
      <c r="N2425" s="177">
        <f>'IGM Paste'!AH2426</f>
        <v>0</v>
      </c>
      <c r="O2425" s="403">
        <f>'IGM Paste'!O2426</f>
        <v>0</v>
      </c>
      <c r="P2425">
        <f>'IGM Paste'!BC2426</f>
        <v>0</v>
      </c>
    </row>
    <row r="2426" spans="1:16" x14ac:dyDescent="0.3">
      <c r="A2426" s="334">
        <f>'IGM Paste'!A2427</f>
        <v>0</v>
      </c>
      <c r="B2426">
        <f>'IGM Paste'!Y2427</f>
        <v>0</v>
      </c>
      <c r="C2426">
        <f>'IGM Paste'!C2427</f>
        <v>0</v>
      </c>
      <c r="D2426" s="4">
        <f>'IGM Paste'!D2427</f>
        <v>0</v>
      </c>
      <c r="E2426">
        <f>'IGM Paste'!E2427</f>
        <v>0</v>
      </c>
      <c r="F2426">
        <f>'IGM Paste'!AL2427</f>
        <v>0</v>
      </c>
      <c r="G2426" s="763">
        <f>'IGM Paste'!AB2427</f>
        <v>0</v>
      </c>
      <c r="H2426" s="5">
        <f>'IGM Paste'!F2427</f>
        <v>0</v>
      </c>
      <c r="I2426" t="str">
        <f>IF('IGM Paste'!H2427=0,"-",'IGM Paste'!H2427)</f>
        <v>-</v>
      </c>
      <c r="J2426" t="str">
        <f>IF('IGM Paste'!I2427=0,"-",'IGM Paste'!I2427)</f>
        <v>-</v>
      </c>
      <c r="K2426" t="str">
        <f>IF('IGM Paste'!J2427=0,"-",'IGM Paste'!J2427)</f>
        <v>-</v>
      </c>
      <c r="L2426">
        <f>'IGM Paste'!K2427</f>
        <v>0</v>
      </c>
      <c r="M2426" s="20" t="str">
        <f>IF('IGM Paste'!R2427=0,"Flat",'IGM Paste'!R2427)</f>
        <v>Flat</v>
      </c>
      <c r="N2426" s="177">
        <f>'IGM Paste'!AH2427</f>
        <v>0</v>
      </c>
      <c r="O2426" s="403">
        <f>'IGM Paste'!O2427</f>
        <v>0</v>
      </c>
      <c r="P2426">
        <f>'IGM Paste'!BC2427</f>
        <v>0</v>
      </c>
    </row>
    <row r="2427" spans="1:16" x14ac:dyDescent="0.3">
      <c r="A2427" s="334">
        <f>'IGM Paste'!A2428</f>
        <v>0</v>
      </c>
      <c r="B2427">
        <f>'IGM Paste'!Y2428</f>
        <v>0</v>
      </c>
      <c r="C2427">
        <f>'IGM Paste'!C2428</f>
        <v>0</v>
      </c>
      <c r="D2427" s="4">
        <f>'IGM Paste'!D2428</f>
        <v>0</v>
      </c>
      <c r="E2427">
        <f>'IGM Paste'!E2428</f>
        <v>0</v>
      </c>
      <c r="F2427">
        <f>'IGM Paste'!AL2428</f>
        <v>0</v>
      </c>
      <c r="G2427" s="763">
        <f>'IGM Paste'!AB2428</f>
        <v>0</v>
      </c>
      <c r="H2427" s="5">
        <f>'IGM Paste'!F2428</f>
        <v>0</v>
      </c>
      <c r="I2427" t="str">
        <f>IF('IGM Paste'!H2428=0,"-",'IGM Paste'!H2428)</f>
        <v>-</v>
      </c>
      <c r="J2427" t="str">
        <f>IF('IGM Paste'!I2428=0,"-",'IGM Paste'!I2428)</f>
        <v>-</v>
      </c>
      <c r="K2427" t="str">
        <f>IF('IGM Paste'!J2428=0,"-",'IGM Paste'!J2428)</f>
        <v>-</v>
      </c>
      <c r="L2427">
        <f>'IGM Paste'!K2428</f>
        <v>0</v>
      </c>
      <c r="M2427" s="20" t="str">
        <f>IF('IGM Paste'!R2428=0,"Flat",'IGM Paste'!R2428)</f>
        <v>Flat</v>
      </c>
      <c r="N2427" s="177">
        <f>'IGM Paste'!AH2428</f>
        <v>0</v>
      </c>
      <c r="O2427" s="403">
        <f>'IGM Paste'!O2428</f>
        <v>0</v>
      </c>
      <c r="P2427">
        <f>'IGM Paste'!BC2428</f>
        <v>0</v>
      </c>
    </row>
    <row r="2428" spans="1:16" x14ac:dyDescent="0.3">
      <c r="A2428" s="334">
        <f>'IGM Paste'!A2429</f>
        <v>0</v>
      </c>
      <c r="B2428">
        <f>'IGM Paste'!Y2429</f>
        <v>0</v>
      </c>
      <c r="C2428">
        <f>'IGM Paste'!C2429</f>
        <v>0</v>
      </c>
      <c r="D2428" s="4">
        <f>'IGM Paste'!D2429</f>
        <v>0</v>
      </c>
      <c r="E2428">
        <f>'IGM Paste'!E2429</f>
        <v>0</v>
      </c>
      <c r="F2428">
        <f>'IGM Paste'!AL2429</f>
        <v>0</v>
      </c>
      <c r="G2428" s="763">
        <f>'IGM Paste'!AB2429</f>
        <v>0</v>
      </c>
      <c r="H2428" s="5">
        <f>'IGM Paste'!F2429</f>
        <v>0</v>
      </c>
      <c r="I2428" t="str">
        <f>IF('IGM Paste'!H2429=0,"-",'IGM Paste'!H2429)</f>
        <v>-</v>
      </c>
      <c r="J2428" t="str">
        <f>IF('IGM Paste'!I2429=0,"-",'IGM Paste'!I2429)</f>
        <v>-</v>
      </c>
      <c r="K2428" t="str">
        <f>IF('IGM Paste'!J2429=0,"-",'IGM Paste'!J2429)</f>
        <v>-</v>
      </c>
      <c r="L2428">
        <f>'IGM Paste'!K2429</f>
        <v>0</v>
      </c>
      <c r="M2428" s="20" t="str">
        <f>IF('IGM Paste'!R2429=0,"Flat",'IGM Paste'!R2429)</f>
        <v>Flat</v>
      </c>
      <c r="N2428" s="177">
        <f>'IGM Paste'!AH2429</f>
        <v>0</v>
      </c>
      <c r="O2428" s="403">
        <f>'IGM Paste'!O2429</f>
        <v>0</v>
      </c>
      <c r="P2428">
        <f>'IGM Paste'!BC2429</f>
        <v>0</v>
      </c>
    </row>
    <row r="2429" spans="1:16" x14ac:dyDescent="0.3">
      <c r="A2429" s="334">
        <f>'IGM Paste'!A2430</f>
        <v>0</v>
      </c>
      <c r="B2429">
        <f>'IGM Paste'!Y2430</f>
        <v>0</v>
      </c>
      <c r="C2429">
        <f>'IGM Paste'!C2430</f>
        <v>0</v>
      </c>
      <c r="D2429" s="4">
        <f>'IGM Paste'!D2430</f>
        <v>0</v>
      </c>
      <c r="E2429">
        <f>'IGM Paste'!E2430</f>
        <v>0</v>
      </c>
      <c r="F2429">
        <f>'IGM Paste'!AL2430</f>
        <v>0</v>
      </c>
      <c r="G2429" s="763">
        <f>'IGM Paste'!AB2430</f>
        <v>0</v>
      </c>
      <c r="H2429" s="5">
        <f>'IGM Paste'!F2430</f>
        <v>0</v>
      </c>
      <c r="I2429" t="str">
        <f>IF('IGM Paste'!H2430=0,"-",'IGM Paste'!H2430)</f>
        <v>-</v>
      </c>
      <c r="J2429" t="str">
        <f>IF('IGM Paste'!I2430=0,"-",'IGM Paste'!I2430)</f>
        <v>-</v>
      </c>
      <c r="K2429" t="str">
        <f>IF('IGM Paste'!J2430=0,"-",'IGM Paste'!J2430)</f>
        <v>-</v>
      </c>
      <c r="L2429">
        <f>'IGM Paste'!K2430</f>
        <v>0</v>
      </c>
      <c r="M2429" s="20" t="str">
        <f>IF('IGM Paste'!R2430=0,"Flat",'IGM Paste'!R2430)</f>
        <v>Flat</v>
      </c>
      <c r="N2429" s="177">
        <f>'IGM Paste'!AH2430</f>
        <v>0</v>
      </c>
      <c r="O2429" s="403">
        <f>'IGM Paste'!O2430</f>
        <v>0</v>
      </c>
      <c r="P2429">
        <f>'IGM Paste'!BC2430</f>
        <v>0</v>
      </c>
    </row>
    <row r="2430" spans="1:16" x14ac:dyDescent="0.3">
      <c r="A2430" s="334">
        <f>'IGM Paste'!A2431</f>
        <v>0</v>
      </c>
      <c r="B2430">
        <f>'IGM Paste'!Y2431</f>
        <v>0</v>
      </c>
      <c r="C2430">
        <f>'IGM Paste'!C2431</f>
        <v>0</v>
      </c>
      <c r="D2430" s="4">
        <f>'IGM Paste'!D2431</f>
        <v>0</v>
      </c>
      <c r="E2430">
        <f>'IGM Paste'!E2431</f>
        <v>0</v>
      </c>
      <c r="F2430">
        <f>'IGM Paste'!AL2431</f>
        <v>0</v>
      </c>
      <c r="G2430" s="763">
        <f>'IGM Paste'!AB2431</f>
        <v>0</v>
      </c>
      <c r="H2430" s="5">
        <f>'IGM Paste'!F2431</f>
        <v>0</v>
      </c>
      <c r="I2430" t="str">
        <f>IF('IGM Paste'!H2431=0,"-",'IGM Paste'!H2431)</f>
        <v>-</v>
      </c>
      <c r="J2430" t="str">
        <f>IF('IGM Paste'!I2431=0,"-",'IGM Paste'!I2431)</f>
        <v>-</v>
      </c>
      <c r="K2430" t="str">
        <f>IF('IGM Paste'!J2431=0,"-",'IGM Paste'!J2431)</f>
        <v>-</v>
      </c>
      <c r="L2430">
        <f>'IGM Paste'!K2431</f>
        <v>0</v>
      </c>
      <c r="M2430" s="20" t="str">
        <f>IF('IGM Paste'!R2431=0,"Flat",'IGM Paste'!R2431)</f>
        <v>Flat</v>
      </c>
      <c r="N2430" s="177">
        <f>'IGM Paste'!AH2431</f>
        <v>0</v>
      </c>
      <c r="O2430" s="403">
        <f>'IGM Paste'!O2431</f>
        <v>0</v>
      </c>
      <c r="P2430">
        <f>'IGM Paste'!BC2431</f>
        <v>0</v>
      </c>
    </row>
    <row r="2431" spans="1:16" x14ac:dyDescent="0.3">
      <c r="A2431" s="334">
        <f>'IGM Paste'!A2432</f>
        <v>0</v>
      </c>
      <c r="B2431">
        <f>'IGM Paste'!Y2432</f>
        <v>0</v>
      </c>
      <c r="C2431">
        <f>'IGM Paste'!C2432</f>
        <v>0</v>
      </c>
      <c r="D2431" s="4">
        <f>'IGM Paste'!D2432</f>
        <v>0</v>
      </c>
      <c r="E2431">
        <f>'IGM Paste'!E2432</f>
        <v>0</v>
      </c>
      <c r="F2431">
        <f>'IGM Paste'!AL2432</f>
        <v>0</v>
      </c>
      <c r="G2431" s="763">
        <f>'IGM Paste'!AB2432</f>
        <v>0</v>
      </c>
      <c r="H2431" s="5">
        <f>'IGM Paste'!F2432</f>
        <v>0</v>
      </c>
      <c r="I2431" t="str">
        <f>IF('IGM Paste'!H2432=0,"-",'IGM Paste'!H2432)</f>
        <v>-</v>
      </c>
      <c r="J2431" t="str">
        <f>IF('IGM Paste'!I2432=0,"-",'IGM Paste'!I2432)</f>
        <v>-</v>
      </c>
      <c r="K2431" t="str">
        <f>IF('IGM Paste'!J2432=0,"-",'IGM Paste'!J2432)</f>
        <v>-</v>
      </c>
      <c r="L2431">
        <f>'IGM Paste'!K2432</f>
        <v>0</v>
      </c>
      <c r="M2431" s="20" t="str">
        <f>IF('IGM Paste'!R2432=0,"Flat",'IGM Paste'!R2432)</f>
        <v>Flat</v>
      </c>
      <c r="N2431" s="177">
        <f>'IGM Paste'!AH2432</f>
        <v>0</v>
      </c>
      <c r="O2431" s="403">
        <f>'IGM Paste'!O2432</f>
        <v>0</v>
      </c>
      <c r="P2431">
        <f>'IGM Paste'!BC2432</f>
        <v>0</v>
      </c>
    </row>
    <row r="2432" spans="1:16" x14ac:dyDescent="0.3">
      <c r="A2432" s="334">
        <f>'IGM Paste'!A2433</f>
        <v>0</v>
      </c>
      <c r="B2432">
        <f>'IGM Paste'!Y2433</f>
        <v>0</v>
      </c>
      <c r="C2432">
        <f>'IGM Paste'!C2433</f>
        <v>0</v>
      </c>
      <c r="D2432" s="4">
        <f>'IGM Paste'!D2433</f>
        <v>0</v>
      </c>
      <c r="E2432">
        <f>'IGM Paste'!E2433</f>
        <v>0</v>
      </c>
      <c r="F2432">
        <f>'IGM Paste'!AL2433</f>
        <v>0</v>
      </c>
      <c r="G2432" s="763">
        <f>'IGM Paste'!AB2433</f>
        <v>0</v>
      </c>
      <c r="H2432" s="5">
        <f>'IGM Paste'!F2433</f>
        <v>0</v>
      </c>
      <c r="I2432" t="str">
        <f>IF('IGM Paste'!H2433=0,"-",'IGM Paste'!H2433)</f>
        <v>-</v>
      </c>
      <c r="J2432" t="str">
        <f>IF('IGM Paste'!I2433=0,"-",'IGM Paste'!I2433)</f>
        <v>-</v>
      </c>
      <c r="K2432" t="str">
        <f>IF('IGM Paste'!J2433=0,"-",'IGM Paste'!J2433)</f>
        <v>-</v>
      </c>
      <c r="L2432">
        <f>'IGM Paste'!K2433</f>
        <v>0</v>
      </c>
      <c r="M2432" s="20" t="str">
        <f>IF('IGM Paste'!R2433=0,"Flat",'IGM Paste'!R2433)</f>
        <v>Flat</v>
      </c>
      <c r="N2432" s="177">
        <f>'IGM Paste'!AH2433</f>
        <v>0</v>
      </c>
      <c r="O2432" s="403">
        <f>'IGM Paste'!O2433</f>
        <v>0</v>
      </c>
      <c r="P2432">
        <f>'IGM Paste'!BC2433</f>
        <v>0</v>
      </c>
    </row>
    <row r="2433" spans="1:16" x14ac:dyDescent="0.3">
      <c r="A2433" s="334">
        <f>'IGM Paste'!A2434</f>
        <v>0</v>
      </c>
      <c r="B2433">
        <f>'IGM Paste'!Y2434</f>
        <v>0</v>
      </c>
      <c r="C2433">
        <f>'IGM Paste'!C2434</f>
        <v>0</v>
      </c>
      <c r="D2433" s="4">
        <f>'IGM Paste'!D2434</f>
        <v>0</v>
      </c>
      <c r="E2433">
        <f>'IGM Paste'!E2434</f>
        <v>0</v>
      </c>
      <c r="F2433">
        <f>'IGM Paste'!AL2434</f>
        <v>0</v>
      </c>
      <c r="G2433" s="763">
        <f>'IGM Paste'!AB2434</f>
        <v>0</v>
      </c>
      <c r="H2433" s="5">
        <f>'IGM Paste'!F2434</f>
        <v>0</v>
      </c>
      <c r="I2433" t="str">
        <f>IF('IGM Paste'!H2434=0,"-",'IGM Paste'!H2434)</f>
        <v>-</v>
      </c>
      <c r="J2433" t="str">
        <f>IF('IGM Paste'!I2434=0,"-",'IGM Paste'!I2434)</f>
        <v>-</v>
      </c>
      <c r="K2433" t="str">
        <f>IF('IGM Paste'!J2434=0,"-",'IGM Paste'!J2434)</f>
        <v>-</v>
      </c>
      <c r="L2433">
        <f>'IGM Paste'!K2434</f>
        <v>0</v>
      </c>
      <c r="M2433" s="20" t="str">
        <f>IF('IGM Paste'!R2434=0,"Flat",'IGM Paste'!R2434)</f>
        <v>Flat</v>
      </c>
      <c r="N2433" s="177">
        <f>'IGM Paste'!AH2434</f>
        <v>0</v>
      </c>
      <c r="O2433" s="403">
        <f>'IGM Paste'!O2434</f>
        <v>0</v>
      </c>
      <c r="P2433">
        <f>'IGM Paste'!BC2434</f>
        <v>0</v>
      </c>
    </row>
    <row r="2434" spans="1:16" x14ac:dyDescent="0.3">
      <c r="A2434" s="334">
        <f>'IGM Paste'!A2435</f>
        <v>0</v>
      </c>
      <c r="B2434">
        <f>'IGM Paste'!Y2435</f>
        <v>0</v>
      </c>
      <c r="C2434">
        <f>'IGM Paste'!C2435</f>
        <v>0</v>
      </c>
      <c r="D2434" s="4">
        <f>'IGM Paste'!D2435</f>
        <v>0</v>
      </c>
      <c r="E2434">
        <f>'IGM Paste'!E2435</f>
        <v>0</v>
      </c>
      <c r="F2434">
        <f>'IGM Paste'!AL2435</f>
        <v>0</v>
      </c>
      <c r="G2434" s="763">
        <f>'IGM Paste'!AB2435</f>
        <v>0</v>
      </c>
      <c r="H2434" s="5">
        <f>'IGM Paste'!F2435</f>
        <v>0</v>
      </c>
      <c r="I2434" t="str">
        <f>IF('IGM Paste'!H2435=0,"-",'IGM Paste'!H2435)</f>
        <v>-</v>
      </c>
      <c r="J2434" t="str">
        <f>IF('IGM Paste'!I2435=0,"-",'IGM Paste'!I2435)</f>
        <v>-</v>
      </c>
      <c r="K2434" t="str">
        <f>IF('IGM Paste'!J2435=0,"-",'IGM Paste'!J2435)</f>
        <v>-</v>
      </c>
      <c r="L2434">
        <f>'IGM Paste'!K2435</f>
        <v>0</v>
      </c>
      <c r="M2434" s="20" t="str">
        <f>IF('IGM Paste'!R2435=0,"Flat",'IGM Paste'!R2435)</f>
        <v>Flat</v>
      </c>
      <c r="N2434" s="177">
        <f>'IGM Paste'!AH2435</f>
        <v>0</v>
      </c>
      <c r="O2434" s="403">
        <f>'IGM Paste'!O2435</f>
        <v>0</v>
      </c>
      <c r="P2434">
        <f>'IGM Paste'!BC2435</f>
        <v>0</v>
      </c>
    </row>
    <row r="2435" spans="1:16" x14ac:dyDescent="0.3">
      <c r="A2435" s="334">
        <f>'IGM Paste'!A2436</f>
        <v>0</v>
      </c>
      <c r="B2435">
        <f>'IGM Paste'!Y2436</f>
        <v>0</v>
      </c>
      <c r="C2435">
        <f>'IGM Paste'!C2436</f>
        <v>0</v>
      </c>
      <c r="D2435" s="4">
        <f>'IGM Paste'!D2436</f>
        <v>0</v>
      </c>
      <c r="E2435">
        <f>'IGM Paste'!E2436</f>
        <v>0</v>
      </c>
      <c r="F2435">
        <f>'IGM Paste'!AL2436</f>
        <v>0</v>
      </c>
      <c r="G2435" s="763">
        <f>'IGM Paste'!AB2436</f>
        <v>0</v>
      </c>
      <c r="H2435" s="5">
        <f>'IGM Paste'!F2436</f>
        <v>0</v>
      </c>
      <c r="I2435" t="str">
        <f>IF('IGM Paste'!H2436=0,"-",'IGM Paste'!H2436)</f>
        <v>-</v>
      </c>
      <c r="J2435" t="str">
        <f>IF('IGM Paste'!I2436=0,"-",'IGM Paste'!I2436)</f>
        <v>-</v>
      </c>
      <c r="K2435" t="str">
        <f>IF('IGM Paste'!J2436=0,"-",'IGM Paste'!J2436)</f>
        <v>-</v>
      </c>
      <c r="L2435">
        <f>'IGM Paste'!K2436</f>
        <v>0</v>
      </c>
      <c r="M2435" s="20" t="str">
        <f>IF('IGM Paste'!R2436=0,"Flat",'IGM Paste'!R2436)</f>
        <v>Flat</v>
      </c>
      <c r="N2435" s="177">
        <f>'IGM Paste'!AH2436</f>
        <v>0</v>
      </c>
      <c r="O2435" s="403">
        <f>'IGM Paste'!O2436</f>
        <v>0</v>
      </c>
      <c r="P2435">
        <f>'IGM Paste'!BC2436</f>
        <v>0</v>
      </c>
    </row>
    <row r="2436" spans="1:16" x14ac:dyDescent="0.3">
      <c r="A2436" s="334">
        <f>'IGM Paste'!A2437</f>
        <v>0</v>
      </c>
      <c r="B2436">
        <f>'IGM Paste'!Y2437</f>
        <v>0</v>
      </c>
      <c r="C2436">
        <f>'IGM Paste'!C2437</f>
        <v>0</v>
      </c>
      <c r="D2436" s="4">
        <f>'IGM Paste'!D2437</f>
        <v>0</v>
      </c>
      <c r="E2436">
        <f>'IGM Paste'!E2437</f>
        <v>0</v>
      </c>
      <c r="F2436">
        <f>'IGM Paste'!AL2437</f>
        <v>0</v>
      </c>
      <c r="G2436" s="763">
        <f>'IGM Paste'!AB2437</f>
        <v>0</v>
      </c>
      <c r="H2436" s="5">
        <f>'IGM Paste'!F2437</f>
        <v>0</v>
      </c>
      <c r="I2436" t="str">
        <f>IF('IGM Paste'!H2437=0,"-",'IGM Paste'!H2437)</f>
        <v>-</v>
      </c>
      <c r="J2436" t="str">
        <f>IF('IGM Paste'!I2437=0,"-",'IGM Paste'!I2437)</f>
        <v>-</v>
      </c>
      <c r="K2436" t="str">
        <f>IF('IGM Paste'!J2437=0,"-",'IGM Paste'!J2437)</f>
        <v>-</v>
      </c>
      <c r="L2436">
        <f>'IGM Paste'!K2437</f>
        <v>0</v>
      </c>
      <c r="M2436" s="20" t="str">
        <f>IF('IGM Paste'!R2437=0,"Flat",'IGM Paste'!R2437)</f>
        <v>Flat</v>
      </c>
      <c r="N2436" s="177">
        <f>'IGM Paste'!AH2437</f>
        <v>0</v>
      </c>
      <c r="O2436" s="403">
        <f>'IGM Paste'!O2437</f>
        <v>0</v>
      </c>
      <c r="P2436">
        <f>'IGM Paste'!BC2437</f>
        <v>0</v>
      </c>
    </row>
    <row r="2437" spans="1:16" x14ac:dyDescent="0.3">
      <c r="A2437" s="334">
        <f>'IGM Paste'!A2438</f>
        <v>0</v>
      </c>
      <c r="B2437">
        <f>'IGM Paste'!Y2438</f>
        <v>0</v>
      </c>
      <c r="C2437">
        <f>'IGM Paste'!C2438</f>
        <v>0</v>
      </c>
      <c r="D2437" s="4">
        <f>'IGM Paste'!D2438</f>
        <v>0</v>
      </c>
      <c r="E2437">
        <f>'IGM Paste'!E2438</f>
        <v>0</v>
      </c>
      <c r="F2437">
        <f>'IGM Paste'!AL2438</f>
        <v>0</v>
      </c>
      <c r="G2437" s="763">
        <f>'IGM Paste'!AB2438</f>
        <v>0</v>
      </c>
      <c r="H2437" s="5">
        <f>'IGM Paste'!F2438</f>
        <v>0</v>
      </c>
      <c r="I2437" t="str">
        <f>IF('IGM Paste'!H2438=0,"-",'IGM Paste'!H2438)</f>
        <v>-</v>
      </c>
      <c r="J2437" t="str">
        <f>IF('IGM Paste'!I2438=0,"-",'IGM Paste'!I2438)</f>
        <v>-</v>
      </c>
      <c r="K2437" t="str">
        <f>IF('IGM Paste'!J2438=0,"-",'IGM Paste'!J2438)</f>
        <v>-</v>
      </c>
      <c r="L2437">
        <f>'IGM Paste'!K2438</f>
        <v>0</v>
      </c>
      <c r="M2437" s="20" t="str">
        <f>IF('IGM Paste'!R2438=0,"Flat",'IGM Paste'!R2438)</f>
        <v>Flat</v>
      </c>
      <c r="N2437" s="177">
        <f>'IGM Paste'!AH2438</f>
        <v>0</v>
      </c>
      <c r="O2437" s="403">
        <f>'IGM Paste'!O2438</f>
        <v>0</v>
      </c>
      <c r="P2437">
        <f>'IGM Paste'!BC2438</f>
        <v>0</v>
      </c>
    </row>
    <row r="2438" spans="1:16" x14ac:dyDescent="0.3">
      <c r="A2438" s="334">
        <f>'IGM Paste'!A2439</f>
        <v>0</v>
      </c>
      <c r="B2438">
        <f>'IGM Paste'!Y2439</f>
        <v>0</v>
      </c>
      <c r="C2438">
        <f>'IGM Paste'!C2439</f>
        <v>0</v>
      </c>
      <c r="D2438" s="4">
        <f>'IGM Paste'!D2439</f>
        <v>0</v>
      </c>
      <c r="E2438">
        <f>'IGM Paste'!E2439</f>
        <v>0</v>
      </c>
      <c r="F2438">
        <f>'IGM Paste'!AL2439</f>
        <v>0</v>
      </c>
      <c r="G2438" s="763">
        <f>'IGM Paste'!AB2439</f>
        <v>0</v>
      </c>
      <c r="H2438" s="5">
        <f>'IGM Paste'!F2439</f>
        <v>0</v>
      </c>
      <c r="I2438" t="str">
        <f>IF('IGM Paste'!H2439=0,"-",'IGM Paste'!H2439)</f>
        <v>-</v>
      </c>
      <c r="J2438" t="str">
        <f>IF('IGM Paste'!I2439=0,"-",'IGM Paste'!I2439)</f>
        <v>-</v>
      </c>
      <c r="K2438" t="str">
        <f>IF('IGM Paste'!J2439=0,"-",'IGM Paste'!J2439)</f>
        <v>-</v>
      </c>
      <c r="L2438">
        <f>'IGM Paste'!K2439</f>
        <v>0</v>
      </c>
      <c r="M2438" s="20" t="str">
        <f>IF('IGM Paste'!R2439=0,"Flat",'IGM Paste'!R2439)</f>
        <v>Flat</v>
      </c>
      <c r="N2438" s="177">
        <f>'IGM Paste'!AH2439</f>
        <v>0</v>
      </c>
      <c r="O2438" s="403">
        <f>'IGM Paste'!O2439</f>
        <v>0</v>
      </c>
      <c r="P2438">
        <f>'IGM Paste'!BC2439</f>
        <v>0</v>
      </c>
    </row>
    <row r="2439" spans="1:16" x14ac:dyDescent="0.3">
      <c r="A2439" s="334">
        <f>'IGM Paste'!A2440</f>
        <v>0</v>
      </c>
      <c r="B2439">
        <f>'IGM Paste'!Y2440</f>
        <v>0</v>
      </c>
      <c r="C2439">
        <f>'IGM Paste'!C2440</f>
        <v>0</v>
      </c>
      <c r="D2439" s="4">
        <f>'IGM Paste'!D2440</f>
        <v>0</v>
      </c>
      <c r="E2439">
        <f>'IGM Paste'!E2440</f>
        <v>0</v>
      </c>
      <c r="F2439">
        <f>'IGM Paste'!AL2440</f>
        <v>0</v>
      </c>
      <c r="G2439" s="763">
        <f>'IGM Paste'!AB2440</f>
        <v>0</v>
      </c>
      <c r="H2439" s="5">
        <f>'IGM Paste'!F2440</f>
        <v>0</v>
      </c>
      <c r="I2439" t="str">
        <f>IF('IGM Paste'!H2440=0,"-",'IGM Paste'!H2440)</f>
        <v>-</v>
      </c>
      <c r="J2439" t="str">
        <f>IF('IGM Paste'!I2440=0,"-",'IGM Paste'!I2440)</f>
        <v>-</v>
      </c>
      <c r="K2439" t="str">
        <f>IF('IGM Paste'!J2440=0,"-",'IGM Paste'!J2440)</f>
        <v>-</v>
      </c>
      <c r="L2439">
        <f>'IGM Paste'!K2440</f>
        <v>0</v>
      </c>
      <c r="M2439" s="20" t="str">
        <f>IF('IGM Paste'!R2440=0,"Flat",'IGM Paste'!R2440)</f>
        <v>Flat</v>
      </c>
      <c r="N2439" s="177">
        <f>'IGM Paste'!AH2440</f>
        <v>0</v>
      </c>
      <c r="O2439" s="403">
        <f>'IGM Paste'!O2440</f>
        <v>0</v>
      </c>
      <c r="P2439">
        <f>'IGM Paste'!BC2440</f>
        <v>0</v>
      </c>
    </row>
    <row r="2440" spans="1:16" x14ac:dyDescent="0.3">
      <c r="A2440" s="334">
        <f>'IGM Paste'!A2441</f>
        <v>0</v>
      </c>
      <c r="B2440">
        <f>'IGM Paste'!Y2441</f>
        <v>0</v>
      </c>
      <c r="C2440">
        <f>'IGM Paste'!C2441</f>
        <v>0</v>
      </c>
      <c r="D2440" s="4">
        <f>'IGM Paste'!D2441</f>
        <v>0</v>
      </c>
      <c r="E2440">
        <f>'IGM Paste'!E2441</f>
        <v>0</v>
      </c>
      <c r="F2440">
        <f>'IGM Paste'!AL2441</f>
        <v>0</v>
      </c>
      <c r="G2440" s="763">
        <f>'IGM Paste'!AB2441</f>
        <v>0</v>
      </c>
      <c r="H2440" s="5">
        <f>'IGM Paste'!F2441</f>
        <v>0</v>
      </c>
      <c r="I2440" t="str">
        <f>IF('IGM Paste'!H2441=0,"-",'IGM Paste'!H2441)</f>
        <v>-</v>
      </c>
      <c r="J2440" t="str">
        <f>IF('IGM Paste'!I2441=0,"-",'IGM Paste'!I2441)</f>
        <v>-</v>
      </c>
      <c r="K2440" t="str">
        <f>IF('IGM Paste'!J2441=0,"-",'IGM Paste'!J2441)</f>
        <v>-</v>
      </c>
      <c r="L2440">
        <f>'IGM Paste'!K2441</f>
        <v>0</v>
      </c>
      <c r="M2440" s="20" t="str">
        <f>IF('IGM Paste'!R2441=0,"Flat",'IGM Paste'!R2441)</f>
        <v>Flat</v>
      </c>
      <c r="N2440" s="177">
        <f>'IGM Paste'!AH2441</f>
        <v>0</v>
      </c>
      <c r="O2440" s="403">
        <f>'IGM Paste'!O2441</f>
        <v>0</v>
      </c>
      <c r="P2440">
        <f>'IGM Paste'!BC2441</f>
        <v>0</v>
      </c>
    </row>
    <row r="2441" spans="1:16" x14ac:dyDescent="0.3">
      <c r="A2441" s="334">
        <f>'IGM Paste'!A2442</f>
        <v>0</v>
      </c>
      <c r="B2441">
        <f>'IGM Paste'!Y2442</f>
        <v>0</v>
      </c>
      <c r="C2441">
        <f>'IGM Paste'!C2442</f>
        <v>0</v>
      </c>
      <c r="D2441" s="4">
        <f>'IGM Paste'!D2442</f>
        <v>0</v>
      </c>
      <c r="E2441">
        <f>'IGM Paste'!E2442</f>
        <v>0</v>
      </c>
      <c r="F2441">
        <f>'IGM Paste'!AL2442</f>
        <v>0</v>
      </c>
      <c r="G2441" s="763">
        <f>'IGM Paste'!AB2442</f>
        <v>0</v>
      </c>
      <c r="H2441" s="5">
        <f>'IGM Paste'!F2442</f>
        <v>0</v>
      </c>
      <c r="I2441" t="str">
        <f>IF('IGM Paste'!H2442=0,"-",'IGM Paste'!H2442)</f>
        <v>-</v>
      </c>
      <c r="J2441" t="str">
        <f>IF('IGM Paste'!I2442=0,"-",'IGM Paste'!I2442)</f>
        <v>-</v>
      </c>
      <c r="K2441" t="str">
        <f>IF('IGM Paste'!J2442=0,"-",'IGM Paste'!J2442)</f>
        <v>-</v>
      </c>
      <c r="L2441">
        <f>'IGM Paste'!K2442</f>
        <v>0</v>
      </c>
      <c r="M2441" s="20" t="str">
        <f>IF('IGM Paste'!R2442=0,"Flat",'IGM Paste'!R2442)</f>
        <v>Flat</v>
      </c>
      <c r="N2441" s="177">
        <f>'IGM Paste'!AH2442</f>
        <v>0</v>
      </c>
      <c r="O2441" s="403">
        <f>'IGM Paste'!O2442</f>
        <v>0</v>
      </c>
      <c r="P2441">
        <f>'IGM Paste'!BC2442</f>
        <v>0</v>
      </c>
    </row>
    <row r="2442" spans="1:16" x14ac:dyDescent="0.3">
      <c r="A2442" s="334">
        <f>'IGM Paste'!A2443</f>
        <v>0</v>
      </c>
      <c r="B2442">
        <f>'IGM Paste'!Y2443</f>
        <v>0</v>
      </c>
      <c r="C2442">
        <f>'IGM Paste'!C2443</f>
        <v>0</v>
      </c>
      <c r="D2442" s="4">
        <f>'IGM Paste'!D2443</f>
        <v>0</v>
      </c>
      <c r="E2442">
        <f>'IGM Paste'!E2443</f>
        <v>0</v>
      </c>
      <c r="F2442">
        <f>'IGM Paste'!AL2443</f>
        <v>0</v>
      </c>
      <c r="G2442" s="763">
        <f>'IGM Paste'!AB2443</f>
        <v>0</v>
      </c>
      <c r="H2442" s="5">
        <f>'IGM Paste'!F2443</f>
        <v>0</v>
      </c>
      <c r="I2442" t="str">
        <f>IF('IGM Paste'!H2443=0,"-",'IGM Paste'!H2443)</f>
        <v>-</v>
      </c>
      <c r="J2442" t="str">
        <f>IF('IGM Paste'!I2443=0,"-",'IGM Paste'!I2443)</f>
        <v>-</v>
      </c>
      <c r="K2442" t="str">
        <f>IF('IGM Paste'!J2443=0,"-",'IGM Paste'!J2443)</f>
        <v>-</v>
      </c>
      <c r="L2442">
        <f>'IGM Paste'!K2443</f>
        <v>0</v>
      </c>
      <c r="M2442" s="20" t="str">
        <f>IF('IGM Paste'!R2443=0,"Flat",'IGM Paste'!R2443)</f>
        <v>Flat</v>
      </c>
      <c r="N2442" s="177">
        <f>'IGM Paste'!AH2443</f>
        <v>0</v>
      </c>
      <c r="O2442" s="403">
        <f>'IGM Paste'!O2443</f>
        <v>0</v>
      </c>
      <c r="P2442">
        <f>'IGM Paste'!BC2443</f>
        <v>0</v>
      </c>
    </row>
    <row r="2443" spans="1:16" x14ac:dyDescent="0.3">
      <c r="A2443" s="334">
        <f>'IGM Paste'!A2444</f>
        <v>0</v>
      </c>
      <c r="B2443">
        <f>'IGM Paste'!Y2444</f>
        <v>0</v>
      </c>
      <c r="C2443">
        <f>'IGM Paste'!C2444</f>
        <v>0</v>
      </c>
      <c r="D2443" s="4">
        <f>'IGM Paste'!D2444</f>
        <v>0</v>
      </c>
      <c r="E2443">
        <f>'IGM Paste'!E2444</f>
        <v>0</v>
      </c>
      <c r="F2443">
        <f>'IGM Paste'!AL2444</f>
        <v>0</v>
      </c>
      <c r="G2443" s="763">
        <f>'IGM Paste'!AB2444</f>
        <v>0</v>
      </c>
      <c r="H2443" s="5">
        <f>'IGM Paste'!F2444</f>
        <v>0</v>
      </c>
      <c r="I2443" t="str">
        <f>IF('IGM Paste'!H2444=0,"-",'IGM Paste'!H2444)</f>
        <v>-</v>
      </c>
      <c r="J2443" t="str">
        <f>IF('IGM Paste'!I2444=0,"-",'IGM Paste'!I2444)</f>
        <v>-</v>
      </c>
      <c r="K2443" t="str">
        <f>IF('IGM Paste'!J2444=0,"-",'IGM Paste'!J2444)</f>
        <v>-</v>
      </c>
      <c r="L2443">
        <f>'IGM Paste'!K2444</f>
        <v>0</v>
      </c>
      <c r="M2443" s="20" t="str">
        <f>IF('IGM Paste'!R2444=0,"Flat",'IGM Paste'!R2444)</f>
        <v>Flat</v>
      </c>
      <c r="N2443" s="177">
        <f>'IGM Paste'!AH2444</f>
        <v>0</v>
      </c>
      <c r="O2443" s="403">
        <f>'IGM Paste'!O2444</f>
        <v>0</v>
      </c>
      <c r="P2443">
        <f>'IGM Paste'!BC2444</f>
        <v>0</v>
      </c>
    </row>
    <row r="2444" spans="1:16" x14ac:dyDescent="0.3">
      <c r="A2444" s="334">
        <f>'IGM Paste'!A2445</f>
        <v>0</v>
      </c>
      <c r="B2444">
        <f>'IGM Paste'!Y2445</f>
        <v>0</v>
      </c>
      <c r="C2444">
        <f>'IGM Paste'!C2445</f>
        <v>0</v>
      </c>
      <c r="D2444" s="4">
        <f>'IGM Paste'!D2445</f>
        <v>0</v>
      </c>
      <c r="E2444">
        <f>'IGM Paste'!E2445</f>
        <v>0</v>
      </c>
      <c r="F2444">
        <f>'IGM Paste'!AL2445</f>
        <v>0</v>
      </c>
      <c r="G2444" s="763">
        <f>'IGM Paste'!AB2445</f>
        <v>0</v>
      </c>
      <c r="H2444" s="5">
        <f>'IGM Paste'!F2445</f>
        <v>0</v>
      </c>
      <c r="I2444" t="str">
        <f>IF('IGM Paste'!H2445=0,"-",'IGM Paste'!H2445)</f>
        <v>-</v>
      </c>
      <c r="J2444" t="str">
        <f>IF('IGM Paste'!I2445=0,"-",'IGM Paste'!I2445)</f>
        <v>-</v>
      </c>
      <c r="K2444" t="str">
        <f>IF('IGM Paste'!J2445=0,"-",'IGM Paste'!J2445)</f>
        <v>-</v>
      </c>
      <c r="L2444">
        <f>'IGM Paste'!K2445</f>
        <v>0</v>
      </c>
      <c r="M2444" s="20" t="str">
        <f>IF('IGM Paste'!R2445=0,"Flat",'IGM Paste'!R2445)</f>
        <v>Flat</v>
      </c>
      <c r="N2444" s="177">
        <f>'IGM Paste'!AH2445</f>
        <v>0</v>
      </c>
      <c r="O2444" s="403">
        <f>'IGM Paste'!O2445</f>
        <v>0</v>
      </c>
      <c r="P2444">
        <f>'IGM Paste'!BC2445</f>
        <v>0</v>
      </c>
    </row>
    <row r="2445" spans="1:16" x14ac:dyDescent="0.3">
      <c r="A2445" s="334">
        <f>'IGM Paste'!A2446</f>
        <v>0</v>
      </c>
      <c r="B2445">
        <f>'IGM Paste'!Y2446</f>
        <v>0</v>
      </c>
      <c r="C2445">
        <f>'IGM Paste'!C2446</f>
        <v>0</v>
      </c>
      <c r="D2445" s="4">
        <f>'IGM Paste'!D2446</f>
        <v>0</v>
      </c>
      <c r="E2445">
        <f>'IGM Paste'!E2446</f>
        <v>0</v>
      </c>
      <c r="F2445">
        <f>'IGM Paste'!AL2446</f>
        <v>0</v>
      </c>
      <c r="G2445" s="763">
        <f>'IGM Paste'!AB2446</f>
        <v>0</v>
      </c>
      <c r="H2445" s="5">
        <f>'IGM Paste'!F2446</f>
        <v>0</v>
      </c>
      <c r="I2445" t="str">
        <f>IF('IGM Paste'!H2446=0,"-",'IGM Paste'!H2446)</f>
        <v>-</v>
      </c>
      <c r="J2445" t="str">
        <f>IF('IGM Paste'!I2446=0,"-",'IGM Paste'!I2446)</f>
        <v>-</v>
      </c>
      <c r="K2445" t="str">
        <f>IF('IGM Paste'!J2446=0,"-",'IGM Paste'!J2446)</f>
        <v>-</v>
      </c>
      <c r="L2445">
        <f>'IGM Paste'!K2446</f>
        <v>0</v>
      </c>
      <c r="M2445" s="20" t="str">
        <f>IF('IGM Paste'!R2446=0,"Flat",'IGM Paste'!R2446)</f>
        <v>Flat</v>
      </c>
      <c r="N2445" s="177">
        <f>'IGM Paste'!AH2446</f>
        <v>0</v>
      </c>
      <c r="O2445" s="403">
        <f>'IGM Paste'!O2446</f>
        <v>0</v>
      </c>
      <c r="P2445">
        <f>'IGM Paste'!BC2446</f>
        <v>0</v>
      </c>
    </row>
    <row r="2446" spans="1:16" x14ac:dyDescent="0.3">
      <c r="A2446" s="334">
        <f>'IGM Paste'!A2447</f>
        <v>0</v>
      </c>
      <c r="B2446">
        <f>'IGM Paste'!Y2447</f>
        <v>0</v>
      </c>
      <c r="C2446">
        <f>'IGM Paste'!C2447</f>
        <v>0</v>
      </c>
      <c r="D2446" s="4">
        <f>'IGM Paste'!D2447</f>
        <v>0</v>
      </c>
      <c r="E2446">
        <f>'IGM Paste'!E2447</f>
        <v>0</v>
      </c>
      <c r="F2446">
        <f>'IGM Paste'!AL2447</f>
        <v>0</v>
      </c>
      <c r="G2446" s="763">
        <f>'IGM Paste'!AB2447</f>
        <v>0</v>
      </c>
      <c r="H2446" s="5">
        <f>'IGM Paste'!F2447</f>
        <v>0</v>
      </c>
      <c r="I2446" t="str">
        <f>IF('IGM Paste'!H2447=0,"-",'IGM Paste'!H2447)</f>
        <v>-</v>
      </c>
      <c r="J2446" t="str">
        <f>IF('IGM Paste'!I2447=0,"-",'IGM Paste'!I2447)</f>
        <v>-</v>
      </c>
      <c r="K2446" t="str">
        <f>IF('IGM Paste'!J2447=0,"-",'IGM Paste'!J2447)</f>
        <v>-</v>
      </c>
      <c r="L2446">
        <f>'IGM Paste'!K2447</f>
        <v>0</v>
      </c>
      <c r="M2446" s="20" t="str">
        <f>IF('IGM Paste'!R2447=0,"Flat",'IGM Paste'!R2447)</f>
        <v>Flat</v>
      </c>
      <c r="N2446" s="177">
        <f>'IGM Paste'!AH2447</f>
        <v>0</v>
      </c>
      <c r="O2446" s="403">
        <f>'IGM Paste'!O2447</f>
        <v>0</v>
      </c>
      <c r="P2446">
        <f>'IGM Paste'!BC2447</f>
        <v>0</v>
      </c>
    </row>
    <row r="2447" spans="1:16" x14ac:dyDescent="0.3">
      <c r="A2447" s="334">
        <f>'IGM Paste'!A2448</f>
        <v>0</v>
      </c>
      <c r="B2447">
        <f>'IGM Paste'!Y2448</f>
        <v>0</v>
      </c>
      <c r="C2447">
        <f>'IGM Paste'!C2448</f>
        <v>0</v>
      </c>
      <c r="D2447" s="4">
        <f>'IGM Paste'!D2448</f>
        <v>0</v>
      </c>
      <c r="E2447">
        <f>'IGM Paste'!E2448</f>
        <v>0</v>
      </c>
      <c r="F2447">
        <f>'IGM Paste'!AL2448</f>
        <v>0</v>
      </c>
      <c r="G2447" s="763">
        <f>'IGM Paste'!AB2448</f>
        <v>0</v>
      </c>
      <c r="H2447" s="5">
        <f>'IGM Paste'!F2448</f>
        <v>0</v>
      </c>
      <c r="I2447" t="str">
        <f>IF('IGM Paste'!H2448=0,"-",'IGM Paste'!H2448)</f>
        <v>-</v>
      </c>
      <c r="J2447" t="str">
        <f>IF('IGM Paste'!I2448=0,"-",'IGM Paste'!I2448)</f>
        <v>-</v>
      </c>
      <c r="K2447" t="str">
        <f>IF('IGM Paste'!J2448=0,"-",'IGM Paste'!J2448)</f>
        <v>-</v>
      </c>
      <c r="L2447">
        <f>'IGM Paste'!K2448</f>
        <v>0</v>
      </c>
      <c r="M2447" s="20" t="str">
        <f>IF('IGM Paste'!R2448=0,"Flat",'IGM Paste'!R2448)</f>
        <v>Flat</v>
      </c>
      <c r="N2447" s="177">
        <f>'IGM Paste'!AH2448</f>
        <v>0</v>
      </c>
      <c r="O2447" s="403">
        <f>'IGM Paste'!O2448</f>
        <v>0</v>
      </c>
      <c r="P2447">
        <f>'IGM Paste'!BC2448</f>
        <v>0</v>
      </c>
    </row>
    <row r="2448" spans="1:16" x14ac:dyDescent="0.3">
      <c r="A2448" s="334">
        <f>'IGM Paste'!A2449</f>
        <v>0</v>
      </c>
      <c r="B2448">
        <f>'IGM Paste'!Y2449</f>
        <v>0</v>
      </c>
      <c r="C2448">
        <f>'IGM Paste'!C2449</f>
        <v>0</v>
      </c>
      <c r="D2448" s="4">
        <f>'IGM Paste'!D2449</f>
        <v>0</v>
      </c>
      <c r="E2448">
        <f>'IGM Paste'!E2449</f>
        <v>0</v>
      </c>
      <c r="F2448">
        <f>'IGM Paste'!AL2449</f>
        <v>0</v>
      </c>
      <c r="G2448" s="763">
        <f>'IGM Paste'!AB2449</f>
        <v>0</v>
      </c>
      <c r="H2448" s="5">
        <f>'IGM Paste'!F2449</f>
        <v>0</v>
      </c>
      <c r="I2448" t="str">
        <f>IF('IGM Paste'!H2449=0,"-",'IGM Paste'!H2449)</f>
        <v>-</v>
      </c>
      <c r="J2448" t="str">
        <f>IF('IGM Paste'!I2449=0,"-",'IGM Paste'!I2449)</f>
        <v>-</v>
      </c>
      <c r="K2448" t="str">
        <f>IF('IGM Paste'!J2449=0,"-",'IGM Paste'!J2449)</f>
        <v>-</v>
      </c>
      <c r="L2448">
        <f>'IGM Paste'!K2449</f>
        <v>0</v>
      </c>
      <c r="M2448" s="20" t="str">
        <f>IF('IGM Paste'!R2449=0,"Flat",'IGM Paste'!R2449)</f>
        <v>Flat</v>
      </c>
      <c r="N2448" s="177">
        <f>'IGM Paste'!AH2449</f>
        <v>0</v>
      </c>
      <c r="O2448" s="403">
        <f>'IGM Paste'!O2449</f>
        <v>0</v>
      </c>
      <c r="P2448">
        <f>'IGM Paste'!BC2449</f>
        <v>0</v>
      </c>
    </row>
    <row r="2449" spans="1:16" x14ac:dyDescent="0.3">
      <c r="A2449" s="334">
        <f>'IGM Paste'!A2450</f>
        <v>0</v>
      </c>
      <c r="B2449">
        <f>'IGM Paste'!Y2450</f>
        <v>0</v>
      </c>
      <c r="C2449">
        <f>'IGM Paste'!C2450</f>
        <v>0</v>
      </c>
      <c r="D2449" s="4">
        <f>'IGM Paste'!D2450</f>
        <v>0</v>
      </c>
      <c r="E2449">
        <f>'IGM Paste'!E2450</f>
        <v>0</v>
      </c>
      <c r="F2449">
        <f>'IGM Paste'!AL2450</f>
        <v>0</v>
      </c>
      <c r="G2449" s="763">
        <f>'IGM Paste'!AB2450</f>
        <v>0</v>
      </c>
      <c r="H2449" s="5">
        <f>'IGM Paste'!F2450</f>
        <v>0</v>
      </c>
      <c r="I2449" t="str">
        <f>IF('IGM Paste'!H2450=0,"-",'IGM Paste'!H2450)</f>
        <v>-</v>
      </c>
      <c r="J2449" t="str">
        <f>IF('IGM Paste'!I2450=0,"-",'IGM Paste'!I2450)</f>
        <v>-</v>
      </c>
      <c r="K2449" t="str">
        <f>IF('IGM Paste'!J2450=0,"-",'IGM Paste'!J2450)</f>
        <v>-</v>
      </c>
      <c r="L2449">
        <f>'IGM Paste'!K2450</f>
        <v>0</v>
      </c>
      <c r="M2449" s="20" t="str">
        <f>IF('IGM Paste'!R2450=0,"Flat",'IGM Paste'!R2450)</f>
        <v>Flat</v>
      </c>
      <c r="N2449" s="177">
        <f>'IGM Paste'!AH2450</f>
        <v>0</v>
      </c>
      <c r="O2449" s="403">
        <f>'IGM Paste'!O2450</f>
        <v>0</v>
      </c>
      <c r="P2449">
        <f>'IGM Paste'!BC2450</f>
        <v>0</v>
      </c>
    </row>
    <row r="2450" spans="1:16" x14ac:dyDescent="0.3">
      <c r="A2450" s="334">
        <f>'IGM Paste'!A2451</f>
        <v>0</v>
      </c>
      <c r="B2450">
        <f>'IGM Paste'!Y2451</f>
        <v>0</v>
      </c>
      <c r="C2450">
        <f>'IGM Paste'!C2451</f>
        <v>0</v>
      </c>
      <c r="D2450" s="4">
        <f>'IGM Paste'!D2451</f>
        <v>0</v>
      </c>
      <c r="E2450">
        <f>'IGM Paste'!E2451</f>
        <v>0</v>
      </c>
      <c r="F2450">
        <f>'IGM Paste'!AL2451</f>
        <v>0</v>
      </c>
      <c r="G2450" s="763">
        <f>'IGM Paste'!AB2451</f>
        <v>0</v>
      </c>
      <c r="H2450" s="5">
        <f>'IGM Paste'!F2451</f>
        <v>0</v>
      </c>
      <c r="I2450" t="str">
        <f>IF('IGM Paste'!H2451=0,"-",'IGM Paste'!H2451)</f>
        <v>-</v>
      </c>
      <c r="J2450" t="str">
        <f>IF('IGM Paste'!I2451=0,"-",'IGM Paste'!I2451)</f>
        <v>-</v>
      </c>
      <c r="K2450" t="str">
        <f>IF('IGM Paste'!J2451=0,"-",'IGM Paste'!J2451)</f>
        <v>-</v>
      </c>
      <c r="L2450">
        <f>'IGM Paste'!K2451</f>
        <v>0</v>
      </c>
      <c r="M2450" s="20" t="str">
        <f>IF('IGM Paste'!R2451=0,"Flat",'IGM Paste'!R2451)</f>
        <v>Flat</v>
      </c>
      <c r="N2450" s="177">
        <f>'IGM Paste'!AH2451</f>
        <v>0</v>
      </c>
      <c r="O2450" s="403">
        <f>'IGM Paste'!O2451</f>
        <v>0</v>
      </c>
      <c r="P2450">
        <f>'IGM Paste'!BC2451</f>
        <v>0</v>
      </c>
    </row>
    <row r="2451" spans="1:16" x14ac:dyDescent="0.3">
      <c r="A2451" s="334">
        <f>'IGM Paste'!A2452</f>
        <v>0</v>
      </c>
      <c r="B2451">
        <f>'IGM Paste'!Y2452</f>
        <v>0</v>
      </c>
      <c r="C2451">
        <f>'IGM Paste'!C2452</f>
        <v>0</v>
      </c>
      <c r="D2451" s="4">
        <f>'IGM Paste'!D2452</f>
        <v>0</v>
      </c>
      <c r="E2451">
        <f>'IGM Paste'!E2452</f>
        <v>0</v>
      </c>
      <c r="F2451">
        <f>'IGM Paste'!AL2452</f>
        <v>0</v>
      </c>
      <c r="G2451" s="763">
        <f>'IGM Paste'!AB2452</f>
        <v>0</v>
      </c>
      <c r="H2451" s="5">
        <f>'IGM Paste'!F2452</f>
        <v>0</v>
      </c>
      <c r="I2451" t="str">
        <f>IF('IGM Paste'!H2452=0,"-",'IGM Paste'!H2452)</f>
        <v>-</v>
      </c>
      <c r="J2451" t="str">
        <f>IF('IGM Paste'!I2452=0,"-",'IGM Paste'!I2452)</f>
        <v>-</v>
      </c>
      <c r="K2451" t="str">
        <f>IF('IGM Paste'!J2452=0,"-",'IGM Paste'!J2452)</f>
        <v>-</v>
      </c>
      <c r="L2451">
        <f>'IGM Paste'!K2452</f>
        <v>0</v>
      </c>
      <c r="M2451" s="20" t="str">
        <f>IF('IGM Paste'!R2452=0,"Flat",'IGM Paste'!R2452)</f>
        <v>Flat</v>
      </c>
      <c r="N2451" s="177">
        <f>'IGM Paste'!AH2452</f>
        <v>0</v>
      </c>
      <c r="O2451" s="403">
        <f>'IGM Paste'!O2452</f>
        <v>0</v>
      </c>
      <c r="P2451">
        <f>'IGM Paste'!BC2452</f>
        <v>0</v>
      </c>
    </row>
    <row r="2452" spans="1:16" x14ac:dyDescent="0.3">
      <c r="A2452" s="334">
        <f>'IGM Paste'!A2453</f>
        <v>0</v>
      </c>
      <c r="B2452">
        <f>'IGM Paste'!Y2453</f>
        <v>0</v>
      </c>
      <c r="C2452">
        <f>'IGM Paste'!C2453</f>
        <v>0</v>
      </c>
      <c r="D2452" s="4">
        <f>'IGM Paste'!D2453</f>
        <v>0</v>
      </c>
      <c r="E2452">
        <f>'IGM Paste'!E2453</f>
        <v>0</v>
      </c>
      <c r="F2452">
        <f>'IGM Paste'!AL2453</f>
        <v>0</v>
      </c>
      <c r="G2452" s="763">
        <f>'IGM Paste'!AB2453</f>
        <v>0</v>
      </c>
      <c r="H2452" s="5">
        <f>'IGM Paste'!F2453</f>
        <v>0</v>
      </c>
      <c r="I2452" t="str">
        <f>IF('IGM Paste'!H2453=0,"-",'IGM Paste'!H2453)</f>
        <v>-</v>
      </c>
      <c r="J2452" t="str">
        <f>IF('IGM Paste'!I2453=0,"-",'IGM Paste'!I2453)</f>
        <v>-</v>
      </c>
      <c r="K2452" t="str">
        <f>IF('IGM Paste'!J2453=0,"-",'IGM Paste'!J2453)</f>
        <v>-</v>
      </c>
      <c r="L2452">
        <f>'IGM Paste'!K2453</f>
        <v>0</v>
      </c>
      <c r="M2452" s="20" t="str">
        <f>IF('IGM Paste'!R2453=0,"Flat",'IGM Paste'!R2453)</f>
        <v>Flat</v>
      </c>
      <c r="N2452" s="177">
        <f>'IGM Paste'!AH2453</f>
        <v>0</v>
      </c>
      <c r="O2452" s="403">
        <f>'IGM Paste'!O2453</f>
        <v>0</v>
      </c>
      <c r="P2452">
        <f>'IGM Paste'!BC2453</f>
        <v>0</v>
      </c>
    </row>
    <row r="2453" spans="1:16" x14ac:dyDescent="0.3">
      <c r="A2453" s="334">
        <f>'IGM Paste'!A2454</f>
        <v>0</v>
      </c>
      <c r="B2453">
        <f>'IGM Paste'!Y2454</f>
        <v>0</v>
      </c>
      <c r="C2453">
        <f>'IGM Paste'!C2454</f>
        <v>0</v>
      </c>
      <c r="D2453" s="4">
        <f>'IGM Paste'!D2454</f>
        <v>0</v>
      </c>
      <c r="E2453">
        <f>'IGM Paste'!E2454</f>
        <v>0</v>
      </c>
      <c r="F2453">
        <f>'IGM Paste'!AL2454</f>
        <v>0</v>
      </c>
      <c r="G2453" s="763">
        <f>'IGM Paste'!AB2454</f>
        <v>0</v>
      </c>
      <c r="H2453" s="5">
        <f>'IGM Paste'!F2454</f>
        <v>0</v>
      </c>
      <c r="I2453" t="str">
        <f>IF('IGM Paste'!H2454=0,"-",'IGM Paste'!H2454)</f>
        <v>-</v>
      </c>
      <c r="J2453" t="str">
        <f>IF('IGM Paste'!I2454=0,"-",'IGM Paste'!I2454)</f>
        <v>-</v>
      </c>
      <c r="K2453" t="str">
        <f>IF('IGM Paste'!J2454=0,"-",'IGM Paste'!J2454)</f>
        <v>-</v>
      </c>
      <c r="L2453">
        <f>'IGM Paste'!K2454</f>
        <v>0</v>
      </c>
      <c r="M2453" s="20" t="str">
        <f>IF('IGM Paste'!R2454=0,"Flat",'IGM Paste'!R2454)</f>
        <v>Flat</v>
      </c>
      <c r="N2453" s="177">
        <f>'IGM Paste'!AH2454</f>
        <v>0</v>
      </c>
      <c r="O2453" s="403">
        <f>'IGM Paste'!O2454</f>
        <v>0</v>
      </c>
      <c r="P2453">
        <f>'IGM Paste'!BC2454</f>
        <v>0</v>
      </c>
    </row>
    <row r="2454" spans="1:16" x14ac:dyDescent="0.3">
      <c r="A2454" s="334">
        <f>'IGM Paste'!A2455</f>
        <v>0</v>
      </c>
      <c r="B2454">
        <f>'IGM Paste'!Y2455</f>
        <v>0</v>
      </c>
      <c r="C2454">
        <f>'IGM Paste'!C2455</f>
        <v>0</v>
      </c>
      <c r="D2454" s="4">
        <f>'IGM Paste'!D2455</f>
        <v>0</v>
      </c>
      <c r="E2454">
        <f>'IGM Paste'!E2455</f>
        <v>0</v>
      </c>
      <c r="F2454">
        <f>'IGM Paste'!AL2455</f>
        <v>0</v>
      </c>
      <c r="G2454" s="763">
        <f>'IGM Paste'!AB2455</f>
        <v>0</v>
      </c>
      <c r="H2454" s="5">
        <f>'IGM Paste'!F2455</f>
        <v>0</v>
      </c>
      <c r="I2454" t="str">
        <f>IF('IGM Paste'!H2455=0,"-",'IGM Paste'!H2455)</f>
        <v>-</v>
      </c>
      <c r="J2454" t="str">
        <f>IF('IGM Paste'!I2455=0,"-",'IGM Paste'!I2455)</f>
        <v>-</v>
      </c>
      <c r="K2454" t="str">
        <f>IF('IGM Paste'!J2455=0,"-",'IGM Paste'!J2455)</f>
        <v>-</v>
      </c>
      <c r="L2454">
        <f>'IGM Paste'!K2455</f>
        <v>0</v>
      </c>
      <c r="M2454" s="20" t="str">
        <f>IF('IGM Paste'!R2455=0,"Flat",'IGM Paste'!R2455)</f>
        <v>Flat</v>
      </c>
      <c r="N2454" s="177">
        <f>'IGM Paste'!AH2455</f>
        <v>0</v>
      </c>
      <c r="O2454" s="403">
        <f>'IGM Paste'!O2455</f>
        <v>0</v>
      </c>
      <c r="P2454">
        <f>'IGM Paste'!BC2455</f>
        <v>0</v>
      </c>
    </row>
    <row r="2455" spans="1:16" x14ac:dyDescent="0.3">
      <c r="A2455" s="334">
        <f>'IGM Paste'!A2456</f>
        <v>0</v>
      </c>
      <c r="B2455">
        <f>'IGM Paste'!Y2456</f>
        <v>0</v>
      </c>
      <c r="C2455">
        <f>'IGM Paste'!C2456</f>
        <v>0</v>
      </c>
      <c r="D2455" s="4">
        <f>'IGM Paste'!D2456</f>
        <v>0</v>
      </c>
      <c r="E2455">
        <f>'IGM Paste'!E2456</f>
        <v>0</v>
      </c>
      <c r="F2455">
        <f>'IGM Paste'!AL2456</f>
        <v>0</v>
      </c>
      <c r="G2455" s="763">
        <f>'IGM Paste'!AB2456</f>
        <v>0</v>
      </c>
      <c r="H2455" s="5">
        <f>'IGM Paste'!F2456</f>
        <v>0</v>
      </c>
      <c r="I2455" t="str">
        <f>IF('IGM Paste'!H2456=0,"-",'IGM Paste'!H2456)</f>
        <v>-</v>
      </c>
      <c r="J2455" t="str">
        <f>IF('IGM Paste'!I2456=0,"-",'IGM Paste'!I2456)</f>
        <v>-</v>
      </c>
      <c r="K2455" t="str">
        <f>IF('IGM Paste'!J2456=0,"-",'IGM Paste'!J2456)</f>
        <v>-</v>
      </c>
      <c r="L2455">
        <f>'IGM Paste'!K2456</f>
        <v>0</v>
      </c>
      <c r="M2455" s="20" t="str">
        <f>IF('IGM Paste'!R2456=0,"Flat",'IGM Paste'!R2456)</f>
        <v>Flat</v>
      </c>
      <c r="N2455" s="177">
        <f>'IGM Paste'!AH2456</f>
        <v>0</v>
      </c>
      <c r="O2455" s="403">
        <f>'IGM Paste'!O2456</f>
        <v>0</v>
      </c>
      <c r="P2455">
        <f>'IGM Paste'!BC2456</f>
        <v>0</v>
      </c>
    </row>
    <row r="2456" spans="1:16" x14ac:dyDescent="0.3">
      <c r="A2456" s="334">
        <f>'IGM Paste'!A2457</f>
        <v>0</v>
      </c>
      <c r="B2456">
        <f>'IGM Paste'!Y2457</f>
        <v>0</v>
      </c>
      <c r="C2456">
        <f>'IGM Paste'!C2457</f>
        <v>0</v>
      </c>
      <c r="D2456" s="4">
        <f>'IGM Paste'!D2457</f>
        <v>0</v>
      </c>
      <c r="E2456">
        <f>'IGM Paste'!E2457</f>
        <v>0</v>
      </c>
      <c r="F2456">
        <f>'IGM Paste'!AL2457</f>
        <v>0</v>
      </c>
      <c r="G2456" s="763">
        <f>'IGM Paste'!AB2457</f>
        <v>0</v>
      </c>
      <c r="H2456" s="5">
        <f>'IGM Paste'!F2457</f>
        <v>0</v>
      </c>
      <c r="I2456" t="str">
        <f>IF('IGM Paste'!H2457=0,"-",'IGM Paste'!H2457)</f>
        <v>-</v>
      </c>
      <c r="J2456" t="str">
        <f>IF('IGM Paste'!I2457=0,"-",'IGM Paste'!I2457)</f>
        <v>-</v>
      </c>
      <c r="K2456" t="str">
        <f>IF('IGM Paste'!J2457=0,"-",'IGM Paste'!J2457)</f>
        <v>-</v>
      </c>
      <c r="L2456">
        <f>'IGM Paste'!K2457</f>
        <v>0</v>
      </c>
      <c r="M2456" s="20" t="str">
        <f>IF('IGM Paste'!R2457=0,"Flat",'IGM Paste'!R2457)</f>
        <v>Flat</v>
      </c>
      <c r="N2456" s="177">
        <f>'IGM Paste'!AH2457</f>
        <v>0</v>
      </c>
      <c r="O2456" s="403">
        <f>'IGM Paste'!O2457</f>
        <v>0</v>
      </c>
      <c r="P2456">
        <f>'IGM Paste'!BC2457</f>
        <v>0</v>
      </c>
    </row>
    <row r="2457" spans="1:16" x14ac:dyDescent="0.3">
      <c r="A2457" s="334">
        <f>'IGM Paste'!A2458</f>
        <v>0</v>
      </c>
      <c r="B2457">
        <f>'IGM Paste'!Y2458</f>
        <v>0</v>
      </c>
      <c r="C2457">
        <f>'IGM Paste'!C2458</f>
        <v>0</v>
      </c>
      <c r="D2457" s="4">
        <f>'IGM Paste'!D2458</f>
        <v>0</v>
      </c>
      <c r="E2457">
        <f>'IGM Paste'!E2458</f>
        <v>0</v>
      </c>
      <c r="F2457">
        <f>'IGM Paste'!AL2458</f>
        <v>0</v>
      </c>
      <c r="G2457" s="763">
        <f>'IGM Paste'!AB2458</f>
        <v>0</v>
      </c>
      <c r="H2457" s="5">
        <f>'IGM Paste'!F2458</f>
        <v>0</v>
      </c>
      <c r="I2457" t="str">
        <f>IF('IGM Paste'!H2458=0,"-",'IGM Paste'!H2458)</f>
        <v>-</v>
      </c>
      <c r="J2457" t="str">
        <f>IF('IGM Paste'!I2458=0,"-",'IGM Paste'!I2458)</f>
        <v>-</v>
      </c>
      <c r="K2457" t="str">
        <f>IF('IGM Paste'!J2458=0,"-",'IGM Paste'!J2458)</f>
        <v>-</v>
      </c>
      <c r="L2457">
        <f>'IGM Paste'!K2458</f>
        <v>0</v>
      </c>
      <c r="M2457" s="20" t="str">
        <f>IF('IGM Paste'!R2458=0,"Flat",'IGM Paste'!R2458)</f>
        <v>Flat</v>
      </c>
      <c r="N2457" s="177">
        <f>'IGM Paste'!AH2458</f>
        <v>0</v>
      </c>
      <c r="O2457" s="403">
        <f>'IGM Paste'!O2458</f>
        <v>0</v>
      </c>
      <c r="P2457">
        <f>'IGM Paste'!BC2458</f>
        <v>0</v>
      </c>
    </row>
    <row r="2458" spans="1:16" x14ac:dyDescent="0.3">
      <c r="A2458" s="334">
        <f>'IGM Paste'!A2459</f>
        <v>0</v>
      </c>
      <c r="B2458">
        <f>'IGM Paste'!Y2459</f>
        <v>0</v>
      </c>
      <c r="C2458">
        <f>'IGM Paste'!C2459</f>
        <v>0</v>
      </c>
      <c r="D2458" s="4">
        <f>'IGM Paste'!D2459</f>
        <v>0</v>
      </c>
      <c r="E2458">
        <f>'IGM Paste'!E2459</f>
        <v>0</v>
      </c>
      <c r="F2458">
        <f>'IGM Paste'!AL2459</f>
        <v>0</v>
      </c>
      <c r="G2458" s="763">
        <f>'IGM Paste'!AB2459</f>
        <v>0</v>
      </c>
      <c r="H2458" s="5">
        <f>'IGM Paste'!F2459</f>
        <v>0</v>
      </c>
      <c r="I2458" t="str">
        <f>IF('IGM Paste'!H2459=0,"-",'IGM Paste'!H2459)</f>
        <v>-</v>
      </c>
      <c r="J2458" t="str">
        <f>IF('IGM Paste'!I2459=0,"-",'IGM Paste'!I2459)</f>
        <v>-</v>
      </c>
      <c r="K2458" t="str">
        <f>IF('IGM Paste'!J2459=0,"-",'IGM Paste'!J2459)</f>
        <v>-</v>
      </c>
      <c r="L2458">
        <f>'IGM Paste'!K2459</f>
        <v>0</v>
      </c>
      <c r="M2458" s="20" t="str">
        <f>IF('IGM Paste'!R2459=0,"Flat",'IGM Paste'!R2459)</f>
        <v>Flat</v>
      </c>
      <c r="N2458" s="177">
        <f>'IGM Paste'!AH2459</f>
        <v>0</v>
      </c>
      <c r="O2458" s="403">
        <f>'IGM Paste'!O2459</f>
        <v>0</v>
      </c>
      <c r="P2458">
        <f>'IGM Paste'!BC2459</f>
        <v>0</v>
      </c>
    </row>
    <row r="2459" spans="1:16" x14ac:dyDescent="0.3">
      <c r="A2459" s="334">
        <f>'IGM Paste'!A2460</f>
        <v>0</v>
      </c>
      <c r="B2459">
        <f>'IGM Paste'!Y2460</f>
        <v>0</v>
      </c>
      <c r="C2459">
        <f>'IGM Paste'!C2460</f>
        <v>0</v>
      </c>
      <c r="D2459" s="4">
        <f>'IGM Paste'!D2460</f>
        <v>0</v>
      </c>
      <c r="E2459">
        <f>'IGM Paste'!E2460</f>
        <v>0</v>
      </c>
      <c r="F2459">
        <f>'IGM Paste'!AL2460</f>
        <v>0</v>
      </c>
      <c r="G2459" s="763">
        <f>'IGM Paste'!AB2460</f>
        <v>0</v>
      </c>
      <c r="H2459" s="5">
        <f>'IGM Paste'!F2460</f>
        <v>0</v>
      </c>
      <c r="I2459" t="str">
        <f>IF('IGM Paste'!H2460=0,"-",'IGM Paste'!H2460)</f>
        <v>-</v>
      </c>
      <c r="J2459" t="str">
        <f>IF('IGM Paste'!I2460=0,"-",'IGM Paste'!I2460)</f>
        <v>-</v>
      </c>
      <c r="K2459" t="str">
        <f>IF('IGM Paste'!J2460=0,"-",'IGM Paste'!J2460)</f>
        <v>-</v>
      </c>
      <c r="L2459">
        <f>'IGM Paste'!K2460</f>
        <v>0</v>
      </c>
      <c r="M2459" s="20" t="str">
        <f>IF('IGM Paste'!R2460=0,"Flat",'IGM Paste'!R2460)</f>
        <v>Flat</v>
      </c>
      <c r="N2459" s="177">
        <f>'IGM Paste'!AH2460</f>
        <v>0</v>
      </c>
      <c r="O2459" s="403">
        <f>'IGM Paste'!O2460</f>
        <v>0</v>
      </c>
      <c r="P2459">
        <f>'IGM Paste'!BC2460</f>
        <v>0</v>
      </c>
    </row>
    <row r="2460" spans="1:16" x14ac:dyDescent="0.3">
      <c r="A2460" s="334">
        <f>'IGM Paste'!A2461</f>
        <v>0</v>
      </c>
      <c r="B2460">
        <f>'IGM Paste'!Y2461</f>
        <v>0</v>
      </c>
      <c r="C2460">
        <f>'IGM Paste'!C2461</f>
        <v>0</v>
      </c>
      <c r="D2460" s="4">
        <f>'IGM Paste'!D2461</f>
        <v>0</v>
      </c>
      <c r="E2460">
        <f>'IGM Paste'!E2461</f>
        <v>0</v>
      </c>
      <c r="F2460">
        <f>'IGM Paste'!AL2461</f>
        <v>0</v>
      </c>
      <c r="G2460" s="763">
        <f>'IGM Paste'!AB2461</f>
        <v>0</v>
      </c>
      <c r="H2460" s="5">
        <f>'IGM Paste'!F2461</f>
        <v>0</v>
      </c>
      <c r="I2460" t="str">
        <f>IF('IGM Paste'!H2461=0,"-",'IGM Paste'!H2461)</f>
        <v>-</v>
      </c>
      <c r="J2460" t="str">
        <f>IF('IGM Paste'!I2461=0,"-",'IGM Paste'!I2461)</f>
        <v>-</v>
      </c>
      <c r="K2460" t="str">
        <f>IF('IGM Paste'!J2461=0,"-",'IGM Paste'!J2461)</f>
        <v>-</v>
      </c>
      <c r="L2460">
        <f>'IGM Paste'!K2461</f>
        <v>0</v>
      </c>
      <c r="M2460" s="20" t="str">
        <f>IF('IGM Paste'!R2461=0,"Flat",'IGM Paste'!R2461)</f>
        <v>Flat</v>
      </c>
      <c r="N2460" s="177">
        <f>'IGM Paste'!AH2461</f>
        <v>0</v>
      </c>
      <c r="O2460" s="403">
        <f>'IGM Paste'!O2461</f>
        <v>0</v>
      </c>
      <c r="P2460">
        <f>'IGM Paste'!BC2461</f>
        <v>0</v>
      </c>
    </row>
    <row r="2461" spans="1:16" x14ac:dyDescent="0.3">
      <c r="A2461" s="334">
        <f>'IGM Paste'!A2462</f>
        <v>0</v>
      </c>
      <c r="B2461">
        <f>'IGM Paste'!Y2462</f>
        <v>0</v>
      </c>
      <c r="C2461">
        <f>'IGM Paste'!C2462</f>
        <v>0</v>
      </c>
      <c r="D2461" s="4">
        <f>'IGM Paste'!D2462</f>
        <v>0</v>
      </c>
      <c r="E2461">
        <f>'IGM Paste'!E2462</f>
        <v>0</v>
      </c>
      <c r="F2461">
        <f>'IGM Paste'!AL2462</f>
        <v>0</v>
      </c>
      <c r="G2461" s="763">
        <f>'IGM Paste'!AB2462</f>
        <v>0</v>
      </c>
      <c r="H2461" s="5">
        <f>'IGM Paste'!F2462</f>
        <v>0</v>
      </c>
      <c r="I2461" t="str">
        <f>IF('IGM Paste'!H2462=0,"-",'IGM Paste'!H2462)</f>
        <v>-</v>
      </c>
      <c r="J2461" t="str">
        <f>IF('IGM Paste'!I2462=0,"-",'IGM Paste'!I2462)</f>
        <v>-</v>
      </c>
      <c r="K2461" t="str">
        <f>IF('IGM Paste'!J2462=0,"-",'IGM Paste'!J2462)</f>
        <v>-</v>
      </c>
      <c r="L2461">
        <f>'IGM Paste'!K2462</f>
        <v>0</v>
      </c>
      <c r="M2461" s="20" t="str">
        <f>IF('IGM Paste'!R2462=0,"Flat",'IGM Paste'!R2462)</f>
        <v>Flat</v>
      </c>
      <c r="N2461" s="177">
        <f>'IGM Paste'!AH2462</f>
        <v>0</v>
      </c>
      <c r="O2461" s="403">
        <f>'IGM Paste'!O2462</f>
        <v>0</v>
      </c>
      <c r="P2461">
        <f>'IGM Paste'!BC2462</f>
        <v>0</v>
      </c>
    </row>
    <row r="2462" spans="1:16" x14ac:dyDescent="0.3">
      <c r="A2462" s="334">
        <f>'IGM Paste'!A2463</f>
        <v>0</v>
      </c>
      <c r="B2462">
        <f>'IGM Paste'!Y2463</f>
        <v>0</v>
      </c>
      <c r="C2462">
        <f>'IGM Paste'!C2463</f>
        <v>0</v>
      </c>
      <c r="D2462" s="4">
        <f>'IGM Paste'!D2463</f>
        <v>0</v>
      </c>
      <c r="E2462">
        <f>'IGM Paste'!E2463</f>
        <v>0</v>
      </c>
      <c r="F2462">
        <f>'IGM Paste'!AL2463</f>
        <v>0</v>
      </c>
      <c r="G2462" s="763">
        <f>'IGM Paste'!AB2463</f>
        <v>0</v>
      </c>
      <c r="H2462" s="5">
        <f>'IGM Paste'!F2463</f>
        <v>0</v>
      </c>
      <c r="I2462" t="str">
        <f>IF('IGM Paste'!H2463=0,"-",'IGM Paste'!H2463)</f>
        <v>-</v>
      </c>
      <c r="J2462" t="str">
        <f>IF('IGM Paste'!I2463=0,"-",'IGM Paste'!I2463)</f>
        <v>-</v>
      </c>
      <c r="K2462" t="str">
        <f>IF('IGM Paste'!J2463=0,"-",'IGM Paste'!J2463)</f>
        <v>-</v>
      </c>
      <c r="L2462">
        <f>'IGM Paste'!K2463</f>
        <v>0</v>
      </c>
      <c r="M2462" s="20" t="str">
        <f>IF('IGM Paste'!R2463=0,"Flat",'IGM Paste'!R2463)</f>
        <v>Flat</v>
      </c>
      <c r="N2462" s="177">
        <f>'IGM Paste'!AH2463</f>
        <v>0</v>
      </c>
      <c r="O2462" s="403">
        <f>'IGM Paste'!O2463</f>
        <v>0</v>
      </c>
      <c r="P2462">
        <f>'IGM Paste'!BC2463</f>
        <v>0</v>
      </c>
    </row>
    <row r="2463" spans="1:16" x14ac:dyDescent="0.3">
      <c r="A2463" s="334">
        <f>'IGM Paste'!A2464</f>
        <v>0</v>
      </c>
      <c r="B2463">
        <f>'IGM Paste'!Y2464</f>
        <v>0</v>
      </c>
      <c r="C2463">
        <f>'IGM Paste'!C2464</f>
        <v>0</v>
      </c>
      <c r="D2463" s="4">
        <f>'IGM Paste'!D2464</f>
        <v>0</v>
      </c>
      <c r="E2463">
        <f>'IGM Paste'!E2464</f>
        <v>0</v>
      </c>
      <c r="F2463">
        <f>'IGM Paste'!AL2464</f>
        <v>0</v>
      </c>
      <c r="G2463" s="763">
        <f>'IGM Paste'!AB2464</f>
        <v>0</v>
      </c>
      <c r="H2463" s="5">
        <f>'IGM Paste'!F2464</f>
        <v>0</v>
      </c>
      <c r="I2463" t="str">
        <f>IF('IGM Paste'!H2464=0,"-",'IGM Paste'!H2464)</f>
        <v>-</v>
      </c>
      <c r="J2463" t="str">
        <f>IF('IGM Paste'!I2464=0,"-",'IGM Paste'!I2464)</f>
        <v>-</v>
      </c>
      <c r="K2463" t="str">
        <f>IF('IGM Paste'!J2464=0,"-",'IGM Paste'!J2464)</f>
        <v>-</v>
      </c>
      <c r="L2463">
        <f>'IGM Paste'!K2464</f>
        <v>0</v>
      </c>
      <c r="M2463" s="20" t="str">
        <f>IF('IGM Paste'!R2464=0,"Flat",'IGM Paste'!R2464)</f>
        <v>Flat</v>
      </c>
      <c r="N2463" s="177">
        <f>'IGM Paste'!AH2464</f>
        <v>0</v>
      </c>
      <c r="O2463" s="403">
        <f>'IGM Paste'!O2464</f>
        <v>0</v>
      </c>
      <c r="P2463">
        <f>'IGM Paste'!BC2464</f>
        <v>0</v>
      </c>
    </row>
    <row r="2464" spans="1:16" x14ac:dyDescent="0.3">
      <c r="A2464" s="334">
        <f>'IGM Paste'!A2465</f>
        <v>0</v>
      </c>
      <c r="B2464">
        <f>'IGM Paste'!Y2465</f>
        <v>0</v>
      </c>
      <c r="C2464">
        <f>'IGM Paste'!C2465</f>
        <v>0</v>
      </c>
      <c r="D2464" s="4">
        <f>'IGM Paste'!D2465</f>
        <v>0</v>
      </c>
      <c r="E2464">
        <f>'IGM Paste'!E2465</f>
        <v>0</v>
      </c>
      <c r="F2464">
        <f>'IGM Paste'!AL2465</f>
        <v>0</v>
      </c>
      <c r="G2464" s="763">
        <f>'IGM Paste'!AB2465</f>
        <v>0</v>
      </c>
      <c r="H2464" s="5">
        <f>'IGM Paste'!F2465</f>
        <v>0</v>
      </c>
      <c r="I2464" t="str">
        <f>IF('IGM Paste'!H2465=0,"-",'IGM Paste'!H2465)</f>
        <v>-</v>
      </c>
      <c r="J2464" t="str">
        <f>IF('IGM Paste'!I2465=0,"-",'IGM Paste'!I2465)</f>
        <v>-</v>
      </c>
      <c r="K2464" t="str">
        <f>IF('IGM Paste'!J2465=0,"-",'IGM Paste'!J2465)</f>
        <v>-</v>
      </c>
      <c r="L2464">
        <f>'IGM Paste'!K2465</f>
        <v>0</v>
      </c>
      <c r="M2464" s="20" t="str">
        <f>IF('IGM Paste'!R2465=0,"Flat",'IGM Paste'!R2465)</f>
        <v>Flat</v>
      </c>
      <c r="N2464" s="177">
        <f>'IGM Paste'!AH2465</f>
        <v>0</v>
      </c>
      <c r="O2464" s="403">
        <f>'IGM Paste'!O2465</f>
        <v>0</v>
      </c>
      <c r="P2464">
        <f>'IGM Paste'!BC2465</f>
        <v>0</v>
      </c>
    </row>
    <row r="2465" spans="1:16" x14ac:dyDescent="0.3">
      <c r="A2465" s="334">
        <f>'IGM Paste'!A2466</f>
        <v>0</v>
      </c>
      <c r="B2465">
        <f>'IGM Paste'!Y2466</f>
        <v>0</v>
      </c>
      <c r="C2465">
        <f>'IGM Paste'!C2466</f>
        <v>0</v>
      </c>
      <c r="D2465" s="4">
        <f>'IGM Paste'!D2466</f>
        <v>0</v>
      </c>
      <c r="E2465">
        <f>'IGM Paste'!E2466</f>
        <v>0</v>
      </c>
      <c r="F2465">
        <f>'IGM Paste'!AL2466</f>
        <v>0</v>
      </c>
      <c r="G2465" s="763">
        <f>'IGM Paste'!AB2466</f>
        <v>0</v>
      </c>
      <c r="H2465" s="5">
        <f>'IGM Paste'!F2466</f>
        <v>0</v>
      </c>
      <c r="I2465" t="str">
        <f>IF('IGM Paste'!H2466=0,"-",'IGM Paste'!H2466)</f>
        <v>-</v>
      </c>
      <c r="J2465" t="str">
        <f>IF('IGM Paste'!I2466=0,"-",'IGM Paste'!I2466)</f>
        <v>-</v>
      </c>
      <c r="K2465" t="str">
        <f>IF('IGM Paste'!J2466=0,"-",'IGM Paste'!J2466)</f>
        <v>-</v>
      </c>
      <c r="L2465">
        <f>'IGM Paste'!K2466</f>
        <v>0</v>
      </c>
      <c r="M2465" s="20" t="str">
        <f>IF('IGM Paste'!R2466=0,"Flat",'IGM Paste'!R2466)</f>
        <v>Flat</v>
      </c>
      <c r="N2465" s="177">
        <f>'IGM Paste'!AH2466</f>
        <v>0</v>
      </c>
      <c r="O2465" s="403">
        <f>'IGM Paste'!O2466</f>
        <v>0</v>
      </c>
      <c r="P2465">
        <f>'IGM Paste'!BC2466</f>
        <v>0</v>
      </c>
    </row>
    <row r="2466" spans="1:16" x14ac:dyDescent="0.3">
      <c r="A2466" s="334">
        <f>'IGM Paste'!A2467</f>
        <v>0</v>
      </c>
      <c r="B2466">
        <f>'IGM Paste'!Y2467</f>
        <v>0</v>
      </c>
      <c r="C2466">
        <f>'IGM Paste'!C2467</f>
        <v>0</v>
      </c>
      <c r="D2466" s="4">
        <f>'IGM Paste'!D2467</f>
        <v>0</v>
      </c>
      <c r="E2466">
        <f>'IGM Paste'!E2467</f>
        <v>0</v>
      </c>
      <c r="F2466">
        <f>'IGM Paste'!AL2467</f>
        <v>0</v>
      </c>
      <c r="G2466" s="763">
        <f>'IGM Paste'!AB2467</f>
        <v>0</v>
      </c>
      <c r="H2466" s="5">
        <f>'IGM Paste'!F2467</f>
        <v>0</v>
      </c>
      <c r="I2466" t="str">
        <f>IF('IGM Paste'!H2467=0,"-",'IGM Paste'!H2467)</f>
        <v>-</v>
      </c>
      <c r="J2466" t="str">
        <f>IF('IGM Paste'!I2467=0,"-",'IGM Paste'!I2467)</f>
        <v>-</v>
      </c>
      <c r="K2466" t="str">
        <f>IF('IGM Paste'!J2467=0,"-",'IGM Paste'!J2467)</f>
        <v>-</v>
      </c>
      <c r="L2466">
        <f>'IGM Paste'!K2467</f>
        <v>0</v>
      </c>
      <c r="M2466" s="20" t="str">
        <f>IF('IGM Paste'!R2467=0,"Flat",'IGM Paste'!R2467)</f>
        <v>Flat</v>
      </c>
      <c r="N2466" s="177">
        <f>'IGM Paste'!AH2467</f>
        <v>0</v>
      </c>
      <c r="O2466" s="403">
        <f>'IGM Paste'!O2467</f>
        <v>0</v>
      </c>
      <c r="P2466">
        <f>'IGM Paste'!BC2467</f>
        <v>0</v>
      </c>
    </row>
    <row r="2467" spans="1:16" x14ac:dyDescent="0.3">
      <c r="A2467" s="334">
        <f>'IGM Paste'!A2468</f>
        <v>0</v>
      </c>
      <c r="B2467">
        <f>'IGM Paste'!Y2468</f>
        <v>0</v>
      </c>
      <c r="C2467">
        <f>'IGM Paste'!C2468</f>
        <v>0</v>
      </c>
      <c r="D2467" s="4">
        <f>'IGM Paste'!D2468</f>
        <v>0</v>
      </c>
      <c r="E2467">
        <f>'IGM Paste'!E2468</f>
        <v>0</v>
      </c>
      <c r="F2467">
        <f>'IGM Paste'!AL2468</f>
        <v>0</v>
      </c>
      <c r="G2467" s="763">
        <f>'IGM Paste'!AB2468</f>
        <v>0</v>
      </c>
      <c r="H2467" s="5">
        <f>'IGM Paste'!F2468</f>
        <v>0</v>
      </c>
      <c r="I2467" t="str">
        <f>IF('IGM Paste'!H2468=0,"-",'IGM Paste'!H2468)</f>
        <v>-</v>
      </c>
      <c r="J2467" t="str">
        <f>IF('IGM Paste'!I2468=0,"-",'IGM Paste'!I2468)</f>
        <v>-</v>
      </c>
      <c r="K2467" t="str">
        <f>IF('IGM Paste'!J2468=0,"-",'IGM Paste'!J2468)</f>
        <v>-</v>
      </c>
      <c r="L2467">
        <f>'IGM Paste'!K2468</f>
        <v>0</v>
      </c>
      <c r="M2467" s="20" t="str">
        <f>IF('IGM Paste'!R2468=0,"Flat",'IGM Paste'!R2468)</f>
        <v>Flat</v>
      </c>
      <c r="N2467" s="177">
        <f>'IGM Paste'!AH2468</f>
        <v>0</v>
      </c>
      <c r="O2467" s="403">
        <f>'IGM Paste'!O2468</f>
        <v>0</v>
      </c>
      <c r="P2467">
        <f>'IGM Paste'!BC2468</f>
        <v>0</v>
      </c>
    </row>
    <row r="2468" spans="1:16" x14ac:dyDescent="0.3">
      <c r="A2468" s="334">
        <f>'IGM Paste'!A2469</f>
        <v>0</v>
      </c>
      <c r="B2468">
        <f>'IGM Paste'!Y2469</f>
        <v>0</v>
      </c>
      <c r="C2468">
        <f>'IGM Paste'!C2469</f>
        <v>0</v>
      </c>
      <c r="D2468" s="4">
        <f>'IGM Paste'!D2469</f>
        <v>0</v>
      </c>
      <c r="E2468">
        <f>'IGM Paste'!E2469</f>
        <v>0</v>
      </c>
      <c r="F2468">
        <f>'IGM Paste'!AL2469</f>
        <v>0</v>
      </c>
      <c r="G2468" s="763">
        <f>'IGM Paste'!AB2469</f>
        <v>0</v>
      </c>
      <c r="H2468" s="5">
        <f>'IGM Paste'!F2469</f>
        <v>0</v>
      </c>
      <c r="I2468" t="str">
        <f>IF('IGM Paste'!H2469=0,"-",'IGM Paste'!H2469)</f>
        <v>-</v>
      </c>
      <c r="J2468" t="str">
        <f>IF('IGM Paste'!I2469=0,"-",'IGM Paste'!I2469)</f>
        <v>-</v>
      </c>
      <c r="K2468" t="str">
        <f>IF('IGM Paste'!J2469=0,"-",'IGM Paste'!J2469)</f>
        <v>-</v>
      </c>
      <c r="L2468">
        <f>'IGM Paste'!K2469</f>
        <v>0</v>
      </c>
      <c r="M2468" s="20" t="str">
        <f>IF('IGM Paste'!R2469=0,"Flat",'IGM Paste'!R2469)</f>
        <v>Flat</v>
      </c>
      <c r="N2468" s="177">
        <f>'IGM Paste'!AH2469</f>
        <v>0</v>
      </c>
      <c r="O2468" s="403">
        <f>'IGM Paste'!O2469</f>
        <v>0</v>
      </c>
      <c r="P2468">
        <f>'IGM Paste'!BC2469</f>
        <v>0</v>
      </c>
    </row>
    <row r="2469" spans="1:16" x14ac:dyDescent="0.3">
      <c r="A2469" s="334">
        <f>'IGM Paste'!A2470</f>
        <v>0</v>
      </c>
      <c r="B2469">
        <f>'IGM Paste'!Y2470</f>
        <v>0</v>
      </c>
      <c r="C2469">
        <f>'IGM Paste'!C2470</f>
        <v>0</v>
      </c>
      <c r="D2469" s="4">
        <f>'IGM Paste'!D2470</f>
        <v>0</v>
      </c>
      <c r="E2469">
        <f>'IGM Paste'!E2470</f>
        <v>0</v>
      </c>
      <c r="F2469">
        <f>'IGM Paste'!AL2470</f>
        <v>0</v>
      </c>
      <c r="G2469" s="763">
        <f>'IGM Paste'!AB2470</f>
        <v>0</v>
      </c>
      <c r="H2469" s="5">
        <f>'IGM Paste'!F2470</f>
        <v>0</v>
      </c>
      <c r="I2469" t="str">
        <f>IF('IGM Paste'!H2470=0,"-",'IGM Paste'!H2470)</f>
        <v>-</v>
      </c>
      <c r="J2469" t="str">
        <f>IF('IGM Paste'!I2470=0,"-",'IGM Paste'!I2470)</f>
        <v>-</v>
      </c>
      <c r="K2469" t="str">
        <f>IF('IGM Paste'!J2470=0,"-",'IGM Paste'!J2470)</f>
        <v>-</v>
      </c>
      <c r="L2469">
        <f>'IGM Paste'!K2470</f>
        <v>0</v>
      </c>
      <c r="M2469" s="20" t="str">
        <f>IF('IGM Paste'!R2470=0,"Flat",'IGM Paste'!R2470)</f>
        <v>Flat</v>
      </c>
      <c r="N2469" s="177">
        <f>'IGM Paste'!AH2470</f>
        <v>0</v>
      </c>
      <c r="O2469" s="403">
        <f>'IGM Paste'!O2470</f>
        <v>0</v>
      </c>
      <c r="P2469">
        <f>'IGM Paste'!BC2470</f>
        <v>0</v>
      </c>
    </row>
    <row r="2470" spans="1:16" x14ac:dyDescent="0.3">
      <c r="A2470" s="334">
        <f>'IGM Paste'!A2471</f>
        <v>0</v>
      </c>
      <c r="B2470">
        <f>'IGM Paste'!Y2471</f>
        <v>0</v>
      </c>
      <c r="C2470">
        <f>'IGM Paste'!C2471</f>
        <v>0</v>
      </c>
      <c r="D2470" s="4">
        <f>'IGM Paste'!D2471</f>
        <v>0</v>
      </c>
      <c r="E2470">
        <f>'IGM Paste'!E2471</f>
        <v>0</v>
      </c>
      <c r="F2470">
        <f>'IGM Paste'!AL2471</f>
        <v>0</v>
      </c>
      <c r="G2470" s="763">
        <f>'IGM Paste'!AB2471</f>
        <v>0</v>
      </c>
      <c r="H2470" s="5">
        <f>'IGM Paste'!F2471</f>
        <v>0</v>
      </c>
      <c r="I2470" t="str">
        <f>IF('IGM Paste'!H2471=0,"-",'IGM Paste'!H2471)</f>
        <v>-</v>
      </c>
      <c r="J2470" t="str">
        <f>IF('IGM Paste'!I2471=0,"-",'IGM Paste'!I2471)</f>
        <v>-</v>
      </c>
      <c r="K2470" t="str">
        <f>IF('IGM Paste'!J2471=0,"-",'IGM Paste'!J2471)</f>
        <v>-</v>
      </c>
      <c r="L2470">
        <f>'IGM Paste'!K2471</f>
        <v>0</v>
      </c>
      <c r="M2470" s="20" t="str">
        <f>IF('IGM Paste'!R2471=0,"Flat",'IGM Paste'!R2471)</f>
        <v>Flat</v>
      </c>
      <c r="N2470" s="177">
        <f>'IGM Paste'!AH2471</f>
        <v>0</v>
      </c>
      <c r="O2470" s="403">
        <f>'IGM Paste'!O2471</f>
        <v>0</v>
      </c>
      <c r="P2470">
        <f>'IGM Paste'!BC2471</f>
        <v>0</v>
      </c>
    </row>
    <row r="2471" spans="1:16" x14ac:dyDescent="0.3">
      <c r="A2471" s="334">
        <f>'IGM Paste'!A2472</f>
        <v>0</v>
      </c>
      <c r="B2471">
        <f>'IGM Paste'!Y2472</f>
        <v>0</v>
      </c>
      <c r="C2471">
        <f>'IGM Paste'!C2472</f>
        <v>0</v>
      </c>
      <c r="D2471" s="4">
        <f>'IGM Paste'!D2472</f>
        <v>0</v>
      </c>
      <c r="E2471">
        <f>'IGM Paste'!E2472</f>
        <v>0</v>
      </c>
      <c r="F2471">
        <f>'IGM Paste'!AL2472</f>
        <v>0</v>
      </c>
      <c r="G2471" s="763">
        <f>'IGM Paste'!AB2472</f>
        <v>0</v>
      </c>
      <c r="H2471" s="5">
        <f>'IGM Paste'!F2472</f>
        <v>0</v>
      </c>
      <c r="I2471" t="str">
        <f>IF('IGM Paste'!H2472=0,"-",'IGM Paste'!H2472)</f>
        <v>-</v>
      </c>
      <c r="J2471" t="str">
        <f>IF('IGM Paste'!I2472=0,"-",'IGM Paste'!I2472)</f>
        <v>-</v>
      </c>
      <c r="K2471" t="str">
        <f>IF('IGM Paste'!J2472=0,"-",'IGM Paste'!J2472)</f>
        <v>-</v>
      </c>
      <c r="L2471">
        <f>'IGM Paste'!K2472</f>
        <v>0</v>
      </c>
      <c r="M2471" s="20" t="str">
        <f>IF('IGM Paste'!R2472=0,"Flat",'IGM Paste'!R2472)</f>
        <v>Flat</v>
      </c>
      <c r="N2471" s="177">
        <f>'IGM Paste'!AH2472</f>
        <v>0</v>
      </c>
      <c r="O2471" s="403">
        <f>'IGM Paste'!O2472</f>
        <v>0</v>
      </c>
      <c r="P2471">
        <f>'IGM Paste'!BC2472</f>
        <v>0</v>
      </c>
    </row>
    <row r="2472" spans="1:16" x14ac:dyDescent="0.3">
      <c r="A2472" s="334">
        <f>'IGM Paste'!A2473</f>
        <v>0</v>
      </c>
      <c r="B2472">
        <f>'IGM Paste'!Y2473</f>
        <v>0</v>
      </c>
      <c r="C2472">
        <f>'IGM Paste'!C2473</f>
        <v>0</v>
      </c>
      <c r="D2472" s="4">
        <f>'IGM Paste'!D2473</f>
        <v>0</v>
      </c>
      <c r="E2472">
        <f>'IGM Paste'!E2473</f>
        <v>0</v>
      </c>
      <c r="F2472">
        <f>'IGM Paste'!AL2473</f>
        <v>0</v>
      </c>
      <c r="G2472" s="763">
        <f>'IGM Paste'!AB2473</f>
        <v>0</v>
      </c>
      <c r="H2472" s="5">
        <f>'IGM Paste'!F2473</f>
        <v>0</v>
      </c>
      <c r="I2472" t="str">
        <f>IF('IGM Paste'!H2473=0,"-",'IGM Paste'!H2473)</f>
        <v>-</v>
      </c>
      <c r="J2472" t="str">
        <f>IF('IGM Paste'!I2473=0,"-",'IGM Paste'!I2473)</f>
        <v>-</v>
      </c>
      <c r="K2472" t="str">
        <f>IF('IGM Paste'!J2473=0,"-",'IGM Paste'!J2473)</f>
        <v>-</v>
      </c>
      <c r="L2472">
        <f>'IGM Paste'!K2473</f>
        <v>0</v>
      </c>
      <c r="M2472" s="20" t="str">
        <f>IF('IGM Paste'!R2473=0,"Flat",'IGM Paste'!R2473)</f>
        <v>Flat</v>
      </c>
      <c r="N2472" s="177">
        <f>'IGM Paste'!AH2473</f>
        <v>0</v>
      </c>
      <c r="O2472" s="403">
        <f>'IGM Paste'!O2473</f>
        <v>0</v>
      </c>
      <c r="P2472">
        <f>'IGM Paste'!BC2473</f>
        <v>0</v>
      </c>
    </row>
    <row r="2473" spans="1:16" x14ac:dyDescent="0.3">
      <c r="A2473" s="334">
        <f>'IGM Paste'!A2474</f>
        <v>0</v>
      </c>
      <c r="B2473">
        <f>'IGM Paste'!Y2474</f>
        <v>0</v>
      </c>
      <c r="C2473">
        <f>'IGM Paste'!C2474</f>
        <v>0</v>
      </c>
      <c r="D2473" s="4">
        <f>'IGM Paste'!D2474</f>
        <v>0</v>
      </c>
      <c r="E2473">
        <f>'IGM Paste'!E2474</f>
        <v>0</v>
      </c>
      <c r="F2473">
        <f>'IGM Paste'!AL2474</f>
        <v>0</v>
      </c>
      <c r="G2473" s="763">
        <f>'IGM Paste'!AB2474</f>
        <v>0</v>
      </c>
      <c r="H2473" s="5">
        <f>'IGM Paste'!F2474</f>
        <v>0</v>
      </c>
      <c r="I2473" t="str">
        <f>IF('IGM Paste'!H2474=0,"-",'IGM Paste'!H2474)</f>
        <v>-</v>
      </c>
      <c r="J2473" t="str">
        <f>IF('IGM Paste'!I2474=0,"-",'IGM Paste'!I2474)</f>
        <v>-</v>
      </c>
      <c r="K2473" t="str">
        <f>IF('IGM Paste'!J2474=0,"-",'IGM Paste'!J2474)</f>
        <v>-</v>
      </c>
      <c r="L2473">
        <f>'IGM Paste'!K2474</f>
        <v>0</v>
      </c>
      <c r="M2473" s="20" t="str">
        <f>IF('IGM Paste'!R2474=0,"Flat",'IGM Paste'!R2474)</f>
        <v>Flat</v>
      </c>
      <c r="N2473" s="177">
        <f>'IGM Paste'!AH2474</f>
        <v>0</v>
      </c>
      <c r="O2473" s="403">
        <f>'IGM Paste'!O2474</f>
        <v>0</v>
      </c>
      <c r="P2473">
        <f>'IGM Paste'!BC2474</f>
        <v>0</v>
      </c>
    </row>
    <row r="2474" spans="1:16" x14ac:dyDescent="0.3">
      <c r="A2474" s="334">
        <f>'IGM Paste'!A2475</f>
        <v>0</v>
      </c>
      <c r="B2474">
        <f>'IGM Paste'!Y2475</f>
        <v>0</v>
      </c>
      <c r="C2474">
        <f>'IGM Paste'!C2475</f>
        <v>0</v>
      </c>
      <c r="D2474" s="4">
        <f>'IGM Paste'!D2475</f>
        <v>0</v>
      </c>
      <c r="E2474">
        <f>'IGM Paste'!E2475</f>
        <v>0</v>
      </c>
      <c r="F2474">
        <f>'IGM Paste'!AL2475</f>
        <v>0</v>
      </c>
      <c r="G2474" s="763">
        <f>'IGM Paste'!AB2475</f>
        <v>0</v>
      </c>
      <c r="H2474" s="5">
        <f>'IGM Paste'!F2475</f>
        <v>0</v>
      </c>
      <c r="I2474" t="str">
        <f>IF('IGM Paste'!H2475=0,"-",'IGM Paste'!H2475)</f>
        <v>-</v>
      </c>
      <c r="J2474" t="str">
        <f>IF('IGM Paste'!I2475=0,"-",'IGM Paste'!I2475)</f>
        <v>-</v>
      </c>
      <c r="K2474" t="str">
        <f>IF('IGM Paste'!J2475=0,"-",'IGM Paste'!J2475)</f>
        <v>-</v>
      </c>
      <c r="L2474">
        <f>'IGM Paste'!K2475</f>
        <v>0</v>
      </c>
      <c r="M2474" s="20" t="str">
        <f>IF('IGM Paste'!R2475=0,"Flat",'IGM Paste'!R2475)</f>
        <v>Flat</v>
      </c>
      <c r="N2474" s="177">
        <f>'IGM Paste'!AH2475</f>
        <v>0</v>
      </c>
      <c r="O2474" s="403">
        <f>'IGM Paste'!O2475</f>
        <v>0</v>
      </c>
      <c r="P2474">
        <f>'IGM Paste'!BC2475</f>
        <v>0</v>
      </c>
    </row>
    <row r="2475" spans="1:16" x14ac:dyDescent="0.3">
      <c r="A2475" s="334">
        <f>'IGM Paste'!A2476</f>
        <v>0</v>
      </c>
      <c r="B2475">
        <f>'IGM Paste'!Y2476</f>
        <v>0</v>
      </c>
      <c r="C2475">
        <f>'IGM Paste'!C2476</f>
        <v>0</v>
      </c>
      <c r="D2475" s="4">
        <f>'IGM Paste'!D2476</f>
        <v>0</v>
      </c>
      <c r="E2475">
        <f>'IGM Paste'!E2476</f>
        <v>0</v>
      </c>
      <c r="F2475">
        <f>'IGM Paste'!AL2476</f>
        <v>0</v>
      </c>
      <c r="G2475" s="763">
        <f>'IGM Paste'!AB2476</f>
        <v>0</v>
      </c>
      <c r="H2475" s="5">
        <f>'IGM Paste'!F2476</f>
        <v>0</v>
      </c>
      <c r="I2475" t="str">
        <f>IF('IGM Paste'!H2476=0,"-",'IGM Paste'!H2476)</f>
        <v>-</v>
      </c>
      <c r="J2475" t="str">
        <f>IF('IGM Paste'!I2476=0,"-",'IGM Paste'!I2476)</f>
        <v>-</v>
      </c>
      <c r="K2475" t="str">
        <f>IF('IGM Paste'!J2476=0,"-",'IGM Paste'!J2476)</f>
        <v>-</v>
      </c>
      <c r="L2475">
        <f>'IGM Paste'!K2476</f>
        <v>0</v>
      </c>
      <c r="M2475" s="20" t="str">
        <f>IF('IGM Paste'!R2476=0,"Flat",'IGM Paste'!R2476)</f>
        <v>Flat</v>
      </c>
      <c r="N2475" s="177">
        <f>'IGM Paste'!AH2476</f>
        <v>0</v>
      </c>
      <c r="O2475" s="403">
        <f>'IGM Paste'!O2476</f>
        <v>0</v>
      </c>
      <c r="P2475">
        <f>'IGM Paste'!BC2476</f>
        <v>0</v>
      </c>
    </row>
    <row r="2476" spans="1:16" x14ac:dyDescent="0.3">
      <c r="A2476" s="334">
        <f>'IGM Paste'!A2477</f>
        <v>0</v>
      </c>
      <c r="B2476">
        <f>'IGM Paste'!Y2477</f>
        <v>0</v>
      </c>
      <c r="C2476">
        <f>'IGM Paste'!C2477</f>
        <v>0</v>
      </c>
      <c r="D2476" s="4">
        <f>'IGM Paste'!D2477</f>
        <v>0</v>
      </c>
      <c r="E2476">
        <f>'IGM Paste'!E2477</f>
        <v>0</v>
      </c>
      <c r="F2476">
        <f>'IGM Paste'!AL2477</f>
        <v>0</v>
      </c>
      <c r="G2476" s="763">
        <f>'IGM Paste'!AB2477</f>
        <v>0</v>
      </c>
      <c r="H2476" s="5">
        <f>'IGM Paste'!F2477</f>
        <v>0</v>
      </c>
      <c r="I2476" t="str">
        <f>IF('IGM Paste'!H2477=0,"-",'IGM Paste'!H2477)</f>
        <v>-</v>
      </c>
      <c r="J2476" t="str">
        <f>IF('IGM Paste'!I2477=0,"-",'IGM Paste'!I2477)</f>
        <v>-</v>
      </c>
      <c r="K2476" t="str">
        <f>IF('IGM Paste'!J2477=0,"-",'IGM Paste'!J2477)</f>
        <v>-</v>
      </c>
      <c r="L2476">
        <f>'IGM Paste'!K2477</f>
        <v>0</v>
      </c>
      <c r="M2476" s="20" t="str">
        <f>IF('IGM Paste'!R2477=0,"Flat",'IGM Paste'!R2477)</f>
        <v>Flat</v>
      </c>
      <c r="N2476" s="177">
        <f>'IGM Paste'!AH2477</f>
        <v>0</v>
      </c>
      <c r="O2476" s="403">
        <f>'IGM Paste'!O2477</f>
        <v>0</v>
      </c>
      <c r="P2476">
        <f>'IGM Paste'!BC2477</f>
        <v>0</v>
      </c>
    </row>
    <row r="2477" spans="1:16" x14ac:dyDescent="0.3">
      <c r="A2477" s="334">
        <f>'IGM Paste'!A2478</f>
        <v>0</v>
      </c>
      <c r="B2477">
        <f>'IGM Paste'!Y2478</f>
        <v>0</v>
      </c>
      <c r="C2477">
        <f>'IGM Paste'!C2478</f>
        <v>0</v>
      </c>
      <c r="D2477" s="4">
        <f>'IGM Paste'!D2478</f>
        <v>0</v>
      </c>
      <c r="E2477">
        <f>'IGM Paste'!E2478</f>
        <v>0</v>
      </c>
      <c r="F2477">
        <f>'IGM Paste'!AL2478</f>
        <v>0</v>
      </c>
      <c r="G2477" s="763">
        <f>'IGM Paste'!AB2478</f>
        <v>0</v>
      </c>
      <c r="H2477" s="5">
        <f>'IGM Paste'!F2478</f>
        <v>0</v>
      </c>
      <c r="I2477" t="str">
        <f>IF('IGM Paste'!H2478=0,"-",'IGM Paste'!H2478)</f>
        <v>-</v>
      </c>
      <c r="J2477" t="str">
        <f>IF('IGM Paste'!I2478=0,"-",'IGM Paste'!I2478)</f>
        <v>-</v>
      </c>
      <c r="K2477" t="str">
        <f>IF('IGM Paste'!J2478=0,"-",'IGM Paste'!J2478)</f>
        <v>-</v>
      </c>
      <c r="L2477">
        <f>'IGM Paste'!K2478</f>
        <v>0</v>
      </c>
      <c r="M2477" s="20" t="str">
        <f>IF('IGM Paste'!R2478=0,"Flat",'IGM Paste'!R2478)</f>
        <v>Flat</v>
      </c>
      <c r="N2477" s="177">
        <f>'IGM Paste'!AH2478</f>
        <v>0</v>
      </c>
      <c r="O2477" s="403">
        <f>'IGM Paste'!O2478</f>
        <v>0</v>
      </c>
      <c r="P2477">
        <f>'IGM Paste'!BC2478</f>
        <v>0</v>
      </c>
    </row>
    <row r="2478" spans="1:16" x14ac:dyDescent="0.3">
      <c r="A2478" s="334">
        <f>'IGM Paste'!A2479</f>
        <v>0</v>
      </c>
      <c r="B2478">
        <f>'IGM Paste'!Y2479</f>
        <v>0</v>
      </c>
      <c r="C2478">
        <f>'IGM Paste'!C2479</f>
        <v>0</v>
      </c>
      <c r="D2478" s="4">
        <f>'IGM Paste'!D2479</f>
        <v>0</v>
      </c>
      <c r="E2478">
        <f>'IGM Paste'!E2479</f>
        <v>0</v>
      </c>
      <c r="F2478">
        <f>'IGM Paste'!AL2479</f>
        <v>0</v>
      </c>
      <c r="G2478" s="763">
        <f>'IGM Paste'!AB2479</f>
        <v>0</v>
      </c>
      <c r="H2478" s="5">
        <f>'IGM Paste'!F2479</f>
        <v>0</v>
      </c>
      <c r="I2478" t="str">
        <f>IF('IGM Paste'!H2479=0,"-",'IGM Paste'!H2479)</f>
        <v>-</v>
      </c>
      <c r="J2478" t="str">
        <f>IF('IGM Paste'!I2479=0,"-",'IGM Paste'!I2479)</f>
        <v>-</v>
      </c>
      <c r="K2478" t="str">
        <f>IF('IGM Paste'!J2479=0,"-",'IGM Paste'!J2479)</f>
        <v>-</v>
      </c>
      <c r="L2478">
        <f>'IGM Paste'!K2479</f>
        <v>0</v>
      </c>
      <c r="M2478" s="20" t="str">
        <f>IF('IGM Paste'!R2479=0,"Flat",'IGM Paste'!R2479)</f>
        <v>Flat</v>
      </c>
      <c r="N2478" s="177">
        <f>'IGM Paste'!AH2479</f>
        <v>0</v>
      </c>
      <c r="O2478" s="403">
        <f>'IGM Paste'!O2479</f>
        <v>0</v>
      </c>
      <c r="P2478">
        <f>'IGM Paste'!BC2479</f>
        <v>0</v>
      </c>
    </row>
    <row r="2479" spans="1:16" x14ac:dyDescent="0.3">
      <c r="A2479" s="334">
        <f>'IGM Paste'!A2480</f>
        <v>0</v>
      </c>
      <c r="B2479">
        <f>'IGM Paste'!Y2480</f>
        <v>0</v>
      </c>
      <c r="C2479">
        <f>'IGM Paste'!C2480</f>
        <v>0</v>
      </c>
      <c r="D2479" s="4">
        <f>'IGM Paste'!D2480</f>
        <v>0</v>
      </c>
      <c r="E2479">
        <f>'IGM Paste'!E2480</f>
        <v>0</v>
      </c>
      <c r="F2479">
        <f>'IGM Paste'!AL2480</f>
        <v>0</v>
      </c>
      <c r="G2479" s="763">
        <f>'IGM Paste'!AB2480</f>
        <v>0</v>
      </c>
      <c r="H2479" s="5">
        <f>'IGM Paste'!F2480</f>
        <v>0</v>
      </c>
      <c r="I2479" t="str">
        <f>IF('IGM Paste'!H2480=0,"-",'IGM Paste'!H2480)</f>
        <v>-</v>
      </c>
      <c r="J2479" t="str">
        <f>IF('IGM Paste'!I2480=0,"-",'IGM Paste'!I2480)</f>
        <v>-</v>
      </c>
      <c r="K2479" t="str">
        <f>IF('IGM Paste'!J2480=0,"-",'IGM Paste'!J2480)</f>
        <v>-</v>
      </c>
      <c r="L2479">
        <f>'IGM Paste'!K2480</f>
        <v>0</v>
      </c>
      <c r="M2479" s="20" t="str">
        <f>IF('IGM Paste'!R2480=0,"Flat",'IGM Paste'!R2480)</f>
        <v>Flat</v>
      </c>
      <c r="N2479" s="177">
        <f>'IGM Paste'!AH2480</f>
        <v>0</v>
      </c>
      <c r="O2479" s="403">
        <f>'IGM Paste'!O2480</f>
        <v>0</v>
      </c>
      <c r="P2479">
        <f>'IGM Paste'!BC2480</f>
        <v>0</v>
      </c>
    </row>
    <row r="2480" spans="1:16" x14ac:dyDescent="0.3">
      <c r="A2480" s="334">
        <f>'IGM Paste'!A2481</f>
        <v>0</v>
      </c>
      <c r="B2480">
        <f>'IGM Paste'!Y2481</f>
        <v>0</v>
      </c>
      <c r="C2480">
        <f>'IGM Paste'!C2481</f>
        <v>0</v>
      </c>
      <c r="D2480" s="4">
        <f>'IGM Paste'!D2481</f>
        <v>0</v>
      </c>
      <c r="E2480">
        <f>'IGM Paste'!E2481</f>
        <v>0</v>
      </c>
      <c r="F2480">
        <f>'IGM Paste'!AL2481</f>
        <v>0</v>
      </c>
      <c r="G2480" s="763">
        <f>'IGM Paste'!AB2481</f>
        <v>0</v>
      </c>
      <c r="H2480" s="5">
        <f>'IGM Paste'!F2481</f>
        <v>0</v>
      </c>
      <c r="I2480" t="str">
        <f>IF('IGM Paste'!H2481=0,"-",'IGM Paste'!H2481)</f>
        <v>-</v>
      </c>
      <c r="J2480" t="str">
        <f>IF('IGM Paste'!I2481=0,"-",'IGM Paste'!I2481)</f>
        <v>-</v>
      </c>
      <c r="K2480" t="str">
        <f>IF('IGM Paste'!J2481=0,"-",'IGM Paste'!J2481)</f>
        <v>-</v>
      </c>
      <c r="L2480">
        <f>'IGM Paste'!K2481</f>
        <v>0</v>
      </c>
      <c r="M2480" s="20" t="str">
        <f>IF('IGM Paste'!R2481=0,"Flat",'IGM Paste'!R2481)</f>
        <v>Flat</v>
      </c>
      <c r="N2480" s="177">
        <f>'IGM Paste'!AH2481</f>
        <v>0</v>
      </c>
      <c r="O2480" s="403">
        <f>'IGM Paste'!O2481</f>
        <v>0</v>
      </c>
      <c r="P2480">
        <f>'IGM Paste'!BC2481</f>
        <v>0</v>
      </c>
    </row>
    <row r="2481" spans="1:16" x14ac:dyDescent="0.3">
      <c r="A2481" s="334">
        <f>'IGM Paste'!A2482</f>
        <v>0</v>
      </c>
      <c r="B2481">
        <f>'IGM Paste'!Y2482</f>
        <v>0</v>
      </c>
      <c r="C2481">
        <f>'IGM Paste'!C2482</f>
        <v>0</v>
      </c>
      <c r="D2481" s="4">
        <f>'IGM Paste'!D2482</f>
        <v>0</v>
      </c>
      <c r="E2481">
        <f>'IGM Paste'!E2482</f>
        <v>0</v>
      </c>
      <c r="F2481">
        <f>'IGM Paste'!AL2482</f>
        <v>0</v>
      </c>
      <c r="G2481" s="763">
        <f>'IGM Paste'!AB2482</f>
        <v>0</v>
      </c>
      <c r="H2481" s="5">
        <f>'IGM Paste'!F2482</f>
        <v>0</v>
      </c>
      <c r="I2481" t="str">
        <f>IF('IGM Paste'!H2482=0,"-",'IGM Paste'!H2482)</f>
        <v>-</v>
      </c>
      <c r="J2481" t="str">
        <f>IF('IGM Paste'!I2482=0,"-",'IGM Paste'!I2482)</f>
        <v>-</v>
      </c>
      <c r="K2481" t="str">
        <f>IF('IGM Paste'!J2482=0,"-",'IGM Paste'!J2482)</f>
        <v>-</v>
      </c>
      <c r="L2481">
        <f>'IGM Paste'!K2482</f>
        <v>0</v>
      </c>
      <c r="M2481" s="20" t="str">
        <f>IF('IGM Paste'!R2482=0,"Flat",'IGM Paste'!R2482)</f>
        <v>Flat</v>
      </c>
      <c r="N2481" s="177">
        <f>'IGM Paste'!AH2482</f>
        <v>0</v>
      </c>
      <c r="O2481" s="403">
        <f>'IGM Paste'!O2482</f>
        <v>0</v>
      </c>
      <c r="P2481">
        <f>'IGM Paste'!BC2482</f>
        <v>0</v>
      </c>
    </row>
    <row r="2482" spans="1:16" x14ac:dyDescent="0.3">
      <c r="A2482" s="334">
        <f>'IGM Paste'!A2483</f>
        <v>0</v>
      </c>
      <c r="B2482">
        <f>'IGM Paste'!Y2483</f>
        <v>0</v>
      </c>
      <c r="C2482">
        <f>'IGM Paste'!C2483</f>
        <v>0</v>
      </c>
      <c r="D2482" s="4">
        <f>'IGM Paste'!D2483</f>
        <v>0</v>
      </c>
      <c r="E2482">
        <f>'IGM Paste'!E2483</f>
        <v>0</v>
      </c>
      <c r="F2482">
        <f>'IGM Paste'!AL2483</f>
        <v>0</v>
      </c>
      <c r="G2482" s="763">
        <f>'IGM Paste'!AB2483</f>
        <v>0</v>
      </c>
      <c r="H2482" s="5">
        <f>'IGM Paste'!F2483</f>
        <v>0</v>
      </c>
      <c r="I2482" t="str">
        <f>IF('IGM Paste'!H2483=0,"-",'IGM Paste'!H2483)</f>
        <v>-</v>
      </c>
      <c r="J2482" t="str">
        <f>IF('IGM Paste'!I2483=0,"-",'IGM Paste'!I2483)</f>
        <v>-</v>
      </c>
      <c r="K2482" t="str">
        <f>IF('IGM Paste'!J2483=0,"-",'IGM Paste'!J2483)</f>
        <v>-</v>
      </c>
      <c r="L2482">
        <f>'IGM Paste'!K2483</f>
        <v>0</v>
      </c>
      <c r="M2482" s="20" t="str">
        <f>IF('IGM Paste'!R2483=0,"Flat",'IGM Paste'!R2483)</f>
        <v>Flat</v>
      </c>
      <c r="N2482" s="177">
        <f>'IGM Paste'!AH2483</f>
        <v>0</v>
      </c>
      <c r="O2482" s="403">
        <f>'IGM Paste'!O2483</f>
        <v>0</v>
      </c>
      <c r="P2482">
        <f>'IGM Paste'!BC2483</f>
        <v>0</v>
      </c>
    </row>
    <row r="2483" spans="1:16" x14ac:dyDescent="0.3">
      <c r="A2483" s="334">
        <f>'IGM Paste'!A2484</f>
        <v>0</v>
      </c>
      <c r="B2483">
        <f>'IGM Paste'!Y2484</f>
        <v>0</v>
      </c>
      <c r="C2483">
        <f>'IGM Paste'!C2484</f>
        <v>0</v>
      </c>
      <c r="D2483" s="4">
        <f>'IGM Paste'!D2484</f>
        <v>0</v>
      </c>
      <c r="E2483">
        <f>'IGM Paste'!E2484</f>
        <v>0</v>
      </c>
      <c r="F2483">
        <f>'IGM Paste'!AL2484</f>
        <v>0</v>
      </c>
      <c r="G2483" s="763">
        <f>'IGM Paste'!AB2484</f>
        <v>0</v>
      </c>
      <c r="H2483" s="5">
        <f>'IGM Paste'!F2484</f>
        <v>0</v>
      </c>
      <c r="I2483" t="str">
        <f>IF('IGM Paste'!H2484=0,"-",'IGM Paste'!H2484)</f>
        <v>-</v>
      </c>
      <c r="J2483" t="str">
        <f>IF('IGM Paste'!I2484=0,"-",'IGM Paste'!I2484)</f>
        <v>-</v>
      </c>
      <c r="K2483" t="str">
        <f>IF('IGM Paste'!J2484=0,"-",'IGM Paste'!J2484)</f>
        <v>-</v>
      </c>
      <c r="L2483">
        <f>'IGM Paste'!K2484</f>
        <v>0</v>
      </c>
      <c r="M2483" s="20" t="str">
        <f>IF('IGM Paste'!R2484=0,"Flat",'IGM Paste'!R2484)</f>
        <v>Flat</v>
      </c>
      <c r="N2483" s="177">
        <f>'IGM Paste'!AH2484</f>
        <v>0</v>
      </c>
      <c r="O2483" s="403">
        <f>'IGM Paste'!O2484</f>
        <v>0</v>
      </c>
      <c r="P2483">
        <f>'IGM Paste'!BC2484</f>
        <v>0</v>
      </c>
    </row>
    <row r="2484" spans="1:16" x14ac:dyDescent="0.3">
      <c r="A2484" s="334">
        <f>'IGM Paste'!A2485</f>
        <v>0</v>
      </c>
      <c r="B2484">
        <f>'IGM Paste'!Y2485</f>
        <v>0</v>
      </c>
      <c r="C2484">
        <f>'IGM Paste'!C2485</f>
        <v>0</v>
      </c>
      <c r="D2484" s="4">
        <f>'IGM Paste'!D2485</f>
        <v>0</v>
      </c>
      <c r="E2484">
        <f>'IGM Paste'!E2485</f>
        <v>0</v>
      </c>
      <c r="F2484">
        <f>'IGM Paste'!AL2485</f>
        <v>0</v>
      </c>
      <c r="G2484" s="763">
        <f>'IGM Paste'!AB2485</f>
        <v>0</v>
      </c>
      <c r="H2484" s="5">
        <f>'IGM Paste'!F2485</f>
        <v>0</v>
      </c>
      <c r="I2484" t="str">
        <f>IF('IGM Paste'!H2485=0,"-",'IGM Paste'!H2485)</f>
        <v>-</v>
      </c>
      <c r="J2484" t="str">
        <f>IF('IGM Paste'!I2485=0,"-",'IGM Paste'!I2485)</f>
        <v>-</v>
      </c>
      <c r="K2484" t="str">
        <f>IF('IGM Paste'!J2485=0,"-",'IGM Paste'!J2485)</f>
        <v>-</v>
      </c>
      <c r="L2484">
        <f>'IGM Paste'!K2485</f>
        <v>0</v>
      </c>
      <c r="M2484" s="20" t="str">
        <f>IF('IGM Paste'!R2485=0,"Flat",'IGM Paste'!R2485)</f>
        <v>Flat</v>
      </c>
      <c r="N2484" s="177">
        <f>'IGM Paste'!AH2485</f>
        <v>0</v>
      </c>
      <c r="O2484" s="403">
        <f>'IGM Paste'!O2485</f>
        <v>0</v>
      </c>
      <c r="P2484">
        <f>'IGM Paste'!BC2485</f>
        <v>0</v>
      </c>
    </row>
    <row r="2485" spans="1:16" x14ac:dyDescent="0.3">
      <c r="A2485" s="334">
        <f>'IGM Paste'!A2486</f>
        <v>0</v>
      </c>
      <c r="B2485">
        <f>'IGM Paste'!Y2486</f>
        <v>0</v>
      </c>
      <c r="C2485">
        <f>'IGM Paste'!C2486</f>
        <v>0</v>
      </c>
      <c r="D2485" s="4">
        <f>'IGM Paste'!D2486</f>
        <v>0</v>
      </c>
      <c r="E2485">
        <f>'IGM Paste'!E2486</f>
        <v>0</v>
      </c>
      <c r="F2485">
        <f>'IGM Paste'!AL2486</f>
        <v>0</v>
      </c>
      <c r="G2485" s="763">
        <f>'IGM Paste'!AB2486</f>
        <v>0</v>
      </c>
      <c r="H2485" s="5">
        <f>'IGM Paste'!F2486</f>
        <v>0</v>
      </c>
      <c r="I2485" t="str">
        <f>IF('IGM Paste'!H2486=0,"-",'IGM Paste'!H2486)</f>
        <v>-</v>
      </c>
      <c r="J2485" t="str">
        <f>IF('IGM Paste'!I2486=0,"-",'IGM Paste'!I2486)</f>
        <v>-</v>
      </c>
      <c r="K2485" t="str">
        <f>IF('IGM Paste'!J2486=0,"-",'IGM Paste'!J2486)</f>
        <v>-</v>
      </c>
      <c r="L2485">
        <f>'IGM Paste'!K2486</f>
        <v>0</v>
      </c>
      <c r="M2485" s="20" t="str">
        <f>IF('IGM Paste'!R2486=0,"Flat",'IGM Paste'!R2486)</f>
        <v>Flat</v>
      </c>
      <c r="N2485" s="177">
        <f>'IGM Paste'!AH2486</f>
        <v>0</v>
      </c>
      <c r="O2485" s="403">
        <f>'IGM Paste'!O2486</f>
        <v>0</v>
      </c>
      <c r="P2485">
        <f>'IGM Paste'!BC2486</f>
        <v>0</v>
      </c>
    </row>
    <row r="2486" spans="1:16" x14ac:dyDescent="0.3">
      <c r="A2486" s="334">
        <f>'IGM Paste'!A2487</f>
        <v>0</v>
      </c>
      <c r="B2486">
        <f>'IGM Paste'!Y2487</f>
        <v>0</v>
      </c>
      <c r="C2486">
        <f>'IGM Paste'!C2487</f>
        <v>0</v>
      </c>
      <c r="D2486" s="4">
        <f>'IGM Paste'!D2487</f>
        <v>0</v>
      </c>
      <c r="E2486">
        <f>'IGM Paste'!E2487</f>
        <v>0</v>
      </c>
      <c r="F2486">
        <f>'IGM Paste'!AL2487</f>
        <v>0</v>
      </c>
      <c r="G2486" s="763">
        <f>'IGM Paste'!AB2487</f>
        <v>0</v>
      </c>
      <c r="H2486" s="5">
        <f>'IGM Paste'!F2487</f>
        <v>0</v>
      </c>
      <c r="I2486" t="str">
        <f>IF('IGM Paste'!H2487=0,"-",'IGM Paste'!H2487)</f>
        <v>-</v>
      </c>
      <c r="J2486" t="str">
        <f>IF('IGM Paste'!I2487=0,"-",'IGM Paste'!I2487)</f>
        <v>-</v>
      </c>
      <c r="K2486" t="str">
        <f>IF('IGM Paste'!J2487=0,"-",'IGM Paste'!J2487)</f>
        <v>-</v>
      </c>
      <c r="L2486">
        <f>'IGM Paste'!K2487</f>
        <v>0</v>
      </c>
      <c r="M2486" s="20" t="str">
        <f>IF('IGM Paste'!R2487=0,"Flat",'IGM Paste'!R2487)</f>
        <v>Flat</v>
      </c>
      <c r="N2486" s="177">
        <f>'IGM Paste'!AH2487</f>
        <v>0</v>
      </c>
      <c r="O2486" s="403">
        <f>'IGM Paste'!O2487</f>
        <v>0</v>
      </c>
      <c r="P2486">
        <f>'IGM Paste'!BC2487</f>
        <v>0</v>
      </c>
    </row>
    <row r="2487" spans="1:16" x14ac:dyDescent="0.3">
      <c r="A2487" s="334">
        <f>'IGM Paste'!A2488</f>
        <v>0</v>
      </c>
      <c r="B2487">
        <f>'IGM Paste'!Y2488</f>
        <v>0</v>
      </c>
      <c r="C2487">
        <f>'IGM Paste'!C2488</f>
        <v>0</v>
      </c>
      <c r="D2487" s="4">
        <f>'IGM Paste'!D2488</f>
        <v>0</v>
      </c>
      <c r="E2487">
        <f>'IGM Paste'!E2488</f>
        <v>0</v>
      </c>
      <c r="F2487">
        <f>'IGM Paste'!AL2488</f>
        <v>0</v>
      </c>
      <c r="G2487" s="763">
        <f>'IGM Paste'!AB2488</f>
        <v>0</v>
      </c>
      <c r="H2487" s="5">
        <f>'IGM Paste'!F2488</f>
        <v>0</v>
      </c>
      <c r="I2487" t="str">
        <f>IF('IGM Paste'!H2488=0,"-",'IGM Paste'!H2488)</f>
        <v>-</v>
      </c>
      <c r="J2487" t="str">
        <f>IF('IGM Paste'!I2488=0,"-",'IGM Paste'!I2488)</f>
        <v>-</v>
      </c>
      <c r="K2487" t="str">
        <f>IF('IGM Paste'!J2488=0,"-",'IGM Paste'!J2488)</f>
        <v>-</v>
      </c>
      <c r="L2487">
        <f>'IGM Paste'!K2488</f>
        <v>0</v>
      </c>
      <c r="M2487" s="20" t="str">
        <f>IF('IGM Paste'!R2488=0,"Flat",'IGM Paste'!R2488)</f>
        <v>Flat</v>
      </c>
      <c r="N2487" s="177">
        <f>'IGM Paste'!AH2488</f>
        <v>0</v>
      </c>
      <c r="O2487" s="403">
        <f>'IGM Paste'!O2488</f>
        <v>0</v>
      </c>
      <c r="P2487">
        <f>'IGM Paste'!BC2488</f>
        <v>0</v>
      </c>
    </row>
    <row r="2488" spans="1:16" x14ac:dyDescent="0.3">
      <c r="A2488" s="334">
        <f>'IGM Paste'!A2489</f>
        <v>0</v>
      </c>
      <c r="B2488">
        <f>'IGM Paste'!Y2489</f>
        <v>0</v>
      </c>
      <c r="C2488">
        <f>'IGM Paste'!C2489</f>
        <v>0</v>
      </c>
      <c r="D2488" s="4">
        <f>'IGM Paste'!D2489</f>
        <v>0</v>
      </c>
      <c r="E2488">
        <f>'IGM Paste'!E2489</f>
        <v>0</v>
      </c>
      <c r="F2488">
        <f>'IGM Paste'!AL2489</f>
        <v>0</v>
      </c>
      <c r="G2488" s="763">
        <f>'IGM Paste'!AB2489</f>
        <v>0</v>
      </c>
      <c r="H2488" s="5">
        <f>'IGM Paste'!F2489</f>
        <v>0</v>
      </c>
      <c r="I2488" t="str">
        <f>IF('IGM Paste'!H2489=0,"-",'IGM Paste'!H2489)</f>
        <v>-</v>
      </c>
      <c r="J2488" t="str">
        <f>IF('IGM Paste'!I2489=0,"-",'IGM Paste'!I2489)</f>
        <v>-</v>
      </c>
      <c r="K2488" t="str">
        <f>IF('IGM Paste'!J2489=0,"-",'IGM Paste'!J2489)</f>
        <v>-</v>
      </c>
      <c r="L2488">
        <f>'IGM Paste'!K2489</f>
        <v>0</v>
      </c>
      <c r="M2488" s="20" t="str">
        <f>IF('IGM Paste'!R2489=0,"Flat",'IGM Paste'!R2489)</f>
        <v>Flat</v>
      </c>
      <c r="N2488" s="177">
        <f>'IGM Paste'!AH2489</f>
        <v>0</v>
      </c>
      <c r="O2488" s="403">
        <f>'IGM Paste'!O2489</f>
        <v>0</v>
      </c>
      <c r="P2488">
        <f>'IGM Paste'!BC2489</f>
        <v>0</v>
      </c>
    </row>
    <row r="2489" spans="1:16" x14ac:dyDescent="0.3">
      <c r="A2489" s="334">
        <f>'IGM Paste'!A2490</f>
        <v>0</v>
      </c>
      <c r="B2489">
        <f>'IGM Paste'!Y2490</f>
        <v>0</v>
      </c>
      <c r="C2489">
        <f>'IGM Paste'!C2490</f>
        <v>0</v>
      </c>
      <c r="D2489" s="4">
        <f>'IGM Paste'!D2490</f>
        <v>0</v>
      </c>
      <c r="E2489">
        <f>'IGM Paste'!E2490</f>
        <v>0</v>
      </c>
      <c r="F2489">
        <f>'IGM Paste'!AL2490</f>
        <v>0</v>
      </c>
      <c r="G2489" s="763">
        <f>'IGM Paste'!AB2490</f>
        <v>0</v>
      </c>
      <c r="H2489" s="5">
        <f>'IGM Paste'!F2490</f>
        <v>0</v>
      </c>
      <c r="I2489" t="str">
        <f>IF('IGM Paste'!H2490=0,"-",'IGM Paste'!H2490)</f>
        <v>-</v>
      </c>
      <c r="J2489" t="str">
        <f>IF('IGM Paste'!I2490=0,"-",'IGM Paste'!I2490)</f>
        <v>-</v>
      </c>
      <c r="K2489" t="str">
        <f>IF('IGM Paste'!J2490=0,"-",'IGM Paste'!J2490)</f>
        <v>-</v>
      </c>
      <c r="L2489">
        <f>'IGM Paste'!K2490</f>
        <v>0</v>
      </c>
      <c r="M2489" s="20" t="str">
        <f>IF('IGM Paste'!R2490=0,"Flat",'IGM Paste'!R2490)</f>
        <v>Flat</v>
      </c>
      <c r="N2489" s="177">
        <f>'IGM Paste'!AH2490</f>
        <v>0</v>
      </c>
      <c r="O2489" s="403">
        <f>'IGM Paste'!O2490</f>
        <v>0</v>
      </c>
      <c r="P2489">
        <f>'IGM Paste'!BC2490</f>
        <v>0</v>
      </c>
    </row>
    <row r="2490" spans="1:16" x14ac:dyDescent="0.3">
      <c r="A2490" s="334">
        <f>'IGM Paste'!A2491</f>
        <v>0</v>
      </c>
      <c r="B2490">
        <f>'IGM Paste'!Y2491</f>
        <v>0</v>
      </c>
      <c r="C2490">
        <f>'IGM Paste'!C2491</f>
        <v>0</v>
      </c>
      <c r="D2490" s="4">
        <f>'IGM Paste'!D2491</f>
        <v>0</v>
      </c>
      <c r="E2490">
        <f>'IGM Paste'!E2491</f>
        <v>0</v>
      </c>
      <c r="F2490">
        <f>'IGM Paste'!AL2491</f>
        <v>0</v>
      </c>
      <c r="G2490" s="763">
        <f>'IGM Paste'!AB2491</f>
        <v>0</v>
      </c>
      <c r="H2490" s="5">
        <f>'IGM Paste'!F2491</f>
        <v>0</v>
      </c>
      <c r="I2490" t="str">
        <f>IF('IGM Paste'!H2491=0,"-",'IGM Paste'!H2491)</f>
        <v>-</v>
      </c>
      <c r="J2490" t="str">
        <f>IF('IGM Paste'!I2491=0,"-",'IGM Paste'!I2491)</f>
        <v>-</v>
      </c>
      <c r="K2490" t="str">
        <f>IF('IGM Paste'!J2491=0,"-",'IGM Paste'!J2491)</f>
        <v>-</v>
      </c>
      <c r="L2490">
        <f>'IGM Paste'!K2491</f>
        <v>0</v>
      </c>
      <c r="M2490" s="20" t="str">
        <f>IF('IGM Paste'!R2491=0,"Flat",'IGM Paste'!R2491)</f>
        <v>Flat</v>
      </c>
      <c r="N2490" s="177">
        <f>'IGM Paste'!AH2491</f>
        <v>0</v>
      </c>
      <c r="O2490" s="403">
        <f>'IGM Paste'!O2491</f>
        <v>0</v>
      </c>
      <c r="P2490">
        <f>'IGM Paste'!BC2491</f>
        <v>0</v>
      </c>
    </row>
    <row r="2491" spans="1:16" x14ac:dyDescent="0.3">
      <c r="A2491" s="334">
        <f>'IGM Paste'!A2492</f>
        <v>0</v>
      </c>
      <c r="B2491">
        <f>'IGM Paste'!Y2492</f>
        <v>0</v>
      </c>
      <c r="C2491">
        <f>'IGM Paste'!C2492</f>
        <v>0</v>
      </c>
      <c r="D2491" s="4">
        <f>'IGM Paste'!D2492</f>
        <v>0</v>
      </c>
      <c r="E2491">
        <f>'IGM Paste'!E2492</f>
        <v>0</v>
      </c>
      <c r="F2491">
        <f>'IGM Paste'!AL2492</f>
        <v>0</v>
      </c>
      <c r="G2491" s="763">
        <f>'IGM Paste'!AB2492</f>
        <v>0</v>
      </c>
      <c r="H2491" s="5">
        <f>'IGM Paste'!F2492</f>
        <v>0</v>
      </c>
      <c r="I2491" t="str">
        <f>IF('IGM Paste'!H2492=0,"-",'IGM Paste'!H2492)</f>
        <v>-</v>
      </c>
      <c r="J2491" t="str">
        <f>IF('IGM Paste'!I2492=0,"-",'IGM Paste'!I2492)</f>
        <v>-</v>
      </c>
      <c r="K2491" t="str">
        <f>IF('IGM Paste'!J2492=0,"-",'IGM Paste'!J2492)</f>
        <v>-</v>
      </c>
      <c r="L2491">
        <f>'IGM Paste'!K2492</f>
        <v>0</v>
      </c>
      <c r="M2491" s="20" t="str">
        <f>IF('IGM Paste'!R2492=0,"Flat",'IGM Paste'!R2492)</f>
        <v>Flat</v>
      </c>
      <c r="N2491" s="177">
        <f>'IGM Paste'!AH2492</f>
        <v>0</v>
      </c>
      <c r="O2491" s="403">
        <f>'IGM Paste'!O2492</f>
        <v>0</v>
      </c>
      <c r="P2491">
        <f>'IGM Paste'!BC2492</f>
        <v>0</v>
      </c>
    </row>
    <row r="2492" spans="1:16" x14ac:dyDescent="0.3">
      <c r="A2492" s="334">
        <f>'IGM Paste'!A2493</f>
        <v>0</v>
      </c>
      <c r="B2492">
        <f>'IGM Paste'!Y2493</f>
        <v>0</v>
      </c>
      <c r="C2492">
        <f>'IGM Paste'!C2493</f>
        <v>0</v>
      </c>
      <c r="D2492" s="4">
        <f>'IGM Paste'!D2493</f>
        <v>0</v>
      </c>
      <c r="E2492">
        <f>'IGM Paste'!E2493</f>
        <v>0</v>
      </c>
      <c r="F2492">
        <f>'IGM Paste'!AL2493</f>
        <v>0</v>
      </c>
      <c r="G2492" s="763">
        <f>'IGM Paste'!AB2493</f>
        <v>0</v>
      </c>
      <c r="H2492" s="5">
        <f>'IGM Paste'!F2493</f>
        <v>0</v>
      </c>
      <c r="I2492" t="str">
        <f>IF('IGM Paste'!H2493=0,"-",'IGM Paste'!H2493)</f>
        <v>-</v>
      </c>
      <c r="J2492" t="str">
        <f>IF('IGM Paste'!I2493=0,"-",'IGM Paste'!I2493)</f>
        <v>-</v>
      </c>
      <c r="K2492" t="str">
        <f>IF('IGM Paste'!J2493=0,"-",'IGM Paste'!J2493)</f>
        <v>-</v>
      </c>
      <c r="L2492">
        <f>'IGM Paste'!K2493</f>
        <v>0</v>
      </c>
      <c r="M2492" s="20" t="str">
        <f>IF('IGM Paste'!R2493=0,"Flat",'IGM Paste'!R2493)</f>
        <v>Flat</v>
      </c>
      <c r="N2492" s="177">
        <f>'IGM Paste'!AH2493</f>
        <v>0</v>
      </c>
      <c r="O2492" s="403">
        <f>'IGM Paste'!O2493</f>
        <v>0</v>
      </c>
      <c r="P2492">
        <f>'IGM Paste'!BC2493</f>
        <v>0</v>
      </c>
    </row>
    <row r="2493" spans="1:16" x14ac:dyDescent="0.3">
      <c r="A2493" s="334">
        <f>'IGM Paste'!A2494</f>
        <v>0</v>
      </c>
      <c r="B2493">
        <f>'IGM Paste'!Y2494</f>
        <v>0</v>
      </c>
      <c r="C2493">
        <f>'IGM Paste'!C2494</f>
        <v>0</v>
      </c>
      <c r="D2493" s="4">
        <f>'IGM Paste'!D2494</f>
        <v>0</v>
      </c>
      <c r="E2493">
        <f>'IGM Paste'!E2494</f>
        <v>0</v>
      </c>
      <c r="F2493">
        <f>'IGM Paste'!AL2494</f>
        <v>0</v>
      </c>
      <c r="G2493" s="763">
        <f>'IGM Paste'!AB2494</f>
        <v>0</v>
      </c>
      <c r="H2493" s="5">
        <f>'IGM Paste'!F2494</f>
        <v>0</v>
      </c>
      <c r="I2493" t="str">
        <f>IF('IGM Paste'!H2494=0,"-",'IGM Paste'!H2494)</f>
        <v>-</v>
      </c>
      <c r="J2493" t="str">
        <f>IF('IGM Paste'!I2494=0,"-",'IGM Paste'!I2494)</f>
        <v>-</v>
      </c>
      <c r="K2493" t="str">
        <f>IF('IGM Paste'!J2494=0,"-",'IGM Paste'!J2494)</f>
        <v>-</v>
      </c>
      <c r="L2493">
        <f>'IGM Paste'!K2494</f>
        <v>0</v>
      </c>
      <c r="M2493" s="20" t="str">
        <f>IF('IGM Paste'!R2494=0,"Flat",'IGM Paste'!R2494)</f>
        <v>Flat</v>
      </c>
      <c r="N2493" s="177">
        <f>'IGM Paste'!AH2494</f>
        <v>0</v>
      </c>
      <c r="O2493" s="403">
        <f>'IGM Paste'!O2494</f>
        <v>0</v>
      </c>
      <c r="P2493">
        <f>'IGM Paste'!BC2494</f>
        <v>0</v>
      </c>
    </row>
    <row r="2494" spans="1:16" x14ac:dyDescent="0.3">
      <c r="A2494" s="334">
        <f>'IGM Paste'!A2495</f>
        <v>0</v>
      </c>
      <c r="B2494">
        <f>'IGM Paste'!Y2495</f>
        <v>0</v>
      </c>
      <c r="C2494">
        <f>'IGM Paste'!C2495</f>
        <v>0</v>
      </c>
      <c r="D2494" s="4">
        <f>'IGM Paste'!D2495</f>
        <v>0</v>
      </c>
      <c r="E2494">
        <f>'IGM Paste'!E2495</f>
        <v>0</v>
      </c>
      <c r="F2494">
        <f>'IGM Paste'!AL2495</f>
        <v>0</v>
      </c>
      <c r="G2494" s="763">
        <f>'IGM Paste'!AB2495</f>
        <v>0</v>
      </c>
      <c r="H2494" s="5">
        <f>'IGM Paste'!F2495</f>
        <v>0</v>
      </c>
      <c r="I2494" t="str">
        <f>IF('IGM Paste'!H2495=0,"-",'IGM Paste'!H2495)</f>
        <v>-</v>
      </c>
      <c r="J2494" t="str">
        <f>IF('IGM Paste'!I2495=0,"-",'IGM Paste'!I2495)</f>
        <v>-</v>
      </c>
      <c r="K2494" t="str">
        <f>IF('IGM Paste'!J2495=0,"-",'IGM Paste'!J2495)</f>
        <v>-</v>
      </c>
      <c r="L2494">
        <f>'IGM Paste'!K2495</f>
        <v>0</v>
      </c>
      <c r="M2494" s="20" t="str">
        <f>IF('IGM Paste'!R2495=0,"Flat",'IGM Paste'!R2495)</f>
        <v>Flat</v>
      </c>
      <c r="N2494" s="177">
        <f>'IGM Paste'!AH2495</f>
        <v>0</v>
      </c>
      <c r="O2494" s="403">
        <f>'IGM Paste'!O2495</f>
        <v>0</v>
      </c>
      <c r="P2494">
        <f>'IGM Paste'!BC2495</f>
        <v>0</v>
      </c>
    </row>
    <row r="2495" spans="1:16" x14ac:dyDescent="0.3">
      <c r="A2495" s="334">
        <f>'IGM Paste'!A2496</f>
        <v>0</v>
      </c>
      <c r="B2495">
        <f>'IGM Paste'!Y2496</f>
        <v>0</v>
      </c>
      <c r="C2495">
        <f>'IGM Paste'!C2496</f>
        <v>0</v>
      </c>
      <c r="D2495" s="4">
        <f>'IGM Paste'!D2496</f>
        <v>0</v>
      </c>
      <c r="E2495">
        <f>'IGM Paste'!E2496</f>
        <v>0</v>
      </c>
      <c r="F2495">
        <f>'IGM Paste'!AL2496</f>
        <v>0</v>
      </c>
      <c r="G2495" s="763">
        <f>'IGM Paste'!AB2496</f>
        <v>0</v>
      </c>
      <c r="H2495" s="5">
        <f>'IGM Paste'!F2496</f>
        <v>0</v>
      </c>
      <c r="I2495" t="str">
        <f>IF('IGM Paste'!H2496=0,"-",'IGM Paste'!H2496)</f>
        <v>-</v>
      </c>
      <c r="J2495" t="str">
        <f>IF('IGM Paste'!I2496=0,"-",'IGM Paste'!I2496)</f>
        <v>-</v>
      </c>
      <c r="K2495" t="str">
        <f>IF('IGM Paste'!J2496=0,"-",'IGM Paste'!J2496)</f>
        <v>-</v>
      </c>
      <c r="L2495">
        <f>'IGM Paste'!K2496</f>
        <v>0</v>
      </c>
      <c r="M2495" s="20" t="str">
        <f>IF('IGM Paste'!R2496=0,"Flat",'IGM Paste'!R2496)</f>
        <v>Flat</v>
      </c>
      <c r="N2495" s="177">
        <f>'IGM Paste'!AH2496</f>
        <v>0</v>
      </c>
      <c r="O2495" s="403">
        <f>'IGM Paste'!O2496</f>
        <v>0</v>
      </c>
      <c r="P2495">
        <f>'IGM Paste'!BC2496</f>
        <v>0</v>
      </c>
    </row>
    <row r="2496" spans="1:16" x14ac:dyDescent="0.3">
      <c r="A2496" s="334">
        <f>'IGM Paste'!A2497</f>
        <v>0</v>
      </c>
      <c r="B2496">
        <f>'IGM Paste'!Y2497</f>
        <v>0</v>
      </c>
      <c r="C2496">
        <f>'IGM Paste'!C2497</f>
        <v>0</v>
      </c>
      <c r="D2496" s="4">
        <f>'IGM Paste'!D2497</f>
        <v>0</v>
      </c>
      <c r="E2496">
        <f>'IGM Paste'!E2497</f>
        <v>0</v>
      </c>
      <c r="F2496">
        <f>'IGM Paste'!AL2497</f>
        <v>0</v>
      </c>
      <c r="G2496" s="763">
        <f>'IGM Paste'!AB2497</f>
        <v>0</v>
      </c>
      <c r="H2496" s="5">
        <f>'IGM Paste'!F2497</f>
        <v>0</v>
      </c>
      <c r="I2496" t="str">
        <f>IF('IGM Paste'!H2497=0,"-",'IGM Paste'!H2497)</f>
        <v>-</v>
      </c>
      <c r="J2496" t="str">
        <f>IF('IGM Paste'!I2497=0,"-",'IGM Paste'!I2497)</f>
        <v>-</v>
      </c>
      <c r="K2496" t="str">
        <f>IF('IGM Paste'!J2497=0,"-",'IGM Paste'!J2497)</f>
        <v>-</v>
      </c>
      <c r="L2496">
        <f>'IGM Paste'!K2497</f>
        <v>0</v>
      </c>
      <c r="M2496" s="20" t="str">
        <f>IF('IGM Paste'!R2497=0,"Flat",'IGM Paste'!R2497)</f>
        <v>Flat</v>
      </c>
      <c r="N2496" s="177">
        <f>'IGM Paste'!AH2497</f>
        <v>0</v>
      </c>
      <c r="O2496" s="403">
        <f>'IGM Paste'!O2497</f>
        <v>0</v>
      </c>
      <c r="P2496">
        <f>'IGM Paste'!BC2497</f>
        <v>0</v>
      </c>
    </row>
    <row r="2497" spans="1:16" x14ac:dyDescent="0.3">
      <c r="A2497" s="334">
        <f>'IGM Paste'!A2498</f>
        <v>0</v>
      </c>
      <c r="B2497">
        <f>'IGM Paste'!Y2498</f>
        <v>0</v>
      </c>
      <c r="C2497">
        <f>'IGM Paste'!C2498</f>
        <v>0</v>
      </c>
      <c r="D2497" s="4">
        <f>'IGM Paste'!D2498</f>
        <v>0</v>
      </c>
      <c r="E2497">
        <f>'IGM Paste'!E2498</f>
        <v>0</v>
      </c>
      <c r="F2497">
        <f>'IGM Paste'!AL2498</f>
        <v>0</v>
      </c>
      <c r="G2497" s="763">
        <f>'IGM Paste'!AB2498</f>
        <v>0</v>
      </c>
      <c r="H2497" s="5">
        <f>'IGM Paste'!F2498</f>
        <v>0</v>
      </c>
      <c r="I2497" t="str">
        <f>IF('IGM Paste'!H2498=0,"-",'IGM Paste'!H2498)</f>
        <v>-</v>
      </c>
      <c r="J2497" t="str">
        <f>IF('IGM Paste'!I2498=0,"-",'IGM Paste'!I2498)</f>
        <v>-</v>
      </c>
      <c r="K2497" t="str">
        <f>IF('IGM Paste'!J2498=0,"-",'IGM Paste'!J2498)</f>
        <v>-</v>
      </c>
      <c r="L2497">
        <f>'IGM Paste'!K2498</f>
        <v>0</v>
      </c>
      <c r="M2497" s="20" t="str">
        <f>IF('IGM Paste'!R2498=0,"Flat",'IGM Paste'!R2498)</f>
        <v>Flat</v>
      </c>
      <c r="N2497" s="177">
        <f>'IGM Paste'!AH2498</f>
        <v>0</v>
      </c>
      <c r="O2497" s="403">
        <f>'IGM Paste'!O2498</f>
        <v>0</v>
      </c>
      <c r="P2497">
        <f>'IGM Paste'!BC2498</f>
        <v>0</v>
      </c>
    </row>
    <row r="2498" spans="1:16" x14ac:dyDescent="0.3">
      <c r="A2498" s="334">
        <f>'IGM Paste'!A2499</f>
        <v>0</v>
      </c>
      <c r="B2498">
        <f>'IGM Paste'!Y2499</f>
        <v>0</v>
      </c>
      <c r="C2498">
        <f>'IGM Paste'!C2499</f>
        <v>0</v>
      </c>
      <c r="D2498" s="4">
        <f>'IGM Paste'!D2499</f>
        <v>0</v>
      </c>
      <c r="E2498">
        <f>'IGM Paste'!E2499</f>
        <v>0</v>
      </c>
      <c r="F2498">
        <f>'IGM Paste'!AL2499</f>
        <v>0</v>
      </c>
      <c r="G2498" s="763">
        <f>'IGM Paste'!AB2499</f>
        <v>0</v>
      </c>
      <c r="H2498" s="5">
        <f>'IGM Paste'!F2499</f>
        <v>0</v>
      </c>
      <c r="I2498" t="str">
        <f>IF('IGM Paste'!H2499=0,"-",'IGM Paste'!H2499)</f>
        <v>-</v>
      </c>
      <c r="J2498" t="str">
        <f>IF('IGM Paste'!I2499=0,"-",'IGM Paste'!I2499)</f>
        <v>-</v>
      </c>
      <c r="K2498" t="str">
        <f>IF('IGM Paste'!J2499=0,"-",'IGM Paste'!J2499)</f>
        <v>-</v>
      </c>
      <c r="L2498">
        <f>'IGM Paste'!K2499</f>
        <v>0</v>
      </c>
      <c r="M2498" s="20" t="str">
        <f>IF('IGM Paste'!R2499=0,"Flat",'IGM Paste'!R2499)</f>
        <v>Flat</v>
      </c>
      <c r="N2498" s="177">
        <f>'IGM Paste'!AH2499</f>
        <v>0</v>
      </c>
      <c r="O2498" s="403">
        <f>'IGM Paste'!O2499</f>
        <v>0</v>
      </c>
      <c r="P2498">
        <f>'IGM Paste'!BC2499</f>
        <v>0</v>
      </c>
    </row>
    <row r="2499" spans="1:16" x14ac:dyDescent="0.3">
      <c r="A2499" s="334">
        <f>'IGM Paste'!A2500</f>
        <v>0</v>
      </c>
      <c r="B2499">
        <f>'IGM Paste'!Y2500</f>
        <v>0</v>
      </c>
      <c r="C2499">
        <f>'IGM Paste'!C2500</f>
        <v>0</v>
      </c>
      <c r="D2499" s="4">
        <f>'IGM Paste'!D2500</f>
        <v>0</v>
      </c>
      <c r="E2499">
        <f>'IGM Paste'!E2500</f>
        <v>0</v>
      </c>
      <c r="F2499">
        <f>'IGM Paste'!AL2500</f>
        <v>0</v>
      </c>
      <c r="G2499" s="763">
        <f>'IGM Paste'!AB2500</f>
        <v>0</v>
      </c>
      <c r="H2499" s="5">
        <f>'IGM Paste'!F2500</f>
        <v>0</v>
      </c>
      <c r="I2499" t="str">
        <f>IF('IGM Paste'!H2500=0,"-",'IGM Paste'!H2500)</f>
        <v>-</v>
      </c>
      <c r="J2499" t="str">
        <f>IF('IGM Paste'!I2500=0,"-",'IGM Paste'!I2500)</f>
        <v>-</v>
      </c>
      <c r="K2499" t="str">
        <f>IF('IGM Paste'!J2500=0,"-",'IGM Paste'!J2500)</f>
        <v>-</v>
      </c>
      <c r="L2499">
        <f>'IGM Paste'!K2500</f>
        <v>0</v>
      </c>
      <c r="M2499" s="20" t="str">
        <f>IF('IGM Paste'!R2500=0,"Flat",'IGM Paste'!R2500)</f>
        <v>Flat</v>
      </c>
      <c r="N2499" s="177">
        <f>'IGM Paste'!AH2500</f>
        <v>0</v>
      </c>
      <c r="O2499" s="403">
        <f>'IGM Paste'!O2500</f>
        <v>0</v>
      </c>
      <c r="P2499">
        <f>'IGM Paste'!BC2500</f>
        <v>0</v>
      </c>
    </row>
    <row r="2500" spans="1:16" x14ac:dyDescent="0.3">
      <c r="A2500" s="334">
        <f>'IGM Paste'!A2501</f>
        <v>0</v>
      </c>
      <c r="B2500">
        <f>'IGM Paste'!Y2501</f>
        <v>0</v>
      </c>
      <c r="C2500">
        <f>'IGM Paste'!C2501</f>
        <v>0</v>
      </c>
      <c r="D2500" s="4">
        <f>'IGM Paste'!D2501</f>
        <v>0</v>
      </c>
      <c r="E2500">
        <f>'IGM Paste'!E2501</f>
        <v>0</v>
      </c>
      <c r="F2500">
        <f>'IGM Paste'!AL2501</f>
        <v>0</v>
      </c>
      <c r="G2500" s="763">
        <f>'IGM Paste'!AB2501</f>
        <v>0</v>
      </c>
      <c r="H2500" s="5">
        <f>'IGM Paste'!F2501</f>
        <v>0</v>
      </c>
      <c r="I2500" t="str">
        <f>IF('IGM Paste'!H2501=0,"-",'IGM Paste'!H2501)</f>
        <v>-</v>
      </c>
      <c r="J2500" t="str">
        <f>IF('IGM Paste'!I2501=0,"-",'IGM Paste'!I2501)</f>
        <v>-</v>
      </c>
      <c r="K2500" t="str">
        <f>IF('IGM Paste'!J2501=0,"-",'IGM Paste'!J2501)</f>
        <v>-</v>
      </c>
      <c r="L2500">
        <f>'IGM Paste'!K2501</f>
        <v>0</v>
      </c>
      <c r="M2500" s="20" t="str">
        <f>IF('IGM Paste'!R2501=0,"Flat",'IGM Paste'!R2501)</f>
        <v>Flat</v>
      </c>
      <c r="N2500" s="177">
        <f>'IGM Paste'!AH2501</f>
        <v>0</v>
      </c>
      <c r="O2500" s="403">
        <f>'IGM Paste'!O2501</f>
        <v>0</v>
      </c>
      <c r="P2500">
        <f>'IGM Paste'!BC2501</f>
        <v>0</v>
      </c>
    </row>
    <row r="2501" spans="1:16" x14ac:dyDescent="0.3">
      <c r="A2501" s="334">
        <f>'IGM Paste'!A2502</f>
        <v>0</v>
      </c>
      <c r="B2501">
        <f>'IGM Paste'!Y2502</f>
        <v>0</v>
      </c>
      <c r="C2501">
        <f>'IGM Paste'!C2502</f>
        <v>0</v>
      </c>
      <c r="D2501" s="4">
        <f>'IGM Paste'!D2502</f>
        <v>0</v>
      </c>
      <c r="E2501">
        <f>'IGM Paste'!E2502</f>
        <v>0</v>
      </c>
      <c r="F2501">
        <f>'IGM Paste'!AL2502</f>
        <v>0</v>
      </c>
      <c r="G2501" s="763">
        <f>'IGM Paste'!AB2502</f>
        <v>0</v>
      </c>
      <c r="H2501" s="5">
        <f>'IGM Paste'!F2502</f>
        <v>0</v>
      </c>
      <c r="I2501" t="str">
        <f>IF('IGM Paste'!H2502=0,"-",'IGM Paste'!H2502)</f>
        <v>-</v>
      </c>
      <c r="J2501" t="str">
        <f>IF('IGM Paste'!I2502=0,"-",'IGM Paste'!I2502)</f>
        <v>-</v>
      </c>
      <c r="K2501" t="str">
        <f>IF('IGM Paste'!J2502=0,"-",'IGM Paste'!J2502)</f>
        <v>-</v>
      </c>
      <c r="L2501">
        <f>'IGM Paste'!K2502</f>
        <v>0</v>
      </c>
      <c r="M2501" s="20" t="str">
        <f>IF('IGM Paste'!R2502=0,"Flat",'IGM Paste'!R2502)</f>
        <v>Flat</v>
      </c>
      <c r="N2501" s="177">
        <f>'IGM Paste'!AH2502</f>
        <v>0</v>
      </c>
      <c r="O2501" s="403">
        <f>'IGM Paste'!O2502</f>
        <v>0</v>
      </c>
      <c r="P2501">
        <f>'IGM Paste'!BC2502</f>
        <v>0</v>
      </c>
    </row>
    <row r="2502" spans="1:16" x14ac:dyDescent="0.3">
      <c r="A2502" s="334">
        <f>'IGM Paste'!A2503</f>
        <v>0</v>
      </c>
      <c r="B2502">
        <f>'IGM Paste'!Y2503</f>
        <v>0</v>
      </c>
      <c r="C2502">
        <f>'IGM Paste'!C2503</f>
        <v>0</v>
      </c>
      <c r="D2502" s="4">
        <f>'IGM Paste'!D2503</f>
        <v>0</v>
      </c>
      <c r="E2502">
        <f>'IGM Paste'!E2503</f>
        <v>0</v>
      </c>
      <c r="F2502">
        <f>'IGM Paste'!AL2503</f>
        <v>0</v>
      </c>
      <c r="G2502" s="763">
        <f>'IGM Paste'!AB2503</f>
        <v>0</v>
      </c>
      <c r="H2502" s="5">
        <f>'IGM Paste'!F2503</f>
        <v>0</v>
      </c>
      <c r="I2502" t="str">
        <f>IF('IGM Paste'!H2503=0,"-",'IGM Paste'!H2503)</f>
        <v>-</v>
      </c>
      <c r="J2502" t="str">
        <f>IF('IGM Paste'!I2503=0,"-",'IGM Paste'!I2503)</f>
        <v>-</v>
      </c>
      <c r="K2502" t="str">
        <f>IF('IGM Paste'!J2503=0,"-",'IGM Paste'!J2503)</f>
        <v>-</v>
      </c>
      <c r="L2502">
        <f>'IGM Paste'!K2503</f>
        <v>0</v>
      </c>
      <c r="M2502" s="20" t="str">
        <f>IF('IGM Paste'!R2503=0,"Flat",'IGM Paste'!R2503)</f>
        <v>Flat</v>
      </c>
      <c r="N2502" s="177">
        <f>'IGM Paste'!AH2503</f>
        <v>0</v>
      </c>
      <c r="O2502" s="403">
        <f>'IGM Paste'!O2503</f>
        <v>0</v>
      </c>
      <c r="P2502">
        <f>'IGM Paste'!BC2503</f>
        <v>0</v>
      </c>
    </row>
    <row r="2503" spans="1:16" x14ac:dyDescent="0.3">
      <c r="A2503" s="334">
        <f>'IGM Paste'!A2504</f>
        <v>0</v>
      </c>
      <c r="B2503">
        <f>'IGM Paste'!Y2504</f>
        <v>0</v>
      </c>
      <c r="C2503">
        <f>'IGM Paste'!C2504</f>
        <v>0</v>
      </c>
      <c r="D2503" s="4">
        <f>'IGM Paste'!D2504</f>
        <v>0</v>
      </c>
      <c r="E2503">
        <f>'IGM Paste'!E2504</f>
        <v>0</v>
      </c>
      <c r="F2503">
        <f>'IGM Paste'!AL2504</f>
        <v>0</v>
      </c>
      <c r="G2503" s="763">
        <f>'IGM Paste'!AB2504</f>
        <v>0</v>
      </c>
      <c r="H2503" s="5">
        <f>'IGM Paste'!F2504</f>
        <v>0</v>
      </c>
      <c r="I2503" t="str">
        <f>IF('IGM Paste'!H2504=0,"-",'IGM Paste'!H2504)</f>
        <v>-</v>
      </c>
      <c r="J2503" t="str">
        <f>IF('IGM Paste'!I2504=0,"-",'IGM Paste'!I2504)</f>
        <v>-</v>
      </c>
      <c r="K2503" t="str">
        <f>IF('IGM Paste'!J2504=0,"-",'IGM Paste'!J2504)</f>
        <v>-</v>
      </c>
      <c r="L2503">
        <f>'IGM Paste'!K2504</f>
        <v>0</v>
      </c>
      <c r="M2503" s="20" t="str">
        <f>IF('IGM Paste'!R2504=0,"Flat",'IGM Paste'!R2504)</f>
        <v>Flat</v>
      </c>
      <c r="N2503" s="177">
        <f>'IGM Paste'!AH2504</f>
        <v>0</v>
      </c>
      <c r="O2503" s="403">
        <f>'IGM Paste'!O2504</f>
        <v>0</v>
      </c>
      <c r="P2503">
        <f>'IGM Paste'!BC2504</f>
        <v>0</v>
      </c>
    </row>
    <row r="2504" spans="1:16" x14ac:dyDescent="0.3">
      <c r="A2504" s="334">
        <f>'IGM Paste'!A2505</f>
        <v>0</v>
      </c>
      <c r="B2504">
        <f>'IGM Paste'!Y2505</f>
        <v>0</v>
      </c>
      <c r="C2504">
        <f>'IGM Paste'!C2505</f>
        <v>0</v>
      </c>
      <c r="D2504" s="4">
        <f>'IGM Paste'!D2505</f>
        <v>0</v>
      </c>
      <c r="E2504">
        <f>'IGM Paste'!E2505</f>
        <v>0</v>
      </c>
      <c r="F2504">
        <f>'IGM Paste'!AL2505</f>
        <v>0</v>
      </c>
      <c r="G2504" s="763">
        <f>'IGM Paste'!AB2505</f>
        <v>0</v>
      </c>
      <c r="H2504" s="5">
        <f>'IGM Paste'!F2505</f>
        <v>0</v>
      </c>
      <c r="I2504" t="str">
        <f>IF('IGM Paste'!H2505=0,"-",'IGM Paste'!H2505)</f>
        <v>-</v>
      </c>
      <c r="J2504" t="str">
        <f>IF('IGM Paste'!I2505=0,"-",'IGM Paste'!I2505)</f>
        <v>-</v>
      </c>
      <c r="K2504" t="str">
        <f>IF('IGM Paste'!J2505=0,"-",'IGM Paste'!J2505)</f>
        <v>-</v>
      </c>
      <c r="L2504">
        <f>'IGM Paste'!K2505</f>
        <v>0</v>
      </c>
      <c r="M2504" s="20" t="str">
        <f>IF('IGM Paste'!R2505=0,"Flat",'IGM Paste'!R2505)</f>
        <v>Flat</v>
      </c>
      <c r="N2504" s="177">
        <f>'IGM Paste'!AH2505</f>
        <v>0</v>
      </c>
      <c r="O2504" s="403">
        <f>'IGM Paste'!O2505</f>
        <v>0</v>
      </c>
      <c r="P2504">
        <f>'IGM Paste'!BC2505</f>
        <v>0</v>
      </c>
    </row>
    <row r="2505" spans="1:16" x14ac:dyDescent="0.3">
      <c r="A2505" s="334">
        <f>'IGM Paste'!A2506</f>
        <v>0</v>
      </c>
      <c r="B2505">
        <f>'IGM Paste'!Y2506</f>
        <v>0</v>
      </c>
      <c r="C2505">
        <f>'IGM Paste'!C2506</f>
        <v>0</v>
      </c>
      <c r="D2505" s="4">
        <f>'IGM Paste'!D2506</f>
        <v>0</v>
      </c>
      <c r="E2505">
        <f>'IGM Paste'!E2506</f>
        <v>0</v>
      </c>
      <c r="F2505">
        <f>'IGM Paste'!AL2506</f>
        <v>0</v>
      </c>
      <c r="G2505" s="763">
        <f>'IGM Paste'!AB2506</f>
        <v>0</v>
      </c>
      <c r="H2505" s="5">
        <f>'IGM Paste'!F2506</f>
        <v>0</v>
      </c>
      <c r="I2505" t="str">
        <f>IF('IGM Paste'!H2506=0,"-",'IGM Paste'!H2506)</f>
        <v>-</v>
      </c>
      <c r="J2505" t="str">
        <f>IF('IGM Paste'!I2506=0,"-",'IGM Paste'!I2506)</f>
        <v>-</v>
      </c>
      <c r="K2505" t="str">
        <f>IF('IGM Paste'!J2506=0,"-",'IGM Paste'!J2506)</f>
        <v>-</v>
      </c>
      <c r="L2505">
        <f>'IGM Paste'!K2506</f>
        <v>0</v>
      </c>
      <c r="M2505" s="20" t="str">
        <f>IF('IGM Paste'!R2506=0,"Flat",'IGM Paste'!R2506)</f>
        <v>Flat</v>
      </c>
      <c r="N2505" s="177">
        <f>'IGM Paste'!AH2506</f>
        <v>0</v>
      </c>
      <c r="O2505" s="403">
        <f>'IGM Paste'!O2506</f>
        <v>0</v>
      </c>
      <c r="P2505">
        <f>'IGM Paste'!BC2506</f>
        <v>0</v>
      </c>
    </row>
    <row r="2506" spans="1:16" x14ac:dyDescent="0.3">
      <c r="A2506" s="334">
        <f>'IGM Paste'!A2507</f>
        <v>0</v>
      </c>
      <c r="B2506">
        <f>'IGM Paste'!Y2507</f>
        <v>0</v>
      </c>
      <c r="C2506">
        <f>'IGM Paste'!C2507</f>
        <v>0</v>
      </c>
      <c r="D2506" s="4">
        <f>'IGM Paste'!D2507</f>
        <v>0</v>
      </c>
      <c r="E2506">
        <f>'IGM Paste'!E2507</f>
        <v>0</v>
      </c>
      <c r="F2506">
        <f>'IGM Paste'!AL2507</f>
        <v>0</v>
      </c>
      <c r="G2506" s="763">
        <f>'IGM Paste'!AB2507</f>
        <v>0</v>
      </c>
      <c r="H2506" s="5">
        <f>'IGM Paste'!F2507</f>
        <v>0</v>
      </c>
      <c r="I2506" t="str">
        <f>IF('IGM Paste'!H2507=0,"-",'IGM Paste'!H2507)</f>
        <v>-</v>
      </c>
      <c r="J2506" t="str">
        <f>IF('IGM Paste'!I2507=0,"-",'IGM Paste'!I2507)</f>
        <v>-</v>
      </c>
      <c r="K2506" t="str">
        <f>IF('IGM Paste'!J2507=0,"-",'IGM Paste'!J2507)</f>
        <v>-</v>
      </c>
      <c r="L2506">
        <f>'IGM Paste'!K2507</f>
        <v>0</v>
      </c>
      <c r="M2506" s="20" t="str">
        <f>IF('IGM Paste'!R2507=0,"Flat",'IGM Paste'!R2507)</f>
        <v>Flat</v>
      </c>
      <c r="N2506" s="177">
        <f>'IGM Paste'!AH2507</f>
        <v>0</v>
      </c>
      <c r="O2506" s="403">
        <f>'IGM Paste'!O2507</f>
        <v>0</v>
      </c>
      <c r="P2506">
        <f>'IGM Paste'!BC2507</f>
        <v>0</v>
      </c>
    </row>
    <row r="2507" spans="1:16" x14ac:dyDescent="0.3">
      <c r="A2507" s="334">
        <f>'IGM Paste'!A2508</f>
        <v>0</v>
      </c>
      <c r="B2507">
        <f>'IGM Paste'!Y2508</f>
        <v>0</v>
      </c>
      <c r="C2507">
        <f>'IGM Paste'!C2508</f>
        <v>0</v>
      </c>
      <c r="D2507" s="4">
        <f>'IGM Paste'!D2508</f>
        <v>0</v>
      </c>
      <c r="E2507">
        <f>'IGM Paste'!E2508</f>
        <v>0</v>
      </c>
      <c r="F2507">
        <f>'IGM Paste'!AL2508</f>
        <v>0</v>
      </c>
      <c r="G2507" s="763">
        <f>'IGM Paste'!AB2508</f>
        <v>0</v>
      </c>
      <c r="H2507" s="5">
        <f>'IGM Paste'!F2508</f>
        <v>0</v>
      </c>
      <c r="I2507" t="str">
        <f>IF('IGM Paste'!H2508=0,"-",'IGM Paste'!H2508)</f>
        <v>-</v>
      </c>
      <c r="J2507" t="str">
        <f>IF('IGM Paste'!I2508=0,"-",'IGM Paste'!I2508)</f>
        <v>-</v>
      </c>
      <c r="K2507" t="str">
        <f>IF('IGM Paste'!J2508=0,"-",'IGM Paste'!J2508)</f>
        <v>-</v>
      </c>
      <c r="L2507">
        <f>'IGM Paste'!K2508</f>
        <v>0</v>
      </c>
      <c r="M2507" s="20" t="str">
        <f>IF('IGM Paste'!R2508=0,"Flat",'IGM Paste'!R2508)</f>
        <v>Flat</v>
      </c>
      <c r="N2507" s="177">
        <f>'IGM Paste'!AH2508</f>
        <v>0</v>
      </c>
      <c r="O2507" s="403">
        <f>'IGM Paste'!O2508</f>
        <v>0</v>
      </c>
      <c r="P2507">
        <f>'IGM Paste'!BC2508</f>
        <v>0</v>
      </c>
    </row>
    <row r="2508" spans="1:16" x14ac:dyDescent="0.3">
      <c r="A2508" s="334">
        <f>'IGM Paste'!A2509</f>
        <v>0</v>
      </c>
      <c r="B2508">
        <f>'IGM Paste'!Y2509</f>
        <v>0</v>
      </c>
      <c r="C2508">
        <f>'IGM Paste'!C2509</f>
        <v>0</v>
      </c>
      <c r="D2508" s="4">
        <f>'IGM Paste'!D2509</f>
        <v>0</v>
      </c>
      <c r="E2508">
        <f>'IGM Paste'!E2509</f>
        <v>0</v>
      </c>
      <c r="F2508">
        <f>'IGM Paste'!AL2509</f>
        <v>0</v>
      </c>
      <c r="G2508" s="763">
        <f>'IGM Paste'!AB2509</f>
        <v>0</v>
      </c>
      <c r="H2508" s="5">
        <f>'IGM Paste'!F2509</f>
        <v>0</v>
      </c>
      <c r="I2508" t="str">
        <f>IF('IGM Paste'!H2509=0,"-",'IGM Paste'!H2509)</f>
        <v>-</v>
      </c>
      <c r="J2508" t="str">
        <f>IF('IGM Paste'!I2509=0,"-",'IGM Paste'!I2509)</f>
        <v>-</v>
      </c>
      <c r="K2508" t="str">
        <f>IF('IGM Paste'!J2509=0,"-",'IGM Paste'!J2509)</f>
        <v>-</v>
      </c>
      <c r="L2508">
        <f>'IGM Paste'!K2509</f>
        <v>0</v>
      </c>
      <c r="M2508" s="20" t="str">
        <f>IF('IGM Paste'!R2509=0,"Flat",'IGM Paste'!R2509)</f>
        <v>Flat</v>
      </c>
      <c r="N2508" s="177">
        <f>'IGM Paste'!AH2509</f>
        <v>0</v>
      </c>
      <c r="O2508" s="403">
        <f>'IGM Paste'!O2509</f>
        <v>0</v>
      </c>
      <c r="P2508">
        <f>'IGM Paste'!BC2509</f>
        <v>0</v>
      </c>
    </row>
    <row r="2509" spans="1:16" x14ac:dyDescent="0.3">
      <c r="A2509" s="334">
        <f>'IGM Paste'!A2510</f>
        <v>0</v>
      </c>
      <c r="B2509">
        <f>'IGM Paste'!Y2510</f>
        <v>0</v>
      </c>
      <c r="C2509">
        <f>'IGM Paste'!C2510</f>
        <v>0</v>
      </c>
      <c r="D2509" s="4">
        <f>'IGM Paste'!D2510</f>
        <v>0</v>
      </c>
      <c r="E2509">
        <f>'IGM Paste'!E2510</f>
        <v>0</v>
      </c>
      <c r="F2509">
        <f>'IGM Paste'!AL2510</f>
        <v>0</v>
      </c>
      <c r="G2509" s="763">
        <f>'IGM Paste'!AB2510</f>
        <v>0</v>
      </c>
      <c r="H2509" s="5">
        <f>'IGM Paste'!F2510</f>
        <v>0</v>
      </c>
      <c r="I2509" t="str">
        <f>IF('IGM Paste'!H2510=0,"-",'IGM Paste'!H2510)</f>
        <v>-</v>
      </c>
      <c r="J2509" t="str">
        <f>IF('IGM Paste'!I2510=0,"-",'IGM Paste'!I2510)</f>
        <v>-</v>
      </c>
      <c r="K2509" t="str">
        <f>IF('IGM Paste'!J2510=0,"-",'IGM Paste'!J2510)</f>
        <v>-</v>
      </c>
      <c r="L2509">
        <f>'IGM Paste'!K2510</f>
        <v>0</v>
      </c>
      <c r="M2509" s="20" t="str">
        <f>IF('IGM Paste'!R2510=0,"Flat",'IGM Paste'!R2510)</f>
        <v>Flat</v>
      </c>
      <c r="N2509" s="177">
        <f>'IGM Paste'!AH2510</f>
        <v>0</v>
      </c>
      <c r="O2509" s="403">
        <f>'IGM Paste'!O2510</f>
        <v>0</v>
      </c>
      <c r="P2509">
        <f>'IGM Paste'!BC2510</f>
        <v>0</v>
      </c>
    </row>
    <row r="2510" spans="1:16" x14ac:dyDescent="0.3">
      <c r="A2510" s="334">
        <f>'IGM Paste'!A2511</f>
        <v>0</v>
      </c>
      <c r="B2510">
        <f>'IGM Paste'!Y2511</f>
        <v>0</v>
      </c>
      <c r="C2510">
        <f>'IGM Paste'!C2511</f>
        <v>0</v>
      </c>
      <c r="D2510" s="4">
        <f>'IGM Paste'!D2511</f>
        <v>0</v>
      </c>
      <c r="E2510">
        <f>'IGM Paste'!E2511</f>
        <v>0</v>
      </c>
      <c r="F2510">
        <f>'IGM Paste'!AL2511</f>
        <v>0</v>
      </c>
      <c r="G2510" s="763">
        <f>'IGM Paste'!AB2511</f>
        <v>0</v>
      </c>
      <c r="H2510" s="5">
        <f>'IGM Paste'!F2511</f>
        <v>0</v>
      </c>
      <c r="I2510" t="str">
        <f>IF('IGM Paste'!H2511=0,"-",'IGM Paste'!H2511)</f>
        <v>-</v>
      </c>
      <c r="J2510" t="str">
        <f>IF('IGM Paste'!I2511=0,"-",'IGM Paste'!I2511)</f>
        <v>-</v>
      </c>
      <c r="K2510" t="str">
        <f>IF('IGM Paste'!J2511=0,"-",'IGM Paste'!J2511)</f>
        <v>-</v>
      </c>
      <c r="L2510">
        <f>'IGM Paste'!K2511</f>
        <v>0</v>
      </c>
      <c r="M2510" s="20" t="str">
        <f>IF('IGM Paste'!R2511=0,"Flat",'IGM Paste'!R2511)</f>
        <v>Flat</v>
      </c>
      <c r="N2510" s="177">
        <f>'IGM Paste'!AH2511</f>
        <v>0</v>
      </c>
      <c r="O2510" s="403">
        <f>'IGM Paste'!O2511</f>
        <v>0</v>
      </c>
      <c r="P2510">
        <f>'IGM Paste'!BC2511</f>
        <v>0</v>
      </c>
    </row>
    <row r="2511" spans="1:16" x14ac:dyDescent="0.3">
      <c r="A2511" s="334">
        <f>'IGM Paste'!A2512</f>
        <v>0</v>
      </c>
      <c r="B2511">
        <f>'IGM Paste'!Y2512</f>
        <v>0</v>
      </c>
      <c r="C2511">
        <f>'IGM Paste'!C2512</f>
        <v>0</v>
      </c>
      <c r="D2511" s="4">
        <f>'IGM Paste'!D2512</f>
        <v>0</v>
      </c>
      <c r="E2511">
        <f>'IGM Paste'!E2512</f>
        <v>0</v>
      </c>
      <c r="F2511">
        <f>'IGM Paste'!AL2512</f>
        <v>0</v>
      </c>
      <c r="G2511" s="763">
        <f>'IGM Paste'!AB2512</f>
        <v>0</v>
      </c>
      <c r="H2511" s="5">
        <f>'IGM Paste'!F2512</f>
        <v>0</v>
      </c>
      <c r="I2511" t="str">
        <f>IF('IGM Paste'!H2512=0,"-",'IGM Paste'!H2512)</f>
        <v>-</v>
      </c>
      <c r="J2511" t="str">
        <f>IF('IGM Paste'!I2512=0,"-",'IGM Paste'!I2512)</f>
        <v>-</v>
      </c>
      <c r="K2511" t="str">
        <f>IF('IGM Paste'!J2512=0,"-",'IGM Paste'!J2512)</f>
        <v>-</v>
      </c>
      <c r="L2511">
        <f>'IGM Paste'!K2512</f>
        <v>0</v>
      </c>
      <c r="M2511" s="20" t="str">
        <f>IF('IGM Paste'!R2512=0,"Flat",'IGM Paste'!R2512)</f>
        <v>Flat</v>
      </c>
      <c r="N2511" s="177">
        <f>'IGM Paste'!AH2512</f>
        <v>0</v>
      </c>
      <c r="O2511" s="403">
        <f>'IGM Paste'!O2512</f>
        <v>0</v>
      </c>
      <c r="P2511">
        <f>'IGM Paste'!BC2512</f>
        <v>0</v>
      </c>
    </row>
    <row r="2512" spans="1:16" x14ac:dyDescent="0.3">
      <c r="A2512" s="334">
        <f>'IGM Paste'!A2513</f>
        <v>0</v>
      </c>
      <c r="B2512">
        <f>'IGM Paste'!Y2513</f>
        <v>0</v>
      </c>
      <c r="C2512">
        <f>'IGM Paste'!C2513</f>
        <v>0</v>
      </c>
      <c r="D2512" s="4">
        <f>'IGM Paste'!D2513</f>
        <v>0</v>
      </c>
      <c r="E2512">
        <f>'IGM Paste'!E2513</f>
        <v>0</v>
      </c>
      <c r="F2512">
        <f>'IGM Paste'!AL2513</f>
        <v>0</v>
      </c>
      <c r="G2512" s="763">
        <f>'IGM Paste'!AB2513</f>
        <v>0</v>
      </c>
      <c r="H2512" s="5">
        <f>'IGM Paste'!F2513</f>
        <v>0</v>
      </c>
      <c r="I2512" t="str">
        <f>IF('IGM Paste'!H2513=0,"-",'IGM Paste'!H2513)</f>
        <v>-</v>
      </c>
      <c r="J2512" t="str">
        <f>IF('IGM Paste'!I2513=0,"-",'IGM Paste'!I2513)</f>
        <v>-</v>
      </c>
      <c r="K2512" t="str">
        <f>IF('IGM Paste'!J2513=0,"-",'IGM Paste'!J2513)</f>
        <v>-</v>
      </c>
      <c r="L2512">
        <f>'IGM Paste'!K2513</f>
        <v>0</v>
      </c>
      <c r="M2512" s="20" t="str">
        <f>IF('IGM Paste'!R2513=0,"Flat",'IGM Paste'!R2513)</f>
        <v>Flat</v>
      </c>
      <c r="N2512" s="177">
        <f>'IGM Paste'!AH2513</f>
        <v>0</v>
      </c>
      <c r="O2512" s="403">
        <f>'IGM Paste'!O2513</f>
        <v>0</v>
      </c>
      <c r="P2512">
        <f>'IGM Paste'!BC2513</f>
        <v>0</v>
      </c>
    </row>
    <row r="2513" spans="1:16" x14ac:dyDescent="0.3">
      <c r="A2513" s="334">
        <f>'IGM Paste'!A2514</f>
        <v>0</v>
      </c>
      <c r="B2513">
        <f>'IGM Paste'!Y2514</f>
        <v>0</v>
      </c>
      <c r="C2513">
        <f>'IGM Paste'!C2514</f>
        <v>0</v>
      </c>
      <c r="D2513" s="4">
        <f>'IGM Paste'!D2514</f>
        <v>0</v>
      </c>
      <c r="E2513">
        <f>'IGM Paste'!E2514</f>
        <v>0</v>
      </c>
      <c r="F2513">
        <f>'IGM Paste'!AL2514</f>
        <v>0</v>
      </c>
      <c r="G2513" s="763">
        <f>'IGM Paste'!AB2514</f>
        <v>0</v>
      </c>
      <c r="H2513" s="5">
        <f>'IGM Paste'!F2514</f>
        <v>0</v>
      </c>
      <c r="I2513" t="str">
        <f>IF('IGM Paste'!H2514=0,"-",'IGM Paste'!H2514)</f>
        <v>-</v>
      </c>
      <c r="J2513" t="str">
        <f>IF('IGM Paste'!I2514=0,"-",'IGM Paste'!I2514)</f>
        <v>-</v>
      </c>
      <c r="K2513" t="str">
        <f>IF('IGM Paste'!J2514=0,"-",'IGM Paste'!J2514)</f>
        <v>-</v>
      </c>
      <c r="L2513">
        <f>'IGM Paste'!K2514</f>
        <v>0</v>
      </c>
      <c r="M2513" s="20" t="str">
        <f>IF('IGM Paste'!R2514=0,"Flat",'IGM Paste'!R2514)</f>
        <v>Flat</v>
      </c>
      <c r="N2513" s="177">
        <f>'IGM Paste'!AH2514</f>
        <v>0</v>
      </c>
      <c r="O2513" s="403">
        <f>'IGM Paste'!O2514</f>
        <v>0</v>
      </c>
      <c r="P2513">
        <f>'IGM Paste'!BC2514</f>
        <v>0</v>
      </c>
    </row>
    <row r="2514" spans="1:16" x14ac:dyDescent="0.3">
      <c r="A2514" s="334">
        <f>'IGM Paste'!A2515</f>
        <v>0</v>
      </c>
      <c r="B2514">
        <f>'IGM Paste'!Y2515</f>
        <v>0</v>
      </c>
      <c r="C2514">
        <f>'IGM Paste'!C2515</f>
        <v>0</v>
      </c>
      <c r="D2514" s="4">
        <f>'IGM Paste'!D2515</f>
        <v>0</v>
      </c>
      <c r="E2514">
        <f>'IGM Paste'!E2515</f>
        <v>0</v>
      </c>
      <c r="F2514">
        <f>'IGM Paste'!AL2515</f>
        <v>0</v>
      </c>
      <c r="G2514" s="763">
        <f>'IGM Paste'!AB2515</f>
        <v>0</v>
      </c>
      <c r="H2514" s="5">
        <f>'IGM Paste'!F2515</f>
        <v>0</v>
      </c>
      <c r="I2514" t="str">
        <f>IF('IGM Paste'!H2515=0,"-",'IGM Paste'!H2515)</f>
        <v>-</v>
      </c>
      <c r="J2514" t="str">
        <f>IF('IGM Paste'!I2515=0,"-",'IGM Paste'!I2515)</f>
        <v>-</v>
      </c>
      <c r="K2514" t="str">
        <f>IF('IGM Paste'!J2515=0,"-",'IGM Paste'!J2515)</f>
        <v>-</v>
      </c>
      <c r="L2514">
        <f>'IGM Paste'!K2515</f>
        <v>0</v>
      </c>
      <c r="M2514" s="20" t="str">
        <f>IF('IGM Paste'!R2515=0,"Flat",'IGM Paste'!R2515)</f>
        <v>Flat</v>
      </c>
      <c r="N2514" s="177">
        <f>'IGM Paste'!AH2515</f>
        <v>0</v>
      </c>
      <c r="O2514" s="403">
        <f>'IGM Paste'!O2515</f>
        <v>0</v>
      </c>
      <c r="P2514">
        <f>'IGM Paste'!BC2515</f>
        <v>0</v>
      </c>
    </row>
    <row r="2515" spans="1:16" x14ac:dyDescent="0.3">
      <c r="A2515" s="334">
        <f>'IGM Paste'!A2516</f>
        <v>0</v>
      </c>
      <c r="B2515">
        <f>'IGM Paste'!Y2516</f>
        <v>0</v>
      </c>
      <c r="C2515">
        <f>'IGM Paste'!C2516</f>
        <v>0</v>
      </c>
      <c r="D2515" s="4">
        <f>'IGM Paste'!D2516</f>
        <v>0</v>
      </c>
      <c r="E2515">
        <f>'IGM Paste'!E2516</f>
        <v>0</v>
      </c>
      <c r="F2515">
        <f>'IGM Paste'!AL2516</f>
        <v>0</v>
      </c>
      <c r="G2515" s="763">
        <f>'IGM Paste'!AB2516</f>
        <v>0</v>
      </c>
      <c r="H2515" s="5">
        <f>'IGM Paste'!F2516</f>
        <v>0</v>
      </c>
      <c r="I2515" t="str">
        <f>IF('IGM Paste'!H2516=0,"-",'IGM Paste'!H2516)</f>
        <v>-</v>
      </c>
      <c r="J2515" t="str">
        <f>IF('IGM Paste'!I2516=0,"-",'IGM Paste'!I2516)</f>
        <v>-</v>
      </c>
      <c r="K2515" t="str">
        <f>IF('IGM Paste'!J2516=0,"-",'IGM Paste'!J2516)</f>
        <v>-</v>
      </c>
      <c r="L2515">
        <f>'IGM Paste'!K2516</f>
        <v>0</v>
      </c>
      <c r="M2515" s="20" t="str">
        <f>IF('IGM Paste'!R2516=0,"Flat",'IGM Paste'!R2516)</f>
        <v>Flat</v>
      </c>
      <c r="N2515" s="177">
        <f>'IGM Paste'!AH2516</f>
        <v>0</v>
      </c>
      <c r="O2515" s="403">
        <f>'IGM Paste'!O2516</f>
        <v>0</v>
      </c>
      <c r="P2515">
        <f>'IGM Paste'!BC2516</f>
        <v>0</v>
      </c>
    </row>
    <row r="2516" spans="1:16" x14ac:dyDescent="0.3">
      <c r="A2516" s="334">
        <f>'IGM Paste'!A2517</f>
        <v>0</v>
      </c>
      <c r="B2516">
        <f>'IGM Paste'!Y2517</f>
        <v>0</v>
      </c>
      <c r="C2516">
        <f>'IGM Paste'!C2517</f>
        <v>0</v>
      </c>
      <c r="D2516" s="4">
        <f>'IGM Paste'!D2517</f>
        <v>0</v>
      </c>
      <c r="E2516">
        <f>'IGM Paste'!E2517</f>
        <v>0</v>
      </c>
      <c r="F2516">
        <f>'IGM Paste'!AL2517</f>
        <v>0</v>
      </c>
      <c r="G2516" s="763">
        <f>'IGM Paste'!AB2517</f>
        <v>0</v>
      </c>
      <c r="H2516" s="5">
        <f>'IGM Paste'!F2517</f>
        <v>0</v>
      </c>
      <c r="I2516" t="str">
        <f>IF('IGM Paste'!H2517=0,"-",'IGM Paste'!H2517)</f>
        <v>-</v>
      </c>
      <c r="J2516" t="str">
        <f>IF('IGM Paste'!I2517=0,"-",'IGM Paste'!I2517)</f>
        <v>-</v>
      </c>
      <c r="K2516" t="str">
        <f>IF('IGM Paste'!J2517=0,"-",'IGM Paste'!J2517)</f>
        <v>-</v>
      </c>
      <c r="L2516">
        <f>'IGM Paste'!K2517</f>
        <v>0</v>
      </c>
      <c r="M2516" s="20" t="str">
        <f>IF('IGM Paste'!R2517=0,"Flat",'IGM Paste'!R2517)</f>
        <v>Flat</v>
      </c>
      <c r="N2516" s="177">
        <f>'IGM Paste'!AH2517</f>
        <v>0</v>
      </c>
      <c r="O2516" s="403">
        <f>'IGM Paste'!O2517</f>
        <v>0</v>
      </c>
      <c r="P2516">
        <f>'IGM Paste'!BC2517</f>
        <v>0</v>
      </c>
    </row>
    <row r="2517" spans="1:16" x14ac:dyDescent="0.3">
      <c r="A2517" s="334">
        <f>'IGM Paste'!A2518</f>
        <v>0</v>
      </c>
      <c r="B2517">
        <f>'IGM Paste'!Y2518</f>
        <v>0</v>
      </c>
      <c r="C2517">
        <f>'IGM Paste'!C2518</f>
        <v>0</v>
      </c>
      <c r="D2517" s="4">
        <f>'IGM Paste'!D2518</f>
        <v>0</v>
      </c>
      <c r="E2517">
        <f>'IGM Paste'!E2518</f>
        <v>0</v>
      </c>
      <c r="F2517">
        <f>'IGM Paste'!AL2518</f>
        <v>0</v>
      </c>
      <c r="G2517" s="763">
        <f>'IGM Paste'!AB2518</f>
        <v>0</v>
      </c>
      <c r="H2517" s="5">
        <f>'IGM Paste'!F2518</f>
        <v>0</v>
      </c>
      <c r="I2517" t="str">
        <f>IF('IGM Paste'!H2518=0,"-",'IGM Paste'!H2518)</f>
        <v>-</v>
      </c>
      <c r="J2517" t="str">
        <f>IF('IGM Paste'!I2518=0,"-",'IGM Paste'!I2518)</f>
        <v>-</v>
      </c>
      <c r="K2517" t="str">
        <f>IF('IGM Paste'!J2518=0,"-",'IGM Paste'!J2518)</f>
        <v>-</v>
      </c>
      <c r="L2517">
        <f>'IGM Paste'!K2518</f>
        <v>0</v>
      </c>
      <c r="M2517" s="20" t="str">
        <f>IF('IGM Paste'!R2518=0,"Flat",'IGM Paste'!R2518)</f>
        <v>Flat</v>
      </c>
      <c r="N2517" s="177">
        <f>'IGM Paste'!AH2518</f>
        <v>0</v>
      </c>
      <c r="O2517" s="403">
        <f>'IGM Paste'!O2518</f>
        <v>0</v>
      </c>
      <c r="P2517">
        <f>'IGM Paste'!BC2518</f>
        <v>0</v>
      </c>
    </row>
    <row r="2518" spans="1:16" x14ac:dyDescent="0.3">
      <c r="A2518" s="334">
        <f>'IGM Paste'!A2519</f>
        <v>0</v>
      </c>
      <c r="B2518">
        <f>'IGM Paste'!Y2519</f>
        <v>0</v>
      </c>
      <c r="C2518">
        <f>'IGM Paste'!C2519</f>
        <v>0</v>
      </c>
      <c r="D2518" s="4">
        <f>'IGM Paste'!D2519</f>
        <v>0</v>
      </c>
      <c r="E2518">
        <f>'IGM Paste'!E2519</f>
        <v>0</v>
      </c>
      <c r="F2518">
        <f>'IGM Paste'!AL2519</f>
        <v>0</v>
      </c>
      <c r="G2518" s="763">
        <f>'IGM Paste'!AB2519</f>
        <v>0</v>
      </c>
      <c r="H2518" s="5">
        <f>'IGM Paste'!F2519</f>
        <v>0</v>
      </c>
      <c r="I2518" t="str">
        <f>IF('IGM Paste'!H2519=0,"-",'IGM Paste'!H2519)</f>
        <v>-</v>
      </c>
      <c r="J2518" t="str">
        <f>IF('IGM Paste'!I2519=0,"-",'IGM Paste'!I2519)</f>
        <v>-</v>
      </c>
      <c r="K2518" t="str">
        <f>IF('IGM Paste'!J2519=0,"-",'IGM Paste'!J2519)</f>
        <v>-</v>
      </c>
      <c r="L2518">
        <f>'IGM Paste'!K2519</f>
        <v>0</v>
      </c>
      <c r="M2518" s="20" t="str">
        <f>IF('IGM Paste'!R2519=0,"Flat",'IGM Paste'!R2519)</f>
        <v>Flat</v>
      </c>
      <c r="N2518" s="177">
        <f>'IGM Paste'!AH2519</f>
        <v>0</v>
      </c>
      <c r="O2518" s="403">
        <f>'IGM Paste'!O2519</f>
        <v>0</v>
      </c>
      <c r="P2518">
        <f>'IGM Paste'!BC2519</f>
        <v>0</v>
      </c>
    </row>
    <row r="2519" spans="1:16" x14ac:dyDescent="0.3">
      <c r="A2519" s="334">
        <f>'IGM Paste'!A2520</f>
        <v>0</v>
      </c>
      <c r="B2519">
        <f>'IGM Paste'!Y2520</f>
        <v>0</v>
      </c>
      <c r="C2519">
        <f>'IGM Paste'!C2520</f>
        <v>0</v>
      </c>
      <c r="D2519" s="4">
        <f>'IGM Paste'!D2520</f>
        <v>0</v>
      </c>
      <c r="E2519">
        <f>'IGM Paste'!E2520</f>
        <v>0</v>
      </c>
      <c r="F2519">
        <f>'IGM Paste'!AL2520</f>
        <v>0</v>
      </c>
      <c r="G2519" s="763">
        <f>'IGM Paste'!AB2520</f>
        <v>0</v>
      </c>
      <c r="H2519" s="5">
        <f>'IGM Paste'!F2520</f>
        <v>0</v>
      </c>
      <c r="I2519" t="str">
        <f>IF('IGM Paste'!H2520=0,"-",'IGM Paste'!H2520)</f>
        <v>-</v>
      </c>
      <c r="J2519" t="str">
        <f>IF('IGM Paste'!I2520=0,"-",'IGM Paste'!I2520)</f>
        <v>-</v>
      </c>
      <c r="K2519" t="str">
        <f>IF('IGM Paste'!J2520=0,"-",'IGM Paste'!J2520)</f>
        <v>-</v>
      </c>
      <c r="L2519">
        <f>'IGM Paste'!K2520</f>
        <v>0</v>
      </c>
      <c r="M2519" s="20" t="str">
        <f>IF('IGM Paste'!R2520=0,"Flat",'IGM Paste'!R2520)</f>
        <v>Flat</v>
      </c>
      <c r="N2519" s="177">
        <f>'IGM Paste'!AH2520</f>
        <v>0</v>
      </c>
      <c r="O2519" s="403">
        <f>'IGM Paste'!O2520</f>
        <v>0</v>
      </c>
      <c r="P2519">
        <f>'IGM Paste'!BC2520</f>
        <v>0</v>
      </c>
    </row>
    <row r="2520" spans="1:16" x14ac:dyDescent="0.3">
      <c r="A2520" s="334">
        <f>'IGM Paste'!A2521</f>
        <v>0</v>
      </c>
      <c r="B2520">
        <f>'IGM Paste'!Y2521</f>
        <v>0</v>
      </c>
      <c r="C2520">
        <f>'IGM Paste'!C2521</f>
        <v>0</v>
      </c>
      <c r="D2520" s="4">
        <f>'IGM Paste'!D2521</f>
        <v>0</v>
      </c>
      <c r="E2520">
        <f>'IGM Paste'!E2521</f>
        <v>0</v>
      </c>
      <c r="F2520">
        <f>'IGM Paste'!AL2521</f>
        <v>0</v>
      </c>
      <c r="G2520" s="763">
        <f>'IGM Paste'!AB2521</f>
        <v>0</v>
      </c>
      <c r="H2520" s="5">
        <f>'IGM Paste'!F2521</f>
        <v>0</v>
      </c>
      <c r="I2520" t="str">
        <f>IF('IGM Paste'!H2521=0,"-",'IGM Paste'!H2521)</f>
        <v>-</v>
      </c>
      <c r="J2520" t="str">
        <f>IF('IGM Paste'!I2521=0,"-",'IGM Paste'!I2521)</f>
        <v>-</v>
      </c>
      <c r="K2520" t="str">
        <f>IF('IGM Paste'!J2521=0,"-",'IGM Paste'!J2521)</f>
        <v>-</v>
      </c>
      <c r="L2520">
        <f>'IGM Paste'!K2521</f>
        <v>0</v>
      </c>
      <c r="M2520" s="20" t="str">
        <f>IF('IGM Paste'!R2521=0,"Flat",'IGM Paste'!R2521)</f>
        <v>Flat</v>
      </c>
      <c r="N2520" s="177">
        <f>'IGM Paste'!AH2521</f>
        <v>0</v>
      </c>
      <c r="O2520" s="403">
        <f>'IGM Paste'!O2521</f>
        <v>0</v>
      </c>
      <c r="P2520">
        <f>'IGM Paste'!BC2521</f>
        <v>0</v>
      </c>
    </row>
    <row r="2521" spans="1:16" x14ac:dyDescent="0.3">
      <c r="A2521" s="334">
        <f>'IGM Paste'!A2522</f>
        <v>0</v>
      </c>
      <c r="B2521">
        <f>'IGM Paste'!Y2522</f>
        <v>0</v>
      </c>
      <c r="C2521">
        <f>'IGM Paste'!C2522</f>
        <v>0</v>
      </c>
      <c r="D2521" s="4">
        <f>'IGM Paste'!D2522</f>
        <v>0</v>
      </c>
      <c r="E2521">
        <f>'IGM Paste'!E2522</f>
        <v>0</v>
      </c>
      <c r="F2521">
        <f>'IGM Paste'!AL2522</f>
        <v>0</v>
      </c>
      <c r="G2521" s="763">
        <f>'IGM Paste'!AB2522</f>
        <v>0</v>
      </c>
      <c r="H2521" s="5">
        <f>'IGM Paste'!F2522</f>
        <v>0</v>
      </c>
      <c r="I2521" t="str">
        <f>IF('IGM Paste'!H2522=0,"-",'IGM Paste'!H2522)</f>
        <v>-</v>
      </c>
      <c r="J2521" t="str">
        <f>IF('IGM Paste'!I2522=0,"-",'IGM Paste'!I2522)</f>
        <v>-</v>
      </c>
      <c r="K2521" t="str">
        <f>IF('IGM Paste'!J2522=0,"-",'IGM Paste'!J2522)</f>
        <v>-</v>
      </c>
      <c r="L2521">
        <f>'IGM Paste'!K2522</f>
        <v>0</v>
      </c>
      <c r="M2521" s="20" t="str">
        <f>IF('IGM Paste'!R2522=0,"Flat",'IGM Paste'!R2522)</f>
        <v>Flat</v>
      </c>
      <c r="N2521" s="177">
        <f>'IGM Paste'!AH2522</f>
        <v>0</v>
      </c>
      <c r="O2521" s="403">
        <f>'IGM Paste'!O2522</f>
        <v>0</v>
      </c>
      <c r="P2521">
        <f>'IGM Paste'!BC2522</f>
        <v>0</v>
      </c>
    </row>
    <row r="2522" spans="1:16" x14ac:dyDescent="0.3">
      <c r="A2522" s="334">
        <f>'IGM Paste'!A2523</f>
        <v>0</v>
      </c>
      <c r="B2522">
        <f>'IGM Paste'!Y2523</f>
        <v>0</v>
      </c>
      <c r="C2522">
        <f>'IGM Paste'!C2523</f>
        <v>0</v>
      </c>
      <c r="D2522" s="4">
        <f>'IGM Paste'!D2523</f>
        <v>0</v>
      </c>
      <c r="E2522">
        <f>'IGM Paste'!E2523</f>
        <v>0</v>
      </c>
      <c r="F2522">
        <f>'IGM Paste'!AL2523</f>
        <v>0</v>
      </c>
      <c r="G2522" s="763">
        <f>'IGM Paste'!AB2523</f>
        <v>0</v>
      </c>
      <c r="H2522" s="5">
        <f>'IGM Paste'!F2523</f>
        <v>0</v>
      </c>
      <c r="I2522" t="str">
        <f>IF('IGM Paste'!H2523=0,"-",'IGM Paste'!H2523)</f>
        <v>-</v>
      </c>
      <c r="J2522" t="str">
        <f>IF('IGM Paste'!I2523=0,"-",'IGM Paste'!I2523)</f>
        <v>-</v>
      </c>
      <c r="K2522" t="str">
        <f>IF('IGM Paste'!J2523=0,"-",'IGM Paste'!J2523)</f>
        <v>-</v>
      </c>
      <c r="L2522">
        <f>'IGM Paste'!K2523</f>
        <v>0</v>
      </c>
      <c r="M2522" s="20" t="str">
        <f>IF('IGM Paste'!R2523=0,"Flat",'IGM Paste'!R2523)</f>
        <v>Flat</v>
      </c>
      <c r="N2522" s="177">
        <f>'IGM Paste'!AH2523</f>
        <v>0</v>
      </c>
      <c r="O2522" s="403">
        <f>'IGM Paste'!O2523</f>
        <v>0</v>
      </c>
      <c r="P2522">
        <f>'IGM Paste'!BC2523</f>
        <v>0</v>
      </c>
    </row>
    <row r="2523" spans="1:16" x14ac:dyDescent="0.3">
      <c r="A2523" s="334">
        <f>'IGM Paste'!A2524</f>
        <v>0</v>
      </c>
      <c r="B2523">
        <f>'IGM Paste'!Y2524</f>
        <v>0</v>
      </c>
      <c r="C2523">
        <f>'IGM Paste'!C2524</f>
        <v>0</v>
      </c>
      <c r="D2523" s="4">
        <f>'IGM Paste'!D2524</f>
        <v>0</v>
      </c>
      <c r="E2523">
        <f>'IGM Paste'!E2524</f>
        <v>0</v>
      </c>
      <c r="F2523">
        <f>'IGM Paste'!AL2524</f>
        <v>0</v>
      </c>
      <c r="G2523" s="763">
        <f>'IGM Paste'!AB2524</f>
        <v>0</v>
      </c>
      <c r="H2523" s="5">
        <f>'IGM Paste'!F2524</f>
        <v>0</v>
      </c>
      <c r="I2523" t="str">
        <f>IF('IGM Paste'!H2524=0,"-",'IGM Paste'!H2524)</f>
        <v>-</v>
      </c>
      <c r="J2523" t="str">
        <f>IF('IGM Paste'!I2524=0,"-",'IGM Paste'!I2524)</f>
        <v>-</v>
      </c>
      <c r="K2523" t="str">
        <f>IF('IGM Paste'!J2524=0,"-",'IGM Paste'!J2524)</f>
        <v>-</v>
      </c>
      <c r="L2523">
        <f>'IGM Paste'!K2524</f>
        <v>0</v>
      </c>
      <c r="M2523" s="20" t="str">
        <f>IF('IGM Paste'!R2524=0,"Flat",'IGM Paste'!R2524)</f>
        <v>Flat</v>
      </c>
      <c r="N2523" s="177">
        <f>'IGM Paste'!AH2524</f>
        <v>0</v>
      </c>
      <c r="O2523" s="403">
        <f>'IGM Paste'!O2524</f>
        <v>0</v>
      </c>
      <c r="P2523">
        <f>'IGM Paste'!BC2524</f>
        <v>0</v>
      </c>
    </row>
    <row r="2524" spans="1:16" x14ac:dyDescent="0.3">
      <c r="A2524" s="334">
        <f>'IGM Paste'!A2525</f>
        <v>0</v>
      </c>
      <c r="B2524">
        <f>'IGM Paste'!Y2525</f>
        <v>0</v>
      </c>
      <c r="C2524">
        <f>'IGM Paste'!C2525</f>
        <v>0</v>
      </c>
      <c r="D2524" s="4">
        <f>'IGM Paste'!D2525</f>
        <v>0</v>
      </c>
      <c r="E2524">
        <f>'IGM Paste'!E2525</f>
        <v>0</v>
      </c>
      <c r="F2524">
        <f>'IGM Paste'!AL2525</f>
        <v>0</v>
      </c>
      <c r="G2524" s="763">
        <f>'IGM Paste'!AB2525</f>
        <v>0</v>
      </c>
      <c r="H2524" s="5">
        <f>'IGM Paste'!F2525</f>
        <v>0</v>
      </c>
      <c r="I2524" t="str">
        <f>IF('IGM Paste'!H2525=0,"-",'IGM Paste'!H2525)</f>
        <v>-</v>
      </c>
      <c r="J2524" t="str">
        <f>IF('IGM Paste'!I2525=0,"-",'IGM Paste'!I2525)</f>
        <v>-</v>
      </c>
      <c r="K2524" t="str">
        <f>IF('IGM Paste'!J2525=0,"-",'IGM Paste'!J2525)</f>
        <v>-</v>
      </c>
      <c r="L2524">
        <f>'IGM Paste'!K2525</f>
        <v>0</v>
      </c>
      <c r="M2524" s="20" t="str">
        <f>IF('IGM Paste'!R2525=0,"Flat",'IGM Paste'!R2525)</f>
        <v>Flat</v>
      </c>
      <c r="N2524" s="177">
        <f>'IGM Paste'!AH2525</f>
        <v>0</v>
      </c>
      <c r="O2524" s="403">
        <f>'IGM Paste'!O2525</f>
        <v>0</v>
      </c>
      <c r="P2524">
        <f>'IGM Paste'!BC2525</f>
        <v>0</v>
      </c>
    </row>
    <row r="2525" spans="1:16" x14ac:dyDescent="0.3">
      <c r="A2525" s="334">
        <f>'IGM Paste'!A2526</f>
        <v>0</v>
      </c>
      <c r="B2525">
        <f>'IGM Paste'!Y2526</f>
        <v>0</v>
      </c>
      <c r="C2525">
        <f>'IGM Paste'!C2526</f>
        <v>0</v>
      </c>
      <c r="D2525" s="4">
        <f>'IGM Paste'!D2526</f>
        <v>0</v>
      </c>
      <c r="E2525">
        <f>'IGM Paste'!E2526</f>
        <v>0</v>
      </c>
      <c r="F2525">
        <f>'IGM Paste'!AL2526</f>
        <v>0</v>
      </c>
      <c r="G2525" s="763">
        <f>'IGM Paste'!AB2526</f>
        <v>0</v>
      </c>
      <c r="H2525" s="5">
        <f>'IGM Paste'!F2526</f>
        <v>0</v>
      </c>
      <c r="I2525" t="str">
        <f>IF('IGM Paste'!H2526=0,"-",'IGM Paste'!H2526)</f>
        <v>-</v>
      </c>
      <c r="J2525" t="str">
        <f>IF('IGM Paste'!I2526=0,"-",'IGM Paste'!I2526)</f>
        <v>-</v>
      </c>
      <c r="K2525" t="str">
        <f>IF('IGM Paste'!J2526=0,"-",'IGM Paste'!J2526)</f>
        <v>-</v>
      </c>
      <c r="L2525">
        <f>'IGM Paste'!K2526</f>
        <v>0</v>
      </c>
      <c r="M2525" s="20" t="str">
        <f>IF('IGM Paste'!R2526=0,"Flat",'IGM Paste'!R2526)</f>
        <v>Flat</v>
      </c>
      <c r="N2525" s="177">
        <f>'IGM Paste'!AH2526</f>
        <v>0</v>
      </c>
      <c r="O2525" s="403">
        <f>'IGM Paste'!O2526</f>
        <v>0</v>
      </c>
      <c r="P2525">
        <f>'IGM Paste'!BC2526</f>
        <v>0</v>
      </c>
    </row>
    <row r="2526" spans="1:16" x14ac:dyDescent="0.3">
      <c r="A2526" s="334">
        <f>'IGM Paste'!A2527</f>
        <v>0</v>
      </c>
      <c r="B2526">
        <f>'IGM Paste'!Y2527</f>
        <v>0</v>
      </c>
      <c r="C2526">
        <f>'IGM Paste'!C2527</f>
        <v>0</v>
      </c>
      <c r="D2526" s="4">
        <f>'IGM Paste'!D2527</f>
        <v>0</v>
      </c>
      <c r="E2526">
        <f>'IGM Paste'!E2527</f>
        <v>0</v>
      </c>
      <c r="F2526">
        <f>'IGM Paste'!AL2527</f>
        <v>0</v>
      </c>
      <c r="G2526" s="763">
        <f>'IGM Paste'!AB2527</f>
        <v>0</v>
      </c>
      <c r="H2526" s="5">
        <f>'IGM Paste'!F2527</f>
        <v>0</v>
      </c>
      <c r="I2526" t="str">
        <f>IF('IGM Paste'!H2527=0,"-",'IGM Paste'!H2527)</f>
        <v>-</v>
      </c>
      <c r="J2526" t="str">
        <f>IF('IGM Paste'!I2527=0,"-",'IGM Paste'!I2527)</f>
        <v>-</v>
      </c>
      <c r="K2526" t="str">
        <f>IF('IGM Paste'!J2527=0,"-",'IGM Paste'!J2527)</f>
        <v>-</v>
      </c>
      <c r="L2526">
        <f>'IGM Paste'!K2527</f>
        <v>0</v>
      </c>
      <c r="M2526" s="20" t="str">
        <f>IF('IGM Paste'!R2527=0,"Flat",'IGM Paste'!R2527)</f>
        <v>Flat</v>
      </c>
      <c r="N2526" s="177">
        <f>'IGM Paste'!AH2527</f>
        <v>0</v>
      </c>
      <c r="O2526" s="403">
        <f>'IGM Paste'!O2527</f>
        <v>0</v>
      </c>
      <c r="P2526">
        <f>'IGM Paste'!BC2527</f>
        <v>0</v>
      </c>
    </row>
    <row r="2527" spans="1:16" x14ac:dyDescent="0.3">
      <c r="A2527" s="334">
        <f>'IGM Paste'!A2528</f>
        <v>0</v>
      </c>
      <c r="B2527">
        <f>'IGM Paste'!Y2528</f>
        <v>0</v>
      </c>
      <c r="C2527">
        <f>'IGM Paste'!C2528</f>
        <v>0</v>
      </c>
      <c r="D2527" s="4">
        <f>'IGM Paste'!D2528</f>
        <v>0</v>
      </c>
      <c r="E2527">
        <f>'IGM Paste'!E2528</f>
        <v>0</v>
      </c>
      <c r="F2527">
        <f>'IGM Paste'!AL2528</f>
        <v>0</v>
      </c>
      <c r="G2527" s="763">
        <f>'IGM Paste'!AB2528</f>
        <v>0</v>
      </c>
      <c r="H2527" s="5">
        <f>'IGM Paste'!F2528</f>
        <v>0</v>
      </c>
      <c r="I2527" t="str">
        <f>IF('IGM Paste'!H2528=0,"-",'IGM Paste'!H2528)</f>
        <v>-</v>
      </c>
      <c r="J2527" t="str">
        <f>IF('IGM Paste'!I2528=0,"-",'IGM Paste'!I2528)</f>
        <v>-</v>
      </c>
      <c r="K2527" t="str">
        <f>IF('IGM Paste'!J2528=0,"-",'IGM Paste'!J2528)</f>
        <v>-</v>
      </c>
      <c r="L2527">
        <f>'IGM Paste'!K2528</f>
        <v>0</v>
      </c>
      <c r="M2527" s="20" t="str">
        <f>IF('IGM Paste'!R2528=0,"Flat",'IGM Paste'!R2528)</f>
        <v>Flat</v>
      </c>
      <c r="N2527" s="177">
        <f>'IGM Paste'!AH2528</f>
        <v>0</v>
      </c>
      <c r="O2527" s="403">
        <f>'IGM Paste'!O2528</f>
        <v>0</v>
      </c>
      <c r="P2527">
        <f>'IGM Paste'!BC2528</f>
        <v>0</v>
      </c>
    </row>
    <row r="2528" spans="1:16" x14ac:dyDescent="0.3">
      <c r="A2528" s="334">
        <f>'IGM Paste'!A2529</f>
        <v>0</v>
      </c>
      <c r="B2528">
        <f>'IGM Paste'!Y2529</f>
        <v>0</v>
      </c>
      <c r="C2528">
        <f>'IGM Paste'!C2529</f>
        <v>0</v>
      </c>
      <c r="D2528" s="4">
        <f>'IGM Paste'!D2529</f>
        <v>0</v>
      </c>
      <c r="E2528">
        <f>'IGM Paste'!E2529</f>
        <v>0</v>
      </c>
      <c r="F2528">
        <f>'IGM Paste'!AL2529</f>
        <v>0</v>
      </c>
      <c r="G2528" s="763">
        <f>'IGM Paste'!AB2529</f>
        <v>0</v>
      </c>
      <c r="H2528" s="5">
        <f>'IGM Paste'!F2529</f>
        <v>0</v>
      </c>
      <c r="I2528" t="str">
        <f>IF('IGM Paste'!H2529=0,"-",'IGM Paste'!H2529)</f>
        <v>-</v>
      </c>
      <c r="J2528" t="str">
        <f>IF('IGM Paste'!I2529=0,"-",'IGM Paste'!I2529)</f>
        <v>-</v>
      </c>
      <c r="K2528" t="str">
        <f>IF('IGM Paste'!J2529=0,"-",'IGM Paste'!J2529)</f>
        <v>-</v>
      </c>
      <c r="L2528">
        <f>'IGM Paste'!K2529</f>
        <v>0</v>
      </c>
      <c r="M2528" s="20" t="str">
        <f>IF('IGM Paste'!R2529=0,"Flat",'IGM Paste'!R2529)</f>
        <v>Flat</v>
      </c>
      <c r="N2528" s="177">
        <f>'IGM Paste'!AH2529</f>
        <v>0</v>
      </c>
      <c r="O2528" s="403">
        <f>'IGM Paste'!O2529</f>
        <v>0</v>
      </c>
      <c r="P2528">
        <f>'IGM Paste'!BC2529</f>
        <v>0</v>
      </c>
    </row>
    <row r="2529" spans="1:16" x14ac:dyDescent="0.3">
      <c r="A2529" s="334">
        <f>'IGM Paste'!A2530</f>
        <v>0</v>
      </c>
      <c r="B2529">
        <f>'IGM Paste'!Y2530</f>
        <v>0</v>
      </c>
      <c r="C2529">
        <f>'IGM Paste'!C2530</f>
        <v>0</v>
      </c>
      <c r="D2529" s="4">
        <f>'IGM Paste'!D2530</f>
        <v>0</v>
      </c>
      <c r="E2529">
        <f>'IGM Paste'!E2530</f>
        <v>0</v>
      </c>
      <c r="F2529">
        <f>'IGM Paste'!AL2530</f>
        <v>0</v>
      </c>
      <c r="G2529" s="763">
        <f>'IGM Paste'!AB2530</f>
        <v>0</v>
      </c>
      <c r="H2529" s="5">
        <f>'IGM Paste'!F2530</f>
        <v>0</v>
      </c>
      <c r="I2529" t="str">
        <f>IF('IGM Paste'!H2530=0,"-",'IGM Paste'!H2530)</f>
        <v>-</v>
      </c>
      <c r="J2529" t="str">
        <f>IF('IGM Paste'!I2530=0,"-",'IGM Paste'!I2530)</f>
        <v>-</v>
      </c>
      <c r="K2529" t="str">
        <f>IF('IGM Paste'!J2530=0,"-",'IGM Paste'!J2530)</f>
        <v>-</v>
      </c>
      <c r="L2529">
        <f>'IGM Paste'!K2530</f>
        <v>0</v>
      </c>
      <c r="M2529" s="20" t="str">
        <f>IF('IGM Paste'!R2530=0,"Flat",'IGM Paste'!R2530)</f>
        <v>Flat</v>
      </c>
      <c r="N2529" s="177">
        <f>'IGM Paste'!AH2530</f>
        <v>0</v>
      </c>
      <c r="O2529" s="403">
        <f>'IGM Paste'!O2530</f>
        <v>0</v>
      </c>
      <c r="P2529">
        <f>'IGM Paste'!BC2530</f>
        <v>0</v>
      </c>
    </row>
    <row r="2530" spans="1:16" x14ac:dyDescent="0.3">
      <c r="A2530" s="334">
        <f>'IGM Paste'!A2531</f>
        <v>0</v>
      </c>
      <c r="B2530">
        <f>'IGM Paste'!Y2531</f>
        <v>0</v>
      </c>
      <c r="C2530">
        <f>'IGM Paste'!C2531</f>
        <v>0</v>
      </c>
      <c r="D2530" s="4">
        <f>'IGM Paste'!D2531</f>
        <v>0</v>
      </c>
      <c r="E2530">
        <f>'IGM Paste'!E2531</f>
        <v>0</v>
      </c>
      <c r="F2530">
        <f>'IGM Paste'!AL2531</f>
        <v>0</v>
      </c>
      <c r="G2530" s="763">
        <f>'IGM Paste'!AB2531</f>
        <v>0</v>
      </c>
      <c r="H2530" s="5">
        <f>'IGM Paste'!F2531</f>
        <v>0</v>
      </c>
      <c r="I2530" t="str">
        <f>IF('IGM Paste'!H2531=0,"-",'IGM Paste'!H2531)</f>
        <v>-</v>
      </c>
      <c r="J2530" t="str">
        <f>IF('IGM Paste'!I2531=0,"-",'IGM Paste'!I2531)</f>
        <v>-</v>
      </c>
      <c r="K2530" t="str">
        <f>IF('IGM Paste'!J2531=0,"-",'IGM Paste'!J2531)</f>
        <v>-</v>
      </c>
      <c r="L2530">
        <f>'IGM Paste'!K2531</f>
        <v>0</v>
      </c>
      <c r="M2530" s="20" t="str">
        <f>IF('IGM Paste'!R2531=0,"Flat",'IGM Paste'!R2531)</f>
        <v>Flat</v>
      </c>
      <c r="N2530" s="177">
        <f>'IGM Paste'!AH2531</f>
        <v>0</v>
      </c>
      <c r="O2530" s="403">
        <f>'IGM Paste'!O2531</f>
        <v>0</v>
      </c>
      <c r="P2530">
        <f>'IGM Paste'!BC2531</f>
        <v>0</v>
      </c>
    </row>
    <row r="2531" spans="1:16" x14ac:dyDescent="0.3">
      <c r="A2531" s="334">
        <f>'IGM Paste'!A2532</f>
        <v>0</v>
      </c>
      <c r="B2531">
        <f>'IGM Paste'!Y2532</f>
        <v>0</v>
      </c>
      <c r="C2531">
        <f>'IGM Paste'!C2532</f>
        <v>0</v>
      </c>
      <c r="D2531" s="4">
        <f>'IGM Paste'!D2532</f>
        <v>0</v>
      </c>
      <c r="E2531">
        <f>'IGM Paste'!E2532</f>
        <v>0</v>
      </c>
      <c r="F2531">
        <f>'IGM Paste'!AL2532</f>
        <v>0</v>
      </c>
      <c r="G2531" s="763">
        <f>'IGM Paste'!AB2532</f>
        <v>0</v>
      </c>
      <c r="H2531" s="5">
        <f>'IGM Paste'!F2532</f>
        <v>0</v>
      </c>
      <c r="I2531" t="str">
        <f>IF('IGM Paste'!H2532=0,"-",'IGM Paste'!H2532)</f>
        <v>-</v>
      </c>
      <c r="J2531" t="str">
        <f>IF('IGM Paste'!I2532=0,"-",'IGM Paste'!I2532)</f>
        <v>-</v>
      </c>
      <c r="K2531" t="str">
        <f>IF('IGM Paste'!J2532=0,"-",'IGM Paste'!J2532)</f>
        <v>-</v>
      </c>
      <c r="L2531">
        <f>'IGM Paste'!K2532</f>
        <v>0</v>
      </c>
      <c r="M2531" s="20" t="str">
        <f>IF('IGM Paste'!R2532=0,"Flat",'IGM Paste'!R2532)</f>
        <v>Flat</v>
      </c>
      <c r="N2531" s="177">
        <f>'IGM Paste'!AH2532</f>
        <v>0</v>
      </c>
      <c r="O2531" s="403">
        <f>'IGM Paste'!O2532</f>
        <v>0</v>
      </c>
      <c r="P2531">
        <f>'IGM Paste'!BC2532</f>
        <v>0</v>
      </c>
    </row>
    <row r="2532" spans="1:16" x14ac:dyDescent="0.3">
      <c r="A2532" s="334">
        <f>'IGM Paste'!A2533</f>
        <v>0</v>
      </c>
      <c r="B2532">
        <f>'IGM Paste'!Y2533</f>
        <v>0</v>
      </c>
      <c r="C2532">
        <f>'IGM Paste'!C2533</f>
        <v>0</v>
      </c>
      <c r="D2532" s="4">
        <f>'IGM Paste'!D2533</f>
        <v>0</v>
      </c>
      <c r="E2532">
        <f>'IGM Paste'!E2533</f>
        <v>0</v>
      </c>
      <c r="F2532">
        <f>'IGM Paste'!AL2533</f>
        <v>0</v>
      </c>
      <c r="G2532" s="763">
        <f>'IGM Paste'!AB2533</f>
        <v>0</v>
      </c>
      <c r="H2532" s="5">
        <f>'IGM Paste'!F2533</f>
        <v>0</v>
      </c>
      <c r="I2532" t="str">
        <f>IF('IGM Paste'!H2533=0,"-",'IGM Paste'!H2533)</f>
        <v>-</v>
      </c>
      <c r="J2532" t="str">
        <f>IF('IGM Paste'!I2533=0,"-",'IGM Paste'!I2533)</f>
        <v>-</v>
      </c>
      <c r="K2532" t="str">
        <f>IF('IGM Paste'!J2533=0,"-",'IGM Paste'!J2533)</f>
        <v>-</v>
      </c>
      <c r="L2532">
        <f>'IGM Paste'!K2533</f>
        <v>0</v>
      </c>
      <c r="M2532" s="20" t="str">
        <f>IF('IGM Paste'!R2533=0,"Flat",'IGM Paste'!R2533)</f>
        <v>Flat</v>
      </c>
      <c r="N2532" s="177">
        <f>'IGM Paste'!AH2533</f>
        <v>0</v>
      </c>
      <c r="O2532" s="403">
        <f>'IGM Paste'!O2533</f>
        <v>0</v>
      </c>
      <c r="P2532">
        <f>'IGM Paste'!BC2533</f>
        <v>0</v>
      </c>
    </row>
    <row r="2533" spans="1:16" x14ac:dyDescent="0.3">
      <c r="A2533" s="334">
        <f>'IGM Paste'!A2534</f>
        <v>0</v>
      </c>
      <c r="B2533">
        <f>'IGM Paste'!Y2534</f>
        <v>0</v>
      </c>
      <c r="C2533">
        <f>'IGM Paste'!C2534</f>
        <v>0</v>
      </c>
      <c r="D2533" s="4">
        <f>'IGM Paste'!D2534</f>
        <v>0</v>
      </c>
      <c r="E2533">
        <f>'IGM Paste'!E2534</f>
        <v>0</v>
      </c>
      <c r="F2533">
        <f>'IGM Paste'!AL2534</f>
        <v>0</v>
      </c>
      <c r="G2533" s="763">
        <f>'IGM Paste'!AB2534</f>
        <v>0</v>
      </c>
      <c r="H2533" s="5">
        <f>'IGM Paste'!F2534</f>
        <v>0</v>
      </c>
      <c r="I2533" t="str">
        <f>IF('IGM Paste'!H2534=0,"-",'IGM Paste'!H2534)</f>
        <v>-</v>
      </c>
      <c r="J2533" t="str">
        <f>IF('IGM Paste'!I2534=0,"-",'IGM Paste'!I2534)</f>
        <v>-</v>
      </c>
      <c r="K2533" t="str">
        <f>IF('IGM Paste'!J2534=0,"-",'IGM Paste'!J2534)</f>
        <v>-</v>
      </c>
      <c r="L2533">
        <f>'IGM Paste'!K2534</f>
        <v>0</v>
      </c>
      <c r="M2533" s="20" t="str">
        <f>IF('IGM Paste'!R2534=0,"Flat",'IGM Paste'!R2534)</f>
        <v>Flat</v>
      </c>
      <c r="N2533" s="177">
        <f>'IGM Paste'!AH2534</f>
        <v>0</v>
      </c>
      <c r="O2533" s="403">
        <f>'IGM Paste'!O2534</f>
        <v>0</v>
      </c>
      <c r="P2533">
        <f>'IGM Paste'!BC2534</f>
        <v>0</v>
      </c>
    </row>
    <row r="2534" spans="1:16" x14ac:dyDescent="0.3">
      <c r="A2534" s="334">
        <f>'IGM Paste'!A2535</f>
        <v>0</v>
      </c>
      <c r="B2534">
        <f>'IGM Paste'!Y2535</f>
        <v>0</v>
      </c>
      <c r="C2534">
        <f>'IGM Paste'!C2535</f>
        <v>0</v>
      </c>
      <c r="D2534" s="4">
        <f>'IGM Paste'!D2535</f>
        <v>0</v>
      </c>
      <c r="E2534">
        <f>'IGM Paste'!E2535</f>
        <v>0</v>
      </c>
      <c r="F2534">
        <f>'IGM Paste'!AL2535</f>
        <v>0</v>
      </c>
      <c r="G2534" s="763">
        <f>'IGM Paste'!AB2535</f>
        <v>0</v>
      </c>
      <c r="H2534" s="5">
        <f>'IGM Paste'!F2535</f>
        <v>0</v>
      </c>
      <c r="I2534" t="str">
        <f>IF('IGM Paste'!H2535=0,"-",'IGM Paste'!H2535)</f>
        <v>-</v>
      </c>
      <c r="J2534" t="str">
        <f>IF('IGM Paste'!I2535=0,"-",'IGM Paste'!I2535)</f>
        <v>-</v>
      </c>
      <c r="K2534" t="str">
        <f>IF('IGM Paste'!J2535=0,"-",'IGM Paste'!J2535)</f>
        <v>-</v>
      </c>
      <c r="L2534">
        <f>'IGM Paste'!K2535</f>
        <v>0</v>
      </c>
      <c r="M2534" s="20" t="str">
        <f>IF('IGM Paste'!R2535=0,"Flat",'IGM Paste'!R2535)</f>
        <v>Flat</v>
      </c>
      <c r="N2534" s="177">
        <f>'IGM Paste'!AH2535</f>
        <v>0</v>
      </c>
      <c r="O2534" s="403">
        <f>'IGM Paste'!O2535</f>
        <v>0</v>
      </c>
      <c r="P2534">
        <f>'IGM Paste'!BC2535</f>
        <v>0</v>
      </c>
    </row>
    <row r="2535" spans="1:16" x14ac:dyDescent="0.3">
      <c r="A2535" s="334">
        <f>'IGM Paste'!A2536</f>
        <v>0</v>
      </c>
      <c r="B2535">
        <f>'IGM Paste'!Y2536</f>
        <v>0</v>
      </c>
      <c r="C2535">
        <f>'IGM Paste'!C2536</f>
        <v>0</v>
      </c>
      <c r="D2535" s="4">
        <f>'IGM Paste'!D2536</f>
        <v>0</v>
      </c>
      <c r="E2535">
        <f>'IGM Paste'!E2536</f>
        <v>0</v>
      </c>
      <c r="F2535">
        <f>'IGM Paste'!AL2536</f>
        <v>0</v>
      </c>
      <c r="G2535" s="763">
        <f>'IGM Paste'!AB2536</f>
        <v>0</v>
      </c>
      <c r="H2535" s="5">
        <f>'IGM Paste'!F2536</f>
        <v>0</v>
      </c>
      <c r="I2535" t="str">
        <f>IF('IGM Paste'!H2536=0,"-",'IGM Paste'!H2536)</f>
        <v>-</v>
      </c>
      <c r="J2535" t="str">
        <f>IF('IGM Paste'!I2536=0,"-",'IGM Paste'!I2536)</f>
        <v>-</v>
      </c>
      <c r="K2535" t="str">
        <f>IF('IGM Paste'!J2536=0,"-",'IGM Paste'!J2536)</f>
        <v>-</v>
      </c>
      <c r="L2535">
        <f>'IGM Paste'!K2536</f>
        <v>0</v>
      </c>
      <c r="M2535" s="20" t="str">
        <f>IF('IGM Paste'!R2536=0,"Flat",'IGM Paste'!R2536)</f>
        <v>Flat</v>
      </c>
      <c r="N2535" s="177">
        <f>'IGM Paste'!AH2536</f>
        <v>0</v>
      </c>
      <c r="O2535" s="403">
        <f>'IGM Paste'!O2536</f>
        <v>0</v>
      </c>
      <c r="P2535">
        <f>'IGM Paste'!BC2536</f>
        <v>0</v>
      </c>
    </row>
    <row r="2536" spans="1:16" x14ac:dyDescent="0.3">
      <c r="A2536" s="334">
        <f>'IGM Paste'!A2537</f>
        <v>0</v>
      </c>
      <c r="B2536">
        <f>'IGM Paste'!Y2537</f>
        <v>0</v>
      </c>
      <c r="C2536">
        <f>'IGM Paste'!C2537</f>
        <v>0</v>
      </c>
      <c r="D2536" s="4">
        <f>'IGM Paste'!D2537</f>
        <v>0</v>
      </c>
      <c r="E2536">
        <f>'IGM Paste'!E2537</f>
        <v>0</v>
      </c>
      <c r="F2536">
        <f>'IGM Paste'!AL2537</f>
        <v>0</v>
      </c>
      <c r="G2536" s="763">
        <f>'IGM Paste'!AB2537</f>
        <v>0</v>
      </c>
      <c r="H2536" s="5">
        <f>'IGM Paste'!F2537</f>
        <v>0</v>
      </c>
      <c r="I2536" t="str">
        <f>IF('IGM Paste'!H2537=0,"-",'IGM Paste'!H2537)</f>
        <v>-</v>
      </c>
      <c r="J2536" t="str">
        <f>IF('IGM Paste'!I2537=0,"-",'IGM Paste'!I2537)</f>
        <v>-</v>
      </c>
      <c r="K2536" t="str">
        <f>IF('IGM Paste'!J2537=0,"-",'IGM Paste'!J2537)</f>
        <v>-</v>
      </c>
      <c r="L2536">
        <f>'IGM Paste'!K2537</f>
        <v>0</v>
      </c>
      <c r="M2536" s="20" t="str">
        <f>IF('IGM Paste'!R2537=0,"Flat",'IGM Paste'!R2537)</f>
        <v>Flat</v>
      </c>
      <c r="N2536" s="177">
        <f>'IGM Paste'!AH2537</f>
        <v>0</v>
      </c>
      <c r="O2536" s="403">
        <f>'IGM Paste'!O2537</f>
        <v>0</v>
      </c>
      <c r="P2536">
        <f>'IGM Paste'!BC2537</f>
        <v>0</v>
      </c>
    </row>
    <row r="2537" spans="1:16" x14ac:dyDescent="0.3">
      <c r="A2537" s="334">
        <f>'IGM Paste'!A2538</f>
        <v>0</v>
      </c>
      <c r="B2537">
        <f>'IGM Paste'!Y2538</f>
        <v>0</v>
      </c>
      <c r="C2537">
        <f>'IGM Paste'!C2538</f>
        <v>0</v>
      </c>
      <c r="D2537" s="4">
        <f>'IGM Paste'!D2538</f>
        <v>0</v>
      </c>
      <c r="E2537">
        <f>'IGM Paste'!E2538</f>
        <v>0</v>
      </c>
      <c r="F2537">
        <f>'IGM Paste'!AL2538</f>
        <v>0</v>
      </c>
      <c r="G2537" s="763">
        <f>'IGM Paste'!AB2538</f>
        <v>0</v>
      </c>
      <c r="H2537" s="5">
        <f>'IGM Paste'!F2538</f>
        <v>0</v>
      </c>
      <c r="I2537" t="str">
        <f>IF('IGM Paste'!H2538=0,"-",'IGM Paste'!H2538)</f>
        <v>-</v>
      </c>
      <c r="J2537" t="str">
        <f>IF('IGM Paste'!I2538=0,"-",'IGM Paste'!I2538)</f>
        <v>-</v>
      </c>
      <c r="K2537" t="str">
        <f>IF('IGM Paste'!J2538=0,"-",'IGM Paste'!J2538)</f>
        <v>-</v>
      </c>
      <c r="L2537">
        <f>'IGM Paste'!K2538</f>
        <v>0</v>
      </c>
      <c r="M2537" s="20" t="str">
        <f>IF('IGM Paste'!R2538=0,"Flat",'IGM Paste'!R2538)</f>
        <v>Flat</v>
      </c>
      <c r="N2537" s="177">
        <f>'IGM Paste'!AH2538</f>
        <v>0</v>
      </c>
      <c r="O2537" s="403">
        <f>'IGM Paste'!O2538</f>
        <v>0</v>
      </c>
      <c r="P2537">
        <f>'IGM Paste'!BC2538</f>
        <v>0</v>
      </c>
    </row>
    <row r="2538" spans="1:16" x14ac:dyDescent="0.3">
      <c r="A2538" s="334">
        <f>'IGM Paste'!A2539</f>
        <v>0</v>
      </c>
      <c r="B2538">
        <f>'IGM Paste'!Y2539</f>
        <v>0</v>
      </c>
      <c r="C2538">
        <f>'IGM Paste'!C2539</f>
        <v>0</v>
      </c>
      <c r="D2538" s="4">
        <f>'IGM Paste'!D2539</f>
        <v>0</v>
      </c>
      <c r="E2538">
        <f>'IGM Paste'!E2539</f>
        <v>0</v>
      </c>
      <c r="F2538">
        <f>'IGM Paste'!AL2539</f>
        <v>0</v>
      </c>
      <c r="G2538" s="763">
        <f>'IGM Paste'!AB2539</f>
        <v>0</v>
      </c>
      <c r="H2538" s="5">
        <f>'IGM Paste'!F2539</f>
        <v>0</v>
      </c>
      <c r="I2538" t="str">
        <f>IF('IGM Paste'!H2539=0,"-",'IGM Paste'!H2539)</f>
        <v>-</v>
      </c>
      <c r="J2538" t="str">
        <f>IF('IGM Paste'!I2539=0,"-",'IGM Paste'!I2539)</f>
        <v>-</v>
      </c>
      <c r="K2538" t="str">
        <f>IF('IGM Paste'!J2539=0,"-",'IGM Paste'!J2539)</f>
        <v>-</v>
      </c>
      <c r="L2538">
        <f>'IGM Paste'!K2539</f>
        <v>0</v>
      </c>
      <c r="M2538" s="20" t="str">
        <f>IF('IGM Paste'!R2539=0,"Flat",'IGM Paste'!R2539)</f>
        <v>Flat</v>
      </c>
      <c r="N2538" s="177">
        <f>'IGM Paste'!AH2539</f>
        <v>0</v>
      </c>
      <c r="O2538" s="403">
        <f>'IGM Paste'!O2539</f>
        <v>0</v>
      </c>
      <c r="P2538">
        <f>'IGM Paste'!BC2539</f>
        <v>0</v>
      </c>
    </row>
    <row r="2539" spans="1:16" x14ac:dyDescent="0.3">
      <c r="A2539" s="334">
        <f>'IGM Paste'!A2540</f>
        <v>0</v>
      </c>
      <c r="B2539">
        <f>'IGM Paste'!Y2540</f>
        <v>0</v>
      </c>
      <c r="C2539">
        <f>'IGM Paste'!C2540</f>
        <v>0</v>
      </c>
      <c r="D2539" s="4">
        <f>'IGM Paste'!D2540</f>
        <v>0</v>
      </c>
      <c r="E2539">
        <f>'IGM Paste'!E2540</f>
        <v>0</v>
      </c>
      <c r="F2539">
        <f>'IGM Paste'!AL2540</f>
        <v>0</v>
      </c>
      <c r="G2539" s="763">
        <f>'IGM Paste'!AB2540</f>
        <v>0</v>
      </c>
      <c r="H2539" s="5">
        <f>'IGM Paste'!F2540</f>
        <v>0</v>
      </c>
      <c r="I2539" t="str">
        <f>IF('IGM Paste'!H2540=0,"-",'IGM Paste'!H2540)</f>
        <v>-</v>
      </c>
      <c r="J2539" t="str">
        <f>IF('IGM Paste'!I2540=0,"-",'IGM Paste'!I2540)</f>
        <v>-</v>
      </c>
      <c r="K2539" t="str">
        <f>IF('IGM Paste'!J2540=0,"-",'IGM Paste'!J2540)</f>
        <v>-</v>
      </c>
      <c r="L2539">
        <f>'IGM Paste'!K2540</f>
        <v>0</v>
      </c>
      <c r="M2539" s="20" t="str">
        <f>IF('IGM Paste'!R2540=0,"Flat",'IGM Paste'!R2540)</f>
        <v>Flat</v>
      </c>
      <c r="N2539" s="177">
        <f>'IGM Paste'!AH2540</f>
        <v>0</v>
      </c>
      <c r="O2539" s="403">
        <f>'IGM Paste'!O2540</f>
        <v>0</v>
      </c>
      <c r="P2539">
        <f>'IGM Paste'!BC2540</f>
        <v>0</v>
      </c>
    </row>
    <row r="2540" spans="1:16" x14ac:dyDescent="0.3">
      <c r="A2540" s="334">
        <f>'IGM Paste'!A2541</f>
        <v>0</v>
      </c>
      <c r="B2540">
        <f>'IGM Paste'!Y2541</f>
        <v>0</v>
      </c>
      <c r="C2540">
        <f>'IGM Paste'!C2541</f>
        <v>0</v>
      </c>
      <c r="D2540" s="4">
        <f>'IGM Paste'!D2541</f>
        <v>0</v>
      </c>
      <c r="E2540">
        <f>'IGM Paste'!E2541</f>
        <v>0</v>
      </c>
      <c r="F2540">
        <f>'IGM Paste'!AL2541</f>
        <v>0</v>
      </c>
      <c r="G2540" s="763">
        <f>'IGM Paste'!AB2541</f>
        <v>0</v>
      </c>
      <c r="H2540" s="5">
        <f>'IGM Paste'!F2541</f>
        <v>0</v>
      </c>
      <c r="I2540" t="str">
        <f>IF('IGM Paste'!H2541=0,"-",'IGM Paste'!H2541)</f>
        <v>-</v>
      </c>
      <c r="J2540" t="str">
        <f>IF('IGM Paste'!I2541=0,"-",'IGM Paste'!I2541)</f>
        <v>-</v>
      </c>
      <c r="K2540" t="str">
        <f>IF('IGM Paste'!J2541=0,"-",'IGM Paste'!J2541)</f>
        <v>-</v>
      </c>
      <c r="L2540">
        <f>'IGM Paste'!K2541</f>
        <v>0</v>
      </c>
      <c r="M2540" s="20" t="str">
        <f>IF('IGM Paste'!R2541=0,"Flat",'IGM Paste'!R2541)</f>
        <v>Flat</v>
      </c>
      <c r="N2540" s="177">
        <f>'IGM Paste'!AH2541</f>
        <v>0</v>
      </c>
      <c r="O2540" s="403">
        <f>'IGM Paste'!O2541</f>
        <v>0</v>
      </c>
      <c r="P2540">
        <f>'IGM Paste'!BC2541</f>
        <v>0</v>
      </c>
    </row>
    <row r="2541" spans="1:16" x14ac:dyDescent="0.3">
      <c r="A2541" s="334">
        <f>'IGM Paste'!A2542</f>
        <v>0</v>
      </c>
      <c r="B2541">
        <f>'IGM Paste'!Y2542</f>
        <v>0</v>
      </c>
      <c r="C2541">
        <f>'IGM Paste'!C2542</f>
        <v>0</v>
      </c>
      <c r="D2541" s="4">
        <f>'IGM Paste'!D2542</f>
        <v>0</v>
      </c>
      <c r="E2541">
        <f>'IGM Paste'!E2542</f>
        <v>0</v>
      </c>
      <c r="F2541">
        <f>'IGM Paste'!AL2542</f>
        <v>0</v>
      </c>
      <c r="G2541" s="763">
        <f>'IGM Paste'!AB2542</f>
        <v>0</v>
      </c>
      <c r="H2541" s="5">
        <f>'IGM Paste'!F2542</f>
        <v>0</v>
      </c>
      <c r="I2541" t="str">
        <f>IF('IGM Paste'!H2542=0,"-",'IGM Paste'!H2542)</f>
        <v>-</v>
      </c>
      <c r="J2541" t="str">
        <f>IF('IGM Paste'!I2542=0,"-",'IGM Paste'!I2542)</f>
        <v>-</v>
      </c>
      <c r="K2541" t="str">
        <f>IF('IGM Paste'!J2542=0,"-",'IGM Paste'!J2542)</f>
        <v>-</v>
      </c>
      <c r="L2541">
        <f>'IGM Paste'!K2542</f>
        <v>0</v>
      </c>
      <c r="M2541" s="20" t="str">
        <f>IF('IGM Paste'!R2542=0,"Flat",'IGM Paste'!R2542)</f>
        <v>Flat</v>
      </c>
      <c r="N2541" s="177">
        <f>'IGM Paste'!AH2542</f>
        <v>0</v>
      </c>
      <c r="O2541" s="403">
        <f>'IGM Paste'!O2542</f>
        <v>0</v>
      </c>
      <c r="P2541">
        <f>'IGM Paste'!BC2542</f>
        <v>0</v>
      </c>
    </row>
    <row r="2542" spans="1:16" x14ac:dyDescent="0.3">
      <c r="A2542" s="334">
        <f>'IGM Paste'!A2543</f>
        <v>0</v>
      </c>
      <c r="B2542">
        <f>'IGM Paste'!Y2543</f>
        <v>0</v>
      </c>
      <c r="C2542">
        <f>'IGM Paste'!C2543</f>
        <v>0</v>
      </c>
      <c r="D2542" s="4">
        <f>'IGM Paste'!D2543</f>
        <v>0</v>
      </c>
      <c r="E2542">
        <f>'IGM Paste'!E2543</f>
        <v>0</v>
      </c>
      <c r="F2542">
        <f>'IGM Paste'!AL2543</f>
        <v>0</v>
      </c>
      <c r="G2542" s="763">
        <f>'IGM Paste'!AB2543</f>
        <v>0</v>
      </c>
      <c r="H2542" s="5">
        <f>'IGM Paste'!F2543</f>
        <v>0</v>
      </c>
      <c r="I2542" t="str">
        <f>IF('IGM Paste'!H2543=0,"-",'IGM Paste'!H2543)</f>
        <v>-</v>
      </c>
      <c r="J2542" t="str">
        <f>IF('IGM Paste'!I2543=0,"-",'IGM Paste'!I2543)</f>
        <v>-</v>
      </c>
      <c r="K2542" t="str">
        <f>IF('IGM Paste'!J2543=0,"-",'IGM Paste'!J2543)</f>
        <v>-</v>
      </c>
      <c r="L2542">
        <f>'IGM Paste'!K2543</f>
        <v>0</v>
      </c>
      <c r="M2542" s="20" t="str">
        <f>IF('IGM Paste'!R2543=0,"Flat",'IGM Paste'!R2543)</f>
        <v>Flat</v>
      </c>
      <c r="N2542" s="177">
        <f>'IGM Paste'!AH2543</f>
        <v>0</v>
      </c>
      <c r="O2542" s="403">
        <f>'IGM Paste'!O2543</f>
        <v>0</v>
      </c>
      <c r="P2542">
        <f>'IGM Paste'!BC2543</f>
        <v>0</v>
      </c>
    </row>
    <row r="2543" spans="1:16" x14ac:dyDescent="0.3">
      <c r="A2543" s="334">
        <f>'IGM Paste'!A2544</f>
        <v>0</v>
      </c>
      <c r="B2543">
        <f>'IGM Paste'!Y2544</f>
        <v>0</v>
      </c>
      <c r="C2543">
        <f>'IGM Paste'!C2544</f>
        <v>0</v>
      </c>
      <c r="D2543" s="4">
        <f>'IGM Paste'!D2544</f>
        <v>0</v>
      </c>
      <c r="E2543">
        <f>'IGM Paste'!E2544</f>
        <v>0</v>
      </c>
      <c r="F2543">
        <f>'IGM Paste'!AL2544</f>
        <v>0</v>
      </c>
      <c r="G2543" s="763">
        <f>'IGM Paste'!AB2544</f>
        <v>0</v>
      </c>
      <c r="H2543" s="5">
        <f>'IGM Paste'!F2544</f>
        <v>0</v>
      </c>
      <c r="I2543" t="str">
        <f>IF('IGM Paste'!H2544=0,"-",'IGM Paste'!H2544)</f>
        <v>-</v>
      </c>
      <c r="J2543" t="str">
        <f>IF('IGM Paste'!I2544=0,"-",'IGM Paste'!I2544)</f>
        <v>-</v>
      </c>
      <c r="K2543" t="str">
        <f>IF('IGM Paste'!J2544=0,"-",'IGM Paste'!J2544)</f>
        <v>-</v>
      </c>
      <c r="L2543">
        <f>'IGM Paste'!K2544</f>
        <v>0</v>
      </c>
      <c r="M2543" s="20" t="str">
        <f>IF('IGM Paste'!R2544=0,"Flat",'IGM Paste'!R2544)</f>
        <v>Flat</v>
      </c>
      <c r="N2543" s="177">
        <f>'IGM Paste'!AH2544</f>
        <v>0</v>
      </c>
      <c r="O2543" s="403">
        <f>'IGM Paste'!O2544</f>
        <v>0</v>
      </c>
      <c r="P2543">
        <f>'IGM Paste'!BC2544</f>
        <v>0</v>
      </c>
    </row>
    <row r="2544" spans="1:16" x14ac:dyDescent="0.3">
      <c r="A2544" s="334">
        <f>'IGM Paste'!A2545</f>
        <v>0</v>
      </c>
      <c r="B2544">
        <f>'IGM Paste'!Y2545</f>
        <v>0</v>
      </c>
      <c r="C2544">
        <f>'IGM Paste'!C2545</f>
        <v>0</v>
      </c>
      <c r="D2544" s="4">
        <f>'IGM Paste'!D2545</f>
        <v>0</v>
      </c>
      <c r="E2544">
        <f>'IGM Paste'!E2545</f>
        <v>0</v>
      </c>
      <c r="F2544">
        <f>'IGM Paste'!AL2545</f>
        <v>0</v>
      </c>
      <c r="G2544" s="763">
        <f>'IGM Paste'!AB2545</f>
        <v>0</v>
      </c>
      <c r="H2544" s="5">
        <f>'IGM Paste'!F2545</f>
        <v>0</v>
      </c>
      <c r="I2544" t="str">
        <f>IF('IGM Paste'!H2545=0,"-",'IGM Paste'!H2545)</f>
        <v>-</v>
      </c>
      <c r="J2544" t="str">
        <f>IF('IGM Paste'!I2545=0,"-",'IGM Paste'!I2545)</f>
        <v>-</v>
      </c>
      <c r="K2544" t="str">
        <f>IF('IGM Paste'!J2545=0,"-",'IGM Paste'!J2545)</f>
        <v>-</v>
      </c>
      <c r="L2544">
        <f>'IGM Paste'!K2545</f>
        <v>0</v>
      </c>
      <c r="M2544" s="20" t="str">
        <f>IF('IGM Paste'!R2545=0,"Flat",'IGM Paste'!R2545)</f>
        <v>Flat</v>
      </c>
      <c r="N2544" s="177">
        <f>'IGM Paste'!AH2545</f>
        <v>0</v>
      </c>
      <c r="O2544" s="403">
        <f>'IGM Paste'!O2545</f>
        <v>0</v>
      </c>
      <c r="P2544">
        <f>'IGM Paste'!BC2545</f>
        <v>0</v>
      </c>
    </row>
    <row r="2545" spans="1:16" x14ac:dyDescent="0.3">
      <c r="A2545" s="334">
        <f>'IGM Paste'!A2546</f>
        <v>0</v>
      </c>
      <c r="B2545">
        <f>'IGM Paste'!Y2546</f>
        <v>0</v>
      </c>
      <c r="C2545">
        <f>'IGM Paste'!C2546</f>
        <v>0</v>
      </c>
      <c r="D2545" s="4">
        <f>'IGM Paste'!D2546</f>
        <v>0</v>
      </c>
      <c r="E2545">
        <f>'IGM Paste'!E2546</f>
        <v>0</v>
      </c>
      <c r="F2545">
        <f>'IGM Paste'!AL2546</f>
        <v>0</v>
      </c>
      <c r="G2545" s="763">
        <f>'IGM Paste'!AB2546</f>
        <v>0</v>
      </c>
      <c r="H2545" s="5">
        <f>'IGM Paste'!F2546</f>
        <v>0</v>
      </c>
      <c r="I2545" t="str">
        <f>IF('IGM Paste'!H2546=0,"-",'IGM Paste'!H2546)</f>
        <v>-</v>
      </c>
      <c r="J2545" t="str">
        <f>IF('IGM Paste'!I2546=0,"-",'IGM Paste'!I2546)</f>
        <v>-</v>
      </c>
      <c r="K2545" t="str">
        <f>IF('IGM Paste'!J2546=0,"-",'IGM Paste'!J2546)</f>
        <v>-</v>
      </c>
      <c r="L2545">
        <f>'IGM Paste'!K2546</f>
        <v>0</v>
      </c>
      <c r="M2545" s="20" t="str">
        <f>IF('IGM Paste'!R2546=0,"Flat",'IGM Paste'!R2546)</f>
        <v>Flat</v>
      </c>
      <c r="N2545" s="177">
        <f>'IGM Paste'!AH2546</f>
        <v>0</v>
      </c>
      <c r="O2545" s="403">
        <f>'IGM Paste'!O2546</f>
        <v>0</v>
      </c>
      <c r="P2545">
        <f>'IGM Paste'!BC2546</f>
        <v>0</v>
      </c>
    </row>
    <row r="2546" spans="1:16" x14ac:dyDescent="0.3">
      <c r="A2546" s="334">
        <f>'IGM Paste'!A2547</f>
        <v>0</v>
      </c>
      <c r="B2546">
        <f>'IGM Paste'!Y2547</f>
        <v>0</v>
      </c>
      <c r="C2546">
        <f>'IGM Paste'!C2547</f>
        <v>0</v>
      </c>
      <c r="D2546" s="4">
        <f>'IGM Paste'!D2547</f>
        <v>0</v>
      </c>
      <c r="E2546">
        <f>'IGM Paste'!E2547</f>
        <v>0</v>
      </c>
      <c r="F2546">
        <f>'IGM Paste'!AL2547</f>
        <v>0</v>
      </c>
      <c r="G2546" s="763">
        <f>'IGM Paste'!AB2547</f>
        <v>0</v>
      </c>
      <c r="H2546" s="5">
        <f>'IGM Paste'!F2547</f>
        <v>0</v>
      </c>
      <c r="I2546" t="str">
        <f>IF('IGM Paste'!H2547=0,"-",'IGM Paste'!H2547)</f>
        <v>-</v>
      </c>
      <c r="J2546" t="str">
        <f>IF('IGM Paste'!I2547=0,"-",'IGM Paste'!I2547)</f>
        <v>-</v>
      </c>
      <c r="K2546" t="str">
        <f>IF('IGM Paste'!J2547=0,"-",'IGM Paste'!J2547)</f>
        <v>-</v>
      </c>
      <c r="L2546">
        <f>'IGM Paste'!K2547</f>
        <v>0</v>
      </c>
      <c r="M2546" s="20" t="str">
        <f>IF('IGM Paste'!R2547=0,"Flat",'IGM Paste'!R2547)</f>
        <v>Flat</v>
      </c>
      <c r="N2546" s="177">
        <f>'IGM Paste'!AH2547</f>
        <v>0</v>
      </c>
      <c r="O2546" s="403">
        <f>'IGM Paste'!O2547</f>
        <v>0</v>
      </c>
      <c r="P2546">
        <f>'IGM Paste'!BC2547</f>
        <v>0</v>
      </c>
    </row>
    <row r="2547" spans="1:16" x14ac:dyDescent="0.3">
      <c r="A2547" s="334">
        <f>'IGM Paste'!A2548</f>
        <v>0</v>
      </c>
      <c r="B2547">
        <f>'IGM Paste'!Y2548</f>
        <v>0</v>
      </c>
      <c r="C2547">
        <f>'IGM Paste'!C2548</f>
        <v>0</v>
      </c>
      <c r="D2547" s="4">
        <f>'IGM Paste'!D2548</f>
        <v>0</v>
      </c>
      <c r="E2547">
        <f>'IGM Paste'!E2548</f>
        <v>0</v>
      </c>
      <c r="F2547">
        <f>'IGM Paste'!AL2548</f>
        <v>0</v>
      </c>
      <c r="G2547" s="763">
        <f>'IGM Paste'!AB2548</f>
        <v>0</v>
      </c>
      <c r="H2547" s="5">
        <f>'IGM Paste'!F2548</f>
        <v>0</v>
      </c>
      <c r="I2547" t="str">
        <f>IF('IGM Paste'!H2548=0,"-",'IGM Paste'!H2548)</f>
        <v>-</v>
      </c>
      <c r="J2547" t="str">
        <f>IF('IGM Paste'!I2548=0,"-",'IGM Paste'!I2548)</f>
        <v>-</v>
      </c>
      <c r="K2547" t="str">
        <f>IF('IGM Paste'!J2548=0,"-",'IGM Paste'!J2548)</f>
        <v>-</v>
      </c>
      <c r="L2547">
        <f>'IGM Paste'!K2548</f>
        <v>0</v>
      </c>
      <c r="M2547" s="20" t="str">
        <f>IF('IGM Paste'!R2548=0,"Flat",'IGM Paste'!R2548)</f>
        <v>Flat</v>
      </c>
      <c r="N2547" s="177">
        <f>'IGM Paste'!AH2548</f>
        <v>0</v>
      </c>
      <c r="O2547" s="403">
        <f>'IGM Paste'!O2548</f>
        <v>0</v>
      </c>
      <c r="P2547">
        <f>'IGM Paste'!BC2548</f>
        <v>0</v>
      </c>
    </row>
    <row r="2548" spans="1:16" x14ac:dyDescent="0.3">
      <c r="A2548" s="334">
        <f>'IGM Paste'!A2549</f>
        <v>0</v>
      </c>
      <c r="B2548">
        <f>'IGM Paste'!Y2549</f>
        <v>0</v>
      </c>
      <c r="C2548">
        <f>'IGM Paste'!C2549</f>
        <v>0</v>
      </c>
      <c r="D2548" s="4">
        <f>'IGM Paste'!D2549</f>
        <v>0</v>
      </c>
      <c r="E2548">
        <f>'IGM Paste'!E2549</f>
        <v>0</v>
      </c>
      <c r="F2548">
        <f>'IGM Paste'!AL2549</f>
        <v>0</v>
      </c>
      <c r="G2548" s="763">
        <f>'IGM Paste'!AB2549</f>
        <v>0</v>
      </c>
      <c r="H2548" s="5">
        <f>'IGM Paste'!F2549</f>
        <v>0</v>
      </c>
      <c r="I2548" t="str">
        <f>IF('IGM Paste'!H2549=0,"-",'IGM Paste'!H2549)</f>
        <v>-</v>
      </c>
      <c r="J2548" t="str">
        <f>IF('IGM Paste'!I2549=0,"-",'IGM Paste'!I2549)</f>
        <v>-</v>
      </c>
      <c r="K2548" t="str">
        <f>IF('IGM Paste'!J2549=0,"-",'IGM Paste'!J2549)</f>
        <v>-</v>
      </c>
      <c r="L2548">
        <f>'IGM Paste'!K2549</f>
        <v>0</v>
      </c>
      <c r="M2548" s="20" t="str">
        <f>IF('IGM Paste'!R2549=0,"Flat",'IGM Paste'!R2549)</f>
        <v>Flat</v>
      </c>
      <c r="N2548" s="177">
        <f>'IGM Paste'!AH2549</f>
        <v>0</v>
      </c>
      <c r="O2548" s="403">
        <f>'IGM Paste'!O2549</f>
        <v>0</v>
      </c>
      <c r="P2548">
        <f>'IGM Paste'!BC2549</f>
        <v>0</v>
      </c>
    </row>
    <row r="2549" spans="1:16" x14ac:dyDescent="0.3">
      <c r="A2549" s="334">
        <f>'IGM Paste'!A2550</f>
        <v>0</v>
      </c>
      <c r="B2549">
        <f>'IGM Paste'!Y2550</f>
        <v>0</v>
      </c>
      <c r="C2549">
        <f>'IGM Paste'!C2550</f>
        <v>0</v>
      </c>
      <c r="D2549" s="4">
        <f>'IGM Paste'!D2550</f>
        <v>0</v>
      </c>
      <c r="E2549">
        <f>'IGM Paste'!E2550</f>
        <v>0</v>
      </c>
      <c r="F2549">
        <f>'IGM Paste'!AL2550</f>
        <v>0</v>
      </c>
      <c r="G2549" s="763">
        <f>'IGM Paste'!AB2550</f>
        <v>0</v>
      </c>
      <c r="H2549" s="5">
        <f>'IGM Paste'!F2550</f>
        <v>0</v>
      </c>
      <c r="I2549" t="str">
        <f>IF('IGM Paste'!H2550=0,"-",'IGM Paste'!H2550)</f>
        <v>-</v>
      </c>
      <c r="J2549" t="str">
        <f>IF('IGM Paste'!I2550=0,"-",'IGM Paste'!I2550)</f>
        <v>-</v>
      </c>
      <c r="K2549" t="str">
        <f>IF('IGM Paste'!J2550=0,"-",'IGM Paste'!J2550)</f>
        <v>-</v>
      </c>
      <c r="L2549">
        <f>'IGM Paste'!K2550</f>
        <v>0</v>
      </c>
      <c r="M2549" s="20" t="str">
        <f>IF('IGM Paste'!R2550=0,"Flat",'IGM Paste'!R2550)</f>
        <v>Flat</v>
      </c>
      <c r="N2549" s="177">
        <f>'IGM Paste'!AH2550</f>
        <v>0</v>
      </c>
      <c r="O2549" s="403">
        <f>'IGM Paste'!O2550</f>
        <v>0</v>
      </c>
      <c r="P2549">
        <f>'IGM Paste'!BC2550</f>
        <v>0</v>
      </c>
    </row>
    <row r="2550" spans="1:16" x14ac:dyDescent="0.3">
      <c r="A2550" s="334">
        <f>'IGM Paste'!A2551</f>
        <v>0</v>
      </c>
      <c r="B2550">
        <f>'IGM Paste'!Y2551</f>
        <v>0</v>
      </c>
      <c r="C2550">
        <f>'IGM Paste'!C2551</f>
        <v>0</v>
      </c>
      <c r="D2550" s="4">
        <f>'IGM Paste'!D2551</f>
        <v>0</v>
      </c>
      <c r="E2550">
        <f>'IGM Paste'!E2551</f>
        <v>0</v>
      </c>
      <c r="F2550">
        <f>'IGM Paste'!AL2551</f>
        <v>0</v>
      </c>
      <c r="G2550" s="763">
        <f>'IGM Paste'!AB2551</f>
        <v>0</v>
      </c>
      <c r="H2550" s="5">
        <f>'IGM Paste'!F2551</f>
        <v>0</v>
      </c>
      <c r="I2550" t="str">
        <f>IF('IGM Paste'!H2551=0,"-",'IGM Paste'!H2551)</f>
        <v>-</v>
      </c>
      <c r="J2550" t="str">
        <f>IF('IGM Paste'!I2551=0,"-",'IGM Paste'!I2551)</f>
        <v>-</v>
      </c>
      <c r="K2550" t="str">
        <f>IF('IGM Paste'!J2551=0,"-",'IGM Paste'!J2551)</f>
        <v>-</v>
      </c>
      <c r="L2550">
        <f>'IGM Paste'!K2551</f>
        <v>0</v>
      </c>
      <c r="M2550" s="20" t="str">
        <f>IF('IGM Paste'!R2551=0,"Flat",'IGM Paste'!R2551)</f>
        <v>Flat</v>
      </c>
      <c r="N2550" s="177">
        <f>'IGM Paste'!AH2551</f>
        <v>0</v>
      </c>
      <c r="O2550" s="403">
        <f>'IGM Paste'!O2551</f>
        <v>0</v>
      </c>
      <c r="P2550">
        <f>'IGM Paste'!BC2551</f>
        <v>0</v>
      </c>
    </row>
    <row r="2551" spans="1:16" x14ac:dyDescent="0.3">
      <c r="A2551" s="334">
        <f>'IGM Paste'!A2552</f>
        <v>0</v>
      </c>
      <c r="B2551">
        <f>'IGM Paste'!Y2552</f>
        <v>0</v>
      </c>
      <c r="C2551">
        <f>'IGM Paste'!C2552</f>
        <v>0</v>
      </c>
      <c r="D2551" s="4">
        <f>'IGM Paste'!D2552</f>
        <v>0</v>
      </c>
      <c r="E2551">
        <f>'IGM Paste'!E2552</f>
        <v>0</v>
      </c>
      <c r="F2551">
        <f>'IGM Paste'!AL2552</f>
        <v>0</v>
      </c>
      <c r="G2551" s="763">
        <f>'IGM Paste'!AB2552</f>
        <v>0</v>
      </c>
      <c r="H2551" s="5">
        <f>'IGM Paste'!F2552</f>
        <v>0</v>
      </c>
      <c r="I2551" t="str">
        <f>IF('IGM Paste'!H2552=0,"-",'IGM Paste'!H2552)</f>
        <v>-</v>
      </c>
      <c r="J2551" t="str">
        <f>IF('IGM Paste'!I2552=0,"-",'IGM Paste'!I2552)</f>
        <v>-</v>
      </c>
      <c r="K2551" t="str">
        <f>IF('IGM Paste'!J2552=0,"-",'IGM Paste'!J2552)</f>
        <v>-</v>
      </c>
      <c r="L2551">
        <f>'IGM Paste'!K2552</f>
        <v>0</v>
      </c>
      <c r="M2551" s="20" t="str">
        <f>IF('IGM Paste'!R2552=0,"Flat",'IGM Paste'!R2552)</f>
        <v>Flat</v>
      </c>
      <c r="N2551" s="177">
        <f>'IGM Paste'!AH2552</f>
        <v>0</v>
      </c>
      <c r="O2551" s="403">
        <f>'IGM Paste'!O2552</f>
        <v>0</v>
      </c>
      <c r="P2551">
        <f>'IGM Paste'!BC2552</f>
        <v>0</v>
      </c>
    </row>
    <row r="2552" spans="1:16" x14ac:dyDescent="0.3">
      <c r="A2552" s="334">
        <f>'IGM Paste'!A2553</f>
        <v>0</v>
      </c>
      <c r="B2552">
        <f>'IGM Paste'!Y2553</f>
        <v>0</v>
      </c>
      <c r="C2552">
        <f>'IGM Paste'!C2553</f>
        <v>0</v>
      </c>
      <c r="D2552" s="4">
        <f>'IGM Paste'!D2553</f>
        <v>0</v>
      </c>
      <c r="E2552">
        <f>'IGM Paste'!E2553</f>
        <v>0</v>
      </c>
      <c r="F2552">
        <f>'IGM Paste'!AL2553</f>
        <v>0</v>
      </c>
      <c r="G2552" s="763">
        <f>'IGM Paste'!AB2553</f>
        <v>0</v>
      </c>
      <c r="H2552" s="5">
        <f>'IGM Paste'!F2553</f>
        <v>0</v>
      </c>
      <c r="I2552" t="str">
        <f>IF('IGM Paste'!H2553=0,"-",'IGM Paste'!H2553)</f>
        <v>-</v>
      </c>
      <c r="J2552" t="str">
        <f>IF('IGM Paste'!I2553=0,"-",'IGM Paste'!I2553)</f>
        <v>-</v>
      </c>
      <c r="K2552" t="str">
        <f>IF('IGM Paste'!J2553=0,"-",'IGM Paste'!J2553)</f>
        <v>-</v>
      </c>
      <c r="L2552">
        <f>'IGM Paste'!K2553</f>
        <v>0</v>
      </c>
      <c r="M2552" s="20" t="str">
        <f>IF('IGM Paste'!R2553=0,"Flat",'IGM Paste'!R2553)</f>
        <v>Flat</v>
      </c>
      <c r="N2552" s="177">
        <f>'IGM Paste'!AH2553</f>
        <v>0</v>
      </c>
      <c r="O2552" s="403">
        <f>'IGM Paste'!O2553</f>
        <v>0</v>
      </c>
      <c r="P2552">
        <f>'IGM Paste'!BC2553</f>
        <v>0</v>
      </c>
    </row>
    <row r="2553" spans="1:16" x14ac:dyDescent="0.3">
      <c r="A2553" s="334">
        <f>'IGM Paste'!A2554</f>
        <v>0</v>
      </c>
      <c r="B2553">
        <f>'IGM Paste'!Y2554</f>
        <v>0</v>
      </c>
      <c r="C2553">
        <f>'IGM Paste'!C2554</f>
        <v>0</v>
      </c>
      <c r="D2553" s="4">
        <f>'IGM Paste'!D2554</f>
        <v>0</v>
      </c>
      <c r="E2553">
        <f>'IGM Paste'!E2554</f>
        <v>0</v>
      </c>
      <c r="F2553">
        <f>'IGM Paste'!AL2554</f>
        <v>0</v>
      </c>
      <c r="G2553" s="763">
        <f>'IGM Paste'!AB2554</f>
        <v>0</v>
      </c>
      <c r="H2553" s="5">
        <f>'IGM Paste'!F2554</f>
        <v>0</v>
      </c>
      <c r="I2553" t="str">
        <f>IF('IGM Paste'!H2554=0,"-",'IGM Paste'!H2554)</f>
        <v>-</v>
      </c>
      <c r="J2553" t="str">
        <f>IF('IGM Paste'!I2554=0,"-",'IGM Paste'!I2554)</f>
        <v>-</v>
      </c>
      <c r="K2553" t="str">
        <f>IF('IGM Paste'!J2554=0,"-",'IGM Paste'!J2554)</f>
        <v>-</v>
      </c>
      <c r="L2553">
        <f>'IGM Paste'!K2554</f>
        <v>0</v>
      </c>
      <c r="M2553" s="20" t="str">
        <f>IF('IGM Paste'!R2554=0,"Flat",'IGM Paste'!R2554)</f>
        <v>Flat</v>
      </c>
      <c r="N2553" s="177">
        <f>'IGM Paste'!AH2554</f>
        <v>0</v>
      </c>
      <c r="O2553" s="403">
        <f>'IGM Paste'!O2554</f>
        <v>0</v>
      </c>
      <c r="P2553">
        <f>'IGM Paste'!BC2554</f>
        <v>0</v>
      </c>
    </row>
    <row r="2554" spans="1:16" x14ac:dyDescent="0.3">
      <c r="A2554" s="334">
        <f>'IGM Paste'!A2555</f>
        <v>0</v>
      </c>
      <c r="B2554">
        <f>'IGM Paste'!Y2555</f>
        <v>0</v>
      </c>
      <c r="C2554">
        <f>'IGM Paste'!C2555</f>
        <v>0</v>
      </c>
      <c r="D2554" s="4">
        <f>'IGM Paste'!D2555</f>
        <v>0</v>
      </c>
      <c r="E2554">
        <f>'IGM Paste'!E2555</f>
        <v>0</v>
      </c>
      <c r="F2554">
        <f>'IGM Paste'!AL2555</f>
        <v>0</v>
      </c>
      <c r="G2554" s="763">
        <f>'IGM Paste'!AB2555</f>
        <v>0</v>
      </c>
      <c r="H2554" s="5">
        <f>'IGM Paste'!F2555</f>
        <v>0</v>
      </c>
      <c r="I2554" t="str">
        <f>IF('IGM Paste'!H2555=0,"-",'IGM Paste'!H2555)</f>
        <v>-</v>
      </c>
      <c r="J2554" t="str">
        <f>IF('IGM Paste'!I2555=0,"-",'IGM Paste'!I2555)</f>
        <v>-</v>
      </c>
      <c r="K2554" t="str">
        <f>IF('IGM Paste'!J2555=0,"-",'IGM Paste'!J2555)</f>
        <v>-</v>
      </c>
      <c r="L2554">
        <f>'IGM Paste'!K2555</f>
        <v>0</v>
      </c>
      <c r="M2554" s="20" t="str">
        <f>IF('IGM Paste'!R2555=0,"Flat",'IGM Paste'!R2555)</f>
        <v>Flat</v>
      </c>
      <c r="N2554" s="177">
        <f>'IGM Paste'!AH2555</f>
        <v>0</v>
      </c>
      <c r="O2554" s="403">
        <f>'IGM Paste'!O2555</f>
        <v>0</v>
      </c>
      <c r="P2554">
        <f>'IGM Paste'!BC2555</f>
        <v>0</v>
      </c>
    </row>
    <row r="2555" spans="1:16" x14ac:dyDescent="0.3">
      <c r="A2555" s="334">
        <f>'IGM Paste'!A2556</f>
        <v>0</v>
      </c>
      <c r="B2555">
        <f>'IGM Paste'!Y2556</f>
        <v>0</v>
      </c>
      <c r="C2555">
        <f>'IGM Paste'!C2556</f>
        <v>0</v>
      </c>
      <c r="D2555" s="4">
        <f>'IGM Paste'!D2556</f>
        <v>0</v>
      </c>
      <c r="E2555">
        <f>'IGM Paste'!E2556</f>
        <v>0</v>
      </c>
      <c r="F2555">
        <f>'IGM Paste'!AL2556</f>
        <v>0</v>
      </c>
      <c r="G2555" s="763">
        <f>'IGM Paste'!AB2556</f>
        <v>0</v>
      </c>
      <c r="H2555" s="5">
        <f>'IGM Paste'!F2556</f>
        <v>0</v>
      </c>
      <c r="I2555" t="str">
        <f>IF('IGM Paste'!H2556=0,"-",'IGM Paste'!H2556)</f>
        <v>-</v>
      </c>
      <c r="J2555" t="str">
        <f>IF('IGM Paste'!I2556=0,"-",'IGM Paste'!I2556)</f>
        <v>-</v>
      </c>
      <c r="K2555" t="str">
        <f>IF('IGM Paste'!J2556=0,"-",'IGM Paste'!J2556)</f>
        <v>-</v>
      </c>
      <c r="L2555">
        <f>'IGM Paste'!K2556</f>
        <v>0</v>
      </c>
      <c r="M2555" s="20" t="str">
        <f>IF('IGM Paste'!R2556=0,"Flat",'IGM Paste'!R2556)</f>
        <v>Flat</v>
      </c>
      <c r="N2555" s="177">
        <f>'IGM Paste'!AH2556</f>
        <v>0</v>
      </c>
      <c r="O2555" s="403">
        <f>'IGM Paste'!O2556</f>
        <v>0</v>
      </c>
      <c r="P2555">
        <f>'IGM Paste'!BC2556</f>
        <v>0</v>
      </c>
    </row>
    <row r="2556" spans="1:16" x14ac:dyDescent="0.3">
      <c r="A2556" s="334">
        <f>'IGM Paste'!A2557</f>
        <v>0</v>
      </c>
      <c r="B2556">
        <f>'IGM Paste'!Y2557</f>
        <v>0</v>
      </c>
      <c r="C2556">
        <f>'IGM Paste'!C2557</f>
        <v>0</v>
      </c>
      <c r="D2556" s="4">
        <f>'IGM Paste'!D2557</f>
        <v>0</v>
      </c>
      <c r="E2556">
        <f>'IGM Paste'!E2557</f>
        <v>0</v>
      </c>
      <c r="F2556">
        <f>'IGM Paste'!AL2557</f>
        <v>0</v>
      </c>
      <c r="G2556" s="763">
        <f>'IGM Paste'!AB2557</f>
        <v>0</v>
      </c>
      <c r="H2556" s="5">
        <f>'IGM Paste'!F2557</f>
        <v>0</v>
      </c>
      <c r="I2556" t="str">
        <f>IF('IGM Paste'!H2557=0,"-",'IGM Paste'!H2557)</f>
        <v>-</v>
      </c>
      <c r="J2556" t="str">
        <f>IF('IGM Paste'!I2557=0,"-",'IGM Paste'!I2557)</f>
        <v>-</v>
      </c>
      <c r="K2556" t="str">
        <f>IF('IGM Paste'!J2557=0,"-",'IGM Paste'!J2557)</f>
        <v>-</v>
      </c>
      <c r="L2556">
        <f>'IGM Paste'!K2557</f>
        <v>0</v>
      </c>
      <c r="M2556" s="20" t="str">
        <f>IF('IGM Paste'!R2557=0,"Flat",'IGM Paste'!R2557)</f>
        <v>Flat</v>
      </c>
      <c r="N2556" s="177">
        <f>'IGM Paste'!AH2557</f>
        <v>0</v>
      </c>
      <c r="O2556" s="403">
        <f>'IGM Paste'!O2557</f>
        <v>0</v>
      </c>
      <c r="P2556">
        <f>'IGM Paste'!BC2557</f>
        <v>0</v>
      </c>
    </row>
    <row r="2557" spans="1:16" x14ac:dyDescent="0.3">
      <c r="A2557" s="334">
        <f>'IGM Paste'!A2558</f>
        <v>0</v>
      </c>
      <c r="B2557">
        <f>'IGM Paste'!Y2558</f>
        <v>0</v>
      </c>
      <c r="C2557">
        <f>'IGM Paste'!C2558</f>
        <v>0</v>
      </c>
      <c r="D2557" s="4">
        <f>'IGM Paste'!D2558</f>
        <v>0</v>
      </c>
      <c r="E2557">
        <f>'IGM Paste'!E2558</f>
        <v>0</v>
      </c>
      <c r="F2557">
        <f>'IGM Paste'!AL2558</f>
        <v>0</v>
      </c>
      <c r="G2557" s="763">
        <f>'IGM Paste'!AB2558</f>
        <v>0</v>
      </c>
      <c r="H2557" s="5">
        <f>'IGM Paste'!F2558</f>
        <v>0</v>
      </c>
      <c r="I2557" t="str">
        <f>IF('IGM Paste'!H2558=0,"-",'IGM Paste'!H2558)</f>
        <v>-</v>
      </c>
      <c r="J2557" t="str">
        <f>IF('IGM Paste'!I2558=0,"-",'IGM Paste'!I2558)</f>
        <v>-</v>
      </c>
      <c r="K2557" t="str">
        <f>IF('IGM Paste'!J2558=0,"-",'IGM Paste'!J2558)</f>
        <v>-</v>
      </c>
      <c r="L2557">
        <f>'IGM Paste'!K2558</f>
        <v>0</v>
      </c>
      <c r="M2557" s="20" t="str">
        <f>IF('IGM Paste'!R2558=0,"Flat",'IGM Paste'!R2558)</f>
        <v>Flat</v>
      </c>
      <c r="N2557" s="177">
        <f>'IGM Paste'!AH2558</f>
        <v>0</v>
      </c>
      <c r="O2557" s="403">
        <f>'IGM Paste'!O2558</f>
        <v>0</v>
      </c>
      <c r="P2557">
        <f>'IGM Paste'!BC2558</f>
        <v>0</v>
      </c>
    </row>
    <row r="2558" spans="1:16" x14ac:dyDescent="0.3">
      <c r="A2558" s="334">
        <f>'IGM Paste'!A2559</f>
        <v>0</v>
      </c>
      <c r="B2558">
        <f>'IGM Paste'!Y2559</f>
        <v>0</v>
      </c>
      <c r="C2558">
        <f>'IGM Paste'!C2559</f>
        <v>0</v>
      </c>
      <c r="D2558" s="4">
        <f>'IGM Paste'!D2559</f>
        <v>0</v>
      </c>
      <c r="E2558">
        <f>'IGM Paste'!E2559</f>
        <v>0</v>
      </c>
      <c r="F2558">
        <f>'IGM Paste'!AL2559</f>
        <v>0</v>
      </c>
      <c r="G2558" s="763">
        <f>'IGM Paste'!AB2559</f>
        <v>0</v>
      </c>
      <c r="H2558" s="5">
        <f>'IGM Paste'!F2559</f>
        <v>0</v>
      </c>
      <c r="I2558" t="str">
        <f>IF('IGM Paste'!H2559=0,"-",'IGM Paste'!H2559)</f>
        <v>-</v>
      </c>
      <c r="J2558" t="str">
        <f>IF('IGM Paste'!I2559=0,"-",'IGM Paste'!I2559)</f>
        <v>-</v>
      </c>
      <c r="K2558" t="str">
        <f>IF('IGM Paste'!J2559=0,"-",'IGM Paste'!J2559)</f>
        <v>-</v>
      </c>
      <c r="L2558">
        <f>'IGM Paste'!K2559</f>
        <v>0</v>
      </c>
      <c r="M2558" s="20" t="str">
        <f>IF('IGM Paste'!R2559=0,"Flat",'IGM Paste'!R2559)</f>
        <v>Flat</v>
      </c>
      <c r="N2558" s="177">
        <f>'IGM Paste'!AH2559</f>
        <v>0</v>
      </c>
      <c r="O2558" s="403">
        <f>'IGM Paste'!O2559</f>
        <v>0</v>
      </c>
      <c r="P2558">
        <f>'IGM Paste'!BC2559</f>
        <v>0</v>
      </c>
    </row>
    <row r="2559" spans="1:16" x14ac:dyDescent="0.3">
      <c r="A2559" s="334">
        <f>'IGM Paste'!A2560</f>
        <v>0</v>
      </c>
      <c r="B2559">
        <f>'IGM Paste'!Y2560</f>
        <v>0</v>
      </c>
      <c r="C2559">
        <f>'IGM Paste'!C2560</f>
        <v>0</v>
      </c>
      <c r="D2559" s="4">
        <f>'IGM Paste'!D2560</f>
        <v>0</v>
      </c>
      <c r="E2559">
        <f>'IGM Paste'!E2560</f>
        <v>0</v>
      </c>
      <c r="F2559">
        <f>'IGM Paste'!AL2560</f>
        <v>0</v>
      </c>
      <c r="G2559" s="763">
        <f>'IGM Paste'!AB2560</f>
        <v>0</v>
      </c>
      <c r="H2559" s="5">
        <f>'IGM Paste'!F2560</f>
        <v>0</v>
      </c>
      <c r="I2559" t="str">
        <f>IF('IGM Paste'!H2560=0,"-",'IGM Paste'!H2560)</f>
        <v>-</v>
      </c>
      <c r="J2559" t="str">
        <f>IF('IGM Paste'!I2560=0,"-",'IGM Paste'!I2560)</f>
        <v>-</v>
      </c>
      <c r="K2559" t="str">
        <f>IF('IGM Paste'!J2560=0,"-",'IGM Paste'!J2560)</f>
        <v>-</v>
      </c>
      <c r="L2559">
        <f>'IGM Paste'!K2560</f>
        <v>0</v>
      </c>
      <c r="M2559" s="20" t="str">
        <f>IF('IGM Paste'!R2560=0,"Flat",'IGM Paste'!R2560)</f>
        <v>Flat</v>
      </c>
      <c r="N2559" s="177">
        <f>'IGM Paste'!AH2560</f>
        <v>0</v>
      </c>
      <c r="O2559" s="403">
        <f>'IGM Paste'!O2560</f>
        <v>0</v>
      </c>
      <c r="P2559">
        <f>'IGM Paste'!BC2560</f>
        <v>0</v>
      </c>
    </row>
    <row r="2560" spans="1:16" x14ac:dyDescent="0.3">
      <c r="A2560" s="334">
        <f>'IGM Paste'!A2561</f>
        <v>0</v>
      </c>
      <c r="B2560">
        <f>'IGM Paste'!Y2561</f>
        <v>0</v>
      </c>
      <c r="C2560">
        <f>'IGM Paste'!C2561</f>
        <v>0</v>
      </c>
      <c r="D2560" s="4">
        <f>'IGM Paste'!D2561</f>
        <v>0</v>
      </c>
      <c r="E2560">
        <f>'IGM Paste'!E2561</f>
        <v>0</v>
      </c>
      <c r="F2560">
        <f>'IGM Paste'!AL2561</f>
        <v>0</v>
      </c>
      <c r="G2560" s="763">
        <f>'IGM Paste'!AB2561</f>
        <v>0</v>
      </c>
      <c r="H2560" s="5">
        <f>'IGM Paste'!F2561</f>
        <v>0</v>
      </c>
      <c r="I2560" t="str">
        <f>IF('IGM Paste'!H2561=0,"-",'IGM Paste'!H2561)</f>
        <v>-</v>
      </c>
      <c r="J2560" t="str">
        <f>IF('IGM Paste'!I2561=0,"-",'IGM Paste'!I2561)</f>
        <v>-</v>
      </c>
      <c r="K2560" t="str">
        <f>IF('IGM Paste'!J2561=0,"-",'IGM Paste'!J2561)</f>
        <v>-</v>
      </c>
      <c r="L2560">
        <f>'IGM Paste'!K2561</f>
        <v>0</v>
      </c>
      <c r="M2560" s="20" t="str">
        <f>IF('IGM Paste'!R2561=0,"Flat",'IGM Paste'!R2561)</f>
        <v>Flat</v>
      </c>
      <c r="N2560" s="177">
        <f>'IGM Paste'!AH2561</f>
        <v>0</v>
      </c>
      <c r="O2560" s="403">
        <f>'IGM Paste'!O2561</f>
        <v>0</v>
      </c>
      <c r="P2560">
        <f>'IGM Paste'!BC2561</f>
        <v>0</v>
      </c>
    </row>
    <row r="2561" spans="1:16" x14ac:dyDescent="0.3">
      <c r="A2561" s="334">
        <f>'IGM Paste'!A2562</f>
        <v>0</v>
      </c>
      <c r="B2561">
        <f>'IGM Paste'!Y2562</f>
        <v>0</v>
      </c>
      <c r="C2561">
        <f>'IGM Paste'!C2562</f>
        <v>0</v>
      </c>
      <c r="D2561" s="4">
        <f>'IGM Paste'!D2562</f>
        <v>0</v>
      </c>
      <c r="E2561">
        <f>'IGM Paste'!E2562</f>
        <v>0</v>
      </c>
      <c r="F2561">
        <f>'IGM Paste'!AL2562</f>
        <v>0</v>
      </c>
      <c r="G2561" s="763">
        <f>'IGM Paste'!AB2562</f>
        <v>0</v>
      </c>
      <c r="H2561" s="5">
        <f>'IGM Paste'!F2562</f>
        <v>0</v>
      </c>
      <c r="I2561" t="str">
        <f>IF('IGM Paste'!H2562=0,"-",'IGM Paste'!H2562)</f>
        <v>-</v>
      </c>
      <c r="J2561" t="str">
        <f>IF('IGM Paste'!I2562=0,"-",'IGM Paste'!I2562)</f>
        <v>-</v>
      </c>
      <c r="K2561" t="str">
        <f>IF('IGM Paste'!J2562=0,"-",'IGM Paste'!J2562)</f>
        <v>-</v>
      </c>
      <c r="L2561">
        <f>'IGM Paste'!K2562</f>
        <v>0</v>
      </c>
      <c r="M2561" s="20" t="str">
        <f>IF('IGM Paste'!R2562=0,"Flat",'IGM Paste'!R2562)</f>
        <v>Flat</v>
      </c>
      <c r="N2561" s="177">
        <f>'IGM Paste'!AH2562</f>
        <v>0</v>
      </c>
      <c r="O2561" s="403">
        <f>'IGM Paste'!O2562</f>
        <v>0</v>
      </c>
      <c r="P2561">
        <f>'IGM Paste'!BC2562</f>
        <v>0</v>
      </c>
    </row>
    <row r="2562" spans="1:16" x14ac:dyDescent="0.3">
      <c r="A2562" s="334">
        <f>'IGM Paste'!A2563</f>
        <v>0</v>
      </c>
      <c r="B2562">
        <f>'IGM Paste'!Y2563</f>
        <v>0</v>
      </c>
      <c r="C2562">
        <f>'IGM Paste'!C2563</f>
        <v>0</v>
      </c>
      <c r="D2562" s="4">
        <f>'IGM Paste'!D2563</f>
        <v>0</v>
      </c>
      <c r="E2562">
        <f>'IGM Paste'!E2563</f>
        <v>0</v>
      </c>
      <c r="F2562">
        <f>'IGM Paste'!AL2563</f>
        <v>0</v>
      </c>
      <c r="G2562" s="763">
        <f>'IGM Paste'!AB2563</f>
        <v>0</v>
      </c>
      <c r="H2562" s="5">
        <f>'IGM Paste'!F2563</f>
        <v>0</v>
      </c>
      <c r="I2562" t="str">
        <f>IF('IGM Paste'!H2563=0,"-",'IGM Paste'!H2563)</f>
        <v>-</v>
      </c>
      <c r="J2562" t="str">
        <f>IF('IGM Paste'!I2563=0,"-",'IGM Paste'!I2563)</f>
        <v>-</v>
      </c>
      <c r="K2562" t="str">
        <f>IF('IGM Paste'!J2563=0,"-",'IGM Paste'!J2563)</f>
        <v>-</v>
      </c>
      <c r="L2562">
        <f>'IGM Paste'!K2563</f>
        <v>0</v>
      </c>
      <c r="M2562" s="20" t="str">
        <f>IF('IGM Paste'!R2563=0,"Flat",'IGM Paste'!R2563)</f>
        <v>Flat</v>
      </c>
      <c r="N2562" s="177">
        <f>'IGM Paste'!AH2563</f>
        <v>0</v>
      </c>
      <c r="O2562" s="403">
        <f>'IGM Paste'!O2563</f>
        <v>0</v>
      </c>
      <c r="P2562">
        <f>'IGM Paste'!BC2563</f>
        <v>0</v>
      </c>
    </row>
    <row r="2563" spans="1:16" x14ac:dyDescent="0.3">
      <c r="A2563" s="334">
        <f>'IGM Paste'!A2564</f>
        <v>0</v>
      </c>
      <c r="B2563">
        <f>'IGM Paste'!Y2564</f>
        <v>0</v>
      </c>
      <c r="C2563">
        <f>'IGM Paste'!C2564</f>
        <v>0</v>
      </c>
      <c r="D2563" s="4">
        <f>'IGM Paste'!D2564</f>
        <v>0</v>
      </c>
      <c r="E2563">
        <f>'IGM Paste'!E2564</f>
        <v>0</v>
      </c>
      <c r="F2563">
        <f>'IGM Paste'!AL2564</f>
        <v>0</v>
      </c>
      <c r="G2563" s="763">
        <f>'IGM Paste'!AB2564</f>
        <v>0</v>
      </c>
      <c r="H2563" s="5">
        <f>'IGM Paste'!F2564</f>
        <v>0</v>
      </c>
      <c r="I2563" t="str">
        <f>IF('IGM Paste'!H2564=0,"-",'IGM Paste'!H2564)</f>
        <v>-</v>
      </c>
      <c r="J2563" t="str">
        <f>IF('IGM Paste'!I2564=0,"-",'IGM Paste'!I2564)</f>
        <v>-</v>
      </c>
      <c r="K2563" t="str">
        <f>IF('IGM Paste'!J2564=0,"-",'IGM Paste'!J2564)</f>
        <v>-</v>
      </c>
      <c r="L2563">
        <f>'IGM Paste'!K2564</f>
        <v>0</v>
      </c>
      <c r="M2563" s="20" t="str">
        <f>IF('IGM Paste'!R2564=0,"Flat",'IGM Paste'!R2564)</f>
        <v>Flat</v>
      </c>
      <c r="N2563" s="177">
        <f>'IGM Paste'!AH2564</f>
        <v>0</v>
      </c>
      <c r="O2563" s="403">
        <f>'IGM Paste'!O2564</f>
        <v>0</v>
      </c>
      <c r="P2563">
        <f>'IGM Paste'!BC2564</f>
        <v>0</v>
      </c>
    </row>
    <row r="2564" spans="1:16" x14ac:dyDescent="0.3">
      <c r="A2564" s="334">
        <f>'IGM Paste'!A2565</f>
        <v>0</v>
      </c>
      <c r="B2564">
        <f>'IGM Paste'!Y2565</f>
        <v>0</v>
      </c>
      <c r="C2564">
        <f>'IGM Paste'!C2565</f>
        <v>0</v>
      </c>
      <c r="D2564" s="4">
        <f>'IGM Paste'!D2565</f>
        <v>0</v>
      </c>
      <c r="E2564">
        <f>'IGM Paste'!E2565</f>
        <v>0</v>
      </c>
      <c r="F2564">
        <f>'IGM Paste'!AL2565</f>
        <v>0</v>
      </c>
      <c r="G2564" s="763">
        <f>'IGM Paste'!AB2565</f>
        <v>0</v>
      </c>
      <c r="H2564" s="5">
        <f>'IGM Paste'!F2565</f>
        <v>0</v>
      </c>
      <c r="I2564" t="str">
        <f>IF('IGM Paste'!H2565=0,"-",'IGM Paste'!H2565)</f>
        <v>-</v>
      </c>
      <c r="J2564" t="str">
        <f>IF('IGM Paste'!I2565=0,"-",'IGM Paste'!I2565)</f>
        <v>-</v>
      </c>
      <c r="K2564" t="str">
        <f>IF('IGM Paste'!J2565=0,"-",'IGM Paste'!J2565)</f>
        <v>-</v>
      </c>
      <c r="L2564">
        <f>'IGM Paste'!K2565</f>
        <v>0</v>
      </c>
      <c r="M2564" s="20" t="str">
        <f>IF('IGM Paste'!R2565=0,"Flat",'IGM Paste'!R2565)</f>
        <v>Flat</v>
      </c>
      <c r="N2564" s="177">
        <f>'IGM Paste'!AH2565</f>
        <v>0</v>
      </c>
      <c r="O2564" s="403">
        <f>'IGM Paste'!O2565</f>
        <v>0</v>
      </c>
      <c r="P2564">
        <f>'IGM Paste'!BC2565</f>
        <v>0</v>
      </c>
    </row>
    <row r="2565" spans="1:16" x14ac:dyDescent="0.3">
      <c r="A2565" s="334">
        <f>'IGM Paste'!A2566</f>
        <v>0</v>
      </c>
      <c r="B2565">
        <f>'IGM Paste'!Y2566</f>
        <v>0</v>
      </c>
      <c r="C2565">
        <f>'IGM Paste'!C2566</f>
        <v>0</v>
      </c>
      <c r="D2565" s="4">
        <f>'IGM Paste'!D2566</f>
        <v>0</v>
      </c>
      <c r="E2565">
        <f>'IGM Paste'!E2566</f>
        <v>0</v>
      </c>
      <c r="F2565">
        <f>'IGM Paste'!AL2566</f>
        <v>0</v>
      </c>
      <c r="G2565" s="763">
        <f>'IGM Paste'!AB2566</f>
        <v>0</v>
      </c>
      <c r="H2565" s="5">
        <f>'IGM Paste'!F2566</f>
        <v>0</v>
      </c>
      <c r="I2565" t="str">
        <f>IF('IGM Paste'!H2566=0,"-",'IGM Paste'!H2566)</f>
        <v>-</v>
      </c>
      <c r="J2565" t="str">
        <f>IF('IGM Paste'!I2566=0,"-",'IGM Paste'!I2566)</f>
        <v>-</v>
      </c>
      <c r="K2565" t="str">
        <f>IF('IGM Paste'!J2566=0,"-",'IGM Paste'!J2566)</f>
        <v>-</v>
      </c>
      <c r="L2565">
        <f>'IGM Paste'!K2566</f>
        <v>0</v>
      </c>
      <c r="M2565" s="20" t="str">
        <f>IF('IGM Paste'!R2566=0,"Flat",'IGM Paste'!R2566)</f>
        <v>Flat</v>
      </c>
      <c r="N2565" s="177">
        <f>'IGM Paste'!AH2566</f>
        <v>0</v>
      </c>
      <c r="O2565" s="403">
        <f>'IGM Paste'!O2566</f>
        <v>0</v>
      </c>
      <c r="P2565">
        <f>'IGM Paste'!BC2566</f>
        <v>0</v>
      </c>
    </row>
    <row r="2566" spans="1:16" x14ac:dyDescent="0.3">
      <c r="A2566" s="334">
        <f>'IGM Paste'!A2567</f>
        <v>0</v>
      </c>
      <c r="B2566">
        <f>'IGM Paste'!Y2567</f>
        <v>0</v>
      </c>
      <c r="C2566">
        <f>'IGM Paste'!C2567</f>
        <v>0</v>
      </c>
      <c r="D2566" s="4">
        <f>'IGM Paste'!D2567</f>
        <v>0</v>
      </c>
      <c r="E2566">
        <f>'IGM Paste'!E2567</f>
        <v>0</v>
      </c>
      <c r="F2566">
        <f>'IGM Paste'!AL2567</f>
        <v>0</v>
      </c>
      <c r="G2566" s="763">
        <f>'IGM Paste'!AB2567</f>
        <v>0</v>
      </c>
      <c r="H2566" s="5">
        <f>'IGM Paste'!F2567</f>
        <v>0</v>
      </c>
      <c r="I2566" t="str">
        <f>IF('IGM Paste'!H2567=0,"-",'IGM Paste'!H2567)</f>
        <v>-</v>
      </c>
      <c r="J2566" t="str">
        <f>IF('IGM Paste'!I2567=0,"-",'IGM Paste'!I2567)</f>
        <v>-</v>
      </c>
      <c r="K2566" t="str">
        <f>IF('IGM Paste'!J2567=0,"-",'IGM Paste'!J2567)</f>
        <v>-</v>
      </c>
      <c r="L2566">
        <f>'IGM Paste'!K2567</f>
        <v>0</v>
      </c>
      <c r="M2566" s="20" t="str">
        <f>IF('IGM Paste'!R2567=0,"Flat",'IGM Paste'!R2567)</f>
        <v>Flat</v>
      </c>
      <c r="N2566" s="177">
        <f>'IGM Paste'!AH2567</f>
        <v>0</v>
      </c>
      <c r="O2566" s="403">
        <f>'IGM Paste'!O2567</f>
        <v>0</v>
      </c>
      <c r="P2566">
        <f>'IGM Paste'!BC2567</f>
        <v>0</v>
      </c>
    </row>
    <row r="2567" spans="1:16" x14ac:dyDescent="0.3">
      <c r="A2567" s="334">
        <f>'IGM Paste'!A2568</f>
        <v>0</v>
      </c>
      <c r="B2567">
        <f>'IGM Paste'!Y2568</f>
        <v>0</v>
      </c>
      <c r="C2567">
        <f>'IGM Paste'!C2568</f>
        <v>0</v>
      </c>
      <c r="D2567" s="4">
        <f>'IGM Paste'!D2568</f>
        <v>0</v>
      </c>
      <c r="E2567">
        <f>'IGM Paste'!E2568</f>
        <v>0</v>
      </c>
      <c r="F2567">
        <f>'IGM Paste'!AL2568</f>
        <v>0</v>
      </c>
      <c r="G2567" s="763">
        <f>'IGM Paste'!AB2568</f>
        <v>0</v>
      </c>
      <c r="H2567" s="5">
        <f>'IGM Paste'!F2568</f>
        <v>0</v>
      </c>
      <c r="I2567" t="str">
        <f>IF('IGM Paste'!H2568=0,"-",'IGM Paste'!H2568)</f>
        <v>-</v>
      </c>
      <c r="J2567" t="str">
        <f>IF('IGM Paste'!I2568=0,"-",'IGM Paste'!I2568)</f>
        <v>-</v>
      </c>
      <c r="K2567" t="str">
        <f>IF('IGM Paste'!J2568=0,"-",'IGM Paste'!J2568)</f>
        <v>-</v>
      </c>
      <c r="L2567">
        <f>'IGM Paste'!K2568</f>
        <v>0</v>
      </c>
      <c r="M2567" s="20" t="str">
        <f>IF('IGM Paste'!R2568=0,"Flat",'IGM Paste'!R2568)</f>
        <v>Flat</v>
      </c>
      <c r="N2567" s="177">
        <f>'IGM Paste'!AH2568</f>
        <v>0</v>
      </c>
      <c r="O2567" s="403">
        <f>'IGM Paste'!O2568</f>
        <v>0</v>
      </c>
      <c r="P2567">
        <f>'IGM Paste'!BC2568</f>
        <v>0</v>
      </c>
    </row>
    <row r="2568" spans="1:16" x14ac:dyDescent="0.3">
      <c r="A2568" s="334">
        <f>'IGM Paste'!A2569</f>
        <v>0</v>
      </c>
      <c r="B2568">
        <f>'IGM Paste'!Y2569</f>
        <v>0</v>
      </c>
      <c r="C2568">
        <f>'IGM Paste'!C2569</f>
        <v>0</v>
      </c>
      <c r="D2568" s="4">
        <f>'IGM Paste'!D2569</f>
        <v>0</v>
      </c>
      <c r="E2568">
        <f>'IGM Paste'!E2569</f>
        <v>0</v>
      </c>
      <c r="F2568">
        <f>'IGM Paste'!AL2569</f>
        <v>0</v>
      </c>
      <c r="G2568" s="763">
        <f>'IGM Paste'!AB2569</f>
        <v>0</v>
      </c>
      <c r="H2568" s="5">
        <f>'IGM Paste'!F2569</f>
        <v>0</v>
      </c>
      <c r="I2568" t="str">
        <f>IF('IGM Paste'!H2569=0,"-",'IGM Paste'!H2569)</f>
        <v>-</v>
      </c>
      <c r="J2568" t="str">
        <f>IF('IGM Paste'!I2569=0,"-",'IGM Paste'!I2569)</f>
        <v>-</v>
      </c>
      <c r="K2568" t="str">
        <f>IF('IGM Paste'!J2569=0,"-",'IGM Paste'!J2569)</f>
        <v>-</v>
      </c>
      <c r="L2568">
        <f>'IGM Paste'!K2569</f>
        <v>0</v>
      </c>
      <c r="M2568" s="20" t="str">
        <f>IF('IGM Paste'!R2569=0,"Flat",'IGM Paste'!R2569)</f>
        <v>Flat</v>
      </c>
      <c r="N2568" s="177">
        <f>'IGM Paste'!AH2569</f>
        <v>0</v>
      </c>
      <c r="O2568" s="403">
        <f>'IGM Paste'!O2569</f>
        <v>0</v>
      </c>
      <c r="P2568">
        <f>'IGM Paste'!BC2569</f>
        <v>0</v>
      </c>
    </row>
    <row r="2569" spans="1:16" x14ac:dyDescent="0.3">
      <c r="A2569" s="334">
        <f>'IGM Paste'!A2570</f>
        <v>0</v>
      </c>
      <c r="B2569">
        <f>'IGM Paste'!Y2570</f>
        <v>0</v>
      </c>
      <c r="C2569">
        <f>'IGM Paste'!C2570</f>
        <v>0</v>
      </c>
      <c r="D2569" s="4">
        <f>'IGM Paste'!D2570</f>
        <v>0</v>
      </c>
      <c r="E2569">
        <f>'IGM Paste'!E2570</f>
        <v>0</v>
      </c>
      <c r="F2569">
        <f>'IGM Paste'!AL2570</f>
        <v>0</v>
      </c>
      <c r="G2569" s="763">
        <f>'IGM Paste'!AB2570</f>
        <v>0</v>
      </c>
      <c r="H2569" s="5">
        <f>'IGM Paste'!F2570</f>
        <v>0</v>
      </c>
      <c r="I2569" t="str">
        <f>IF('IGM Paste'!H2570=0,"-",'IGM Paste'!H2570)</f>
        <v>-</v>
      </c>
      <c r="J2569" t="str">
        <f>IF('IGM Paste'!I2570=0,"-",'IGM Paste'!I2570)</f>
        <v>-</v>
      </c>
      <c r="K2569" t="str">
        <f>IF('IGM Paste'!J2570=0,"-",'IGM Paste'!J2570)</f>
        <v>-</v>
      </c>
      <c r="L2569">
        <f>'IGM Paste'!K2570</f>
        <v>0</v>
      </c>
      <c r="M2569" s="20" t="str">
        <f>IF('IGM Paste'!R2570=0,"Flat",'IGM Paste'!R2570)</f>
        <v>Flat</v>
      </c>
      <c r="N2569" s="177">
        <f>'IGM Paste'!AH2570</f>
        <v>0</v>
      </c>
      <c r="O2569" s="403">
        <f>'IGM Paste'!O2570</f>
        <v>0</v>
      </c>
      <c r="P2569">
        <f>'IGM Paste'!BC2570</f>
        <v>0</v>
      </c>
    </row>
    <row r="2570" spans="1:16" x14ac:dyDescent="0.3">
      <c r="A2570" s="334">
        <f>'IGM Paste'!A2571</f>
        <v>0</v>
      </c>
      <c r="B2570">
        <f>'IGM Paste'!Y2571</f>
        <v>0</v>
      </c>
      <c r="C2570">
        <f>'IGM Paste'!C2571</f>
        <v>0</v>
      </c>
      <c r="D2570" s="4">
        <f>'IGM Paste'!D2571</f>
        <v>0</v>
      </c>
      <c r="E2570">
        <f>'IGM Paste'!E2571</f>
        <v>0</v>
      </c>
      <c r="F2570">
        <f>'IGM Paste'!AL2571</f>
        <v>0</v>
      </c>
      <c r="G2570" s="763">
        <f>'IGM Paste'!AB2571</f>
        <v>0</v>
      </c>
      <c r="H2570" s="5">
        <f>'IGM Paste'!F2571</f>
        <v>0</v>
      </c>
      <c r="I2570" t="str">
        <f>IF('IGM Paste'!H2571=0,"-",'IGM Paste'!H2571)</f>
        <v>-</v>
      </c>
      <c r="J2570" t="str">
        <f>IF('IGM Paste'!I2571=0,"-",'IGM Paste'!I2571)</f>
        <v>-</v>
      </c>
      <c r="K2570" t="str">
        <f>IF('IGM Paste'!J2571=0,"-",'IGM Paste'!J2571)</f>
        <v>-</v>
      </c>
      <c r="L2570">
        <f>'IGM Paste'!K2571</f>
        <v>0</v>
      </c>
      <c r="M2570" s="20" t="str">
        <f>IF('IGM Paste'!R2571=0,"Flat",'IGM Paste'!R2571)</f>
        <v>Flat</v>
      </c>
      <c r="N2570" s="177">
        <f>'IGM Paste'!AH2571</f>
        <v>0</v>
      </c>
      <c r="O2570" s="403">
        <f>'IGM Paste'!O2571</f>
        <v>0</v>
      </c>
      <c r="P2570">
        <f>'IGM Paste'!BC2571</f>
        <v>0</v>
      </c>
    </row>
    <row r="2571" spans="1:16" x14ac:dyDescent="0.3">
      <c r="A2571" s="334">
        <f>'IGM Paste'!A2572</f>
        <v>0</v>
      </c>
      <c r="B2571">
        <f>'IGM Paste'!Y2572</f>
        <v>0</v>
      </c>
      <c r="C2571">
        <f>'IGM Paste'!C2572</f>
        <v>0</v>
      </c>
      <c r="D2571" s="4">
        <f>'IGM Paste'!D2572</f>
        <v>0</v>
      </c>
      <c r="E2571">
        <f>'IGM Paste'!E2572</f>
        <v>0</v>
      </c>
      <c r="F2571">
        <f>'IGM Paste'!AL2572</f>
        <v>0</v>
      </c>
      <c r="G2571" s="763">
        <f>'IGM Paste'!AB2572</f>
        <v>0</v>
      </c>
      <c r="H2571" s="5">
        <f>'IGM Paste'!F2572</f>
        <v>0</v>
      </c>
      <c r="I2571" t="str">
        <f>IF('IGM Paste'!H2572=0,"-",'IGM Paste'!H2572)</f>
        <v>-</v>
      </c>
      <c r="J2571" t="str">
        <f>IF('IGM Paste'!I2572=0,"-",'IGM Paste'!I2572)</f>
        <v>-</v>
      </c>
      <c r="K2571" t="str">
        <f>IF('IGM Paste'!J2572=0,"-",'IGM Paste'!J2572)</f>
        <v>-</v>
      </c>
      <c r="L2571">
        <f>'IGM Paste'!K2572</f>
        <v>0</v>
      </c>
      <c r="M2571" s="20" t="str">
        <f>IF('IGM Paste'!R2572=0,"Flat",'IGM Paste'!R2572)</f>
        <v>Flat</v>
      </c>
      <c r="N2571" s="177">
        <f>'IGM Paste'!AH2572</f>
        <v>0</v>
      </c>
      <c r="O2571" s="403">
        <f>'IGM Paste'!O2572</f>
        <v>0</v>
      </c>
      <c r="P2571">
        <f>'IGM Paste'!BC2572</f>
        <v>0</v>
      </c>
    </row>
    <row r="2572" spans="1:16" x14ac:dyDescent="0.3">
      <c r="A2572" s="334">
        <f>'IGM Paste'!A2573</f>
        <v>0</v>
      </c>
      <c r="B2572">
        <f>'IGM Paste'!Y2573</f>
        <v>0</v>
      </c>
      <c r="C2572">
        <f>'IGM Paste'!C2573</f>
        <v>0</v>
      </c>
      <c r="D2572" s="4">
        <f>'IGM Paste'!D2573</f>
        <v>0</v>
      </c>
      <c r="E2572">
        <f>'IGM Paste'!E2573</f>
        <v>0</v>
      </c>
      <c r="F2572">
        <f>'IGM Paste'!AL2573</f>
        <v>0</v>
      </c>
      <c r="G2572" s="763">
        <f>'IGM Paste'!AB2573</f>
        <v>0</v>
      </c>
      <c r="H2572" s="5">
        <f>'IGM Paste'!F2573</f>
        <v>0</v>
      </c>
      <c r="I2572" t="str">
        <f>IF('IGM Paste'!H2573=0,"-",'IGM Paste'!H2573)</f>
        <v>-</v>
      </c>
      <c r="J2572" t="str">
        <f>IF('IGM Paste'!I2573=0,"-",'IGM Paste'!I2573)</f>
        <v>-</v>
      </c>
      <c r="K2572" t="str">
        <f>IF('IGM Paste'!J2573=0,"-",'IGM Paste'!J2573)</f>
        <v>-</v>
      </c>
      <c r="L2572">
        <f>'IGM Paste'!K2573</f>
        <v>0</v>
      </c>
      <c r="M2572" s="20" t="str">
        <f>IF('IGM Paste'!R2573=0,"Flat",'IGM Paste'!R2573)</f>
        <v>Flat</v>
      </c>
      <c r="N2572" s="177">
        <f>'IGM Paste'!AH2573</f>
        <v>0</v>
      </c>
      <c r="O2572" s="403">
        <f>'IGM Paste'!O2573</f>
        <v>0</v>
      </c>
      <c r="P2572">
        <f>'IGM Paste'!BC2573</f>
        <v>0</v>
      </c>
    </row>
    <row r="2573" spans="1:16" x14ac:dyDescent="0.3">
      <c r="A2573" s="334">
        <f>'IGM Paste'!A2574</f>
        <v>0</v>
      </c>
      <c r="B2573">
        <f>'IGM Paste'!Y2574</f>
        <v>0</v>
      </c>
      <c r="C2573">
        <f>'IGM Paste'!C2574</f>
        <v>0</v>
      </c>
      <c r="D2573" s="4">
        <f>'IGM Paste'!D2574</f>
        <v>0</v>
      </c>
      <c r="E2573">
        <f>'IGM Paste'!E2574</f>
        <v>0</v>
      </c>
      <c r="F2573">
        <f>'IGM Paste'!AL2574</f>
        <v>0</v>
      </c>
      <c r="G2573" s="763">
        <f>'IGM Paste'!AB2574</f>
        <v>0</v>
      </c>
      <c r="H2573" s="5">
        <f>'IGM Paste'!F2574</f>
        <v>0</v>
      </c>
      <c r="I2573" t="str">
        <f>IF('IGM Paste'!H2574=0,"-",'IGM Paste'!H2574)</f>
        <v>-</v>
      </c>
      <c r="J2573" t="str">
        <f>IF('IGM Paste'!I2574=0,"-",'IGM Paste'!I2574)</f>
        <v>-</v>
      </c>
      <c r="K2573" t="str">
        <f>IF('IGM Paste'!J2574=0,"-",'IGM Paste'!J2574)</f>
        <v>-</v>
      </c>
      <c r="L2573">
        <f>'IGM Paste'!K2574</f>
        <v>0</v>
      </c>
      <c r="M2573" s="20" t="str">
        <f>IF('IGM Paste'!R2574=0,"Flat",'IGM Paste'!R2574)</f>
        <v>Flat</v>
      </c>
      <c r="N2573" s="177">
        <f>'IGM Paste'!AH2574</f>
        <v>0</v>
      </c>
      <c r="O2573" s="403">
        <f>'IGM Paste'!O2574</f>
        <v>0</v>
      </c>
      <c r="P2573">
        <f>'IGM Paste'!BC2574</f>
        <v>0</v>
      </c>
    </row>
    <row r="2574" spans="1:16" x14ac:dyDescent="0.3">
      <c r="A2574" s="334">
        <f>'IGM Paste'!A2575</f>
        <v>0</v>
      </c>
      <c r="B2574">
        <f>'IGM Paste'!Y2575</f>
        <v>0</v>
      </c>
      <c r="C2574">
        <f>'IGM Paste'!C2575</f>
        <v>0</v>
      </c>
      <c r="D2574" s="4">
        <f>'IGM Paste'!D2575</f>
        <v>0</v>
      </c>
      <c r="E2574">
        <f>'IGM Paste'!E2575</f>
        <v>0</v>
      </c>
      <c r="F2574">
        <f>'IGM Paste'!AL2575</f>
        <v>0</v>
      </c>
      <c r="G2574" s="763">
        <f>'IGM Paste'!AB2575</f>
        <v>0</v>
      </c>
      <c r="H2574" s="5">
        <f>'IGM Paste'!F2575</f>
        <v>0</v>
      </c>
      <c r="I2574" t="str">
        <f>IF('IGM Paste'!H2575=0,"-",'IGM Paste'!H2575)</f>
        <v>-</v>
      </c>
      <c r="J2574" t="str">
        <f>IF('IGM Paste'!I2575=0,"-",'IGM Paste'!I2575)</f>
        <v>-</v>
      </c>
      <c r="K2574" t="str">
        <f>IF('IGM Paste'!J2575=0,"-",'IGM Paste'!J2575)</f>
        <v>-</v>
      </c>
      <c r="L2574">
        <f>'IGM Paste'!K2575</f>
        <v>0</v>
      </c>
      <c r="M2574" s="20" t="str">
        <f>IF('IGM Paste'!R2575=0,"Flat",'IGM Paste'!R2575)</f>
        <v>Flat</v>
      </c>
      <c r="N2574" s="177">
        <f>'IGM Paste'!AH2575</f>
        <v>0</v>
      </c>
      <c r="O2574" s="403">
        <f>'IGM Paste'!O2575</f>
        <v>0</v>
      </c>
      <c r="P2574">
        <f>'IGM Paste'!BC2575</f>
        <v>0</v>
      </c>
    </row>
    <row r="2575" spans="1:16" x14ac:dyDescent="0.3">
      <c r="A2575" s="334">
        <f>'IGM Paste'!A2576</f>
        <v>0</v>
      </c>
      <c r="B2575">
        <f>'IGM Paste'!Y2576</f>
        <v>0</v>
      </c>
      <c r="C2575">
        <f>'IGM Paste'!C2576</f>
        <v>0</v>
      </c>
      <c r="D2575" s="4">
        <f>'IGM Paste'!D2576</f>
        <v>0</v>
      </c>
      <c r="E2575">
        <f>'IGM Paste'!E2576</f>
        <v>0</v>
      </c>
      <c r="F2575">
        <f>'IGM Paste'!AL2576</f>
        <v>0</v>
      </c>
      <c r="G2575" s="763">
        <f>'IGM Paste'!AB2576</f>
        <v>0</v>
      </c>
      <c r="H2575" s="5">
        <f>'IGM Paste'!F2576</f>
        <v>0</v>
      </c>
      <c r="I2575" t="str">
        <f>IF('IGM Paste'!H2576=0,"-",'IGM Paste'!H2576)</f>
        <v>-</v>
      </c>
      <c r="J2575" t="str">
        <f>IF('IGM Paste'!I2576=0,"-",'IGM Paste'!I2576)</f>
        <v>-</v>
      </c>
      <c r="K2575" t="str">
        <f>IF('IGM Paste'!J2576=0,"-",'IGM Paste'!J2576)</f>
        <v>-</v>
      </c>
      <c r="L2575">
        <f>'IGM Paste'!K2576</f>
        <v>0</v>
      </c>
      <c r="M2575" s="20" t="str">
        <f>IF('IGM Paste'!R2576=0,"Flat",'IGM Paste'!R2576)</f>
        <v>Flat</v>
      </c>
      <c r="N2575" s="177">
        <f>'IGM Paste'!AH2576</f>
        <v>0</v>
      </c>
      <c r="O2575" s="403">
        <f>'IGM Paste'!O2576</f>
        <v>0</v>
      </c>
      <c r="P2575">
        <f>'IGM Paste'!BC2576</f>
        <v>0</v>
      </c>
    </row>
    <row r="2576" spans="1:16" x14ac:dyDescent="0.3">
      <c r="A2576" s="334">
        <f>'IGM Paste'!A2577</f>
        <v>0</v>
      </c>
      <c r="B2576">
        <f>'IGM Paste'!Y2577</f>
        <v>0</v>
      </c>
      <c r="C2576">
        <f>'IGM Paste'!C2577</f>
        <v>0</v>
      </c>
      <c r="D2576" s="4">
        <f>'IGM Paste'!D2577</f>
        <v>0</v>
      </c>
      <c r="E2576">
        <f>'IGM Paste'!E2577</f>
        <v>0</v>
      </c>
      <c r="F2576">
        <f>'IGM Paste'!AL2577</f>
        <v>0</v>
      </c>
      <c r="G2576" s="763">
        <f>'IGM Paste'!AB2577</f>
        <v>0</v>
      </c>
      <c r="H2576" s="5">
        <f>'IGM Paste'!F2577</f>
        <v>0</v>
      </c>
      <c r="I2576" t="str">
        <f>IF('IGM Paste'!H2577=0,"-",'IGM Paste'!H2577)</f>
        <v>-</v>
      </c>
      <c r="J2576" t="str">
        <f>IF('IGM Paste'!I2577=0,"-",'IGM Paste'!I2577)</f>
        <v>-</v>
      </c>
      <c r="K2576" t="str">
        <f>IF('IGM Paste'!J2577=0,"-",'IGM Paste'!J2577)</f>
        <v>-</v>
      </c>
      <c r="L2576">
        <f>'IGM Paste'!K2577</f>
        <v>0</v>
      </c>
      <c r="M2576" s="20" t="str">
        <f>IF('IGM Paste'!R2577=0,"Flat",'IGM Paste'!R2577)</f>
        <v>Flat</v>
      </c>
      <c r="N2576" s="177">
        <f>'IGM Paste'!AH2577</f>
        <v>0</v>
      </c>
      <c r="O2576" s="403">
        <f>'IGM Paste'!O2577</f>
        <v>0</v>
      </c>
      <c r="P2576">
        <f>'IGM Paste'!BC2577</f>
        <v>0</v>
      </c>
    </row>
    <row r="2577" spans="1:16" x14ac:dyDescent="0.3">
      <c r="A2577" s="334">
        <f>'IGM Paste'!A2578</f>
        <v>0</v>
      </c>
      <c r="B2577">
        <f>'IGM Paste'!Y2578</f>
        <v>0</v>
      </c>
      <c r="C2577">
        <f>'IGM Paste'!C2578</f>
        <v>0</v>
      </c>
      <c r="D2577" s="4">
        <f>'IGM Paste'!D2578</f>
        <v>0</v>
      </c>
      <c r="E2577">
        <f>'IGM Paste'!E2578</f>
        <v>0</v>
      </c>
      <c r="F2577">
        <f>'IGM Paste'!AL2578</f>
        <v>0</v>
      </c>
      <c r="G2577" s="763">
        <f>'IGM Paste'!AB2578</f>
        <v>0</v>
      </c>
      <c r="H2577" s="5">
        <f>'IGM Paste'!F2578</f>
        <v>0</v>
      </c>
      <c r="I2577" t="str">
        <f>IF('IGM Paste'!H2578=0,"-",'IGM Paste'!H2578)</f>
        <v>-</v>
      </c>
      <c r="J2577" t="str">
        <f>IF('IGM Paste'!I2578=0,"-",'IGM Paste'!I2578)</f>
        <v>-</v>
      </c>
      <c r="K2577" t="str">
        <f>IF('IGM Paste'!J2578=0,"-",'IGM Paste'!J2578)</f>
        <v>-</v>
      </c>
      <c r="L2577">
        <f>'IGM Paste'!K2578</f>
        <v>0</v>
      </c>
      <c r="M2577" s="20" t="str">
        <f>IF('IGM Paste'!R2578=0,"Flat",'IGM Paste'!R2578)</f>
        <v>Flat</v>
      </c>
      <c r="N2577" s="177">
        <f>'IGM Paste'!AH2578</f>
        <v>0</v>
      </c>
      <c r="O2577" s="403">
        <f>'IGM Paste'!O2578</f>
        <v>0</v>
      </c>
      <c r="P2577">
        <f>'IGM Paste'!BC2578</f>
        <v>0</v>
      </c>
    </row>
    <row r="2578" spans="1:16" x14ac:dyDescent="0.3">
      <c r="A2578" s="334">
        <f>'IGM Paste'!A2579</f>
        <v>0</v>
      </c>
      <c r="B2578">
        <f>'IGM Paste'!Y2579</f>
        <v>0</v>
      </c>
      <c r="C2578">
        <f>'IGM Paste'!C2579</f>
        <v>0</v>
      </c>
      <c r="D2578" s="4">
        <f>'IGM Paste'!D2579</f>
        <v>0</v>
      </c>
      <c r="E2578">
        <f>'IGM Paste'!E2579</f>
        <v>0</v>
      </c>
      <c r="F2578">
        <f>'IGM Paste'!AL2579</f>
        <v>0</v>
      </c>
      <c r="G2578" s="763">
        <f>'IGM Paste'!AB2579</f>
        <v>0</v>
      </c>
      <c r="H2578" s="5">
        <f>'IGM Paste'!F2579</f>
        <v>0</v>
      </c>
      <c r="I2578" t="str">
        <f>IF('IGM Paste'!H2579=0,"-",'IGM Paste'!H2579)</f>
        <v>-</v>
      </c>
      <c r="J2578" t="str">
        <f>IF('IGM Paste'!I2579=0,"-",'IGM Paste'!I2579)</f>
        <v>-</v>
      </c>
      <c r="K2578" t="str">
        <f>IF('IGM Paste'!J2579=0,"-",'IGM Paste'!J2579)</f>
        <v>-</v>
      </c>
      <c r="L2578">
        <f>'IGM Paste'!K2579</f>
        <v>0</v>
      </c>
      <c r="M2578" s="20" t="str">
        <f>IF('IGM Paste'!R2579=0,"Flat",'IGM Paste'!R2579)</f>
        <v>Flat</v>
      </c>
      <c r="N2578" s="177">
        <f>'IGM Paste'!AH2579</f>
        <v>0</v>
      </c>
      <c r="O2578" s="403">
        <f>'IGM Paste'!O2579</f>
        <v>0</v>
      </c>
      <c r="P2578">
        <f>'IGM Paste'!BC2579</f>
        <v>0</v>
      </c>
    </row>
    <row r="2579" spans="1:16" x14ac:dyDescent="0.3">
      <c r="A2579" s="334">
        <f>'IGM Paste'!A2580</f>
        <v>0</v>
      </c>
      <c r="B2579">
        <f>'IGM Paste'!Y2580</f>
        <v>0</v>
      </c>
      <c r="C2579">
        <f>'IGM Paste'!C2580</f>
        <v>0</v>
      </c>
      <c r="D2579" s="4">
        <f>'IGM Paste'!D2580</f>
        <v>0</v>
      </c>
      <c r="E2579">
        <f>'IGM Paste'!E2580</f>
        <v>0</v>
      </c>
      <c r="F2579">
        <f>'IGM Paste'!AL2580</f>
        <v>0</v>
      </c>
      <c r="G2579" s="763">
        <f>'IGM Paste'!AB2580</f>
        <v>0</v>
      </c>
      <c r="H2579" s="5">
        <f>'IGM Paste'!F2580</f>
        <v>0</v>
      </c>
      <c r="I2579" t="str">
        <f>IF('IGM Paste'!H2580=0,"-",'IGM Paste'!H2580)</f>
        <v>-</v>
      </c>
      <c r="J2579" t="str">
        <f>IF('IGM Paste'!I2580=0,"-",'IGM Paste'!I2580)</f>
        <v>-</v>
      </c>
      <c r="K2579" t="str">
        <f>IF('IGM Paste'!J2580=0,"-",'IGM Paste'!J2580)</f>
        <v>-</v>
      </c>
      <c r="L2579">
        <f>'IGM Paste'!K2580</f>
        <v>0</v>
      </c>
      <c r="M2579" s="20" t="str">
        <f>IF('IGM Paste'!R2580=0,"Flat",'IGM Paste'!R2580)</f>
        <v>Flat</v>
      </c>
      <c r="N2579" s="177">
        <f>'IGM Paste'!AH2580</f>
        <v>0</v>
      </c>
      <c r="O2579" s="403">
        <f>'IGM Paste'!O2580</f>
        <v>0</v>
      </c>
      <c r="P2579">
        <f>'IGM Paste'!BC2580</f>
        <v>0</v>
      </c>
    </row>
    <row r="2580" spans="1:16" x14ac:dyDescent="0.3">
      <c r="A2580" s="334">
        <f>'IGM Paste'!A2581</f>
        <v>0</v>
      </c>
      <c r="B2580">
        <f>'IGM Paste'!Y2581</f>
        <v>0</v>
      </c>
      <c r="C2580">
        <f>'IGM Paste'!C2581</f>
        <v>0</v>
      </c>
      <c r="D2580" s="4">
        <f>'IGM Paste'!D2581</f>
        <v>0</v>
      </c>
      <c r="E2580">
        <f>'IGM Paste'!E2581</f>
        <v>0</v>
      </c>
      <c r="F2580">
        <f>'IGM Paste'!AL2581</f>
        <v>0</v>
      </c>
      <c r="G2580" s="763">
        <f>'IGM Paste'!AB2581</f>
        <v>0</v>
      </c>
      <c r="H2580" s="5">
        <f>'IGM Paste'!F2581</f>
        <v>0</v>
      </c>
      <c r="I2580" t="str">
        <f>IF('IGM Paste'!H2581=0,"-",'IGM Paste'!H2581)</f>
        <v>-</v>
      </c>
      <c r="J2580" t="str">
        <f>IF('IGM Paste'!I2581=0,"-",'IGM Paste'!I2581)</f>
        <v>-</v>
      </c>
      <c r="K2580" t="str">
        <f>IF('IGM Paste'!J2581=0,"-",'IGM Paste'!J2581)</f>
        <v>-</v>
      </c>
      <c r="L2580">
        <f>'IGM Paste'!K2581</f>
        <v>0</v>
      </c>
      <c r="M2580" s="20" t="str">
        <f>IF('IGM Paste'!R2581=0,"Flat",'IGM Paste'!R2581)</f>
        <v>Flat</v>
      </c>
      <c r="N2580" s="177">
        <f>'IGM Paste'!AH2581</f>
        <v>0</v>
      </c>
      <c r="O2580" s="403">
        <f>'IGM Paste'!O2581</f>
        <v>0</v>
      </c>
      <c r="P2580">
        <f>'IGM Paste'!BC2581</f>
        <v>0</v>
      </c>
    </row>
    <row r="2581" spans="1:16" x14ac:dyDescent="0.3">
      <c r="A2581" s="334">
        <f>'IGM Paste'!A2582</f>
        <v>0</v>
      </c>
      <c r="B2581">
        <f>'IGM Paste'!Y2582</f>
        <v>0</v>
      </c>
      <c r="C2581">
        <f>'IGM Paste'!C2582</f>
        <v>0</v>
      </c>
      <c r="D2581" s="4">
        <f>'IGM Paste'!D2582</f>
        <v>0</v>
      </c>
      <c r="E2581">
        <f>'IGM Paste'!E2582</f>
        <v>0</v>
      </c>
      <c r="F2581">
        <f>'IGM Paste'!AL2582</f>
        <v>0</v>
      </c>
      <c r="G2581" s="763">
        <f>'IGM Paste'!AB2582</f>
        <v>0</v>
      </c>
      <c r="H2581" s="5">
        <f>'IGM Paste'!F2582</f>
        <v>0</v>
      </c>
      <c r="I2581" t="str">
        <f>IF('IGM Paste'!H2582=0,"-",'IGM Paste'!H2582)</f>
        <v>-</v>
      </c>
      <c r="J2581" t="str">
        <f>IF('IGM Paste'!I2582=0,"-",'IGM Paste'!I2582)</f>
        <v>-</v>
      </c>
      <c r="K2581" t="str">
        <f>IF('IGM Paste'!J2582=0,"-",'IGM Paste'!J2582)</f>
        <v>-</v>
      </c>
      <c r="L2581">
        <f>'IGM Paste'!K2582</f>
        <v>0</v>
      </c>
      <c r="M2581" s="20" t="str">
        <f>IF('IGM Paste'!R2582=0,"Flat",'IGM Paste'!R2582)</f>
        <v>Flat</v>
      </c>
      <c r="N2581" s="177">
        <f>'IGM Paste'!AH2582</f>
        <v>0</v>
      </c>
      <c r="O2581" s="403">
        <f>'IGM Paste'!O2582</f>
        <v>0</v>
      </c>
      <c r="P2581">
        <f>'IGM Paste'!BC2582</f>
        <v>0</v>
      </c>
    </row>
    <row r="2582" spans="1:16" x14ac:dyDescent="0.3">
      <c r="A2582" s="334">
        <f>'IGM Paste'!A2583</f>
        <v>0</v>
      </c>
      <c r="B2582">
        <f>'IGM Paste'!Y2583</f>
        <v>0</v>
      </c>
      <c r="C2582">
        <f>'IGM Paste'!C2583</f>
        <v>0</v>
      </c>
      <c r="D2582" s="4">
        <f>'IGM Paste'!D2583</f>
        <v>0</v>
      </c>
      <c r="E2582">
        <f>'IGM Paste'!E2583</f>
        <v>0</v>
      </c>
      <c r="F2582">
        <f>'IGM Paste'!AL2583</f>
        <v>0</v>
      </c>
      <c r="G2582" s="763">
        <f>'IGM Paste'!AB2583</f>
        <v>0</v>
      </c>
      <c r="H2582" s="5">
        <f>'IGM Paste'!F2583</f>
        <v>0</v>
      </c>
      <c r="I2582" t="str">
        <f>IF('IGM Paste'!H2583=0,"-",'IGM Paste'!H2583)</f>
        <v>-</v>
      </c>
      <c r="J2582" t="str">
        <f>IF('IGM Paste'!I2583=0,"-",'IGM Paste'!I2583)</f>
        <v>-</v>
      </c>
      <c r="K2582" t="str">
        <f>IF('IGM Paste'!J2583=0,"-",'IGM Paste'!J2583)</f>
        <v>-</v>
      </c>
      <c r="L2582">
        <f>'IGM Paste'!K2583</f>
        <v>0</v>
      </c>
      <c r="M2582" s="20" t="str">
        <f>IF('IGM Paste'!R2583=0,"Flat",'IGM Paste'!R2583)</f>
        <v>Flat</v>
      </c>
      <c r="N2582" s="177">
        <f>'IGM Paste'!AH2583</f>
        <v>0</v>
      </c>
      <c r="O2582" s="403">
        <f>'IGM Paste'!O2583</f>
        <v>0</v>
      </c>
      <c r="P2582">
        <f>'IGM Paste'!BC2583</f>
        <v>0</v>
      </c>
    </row>
    <row r="2583" spans="1:16" x14ac:dyDescent="0.3">
      <c r="A2583" s="334">
        <f>'IGM Paste'!A2584</f>
        <v>0</v>
      </c>
      <c r="B2583">
        <f>'IGM Paste'!Y2584</f>
        <v>0</v>
      </c>
      <c r="C2583">
        <f>'IGM Paste'!C2584</f>
        <v>0</v>
      </c>
      <c r="D2583" s="4">
        <f>'IGM Paste'!D2584</f>
        <v>0</v>
      </c>
      <c r="E2583">
        <f>'IGM Paste'!E2584</f>
        <v>0</v>
      </c>
      <c r="F2583">
        <f>'IGM Paste'!AL2584</f>
        <v>0</v>
      </c>
      <c r="G2583" s="763">
        <f>'IGM Paste'!AB2584</f>
        <v>0</v>
      </c>
      <c r="H2583" s="5">
        <f>'IGM Paste'!F2584</f>
        <v>0</v>
      </c>
      <c r="I2583" t="str">
        <f>IF('IGM Paste'!H2584=0,"-",'IGM Paste'!H2584)</f>
        <v>-</v>
      </c>
      <c r="J2583" t="str">
        <f>IF('IGM Paste'!I2584=0,"-",'IGM Paste'!I2584)</f>
        <v>-</v>
      </c>
      <c r="K2583" t="str">
        <f>IF('IGM Paste'!J2584=0,"-",'IGM Paste'!J2584)</f>
        <v>-</v>
      </c>
      <c r="L2583">
        <f>'IGM Paste'!K2584</f>
        <v>0</v>
      </c>
      <c r="M2583" s="20" t="str">
        <f>IF('IGM Paste'!R2584=0,"Flat",'IGM Paste'!R2584)</f>
        <v>Flat</v>
      </c>
      <c r="N2583" s="177">
        <f>'IGM Paste'!AH2584</f>
        <v>0</v>
      </c>
      <c r="O2583" s="403">
        <f>'IGM Paste'!O2584</f>
        <v>0</v>
      </c>
      <c r="P2583">
        <f>'IGM Paste'!BC2584</f>
        <v>0</v>
      </c>
    </row>
    <row r="2584" spans="1:16" x14ac:dyDescent="0.3">
      <c r="A2584" s="334">
        <f>'IGM Paste'!A2585</f>
        <v>0</v>
      </c>
      <c r="B2584">
        <f>'IGM Paste'!Y2585</f>
        <v>0</v>
      </c>
      <c r="C2584">
        <f>'IGM Paste'!C2585</f>
        <v>0</v>
      </c>
      <c r="D2584" s="4">
        <f>'IGM Paste'!D2585</f>
        <v>0</v>
      </c>
      <c r="E2584">
        <f>'IGM Paste'!E2585</f>
        <v>0</v>
      </c>
      <c r="F2584">
        <f>'IGM Paste'!AL2585</f>
        <v>0</v>
      </c>
      <c r="G2584" s="763">
        <f>'IGM Paste'!AB2585</f>
        <v>0</v>
      </c>
      <c r="H2584" s="5">
        <f>'IGM Paste'!F2585</f>
        <v>0</v>
      </c>
      <c r="I2584" t="str">
        <f>IF('IGM Paste'!H2585=0,"-",'IGM Paste'!H2585)</f>
        <v>-</v>
      </c>
      <c r="J2584" t="str">
        <f>IF('IGM Paste'!I2585=0,"-",'IGM Paste'!I2585)</f>
        <v>-</v>
      </c>
      <c r="K2584" t="str">
        <f>IF('IGM Paste'!J2585=0,"-",'IGM Paste'!J2585)</f>
        <v>-</v>
      </c>
      <c r="L2584">
        <f>'IGM Paste'!K2585</f>
        <v>0</v>
      </c>
      <c r="M2584" s="20" t="str">
        <f>IF('IGM Paste'!R2585=0,"Flat",'IGM Paste'!R2585)</f>
        <v>Flat</v>
      </c>
      <c r="N2584" s="177">
        <f>'IGM Paste'!AH2585</f>
        <v>0</v>
      </c>
      <c r="O2584" s="403">
        <f>'IGM Paste'!O2585</f>
        <v>0</v>
      </c>
      <c r="P2584">
        <f>'IGM Paste'!BC2585</f>
        <v>0</v>
      </c>
    </row>
    <row r="2585" spans="1:16" x14ac:dyDescent="0.3">
      <c r="A2585" s="334">
        <f>'IGM Paste'!A2586</f>
        <v>0</v>
      </c>
      <c r="B2585">
        <f>'IGM Paste'!Y2586</f>
        <v>0</v>
      </c>
      <c r="C2585">
        <f>'IGM Paste'!C2586</f>
        <v>0</v>
      </c>
      <c r="D2585" s="4">
        <f>'IGM Paste'!D2586</f>
        <v>0</v>
      </c>
      <c r="E2585">
        <f>'IGM Paste'!E2586</f>
        <v>0</v>
      </c>
      <c r="F2585">
        <f>'IGM Paste'!AL2586</f>
        <v>0</v>
      </c>
      <c r="G2585" s="763">
        <f>'IGM Paste'!AB2586</f>
        <v>0</v>
      </c>
      <c r="H2585" s="5">
        <f>'IGM Paste'!F2586</f>
        <v>0</v>
      </c>
      <c r="I2585" t="str">
        <f>IF('IGM Paste'!H2586=0,"-",'IGM Paste'!H2586)</f>
        <v>-</v>
      </c>
      <c r="J2585" t="str">
        <f>IF('IGM Paste'!I2586=0,"-",'IGM Paste'!I2586)</f>
        <v>-</v>
      </c>
      <c r="K2585" t="str">
        <f>IF('IGM Paste'!J2586=0,"-",'IGM Paste'!J2586)</f>
        <v>-</v>
      </c>
      <c r="L2585">
        <f>'IGM Paste'!K2586</f>
        <v>0</v>
      </c>
      <c r="M2585" s="20" t="str">
        <f>IF('IGM Paste'!R2586=0,"Flat",'IGM Paste'!R2586)</f>
        <v>Flat</v>
      </c>
      <c r="N2585" s="177">
        <f>'IGM Paste'!AH2586</f>
        <v>0</v>
      </c>
      <c r="O2585" s="403">
        <f>'IGM Paste'!O2586</f>
        <v>0</v>
      </c>
      <c r="P2585">
        <f>'IGM Paste'!BC2586</f>
        <v>0</v>
      </c>
    </row>
    <row r="2586" spans="1:16" x14ac:dyDescent="0.3">
      <c r="A2586" s="334">
        <f>'IGM Paste'!A2587</f>
        <v>0</v>
      </c>
      <c r="B2586">
        <f>'IGM Paste'!Y2587</f>
        <v>0</v>
      </c>
      <c r="C2586">
        <f>'IGM Paste'!C2587</f>
        <v>0</v>
      </c>
      <c r="D2586" s="4">
        <f>'IGM Paste'!D2587</f>
        <v>0</v>
      </c>
      <c r="E2586">
        <f>'IGM Paste'!E2587</f>
        <v>0</v>
      </c>
      <c r="F2586">
        <f>'IGM Paste'!AL2587</f>
        <v>0</v>
      </c>
      <c r="G2586" s="763">
        <f>'IGM Paste'!AB2587</f>
        <v>0</v>
      </c>
      <c r="H2586" s="5">
        <f>'IGM Paste'!F2587</f>
        <v>0</v>
      </c>
      <c r="I2586" t="str">
        <f>IF('IGM Paste'!H2587=0,"-",'IGM Paste'!H2587)</f>
        <v>-</v>
      </c>
      <c r="J2586" t="str">
        <f>IF('IGM Paste'!I2587=0,"-",'IGM Paste'!I2587)</f>
        <v>-</v>
      </c>
      <c r="K2586" t="str">
        <f>IF('IGM Paste'!J2587=0,"-",'IGM Paste'!J2587)</f>
        <v>-</v>
      </c>
      <c r="L2586">
        <f>'IGM Paste'!K2587</f>
        <v>0</v>
      </c>
      <c r="M2586" s="20" t="str">
        <f>IF('IGM Paste'!R2587=0,"Flat",'IGM Paste'!R2587)</f>
        <v>Flat</v>
      </c>
      <c r="N2586" s="177">
        <f>'IGM Paste'!AH2587</f>
        <v>0</v>
      </c>
      <c r="O2586" s="403">
        <f>'IGM Paste'!O2587</f>
        <v>0</v>
      </c>
      <c r="P2586">
        <f>'IGM Paste'!BC2587</f>
        <v>0</v>
      </c>
    </row>
    <row r="2587" spans="1:16" x14ac:dyDescent="0.3">
      <c r="A2587" s="334">
        <f>'IGM Paste'!A2588</f>
        <v>0</v>
      </c>
      <c r="B2587">
        <f>'IGM Paste'!Y2588</f>
        <v>0</v>
      </c>
      <c r="C2587">
        <f>'IGM Paste'!C2588</f>
        <v>0</v>
      </c>
      <c r="D2587" s="4">
        <f>'IGM Paste'!D2588</f>
        <v>0</v>
      </c>
      <c r="E2587">
        <f>'IGM Paste'!E2588</f>
        <v>0</v>
      </c>
      <c r="F2587">
        <f>'IGM Paste'!AL2588</f>
        <v>0</v>
      </c>
      <c r="G2587" s="763">
        <f>'IGM Paste'!AB2588</f>
        <v>0</v>
      </c>
      <c r="H2587" s="5">
        <f>'IGM Paste'!F2588</f>
        <v>0</v>
      </c>
      <c r="I2587" t="str">
        <f>IF('IGM Paste'!H2588=0,"-",'IGM Paste'!H2588)</f>
        <v>-</v>
      </c>
      <c r="J2587" t="str">
        <f>IF('IGM Paste'!I2588=0,"-",'IGM Paste'!I2588)</f>
        <v>-</v>
      </c>
      <c r="K2587" t="str">
        <f>IF('IGM Paste'!J2588=0,"-",'IGM Paste'!J2588)</f>
        <v>-</v>
      </c>
      <c r="L2587">
        <f>'IGM Paste'!K2588</f>
        <v>0</v>
      </c>
      <c r="M2587" s="20" t="str">
        <f>IF('IGM Paste'!R2588=0,"Flat",'IGM Paste'!R2588)</f>
        <v>Flat</v>
      </c>
      <c r="N2587" s="177">
        <f>'IGM Paste'!AH2588</f>
        <v>0</v>
      </c>
      <c r="O2587" s="403">
        <f>'IGM Paste'!O2588</f>
        <v>0</v>
      </c>
      <c r="P2587">
        <f>'IGM Paste'!BC2588</f>
        <v>0</v>
      </c>
    </row>
    <row r="2588" spans="1:16" x14ac:dyDescent="0.3">
      <c r="A2588" s="334">
        <f>'IGM Paste'!A2589</f>
        <v>0</v>
      </c>
      <c r="B2588">
        <f>'IGM Paste'!Y2589</f>
        <v>0</v>
      </c>
      <c r="C2588">
        <f>'IGM Paste'!C2589</f>
        <v>0</v>
      </c>
      <c r="D2588" s="4">
        <f>'IGM Paste'!D2589</f>
        <v>0</v>
      </c>
      <c r="E2588">
        <f>'IGM Paste'!E2589</f>
        <v>0</v>
      </c>
      <c r="F2588">
        <f>'IGM Paste'!AL2589</f>
        <v>0</v>
      </c>
      <c r="G2588" s="763">
        <f>'IGM Paste'!AB2589</f>
        <v>0</v>
      </c>
      <c r="H2588" s="5">
        <f>'IGM Paste'!F2589</f>
        <v>0</v>
      </c>
      <c r="I2588" t="str">
        <f>IF('IGM Paste'!H2589=0,"-",'IGM Paste'!H2589)</f>
        <v>-</v>
      </c>
      <c r="J2588" t="str">
        <f>IF('IGM Paste'!I2589=0,"-",'IGM Paste'!I2589)</f>
        <v>-</v>
      </c>
      <c r="K2588" t="str">
        <f>IF('IGM Paste'!J2589=0,"-",'IGM Paste'!J2589)</f>
        <v>-</v>
      </c>
      <c r="L2588">
        <f>'IGM Paste'!K2589</f>
        <v>0</v>
      </c>
      <c r="M2588" s="20" t="str">
        <f>IF('IGM Paste'!R2589=0,"Flat",'IGM Paste'!R2589)</f>
        <v>Flat</v>
      </c>
      <c r="N2588" s="177">
        <f>'IGM Paste'!AH2589</f>
        <v>0</v>
      </c>
      <c r="O2588" s="403">
        <f>'IGM Paste'!O2589</f>
        <v>0</v>
      </c>
      <c r="P2588">
        <f>'IGM Paste'!BC2589</f>
        <v>0</v>
      </c>
    </row>
    <row r="2589" spans="1:16" x14ac:dyDescent="0.3">
      <c r="A2589" s="334">
        <f>'IGM Paste'!A2590</f>
        <v>0</v>
      </c>
      <c r="B2589">
        <f>'IGM Paste'!Y2590</f>
        <v>0</v>
      </c>
      <c r="C2589">
        <f>'IGM Paste'!C2590</f>
        <v>0</v>
      </c>
      <c r="D2589" s="4">
        <f>'IGM Paste'!D2590</f>
        <v>0</v>
      </c>
      <c r="E2589">
        <f>'IGM Paste'!E2590</f>
        <v>0</v>
      </c>
      <c r="F2589">
        <f>'IGM Paste'!AL2590</f>
        <v>0</v>
      </c>
      <c r="G2589" s="763">
        <f>'IGM Paste'!AB2590</f>
        <v>0</v>
      </c>
      <c r="H2589" s="5">
        <f>'IGM Paste'!F2590</f>
        <v>0</v>
      </c>
      <c r="I2589" t="str">
        <f>IF('IGM Paste'!H2590=0,"-",'IGM Paste'!H2590)</f>
        <v>-</v>
      </c>
      <c r="J2589" t="str">
        <f>IF('IGM Paste'!I2590=0,"-",'IGM Paste'!I2590)</f>
        <v>-</v>
      </c>
      <c r="K2589" t="str">
        <f>IF('IGM Paste'!J2590=0,"-",'IGM Paste'!J2590)</f>
        <v>-</v>
      </c>
      <c r="L2589">
        <f>'IGM Paste'!K2590</f>
        <v>0</v>
      </c>
      <c r="M2589" s="20" t="str">
        <f>IF('IGM Paste'!R2590=0,"Flat",'IGM Paste'!R2590)</f>
        <v>Flat</v>
      </c>
      <c r="N2589" s="177">
        <f>'IGM Paste'!AH2590</f>
        <v>0</v>
      </c>
      <c r="O2589" s="403">
        <f>'IGM Paste'!O2590</f>
        <v>0</v>
      </c>
      <c r="P2589">
        <f>'IGM Paste'!BC2590</f>
        <v>0</v>
      </c>
    </row>
    <row r="2590" spans="1:16" x14ac:dyDescent="0.3">
      <c r="A2590" s="334">
        <f>'IGM Paste'!A2591</f>
        <v>0</v>
      </c>
      <c r="B2590">
        <f>'IGM Paste'!Y2591</f>
        <v>0</v>
      </c>
      <c r="C2590">
        <f>'IGM Paste'!C2591</f>
        <v>0</v>
      </c>
      <c r="D2590" s="4">
        <f>'IGM Paste'!D2591</f>
        <v>0</v>
      </c>
      <c r="E2590">
        <f>'IGM Paste'!E2591</f>
        <v>0</v>
      </c>
      <c r="F2590">
        <f>'IGM Paste'!AL2591</f>
        <v>0</v>
      </c>
      <c r="G2590" s="763">
        <f>'IGM Paste'!AB2591</f>
        <v>0</v>
      </c>
      <c r="H2590" s="5">
        <f>'IGM Paste'!F2591</f>
        <v>0</v>
      </c>
      <c r="I2590" t="str">
        <f>IF('IGM Paste'!H2591=0,"-",'IGM Paste'!H2591)</f>
        <v>-</v>
      </c>
      <c r="J2590" t="str">
        <f>IF('IGM Paste'!I2591=0,"-",'IGM Paste'!I2591)</f>
        <v>-</v>
      </c>
      <c r="K2590" t="str">
        <f>IF('IGM Paste'!J2591=0,"-",'IGM Paste'!J2591)</f>
        <v>-</v>
      </c>
      <c r="L2590">
        <f>'IGM Paste'!K2591</f>
        <v>0</v>
      </c>
      <c r="M2590" s="20" t="str">
        <f>IF('IGM Paste'!R2591=0,"Flat",'IGM Paste'!R2591)</f>
        <v>Flat</v>
      </c>
      <c r="N2590" s="177">
        <f>'IGM Paste'!AH2591</f>
        <v>0</v>
      </c>
      <c r="O2590" s="403">
        <f>'IGM Paste'!O2591</f>
        <v>0</v>
      </c>
      <c r="P2590">
        <f>'IGM Paste'!BC2591</f>
        <v>0</v>
      </c>
    </row>
    <row r="2591" spans="1:16" x14ac:dyDescent="0.3">
      <c r="A2591" s="334">
        <f>'IGM Paste'!A2592</f>
        <v>0</v>
      </c>
      <c r="B2591">
        <f>'IGM Paste'!Y2592</f>
        <v>0</v>
      </c>
      <c r="C2591">
        <f>'IGM Paste'!C2592</f>
        <v>0</v>
      </c>
      <c r="D2591" s="4">
        <f>'IGM Paste'!D2592</f>
        <v>0</v>
      </c>
      <c r="E2591">
        <f>'IGM Paste'!E2592</f>
        <v>0</v>
      </c>
      <c r="F2591">
        <f>'IGM Paste'!AL2592</f>
        <v>0</v>
      </c>
      <c r="G2591" s="763">
        <f>'IGM Paste'!AB2592</f>
        <v>0</v>
      </c>
      <c r="H2591" s="5">
        <f>'IGM Paste'!F2592</f>
        <v>0</v>
      </c>
      <c r="I2591" t="str">
        <f>IF('IGM Paste'!H2592=0,"-",'IGM Paste'!H2592)</f>
        <v>-</v>
      </c>
      <c r="J2591" t="str">
        <f>IF('IGM Paste'!I2592=0,"-",'IGM Paste'!I2592)</f>
        <v>-</v>
      </c>
      <c r="K2591" t="str">
        <f>IF('IGM Paste'!J2592=0,"-",'IGM Paste'!J2592)</f>
        <v>-</v>
      </c>
      <c r="L2591">
        <f>'IGM Paste'!K2592</f>
        <v>0</v>
      </c>
      <c r="M2591" s="20" t="str">
        <f>IF('IGM Paste'!R2592=0,"Flat",'IGM Paste'!R2592)</f>
        <v>Flat</v>
      </c>
      <c r="N2591" s="177">
        <f>'IGM Paste'!AH2592</f>
        <v>0</v>
      </c>
      <c r="O2591" s="403">
        <f>'IGM Paste'!O2592</f>
        <v>0</v>
      </c>
      <c r="P2591">
        <f>'IGM Paste'!BC2592</f>
        <v>0</v>
      </c>
    </row>
    <row r="2592" spans="1:16" x14ac:dyDescent="0.3">
      <c r="A2592" s="334">
        <f>'IGM Paste'!A2593</f>
        <v>0</v>
      </c>
      <c r="B2592">
        <f>'IGM Paste'!Y2593</f>
        <v>0</v>
      </c>
      <c r="C2592">
        <f>'IGM Paste'!C2593</f>
        <v>0</v>
      </c>
      <c r="D2592" s="4">
        <f>'IGM Paste'!D2593</f>
        <v>0</v>
      </c>
      <c r="E2592">
        <f>'IGM Paste'!E2593</f>
        <v>0</v>
      </c>
      <c r="F2592">
        <f>'IGM Paste'!AL2593</f>
        <v>0</v>
      </c>
      <c r="G2592" s="763">
        <f>'IGM Paste'!AB2593</f>
        <v>0</v>
      </c>
      <c r="H2592" s="5">
        <f>'IGM Paste'!F2593</f>
        <v>0</v>
      </c>
      <c r="I2592" t="str">
        <f>IF('IGM Paste'!H2593=0,"-",'IGM Paste'!H2593)</f>
        <v>-</v>
      </c>
      <c r="J2592" t="str">
        <f>IF('IGM Paste'!I2593=0,"-",'IGM Paste'!I2593)</f>
        <v>-</v>
      </c>
      <c r="K2592" t="str">
        <f>IF('IGM Paste'!J2593=0,"-",'IGM Paste'!J2593)</f>
        <v>-</v>
      </c>
      <c r="L2592">
        <f>'IGM Paste'!K2593</f>
        <v>0</v>
      </c>
      <c r="M2592" s="20" t="str">
        <f>IF('IGM Paste'!R2593=0,"Flat",'IGM Paste'!R2593)</f>
        <v>Flat</v>
      </c>
      <c r="N2592" s="177">
        <f>'IGM Paste'!AH2593</f>
        <v>0</v>
      </c>
      <c r="O2592" s="403">
        <f>'IGM Paste'!O2593</f>
        <v>0</v>
      </c>
      <c r="P2592">
        <f>'IGM Paste'!BC2593</f>
        <v>0</v>
      </c>
    </row>
    <row r="2593" spans="1:16" x14ac:dyDescent="0.3">
      <c r="A2593" s="334">
        <f>'IGM Paste'!A2594</f>
        <v>0</v>
      </c>
      <c r="B2593">
        <f>'IGM Paste'!Y2594</f>
        <v>0</v>
      </c>
      <c r="C2593">
        <f>'IGM Paste'!C2594</f>
        <v>0</v>
      </c>
      <c r="D2593" s="4">
        <f>'IGM Paste'!D2594</f>
        <v>0</v>
      </c>
      <c r="E2593">
        <f>'IGM Paste'!E2594</f>
        <v>0</v>
      </c>
      <c r="F2593">
        <f>'IGM Paste'!AL2594</f>
        <v>0</v>
      </c>
      <c r="G2593" s="763">
        <f>'IGM Paste'!AB2594</f>
        <v>0</v>
      </c>
      <c r="H2593" s="5">
        <f>'IGM Paste'!F2594</f>
        <v>0</v>
      </c>
      <c r="I2593" t="str">
        <f>IF('IGM Paste'!H2594=0,"-",'IGM Paste'!H2594)</f>
        <v>-</v>
      </c>
      <c r="J2593" t="str">
        <f>IF('IGM Paste'!I2594=0,"-",'IGM Paste'!I2594)</f>
        <v>-</v>
      </c>
      <c r="K2593" t="str">
        <f>IF('IGM Paste'!J2594=0,"-",'IGM Paste'!J2594)</f>
        <v>-</v>
      </c>
      <c r="L2593">
        <f>'IGM Paste'!K2594</f>
        <v>0</v>
      </c>
      <c r="M2593" s="20" t="str">
        <f>IF('IGM Paste'!R2594=0,"Flat",'IGM Paste'!R2594)</f>
        <v>Flat</v>
      </c>
      <c r="N2593" s="177">
        <f>'IGM Paste'!AH2594</f>
        <v>0</v>
      </c>
      <c r="O2593" s="403">
        <f>'IGM Paste'!O2594</f>
        <v>0</v>
      </c>
      <c r="P2593">
        <f>'IGM Paste'!BC2594</f>
        <v>0</v>
      </c>
    </row>
    <row r="2594" spans="1:16" x14ac:dyDescent="0.3">
      <c r="A2594" s="334">
        <f>'IGM Paste'!A2595</f>
        <v>0</v>
      </c>
      <c r="B2594">
        <f>'IGM Paste'!Y2595</f>
        <v>0</v>
      </c>
      <c r="C2594">
        <f>'IGM Paste'!C2595</f>
        <v>0</v>
      </c>
      <c r="D2594" s="4">
        <f>'IGM Paste'!D2595</f>
        <v>0</v>
      </c>
      <c r="E2594">
        <f>'IGM Paste'!E2595</f>
        <v>0</v>
      </c>
      <c r="F2594">
        <f>'IGM Paste'!AL2595</f>
        <v>0</v>
      </c>
      <c r="G2594" s="763">
        <f>'IGM Paste'!AB2595</f>
        <v>0</v>
      </c>
      <c r="H2594" s="5">
        <f>'IGM Paste'!F2595</f>
        <v>0</v>
      </c>
      <c r="I2594" t="str">
        <f>IF('IGM Paste'!H2595=0,"-",'IGM Paste'!H2595)</f>
        <v>-</v>
      </c>
      <c r="J2594" t="str">
        <f>IF('IGM Paste'!I2595=0,"-",'IGM Paste'!I2595)</f>
        <v>-</v>
      </c>
      <c r="K2594" t="str">
        <f>IF('IGM Paste'!J2595=0,"-",'IGM Paste'!J2595)</f>
        <v>-</v>
      </c>
      <c r="L2594">
        <f>'IGM Paste'!K2595</f>
        <v>0</v>
      </c>
      <c r="M2594" s="20" t="str">
        <f>IF('IGM Paste'!R2595=0,"Flat",'IGM Paste'!R2595)</f>
        <v>Flat</v>
      </c>
      <c r="N2594" s="177">
        <f>'IGM Paste'!AH2595</f>
        <v>0</v>
      </c>
      <c r="O2594" s="403">
        <f>'IGM Paste'!O2595</f>
        <v>0</v>
      </c>
      <c r="P2594">
        <f>'IGM Paste'!BC2595</f>
        <v>0</v>
      </c>
    </row>
    <row r="2595" spans="1:16" x14ac:dyDescent="0.3">
      <c r="A2595" s="334">
        <f>'IGM Paste'!A2596</f>
        <v>0</v>
      </c>
      <c r="B2595">
        <f>'IGM Paste'!Y2596</f>
        <v>0</v>
      </c>
      <c r="C2595">
        <f>'IGM Paste'!C2596</f>
        <v>0</v>
      </c>
      <c r="D2595" s="4">
        <f>'IGM Paste'!D2596</f>
        <v>0</v>
      </c>
      <c r="E2595">
        <f>'IGM Paste'!E2596</f>
        <v>0</v>
      </c>
      <c r="F2595">
        <f>'IGM Paste'!AL2596</f>
        <v>0</v>
      </c>
      <c r="G2595" s="763">
        <f>'IGM Paste'!AB2596</f>
        <v>0</v>
      </c>
      <c r="H2595" s="5">
        <f>'IGM Paste'!F2596</f>
        <v>0</v>
      </c>
      <c r="I2595" t="str">
        <f>IF('IGM Paste'!H2596=0,"-",'IGM Paste'!H2596)</f>
        <v>-</v>
      </c>
      <c r="J2595" t="str">
        <f>IF('IGM Paste'!I2596=0,"-",'IGM Paste'!I2596)</f>
        <v>-</v>
      </c>
      <c r="K2595" t="str">
        <f>IF('IGM Paste'!J2596=0,"-",'IGM Paste'!J2596)</f>
        <v>-</v>
      </c>
      <c r="L2595">
        <f>'IGM Paste'!K2596</f>
        <v>0</v>
      </c>
      <c r="M2595" s="20" t="str">
        <f>IF('IGM Paste'!R2596=0,"Flat",'IGM Paste'!R2596)</f>
        <v>Flat</v>
      </c>
      <c r="N2595" s="177">
        <f>'IGM Paste'!AH2596</f>
        <v>0</v>
      </c>
      <c r="O2595" s="403">
        <f>'IGM Paste'!O2596</f>
        <v>0</v>
      </c>
      <c r="P2595">
        <f>'IGM Paste'!BC2596</f>
        <v>0</v>
      </c>
    </row>
    <row r="2596" spans="1:16" x14ac:dyDescent="0.3">
      <c r="A2596" s="334">
        <f>'IGM Paste'!A2597</f>
        <v>0</v>
      </c>
      <c r="B2596">
        <f>'IGM Paste'!Y2597</f>
        <v>0</v>
      </c>
      <c r="C2596">
        <f>'IGM Paste'!C2597</f>
        <v>0</v>
      </c>
      <c r="D2596" s="4">
        <f>'IGM Paste'!D2597</f>
        <v>0</v>
      </c>
      <c r="E2596">
        <f>'IGM Paste'!E2597</f>
        <v>0</v>
      </c>
      <c r="F2596">
        <f>'IGM Paste'!AL2597</f>
        <v>0</v>
      </c>
      <c r="G2596" s="763">
        <f>'IGM Paste'!AB2597</f>
        <v>0</v>
      </c>
      <c r="H2596" s="5">
        <f>'IGM Paste'!F2597</f>
        <v>0</v>
      </c>
      <c r="I2596" t="str">
        <f>IF('IGM Paste'!H2597=0,"-",'IGM Paste'!H2597)</f>
        <v>-</v>
      </c>
      <c r="J2596" t="str">
        <f>IF('IGM Paste'!I2597=0,"-",'IGM Paste'!I2597)</f>
        <v>-</v>
      </c>
      <c r="K2596" t="str">
        <f>IF('IGM Paste'!J2597=0,"-",'IGM Paste'!J2597)</f>
        <v>-</v>
      </c>
      <c r="L2596">
        <f>'IGM Paste'!K2597</f>
        <v>0</v>
      </c>
      <c r="M2596" s="20" t="str">
        <f>IF('IGM Paste'!R2597=0,"Flat",'IGM Paste'!R2597)</f>
        <v>Flat</v>
      </c>
      <c r="N2596" s="177">
        <f>'IGM Paste'!AH2597</f>
        <v>0</v>
      </c>
      <c r="O2596" s="403">
        <f>'IGM Paste'!O2597</f>
        <v>0</v>
      </c>
      <c r="P2596">
        <f>'IGM Paste'!BC2597</f>
        <v>0</v>
      </c>
    </row>
    <row r="2597" spans="1:16" x14ac:dyDescent="0.3">
      <c r="A2597" s="334">
        <f>'IGM Paste'!A2598</f>
        <v>0</v>
      </c>
      <c r="B2597">
        <f>'IGM Paste'!Y2598</f>
        <v>0</v>
      </c>
      <c r="C2597">
        <f>'IGM Paste'!C2598</f>
        <v>0</v>
      </c>
      <c r="D2597" s="4">
        <f>'IGM Paste'!D2598</f>
        <v>0</v>
      </c>
      <c r="E2597">
        <f>'IGM Paste'!E2598</f>
        <v>0</v>
      </c>
      <c r="F2597">
        <f>'IGM Paste'!AL2598</f>
        <v>0</v>
      </c>
      <c r="G2597" s="763">
        <f>'IGM Paste'!AB2598</f>
        <v>0</v>
      </c>
      <c r="H2597" s="5">
        <f>'IGM Paste'!F2598</f>
        <v>0</v>
      </c>
      <c r="I2597" t="str">
        <f>IF('IGM Paste'!H2598=0,"-",'IGM Paste'!H2598)</f>
        <v>-</v>
      </c>
      <c r="J2597" t="str">
        <f>IF('IGM Paste'!I2598=0,"-",'IGM Paste'!I2598)</f>
        <v>-</v>
      </c>
      <c r="K2597" t="str">
        <f>IF('IGM Paste'!J2598=0,"-",'IGM Paste'!J2598)</f>
        <v>-</v>
      </c>
      <c r="L2597">
        <f>'IGM Paste'!K2598</f>
        <v>0</v>
      </c>
      <c r="M2597" s="20" t="str">
        <f>IF('IGM Paste'!R2598=0,"Flat",'IGM Paste'!R2598)</f>
        <v>Flat</v>
      </c>
      <c r="N2597" s="177">
        <f>'IGM Paste'!AH2598</f>
        <v>0</v>
      </c>
      <c r="O2597" s="403">
        <f>'IGM Paste'!O2598</f>
        <v>0</v>
      </c>
      <c r="P2597">
        <f>'IGM Paste'!BC2598</f>
        <v>0</v>
      </c>
    </row>
    <row r="2598" spans="1:16" x14ac:dyDescent="0.3">
      <c r="A2598" s="334">
        <f>'IGM Paste'!A2599</f>
        <v>0</v>
      </c>
      <c r="B2598">
        <f>'IGM Paste'!Y2599</f>
        <v>0</v>
      </c>
      <c r="C2598">
        <f>'IGM Paste'!C2599</f>
        <v>0</v>
      </c>
      <c r="D2598" s="4">
        <f>'IGM Paste'!D2599</f>
        <v>0</v>
      </c>
      <c r="E2598">
        <f>'IGM Paste'!E2599</f>
        <v>0</v>
      </c>
      <c r="F2598">
        <f>'IGM Paste'!AL2599</f>
        <v>0</v>
      </c>
      <c r="G2598" s="763">
        <f>'IGM Paste'!AB2599</f>
        <v>0</v>
      </c>
      <c r="H2598" s="5">
        <f>'IGM Paste'!F2599</f>
        <v>0</v>
      </c>
      <c r="I2598" t="str">
        <f>IF('IGM Paste'!H2599=0,"-",'IGM Paste'!H2599)</f>
        <v>-</v>
      </c>
      <c r="J2598" t="str">
        <f>IF('IGM Paste'!I2599=0,"-",'IGM Paste'!I2599)</f>
        <v>-</v>
      </c>
      <c r="K2598" t="str">
        <f>IF('IGM Paste'!J2599=0,"-",'IGM Paste'!J2599)</f>
        <v>-</v>
      </c>
      <c r="L2598">
        <f>'IGM Paste'!K2599</f>
        <v>0</v>
      </c>
      <c r="M2598" s="20" t="str">
        <f>IF('IGM Paste'!R2599=0,"Flat",'IGM Paste'!R2599)</f>
        <v>Flat</v>
      </c>
      <c r="N2598" s="177">
        <f>'IGM Paste'!AH2599</f>
        <v>0</v>
      </c>
      <c r="O2598" s="403">
        <f>'IGM Paste'!O2599</f>
        <v>0</v>
      </c>
      <c r="P2598">
        <f>'IGM Paste'!BC2599</f>
        <v>0</v>
      </c>
    </row>
    <row r="2599" spans="1:16" x14ac:dyDescent="0.3">
      <c r="A2599" s="334">
        <f>'IGM Paste'!A2600</f>
        <v>0</v>
      </c>
      <c r="B2599">
        <f>'IGM Paste'!Y2600</f>
        <v>0</v>
      </c>
      <c r="C2599">
        <f>'IGM Paste'!C2600</f>
        <v>0</v>
      </c>
      <c r="D2599" s="4">
        <f>'IGM Paste'!D2600</f>
        <v>0</v>
      </c>
      <c r="E2599">
        <f>'IGM Paste'!E2600</f>
        <v>0</v>
      </c>
      <c r="F2599">
        <f>'IGM Paste'!AL2600</f>
        <v>0</v>
      </c>
      <c r="G2599" s="763">
        <f>'IGM Paste'!AB2600</f>
        <v>0</v>
      </c>
      <c r="H2599" s="5">
        <f>'IGM Paste'!F2600</f>
        <v>0</v>
      </c>
      <c r="I2599" t="str">
        <f>IF('IGM Paste'!H2600=0,"-",'IGM Paste'!H2600)</f>
        <v>-</v>
      </c>
      <c r="J2599" t="str">
        <f>IF('IGM Paste'!I2600=0,"-",'IGM Paste'!I2600)</f>
        <v>-</v>
      </c>
      <c r="K2599" t="str">
        <f>IF('IGM Paste'!J2600=0,"-",'IGM Paste'!J2600)</f>
        <v>-</v>
      </c>
      <c r="L2599">
        <f>'IGM Paste'!K2600</f>
        <v>0</v>
      </c>
      <c r="M2599" s="20" t="str">
        <f>IF('IGM Paste'!R2600=0,"Flat",'IGM Paste'!R2600)</f>
        <v>Flat</v>
      </c>
      <c r="N2599" s="177">
        <f>'IGM Paste'!AH2600</f>
        <v>0</v>
      </c>
      <c r="O2599" s="403">
        <f>'IGM Paste'!O2600</f>
        <v>0</v>
      </c>
      <c r="P2599">
        <f>'IGM Paste'!BC2600</f>
        <v>0</v>
      </c>
    </row>
    <row r="2600" spans="1:16" x14ac:dyDescent="0.3">
      <c r="A2600" s="334">
        <f>'IGM Paste'!A2601</f>
        <v>0</v>
      </c>
      <c r="B2600">
        <f>'IGM Paste'!Y2601</f>
        <v>0</v>
      </c>
      <c r="C2600">
        <f>'IGM Paste'!C2601</f>
        <v>0</v>
      </c>
      <c r="D2600" s="4">
        <f>'IGM Paste'!D2601</f>
        <v>0</v>
      </c>
      <c r="E2600">
        <f>'IGM Paste'!E2601</f>
        <v>0</v>
      </c>
      <c r="F2600">
        <f>'IGM Paste'!AL2601</f>
        <v>0</v>
      </c>
      <c r="G2600" s="763">
        <f>'IGM Paste'!AB2601</f>
        <v>0</v>
      </c>
      <c r="H2600" s="5">
        <f>'IGM Paste'!F2601</f>
        <v>0</v>
      </c>
      <c r="I2600" t="str">
        <f>IF('IGM Paste'!H2601=0,"-",'IGM Paste'!H2601)</f>
        <v>-</v>
      </c>
      <c r="J2600" t="str">
        <f>IF('IGM Paste'!I2601=0,"-",'IGM Paste'!I2601)</f>
        <v>-</v>
      </c>
      <c r="K2600" t="str">
        <f>IF('IGM Paste'!J2601=0,"-",'IGM Paste'!J2601)</f>
        <v>-</v>
      </c>
      <c r="L2600">
        <f>'IGM Paste'!K2601</f>
        <v>0</v>
      </c>
      <c r="M2600" s="20" t="str">
        <f>IF('IGM Paste'!R2601=0,"Flat",'IGM Paste'!R2601)</f>
        <v>Flat</v>
      </c>
      <c r="N2600" s="177">
        <f>'IGM Paste'!AH2601</f>
        <v>0</v>
      </c>
      <c r="O2600" s="403">
        <f>'IGM Paste'!O2601</f>
        <v>0</v>
      </c>
      <c r="P2600">
        <f>'IGM Paste'!BC2601</f>
        <v>0</v>
      </c>
    </row>
    <row r="2601" spans="1:16" x14ac:dyDescent="0.3">
      <c r="A2601" s="334">
        <f>'IGM Paste'!A2602</f>
        <v>0</v>
      </c>
      <c r="B2601">
        <f>'IGM Paste'!Y2602</f>
        <v>0</v>
      </c>
      <c r="C2601">
        <f>'IGM Paste'!C2602</f>
        <v>0</v>
      </c>
      <c r="D2601" s="4">
        <f>'IGM Paste'!D2602</f>
        <v>0</v>
      </c>
      <c r="E2601">
        <f>'IGM Paste'!E2602</f>
        <v>0</v>
      </c>
      <c r="F2601">
        <f>'IGM Paste'!AL2602</f>
        <v>0</v>
      </c>
      <c r="G2601" s="763">
        <f>'IGM Paste'!AB2602</f>
        <v>0</v>
      </c>
      <c r="H2601" s="5">
        <f>'IGM Paste'!F2602</f>
        <v>0</v>
      </c>
      <c r="I2601" t="str">
        <f>IF('IGM Paste'!H2602=0,"-",'IGM Paste'!H2602)</f>
        <v>-</v>
      </c>
      <c r="J2601" t="str">
        <f>IF('IGM Paste'!I2602=0,"-",'IGM Paste'!I2602)</f>
        <v>-</v>
      </c>
      <c r="K2601" t="str">
        <f>IF('IGM Paste'!J2602=0,"-",'IGM Paste'!J2602)</f>
        <v>-</v>
      </c>
      <c r="L2601">
        <f>'IGM Paste'!K2602</f>
        <v>0</v>
      </c>
      <c r="M2601" s="20" t="str">
        <f>IF('IGM Paste'!R2602=0,"Flat",'IGM Paste'!R2602)</f>
        <v>Flat</v>
      </c>
      <c r="N2601" s="177">
        <f>'IGM Paste'!AH2602</f>
        <v>0</v>
      </c>
      <c r="O2601" s="403">
        <f>'IGM Paste'!O2602</f>
        <v>0</v>
      </c>
      <c r="P2601">
        <f>'IGM Paste'!BC2602</f>
        <v>0</v>
      </c>
    </row>
    <row r="2602" spans="1:16" x14ac:dyDescent="0.3">
      <c r="A2602" s="334">
        <f>'IGM Paste'!A2603</f>
        <v>0</v>
      </c>
      <c r="B2602">
        <f>'IGM Paste'!Y2603</f>
        <v>0</v>
      </c>
      <c r="C2602">
        <f>'IGM Paste'!C2603</f>
        <v>0</v>
      </c>
      <c r="D2602" s="4">
        <f>'IGM Paste'!D2603</f>
        <v>0</v>
      </c>
      <c r="E2602">
        <f>'IGM Paste'!E2603</f>
        <v>0</v>
      </c>
      <c r="F2602">
        <f>'IGM Paste'!AL2603</f>
        <v>0</v>
      </c>
      <c r="G2602" s="763">
        <f>'IGM Paste'!AB2603</f>
        <v>0</v>
      </c>
      <c r="H2602" s="5">
        <f>'IGM Paste'!F2603</f>
        <v>0</v>
      </c>
      <c r="I2602" t="str">
        <f>IF('IGM Paste'!H2603=0,"-",'IGM Paste'!H2603)</f>
        <v>-</v>
      </c>
      <c r="J2602" t="str">
        <f>IF('IGM Paste'!I2603=0,"-",'IGM Paste'!I2603)</f>
        <v>-</v>
      </c>
      <c r="K2602" t="str">
        <f>IF('IGM Paste'!J2603=0,"-",'IGM Paste'!J2603)</f>
        <v>-</v>
      </c>
      <c r="L2602">
        <f>'IGM Paste'!K2603</f>
        <v>0</v>
      </c>
      <c r="M2602" s="20" t="str">
        <f>IF('IGM Paste'!R2603=0,"Flat",'IGM Paste'!R2603)</f>
        <v>Flat</v>
      </c>
      <c r="N2602" s="177">
        <f>'IGM Paste'!AH2603</f>
        <v>0</v>
      </c>
      <c r="O2602" s="403">
        <f>'IGM Paste'!O2603</f>
        <v>0</v>
      </c>
      <c r="P2602">
        <f>'IGM Paste'!BC2603</f>
        <v>0</v>
      </c>
    </row>
    <row r="2603" spans="1:16" x14ac:dyDescent="0.3">
      <c r="A2603" s="334">
        <f>'IGM Paste'!A2604</f>
        <v>0</v>
      </c>
      <c r="B2603">
        <f>'IGM Paste'!Y2604</f>
        <v>0</v>
      </c>
      <c r="C2603">
        <f>'IGM Paste'!C2604</f>
        <v>0</v>
      </c>
      <c r="D2603" s="4">
        <f>'IGM Paste'!D2604</f>
        <v>0</v>
      </c>
      <c r="E2603">
        <f>'IGM Paste'!E2604</f>
        <v>0</v>
      </c>
      <c r="F2603">
        <f>'IGM Paste'!AL2604</f>
        <v>0</v>
      </c>
      <c r="G2603" s="763">
        <f>'IGM Paste'!AB2604</f>
        <v>0</v>
      </c>
      <c r="H2603" s="5">
        <f>'IGM Paste'!F2604</f>
        <v>0</v>
      </c>
      <c r="I2603" t="str">
        <f>IF('IGM Paste'!H2604=0,"-",'IGM Paste'!H2604)</f>
        <v>-</v>
      </c>
      <c r="J2603" t="str">
        <f>IF('IGM Paste'!I2604=0,"-",'IGM Paste'!I2604)</f>
        <v>-</v>
      </c>
      <c r="K2603" t="str">
        <f>IF('IGM Paste'!J2604=0,"-",'IGM Paste'!J2604)</f>
        <v>-</v>
      </c>
      <c r="L2603">
        <f>'IGM Paste'!K2604</f>
        <v>0</v>
      </c>
      <c r="M2603" s="20" t="str">
        <f>IF('IGM Paste'!R2604=0,"Flat",'IGM Paste'!R2604)</f>
        <v>Flat</v>
      </c>
      <c r="N2603" s="177">
        <f>'IGM Paste'!AH2604</f>
        <v>0</v>
      </c>
      <c r="O2603" s="403">
        <f>'IGM Paste'!O2604</f>
        <v>0</v>
      </c>
      <c r="P2603">
        <f>'IGM Paste'!BC2604</f>
        <v>0</v>
      </c>
    </row>
    <row r="2604" spans="1:16" x14ac:dyDescent="0.3">
      <c r="A2604" s="334">
        <f>'IGM Paste'!A2605</f>
        <v>0</v>
      </c>
      <c r="B2604">
        <f>'IGM Paste'!Y2605</f>
        <v>0</v>
      </c>
      <c r="C2604">
        <f>'IGM Paste'!C2605</f>
        <v>0</v>
      </c>
      <c r="D2604" s="4">
        <f>'IGM Paste'!D2605</f>
        <v>0</v>
      </c>
      <c r="E2604">
        <f>'IGM Paste'!E2605</f>
        <v>0</v>
      </c>
      <c r="F2604">
        <f>'IGM Paste'!AL2605</f>
        <v>0</v>
      </c>
      <c r="G2604" s="763">
        <f>'IGM Paste'!AB2605</f>
        <v>0</v>
      </c>
      <c r="H2604" s="5">
        <f>'IGM Paste'!F2605</f>
        <v>0</v>
      </c>
      <c r="I2604" t="str">
        <f>IF('IGM Paste'!H2605=0,"-",'IGM Paste'!H2605)</f>
        <v>-</v>
      </c>
      <c r="J2604" t="str">
        <f>IF('IGM Paste'!I2605=0,"-",'IGM Paste'!I2605)</f>
        <v>-</v>
      </c>
      <c r="K2604" t="str">
        <f>IF('IGM Paste'!J2605=0,"-",'IGM Paste'!J2605)</f>
        <v>-</v>
      </c>
      <c r="L2604">
        <f>'IGM Paste'!K2605</f>
        <v>0</v>
      </c>
      <c r="M2604" s="20" t="str">
        <f>IF('IGM Paste'!R2605=0,"Flat",'IGM Paste'!R2605)</f>
        <v>Flat</v>
      </c>
      <c r="N2604" s="177">
        <f>'IGM Paste'!AH2605</f>
        <v>0</v>
      </c>
      <c r="O2604" s="403">
        <f>'IGM Paste'!O2605</f>
        <v>0</v>
      </c>
      <c r="P2604">
        <f>'IGM Paste'!BC2605</f>
        <v>0</v>
      </c>
    </row>
    <row r="2605" spans="1:16" x14ac:dyDescent="0.3">
      <c r="A2605" s="334">
        <f>'IGM Paste'!A2606</f>
        <v>0</v>
      </c>
      <c r="B2605">
        <f>'IGM Paste'!Y2606</f>
        <v>0</v>
      </c>
      <c r="C2605">
        <f>'IGM Paste'!C2606</f>
        <v>0</v>
      </c>
      <c r="D2605" s="4">
        <f>'IGM Paste'!D2606</f>
        <v>0</v>
      </c>
      <c r="E2605">
        <f>'IGM Paste'!E2606</f>
        <v>0</v>
      </c>
      <c r="F2605">
        <f>'IGM Paste'!AL2606</f>
        <v>0</v>
      </c>
      <c r="G2605" s="763">
        <f>'IGM Paste'!AB2606</f>
        <v>0</v>
      </c>
      <c r="H2605" s="5">
        <f>'IGM Paste'!F2606</f>
        <v>0</v>
      </c>
      <c r="I2605" t="str">
        <f>IF('IGM Paste'!H2606=0,"-",'IGM Paste'!H2606)</f>
        <v>-</v>
      </c>
      <c r="J2605" t="str">
        <f>IF('IGM Paste'!I2606=0,"-",'IGM Paste'!I2606)</f>
        <v>-</v>
      </c>
      <c r="K2605" t="str">
        <f>IF('IGM Paste'!J2606=0,"-",'IGM Paste'!J2606)</f>
        <v>-</v>
      </c>
      <c r="L2605">
        <f>'IGM Paste'!K2606</f>
        <v>0</v>
      </c>
      <c r="M2605" s="20" t="str">
        <f>IF('IGM Paste'!R2606=0,"Flat",'IGM Paste'!R2606)</f>
        <v>Flat</v>
      </c>
      <c r="N2605" s="177">
        <f>'IGM Paste'!AH2606</f>
        <v>0</v>
      </c>
      <c r="O2605" s="403">
        <f>'IGM Paste'!O2606</f>
        <v>0</v>
      </c>
      <c r="P2605">
        <f>'IGM Paste'!BC2606</f>
        <v>0</v>
      </c>
    </row>
    <row r="2606" spans="1:16" x14ac:dyDescent="0.3">
      <c r="A2606" s="334">
        <f>'IGM Paste'!A2607</f>
        <v>0</v>
      </c>
      <c r="B2606">
        <f>'IGM Paste'!Y2607</f>
        <v>0</v>
      </c>
      <c r="C2606">
        <f>'IGM Paste'!C2607</f>
        <v>0</v>
      </c>
      <c r="D2606" s="4">
        <f>'IGM Paste'!D2607</f>
        <v>0</v>
      </c>
      <c r="E2606">
        <f>'IGM Paste'!E2607</f>
        <v>0</v>
      </c>
      <c r="F2606">
        <f>'IGM Paste'!AL2607</f>
        <v>0</v>
      </c>
      <c r="G2606" s="763">
        <f>'IGM Paste'!AB2607</f>
        <v>0</v>
      </c>
      <c r="H2606" s="5">
        <f>'IGM Paste'!F2607</f>
        <v>0</v>
      </c>
      <c r="I2606" t="str">
        <f>IF('IGM Paste'!H2607=0,"-",'IGM Paste'!H2607)</f>
        <v>-</v>
      </c>
      <c r="J2606" t="str">
        <f>IF('IGM Paste'!I2607=0,"-",'IGM Paste'!I2607)</f>
        <v>-</v>
      </c>
      <c r="K2606" t="str">
        <f>IF('IGM Paste'!J2607=0,"-",'IGM Paste'!J2607)</f>
        <v>-</v>
      </c>
      <c r="L2606">
        <f>'IGM Paste'!K2607</f>
        <v>0</v>
      </c>
      <c r="M2606" s="20" t="str">
        <f>IF('IGM Paste'!R2607=0,"Flat",'IGM Paste'!R2607)</f>
        <v>Flat</v>
      </c>
      <c r="N2606" s="177">
        <f>'IGM Paste'!AH2607</f>
        <v>0</v>
      </c>
      <c r="O2606" s="403">
        <f>'IGM Paste'!O2607</f>
        <v>0</v>
      </c>
      <c r="P2606">
        <f>'IGM Paste'!BC2607</f>
        <v>0</v>
      </c>
    </row>
    <row r="2607" spans="1:16" x14ac:dyDescent="0.3">
      <c r="A2607" s="334">
        <f>'IGM Paste'!A2608</f>
        <v>0</v>
      </c>
      <c r="B2607">
        <f>'IGM Paste'!Y2608</f>
        <v>0</v>
      </c>
      <c r="C2607">
        <f>'IGM Paste'!C2608</f>
        <v>0</v>
      </c>
      <c r="D2607" s="4">
        <f>'IGM Paste'!D2608</f>
        <v>0</v>
      </c>
      <c r="E2607">
        <f>'IGM Paste'!E2608</f>
        <v>0</v>
      </c>
      <c r="F2607">
        <f>'IGM Paste'!AL2608</f>
        <v>0</v>
      </c>
      <c r="G2607" s="763">
        <f>'IGM Paste'!AB2608</f>
        <v>0</v>
      </c>
      <c r="H2607" s="5">
        <f>'IGM Paste'!F2608</f>
        <v>0</v>
      </c>
      <c r="I2607" t="str">
        <f>IF('IGM Paste'!H2608=0,"-",'IGM Paste'!H2608)</f>
        <v>-</v>
      </c>
      <c r="J2607" t="str">
        <f>IF('IGM Paste'!I2608=0,"-",'IGM Paste'!I2608)</f>
        <v>-</v>
      </c>
      <c r="K2607" t="str">
        <f>IF('IGM Paste'!J2608=0,"-",'IGM Paste'!J2608)</f>
        <v>-</v>
      </c>
      <c r="L2607">
        <f>'IGM Paste'!K2608</f>
        <v>0</v>
      </c>
      <c r="M2607" s="20" t="str">
        <f>IF('IGM Paste'!R2608=0,"Flat",'IGM Paste'!R2608)</f>
        <v>Flat</v>
      </c>
      <c r="N2607" s="177">
        <f>'IGM Paste'!AH2608</f>
        <v>0</v>
      </c>
      <c r="O2607" s="403">
        <f>'IGM Paste'!O2608</f>
        <v>0</v>
      </c>
      <c r="P2607">
        <f>'IGM Paste'!BC2608</f>
        <v>0</v>
      </c>
    </row>
    <row r="2608" spans="1:16" x14ac:dyDescent="0.3">
      <c r="A2608" s="334">
        <f>'IGM Paste'!A2609</f>
        <v>0</v>
      </c>
      <c r="B2608">
        <f>'IGM Paste'!Y2609</f>
        <v>0</v>
      </c>
      <c r="C2608">
        <f>'IGM Paste'!C2609</f>
        <v>0</v>
      </c>
      <c r="D2608" s="4">
        <f>'IGM Paste'!D2609</f>
        <v>0</v>
      </c>
      <c r="E2608">
        <f>'IGM Paste'!E2609</f>
        <v>0</v>
      </c>
      <c r="F2608">
        <f>'IGM Paste'!AL2609</f>
        <v>0</v>
      </c>
      <c r="G2608" s="763">
        <f>'IGM Paste'!AB2609</f>
        <v>0</v>
      </c>
      <c r="H2608" s="5">
        <f>'IGM Paste'!F2609</f>
        <v>0</v>
      </c>
      <c r="I2608" t="str">
        <f>IF('IGM Paste'!H2609=0,"-",'IGM Paste'!H2609)</f>
        <v>-</v>
      </c>
      <c r="J2608" t="str">
        <f>IF('IGM Paste'!I2609=0,"-",'IGM Paste'!I2609)</f>
        <v>-</v>
      </c>
      <c r="K2608" t="str">
        <f>IF('IGM Paste'!J2609=0,"-",'IGM Paste'!J2609)</f>
        <v>-</v>
      </c>
      <c r="L2608">
        <f>'IGM Paste'!K2609</f>
        <v>0</v>
      </c>
      <c r="M2608" s="20" t="str">
        <f>IF('IGM Paste'!R2609=0,"Flat",'IGM Paste'!R2609)</f>
        <v>Flat</v>
      </c>
      <c r="N2608" s="177">
        <f>'IGM Paste'!AH2609</f>
        <v>0</v>
      </c>
      <c r="O2608" s="403">
        <f>'IGM Paste'!O2609</f>
        <v>0</v>
      </c>
      <c r="P2608">
        <f>'IGM Paste'!BC2609</f>
        <v>0</v>
      </c>
    </row>
    <row r="2609" spans="1:16" x14ac:dyDescent="0.3">
      <c r="A2609" s="334">
        <f>'IGM Paste'!A2610</f>
        <v>0</v>
      </c>
      <c r="B2609">
        <f>'IGM Paste'!Y2610</f>
        <v>0</v>
      </c>
      <c r="C2609">
        <f>'IGM Paste'!C2610</f>
        <v>0</v>
      </c>
      <c r="D2609" s="4">
        <f>'IGM Paste'!D2610</f>
        <v>0</v>
      </c>
      <c r="E2609">
        <f>'IGM Paste'!E2610</f>
        <v>0</v>
      </c>
      <c r="F2609">
        <f>'IGM Paste'!AL2610</f>
        <v>0</v>
      </c>
      <c r="G2609" s="763">
        <f>'IGM Paste'!AB2610</f>
        <v>0</v>
      </c>
      <c r="H2609" s="5">
        <f>'IGM Paste'!F2610</f>
        <v>0</v>
      </c>
      <c r="I2609" t="str">
        <f>IF('IGM Paste'!H2610=0,"-",'IGM Paste'!H2610)</f>
        <v>-</v>
      </c>
      <c r="J2609" t="str">
        <f>IF('IGM Paste'!I2610=0,"-",'IGM Paste'!I2610)</f>
        <v>-</v>
      </c>
      <c r="K2609" t="str">
        <f>IF('IGM Paste'!J2610=0,"-",'IGM Paste'!J2610)</f>
        <v>-</v>
      </c>
      <c r="L2609">
        <f>'IGM Paste'!K2610</f>
        <v>0</v>
      </c>
      <c r="M2609" s="20" t="str">
        <f>IF('IGM Paste'!R2610=0,"Flat",'IGM Paste'!R2610)</f>
        <v>Flat</v>
      </c>
      <c r="N2609" s="177">
        <f>'IGM Paste'!AH2610</f>
        <v>0</v>
      </c>
      <c r="O2609" s="403">
        <f>'IGM Paste'!O2610</f>
        <v>0</v>
      </c>
      <c r="P2609">
        <f>'IGM Paste'!BC2610</f>
        <v>0</v>
      </c>
    </row>
    <row r="2610" spans="1:16" x14ac:dyDescent="0.3">
      <c r="A2610" s="334">
        <f>'IGM Paste'!A2611</f>
        <v>0</v>
      </c>
      <c r="B2610">
        <f>'IGM Paste'!Y2611</f>
        <v>0</v>
      </c>
      <c r="C2610">
        <f>'IGM Paste'!C2611</f>
        <v>0</v>
      </c>
      <c r="D2610" s="4">
        <f>'IGM Paste'!D2611</f>
        <v>0</v>
      </c>
      <c r="E2610">
        <f>'IGM Paste'!E2611</f>
        <v>0</v>
      </c>
      <c r="F2610">
        <f>'IGM Paste'!AL2611</f>
        <v>0</v>
      </c>
      <c r="G2610" s="763">
        <f>'IGM Paste'!AB2611</f>
        <v>0</v>
      </c>
      <c r="H2610" s="5">
        <f>'IGM Paste'!F2611</f>
        <v>0</v>
      </c>
      <c r="I2610" t="str">
        <f>IF('IGM Paste'!H2611=0,"-",'IGM Paste'!H2611)</f>
        <v>-</v>
      </c>
      <c r="J2610" t="str">
        <f>IF('IGM Paste'!I2611=0,"-",'IGM Paste'!I2611)</f>
        <v>-</v>
      </c>
      <c r="K2610" t="str">
        <f>IF('IGM Paste'!J2611=0,"-",'IGM Paste'!J2611)</f>
        <v>-</v>
      </c>
      <c r="L2610">
        <f>'IGM Paste'!K2611</f>
        <v>0</v>
      </c>
      <c r="M2610" s="20" t="str">
        <f>IF('IGM Paste'!R2611=0,"Flat",'IGM Paste'!R2611)</f>
        <v>Flat</v>
      </c>
      <c r="N2610" s="177">
        <f>'IGM Paste'!AH2611</f>
        <v>0</v>
      </c>
      <c r="O2610" s="403">
        <f>'IGM Paste'!O2611</f>
        <v>0</v>
      </c>
      <c r="P2610">
        <f>'IGM Paste'!BC2611</f>
        <v>0</v>
      </c>
    </row>
    <row r="2611" spans="1:16" x14ac:dyDescent="0.3">
      <c r="A2611" s="334">
        <f>'IGM Paste'!A2612</f>
        <v>0</v>
      </c>
      <c r="B2611">
        <f>'IGM Paste'!Y2612</f>
        <v>0</v>
      </c>
      <c r="C2611">
        <f>'IGM Paste'!C2612</f>
        <v>0</v>
      </c>
      <c r="D2611" s="4">
        <f>'IGM Paste'!D2612</f>
        <v>0</v>
      </c>
      <c r="E2611">
        <f>'IGM Paste'!E2612</f>
        <v>0</v>
      </c>
      <c r="F2611">
        <f>'IGM Paste'!AL2612</f>
        <v>0</v>
      </c>
      <c r="G2611" s="763">
        <f>'IGM Paste'!AB2612</f>
        <v>0</v>
      </c>
      <c r="H2611" s="5">
        <f>'IGM Paste'!F2612</f>
        <v>0</v>
      </c>
      <c r="I2611" t="str">
        <f>IF('IGM Paste'!H2612=0,"-",'IGM Paste'!H2612)</f>
        <v>-</v>
      </c>
      <c r="J2611" t="str">
        <f>IF('IGM Paste'!I2612=0,"-",'IGM Paste'!I2612)</f>
        <v>-</v>
      </c>
      <c r="K2611" t="str">
        <f>IF('IGM Paste'!J2612=0,"-",'IGM Paste'!J2612)</f>
        <v>-</v>
      </c>
      <c r="L2611">
        <f>'IGM Paste'!K2612</f>
        <v>0</v>
      </c>
      <c r="M2611" s="20" t="str">
        <f>IF('IGM Paste'!R2612=0,"Flat",'IGM Paste'!R2612)</f>
        <v>Flat</v>
      </c>
      <c r="N2611" s="177">
        <f>'IGM Paste'!AH2612</f>
        <v>0</v>
      </c>
      <c r="O2611" s="403">
        <f>'IGM Paste'!O2612</f>
        <v>0</v>
      </c>
      <c r="P2611">
        <f>'IGM Paste'!BC2612</f>
        <v>0</v>
      </c>
    </row>
    <row r="2612" spans="1:16" x14ac:dyDescent="0.3">
      <c r="A2612" s="334">
        <f>'IGM Paste'!A2613</f>
        <v>0</v>
      </c>
      <c r="B2612">
        <f>'IGM Paste'!Y2613</f>
        <v>0</v>
      </c>
      <c r="C2612">
        <f>'IGM Paste'!C2613</f>
        <v>0</v>
      </c>
      <c r="D2612" s="4">
        <f>'IGM Paste'!D2613</f>
        <v>0</v>
      </c>
      <c r="E2612">
        <f>'IGM Paste'!E2613</f>
        <v>0</v>
      </c>
      <c r="F2612">
        <f>'IGM Paste'!AL2613</f>
        <v>0</v>
      </c>
      <c r="G2612" s="763">
        <f>'IGM Paste'!AB2613</f>
        <v>0</v>
      </c>
      <c r="H2612" s="5">
        <f>'IGM Paste'!F2613</f>
        <v>0</v>
      </c>
      <c r="I2612" t="str">
        <f>IF('IGM Paste'!H2613=0,"-",'IGM Paste'!H2613)</f>
        <v>-</v>
      </c>
      <c r="J2612" t="str">
        <f>IF('IGM Paste'!I2613=0,"-",'IGM Paste'!I2613)</f>
        <v>-</v>
      </c>
      <c r="K2612" t="str">
        <f>IF('IGM Paste'!J2613=0,"-",'IGM Paste'!J2613)</f>
        <v>-</v>
      </c>
      <c r="L2612">
        <f>'IGM Paste'!K2613</f>
        <v>0</v>
      </c>
      <c r="M2612" s="20" t="str">
        <f>IF('IGM Paste'!R2613=0,"Flat",'IGM Paste'!R2613)</f>
        <v>Flat</v>
      </c>
      <c r="N2612" s="177">
        <f>'IGM Paste'!AH2613</f>
        <v>0</v>
      </c>
      <c r="O2612" s="403">
        <f>'IGM Paste'!O2613</f>
        <v>0</v>
      </c>
      <c r="P2612">
        <f>'IGM Paste'!BC2613</f>
        <v>0</v>
      </c>
    </row>
    <row r="2613" spans="1:16" x14ac:dyDescent="0.3">
      <c r="A2613" s="334">
        <f>'IGM Paste'!A2614</f>
        <v>0</v>
      </c>
      <c r="B2613">
        <f>'IGM Paste'!Y2614</f>
        <v>0</v>
      </c>
      <c r="C2613">
        <f>'IGM Paste'!C2614</f>
        <v>0</v>
      </c>
      <c r="D2613" s="4">
        <f>'IGM Paste'!D2614</f>
        <v>0</v>
      </c>
      <c r="E2613">
        <f>'IGM Paste'!E2614</f>
        <v>0</v>
      </c>
      <c r="F2613">
        <f>'IGM Paste'!AL2614</f>
        <v>0</v>
      </c>
      <c r="G2613" s="763">
        <f>'IGM Paste'!AB2614</f>
        <v>0</v>
      </c>
      <c r="H2613" s="5">
        <f>'IGM Paste'!F2614</f>
        <v>0</v>
      </c>
      <c r="I2613" t="str">
        <f>IF('IGM Paste'!H2614=0,"-",'IGM Paste'!H2614)</f>
        <v>-</v>
      </c>
      <c r="J2613" t="str">
        <f>IF('IGM Paste'!I2614=0,"-",'IGM Paste'!I2614)</f>
        <v>-</v>
      </c>
      <c r="K2613" t="str">
        <f>IF('IGM Paste'!J2614=0,"-",'IGM Paste'!J2614)</f>
        <v>-</v>
      </c>
      <c r="L2613">
        <f>'IGM Paste'!K2614</f>
        <v>0</v>
      </c>
      <c r="M2613" s="20" t="str">
        <f>IF('IGM Paste'!R2614=0,"Flat",'IGM Paste'!R2614)</f>
        <v>Flat</v>
      </c>
      <c r="N2613" s="177">
        <f>'IGM Paste'!AH2614</f>
        <v>0</v>
      </c>
      <c r="O2613" s="403">
        <f>'IGM Paste'!O2614</f>
        <v>0</v>
      </c>
      <c r="P2613">
        <f>'IGM Paste'!BC2614</f>
        <v>0</v>
      </c>
    </row>
    <row r="2614" spans="1:16" x14ac:dyDescent="0.3">
      <c r="A2614" s="334">
        <f>'IGM Paste'!A2615</f>
        <v>0</v>
      </c>
      <c r="B2614">
        <f>'IGM Paste'!Y2615</f>
        <v>0</v>
      </c>
      <c r="C2614">
        <f>'IGM Paste'!C2615</f>
        <v>0</v>
      </c>
      <c r="D2614" s="4">
        <f>'IGM Paste'!D2615</f>
        <v>0</v>
      </c>
      <c r="E2614">
        <f>'IGM Paste'!E2615</f>
        <v>0</v>
      </c>
      <c r="F2614">
        <f>'IGM Paste'!AL2615</f>
        <v>0</v>
      </c>
      <c r="G2614" s="763">
        <f>'IGM Paste'!AB2615</f>
        <v>0</v>
      </c>
      <c r="H2614" s="5">
        <f>'IGM Paste'!F2615</f>
        <v>0</v>
      </c>
      <c r="I2614" t="str">
        <f>IF('IGM Paste'!H2615=0,"-",'IGM Paste'!H2615)</f>
        <v>-</v>
      </c>
      <c r="J2614" t="str">
        <f>IF('IGM Paste'!I2615=0,"-",'IGM Paste'!I2615)</f>
        <v>-</v>
      </c>
      <c r="K2614" t="str">
        <f>IF('IGM Paste'!J2615=0,"-",'IGM Paste'!J2615)</f>
        <v>-</v>
      </c>
      <c r="L2614">
        <f>'IGM Paste'!K2615</f>
        <v>0</v>
      </c>
      <c r="M2614" s="20" t="str">
        <f>IF('IGM Paste'!R2615=0,"Flat",'IGM Paste'!R2615)</f>
        <v>Flat</v>
      </c>
      <c r="N2614" s="177">
        <f>'IGM Paste'!AH2615</f>
        <v>0</v>
      </c>
      <c r="O2614" s="403">
        <f>'IGM Paste'!O2615</f>
        <v>0</v>
      </c>
      <c r="P2614">
        <f>'IGM Paste'!BC2615</f>
        <v>0</v>
      </c>
    </row>
    <row r="2615" spans="1:16" x14ac:dyDescent="0.3">
      <c r="A2615" s="334">
        <f>'IGM Paste'!A2616</f>
        <v>0</v>
      </c>
      <c r="B2615">
        <f>'IGM Paste'!Y2616</f>
        <v>0</v>
      </c>
      <c r="C2615">
        <f>'IGM Paste'!C2616</f>
        <v>0</v>
      </c>
      <c r="D2615" s="4">
        <f>'IGM Paste'!D2616</f>
        <v>0</v>
      </c>
      <c r="E2615">
        <f>'IGM Paste'!E2616</f>
        <v>0</v>
      </c>
      <c r="F2615">
        <f>'IGM Paste'!AL2616</f>
        <v>0</v>
      </c>
      <c r="G2615" s="763">
        <f>'IGM Paste'!AB2616</f>
        <v>0</v>
      </c>
      <c r="H2615" s="5">
        <f>'IGM Paste'!F2616</f>
        <v>0</v>
      </c>
      <c r="I2615" t="str">
        <f>IF('IGM Paste'!H2616=0,"-",'IGM Paste'!H2616)</f>
        <v>-</v>
      </c>
      <c r="J2615" t="str">
        <f>IF('IGM Paste'!I2616=0,"-",'IGM Paste'!I2616)</f>
        <v>-</v>
      </c>
      <c r="K2615" t="str">
        <f>IF('IGM Paste'!J2616=0,"-",'IGM Paste'!J2616)</f>
        <v>-</v>
      </c>
      <c r="L2615">
        <f>'IGM Paste'!K2616</f>
        <v>0</v>
      </c>
      <c r="M2615" s="20" t="str">
        <f>IF('IGM Paste'!R2616=0,"Flat",'IGM Paste'!R2616)</f>
        <v>Flat</v>
      </c>
      <c r="N2615" s="177">
        <f>'IGM Paste'!AH2616</f>
        <v>0</v>
      </c>
      <c r="O2615" s="403">
        <f>'IGM Paste'!O2616</f>
        <v>0</v>
      </c>
      <c r="P2615">
        <f>'IGM Paste'!BC2616</f>
        <v>0</v>
      </c>
    </row>
    <row r="2616" spans="1:16" x14ac:dyDescent="0.3">
      <c r="A2616" s="334">
        <f>'IGM Paste'!A2617</f>
        <v>0</v>
      </c>
      <c r="B2616">
        <f>'IGM Paste'!Y2617</f>
        <v>0</v>
      </c>
      <c r="C2616">
        <f>'IGM Paste'!C2617</f>
        <v>0</v>
      </c>
      <c r="D2616" s="4">
        <f>'IGM Paste'!D2617</f>
        <v>0</v>
      </c>
      <c r="E2616">
        <f>'IGM Paste'!E2617</f>
        <v>0</v>
      </c>
      <c r="F2616">
        <f>'IGM Paste'!AL2617</f>
        <v>0</v>
      </c>
      <c r="G2616" s="763">
        <f>'IGM Paste'!AB2617</f>
        <v>0</v>
      </c>
      <c r="H2616" s="5">
        <f>'IGM Paste'!F2617</f>
        <v>0</v>
      </c>
      <c r="I2616" t="str">
        <f>IF('IGM Paste'!H2617=0,"-",'IGM Paste'!H2617)</f>
        <v>-</v>
      </c>
      <c r="J2616" t="str">
        <f>IF('IGM Paste'!I2617=0,"-",'IGM Paste'!I2617)</f>
        <v>-</v>
      </c>
      <c r="K2616" t="str">
        <f>IF('IGM Paste'!J2617=0,"-",'IGM Paste'!J2617)</f>
        <v>-</v>
      </c>
      <c r="L2616">
        <f>'IGM Paste'!K2617</f>
        <v>0</v>
      </c>
      <c r="M2616" s="20" t="str">
        <f>IF('IGM Paste'!R2617=0,"Flat",'IGM Paste'!R2617)</f>
        <v>Flat</v>
      </c>
      <c r="N2616" s="177">
        <f>'IGM Paste'!AH2617</f>
        <v>0</v>
      </c>
      <c r="O2616" s="403">
        <f>'IGM Paste'!O2617</f>
        <v>0</v>
      </c>
      <c r="P2616">
        <f>'IGM Paste'!BC2617</f>
        <v>0</v>
      </c>
    </row>
    <row r="2617" spans="1:16" x14ac:dyDescent="0.3">
      <c r="A2617" s="334">
        <f>'IGM Paste'!A2618</f>
        <v>0</v>
      </c>
      <c r="B2617">
        <f>'IGM Paste'!Y2618</f>
        <v>0</v>
      </c>
      <c r="C2617">
        <f>'IGM Paste'!C2618</f>
        <v>0</v>
      </c>
      <c r="D2617" s="4">
        <f>'IGM Paste'!D2618</f>
        <v>0</v>
      </c>
      <c r="E2617">
        <f>'IGM Paste'!E2618</f>
        <v>0</v>
      </c>
      <c r="F2617">
        <f>'IGM Paste'!AL2618</f>
        <v>0</v>
      </c>
      <c r="G2617" s="763">
        <f>'IGM Paste'!AB2618</f>
        <v>0</v>
      </c>
      <c r="H2617" s="5">
        <f>'IGM Paste'!F2618</f>
        <v>0</v>
      </c>
      <c r="I2617" t="str">
        <f>IF('IGM Paste'!H2618=0,"-",'IGM Paste'!H2618)</f>
        <v>-</v>
      </c>
      <c r="J2617" t="str">
        <f>IF('IGM Paste'!I2618=0,"-",'IGM Paste'!I2618)</f>
        <v>-</v>
      </c>
      <c r="K2617" t="str">
        <f>IF('IGM Paste'!J2618=0,"-",'IGM Paste'!J2618)</f>
        <v>-</v>
      </c>
      <c r="L2617">
        <f>'IGM Paste'!K2618</f>
        <v>0</v>
      </c>
      <c r="M2617" s="20" t="str">
        <f>IF('IGM Paste'!R2618=0,"Flat",'IGM Paste'!R2618)</f>
        <v>Flat</v>
      </c>
      <c r="N2617" s="177">
        <f>'IGM Paste'!AH2618</f>
        <v>0</v>
      </c>
      <c r="O2617" s="403">
        <f>'IGM Paste'!O2618</f>
        <v>0</v>
      </c>
      <c r="P2617">
        <f>'IGM Paste'!BC2618</f>
        <v>0</v>
      </c>
    </row>
    <row r="2618" spans="1:16" x14ac:dyDescent="0.3">
      <c r="A2618" s="334">
        <f>'IGM Paste'!A2619</f>
        <v>0</v>
      </c>
      <c r="B2618">
        <f>'IGM Paste'!Y2619</f>
        <v>0</v>
      </c>
      <c r="C2618">
        <f>'IGM Paste'!C2619</f>
        <v>0</v>
      </c>
      <c r="D2618" s="4">
        <f>'IGM Paste'!D2619</f>
        <v>0</v>
      </c>
      <c r="E2618">
        <f>'IGM Paste'!E2619</f>
        <v>0</v>
      </c>
      <c r="F2618">
        <f>'IGM Paste'!AL2619</f>
        <v>0</v>
      </c>
      <c r="G2618" s="763">
        <f>'IGM Paste'!AB2619</f>
        <v>0</v>
      </c>
      <c r="H2618" s="5">
        <f>'IGM Paste'!F2619</f>
        <v>0</v>
      </c>
      <c r="I2618" t="str">
        <f>IF('IGM Paste'!H2619=0,"-",'IGM Paste'!H2619)</f>
        <v>-</v>
      </c>
      <c r="J2618" t="str">
        <f>IF('IGM Paste'!I2619=0,"-",'IGM Paste'!I2619)</f>
        <v>-</v>
      </c>
      <c r="K2618" t="str">
        <f>IF('IGM Paste'!J2619=0,"-",'IGM Paste'!J2619)</f>
        <v>-</v>
      </c>
      <c r="L2618">
        <f>'IGM Paste'!K2619</f>
        <v>0</v>
      </c>
      <c r="M2618" s="20" t="str">
        <f>IF('IGM Paste'!R2619=0,"Flat",'IGM Paste'!R2619)</f>
        <v>Flat</v>
      </c>
      <c r="N2618" s="177">
        <f>'IGM Paste'!AH2619</f>
        <v>0</v>
      </c>
      <c r="O2618" s="403">
        <f>'IGM Paste'!O2619</f>
        <v>0</v>
      </c>
      <c r="P2618">
        <f>'IGM Paste'!BC2619</f>
        <v>0</v>
      </c>
    </row>
    <row r="2619" spans="1:16" x14ac:dyDescent="0.3">
      <c r="A2619" s="334">
        <f>'IGM Paste'!A2620</f>
        <v>0</v>
      </c>
      <c r="B2619">
        <f>'IGM Paste'!Y2620</f>
        <v>0</v>
      </c>
      <c r="C2619">
        <f>'IGM Paste'!C2620</f>
        <v>0</v>
      </c>
      <c r="D2619" s="4">
        <f>'IGM Paste'!D2620</f>
        <v>0</v>
      </c>
      <c r="E2619">
        <f>'IGM Paste'!E2620</f>
        <v>0</v>
      </c>
      <c r="F2619">
        <f>'IGM Paste'!AL2620</f>
        <v>0</v>
      </c>
      <c r="G2619" s="763">
        <f>'IGM Paste'!AB2620</f>
        <v>0</v>
      </c>
      <c r="H2619" s="5">
        <f>'IGM Paste'!F2620</f>
        <v>0</v>
      </c>
      <c r="I2619" t="str">
        <f>IF('IGM Paste'!H2620=0,"-",'IGM Paste'!H2620)</f>
        <v>-</v>
      </c>
      <c r="J2619" t="str">
        <f>IF('IGM Paste'!I2620=0,"-",'IGM Paste'!I2620)</f>
        <v>-</v>
      </c>
      <c r="K2619" t="str">
        <f>IF('IGM Paste'!J2620=0,"-",'IGM Paste'!J2620)</f>
        <v>-</v>
      </c>
      <c r="L2619">
        <f>'IGM Paste'!K2620</f>
        <v>0</v>
      </c>
      <c r="M2619" s="20" t="str">
        <f>IF('IGM Paste'!R2620=0,"Flat",'IGM Paste'!R2620)</f>
        <v>Flat</v>
      </c>
      <c r="N2619" s="177">
        <f>'IGM Paste'!AH2620</f>
        <v>0</v>
      </c>
      <c r="O2619" s="403">
        <f>'IGM Paste'!O2620</f>
        <v>0</v>
      </c>
      <c r="P2619">
        <f>'IGM Paste'!BC2620</f>
        <v>0</v>
      </c>
    </row>
    <row r="2620" spans="1:16" x14ac:dyDescent="0.3">
      <c r="A2620" s="334">
        <f>'IGM Paste'!A2621</f>
        <v>0</v>
      </c>
      <c r="B2620">
        <f>'IGM Paste'!Y2621</f>
        <v>0</v>
      </c>
      <c r="C2620">
        <f>'IGM Paste'!C2621</f>
        <v>0</v>
      </c>
      <c r="D2620" s="4">
        <f>'IGM Paste'!D2621</f>
        <v>0</v>
      </c>
      <c r="E2620">
        <f>'IGM Paste'!E2621</f>
        <v>0</v>
      </c>
      <c r="F2620">
        <f>'IGM Paste'!AL2621</f>
        <v>0</v>
      </c>
      <c r="G2620" s="763">
        <f>'IGM Paste'!AB2621</f>
        <v>0</v>
      </c>
      <c r="H2620" s="5">
        <f>'IGM Paste'!F2621</f>
        <v>0</v>
      </c>
      <c r="I2620" t="str">
        <f>IF('IGM Paste'!H2621=0,"-",'IGM Paste'!H2621)</f>
        <v>-</v>
      </c>
      <c r="J2620" t="str">
        <f>IF('IGM Paste'!I2621=0,"-",'IGM Paste'!I2621)</f>
        <v>-</v>
      </c>
      <c r="K2620" t="str">
        <f>IF('IGM Paste'!J2621=0,"-",'IGM Paste'!J2621)</f>
        <v>-</v>
      </c>
      <c r="L2620">
        <f>'IGM Paste'!K2621</f>
        <v>0</v>
      </c>
      <c r="M2620" s="20" t="str">
        <f>IF('IGM Paste'!R2621=0,"Flat",'IGM Paste'!R2621)</f>
        <v>Flat</v>
      </c>
      <c r="N2620" s="177">
        <f>'IGM Paste'!AH2621</f>
        <v>0</v>
      </c>
      <c r="O2620" s="403">
        <f>'IGM Paste'!O2621</f>
        <v>0</v>
      </c>
      <c r="P2620">
        <f>'IGM Paste'!BC2621</f>
        <v>0</v>
      </c>
    </row>
    <row r="2621" spans="1:16" x14ac:dyDescent="0.3">
      <c r="A2621" s="334">
        <f>'IGM Paste'!A2622</f>
        <v>0</v>
      </c>
      <c r="B2621">
        <f>'IGM Paste'!Y2622</f>
        <v>0</v>
      </c>
      <c r="C2621">
        <f>'IGM Paste'!C2622</f>
        <v>0</v>
      </c>
      <c r="D2621" s="4">
        <f>'IGM Paste'!D2622</f>
        <v>0</v>
      </c>
      <c r="E2621">
        <f>'IGM Paste'!E2622</f>
        <v>0</v>
      </c>
      <c r="F2621">
        <f>'IGM Paste'!AL2622</f>
        <v>0</v>
      </c>
      <c r="G2621" s="763">
        <f>'IGM Paste'!AB2622</f>
        <v>0</v>
      </c>
      <c r="H2621" s="5">
        <f>'IGM Paste'!F2622</f>
        <v>0</v>
      </c>
      <c r="I2621" t="str">
        <f>IF('IGM Paste'!H2622=0,"-",'IGM Paste'!H2622)</f>
        <v>-</v>
      </c>
      <c r="J2621" t="str">
        <f>IF('IGM Paste'!I2622=0,"-",'IGM Paste'!I2622)</f>
        <v>-</v>
      </c>
      <c r="K2621" t="str">
        <f>IF('IGM Paste'!J2622=0,"-",'IGM Paste'!J2622)</f>
        <v>-</v>
      </c>
      <c r="L2621">
        <f>'IGM Paste'!K2622</f>
        <v>0</v>
      </c>
      <c r="M2621" s="20" t="str">
        <f>IF('IGM Paste'!R2622=0,"Flat",'IGM Paste'!R2622)</f>
        <v>Flat</v>
      </c>
      <c r="N2621" s="177">
        <f>'IGM Paste'!AH2622</f>
        <v>0</v>
      </c>
      <c r="O2621" s="403">
        <f>'IGM Paste'!O2622</f>
        <v>0</v>
      </c>
      <c r="P2621">
        <f>'IGM Paste'!BC2622</f>
        <v>0</v>
      </c>
    </row>
    <row r="2622" spans="1:16" x14ac:dyDescent="0.3">
      <c r="A2622" s="334">
        <f>'IGM Paste'!A2623</f>
        <v>0</v>
      </c>
      <c r="B2622">
        <f>'IGM Paste'!Y2623</f>
        <v>0</v>
      </c>
      <c r="C2622">
        <f>'IGM Paste'!C2623</f>
        <v>0</v>
      </c>
      <c r="D2622" s="4">
        <f>'IGM Paste'!D2623</f>
        <v>0</v>
      </c>
      <c r="E2622">
        <f>'IGM Paste'!E2623</f>
        <v>0</v>
      </c>
      <c r="F2622">
        <f>'IGM Paste'!AL2623</f>
        <v>0</v>
      </c>
      <c r="G2622" s="763">
        <f>'IGM Paste'!AB2623</f>
        <v>0</v>
      </c>
      <c r="H2622" s="5">
        <f>'IGM Paste'!F2623</f>
        <v>0</v>
      </c>
      <c r="I2622" t="str">
        <f>IF('IGM Paste'!H2623=0,"-",'IGM Paste'!H2623)</f>
        <v>-</v>
      </c>
      <c r="J2622" t="str">
        <f>IF('IGM Paste'!I2623=0,"-",'IGM Paste'!I2623)</f>
        <v>-</v>
      </c>
      <c r="K2622" t="str">
        <f>IF('IGM Paste'!J2623=0,"-",'IGM Paste'!J2623)</f>
        <v>-</v>
      </c>
      <c r="L2622">
        <f>'IGM Paste'!K2623</f>
        <v>0</v>
      </c>
      <c r="M2622" s="20" t="str">
        <f>IF('IGM Paste'!R2623=0,"Flat",'IGM Paste'!R2623)</f>
        <v>Flat</v>
      </c>
      <c r="N2622" s="177">
        <f>'IGM Paste'!AH2623</f>
        <v>0</v>
      </c>
      <c r="O2622" s="403">
        <f>'IGM Paste'!O2623</f>
        <v>0</v>
      </c>
      <c r="P2622">
        <f>'IGM Paste'!BC2623</f>
        <v>0</v>
      </c>
    </row>
    <row r="2623" spans="1:16" x14ac:dyDescent="0.3">
      <c r="A2623" s="334">
        <f>'IGM Paste'!A2624</f>
        <v>0</v>
      </c>
      <c r="B2623">
        <f>'IGM Paste'!Y2624</f>
        <v>0</v>
      </c>
      <c r="C2623">
        <f>'IGM Paste'!C2624</f>
        <v>0</v>
      </c>
      <c r="D2623" s="4">
        <f>'IGM Paste'!D2624</f>
        <v>0</v>
      </c>
      <c r="E2623">
        <f>'IGM Paste'!E2624</f>
        <v>0</v>
      </c>
      <c r="F2623">
        <f>'IGM Paste'!AL2624</f>
        <v>0</v>
      </c>
      <c r="G2623" s="763">
        <f>'IGM Paste'!AB2624</f>
        <v>0</v>
      </c>
      <c r="H2623" s="5">
        <f>'IGM Paste'!F2624</f>
        <v>0</v>
      </c>
      <c r="I2623" t="str">
        <f>IF('IGM Paste'!H2624=0,"-",'IGM Paste'!H2624)</f>
        <v>-</v>
      </c>
      <c r="J2623" t="str">
        <f>IF('IGM Paste'!I2624=0,"-",'IGM Paste'!I2624)</f>
        <v>-</v>
      </c>
      <c r="K2623" t="str">
        <f>IF('IGM Paste'!J2624=0,"-",'IGM Paste'!J2624)</f>
        <v>-</v>
      </c>
      <c r="L2623">
        <f>'IGM Paste'!K2624</f>
        <v>0</v>
      </c>
      <c r="M2623" s="20" t="str">
        <f>IF('IGM Paste'!R2624=0,"Flat",'IGM Paste'!R2624)</f>
        <v>Flat</v>
      </c>
      <c r="N2623" s="177">
        <f>'IGM Paste'!AH2624</f>
        <v>0</v>
      </c>
      <c r="O2623" s="403">
        <f>'IGM Paste'!O2624</f>
        <v>0</v>
      </c>
      <c r="P2623">
        <f>'IGM Paste'!BC2624</f>
        <v>0</v>
      </c>
    </row>
    <row r="2624" spans="1:16" x14ac:dyDescent="0.3">
      <c r="A2624" s="334">
        <f>'IGM Paste'!A2625</f>
        <v>0</v>
      </c>
      <c r="B2624">
        <f>'IGM Paste'!Y2625</f>
        <v>0</v>
      </c>
      <c r="C2624">
        <f>'IGM Paste'!C2625</f>
        <v>0</v>
      </c>
      <c r="D2624" s="4">
        <f>'IGM Paste'!D2625</f>
        <v>0</v>
      </c>
      <c r="E2624">
        <f>'IGM Paste'!E2625</f>
        <v>0</v>
      </c>
      <c r="F2624">
        <f>'IGM Paste'!AL2625</f>
        <v>0</v>
      </c>
      <c r="G2624" s="763">
        <f>'IGM Paste'!AB2625</f>
        <v>0</v>
      </c>
      <c r="H2624" s="5">
        <f>'IGM Paste'!F2625</f>
        <v>0</v>
      </c>
      <c r="I2624" t="str">
        <f>IF('IGM Paste'!H2625=0,"-",'IGM Paste'!H2625)</f>
        <v>-</v>
      </c>
      <c r="J2624" t="str">
        <f>IF('IGM Paste'!I2625=0,"-",'IGM Paste'!I2625)</f>
        <v>-</v>
      </c>
      <c r="K2624" t="str">
        <f>IF('IGM Paste'!J2625=0,"-",'IGM Paste'!J2625)</f>
        <v>-</v>
      </c>
      <c r="L2624">
        <f>'IGM Paste'!K2625</f>
        <v>0</v>
      </c>
      <c r="M2624" s="20" t="str">
        <f>IF('IGM Paste'!R2625=0,"Flat",'IGM Paste'!R2625)</f>
        <v>Flat</v>
      </c>
      <c r="N2624" s="177">
        <f>'IGM Paste'!AH2625</f>
        <v>0</v>
      </c>
      <c r="O2624" s="403">
        <f>'IGM Paste'!O2625</f>
        <v>0</v>
      </c>
      <c r="P2624">
        <f>'IGM Paste'!BC2625</f>
        <v>0</v>
      </c>
    </row>
    <row r="2625" spans="1:16" x14ac:dyDescent="0.3">
      <c r="A2625" s="334">
        <f>'IGM Paste'!A2626</f>
        <v>0</v>
      </c>
      <c r="B2625">
        <f>'IGM Paste'!Y2626</f>
        <v>0</v>
      </c>
      <c r="C2625">
        <f>'IGM Paste'!C2626</f>
        <v>0</v>
      </c>
      <c r="D2625" s="4">
        <f>'IGM Paste'!D2626</f>
        <v>0</v>
      </c>
      <c r="E2625">
        <f>'IGM Paste'!E2626</f>
        <v>0</v>
      </c>
      <c r="F2625">
        <f>'IGM Paste'!AL2626</f>
        <v>0</v>
      </c>
      <c r="G2625" s="763">
        <f>'IGM Paste'!AB2626</f>
        <v>0</v>
      </c>
      <c r="H2625" s="5">
        <f>'IGM Paste'!F2626</f>
        <v>0</v>
      </c>
      <c r="I2625" t="str">
        <f>IF('IGM Paste'!H2626=0,"-",'IGM Paste'!H2626)</f>
        <v>-</v>
      </c>
      <c r="J2625" t="str">
        <f>IF('IGM Paste'!I2626=0,"-",'IGM Paste'!I2626)</f>
        <v>-</v>
      </c>
      <c r="K2625" t="str">
        <f>IF('IGM Paste'!J2626=0,"-",'IGM Paste'!J2626)</f>
        <v>-</v>
      </c>
      <c r="L2625">
        <f>'IGM Paste'!K2626</f>
        <v>0</v>
      </c>
      <c r="M2625" s="20" t="str">
        <f>IF('IGM Paste'!R2626=0,"Flat",'IGM Paste'!R2626)</f>
        <v>Flat</v>
      </c>
      <c r="N2625" s="177">
        <f>'IGM Paste'!AH2626</f>
        <v>0</v>
      </c>
      <c r="O2625" s="403">
        <f>'IGM Paste'!O2626</f>
        <v>0</v>
      </c>
      <c r="P2625">
        <f>'IGM Paste'!BC2626</f>
        <v>0</v>
      </c>
    </row>
    <row r="2626" spans="1:16" x14ac:dyDescent="0.3">
      <c r="A2626" s="334">
        <f>'IGM Paste'!A2627</f>
        <v>0</v>
      </c>
      <c r="B2626">
        <f>'IGM Paste'!Y2627</f>
        <v>0</v>
      </c>
      <c r="C2626">
        <f>'IGM Paste'!C2627</f>
        <v>0</v>
      </c>
      <c r="D2626" s="4">
        <f>'IGM Paste'!D2627</f>
        <v>0</v>
      </c>
      <c r="E2626">
        <f>'IGM Paste'!E2627</f>
        <v>0</v>
      </c>
      <c r="F2626">
        <f>'IGM Paste'!AL2627</f>
        <v>0</v>
      </c>
      <c r="G2626" s="763">
        <f>'IGM Paste'!AB2627</f>
        <v>0</v>
      </c>
      <c r="H2626" s="5">
        <f>'IGM Paste'!F2627</f>
        <v>0</v>
      </c>
      <c r="I2626" t="str">
        <f>IF('IGM Paste'!H2627=0,"-",'IGM Paste'!H2627)</f>
        <v>-</v>
      </c>
      <c r="J2626" t="str">
        <f>IF('IGM Paste'!I2627=0,"-",'IGM Paste'!I2627)</f>
        <v>-</v>
      </c>
      <c r="K2626" t="str">
        <f>IF('IGM Paste'!J2627=0,"-",'IGM Paste'!J2627)</f>
        <v>-</v>
      </c>
      <c r="L2626">
        <f>'IGM Paste'!K2627</f>
        <v>0</v>
      </c>
      <c r="M2626" s="20" t="str">
        <f>IF('IGM Paste'!R2627=0,"Flat",'IGM Paste'!R2627)</f>
        <v>Flat</v>
      </c>
      <c r="N2626" s="177">
        <f>'IGM Paste'!AH2627</f>
        <v>0</v>
      </c>
      <c r="O2626" s="403">
        <f>'IGM Paste'!O2627</f>
        <v>0</v>
      </c>
      <c r="P2626">
        <f>'IGM Paste'!BC2627</f>
        <v>0</v>
      </c>
    </row>
    <row r="2627" spans="1:16" x14ac:dyDescent="0.3">
      <c r="A2627" s="334">
        <f>'IGM Paste'!A2628</f>
        <v>0</v>
      </c>
      <c r="B2627">
        <f>'IGM Paste'!Y2628</f>
        <v>0</v>
      </c>
      <c r="C2627">
        <f>'IGM Paste'!C2628</f>
        <v>0</v>
      </c>
      <c r="D2627" s="4">
        <f>'IGM Paste'!D2628</f>
        <v>0</v>
      </c>
      <c r="E2627">
        <f>'IGM Paste'!E2628</f>
        <v>0</v>
      </c>
      <c r="F2627">
        <f>'IGM Paste'!AL2628</f>
        <v>0</v>
      </c>
      <c r="G2627" s="763">
        <f>'IGM Paste'!AB2628</f>
        <v>0</v>
      </c>
      <c r="H2627" s="5">
        <f>'IGM Paste'!F2628</f>
        <v>0</v>
      </c>
      <c r="I2627" t="str">
        <f>IF('IGM Paste'!H2628=0,"-",'IGM Paste'!H2628)</f>
        <v>-</v>
      </c>
      <c r="J2627" t="str">
        <f>IF('IGM Paste'!I2628=0,"-",'IGM Paste'!I2628)</f>
        <v>-</v>
      </c>
      <c r="K2627" t="str">
        <f>IF('IGM Paste'!J2628=0,"-",'IGM Paste'!J2628)</f>
        <v>-</v>
      </c>
      <c r="L2627">
        <f>'IGM Paste'!K2628</f>
        <v>0</v>
      </c>
      <c r="M2627" s="20" t="str">
        <f>IF('IGM Paste'!R2628=0,"Flat",'IGM Paste'!R2628)</f>
        <v>Flat</v>
      </c>
      <c r="N2627" s="177">
        <f>'IGM Paste'!AH2628</f>
        <v>0</v>
      </c>
      <c r="O2627" s="403">
        <f>'IGM Paste'!O2628</f>
        <v>0</v>
      </c>
      <c r="P2627">
        <f>'IGM Paste'!BC2628</f>
        <v>0</v>
      </c>
    </row>
    <row r="2628" spans="1:16" x14ac:dyDescent="0.3">
      <c r="A2628" s="334">
        <f>'IGM Paste'!A2629</f>
        <v>0</v>
      </c>
      <c r="B2628">
        <f>'IGM Paste'!Y2629</f>
        <v>0</v>
      </c>
      <c r="C2628">
        <f>'IGM Paste'!C2629</f>
        <v>0</v>
      </c>
      <c r="D2628" s="4">
        <f>'IGM Paste'!D2629</f>
        <v>0</v>
      </c>
      <c r="E2628">
        <f>'IGM Paste'!E2629</f>
        <v>0</v>
      </c>
      <c r="F2628">
        <f>'IGM Paste'!AL2629</f>
        <v>0</v>
      </c>
      <c r="G2628" s="763">
        <f>'IGM Paste'!AB2629</f>
        <v>0</v>
      </c>
      <c r="H2628" s="5">
        <f>'IGM Paste'!F2629</f>
        <v>0</v>
      </c>
      <c r="I2628" t="str">
        <f>IF('IGM Paste'!H2629=0,"-",'IGM Paste'!H2629)</f>
        <v>-</v>
      </c>
      <c r="J2628" t="str">
        <f>IF('IGM Paste'!I2629=0,"-",'IGM Paste'!I2629)</f>
        <v>-</v>
      </c>
      <c r="K2628" t="str">
        <f>IF('IGM Paste'!J2629=0,"-",'IGM Paste'!J2629)</f>
        <v>-</v>
      </c>
      <c r="L2628">
        <f>'IGM Paste'!K2629</f>
        <v>0</v>
      </c>
      <c r="M2628" s="20" t="str">
        <f>IF('IGM Paste'!R2629=0,"Flat",'IGM Paste'!R2629)</f>
        <v>Flat</v>
      </c>
      <c r="N2628" s="177">
        <f>'IGM Paste'!AH2629</f>
        <v>0</v>
      </c>
      <c r="O2628" s="403">
        <f>'IGM Paste'!O2629</f>
        <v>0</v>
      </c>
      <c r="P2628">
        <f>'IGM Paste'!BC2629</f>
        <v>0</v>
      </c>
    </row>
    <row r="2629" spans="1:16" x14ac:dyDescent="0.3">
      <c r="A2629" s="334">
        <f>'IGM Paste'!A2630</f>
        <v>0</v>
      </c>
      <c r="B2629">
        <f>'IGM Paste'!Y2630</f>
        <v>0</v>
      </c>
      <c r="C2629">
        <f>'IGM Paste'!C2630</f>
        <v>0</v>
      </c>
      <c r="D2629" s="4">
        <f>'IGM Paste'!D2630</f>
        <v>0</v>
      </c>
      <c r="E2629">
        <f>'IGM Paste'!E2630</f>
        <v>0</v>
      </c>
      <c r="F2629">
        <f>'IGM Paste'!AL2630</f>
        <v>0</v>
      </c>
      <c r="G2629" s="763">
        <f>'IGM Paste'!AB2630</f>
        <v>0</v>
      </c>
      <c r="H2629" s="5">
        <f>'IGM Paste'!F2630</f>
        <v>0</v>
      </c>
      <c r="I2629" t="str">
        <f>IF('IGM Paste'!H2630=0,"-",'IGM Paste'!H2630)</f>
        <v>-</v>
      </c>
      <c r="J2629" t="str">
        <f>IF('IGM Paste'!I2630=0,"-",'IGM Paste'!I2630)</f>
        <v>-</v>
      </c>
      <c r="K2629" t="str">
        <f>IF('IGM Paste'!J2630=0,"-",'IGM Paste'!J2630)</f>
        <v>-</v>
      </c>
      <c r="L2629">
        <f>'IGM Paste'!K2630</f>
        <v>0</v>
      </c>
      <c r="M2629" s="20" t="str">
        <f>IF('IGM Paste'!R2630=0,"Flat",'IGM Paste'!R2630)</f>
        <v>Flat</v>
      </c>
      <c r="N2629" s="177">
        <f>'IGM Paste'!AH2630</f>
        <v>0</v>
      </c>
      <c r="O2629" s="403">
        <f>'IGM Paste'!O2630</f>
        <v>0</v>
      </c>
      <c r="P2629">
        <f>'IGM Paste'!BC2630</f>
        <v>0</v>
      </c>
    </row>
    <row r="2630" spans="1:16" x14ac:dyDescent="0.3">
      <c r="A2630" s="334">
        <f>'IGM Paste'!A2631</f>
        <v>0</v>
      </c>
      <c r="B2630">
        <f>'IGM Paste'!Y2631</f>
        <v>0</v>
      </c>
      <c r="C2630">
        <f>'IGM Paste'!C2631</f>
        <v>0</v>
      </c>
      <c r="D2630" s="4">
        <f>'IGM Paste'!D2631</f>
        <v>0</v>
      </c>
      <c r="E2630">
        <f>'IGM Paste'!E2631</f>
        <v>0</v>
      </c>
      <c r="F2630">
        <f>'IGM Paste'!AL2631</f>
        <v>0</v>
      </c>
      <c r="G2630" s="763">
        <f>'IGM Paste'!AB2631</f>
        <v>0</v>
      </c>
      <c r="H2630" s="5">
        <f>'IGM Paste'!F2631</f>
        <v>0</v>
      </c>
      <c r="I2630" t="str">
        <f>IF('IGM Paste'!H2631=0,"-",'IGM Paste'!H2631)</f>
        <v>-</v>
      </c>
      <c r="J2630" t="str">
        <f>IF('IGM Paste'!I2631=0,"-",'IGM Paste'!I2631)</f>
        <v>-</v>
      </c>
      <c r="K2630" t="str">
        <f>IF('IGM Paste'!J2631=0,"-",'IGM Paste'!J2631)</f>
        <v>-</v>
      </c>
      <c r="L2630">
        <f>'IGM Paste'!K2631</f>
        <v>0</v>
      </c>
      <c r="M2630" s="20" t="str">
        <f>IF('IGM Paste'!R2631=0,"Flat",'IGM Paste'!R2631)</f>
        <v>Flat</v>
      </c>
      <c r="N2630" s="177">
        <f>'IGM Paste'!AH2631</f>
        <v>0</v>
      </c>
      <c r="O2630" s="403">
        <f>'IGM Paste'!O2631</f>
        <v>0</v>
      </c>
      <c r="P2630">
        <f>'IGM Paste'!BC2631</f>
        <v>0</v>
      </c>
    </row>
    <row r="2631" spans="1:16" x14ac:dyDescent="0.3">
      <c r="A2631" s="334">
        <f>'IGM Paste'!A2632</f>
        <v>0</v>
      </c>
      <c r="B2631">
        <f>'IGM Paste'!Y2632</f>
        <v>0</v>
      </c>
      <c r="C2631">
        <f>'IGM Paste'!C2632</f>
        <v>0</v>
      </c>
      <c r="D2631" s="4">
        <f>'IGM Paste'!D2632</f>
        <v>0</v>
      </c>
      <c r="E2631">
        <f>'IGM Paste'!E2632</f>
        <v>0</v>
      </c>
      <c r="F2631">
        <f>'IGM Paste'!AL2632</f>
        <v>0</v>
      </c>
      <c r="G2631" s="763">
        <f>'IGM Paste'!AB2632</f>
        <v>0</v>
      </c>
      <c r="H2631" s="5">
        <f>'IGM Paste'!F2632</f>
        <v>0</v>
      </c>
      <c r="I2631" t="str">
        <f>IF('IGM Paste'!H2632=0,"-",'IGM Paste'!H2632)</f>
        <v>-</v>
      </c>
      <c r="J2631" t="str">
        <f>IF('IGM Paste'!I2632=0,"-",'IGM Paste'!I2632)</f>
        <v>-</v>
      </c>
      <c r="K2631" t="str">
        <f>IF('IGM Paste'!J2632=0,"-",'IGM Paste'!J2632)</f>
        <v>-</v>
      </c>
      <c r="L2631">
        <f>'IGM Paste'!K2632</f>
        <v>0</v>
      </c>
      <c r="M2631" s="20" t="str">
        <f>IF('IGM Paste'!R2632=0,"Flat",'IGM Paste'!R2632)</f>
        <v>Flat</v>
      </c>
      <c r="N2631" s="177">
        <f>'IGM Paste'!AH2632</f>
        <v>0</v>
      </c>
      <c r="O2631" s="403">
        <f>'IGM Paste'!O2632</f>
        <v>0</v>
      </c>
      <c r="P2631">
        <f>'IGM Paste'!BC2632</f>
        <v>0</v>
      </c>
    </row>
    <row r="2632" spans="1:16" x14ac:dyDescent="0.3">
      <c r="A2632" s="334">
        <f>'IGM Paste'!A2633</f>
        <v>0</v>
      </c>
      <c r="B2632">
        <f>'IGM Paste'!Y2633</f>
        <v>0</v>
      </c>
      <c r="C2632">
        <f>'IGM Paste'!C2633</f>
        <v>0</v>
      </c>
      <c r="D2632" s="4">
        <f>'IGM Paste'!D2633</f>
        <v>0</v>
      </c>
      <c r="E2632">
        <f>'IGM Paste'!E2633</f>
        <v>0</v>
      </c>
      <c r="F2632">
        <f>'IGM Paste'!AL2633</f>
        <v>0</v>
      </c>
      <c r="G2632" s="763">
        <f>'IGM Paste'!AB2633</f>
        <v>0</v>
      </c>
      <c r="H2632" s="5">
        <f>'IGM Paste'!F2633</f>
        <v>0</v>
      </c>
      <c r="I2632" t="str">
        <f>IF('IGM Paste'!H2633=0,"-",'IGM Paste'!H2633)</f>
        <v>-</v>
      </c>
      <c r="J2632" t="str">
        <f>IF('IGM Paste'!I2633=0,"-",'IGM Paste'!I2633)</f>
        <v>-</v>
      </c>
      <c r="K2632" t="str">
        <f>IF('IGM Paste'!J2633=0,"-",'IGM Paste'!J2633)</f>
        <v>-</v>
      </c>
      <c r="L2632">
        <f>'IGM Paste'!K2633</f>
        <v>0</v>
      </c>
      <c r="M2632" s="20" t="str">
        <f>IF('IGM Paste'!R2633=0,"Flat",'IGM Paste'!R2633)</f>
        <v>Flat</v>
      </c>
      <c r="N2632" s="177">
        <f>'IGM Paste'!AH2633</f>
        <v>0</v>
      </c>
      <c r="O2632" s="403">
        <f>'IGM Paste'!O2633</f>
        <v>0</v>
      </c>
      <c r="P2632">
        <f>'IGM Paste'!BC2633</f>
        <v>0</v>
      </c>
    </row>
    <row r="2633" spans="1:16" x14ac:dyDescent="0.3">
      <c r="A2633" s="334">
        <f>'IGM Paste'!A2634</f>
        <v>0</v>
      </c>
      <c r="B2633">
        <f>'IGM Paste'!Y2634</f>
        <v>0</v>
      </c>
      <c r="C2633">
        <f>'IGM Paste'!C2634</f>
        <v>0</v>
      </c>
      <c r="D2633" s="4">
        <f>'IGM Paste'!D2634</f>
        <v>0</v>
      </c>
      <c r="E2633">
        <f>'IGM Paste'!E2634</f>
        <v>0</v>
      </c>
      <c r="F2633">
        <f>'IGM Paste'!AL2634</f>
        <v>0</v>
      </c>
      <c r="G2633" s="763">
        <f>'IGM Paste'!AB2634</f>
        <v>0</v>
      </c>
      <c r="H2633" s="5">
        <f>'IGM Paste'!F2634</f>
        <v>0</v>
      </c>
      <c r="I2633" t="str">
        <f>IF('IGM Paste'!H2634=0,"-",'IGM Paste'!H2634)</f>
        <v>-</v>
      </c>
      <c r="J2633" t="str">
        <f>IF('IGM Paste'!I2634=0,"-",'IGM Paste'!I2634)</f>
        <v>-</v>
      </c>
      <c r="K2633" t="str">
        <f>IF('IGM Paste'!J2634=0,"-",'IGM Paste'!J2634)</f>
        <v>-</v>
      </c>
      <c r="L2633">
        <f>'IGM Paste'!K2634</f>
        <v>0</v>
      </c>
      <c r="M2633" s="20" t="str">
        <f>IF('IGM Paste'!R2634=0,"Flat",'IGM Paste'!R2634)</f>
        <v>Flat</v>
      </c>
      <c r="N2633" s="177">
        <f>'IGM Paste'!AH2634</f>
        <v>0</v>
      </c>
      <c r="O2633" s="403">
        <f>'IGM Paste'!O2634</f>
        <v>0</v>
      </c>
      <c r="P2633">
        <f>'IGM Paste'!BC2634</f>
        <v>0</v>
      </c>
    </row>
    <row r="2634" spans="1:16" x14ac:dyDescent="0.3">
      <c r="A2634" s="334">
        <f>'IGM Paste'!A2635</f>
        <v>0</v>
      </c>
      <c r="B2634">
        <f>'IGM Paste'!Y2635</f>
        <v>0</v>
      </c>
      <c r="C2634">
        <f>'IGM Paste'!C2635</f>
        <v>0</v>
      </c>
      <c r="D2634" s="4">
        <f>'IGM Paste'!D2635</f>
        <v>0</v>
      </c>
      <c r="E2634">
        <f>'IGM Paste'!E2635</f>
        <v>0</v>
      </c>
      <c r="F2634">
        <f>'IGM Paste'!AL2635</f>
        <v>0</v>
      </c>
      <c r="G2634" s="763">
        <f>'IGM Paste'!AB2635</f>
        <v>0</v>
      </c>
      <c r="H2634" s="5">
        <f>'IGM Paste'!F2635</f>
        <v>0</v>
      </c>
      <c r="I2634" t="str">
        <f>IF('IGM Paste'!H2635=0,"-",'IGM Paste'!H2635)</f>
        <v>-</v>
      </c>
      <c r="J2634" t="str">
        <f>IF('IGM Paste'!I2635=0,"-",'IGM Paste'!I2635)</f>
        <v>-</v>
      </c>
      <c r="K2634" t="str">
        <f>IF('IGM Paste'!J2635=0,"-",'IGM Paste'!J2635)</f>
        <v>-</v>
      </c>
      <c r="L2634">
        <f>'IGM Paste'!K2635</f>
        <v>0</v>
      </c>
      <c r="M2634" s="20" t="str">
        <f>IF('IGM Paste'!R2635=0,"Flat",'IGM Paste'!R2635)</f>
        <v>Flat</v>
      </c>
      <c r="N2634" s="177">
        <f>'IGM Paste'!AH2635</f>
        <v>0</v>
      </c>
      <c r="O2634" s="403">
        <f>'IGM Paste'!O2635</f>
        <v>0</v>
      </c>
      <c r="P2634">
        <f>'IGM Paste'!BC2635</f>
        <v>0</v>
      </c>
    </row>
    <row r="2635" spans="1:16" x14ac:dyDescent="0.3">
      <c r="A2635" s="334">
        <f>'IGM Paste'!A2636</f>
        <v>0</v>
      </c>
      <c r="B2635">
        <f>'IGM Paste'!Y2636</f>
        <v>0</v>
      </c>
      <c r="C2635">
        <f>'IGM Paste'!C2636</f>
        <v>0</v>
      </c>
      <c r="D2635" s="4">
        <f>'IGM Paste'!D2636</f>
        <v>0</v>
      </c>
      <c r="E2635">
        <f>'IGM Paste'!E2636</f>
        <v>0</v>
      </c>
      <c r="F2635">
        <f>'IGM Paste'!AL2636</f>
        <v>0</v>
      </c>
      <c r="G2635" s="763">
        <f>'IGM Paste'!AB2636</f>
        <v>0</v>
      </c>
      <c r="H2635" s="5">
        <f>'IGM Paste'!F2636</f>
        <v>0</v>
      </c>
      <c r="I2635" t="str">
        <f>IF('IGM Paste'!H2636=0,"-",'IGM Paste'!H2636)</f>
        <v>-</v>
      </c>
      <c r="J2635" t="str">
        <f>IF('IGM Paste'!I2636=0,"-",'IGM Paste'!I2636)</f>
        <v>-</v>
      </c>
      <c r="K2635" t="str">
        <f>IF('IGM Paste'!J2636=0,"-",'IGM Paste'!J2636)</f>
        <v>-</v>
      </c>
      <c r="L2635">
        <f>'IGM Paste'!K2636</f>
        <v>0</v>
      </c>
      <c r="M2635" s="20" t="str">
        <f>IF('IGM Paste'!R2636=0,"Flat",'IGM Paste'!R2636)</f>
        <v>Flat</v>
      </c>
      <c r="N2635" s="177">
        <f>'IGM Paste'!AH2636</f>
        <v>0</v>
      </c>
      <c r="O2635" s="403">
        <f>'IGM Paste'!O2636</f>
        <v>0</v>
      </c>
      <c r="P2635">
        <f>'IGM Paste'!BC2636</f>
        <v>0</v>
      </c>
    </row>
    <row r="2636" spans="1:16" x14ac:dyDescent="0.3">
      <c r="A2636" s="334">
        <f>'IGM Paste'!A2637</f>
        <v>0</v>
      </c>
      <c r="B2636">
        <f>'IGM Paste'!Y2637</f>
        <v>0</v>
      </c>
      <c r="C2636">
        <f>'IGM Paste'!C2637</f>
        <v>0</v>
      </c>
      <c r="D2636" s="4">
        <f>'IGM Paste'!D2637</f>
        <v>0</v>
      </c>
      <c r="E2636">
        <f>'IGM Paste'!E2637</f>
        <v>0</v>
      </c>
      <c r="F2636">
        <f>'IGM Paste'!AL2637</f>
        <v>0</v>
      </c>
      <c r="G2636" s="763">
        <f>'IGM Paste'!AB2637</f>
        <v>0</v>
      </c>
      <c r="H2636" s="5">
        <f>'IGM Paste'!F2637</f>
        <v>0</v>
      </c>
      <c r="I2636" t="str">
        <f>IF('IGM Paste'!H2637=0,"-",'IGM Paste'!H2637)</f>
        <v>-</v>
      </c>
      <c r="J2636" t="str">
        <f>IF('IGM Paste'!I2637=0,"-",'IGM Paste'!I2637)</f>
        <v>-</v>
      </c>
      <c r="K2636" t="str">
        <f>IF('IGM Paste'!J2637=0,"-",'IGM Paste'!J2637)</f>
        <v>-</v>
      </c>
      <c r="L2636">
        <f>'IGM Paste'!K2637</f>
        <v>0</v>
      </c>
      <c r="M2636" s="20" t="str">
        <f>IF('IGM Paste'!R2637=0,"Flat",'IGM Paste'!R2637)</f>
        <v>Flat</v>
      </c>
      <c r="N2636" s="177">
        <f>'IGM Paste'!AH2637</f>
        <v>0</v>
      </c>
      <c r="O2636" s="403">
        <f>'IGM Paste'!O2637</f>
        <v>0</v>
      </c>
      <c r="P2636">
        <f>'IGM Paste'!BC2637</f>
        <v>0</v>
      </c>
    </row>
    <row r="2637" spans="1:16" x14ac:dyDescent="0.3">
      <c r="A2637" s="334">
        <f>'IGM Paste'!A2638</f>
        <v>0</v>
      </c>
      <c r="B2637">
        <f>'IGM Paste'!Y2638</f>
        <v>0</v>
      </c>
      <c r="C2637">
        <f>'IGM Paste'!C2638</f>
        <v>0</v>
      </c>
      <c r="D2637" s="4">
        <f>'IGM Paste'!D2638</f>
        <v>0</v>
      </c>
      <c r="E2637">
        <f>'IGM Paste'!E2638</f>
        <v>0</v>
      </c>
      <c r="F2637">
        <f>'IGM Paste'!AL2638</f>
        <v>0</v>
      </c>
      <c r="G2637" s="763">
        <f>'IGM Paste'!AB2638</f>
        <v>0</v>
      </c>
      <c r="H2637" s="5">
        <f>'IGM Paste'!F2638</f>
        <v>0</v>
      </c>
      <c r="I2637" t="str">
        <f>IF('IGM Paste'!H2638=0,"-",'IGM Paste'!H2638)</f>
        <v>-</v>
      </c>
      <c r="J2637" t="str">
        <f>IF('IGM Paste'!I2638=0,"-",'IGM Paste'!I2638)</f>
        <v>-</v>
      </c>
      <c r="K2637" t="str">
        <f>IF('IGM Paste'!J2638=0,"-",'IGM Paste'!J2638)</f>
        <v>-</v>
      </c>
      <c r="L2637">
        <f>'IGM Paste'!K2638</f>
        <v>0</v>
      </c>
      <c r="M2637" s="20" t="str">
        <f>IF('IGM Paste'!R2638=0,"Flat",'IGM Paste'!R2638)</f>
        <v>Flat</v>
      </c>
      <c r="N2637" s="177">
        <f>'IGM Paste'!AH2638</f>
        <v>0</v>
      </c>
      <c r="O2637" s="403">
        <f>'IGM Paste'!O2638</f>
        <v>0</v>
      </c>
      <c r="P2637">
        <f>'IGM Paste'!BC2638</f>
        <v>0</v>
      </c>
    </row>
    <row r="2638" spans="1:16" x14ac:dyDescent="0.3">
      <c r="A2638" s="334">
        <f>'IGM Paste'!A2639</f>
        <v>0</v>
      </c>
      <c r="B2638">
        <f>'IGM Paste'!Y2639</f>
        <v>0</v>
      </c>
      <c r="C2638">
        <f>'IGM Paste'!C2639</f>
        <v>0</v>
      </c>
      <c r="D2638" s="4">
        <f>'IGM Paste'!D2639</f>
        <v>0</v>
      </c>
      <c r="E2638">
        <f>'IGM Paste'!E2639</f>
        <v>0</v>
      </c>
      <c r="F2638">
        <f>'IGM Paste'!AL2639</f>
        <v>0</v>
      </c>
      <c r="G2638" s="763">
        <f>'IGM Paste'!AB2639</f>
        <v>0</v>
      </c>
      <c r="H2638" s="5">
        <f>'IGM Paste'!F2639</f>
        <v>0</v>
      </c>
      <c r="I2638" t="str">
        <f>IF('IGM Paste'!H2639=0,"-",'IGM Paste'!H2639)</f>
        <v>-</v>
      </c>
      <c r="J2638" t="str">
        <f>IF('IGM Paste'!I2639=0,"-",'IGM Paste'!I2639)</f>
        <v>-</v>
      </c>
      <c r="K2638" t="str">
        <f>IF('IGM Paste'!J2639=0,"-",'IGM Paste'!J2639)</f>
        <v>-</v>
      </c>
      <c r="L2638">
        <f>'IGM Paste'!K2639</f>
        <v>0</v>
      </c>
      <c r="M2638" s="20" t="str">
        <f>IF('IGM Paste'!R2639=0,"Flat",'IGM Paste'!R2639)</f>
        <v>Flat</v>
      </c>
      <c r="N2638" s="177">
        <f>'IGM Paste'!AH2639</f>
        <v>0</v>
      </c>
      <c r="O2638" s="403">
        <f>'IGM Paste'!O2639</f>
        <v>0</v>
      </c>
      <c r="P2638">
        <f>'IGM Paste'!BC2639</f>
        <v>0</v>
      </c>
    </row>
    <row r="2639" spans="1:16" x14ac:dyDescent="0.3">
      <c r="A2639" s="334">
        <f>'IGM Paste'!A2640</f>
        <v>0</v>
      </c>
      <c r="B2639">
        <f>'IGM Paste'!Y2640</f>
        <v>0</v>
      </c>
      <c r="C2639">
        <f>'IGM Paste'!C2640</f>
        <v>0</v>
      </c>
      <c r="D2639" s="4">
        <f>'IGM Paste'!D2640</f>
        <v>0</v>
      </c>
      <c r="E2639">
        <f>'IGM Paste'!E2640</f>
        <v>0</v>
      </c>
      <c r="F2639">
        <f>'IGM Paste'!AL2640</f>
        <v>0</v>
      </c>
      <c r="G2639" s="763">
        <f>'IGM Paste'!AB2640</f>
        <v>0</v>
      </c>
      <c r="H2639" s="5">
        <f>'IGM Paste'!F2640</f>
        <v>0</v>
      </c>
      <c r="I2639" t="str">
        <f>IF('IGM Paste'!H2640=0,"-",'IGM Paste'!H2640)</f>
        <v>-</v>
      </c>
      <c r="J2639" t="str">
        <f>IF('IGM Paste'!I2640=0,"-",'IGM Paste'!I2640)</f>
        <v>-</v>
      </c>
      <c r="K2639" t="str">
        <f>IF('IGM Paste'!J2640=0,"-",'IGM Paste'!J2640)</f>
        <v>-</v>
      </c>
      <c r="L2639">
        <f>'IGM Paste'!K2640</f>
        <v>0</v>
      </c>
      <c r="M2639" s="20" t="str">
        <f>IF('IGM Paste'!R2640=0,"Flat",'IGM Paste'!R2640)</f>
        <v>Flat</v>
      </c>
      <c r="N2639" s="177">
        <f>'IGM Paste'!AH2640</f>
        <v>0</v>
      </c>
      <c r="O2639" s="403">
        <f>'IGM Paste'!O2640</f>
        <v>0</v>
      </c>
      <c r="P2639">
        <f>'IGM Paste'!BC2640</f>
        <v>0</v>
      </c>
    </row>
    <row r="2640" spans="1:16" x14ac:dyDescent="0.3">
      <c r="A2640" s="334">
        <f>'IGM Paste'!A2641</f>
        <v>0</v>
      </c>
      <c r="B2640">
        <f>'IGM Paste'!Y2641</f>
        <v>0</v>
      </c>
      <c r="C2640">
        <f>'IGM Paste'!C2641</f>
        <v>0</v>
      </c>
      <c r="D2640" s="4">
        <f>'IGM Paste'!D2641</f>
        <v>0</v>
      </c>
      <c r="E2640">
        <f>'IGM Paste'!E2641</f>
        <v>0</v>
      </c>
      <c r="F2640">
        <f>'IGM Paste'!AL2641</f>
        <v>0</v>
      </c>
      <c r="G2640" s="763">
        <f>'IGM Paste'!AB2641</f>
        <v>0</v>
      </c>
      <c r="H2640" s="5">
        <f>'IGM Paste'!F2641</f>
        <v>0</v>
      </c>
      <c r="I2640" t="str">
        <f>IF('IGM Paste'!H2641=0,"-",'IGM Paste'!H2641)</f>
        <v>-</v>
      </c>
      <c r="J2640" t="str">
        <f>IF('IGM Paste'!I2641=0,"-",'IGM Paste'!I2641)</f>
        <v>-</v>
      </c>
      <c r="K2640" t="str">
        <f>IF('IGM Paste'!J2641=0,"-",'IGM Paste'!J2641)</f>
        <v>-</v>
      </c>
      <c r="L2640">
        <f>'IGM Paste'!K2641</f>
        <v>0</v>
      </c>
      <c r="M2640" s="20" t="str">
        <f>IF('IGM Paste'!R2641=0,"Flat",'IGM Paste'!R2641)</f>
        <v>Flat</v>
      </c>
      <c r="N2640" s="177">
        <f>'IGM Paste'!AH2641</f>
        <v>0</v>
      </c>
      <c r="O2640" s="403">
        <f>'IGM Paste'!O2641</f>
        <v>0</v>
      </c>
      <c r="P2640">
        <f>'IGM Paste'!BC2641</f>
        <v>0</v>
      </c>
    </row>
    <row r="2641" spans="1:16" x14ac:dyDescent="0.3">
      <c r="A2641" s="334">
        <f>'IGM Paste'!A2642</f>
        <v>0</v>
      </c>
      <c r="B2641">
        <f>'IGM Paste'!Y2642</f>
        <v>0</v>
      </c>
      <c r="C2641">
        <f>'IGM Paste'!C2642</f>
        <v>0</v>
      </c>
      <c r="D2641" s="4">
        <f>'IGM Paste'!D2642</f>
        <v>0</v>
      </c>
      <c r="E2641">
        <f>'IGM Paste'!E2642</f>
        <v>0</v>
      </c>
      <c r="F2641">
        <f>'IGM Paste'!AL2642</f>
        <v>0</v>
      </c>
      <c r="G2641" s="763">
        <f>'IGM Paste'!AB2642</f>
        <v>0</v>
      </c>
      <c r="H2641" s="5">
        <f>'IGM Paste'!F2642</f>
        <v>0</v>
      </c>
      <c r="I2641" t="str">
        <f>IF('IGM Paste'!H2642=0,"-",'IGM Paste'!H2642)</f>
        <v>-</v>
      </c>
      <c r="J2641" t="str">
        <f>IF('IGM Paste'!I2642=0,"-",'IGM Paste'!I2642)</f>
        <v>-</v>
      </c>
      <c r="K2641" t="str">
        <f>IF('IGM Paste'!J2642=0,"-",'IGM Paste'!J2642)</f>
        <v>-</v>
      </c>
      <c r="L2641">
        <f>'IGM Paste'!K2642</f>
        <v>0</v>
      </c>
      <c r="M2641" s="20" t="str">
        <f>IF('IGM Paste'!R2642=0,"Flat",'IGM Paste'!R2642)</f>
        <v>Flat</v>
      </c>
      <c r="N2641" s="177">
        <f>'IGM Paste'!AH2642</f>
        <v>0</v>
      </c>
      <c r="O2641" s="403">
        <f>'IGM Paste'!O2642</f>
        <v>0</v>
      </c>
      <c r="P2641">
        <f>'IGM Paste'!BC2642</f>
        <v>0</v>
      </c>
    </row>
    <row r="2642" spans="1:16" x14ac:dyDescent="0.3">
      <c r="A2642" s="334">
        <f>'IGM Paste'!A2643</f>
        <v>0</v>
      </c>
      <c r="B2642">
        <f>'IGM Paste'!Y2643</f>
        <v>0</v>
      </c>
      <c r="C2642">
        <f>'IGM Paste'!C2643</f>
        <v>0</v>
      </c>
      <c r="D2642" s="4">
        <f>'IGM Paste'!D2643</f>
        <v>0</v>
      </c>
      <c r="E2642">
        <f>'IGM Paste'!E2643</f>
        <v>0</v>
      </c>
      <c r="F2642">
        <f>'IGM Paste'!AL2643</f>
        <v>0</v>
      </c>
      <c r="G2642" s="763">
        <f>'IGM Paste'!AB2643</f>
        <v>0</v>
      </c>
      <c r="H2642" s="5">
        <f>'IGM Paste'!F2643</f>
        <v>0</v>
      </c>
      <c r="I2642" t="str">
        <f>IF('IGM Paste'!H2643=0,"-",'IGM Paste'!H2643)</f>
        <v>-</v>
      </c>
      <c r="J2642" t="str">
        <f>IF('IGM Paste'!I2643=0,"-",'IGM Paste'!I2643)</f>
        <v>-</v>
      </c>
      <c r="K2642" t="str">
        <f>IF('IGM Paste'!J2643=0,"-",'IGM Paste'!J2643)</f>
        <v>-</v>
      </c>
      <c r="L2642">
        <f>'IGM Paste'!K2643</f>
        <v>0</v>
      </c>
      <c r="M2642" s="20" t="str">
        <f>IF('IGM Paste'!R2643=0,"Flat",'IGM Paste'!R2643)</f>
        <v>Flat</v>
      </c>
      <c r="N2642" s="177">
        <f>'IGM Paste'!AH2643</f>
        <v>0</v>
      </c>
      <c r="O2642" s="403">
        <f>'IGM Paste'!O2643</f>
        <v>0</v>
      </c>
      <c r="P2642">
        <f>'IGM Paste'!BC2643</f>
        <v>0</v>
      </c>
    </row>
    <row r="2643" spans="1:16" x14ac:dyDescent="0.3">
      <c r="A2643" s="334">
        <f>'IGM Paste'!A2644</f>
        <v>0</v>
      </c>
      <c r="B2643">
        <f>'IGM Paste'!Y2644</f>
        <v>0</v>
      </c>
      <c r="C2643">
        <f>'IGM Paste'!C2644</f>
        <v>0</v>
      </c>
      <c r="D2643" s="4">
        <f>'IGM Paste'!D2644</f>
        <v>0</v>
      </c>
      <c r="E2643">
        <f>'IGM Paste'!E2644</f>
        <v>0</v>
      </c>
      <c r="F2643">
        <f>'IGM Paste'!AL2644</f>
        <v>0</v>
      </c>
      <c r="G2643" s="763">
        <f>'IGM Paste'!AB2644</f>
        <v>0</v>
      </c>
      <c r="H2643" s="5">
        <f>'IGM Paste'!F2644</f>
        <v>0</v>
      </c>
      <c r="I2643" t="str">
        <f>IF('IGM Paste'!H2644=0,"-",'IGM Paste'!H2644)</f>
        <v>-</v>
      </c>
      <c r="J2643" t="str">
        <f>IF('IGM Paste'!I2644=0,"-",'IGM Paste'!I2644)</f>
        <v>-</v>
      </c>
      <c r="K2643" t="str">
        <f>IF('IGM Paste'!J2644=0,"-",'IGM Paste'!J2644)</f>
        <v>-</v>
      </c>
      <c r="L2643">
        <f>'IGM Paste'!K2644</f>
        <v>0</v>
      </c>
      <c r="M2643" s="20" t="str">
        <f>IF('IGM Paste'!R2644=0,"Flat",'IGM Paste'!R2644)</f>
        <v>Flat</v>
      </c>
      <c r="N2643" s="177">
        <f>'IGM Paste'!AH2644</f>
        <v>0</v>
      </c>
      <c r="O2643" s="403">
        <f>'IGM Paste'!O2644</f>
        <v>0</v>
      </c>
      <c r="P2643">
        <f>'IGM Paste'!BC2644</f>
        <v>0</v>
      </c>
    </row>
    <row r="2644" spans="1:16" x14ac:dyDescent="0.3">
      <c r="A2644" s="334">
        <f>'IGM Paste'!A2645</f>
        <v>0</v>
      </c>
      <c r="B2644">
        <f>'IGM Paste'!Y2645</f>
        <v>0</v>
      </c>
      <c r="C2644">
        <f>'IGM Paste'!C2645</f>
        <v>0</v>
      </c>
      <c r="D2644" s="4">
        <f>'IGM Paste'!D2645</f>
        <v>0</v>
      </c>
      <c r="E2644">
        <f>'IGM Paste'!E2645</f>
        <v>0</v>
      </c>
      <c r="F2644">
        <f>'IGM Paste'!AL2645</f>
        <v>0</v>
      </c>
      <c r="G2644" s="763">
        <f>'IGM Paste'!AB2645</f>
        <v>0</v>
      </c>
      <c r="H2644" s="5">
        <f>'IGM Paste'!F2645</f>
        <v>0</v>
      </c>
      <c r="I2644" t="str">
        <f>IF('IGM Paste'!H2645=0,"-",'IGM Paste'!H2645)</f>
        <v>-</v>
      </c>
      <c r="J2644" t="str">
        <f>IF('IGM Paste'!I2645=0,"-",'IGM Paste'!I2645)</f>
        <v>-</v>
      </c>
      <c r="K2644" t="str">
        <f>IF('IGM Paste'!J2645=0,"-",'IGM Paste'!J2645)</f>
        <v>-</v>
      </c>
      <c r="L2644">
        <f>'IGM Paste'!K2645</f>
        <v>0</v>
      </c>
      <c r="M2644" s="20" t="str">
        <f>IF('IGM Paste'!R2645=0,"Flat",'IGM Paste'!R2645)</f>
        <v>Flat</v>
      </c>
      <c r="N2644" s="177">
        <f>'IGM Paste'!AH2645</f>
        <v>0</v>
      </c>
      <c r="O2644" s="403">
        <f>'IGM Paste'!O2645</f>
        <v>0</v>
      </c>
      <c r="P2644">
        <f>'IGM Paste'!BC2645</f>
        <v>0</v>
      </c>
    </row>
    <row r="2645" spans="1:16" x14ac:dyDescent="0.3">
      <c r="A2645" s="334">
        <f>'IGM Paste'!A2646</f>
        <v>0</v>
      </c>
      <c r="B2645">
        <f>'IGM Paste'!Y2646</f>
        <v>0</v>
      </c>
      <c r="C2645">
        <f>'IGM Paste'!C2646</f>
        <v>0</v>
      </c>
      <c r="D2645" s="4">
        <f>'IGM Paste'!D2646</f>
        <v>0</v>
      </c>
      <c r="E2645">
        <f>'IGM Paste'!E2646</f>
        <v>0</v>
      </c>
      <c r="F2645">
        <f>'IGM Paste'!AL2646</f>
        <v>0</v>
      </c>
      <c r="G2645" s="763">
        <f>'IGM Paste'!AB2646</f>
        <v>0</v>
      </c>
      <c r="H2645" s="5">
        <f>'IGM Paste'!F2646</f>
        <v>0</v>
      </c>
      <c r="I2645" t="str">
        <f>IF('IGM Paste'!H2646=0,"-",'IGM Paste'!H2646)</f>
        <v>-</v>
      </c>
      <c r="J2645" t="str">
        <f>IF('IGM Paste'!I2646=0,"-",'IGM Paste'!I2646)</f>
        <v>-</v>
      </c>
      <c r="K2645" t="str">
        <f>IF('IGM Paste'!J2646=0,"-",'IGM Paste'!J2646)</f>
        <v>-</v>
      </c>
      <c r="L2645">
        <f>'IGM Paste'!K2646</f>
        <v>0</v>
      </c>
      <c r="M2645" s="20" t="str">
        <f>IF('IGM Paste'!R2646=0,"Flat",'IGM Paste'!R2646)</f>
        <v>Flat</v>
      </c>
      <c r="N2645" s="177">
        <f>'IGM Paste'!AH2646</f>
        <v>0</v>
      </c>
      <c r="O2645" s="403">
        <f>'IGM Paste'!O2646</f>
        <v>0</v>
      </c>
      <c r="P2645">
        <f>'IGM Paste'!BC2646</f>
        <v>0</v>
      </c>
    </row>
    <row r="2646" spans="1:16" x14ac:dyDescent="0.3">
      <c r="A2646" s="334">
        <f>'IGM Paste'!A2647</f>
        <v>0</v>
      </c>
      <c r="B2646">
        <f>'IGM Paste'!Y2647</f>
        <v>0</v>
      </c>
      <c r="C2646">
        <f>'IGM Paste'!C2647</f>
        <v>0</v>
      </c>
      <c r="D2646" s="4">
        <f>'IGM Paste'!D2647</f>
        <v>0</v>
      </c>
      <c r="E2646">
        <f>'IGM Paste'!E2647</f>
        <v>0</v>
      </c>
      <c r="F2646">
        <f>'IGM Paste'!AL2647</f>
        <v>0</v>
      </c>
      <c r="G2646" s="763">
        <f>'IGM Paste'!AB2647</f>
        <v>0</v>
      </c>
      <c r="H2646" s="5">
        <f>'IGM Paste'!F2647</f>
        <v>0</v>
      </c>
      <c r="I2646" t="str">
        <f>IF('IGM Paste'!H2647=0,"-",'IGM Paste'!H2647)</f>
        <v>-</v>
      </c>
      <c r="J2646" t="str">
        <f>IF('IGM Paste'!I2647=0,"-",'IGM Paste'!I2647)</f>
        <v>-</v>
      </c>
      <c r="K2646" t="str">
        <f>IF('IGM Paste'!J2647=0,"-",'IGM Paste'!J2647)</f>
        <v>-</v>
      </c>
      <c r="L2646">
        <f>'IGM Paste'!K2647</f>
        <v>0</v>
      </c>
      <c r="M2646" s="20" t="str">
        <f>IF('IGM Paste'!R2647=0,"Flat",'IGM Paste'!R2647)</f>
        <v>Flat</v>
      </c>
      <c r="N2646" s="177">
        <f>'IGM Paste'!AH2647</f>
        <v>0</v>
      </c>
      <c r="O2646" s="403">
        <f>'IGM Paste'!O2647</f>
        <v>0</v>
      </c>
      <c r="P2646">
        <f>'IGM Paste'!BC2647</f>
        <v>0</v>
      </c>
    </row>
    <row r="2647" spans="1:16" x14ac:dyDescent="0.3">
      <c r="A2647" s="334">
        <f>'IGM Paste'!A2648</f>
        <v>0</v>
      </c>
      <c r="B2647">
        <f>'IGM Paste'!Y2648</f>
        <v>0</v>
      </c>
      <c r="C2647">
        <f>'IGM Paste'!C2648</f>
        <v>0</v>
      </c>
      <c r="D2647" s="4">
        <f>'IGM Paste'!D2648</f>
        <v>0</v>
      </c>
      <c r="E2647">
        <f>'IGM Paste'!E2648</f>
        <v>0</v>
      </c>
      <c r="F2647">
        <f>'IGM Paste'!AL2648</f>
        <v>0</v>
      </c>
      <c r="G2647" s="763">
        <f>'IGM Paste'!AB2648</f>
        <v>0</v>
      </c>
      <c r="H2647" s="5">
        <f>'IGM Paste'!F2648</f>
        <v>0</v>
      </c>
      <c r="I2647" t="str">
        <f>IF('IGM Paste'!H2648=0,"-",'IGM Paste'!H2648)</f>
        <v>-</v>
      </c>
      <c r="J2647" t="str">
        <f>IF('IGM Paste'!I2648=0,"-",'IGM Paste'!I2648)</f>
        <v>-</v>
      </c>
      <c r="K2647" t="str">
        <f>IF('IGM Paste'!J2648=0,"-",'IGM Paste'!J2648)</f>
        <v>-</v>
      </c>
      <c r="L2647">
        <f>'IGM Paste'!K2648</f>
        <v>0</v>
      </c>
      <c r="M2647" s="20" t="str">
        <f>IF('IGM Paste'!R2648=0,"Flat",'IGM Paste'!R2648)</f>
        <v>Flat</v>
      </c>
      <c r="N2647" s="177">
        <f>'IGM Paste'!AH2648</f>
        <v>0</v>
      </c>
      <c r="O2647" s="403">
        <f>'IGM Paste'!O2648</f>
        <v>0</v>
      </c>
      <c r="P2647">
        <f>'IGM Paste'!BC2648</f>
        <v>0</v>
      </c>
    </row>
    <row r="2648" spans="1:16" x14ac:dyDescent="0.3">
      <c r="A2648" s="334">
        <f>'IGM Paste'!A2649</f>
        <v>0</v>
      </c>
      <c r="B2648">
        <f>'IGM Paste'!Y2649</f>
        <v>0</v>
      </c>
      <c r="C2648">
        <f>'IGM Paste'!C2649</f>
        <v>0</v>
      </c>
      <c r="D2648" s="4">
        <f>'IGM Paste'!D2649</f>
        <v>0</v>
      </c>
      <c r="E2648">
        <f>'IGM Paste'!E2649</f>
        <v>0</v>
      </c>
      <c r="F2648">
        <f>'IGM Paste'!AL2649</f>
        <v>0</v>
      </c>
      <c r="G2648" s="763">
        <f>'IGM Paste'!AB2649</f>
        <v>0</v>
      </c>
      <c r="H2648" s="5">
        <f>'IGM Paste'!F2649</f>
        <v>0</v>
      </c>
      <c r="I2648" t="str">
        <f>IF('IGM Paste'!H2649=0,"-",'IGM Paste'!H2649)</f>
        <v>-</v>
      </c>
      <c r="J2648" t="str">
        <f>IF('IGM Paste'!I2649=0,"-",'IGM Paste'!I2649)</f>
        <v>-</v>
      </c>
      <c r="K2648" t="str">
        <f>IF('IGM Paste'!J2649=0,"-",'IGM Paste'!J2649)</f>
        <v>-</v>
      </c>
      <c r="L2648">
        <f>'IGM Paste'!K2649</f>
        <v>0</v>
      </c>
      <c r="M2648" s="20" t="str">
        <f>IF('IGM Paste'!R2649=0,"Flat",'IGM Paste'!R2649)</f>
        <v>Flat</v>
      </c>
      <c r="N2648" s="177">
        <f>'IGM Paste'!AH2649</f>
        <v>0</v>
      </c>
      <c r="O2648" s="403">
        <f>'IGM Paste'!O2649</f>
        <v>0</v>
      </c>
      <c r="P2648">
        <f>'IGM Paste'!BC2649</f>
        <v>0</v>
      </c>
    </row>
    <row r="2649" spans="1:16" x14ac:dyDescent="0.3">
      <c r="A2649" s="334">
        <f>'IGM Paste'!A2650</f>
        <v>0</v>
      </c>
      <c r="B2649">
        <f>'IGM Paste'!Y2650</f>
        <v>0</v>
      </c>
      <c r="C2649">
        <f>'IGM Paste'!C2650</f>
        <v>0</v>
      </c>
      <c r="D2649" s="4">
        <f>'IGM Paste'!D2650</f>
        <v>0</v>
      </c>
      <c r="E2649">
        <f>'IGM Paste'!E2650</f>
        <v>0</v>
      </c>
      <c r="F2649">
        <f>'IGM Paste'!AL2650</f>
        <v>0</v>
      </c>
      <c r="G2649" s="763">
        <f>'IGM Paste'!AB2650</f>
        <v>0</v>
      </c>
      <c r="H2649" s="5">
        <f>'IGM Paste'!F2650</f>
        <v>0</v>
      </c>
      <c r="I2649" t="str">
        <f>IF('IGM Paste'!H2650=0,"-",'IGM Paste'!H2650)</f>
        <v>-</v>
      </c>
      <c r="J2649" t="str">
        <f>IF('IGM Paste'!I2650=0,"-",'IGM Paste'!I2650)</f>
        <v>-</v>
      </c>
      <c r="K2649" t="str">
        <f>IF('IGM Paste'!J2650=0,"-",'IGM Paste'!J2650)</f>
        <v>-</v>
      </c>
      <c r="L2649">
        <f>'IGM Paste'!K2650</f>
        <v>0</v>
      </c>
      <c r="M2649" s="20" t="str">
        <f>IF('IGM Paste'!R2650=0,"Flat",'IGM Paste'!R2650)</f>
        <v>Flat</v>
      </c>
      <c r="N2649" s="177">
        <f>'IGM Paste'!AH2650</f>
        <v>0</v>
      </c>
      <c r="O2649" s="403">
        <f>'IGM Paste'!O2650</f>
        <v>0</v>
      </c>
      <c r="P2649">
        <f>'IGM Paste'!BC2650</f>
        <v>0</v>
      </c>
    </row>
    <row r="2650" spans="1:16" x14ac:dyDescent="0.3">
      <c r="A2650" s="334">
        <f>'IGM Paste'!A2651</f>
        <v>0</v>
      </c>
      <c r="B2650">
        <f>'IGM Paste'!Y2651</f>
        <v>0</v>
      </c>
      <c r="C2650">
        <f>'IGM Paste'!C2651</f>
        <v>0</v>
      </c>
      <c r="D2650" s="4">
        <f>'IGM Paste'!D2651</f>
        <v>0</v>
      </c>
      <c r="E2650">
        <f>'IGM Paste'!E2651</f>
        <v>0</v>
      </c>
      <c r="F2650">
        <f>'IGM Paste'!AL2651</f>
        <v>0</v>
      </c>
      <c r="G2650" s="763">
        <f>'IGM Paste'!AB2651</f>
        <v>0</v>
      </c>
      <c r="H2650" s="5">
        <f>'IGM Paste'!F2651</f>
        <v>0</v>
      </c>
      <c r="I2650" t="str">
        <f>IF('IGM Paste'!H2651=0,"-",'IGM Paste'!H2651)</f>
        <v>-</v>
      </c>
      <c r="J2650" t="str">
        <f>IF('IGM Paste'!I2651=0,"-",'IGM Paste'!I2651)</f>
        <v>-</v>
      </c>
      <c r="K2650" t="str">
        <f>IF('IGM Paste'!J2651=0,"-",'IGM Paste'!J2651)</f>
        <v>-</v>
      </c>
      <c r="L2650">
        <f>'IGM Paste'!K2651</f>
        <v>0</v>
      </c>
      <c r="M2650" s="20" t="str">
        <f>IF('IGM Paste'!R2651=0,"Flat",'IGM Paste'!R2651)</f>
        <v>Flat</v>
      </c>
      <c r="N2650" s="177">
        <f>'IGM Paste'!AH2651</f>
        <v>0</v>
      </c>
      <c r="O2650" s="403">
        <f>'IGM Paste'!O2651</f>
        <v>0</v>
      </c>
      <c r="P2650">
        <f>'IGM Paste'!BC2651</f>
        <v>0</v>
      </c>
    </row>
    <row r="2651" spans="1:16" x14ac:dyDescent="0.3">
      <c r="A2651" s="334">
        <f>'IGM Paste'!A2652</f>
        <v>0</v>
      </c>
      <c r="B2651">
        <f>'IGM Paste'!Y2652</f>
        <v>0</v>
      </c>
      <c r="C2651">
        <f>'IGM Paste'!C2652</f>
        <v>0</v>
      </c>
      <c r="D2651" s="4">
        <f>'IGM Paste'!D2652</f>
        <v>0</v>
      </c>
      <c r="E2651">
        <f>'IGM Paste'!E2652</f>
        <v>0</v>
      </c>
      <c r="F2651">
        <f>'IGM Paste'!AL2652</f>
        <v>0</v>
      </c>
      <c r="G2651" s="763">
        <f>'IGM Paste'!AB2652</f>
        <v>0</v>
      </c>
      <c r="H2651" s="5">
        <f>'IGM Paste'!F2652</f>
        <v>0</v>
      </c>
      <c r="I2651" t="str">
        <f>IF('IGM Paste'!H2652=0,"-",'IGM Paste'!H2652)</f>
        <v>-</v>
      </c>
      <c r="J2651" t="str">
        <f>IF('IGM Paste'!I2652=0,"-",'IGM Paste'!I2652)</f>
        <v>-</v>
      </c>
      <c r="K2651" t="str">
        <f>IF('IGM Paste'!J2652=0,"-",'IGM Paste'!J2652)</f>
        <v>-</v>
      </c>
      <c r="L2651">
        <f>'IGM Paste'!K2652</f>
        <v>0</v>
      </c>
      <c r="M2651" s="20" t="str">
        <f>IF('IGM Paste'!R2652=0,"Flat",'IGM Paste'!R2652)</f>
        <v>Flat</v>
      </c>
      <c r="N2651" s="177">
        <f>'IGM Paste'!AH2652</f>
        <v>0</v>
      </c>
      <c r="O2651" s="403">
        <f>'IGM Paste'!O2652</f>
        <v>0</v>
      </c>
      <c r="P2651">
        <f>'IGM Paste'!BC2652</f>
        <v>0</v>
      </c>
    </row>
    <row r="2652" spans="1:16" x14ac:dyDescent="0.3">
      <c r="A2652" s="334">
        <f>'IGM Paste'!A2653</f>
        <v>0</v>
      </c>
      <c r="B2652">
        <f>'IGM Paste'!Y2653</f>
        <v>0</v>
      </c>
      <c r="C2652">
        <f>'IGM Paste'!C2653</f>
        <v>0</v>
      </c>
      <c r="D2652" s="4">
        <f>'IGM Paste'!D2653</f>
        <v>0</v>
      </c>
      <c r="E2652">
        <f>'IGM Paste'!E2653</f>
        <v>0</v>
      </c>
      <c r="F2652">
        <f>'IGM Paste'!AL2653</f>
        <v>0</v>
      </c>
      <c r="G2652" s="763">
        <f>'IGM Paste'!AB2653</f>
        <v>0</v>
      </c>
      <c r="H2652" s="5">
        <f>'IGM Paste'!F2653</f>
        <v>0</v>
      </c>
      <c r="I2652" t="str">
        <f>IF('IGM Paste'!H2653=0,"-",'IGM Paste'!H2653)</f>
        <v>-</v>
      </c>
      <c r="J2652" t="str">
        <f>IF('IGM Paste'!I2653=0,"-",'IGM Paste'!I2653)</f>
        <v>-</v>
      </c>
      <c r="K2652" t="str">
        <f>IF('IGM Paste'!J2653=0,"-",'IGM Paste'!J2653)</f>
        <v>-</v>
      </c>
      <c r="L2652">
        <f>'IGM Paste'!K2653</f>
        <v>0</v>
      </c>
      <c r="M2652" s="20" t="str">
        <f>IF('IGM Paste'!R2653=0,"Flat",'IGM Paste'!R2653)</f>
        <v>Flat</v>
      </c>
      <c r="N2652" s="177">
        <f>'IGM Paste'!AH2653</f>
        <v>0</v>
      </c>
      <c r="O2652" s="403">
        <f>'IGM Paste'!O2653</f>
        <v>0</v>
      </c>
      <c r="P2652">
        <f>'IGM Paste'!BC2653</f>
        <v>0</v>
      </c>
    </row>
    <row r="2653" spans="1:16" x14ac:dyDescent="0.3">
      <c r="A2653" s="334">
        <f>'IGM Paste'!A2654</f>
        <v>0</v>
      </c>
      <c r="B2653">
        <f>'IGM Paste'!Y2654</f>
        <v>0</v>
      </c>
      <c r="C2653">
        <f>'IGM Paste'!C2654</f>
        <v>0</v>
      </c>
      <c r="D2653" s="4">
        <f>'IGM Paste'!D2654</f>
        <v>0</v>
      </c>
      <c r="E2653">
        <f>'IGM Paste'!E2654</f>
        <v>0</v>
      </c>
      <c r="F2653">
        <f>'IGM Paste'!AL2654</f>
        <v>0</v>
      </c>
      <c r="G2653" s="763">
        <f>'IGM Paste'!AB2654</f>
        <v>0</v>
      </c>
      <c r="H2653" s="5">
        <f>'IGM Paste'!F2654</f>
        <v>0</v>
      </c>
      <c r="I2653" t="str">
        <f>IF('IGM Paste'!H2654=0,"-",'IGM Paste'!H2654)</f>
        <v>-</v>
      </c>
      <c r="J2653" t="str">
        <f>IF('IGM Paste'!I2654=0,"-",'IGM Paste'!I2654)</f>
        <v>-</v>
      </c>
      <c r="K2653" t="str">
        <f>IF('IGM Paste'!J2654=0,"-",'IGM Paste'!J2654)</f>
        <v>-</v>
      </c>
      <c r="L2653">
        <f>'IGM Paste'!K2654</f>
        <v>0</v>
      </c>
      <c r="M2653" s="20" t="str">
        <f>IF('IGM Paste'!R2654=0,"Flat",'IGM Paste'!R2654)</f>
        <v>Flat</v>
      </c>
      <c r="N2653" s="177">
        <f>'IGM Paste'!AH2654</f>
        <v>0</v>
      </c>
      <c r="O2653" s="403">
        <f>'IGM Paste'!O2654</f>
        <v>0</v>
      </c>
      <c r="P2653">
        <f>'IGM Paste'!BC2654</f>
        <v>0</v>
      </c>
    </row>
    <row r="2654" spans="1:16" x14ac:dyDescent="0.3">
      <c r="A2654" s="334">
        <f>'IGM Paste'!A2655</f>
        <v>0</v>
      </c>
      <c r="B2654">
        <f>'IGM Paste'!Y2655</f>
        <v>0</v>
      </c>
      <c r="C2654">
        <f>'IGM Paste'!C2655</f>
        <v>0</v>
      </c>
      <c r="D2654" s="4">
        <f>'IGM Paste'!D2655</f>
        <v>0</v>
      </c>
      <c r="E2654">
        <f>'IGM Paste'!E2655</f>
        <v>0</v>
      </c>
      <c r="F2654">
        <f>'IGM Paste'!AL2655</f>
        <v>0</v>
      </c>
      <c r="G2654" s="763">
        <f>'IGM Paste'!AB2655</f>
        <v>0</v>
      </c>
      <c r="H2654" s="5">
        <f>'IGM Paste'!F2655</f>
        <v>0</v>
      </c>
      <c r="I2654" t="str">
        <f>IF('IGM Paste'!H2655=0,"-",'IGM Paste'!H2655)</f>
        <v>-</v>
      </c>
      <c r="J2654" t="str">
        <f>IF('IGM Paste'!I2655=0,"-",'IGM Paste'!I2655)</f>
        <v>-</v>
      </c>
      <c r="K2654" t="str">
        <f>IF('IGM Paste'!J2655=0,"-",'IGM Paste'!J2655)</f>
        <v>-</v>
      </c>
      <c r="L2654">
        <f>'IGM Paste'!K2655</f>
        <v>0</v>
      </c>
      <c r="M2654" s="20" t="str">
        <f>IF('IGM Paste'!R2655=0,"Flat",'IGM Paste'!R2655)</f>
        <v>Flat</v>
      </c>
      <c r="N2654" s="177">
        <f>'IGM Paste'!AH2655</f>
        <v>0</v>
      </c>
      <c r="O2654" s="403">
        <f>'IGM Paste'!O2655</f>
        <v>0</v>
      </c>
      <c r="P2654">
        <f>'IGM Paste'!BC2655</f>
        <v>0</v>
      </c>
    </row>
    <row r="2655" spans="1:16" x14ac:dyDescent="0.3">
      <c r="A2655" s="334">
        <f>'IGM Paste'!A2656</f>
        <v>0</v>
      </c>
      <c r="B2655">
        <f>'IGM Paste'!Y2656</f>
        <v>0</v>
      </c>
      <c r="C2655">
        <f>'IGM Paste'!C2656</f>
        <v>0</v>
      </c>
      <c r="D2655" s="4">
        <f>'IGM Paste'!D2656</f>
        <v>0</v>
      </c>
      <c r="E2655">
        <f>'IGM Paste'!E2656</f>
        <v>0</v>
      </c>
      <c r="F2655">
        <f>'IGM Paste'!AL2656</f>
        <v>0</v>
      </c>
      <c r="G2655" s="763">
        <f>'IGM Paste'!AB2656</f>
        <v>0</v>
      </c>
      <c r="H2655" s="5">
        <f>'IGM Paste'!F2656</f>
        <v>0</v>
      </c>
      <c r="I2655" t="str">
        <f>IF('IGM Paste'!H2656=0,"-",'IGM Paste'!H2656)</f>
        <v>-</v>
      </c>
      <c r="J2655" t="str">
        <f>IF('IGM Paste'!I2656=0,"-",'IGM Paste'!I2656)</f>
        <v>-</v>
      </c>
      <c r="K2655" t="str">
        <f>IF('IGM Paste'!J2656=0,"-",'IGM Paste'!J2656)</f>
        <v>-</v>
      </c>
      <c r="L2655">
        <f>'IGM Paste'!K2656</f>
        <v>0</v>
      </c>
      <c r="M2655" s="20" t="str">
        <f>IF('IGM Paste'!R2656=0,"Flat",'IGM Paste'!R2656)</f>
        <v>Flat</v>
      </c>
      <c r="N2655" s="177">
        <f>'IGM Paste'!AH2656</f>
        <v>0</v>
      </c>
      <c r="O2655" s="403">
        <f>'IGM Paste'!O2656</f>
        <v>0</v>
      </c>
      <c r="P2655">
        <f>'IGM Paste'!BC2656</f>
        <v>0</v>
      </c>
    </row>
    <row r="2656" spans="1:16" x14ac:dyDescent="0.3">
      <c r="A2656" s="334">
        <f>'IGM Paste'!A2657</f>
        <v>0</v>
      </c>
      <c r="B2656">
        <f>'IGM Paste'!Y2657</f>
        <v>0</v>
      </c>
      <c r="C2656">
        <f>'IGM Paste'!C2657</f>
        <v>0</v>
      </c>
      <c r="D2656" s="4">
        <f>'IGM Paste'!D2657</f>
        <v>0</v>
      </c>
      <c r="E2656">
        <f>'IGM Paste'!E2657</f>
        <v>0</v>
      </c>
      <c r="F2656">
        <f>'IGM Paste'!AL2657</f>
        <v>0</v>
      </c>
      <c r="G2656" s="763">
        <f>'IGM Paste'!AB2657</f>
        <v>0</v>
      </c>
      <c r="H2656" s="5">
        <f>'IGM Paste'!F2657</f>
        <v>0</v>
      </c>
      <c r="I2656" t="str">
        <f>IF('IGM Paste'!H2657=0,"-",'IGM Paste'!H2657)</f>
        <v>-</v>
      </c>
      <c r="J2656" t="str">
        <f>IF('IGM Paste'!I2657=0,"-",'IGM Paste'!I2657)</f>
        <v>-</v>
      </c>
      <c r="K2656" t="str">
        <f>IF('IGM Paste'!J2657=0,"-",'IGM Paste'!J2657)</f>
        <v>-</v>
      </c>
      <c r="L2656">
        <f>'IGM Paste'!K2657</f>
        <v>0</v>
      </c>
      <c r="M2656" s="20" t="str">
        <f>IF('IGM Paste'!R2657=0,"Flat",'IGM Paste'!R2657)</f>
        <v>Flat</v>
      </c>
      <c r="N2656" s="177">
        <f>'IGM Paste'!AH2657</f>
        <v>0</v>
      </c>
      <c r="O2656" s="403">
        <f>'IGM Paste'!O2657</f>
        <v>0</v>
      </c>
      <c r="P2656">
        <f>'IGM Paste'!BC2657</f>
        <v>0</v>
      </c>
    </row>
    <row r="2657" spans="1:16" x14ac:dyDescent="0.3">
      <c r="A2657" s="334">
        <f>'IGM Paste'!A2658</f>
        <v>0</v>
      </c>
      <c r="B2657">
        <f>'IGM Paste'!Y2658</f>
        <v>0</v>
      </c>
      <c r="C2657">
        <f>'IGM Paste'!C2658</f>
        <v>0</v>
      </c>
      <c r="D2657" s="4">
        <f>'IGM Paste'!D2658</f>
        <v>0</v>
      </c>
      <c r="E2657">
        <f>'IGM Paste'!E2658</f>
        <v>0</v>
      </c>
      <c r="F2657">
        <f>'IGM Paste'!AL2658</f>
        <v>0</v>
      </c>
      <c r="G2657" s="763">
        <f>'IGM Paste'!AB2658</f>
        <v>0</v>
      </c>
      <c r="H2657" s="5">
        <f>'IGM Paste'!F2658</f>
        <v>0</v>
      </c>
      <c r="I2657" t="str">
        <f>IF('IGM Paste'!H2658=0,"-",'IGM Paste'!H2658)</f>
        <v>-</v>
      </c>
      <c r="J2657" t="str">
        <f>IF('IGM Paste'!I2658=0,"-",'IGM Paste'!I2658)</f>
        <v>-</v>
      </c>
      <c r="K2657" t="str">
        <f>IF('IGM Paste'!J2658=0,"-",'IGM Paste'!J2658)</f>
        <v>-</v>
      </c>
      <c r="L2657">
        <f>'IGM Paste'!K2658</f>
        <v>0</v>
      </c>
      <c r="M2657" s="20" t="str">
        <f>IF('IGM Paste'!R2658=0,"Flat",'IGM Paste'!R2658)</f>
        <v>Flat</v>
      </c>
      <c r="N2657" s="177">
        <f>'IGM Paste'!AH2658</f>
        <v>0</v>
      </c>
      <c r="O2657" s="403">
        <f>'IGM Paste'!O2658</f>
        <v>0</v>
      </c>
      <c r="P2657">
        <f>'IGM Paste'!BC2658</f>
        <v>0</v>
      </c>
    </row>
    <row r="2658" spans="1:16" x14ac:dyDescent="0.3">
      <c r="A2658" s="334">
        <f>'IGM Paste'!A2659</f>
        <v>0</v>
      </c>
      <c r="B2658">
        <f>'IGM Paste'!Y2659</f>
        <v>0</v>
      </c>
      <c r="C2658">
        <f>'IGM Paste'!C2659</f>
        <v>0</v>
      </c>
      <c r="D2658" s="4">
        <f>'IGM Paste'!D2659</f>
        <v>0</v>
      </c>
      <c r="E2658">
        <f>'IGM Paste'!E2659</f>
        <v>0</v>
      </c>
      <c r="F2658">
        <f>'IGM Paste'!AL2659</f>
        <v>0</v>
      </c>
      <c r="G2658" s="763">
        <f>'IGM Paste'!AB2659</f>
        <v>0</v>
      </c>
      <c r="H2658" s="5">
        <f>'IGM Paste'!F2659</f>
        <v>0</v>
      </c>
      <c r="I2658" t="str">
        <f>IF('IGM Paste'!H2659=0,"-",'IGM Paste'!H2659)</f>
        <v>-</v>
      </c>
      <c r="J2658" t="str">
        <f>IF('IGM Paste'!I2659=0,"-",'IGM Paste'!I2659)</f>
        <v>-</v>
      </c>
      <c r="K2658" t="str">
        <f>IF('IGM Paste'!J2659=0,"-",'IGM Paste'!J2659)</f>
        <v>-</v>
      </c>
      <c r="L2658">
        <f>'IGM Paste'!K2659</f>
        <v>0</v>
      </c>
      <c r="M2658" s="20" t="str">
        <f>IF('IGM Paste'!R2659=0,"Flat",'IGM Paste'!R2659)</f>
        <v>Flat</v>
      </c>
      <c r="N2658" s="177">
        <f>'IGM Paste'!AH2659</f>
        <v>0</v>
      </c>
      <c r="O2658" s="403">
        <f>'IGM Paste'!O2659</f>
        <v>0</v>
      </c>
      <c r="P2658">
        <f>'IGM Paste'!BC2659</f>
        <v>0</v>
      </c>
    </row>
    <row r="2659" spans="1:16" x14ac:dyDescent="0.3">
      <c r="A2659" s="334">
        <f>'IGM Paste'!A2660</f>
        <v>0</v>
      </c>
      <c r="B2659">
        <f>'IGM Paste'!Y2660</f>
        <v>0</v>
      </c>
      <c r="C2659">
        <f>'IGM Paste'!C2660</f>
        <v>0</v>
      </c>
      <c r="D2659" s="4">
        <f>'IGM Paste'!D2660</f>
        <v>0</v>
      </c>
      <c r="E2659">
        <f>'IGM Paste'!E2660</f>
        <v>0</v>
      </c>
      <c r="F2659">
        <f>'IGM Paste'!AL2660</f>
        <v>0</v>
      </c>
      <c r="G2659" s="763">
        <f>'IGM Paste'!AB2660</f>
        <v>0</v>
      </c>
      <c r="H2659" s="5">
        <f>'IGM Paste'!F2660</f>
        <v>0</v>
      </c>
      <c r="I2659" t="str">
        <f>IF('IGM Paste'!H2660=0,"-",'IGM Paste'!H2660)</f>
        <v>-</v>
      </c>
      <c r="J2659" t="str">
        <f>IF('IGM Paste'!I2660=0,"-",'IGM Paste'!I2660)</f>
        <v>-</v>
      </c>
      <c r="K2659" t="str">
        <f>IF('IGM Paste'!J2660=0,"-",'IGM Paste'!J2660)</f>
        <v>-</v>
      </c>
      <c r="L2659">
        <f>'IGM Paste'!K2660</f>
        <v>0</v>
      </c>
      <c r="M2659" s="20" t="str">
        <f>IF('IGM Paste'!R2660=0,"Flat",'IGM Paste'!R2660)</f>
        <v>Flat</v>
      </c>
      <c r="N2659" s="177">
        <f>'IGM Paste'!AH2660</f>
        <v>0</v>
      </c>
      <c r="O2659" s="403">
        <f>'IGM Paste'!O2660</f>
        <v>0</v>
      </c>
      <c r="P2659">
        <f>'IGM Paste'!BC2660</f>
        <v>0</v>
      </c>
    </row>
    <row r="2660" spans="1:16" x14ac:dyDescent="0.3">
      <c r="A2660" s="334">
        <f>'IGM Paste'!A2661</f>
        <v>0</v>
      </c>
      <c r="B2660">
        <f>'IGM Paste'!Y2661</f>
        <v>0</v>
      </c>
      <c r="C2660">
        <f>'IGM Paste'!C2661</f>
        <v>0</v>
      </c>
      <c r="D2660" s="4">
        <f>'IGM Paste'!D2661</f>
        <v>0</v>
      </c>
      <c r="E2660">
        <f>'IGM Paste'!E2661</f>
        <v>0</v>
      </c>
      <c r="F2660">
        <f>'IGM Paste'!AL2661</f>
        <v>0</v>
      </c>
      <c r="G2660" s="763">
        <f>'IGM Paste'!AB2661</f>
        <v>0</v>
      </c>
      <c r="H2660" s="5">
        <f>'IGM Paste'!F2661</f>
        <v>0</v>
      </c>
      <c r="I2660" t="str">
        <f>IF('IGM Paste'!H2661=0,"-",'IGM Paste'!H2661)</f>
        <v>-</v>
      </c>
      <c r="J2660" t="str">
        <f>IF('IGM Paste'!I2661=0,"-",'IGM Paste'!I2661)</f>
        <v>-</v>
      </c>
      <c r="K2660" t="str">
        <f>IF('IGM Paste'!J2661=0,"-",'IGM Paste'!J2661)</f>
        <v>-</v>
      </c>
      <c r="L2660">
        <f>'IGM Paste'!K2661</f>
        <v>0</v>
      </c>
      <c r="M2660" s="20" t="str">
        <f>IF('IGM Paste'!R2661=0,"Flat",'IGM Paste'!R2661)</f>
        <v>Flat</v>
      </c>
      <c r="N2660" s="177">
        <f>'IGM Paste'!AH2661</f>
        <v>0</v>
      </c>
      <c r="O2660" s="403">
        <f>'IGM Paste'!O2661</f>
        <v>0</v>
      </c>
      <c r="P2660">
        <f>'IGM Paste'!BC2661</f>
        <v>0</v>
      </c>
    </row>
    <row r="2661" spans="1:16" x14ac:dyDescent="0.3">
      <c r="A2661" s="334">
        <f>'IGM Paste'!A2662</f>
        <v>0</v>
      </c>
      <c r="B2661">
        <f>'IGM Paste'!Y2662</f>
        <v>0</v>
      </c>
      <c r="C2661">
        <f>'IGM Paste'!C2662</f>
        <v>0</v>
      </c>
      <c r="D2661" s="4">
        <f>'IGM Paste'!D2662</f>
        <v>0</v>
      </c>
      <c r="E2661">
        <f>'IGM Paste'!E2662</f>
        <v>0</v>
      </c>
      <c r="F2661">
        <f>'IGM Paste'!AL2662</f>
        <v>0</v>
      </c>
      <c r="G2661" s="763">
        <f>'IGM Paste'!AB2662</f>
        <v>0</v>
      </c>
      <c r="H2661" s="5">
        <f>'IGM Paste'!F2662</f>
        <v>0</v>
      </c>
      <c r="I2661" t="str">
        <f>IF('IGM Paste'!H2662=0,"-",'IGM Paste'!H2662)</f>
        <v>-</v>
      </c>
      <c r="J2661" t="str">
        <f>IF('IGM Paste'!I2662=0,"-",'IGM Paste'!I2662)</f>
        <v>-</v>
      </c>
      <c r="K2661" t="str">
        <f>IF('IGM Paste'!J2662=0,"-",'IGM Paste'!J2662)</f>
        <v>-</v>
      </c>
      <c r="L2661">
        <f>'IGM Paste'!K2662</f>
        <v>0</v>
      </c>
      <c r="M2661" s="20" t="str">
        <f>IF('IGM Paste'!R2662=0,"Flat",'IGM Paste'!R2662)</f>
        <v>Flat</v>
      </c>
      <c r="N2661" s="177">
        <f>'IGM Paste'!AH2662</f>
        <v>0</v>
      </c>
      <c r="O2661" s="403">
        <f>'IGM Paste'!O2662</f>
        <v>0</v>
      </c>
      <c r="P2661">
        <f>'IGM Paste'!BC2662</f>
        <v>0</v>
      </c>
    </row>
    <row r="2662" spans="1:16" x14ac:dyDescent="0.3">
      <c r="A2662" s="334">
        <f>'IGM Paste'!A2663</f>
        <v>0</v>
      </c>
      <c r="B2662">
        <f>'IGM Paste'!Y2663</f>
        <v>0</v>
      </c>
      <c r="C2662">
        <f>'IGM Paste'!C2663</f>
        <v>0</v>
      </c>
      <c r="D2662" s="4">
        <f>'IGM Paste'!D2663</f>
        <v>0</v>
      </c>
      <c r="E2662">
        <f>'IGM Paste'!E2663</f>
        <v>0</v>
      </c>
      <c r="F2662">
        <f>'IGM Paste'!AL2663</f>
        <v>0</v>
      </c>
      <c r="G2662" s="763">
        <f>'IGM Paste'!AB2663</f>
        <v>0</v>
      </c>
      <c r="H2662" s="5">
        <f>'IGM Paste'!F2663</f>
        <v>0</v>
      </c>
      <c r="I2662" t="str">
        <f>IF('IGM Paste'!H2663=0,"-",'IGM Paste'!H2663)</f>
        <v>-</v>
      </c>
      <c r="J2662" t="str">
        <f>IF('IGM Paste'!I2663=0,"-",'IGM Paste'!I2663)</f>
        <v>-</v>
      </c>
      <c r="K2662" t="str">
        <f>IF('IGM Paste'!J2663=0,"-",'IGM Paste'!J2663)</f>
        <v>-</v>
      </c>
      <c r="L2662">
        <f>'IGM Paste'!K2663</f>
        <v>0</v>
      </c>
      <c r="M2662" s="20" t="str">
        <f>IF('IGM Paste'!R2663=0,"Flat",'IGM Paste'!R2663)</f>
        <v>Flat</v>
      </c>
      <c r="N2662" s="177">
        <f>'IGM Paste'!AH2663</f>
        <v>0</v>
      </c>
      <c r="O2662" s="403">
        <f>'IGM Paste'!O2663</f>
        <v>0</v>
      </c>
      <c r="P2662">
        <f>'IGM Paste'!BC2663</f>
        <v>0</v>
      </c>
    </row>
    <row r="2663" spans="1:16" x14ac:dyDescent="0.3">
      <c r="A2663" s="334">
        <f>'IGM Paste'!A2664</f>
        <v>0</v>
      </c>
      <c r="B2663">
        <f>'IGM Paste'!Y2664</f>
        <v>0</v>
      </c>
      <c r="C2663">
        <f>'IGM Paste'!C2664</f>
        <v>0</v>
      </c>
      <c r="D2663" s="4">
        <f>'IGM Paste'!D2664</f>
        <v>0</v>
      </c>
      <c r="E2663">
        <f>'IGM Paste'!E2664</f>
        <v>0</v>
      </c>
      <c r="F2663">
        <f>'IGM Paste'!AL2664</f>
        <v>0</v>
      </c>
      <c r="G2663" s="763">
        <f>'IGM Paste'!AB2664</f>
        <v>0</v>
      </c>
      <c r="H2663" s="5">
        <f>'IGM Paste'!F2664</f>
        <v>0</v>
      </c>
      <c r="I2663" t="str">
        <f>IF('IGM Paste'!H2664=0,"-",'IGM Paste'!H2664)</f>
        <v>-</v>
      </c>
      <c r="J2663" t="str">
        <f>IF('IGM Paste'!I2664=0,"-",'IGM Paste'!I2664)</f>
        <v>-</v>
      </c>
      <c r="K2663" t="str">
        <f>IF('IGM Paste'!J2664=0,"-",'IGM Paste'!J2664)</f>
        <v>-</v>
      </c>
      <c r="L2663">
        <f>'IGM Paste'!K2664</f>
        <v>0</v>
      </c>
      <c r="M2663" s="20" t="str">
        <f>IF('IGM Paste'!R2664=0,"Flat",'IGM Paste'!R2664)</f>
        <v>Flat</v>
      </c>
      <c r="N2663" s="177">
        <f>'IGM Paste'!AH2664</f>
        <v>0</v>
      </c>
      <c r="O2663" s="403">
        <f>'IGM Paste'!O2664</f>
        <v>0</v>
      </c>
      <c r="P2663">
        <f>'IGM Paste'!BC2664</f>
        <v>0</v>
      </c>
    </row>
    <row r="2664" spans="1:16" x14ac:dyDescent="0.3">
      <c r="A2664" s="334">
        <f>'IGM Paste'!A2665</f>
        <v>0</v>
      </c>
      <c r="B2664">
        <f>'IGM Paste'!Y2665</f>
        <v>0</v>
      </c>
      <c r="C2664">
        <f>'IGM Paste'!C2665</f>
        <v>0</v>
      </c>
      <c r="D2664" s="4">
        <f>'IGM Paste'!D2665</f>
        <v>0</v>
      </c>
      <c r="E2664">
        <f>'IGM Paste'!E2665</f>
        <v>0</v>
      </c>
      <c r="F2664">
        <f>'IGM Paste'!AL2665</f>
        <v>0</v>
      </c>
      <c r="G2664" s="763">
        <f>'IGM Paste'!AB2665</f>
        <v>0</v>
      </c>
      <c r="H2664" s="5">
        <f>'IGM Paste'!F2665</f>
        <v>0</v>
      </c>
      <c r="I2664" t="str">
        <f>IF('IGM Paste'!H2665=0,"-",'IGM Paste'!H2665)</f>
        <v>-</v>
      </c>
      <c r="J2664" t="str">
        <f>IF('IGM Paste'!I2665=0,"-",'IGM Paste'!I2665)</f>
        <v>-</v>
      </c>
      <c r="K2664" t="str">
        <f>IF('IGM Paste'!J2665=0,"-",'IGM Paste'!J2665)</f>
        <v>-</v>
      </c>
      <c r="L2664">
        <f>'IGM Paste'!K2665</f>
        <v>0</v>
      </c>
      <c r="M2664" s="20" t="str">
        <f>IF('IGM Paste'!R2665=0,"Flat",'IGM Paste'!R2665)</f>
        <v>Flat</v>
      </c>
      <c r="N2664" s="177">
        <f>'IGM Paste'!AH2665</f>
        <v>0</v>
      </c>
      <c r="O2664" s="403">
        <f>'IGM Paste'!O2665</f>
        <v>0</v>
      </c>
      <c r="P2664">
        <f>'IGM Paste'!BC2665</f>
        <v>0</v>
      </c>
    </row>
    <row r="2665" spans="1:16" x14ac:dyDescent="0.3">
      <c r="A2665" s="334">
        <f>'IGM Paste'!A2666</f>
        <v>0</v>
      </c>
      <c r="B2665">
        <f>'IGM Paste'!Y2666</f>
        <v>0</v>
      </c>
      <c r="C2665">
        <f>'IGM Paste'!C2666</f>
        <v>0</v>
      </c>
      <c r="D2665" s="4">
        <f>'IGM Paste'!D2666</f>
        <v>0</v>
      </c>
      <c r="E2665">
        <f>'IGM Paste'!E2666</f>
        <v>0</v>
      </c>
      <c r="F2665">
        <f>'IGM Paste'!AL2666</f>
        <v>0</v>
      </c>
      <c r="G2665" s="763">
        <f>'IGM Paste'!AB2666</f>
        <v>0</v>
      </c>
      <c r="H2665" s="5">
        <f>'IGM Paste'!F2666</f>
        <v>0</v>
      </c>
      <c r="I2665" t="str">
        <f>IF('IGM Paste'!H2666=0,"-",'IGM Paste'!H2666)</f>
        <v>-</v>
      </c>
      <c r="J2665" t="str">
        <f>IF('IGM Paste'!I2666=0,"-",'IGM Paste'!I2666)</f>
        <v>-</v>
      </c>
      <c r="K2665" t="str">
        <f>IF('IGM Paste'!J2666=0,"-",'IGM Paste'!J2666)</f>
        <v>-</v>
      </c>
      <c r="L2665">
        <f>'IGM Paste'!K2666</f>
        <v>0</v>
      </c>
      <c r="M2665" s="20" t="str">
        <f>IF('IGM Paste'!R2666=0,"Flat",'IGM Paste'!R2666)</f>
        <v>Flat</v>
      </c>
      <c r="N2665" s="177">
        <f>'IGM Paste'!AH2666</f>
        <v>0</v>
      </c>
      <c r="O2665" s="403">
        <f>'IGM Paste'!O2666</f>
        <v>0</v>
      </c>
      <c r="P2665">
        <f>'IGM Paste'!BC2666</f>
        <v>0</v>
      </c>
    </row>
    <row r="2666" spans="1:16" x14ac:dyDescent="0.3">
      <c r="A2666" s="334">
        <f>'IGM Paste'!A2667</f>
        <v>0</v>
      </c>
      <c r="B2666">
        <f>'IGM Paste'!Y2667</f>
        <v>0</v>
      </c>
      <c r="C2666">
        <f>'IGM Paste'!C2667</f>
        <v>0</v>
      </c>
      <c r="D2666" s="4">
        <f>'IGM Paste'!D2667</f>
        <v>0</v>
      </c>
      <c r="E2666">
        <f>'IGM Paste'!E2667</f>
        <v>0</v>
      </c>
      <c r="F2666">
        <f>'IGM Paste'!AL2667</f>
        <v>0</v>
      </c>
      <c r="G2666" s="763">
        <f>'IGM Paste'!AB2667</f>
        <v>0</v>
      </c>
      <c r="H2666" s="5">
        <f>'IGM Paste'!F2667</f>
        <v>0</v>
      </c>
      <c r="I2666" t="str">
        <f>IF('IGM Paste'!H2667=0,"-",'IGM Paste'!H2667)</f>
        <v>-</v>
      </c>
      <c r="J2666" t="str">
        <f>IF('IGM Paste'!I2667=0,"-",'IGM Paste'!I2667)</f>
        <v>-</v>
      </c>
      <c r="K2666" t="str">
        <f>IF('IGM Paste'!J2667=0,"-",'IGM Paste'!J2667)</f>
        <v>-</v>
      </c>
      <c r="L2666">
        <f>'IGM Paste'!K2667</f>
        <v>0</v>
      </c>
      <c r="M2666" s="20" t="str">
        <f>IF('IGM Paste'!R2667=0,"Flat",'IGM Paste'!R2667)</f>
        <v>Flat</v>
      </c>
      <c r="N2666" s="177">
        <f>'IGM Paste'!AH2667</f>
        <v>0</v>
      </c>
      <c r="O2666" s="403">
        <f>'IGM Paste'!O2667</f>
        <v>0</v>
      </c>
      <c r="P2666">
        <f>'IGM Paste'!BC2667</f>
        <v>0</v>
      </c>
    </row>
    <row r="2667" spans="1:16" x14ac:dyDescent="0.3">
      <c r="A2667" s="334">
        <f>'IGM Paste'!A2668</f>
        <v>0</v>
      </c>
      <c r="B2667">
        <f>'IGM Paste'!Y2668</f>
        <v>0</v>
      </c>
      <c r="C2667">
        <f>'IGM Paste'!C2668</f>
        <v>0</v>
      </c>
      <c r="D2667" s="4">
        <f>'IGM Paste'!D2668</f>
        <v>0</v>
      </c>
      <c r="E2667">
        <f>'IGM Paste'!E2668</f>
        <v>0</v>
      </c>
      <c r="F2667">
        <f>'IGM Paste'!AL2668</f>
        <v>0</v>
      </c>
      <c r="G2667" s="763">
        <f>'IGM Paste'!AB2668</f>
        <v>0</v>
      </c>
      <c r="H2667" s="5">
        <f>'IGM Paste'!F2668</f>
        <v>0</v>
      </c>
      <c r="I2667" t="str">
        <f>IF('IGM Paste'!H2668=0,"-",'IGM Paste'!H2668)</f>
        <v>-</v>
      </c>
      <c r="J2667" t="str">
        <f>IF('IGM Paste'!I2668=0,"-",'IGM Paste'!I2668)</f>
        <v>-</v>
      </c>
      <c r="K2667" t="str">
        <f>IF('IGM Paste'!J2668=0,"-",'IGM Paste'!J2668)</f>
        <v>-</v>
      </c>
      <c r="L2667">
        <f>'IGM Paste'!K2668</f>
        <v>0</v>
      </c>
      <c r="M2667" s="20" t="str">
        <f>IF('IGM Paste'!R2668=0,"Flat",'IGM Paste'!R2668)</f>
        <v>Flat</v>
      </c>
      <c r="N2667" s="177">
        <f>'IGM Paste'!AH2668</f>
        <v>0</v>
      </c>
      <c r="O2667" s="403">
        <f>'IGM Paste'!O2668</f>
        <v>0</v>
      </c>
      <c r="P2667">
        <f>'IGM Paste'!BC2668</f>
        <v>0</v>
      </c>
    </row>
    <row r="2668" spans="1:16" x14ac:dyDescent="0.3">
      <c r="A2668" s="334">
        <f>'IGM Paste'!A2669</f>
        <v>0</v>
      </c>
      <c r="B2668">
        <f>'IGM Paste'!Y2669</f>
        <v>0</v>
      </c>
      <c r="C2668">
        <f>'IGM Paste'!C2669</f>
        <v>0</v>
      </c>
      <c r="D2668" s="4">
        <f>'IGM Paste'!D2669</f>
        <v>0</v>
      </c>
      <c r="E2668">
        <f>'IGM Paste'!E2669</f>
        <v>0</v>
      </c>
      <c r="F2668">
        <f>'IGM Paste'!AL2669</f>
        <v>0</v>
      </c>
      <c r="G2668" s="763">
        <f>'IGM Paste'!AB2669</f>
        <v>0</v>
      </c>
      <c r="H2668" s="5">
        <f>'IGM Paste'!F2669</f>
        <v>0</v>
      </c>
      <c r="I2668" t="str">
        <f>IF('IGM Paste'!H2669=0,"-",'IGM Paste'!H2669)</f>
        <v>-</v>
      </c>
      <c r="J2668" t="str">
        <f>IF('IGM Paste'!I2669=0,"-",'IGM Paste'!I2669)</f>
        <v>-</v>
      </c>
      <c r="K2668" t="str">
        <f>IF('IGM Paste'!J2669=0,"-",'IGM Paste'!J2669)</f>
        <v>-</v>
      </c>
      <c r="L2668">
        <f>'IGM Paste'!K2669</f>
        <v>0</v>
      </c>
      <c r="M2668" s="20" t="str">
        <f>IF('IGM Paste'!R2669=0,"Flat",'IGM Paste'!R2669)</f>
        <v>Flat</v>
      </c>
      <c r="N2668" s="177">
        <f>'IGM Paste'!AH2669</f>
        <v>0</v>
      </c>
      <c r="O2668" s="403">
        <f>'IGM Paste'!O2669</f>
        <v>0</v>
      </c>
      <c r="P2668">
        <f>'IGM Paste'!BC2669</f>
        <v>0</v>
      </c>
    </row>
    <row r="2669" spans="1:16" x14ac:dyDescent="0.3">
      <c r="A2669" s="334">
        <f>'IGM Paste'!A2670</f>
        <v>0</v>
      </c>
      <c r="B2669">
        <f>'IGM Paste'!Y2670</f>
        <v>0</v>
      </c>
      <c r="C2669">
        <f>'IGM Paste'!C2670</f>
        <v>0</v>
      </c>
      <c r="D2669" s="4">
        <f>'IGM Paste'!D2670</f>
        <v>0</v>
      </c>
      <c r="E2669">
        <f>'IGM Paste'!E2670</f>
        <v>0</v>
      </c>
      <c r="F2669">
        <f>'IGM Paste'!AL2670</f>
        <v>0</v>
      </c>
      <c r="G2669" s="763">
        <f>'IGM Paste'!AB2670</f>
        <v>0</v>
      </c>
      <c r="H2669" s="5">
        <f>'IGM Paste'!F2670</f>
        <v>0</v>
      </c>
      <c r="I2669" t="str">
        <f>IF('IGM Paste'!H2670=0,"-",'IGM Paste'!H2670)</f>
        <v>-</v>
      </c>
      <c r="J2669" t="str">
        <f>IF('IGM Paste'!I2670=0,"-",'IGM Paste'!I2670)</f>
        <v>-</v>
      </c>
      <c r="K2669" t="str">
        <f>IF('IGM Paste'!J2670=0,"-",'IGM Paste'!J2670)</f>
        <v>-</v>
      </c>
      <c r="L2669">
        <f>'IGM Paste'!K2670</f>
        <v>0</v>
      </c>
      <c r="M2669" s="20" t="str">
        <f>IF('IGM Paste'!R2670=0,"Flat",'IGM Paste'!R2670)</f>
        <v>Flat</v>
      </c>
      <c r="N2669" s="177">
        <f>'IGM Paste'!AH2670</f>
        <v>0</v>
      </c>
      <c r="O2669" s="403">
        <f>'IGM Paste'!O2670</f>
        <v>0</v>
      </c>
      <c r="P2669">
        <f>'IGM Paste'!BC2670</f>
        <v>0</v>
      </c>
    </row>
    <row r="2670" spans="1:16" x14ac:dyDescent="0.3">
      <c r="A2670" s="334">
        <f>'IGM Paste'!A2671</f>
        <v>0</v>
      </c>
      <c r="B2670">
        <f>'IGM Paste'!Y2671</f>
        <v>0</v>
      </c>
      <c r="C2670">
        <f>'IGM Paste'!C2671</f>
        <v>0</v>
      </c>
      <c r="D2670" s="4">
        <f>'IGM Paste'!D2671</f>
        <v>0</v>
      </c>
      <c r="E2670">
        <f>'IGM Paste'!E2671</f>
        <v>0</v>
      </c>
      <c r="F2670">
        <f>'IGM Paste'!AL2671</f>
        <v>0</v>
      </c>
      <c r="G2670" s="763">
        <f>'IGM Paste'!AB2671</f>
        <v>0</v>
      </c>
      <c r="H2670" s="5">
        <f>'IGM Paste'!F2671</f>
        <v>0</v>
      </c>
      <c r="I2670" t="str">
        <f>IF('IGM Paste'!H2671=0,"-",'IGM Paste'!H2671)</f>
        <v>-</v>
      </c>
      <c r="J2670" t="str">
        <f>IF('IGM Paste'!I2671=0,"-",'IGM Paste'!I2671)</f>
        <v>-</v>
      </c>
      <c r="K2670" t="str">
        <f>IF('IGM Paste'!J2671=0,"-",'IGM Paste'!J2671)</f>
        <v>-</v>
      </c>
      <c r="L2670">
        <f>'IGM Paste'!K2671</f>
        <v>0</v>
      </c>
      <c r="M2670" s="20" t="str">
        <f>IF('IGM Paste'!R2671=0,"Flat",'IGM Paste'!R2671)</f>
        <v>Flat</v>
      </c>
      <c r="N2670" s="177">
        <f>'IGM Paste'!AH2671</f>
        <v>0</v>
      </c>
      <c r="O2670" s="403">
        <f>'IGM Paste'!O2671</f>
        <v>0</v>
      </c>
      <c r="P2670">
        <f>'IGM Paste'!BC2671</f>
        <v>0</v>
      </c>
    </row>
    <row r="2671" spans="1:16" x14ac:dyDescent="0.3">
      <c r="A2671" s="334">
        <f>'IGM Paste'!A2672</f>
        <v>0</v>
      </c>
      <c r="B2671">
        <f>'IGM Paste'!Y2672</f>
        <v>0</v>
      </c>
      <c r="C2671">
        <f>'IGM Paste'!C2672</f>
        <v>0</v>
      </c>
      <c r="D2671" s="4">
        <f>'IGM Paste'!D2672</f>
        <v>0</v>
      </c>
      <c r="E2671">
        <f>'IGM Paste'!E2672</f>
        <v>0</v>
      </c>
      <c r="F2671">
        <f>'IGM Paste'!AL2672</f>
        <v>0</v>
      </c>
      <c r="G2671" s="763">
        <f>'IGM Paste'!AB2672</f>
        <v>0</v>
      </c>
      <c r="H2671" s="5">
        <f>'IGM Paste'!F2672</f>
        <v>0</v>
      </c>
      <c r="I2671" t="str">
        <f>IF('IGM Paste'!H2672=0,"-",'IGM Paste'!H2672)</f>
        <v>-</v>
      </c>
      <c r="J2671" t="str">
        <f>IF('IGM Paste'!I2672=0,"-",'IGM Paste'!I2672)</f>
        <v>-</v>
      </c>
      <c r="K2671" t="str">
        <f>IF('IGM Paste'!J2672=0,"-",'IGM Paste'!J2672)</f>
        <v>-</v>
      </c>
      <c r="L2671">
        <f>'IGM Paste'!K2672</f>
        <v>0</v>
      </c>
      <c r="M2671" s="20" t="str">
        <f>IF('IGM Paste'!R2672=0,"Flat",'IGM Paste'!R2672)</f>
        <v>Flat</v>
      </c>
      <c r="N2671" s="177">
        <f>'IGM Paste'!AH2672</f>
        <v>0</v>
      </c>
      <c r="O2671" s="403">
        <f>'IGM Paste'!O2672</f>
        <v>0</v>
      </c>
      <c r="P2671">
        <f>'IGM Paste'!BC2672</f>
        <v>0</v>
      </c>
    </row>
    <row r="2672" spans="1:16" x14ac:dyDescent="0.3">
      <c r="A2672" s="334">
        <f>'IGM Paste'!A2673</f>
        <v>0</v>
      </c>
      <c r="B2672">
        <f>'IGM Paste'!Y2673</f>
        <v>0</v>
      </c>
      <c r="C2672">
        <f>'IGM Paste'!C2673</f>
        <v>0</v>
      </c>
      <c r="D2672" s="4">
        <f>'IGM Paste'!D2673</f>
        <v>0</v>
      </c>
      <c r="E2672">
        <f>'IGM Paste'!E2673</f>
        <v>0</v>
      </c>
      <c r="F2672">
        <f>'IGM Paste'!AL2673</f>
        <v>0</v>
      </c>
      <c r="G2672" s="763">
        <f>'IGM Paste'!AB2673</f>
        <v>0</v>
      </c>
      <c r="H2672" s="5">
        <f>'IGM Paste'!F2673</f>
        <v>0</v>
      </c>
      <c r="I2672" t="str">
        <f>IF('IGM Paste'!H2673=0,"-",'IGM Paste'!H2673)</f>
        <v>-</v>
      </c>
      <c r="J2672" t="str">
        <f>IF('IGM Paste'!I2673=0,"-",'IGM Paste'!I2673)</f>
        <v>-</v>
      </c>
      <c r="K2672" t="str">
        <f>IF('IGM Paste'!J2673=0,"-",'IGM Paste'!J2673)</f>
        <v>-</v>
      </c>
      <c r="L2672">
        <f>'IGM Paste'!K2673</f>
        <v>0</v>
      </c>
      <c r="M2672" s="20" t="str">
        <f>IF('IGM Paste'!R2673=0,"Flat",'IGM Paste'!R2673)</f>
        <v>Flat</v>
      </c>
      <c r="N2672" s="177">
        <f>'IGM Paste'!AH2673</f>
        <v>0</v>
      </c>
      <c r="O2672" s="403">
        <f>'IGM Paste'!O2673</f>
        <v>0</v>
      </c>
      <c r="P2672">
        <f>'IGM Paste'!BC2673</f>
        <v>0</v>
      </c>
    </row>
    <row r="2673" spans="1:16" x14ac:dyDescent="0.3">
      <c r="A2673" s="334">
        <f>'IGM Paste'!A2674</f>
        <v>0</v>
      </c>
      <c r="B2673">
        <f>'IGM Paste'!Y2674</f>
        <v>0</v>
      </c>
      <c r="C2673">
        <f>'IGM Paste'!C2674</f>
        <v>0</v>
      </c>
      <c r="D2673" s="4">
        <f>'IGM Paste'!D2674</f>
        <v>0</v>
      </c>
      <c r="E2673">
        <f>'IGM Paste'!E2674</f>
        <v>0</v>
      </c>
      <c r="F2673">
        <f>'IGM Paste'!AL2674</f>
        <v>0</v>
      </c>
      <c r="G2673" s="763">
        <f>'IGM Paste'!AB2674</f>
        <v>0</v>
      </c>
      <c r="H2673" s="5">
        <f>'IGM Paste'!F2674</f>
        <v>0</v>
      </c>
      <c r="I2673" t="str">
        <f>IF('IGM Paste'!H2674=0,"-",'IGM Paste'!H2674)</f>
        <v>-</v>
      </c>
      <c r="J2673" t="str">
        <f>IF('IGM Paste'!I2674=0,"-",'IGM Paste'!I2674)</f>
        <v>-</v>
      </c>
      <c r="K2673" t="str">
        <f>IF('IGM Paste'!J2674=0,"-",'IGM Paste'!J2674)</f>
        <v>-</v>
      </c>
      <c r="L2673">
        <f>'IGM Paste'!K2674</f>
        <v>0</v>
      </c>
      <c r="M2673" s="20" t="str">
        <f>IF('IGM Paste'!R2674=0,"Flat",'IGM Paste'!R2674)</f>
        <v>Flat</v>
      </c>
      <c r="N2673" s="177">
        <f>'IGM Paste'!AH2674</f>
        <v>0</v>
      </c>
      <c r="O2673" s="403">
        <f>'IGM Paste'!O2674</f>
        <v>0</v>
      </c>
      <c r="P2673">
        <f>'IGM Paste'!BC2674</f>
        <v>0</v>
      </c>
    </row>
    <row r="2674" spans="1:16" x14ac:dyDescent="0.3">
      <c r="A2674" s="334">
        <f>'IGM Paste'!A2675</f>
        <v>0</v>
      </c>
      <c r="B2674">
        <f>'IGM Paste'!Y2675</f>
        <v>0</v>
      </c>
      <c r="C2674">
        <f>'IGM Paste'!C2675</f>
        <v>0</v>
      </c>
      <c r="D2674" s="4">
        <f>'IGM Paste'!D2675</f>
        <v>0</v>
      </c>
      <c r="E2674">
        <f>'IGM Paste'!E2675</f>
        <v>0</v>
      </c>
      <c r="F2674">
        <f>'IGM Paste'!AL2675</f>
        <v>0</v>
      </c>
      <c r="G2674" s="763">
        <f>'IGM Paste'!AB2675</f>
        <v>0</v>
      </c>
      <c r="H2674" s="5">
        <f>'IGM Paste'!F2675</f>
        <v>0</v>
      </c>
      <c r="I2674" t="str">
        <f>IF('IGM Paste'!H2675=0,"-",'IGM Paste'!H2675)</f>
        <v>-</v>
      </c>
      <c r="J2674" t="str">
        <f>IF('IGM Paste'!I2675=0,"-",'IGM Paste'!I2675)</f>
        <v>-</v>
      </c>
      <c r="K2674" t="str">
        <f>IF('IGM Paste'!J2675=0,"-",'IGM Paste'!J2675)</f>
        <v>-</v>
      </c>
      <c r="L2674">
        <f>'IGM Paste'!K2675</f>
        <v>0</v>
      </c>
      <c r="M2674" s="20" t="str">
        <f>IF('IGM Paste'!R2675=0,"Flat",'IGM Paste'!R2675)</f>
        <v>Flat</v>
      </c>
      <c r="N2674" s="177">
        <f>'IGM Paste'!AH2675</f>
        <v>0</v>
      </c>
      <c r="O2674" s="403">
        <f>'IGM Paste'!O2675</f>
        <v>0</v>
      </c>
      <c r="P2674">
        <f>'IGM Paste'!BC2675</f>
        <v>0</v>
      </c>
    </row>
    <row r="2675" spans="1:16" x14ac:dyDescent="0.3">
      <c r="A2675" s="334">
        <f>'IGM Paste'!A2676</f>
        <v>0</v>
      </c>
      <c r="B2675">
        <f>'IGM Paste'!Y2676</f>
        <v>0</v>
      </c>
      <c r="C2675">
        <f>'IGM Paste'!C2676</f>
        <v>0</v>
      </c>
      <c r="D2675" s="4">
        <f>'IGM Paste'!D2676</f>
        <v>0</v>
      </c>
      <c r="E2675">
        <f>'IGM Paste'!E2676</f>
        <v>0</v>
      </c>
      <c r="F2675">
        <f>'IGM Paste'!AL2676</f>
        <v>0</v>
      </c>
      <c r="G2675" s="763">
        <f>'IGM Paste'!AB2676</f>
        <v>0</v>
      </c>
      <c r="H2675" s="5">
        <f>'IGM Paste'!F2676</f>
        <v>0</v>
      </c>
      <c r="I2675" t="str">
        <f>IF('IGM Paste'!H2676=0,"-",'IGM Paste'!H2676)</f>
        <v>-</v>
      </c>
      <c r="J2675" t="str">
        <f>IF('IGM Paste'!I2676=0,"-",'IGM Paste'!I2676)</f>
        <v>-</v>
      </c>
      <c r="K2675" t="str">
        <f>IF('IGM Paste'!J2676=0,"-",'IGM Paste'!J2676)</f>
        <v>-</v>
      </c>
      <c r="L2675">
        <f>'IGM Paste'!K2676</f>
        <v>0</v>
      </c>
      <c r="M2675" s="20" t="str">
        <f>IF('IGM Paste'!R2676=0,"Flat",'IGM Paste'!R2676)</f>
        <v>Flat</v>
      </c>
      <c r="N2675" s="177">
        <f>'IGM Paste'!AH2676</f>
        <v>0</v>
      </c>
      <c r="O2675" s="403">
        <f>'IGM Paste'!O2676</f>
        <v>0</v>
      </c>
      <c r="P2675">
        <f>'IGM Paste'!BC2676</f>
        <v>0</v>
      </c>
    </row>
    <row r="2676" spans="1:16" x14ac:dyDescent="0.3">
      <c r="A2676" s="334">
        <f>'IGM Paste'!A2677</f>
        <v>0</v>
      </c>
      <c r="B2676">
        <f>'IGM Paste'!Y2677</f>
        <v>0</v>
      </c>
      <c r="C2676">
        <f>'IGM Paste'!C2677</f>
        <v>0</v>
      </c>
      <c r="D2676" s="4">
        <f>'IGM Paste'!D2677</f>
        <v>0</v>
      </c>
      <c r="E2676">
        <f>'IGM Paste'!E2677</f>
        <v>0</v>
      </c>
      <c r="F2676">
        <f>'IGM Paste'!AL2677</f>
        <v>0</v>
      </c>
      <c r="G2676" s="763">
        <f>'IGM Paste'!AB2677</f>
        <v>0</v>
      </c>
      <c r="H2676" s="5">
        <f>'IGM Paste'!F2677</f>
        <v>0</v>
      </c>
      <c r="I2676" t="str">
        <f>IF('IGM Paste'!H2677=0,"-",'IGM Paste'!H2677)</f>
        <v>-</v>
      </c>
      <c r="J2676" t="str">
        <f>IF('IGM Paste'!I2677=0,"-",'IGM Paste'!I2677)</f>
        <v>-</v>
      </c>
      <c r="K2676" t="str">
        <f>IF('IGM Paste'!J2677=0,"-",'IGM Paste'!J2677)</f>
        <v>-</v>
      </c>
      <c r="L2676">
        <f>'IGM Paste'!K2677</f>
        <v>0</v>
      </c>
      <c r="M2676" s="20" t="str">
        <f>IF('IGM Paste'!R2677=0,"Flat",'IGM Paste'!R2677)</f>
        <v>Flat</v>
      </c>
      <c r="N2676" s="177">
        <f>'IGM Paste'!AH2677</f>
        <v>0</v>
      </c>
      <c r="O2676" s="403">
        <f>'IGM Paste'!O2677</f>
        <v>0</v>
      </c>
      <c r="P2676">
        <f>'IGM Paste'!BC2677</f>
        <v>0</v>
      </c>
    </row>
    <row r="2677" spans="1:16" x14ac:dyDescent="0.3">
      <c r="A2677" s="334">
        <f>'IGM Paste'!A2678</f>
        <v>0</v>
      </c>
      <c r="B2677">
        <f>'IGM Paste'!Y2678</f>
        <v>0</v>
      </c>
      <c r="C2677">
        <f>'IGM Paste'!C2678</f>
        <v>0</v>
      </c>
      <c r="D2677" s="4">
        <f>'IGM Paste'!D2678</f>
        <v>0</v>
      </c>
      <c r="E2677">
        <f>'IGM Paste'!E2678</f>
        <v>0</v>
      </c>
      <c r="F2677">
        <f>'IGM Paste'!AL2678</f>
        <v>0</v>
      </c>
      <c r="G2677" s="763">
        <f>'IGM Paste'!AB2678</f>
        <v>0</v>
      </c>
      <c r="H2677" s="5">
        <f>'IGM Paste'!F2678</f>
        <v>0</v>
      </c>
      <c r="I2677" t="str">
        <f>IF('IGM Paste'!H2678=0,"-",'IGM Paste'!H2678)</f>
        <v>-</v>
      </c>
      <c r="J2677" t="str">
        <f>IF('IGM Paste'!I2678=0,"-",'IGM Paste'!I2678)</f>
        <v>-</v>
      </c>
      <c r="K2677" t="str">
        <f>IF('IGM Paste'!J2678=0,"-",'IGM Paste'!J2678)</f>
        <v>-</v>
      </c>
      <c r="L2677">
        <f>'IGM Paste'!K2678</f>
        <v>0</v>
      </c>
      <c r="M2677" s="20" t="str">
        <f>IF('IGM Paste'!R2678=0,"Flat",'IGM Paste'!R2678)</f>
        <v>Flat</v>
      </c>
      <c r="N2677" s="177">
        <f>'IGM Paste'!AH2678</f>
        <v>0</v>
      </c>
      <c r="O2677" s="403">
        <f>'IGM Paste'!O2678</f>
        <v>0</v>
      </c>
      <c r="P2677">
        <f>'IGM Paste'!BC2678</f>
        <v>0</v>
      </c>
    </row>
    <row r="2678" spans="1:16" x14ac:dyDescent="0.3">
      <c r="A2678" s="334">
        <f>'IGM Paste'!A2679</f>
        <v>0</v>
      </c>
      <c r="B2678">
        <f>'IGM Paste'!Y2679</f>
        <v>0</v>
      </c>
      <c r="C2678">
        <f>'IGM Paste'!C2679</f>
        <v>0</v>
      </c>
      <c r="D2678" s="4">
        <f>'IGM Paste'!D2679</f>
        <v>0</v>
      </c>
      <c r="E2678">
        <f>'IGM Paste'!E2679</f>
        <v>0</v>
      </c>
      <c r="F2678">
        <f>'IGM Paste'!AL2679</f>
        <v>0</v>
      </c>
      <c r="G2678" s="763">
        <f>'IGM Paste'!AB2679</f>
        <v>0</v>
      </c>
      <c r="H2678" s="5">
        <f>'IGM Paste'!F2679</f>
        <v>0</v>
      </c>
      <c r="I2678" t="str">
        <f>IF('IGM Paste'!H2679=0,"-",'IGM Paste'!H2679)</f>
        <v>-</v>
      </c>
      <c r="J2678" t="str">
        <f>IF('IGM Paste'!I2679=0,"-",'IGM Paste'!I2679)</f>
        <v>-</v>
      </c>
      <c r="K2678" t="str">
        <f>IF('IGM Paste'!J2679=0,"-",'IGM Paste'!J2679)</f>
        <v>-</v>
      </c>
      <c r="L2678">
        <f>'IGM Paste'!K2679</f>
        <v>0</v>
      </c>
      <c r="M2678" s="20" t="str">
        <f>IF('IGM Paste'!R2679=0,"Flat",'IGM Paste'!R2679)</f>
        <v>Flat</v>
      </c>
      <c r="N2678" s="177">
        <f>'IGM Paste'!AH2679</f>
        <v>0</v>
      </c>
      <c r="O2678" s="403">
        <f>'IGM Paste'!O2679</f>
        <v>0</v>
      </c>
      <c r="P2678">
        <f>'IGM Paste'!BC2679</f>
        <v>0</v>
      </c>
    </row>
    <row r="2679" spans="1:16" x14ac:dyDescent="0.3">
      <c r="A2679" s="334">
        <f>'IGM Paste'!A2680</f>
        <v>0</v>
      </c>
      <c r="B2679">
        <f>'IGM Paste'!Y2680</f>
        <v>0</v>
      </c>
      <c r="C2679">
        <f>'IGM Paste'!C2680</f>
        <v>0</v>
      </c>
      <c r="D2679" s="4">
        <f>'IGM Paste'!D2680</f>
        <v>0</v>
      </c>
      <c r="E2679">
        <f>'IGM Paste'!E2680</f>
        <v>0</v>
      </c>
      <c r="F2679">
        <f>'IGM Paste'!AL2680</f>
        <v>0</v>
      </c>
      <c r="G2679" s="763">
        <f>'IGM Paste'!AB2680</f>
        <v>0</v>
      </c>
      <c r="H2679" s="5">
        <f>'IGM Paste'!F2680</f>
        <v>0</v>
      </c>
      <c r="I2679" t="str">
        <f>IF('IGM Paste'!H2680=0,"-",'IGM Paste'!H2680)</f>
        <v>-</v>
      </c>
      <c r="J2679" t="str">
        <f>IF('IGM Paste'!I2680=0,"-",'IGM Paste'!I2680)</f>
        <v>-</v>
      </c>
      <c r="K2679" t="str">
        <f>IF('IGM Paste'!J2680=0,"-",'IGM Paste'!J2680)</f>
        <v>-</v>
      </c>
      <c r="L2679">
        <f>'IGM Paste'!K2680</f>
        <v>0</v>
      </c>
      <c r="M2679" s="20" t="str">
        <f>IF('IGM Paste'!R2680=0,"Flat",'IGM Paste'!R2680)</f>
        <v>Flat</v>
      </c>
      <c r="N2679" s="177">
        <f>'IGM Paste'!AH2680</f>
        <v>0</v>
      </c>
      <c r="O2679" s="403">
        <f>'IGM Paste'!O2680</f>
        <v>0</v>
      </c>
      <c r="P2679">
        <f>'IGM Paste'!BC2680</f>
        <v>0</v>
      </c>
    </row>
    <row r="2680" spans="1:16" x14ac:dyDescent="0.3">
      <c r="A2680" s="334">
        <f>'IGM Paste'!A2681</f>
        <v>0</v>
      </c>
      <c r="B2680">
        <f>'IGM Paste'!Y2681</f>
        <v>0</v>
      </c>
      <c r="C2680">
        <f>'IGM Paste'!C2681</f>
        <v>0</v>
      </c>
      <c r="D2680" s="4">
        <f>'IGM Paste'!D2681</f>
        <v>0</v>
      </c>
      <c r="E2680">
        <f>'IGM Paste'!E2681</f>
        <v>0</v>
      </c>
      <c r="F2680">
        <f>'IGM Paste'!AL2681</f>
        <v>0</v>
      </c>
      <c r="G2680" s="763">
        <f>'IGM Paste'!AB2681</f>
        <v>0</v>
      </c>
      <c r="H2680" s="5">
        <f>'IGM Paste'!F2681</f>
        <v>0</v>
      </c>
      <c r="I2680" t="str">
        <f>IF('IGM Paste'!H2681=0,"-",'IGM Paste'!H2681)</f>
        <v>-</v>
      </c>
      <c r="J2680" t="str">
        <f>IF('IGM Paste'!I2681=0,"-",'IGM Paste'!I2681)</f>
        <v>-</v>
      </c>
      <c r="K2680" t="str">
        <f>IF('IGM Paste'!J2681=0,"-",'IGM Paste'!J2681)</f>
        <v>-</v>
      </c>
      <c r="L2680">
        <f>'IGM Paste'!K2681</f>
        <v>0</v>
      </c>
      <c r="M2680" s="20" t="str">
        <f>IF('IGM Paste'!R2681=0,"Flat",'IGM Paste'!R2681)</f>
        <v>Flat</v>
      </c>
      <c r="N2680" s="177">
        <f>'IGM Paste'!AH2681</f>
        <v>0</v>
      </c>
      <c r="O2680" s="403">
        <f>'IGM Paste'!O2681</f>
        <v>0</v>
      </c>
      <c r="P2680">
        <f>'IGM Paste'!BC2681</f>
        <v>0</v>
      </c>
    </row>
    <row r="2681" spans="1:16" x14ac:dyDescent="0.3">
      <c r="A2681" s="334">
        <f>'IGM Paste'!A2682</f>
        <v>0</v>
      </c>
      <c r="B2681">
        <f>'IGM Paste'!Y2682</f>
        <v>0</v>
      </c>
      <c r="C2681">
        <f>'IGM Paste'!C2682</f>
        <v>0</v>
      </c>
      <c r="D2681" s="4">
        <f>'IGM Paste'!D2682</f>
        <v>0</v>
      </c>
      <c r="E2681">
        <f>'IGM Paste'!E2682</f>
        <v>0</v>
      </c>
      <c r="F2681">
        <f>'IGM Paste'!AL2682</f>
        <v>0</v>
      </c>
      <c r="G2681" s="763">
        <f>'IGM Paste'!AB2682</f>
        <v>0</v>
      </c>
      <c r="H2681" s="5">
        <f>'IGM Paste'!F2682</f>
        <v>0</v>
      </c>
      <c r="I2681" t="str">
        <f>IF('IGM Paste'!H2682=0,"-",'IGM Paste'!H2682)</f>
        <v>-</v>
      </c>
      <c r="J2681" t="str">
        <f>IF('IGM Paste'!I2682=0,"-",'IGM Paste'!I2682)</f>
        <v>-</v>
      </c>
      <c r="K2681" t="str">
        <f>IF('IGM Paste'!J2682=0,"-",'IGM Paste'!J2682)</f>
        <v>-</v>
      </c>
      <c r="L2681">
        <f>'IGM Paste'!K2682</f>
        <v>0</v>
      </c>
      <c r="M2681" s="20" t="str">
        <f>IF('IGM Paste'!R2682=0,"Flat",'IGM Paste'!R2682)</f>
        <v>Flat</v>
      </c>
      <c r="N2681" s="177">
        <f>'IGM Paste'!AH2682</f>
        <v>0</v>
      </c>
      <c r="O2681" s="403">
        <f>'IGM Paste'!O2682</f>
        <v>0</v>
      </c>
      <c r="P2681">
        <f>'IGM Paste'!BC2682</f>
        <v>0</v>
      </c>
    </row>
    <row r="2682" spans="1:16" x14ac:dyDescent="0.3">
      <c r="A2682" s="334">
        <f>'IGM Paste'!A2683</f>
        <v>0</v>
      </c>
      <c r="B2682">
        <f>'IGM Paste'!Y2683</f>
        <v>0</v>
      </c>
      <c r="C2682">
        <f>'IGM Paste'!C2683</f>
        <v>0</v>
      </c>
      <c r="D2682" s="4">
        <f>'IGM Paste'!D2683</f>
        <v>0</v>
      </c>
      <c r="E2682">
        <f>'IGM Paste'!E2683</f>
        <v>0</v>
      </c>
      <c r="F2682">
        <f>'IGM Paste'!AL2683</f>
        <v>0</v>
      </c>
      <c r="G2682" s="763">
        <f>'IGM Paste'!AB2683</f>
        <v>0</v>
      </c>
      <c r="H2682" s="5">
        <f>'IGM Paste'!F2683</f>
        <v>0</v>
      </c>
      <c r="I2682" t="str">
        <f>IF('IGM Paste'!H2683=0,"-",'IGM Paste'!H2683)</f>
        <v>-</v>
      </c>
      <c r="J2682" t="str">
        <f>IF('IGM Paste'!I2683=0,"-",'IGM Paste'!I2683)</f>
        <v>-</v>
      </c>
      <c r="K2682" t="str">
        <f>IF('IGM Paste'!J2683=0,"-",'IGM Paste'!J2683)</f>
        <v>-</v>
      </c>
      <c r="L2682">
        <f>'IGM Paste'!K2683</f>
        <v>0</v>
      </c>
      <c r="M2682" s="20" t="str">
        <f>IF('IGM Paste'!R2683=0,"Flat",'IGM Paste'!R2683)</f>
        <v>Flat</v>
      </c>
      <c r="N2682" s="177">
        <f>'IGM Paste'!AH2683</f>
        <v>0</v>
      </c>
      <c r="O2682" s="403">
        <f>'IGM Paste'!O2683</f>
        <v>0</v>
      </c>
      <c r="P2682">
        <f>'IGM Paste'!BC2683</f>
        <v>0</v>
      </c>
    </row>
    <row r="2683" spans="1:16" x14ac:dyDescent="0.3">
      <c r="A2683" s="334">
        <f>'IGM Paste'!A2684</f>
        <v>0</v>
      </c>
      <c r="B2683">
        <f>'IGM Paste'!Y2684</f>
        <v>0</v>
      </c>
      <c r="C2683">
        <f>'IGM Paste'!C2684</f>
        <v>0</v>
      </c>
      <c r="D2683" s="4">
        <f>'IGM Paste'!D2684</f>
        <v>0</v>
      </c>
      <c r="E2683">
        <f>'IGM Paste'!E2684</f>
        <v>0</v>
      </c>
      <c r="F2683">
        <f>'IGM Paste'!AL2684</f>
        <v>0</v>
      </c>
      <c r="G2683" s="763">
        <f>'IGM Paste'!AB2684</f>
        <v>0</v>
      </c>
      <c r="H2683" s="5">
        <f>'IGM Paste'!F2684</f>
        <v>0</v>
      </c>
      <c r="I2683" t="str">
        <f>IF('IGM Paste'!H2684=0,"-",'IGM Paste'!H2684)</f>
        <v>-</v>
      </c>
      <c r="J2683" t="str">
        <f>IF('IGM Paste'!I2684=0,"-",'IGM Paste'!I2684)</f>
        <v>-</v>
      </c>
      <c r="K2683" t="str">
        <f>IF('IGM Paste'!J2684=0,"-",'IGM Paste'!J2684)</f>
        <v>-</v>
      </c>
      <c r="L2683">
        <f>'IGM Paste'!K2684</f>
        <v>0</v>
      </c>
      <c r="M2683" s="20" t="str">
        <f>IF('IGM Paste'!R2684=0,"Flat",'IGM Paste'!R2684)</f>
        <v>Flat</v>
      </c>
      <c r="N2683" s="177">
        <f>'IGM Paste'!AH2684</f>
        <v>0</v>
      </c>
      <c r="O2683" s="403">
        <f>'IGM Paste'!O2684</f>
        <v>0</v>
      </c>
      <c r="P2683">
        <f>'IGM Paste'!BC2684</f>
        <v>0</v>
      </c>
    </row>
    <row r="2684" spans="1:16" x14ac:dyDescent="0.3">
      <c r="A2684" s="334">
        <f>'IGM Paste'!A2685</f>
        <v>0</v>
      </c>
      <c r="B2684">
        <f>'IGM Paste'!Y2685</f>
        <v>0</v>
      </c>
      <c r="C2684">
        <f>'IGM Paste'!C2685</f>
        <v>0</v>
      </c>
      <c r="D2684" s="4">
        <f>'IGM Paste'!D2685</f>
        <v>0</v>
      </c>
      <c r="E2684">
        <f>'IGM Paste'!E2685</f>
        <v>0</v>
      </c>
      <c r="F2684">
        <f>'IGM Paste'!AL2685</f>
        <v>0</v>
      </c>
      <c r="G2684" s="763">
        <f>'IGM Paste'!AB2685</f>
        <v>0</v>
      </c>
      <c r="H2684" s="5">
        <f>'IGM Paste'!F2685</f>
        <v>0</v>
      </c>
      <c r="I2684" t="str">
        <f>IF('IGM Paste'!H2685=0,"-",'IGM Paste'!H2685)</f>
        <v>-</v>
      </c>
      <c r="J2684" t="str">
        <f>IF('IGM Paste'!I2685=0,"-",'IGM Paste'!I2685)</f>
        <v>-</v>
      </c>
      <c r="K2684" t="str">
        <f>IF('IGM Paste'!J2685=0,"-",'IGM Paste'!J2685)</f>
        <v>-</v>
      </c>
      <c r="L2684">
        <f>'IGM Paste'!K2685</f>
        <v>0</v>
      </c>
      <c r="M2684" s="20" t="str">
        <f>IF('IGM Paste'!R2685=0,"Flat",'IGM Paste'!R2685)</f>
        <v>Flat</v>
      </c>
      <c r="N2684" s="177">
        <f>'IGM Paste'!AH2685</f>
        <v>0</v>
      </c>
      <c r="O2684" s="403">
        <f>'IGM Paste'!O2685</f>
        <v>0</v>
      </c>
      <c r="P2684">
        <f>'IGM Paste'!BC2685</f>
        <v>0</v>
      </c>
    </row>
    <row r="2685" spans="1:16" x14ac:dyDescent="0.3">
      <c r="A2685" s="334">
        <f>'IGM Paste'!A2686</f>
        <v>0</v>
      </c>
      <c r="B2685">
        <f>'IGM Paste'!Y2686</f>
        <v>0</v>
      </c>
      <c r="C2685">
        <f>'IGM Paste'!C2686</f>
        <v>0</v>
      </c>
      <c r="D2685" s="4">
        <f>'IGM Paste'!D2686</f>
        <v>0</v>
      </c>
      <c r="E2685">
        <f>'IGM Paste'!E2686</f>
        <v>0</v>
      </c>
      <c r="F2685">
        <f>'IGM Paste'!AL2686</f>
        <v>0</v>
      </c>
      <c r="G2685" s="763">
        <f>'IGM Paste'!AB2686</f>
        <v>0</v>
      </c>
      <c r="H2685" s="5">
        <f>'IGM Paste'!F2686</f>
        <v>0</v>
      </c>
      <c r="I2685" t="str">
        <f>IF('IGM Paste'!H2686=0,"-",'IGM Paste'!H2686)</f>
        <v>-</v>
      </c>
      <c r="J2685" t="str">
        <f>IF('IGM Paste'!I2686=0,"-",'IGM Paste'!I2686)</f>
        <v>-</v>
      </c>
      <c r="K2685" t="str">
        <f>IF('IGM Paste'!J2686=0,"-",'IGM Paste'!J2686)</f>
        <v>-</v>
      </c>
      <c r="L2685">
        <f>'IGM Paste'!K2686</f>
        <v>0</v>
      </c>
      <c r="M2685" s="20" t="str">
        <f>IF('IGM Paste'!R2686=0,"Flat",'IGM Paste'!R2686)</f>
        <v>Flat</v>
      </c>
      <c r="N2685" s="177">
        <f>'IGM Paste'!AH2686</f>
        <v>0</v>
      </c>
      <c r="O2685" s="403">
        <f>'IGM Paste'!O2686</f>
        <v>0</v>
      </c>
      <c r="P2685">
        <f>'IGM Paste'!BC2686</f>
        <v>0</v>
      </c>
    </row>
    <row r="2686" spans="1:16" x14ac:dyDescent="0.3">
      <c r="A2686" s="334">
        <f>'IGM Paste'!A2687</f>
        <v>0</v>
      </c>
      <c r="B2686">
        <f>'IGM Paste'!Y2687</f>
        <v>0</v>
      </c>
      <c r="C2686">
        <f>'IGM Paste'!C2687</f>
        <v>0</v>
      </c>
      <c r="D2686" s="4">
        <f>'IGM Paste'!D2687</f>
        <v>0</v>
      </c>
      <c r="E2686">
        <f>'IGM Paste'!E2687</f>
        <v>0</v>
      </c>
      <c r="F2686">
        <f>'IGM Paste'!AL2687</f>
        <v>0</v>
      </c>
      <c r="G2686" s="763">
        <f>'IGM Paste'!AB2687</f>
        <v>0</v>
      </c>
      <c r="H2686" s="5">
        <f>'IGM Paste'!F2687</f>
        <v>0</v>
      </c>
      <c r="I2686" t="str">
        <f>IF('IGM Paste'!H2687=0,"-",'IGM Paste'!H2687)</f>
        <v>-</v>
      </c>
      <c r="J2686" t="str">
        <f>IF('IGM Paste'!I2687=0,"-",'IGM Paste'!I2687)</f>
        <v>-</v>
      </c>
      <c r="K2686" t="str">
        <f>IF('IGM Paste'!J2687=0,"-",'IGM Paste'!J2687)</f>
        <v>-</v>
      </c>
      <c r="L2686">
        <f>'IGM Paste'!K2687</f>
        <v>0</v>
      </c>
      <c r="M2686" s="20" t="str">
        <f>IF('IGM Paste'!R2687=0,"Flat",'IGM Paste'!R2687)</f>
        <v>Flat</v>
      </c>
      <c r="N2686" s="177">
        <f>'IGM Paste'!AH2687</f>
        <v>0</v>
      </c>
      <c r="O2686" s="403">
        <f>'IGM Paste'!O2687</f>
        <v>0</v>
      </c>
      <c r="P2686">
        <f>'IGM Paste'!BC2687</f>
        <v>0</v>
      </c>
    </row>
    <row r="2687" spans="1:16" x14ac:dyDescent="0.3">
      <c r="A2687" s="334">
        <f>'IGM Paste'!A2688</f>
        <v>0</v>
      </c>
      <c r="B2687">
        <f>'IGM Paste'!Y2688</f>
        <v>0</v>
      </c>
      <c r="C2687">
        <f>'IGM Paste'!C2688</f>
        <v>0</v>
      </c>
      <c r="D2687" s="4">
        <f>'IGM Paste'!D2688</f>
        <v>0</v>
      </c>
      <c r="E2687">
        <f>'IGM Paste'!E2688</f>
        <v>0</v>
      </c>
      <c r="F2687">
        <f>'IGM Paste'!AL2688</f>
        <v>0</v>
      </c>
      <c r="G2687" s="763">
        <f>'IGM Paste'!AB2688</f>
        <v>0</v>
      </c>
      <c r="H2687" s="5">
        <f>'IGM Paste'!F2688</f>
        <v>0</v>
      </c>
      <c r="I2687" t="str">
        <f>IF('IGM Paste'!H2688=0,"-",'IGM Paste'!H2688)</f>
        <v>-</v>
      </c>
      <c r="J2687" t="str">
        <f>IF('IGM Paste'!I2688=0,"-",'IGM Paste'!I2688)</f>
        <v>-</v>
      </c>
      <c r="K2687" t="str">
        <f>IF('IGM Paste'!J2688=0,"-",'IGM Paste'!J2688)</f>
        <v>-</v>
      </c>
      <c r="L2687">
        <f>'IGM Paste'!K2688</f>
        <v>0</v>
      </c>
      <c r="M2687" s="20" t="str">
        <f>IF('IGM Paste'!R2688=0,"Flat",'IGM Paste'!R2688)</f>
        <v>Flat</v>
      </c>
      <c r="N2687" s="177">
        <f>'IGM Paste'!AH2688</f>
        <v>0</v>
      </c>
      <c r="O2687" s="403">
        <f>'IGM Paste'!O2688</f>
        <v>0</v>
      </c>
      <c r="P2687">
        <f>'IGM Paste'!BC2688</f>
        <v>0</v>
      </c>
    </row>
    <row r="2688" spans="1:16" x14ac:dyDescent="0.3">
      <c r="A2688" s="334">
        <f>'IGM Paste'!A2689</f>
        <v>0</v>
      </c>
      <c r="B2688">
        <f>'IGM Paste'!Y2689</f>
        <v>0</v>
      </c>
      <c r="C2688">
        <f>'IGM Paste'!C2689</f>
        <v>0</v>
      </c>
      <c r="D2688" s="4">
        <f>'IGM Paste'!D2689</f>
        <v>0</v>
      </c>
      <c r="E2688">
        <f>'IGM Paste'!E2689</f>
        <v>0</v>
      </c>
      <c r="F2688">
        <f>'IGM Paste'!AL2689</f>
        <v>0</v>
      </c>
      <c r="G2688" s="763">
        <f>'IGM Paste'!AB2689</f>
        <v>0</v>
      </c>
      <c r="H2688" s="5">
        <f>'IGM Paste'!F2689</f>
        <v>0</v>
      </c>
      <c r="I2688" t="str">
        <f>IF('IGM Paste'!H2689=0,"-",'IGM Paste'!H2689)</f>
        <v>-</v>
      </c>
      <c r="J2688" t="str">
        <f>IF('IGM Paste'!I2689=0,"-",'IGM Paste'!I2689)</f>
        <v>-</v>
      </c>
      <c r="K2688" t="str">
        <f>IF('IGM Paste'!J2689=0,"-",'IGM Paste'!J2689)</f>
        <v>-</v>
      </c>
      <c r="L2688">
        <f>'IGM Paste'!K2689</f>
        <v>0</v>
      </c>
      <c r="M2688" s="20" t="str">
        <f>IF('IGM Paste'!R2689=0,"Flat",'IGM Paste'!R2689)</f>
        <v>Flat</v>
      </c>
      <c r="N2688" s="177">
        <f>'IGM Paste'!AH2689</f>
        <v>0</v>
      </c>
      <c r="O2688" s="403">
        <f>'IGM Paste'!O2689</f>
        <v>0</v>
      </c>
      <c r="P2688">
        <f>'IGM Paste'!BC2689</f>
        <v>0</v>
      </c>
    </row>
    <row r="2689" spans="1:16" x14ac:dyDescent="0.3">
      <c r="A2689" s="334">
        <f>'IGM Paste'!A2690</f>
        <v>0</v>
      </c>
      <c r="B2689">
        <f>'IGM Paste'!Y2690</f>
        <v>0</v>
      </c>
      <c r="C2689">
        <f>'IGM Paste'!C2690</f>
        <v>0</v>
      </c>
      <c r="D2689" s="4">
        <f>'IGM Paste'!D2690</f>
        <v>0</v>
      </c>
      <c r="E2689">
        <f>'IGM Paste'!E2690</f>
        <v>0</v>
      </c>
      <c r="F2689">
        <f>'IGM Paste'!AL2690</f>
        <v>0</v>
      </c>
      <c r="G2689" s="763">
        <f>'IGM Paste'!AB2690</f>
        <v>0</v>
      </c>
      <c r="H2689" s="5">
        <f>'IGM Paste'!F2690</f>
        <v>0</v>
      </c>
      <c r="I2689" t="str">
        <f>IF('IGM Paste'!H2690=0,"-",'IGM Paste'!H2690)</f>
        <v>-</v>
      </c>
      <c r="J2689" t="str">
        <f>IF('IGM Paste'!I2690=0,"-",'IGM Paste'!I2690)</f>
        <v>-</v>
      </c>
      <c r="K2689" t="str">
        <f>IF('IGM Paste'!J2690=0,"-",'IGM Paste'!J2690)</f>
        <v>-</v>
      </c>
      <c r="L2689">
        <f>'IGM Paste'!K2690</f>
        <v>0</v>
      </c>
      <c r="M2689" s="20" t="str">
        <f>IF('IGM Paste'!R2690=0,"Flat",'IGM Paste'!R2690)</f>
        <v>Flat</v>
      </c>
      <c r="N2689" s="177">
        <f>'IGM Paste'!AH2690</f>
        <v>0</v>
      </c>
      <c r="O2689" s="403">
        <f>'IGM Paste'!O2690</f>
        <v>0</v>
      </c>
      <c r="P2689">
        <f>'IGM Paste'!BC2690</f>
        <v>0</v>
      </c>
    </row>
    <row r="2690" spans="1:16" x14ac:dyDescent="0.3">
      <c r="A2690" s="334">
        <f>'IGM Paste'!A2691</f>
        <v>0</v>
      </c>
      <c r="B2690">
        <f>'IGM Paste'!Y2691</f>
        <v>0</v>
      </c>
      <c r="C2690">
        <f>'IGM Paste'!C2691</f>
        <v>0</v>
      </c>
      <c r="D2690" s="4">
        <f>'IGM Paste'!D2691</f>
        <v>0</v>
      </c>
      <c r="E2690">
        <f>'IGM Paste'!E2691</f>
        <v>0</v>
      </c>
      <c r="F2690">
        <f>'IGM Paste'!AL2691</f>
        <v>0</v>
      </c>
      <c r="G2690" s="763">
        <f>'IGM Paste'!AB2691</f>
        <v>0</v>
      </c>
      <c r="H2690" s="5">
        <f>'IGM Paste'!F2691</f>
        <v>0</v>
      </c>
      <c r="I2690" t="str">
        <f>IF('IGM Paste'!H2691=0,"-",'IGM Paste'!H2691)</f>
        <v>-</v>
      </c>
      <c r="J2690" t="str">
        <f>IF('IGM Paste'!I2691=0,"-",'IGM Paste'!I2691)</f>
        <v>-</v>
      </c>
      <c r="K2690" t="str">
        <f>IF('IGM Paste'!J2691=0,"-",'IGM Paste'!J2691)</f>
        <v>-</v>
      </c>
      <c r="L2690">
        <f>'IGM Paste'!K2691</f>
        <v>0</v>
      </c>
      <c r="M2690" s="20" t="str">
        <f>IF('IGM Paste'!R2691=0,"Flat",'IGM Paste'!R2691)</f>
        <v>Flat</v>
      </c>
      <c r="N2690" s="177">
        <f>'IGM Paste'!AH2691</f>
        <v>0</v>
      </c>
      <c r="O2690" s="403">
        <f>'IGM Paste'!O2691</f>
        <v>0</v>
      </c>
      <c r="P2690">
        <f>'IGM Paste'!BC2691</f>
        <v>0</v>
      </c>
    </row>
    <row r="2691" spans="1:16" x14ac:dyDescent="0.3">
      <c r="A2691" s="334">
        <f>'IGM Paste'!A2692</f>
        <v>0</v>
      </c>
      <c r="B2691">
        <f>'IGM Paste'!Y2692</f>
        <v>0</v>
      </c>
      <c r="C2691">
        <f>'IGM Paste'!C2692</f>
        <v>0</v>
      </c>
      <c r="D2691" s="4">
        <f>'IGM Paste'!D2692</f>
        <v>0</v>
      </c>
      <c r="E2691">
        <f>'IGM Paste'!E2692</f>
        <v>0</v>
      </c>
      <c r="F2691">
        <f>'IGM Paste'!AL2692</f>
        <v>0</v>
      </c>
      <c r="G2691" s="763">
        <f>'IGM Paste'!AB2692</f>
        <v>0</v>
      </c>
      <c r="H2691" s="5">
        <f>'IGM Paste'!F2692</f>
        <v>0</v>
      </c>
      <c r="I2691" t="str">
        <f>IF('IGM Paste'!H2692=0,"-",'IGM Paste'!H2692)</f>
        <v>-</v>
      </c>
      <c r="J2691" t="str">
        <f>IF('IGM Paste'!I2692=0,"-",'IGM Paste'!I2692)</f>
        <v>-</v>
      </c>
      <c r="K2691" t="str">
        <f>IF('IGM Paste'!J2692=0,"-",'IGM Paste'!J2692)</f>
        <v>-</v>
      </c>
      <c r="L2691">
        <f>'IGM Paste'!K2692</f>
        <v>0</v>
      </c>
      <c r="M2691" s="20" t="str">
        <f>IF('IGM Paste'!R2692=0,"Flat",'IGM Paste'!R2692)</f>
        <v>Flat</v>
      </c>
      <c r="N2691" s="177">
        <f>'IGM Paste'!AH2692</f>
        <v>0</v>
      </c>
      <c r="O2691" s="403">
        <f>'IGM Paste'!O2692</f>
        <v>0</v>
      </c>
      <c r="P2691">
        <f>'IGM Paste'!BC2692</f>
        <v>0</v>
      </c>
    </row>
    <row r="2692" spans="1:16" x14ac:dyDescent="0.3">
      <c r="A2692" s="334">
        <f>'IGM Paste'!A2693</f>
        <v>0</v>
      </c>
      <c r="B2692">
        <f>'IGM Paste'!Y2693</f>
        <v>0</v>
      </c>
      <c r="C2692">
        <f>'IGM Paste'!C2693</f>
        <v>0</v>
      </c>
      <c r="D2692" s="4">
        <f>'IGM Paste'!D2693</f>
        <v>0</v>
      </c>
      <c r="E2692">
        <f>'IGM Paste'!E2693</f>
        <v>0</v>
      </c>
      <c r="F2692">
        <f>'IGM Paste'!AL2693</f>
        <v>0</v>
      </c>
      <c r="G2692" s="763">
        <f>'IGM Paste'!AB2693</f>
        <v>0</v>
      </c>
      <c r="H2692" s="5">
        <f>'IGM Paste'!F2693</f>
        <v>0</v>
      </c>
      <c r="I2692" t="str">
        <f>IF('IGM Paste'!H2693=0,"-",'IGM Paste'!H2693)</f>
        <v>-</v>
      </c>
      <c r="J2692" t="str">
        <f>IF('IGM Paste'!I2693=0,"-",'IGM Paste'!I2693)</f>
        <v>-</v>
      </c>
      <c r="K2692" t="str">
        <f>IF('IGM Paste'!J2693=0,"-",'IGM Paste'!J2693)</f>
        <v>-</v>
      </c>
      <c r="L2692">
        <f>'IGM Paste'!K2693</f>
        <v>0</v>
      </c>
      <c r="M2692" s="20" t="str">
        <f>IF('IGM Paste'!R2693=0,"Flat",'IGM Paste'!R2693)</f>
        <v>Flat</v>
      </c>
      <c r="N2692" s="177">
        <f>'IGM Paste'!AH2693</f>
        <v>0</v>
      </c>
      <c r="O2692" s="403">
        <f>'IGM Paste'!O2693</f>
        <v>0</v>
      </c>
      <c r="P2692">
        <f>'IGM Paste'!BC2693</f>
        <v>0</v>
      </c>
    </row>
    <row r="2693" spans="1:16" x14ac:dyDescent="0.3">
      <c r="A2693" s="334">
        <f>'IGM Paste'!A2694</f>
        <v>0</v>
      </c>
      <c r="B2693">
        <f>'IGM Paste'!Y2694</f>
        <v>0</v>
      </c>
      <c r="C2693">
        <f>'IGM Paste'!C2694</f>
        <v>0</v>
      </c>
      <c r="D2693" s="4">
        <f>'IGM Paste'!D2694</f>
        <v>0</v>
      </c>
      <c r="E2693">
        <f>'IGM Paste'!E2694</f>
        <v>0</v>
      </c>
      <c r="F2693">
        <f>'IGM Paste'!AL2694</f>
        <v>0</v>
      </c>
      <c r="G2693" s="763">
        <f>'IGM Paste'!AB2694</f>
        <v>0</v>
      </c>
      <c r="H2693" s="5">
        <f>'IGM Paste'!F2694</f>
        <v>0</v>
      </c>
      <c r="I2693" t="str">
        <f>IF('IGM Paste'!H2694=0,"-",'IGM Paste'!H2694)</f>
        <v>-</v>
      </c>
      <c r="J2693" t="str">
        <f>IF('IGM Paste'!I2694=0,"-",'IGM Paste'!I2694)</f>
        <v>-</v>
      </c>
      <c r="K2693" t="str">
        <f>IF('IGM Paste'!J2694=0,"-",'IGM Paste'!J2694)</f>
        <v>-</v>
      </c>
      <c r="L2693">
        <f>'IGM Paste'!K2694</f>
        <v>0</v>
      </c>
      <c r="M2693" s="20" t="str">
        <f>IF('IGM Paste'!R2694=0,"Flat",'IGM Paste'!R2694)</f>
        <v>Flat</v>
      </c>
      <c r="N2693" s="177">
        <f>'IGM Paste'!AH2694</f>
        <v>0</v>
      </c>
      <c r="O2693" s="403">
        <f>'IGM Paste'!O2694</f>
        <v>0</v>
      </c>
      <c r="P2693">
        <f>'IGM Paste'!BC2694</f>
        <v>0</v>
      </c>
    </row>
    <row r="2694" spans="1:16" x14ac:dyDescent="0.3">
      <c r="A2694" s="334">
        <f>'IGM Paste'!A2695</f>
        <v>0</v>
      </c>
      <c r="B2694">
        <f>'IGM Paste'!Y2695</f>
        <v>0</v>
      </c>
      <c r="C2694">
        <f>'IGM Paste'!C2695</f>
        <v>0</v>
      </c>
      <c r="D2694" s="4">
        <f>'IGM Paste'!D2695</f>
        <v>0</v>
      </c>
      <c r="E2694">
        <f>'IGM Paste'!E2695</f>
        <v>0</v>
      </c>
      <c r="F2694">
        <f>'IGM Paste'!AL2695</f>
        <v>0</v>
      </c>
      <c r="G2694" s="763">
        <f>'IGM Paste'!AB2695</f>
        <v>0</v>
      </c>
      <c r="H2694" s="5">
        <f>'IGM Paste'!F2695</f>
        <v>0</v>
      </c>
      <c r="I2694" t="str">
        <f>IF('IGM Paste'!H2695=0,"-",'IGM Paste'!H2695)</f>
        <v>-</v>
      </c>
      <c r="J2694" t="str">
        <f>IF('IGM Paste'!I2695=0,"-",'IGM Paste'!I2695)</f>
        <v>-</v>
      </c>
      <c r="K2694" t="str">
        <f>IF('IGM Paste'!J2695=0,"-",'IGM Paste'!J2695)</f>
        <v>-</v>
      </c>
      <c r="L2694">
        <f>'IGM Paste'!K2695</f>
        <v>0</v>
      </c>
      <c r="M2694" s="20" t="str">
        <f>IF('IGM Paste'!R2695=0,"Flat",'IGM Paste'!R2695)</f>
        <v>Flat</v>
      </c>
      <c r="N2694" s="177">
        <f>'IGM Paste'!AH2695</f>
        <v>0</v>
      </c>
      <c r="O2694" s="403">
        <f>'IGM Paste'!O2695</f>
        <v>0</v>
      </c>
      <c r="P2694">
        <f>'IGM Paste'!BC2695</f>
        <v>0</v>
      </c>
    </row>
    <row r="2695" spans="1:16" x14ac:dyDescent="0.3">
      <c r="A2695" s="334">
        <f>'IGM Paste'!A2696</f>
        <v>0</v>
      </c>
      <c r="B2695">
        <f>'IGM Paste'!Y2696</f>
        <v>0</v>
      </c>
      <c r="C2695">
        <f>'IGM Paste'!C2696</f>
        <v>0</v>
      </c>
      <c r="D2695" s="4">
        <f>'IGM Paste'!D2696</f>
        <v>0</v>
      </c>
      <c r="E2695">
        <f>'IGM Paste'!E2696</f>
        <v>0</v>
      </c>
      <c r="F2695">
        <f>'IGM Paste'!AL2696</f>
        <v>0</v>
      </c>
      <c r="G2695" s="763">
        <f>'IGM Paste'!AB2696</f>
        <v>0</v>
      </c>
      <c r="H2695" s="5">
        <f>'IGM Paste'!F2696</f>
        <v>0</v>
      </c>
      <c r="I2695" t="str">
        <f>IF('IGM Paste'!H2696=0,"-",'IGM Paste'!H2696)</f>
        <v>-</v>
      </c>
      <c r="J2695" t="str">
        <f>IF('IGM Paste'!I2696=0,"-",'IGM Paste'!I2696)</f>
        <v>-</v>
      </c>
      <c r="K2695" t="str">
        <f>IF('IGM Paste'!J2696=0,"-",'IGM Paste'!J2696)</f>
        <v>-</v>
      </c>
      <c r="L2695">
        <f>'IGM Paste'!K2696</f>
        <v>0</v>
      </c>
      <c r="M2695" s="20" t="str">
        <f>IF('IGM Paste'!R2696=0,"Flat",'IGM Paste'!R2696)</f>
        <v>Flat</v>
      </c>
      <c r="N2695" s="177">
        <f>'IGM Paste'!AH2696</f>
        <v>0</v>
      </c>
      <c r="O2695" s="403">
        <f>'IGM Paste'!O2696</f>
        <v>0</v>
      </c>
      <c r="P2695">
        <f>'IGM Paste'!BC2696</f>
        <v>0</v>
      </c>
    </row>
    <row r="2696" spans="1:16" x14ac:dyDescent="0.3">
      <c r="A2696" s="334">
        <f>'IGM Paste'!A2697</f>
        <v>0</v>
      </c>
      <c r="B2696">
        <f>'IGM Paste'!Y2697</f>
        <v>0</v>
      </c>
      <c r="C2696">
        <f>'IGM Paste'!C2697</f>
        <v>0</v>
      </c>
      <c r="D2696" s="4">
        <f>'IGM Paste'!D2697</f>
        <v>0</v>
      </c>
      <c r="E2696">
        <f>'IGM Paste'!E2697</f>
        <v>0</v>
      </c>
      <c r="F2696">
        <f>'IGM Paste'!AL2697</f>
        <v>0</v>
      </c>
      <c r="G2696" s="763">
        <f>'IGM Paste'!AB2697</f>
        <v>0</v>
      </c>
      <c r="H2696" s="5">
        <f>'IGM Paste'!F2697</f>
        <v>0</v>
      </c>
      <c r="I2696" t="str">
        <f>IF('IGM Paste'!H2697=0,"-",'IGM Paste'!H2697)</f>
        <v>-</v>
      </c>
      <c r="J2696" t="str">
        <f>IF('IGM Paste'!I2697=0,"-",'IGM Paste'!I2697)</f>
        <v>-</v>
      </c>
      <c r="K2696" t="str">
        <f>IF('IGM Paste'!J2697=0,"-",'IGM Paste'!J2697)</f>
        <v>-</v>
      </c>
      <c r="L2696">
        <f>'IGM Paste'!K2697</f>
        <v>0</v>
      </c>
      <c r="M2696" s="20" t="str">
        <f>IF('IGM Paste'!R2697=0,"Flat",'IGM Paste'!R2697)</f>
        <v>Flat</v>
      </c>
      <c r="N2696" s="177">
        <f>'IGM Paste'!AH2697</f>
        <v>0</v>
      </c>
      <c r="O2696" s="403">
        <f>'IGM Paste'!O2697</f>
        <v>0</v>
      </c>
      <c r="P2696">
        <f>'IGM Paste'!BC2697</f>
        <v>0</v>
      </c>
    </row>
    <row r="2697" spans="1:16" x14ac:dyDescent="0.3">
      <c r="A2697" s="334">
        <f>'IGM Paste'!A2698</f>
        <v>0</v>
      </c>
      <c r="B2697">
        <f>'IGM Paste'!Y2698</f>
        <v>0</v>
      </c>
      <c r="C2697">
        <f>'IGM Paste'!C2698</f>
        <v>0</v>
      </c>
      <c r="D2697" s="4">
        <f>'IGM Paste'!D2698</f>
        <v>0</v>
      </c>
      <c r="E2697">
        <f>'IGM Paste'!E2698</f>
        <v>0</v>
      </c>
      <c r="F2697">
        <f>'IGM Paste'!AL2698</f>
        <v>0</v>
      </c>
      <c r="G2697" s="763">
        <f>'IGM Paste'!AB2698</f>
        <v>0</v>
      </c>
      <c r="H2697" s="5">
        <f>'IGM Paste'!F2698</f>
        <v>0</v>
      </c>
      <c r="I2697" t="str">
        <f>IF('IGM Paste'!H2698=0,"-",'IGM Paste'!H2698)</f>
        <v>-</v>
      </c>
      <c r="J2697" t="str">
        <f>IF('IGM Paste'!I2698=0,"-",'IGM Paste'!I2698)</f>
        <v>-</v>
      </c>
      <c r="K2697" t="str">
        <f>IF('IGM Paste'!J2698=0,"-",'IGM Paste'!J2698)</f>
        <v>-</v>
      </c>
      <c r="L2697">
        <f>'IGM Paste'!K2698</f>
        <v>0</v>
      </c>
      <c r="M2697" s="20" t="str">
        <f>IF('IGM Paste'!R2698=0,"Flat",'IGM Paste'!R2698)</f>
        <v>Flat</v>
      </c>
      <c r="N2697" s="177">
        <f>'IGM Paste'!AH2698</f>
        <v>0</v>
      </c>
      <c r="O2697" s="403">
        <f>'IGM Paste'!O2698</f>
        <v>0</v>
      </c>
      <c r="P2697">
        <f>'IGM Paste'!BC2698</f>
        <v>0</v>
      </c>
    </row>
    <row r="2698" spans="1:16" x14ac:dyDescent="0.3">
      <c r="A2698" s="334">
        <f>'IGM Paste'!A2699</f>
        <v>0</v>
      </c>
      <c r="B2698">
        <f>'IGM Paste'!Y2699</f>
        <v>0</v>
      </c>
      <c r="C2698">
        <f>'IGM Paste'!C2699</f>
        <v>0</v>
      </c>
      <c r="D2698" s="4">
        <f>'IGM Paste'!D2699</f>
        <v>0</v>
      </c>
      <c r="E2698">
        <f>'IGM Paste'!E2699</f>
        <v>0</v>
      </c>
      <c r="F2698">
        <f>'IGM Paste'!AL2699</f>
        <v>0</v>
      </c>
      <c r="G2698" s="763">
        <f>'IGM Paste'!AB2699</f>
        <v>0</v>
      </c>
      <c r="H2698" s="5">
        <f>'IGM Paste'!F2699</f>
        <v>0</v>
      </c>
      <c r="I2698" t="str">
        <f>IF('IGM Paste'!H2699=0,"-",'IGM Paste'!H2699)</f>
        <v>-</v>
      </c>
      <c r="J2698" t="str">
        <f>IF('IGM Paste'!I2699=0,"-",'IGM Paste'!I2699)</f>
        <v>-</v>
      </c>
      <c r="K2698" t="str">
        <f>IF('IGM Paste'!J2699=0,"-",'IGM Paste'!J2699)</f>
        <v>-</v>
      </c>
      <c r="L2698">
        <f>'IGM Paste'!K2699</f>
        <v>0</v>
      </c>
      <c r="M2698" s="20" t="str">
        <f>IF('IGM Paste'!R2699=0,"Flat",'IGM Paste'!R2699)</f>
        <v>Flat</v>
      </c>
      <c r="N2698" s="177">
        <f>'IGM Paste'!AH2699</f>
        <v>0</v>
      </c>
      <c r="O2698" s="403">
        <f>'IGM Paste'!O2699</f>
        <v>0</v>
      </c>
      <c r="P2698">
        <f>'IGM Paste'!BC2699</f>
        <v>0</v>
      </c>
    </row>
    <row r="2699" spans="1:16" x14ac:dyDescent="0.3">
      <c r="A2699" s="334">
        <f>'IGM Paste'!A2700</f>
        <v>0</v>
      </c>
      <c r="B2699">
        <f>'IGM Paste'!Y2700</f>
        <v>0</v>
      </c>
      <c r="C2699">
        <f>'IGM Paste'!C2700</f>
        <v>0</v>
      </c>
      <c r="D2699" s="4">
        <f>'IGM Paste'!D2700</f>
        <v>0</v>
      </c>
      <c r="E2699">
        <f>'IGM Paste'!E2700</f>
        <v>0</v>
      </c>
      <c r="F2699">
        <f>'IGM Paste'!AL2700</f>
        <v>0</v>
      </c>
      <c r="G2699" s="763">
        <f>'IGM Paste'!AB2700</f>
        <v>0</v>
      </c>
      <c r="H2699" s="5">
        <f>'IGM Paste'!F2700</f>
        <v>0</v>
      </c>
      <c r="I2699" t="str">
        <f>IF('IGM Paste'!H2700=0,"-",'IGM Paste'!H2700)</f>
        <v>-</v>
      </c>
      <c r="J2699" t="str">
        <f>IF('IGM Paste'!I2700=0,"-",'IGM Paste'!I2700)</f>
        <v>-</v>
      </c>
      <c r="K2699" t="str">
        <f>IF('IGM Paste'!J2700=0,"-",'IGM Paste'!J2700)</f>
        <v>-</v>
      </c>
      <c r="L2699">
        <f>'IGM Paste'!K2700</f>
        <v>0</v>
      </c>
      <c r="M2699" s="20" t="str">
        <f>IF('IGM Paste'!R2700=0,"Flat",'IGM Paste'!R2700)</f>
        <v>Flat</v>
      </c>
      <c r="N2699" s="177">
        <f>'IGM Paste'!AH2700</f>
        <v>0</v>
      </c>
      <c r="O2699" s="403">
        <f>'IGM Paste'!O2700</f>
        <v>0</v>
      </c>
      <c r="P2699">
        <f>'IGM Paste'!BC2700</f>
        <v>0</v>
      </c>
    </row>
    <row r="2700" spans="1:16" x14ac:dyDescent="0.3">
      <c r="A2700" s="334">
        <f>'IGM Paste'!A2701</f>
        <v>0</v>
      </c>
      <c r="B2700">
        <f>'IGM Paste'!Y2701</f>
        <v>0</v>
      </c>
      <c r="C2700">
        <f>'IGM Paste'!C2701</f>
        <v>0</v>
      </c>
      <c r="D2700" s="4">
        <f>'IGM Paste'!D2701</f>
        <v>0</v>
      </c>
      <c r="E2700">
        <f>'IGM Paste'!E2701</f>
        <v>0</v>
      </c>
      <c r="F2700">
        <f>'IGM Paste'!AL2701</f>
        <v>0</v>
      </c>
      <c r="G2700" s="763">
        <f>'IGM Paste'!AB2701</f>
        <v>0</v>
      </c>
      <c r="H2700" s="5">
        <f>'IGM Paste'!F2701</f>
        <v>0</v>
      </c>
      <c r="I2700" t="str">
        <f>IF('IGM Paste'!H2701=0,"-",'IGM Paste'!H2701)</f>
        <v>-</v>
      </c>
      <c r="J2700" t="str">
        <f>IF('IGM Paste'!I2701=0,"-",'IGM Paste'!I2701)</f>
        <v>-</v>
      </c>
      <c r="K2700" t="str">
        <f>IF('IGM Paste'!J2701=0,"-",'IGM Paste'!J2701)</f>
        <v>-</v>
      </c>
      <c r="L2700">
        <f>'IGM Paste'!K2701</f>
        <v>0</v>
      </c>
      <c r="M2700" s="20" t="str">
        <f>IF('IGM Paste'!R2701=0,"Flat",'IGM Paste'!R2701)</f>
        <v>Flat</v>
      </c>
      <c r="N2700" s="177">
        <f>'IGM Paste'!AH2701</f>
        <v>0</v>
      </c>
      <c r="O2700" s="403">
        <f>'IGM Paste'!O2701</f>
        <v>0</v>
      </c>
      <c r="P2700">
        <f>'IGM Paste'!BC2701</f>
        <v>0</v>
      </c>
    </row>
    <row r="2701" spans="1:16" x14ac:dyDescent="0.3">
      <c r="A2701" s="334">
        <f>'IGM Paste'!A2702</f>
        <v>0</v>
      </c>
      <c r="B2701">
        <f>'IGM Paste'!Y2702</f>
        <v>0</v>
      </c>
      <c r="C2701">
        <f>'IGM Paste'!C2702</f>
        <v>0</v>
      </c>
      <c r="D2701" s="4">
        <f>'IGM Paste'!D2702</f>
        <v>0</v>
      </c>
      <c r="E2701">
        <f>'IGM Paste'!E2702</f>
        <v>0</v>
      </c>
      <c r="F2701">
        <f>'IGM Paste'!AL2702</f>
        <v>0</v>
      </c>
      <c r="G2701" s="763">
        <f>'IGM Paste'!AB2702</f>
        <v>0</v>
      </c>
      <c r="H2701" s="5">
        <f>'IGM Paste'!F2702</f>
        <v>0</v>
      </c>
      <c r="I2701" t="str">
        <f>IF('IGM Paste'!H2702=0,"-",'IGM Paste'!H2702)</f>
        <v>-</v>
      </c>
      <c r="J2701" t="str">
        <f>IF('IGM Paste'!I2702=0,"-",'IGM Paste'!I2702)</f>
        <v>-</v>
      </c>
      <c r="K2701" t="str">
        <f>IF('IGM Paste'!J2702=0,"-",'IGM Paste'!J2702)</f>
        <v>-</v>
      </c>
      <c r="L2701">
        <f>'IGM Paste'!K2702</f>
        <v>0</v>
      </c>
      <c r="M2701" s="20" t="str">
        <f>IF('IGM Paste'!R2702=0,"Flat",'IGM Paste'!R2702)</f>
        <v>Flat</v>
      </c>
      <c r="N2701" s="177">
        <f>'IGM Paste'!AH2702</f>
        <v>0</v>
      </c>
      <c r="O2701" s="403">
        <f>'IGM Paste'!O2702</f>
        <v>0</v>
      </c>
      <c r="P2701">
        <f>'IGM Paste'!BC2702</f>
        <v>0</v>
      </c>
    </row>
    <row r="2702" spans="1:16" x14ac:dyDescent="0.3">
      <c r="A2702" s="334">
        <f>'IGM Paste'!A2703</f>
        <v>0</v>
      </c>
      <c r="B2702">
        <f>'IGM Paste'!Y2703</f>
        <v>0</v>
      </c>
      <c r="C2702">
        <f>'IGM Paste'!C2703</f>
        <v>0</v>
      </c>
      <c r="D2702" s="4">
        <f>'IGM Paste'!D2703</f>
        <v>0</v>
      </c>
      <c r="E2702">
        <f>'IGM Paste'!E2703</f>
        <v>0</v>
      </c>
      <c r="F2702">
        <f>'IGM Paste'!AL2703</f>
        <v>0</v>
      </c>
      <c r="G2702" s="763">
        <f>'IGM Paste'!AB2703</f>
        <v>0</v>
      </c>
      <c r="H2702" s="5">
        <f>'IGM Paste'!F2703</f>
        <v>0</v>
      </c>
      <c r="I2702" t="str">
        <f>IF('IGM Paste'!H2703=0,"-",'IGM Paste'!H2703)</f>
        <v>-</v>
      </c>
      <c r="J2702" t="str">
        <f>IF('IGM Paste'!I2703=0,"-",'IGM Paste'!I2703)</f>
        <v>-</v>
      </c>
      <c r="K2702" t="str">
        <f>IF('IGM Paste'!J2703=0,"-",'IGM Paste'!J2703)</f>
        <v>-</v>
      </c>
      <c r="L2702">
        <f>'IGM Paste'!K2703</f>
        <v>0</v>
      </c>
      <c r="M2702" s="20" t="str">
        <f>IF('IGM Paste'!R2703=0,"Flat",'IGM Paste'!R2703)</f>
        <v>Flat</v>
      </c>
      <c r="N2702" s="177">
        <f>'IGM Paste'!AH2703</f>
        <v>0</v>
      </c>
      <c r="O2702" s="403">
        <f>'IGM Paste'!O2703</f>
        <v>0</v>
      </c>
      <c r="P2702">
        <f>'IGM Paste'!BC2703</f>
        <v>0</v>
      </c>
    </row>
    <row r="2703" spans="1:16" x14ac:dyDescent="0.3">
      <c r="A2703" s="334">
        <f>'IGM Paste'!A2704</f>
        <v>0</v>
      </c>
      <c r="B2703">
        <f>'IGM Paste'!Y2704</f>
        <v>0</v>
      </c>
      <c r="C2703">
        <f>'IGM Paste'!C2704</f>
        <v>0</v>
      </c>
      <c r="D2703" s="4">
        <f>'IGM Paste'!D2704</f>
        <v>0</v>
      </c>
      <c r="E2703">
        <f>'IGM Paste'!E2704</f>
        <v>0</v>
      </c>
      <c r="F2703">
        <f>'IGM Paste'!AL2704</f>
        <v>0</v>
      </c>
      <c r="G2703" s="763">
        <f>'IGM Paste'!AB2704</f>
        <v>0</v>
      </c>
      <c r="H2703" s="5">
        <f>'IGM Paste'!F2704</f>
        <v>0</v>
      </c>
      <c r="I2703" t="str">
        <f>IF('IGM Paste'!H2704=0,"-",'IGM Paste'!H2704)</f>
        <v>-</v>
      </c>
      <c r="J2703" t="str">
        <f>IF('IGM Paste'!I2704=0,"-",'IGM Paste'!I2704)</f>
        <v>-</v>
      </c>
      <c r="K2703" t="str">
        <f>IF('IGM Paste'!J2704=0,"-",'IGM Paste'!J2704)</f>
        <v>-</v>
      </c>
      <c r="L2703">
        <f>'IGM Paste'!K2704</f>
        <v>0</v>
      </c>
      <c r="M2703" s="20" t="str">
        <f>IF('IGM Paste'!R2704=0,"Flat",'IGM Paste'!R2704)</f>
        <v>Flat</v>
      </c>
      <c r="N2703" s="177">
        <f>'IGM Paste'!AH2704</f>
        <v>0</v>
      </c>
      <c r="O2703" s="403">
        <f>'IGM Paste'!O2704</f>
        <v>0</v>
      </c>
      <c r="P2703">
        <f>'IGM Paste'!BC2704</f>
        <v>0</v>
      </c>
    </row>
    <row r="2704" spans="1:16" x14ac:dyDescent="0.3">
      <c r="A2704" s="334">
        <f>'IGM Paste'!A2705</f>
        <v>0</v>
      </c>
      <c r="B2704">
        <f>'IGM Paste'!Y2705</f>
        <v>0</v>
      </c>
      <c r="C2704">
        <f>'IGM Paste'!C2705</f>
        <v>0</v>
      </c>
      <c r="D2704" s="4">
        <f>'IGM Paste'!D2705</f>
        <v>0</v>
      </c>
      <c r="E2704">
        <f>'IGM Paste'!E2705</f>
        <v>0</v>
      </c>
      <c r="F2704">
        <f>'IGM Paste'!AL2705</f>
        <v>0</v>
      </c>
      <c r="G2704" s="763">
        <f>'IGM Paste'!AB2705</f>
        <v>0</v>
      </c>
      <c r="H2704" s="5">
        <f>'IGM Paste'!F2705</f>
        <v>0</v>
      </c>
      <c r="I2704" t="str">
        <f>IF('IGM Paste'!H2705=0,"-",'IGM Paste'!H2705)</f>
        <v>-</v>
      </c>
      <c r="J2704" t="str">
        <f>IF('IGM Paste'!I2705=0,"-",'IGM Paste'!I2705)</f>
        <v>-</v>
      </c>
      <c r="K2704" t="str">
        <f>IF('IGM Paste'!J2705=0,"-",'IGM Paste'!J2705)</f>
        <v>-</v>
      </c>
      <c r="L2704">
        <f>'IGM Paste'!K2705</f>
        <v>0</v>
      </c>
      <c r="M2704" s="20" t="str">
        <f>IF('IGM Paste'!R2705=0,"Flat",'IGM Paste'!R2705)</f>
        <v>Flat</v>
      </c>
      <c r="N2704" s="177">
        <f>'IGM Paste'!AH2705</f>
        <v>0</v>
      </c>
      <c r="O2704" s="403">
        <f>'IGM Paste'!O2705</f>
        <v>0</v>
      </c>
      <c r="P2704">
        <f>'IGM Paste'!BC2705</f>
        <v>0</v>
      </c>
    </row>
    <row r="2705" spans="1:16" x14ac:dyDescent="0.3">
      <c r="A2705" s="334">
        <f>'IGM Paste'!A2706</f>
        <v>0</v>
      </c>
      <c r="B2705">
        <f>'IGM Paste'!Y2706</f>
        <v>0</v>
      </c>
      <c r="C2705">
        <f>'IGM Paste'!C2706</f>
        <v>0</v>
      </c>
      <c r="D2705" s="4">
        <f>'IGM Paste'!D2706</f>
        <v>0</v>
      </c>
      <c r="E2705">
        <f>'IGM Paste'!E2706</f>
        <v>0</v>
      </c>
      <c r="F2705">
        <f>'IGM Paste'!AL2706</f>
        <v>0</v>
      </c>
      <c r="G2705" s="763">
        <f>'IGM Paste'!AB2706</f>
        <v>0</v>
      </c>
      <c r="H2705" s="5">
        <f>'IGM Paste'!F2706</f>
        <v>0</v>
      </c>
      <c r="I2705" t="str">
        <f>IF('IGM Paste'!H2706=0,"-",'IGM Paste'!H2706)</f>
        <v>-</v>
      </c>
      <c r="J2705" t="str">
        <f>IF('IGM Paste'!I2706=0,"-",'IGM Paste'!I2706)</f>
        <v>-</v>
      </c>
      <c r="K2705" t="str">
        <f>IF('IGM Paste'!J2706=0,"-",'IGM Paste'!J2706)</f>
        <v>-</v>
      </c>
      <c r="L2705">
        <f>'IGM Paste'!K2706</f>
        <v>0</v>
      </c>
      <c r="M2705" s="20" t="str">
        <f>IF('IGM Paste'!R2706=0,"Flat",'IGM Paste'!R2706)</f>
        <v>Flat</v>
      </c>
      <c r="N2705" s="177">
        <f>'IGM Paste'!AH2706</f>
        <v>0</v>
      </c>
      <c r="O2705" s="403">
        <f>'IGM Paste'!O2706</f>
        <v>0</v>
      </c>
      <c r="P2705">
        <f>'IGM Paste'!BC2706</f>
        <v>0</v>
      </c>
    </row>
    <row r="2706" spans="1:16" x14ac:dyDescent="0.3">
      <c r="A2706" s="334">
        <f>'IGM Paste'!A2707</f>
        <v>0</v>
      </c>
      <c r="B2706">
        <f>'IGM Paste'!Y2707</f>
        <v>0</v>
      </c>
      <c r="C2706">
        <f>'IGM Paste'!C2707</f>
        <v>0</v>
      </c>
      <c r="D2706" s="4">
        <f>'IGM Paste'!D2707</f>
        <v>0</v>
      </c>
      <c r="E2706">
        <f>'IGM Paste'!E2707</f>
        <v>0</v>
      </c>
      <c r="F2706">
        <f>'IGM Paste'!AL2707</f>
        <v>0</v>
      </c>
      <c r="G2706" s="763">
        <f>'IGM Paste'!AB2707</f>
        <v>0</v>
      </c>
      <c r="H2706" s="5">
        <f>'IGM Paste'!F2707</f>
        <v>0</v>
      </c>
      <c r="I2706" t="str">
        <f>IF('IGM Paste'!H2707=0,"-",'IGM Paste'!H2707)</f>
        <v>-</v>
      </c>
      <c r="J2706" t="str">
        <f>IF('IGM Paste'!I2707=0,"-",'IGM Paste'!I2707)</f>
        <v>-</v>
      </c>
      <c r="K2706" t="str">
        <f>IF('IGM Paste'!J2707=0,"-",'IGM Paste'!J2707)</f>
        <v>-</v>
      </c>
      <c r="L2706">
        <f>'IGM Paste'!K2707</f>
        <v>0</v>
      </c>
      <c r="M2706" s="20" t="str">
        <f>IF('IGM Paste'!R2707=0,"Flat",'IGM Paste'!R2707)</f>
        <v>Flat</v>
      </c>
      <c r="N2706" s="177">
        <f>'IGM Paste'!AH2707</f>
        <v>0</v>
      </c>
      <c r="O2706" s="403">
        <f>'IGM Paste'!O2707</f>
        <v>0</v>
      </c>
      <c r="P2706">
        <f>'IGM Paste'!BC2707</f>
        <v>0</v>
      </c>
    </row>
    <row r="2707" spans="1:16" x14ac:dyDescent="0.3">
      <c r="A2707" s="334">
        <f>'IGM Paste'!A2708</f>
        <v>0</v>
      </c>
      <c r="B2707">
        <f>'IGM Paste'!Y2708</f>
        <v>0</v>
      </c>
      <c r="C2707">
        <f>'IGM Paste'!C2708</f>
        <v>0</v>
      </c>
      <c r="D2707" s="4">
        <f>'IGM Paste'!D2708</f>
        <v>0</v>
      </c>
      <c r="E2707">
        <f>'IGM Paste'!E2708</f>
        <v>0</v>
      </c>
      <c r="F2707">
        <f>'IGM Paste'!AL2708</f>
        <v>0</v>
      </c>
      <c r="G2707" s="763">
        <f>'IGM Paste'!AB2708</f>
        <v>0</v>
      </c>
      <c r="H2707" s="5">
        <f>'IGM Paste'!F2708</f>
        <v>0</v>
      </c>
      <c r="I2707" t="str">
        <f>IF('IGM Paste'!H2708=0,"-",'IGM Paste'!H2708)</f>
        <v>-</v>
      </c>
      <c r="J2707" t="str">
        <f>IF('IGM Paste'!I2708=0,"-",'IGM Paste'!I2708)</f>
        <v>-</v>
      </c>
      <c r="K2707" t="str">
        <f>IF('IGM Paste'!J2708=0,"-",'IGM Paste'!J2708)</f>
        <v>-</v>
      </c>
      <c r="L2707">
        <f>'IGM Paste'!K2708</f>
        <v>0</v>
      </c>
      <c r="M2707" s="20" t="str">
        <f>IF('IGM Paste'!R2708=0,"Flat",'IGM Paste'!R2708)</f>
        <v>Flat</v>
      </c>
      <c r="N2707" s="177">
        <f>'IGM Paste'!AH2708</f>
        <v>0</v>
      </c>
      <c r="O2707" s="403">
        <f>'IGM Paste'!O2708</f>
        <v>0</v>
      </c>
      <c r="P2707">
        <f>'IGM Paste'!BC2708</f>
        <v>0</v>
      </c>
    </row>
    <row r="2708" spans="1:16" x14ac:dyDescent="0.3">
      <c r="A2708" s="334">
        <f>'IGM Paste'!A2709</f>
        <v>0</v>
      </c>
      <c r="B2708">
        <f>'IGM Paste'!Y2709</f>
        <v>0</v>
      </c>
      <c r="C2708">
        <f>'IGM Paste'!C2709</f>
        <v>0</v>
      </c>
      <c r="D2708" s="4">
        <f>'IGM Paste'!D2709</f>
        <v>0</v>
      </c>
      <c r="E2708">
        <f>'IGM Paste'!E2709</f>
        <v>0</v>
      </c>
      <c r="F2708">
        <f>'IGM Paste'!AL2709</f>
        <v>0</v>
      </c>
      <c r="G2708" s="763">
        <f>'IGM Paste'!AB2709</f>
        <v>0</v>
      </c>
      <c r="H2708" s="5">
        <f>'IGM Paste'!F2709</f>
        <v>0</v>
      </c>
      <c r="I2708" t="str">
        <f>IF('IGM Paste'!H2709=0,"-",'IGM Paste'!H2709)</f>
        <v>-</v>
      </c>
      <c r="J2708" t="str">
        <f>IF('IGM Paste'!I2709=0,"-",'IGM Paste'!I2709)</f>
        <v>-</v>
      </c>
      <c r="K2708" t="str">
        <f>IF('IGM Paste'!J2709=0,"-",'IGM Paste'!J2709)</f>
        <v>-</v>
      </c>
      <c r="L2708">
        <f>'IGM Paste'!K2709</f>
        <v>0</v>
      </c>
      <c r="M2708" s="20" t="str">
        <f>IF('IGM Paste'!R2709=0,"Flat",'IGM Paste'!R2709)</f>
        <v>Flat</v>
      </c>
      <c r="N2708" s="177">
        <f>'IGM Paste'!AH2709</f>
        <v>0</v>
      </c>
      <c r="O2708" s="403">
        <f>'IGM Paste'!O2709</f>
        <v>0</v>
      </c>
      <c r="P2708">
        <f>'IGM Paste'!BC2709</f>
        <v>0</v>
      </c>
    </row>
    <row r="2709" spans="1:16" x14ac:dyDescent="0.3">
      <c r="A2709" s="334">
        <f>'IGM Paste'!A2710</f>
        <v>0</v>
      </c>
      <c r="B2709">
        <f>'IGM Paste'!Y2710</f>
        <v>0</v>
      </c>
      <c r="C2709">
        <f>'IGM Paste'!C2710</f>
        <v>0</v>
      </c>
      <c r="D2709" s="4">
        <f>'IGM Paste'!D2710</f>
        <v>0</v>
      </c>
      <c r="E2709">
        <f>'IGM Paste'!E2710</f>
        <v>0</v>
      </c>
      <c r="F2709">
        <f>'IGM Paste'!AL2710</f>
        <v>0</v>
      </c>
      <c r="G2709" s="763">
        <f>'IGM Paste'!AB2710</f>
        <v>0</v>
      </c>
      <c r="H2709" s="5">
        <f>'IGM Paste'!F2710</f>
        <v>0</v>
      </c>
      <c r="I2709" t="str">
        <f>IF('IGM Paste'!H2710=0,"-",'IGM Paste'!H2710)</f>
        <v>-</v>
      </c>
      <c r="J2709" t="str">
        <f>IF('IGM Paste'!I2710=0,"-",'IGM Paste'!I2710)</f>
        <v>-</v>
      </c>
      <c r="K2709" t="str">
        <f>IF('IGM Paste'!J2710=0,"-",'IGM Paste'!J2710)</f>
        <v>-</v>
      </c>
      <c r="L2709">
        <f>'IGM Paste'!K2710</f>
        <v>0</v>
      </c>
      <c r="M2709" s="20" t="str">
        <f>IF('IGM Paste'!R2710=0,"Flat",'IGM Paste'!R2710)</f>
        <v>Flat</v>
      </c>
      <c r="N2709" s="177">
        <f>'IGM Paste'!AH2710</f>
        <v>0</v>
      </c>
      <c r="O2709" s="403">
        <f>'IGM Paste'!O2710</f>
        <v>0</v>
      </c>
      <c r="P2709">
        <f>'IGM Paste'!BC2710</f>
        <v>0</v>
      </c>
    </row>
    <row r="2710" spans="1:16" x14ac:dyDescent="0.3">
      <c r="A2710" s="334">
        <f>'IGM Paste'!A2711</f>
        <v>0</v>
      </c>
      <c r="B2710">
        <f>'IGM Paste'!Y2711</f>
        <v>0</v>
      </c>
      <c r="C2710">
        <f>'IGM Paste'!C2711</f>
        <v>0</v>
      </c>
      <c r="D2710" s="4">
        <f>'IGM Paste'!D2711</f>
        <v>0</v>
      </c>
      <c r="E2710">
        <f>'IGM Paste'!E2711</f>
        <v>0</v>
      </c>
      <c r="F2710">
        <f>'IGM Paste'!AL2711</f>
        <v>0</v>
      </c>
      <c r="G2710" s="763">
        <f>'IGM Paste'!AB2711</f>
        <v>0</v>
      </c>
      <c r="H2710" s="5">
        <f>'IGM Paste'!F2711</f>
        <v>0</v>
      </c>
      <c r="I2710" t="str">
        <f>IF('IGM Paste'!H2711=0,"-",'IGM Paste'!H2711)</f>
        <v>-</v>
      </c>
      <c r="J2710" t="str">
        <f>IF('IGM Paste'!I2711=0,"-",'IGM Paste'!I2711)</f>
        <v>-</v>
      </c>
      <c r="K2710" t="str">
        <f>IF('IGM Paste'!J2711=0,"-",'IGM Paste'!J2711)</f>
        <v>-</v>
      </c>
      <c r="L2710">
        <f>'IGM Paste'!K2711</f>
        <v>0</v>
      </c>
      <c r="M2710" s="20" t="str">
        <f>IF('IGM Paste'!R2711=0,"Flat",'IGM Paste'!R2711)</f>
        <v>Flat</v>
      </c>
      <c r="N2710" s="177">
        <f>'IGM Paste'!AH2711</f>
        <v>0</v>
      </c>
      <c r="O2710" s="403">
        <f>'IGM Paste'!O2711</f>
        <v>0</v>
      </c>
      <c r="P2710">
        <f>'IGM Paste'!BC2711</f>
        <v>0</v>
      </c>
    </row>
    <row r="2711" spans="1:16" x14ac:dyDescent="0.3">
      <c r="A2711" s="334">
        <f>'IGM Paste'!A2712</f>
        <v>0</v>
      </c>
      <c r="B2711">
        <f>'IGM Paste'!Y2712</f>
        <v>0</v>
      </c>
      <c r="C2711">
        <f>'IGM Paste'!C2712</f>
        <v>0</v>
      </c>
      <c r="D2711" s="4">
        <f>'IGM Paste'!D2712</f>
        <v>0</v>
      </c>
      <c r="E2711">
        <f>'IGM Paste'!E2712</f>
        <v>0</v>
      </c>
      <c r="F2711">
        <f>'IGM Paste'!AL2712</f>
        <v>0</v>
      </c>
      <c r="G2711" s="763">
        <f>'IGM Paste'!AB2712</f>
        <v>0</v>
      </c>
      <c r="H2711" s="5">
        <f>'IGM Paste'!F2712</f>
        <v>0</v>
      </c>
      <c r="I2711" t="str">
        <f>IF('IGM Paste'!H2712=0,"-",'IGM Paste'!H2712)</f>
        <v>-</v>
      </c>
      <c r="J2711" t="str">
        <f>IF('IGM Paste'!I2712=0,"-",'IGM Paste'!I2712)</f>
        <v>-</v>
      </c>
      <c r="K2711" t="str">
        <f>IF('IGM Paste'!J2712=0,"-",'IGM Paste'!J2712)</f>
        <v>-</v>
      </c>
      <c r="L2711">
        <f>'IGM Paste'!K2712</f>
        <v>0</v>
      </c>
      <c r="M2711" s="20" t="str">
        <f>IF('IGM Paste'!R2712=0,"Flat",'IGM Paste'!R2712)</f>
        <v>Flat</v>
      </c>
      <c r="N2711" s="177">
        <f>'IGM Paste'!AH2712</f>
        <v>0</v>
      </c>
      <c r="O2711" s="403">
        <f>'IGM Paste'!O2712</f>
        <v>0</v>
      </c>
      <c r="P2711">
        <f>'IGM Paste'!BC2712</f>
        <v>0</v>
      </c>
    </row>
    <row r="2712" spans="1:16" x14ac:dyDescent="0.3">
      <c r="A2712" s="334">
        <f>'IGM Paste'!A2713</f>
        <v>0</v>
      </c>
      <c r="B2712">
        <f>'IGM Paste'!Y2713</f>
        <v>0</v>
      </c>
      <c r="C2712">
        <f>'IGM Paste'!C2713</f>
        <v>0</v>
      </c>
      <c r="D2712" s="4">
        <f>'IGM Paste'!D2713</f>
        <v>0</v>
      </c>
      <c r="E2712">
        <f>'IGM Paste'!E2713</f>
        <v>0</v>
      </c>
      <c r="F2712">
        <f>'IGM Paste'!AL2713</f>
        <v>0</v>
      </c>
      <c r="G2712" s="763">
        <f>'IGM Paste'!AB2713</f>
        <v>0</v>
      </c>
      <c r="H2712" s="5">
        <f>'IGM Paste'!F2713</f>
        <v>0</v>
      </c>
      <c r="I2712" t="str">
        <f>IF('IGM Paste'!H2713=0,"-",'IGM Paste'!H2713)</f>
        <v>-</v>
      </c>
      <c r="J2712" t="str">
        <f>IF('IGM Paste'!I2713=0,"-",'IGM Paste'!I2713)</f>
        <v>-</v>
      </c>
      <c r="K2712" t="str">
        <f>IF('IGM Paste'!J2713=0,"-",'IGM Paste'!J2713)</f>
        <v>-</v>
      </c>
      <c r="L2712">
        <f>'IGM Paste'!K2713</f>
        <v>0</v>
      </c>
      <c r="M2712" s="20" t="str">
        <f>IF('IGM Paste'!R2713=0,"Flat",'IGM Paste'!R2713)</f>
        <v>Flat</v>
      </c>
      <c r="N2712" s="177">
        <f>'IGM Paste'!AH2713</f>
        <v>0</v>
      </c>
      <c r="O2712" s="403">
        <f>'IGM Paste'!O2713</f>
        <v>0</v>
      </c>
      <c r="P2712">
        <f>'IGM Paste'!BC2713</f>
        <v>0</v>
      </c>
    </row>
    <row r="2713" spans="1:16" x14ac:dyDescent="0.3">
      <c r="A2713" s="334">
        <f>'IGM Paste'!A2714</f>
        <v>0</v>
      </c>
      <c r="B2713">
        <f>'IGM Paste'!Y2714</f>
        <v>0</v>
      </c>
      <c r="C2713">
        <f>'IGM Paste'!C2714</f>
        <v>0</v>
      </c>
      <c r="D2713" s="4">
        <f>'IGM Paste'!D2714</f>
        <v>0</v>
      </c>
      <c r="E2713">
        <f>'IGM Paste'!E2714</f>
        <v>0</v>
      </c>
      <c r="F2713">
        <f>'IGM Paste'!AL2714</f>
        <v>0</v>
      </c>
      <c r="G2713" s="763">
        <f>'IGM Paste'!AB2714</f>
        <v>0</v>
      </c>
      <c r="H2713" s="5">
        <f>'IGM Paste'!F2714</f>
        <v>0</v>
      </c>
      <c r="I2713" t="str">
        <f>IF('IGM Paste'!H2714=0,"-",'IGM Paste'!H2714)</f>
        <v>-</v>
      </c>
      <c r="J2713" t="str">
        <f>IF('IGM Paste'!I2714=0,"-",'IGM Paste'!I2714)</f>
        <v>-</v>
      </c>
      <c r="K2713" t="str">
        <f>IF('IGM Paste'!J2714=0,"-",'IGM Paste'!J2714)</f>
        <v>-</v>
      </c>
      <c r="L2713">
        <f>'IGM Paste'!K2714</f>
        <v>0</v>
      </c>
      <c r="M2713" s="20" t="str">
        <f>IF('IGM Paste'!R2714=0,"Flat",'IGM Paste'!R2714)</f>
        <v>Flat</v>
      </c>
      <c r="N2713" s="177">
        <f>'IGM Paste'!AH2714</f>
        <v>0</v>
      </c>
      <c r="O2713" s="403">
        <f>'IGM Paste'!O2714</f>
        <v>0</v>
      </c>
      <c r="P2713">
        <f>'IGM Paste'!BC2714</f>
        <v>0</v>
      </c>
    </row>
    <row r="2714" spans="1:16" x14ac:dyDescent="0.3">
      <c r="A2714" s="334">
        <f>'IGM Paste'!A2715</f>
        <v>0</v>
      </c>
      <c r="B2714">
        <f>'IGM Paste'!Y2715</f>
        <v>0</v>
      </c>
      <c r="C2714">
        <f>'IGM Paste'!C2715</f>
        <v>0</v>
      </c>
      <c r="D2714" s="4">
        <f>'IGM Paste'!D2715</f>
        <v>0</v>
      </c>
      <c r="E2714">
        <f>'IGM Paste'!E2715</f>
        <v>0</v>
      </c>
      <c r="F2714">
        <f>'IGM Paste'!AL2715</f>
        <v>0</v>
      </c>
      <c r="G2714" s="763">
        <f>'IGM Paste'!AB2715</f>
        <v>0</v>
      </c>
      <c r="H2714" s="5">
        <f>'IGM Paste'!F2715</f>
        <v>0</v>
      </c>
      <c r="I2714" t="str">
        <f>IF('IGM Paste'!H2715=0,"-",'IGM Paste'!H2715)</f>
        <v>-</v>
      </c>
      <c r="J2714" t="str">
        <f>IF('IGM Paste'!I2715=0,"-",'IGM Paste'!I2715)</f>
        <v>-</v>
      </c>
      <c r="K2714" t="str">
        <f>IF('IGM Paste'!J2715=0,"-",'IGM Paste'!J2715)</f>
        <v>-</v>
      </c>
      <c r="L2714">
        <f>'IGM Paste'!K2715</f>
        <v>0</v>
      </c>
      <c r="M2714" s="20" t="str">
        <f>IF('IGM Paste'!R2715=0,"Flat",'IGM Paste'!R2715)</f>
        <v>Flat</v>
      </c>
      <c r="N2714" s="177">
        <f>'IGM Paste'!AH2715</f>
        <v>0</v>
      </c>
      <c r="O2714" s="403">
        <f>'IGM Paste'!O2715</f>
        <v>0</v>
      </c>
      <c r="P2714">
        <f>'IGM Paste'!BC2715</f>
        <v>0</v>
      </c>
    </row>
    <row r="2715" spans="1:16" x14ac:dyDescent="0.3">
      <c r="A2715" s="334">
        <f>'IGM Paste'!A2716</f>
        <v>0</v>
      </c>
      <c r="B2715">
        <f>'IGM Paste'!Y2716</f>
        <v>0</v>
      </c>
      <c r="C2715">
        <f>'IGM Paste'!C2716</f>
        <v>0</v>
      </c>
      <c r="D2715" s="4">
        <f>'IGM Paste'!D2716</f>
        <v>0</v>
      </c>
      <c r="E2715">
        <f>'IGM Paste'!E2716</f>
        <v>0</v>
      </c>
      <c r="F2715">
        <f>'IGM Paste'!AL2716</f>
        <v>0</v>
      </c>
      <c r="G2715" s="763">
        <f>'IGM Paste'!AB2716</f>
        <v>0</v>
      </c>
      <c r="H2715" s="5">
        <f>'IGM Paste'!F2716</f>
        <v>0</v>
      </c>
      <c r="I2715" t="str">
        <f>IF('IGM Paste'!H2716=0,"-",'IGM Paste'!H2716)</f>
        <v>-</v>
      </c>
      <c r="J2715" t="str">
        <f>IF('IGM Paste'!I2716=0,"-",'IGM Paste'!I2716)</f>
        <v>-</v>
      </c>
      <c r="K2715" t="str">
        <f>IF('IGM Paste'!J2716=0,"-",'IGM Paste'!J2716)</f>
        <v>-</v>
      </c>
      <c r="L2715">
        <f>'IGM Paste'!K2716</f>
        <v>0</v>
      </c>
      <c r="M2715" s="20" t="str">
        <f>IF('IGM Paste'!R2716=0,"Flat",'IGM Paste'!R2716)</f>
        <v>Flat</v>
      </c>
      <c r="N2715" s="177">
        <f>'IGM Paste'!AH2716</f>
        <v>0</v>
      </c>
      <c r="O2715" s="403">
        <f>'IGM Paste'!O2716</f>
        <v>0</v>
      </c>
      <c r="P2715">
        <f>'IGM Paste'!BC2716</f>
        <v>0</v>
      </c>
    </row>
    <row r="2716" spans="1:16" x14ac:dyDescent="0.3">
      <c r="A2716" s="334">
        <f>'IGM Paste'!A2717</f>
        <v>0</v>
      </c>
      <c r="B2716">
        <f>'IGM Paste'!Y2717</f>
        <v>0</v>
      </c>
      <c r="C2716">
        <f>'IGM Paste'!C2717</f>
        <v>0</v>
      </c>
      <c r="D2716" s="4">
        <f>'IGM Paste'!D2717</f>
        <v>0</v>
      </c>
      <c r="E2716">
        <f>'IGM Paste'!E2717</f>
        <v>0</v>
      </c>
      <c r="F2716">
        <f>'IGM Paste'!AL2717</f>
        <v>0</v>
      </c>
      <c r="G2716" s="763">
        <f>'IGM Paste'!AB2717</f>
        <v>0</v>
      </c>
      <c r="H2716" s="5">
        <f>'IGM Paste'!F2717</f>
        <v>0</v>
      </c>
      <c r="I2716" t="str">
        <f>IF('IGM Paste'!H2717=0,"-",'IGM Paste'!H2717)</f>
        <v>-</v>
      </c>
      <c r="J2716" t="str">
        <f>IF('IGM Paste'!I2717=0,"-",'IGM Paste'!I2717)</f>
        <v>-</v>
      </c>
      <c r="K2716" t="str">
        <f>IF('IGM Paste'!J2717=0,"-",'IGM Paste'!J2717)</f>
        <v>-</v>
      </c>
      <c r="L2716">
        <f>'IGM Paste'!K2717</f>
        <v>0</v>
      </c>
      <c r="M2716" s="20" t="str">
        <f>IF('IGM Paste'!R2717=0,"Flat",'IGM Paste'!R2717)</f>
        <v>Flat</v>
      </c>
      <c r="N2716" s="177">
        <f>'IGM Paste'!AH2717</f>
        <v>0</v>
      </c>
      <c r="O2716" s="403">
        <f>'IGM Paste'!O2717</f>
        <v>0</v>
      </c>
      <c r="P2716">
        <f>'IGM Paste'!BC2717</f>
        <v>0</v>
      </c>
    </row>
    <row r="2717" spans="1:16" x14ac:dyDescent="0.3">
      <c r="A2717" s="334">
        <f>'IGM Paste'!A2718</f>
        <v>0</v>
      </c>
      <c r="B2717">
        <f>'IGM Paste'!Y2718</f>
        <v>0</v>
      </c>
      <c r="C2717">
        <f>'IGM Paste'!C2718</f>
        <v>0</v>
      </c>
      <c r="D2717" s="4">
        <f>'IGM Paste'!D2718</f>
        <v>0</v>
      </c>
      <c r="E2717">
        <f>'IGM Paste'!E2718</f>
        <v>0</v>
      </c>
      <c r="F2717">
        <f>'IGM Paste'!AL2718</f>
        <v>0</v>
      </c>
      <c r="G2717" s="763">
        <f>'IGM Paste'!AB2718</f>
        <v>0</v>
      </c>
      <c r="H2717" s="5">
        <f>'IGM Paste'!F2718</f>
        <v>0</v>
      </c>
      <c r="I2717" t="str">
        <f>IF('IGM Paste'!H2718=0,"-",'IGM Paste'!H2718)</f>
        <v>-</v>
      </c>
      <c r="J2717" t="str">
        <f>IF('IGM Paste'!I2718=0,"-",'IGM Paste'!I2718)</f>
        <v>-</v>
      </c>
      <c r="K2717" t="str">
        <f>IF('IGM Paste'!J2718=0,"-",'IGM Paste'!J2718)</f>
        <v>-</v>
      </c>
      <c r="L2717">
        <f>'IGM Paste'!K2718</f>
        <v>0</v>
      </c>
      <c r="M2717" s="20" t="str">
        <f>IF('IGM Paste'!R2718=0,"Flat",'IGM Paste'!R2718)</f>
        <v>Flat</v>
      </c>
      <c r="N2717" s="177">
        <f>'IGM Paste'!AH2718</f>
        <v>0</v>
      </c>
      <c r="O2717" s="403">
        <f>'IGM Paste'!O2718</f>
        <v>0</v>
      </c>
      <c r="P2717">
        <f>'IGM Paste'!BC2718</f>
        <v>0</v>
      </c>
    </row>
    <row r="2718" spans="1:16" x14ac:dyDescent="0.3">
      <c r="A2718" s="334">
        <f>'IGM Paste'!A2719</f>
        <v>0</v>
      </c>
      <c r="B2718">
        <f>'IGM Paste'!Y2719</f>
        <v>0</v>
      </c>
      <c r="C2718">
        <f>'IGM Paste'!C2719</f>
        <v>0</v>
      </c>
      <c r="D2718" s="4">
        <f>'IGM Paste'!D2719</f>
        <v>0</v>
      </c>
      <c r="E2718">
        <f>'IGM Paste'!E2719</f>
        <v>0</v>
      </c>
      <c r="F2718">
        <f>'IGM Paste'!AL2719</f>
        <v>0</v>
      </c>
      <c r="G2718" s="763">
        <f>'IGM Paste'!AB2719</f>
        <v>0</v>
      </c>
      <c r="H2718" s="5">
        <f>'IGM Paste'!F2719</f>
        <v>0</v>
      </c>
      <c r="I2718" t="str">
        <f>IF('IGM Paste'!H2719=0,"-",'IGM Paste'!H2719)</f>
        <v>-</v>
      </c>
      <c r="J2718" t="str">
        <f>IF('IGM Paste'!I2719=0,"-",'IGM Paste'!I2719)</f>
        <v>-</v>
      </c>
      <c r="K2718" t="str">
        <f>IF('IGM Paste'!J2719=0,"-",'IGM Paste'!J2719)</f>
        <v>-</v>
      </c>
      <c r="L2718">
        <f>'IGM Paste'!K2719</f>
        <v>0</v>
      </c>
      <c r="M2718" s="20" t="str">
        <f>IF('IGM Paste'!R2719=0,"Flat",'IGM Paste'!R2719)</f>
        <v>Flat</v>
      </c>
      <c r="N2718" s="177">
        <f>'IGM Paste'!AH2719</f>
        <v>0</v>
      </c>
      <c r="O2718" s="403">
        <f>'IGM Paste'!O2719</f>
        <v>0</v>
      </c>
      <c r="P2718">
        <f>'IGM Paste'!BC2719</f>
        <v>0</v>
      </c>
    </row>
    <row r="2719" spans="1:16" x14ac:dyDescent="0.3">
      <c r="A2719" s="334">
        <f>'IGM Paste'!A2720</f>
        <v>0</v>
      </c>
      <c r="B2719">
        <f>'IGM Paste'!Y2720</f>
        <v>0</v>
      </c>
      <c r="C2719">
        <f>'IGM Paste'!C2720</f>
        <v>0</v>
      </c>
      <c r="D2719" s="4">
        <f>'IGM Paste'!D2720</f>
        <v>0</v>
      </c>
      <c r="E2719">
        <f>'IGM Paste'!E2720</f>
        <v>0</v>
      </c>
      <c r="F2719">
        <f>'IGM Paste'!AL2720</f>
        <v>0</v>
      </c>
      <c r="G2719" s="763">
        <f>'IGM Paste'!AB2720</f>
        <v>0</v>
      </c>
      <c r="H2719" s="5">
        <f>'IGM Paste'!F2720</f>
        <v>0</v>
      </c>
      <c r="I2719" t="str">
        <f>IF('IGM Paste'!H2720=0,"-",'IGM Paste'!H2720)</f>
        <v>-</v>
      </c>
      <c r="J2719" t="str">
        <f>IF('IGM Paste'!I2720=0,"-",'IGM Paste'!I2720)</f>
        <v>-</v>
      </c>
      <c r="K2719" t="str">
        <f>IF('IGM Paste'!J2720=0,"-",'IGM Paste'!J2720)</f>
        <v>-</v>
      </c>
      <c r="L2719">
        <f>'IGM Paste'!K2720</f>
        <v>0</v>
      </c>
      <c r="M2719" s="20" t="str">
        <f>IF('IGM Paste'!R2720=0,"Flat",'IGM Paste'!R2720)</f>
        <v>Flat</v>
      </c>
      <c r="N2719" s="177">
        <f>'IGM Paste'!AH2720</f>
        <v>0</v>
      </c>
      <c r="O2719" s="403">
        <f>'IGM Paste'!O2720</f>
        <v>0</v>
      </c>
      <c r="P2719">
        <f>'IGM Paste'!BC2720</f>
        <v>0</v>
      </c>
    </row>
    <row r="2720" spans="1:16" x14ac:dyDescent="0.3">
      <c r="A2720" s="334">
        <f>'IGM Paste'!A2721</f>
        <v>0</v>
      </c>
      <c r="B2720">
        <f>'IGM Paste'!Y2721</f>
        <v>0</v>
      </c>
      <c r="C2720">
        <f>'IGM Paste'!C2721</f>
        <v>0</v>
      </c>
      <c r="D2720" s="4">
        <f>'IGM Paste'!D2721</f>
        <v>0</v>
      </c>
      <c r="E2720">
        <f>'IGM Paste'!E2721</f>
        <v>0</v>
      </c>
      <c r="F2720">
        <f>'IGM Paste'!AL2721</f>
        <v>0</v>
      </c>
      <c r="G2720" s="763">
        <f>'IGM Paste'!AB2721</f>
        <v>0</v>
      </c>
      <c r="H2720" s="5">
        <f>'IGM Paste'!F2721</f>
        <v>0</v>
      </c>
      <c r="I2720" t="str">
        <f>IF('IGM Paste'!H2721=0,"-",'IGM Paste'!H2721)</f>
        <v>-</v>
      </c>
      <c r="J2720" t="str">
        <f>IF('IGM Paste'!I2721=0,"-",'IGM Paste'!I2721)</f>
        <v>-</v>
      </c>
      <c r="K2720" t="str">
        <f>IF('IGM Paste'!J2721=0,"-",'IGM Paste'!J2721)</f>
        <v>-</v>
      </c>
      <c r="L2720">
        <f>'IGM Paste'!K2721</f>
        <v>0</v>
      </c>
      <c r="M2720" s="20" t="str">
        <f>IF('IGM Paste'!R2721=0,"Flat",'IGM Paste'!R2721)</f>
        <v>Flat</v>
      </c>
      <c r="N2720" s="177">
        <f>'IGM Paste'!AH2721</f>
        <v>0</v>
      </c>
      <c r="O2720" s="403">
        <f>'IGM Paste'!O2721</f>
        <v>0</v>
      </c>
      <c r="P2720">
        <f>'IGM Paste'!BC2721</f>
        <v>0</v>
      </c>
    </row>
    <row r="2721" spans="1:16" x14ac:dyDescent="0.3">
      <c r="A2721" s="334">
        <f>'IGM Paste'!A2722</f>
        <v>0</v>
      </c>
      <c r="B2721">
        <f>'IGM Paste'!Y2722</f>
        <v>0</v>
      </c>
      <c r="C2721">
        <f>'IGM Paste'!C2722</f>
        <v>0</v>
      </c>
      <c r="D2721" s="4">
        <f>'IGM Paste'!D2722</f>
        <v>0</v>
      </c>
      <c r="E2721">
        <f>'IGM Paste'!E2722</f>
        <v>0</v>
      </c>
      <c r="F2721">
        <f>'IGM Paste'!AL2722</f>
        <v>0</v>
      </c>
      <c r="G2721" s="763">
        <f>'IGM Paste'!AB2722</f>
        <v>0</v>
      </c>
      <c r="H2721" s="5">
        <f>'IGM Paste'!F2722</f>
        <v>0</v>
      </c>
      <c r="I2721" t="str">
        <f>IF('IGM Paste'!H2722=0,"-",'IGM Paste'!H2722)</f>
        <v>-</v>
      </c>
      <c r="J2721" t="str">
        <f>IF('IGM Paste'!I2722=0,"-",'IGM Paste'!I2722)</f>
        <v>-</v>
      </c>
      <c r="K2721" t="str">
        <f>IF('IGM Paste'!J2722=0,"-",'IGM Paste'!J2722)</f>
        <v>-</v>
      </c>
      <c r="L2721">
        <f>'IGM Paste'!K2722</f>
        <v>0</v>
      </c>
      <c r="M2721" s="20" t="str">
        <f>IF('IGM Paste'!R2722=0,"Flat",'IGM Paste'!R2722)</f>
        <v>Flat</v>
      </c>
      <c r="N2721" s="177">
        <f>'IGM Paste'!AH2722</f>
        <v>0</v>
      </c>
      <c r="O2721" s="403">
        <f>'IGM Paste'!O2722</f>
        <v>0</v>
      </c>
      <c r="P2721">
        <f>'IGM Paste'!BC2722</f>
        <v>0</v>
      </c>
    </row>
    <row r="2722" spans="1:16" x14ac:dyDescent="0.3">
      <c r="A2722" s="334">
        <f>'IGM Paste'!A2723</f>
        <v>0</v>
      </c>
      <c r="B2722">
        <f>'IGM Paste'!Y2723</f>
        <v>0</v>
      </c>
      <c r="C2722">
        <f>'IGM Paste'!C2723</f>
        <v>0</v>
      </c>
      <c r="D2722" s="4">
        <f>'IGM Paste'!D2723</f>
        <v>0</v>
      </c>
      <c r="E2722">
        <f>'IGM Paste'!E2723</f>
        <v>0</v>
      </c>
      <c r="F2722">
        <f>'IGM Paste'!AL2723</f>
        <v>0</v>
      </c>
      <c r="G2722" s="763">
        <f>'IGM Paste'!AB2723</f>
        <v>0</v>
      </c>
      <c r="H2722" s="5">
        <f>'IGM Paste'!F2723</f>
        <v>0</v>
      </c>
      <c r="I2722" t="str">
        <f>IF('IGM Paste'!H2723=0,"-",'IGM Paste'!H2723)</f>
        <v>-</v>
      </c>
      <c r="J2722" t="str">
        <f>IF('IGM Paste'!I2723=0,"-",'IGM Paste'!I2723)</f>
        <v>-</v>
      </c>
      <c r="K2722" t="str">
        <f>IF('IGM Paste'!J2723=0,"-",'IGM Paste'!J2723)</f>
        <v>-</v>
      </c>
      <c r="L2722">
        <f>'IGM Paste'!K2723</f>
        <v>0</v>
      </c>
      <c r="M2722" s="20" t="str">
        <f>IF('IGM Paste'!R2723=0,"Flat",'IGM Paste'!R2723)</f>
        <v>Flat</v>
      </c>
      <c r="N2722" s="177">
        <f>'IGM Paste'!AH2723</f>
        <v>0</v>
      </c>
      <c r="O2722" s="403">
        <f>'IGM Paste'!O2723</f>
        <v>0</v>
      </c>
      <c r="P2722">
        <f>'IGM Paste'!BC2723</f>
        <v>0</v>
      </c>
    </row>
    <row r="2723" spans="1:16" x14ac:dyDescent="0.3">
      <c r="A2723" s="334">
        <f>'IGM Paste'!A2724</f>
        <v>0</v>
      </c>
      <c r="B2723">
        <f>'IGM Paste'!Y2724</f>
        <v>0</v>
      </c>
      <c r="C2723">
        <f>'IGM Paste'!C2724</f>
        <v>0</v>
      </c>
      <c r="D2723" s="4">
        <f>'IGM Paste'!D2724</f>
        <v>0</v>
      </c>
      <c r="E2723">
        <f>'IGM Paste'!E2724</f>
        <v>0</v>
      </c>
      <c r="F2723">
        <f>'IGM Paste'!AL2724</f>
        <v>0</v>
      </c>
      <c r="G2723" s="763">
        <f>'IGM Paste'!AB2724</f>
        <v>0</v>
      </c>
      <c r="H2723" s="5">
        <f>'IGM Paste'!F2724</f>
        <v>0</v>
      </c>
      <c r="I2723" t="str">
        <f>IF('IGM Paste'!H2724=0,"-",'IGM Paste'!H2724)</f>
        <v>-</v>
      </c>
      <c r="J2723" t="str">
        <f>IF('IGM Paste'!I2724=0,"-",'IGM Paste'!I2724)</f>
        <v>-</v>
      </c>
      <c r="K2723" t="str">
        <f>IF('IGM Paste'!J2724=0,"-",'IGM Paste'!J2724)</f>
        <v>-</v>
      </c>
      <c r="L2723">
        <f>'IGM Paste'!K2724</f>
        <v>0</v>
      </c>
      <c r="M2723" s="20" t="str">
        <f>IF('IGM Paste'!R2724=0,"Flat",'IGM Paste'!R2724)</f>
        <v>Flat</v>
      </c>
      <c r="N2723" s="177">
        <f>'IGM Paste'!AH2724</f>
        <v>0</v>
      </c>
      <c r="O2723" s="403">
        <f>'IGM Paste'!O2724</f>
        <v>0</v>
      </c>
      <c r="P2723">
        <f>'IGM Paste'!BC2724</f>
        <v>0</v>
      </c>
    </row>
    <row r="2724" spans="1:16" x14ac:dyDescent="0.3">
      <c r="A2724" s="334">
        <f>'IGM Paste'!A2725</f>
        <v>0</v>
      </c>
      <c r="B2724">
        <f>'IGM Paste'!Y2725</f>
        <v>0</v>
      </c>
      <c r="C2724">
        <f>'IGM Paste'!C2725</f>
        <v>0</v>
      </c>
      <c r="D2724" s="4">
        <f>'IGM Paste'!D2725</f>
        <v>0</v>
      </c>
      <c r="E2724">
        <f>'IGM Paste'!E2725</f>
        <v>0</v>
      </c>
      <c r="F2724">
        <f>'IGM Paste'!AL2725</f>
        <v>0</v>
      </c>
      <c r="G2724" s="763">
        <f>'IGM Paste'!AB2725</f>
        <v>0</v>
      </c>
      <c r="H2724" s="5">
        <f>'IGM Paste'!F2725</f>
        <v>0</v>
      </c>
      <c r="I2724" t="str">
        <f>IF('IGM Paste'!H2725=0,"-",'IGM Paste'!H2725)</f>
        <v>-</v>
      </c>
      <c r="J2724" t="str">
        <f>IF('IGM Paste'!I2725=0,"-",'IGM Paste'!I2725)</f>
        <v>-</v>
      </c>
      <c r="K2724" t="str">
        <f>IF('IGM Paste'!J2725=0,"-",'IGM Paste'!J2725)</f>
        <v>-</v>
      </c>
      <c r="L2724">
        <f>'IGM Paste'!K2725</f>
        <v>0</v>
      </c>
      <c r="M2724" s="20" t="str">
        <f>IF('IGM Paste'!R2725=0,"Flat",'IGM Paste'!R2725)</f>
        <v>Flat</v>
      </c>
      <c r="N2724" s="177">
        <f>'IGM Paste'!AH2725</f>
        <v>0</v>
      </c>
      <c r="O2724" s="403">
        <f>'IGM Paste'!O2725</f>
        <v>0</v>
      </c>
      <c r="P2724">
        <f>'IGM Paste'!BC2725</f>
        <v>0</v>
      </c>
    </row>
    <row r="2725" spans="1:16" x14ac:dyDescent="0.3">
      <c r="A2725" s="334">
        <f>'IGM Paste'!A2726</f>
        <v>0</v>
      </c>
      <c r="B2725">
        <f>'IGM Paste'!Y2726</f>
        <v>0</v>
      </c>
      <c r="C2725">
        <f>'IGM Paste'!C2726</f>
        <v>0</v>
      </c>
      <c r="D2725" s="4">
        <f>'IGM Paste'!D2726</f>
        <v>0</v>
      </c>
      <c r="E2725">
        <f>'IGM Paste'!E2726</f>
        <v>0</v>
      </c>
      <c r="F2725">
        <f>'IGM Paste'!AL2726</f>
        <v>0</v>
      </c>
      <c r="G2725" s="763">
        <f>'IGM Paste'!AB2726</f>
        <v>0</v>
      </c>
      <c r="H2725" s="5">
        <f>'IGM Paste'!F2726</f>
        <v>0</v>
      </c>
      <c r="I2725" t="str">
        <f>IF('IGM Paste'!H2726=0,"-",'IGM Paste'!H2726)</f>
        <v>-</v>
      </c>
      <c r="J2725" t="str">
        <f>IF('IGM Paste'!I2726=0,"-",'IGM Paste'!I2726)</f>
        <v>-</v>
      </c>
      <c r="K2725" t="str">
        <f>IF('IGM Paste'!J2726=0,"-",'IGM Paste'!J2726)</f>
        <v>-</v>
      </c>
      <c r="L2725">
        <f>'IGM Paste'!K2726</f>
        <v>0</v>
      </c>
      <c r="M2725" s="20" t="str">
        <f>IF('IGM Paste'!R2726=0,"Flat",'IGM Paste'!R2726)</f>
        <v>Flat</v>
      </c>
      <c r="N2725" s="177">
        <f>'IGM Paste'!AH2726</f>
        <v>0</v>
      </c>
      <c r="O2725" s="403">
        <f>'IGM Paste'!O2726</f>
        <v>0</v>
      </c>
      <c r="P2725">
        <f>'IGM Paste'!BC2726</f>
        <v>0</v>
      </c>
    </row>
    <row r="2726" spans="1:16" x14ac:dyDescent="0.3">
      <c r="A2726" s="334">
        <f>'IGM Paste'!A2727</f>
        <v>0</v>
      </c>
      <c r="B2726">
        <f>'IGM Paste'!Y2727</f>
        <v>0</v>
      </c>
      <c r="C2726">
        <f>'IGM Paste'!C2727</f>
        <v>0</v>
      </c>
      <c r="D2726" s="4">
        <f>'IGM Paste'!D2727</f>
        <v>0</v>
      </c>
      <c r="E2726">
        <f>'IGM Paste'!E2727</f>
        <v>0</v>
      </c>
      <c r="F2726">
        <f>'IGM Paste'!AL2727</f>
        <v>0</v>
      </c>
      <c r="G2726" s="763">
        <f>'IGM Paste'!AB2727</f>
        <v>0</v>
      </c>
      <c r="H2726" s="5">
        <f>'IGM Paste'!F2727</f>
        <v>0</v>
      </c>
      <c r="I2726" t="str">
        <f>IF('IGM Paste'!H2727=0,"-",'IGM Paste'!H2727)</f>
        <v>-</v>
      </c>
      <c r="J2726" t="str">
        <f>IF('IGM Paste'!I2727=0,"-",'IGM Paste'!I2727)</f>
        <v>-</v>
      </c>
      <c r="K2726" t="str">
        <f>IF('IGM Paste'!J2727=0,"-",'IGM Paste'!J2727)</f>
        <v>-</v>
      </c>
      <c r="L2726">
        <f>'IGM Paste'!K2727</f>
        <v>0</v>
      </c>
      <c r="M2726" s="20" t="str">
        <f>IF('IGM Paste'!R2727=0,"Flat",'IGM Paste'!R2727)</f>
        <v>Flat</v>
      </c>
      <c r="N2726" s="177">
        <f>'IGM Paste'!AH2727</f>
        <v>0</v>
      </c>
      <c r="O2726" s="403">
        <f>'IGM Paste'!O2727</f>
        <v>0</v>
      </c>
      <c r="P2726">
        <f>'IGM Paste'!BC2727</f>
        <v>0</v>
      </c>
    </row>
    <row r="2727" spans="1:16" x14ac:dyDescent="0.3">
      <c r="A2727" s="334">
        <f>'IGM Paste'!A2728</f>
        <v>0</v>
      </c>
      <c r="B2727">
        <f>'IGM Paste'!Y2728</f>
        <v>0</v>
      </c>
      <c r="C2727">
        <f>'IGM Paste'!C2728</f>
        <v>0</v>
      </c>
      <c r="D2727" s="4">
        <f>'IGM Paste'!D2728</f>
        <v>0</v>
      </c>
      <c r="E2727">
        <f>'IGM Paste'!E2728</f>
        <v>0</v>
      </c>
      <c r="F2727">
        <f>'IGM Paste'!AL2728</f>
        <v>0</v>
      </c>
      <c r="G2727" s="763">
        <f>'IGM Paste'!AB2728</f>
        <v>0</v>
      </c>
      <c r="H2727" s="5">
        <f>'IGM Paste'!F2728</f>
        <v>0</v>
      </c>
      <c r="I2727" t="str">
        <f>IF('IGM Paste'!H2728=0,"-",'IGM Paste'!H2728)</f>
        <v>-</v>
      </c>
      <c r="J2727" t="str">
        <f>IF('IGM Paste'!I2728=0,"-",'IGM Paste'!I2728)</f>
        <v>-</v>
      </c>
      <c r="K2727" t="str">
        <f>IF('IGM Paste'!J2728=0,"-",'IGM Paste'!J2728)</f>
        <v>-</v>
      </c>
      <c r="L2727">
        <f>'IGM Paste'!K2728</f>
        <v>0</v>
      </c>
      <c r="M2727" s="20" t="str">
        <f>IF('IGM Paste'!R2728=0,"Flat",'IGM Paste'!R2728)</f>
        <v>Flat</v>
      </c>
      <c r="N2727" s="177">
        <f>'IGM Paste'!AH2728</f>
        <v>0</v>
      </c>
      <c r="O2727" s="403">
        <f>'IGM Paste'!O2728</f>
        <v>0</v>
      </c>
      <c r="P2727">
        <f>'IGM Paste'!BC2728</f>
        <v>0</v>
      </c>
    </row>
    <row r="2728" spans="1:16" x14ac:dyDescent="0.3">
      <c r="A2728" s="334">
        <f>'IGM Paste'!A2729</f>
        <v>0</v>
      </c>
      <c r="B2728">
        <f>'IGM Paste'!Y2729</f>
        <v>0</v>
      </c>
      <c r="C2728">
        <f>'IGM Paste'!C2729</f>
        <v>0</v>
      </c>
      <c r="D2728" s="4">
        <f>'IGM Paste'!D2729</f>
        <v>0</v>
      </c>
      <c r="E2728">
        <f>'IGM Paste'!E2729</f>
        <v>0</v>
      </c>
      <c r="F2728">
        <f>'IGM Paste'!AL2729</f>
        <v>0</v>
      </c>
      <c r="G2728" s="763">
        <f>'IGM Paste'!AB2729</f>
        <v>0</v>
      </c>
      <c r="H2728" s="5">
        <f>'IGM Paste'!F2729</f>
        <v>0</v>
      </c>
      <c r="I2728" t="str">
        <f>IF('IGM Paste'!H2729=0,"-",'IGM Paste'!H2729)</f>
        <v>-</v>
      </c>
      <c r="J2728" t="str">
        <f>IF('IGM Paste'!I2729=0,"-",'IGM Paste'!I2729)</f>
        <v>-</v>
      </c>
      <c r="K2728" t="str">
        <f>IF('IGM Paste'!J2729=0,"-",'IGM Paste'!J2729)</f>
        <v>-</v>
      </c>
      <c r="L2728">
        <f>'IGM Paste'!K2729</f>
        <v>0</v>
      </c>
      <c r="M2728" s="20" t="str">
        <f>IF('IGM Paste'!R2729=0,"Flat",'IGM Paste'!R2729)</f>
        <v>Flat</v>
      </c>
      <c r="N2728" s="177">
        <f>'IGM Paste'!AH2729</f>
        <v>0</v>
      </c>
      <c r="O2728" s="403">
        <f>'IGM Paste'!O2729</f>
        <v>0</v>
      </c>
      <c r="P2728">
        <f>'IGM Paste'!BC2729</f>
        <v>0</v>
      </c>
    </row>
    <row r="2729" spans="1:16" x14ac:dyDescent="0.3">
      <c r="A2729" s="334">
        <f>'IGM Paste'!A2730</f>
        <v>0</v>
      </c>
      <c r="B2729">
        <f>'IGM Paste'!Y2730</f>
        <v>0</v>
      </c>
      <c r="C2729">
        <f>'IGM Paste'!C2730</f>
        <v>0</v>
      </c>
      <c r="D2729" s="4">
        <f>'IGM Paste'!D2730</f>
        <v>0</v>
      </c>
      <c r="E2729">
        <f>'IGM Paste'!E2730</f>
        <v>0</v>
      </c>
      <c r="F2729">
        <f>'IGM Paste'!AL2730</f>
        <v>0</v>
      </c>
      <c r="G2729" s="763">
        <f>'IGM Paste'!AB2730</f>
        <v>0</v>
      </c>
      <c r="H2729" s="5">
        <f>'IGM Paste'!F2730</f>
        <v>0</v>
      </c>
      <c r="I2729" t="str">
        <f>IF('IGM Paste'!H2730=0,"-",'IGM Paste'!H2730)</f>
        <v>-</v>
      </c>
      <c r="J2729" t="str">
        <f>IF('IGM Paste'!I2730=0,"-",'IGM Paste'!I2730)</f>
        <v>-</v>
      </c>
      <c r="K2729" t="str">
        <f>IF('IGM Paste'!J2730=0,"-",'IGM Paste'!J2730)</f>
        <v>-</v>
      </c>
      <c r="L2729">
        <f>'IGM Paste'!K2730</f>
        <v>0</v>
      </c>
      <c r="M2729" s="20" t="str">
        <f>IF('IGM Paste'!R2730=0,"Flat",'IGM Paste'!R2730)</f>
        <v>Flat</v>
      </c>
      <c r="N2729" s="177">
        <f>'IGM Paste'!AH2730</f>
        <v>0</v>
      </c>
      <c r="O2729" s="403">
        <f>'IGM Paste'!O2730</f>
        <v>0</v>
      </c>
      <c r="P2729">
        <f>'IGM Paste'!BC2730</f>
        <v>0</v>
      </c>
    </row>
    <row r="2730" spans="1:16" x14ac:dyDescent="0.3">
      <c r="A2730" s="334">
        <f>'IGM Paste'!A2731</f>
        <v>0</v>
      </c>
      <c r="B2730">
        <f>'IGM Paste'!Y2731</f>
        <v>0</v>
      </c>
      <c r="C2730">
        <f>'IGM Paste'!C2731</f>
        <v>0</v>
      </c>
      <c r="D2730" s="4">
        <f>'IGM Paste'!D2731</f>
        <v>0</v>
      </c>
      <c r="E2730">
        <f>'IGM Paste'!E2731</f>
        <v>0</v>
      </c>
      <c r="F2730">
        <f>'IGM Paste'!AL2731</f>
        <v>0</v>
      </c>
      <c r="G2730" s="763">
        <f>'IGM Paste'!AB2731</f>
        <v>0</v>
      </c>
      <c r="H2730" s="5">
        <f>'IGM Paste'!F2731</f>
        <v>0</v>
      </c>
      <c r="I2730" t="str">
        <f>IF('IGM Paste'!H2731=0,"-",'IGM Paste'!H2731)</f>
        <v>-</v>
      </c>
      <c r="J2730" t="str">
        <f>IF('IGM Paste'!I2731=0,"-",'IGM Paste'!I2731)</f>
        <v>-</v>
      </c>
      <c r="K2730" t="str">
        <f>IF('IGM Paste'!J2731=0,"-",'IGM Paste'!J2731)</f>
        <v>-</v>
      </c>
      <c r="L2730">
        <f>'IGM Paste'!K2731</f>
        <v>0</v>
      </c>
      <c r="M2730" s="20" t="str">
        <f>IF('IGM Paste'!R2731=0,"Flat",'IGM Paste'!R2731)</f>
        <v>Flat</v>
      </c>
      <c r="N2730" s="177">
        <f>'IGM Paste'!AH2731</f>
        <v>0</v>
      </c>
      <c r="O2730" s="403">
        <f>'IGM Paste'!O2731</f>
        <v>0</v>
      </c>
      <c r="P2730">
        <f>'IGM Paste'!BC2731</f>
        <v>0</v>
      </c>
    </row>
    <row r="2731" spans="1:16" x14ac:dyDescent="0.3">
      <c r="A2731" s="334">
        <f>'IGM Paste'!A2732</f>
        <v>0</v>
      </c>
      <c r="B2731">
        <f>'IGM Paste'!Y2732</f>
        <v>0</v>
      </c>
      <c r="C2731">
        <f>'IGM Paste'!C2732</f>
        <v>0</v>
      </c>
      <c r="D2731" s="4">
        <f>'IGM Paste'!D2732</f>
        <v>0</v>
      </c>
      <c r="E2731">
        <f>'IGM Paste'!E2732</f>
        <v>0</v>
      </c>
      <c r="F2731">
        <f>'IGM Paste'!AL2732</f>
        <v>0</v>
      </c>
      <c r="G2731" s="763">
        <f>'IGM Paste'!AB2732</f>
        <v>0</v>
      </c>
      <c r="H2731" s="5">
        <f>'IGM Paste'!F2732</f>
        <v>0</v>
      </c>
      <c r="I2731" t="str">
        <f>IF('IGM Paste'!H2732=0,"-",'IGM Paste'!H2732)</f>
        <v>-</v>
      </c>
      <c r="J2731" t="str">
        <f>IF('IGM Paste'!I2732=0,"-",'IGM Paste'!I2732)</f>
        <v>-</v>
      </c>
      <c r="K2731" t="str">
        <f>IF('IGM Paste'!J2732=0,"-",'IGM Paste'!J2732)</f>
        <v>-</v>
      </c>
      <c r="L2731">
        <f>'IGM Paste'!K2732</f>
        <v>0</v>
      </c>
      <c r="M2731" s="20" t="str">
        <f>IF('IGM Paste'!R2732=0,"Flat",'IGM Paste'!R2732)</f>
        <v>Flat</v>
      </c>
      <c r="N2731" s="177">
        <f>'IGM Paste'!AH2732</f>
        <v>0</v>
      </c>
      <c r="O2731" s="403">
        <f>'IGM Paste'!O2732</f>
        <v>0</v>
      </c>
      <c r="P2731">
        <f>'IGM Paste'!BC2732</f>
        <v>0</v>
      </c>
    </row>
    <row r="2732" spans="1:16" x14ac:dyDescent="0.3">
      <c r="A2732" s="334">
        <f>'IGM Paste'!A2733</f>
        <v>0</v>
      </c>
      <c r="B2732">
        <f>'IGM Paste'!Y2733</f>
        <v>0</v>
      </c>
      <c r="C2732">
        <f>'IGM Paste'!C2733</f>
        <v>0</v>
      </c>
      <c r="D2732" s="4">
        <f>'IGM Paste'!D2733</f>
        <v>0</v>
      </c>
      <c r="E2732">
        <f>'IGM Paste'!E2733</f>
        <v>0</v>
      </c>
      <c r="F2732">
        <f>'IGM Paste'!AL2733</f>
        <v>0</v>
      </c>
      <c r="G2732" s="763">
        <f>'IGM Paste'!AB2733</f>
        <v>0</v>
      </c>
      <c r="H2732" s="5">
        <f>'IGM Paste'!F2733</f>
        <v>0</v>
      </c>
      <c r="I2732" t="str">
        <f>IF('IGM Paste'!H2733=0,"-",'IGM Paste'!H2733)</f>
        <v>-</v>
      </c>
      <c r="J2732" t="str">
        <f>IF('IGM Paste'!I2733=0,"-",'IGM Paste'!I2733)</f>
        <v>-</v>
      </c>
      <c r="K2732" t="str">
        <f>IF('IGM Paste'!J2733=0,"-",'IGM Paste'!J2733)</f>
        <v>-</v>
      </c>
      <c r="L2732">
        <f>'IGM Paste'!K2733</f>
        <v>0</v>
      </c>
      <c r="M2732" s="20" t="str">
        <f>IF('IGM Paste'!R2733=0,"Flat",'IGM Paste'!R2733)</f>
        <v>Flat</v>
      </c>
      <c r="N2732" s="177">
        <f>'IGM Paste'!AH2733</f>
        <v>0</v>
      </c>
      <c r="O2732" s="403">
        <f>'IGM Paste'!O2733</f>
        <v>0</v>
      </c>
      <c r="P2732">
        <f>'IGM Paste'!BC2733</f>
        <v>0</v>
      </c>
    </row>
    <row r="2733" spans="1:16" x14ac:dyDescent="0.3">
      <c r="A2733" s="334">
        <f>'IGM Paste'!A2734</f>
        <v>0</v>
      </c>
      <c r="B2733">
        <f>'IGM Paste'!Y2734</f>
        <v>0</v>
      </c>
      <c r="C2733">
        <f>'IGM Paste'!C2734</f>
        <v>0</v>
      </c>
      <c r="D2733" s="4">
        <f>'IGM Paste'!D2734</f>
        <v>0</v>
      </c>
      <c r="E2733">
        <f>'IGM Paste'!E2734</f>
        <v>0</v>
      </c>
      <c r="F2733">
        <f>'IGM Paste'!AL2734</f>
        <v>0</v>
      </c>
      <c r="G2733" s="763">
        <f>'IGM Paste'!AB2734</f>
        <v>0</v>
      </c>
      <c r="H2733" s="5">
        <f>'IGM Paste'!F2734</f>
        <v>0</v>
      </c>
      <c r="I2733" t="str">
        <f>IF('IGM Paste'!H2734=0,"-",'IGM Paste'!H2734)</f>
        <v>-</v>
      </c>
      <c r="J2733" t="str">
        <f>IF('IGM Paste'!I2734=0,"-",'IGM Paste'!I2734)</f>
        <v>-</v>
      </c>
      <c r="K2733" t="str">
        <f>IF('IGM Paste'!J2734=0,"-",'IGM Paste'!J2734)</f>
        <v>-</v>
      </c>
      <c r="L2733">
        <f>'IGM Paste'!K2734</f>
        <v>0</v>
      </c>
      <c r="M2733" s="20" t="str">
        <f>IF('IGM Paste'!R2734=0,"Flat",'IGM Paste'!R2734)</f>
        <v>Flat</v>
      </c>
      <c r="N2733" s="177">
        <f>'IGM Paste'!AH2734</f>
        <v>0</v>
      </c>
      <c r="O2733" s="403">
        <f>'IGM Paste'!O2734</f>
        <v>0</v>
      </c>
      <c r="P2733">
        <f>'IGM Paste'!BC2734</f>
        <v>0</v>
      </c>
    </row>
    <row r="2734" spans="1:16" x14ac:dyDescent="0.3">
      <c r="A2734" s="334">
        <f>'IGM Paste'!A2735</f>
        <v>0</v>
      </c>
      <c r="B2734">
        <f>'IGM Paste'!Y2735</f>
        <v>0</v>
      </c>
      <c r="C2734">
        <f>'IGM Paste'!C2735</f>
        <v>0</v>
      </c>
      <c r="D2734" s="4">
        <f>'IGM Paste'!D2735</f>
        <v>0</v>
      </c>
      <c r="E2734">
        <f>'IGM Paste'!E2735</f>
        <v>0</v>
      </c>
      <c r="F2734">
        <f>'IGM Paste'!AL2735</f>
        <v>0</v>
      </c>
      <c r="G2734" s="763">
        <f>'IGM Paste'!AB2735</f>
        <v>0</v>
      </c>
      <c r="H2734" s="5">
        <f>'IGM Paste'!F2735</f>
        <v>0</v>
      </c>
      <c r="I2734" t="str">
        <f>IF('IGM Paste'!H2735=0,"-",'IGM Paste'!H2735)</f>
        <v>-</v>
      </c>
      <c r="J2734" t="str">
        <f>IF('IGM Paste'!I2735=0,"-",'IGM Paste'!I2735)</f>
        <v>-</v>
      </c>
      <c r="K2734" t="str">
        <f>IF('IGM Paste'!J2735=0,"-",'IGM Paste'!J2735)</f>
        <v>-</v>
      </c>
      <c r="L2734">
        <f>'IGM Paste'!K2735</f>
        <v>0</v>
      </c>
      <c r="M2734" s="20" t="str">
        <f>IF('IGM Paste'!R2735=0,"Flat",'IGM Paste'!R2735)</f>
        <v>Flat</v>
      </c>
      <c r="N2734" s="177">
        <f>'IGM Paste'!AH2735</f>
        <v>0</v>
      </c>
      <c r="O2734" s="403">
        <f>'IGM Paste'!O2735</f>
        <v>0</v>
      </c>
      <c r="P2734">
        <f>'IGM Paste'!BC2735</f>
        <v>0</v>
      </c>
    </row>
    <row r="2735" spans="1:16" x14ac:dyDescent="0.3">
      <c r="A2735" s="334">
        <f>'IGM Paste'!A2736</f>
        <v>0</v>
      </c>
      <c r="B2735">
        <f>'IGM Paste'!Y2736</f>
        <v>0</v>
      </c>
      <c r="C2735">
        <f>'IGM Paste'!C2736</f>
        <v>0</v>
      </c>
      <c r="D2735" s="4">
        <f>'IGM Paste'!D2736</f>
        <v>0</v>
      </c>
      <c r="E2735">
        <f>'IGM Paste'!E2736</f>
        <v>0</v>
      </c>
      <c r="F2735">
        <f>'IGM Paste'!AL2736</f>
        <v>0</v>
      </c>
      <c r="G2735" s="763">
        <f>'IGM Paste'!AB2736</f>
        <v>0</v>
      </c>
      <c r="H2735" s="5">
        <f>'IGM Paste'!F2736</f>
        <v>0</v>
      </c>
      <c r="I2735" t="str">
        <f>IF('IGM Paste'!H2736=0,"-",'IGM Paste'!H2736)</f>
        <v>-</v>
      </c>
      <c r="J2735" t="str">
        <f>IF('IGM Paste'!I2736=0,"-",'IGM Paste'!I2736)</f>
        <v>-</v>
      </c>
      <c r="K2735" t="str">
        <f>IF('IGM Paste'!J2736=0,"-",'IGM Paste'!J2736)</f>
        <v>-</v>
      </c>
      <c r="L2735">
        <f>'IGM Paste'!K2736</f>
        <v>0</v>
      </c>
      <c r="M2735" s="20" t="str">
        <f>IF('IGM Paste'!R2736=0,"Flat",'IGM Paste'!R2736)</f>
        <v>Flat</v>
      </c>
      <c r="N2735" s="177">
        <f>'IGM Paste'!AH2736</f>
        <v>0</v>
      </c>
      <c r="O2735" s="403">
        <f>'IGM Paste'!O2736</f>
        <v>0</v>
      </c>
      <c r="P2735">
        <f>'IGM Paste'!BC2736</f>
        <v>0</v>
      </c>
    </row>
    <row r="2736" spans="1:16" x14ac:dyDescent="0.3">
      <c r="A2736" s="334">
        <f>'IGM Paste'!A2737</f>
        <v>0</v>
      </c>
      <c r="B2736">
        <f>'IGM Paste'!Y2737</f>
        <v>0</v>
      </c>
      <c r="C2736">
        <f>'IGM Paste'!C2737</f>
        <v>0</v>
      </c>
      <c r="D2736" s="4">
        <f>'IGM Paste'!D2737</f>
        <v>0</v>
      </c>
      <c r="E2736">
        <f>'IGM Paste'!E2737</f>
        <v>0</v>
      </c>
      <c r="F2736">
        <f>'IGM Paste'!AL2737</f>
        <v>0</v>
      </c>
      <c r="G2736" s="763">
        <f>'IGM Paste'!AB2737</f>
        <v>0</v>
      </c>
      <c r="H2736" s="5">
        <f>'IGM Paste'!F2737</f>
        <v>0</v>
      </c>
      <c r="I2736" t="str">
        <f>IF('IGM Paste'!H2737=0,"-",'IGM Paste'!H2737)</f>
        <v>-</v>
      </c>
      <c r="J2736" t="str">
        <f>IF('IGM Paste'!I2737=0,"-",'IGM Paste'!I2737)</f>
        <v>-</v>
      </c>
      <c r="K2736" t="str">
        <f>IF('IGM Paste'!J2737=0,"-",'IGM Paste'!J2737)</f>
        <v>-</v>
      </c>
      <c r="L2736">
        <f>'IGM Paste'!K2737</f>
        <v>0</v>
      </c>
      <c r="M2736" s="20" t="str">
        <f>IF('IGM Paste'!R2737=0,"Flat",'IGM Paste'!R2737)</f>
        <v>Flat</v>
      </c>
      <c r="N2736" s="177">
        <f>'IGM Paste'!AH2737</f>
        <v>0</v>
      </c>
      <c r="O2736" s="403">
        <f>'IGM Paste'!O2737</f>
        <v>0</v>
      </c>
      <c r="P2736">
        <f>'IGM Paste'!BC2737</f>
        <v>0</v>
      </c>
    </row>
    <row r="2737" spans="1:16" x14ac:dyDescent="0.3">
      <c r="A2737" s="334">
        <f>'IGM Paste'!A2738</f>
        <v>0</v>
      </c>
      <c r="B2737">
        <f>'IGM Paste'!Y2738</f>
        <v>0</v>
      </c>
      <c r="C2737">
        <f>'IGM Paste'!C2738</f>
        <v>0</v>
      </c>
      <c r="D2737" s="4">
        <f>'IGM Paste'!D2738</f>
        <v>0</v>
      </c>
      <c r="E2737">
        <f>'IGM Paste'!E2738</f>
        <v>0</v>
      </c>
      <c r="F2737">
        <f>'IGM Paste'!AL2738</f>
        <v>0</v>
      </c>
      <c r="G2737" s="763">
        <f>'IGM Paste'!AB2738</f>
        <v>0</v>
      </c>
      <c r="H2737" s="5">
        <f>'IGM Paste'!F2738</f>
        <v>0</v>
      </c>
      <c r="I2737" t="str">
        <f>IF('IGM Paste'!H2738=0,"-",'IGM Paste'!H2738)</f>
        <v>-</v>
      </c>
      <c r="J2737" t="str">
        <f>IF('IGM Paste'!I2738=0,"-",'IGM Paste'!I2738)</f>
        <v>-</v>
      </c>
      <c r="K2737" t="str">
        <f>IF('IGM Paste'!J2738=0,"-",'IGM Paste'!J2738)</f>
        <v>-</v>
      </c>
      <c r="L2737">
        <f>'IGM Paste'!K2738</f>
        <v>0</v>
      </c>
      <c r="M2737" s="20" t="str">
        <f>IF('IGM Paste'!R2738=0,"Flat",'IGM Paste'!R2738)</f>
        <v>Flat</v>
      </c>
      <c r="N2737" s="177">
        <f>'IGM Paste'!AH2738</f>
        <v>0</v>
      </c>
      <c r="O2737" s="403">
        <f>'IGM Paste'!O2738</f>
        <v>0</v>
      </c>
      <c r="P2737">
        <f>'IGM Paste'!BC2738</f>
        <v>0</v>
      </c>
    </row>
    <row r="2738" spans="1:16" x14ac:dyDescent="0.3">
      <c r="A2738" s="334">
        <f>'IGM Paste'!A2739</f>
        <v>0</v>
      </c>
      <c r="B2738">
        <f>'IGM Paste'!Y2739</f>
        <v>0</v>
      </c>
      <c r="C2738">
        <f>'IGM Paste'!C2739</f>
        <v>0</v>
      </c>
      <c r="D2738" s="4">
        <f>'IGM Paste'!D2739</f>
        <v>0</v>
      </c>
      <c r="E2738">
        <f>'IGM Paste'!E2739</f>
        <v>0</v>
      </c>
      <c r="F2738">
        <f>'IGM Paste'!AL2739</f>
        <v>0</v>
      </c>
      <c r="G2738" s="763">
        <f>'IGM Paste'!AB2739</f>
        <v>0</v>
      </c>
      <c r="H2738" s="5">
        <f>'IGM Paste'!F2739</f>
        <v>0</v>
      </c>
      <c r="I2738" t="str">
        <f>IF('IGM Paste'!H2739=0,"-",'IGM Paste'!H2739)</f>
        <v>-</v>
      </c>
      <c r="J2738" t="str">
        <f>IF('IGM Paste'!I2739=0,"-",'IGM Paste'!I2739)</f>
        <v>-</v>
      </c>
      <c r="K2738" t="str">
        <f>IF('IGM Paste'!J2739=0,"-",'IGM Paste'!J2739)</f>
        <v>-</v>
      </c>
      <c r="L2738">
        <f>'IGM Paste'!K2739</f>
        <v>0</v>
      </c>
      <c r="M2738" s="20" t="str">
        <f>IF('IGM Paste'!R2739=0,"Flat",'IGM Paste'!R2739)</f>
        <v>Flat</v>
      </c>
      <c r="N2738" s="177">
        <f>'IGM Paste'!AH2739</f>
        <v>0</v>
      </c>
      <c r="O2738" s="403">
        <f>'IGM Paste'!O2739</f>
        <v>0</v>
      </c>
      <c r="P2738">
        <f>'IGM Paste'!BC2739</f>
        <v>0</v>
      </c>
    </row>
    <row r="2739" spans="1:16" x14ac:dyDescent="0.3">
      <c r="A2739" s="334">
        <f>'IGM Paste'!A2740</f>
        <v>0</v>
      </c>
      <c r="B2739">
        <f>'IGM Paste'!Y2740</f>
        <v>0</v>
      </c>
      <c r="C2739">
        <f>'IGM Paste'!C2740</f>
        <v>0</v>
      </c>
      <c r="D2739" s="4">
        <f>'IGM Paste'!D2740</f>
        <v>0</v>
      </c>
      <c r="E2739">
        <f>'IGM Paste'!E2740</f>
        <v>0</v>
      </c>
      <c r="F2739">
        <f>'IGM Paste'!AL2740</f>
        <v>0</v>
      </c>
      <c r="G2739" s="763">
        <f>'IGM Paste'!AB2740</f>
        <v>0</v>
      </c>
      <c r="H2739" s="5">
        <f>'IGM Paste'!F2740</f>
        <v>0</v>
      </c>
      <c r="I2739" t="str">
        <f>IF('IGM Paste'!H2740=0,"-",'IGM Paste'!H2740)</f>
        <v>-</v>
      </c>
      <c r="J2739" t="str">
        <f>IF('IGM Paste'!I2740=0,"-",'IGM Paste'!I2740)</f>
        <v>-</v>
      </c>
      <c r="K2739" t="str">
        <f>IF('IGM Paste'!J2740=0,"-",'IGM Paste'!J2740)</f>
        <v>-</v>
      </c>
      <c r="L2739">
        <f>'IGM Paste'!K2740</f>
        <v>0</v>
      </c>
      <c r="M2739" s="20" t="str">
        <f>IF('IGM Paste'!R2740=0,"Flat",'IGM Paste'!R2740)</f>
        <v>Flat</v>
      </c>
      <c r="N2739" s="177">
        <f>'IGM Paste'!AH2740</f>
        <v>0</v>
      </c>
      <c r="O2739" s="403">
        <f>'IGM Paste'!O2740</f>
        <v>0</v>
      </c>
      <c r="P2739">
        <f>'IGM Paste'!BC2740</f>
        <v>0</v>
      </c>
    </row>
    <row r="2740" spans="1:16" x14ac:dyDescent="0.3">
      <c r="A2740" s="334">
        <f>'IGM Paste'!A2741</f>
        <v>0</v>
      </c>
      <c r="B2740">
        <f>'IGM Paste'!Y2741</f>
        <v>0</v>
      </c>
      <c r="C2740">
        <f>'IGM Paste'!C2741</f>
        <v>0</v>
      </c>
      <c r="D2740" s="4">
        <f>'IGM Paste'!D2741</f>
        <v>0</v>
      </c>
      <c r="E2740">
        <f>'IGM Paste'!E2741</f>
        <v>0</v>
      </c>
      <c r="F2740">
        <f>'IGM Paste'!AL2741</f>
        <v>0</v>
      </c>
      <c r="G2740" s="763">
        <f>'IGM Paste'!AB2741</f>
        <v>0</v>
      </c>
      <c r="H2740" s="5">
        <f>'IGM Paste'!F2741</f>
        <v>0</v>
      </c>
      <c r="I2740" t="str">
        <f>IF('IGM Paste'!H2741=0,"-",'IGM Paste'!H2741)</f>
        <v>-</v>
      </c>
      <c r="J2740" t="str">
        <f>IF('IGM Paste'!I2741=0,"-",'IGM Paste'!I2741)</f>
        <v>-</v>
      </c>
      <c r="K2740" t="str">
        <f>IF('IGM Paste'!J2741=0,"-",'IGM Paste'!J2741)</f>
        <v>-</v>
      </c>
      <c r="L2740">
        <f>'IGM Paste'!K2741</f>
        <v>0</v>
      </c>
      <c r="M2740" s="20" t="str">
        <f>IF('IGM Paste'!R2741=0,"Flat",'IGM Paste'!R2741)</f>
        <v>Flat</v>
      </c>
      <c r="N2740" s="177">
        <f>'IGM Paste'!AH2741</f>
        <v>0</v>
      </c>
      <c r="O2740" s="403">
        <f>'IGM Paste'!O2741</f>
        <v>0</v>
      </c>
      <c r="P2740">
        <f>'IGM Paste'!BC2741</f>
        <v>0</v>
      </c>
    </row>
    <row r="2741" spans="1:16" x14ac:dyDescent="0.3">
      <c r="A2741" s="334">
        <f>'IGM Paste'!A2742</f>
        <v>0</v>
      </c>
      <c r="B2741">
        <f>'IGM Paste'!Y2742</f>
        <v>0</v>
      </c>
      <c r="C2741">
        <f>'IGM Paste'!C2742</f>
        <v>0</v>
      </c>
      <c r="D2741" s="4">
        <f>'IGM Paste'!D2742</f>
        <v>0</v>
      </c>
      <c r="E2741">
        <f>'IGM Paste'!E2742</f>
        <v>0</v>
      </c>
      <c r="F2741">
        <f>'IGM Paste'!AL2742</f>
        <v>0</v>
      </c>
      <c r="G2741" s="763">
        <f>'IGM Paste'!AB2742</f>
        <v>0</v>
      </c>
      <c r="H2741" s="5">
        <f>'IGM Paste'!F2742</f>
        <v>0</v>
      </c>
      <c r="I2741" t="str">
        <f>IF('IGM Paste'!H2742=0,"-",'IGM Paste'!H2742)</f>
        <v>-</v>
      </c>
      <c r="J2741" t="str">
        <f>IF('IGM Paste'!I2742=0,"-",'IGM Paste'!I2742)</f>
        <v>-</v>
      </c>
      <c r="K2741" t="str">
        <f>IF('IGM Paste'!J2742=0,"-",'IGM Paste'!J2742)</f>
        <v>-</v>
      </c>
      <c r="L2741">
        <f>'IGM Paste'!K2742</f>
        <v>0</v>
      </c>
      <c r="M2741" s="20" t="str">
        <f>IF('IGM Paste'!R2742=0,"Flat",'IGM Paste'!R2742)</f>
        <v>Flat</v>
      </c>
      <c r="N2741" s="177">
        <f>'IGM Paste'!AH2742</f>
        <v>0</v>
      </c>
      <c r="O2741" s="403">
        <f>'IGM Paste'!O2742</f>
        <v>0</v>
      </c>
      <c r="P2741">
        <f>'IGM Paste'!BC2742</f>
        <v>0</v>
      </c>
    </row>
    <row r="2742" spans="1:16" x14ac:dyDescent="0.3">
      <c r="A2742" s="334">
        <f>'IGM Paste'!A2743</f>
        <v>0</v>
      </c>
      <c r="B2742">
        <f>'IGM Paste'!Y2743</f>
        <v>0</v>
      </c>
      <c r="C2742">
        <f>'IGM Paste'!C2743</f>
        <v>0</v>
      </c>
      <c r="D2742" s="4">
        <f>'IGM Paste'!D2743</f>
        <v>0</v>
      </c>
      <c r="E2742">
        <f>'IGM Paste'!E2743</f>
        <v>0</v>
      </c>
      <c r="F2742">
        <f>'IGM Paste'!AL2743</f>
        <v>0</v>
      </c>
      <c r="G2742" s="763">
        <f>'IGM Paste'!AB2743</f>
        <v>0</v>
      </c>
      <c r="H2742" s="5">
        <f>'IGM Paste'!F2743</f>
        <v>0</v>
      </c>
      <c r="I2742" t="str">
        <f>IF('IGM Paste'!H2743=0,"-",'IGM Paste'!H2743)</f>
        <v>-</v>
      </c>
      <c r="J2742" t="str">
        <f>IF('IGM Paste'!I2743=0,"-",'IGM Paste'!I2743)</f>
        <v>-</v>
      </c>
      <c r="K2742" t="str">
        <f>IF('IGM Paste'!J2743=0,"-",'IGM Paste'!J2743)</f>
        <v>-</v>
      </c>
      <c r="L2742">
        <f>'IGM Paste'!K2743</f>
        <v>0</v>
      </c>
      <c r="M2742" s="20" t="str">
        <f>IF('IGM Paste'!R2743=0,"Flat",'IGM Paste'!R2743)</f>
        <v>Flat</v>
      </c>
      <c r="N2742" s="177">
        <f>'IGM Paste'!AH2743</f>
        <v>0</v>
      </c>
      <c r="O2742" s="403">
        <f>'IGM Paste'!O2743</f>
        <v>0</v>
      </c>
      <c r="P2742">
        <f>'IGM Paste'!BC2743</f>
        <v>0</v>
      </c>
    </row>
    <row r="2743" spans="1:16" x14ac:dyDescent="0.3">
      <c r="A2743" s="334">
        <f>'IGM Paste'!A2744</f>
        <v>0</v>
      </c>
      <c r="B2743">
        <f>'IGM Paste'!Y2744</f>
        <v>0</v>
      </c>
      <c r="C2743">
        <f>'IGM Paste'!C2744</f>
        <v>0</v>
      </c>
      <c r="D2743" s="4">
        <f>'IGM Paste'!D2744</f>
        <v>0</v>
      </c>
      <c r="E2743">
        <f>'IGM Paste'!E2744</f>
        <v>0</v>
      </c>
      <c r="F2743">
        <f>'IGM Paste'!AL2744</f>
        <v>0</v>
      </c>
      <c r="G2743" s="763">
        <f>'IGM Paste'!AB2744</f>
        <v>0</v>
      </c>
      <c r="H2743" s="5">
        <f>'IGM Paste'!F2744</f>
        <v>0</v>
      </c>
      <c r="I2743" t="str">
        <f>IF('IGM Paste'!H2744=0,"-",'IGM Paste'!H2744)</f>
        <v>-</v>
      </c>
      <c r="J2743" t="str">
        <f>IF('IGM Paste'!I2744=0,"-",'IGM Paste'!I2744)</f>
        <v>-</v>
      </c>
      <c r="K2743" t="str">
        <f>IF('IGM Paste'!J2744=0,"-",'IGM Paste'!J2744)</f>
        <v>-</v>
      </c>
      <c r="L2743">
        <f>'IGM Paste'!K2744</f>
        <v>0</v>
      </c>
      <c r="M2743" s="20" t="str">
        <f>IF('IGM Paste'!R2744=0,"Flat",'IGM Paste'!R2744)</f>
        <v>Flat</v>
      </c>
      <c r="N2743" s="177">
        <f>'IGM Paste'!AH2744</f>
        <v>0</v>
      </c>
      <c r="O2743" s="403">
        <f>'IGM Paste'!O2744</f>
        <v>0</v>
      </c>
      <c r="P2743">
        <f>'IGM Paste'!BC2744</f>
        <v>0</v>
      </c>
    </row>
    <row r="2744" spans="1:16" x14ac:dyDescent="0.3">
      <c r="A2744" s="334">
        <f>'IGM Paste'!A2745</f>
        <v>0</v>
      </c>
      <c r="B2744">
        <f>'IGM Paste'!Y2745</f>
        <v>0</v>
      </c>
      <c r="C2744">
        <f>'IGM Paste'!C2745</f>
        <v>0</v>
      </c>
      <c r="D2744" s="4">
        <f>'IGM Paste'!D2745</f>
        <v>0</v>
      </c>
      <c r="E2744">
        <f>'IGM Paste'!E2745</f>
        <v>0</v>
      </c>
      <c r="F2744">
        <f>'IGM Paste'!AL2745</f>
        <v>0</v>
      </c>
      <c r="G2744" s="763">
        <f>'IGM Paste'!AB2745</f>
        <v>0</v>
      </c>
      <c r="H2744" s="5">
        <f>'IGM Paste'!F2745</f>
        <v>0</v>
      </c>
      <c r="I2744" t="str">
        <f>IF('IGM Paste'!H2745=0,"-",'IGM Paste'!H2745)</f>
        <v>-</v>
      </c>
      <c r="J2744" t="str">
        <f>IF('IGM Paste'!I2745=0,"-",'IGM Paste'!I2745)</f>
        <v>-</v>
      </c>
      <c r="K2744" t="str">
        <f>IF('IGM Paste'!J2745=0,"-",'IGM Paste'!J2745)</f>
        <v>-</v>
      </c>
      <c r="L2744">
        <f>'IGM Paste'!K2745</f>
        <v>0</v>
      </c>
      <c r="M2744" s="20" t="str">
        <f>IF('IGM Paste'!R2745=0,"Flat",'IGM Paste'!R2745)</f>
        <v>Flat</v>
      </c>
      <c r="N2744" s="177">
        <f>'IGM Paste'!AH2745</f>
        <v>0</v>
      </c>
      <c r="O2744" s="403">
        <f>'IGM Paste'!O2745</f>
        <v>0</v>
      </c>
      <c r="P2744">
        <f>'IGM Paste'!BC2745</f>
        <v>0</v>
      </c>
    </row>
    <row r="2745" spans="1:16" x14ac:dyDescent="0.3">
      <c r="A2745" s="334">
        <f>'IGM Paste'!A2746</f>
        <v>0</v>
      </c>
      <c r="B2745">
        <f>'IGM Paste'!Y2746</f>
        <v>0</v>
      </c>
      <c r="C2745">
        <f>'IGM Paste'!C2746</f>
        <v>0</v>
      </c>
      <c r="D2745" s="4">
        <f>'IGM Paste'!D2746</f>
        <v>0</v>
      </c>
      <c r="E2745">
        <f>'IGM Paste'!E2746</f>
        <v>0</v>
      </c>
      <c r="F2745">
        <f>'IGM Paste'!AL2746</f>
        <v>0</v>
      </c>
      <c r="G2745" s="763">
        <f>'IGM Paste'!AB2746</f>
        <v>0</v>
      </c>
      <c r="H2745" s="5">
        <f>'IGM Paste'!F2746</f>
        <v>0</v>
      </c>
      <c r="I2745" t="str">
        <f>IF('IGM Paste'!H2746=0,"-",'IGM Paste'!H2746)</f>
        <v>-</v>
      </c>
      <c r="J2745" t="str">
        <f>IF('IGM Paste'!I2746=0,"-",'IGM Paste'!I2746)</f>
        <v>-</v>
      </c>
      <c r="K2745" t="str">
        <f>IF('IGM Paste'!J2746=0,"-",'IGM Paste'!J2746)</f>
        <v>-</v>
      </c>
      <c r="L2745">
        <f>'IGM Paste'!K2746</f>
        <v>0</v>
      </c>
      <c r="M2745" s="20" t="str">
        <f>IF('IGM Paste'!R2746=0,"Flat",'IGM Paste'!R2746)</f>
        <v>Flat</v>
      </c>
      <c r="N2745" s="177">
        <f>'IGM Paste'!AH2746</f>
        <v>0</v>
      </c>
      <c r="O2745" s="403">
        <f>'IGM Paste'!O2746</f>
        <v>0</v>
      </c>
      <c r="P2745">
        <f>'IGM Paste'!BC2746</f>
        <v>0</v>
      </c>
    </row>
    <row r="2746" spans="1:16" x14ac:dyDescent="0.3">
      <c r="A2746" s="334">
        <f>'IGM Paste'!A2747</f>
        <v>0</v>
      </c>
      <c r="B2746">
        <f>'IGM Paste'!Y2747</f>
        <v>0</v>
      </c>
      <c r="C2746">
        <f>'IGM Paste'!C2747</f>
        <v>0</v>
      </c>
      <c r="D2746" s="4">
        <f>'IGM Paste'!D2747</f>
        <v>0</v>
      </c>
      <c r="E2746">
        <f>'IGM Paste'!E2747</f>
        <v>0</v>
      </c>
      <c r="F2746">
        <f>'IGM Paste'!AL2747</f>
        <v>0</v>
      </c>
      <c r="G2746" s="763">
        <f>'IGM Paste'!AB2747</f>
        <v>0</v>
      </c>
      <c r="H2746" s="5">
        <f>'IGM Paste'!F2747</f>
        <v>0</v>
      </c>
      <c r="I2746" t="str">
        <f>IF('IGM Paste'!H2747=0,"-",'IGM Paste'!H2747)</f>
        <v>-</v>
      </c>
      <c r="J2746" t="str">
        <f>IF('IGM Paste'!I2747=0,"-",'IGM Paste'!I2747)</f>
        <v>-</v>
      </c>
      <c r="K2746" t="str">
        <f>IF('IGM Paste'!J2747=0,"-",'IGM Paste'!J2747)</f>
        <v>-</v>
      </c>
      <c r="L2746">
        <f>'IGM Paste'!K2747</f>
        <v>0</v>
      </c>
      <c r="M2746" s="20" t="str">
        <f>IF('IGM Paste'!R2747=0,"Flat",'IGM Paste'!R2747)</f>
        <v>Flat</v>
      </c>
      <c r="N2746" s="177">
        <f>'IGM Paste'!AH2747</f>
        <v>0</v>
      </c>
      <c r="O2746" s="403">
        <f>'IGM Paste'!O2747</f>
        <v>0</v>
      </c>
      <c r="P2746">
        <f>'IGM Paste'!BC2747</f>
        <v>0</v>
      </c>
    </row>
    <row r="2747" spans="1:16" x14ac:dyDescent="0.3">
      <c r="A2747" s="334">
        <f>'IGM Paste'!A2748</f>
        <v>0</v>
      </c>
      <c r="B2747">
        <f>'IGM Paste'!Y2748</f>
        <v>0</v>
      </c>
      <c r="C2747">
        <f>'IGM Paste'!C2748</f>
        <v>0</v>
      </c>
      <c r="D2747" s="4">
        <f>'IGM Paste'!D2748</f>
        <v>0</v>
      </c>
      <c r="E2747">
        <f>'IGM Paste'!E2748</f>
        <v>0</v>
      </c>
      <c r="F2747">
        <f>'IGM Paste'!AL2748</f>
        <v>0</v>
      </c>
      <c r="G2747" s="763">
        <f>'IGM Paste'!AB2748</f>
        <v>0</v>
      </c>
      <c r="H2747" s="5">
        <f>'IGM Paste'!F2748</f>
        <v>0</v>
      </c>
      <c r="I2747" t="str">
        <f>IF('IGM Paste'!H2748=0,"-",'IGM Paste'!H2748)</f>
        <v>-</v>
      </c>
      <c r="J2747" t="str">
        <f>IF('IGM Paste'!I2748=0,"-",'IGM Paste'!I2748)</f>
        <v>-</v>
      </c>
      <c r="K2747" t="str">
        <f>IF('IGM Paste'!J2748=0,"-",'IGM Paste'!J2748)</f>
        <v>-</v>
      </c>
      <c r="L2747">
        <f>'IGM Paste'!K2748</f>
        <v>0</v>
      </c>
      <c r="M2747" s="20" t="str">
        <f>IF('IGM Paste'!R2748=0,"Flat",'IGM Paste'!R2748)</f>
        <v>Flat</v>
      </c>
      <c r="N2747" s="177">
        <f>'IGM Paste'!AH2748</f>
        <v>0</v>
      </c>
      <c r="O2747" s="403">
        <f>'IGM Paste'!O2748</f>
        <v>0</v>
      </c>
      <c r="P2747">
        <f>'IGM Paste'!BC2748</f>
        <v>0</v>
      </c>
    </row>
    <row r="2748" spans="1:16" x14ac:dyDescent="0.3">
      <c r="A2748" s="334">
        <f>'IGM Paste'!A2749</f>
        <v>0</v>
      </c>
      <c r="B2748">
        <f>'IGM Paste'!Y2749</f>
        <v>0</v>
      </c>
      <c r="C2748">
        <f>'IGM Paste'!C2749</f>
        <v>0</v>
      </c>
      <c r="D2748" s="4">
        <f>'IGM Paste'!D2749</f>
        <v>0</v>
      </c>
      <c r="E2748">
        <f>'IGM Paste'!E2749</f>
        <v>0</v>
      </c>
      <c r="F2748">
        <f>'IGM Paste'!AL2749</f>
        <v>0</v>
      </c>
      <c r="G2748" s="763">
        <f>'IGM Paste'!AB2749</f>
        <v>0</v>
      </c>
      <c r="H2748" s="5">
        <f>'IGM Paste'!F2749</f>
        <v>0</v>
      </c>
      <c r="I2748" t="str">
        <f>IF('IGM Paste'!H2749=0,"-",'IGM Paste'!H2749)</f>
        <v>-</v>
      </c>
      <c r="J2748" t="str">
        <f>IF('IGM Paste'!I2749=0,"-",'IGM Paste'!I2749)</f>
        <v>-</v>
      </c>
      <c r="K2748" t="str">
        <f>IF('IGM Paste'!J2749=0,"-",'IGM Paste'!J2749)</f>
        <v>-</v>
      </c>
      <c r="L2748">
        <f>'IGM Paste'!K2749</f>
        <v>0</v>
      </c>
      <c r="M2748" s="20" t="str">
        <f>IF('IGM Paste'!R2749=0,"Flat",'IGM Paste'!R2749)</f>
        <v>Flat</v>
      </c>
      <c r="N2748" s="177">
        <f>'IGM Paste'!AH2749</f>
        <v>0</v>
      </c>
      <c r="O2748" s="403">
        <f>'IGM Paste'!O2749</f>
        <v>0</v>
      </c>
      <c r="P2748">
        <f>'IGM Paste'!BC2749</f>
        <v>0</v>
      </c>
    </row>
    <row r="2749" spans="1:16" x14ac:dyDescent="0.3">
      <c r="A2749" s="334">
        <f>'IGM Paste'!A2750</f>
        <v>0</v>
      </c>
      <c r="B2749">
        <f>'IGM Paste'!Y2750</f>
        <v>0</v>
      </c>
      <c r="C2749">
        <f>'IGM Paste'!C2750</f>
        <v>0</v>
      </c>
      <c r="D2749" s="4">
        <f>'IGM Paste'!D2750</f>
        <v>0</v>
      </c>
      <c r="E2749">
        <f>'IGM Paste'!E2750</f>
        <v>0</v>
      </c>
      <c r="F2749">
        <f>'IGM Paste'!AL2750</f>
        <v>0</v>
      </c>
      <c r="G2749" s="763">
        <f>'IGM Paste'!AB2750</f>
        <v>0</v>
      </c>
      <c r="H2749" s="5">
        <f>'IGM Paste'!F2750</f>
        <v>0</v>
      </c>
      <c r="I2749" t="str">
        <f>IF('IGM Paste'!H2750=0,"-",'IGM Paste'!H2750)</f>
        <v>-</v>
      </c>
      <c r="J2749" t="str">
        <f>IF('IGM Paste'!I2750=0,"-",'IGM Paste'!I2750)</f>
        <v>-</v>
      </c>
      <c r="K2749" t="str">
        <f>IF('IGM Paste'!J2750=0,"-",'IGM Paste'!J2750)</f>
        <v>-</v>
      </c>
      <c r="L2749">
        <f>'IGM Paste'!K2750</f>
        <v>0</v>
      </c>
      <c r="M2749" s="20" t="str">
        <f>IF('IGM Paste'!R2750=0,"Flat",'IGM Paste'!R2750)</f>
        <v>Flat</v>
      </c>
      <c r="N2749" s="177">
        <f>'IGM Paste'!AH2750</f>
        <v>0</v>
      </c>
      <c r="O2749" s="403">
        <f>'IGM Paste'!O2750</f>
        <v>0</v>
      </c>
      <c r="P2749">
        <f>'IGM Paste'!BC2750</f>
        <v>0</v>
      </c>
    </row>
    <row r="2750" spans="1:16" x14ac:dyDescent="0.3">
      <c r="A2750" s="334">
        <f>'IGM Paste'!A2751</f>
        <v>0</v>
      </c>
      <c r="B2750">
        <f>'IGM Paste'!Y2751</f>
        <v>0</v>
      </c>
      <c r="C2750">
        <f>'IGM Paste'!C2751</f>
        <v>0</v>
      </c>
      <c r="D2750" s="4">
        <f>'IGM Paste'!D2751</f>
        <v>0</v>
      </c>
      <c r="E2750">
        <f>'IGM Paste'!E2751</f>
        <v>0</v>
      </c>
      <c r="F2750">
        <f>'IGM Paste'!AL2751</f>
        <v>0</v>
      </c>
      <c r="G2750" s="763">
        <f>'IGM Paste'!AB2751</f>
        <v>0</v>
      </c>
      <c r="H2750" s="5">
        <f>'IGM Paste'!F2751</f>
        <v>0</v>
      </c>
      <c r="I2750" t="str">
        <f>IF('IGM Paste'!H2751=0,"-",'IGM Paste'!H2751)</f>
        <v>-</v>
      </c>
      <c r="J2750" t="str">
        <f>IF('IGM Paste'!I2751=0,"-",'IGM Paste'!I2751)</f>
        <v>-</v>
      </c>
      <c r="K2750" t="str">
        <f>IF('IGM Paste'!J2751=0,"-",'IGM Paste'!J2751)</f>
        <v>-</v>
      </c>
      <c r="L2750">
        <f>'IGM Paste'!K2751</f>
        <v>0</v>
      </c>
      <c r="M2750" s="20" t="str">
        <f>IF('IGM Paste'!R2751=0,"Flat",'IGM Paste'!R2751)</f>
        <v>Flat</v>
      </c>
      <c r="N2750" s="177">
        <f>'IGM Paste'!AH2751</f>
        <v>0</v>
      </c>
      <c r="O2750" s="403">
        <f>'IGM Paste'!O2751</f>
        <v>0</v>
      </c>
      <c r="P2750">
        <f>'IGM Paste'!BC2751</f>
        <v>0</v>
      </c>
    </row>
    <row r="2751" spans="1:16" x14ac:dyDescent="0.3">
      <c r="A2751" s="334">
        <f>'IGM Paste'!A2752</f>
        <v>0</v>
      </c>
      <c r="B2751">
        <f>'IGM Paste'!Y2752</f>
        <v>0</v>
      </c>
      <c r="C2751">
        <f>'IGM Paste'!C2752</f>
        <v>0</v>
      </c>
      <c r="D2751" s="4">
        <f>'IGM Paste'!D2752</f>
        <v>0</v>
      </c>
      <c r="E2751">
        <f>'IGM Paste'!E2752</f>
        <v>0</v>
      </c>
      <c r="F2751">
        <f>'IGM Paste'!AL2752</f>
        <v>0</v>
      </c>
      <c r="G2751" s="763">
        <f>'IGM Paste'!AB2752</f>
        <v>0</v>
      </c>
      <c r="H2751" s="5">
        <f>'IGM Paste'!F2752</f>
        <v>0</v>
      </c>
      <c r="I2751" t="str">
        <f>IF('IGM Paste'!H2752=0,"-",'IGM Paste'!H2752)</f>
        <v>-</v>
      </c>
      <c r="J2751" t="str">
        <f>IF('IGM Paste'!I2752=0,"-",'IGM Paste'!I2752)</f>
        <v>-</v>
      </c>
      <c r="K2751" t="str">
        <f>IF('IGM Paste'!J2752=0,"-",'IGM Paste'!J2752)</f>
        <v>-</v>
      </c>
      <c r="L2751">
        <f>'IGM Paste'!K2752</f>
        <v>0</v>
      </c>
      <c r="M2751" s="20" t="str">
        <f>IF('IGM Paste'!R2752=0,"Flat",'IGM Paste'!R2752)</f>
        <v>Flat</v>
      </c>
      <c r="N2751" s="177">
        <f>'IGM Paste'!AH2752</f>
        <v>0</v>
      </c>
      <c r="O2751" s="403">
        <f>'IGM Paste'!O2752</f>
        <v>0</v>
      </c>
      <c r="P2751">
        <f>'IGM Paste'!BC2752</f>
        <v>0</v>
      </c>
    </row>
    <row r="2752" spans="1:16" x14ac:dyDescent="0.3">
      <c r="A2752" s="334">
        <f>'IGM Paste'!A2753</f>
        <v>0</v>
      </c>
      <c r="B2752">
        <f>'IGM Paste'!Y2753</f>
        <v>0</v>
      </c>
      <c r="C2752">
        <f>'IGM Paste'!C2753</f>
        <v>0</v>
      </c>
      <c r="D2752" s="4">
        <f>'IGM Paste'!D2753</f>
        <v>0</v>
      </c>
      <c r="E2752">
        <f>'IGM Paste'!E2753</f>
        <v>0</v>
      </c>
      <c r="F2752">
        <f>'IGM Paste'!AL2753</f>
        <v>0</v>
      </c>
      <c r="G2752" s="763">
        <f>'IGM Paste'!AB2753</f>
        <v>0</v>
      </c>
      <c r="H2752" s="5">
        <f>'IGM Paste'!F2753</f>
        <v>0</v>
      </c>
      <c r="I2752" t="str">
        <f>IF('IGM Paste'!H2753=0,"-",'IGM Paste'!H2753)</f>
        <v>-</v>
      </c>
      <c r="J2752" t="str">
        <f>IF('IGM Paste'!I2753=0,"-",'IGM Paste'!I2753)</f>
        <v>-</v>
      </c>
      <c r="K2752" t="str">
        <f>IF('IGM Paste'!J2753=0,"-",'IGM Paste'!J2753)</f>
        <v>-</v>
      </c>
      <c r="L2752">
        <f>'IGM Paste'!K2753</f>
        <v>0</v>
      </c>
      <c r="M2752" s="20" t="str">
        <f>IF('IGM Paste'!R2753=0,"Flat",'IGM Paste'!R2753)</f>
        <v>Flat</v>
      </c>
      <c r="N2752" s="177">
        <f>'IGM Paste'!AH2753</f>
        <v>0</v>
      </c>
      <c r="O2752" s="403">
        <f>'IGM Paste'!O2753</f>
        <v>0</v>
      </c>
      <c r="P2752">
        <f>'IGM Paste'!BC2753</f>
        <v>0</v>
      </c>
    </row>
    <row r="2753" spans="1:16" x14ac:dyDescent="0.3">
      <c r="A2753" s="334">
        <f>'IGM Paste'!A2754</f>
        <v>0</v>
      </c>
      <c r="B2753">
        <f>'IGM Paste'!Y2754</f>
        <v>0</v>
      </c>
      <c r="C2753">
        <f>'IGM Paste'!C2754</f>
        <v>0</v>
      </c>
      <c r="D2753" s="4">
        <f>'IGM Paste'!D2754</f>
        <v>0</v>
      </c>
      <c r="E2753">
        <f>'IGM Paste'!E2754</f>
        <v>0</v>
      </c>
      <c r="F2753">
        <f>'IGM Paste'!AL2754</f>
        <v>0</v>
      </c>
      <c r="G2753" s="763">
        <f>'IGM Paste'!AB2754</f>
        <v>0</v>
      </c>
      <c r="H2753" s="5">
        <f>'IGM Paste'!F2754</f>
        <v>0</v>
      </c>
      <c r="I2753" t="str">
        <f>IF('IGM Paste'!H2754=0,"-",'IGM Paste'!H2754)</f>
        <v>-</v>
      </c>
      <c r="J2753" t="str">
        <f>IF('IGM Paste'!I2754=0,"-",'IGM Paste'!I2754)</f>
        <v>-</v>
      </c>
      <c r="K2753" t="str">
        <f>IF('IGM Paste'!J2754=0,"-",'IGM Paste'!J2754)</f>
        <v>-</v>
      </c>
      <c r="L2753">
        <f>'IGM Paste'!K2754</f>
        <v>0</v>
      </c>
      <c r="M2753" s="20" t="str">
        <f>IF('IGM Paste'!R2754=0,"Flat",'IGM Paste'!R2754)</f>
        <v>Flat</v>
      </c>
      <c r="N2753" s="177">
        <f>'IGM Paste'!AH2754</f>
        <v>0</v>
      </c>
      <c r="O2753" s="403">
        <f>'IGM Paste'!O2754</f>
        <v>0</v>
      </c>
      <c r="P2753">
        <f>'IGM Paste'!BC2754</f>
        <v>0</v>
      </c>
    </row>
    <row r="2754" spans="1:16" x14ac:dyDescent="0.3">
      <c r="A2754" s="334">
        <f>'IGM Paste'!A2755</f>
        <v>0</v>
      </c>
      <c r="B2754">
        <f>'IGM Paste'!Y2755</f>
        <v>0</v>
      </c>
      <c r="C2754">
        <f>'IGM Paste'!C2755</f>
        <v>0</v>
      </c>
      <c r="D2754" s="4">
        <f>'IGM Paste'!D2755</f>
        <v>0</v>
      </c>
      <c r="E2754">
        <f>'IGM Paste'!E2755</f>
        <v>0</v>
      </c>
      <c r="F2754">
        <f>'IGM Paste'!AL2755</f>
        <v>0</v>
      </c>
      <c r="G2754" s="763">
        <f>'IGM Paste'!AB2755</f>
        <v>0</v>
      </c>
      <c r="H2754" s="5">
        <f>'IGM Paste'!F2755</f>
        <v>0</v>
      </c>
      <c r="I2754" t="str">
        <f>IF('IGM Paste'!H2755=0,"-",'IGM Paste'!H2755)</f>
        <v>-</v>
      </c>
      <c r="J2754" t="str">
        <f>IF('IGM Paste'!I2755=0,"-",'IGM Paste'!I2755)</f>
        <v>-</v>
      </c>
      <c r="K2754" t="str">
        <f>IF('IGM Paste'!J2755=0,"-",'IGM Paste'!J2755)</f>
        <v>-</v>
      </c>
      <c r="L2754">
        <f>'IGM Paste'!K2755</f>
        <v>0</v>
      </c>
      <c r="M2754" s="20" t="str">
        <f>IF('IGM Paste'!R2755=0,"Flat",'IGM Paste'!R2755)</f>
        <v>Flat</v>
      </c>
      <c r="N2754" s="177">
        <f>'IGM Paste'!AH2755</f>
        <v>0</v>
      </c>
      <c r="O2754" s="403">
        <f>'IGM Paste'!O2755</f>
        <v>0</v>
      </c>
      <c r="P2754">
        <f>'IGM Paste'!BC2755</f>
        <v>0</v>
      </c>
    </row>
    <row r="2755" spans="1:16" x14ac:dyDescent="0.3">
      <c r="A2755" s="334">
        <f>'IGM Paste'!A2756</f>
        <v>0</v>
      </c>
      <c r="B2755">
        <f>'IGM Paste'!Y2756</f>
        <v>0</v>
      </c>
      <c r="C2755">
        <f>'IGM Paste'!C2756</f>
        <v>0</v>
      </c>
      <c r="D2755" s="4">
        <f>'IGM Paste'!D2756</f>
        <v>0</v>
      </c>
      <c r="E2755">
        <f>'IGM Paste'!E2756</f>
        <v>0</v>
      </c>
      <c r="F2755">
        <f>'IGM Paste'!AL2756</f>
        <v>0</v>
      </c>
      <c r="G2755" s="763">
        <f>'IGM Paste'!AB2756</f>
        <v>0</v>
      </c>
      <c r="H2755" s="5">
        <f>'IGM Paste'!F2756</f>
        <v>0</v>
      </c>
      <c r="I2755" t="str">
        <f>IF('IGM Paste'!H2756=0,"-",'IGM Paste'!H2756)</f>
        <v>-</v>
      </c>
      <c r="J2755" t="str">
        <f>IF('IGM Paste'!I2756=0,"-",'IGM Paste'!I2756)</f>
        <v>-</v>
      </c>
      <c r="K2755" t="str">
        <f>IF('IGM Paste'!J2756=0,"-",'IGM Paste'!J2756)</f>
        <v>-</v>
      </c>
      <c r="L2755">
        <f>'IGM Paste'!K2756</f>
        <v>0</v>
      </c>
      <c r="M2755" s="20" t="str">
        <f>IF('IGM Paste'!R2756=0,"Flat",'IGM Paste'!R2756)</f>
        <v>Flat</v>
      </c>
      <c r="N2755" s="177">
        <f>'IGM Paste'!AH2756</f>
        <v>0</v>
      </c>
      <c r="O2755" s="403">
        <f>'IGM Paste'!O2756</f>
        <v>0</v>
      </c>
      <c r="P2755">
        <f>'IGM Paste'!BC2756</f>
        <v>0</v>
      </c>
    </row>
    <row r="2756" spans="1:16" x14ac:dyDescent="0.3">
      <c r="A2756" s="334">
        <f>'IGM Paste'!A2757</f>
        <v>0</v>
      </c>
      <c r="B2756">
        <f>'IGM Paste'!Y2757</f>
        <v>0</v>
      </c>
      <c r="C2756">
        <f>'IGM Paste'!C2757</f>
        <v>0</v>
      </c>
      <c r="D2756" s="4">
        <f>'IGM Paste'!D2757</f>
        <v>0</v>
      </c>
      <c r="E2756">
        <f>'IGM Paste'!E2757</f>
        <v>0</v>
      </c>
      <c r="F2756">
        <f>'IGM Paste'!AL2757</f>
        <v>0</v>
      </c>
      <c r="G2756" s="763">
        <f>'IGM Paste'!AB2757</f>
        <v>0</v>
      </c>
      <c r="H2756" s="5">
        <f>'IGM Paste'!F2757</f>
        <v>0</v>
      </c>
      <c r="I2756" t="str">
        <f>IF('IGM Paste'!H2757=0,"-",'IGM Paste'!H2757)</f>
        <v>-</v>
      </c>
      <c r="J2756" t="str">
        <f>IF('IGM Paste'!I2757=0,"-",'IGM Paste'!I2757)</f>
        <v>-</v>
      </c>
      <c r="K2756" t="str">
        <f>IF('IGM Paste'!J2757=0,"-",'IGM Paste'!J2757)</f>
        <v>-</v>
      </c>
      <c r="L2756">
        <f>'IGM Paste'!K2757</f>
        <v>0</v>
      </c>
      <c r="M2756" s="20" t="str">
        <f>IF('IGM Paste'!R2757=0,"Flat",'IGM Paste'!R2757)</f>
        <v>Flat</v>
      </c>
      <c r="N2756" s="177">
        <f>'IGM Paste'!AH2757</f>
        <v>0</v>
      </c>
      <c r="O2756" s="403">
        <f>'IGM Paste'!O2757</f>
        <v>0</v>
      </c>
      <c r="P2756">
        <f>'IGM Paste'!BC2757</f>
        <v>0</v>
      </c>
    </row>
    <row r="2757" spans="1:16" x14ac:dyDescent="0.3">
      <c r="A2757" s="334">
        <f>'IGM Paste'!A2758</f>
        <v>0</v>
      </c>
      <c r="B2757">
        <f>'IGM Paste'!Y2758</f>
        <v>0</v>
      </c>
      <c r="C2757">
        <f>'IGM Paste'!C2758</f>
        <v>0</v>
      </c>
      <c r="D2757" s="4">
        <f>'IGM Paste'!D2758</f>
        <v>0</v>
      </c>
      <c r="E2757">
        <f>'IGM Paste'!E2758</f>
        <v>0</v>
      </c>
      <c r="F2757">
        <f>'IGM Paste'!AL2758</f>
        <v>0</v>
      </c>
      <c r="G2757" s="763">
        <f>'IGM Paste'!AB2758</f>
        <v>0</v>
      </c>
      <c r="H2757" s="5">
        <f>'IGM Paste'!F2758</f>
        <v>0</v>
      </c>
      <c r="I2757" t="str">
        <f>IF('IGM Paste'!H2758=0,"-",'IGM Paste'!H2758)</f>
        <v>-</v>
      </c>
      <c r="J2757" t="str">
        <f>IF('IGM Paste'!I2758=0,"-",'IGM Paste'!I2758)</f>
        <v>-</v>
      </c>
      <c r="K2757" t="str">
        <f>IF('IGM Paste'!J2758=0,"-",'IGM Paste'!J2758)</f>
        <v>-</v>
      </c>
      <c r="L2757">
        <f>'IGM Paste'!K2758</f>
        <v>0</v>
      </c>
      <c r="M2757" s="20" t="str">
        <f>IF('IGM Paste'!R2758=0,"Flat",'IGM Paste'!R2758)</f>
        <v>Flat</v>
      </c>
      <c r="N2757" s="177">
        <f>'IGM Paste'!AH2758</f>
        <v>0</v>
      </c>
      <c r="O2757" s="403">
        <f>'IGM Paste'!O2758</f>
        <v>0</v>
      </c>
      <c r="P2757">
        <f>'IGM Paste'!BC2758</f>
        <v>0</v>
      </c>
    </row>
    <row r="2758" spans="1:16" x14ac:dyDescent="0.3">
      <c r="A2758" s="334">
        <f>'IGM Paste'!A2759</f>
        <v>0</v>
      </c>
      <c r="B2758">
        <f>'IGM Paste'!Y2759</f>
        <v>0</v>
      </c>
      <c r="C2758">
        <f>'IGM Paste'!C2759</f>
        <v>0</v>
      </c>
      <c r="D2758" s="4">
        <f>'IGM Paste'!D2759</f>
        <v>0</v>
      </c>
      <c r="E2758">
        <f>'IGM Paste'!E2759</f>
        <v>0</v>
      </c>
      <c r="F2758">
        <f>'IGM Paste'!AL2759</f>
        <v>0</v>
      </c>
      <c r="G2758" s="763">
        <f>'IGM Paste'!AB2759</f>
        <v>0</v>
      </c>
      <c r="H2758" s="5">
        <f>'IGM Paste'!F2759</f>
        <v>0</v>
      </c>
      <c r="I2758" t="str">
        <f>IF('IGM Paste'!H2759=0,"-",'IGM Paste'!H2759)</f>
        <v>-</v>
      </c>
      <c r="J2758" t="str">
        <f>IF('IGM Paste'!I2759=0,"-",'IGM Paste'!I2759)</f>
        <v>-</v>
      </c>
      <c r="K2758" t="str">
        <f>IF('IGM Paste'!J2759=0,"-",'IGM Paste'!J2759)</f>
        <v>-</v>
      </c>
      <c r="L2758">
        <f>'IGM Paste'!K2759</f>
        <v>0</v>
      </c>
      <c r="M2758" s="20" t="str">
        <f>IF('IGM Paste'!R2759=0,"Flat",'IGM Paste'!R2759)</f>
        <v>Flat</v>
      </c>
      <c r="N2758" s="177">
        <f>'IGM Paste'!AH2759</f>
        <v>0</v>
      </c>
      <c r="O2758" s="403">
        <f>'IGM Paste'!O2759</f>
        <v>0</v>
      </c>
      <c r="P2758">
        <f>'IGM Paste'!BC2759</f>
        <v>0</v>
      </c>
    </row>
    <row r="2759" spans="1:16" x14ac:dyDescent="0.3">
      <c r="A2759" s="334">
        <f>'IGM Paste'!A2760</f>
        <v>0</v>
      </c>
      <c r="B2759">
        <f>'IGM Paste'!Y2760</f>
        <v>0</v>
      </c>
      <c r="C2759">
        <f>'IGM Paste'!C2760</f>
        <v>0</v>
      </c>
      <c r="D2759" s="4">
        <f>'IGM Paste'!D2760</f>
        <v>0</v>
      </c>
      <c r="E2759">
        <f>'IGM Paste'!E2760</f>
        <v>0</v>
      </c>
      <c r="F2759">
        <f>'IGM Paste'!AL2760</f>
        <v>0</v>
      </c>
      <c r="G2759" s="763">
        <f>'IGM Paste'!AB2760</f>
        <v>0</v>
      </c>
      <c r="H2759" s="5">
        <f>'IGM Paste'!F2760</f>
        <v>0</v>
      </c>
      <c r="I2759" t="str">
        <f>IF('IGM Paste'!H2760=0,"-",'IGM Paste'!H2760)</f>
        <v>-</v>
      </c>
      <c r="J2759" t="str">
        <f>IF('IGM Paste'!I2760=0,"-",'IGM Paste'!I2760)</f>
        <v>-</v>
      </c>
      <c r="K2759" t="str">
        <f>IF('IGM Paste'!J2760=0,"-",'IGM Paste'!J2760)</f>
        <v>-</v>
      </c>
      <c r="L2759">
        <f>'IGM Paste'!K2760</f>
        <v>0</v>
      </c>
      <c r="M2759" s="20" t="str">
        <f>IF('IGM Paste'!R2760=0,"Flat",'IGM Paste'!R2760)</f>
        <v>Flat</v>
      </c>
      <c r="N2759" s="177">
        <f>'IGM Paste'!AH2760</f>
        <v>0</v>
      </c>
      <c r="O2759" s="403">
        <f>'IGM Paste'!O2760</f>
        <v>0</v>
      </c>
      <c r="P2759">
        <f>'IGM Paste'!BC2760</f>
        <v>0</v>
      </c>
    </row>
    <row r="2760" spans="1:16" x14ac:dyDescent="0.3">
      <c r="A2760" s="334">
        <f>'IGM Paste'!A2761</f>
        <v>0</v>
      </c>
      <c r="B2760">
        <f>'IGM Paste'!Y2761</f>
        <v>0</v>
      </c>
      <c r="C2760">
        <f>'IGM Paste'!C2761</f>
        <v>0</v>
      </c>
      <c r="D2760" s="4">
        <f>'IGM Paste'!D2761</f>
        <v>0</v>
      </c>
      <c r="E2760">
        <f>'IGM Paste'!E2761</f>
        <v>0</v>
      </c>
      <c r="F2760">
        <f>'IGM Paste'!AL2761</f>
        <v>0</v>
      </c>
      <c r="G2760" s="763">
        <f>'IGM Paste'!AB2761</f>
        <v>0</v>
      </c>
      <c r="H2760" s="5">
        <f>'IGM Paste'!F2761</f>
        <v>0</v>
      </c>
      <c r="I2760" t="str">
        <f>IF('IGM Paste'!H2761=0,"-",'IGM Paste'!H2761)</f>
        <v>-</v>
      </c>
      <c r="J2760" t="str">
        <f>IF('IGM Paste'!I2761=0,"-",'IGM Paste'!I2761)</f>
        <v>-</v>
      </c>
      <c r="K2760" t="str">
        <f>IF('IGM Paste'!J2761=0,"-",'IGM Paste'!J2761)</f>
        <v>-</v>
      </c>
      <c r="L2760">
        <f>'IGM Paste'!K2761</f>
        <v>0</v>
      </c>
      <c r="M2760" s="20" t="str">
        <f>IF('IGM Paste'!R2761=0,"Flat",'IGM Paste'!R2761)</f>
        <v>Flat</v>
      </c>
      <c r="N2760" s="177">
        <f>'IGM Paste'!AH2761</f>
        <v>0</v>
      </c>
      <c r="O2760" s="403">
        <f>'IGM Paste'!O2761</f>
        <v>0</v>
      </c>
      <c r="P2760">
        <f>'IGM Paste'!BC2761</f>
        <v>0</v>
      </c>
    </row>
    <row r="2761" spans="1:16" x14ac:dyDescent="0.3">
      <c r="A2761" s="334">
        <f>'IGM Paste'!A2762</f>
        <v>0</v>
      </c>
      <c r="B2761">
        <f>'IGM Paste'!Y2762</f>
        <v>0</v>
      </c>
      <c r="C2761">
        <f>'IGM Paste'!C2762</f>
        <v>0</v>
      </c>
      <c r="D2761" s="4">
        <f>'IGM Paste'!D2762</f>
        <v>0</v>
      </c>
      <c r="E2761">
        <f>'IGM Paste'!E2762</f>
        <v>0</v>
      </c>
      <c r="F2761">
        <f>'IGM Paste'!AL2762</f>
        <v>0</v>
      </c>
      <c r="G2761" s="763">
        <f>'IGM Paste'!AB2762</f>
        <v>0</v>
      </c>
      <c r="H2761" s="5">
        <f>'IGM Paste'!F2762</f>
        <v>0</v>
      </c>
      <c r="I2761" t="str">
        <f>IF('IGM Paste'!H2762=0,"-",'IGM Paste'!H2762)</f>
        <v>-</v>
      </c>
      <c r="J2761" t="str">
        <f>IF('IGM Paste'!I2762=0,"-",'IGM Paste'!I2762)</f>
        <v>-</v>
      </c>
      <c r="K2761" t="str">
        <f>IF('IGM Paste'!J2762=0,"-",'IGM Paste'!J2762)</f>
        <v>-</v>
      </c>
      <c r="L2761">
        <f>'IGM Paste'!K2762</f>
        <v>0</v>
      </c>
      <c r="M2761" s="20" t="str">
        <f>IF('IGM Paste'!R2762=0,"Flat",'IGM Paste'!R2762)</f>
        <v>Flat</v>
      </c>
      <c r="N2761" s="177">
        <f>'IGM Paste'!AH2762</f>
        <v>0</v>
      </c>
      <c r="O2761" s="403">
        <f>'IGM Paste'!O2762</f>
        <v>0</v>
      </c>
      <c r="P2761">
        <f>'IGM Paste'!BC2762</f>
        <v>0</v>
      </c>
    </row>
    <row r="2762" spans="1:16" x14ac:dyDescent="0.3">
      <c r="A2762" s="334">
        <f>'IGM Paste'!A2763</f>
        <v>0</v>
      </c>
      <c r="B2762">
        <f>'IGM Paste'!Y2763</f>
        <v>0</v>
      </c>
      <c r="C2762">
        <f>'IGM Paste'!C2763</f>
        <v>0</v>
      </c>
      <c r="D2762" s="4">
        <f>'IGM Paste'!D2763</f>
        <v>0</v>
      </c>
      <c r="E2762">
        <f>'IGM Paste'!E2763</f>
        <v>0</v>
      </c>
      <c r="F2762">
        <f>'IGM Paste'!AL2763</f>
        <v>0</v>
      </c>
      <c r="G2762" s="763">
        <f>'IGM Paste'!AB2763</f>
        <v>0</v>
      </c>
      <c r="H2762" s="5">
        <f>'IGM Paste'!F2763</f>
        <v>0</v>
      </c>
      <c r="I2762" t="str">
        <f>IF('IGM Paste'!H2763=0,"-",'IGM Paste'!H2763)</f>
        <v>-</v>
      </c>
      <c r="J2762" t="str">
        <f>IF('IGM Paste'!I2763=0,"-",'IGM Paste'!I2763)</f>
        <v>-</v>
      </c>
      <c r="K2762" t="str">
        <f>IF('IGM Paste'!J2763=0,"-",'IGM Paste'!J2763)</f>
        <v>-</v>
      </c>
      <c r="L2762">
        <f>'IGM Paste'!K2763</f>
        <v>0</v>
      </c>
      <c r="M2762" s="20" t="str">
        <f>IF('IGM Paste'!R2763=0,"Flat",'IGM Paste'!R2763)</f>
        <v>Flat</v>
      </c>
      <c r="N2762" s="177">
        <f>'IGM Paste'!AH2763</f>
        <v>0</v>
      </c>
      <c r="O2762" s="403">
        <f>'IGM Paste'!O2763</f>
        <v>0</v>
      </c>
      <c r="P2762">
        <f>'IGM Paste'!BC2763</f>
        <v>0</v>
      </c>
    </row>
    <row r="2763" spans="1:16" x14ac:dyDescent="0.3">
      <c r="A2763" s="334">
        <f>'IGM Paste'!A2764</f>
        <v>0</v>
      </c>
      <c r="B2763">
        <f>'IGM Paste'!Y2764</f>
        <v>0</v>
      </c>
      <c r="C2763">
        <f>'IGM Paste'!C2764</f>
        <v>0</v>
      </c>
      <c r="D2763" s="4">
        <f>'IGM Paste'!D2764</f>
        <v>0</v>
      </c>
      <c r="E2763">
        <f>'IGM Paste'!E2764</f>
        <v>0</v>
      </c>
      <c r="F2763">
        <f>'IGM Paste'!AL2764</f>
        <v>0</v>
      </c>
      <c r="G2763" s="763">
        <f>'IGM Paste'!AB2764</f>
        <v>0</v>
      </c>
      <c r="H2763" s="5">
        <f>'IGM Paste'!F2764</f>
        <v>0</v>
      </c>
      <c r="I2763" t="str">
        <f>IF('IGM Paste'!H2764=0,"-",'IGM Paste'!H2764)</f>
        <v>-</v>
      </c>
      <c r="J2763" t="str">
        <f>IF('IGM Paste'!I2764=0,"-",'IGM Paste'!I2764)</f>
        <v>-</v>
      </c>
      <c r="K2763" t="str">
        <f>IF('IGM Paste'!J2764=0,"-",'IGM Paste'!J2764)</f>
        <v>-</v>
      </c>
      <c r="L2763">
        <f>'IGM Paste'!K2764</f>
        <v>0</v>
      </c>
      <c r="M2763" s="20" t="str">
        <f>IF('IGM Paste'!R2764=0,"Flat",'IGM Paste'!R2764)</f>
        <v>Flat</v>
      </c>
      <c r="N2763" s="177">
        <f>'IGM Paste'!AH2764</f>
        <v>0</v>
      </c>
      <c r="O2763" s="403">
        <f>'IGM Paste'!O2764</f>
        <v>0</v>
      </c>
      <c r="P2763">
        <f>'IGM Paste'!BC2764</f>
        <v>0</v>
      </c>
    </row>
    <row r="2764" spans="1:16" x14ac:dyDescent="0.3">
      <c r="A2764" s="334">
        <f>'IGM Paste'!A2765</f>
        <v>0</v>
      </c>
      <c r="B2764">
        <f>'IGM Paste'!Y2765</f>
        <v>0</v>
      </c>
      <c r="C2764">
        <f>'IGM Paste'!C2765</f>
        <v>0</v>
      </c>
      <c r="D2764" s="4">
        <f>'IGM Paste'!D2765</f>
        <v>0</v>
      </c>
      <c r="E2764">
        <f>'IGM Paste'!E2765</f>
        <v>0</v>
      </c>
      <c r="F2764">
        <f>'IGM Paste'!AL2765</f>
        <v>0</v>
      </c>
      <c r="G2764" s="763">
        <f>'IGM Paste'!AB2765</f>
        <v>0</v>
      </c>
      <c r="H2764" s="5">
        <f>'IGM Paste'!F2765</f>
        <v>0</v>
      </c>
      <c r="I2764" t="str">
        <f>IF('IGM Paste'!H2765=0,"-",'IGM Paste'!H2765)</f>
        <v>-</v>
      </c>
      <c r="J2764" t="str">
        <f>IF('IGM Paste'!I2765=0,"-",'IGM Paste'!I2765)</f>
        <v>-</v>
      </c>
      <c r="K2764" t="str">
        <f>IF('IGM Paste'!J2765=0,"-",'IGM Paste'!J2765)</f>
        <v>-</v>
      </c>
      <c r="L2764">
        <f>'IGM Paste'!K2765</f>
        <v>0</v>
      </c>
      <c r="M2764" s="20" t="str">
        <f>IF('IGM Paste'!R2765=0,"Flat",'IGM Paste'!R2765)</f>
        <v>Flat</v>
      </c>
      <c r="N2764" s="177">
        <f>'IGM Paste'!AH2765</f>
        <v>0</v>
      </c>
      <c r="O2764" s="403">
        <f>'IGM Paste'!O2765</f>
        <v>0</v>
      </c>
      <c r="P2764">
        <f>'IGM Paste'!BC2765</f>
        <v>0</v>
      </c>
    </row>
    <row r="2765" spans="1:16" x14ac:dyDescent="0.3">
      <c r="A2765" s="334">
        <f>'IGM Paste'!A2766</f>
        <v>0</v>
      </c>
      <c r="B2765">
        <f>'IGM Paste'!Y2766</f>
        <v>0</v>
      </c>
      <c r="C2765">
        <f>'IGM Paste'!C2766</f>
        <v>0</v>
      </c>
      <c r="D2765" s="4">
        <f>'IGM Paste'!D2766</f>
        <v>0</v>
      </c>
      <c r="E2765">
        <f>'IGM Paste'!E2766</f>
        <v>0</v>
      </c>
      <c r="F2765">
        <f>'IGM Paste'!AL2766</f>
        <v>0</v>
      </c>
      <c r="G2765" s="763">
        <f>'IGM Paste'!AB2766</f>
        <v>0</v>
      </c>
      <c r="H2765" s="5">
        <f>'IGM Paste'!F2766</f>
        <v>0</v>
      </c>
      <c r="I2765" t="str">
        <f>IF('IGM Paste'!H2766=0,"-",'IGM Paste'!H2766)</f>
        <v>-</v>
      </c>
      <c r="J2765" t="str">
        <f>IF('IGM Paste'!I2766=0,"-",'IGM Paste'!I2766)</f>
        <v>-</v>
      </c>
      <c r="K2765" t="str">
        <f>IF('IGM Paste'!J2766=0,"-",'IGM Paste'!J2766)</f>
        <v>-</v>
      </c>
      <c r="L2765">
        <f>'IGM Paste'!K2766</f>
        <v>0</v>
      </c>
      <c r="M2765" s="20" t="str">
        <f>IF('IGM Paste'!R2766=0,"Flat",'IGM Paste'!R2766)</f>
        <v>Flat</v>
      </c>
      <c r="N2765" s="177">
        <f>'IGM Paste'!AH2766</f>
        <v>0</v>
      </c>
      <c r="O2765" s="403">
        <f>'IGM Paste'!O2766</f>
        <v>0</v>
      </c>
      <c r="P2765">
        <f>'IGM Paste'!BC2766</f>
        <v>0</v>
      </c>
    </row>
    <row r="2766" spans="1:16" x14ac:dyDescent="0.3">
      <c r="A2766" s="334">
        <f>'IGM Paste'!A2767</f>
        <v>0</v>
      </c>
      <c r="B2766">
        <f>'IGM Paste'!Y2767</f>
        <v>0</v>
      </c>
      <c r="C2766">
        <f>'IGM Paste'!C2767</f>
        <v>0</v>
      </c>
      <c r="D2766" s="4">
        <f>'IGM Paste'!D2767</f>
        <v>0</v>
      </c>
      <c r="E2766">
        <f>'IGM Paste'!E2767</f>
        <v>0</v>
      </c>
      <c r="F2766">
        <f>'IGM Paste'!AL2767</f>
        <v>0</v>
      </c>
      <c r="G2766" s="763">
        <f>'IGM Paste'!AB2767</f>
        <v>0</v>
      </c>
      <c r="H2766" s="5">
        <f>'IGM Paste'!F2767</f>
        <v>0</v>
      </c>
      <c r="I2766" t="str">
        <f>IF('IGM Paste'!H2767=0,"-",'IGM Paste'!H2767)</f>
        <v>-</v>
      </c>
      <c r="J2766" t="str">
        <f>IF('IGM Paste'!I2767=0,"-",'IGM Paste'!I2767)</f>
        <v>-</v>
      </c>
      <c r="K2766" t="str">
        <f>IF('IGM Paste'!J2767=0,"-",'IGM Paste'!J2767)</f>
        <v>-</v>
      </c>
      <c r="L2766">
        <f>'IGM Paste'!K2767</f>
        <v>0</v>
      </c>
      <c r="M2766" s="20" t="str">
        <f>IF('IGM Paste'!R2767=0,"Flat",'IGM Paste'!R2767)</f>
        <v>Flat</v>
      </c>
      <c r="N2766" s="177">
        <f>'IGM Paste'!AH2767</f>
        <v>0</v>
      </c>
      <c r="O2766" s="403">
        <f>'IGM Paste'!O2767</f>
        <v>0</v>
      </c>
      <c r="P2766">
        <f>'IGM Paste'!BC2767</f>
        <v>0</v>
      </c>
    </row>
    <row r="2767" spans="1:16" x14ac:dyDescent="0.3">
      <c r="A2767" s="334">
        <f>'IGM Paste'!A2768</f>
        <v>0</v>
      </c>
      <c r="B2767">
        <f>'IGM Paste'!Y2768</f>
        <v>0</v>
      </c>
      <c r="C2767">
        <f>'IGM Paste'!C2768</f>
        <v>0</v>
      </c>
      <c r="D2767" s="4">
        <f>'IGM Paste'!D2768</f>
        <v>0</v>
      </c>
      <c r="E2767">
        <f>'IGM Paste'!E2768</f>
        <v>0</v>
      </c>
      <c r="F2767">
        <f>'IGM Paste'!AL2768</f>
        <v>0</v>
      </c>
      <c r="G2767" s="763">
        <f>'IGM Paste'!AB2768</f>
        <v>0</v>
      </c>
      <c r="H2767" s="5">
        <f>'IGM Paste'!F2768</f>
        <v>0</v>
      </c>
      <c r="I2767" t="str">
        <f>IF('IGM Paste'!H2768=0,"-",'IGM Paste'!H2768)</f>
        <v>-</v>
      </c>
      <c r="J2767" t="str">
        <f>IF('IGM Paste'!I2768=0,"-",'IGM Paste'!I2768)</f>
        <v>-</v>
      </c>
      <c r="K2767" t="str">
        <f>IF('IGM Paste'!J2768=0,"-",'IGM Paste'!J2768)</f>
        <v>-</v>
      </c>
      <c r="L2767">
        <f>'IGM Paste'!K2768</f>
        <v>0</v>
      </c>
      <c r="M2767" s="20" t="str">
        <f>IF('IGM Paste'!R2768=0,"Flat",'IGM Paste'!R2768)</f>
        <v>Flat</v>
      </c>
      <c r="N2767" s="177">
        <f>'IGM Paste'!AH2768</f>
        <v>0</v>
      </c>
      <c r="O2767" s="403">
        <f>'IGM Paste'!O2768</f>
        <v>0</v>
      </c>
      <c r="P2767">
        <f>'IGM Paste'!BC2768</f>
        <v>0</v>
      </c>
    </row>
    <row r="2768" spans="1:16" x14ac:dyDescent="0.3">
      <c r="A2768" s="334">
        <f>'IGM Paste'!A2769</f>
        <v>0</v>
      </c>
      <c r="B2768">
        <f>'IGM Paste'!Y2769</f>
        <v>0</v>
      </c>
      <c r="C2768">
        <f>'IGM Paste'!C2769</f>
        <v>0</v>
      </c>
      <c r="D2768" s="4">
        <f>'IGM Paste'!D2769</f>
        <v>0</v>
      </c>
      <c r="E2768">
        <f>'IGM Paste'!E2769</f>
        <v>0</v>
      </c>
      <c r="F2768">
        <f>'IGM Paste'!AL2769</f>
        <v>0</v>
      </c>
      <c r="G2768" s="763">
        <f>'IGM Paste'!AB2769</f>
        <v>0</v>
      </c>
      <c r="H2768" s="5">
        <f>'IGM Paste'!F2769</f>
        <v>0</v>
      </c>
      <c r="I2768" t="str">
        <f>IF('IGM Paste'!H2769=0,"-",'IGM Paste'!H2769)</f>
        <v>-</v>
      </c>
      <c r="J2768" t="str">
        <f>IF('IGM Paste'!I2769=0,"-",'IGM Paste'!I2769)</f>
        <v>-</v>
      </c>
      <c r="K2768" t="str">
        <f>IF('IGM Paste'!J2769=0,"-",'IGM Paste'!J2769)</f>
        <v>-</v>
      </c>
      <c r="L2768">
        <f>'IGM Paste'!K2769</f>
        <v>0</v>
      </c>
      <c r="M2768" s="20" t="str">
        <f>IF('IGM Paste'!R2769=0,"Flat",'IGM Paste'!R2769)</f>
        <v>Flat</v>
      </c>
      <c r="N2768" s="177">
        <f>'IGM Paste'!AH2769</f>
        <v>0</v>
      </c>
      <c r="O2768" s="403">
        <f>'IGM Paste'!O2769</f>
        <v>0</v>
      </c>
      <c r="P2768">
        <f>'IGM Paste'!BC2769</f>
        <v>0</v>
      </c>
    </row>
    <row r="2769" spans="1:16" x14ac:dyDescent="0.3">
      <c r="A2769" s="334">
        <f>'IGM Paste'!A2770</f>
        <v>0</v>
      </c>
      <c r="B2769">
        <f>'IGM Paste'!Y2770</f>
        <v>0</v>
      </c>
      <c r="C2769">
        <f>'IGM Paste'!C2770</f>
        <v>0</v>
      </c>
      <c r="D2769" s="4">
        <f>'IGM Paste'!D2770</f>
        <v>0</v>
      </c>
      <c r="E2769">
        <f>'IGM Paste'!E2770</f>
        <v>0</v>
      </c>
      <c r="F2769">
        <f>'IGM Paste'!AL2770</f>
        <v>0</v>
      </c>
      <c r="G2769" s="763">
        <f>'IGM Paste'!AB2770</f>
        <v>0</v>
      </c>
      <c r="H2769" s="5">
        <f>'IGM Paste'!F2770</f>
        <v>0</v>
      </c>
      <c r="I2769" t="str">
        <f>IF('IGM Paste'!H2770=0,"-",'IGM Paste'!H2770)</f>
        <v>-</v>
      </c>
      <c r="J2769" t="str">
        <f>IF('IGM Paste'!I2770=0,"-",'IGM Paste'!I2770)</f>
        <v>-</v>
      </c>
      <c r="K2769" t="str">
        <f>IF('IGM Paste'!J2770=0,"-",'IGM Paste'!J2770)</f>
        <v>-</v>
      </c>
      <c r="L2769">
        <f>'IGM Paste'!K2770</f>
        <v>0</v>
      </c>
      <c r="M2769" s="20" t="str">
        <f>IF('IGM Paste'!R2770=0,"Flat",'IGM Paste'!R2770)</f>
        <v>Flat</v>
      </c>
      <c r="N2769" s="177">
        <f>'IGM Paste'!AH2770</f>
        <v>0</v>
      </c>
      <c r="O2769" s="403">
        <f>'IGM Paste'!O2770</f>
        <v>0</v>
      </c>
      <c r="P2769">
        <f>'IGM Paste'!BC2770</f>
        <v>0</v>
      </c>
    </row>
    <row r="2770" spans="1:16" x14ac:dyDescent="0.3">
      <c r="A2770" s="334">
        <f>'IGM Paste'!A2771</f>
        <v>0</v>
      </c>
      <c r="B2770">
        <f>'IGM Paste'!Y2771</f>
        <v>0</v>
      </c>
      <c r="C2770">
        <f>'IGM Paste'!C2771</f>
        <v>0</v>
      </c>
      <c r="D2770" s="4">
        <f>'IGM Paste'!D2771</f>
        <v>0</v>
      </c>
      <c r="E2770">
        <f>'IGM Paste'!E2771</f>
        <v>0</v>
      </c>
      <c r="F2770">
        <f>'IGM Paste'!AL2771</f>
        <v>0</v>
      </c>
      <c r="G2770" s="763">
        <f>'IGM Paste'!AB2771</f>
        <v>0</v>
      </c>
      <c r="H2770" s="5">
        <f>'IGM Paste'!F2771</f>
        <v>0</v>
      </c>
      <c r="I2770" t="str">
        <f>IF('IGM Paste'!H2771=0,"-",'IGM Paste'!H2771)</f>
        <v>-</v>
      </c>
      <c r="J2770" t="str">
        <f>IF('IGM Paste'!I2771=0,"-",'IGM Paste'!I2771)</f>
        <v>-</v>
      </c>
      <c r="K2770" t="str">
        <f>IF('IGM Paste'!J2771=0,"-",'IGM Paste'!J2771)</f>
        <v>-</v>
      </c>
      <c r="L2770">
        <f>'IGM Paste'!K2771</f>
        <v>0</v>
      </c>
      <c r="M2770" s="20" t="str">
        <f>IF('IGM Paste'!R2771=0,"Flat",'IGM Paste'!R2771)</f>
        <v>Flat</v>
      </c>
      <c r="N2770" s="177">
        <f>'IGM Paste'!AH2771</f>
        <v>0</v>
      </c>
      <c r="O2770" s="403">
        <f>'IGM Paste'!O2771</f>
        <v>0</v>
      </c>
      <c r="P2770">
        <f>'IGM Paste'!BC2771</f>
        <v>0</v>
      </c>
    </row>
    <row r="2771" spans="1:16" x14ac:dyDescent="0.3">
      <c r="A2771" s="334">
        <f>'IGM Paste'!A2772</f>
        <v>0</v>
      </c>
      <c r="B2771">
        <f>'IGM Paste'!Y2772</f>
        <v>0</v>
      </c>
      <c r="C2771">
        <f>'IGM Paste'!C2772</f>
        <v>0</v>
      </c>
      <c r="D2771" s="4">
        <f>'IGM Paste'!D2772</f>
        <v>0</v>
      </c>
      <c r="E2771">
        <f>'IGM Paste'!E2772</f>
        <v>0</v>
      </c>
      <c r="F2771">
        <f>'IGM Paste'!AL2772</f>
        <v>0</v>
      </c>
      <c r="G2771" s="763">
        <f>'IGM Paste'!AB2772</f>
        <v>0</v>
      </c>
      <c r="H2771" s="5">
        <f>'IGM Paste'!F2772</f>
        <v>0</v>
      </c>
      <c r="I2771" t="str">
        <f>IF('IGM Paste'!H2772=0,"-",'IGM Paste'!H2772)</f>
        <v>-</v>
      </c>
      <c r="J2771" t="str">
        <f>IF('IGM Paste'!I2772=0,"-",'IGM Paste'!I2772)</f>
        <v>-</v>
      </c>
      <c r="K2771" t="str">
        <f>IF('IGM Paste'!J2772=0,"-",'IGM Paste'!J2772)</f>
        <v>-</v>
      </c>
      <c r="L2771">
        <f>'IGM Paste'!K2772</f>
        <v>0</v>
      </c>
      <c r="M2771" s="20" t="str">
        <f>IF('IGM Paste'!R2772=0,"Flat",'IGM Paste'!R2772)</f>
        <v>Flat</v>
      </c>
      <c r="N2771" s="177">
        <f>'IGM Paste'!AH2772</f>
        <v>0</v>
      </c>
      <c r="O2771" s="403">
        <f>'IGM Paste'!O2772</f>
        <v>0</v>
      </c>
      <c r="P2771">
        <f>'IGM Paste'!BC2772</f>
        <v>0</v>
      </c>
    </row>
    <row r="2772" spans="1:16" x14ac:dyDescent="0.3">
      <c r="A2772" s="334">
        <f>'IGM Paste'!A2773</f>
        <v>0</v>
      </c>
      <c r="B2772">
        <f>'IGM Paste'!Y2773</f>
        <v>0</v>
      </c>
      <c r="C2772">
        <f>'IGM Paste'!C2773</f>
        <v>0</v>
      </c>
      <c r="D2772" s="4">
        <f>'IGM Paste'!D2773</f>
        <v>0</v>
      </c>
      <c r="E2772">
        <f>'IGM Paste'!E2773</f>
        <v>0</v>
      </c>
      <c r="F2772">
        <f>'IGM Paste'!AL2773</f>
        <v>0</v>
      </c>
      <c r="G2772" s="763">
        <f>'IGM Paste'!AB2773</f>
        <v>0</v>
      </c>
      <c r="H2772" s="5">
        <f>'IGM Paste'!F2773</f>
        <v>0</v>
      </c>
      <c r="I2772" t="str">
        <f>IF('IGM Paste'!H2773=0,"-",'IGM Paste'!H2773)</f>
        <v>-</v>
      </c>
      <c r="J2772" t="str">
        <f>IF('IGM Paste'!I2773=0,"-",'IGM Paste'!I2773)</f>
        <v>-</v>
      </c>
      <c r="K2772" t="str">
        <f>IF('IGM Paste'!J2773=0,"-",'IGM Paste'!J2773)</f>
        <v>-</v>
      </c>
      <c r="L2772">
        <f>'IGM Paste'!K2773</f>
        <v>0</v>
      </c>
      <c r="M2772" s="20" t="str">
        <f>IF('IGM Paste'!R2773=0,"Flat",'IGM Paste'!R2773)</f>
        <v>Flat</v>
      </c>
      <c r="N2772" s="177">
        <f>'IGM Paste'!AH2773</f>
        <v>0</v>
      </c>
      <c r="O2772" s="403">
        <f>'IGM Paste'!O2773</f>
        <v>0</v>
      </c>
      <c r="P2772">
        <f>'IGM Paste'!BC2773</f>
        <v>0</v>
      </c>
    </row>
    <row r="2773" spans="1:16" x14ac:dyDescent="0.3">
      <c r="A2773" s="334">
        <f>'IGM Paste'!A2774</f>
        <v>0</v>
      </c>
      <c r="B2773">
        <f>'IGM Paste'!Y2774</f>
        <v>0</v>
      </c>
      <c r="C2773">
        <f>'IGM Paste'!C2774</f>
        <v>0</v>
      </c>
      <c r="D2773" s="4">
        <f>'IGM Paste'!D2774</f>
        <v>0</v>
      </c>
      <c r="E2773">
        <f>'IGM Paste'!E2774</f>
        <v>0</v>
      </c>
      <c r="F2773">
        <f>'IGM Paste'!AL2774</f>
        <v>0</v>
      </c>
      <c r="G2773" s="763">
        <f>'IGM Paste'!AB2774</f>
        <v>0</v>
      </c>
      <c r="H2773" s="5">
        <f>'IGM Paste'!F2774</f>
        <v>0</v>
      </c>
      <c r="I2773" t="str">
        <f>IF('IGM Paste'!H2774=0,"-",'IGM Paste'!H2774)</f>
        <v>-</v>
      </c>
      <c r="J2773" t="str">
        <f>IF('IGM Paste'!I2774=0,"-",'IGM Paste'!I2774)</f>
        <v>-</v>
      </c>
      <c r="K2773" t="str">
        <f>IF('IGM Paste'!J2774=0,"-",'IGM Paste'!J2774)</f>
        <v>-</v>
      </c>
      <c r="L2773">
        <f>'IGM Paste'!K2774</f>
        <v>0</v>
      </c>
      <c r="M2773" s="20" t="str">
        <f>IF('IGM Paste'!R2774=0,"Flat",'IGM Paste'!R2774)</f>
        <v>Flat</v>
      </c>
      <c r="N2773" s="177">
        <f>'IGM Paste'!AH2774</f>
        <v>0</v>
      </c>
      <c r="O2773" s="403">
        <f>'IGM Paste'!O2774</f>
        <v>0</v>
      </c>
      <c r="P2773">
        <f>'IGM Paste'!BC2774</f>
        <v>0</v>
      </c>
    </row>
    <row r="2774" spans="1:16" x14ac:dyDescent="0.3">
      <c r="A2774" s="334">
        <f>'IGM Paste'!A2775</f>
        <v>0</v>
      </c>
      <c r="B2774">
        <f>'IGM Paste'!Y2775</f>
        <v>0</v>
      </c>
      <c r="C2774">
        <f>'IGM Paste'!C2775</f>
        <v>0</v>
      </c>
      <c r="D2774" s="4">
        <f>'IGM Paste'!D2775</f>
        <v>0</v>
      </c>
      <c r="E2774">
        <f>'IGM Paste'!E2775</f>
        <v>0</v>
      </c>
      <c r="F2774">
        <f>'IGM Paste'!AL2775</f>
        <v>0</v>
      </c>
      <c r="G2774" s="763">
        <f>'IGM Paste'!AB2775</f>
        <v>0</v>
      </c>
      <c r="H2774" s="5">
        <f>'IGM Paste'!F2775</f>
        <v>0</v>
      </c>
      <c r="I2774" t="str">
        <f>IF('IGM Paste'!H2775=0,"-",'IGM Paste'!H2775)</f>
        <v>-</v>
      </c>
      <c r="J2774" t="str">
        <f>IF('IGM Paste'!I2775=0,"-",'IGM Paste'!I2775)</f>
        <v>-</v>
      </c>
      <c r="K2774" t="str">
        <f>IF('IGM Paste'!J2775=0,"-",'IGM Paste'!J2775)</f>
        <v>-</v>
      </c>
      <c r="L2774">
        <f>'IGM Paste'!K2775</f>
        <v>0</v>
      </c>
      <c r="M2774" s="20" t="str">
        <f>IF('IGM Paste'!R2775=0,"Flat",'IGM Paste'!R2775)</f>
        <v>Flat</v>
      </c>
      <c r="N2774" s="177">
        <f>'IGM Paste'!AH2775</f>
        <v>0</v>
      </c>
      <c r="O2774" s="403">
        <f>'IGM Paste'!O2775</f>
        <v>0</v>
      </c>
      <c r="P2774">
        <f>'IGM Paste'!BC2775</f>
        <v>0</v>
      </c>
    </row>
    <row r="2775" spans="1:16" x14ac:dyDescent="0.3">
      <c r="A2775" s="334">
        <f>'IGM Paste'!A2776</f>
        <v>0</v>
      </c>
      <c r="B2775">
        <f>'IGM Paste'!Y2776</f>
        <v>0</v>
      </c>
      <c r="C2775">
        <f>'IGM Paste'!C2776</f>
        <v>0</v>
      </c>
      <c r="D2775" s="4">
        <f>'IGM Paste'!D2776</f>
        <v>0</v>
      </c>
      <c r="E2775">
        <f>'IGM Paste'!E2776</f>
        <v>0</v>
      </c>
      <c r="F2775">
        <f>'IGM Paste'!AL2776</f>
        <v>0</v>
      </c>
      <c r="G2775" s="763">
        <f>'IGM Paste'!AB2776</f>
        <v>0</v>
      </c>
      <c r="H2775" s="5">
        <f>'IGM Paste'!F2776</f>
        <v>0</v>
      </c>
      <c r="I2775" t="str">
        <f>IF('IGM Paste'!H2776=0,"-",'IGM Paste'!H2776)</f>
        <v>-</v>
      </c>
      <c r="J2775" t="str">
        <f>IF('IGM Paste'!I2776=0,"-",'IGM Paste'!I2776)</f>
        <v>-</v>
      </c>
      <c r="K2775" t="str">
        <f>IF('IGM Paste'!J2776=0,"-",'IGM Paste'!J2776)</f>
        <v>-</v>
      </c>
      <c r="L2775">
        <f>'IGM Paste'!K2776</f>
        <v>0</v>
      </c>
      <c r="M2775" s="20" t="str">
        <f>IF('IGM Paste'!R2776=0,"Flat",'IGM Paste'!R2776)</f>
        <v>Flat</v>
      </c>
      <c r="N2775" s="177">
        <f>'IGM Paste'!AH2776</f>
        <v>0</v>
      </c>
      <c r="O2775" s="403">
        <f>'IGM Paste'!O2776</f>
        <v>0</v>
      </c>
      <c r="P2775">
        <f>'IGM Paste'!BC2776</f>
        <v>0</v>
      </c>
    </row>
    <row r="2776" spans="1:16" x14ac:dyDescent="0.3">
      <c r="A2776" s="334">
        <f>'IGM Paste'!A2777</f>
        <v>0</v>
      </c>
      <c r="B2776">
        <f>'IGM Paste'!Y2777</f>
        <v>0</v>
      </c>
      <c r="C2776">
        <f>'IGM Paste'!C2777</f>
        <v>0</v>
      </c>
      <c r="D2776" s="4">
        <f>'IGM Paste'!D2777</f>
        <v>0</v>
      </c>
      <c r="E2776">
        <f>'IGM Paste'!E2777</f>
        <v>0</v>
      </c>
      <c r="F2776">
        <f>'IGM Paste'!AL2777</f>
        <v>0</v>
      </c>
      <c r="G2776" s="763">
        <f>'IGM Paste'!AB2777</f>
        <v>0</v>
      </c>
      <c r="H2776" s="5">
        <f>'IGM Paste'!F2777</f>
        <v>0</v>
      </c>
      <c r="I2776" t="str">
        <f>IF('IGM Paste'!H2777=0,"-",'IGM Paste'!H2777)</f>
        <v>-</v>
      </c>
      <c r="J2776" t="str">
        <f>IF('IGM Paste'!I2777=0,"-",'IGM Paste'!I2777)</f>
        <v>-</v>
      </c>
      <c r="K2776" t="str">
        <f>IF('IGM Paste'!J2777=0,"-",'IGM Paste'!J2777)</f>
        <v>-</v>
      </c>
      <c r="L2776">
        <f>'IGM Paste'!K2777</f>
        <v>0</v>
      </c>
      <c r="M2776" s="20" t="str">
        <f>IF('IGM Paste'!R2777=0,"Flat",'IGM Paste'!R2777)</f>
        <v>Flat</v>
      </c>
      <c r="N2776" s="177">
        <f>'IGM Paste'!AH2777</f>
        <v>0</v>
      </c>
      <c r="O2776" s="403">
        <f>'IGM Paste'!O2777</f>
        <v>0</v>
      </c>
      <c r="P2776">
        <f>'IGM Paste'!BC2777</f>
        <v>0</v>
      </c>
    </row>
    <row r="2777" spans="1:16" x14ac:dyDescent="0.3">
      <c r="A2777" s="334">
        <f>'IGM Paste'!A2778</f>
        <v>0</v>
      </c>
      <c r="B2777">
        <f>'IGM Paste'!Y2778</f>
        <v>0</v>
      </c>
      <c r="C2777">
        <f>'IGM Paste'!C2778</f>
        <v>0</v>
      </c>
      <c r="D2777" s="4">
        <f>'IGM Paste'!D2778</f>
        <v>0</v>
      </c>
      <c r="E2777">
        <f>'IGM Paste'!E2778</f>
        <v>0</v>
      </c>
      <c r="F2777">
        <f>'IGM Paste'!AL2778</f>
        <v>0</v>
      </c>
      <c r="G2777" s="763">
        <f>'IGM Paste'!AB2778</f>
        <v>0</v>
      </c>
      <c r="H2777" s="5">
        <f>'IGM Paste'!F2778</f>
        <v>0</v>
      </c>
      <c r="I2777" t="str">
        <f>IF('IGM Paste'!H2778=0,"-",'IGM Paste'!H2778)</f>
        <v>-</v>
      </c>
      <c r="J2777" t="str">
        <f>IF('IGM Paste'!I2778=0,"-",'IGM Paste'!I2778)</f>
        <v>-</v>
      </c>
      <c r="K2777" t="str">
        <f>IF('IGM Paste'!J2778=0,"-",'IGM Paste'!J2778)</f>
        <v>-</v>
      </c>
      <c r="L2777">
        <f>'IGM Paste'!K2778</f>
        <v>0</v>
      </c>
      <c r="M2777" s="20" t="str">
        <f>IF('IGM Paste'!R2778=0,"Flat",'IGM Paste'!R2778)</f>
        <v>Flat</v>
      </c>
      <c r="N2777" s="177">
        <f>'IGM Paste'!AH2778</f>
        <v>0</v>
      </c>
      <c r="O2777" s="403">
        <f>'IGM Paste'!O2778</f>
        <v>0</v>
      </c>
      <c r="P2777">
        <f>'IGM Paste'!BC2778</f>
        <v>0</v>
      </c>
    </row>
    <row r="2778" spans="1:16" x14ac:dyDescent="0.3">
      <c r="A2778" s="334">
        <f>'IGM Paste'!A2779</f>
        <v>0</v>
      </c>
      <c r="B2778">
        <f>'IGM Paste'!Y2779</f>
        <v>0</v>
      </c>
      <c r="C2778">
        <f>'IGM Paste'!C2779</f>
        <v>0</v>
      </c>
      <c r="D2778" s="4">
        <f>'IGM Paste'!D2779</f>
        <v>0</v>
      </c>
      <c r="E2778">
        <f>'IGM Paste'!E2779</f>
        <v>0</v>
      </c>
      <c r="F2778">
        <f>'IGM Paste'!AL2779</f>
        <v>0</v>
      </c>
      <c r="G2778" s="763">
        <f>'IGM Paste'!AB2779</f>
        <v>0</v>
      </c>
      <c r="H2778" s="5">
        <f>'IGM Paste'!F2779</f>
        <v>0</v>
      </c>
      <c r="I2778" t="str">
        <f>IF('IGM Paste'!H2779=0,"-",'IGM Paste'!H2779)</f>
        <v>-</v>
      </c>
      <c r="J2778" t="str">
        <f>IF('IGM Paste'!I2779=0,"-",'IGM Paste'!I2779)</f>
        <v>-</v>
      </c>
      <c r="K2778" t="str">
        <f>IF('IGM Paste'!J2779=0,"-",'IGM Paste'!J2779)</f>
        <v>-</v>
      </c>
      <c r="L2778">
        <f>'IGM Paste'!K2779</f>
        <v>0</v>
      </c>
      <c r="M2778" s="20" t="str">
        <f>IF('IGM Paste'!R2779=0,"Flat",'IGM Paste'!R2779)</f>
        <v>Flat</v>
      </c>
      <c r="N2778" s="177">
        <f>'IGM Paste'!AH2779</f>
        <v>0</v>
      </c>
      <c r="O2778" s="403">
        <f>'IGM Paste'!O2779</f>
        <v>0</v>
      </c>
      <c r="P2778">
        <f>'IGM Paste'!BC2779</f>
        <v>0</v>
      </c>
    </row>
    <row r="2779" spans="1:16" x14ac:dyDescent="0.3">
      <c r="A2779" s="334">
        <f>'IGM Paste'!A2780</f>
        <v>0</v>
      </c>
      <c r="B2779">
        <f>'IGM Paste'!Y2780</f>
        <v>0</v>
      </c>
      <c r="C2779">
        <f>'IGM Paste'!C2780</f>
        <v>0</v>
      </c>
      <c r="D2779" s="4">
        <f>'IGM Paste'!D2780</f>
        <v>0</v>
      </c>
      <c r="E2779">
        <f>'IGM Paste'!E2780</f>
        <v>0</v>
      </c>
      <c r="F2779">
        <f>'IGM Paste'!AL2780</f>
        <v>0</v>
      </c>
      <c r="G2779" s="763">
        <f>'IGM Paste'!AB2780</f>
        <v>0</v>
      </c>
      <c r="H2779" s="5">
        <f>'IGM Paste'!F2780</f>
        <v>0</v>
      </c>
      <c r="I2779" t="str">
        <f>IF('IGM Paste'!H2780=0,"-",'IGM Paste'!H2780)</f>
        <v>-</v>
      </c>
      <c r="J2779" t="str">
        <f>IF('IGM Paste'!I2780=0,"-",'IGM Paste'!I2780)</f>
        <v>-</v>
      </c>
      <c r="K2779" t="str">
        <f>IF('IGM Paste'!J2780=0,"-",'IGM Paste'!J2780)</f>
        <v>-</v>
      </c>
      <c r="L2779">
        <f>'IGM Paste'!K2780</f>
        <v>0</v>
      </c>
      <c r="M2779" s="20" t="str">
        <f>IF('IGM Paste'!R2780=0,"Flat",'IGM Paste'!R2780)</f>
        <v>Flat</v>
      </c>
      <c r="N2779" s="177">
        <f>'IGM Paste'!AH2780</f>
        <v>0</v>
      </c>
      <c r="O2779" s="403">
        <f>'IGM Paste'!O2780</f>
        <v>0</v>
      </c>
      <c r="P2779">
        <f>'IGM Paste'!BC2780</f>
        <v>0</v>
      </c>
    </row>
    <row r="2780" spans="1:16" x14ac:dyDescent="0.3">
      <c r="A2780" s="334">
        <f>'IGM Paste'!A2781</f>
        <v>0</v>
      </c>
      <c r="B2780">
        <f>'IGM Paste'!Y2781</f>
        <v>0</v>
      </c>
      <c r="C2780">
        <f>'IGM Paste'!C2781</f>
        <v>0</v>
      </c>
      <c r="D2780" s="4">
        <f>'IGM Paste'!D2781</f>
        <v>0</v>
      </c>
      <c r="E2780">
        <f>'IGM Paste'!E2781</f>
        <v>0</v>
      </c>
      <c r="F2780">
        <f>'IGM Paste'!AL2781</f>
        <v>0</v>
      </c>
      <c r="G2780" s="763">
        <f>'IGM Paste'!AB2781</f>
        <v>0</v>
      </c>
      <c r="H2780" s="5">
        <f>'IGM Paste'!F2781</f>
        <v>0</v>
      </c>
      <c r="I2780" t="str">
        <f>IF('IGM Paste'!H2781=0,"-",'IGM Paste'!H2781)</f>
        <v>-</v>
      </c>
      <c r="J2780" t="str">
        <f>IF('IGM Paste'!I2781=0,"-",'IGM Paste'!I2781)</f>
        <v>-</v>
      </c>
      <c r="K2780" t="str">
        <f>IF('IGM Paste'!J2781=0,"-",'IGM Paste'!J2781)</f>
        <v>-</v>
      </c>
      <c r="L2780">
        <f>'IGM Paste'!K2781</f>
        <v>0</v>
      </c>
      <c r="M2780" s="20" t="str">
        <f>IF('IGM Paste'!R2781=0,"Flat",'IGM Paste'!R2781)</f>
        <v>Flat</v>
      </c>
      <c r="N2780" s="177">
        <f>'IGM Paste'!AH2781</f>
        <v>0</v>
      </c>
      <c r="O2780" s="403">
        <f>'IGM Paste'!O2781</f>
        <v>0</v>
      </c>
      <c r="P2780">
        <f>'IGM Paste'!BC2781</f>
        <v>0</v>
      </c>
    </row>
    <row r="2781" spans="1:16" x14ac:dyDescent="0.3">
      <c r="A2781" s="334">
        <f>'IGM Paste'!A2782</f>
        <v>0</v>
      </c>
      <c r="B2781">
        <f>'IGM Paste'!Y2782</f>
        <v>0</v>
      </c>
      <c r="C2781">
        <f>'IGM Paste'!C2782</f>
        <v>0</v>
      </c>
      <c r="D2781" s="4">
        <f>'IGM Paste'!D2782</f>
        <v>0</v>
      </c>
      <c r="E2781">
        <f>'IGM Paste'!E2782</f>
        <v>0</v>
      </c>
      <c r="F2781">
        <f>'IGM Paste'!AL2782</f>
        <v>0</v>
      </c>
      <c r="G2781" s="763">
        <f>'IGM Paste'!AB2782</f>
        <v>0</v>
      </c>
      <c r="H2781" s="5">
        <f>'IGM Paste'!F2782</f>
        <v>0</v>
      </c>
      <c r="I2781" t="str">
        <f>IF('IGM Paste'!H2782=0,"-",'IGM Paste'!H2782)</f>
        <v>-</v>
      </c>
      <c r="J2781" t="str">
        <f>IF('IGM Paste'!I2782=0,"-",'IGM Paste'!I2782)</f>
        <v>-</v>
      </c>
      <c r="K2781" t="str">
        <f>IF('IGM Paste'!J2782=0,"-",'IGM Paste'!J2782)</f>
        <v>-</v>
      </c>
      <c r="L2781">
        <f>'IGM Paste'!K2782</f>
        <v>0</v>
      </c>
      <c r="M2781" s="20" t="str">
        <f>IF('IGM Paste'!R2782=0,"Flat",'IGM Paste'!R2782)</f>
        <v>Flat</v>
      </c>
      <c r="N2781" s="177">
        <f>'IGM Paste'!AH2782</f>
        <v>0</v>
      </c>
      <c r="O2781" s="403">
        <f>'IGM Paste'!O2782</f>
        <v>0</v>
      </c>
      <c r="P2781">
        <f>'IGM Paste'!BC2782</f>
        <v>0</v>
      </c>
    </row>
    <row r="2782" spans="1:16" x14ac:dyDescent="0.3">
      <c r="A2782" s="334">
        <f>'IGM Paste'!A2783</f>
        <v>0</v>
      </c>
      <c r="B2782">
        <f>'IGM Paste'!Y2783</f>
        <v>0</v>
      </c>
      <c r="C2782">
        <f>'IGM Paste'!C2783</f>
        <v>0</v>
      </c>
      <c r="D2782" s="4">
        <f>'IGM Paste'!D2783</f>
        <v>0</v>
      </c>
      <c r="E2782">
        <f>'IGM Paste'!E2783</f>
        <v>0</v>
      </c>
      <c r="F2782">
        <f>'IGM Paste'!AL2783</f>
        <v>0</v>
      </c>
      <c r="G2782" s="763">
        <f>'IGM Paste'!AB2783</f>
        <v>0</v>
      </c>
      <c r="H2782" s="5">
        <f>'IGM Paste'!F2783</f>
        <v>0</v>
      </c>
      <c r="I2782" t="str">
        <f>IF('IGM Paste'!H2783=0,"-",'IGM Paste'!H2783)</f>
        <v>-</v>
      </c>
      <c r="J2782" t="str">
        <f>IF('IGM Paste'!I2783=0,"-",'IGM Paste'!I2783)</f>
        <v>-</v>
      </c>
      <c r="K2782" t="str">
        <f>IF('IGM Paste'!J2783=0,"-",'IGM Paste'!J2783)</f>
        <v>-</v>
      </c>
      <c r="L2782">
        <f>'IGM Paste'!K2783</f>
        <v>0</v>
      </c>
      <c r="M2782" s="20" t="str">
        <f>IF('IGM Paste'!R2783=0,"Flat",'IGM Paste'!R2783)</f>
        <v>Flat</v>
      </c>
      <c r="N2782" s="177">
        <f>'IGM Paste'!AH2783</f>
        <v>0</v>
      </c>
      <c r="O2782" s="403">
        <f>'IGM Paste'!O2783</f>
        <v>0</v>
      </c>
      <c r="P2782">
        <f>'IGM Paste'!BC2783</f>
        <v>0</v>
      </c>
    </row>
    <row r="2783" spans="1:16" x14ac:dyDescent="0.3">
      <c r="A2783" s="334">
        <f>'IGM Paste'!A2784</f>
        <v>0</v>
      </c>
      <c r="B2783">
        <f>'IGM Paste'!Y2784</f>
        <v>0</v>
      </c>
      <c r="C2783">
        <f>'IGM Paste'!C2784</f>
        <v>0</v>
      </c>
      <c r="D2783" s="4">
        <f>'IGM Paste'!D2784</f>
        <v>0</v>
      </c>
      <c r="E2783">
        <f>'IGM Paste'!E2784</f>
        <v>0</v>
      </c>
      <c r="F2783">
        <f>'IGM Paste'!AL2784</f>
        <v>0</v>
      </c>
      <c r="G2783" s="763">
        <f>'IGM Paste'!AB2784</f>
        <v>0</v>
      </c>
      <c r="H2783" s="5">
        <f>'IGM Paste'!F2784</f>
        <v>0</v>
      </c>
      <c r="I2783" t="str">
        <f>IF('IGM Paste'!H2784=0,"-",'IGM Paste'!H2784)</f>
        <v>-</v>
      </c>
      <c r="J2783" t="str">
        <f>IF('IGM Paste'!I2784=0,"-",'IGM Paste'!I2784)</f>
        <v>-</v>
      </c>
      <c r="K2783" t="str">
        <f>IF('IGM Paste'!J2784=0,"-",'IGM Paste'!J2784)</f>
        <v>-</v>
      </c>
      <c r="L2783">
        <f>'IGM Paste'!K2784</f>
        <v>0</v>
      </c>
      <c r="M2783" s="20" t="str">
        <f>IF('IGM Paste'!R2784=0,"Flat",'IGM Paste'!R2784)</f>
        <v>Flat</v>
      </c>
      <c r="N2783" s="177">
        <f>'IGM Paste'!AH2784</f>
        <v>0</v>
      </c>
      <c r="O2783" s="403">
        <f>'IGM Paste'!O2784</f>
        <v>0</v>
      </c>
      <c r="P2783">
        <f>'IGM Paste'!BC2784</f>
        <v>0</v>
      </c>
    </row>
    <row r="2784" spans="1:16" x14ac:dyDescent="0.3">
      <c r="A2784" s="334">
        <f>'IGM Paste'!A2785</f>
        <v>0</v>
      </c>
      <c r="B2784">
        <f>'IGM Paste'!Y2785</f>
        <v>0</v>
      </c>
      <c r="C2784">
        <f>'IGM Paste'!C2785</f>
        <v>0</v>
      </c>
      <c r="D2784" s="4">
        <f>'IGM Paste'!D2785</f>
        <v>0</v>
      </c>
      <c r="E2784">
        <f>'IGM Paste'!E2785</f>
        <v>0</v>
      </c>
      <c r="F2784">
        <f>'IGM Paste'!AL2785</f>
        <v>0</v>
      </c>
      <c r="G2784" s="763">
        <f>'IGM Paste'!AB2785</f>
        <v>0</v>
      </c>
      <c r="H2784" s="5">
        <f>'IGM Paste'!F2785</f>
        <v>0</v>
      </c>
      <c r="I2784" t="str">
        <f>IF('IGM Paste'!H2785=0,"-",'IGM Paste'!H2785)</f>
        <v>-</v>
      </c>
      <c r="J2784" t="str">
        <f>IF('IGM Paste'!I2785=0,"-",'IGM Paste'!I2785)</f>
        <v>-</v>
      </c>
      <c r="K2784" t="str">
        <f>IF('IGM Paste'!J2785=0,"-",'IGM Paste'!J2785)</f>
        <v>-</v>
      </c>
      <c r="L2784">
        <f>'IGM Paste'!K2785</f>
        <v>0</v>
      </c>
      <c r="M2784" s="20" t="str">
        <f>IF('IGM Paste'!R2785=0,"Flat",'IGM Paste'!R2785)</f>
        <v>Flat</v>
      </c>
      <c r="N2784" s="177">
        <f>'IGM Paste'!AH2785</f>
        <v>0</v>
      </c>
      <c r="O2784" s="403">
        <f>'IGM Paste'!O2785</f>
        <v>0</v>
      </c>
      <c r="P2784">
        <f>'IGM Paste'!BC2785</f>
        <v>0</v>
      </c>
    </row>
    <row r="2785" spans="1:16" x14ac:dyDescent="0.3">
      <c r="A2785" s="334">
        <f>'IGM Paste'!A2786</f>
        <v>0</v>
      </c>
      <c r="B2785">
        <f>'IGM Paste'!Y2786</f>
        <v>0</v>
      </c>
      <c r="C2785">
        <f>'IGM Paste'!C2786</f>
        <v>0</v>
      </c>
      <c r="D2785" s="4">
        <f>'IGM Paste'!D2786</f>
        <v>0</v>
      </c>
      <c r="E2785">
        <f>'IGM Paste'!E2786</f>
        <v>0</v>
      </c>
      <c r="F2785">
        <f>'IGM Paste'!AL2786</f>
        <v>0</v>
      </c>
      <c r="G2785" s="763">
        <f>'IGM Paste'!AB2786</f>
        <v>0</v>
      </c>
      <c r="H2785" s="5">
        <f>'IGM Paste'!F2786</f>
        <v>0</v>
      </c>
      <c r="I2785" t="str">
        <f>IF('IGM Paste'!H2786=0,"-",'IGM Paste'!H2786)</f>
        <v>-</v>
      </c>
      <c r="J2785" t="str">
        <f>IF('IGM Paste'!I2786=0,"-",'IGM Paste'!I2786)</f>
        <v>-</v>
      </c>
      <c r="K2785" t="str">
        <f>IF('IGM Paste'!J2786=0,"-",'IGM Paste'!J2786)</f>
        <v>-</v>
      </c>
      <c r="L2785">
        <f>'IGM Paste'!K2786</f>
        <v>0</v>
      </c>
      <c r="M2785" s="20" t="str">
        <f>IF('IGM Paste'!R2786=0,"Flat",'IGM Paste'!R2786)</f>
        <v>Flat</v>
      </c>
      <c r="N2785" s="177">
        <f>'IGM Paste'!AH2786</f>
        <v>0</v>
      </c>
      <c r="O2785" s="403">
        <f>'IGM Paste'!O2786</f>
        <v>0</v>
      </c>
      <c r="P2785">
        <f>'IGM Paste'!BC2786</f>
        <v>0</v>
      </c>
    </row>
    <row r="2786" spans="1:16" x14ac:dyDescent="0.3">
      <c r="A2786" s="334">
        <f>'IGM Paste'!A2787</f>
        <v>0</v>
      </c>
      <c r="B2786">
        <f>'IGM Paste'!Y2787</f>
        <v>0</v>
      </c>
      <c r="C2786">
        <f>'IGM Paste'!C2787</f>
        <v>0</v>
      </c>
      <c r="D2786" s="4">
        <f>'IGM Paste'!D2787</f>
        <v>0</v>
      </c>
      <c r="E2786">
        <f>'IGM Paste'!E2787</f>
        <v>0</v>
      </c>
      <c r="F2786">
        <f>'IGM Paste'!AL2787</f>
        <v>0</v>
      </c>
      <c r="G2786" s="763">
        <f>'IGM Paste'!AB2787</f>
        <v>0</v>
      </c>
      <c r="H2786" s="5">
        <f>'IGM Paste'!F2787</f>
        <v>0</v>
      </c>
      <c r="I2786" t="str">
        <f>IF('IGM Paste'!H2787=0,"-",'IGM Paste'!H2787)</f>
        <v>-</v>
      </c>
      <c r="J2786" t="str">
        <f>IF('IGM Paste'!I2787=0,"-",'IGM Paste'!I2787)</f>
        <v>-</v>
      </c>
      <c r="K2786" t="str">
        <f>IF('IGM Paste'!J2787=0,"-",'IGM Paste'!J2787)</f>
        <v>-</v>
      </c>
      <c r="L2786">
        <f>'IGM Paste'!K2787</f>
        <v>0</v>
      </c>
      <c r="M2786" s="20" t="str">
        <f>IF('IGM Paste'!R2787=0,"Flat",'IGM Paste'!R2787)</f>
        <v>Flat</v>
      </c>
      <c r="N2786" s="177">
        <f>'IGM Paste'!AH2787</f>
        <v>0</v>
      </c>
      <c r="O2786" s="403">
        <f>'IGM Paste'!O2787</f>
        <v>0</v>
      </c>
      <c r="P2786">
        <f>'IGM Paste'!BC2787</f>
        <v>0</v>
      </c>
    </row>
    <row r="2787" spans="1:16" x14ac:dyDescent="0.3">
      <c r="A2787" s="334">
        <f>'IGM Paste'!A2788</f>
        <v>0</v>
      </c>
      <c r="B2787">
        <f>'IGM Paste'!Y2788</f>
        <v>0</v>
      </c>
      <c r="C2787">
        <f>'IGM Paste'!C2788</f>
        <v>0</v>
      </c>
      <c r="D2787" s="4">
        <f>'IGM Paste'!D2788</f>
        <v>0</v>
      </c>
      <c r="E2787">
        <f>'IGM Paste'!E2788</f>
        <v>0</v>
      </c>
      <c r="F2787">
        <f>'IGM Paste'!AL2788</f>
        <v>0</v>
      </c>
      <c r="G2787" s="763">
        <f>'IGM Paste'!AB2788</f>
        <v>0</v>
      </c>
      <c r="H2787" s="5">
        <f>'IGM Paste'!F2788</f>
        <v>0</v>
      </c>
      <c r="I2787" t="str">
        <f>IF('IGM Paste'!H2788=0,"-",'IGM Paste'!H2788)</f>
        <v>-</v>
      </c>
      <c r="J2787" t="str">
        <f>IF('IGM Paste'!I2788=0,"-",'IGM Paste'!I2788)</f>
        <v>-</v>
      </c>
      <c r="K2787" t="str">
        <f>IF('IGM Paste'!J2788=0,"-",'IGM Paste'!J2788)</f>
        <v>-</v>
      </c>
      <c r="L2787">
        <f>'IGM Paste'!K2788</f>
        <v>0</v>
      </c>
      <c r="M2787" s="20" t="str">
        <f>IF('IGM Paste'!R2788=0,"Flat",'IGM Paste'!R2788)</f>
        <v>Flat</v>
      </c>
      <c r="N2787" s="177">
        <f>'IGM Paste'!AH2788</f>
        <v>0</v>
      </c>
      <c r="O2787" s="403">
        <f>'IGM Paste'!O2788</f>
        <v>0</v>
      </c>
      <c r="P2787">
        <f>'IGM Paste'!BC2788</f>
        <v>0</v>
      </c>
    </row>
    <row r="2788" spans="1:16" x14ac:dyDescent="0.3">
      <c r="A2788" s="334">
        <f>'IGM Paste'!A2789</f>
        <v>0</v>
      </c>
      <c r="B2788">
        <f>'IGM Paste'!Y2789</f>
        <v>0</v>
      </c>
      <c r="C2788">
        <f>'IGM Paste'!C2789</f>
        <v>0</v>
      </c>
      <c r="D2788" s="4">
        <f>'IGM Paste'!D2789</f>
        <v>0</v>
      </c>
      <c r="E2788">
        <f>'IGM Paste'!E2789</f>
        <v>0</v>
      </c>
      <c r="F2788">
        <f>'IGM Paste'!AL2789</f>
        <v>0</v>
      </c>
      <c r="G2788" s="763">
        <f>'IGM Paste'!AB2789</f>
        <v>0</v>
      </c>
      <c r="H2788" s="5">
        <f>'IGM Paste'!F2789</f>
        <v>0</v>
      </c>
      <c r="I2788" t="str">
        <f>IF('IGM Paste'!H2789=0,"-",'IGM Paste'!H2789)</f>
        <v>-</v>
      </c>
      <c r="J2788" t="str">
        <f>IF('IGM Paste'!I2789=0,"-",'IGM Paste'!I2789)</f>
        <v>-</v>
      </c>
      <c r="K2788" t="str">
        <f>IF('IGM Paste'!J2789=0,"-",'IGM Paste'!J2789)</f>
        <v>-</v>
      </c>
      <c r="L2788">
        <f>'IGM Paste'!K2789</f>
        <v>0</v>
      </c>
      <c r="M2788" s="20" t="str">
        <f>IF('IGM Paste'!R2789=0,"Flat",'IGM Paste'!R2789)</f>
        <v>Flat</v>
      </c>
      <c r="N2788" s="177">
        <f>'IGM Paste'!AH2789</f>
        <v>0</v>
      </c>
      <c r="O2788" s="403">
        <f>'IGM Paste'!O2789</f>
        <v>0</v>
      </c>
      <c r="P2788">
        <f>'IGM Paste'!BC2789</f>
        <v>0</v>
      </c>
    </row>
    <row r="2789" spans="1:16" x14ac:dyDescent="0.3">
      <c r="A2789" s="334">
        <f>'IGM Paste'!A2790</f>
        <v>0</v>
      </c>
      <c r="B2789">
        <f>'IGM Paste'!Y2790</f>
        <v>0</v>
      </c>
      <c r="C2789">
        <f>'IGM Paste'!C2790</f>
        <v>0</v>
      </c>
      <c r="D2789" s="4">
        <f>'IGM Paste'!D2790</f>
        <v>0</v>
      </c>
      <c r="E2789">
        <f>'IGM Paste'!E2790</f>
        <v>0</v>
      </c>
      <c r="F2789">
        <f>'IGM Paste'!AL2790</f>
        <v>0</v>
      </c>
      <c r="G2789" s="763">
        <f>'IGM Paste'!AB2790</f>
        <v>0</v>
      </c>
      <c r="H2789" s="5">
        <f>'IGM Paste'!F2790</f>
        <v>0</v>
      </c>
      <c r="I2789" t="str">
        <f>IF('IGM Paste'!H2790=0,"-",'IGM Paste'!H2790)</f>
        <v>-</v>
      </c>
      <c r="J2789" t="str">
        <f>IF('IGM Paste'!I2790=0,"-",'IGM Paste'!I2790)</f>
        <v>-</v>
      </c>
      <c r="K2789" t="str">
        <f>IF('IGM Paste'!J2790=0,"-",'IGM Paste'!J2790)</f>
        <v>-</v>
      </c>
      <c r="L2789">
        <f>'IGM Paste'!K2790</f>
        <v>0</v>
      </c>
      <c r="M2789" s="20" t="str">
        <f>IF('IGM Paste'!R2790=0,"Flat",'IGM Paste'!R2790)</f>
        <v>Flat</v>
      </c>
      <c r="N2789" s="177">
        <f>'IGM Paste'!AH2790</f>
        <v>0</v>
      </c>
      <c r="O2789" s="403">
        <f>'IGM Paste'!O2790</f>
        <v>0</v>
      </c>
      <c r="P2789">
        <f>'IGM Paste'!BC2790</f>
        <v>0</v>
      </c>
    </row>
    <row r="2790" spans="1:16" x14ac:dyDescent="0.3">
      <c r="A2790" s="334">
        <f>'IGM Paste'!A2791</f>
        <v>0</v>
      </c>
      <c r="B2790">
        <f>'IGM Paste'!Y2791</f>
        <v>0</v>
      </c>
      <c r="C2790">
        <f>'IGM Paste'!C2791</f>
        <v>0</v>
      </c>
      <c r="D2790" s="4">
        <f>'IGM Paste'!D2791</f>
        <v>0</v>
      </c>
      <c r="E2790">
        <f>'IGM Paste'!E2791</f>
        <v>0</v>
      </c>
      <c r="F2790">
        <f>'IGM Paste'!AL2791</f>
        <v>0</v>
      </c>
      <c r="G2790" s="763">
        <f>'IGM Paste'!AB2791</f>
        <v>0</v>
      </c>
      <c r="H2790" s="5">
        <f>'IGM Paste'!F2791</f>
        <v>0</v>
      </c>
      <c r="I2790" t="str">
        <f>IF('IGM Paste'!H2791=0,"-",'IGM Paste'!H2791)</f>
        <v>-</v>
      </c>
      <c r="J2790" t="str">
        <f>IF('IGM Paste'!I2791=0,"-",'IGM Paste'!I2791)</f>
        <v>-</v>
      </c>
      <c r="K2790" t="str">
        <f>IF('IGM Paste'!J2791=0,"-",'IGM Paste'!J2791)</f>
        <v>-</v>
      </c>
      <c r="L2790">
        <f>'IGM Paste'!K2791</f>
        <v>0</v>
      </c>
      <c r="M2790" s="20" t="str">
        <f>IF('IGM Paste'!R2791=0,"Flat",'IGM Paste'!R2791)</f>
        <v>Flat</v>
      </c>
      <c r="N2790" s="177">
        <f>'IGM Paste'!AH2791</f>
        <v>0</v>
      </c>
      <c r="O2790" s="403">
        <f>'IGM Paste'!O2791</f>
        <v>0</v>
      </c>
      <c r="P2790">
        <f>'IGM Paste'!BC2791</f>
        <v>0</v>
      </c>
    </row>
    <row r="2791" spans="1:16" x14ac:dyDescent="0.3">
      <c r="A2791" s="334">
        <f>'IGM Paste'!A2792</f>
        <v>0</v>
      </c>
      <c r="B2791">
        <f>'IGM Paste'!Y2792</f>
        <v>0</v>
      </c>
      <c r="C2791">
        <f>'IGM Paste'!C2792</f>
        <v>0</v>
      </c>
      <c r="D2791" s="4">
        <f>'IGM Paste'!D2792</f>
        <v>0</v>
      </c>
      <c r="E2791">
        <f>'IGM Paste'!E2792</f>
        <v>0</v>
      </c>
      <c r="F2791">
        <f>'IGM Paste'!AL2792</f>
        <v>0</v>
      </c>
      <c r="G2791" s="763">
        <f>'IGM Paste'!AB2792</f>
        <v>0</v>
      </c>
      <c r="H2791" s="5">
        <f>'IGM Paste'!F2792</f>
        <v>0</v>
      </c>
      <c r="I2791" t="str">
        <f>IF('IGM Paste'!H2792=0,"-",'IGM Paste'!H2792)</f>
        <v>-</v>
      </c>
      <c r="J2791" t="str">
        <f>IF('IGM Paste'!I2792=0,"-",'IGM Paste'!I2792)</f>
        <v>-</v>
      </c>
      <c r="K2791" t="str">
        <f>IF('IGM Paste'!J2792=0,"-",'IGM Paste'!J2792)</f>
        <v>-</v>
      </c>
      <c r="L2791">
        <f>'IGM Paste'!K2792</f>
        <v>0</v>
      </c>
      <c r="M2791" s="20" t="str">
        <f>IF('IGM Paste'!R2792=0,"Flat",'IGM Paste'!R2792)</f>
        <v>Flat</v>
      </c>
      <c r="N2791" s="177">
        <f>'IGM Paste'!AH2792</f>
        <v>0</v>
      </c>
      <c r="O2791" s="403">
        <f>'IGM Paste'!O2792</f>
        <v>0</v>
      </c>
      <c r="P2791">
        <f>'IGM Paste'!BC2792</f>
        <v>0</v>
      </c>
    </row>
    <row r="2792" spans="1:16" x14ac:dyDescent="0.3">
      <c r="A2792" s="334">
        <f>'IGM Paste'!A2793</f>
        <v>0</v>
      </c>
      <c r="B2792">
        <f>'IGM Paste'!Y2793</f>
        <v>0</v>
      </c>
      <c r="C2792">
        <f>'IGM Paste'!C2793</f>
        <v>0</v>
      </c>
      <c r="D2792" s="4">
        <f>'IGM Paste'!D2793</f>
        <v>0</v>
      </c>
      <c r="E2792">
        <f>'IGM Paste'!E2793</f>
        <v>0</v>
      </c>
      <c r="F2792">
        <f>'IGM Paste'!AL2793</f>
        <v>0</v>
      </c>
      <c r="G2792" s="763">
        <f>'IGM Paste'!AB2793</f>
        <v>0</v>
      </c>
      <c r="H2792" s="5">
        <f>'IGM Paste'!F2793</f>
        <v>0</v>
      </c>
      <c r="I2792" t="str">
        <f>IF('IGM Paste'!H2793=0,"-",'IGM Paste'!H2793)</f>
        <v>-</v>
      </c>
      <c r="J2792" t="str">
        <f>IF('IGM Paste'!I2793=0,"-",'IGM Paste'!I2793)</f>
        <v>-</v>
      </c>
      <c r="K2792" t="str">
        <f>IF('IGM Paste'!J2793=0,"-",'IGM Paste'!J2793)</f>
        <v>-</v>
      </c>
      <c r="L2792">
        <f>'IGM Paste'!K2793</f>
        <v>0</v>
      </c>
      <c r="M2792" s="20" t="str">
        <f>IF('IGM Paste'!R2793=0,"Flat",'IGM Paste'!R2793)</f>
        <v>Flat</v>
      </c>
      <c r="N2792" s="177">
        <f>'IGM Paste'!AH2793</f>
        <v>0</v>
      </c>
      <c r="O2792" s="403">
        <f>'IGM Paste'!O2793</f>
        <v>0</v>
      </c>
      <c r="P2792">
        <f>'IGM Paste'!BC2793</f>
        <v>0</v>
      </c>
    </row>
    <row r="2793" spans="1:16" x14ac:dyDescent="0.3">
      <c r="A2793" s="334">
        <f>'IGM Paste'!A2794</f>
        <v>0</v>
      </c>
      <c r="B2793">
        <f>'IGM Paste'!Y2794</f>
        <v>0</v>
      </c>
      <c r="C2793">
        <f>'IGM Paste'!C2794</f>
        <v>0</v>
      </c>
      <c r="D2793" s="4">
        <f>'IGM Paste'!D2794</f>
        <v>0</v>
      </c>
      <c r="E2793">
        <f>'IGM Paste'!E2794</f>
        <v>0</v>
      </c>
      <c r="F2793">
        <f>'IGM Paste'!AL2794</f>
        <v>0</v>
      </c>
      <c r="G2793" s="763">
        <f>'IGM Paste'!AB2794</f>
        <v>0</v>
      </c>
      <c r="H2793" s="5">
        <f>'IGM Paste'!F2794</f>
        <v>0</v>
      </c>
      <c r="I2793" t="str">
        <f>IF('IGM Paste'!H2794=0,"-",'IGM Paste'!H2794)</f>
        <v>-</v>
      </c>
      <c r="J2793" t="str">
        <f>IF('IGM Paste'!I2794=0,"-",'IGM Paste'!I2794)</f>
        <v>-</v>
      </c>
      <c r="K2793" t="str">
        <f>IF('IGM Paste'!J2794=0,"-",'IGM Paste'!J2794)</f>
        <v>-</v>
      </c>
      <c r="L2793">
        <f>'IGM Paste'!K2794</f>
        <v>0</v>
      </c>
      <c r="M2793" s="20" t="str">
        <f>IF('IGM Paste'!R2794=0,"Flat",'IGM Paste'!R2794)</f>
        <v>Flat</v>
      </c>
      <c r="N2793" s="177">
        <f>'IGM Paste'!AH2794</f>
        <v>0</v>
      </c>
      <c r="O2793" s="403">
        <f>'IGM Paste'!O2794</f>
        <v>0</v>
      </c>
      <c r="P2793">
        <f>'IGM Paste'!BC2794</f>
        <v>0</v>
      </c>
    </row>
    <row r="2794" spans="1:16" x14ac:dyDescent="0.3">
      <c r="A2794" s="334">
        <f>'IGM Paste'!A2795</f>
        <v>0</v>
      </c>
      <c r="B2794">
        <f>'IGM Paste'!Y2795</f>
        <v>0</v>
      </c>
      <c r="C2794">
        <f>'IGM Paste'!C2795</f>
        <v>0</v>
      </c>
      <c r="D2794" s="4">
        <f>'IGM Paste'!D2795</f>
        <v>0</v>
      </c>
      <c r="E2794">
        <f>'IGM Paste'!E2795</f>
        <v>0</v>
      </c>
      <c r="F2794">
        <f>'IGM Paste'!AL2795</f>
        <v>0</v>
      </c>
      <c r="G2794" s="763">
        <f>'IGM Paste'!AB2795</f>
        <v>0</v>
      </c>
      <c r="H2794" s="5">
        <f>'IGM Paste'!F2795</f>
        <v>0</v>
      </c>
      <c r="I2794" t="str">
        <f>IF('IGM Paste'!H2795=0,"-",'IGM Paste'!H2795)</f>
        <v>-</v>
      </c>
      <c r="J2794" t="str">
        <f>IF('IGM Paste'!I2795=0,"-",'IGM Paste'!I2795)</f>
        <v>-</v>
      </c>
      <c r="K2794" t="str">
        <f>IF('IGM Paste'!J2795=0,"-",'IGM Paste'!J2795)</f>
        <v>-</v>
      </c>
      <c r="L2794">
        <f>'IGM Paste'!K2795</f>
        <v>0</v>
      </c>
      <c r="M2794" s="20" t="str">
        <f>IF('IGM Paste'!R2795=0,"Flat",'IGM Paste'!R2795)</f>
        <v>Flat</v>
      </c>
      <c r="N2794" s="177">
        <f>'IGM Paste'!AH2795</f>
        <v>0</v>
      </c>
      <c r="O2794" s="403">
        <f>'IGM Paste'!O2795</f>
        <v>0</v>
      </c>
      <c r="P2794">
        <f>'IGM Paste'!BC2795</f>
        <v>0</v>
      </c>
    </row>
    <row r="2795" spans="1:16" x14ac:dyDescent="0.3">
      <c r="A2795" s="334">
        <f>'IGM Paste'!A2796</f>
        <v>0</v>
      </c>
      <c r="B2795">
        <f>'IGM Paste'!Y2796</f>
        <v>0</v>
      </c>
      <c r="C2795">
        <f>'IGM Paste'!C2796</f>
        <v>0</v>
      </c>
      <c r="D2795" s="4">
        <f>'IGM Paste'!D2796</f>
        <v>0</v>
      </c>
      <c r="E2795">
        <f>'IGM Paste'!E2796</f>
        <v>0</v>
      </c>
      <c r="F2795">
        <f>'IGM Paste'!AL2796</f>
        <v>0</v>
      </c>
      <c r="G2795" s="763">
        <f>'IGM Paste'!AB2796</f>
        <v>0</v>
      </c>
      <c r="H2795" s="5">
        <f>'IGM Paste'!F2796</f>
        <v>0</v>
      </c>
      <c r="I2795" t="str">
        <f>IF('IGM Paste'!H2796=0,"-",'IGM Paste'!H2796)</f>
        <v>-</v>
      </c>
      <c r="J2795" t="str">
        <f>IF('IGM Paste'!I2796=0,"-",'IGM Paste'!I2796)</f>
        <v>-</v>
      </c>
      <c r="K2795" t="str">
        <f>IF('IGM Paste'!J2796=0,"-",'IGM Paste'!J2796)</f>
        <v>-</v>
      </c>
      <c r="L2795">
        <f>'IGM Paste'!K2796</f>
        <v>0</v>
      </c>
      <c r="M2795" s="20" t="str">
        <f>IF('IGM Paste'!R2796=0,"Flat",'IGM Paste'!R2796)</f>
        <v>Flat</v>
      </c>
      <c r="N2795" s="177">
        <f>'IGM Paste'!AH2796</f>
        <v>0</v>
      </c>
      <c r="O2795" s="403">
        <f>'IGM Paste'!O2796</f>
        <v>0</v>
      </c>
      <c r="P2795">
        <f>'IGM Paste'!BC2796</f>
        <v>0</v>
      </c>
    </row>
    <row r="2796" spans="1:16" x14ac:dyDescent="0.3">
      <c r="A2796" s="334">
        <f>'IGM Paste'!A2797</f>
        <v>0</v>
      </c>
      <c r="B2796">
        <f>'IGM Paste'!Y2797</f>
        <v>0</v>
      </c>
      <c r="C2796">
        <f>'IGM Paste'!C2797</f>
        <v>0</v>
      </c>
      <c r="D2796" s="4">
        <f>'IGM Paste'!D2797</f>
        <v>0</v>
      </c>
      <c r="E2796">
        <f>'IGM Paste'!E2797</f>
        <v>0</v>
      </c>
      <c r="F2796">
        <f>'IGM Paste'!AL2797</f>
        <v>0</v>
      </c>
      <c r="G2796" s="763">
        <f>'IGM Paste'!AB2797</f>
        <v>0</v>
      </c>
      <c r="H2796" s="5">
        <f>'IGM Paste'!F2797</f>
        <v>0</v>
      </c>
      <c r="I2796" t="str">
        <f>IF('IGM Paste'!H2797=0,"-",'IGM Paste'!H2797)</f>
        <v>-</v>
      </c>
      <c r="J2796" t="str">
        <f>IF('IGM Paste'!I2797=0,"-",'IGM Paste'!I2797)</f>
        <v>-</v>
      </c>
      <c r="K2796" t="str">
        <f>IF('IGM Paste'!J2797=0,"-",'IGM Paste'!J2797)</f>
        <v>-</v>
      </c>
      <c r="L2796">
        <f>'IGM Paste'!K2797</f>
        <v>0</v>
      </c>
      <c r="M2796" s="20" t="str">
        <f>IF('IGM Paste'!R2797=0,"Flat",'IGM Paste'!R2797)</f>
        <v>Flat</v>
      </c>
      <c r="N2796" s="177">
        <f>'IGM Paste'!AH2797</f>
        <v>0</v>
      </c>
      <c r="O2796" s="403">
        <f>'IGM Paste'!O2797</f>
        <v>0</v>
      </c>
      <c r="P2796">
        <f>'IGM Paste'!BC2797</f>
        <v>0</v>
      </c>
    </row>
    <row r="2797" spans="1:16" x14ac:dyDescent="0.3">
      <c r="A2797" s="334">
        <f>'IGM Paste'!A2798</f>
        <v>0</v>
      </c>
      <c r="B2797">
        <f>'IGM Paste'!Y2798</f>
        <v>0</v>
      </c>
      <c r="C2797">
        <f>'IGM Paste'!C2798</f>
        <v>0</v>
      </c>
      <c r="D2797" s="4">
        <f>'IGM Paste'!D2798</f>
        <v>0</v>
      </c>
      <c r="E2797">
        <f>'IGM Paste'!E2798</f>
        <v>0</v>
      </c>
      <c r="F2797">
        <f>'IGM Paste'!AL2798</f>
        <v>0</v>
      </c>
      <c r="G2797" s="763">
        <f>'IGM Paste'!AB2798</f>
        <v>0</v>
      </c>
      <c r="H2797" s="5">
        <f>'IGM Paste'!F2798</f>
        <v>0</v>
      </c>
      <c r="I2797" t="str">
        <f>IF('IGM Paste'!H2798=0,"-",'IGM Paste'!H2798)</f>
        <v>-</v>
      </c>
      <c r="J2797" t="str">
        <f>IF('IGM Paste'!I2798=0,"-",'IGM Paste'!I2798)</f>
        <v>-</v>
      </c>
      <c r="K2797" t="str">
        <f>IF('IGM Paste'!J2798=0,"-",'IGM Paste'!J2798)</f>
        <v>-</v>
      </c>
      <c r="L2797">
        <f>'IGM Paste'!K2798</f>
        <v>0</v>
      </c>
      <c r="M2797" s="20" t="str">
        <f>IF('IGM Paste'!R2798=0,"Flat",'IGM Paste'!R2798)</f>
        <v>Flat</v>
      </c>
      <c r="N2797" s="177">
        <f>'IGM Paste'!AH2798</f>
        <v>0</v>
      </c>
      <c r="O2797" s="403">
        <f>'IGM Paste'!O2798</f>
        <v>0</v>
      </c>
      <c r="P2797">
        <f>'IGM Paste'!BC2798</f>
        <v>0</v>
      </c>
    </row>
    <row r="2798" spans="1:16" x14ac:dyDescent="0.3">
      <c r="A2798" s="334">
        <f>'IGM Paste'!A2799</f>
        <v>0</v>
      </c>
      <c r="B2798">
        <f>'IGM Paste'!Y2799</f>
        <v>0</v>
      </c>
      <c r="C2798">
        <f>'IGM Paste'!C2799</f>
        <v>0</v>
      </c>
      <c r="D2798" s="4">
        <f>'IGM Paste'!D2799</f>
        <v>0</v>
      </c>
      <c r="E2798">
        <f>'IGM Paste'!E2799</f>
        <v>0</v>
      </c>
      <c r="F2798">
        <f>'IGM Paste'!AL2799</f>
        <v>0</v>
      </c>
      <c r="G2798" s="763">
        <f>'IGM Paste'!AB2799</f>
        <v>0</v>
      </c>
      <c r="H2798" s="5">
        <f>'IGM Paste'!F2799</f>
        <v>0</v>
      </c>
      <c r="I2798" t="str">
        <f>IF('IGM Paste'!H2799=0,"-",'IGM Paste'!H2799)</f>
        <v>-</v>
      </c>
      <c r="J2798" t="str">
        <f>IF('IGM Paste'!I2799=0,"-",'IGM Paste'!I2799)</f>
        <v>-</v>
      </c>
      <c r="K2798" t="str">
        <f>IF('IGM Paste'!J2799=0,"-",'IGM Paste'!J2799)</f>
        <v>-</v>
      </c>
      <c r="L2798">
        <f>'IGM Paste'!K2799</f>
        <v>0</v>
      </c>
      <c r="M2798" s="20" t="str">
        <f>IF('IGM Paste'!R2799=0,"Flat",'IGM Paste'!R2799)</f>
        <v>Flat</v>
      </c>
      <c r="N2798" s="177">
        <f>'IGM Paste'!AH2799</f>
        <v>0</v>
      </c>
      <c r="O2798" s="403">
        <f>'IGM Paste'!O2799</f>
        <v>0</v>
      </c>
      <c r="P2798">
        <f>'IGM Paste'!BC2799</f>
        <v>0</v>
      </c>
    </row>
    <row r="2799" spans="1:16" x14ac:dyDescent="0.3">
      <c r="A2799" s="334">
        <f>'IGM Paste'!A2800</f>
        <v>0</v>
      </c>
      <c r="B2799">
        <f>'IGM Paste'!Y2800</f>
        <v>0</v>
      </c>
      <c r="C2799">
        <f>'IGM Paste'!C2800</f>
        <v>0</v>
      </c>
      <c r="D2799" s="4">
        <f>'IGM Paste'!D2800</f>
        <v>0</v>
      </c>
      <c r="E2799">
        <f>'IGM Paste'!E2800</f>
        <v>0</v>
      </c>
      <c r="F2799">
        <f>'IGM Paste'!AL2800</f>
        <v>0</v>
      </c>
      <c r="G2799" s="763">
        <f>'IGM Paste'!AB2800</f>
        <v>0</v>
      </c>
      <c r="H2799" s="5">
        <f>'IGM Paste'!F2800</f>
        <v>0</v>
      </c>
      <c r="I2799" t="str">
        <f>IF('IGM Paste'!H2800=0,"-",'IGM Paste'!H2800)</f>
        <v>-</v>
      </c>
      <c r="J2799" t="str">
        <f>IF('IGM Paste'!I2800=0,"-",'IGM Paste'!I2800)</f>
        <v>-</v>
      </c>
      <c r="K2799" t="str">
        <f>IF('IGM Paste'!J2800=0,"-",'IGM Paste'!J2800)</f>
        <v>-</v>
      </c>
      <c r="L2799">
        <f>'IGM Paste'!K2800</f>
        <v>0</v>
      </c>
      <c r="M2799" s="20" t="str">
        <f>IF('IGM Paste'!R2800=0,"Flat",'IGM Paste'!R2800)</f>
        <v>Flat</v>
      </c>
      <c r="N2799" s="177">
        <f>'IGM Paste'!AH2800</f>
        <v>0</v>
      </c>
      <c r="O2799" s="403">
        <f>'IGM Paste'!O2800</f>
        <v>0</v>
      </c>
      <c r="P2799">
        <f>'IGM Paste'!BC2800</f>
        <v>0</v>
      </c>
    </row>
    <row r="2800" spans="1:16" x14ac:dyDescent="0.3">
      <c r="A2800" s="334">
        <f>'IGM Paste'!A2801</f>
        <v>0</v>
      </c>
      <c r="B2800">
        <f>'IGM Paste'!Y2801</f>
        <v>0</v>
      </c>
      <c r="C2800">
        <f>'IGM Paste'!C2801</f>
        <v>0</v>
      </c>
      <c r="D2800" s="4">
        <f>'IGM Paste'!D2801</f>
        <v>0</v>
      </c>
      <c r="E2800">
        <f>'IGM Paste'!E2801</f>
        <v>0</v>
      </c>
      <c r="F2800">
        <f>'IGM Paste'!AL2801</f>
        <v>0</v>
      </c>
      <c r="G2800" s="763">
        <f>'IGM Paste'!AB2801</f>
        <v>0</v>
      </c>
      <c r="H2800" s="5">
        <f>'IGM Paste'!F2801</f>
        <v>0</v>
      </c>
      <c r="I2800" t="str">
        <f>IF('IGM Paste'!H2801=0,"-",'IGM Paste'!H2801)</f>
        <v>-</v>
      </c>
      <c r="J2800" t="str">
        <f>IF('IGM Paste'!I2801=0,"-",'IGM Paste'!I2801)</f>
        <v>-</v>
      </c>
      <c r="K2800" t="str">
        <f>IF('IGM Paste'!J2801=0,"-",'IGM Paste'!J2801)</f>
        <v>-</v>
      </c>
      <c r="L2800">
        <f>'IGM Paste'!K2801</f>
        <v>0</v>
      </c>
      <c r="M2800" s="20" t="str">
        <f>IF('IGM Paste'!R2801=0,"Flat",'IGM Paste'!R2801)</f>
        <v>Flat</v>
      </c>
      <c r="N2800" s="177">
        <f>'IGM Paste'!AH2801</f>
        <v>0</v>
      </c>
      <c r="O2800" s="403">
        <f>'IGM Paste'!O2801</f>
        <v>0</v>
      </c>
      <c r="P2800">
        <f>'IGM Paste'!BC2801</f>
        <v>0</v>
      </c>
    </row>
    <row r="2801" spans="1:16" x14ac:dyDescent="0.3">
      <c r="A2801" s="334">
        <f>'IGM Paste'!A2802</f>
        <v>0</v>
      </c>
      <c r="B2801">
        <f>'IGM Paste'!Y2802</f>
        <v>0</v>
      </c>
      <c r="C2801">
        <f>'IGM Paste'!C2802</f>
        <v>0</v>
      </c>
      <c r="D2801" s="4">
        <f>'IGM Paste'!D2802</f>
        <v>0</v>
      </c>
      <c r="E2801">
        <f>'IGM Paste'!E2802</f>
        <v>0</v>
      </c>
      <c r="F2801">
        <f>'IGM Paste'!AL2802</f>
        <v>0</v>
      </c>
      <c r="G2801" s="763">
        <f>'IGM Paste'!AB2802</f>
        <v>0</v>
      </c>
      <c r="H2801" s="5">
        <f>'IGM Paste'!F2802</f>
        <v>0</v>
      </c>
      <c r="I2801" t="str">
        <f>IF('IGM Paste'!H2802=0,"-",'IGM Paste'!H2802)</f>
        <v>-</v>
      </c>
      <c r="J2801" t="str">
        <f>IF('IGM Paste'!I2802=0,"-",'IGM Paste'!I2802)</f>
        <v>-</v>
      </c>
      <c r="K2801" t="str">
        <f>IF('IGM Paste'!J2802=0,"-",'IGM Paste'!J2802)</f>
        <v>-</v>
      </c>
      <c r="L2801">
        <f>'IGM Paste'!K2802</f>
        <v>0</v>
      </c>
      <c r="M2801" s="20" t="str">
        <f>IF('IGM Paste'!R2802=0,"Flat",'IGM Paste'!R2802)</f>
        <v>Flat</v>
      </c>
      <c r="N2801" s="177">
        <f>'IGM Paste'!AH2802</f>
        <v>0</v>
      </c>
      <c r="O2801" s="403">
        <f>'IGM Paste'!O2802</f>
        <v>0</v>
      </c>
      <c r="P2801">
        <f>'IGM Paste'!BC2802</f>
        <v>0</v>
      </c>
    </row>
    <row r="2802" spans="1:16" x14ac:dyDescent="0.3">
      <c r="A2802" s="334">
        <f>'IGM Paste'!A2803</f>
        <v>0</v>
      </c>
      <c r="B2802">
        <f>'IGM Paste'!Y2803</f>
        <v>0</v>
      </c>
      <c r="C2802">
        <f>'IGM Paste'!C2803</f>
        <v>0</v>
      </c>
      <c r="D2802" s="4">
        <f>'IGM Paste'!D2803</f>
        <v>0</v>
      </c>
      <c r="E2802">
        <f>'IGM Paste'!E2803</f>
        <v>0</v>
      </c>
      <c r="F2802">
        <f>'IGM Paste'!AL2803</f>
        <v>0</v>
      </c>
      <c r="G2802" s="763">
        <f>'IGM Paste'!AB2803</f>
        <v>0</v>
      </c>
      <c r="H2802" s="5">
        <f>'IGM Paste'!F2803</f>
        <v>0</v>
      </c>
      <c r="I2802" t="str">
        <f>IF('IGM Paste'!H2803=0,"-",'IGM Paste'!H2803)</f>
        <v>-</v>
      </c>
      <c r="J2802" t="str">
        <f>IF('IGM Paste'!I2803=0,"-",'IGM Paste'!I2803)</f>
        <v>-</v>
      </c>
      <c r="K2802" t="str">
        <f>IF('IGM Paste'!J2803=0,"-",'IGM Paste'!J2803)</f>
        <v>-</v>
      </c>
      <c r="L2802">
        <f>'IGM Paste'!K2803</f>
        <v>0</v>
      </c>
      <c r="M2802" s="20" t="str">
        <f>IF('IGM Paste'!R2803=0,"Flat",'IGM Paste'!R2803)</f>
        <v>Flat</v>
      </c>
      <c r="N2802" s="177">
        <f>'IGM Paste'!AH2803</f>
        <v>0</v>
      </c>
      <c r="O2802" s="403">
        <f>'IGM Paste'!O2803</f>
        <v>0</v>
      </c>
      <c r="P2802">
        <f>'IGM Paste'!BC2803</f>
        <v>0</v>
      </c>
    </row>
    <row r="2803" spans="1:16" x14ac:dyDescent="0.3">
      <c r="A2803" s="334">
        <f>'IGM Paste'!A2804</f>
        <v>0</v>
      </c>
      <c r="B2803">
        <f>'IGM Paste'!Y2804</f>
        <v>0</v>
      </c>
      <c r="C2803">
        <f>'IGM Paste'!C2804</f>
        <v>0</v>
      </c>
      <c r="D2803" s="4">
        <f>'IGM Paste'!D2804</f>
        <v>0</v>
      </c>
      <c r="E2803">
        <f>'IGM Paste'!E2804</f>
        <v>0</v>
      </c>
      <c r="F2803">
        <f>'IGM Paste'!AL2804</f>
        <v>0</v>
      </c>
      <c r="G2803" s="763">
        <f>'IGM Paste'!AB2804</f>
        <v>0</v>
      </c>
      <c r="H2803" s="5">
        <f>'IGM Paste'!F2804</f>
        <v>0</v>
      </c>
      <c r="I2803" t="str">
        <f>IF('IGM Paste'!H2804=0,"-",'IGM Paste'!H2804)</f>
        <v>-</v>
      </c>
      <c r="J2803" t="str">
        <f>IF('IGM Paste'!I2804=0,"-",'IGM Paste'!I2804)</f>
        <v>-</v>
      </c>
      <c r="K2803" t="str">
        <f>IF('IGM Paste'!J2804=0,"-",'IGM Paste'!J2804)</f>
        <v>-</v>
      </c>
      <c r="L2803">
        <f>'IGM Paste'!K2804</f>
        <v>0</v>
      </c>
      <c r="M2803" s="20" t="str">
        <f>IF('IGM Paste'!R2804=0,"Flat",'IGM Paste'!R2804)</f>
        <v>Flat</v>
      </c>
      <c r="N2803" s="177">
        <f>'IGM Paste'!AH2804</f>
        <v>0</v>
      </c>
      <c r="O2803" s="403">
        <f>'IGM Paste'!O2804</f>
        <v>0</v>
      </c>
      <c r="P2803">
        <f>'IGM Paste'!BC2804</f>
        <v>0</v>
      </c>
    </row>
    <row r="2804" spans="1:16" x14ac:dyDescent="0.3">
      <c r="A2804" s="334">
        <f>'IGM Paste'!A2805</f>
        <v>0</v>
      </c>
      <c r="B2804">
        <f>'IGM Paste'!Y2805</f>
        <v>0</v>
      </c>
      <c r="C2804">
        <f>'IGM Paste'!C2805</f>
        <v>0</v>
      </c>
      <c r="D2804" s="4">
        <f>'IGM Paste'!D2805</f>
        <v>0</v>
      </c>
      <c r="E2804">
        <f>'IGM Paste'!E2805</f>
        <v>0</v>
      </c>
      <c r="F2804">
        <f>'IGM Paste'!AL2805</f>
        <v>0</v>
      </c>
      <c r="G2804" s="763">
        <f>'IGM Paste'!AB2805</f>
        <v>0</v>
      </c>
      <c r="H2804" s="5">
        <f>'IGM Paste'!F2805</f>
        <v>0</v>
      </c>
      <c r="I2804" t="str">
        <f>IF('IGM Paste'!H2805=0,"-",'IGM Paste'!H2805)</f>
        <v>-</v>
      </c>
      <c r="J2804" t="str">
        <f>IF('IGM Paste'!I2805=0,"-",'IGM Paste'!I2805)</f>
        <v>-</v>
      </c>
      <c r="K2804" t="str">
        <f>IF('IGM Paste'!J2805=0,"-",'IGM Paste'!J2805)</f>
        <v>-</v>
      </c>
      <c r="L2804">
        <f>'IGM Paste'!K2805</f>
        <v>0</v>
      </c>
      <c r="M2804" s="20" t="str">
        <f>IF('IGM Paste'!R2805=0,"Flat",'IGM Paste'!R2805)</f>
        <v>Flat</v>
      </c>
      <c r="N2804" s="177">
        <f>'IGM Paste'!AH2805</f>
        <v>0</v>
      </c>
      <c r="O2804" s="403">
        <f>'IGM Paste'!O2805</f>
        <v>0</v>
      </c>
      <c r="P2804">
        <f>'IGM Paste'!BC2805</f>
        <v>0</v>
      </c>
    </row>
    <row r="2805" spans="1:16" x14ac:dyDescent="0.3">
      <c r="A2805" s="334">
        <f>'IGM Paste'!A2806</f>
        <v>0</v>
      </c>
      <c r="B2805">
        <f>'IGM Paste'!Y2806</f>
        <v>0</v>
      </c>
      <c r="C2805">
        <f>'IGM Paste'!C2806</f>
        <v>0</v>
      </c>
      <c r="D2805" s="4">
        <f>'IGM Paste'!D2806</f>
        <v>0</v>
      </c>
      <c r="E2805">
        <f>'IGM Paste'!E2806</f>
        <v>0</v>
      </c>
      <c r="F2805">
        <f>'IGM Paste'!AL2806</f>
        <v>0</v>
      </c>
      <c r="G2805" s="763">
        <f>'IGM Paste'!AB2806</f>
        <v>0</v>
      </c>
      <c r="H2805" s="5">
        <f>'IGM Paste'!F2806</f>
        <v>0</v>
      </c>
      <c r="I2805" t="str">
        <f>IF('IGM Paste'!H2806=0,"-",'IGM Paste'!H2806)</f>
        <v>-</v>
      </c>
      <c r="J2805" t="str">
        <f>IF('IGM Paste'!I2806=0,"-",'IGM Paste'!I2806)</f>
        <v>-</v>
      </c>
      <c r="K2805" t="str">
        <f>IF('IGM Paste'!J2806=0,"-",'IGM Paste'!J2806)</f>
        <v>-</v>
      </c>
      <c r="L2805">
        <f>'IGM Paste'!K2806</f>
        <v>0</v>
      </c>
      <c r="M2805" s="20" t="str">
        <f>IF('IGM Paste'!R2806=0,"Flat",'IGM Paste'!R2806)</f>
        <v>Flat</v>
      </c>
      <c r="N2805" s="177">
        <f>'IGM Paste'!AH2806</f>
        <v>0</v>
      </c>
      <c r="O2805" s="403">
        <f>'IGM Paste'!O2806</f>
        <v>0</v>
      </c>
      <c r="P2805">
        <f>'IGM Paste'!BC2806</f>
        <v>0</v>
      </c>
    </row>
    <row r="2806" spans="1:16" x14ac:dyDescent="0.3">
      <c r="A2806" s="334">
        <f>'IGM Paste'!A2807</f>
        <v>0</v>
      </c>
      <c r="B2806">
        <f>'IGM Paste'!Y2807</f>
        <v>0</v>
      </c>
      <c r="C2806">
        <f>'IGM Paste'!C2807</f>
        <v>0</v>
      </c>
      <c r="D2806" s="4">
        <f>'IGM Paste'!D2807</f>
        <v>0</v>
      </c>
      <c r="E2806">
        <f>'IGM Paste'!E2807</f>
        <v>0</v>
      </c>
      <c r="F2806">
        <f>'IGM Paste'!AL2807</f>
        <v>0</v>
      </c>
      <c r="G2806" s="763">
        <f>'IGM Paste'!AB2807</f>
        <v>0</v>
      </c>
      <c r="H2806" s="5">
        <f>'IGM Paste'!F2807</f>
        <v>0</v>
      </c>
      <c r="I2806" t="str">
        <f>IF('IGM Paste'!H2807=0,"-",'IGM Paste'!H2807)</f>
        <v>-</v>
      </c>
      <c r="J2806" t="str">
        <f>IF('IGM Paste'!I2807=0,"-",'IGM Paste'!I2807)</f>
        <v>-</v>
      </c>
      <c r="K2806" t="str">
        <f>IF('IGM Paste'!J2807=0,"-",'IGM Paste'!J2807)</f>
        <v>-</v>
      </c>
      <c r="L2806">
        <f>'IGM Paste'!K2807</f>
        <v>0</v>
      </c>
      <c r="M2806" s="20" t="str">
        <f>IF('IGM Paste'!R2807=0,"Flat",'IGM Paste'!R2807)</f>
        <v>Flat</v>
      </c>
      <c r="N2806" s="177">
        <f>'IGM Paste'!AH2807</f>
        <v>0</v>
      </c>
      <c r="O2806" s="403">
        <f>'IGM Paste'!O2807</f>
        <v>0</v>
      </c>
      <c r="P2806">
        <f>'IGM Paste'!BC2807</f>
        <v>0</v>
      </c>
    </row>
    <row r="2807" spans="1:16" x14ac:dyDescent="0.3">
      <c r="A2807" s="334">
        <f>'IGM Paste'!A2808</f>
        <v>0</v>
      </c>
      <c r="B2807">
        <f>'IGM Paste'!Y2808</f>
        <v>0</v>
      </c>
      <c r="C2807">
        <f>'IGM Paste'!C2808</f>
        <v>0</v>
      </c>
      <c r="D2807" s="4">
        <f>'IGM Paste'!D2808</f>
        <v>0</v>
      </c>
      <c r="E2807">
        <f>'IGM Paste'!E2808</f>
        <v>0</v>
      </c>
      <c r="F2807">
        <f>'IGM Paste'!AL2808</f>
        <v>0</v>
      </c>
      <c r="G2807" s="763">
        <f>'IGM Paste'!AB2808</f>
        <v>0</v>
      </c>
      <c r="H2807" s="5">
        <f>'IGM Paste'!F2808</f>
        <v>0</v>
      </c>
      <c r="I2807" t="str">
        <f>IF('IGM Paste'!H2808=0,"-",'IGM Paste'!H2808)</f>
        <v>-</v>
      </c>
      <c r="J2807" t="str">
        <f>IF('IGM Paste'!I2808=0,"-",'IGM Paste'!I2808)</f>
        <v>-</v>
      </c>
      <c r="K2807" t="str">
        <f>IF('IGM Paste'!J2808=0,"-",'IGM Paste'!J2808)</f>
        <v>-</v>
      </c>
      <c r="L2807">
        <f>'IGM Paste'!K2808</f>
        <v>0</v>
      </c>
      <c r="M2807" s="20" t="str">
        <f>IF('IGM Paste'!R2808=0,"Flat",'IGM Paste'!R2808)</f>
        <v>Flat</v>
      </c>
      <c r="N2807" s="177">
        <f>'IGM Paste'!AH2808</f>
        <v>0</v>
      </c>
      <c r="O2807" s="403">
        <f>'IGM Paste'!O2808</f>
        <v>0</v>
      </c>
      <c r="P2807">
        <f>'IGM Paste'!BC2808</f>
        <v>0</v>
      </c>
    </row>
    <row r="2808" spans="1:16" x14ac:dyDescent="0.3">
      <c r="A2808" s="334">
        <f>'IGM Paste'!A2809</f>
        <v>0</v>
      </c>
      <c r="B2808">
        <f>'IGM Paste'!Y2809</f>
        <v>0</v>
      </c>
      <c r="C2808">
        <f>'IGM Paste'!C2809</f>
        <v>0</v>
      </c>
      <c r="D2808" s="4">
        <f>'IGM Paste'!D2809</f>
        <v>0</v>
      </c>
      <c r="E2808">
        <f>'IGM Paste'!E2809</f>
        <v>0</v>
      </c>
      <c r="F2808">
        <f>'IGM Paste'!AL2809</f>
        <v>0</v>
      </c>
      <c r="G2808" s="763">
        <f>'IGM Paste'!AB2809</f>
        <v>0</v>
      </c>
      <c r="H2808" s="5">
        <f>'IGM Paste'!F2809</f>
        <v>0</v>
      </c>
      <c r="I2808" t="str">
        <f>IF('IGM Paste'!H2809=0,"-",'IGM Paste'!H2809)</f>
        <v>-</v>
      </c>
      <c r="J2808" t="str">
        <f>IF('IGM Paste'!I2809=0,"-",'IGM Paste'!I2809)</f>
        <v>-</v>
      </c>
      <c r="K2808" t="str">
        <f>IF('IGM Paste'!J2809=0,"-",'IGM Paste'!J2809)</f>
        <v>-</v>
      </c>
      <c r="L2808">
        <f>'IGM Paste'!K2809</f>
        <v>0</v>
      </c>
      <c r="M2808" s="20" t="str">
        <f>IF('IGM Paste'!R2809=0,"Flat",'IGM Paste'!R2809)</f>
        <v>Flat</v>
      </c>
      <c r="N2808" s="177">
        <f>'IGM Paste'!AH2809</f>
        <v>0</v>
      </c>
      <c r="O2808" s="403">
        <f>'IGM Paste'!O2809</f>
        <v>0</v>
      </c>
      <c r="P2808">
        <f>'IGM Paste'!BC2809</f>
        <v>0</v>
      </c>
    </row>
    <row r="2809" spans="1:16" x14ac:dyDescent="0.3">
      <c r="A2809" s="334">
        <f>'IGM Paste'!A2810</f>
        <v>0</v>
      </c>
      <c r="B2809">
        <f>'IGM Paste'!Y2810</f>
        <v>0</v>
      </c>
      <c r="C2809">
        <f>'IGM Paste'!C2810</f>
        <v>0</v>
      </c>
      <c r="D2809" s="4">
        <f>'IGM Paste'!D2810</f>
        <v>0</v>
      </c>
      <c r="E2809">
        <f>'IGM Paste'!E2810</f>
        <v>0</v>
      </c>
      <c r="F2809">
        <f>'IGM Paste'!AL2810</f>
        <v>0</v>
      </c>
      <c r="G2809" s="763">
        <f>'IGM Paste'!AB2810</f>
        <v>0</v>
      </c>
      <c r="H2809" s="5">
        <f>'IGM Paste'!F2810</f>
        <v>0</v>
      </c>
      <c r="I2809" t="str">
        <f>IF('IGM Paste'!H2810=0,"-",'IGM Paste'!H2810)</f>
        <v>-</v>
      </c>
      <c r="J2809" t="str">
        <f>IF('IGM Paste'!I2810=0,"-",'IGM Paste'!I2810)</f>
        <v>-</v>
      </c>
      <c r="K2809" t="str">
        <f>IF('IGM Paste'!J2810=0,"-",'IGM Paste'!J2810)</f>
        <v>-</v>
      </c>
      <c r="L2809">
        <f>'IGM Paste'!K2810</f>
        <v>0</v>
      </c>
      <c r="M2809" s="20" t="str">
        <f>IF('IGM Paste'!R2810=0,"Flat",'IGM Paste'!R2810)</f>
        <v>Flat</v>
      </c>
      <c r="N2809" s="177">
        <f>'IGM Paste'!AH2810</f>
        <v>0</v>
      </c>
      <c r="O2809" s="403">
        <f>'IGM Paste'!O2810</f>
        <v>0</v>
      </c>
      <c r="P2809">
        <f>'IGM Paste'!BC2810</f>
        <v>0</v>
      </c>
    </row>
    <row r="2810" spans="1:16" x14ac:dyDescent="0.3">
      <c r="A2810" s="334">
        <f>'IGM Paste'!A2811</f>
        <v>0</v>
      </c>
      <c r="B2810">
        <f>'IGM Paste'!Y2811</f>
        <v>0</v>
      </c>
      <c r="C2810">
        <f>'IGM Paste'!C2811</f>
        <v>0</v>
      </c>
      <c r="D2810" s="4">
        <f>'IGM Paste'!D2811</f>
        <v>0</v>
      </c>
      <c r="E2810">
        <f>'IGM Paste'!E2811</f>
        <v>0</v>
      </c>
      <c r="F2810">
        <f>'IGM Paste'!AL2811</f>
        <v>0</v>
      </c>
      <c r="G2810" s="763">
        <f>'IGM Paste'!AB2811</f>
        <v>0</v>
      </c>
      <c r="H2810" s="5">
        <f>'IGM Paste'!F2811</f>
        <v>0</v>
      </c>
      <c r="I2810" t="str">
        <f>IF('IGM Paste'!H2811=0,"-",'IGM Paste'!H2811)</f>
        <v>-</v>
      </c>
      <c r="J2810" t="str">
        <f>IF('IGM Paste'!I2811=0,"-",'IGM Paste'!I2811)</f>
        <v>-</v>
      </c>
      <c r="K2810" t="str">
        <f>IF('IGM Paste'!J2811=0,"-",'IGM Paste'!J2811)</f>
        <v>-</v>
      </c>
      <c r="L2810">
        <f>'IGM Paste'!K2811</f>
        <v>0</v>
      </c>
      <c r="M2810" s="20" t="str">
        <f>IF('IGM Paste'!R2811=0,"Flat",'IGM Paste'!R2811)</f>
        <v>Flat</v>
      </c>
      <c r="N2810" s="177">
        <f>'IGM Paste'!AH2811</f>
        <v>0</v>
      </c>
      <c r="O2810" s="403">
        <f>'IGM Paste'!O2811</f>
        <v>0</v>
      </c>
      <c r="P2810">
        <f>'IGM Paste'!BC2811</f>
        <v>0</v>
      </c>
    </row>
    <row r="2811" spans="1:16" x14ac:dyDescent="0.3">
      <c r="A2811" s="334">
        <f>'IGM Paste'!A2812</f>
        <v>0</v>
      </c>
      <c r="B2811">
        <f>'IGM Paste'!Y2812</f>
        <v>0</v>
      </c>
      <c r="C2811">
        <f>'IGM Paste'!C2812</f>
        <v>0</v>
      </c>
      <c r="D2811" s="4">
        <f>'IGM Paste'!D2812</f>
        <v>0</v>
      </c>
      <c r="E2811">
        <f>'IGM Paste'!E2812</f>
        <v>0</v>
      </c>
      <c r="F2811">
        <f>'IGM Paste'!AL2812</f>
        <v>0</v>
      </c>
      <c r="G2811" s="763">
        <f>'IGM Paste'!AB2812</f>
        <v>0</v>
      </c>
      <c r="H2811" s="5">
        <f>'IGM Paste'!F2812</f>
        <v>0</v>
      </c>
      <c r="I2811" t="str">
        <f>IF('IGM Paste'!H2812=0,"-",'IGM Paste'!H2812)</f>
        <v>-</v>
      </c>
      <c r="J2811" t="str">
        <f>IF('IGM Paste'!I2812=0,"-",'IGM Paste'!I2812)</f>
        <v>-</v>
      </c>
      <c r="K2811" t="str">
        <f>IF('IGM Paste'!J2812=0,"-",'IGM Paste'!J2812)</f>
        <v>-</v>
      </c>
      <c r="L2811">
        <f>'IGM Paste'!K2812</f>
        <v>0</v>
      </c>
      <c r="M2811" s="20" t="str">
        <f>IF('IGM Paste'!R2812=0,"Flat",'IGM Paste'!R2812)</f>
        <v>Flat</v>
      </c>
      <c r="N2811" s="177">
        <f>'IGM Paste'!AH2812</f>
        <v>0</v>
      </c>
      <c r="O2811" s="403">
        <f>'IGM Paste'!O2812</f>
        <v>0</v>
      </c>
      <c r="P2811">
        <f>'IGM Paste'!BC2812</f>
        <v>0</v>
      </c>
    </row>
    <row r="2812" spans="1:16" x14ac:dyDescent="0.3">
      <c r="A2812" s="334">
        <f>'IGM Paste'!A2813</f>
        <v>0</v>
      </c>
      <c r="B2812">
        <f>'IGM Paste'!Y2813</f>
        <v>0</v>
      </c>
      <c r="C2812">
        <f>'IGM Paste'!C2813</f>
        <v>0</v>
      </c>
      <c r="D2812" s="4">
        <f>'IGM Paste'!D2813</f>
        <v>0</v>
      </c>
      <c r="E2812">
        <f>'IGM Paste'!E2813</f>
        <v>0</v>
      </c>
      <c r="F2812">
        <f>'IGM Paste'!AL2813</f>
        <v>0</v>
      </c>
      <c r="G2812" s="763">
        <f>'IGM Paste'!AB2813</f>
        <v>0</v>
      </c>
      <c r="H2812" s="5">
        <f>'IGM Paste'!F2813</f>
        <v>0</v>
      </c>
      <c r="I2812" t="str">
        <f>IF('IGM Paste'!H2813=0,"-",'IGM Paste'!H2813)</f>
        <v>-</v>
      </c>
      <c r="J2812" t="str">
        <f>IF('IGM Paste'!I2813=0,"-",'IGM Paste'!I2813)</f>
        <v>-</v>
      </c>
      <c r="K2812" t="str">
        <f>IF('IGM Paste'!J2813=0,"-",'IGM Paste'!J2813)</f>
        <v>-</v>
      </c>
      <c r="L2812">
        <f>'IGM Paste'!K2813</f>
        <v>0</v>
      </c>
      <c r="M2812" s="20" t="str">
        <f>IF('IGM Paste'!R2813=0,"Flat",'IGM Paste'!R2813)</f>
        <v>Flat</v>
      </c>
      <c r="N2812" s="177">
        <f>'IGM Paste'!AH2813</f>
        <v>0</v>
      </c>
      <c r="O2812" s="403">
        <f>'IGM Paste'!O2813</f>
        <v>0</v>
      </c>
      <c r="P2812">
        <f>'IGM Paste'!BC2813</f>
        <v>0</v>
      </c>
    </row>
    <row r="2813" spans="1:16" x14ac:dyDescent="0.3">
      <c r="A2813" s="334">
        <f>'IGM Paste'!A2814</f>
        <v>0</v>
      </c>
      <c r="B2813">
        <f>'IGM Paste'!Y2814</f>
        <v>0</v>
      </c>
      <c r="C2813">
        <f>'IGM Paste'!C2814</f>
        <v>0</v>
      </c>
      <c r="D2813" s="4">
        <f>'IGM Paste'!D2814</f>
        <v>0</v>
      </c>
      <c r="E2813">
        <f>'IGM Paste'!E2814</f>
        <v>0</v>
      </c>
      <c r="F2813">
        <f>'IGM Paste'!AL2814</f>
        <v>0</v>
      </c>
      <c r="G2813" s="763">
        <f>'IGM Paste'!AB2814</f>
        <v>0</v>
      </c>
      <c r="H2813" s="5">
        <f>'IGM Paste'!F2814</f>
        <v>0</v>
      </c>
      <c r="I2813" t="str">
        <f>IF('IGM Paste'!H2814=0,"-",'IGM Paste'!H2814)</f>
        <v>-</v>
      </c>
      <c r="J2813" t="str">
        <f>IF('IGM Paste'!I2814=0,"-",'IGM Paste'!I2814)</f>
        <v>-</v>
      </c>
      <c r="K2813" t="str">
        <f>IF('IGM Paste'!J2814=0,"-",'IGM Paste'!J2814)</f>
        <v>-</v>
      </c>
      <c r="L2813">
        <f>'IGM Paste'!K2814</f>
        <v>0</v>
      </c>
      <c r="M2813" s="20" t="str">
        <f>IF('IGM Paste'!R2814=0,"Flat",'IGM Paste'!R2814)</f>
        <v>Flat</v>
      </c>
      <c r="N2813" s="177">
        <f>'IGM Paste'!AH2814</f>
        <v>0</v>
      </c>
      <c r="O2813" s="403">
        <f>'IGM Paste'!O2814</f>
        <v>0</v>
      </c>
      <c r="P2813">
        <f>'IGM Paste'!BC2814</f>
        <v>0</v>
      </c>
    </row>
    <row r="2814" spans="1:16" x14ac:dyDescent="0.3">
      <c r="A2814" s="334">
        <f>'IGM Paste'!A2815</f>
        <v>0</v>
      </c>
      <c r="B2814">
        <f>'IGM Paste'!Y2815</f>
        <v>0</v>
      </c>
      <c r="C2814">
        <f>'IGM Paste'!C2815</f>
        <v>0</v>
      </c>
      <c r="D2814" s="4">
        <f>'IGM Paste'!D2815</f>
        <v>0</v>
      </c>
      <c r="E2814">
        <f>'IGM Paste'!E2815</f>
        <v>0</v>
      </c>
      <c r="F2814">
        <f>'IGM Paste'!AL2815</f>
        <v>0</v>
      </c>
      <c r="G2814" s="763">
        <f>'IGM Paste'!AB2815</f>
        <v>0</v>
      </c>
      <c r="H2814" s="5">
        <f>'IGM Paste'!F2815</f>
        <v>0</v>
      </c>
      <c r="I2814" t="str">
        <f>IF('IGM Paste'!H2815=0,"-",'IGM Paste'!H2815)</f>
        <v>-</v>
      </c>
      <c r="J2814" t="str">
        <f>IF('IGM Paste'!I2815=0,"-",'IGM Paste'!I2815)</f>
        <v>-</v>
      </c>
      <c r="K2814" t="str">
        <f>IF('IGM Paste'!J2815=0,"-",'IGM Paste'!J2815)</f>
        <v>-</v>
      </c>
      <c r="L2814">
        <f>'IGM Paste'!K2815</f>
        <v>0</v>
      </c>
      <c r="M2814" s="20" t="str">
        <f>IF('IGM Paste'!R2815=0,"Flat",'IGM Paste'!R2815)</f>
        <v>Flat</v>
      </c>
      <c r="N2814" s="177">
        <f>'IGM Paste'!AH2815</f>
        <v>0</v>
      </c>
      <c r="O2814" s="403">
        <f>'IGM Paste'!O2815</f>
        <v>0</v>
      </c>
      <c r="P2814">
        <f>'IGM Paste'!BC2815</f>
        <v>0</v>
      </c>
    </row>
    <row r="2815" spans="1:16" x14ac:dyDescent="0.3">
      <c r="A2815" s="334">
        <f>'IGM Paste'!A2816</f>
        <v>0</v>
      </c>
      <c r="B2815">
        <f>'IGM Paste'!Y2816</f>
        <v>0</v>
      </c>
      <c r="C2815">
        <f>'IGM Paste'!C2816</f>
        <v>0</v>
      </c>
      <c r="D2815" s="4">
        <f>'IGM Paste'!D2816</f>
        <v>0</v>
      </c>
      <c r="E2815">
        <f>'IGM Paste'!E2816</f>
        <v>0</v>
      </c>
      <c r="F2815">
        <f>'IGM Paste'!AL2816</f>
        <v>0</v>
      </c>
      <c r="G2815" s="763">
        <f>'IGM Paste'!AB2816</f>
        <v>0</v>
      </c>
      <c r="H2815" s="5">
        <f>'IGM Paste'!F2816</f>
        <v>0</v>
      </c>
      <c r="I2815" t="str">
        <f>IF('IGM Paste'!H2816=0,"-",'IGM Paste'!H2816)</f>
        <v>-</v>
      </c>
      <c r="J2815" t="str">
        <f>IF('IGM Paste'!I2816=0,"-",'IGM Paste'!I2816)</f>
        <v>-</v>
      </c>
      <c r="K2815" t="str">
        <f>IF('IGM Paste'!J2816=0,"-",'IGM Paste'!J2816)</f>
        <v>-</v>
      </c>
      <c r="L2815">
        <f>'IGM Paste'!K2816</f>
        <v>0</v>
      </c>
      <c r="M2815" s="20" t="str">
        <f>IF('IGM Paste'!R2816=0,"Flat",'IGM Paste'!R2816)</f>
        <v>Flat</v>
      </c>
      <c r="N2815" s="177">
        <f>'IGM Paste'!AH2816</f>
        <v>0</v>
      </c>
      <c r="O2815" s="403">
        <f>'IGM Paste'!O2816</f>
        <v>0</v>
      </c>
      <c r="P2815">
        <f>'IGM Paste'!BC2816</f>
        <v>0</v>
      </c>
    </row>
    <row r="2816" spans="1:16" x14ac:dyDescent="0.3">
      <c r="A2816" s="334">
        <f>'IGM Paste'!A2817</f>
        <v>0</v>
      </c>
      <c r="B2816">
        <f>'IGM Paste'!Y2817</f>
        <v>0</v>
      </c>
      <c r="C2816">
        <f>'IGM Paste'!C2817</f>
        <v>0</v>
      </c>
      <c r="D2816" s="4">
        <f>'IGM Paste'!D2817</f>
        <v>0</v>
      </c>
      <c r="E2816">
        <f>'IGM Paste'!E2817</f>
        <v>0</v>
      </c>
      <c r="F2816">
        <f>'IGM Paste'!AL2817</f>
        <v>0</v>
      </c>
      <c r="G2816" s="763">
        <f>'IGM Paste'!AB2817</f>
        <v>0</v>
      </c>
      <c r="H2816" s="5">
        <f>'IGM Paste'!F2817</f>
        <v>0</v>
      </c>
      <c r="I2816" t="str">
        <f>IF('IGM Paste'!H2817=0,"-",'IGM Paste'!H2817)</f>
        <v>-</v>
      </c>
      <c r="J2816" t="str">
        <f>IF('IGM Paste'!I2817=0,"-",'IGM Paste'!I2817)</f>
        <v>-</v>
      </c>
      <c r="K2816" t="str">
        <f>IF('IGM Paste'!J2817=0,"-",'IGM Paste'!J2817)</f>
        <v>-</v>
      </c>
      <c r="L2816">
        <f>'IGM Paste'!K2817</f>
        <v>0</v>
      </c>
      <c r="M2816" s="20" t="str">
        <f>IF('IGM Paste'!R2817=0,"Flat",'IGM Paste'!R2817)</f>
        <v>Flat</v>
      </c>
      <c r="N2816" s="177">
        <f>'IGM Paste'!AH2817</f>
        <v>0</v>
      </c>
      <c r="O2816" s="403">
        <f>'IGM Paste'!O2817</f>
        <v>0</v>
      </c>
      <c r="P2816">
        <f>'IGM Paste'!BC2817</f>
        <v>0</v>
      </c>
    </row>
    <row r="2817" spans="1:16" x14ac:dyDescent="0.3">
      <c r="A2817" s="334">
        <f>'IGM Paste'!A2818</f>
        <v>0</v>
      </c>
      <c r="B2817">
        <f>'IGM Paste'!Y2818</f>
        <v>0</v>
      </c>
      <c r="C2817">
        <f>'IGM Paste'!C2818</f>
        <v>0</v>
      </c>
      <c r="D2817" s="4">
        <f>'IGM Paste'!D2818</f>
        <v>0</v>
      </c>
      <c r="E2817">
        <f>'IGM Paste'!E2818</f>
        <v>0</v>
      </c>
      <c r="F2817">
        <f>'IGM Paste'!AL2818</f>
        <v>0</v>
      </c>
      <c r="G2817" s="763">
        <f>'IGM Paste'!AB2818</f>
        <v>0</v>
      </c>
      <c r="H2817" s="5">
        <f>'IGM Paste'!F2818</f>
        <v>0</v>
      </c>
      <c r="I2817" t="str">
        <f>IF('IGM Paste'!H2818=0,"-",'IGM Paste'!H2818)</f>
        <v>-</v>
      </c>
      <c r="J2817" t="str">
        <f>IF('IGM Paste'!I2818=0,"-",'IGM Paste'!I2818)</f>
        <v>-</v>
      </c>
      <c r="K2817" t="str">
        <f>IF('IGM Paste'!J2818=0,"-",'IGM Paste'!J2818)</f>
        <v>-</v>
      </c>
      <c r="L2817">
        <f>'IGM Paste'!K2818</f>
        <v>0</v>
      </c>
      <c r="M2817" s="20" t="str">
        <f>IF('IGM Paste'!R2818=0,"Flat",'IGM Paste'!R2818)</f>
        <v>Flat</v>
      </c>
      <c r="N2817" s="177">
        <f>'IGM Paste'!AH2818</f>
        <v>0</v>
      </c>
      <c r="O2817" s="403">
        <f>'IGM Paste'!O2818</f>
        <v>0</v>
      </c>
      <c r="P2817">
        <f>'IGM Paste'!BC2818</f>
        <v>0</v>
      </c>
    </row>
    <row r="2818" spans="1:16" x14ac:dyDescent="0.3">
      <c r="A2818" s="334">
        <f>'IGM Paste'!A2819</f>
        <v>0</v>
      </c>
      <c r="B2818">
        <f>'IGM Paste'!Y2819</f>
        <v>0</v>
      </c>
      <c r="C2818">
        <f>'IGM Paste'!C2819</f>
        <v>0</v>
      </c>
      <c r="D2818" s="4">
        <f>'IGM Paste'!D2819</f>
        <v>0</v>
      </c>
      <c r="E2818">
        <f>'IGM Paste'!E2819</f>
        <v>0</v>
      </c>
      <c r="F2818">
        <f>'IGM Paste'!AL2819</f>
        <v>0</v>
      </c>
      <c r="G2818" s="763">
        <f>'IGM Paste'!AB2819</f>
        <v>0</v>
      </c>
      <c r="H2818" s="5">
        <f>'IGM Paste'!F2819</f>
        <v>0</v>
      </c>
      <c r="I2818" t="str">
        <f>IF('IGM Paste'!H2819=0,"-",'IGM Paste'!H2819)</f>
        <v>-</v>
      </c>
      <c r="J2818" t="str">
        <f>IF('IGM Paste'!I2819=0,"-",'IGM Paste'!I2819)</f>
        <v>-</v>
      </c>
      <c r="K2818" t="str">
        <f>IF('IGM Paste'!J2819=0,"-",'IGM Paste'!J2819)</f>
        <v>-</v>
      </c>
      <c r="L2818">
        <f>'IGM Paste'!K2819</f>
        <v>0</v>
      </c>
      <c r="M2818" s="20" t="str">
        <f>IF('IGM Paste'!R2819=0,"Flat",'IGM Paste'!R2819)</f>
        <v>Flat</v>
      </c>
      <c r="N2818" s="177">
        <f>'IGM Paste'!AH2819</f>
        <v>0</v>
      </c>
      <c r="O2818" s="403">
        <f>'IGM Paste'!O2819</f>
        <v>0</v>
      </c>
      <c r="P2818">
        <f>'IGM Paste'!BC2819</f>
        <v>0</v>
      </c>
    </row>
    <row r="2819" spans="1:16" x14ac:dyDescent="0.3">
      <c r="A2819" s="334">
        <f>'IGM Paste'!A2820</f>
        <v>0</v>
      </c>
      <c r="B2819">
        <f>'IGM Paste'!Y2820</f>
        <v>0</v>
      </c>
      <c r="C2819">
        <f>'IGM Paste'!C2820</f>
        <v>0</v>
      </c>
      <c r="D2819" s="4">
        <f>'IGM Paste'!D2820</f>
        <v>0</v>
      </c>
      <c r="E2819">
        <f>'IGM Paste'!E2820</f>
        <v>0</v>
      </c>
      <c r="F2819">
        <f>'IGM Paste'!AL2820</f>
        <v>0</v>
      </c>
      <c r="G2819" s="763">
        <f>'IGM Paste'!AB2820</f>
        <v>0</v>
      </c>
      <c r="H2819" s="5">
        <f>'IGM Paste'!F2820</f>
        <v>0</v>
      </c>
      <c r="I2819" t="str">
        <f>IF('IGM Paste'!H2820=0,"-",'IGM Paste'!H2820)</f>
        <v>-</v>
      </c>
      <c r="J2819" t="str">
        <f>IF('IGM Paste'!I2820=0,"-",'IGM Paste'!I2820)</f>
        <v>-</v>
      </c>
      <c r="K2819" t="str">
        <f>IF('IGM Paste'!J2820=0,"-",'IGM Paste'!J2820)</f>
        <v>-</v>
      </c>
      <c r="L2819">
        <f>'IGM Paste'!K2820</f>
        <v>0</v>
      </c>
      <c r="M2819" s="20" t="str">
        <f>IF('IGM Paste'!R2820=0,"Flat",'IGM Paste'!R2820)</f>
        <v>Flat</v>
      </c>
      <c r="N2819" s="177">
        <f>'IGM Paste'!AH2820</f>
        <v>0</v>
      </c>
      <c r="O2819" s="403">
        <f>'IGM Paste'!O2820</f>
        <v>0</v>
      </c>
      <c r="P2819">
        <f>'IGM Paste'!BC2820</f>
        <v>0</v>
      </c>
    </row>
    <row r="2820" spans="1:16" x14ac:dyDescent="0.3">
      <c r="A2820" s="334">
        <f>'IGM Paste'!A2821</f>
        <v>0</v>
      </c>
      <c r="B2820">
        <f>'IGM Paste'!Y2821</f>
        <v>0</v>
      </c>
      <c r="C2820">
        <f>'IGM Paste'!C2821</f>
        <v>0</v>
      </c>
      <c r="D2820" s="4">
        <f>'IGM Paste'!D2821</f>
        <v>0</v>
      </c>
      <c r="E2820">
        <f>'IGM Paste'!E2821</f>
        <v>0</v>
      </c>
      <c r="F2820">
        <f>'IGM Paste'!AL2821</f>
        <v>0</v>
      </c>
      <c r="G2820" s="763">
        <f>'IGM Paste'!AB2821</f>
        <v>0</v>
      </c>
      <c r="H2820" s="5">
        <f>'IGM Paste'!F2821</f>
        <v>0</v>
      </c>
      <c r="I2820" t="str">
        <f>IF('IGM Paste'!H2821=0,"-",'IGM Paste'!H2821)</f>
        <v>-</v>
      </c>
      <c r="J2820" t="str">
        <f>IF('IGM Paste'!I2821=0,"-",'IGM Paste'!I2821)</f>
        <v>-</v>
      </c>
      <c r="K2820" t="str">
        <f>IF('IGM Paste'!J2821=0,"-",'IGM Paste'!J2821)</f>
        <v>-</v>
      </c>
      <c r="L2820">
        <f>'IGM Paste'!K2821</f>
        <v>0</v>
      </c>
      <c r="M2820" s="20" t="str">
        <f>IF('IGM Paste'!R2821=0,"Flat",'IGM Paste'!R2821)</f>
        <v>Flat</v>
      </c>
      <c r="N2820" s="177">
        <f>'IGM Paste'!AH2821</f>
        <v>0</v>
      </c>
      <c r="O2820" s="403">
        <f>'IGM Paste'!O2821</f>
        <v>0</v>
      </c>
      <c r="P2820">
        <f>'IGM Paste'!BC2821</f>
        <v>0</v>
      </c>
    </row>
    <row r="2821" spans="1:16" x14ac:dyDescent="0.3">
      <c r="A2821" s="334">
        <f>'IGM Paste'!A2822</f>
        <v>0</v>
      </c>
      <c r="B2821">
        <f>'IGM Paste'!Y2822</f>
        <v>0</v>
      </c>
      <c r="C2821">
        <f>'IGM Paste'!C2822</f>
        <v>0</v>
      </c>
      <c r="D2821" s="4">
        <f>'IGM Paste'!D2822</f>
        <v>0</v>
      </c>
      <c r="E2821">
        <f>'IGM Paste'!E2822</f>
        <v>0</v>
      </c>
      <c r="F2821">
        <f>'IGM Paste'!AL2822</f>
        <v>0</v>
      </c>
      <c r="G2821" s="763">
        <f>'IGM Paste'!AB2822</f>
        <v>0</v>
      </c>
      <c r="H2821" s="5">
        <f>'IGM Paste'!F2822</f>
        <v>0</v>
      </c>
      <c r="I2821" t="str">
        <f>IF('IGM Paste'!H2822=0,"-",'IGM Paste'!H2822)</f>
        <v>-</v>
      </c>
      <c r="J2821" t="str">
        <f>IF('IGM Paste'!I2822=0,"-",'IGM Paste'!I2822)</f>
        <v>-</v>
      </c>
      <c r="K2821" t="str">
        <f>IF('IGM Paste'!J2822=0,"-",'IGM Paste'!J2822)</f>
        <v>-</v>
      </c>
      <c r="L2821">
        <f>'IGM Paste'!K2822</f>
        <v>0</v>
      </c>
      <c r="M2821" s="20" t="str">
        <f>IF('IGM Paste'!R2822=0,"Flat",'IGM Paste'!R2822)</f>
        <v>Flat</v>
      </c>
      <c r="N2821" s="177">
        <f>'IGM Paste'!AH2822</f>
        <v>0</v>
      </c>
      <c r="O2821" s="403">
        <f>'IGM Paste'!O2822</f>
        <v>0</v>
      </c>
      <c r="P2821">
        <f>'IGM Paste'!BC2822</f>
        <v>0</v>
      </c>
    </row>
    <row r="2822" spans="1:16" x14ac:dyDescent="0.3">
      <c r="A2822" s="334">
        <f>'IGM Paste'!A2823</f>
        <v>0</v>
      </c>
      <c r="B2822">
        <f>'IGM Paste'!Y2823</f>
        <v>0</v>
      </c>
      <c r="C2822">
        <f>'IGM Paste'!C2823</f>
        <v>0</v>
      </c>
      <c r="D2822" s="4">
        <f>'IGM Paste'!D2823</f>
        <v>0</v>
      </c>
      <c r="E2822">
        <f>'IGM Paste'!E2823</f>
        <v>0</v>
      </c>
      <c r="F2822">
        <f>'IGM Paste'!AL2823</f>
        <v>0</v>
      </c>
      <c r="G2822" s="763">
        <f>'IGM Paste'!AB2823</f>
        <v>0</v>
      </c>
      <c r="H2822" s="5">
        <f>'IGM Paste'!F2823</f>
        <v>0</v>
      </c>
      <c r="I2822" t="str">
        <f>IF('IGM Paste'!H2823=0,"-",'IGM Paste'!H2823)</f>
        <v>-</v>
      </c>
      <c r="J2822" t="str">
        <f>IF('IGM Paste'!I2823=0,"-",'IGM Paste'!I2823)</f>
        <v>-</v>
      </c>
      <c r="K2822" t="str">
        <f>IF('IGM Paste'!J2823=0,"-",'IGM Paste'!J2823)</f>
        <v>-</v>
      </c>
      <c r="L2822">
        <f>'IGM Paste'!K2823</f>
        <v>0</v>
      </c>
      <c r="M2822" s="20" t="str">
        <f>IF('IGM Paste'!R2823=0,"Flat",'IGM Paste'!R2823)</f>
        <v>Flat</v>
      </c>
      <c r="N2822" s="177">
        <f>'IGM Paste'!AH2823</f>
        <v>0</v>
      </c>
      <c r="O2822" s="403">
        <f>'IGM Paste'!O2823</f>
        <v>0</v>
      </c>
      <c r="P2822">
        <f>'IGM Paste'!BC2823</f>
        <v>0</v>
      </c>
    </row>
    <row r="2823" spans="1:16" x14ac:dyDescent="0.3">
      <c r="A2823" s="334">
        <f>'IGM Paste'!A2824</f>
        <v>0</v>
      </c>
      <c r="B2823">
        <f>'IGM Paste'!Y2824</f>
        <v>0</v>
      </c>
      <c r="C2823">
        <f>'IGM Paste'!C2824</f>
        <v>0</v>
      </c>
      <c r="D2823" s="4">
        <f>'IGM Paste'!D2824</f>
        <v>0</v>
      </c>
      <c r="E2823">
        <f>'IGM Paste'!E2824</f>
        <v>0</v>
      </c>
      <c r="F2823">
        <f>'IGM Paste'!AL2824</f>
        <v>0</v>
      </c>
      <c r="G2823" s="763">
        <f>'IGM Paste'!AB2824</f>
        <v>0</v>
      </c>
      <c r="H2823" s="5">
        <f>'IGM Paste'!F2824</f>
        <v>0</v>
      </c>
      <c r="I2823" t="str">
        <f>IF('IGM Paste'!H2824=0,"-",'IGM Paste'!H2824)</f>
        <v>-</v>
      </c>
      <c r="J2823" t="str">
        <f>IF('IGM Paste'!I2824=0,"-",'IGM Paste'!I2824)</f>
        <v>-</v>
      </c>
      <c r="K2823" t="str">
        <f>IF('IGM Paste'!J2824=0,"-",'IGM Paste'!J2824)</f>
        <v>-</v>
      </c>
      <c r="L2823">
        <f>'IGM Paste'!K2824</f>
        <v>0</v>
      </c>
      <c r="M2823" s="20" t="str">
        <f>IF('IGM Paste'!R2824=0,"Flat",'IGM Paste'!R2824)</f>
        <v>Flat</v>
      </c>
      <c r="N2823" s="177">
        <f>'IGM Paste'!AH2824</f>
        <v>0</v>
      </c>
      <c r="O2823" s="403">
        <f>'IGM Paste'!O2824</f>
        <v>0</v>
      </c>
      <c r="P2823">
        <f>'IGM Paste'!BC2824</f>
        <v>0</v>
      </c>
    </row>
    <row r="2824" spans="1:16" x14ac:dyDescent="0.3">
      <c r="A2824" s="334">
        <f>'IGM Paste'!A2825</f>
        <v>0</v>
      </c>
      <c r="B2824">
        <f>'IGM Paste'!Y2825</f>
        <v>0</v>
      </c>
      <c r="C2824">
        <f>'IGM Paste'!C2825</f>
        <v>0</v>
      </c>
      <c r="D2824" s="4">
        <f>'IGM Paste'!D2825</f>
        <v>0</v>
      </c>
      <c r="E2824">
        <f>'IGM Paste'!E2825</f>
        <v>0</v>
      </c>
      <c r="F2824">
        <f>'IGM Paste'!AL2825</f>
        <v>0</v>
      </c>
      <c r="G2824" s="763">
        <f>'IGM Paste'!AB2825</f>
        <v>0</v>
      </c>
      <c r="H2824" s="5">
        <f>'IGM Paste'!F2825</f>
        <v>0</v>
      </c>
      <c r="I2824" t="str">
        <f>IF('IGM Paste'!H2825=0,"-",'IGM Paste'!H2825)</f>
        <v>-</v>
      </c>
      <c r="J2824" t="str">
        <f>IF('IGM Paste'!I2825=0,"-",'IGM Paste'!I2825)</f>
        <v>-</v>
      </c>
      <c r="K2824" t="str">
        <f>IF('IGM Paste'!J2825=0,"-",'IGM Paste'!J2825)</f>
        <v>-</v>
      </c>
      <c r="L2824">
        <f>'IGM Paste'!K2825</f>
        <v>0</v>
      </c>
      <c r="M2824" s="20" t="str">
        <f>IF('IGM Paste'!R2825=0,"Flat",'IGM Paste'!R2825)</f>
        <v>Flat</v>
      </c>
      <c r="N2824" s="177">
        <f>'IGM Paste'!AH2825</f>
        <v>0</v>
      </c>
      <c r="O2824" s="403">
        <f>'IGM Paste'!O2825</f>
        <v>0</v>
      </c>
      <c r="P2824">
        <f>'IGM Paste'!BC2825</f>
        <v>0</v>
      </c>
    </row>
    <row r="2825" spans="1:16" x14ac:dyDescent="0.3">
      <c r="A2825" s="334">
        <f>'IGM Paste'!A2826</f>
        <v>0</v>
      </c>
      <c r="B2825">
        <f>'IGM Paste'!Y2826</f>
        <v>0</v>
      </c>
      <c r="C2825">
        <f>'IGM Paste'!C2826</f>
        <v>0</v>
      </c>
      <c r="D2825" s="4">
        <f>'IGM Paste'!D2826</f>
        <v>0</v>
      </c>
      <c r="E2825">
        <f>'IGM Paste'!E2826</f>
        <v>0</v>
      </c>
      <c r="F2825">
        <f>'IGM Paste'!AL2826</f>
        <v>0</v>
      </c>
      <c r="G2825" s="763">
        <f>'IGM Paste'!AB2826</f>
        <v>0</v>
      </c>
      <c r="H2825" s="5">
        <f>'IGM Paste'!F2826</f>
        <v>0</v>
      </c>
      <c r="I2825" t="str">
        <f>IF('IGM Paste'!H2826=0,"-",'IGM Paste'!H2826)</f>
        <v>-</v>
      </c>
      <c r="J2825" t="str">
        <f>IF('IGM Paste'!I2826=0,"-",'IGM Paste'!I2826)</f>
        <v>-</v>
      </c>
      <c r="K2825" t="str">
        <f>IF('IGM Paste'!J2826=0,"-",'IGM Paste'!J2826)</f>
        <v>-</v>
      </c>
      <c r="L2825">
        <f>'IGM Paste'!K2826</f>
        <v>0</v>
      </c>
      <c r="M2825" s="20" t="str">
        <f>IF('IGM Paste'!R2826=0,"Flat",'IGM Paste'!R2826)</f>
        <v>Flat</v>
      </c>
      <c r="N2825" s="177">
        <f>'IGM Paste'!AH2826</f>
        <v>0</v>
      </c>
      <c r="O2825" s="403">
        <f>'IGM Paste'!O2826</f>
        <v>0</v>
      </c>
      <c r="P2825">
        <f>'IGM Paste'!BC2826</f>
        <v>0</v>
      </c>
    </row>
    <row r="2826" spans="1:16" x14ac:dyDescent="0.3">
      <c r="A2826" s="334">
        <f>'IGM Paste'!A2827</f>
        <v>0</v>
      </c>
      <c r="B2826">
        <f>'IGM Paste'!Y2827</f>
        <v>0</v>
      </c>
      <c r="C2826">
        <f>'IGM Paste'!C2827</f>
        <v>0</v>
      </c>
      <c r="D2826" s="4">
        <f>'IGM Paste'!D2827</f>
        <v>0</v>
      </c>
      <c r="E2826">
        <f>'IGM Paste'!E2827</f>
        <v>0</v>
      </c>
      <c r="F2826">
        <f>'IGM Paste'!AL2827</f>
        <v>0</v>
      </c>
      <c r="G2826" s="763">
        <f>'IGM Paste'!AB2827</f>
        <v>0</v>
      </c>
      <c r="H2826" s="5">
        <f>'IGM Paste'!F2827</f>
        <v>0</v>
      </c>
      <c r="I2826" t="str">
        <f>IF('IGM Paste'!H2827=0,"-",'IGM Paste'!H2827)</f>
        <v>-</v>
      </c>
      <c r="J2826" t="str">
        <f>IF('IGM Paste'!I2827=0,"-",'IGM Paste'!I2827)</f>
        <v>-</v>
      </c>
      <c r="K2826" t="str">
        <f>IF('IGM Paste'!J2827=0,"-",'IGM Paste'!J2827)</f>
        <v>-</v>
      </c>
      <c r="L2826">
        <f>'IGM Paste'!K2827</f>
        <v>0</v>
      </c>
      <c r="M2826" s="20" t="str">
        <f>IF('IGM Paste'!R2827=0,"Flat",'IGM Paste'!R2827)</f>
        <v>Flat</v>
      </c>
      <c r="N2826" s="177">
        <f>'IGM Paste'!AH2827</f>
        <v>0</v>
      </c>
      <c r="O2826" s="403">
        <f>'IGM Paste'!O2827</f>
        <v>0</v>
      </c>
      <c r="P2826">
        <f>'IGM Paste'!BC2827</f>
        <v>0</v>
      </c>
    </row>
    <row r="2827" spans="1:16" x14ac:dyDescent="0.3">
      <c r="A2827" s="334">
        <f>'IGM Paste'!A2828</f>
        <v>0</v>
      </c>
      <c r="B2827">
        <f>'IGM Paste'!Y2828</f>
        <v>0</v>
      </c>
      <c r="C2827">
        <f>'IGM Paste'!C2828</f>
        <v>0</v>
      </c>
      <c r="D2827" s="4">
        <f>'IGM Paste'!D2828</f>
        <v>0</v>
      </c>
      <c r="E2827">
        <f>'IGM Paste'!E2828</f>
        <v>0</v>
      </c>
      <c r="F2827">
        <f>'IGM Paste'!AL2828</f>
        <v>0</v>
      </c>
      <c r="G2827" s="763">
        <f>'IGM Paste'!AB2828</f>
        <v>0</v>
      </c>
      <c r="H2827" s="5">
        <f>'IGM Paste'!F2828</f>
        <v>0</v>
      </c>
      <c r="I2827" t="str">
        <f>IF('IGM Paste'!H2828=0,"-",'IGM Paste'!H2828)</f>
        <v>-</v>
      </c>
      <c r="J2827" t="str">
        <f>IF('IGM Paste'!I2828=0,"-",'IGM Paste'!I2828)</f>
        <v>-</v>
      </c>
      <c r="K2827" t="str">
        <f>IF('IGM Paste'!J2828=0,"-",'IGM Paste'!J2828)</f>
        <v>-</v>
      </c>
      <c r="L2827">
        <f>'IGM Paste'!K2828</f>
        <v>0</v>
      </c>
      <c r="M2827" s="20" t="str">
        <f>IF('IGM Paste'!R2828=0,"Flat",'IGM Paste'!R2828)</f>
        <v>Flat</v>
      </c>
      <c r="N2827" s="177">
        <f>'IGM Paste'!AH2828</f>
        <v>0</v>
      </c>
      <c r="O2827" s="403">
        <f>'IGM Paste'!O2828</f>
        <v>0</v>
      </c>
      <c r="P2827">
        <f>'IGM Paste'!BC2828</f>
        <v>0</v>
      </c>
    </row>
    <row r="2828" spans="1:16" x14ac:dyDescent="0.3">
      <c r="A2828" s="334">
        <f>'IGM Paste'!A2829</f>
        <v>0</v>
      </c>
      <c r="B2828">
        <f>'IGM Paste'!Y2829</f>
        <v>0</v>
      </c>
      <c r="C2828">
        <f>'IGM Paste'!C2829</f>
        <v>0</v>
      </c>
      <c r="D2828" s="4">
        <f>'IGM Paste'!D2829</f>
        <v>0</v>
      </c>
      <c r="E2828">
        <f>'IGM Paste'!E2829</f>
        <v>0</v>
      </c>
      <c r="F2828">
        <f>'IGM Paste'!AL2829</f>
        <v>0</v>
      </c>
      <c r="G2828" s="763">
        <f>'IGM Paste'!AB2829</f>
        <v>0</v>
      </c>
      <c r="H2828" s="5">
        <f>'IGM Paste'!F2829</f>
        <v>0</v>
      </c>
      <c r="I2828" t="str">
        <f>IF('IGM Paste'!H2829=0,"-",'IGM Paste'!H2829)</f>
        <v>-</v>
      </c>
      <c r="J2828" t="str">
        <f>IF('IGM Paste'!I2829=0,"-",'IGM Paste'!I2829)</f>
        <v>-</v>
      </c>
      <c r="K2828" t="str">
        <f>IF('IGM Paste'!J2829=0,"-",'IGM Paste'!J2829)</f>
        <v>-</v>
      </c>
      <c r="L2828">
        <f>'IGM Paste'!K2829</f>
        <v>0</v>
      </c>
      <c r="M2828" s="20" t="str">
        <f>IF('IGM Paste'!R2829=0,"Flat",'IGM Paste'!R2829)</f>
        <v>Flat</v>
      </c>
      <c r="N2828" s="177">
        <f>'IGM Paste'!AH2829</f>
        <v>0</v>
      </c>
      <c r="O2828" s="403">
        <f>'IGM Paste'!O2829</f>
        <v>0</v>
      </c>
      <c r="P2828">
        <f>'IGM Paste'!BC2829</f>
        <v>0</v>
      </c>
    </row>
    <row r="2829" spans="1:16" x14ac:dyDescent="0.3">
      <c r="A2829" s="334">
        <f>'IGM Paste'!A2830</f>
        <v>0</v>
      </c>
      <c r="B2829">
        <f>'IGM Paste'!Y2830</f>
        <v>0</v>
      </c>
      <c r="C2829">
        <f>'IGM Paste'!C2830</f>
        <v>0</v>
      </c>
      <c r="D2829" s="4">
        <f>'IGM Paste'!D2830</f>
        <v>0</v>
      </c>
      <c r="E2829">
        <f>'IGM Paste'!E2830</f>
        <v>0</v>
      </c>
      <c r="F2829">
        <f>'IGM Paste'!AL2830</f>
        <v>0</v>
      </c>
      <c r="G2829" s="763">
        <f>'IGM Paste'!AB2830</f>
        <v>0</v>
      </c>
      <c r="H2829" s="5">
        <f>'IGM Paste'!F2830</f>
        <v>0</v>
      </c>
      <c r="I2829" t="str">
        <f>IF('IGM Paste'!H2830=0,"-",'IGM Paste'!H2830)</f>
        <v>-</v>
      </c>
      <c r="J2829" t="str">
        <f>IF('IGM Paste'!I2830=0,"-",'IGM Paste'!I2830)</f>
        <v>-</v>
      </c>
      <c r="K2829" t="str">
        <f>IF('IGM Paste'!J2830=0,"-",'IGM Paste'!J2830)</f>
        <v>-</v>
      </c>
      <c r="L2829">
        <f>'IGM Paste'!K2830</f>
        <v>0</v>
      </c>
      <c r="M2829" s="20" t="str">
        <f>IF('IGM Paste'!R2830=0,"Flat",'IGM Paste'!R2830)</f>
        <v>Flat</v>
      </c>
      <c r="N2829" s="177">
        <f>'IGM Paste'!AH2830</f>
        <v>0</v>
      </c>
      <c r="O2829" s="403">
        <f>'IGM Paste'!O2830</f>
        <v>0</v>
      </c>
      <c r="P2829">
        <f>'IGM Paste'!BC2830</f>
        <v>0</v>
      </c>
    </row>
    <row r="2830" spans="1:16" x14ac:dyDescent="0.3">
      <c r="A2830" s="334">
        <f>'IGM Paste'!A2831</f>
        <v>0</v>
      </c>
      <c r="B2830">
        <f>'IGM Paste'!Y2831</f>
        <v>0</v>
      </c>
      <c r="C2830">
        <f>'IGM Paste'!C2831</f>
        <v>0</v>
      </c>
      <c r="D2830" s="4">
        <f>'IGM Paste'!D2831</f>
        <v>0</v>
      </c>
      <c r="E2830">
        <f>'IGM Paste'!E2831</f>
        <v>0</v>
      </c>
      <c r="F2830">
        <f>'IGM Paste'!AL2831</f>
        <v>0</v>
      </c>
      <c r="G2830" s="763">
        <f>'IGM Paste'!AB2831</f>
        <v>0</v>
      </c>
      <c r="H2830" s="5">
        <f>'IGM Paste'!F2831</f>
        <v>0</v>
      </c>
      <c r="I2830" t="str">
        <f>IF('IGM Paste'!H2831=0,"-",'IGM Paste'!H2831)</f>
        <v>-</v>
      </c>
      <c r="J2830" t="str">
        <f>IF('IGM Paste'!I2831=0,"-",'IGM Paste'!I2831)</f>
        <v>-</v>
      </c>
      <c r="K2830" t="str">
        <f>IF('IGM Paste'!J2831=0,"-",'IGM Paste'!J2831)</f>
        <v>-</v>
      </c>
      <c r="L2830">
        <f>'IGM Paste'!K2831</f>
        <v>0</v>
      </c>
      <c r="M2830" s="20" t="str">
        <f>IF('IGM Paste'!R2831=0,"Flat",'IGM Paste'!R2831)</f>
        <v>Flat</v>
      </c>
      <c r="N2830" s="177">
        <f>'IGM Paste'!AH2831</f>
        <v>0</v>
      </c>
      <c r="O2830" s="403">
        <f>'IGM Paste'!O2831</f>
        <v>0</v>
      </c>
      <c r="P2830">
        <f>'IGM Paste'!BC2831</f>
        <v>0</v>
      </c>
    </row>
    <row r="2831" spans="1:16" x14ac:dyDescent="0.3">
      <c r="A2831" s="334">
        <f>'IGM Paste'!A2832</f>
        <v>0</v>
      </c>
      <c r="B2831">
        <f>'IGM Paste'!Y2832</f>
        <v>0</v>
      </c>
      <c r="C2831">
        <f>'IGM Paste'!C2832</f>
        <v>0</v>
      </c>
      <c r="D2831" s="4">
        <f>'IGM Paste'!D2832</f>
        <v>0</v>
      </c>
      <c r="E2831">
        <f>'IGM Paste'!E2832</f>
        <v>0</v>
      </c>
      <c r="F2831">
        <f>'IGM Paste'!AL2832</f>
        <v>0</v>
      </c>
      <c r="G2831" s="763">
        <f>'IGM Paste'!AB2832</f>
        <v>0</v>
      </c>
      <c r="H2831" s="5">
        <f>'IGM Paste'!F2832</f>
        <v>0</v>
      </c>
      <c r="I2831" t="str">
        <f>IF('IGM Paste'!H2832=0,"-",'IGM Paste'!H2832)</f>
        <v>-</v>
      </c>
      <c r="J2831" t="str">
        <f>IF('IGM Paste'!I2832=0,"-",'IGM Paste'!I2832)</f>
        <v>-</v>
      </c>
      <c r="K2831" t="str">
        <f>IF('IGM Paste'!J2832=0,"-",'IGM Paste'!J2832)</f>
        <v>-</v>
      </c>
      <c r="L2831">
        <f>'IGM Paste'!K2832</f>
        <v>0</v>
      </c>
      <c r="M2831" s="20" t="str">
        <f>IF('IGM Paste'!R2832=0,"Flat",'IGM Paste'!R2832)</f>
        <v>Flat</v>
      </c>
      <c r="N2831" s="177">
        <f>'IGM Paste'!AH2832</f>
        <v>0</v>
      </c>
      <c r="O2831" s="403">
        <f>'IGM Paste'!O2832</f>
        <v>0</v>
      </c>
      <c r="P2831">
        <f>'IGM Paste'!BC2832</f>
        <v>0</v>
      </c>
    </row>
    <row r="2832" spans="1:16" x14ac:dyDescent="0.3">
      <c r="A2832" s="334">
        <f>'IGM Paste'!A2833</f>
        <v>0</v>
      </c>
      <c r="B2832">
        <f>'IGM Paste'!Y2833</f>
        <v>0</v>
      </c>
      <c r="C2832">
        <f>'IGM Paste'!C2833</f>
        <v>0</v>
      </c>
      <c r="D2832" s="4">
        <f>'IGM Paste'!D2833</f>
        <v>0</v>
      </c>
      <c r="E2832">
        <f>'IGM Paste'!E2833</f>
        <v>0</v>
      </c>
      <c r="F2832">
        <f>'IGM Paste'!AL2833</f>
        <v>0</v>
      </c>
      <c r="G2832" s="763">
        <f>'IGM Paste'!AB2833</f>
        <v>0</v>
      </c>
      <c r="H2832" s="5">
        <f>'IGM Paste'!F2833</f>
        <v>0</v>
      </c>
      <c r="I2832" t="str">
        <f>IF('IGM Paste'!H2833=0,"-",'IGM Paste'!H2833)</f>
        <v>-</v>
      </c>
      <c r="J2832" t="str">
        <f>IF('IGM Paste'!I2833=0,"-",'IGM Paste'!I2833)</f>
        <v>-</v>
      </c>
      <c r="K2832" t="str">
        <f>IF('IGM Paste'!J2833=0,"-",'IGM Paste'!J2833)</f>
        <v>-</v>
      </c>
      <c r="L2832">
        <f>'IGM Paste'!K2833</f>
        <v>0</v>
      </c>
      <c r="M2832" s="20" t="str">
        <f>IF('IGM Paste'!R2833=0,"Flat",'IGM Paste'!R2833)</f>
        <v>Flat</v>
      </c>
      <c r="N2832" s="177">
        <f>'IGM Paste'!AH2833</f>
        <v>0</v>
      </c>
      <c r="O2832" s="403">
        <f>'IGM Paste'!O2833</f>
        <v>0</v>
      </c>
      <c r="P2832">
        <f>'IGM Paste'!BC2833</f>
        <v>0</v>
      </c>
    </row>
    <row r="2833" spans="1:16" x14ac:dyDescent="0.3">
      <c r="A2833" s="334">
        <f>'IGM Paste'!A2834</f>
        <v>0</v>
      </c>
      <c r="B2833">
        <f>'IGM Paste'!Y2834</f>
        <v>0</v>
      </c>
      <c r="C2833">
        <f>'IGM Paste'!C2834</f>
        <v>0</v>
      </c>
      <c r="D2833" s="4">
        <f>'IGM Paste'!D2834</f>
        <v>0</v>
      </c>
      <c r="E2833">
        <f>'IGM Paste'!E2834</f>
        <v>0</v>
      </c>
      <c r="F2833">
        <f>'IGM Paste'!AL2834</f>
        <v>0</v>
      </c>
      <c r="G2833" s="763">
        <f>'IGM Paste'!AB2834</f>
        <v>0</v>
      </c>
      <c r="H2833" s="5">
        <f>'IGM Paste'!F2834</f>
        <v>0</v>
      </c>
      <c r="I2833" t="str">
        <f>IF('IGM Paste'!H2834=0,"-",'IGM Paste'!H2834)</f>
        <v>-</v>
      </c>
      <c r="J2833" t="str">
        <f>IF('IGM Paste'!I2834=0,"-",'IGM Paste'!I2834)</f>
        <v>-</v>
      </c>
      <c r="K2833" t="str">
        <f>IF('IGM Paste'!J2834=0,"-",'IGM Paste'!J2834)</f>
        <v>-</v>
      </c>
      <c r="L2833">
        <f>'IGM Paste'!K2834</f>
        <v>0</v>
      </c>
      <c r="M2833" s="20" t="str">
        <f>IF('IGM Paste'!R2834=0,"Flat",'IGM Paste'!R2834)</f>
        <v>Flat</v>
      </c>
      <c r="N2833" s="177">
        <f>'IGM Paste'!AH2834</f>
        <v>0</v>
      </c>
      <c r="O2833" s="403">
        <f>'IGM Paste'!O2834</f>
        <v>0</v>
      </c>
      <c r="P2833">
        <f>'IGM Paste'!BC2834</f>
        <v>0</v>
      </c>
    </row>
    <row r="2834" spans="1:16" x14ac:dyDescent="0.3">
      <c r="A2834" s="334">
        <f>'IGM Paste'!A2835</f>
        <v>0</v>
      </c>
      <c r="B2834">
        <f>'IGM Paste'!Y2835</f>
        <v>0</v>
      </c>
      <c r="C2834">
        <f>'IGM Paste'!C2835</f>
        <v>0</v>
      </c>
      <c r="D2834" s="4">
        <f>'IGM Paste'!D2835</f>
        <v>0</v>
      </c>
      <c r="E2834">
        <f>'IGM Paste'!E2835</f>
        <v>0</v>
      </c>
      <c r="F2834">
        <f>'IGM Paste'!AL2835</f>
        <v>0</v>
      </c>
      <c r="G2834" s="763">
        <f>'IGM Paste'!AB2835</f>
        <v>0</v>
      </c>
      <c r="H2834" s="5">
        <f>'IGM Paste'!F2835</f>
        <v>0</v>
      </c>
      <c r="I2834" t="str">
        <f>IF('IGM Paste'!H2835=0,"-",'IGM Paste'!H2835)</f>
        <v>-</v>
      </c>
      <c r="J2834" t="str">
        <f>IF('IGM Paste'!I2835=0,"-",'IGM Paste'!I2835)</f>
        <v>-</v>
      </c>
      <c r="K2834" t="str">
        <f>IF('IGM Paste'!J2835=0,"-",'IGM Paste'!J2835)</f>
        <v>-</v>
      </c>
      <c r="L2834">
        <f>'IGM Paste'!K2835</f>
        <v>0</v>
      </c>
      <c r="M2834" s="20" t="str">
        <f>IF('IGM Paste'!R2835=0,"Flat",'IGM Paste'!R2835)</f>
        <v>Flat</v>
      </c>
      <c r="N2834" s="177">
        <f>'IGM Paste'!AH2835</f>
        <v>0</v>
      </c>
      <c r="O2834" s="403">
        <f>'IGM Paste'!O2835</f>
        <v>0</v>
      </c>
      <c r="P2834">
        <f>'IGM Paste'!BC2835</f>
        <v>0</v>
      </c>
    </row>
    <row r="2835" spans="1:16" x14ac:dyDescent="0.3">
      <c r="A2835" s="334">
        <f>'IGM Paste'!A2836</f>
        <v>0</v>
      </c>
      <c r="B2835">
        <f>'IGM Paste'!Y2836</f>
        <v>0</v>
      </c>
      <c r="C2835">
        <f>'IGM Paste'!C2836</f>
        <v>0</v>
      </c>
      <c r="D2835" s="4">
        <f>'IGM Paste'!D2836</f>
        <v>0</v>
      </c>
      <c r="E2835">
        <f>'IGM Paste'!E2836</f>
        <v>0</v>
      </c>
      <c r="F2835">
        <f>'IGM Paste'!AL2836</f>
        <v>0</v>
      </c>
      <c r="G2835" s="763">
        <f>'IGM Paste'!AB2836</f>
        <v>0</v>
      </c>
      <c r="H2835" s="5">
        <f>'IGM Paste'!F2836</f>
        <v>0</v>
      </c>
      <c r="I2835" t="str">
        <f>IF('IGM Paste'!H2836=0,"-",'IGM Paste'!H2836)</f>
        <v>-</v>
      </c>
      <c r="J2835" t="str">
        <f>IF('IGM Paste'!I2836=0,"-",'IGM Paste'!I2836)</f>
        <v>-</v>
      </c>
      <c r="K2835" t="str">
        <f>IF('IGM Paste'!J2836=0,"-",'IGM Paste'!J2836)</f>
        <v>-</v>
      </c>
      <c r="L2835">
        <f>'IGM Paste'!K2836</f>
        <v>0</v>
      </c>
      <c r="M2835" s="20" t="str">
        <f>IF('IGM Paste'!R2836=0,"Flat",'IGM Paste'!R2836)</f>
        <v>Flat</v>
      </c>
      <c r="N2835" s="177">
        <f>'IGM Paste'!AH2836</f>
        <v>0</v>
      </c>
      <c r="O2835" s="403">
        <f>'IGM Paste'!O2836</f>
        <v>0</v>
      </c>
      <c r="P2835">
        <f>'IGM Paste'!BC2836</f>
        <v>0</v>
      </c>
    </row>
    <row r="2836" spans="1:16" x14ac:dyDescent="0.3">
      <c r="A2836" s="334">
        <f>'IGM Paste'!A2837</f>
        <v>0</v>
      </c>
      <c r="B2836">
        <f>'IGM Paste'!Y2837</f>
        <v>0</v>
      </c>
      <c r="C2836">
        <f>'IGM Paste'!C2837</f>
        <v>0</v>
      </c>
      <c r="D2836" s="4">
        <f>'IGM Paste'!D2837</f>
        <v>0</v>
      </c>
      <c r="E2836">
        <f>'IGM Paste'!E2837</f>
        <v>0</v>
      </c>
      <c r="F2836">
        <f>'IGM Paste'!AL2837</f>
        <v>0</v>
      </c>
      <c r="G2836" s="763">
        <f>'IGM Paste'!AB2837</f>
        <v>0</v>
      </c>
      <c r="H2836" s="5">
        <f>'IGM Paste'!F2837</f>
        <v>0</v>
      </c>
      <c r="I2836" t="str">
        <f>IF('IGM Paste'!H2837=0,"-",'IGM Paste'!H2837)</f>
        <v>-</v>
      </c>
      <c r="J2836" t="str">
        <f>IF('IGM Paste'!I2837=0,"-",'IGM Paste'!I2837)</f>
        <v>-</v>
      </c>
      <c r="K2836" t="str">
        <f>IF('IGM Paste'!J2837=0,"-",'IGM Paste'!J2837)</f>
        <v>-</v>
      </c>
      <c r="L2836">
        <f>'IGM Paste'!K2837</f>
        <v>0</v>
      </c>
      <c r="M2836" s="20" t="str">
        <f>IF('IGM Paste'!R2837=0,"Flat",'IGM Paste'!R2837)</f>
        <v>Flat</v>
      </c>
      <c r="N2836" s="177">
        <f>'IGM Paste'!AH2837</f>
        <v>0</v>
      </c>
      <c r="O2836" s="403">
        <f>'IGM Paste'!O2837</f>
        <v>0</v>
      </c>
      <c r="P2836">
        <f>'IGM Paste'!BC2837</f>
        <v>0</v>
      </c>
    </row>
    <row r="2837" spans="1:16" x14ac:dyDescent="0.3">
      <c r="A2837" s="334">
        <f>'IGM Paste'!A2838</f>
        <v>0</v>
      </c>
      <c r="B2837">
        <f>'IGM Paste'!Y2838</f>
        <v>0</v>
      </c>
      <c r="C2837">
        <f>'IGM Paste'!C2838</f>
        <v>0</v>
      </c>
      <c r="D2837" s="4">
        <f>'IGM Paste'!D2838</f>
        <v>0</v>
      </c>
      <c r="E2837">
        <f>'IGM Paste'!E2838</f>
        <v>0</v>
      </c>
      <c r="F2837">
        <f>'IGM Paste'!AL2838</f>
        <v>0</v>
      </c>
      <c r="G2837" s="763">
        <f>'IGM Paste'!AB2838</f>
        <v>0</v>
      </c>
      <c r="H2837" s="5">
        <f>'IGM Paste'!F2838</f>
        <v>0</v>
      </c>
      <c r="I2837" t="str">
        <f>IF('IGM Paste'!H2838=0,"-",'IGM Paste'!H2838)</f>
        <v>-</v>
      </c>
      <c r="J2837" t="str">
        <f>IF('IGM Paste'!I2838=0,"-",'IGM Paste'!I2838)</f>
        <v>-</v>
      </c>
      <c r="K2837" t="str">
        <f>IF('IGM Paste'!J2838=0,"-",'IGM Paste'!J2838)</f>
        <v>-</v>
      </c>
      <c r="L2837">
        <f>'IGM Paste'!K2838</f>
        <v>0</v>
      </c>
      <c r="M2837" s="20" t="str">
        <f>IF('IGM Paste'!R2838=0,"Flat",'IGM Paste'!R2838)</f>
        <v>Flat</v>
      </c>
      <c r="N2837" s="177">
        <f>'IGM Paste'!AH2838</f>
        <v>0</v>
      </c>
      <c r="O2837" s="403">
        <f>'IGM Paste'!O2838</f>
        <v>0</v>
      </c>
      <c r="P2837">
        <f>'IGM Paste'!BC2838</f>
        <v>0</v>
      </c>
    </row>
    <row r="2838" spans="1:16" x14ac:dyDescent="0.3">
      <c r="A2838" s="334">
        <f>'IGM Paste'!A2839</f>
        <v>0</v>
      </c>
      <c r="B2838">
        <f>'IGM Paste'!Y2839</f>
        <v>0</v>
      </c>
      <c r="C2838">
        <f>'IGM Paste'!C2839</f>
        <v>0</v>
      </c>
      <c r="D2838" s="4">
        <f>'IGM Paste'!D2839</f>
        <v>0</v>
      </c>
      <c r="E2838">
        <f>'IGM Paste'!E2839</f>
        <v>0</v>
      </c>
      <c r="F2838">
        <f>'IGM Paste'!AL2839</f>
        <v>0</v>
      </c>
      <c r="G2838" s="763">
        <f>'IGM Paste'!AB2839</f>
        <v>0</v>
      </c>
      <c r="H2838" s="5">
        <f>'IGM Paste'!F2839</f>
        <v>0</v>
      </c>
      <c r="I2838" t="str">
        <f>IF('IGM Paste'!H2839=0,"-",'IGM Paste'!H2839)</f>
        <v>-</v>
      </c>
      <c r="J2838" t="str">
        <f>IF('IGM Paste'!I2839=0,"-",'IGM Paste'!I2839)</f>
        <v>-</v>
      </c>
      <c r="K2838" t="str">
        <f>IF('IGM Paste'!J2839=0,"-",'IGM Paste'!J2839)</f>
        <v>-</v>
      </c>
      <c r="L2838">
        <f>'IGM Paste'!K2839</f>
        <v>0</v>
      </c>
      <c r="M2838" s="20" t="str">
        <f>IF('IGM Paste'!R2839=0,"Flat",'IGM Paste'!R2839)</f>
        <v>Flat</v>
      </c>
      <c r="N2838" s="177">
        <f>'IGM Paste'!AH2839</f>
        <v>0</v>
      </c>
      <c r="O2838" s="403">
        <f>'IGM Paste'!O2839</f>
        <v>0</v>
      </c>
      <c r="P2838">
        <f>'IGM Paste'!BC2839</f>
        <v>0</v>
      </c>
    </row>
    <row r="2839" spans="1:16" x14ac:dyDescent="0.3">
      <c r="A2839" s="334">
        <f>'IGM Paste'!A2840</f>
        <v>0</v>
      </c>
      <c r="B2839">
        <f>'IGM Paste'!Y2840</f>
        <v>0</v>
      </c>
      <c r="C2839">
        <f>'IGM Paste'!C2840</f>
        <v>0</v>
      </c>
      <c r="D2839" s="4">
        <f>'IGM Paste'!D2840</f>
        <v>0</v>
      </c>
      <c r="E2839">
        <f>'IGM Paste'!E2840</f>
        <v>0</v>
      </c>
      <c r="F2839">
        <f>'IGM Paste'!AL2840</f>
        <v>0</v>
      </c>
      <c r="G2839" s="763">
        <f>'IGM Paste'!AB2840</f>
        <v>0</v>
      </c>
      <c r="H2839" s="5">
        <f>'IGM Paste'!F2840</f>
        <v>0</v>
      </c>
      <c r="I2839" t="str">
        <f>IF('IGM Paste'!H2840=0,"-",'IGM Paste'!H2840)</f>
        <v>-</v>
      </c>
      <c r="J2839" t="str">
        <f>IF('IGM Paste'!I2840=0,"-",'IGM Paste'!I2840)</f>
        <v>-</v>
      </c>
      <c r="K2839" t="str">
        <f>IF('IGM Paste'!J2840=0,"-",'IGM Paste'!J2840)</f>
        <v>-</v>
      </c>
      <c r="L2839">
        <f>'IGM Paste'!K2840</f>
        <v>0</v>
      </c>
      <c r="M2839" s="20" t="str">
        <f>IF('IGM Paste'!R2840=0,"Flat",'IGM Paste'!R2840)</f>
        <v>Flat</v>
      </c>
      <c r="N2839" s="177">
        <f>'IGM Paste'!AH2840</f>
        <v>0</v>
      </c>
      <c r="O2839" s="403">
        <f>'IGM Paste'!O2840</f>
        <v>0</v>
      </c>
      <c r="P2839">
        <f>'IGM Paste'!BC2840</f>
        <v>0</v>
      </c>
    </row>
    <row r="2840" spans="1:16" x14ac:dyDescent="0.3">
      <c r="A2840" s="334">
        <f>'IGM Paste'!A2841</f>
        <v>0</v>
      </c>
      <c r="B2840">
        <f>'IGM Paste'!Y2841</f>
        <v>0</v>
      </c>
      <c r="C2840">
        <f>'IGM Paste'!C2841</f>
        <v>0</v>
      </c>
      <c r="D2840" s="4">
        <f>'IGM Paste'!D2841</f>
        <v>0</v>
      </c>
      <c r="E2840">
        <f>'IGM Paste'!E2841</f>
        <v>0</v>
      </c>
      <c r="F2840">
        <f>'IGM Paste'!AL2841</f>
        <v>0</v>
      </c>
      <c r="G2840" s="763">
        <f>'IGM Paste'!AB2841</f>
        <v>0</v>
      </c>
      <c r="H2840" s="5">
        <f>'IGM Paste'!F2841</f>
        <v>0</v>
      </c>
      <c r="I2840" t="str">
        <f>IF('IGM Paste'!H2841=0,"-",'IGM Paste'!H2841)</f>
        <v>-</v>
      </c>
      <c r="J2840" t="str">
        <f>IF('IGM Paste'!I2841=0,"-",'IGM Paste'!I2841)</f>
        <v>-</v>
      </c>
      <c r="K2840" t="str">
        <f>IF('IGM Paste'!J2841=0,"-",'IGM Paste'!J2841)</f>
        <v>-</v>
      </c>
      <c r="L2840">
        <f>'IGM Paste'!K2841</f>
        <v>0</v>
      </c>
      <c r="M2840" s="20" t="str">
        <f>IF('IGM Paste'!R2841=0,"Flat",'IGM Paste'!R2841)</f>
        <v>Flat</v>
      </c>
      <c r="N2840" s="177">
        <f>'IGM Paste'!AH2841</f>
        <v>0</v>
      </c>
      <c r="O2840" s="403">
        <f>'IGM Paste'!O2841</f>
        <v>0</v>
      </c>
      <c r="P2840">
        <f>'IGM Paste'!BC2841</f>
        <v>0</v>
      </c>
    </row>
    <row r="2841" spans="1:16" x14ac:dyDescent="0.3">
      <c r="A2841" s="334">
        <f>'IGM Paste'!A2842</f>
        <v>0</v>
      </c>
      <c r="B2841">
        <f>'IGM Paste'!Y2842</f>
        <v>0</v>
      </c>
      <c r="C2841">
        <f>'IGM Paste'!C2842</f>
        <v>0</v>
      </c>
      <c r="D2841" s="4">
        <f>'IGM Paste'!D2842</f>
        <v>0</v>
      </c>
      <c r="E2841">
        <f>'IGM Paste'!E2842</f>
        <v>0</v>
      </c>
      <c r="F2841">
        <f>'IGM Paste'!AL2842</f>
        <v>0</v>
      </c>
      <c r="G2841" s="763">
        <f>'IGM Paste'!AB2842</f>
        <v>0</v>
      </c>
      <c r="H2841" s="5">
        <f>'IGM Paste'!F2842</f>
        <v>0</v>
      </c>
      <c r="I2841" t="str">
        <f>IF('IGM Paste'!H2842=0,"-",'IGM Paste'!H2842)</f>
        <v>-</v>
      </c>
      <c r="J2841" t="str">
        <f>IF('IGM Paste'!I2842=0,"-",'IGM Paste'!I2842)</f>
        <v>-</v>
      </c>
      <c r="K2841" t="str">
        <f>IF('IGM Paste'!J2842=0,"-",'IGM Paste'!J2842)</f>
        <v>-</v>
      </c>
      <c r="L2841">
        <f>'IGM Paste'!K2842</f>
        <v>0</v>
      </c>
      <c r="M2841" s="20" t="str">
        <f>IF('IGM Paste'!R2842=0,"Flat",'IGM Paste'!R2842)</f>
        <v>Flat</v>
      </c>
      <c r="N2841" s="177">
        <f>'IGM Paste'!AH2842</f>
        <v>0</v>
      </c>
      <c r="O2841" s="403">
        <f>'IGM Paste'!O2842</f>
        <v>0</v>
      </c>
      <c r="P2841">
        <f>'IGM Paste'!BC2842</f>
        <v>0</v>
      </c>
    </row>
    <row r="2842" spans="1:16" x14ac:dyDescent="0.3">
      <c r="A2842" s="334">
        <f>'IGM Paste'!A2843</f>
        <v>0</v>
      </c>
      <c r="B2842">
        <f>'IGM Paste'!Y2843</f>
        <v>0</v>
      </c>
      <c r="C2842">
        <f>'IGM Paste'!C2843</f>
        <v>0</v>
      </c>
      <c r="D2842" s="4">
        <f>'IGM Paste'!D2843</f>
        <v>0</v>
      </c>
      <c r="E2842">
        <f>'IGM Paste'!E2843</f>
        <v>0</v>
      </c>
      <c r="F2842">
        <f>'IGM Paste'!AL2843</f>
        <v>0</v>
      </c>
      <c r="G2842" s="763">
        <f>'IGM Paste'!AB2843</f>
        <v>0</v>
      </c>
      <c r="H2842" s="5">
        <f>'IGM Paste'!F2843</f>
        <v>0</v>
      </c>
      <c r="I2842" t="str">
        <f>IF('IGM Paste'!H2843=0,"-",'IGM Paste'!H2843)</f>
        <v>-</v>
      </c>
      <c r="J2842" t="str">
        <f>IF('IGM Paste'!I2843=0,"-",'IGM Paste'!I2843)</f>
        <v>-</v>
      </c>
      <c r="K2842" t="str">
        <f>IF('IGM Paste'!J2843=0,"-",'IGM Paste'!J2843)</f>
        <v>-</v>
      </c>
      <c r="L2842">
        <f>'IGM Paste'!K2843</f>
        <v>0</v>
      </c>
      <c r="M2842" s="20" t="str">
        <f>IF('IGM Paste'!R2843=0,"Flat",'IGM Paste'!R2843)</f>
        <v>Flat</v>
      </c>
      <c r="N2842" s="177">
        <f>'IGM Paste'!AH2843</f>
        <v>0</v>
      </c>
      <c r="O2842" s="403">
        <f>'IGM Paste'!O2843</f>
        <v>0</v>
      </c>
      <c r="P2842">
        <f>'IGM Paste'!BC2843</f>
        <v>0</v>
      </c>
    </row>
    <row r="2843" spans="1:16" x14ac:dyDescent="0.3">
      <c r="A2843" s="334">
        <f>'IGM Paste'!A2844</f>
        <v>0</v>
      </c>
      <c r="B2843">
        <f>'IGM Paste'!Y2844</f>
        <v>0</v>
      </c>
      <c r="C2843">
        <f>'IGM Paste'!C2844</f>
        <v>0</v>
      </c>
      <c r="D2843" s="4">
        <f>'IGM Paste'!D2844</f>
        <v>0</v>
      </c>
      <c r="E2843">
        <f>'IGM Paste'!E2844</f>
        <v>0</v>
      </c>
      <c r="F2843">
        <f>'IGM Paste'!AL2844</f>
        <v>0</v>
      </c>
      <c r="G2843" s="763">
        <f>'IGM Paste'!AB2844</f>
        <v>0</v>
      </c>
      <c r="H2843" s="5">
        <f>'IGM Paste'!F2844</f>
        <v>0</v>
      </c>
      <c r="I2843" t="str">
        <f>IF('IGM Paste'!H2844=0,"-",'IGM Paste'!H2844)</f>
        <v>-</v>
      </c>
      <c r="J2843" t="str">
        <f>IF('IGM Paste'!I2844=0,"-",'IGM Paste'!I2844)</f>
        <v>-</v>
      </c>
      <c r="K2843" t="str">
        <f>IF('IGM Paste'!J2844=0,"-",'IGM Paste'!J2844)</f>
        <v>-</v>
      </c>
      <c r="L2843">
        <f>'IGM Paste'!K2844</f>
        <v>0</v>
      </c>
      <c r="M2843" s="20" t="str">
        <f>IF('IGM Paste'!R2844=0,"Flat",'IGM Paste'!R2844)</f>
        <v>Flat</v>
      </c>
      <c r="N2843" s="177">
        <f>'IGM Paste'!AH2844</f>
        <v>0</v>
      </c>
      <c r="O2843" s="403">
        <f>'IGM Paste'!O2844</f>
        <v>0</v>
      </c>
      <c r="P2843">
        <f>'IGM Paste'!BC2844</f>
        <v>0</v>
      </c>
    </row>
    <row r="2844" spans="1:16" x14ac:dyDescent="0.3">
      <c r="A2844" s="334">
        <f>'IGM Paste'!A2845</f>
        <v>0</v>
      </c>
      <c r="B2844">
        <f>'IGM Paste'!Y2845</f>
        <v>0</v>
      </c>
      <c r="C2844">
        <f>'IGM Paste'!C2845</f>
        <v>0</v>
      </c>
      <c r="D2844" s="4">
        <f>'IGM Paste'!D2845</f>
        <v>0</v>
      </c>
      <c r="E2844">
        <f>'IGM Paste'!E2845</f>
        <v>0</v>
      </c>
      <c r="F2844">
        <f>'IGM Paste'!AL2845</f>
        <v>0</v>
      </c>
      <c r="G2844" s="763">
        <f>'IGM Paste'!AB2845</f>
        <v>0</v>
      </c>
      <c r="H2844" s="5">
        <f>'IGM Paste'!F2845</f>
        <v>0</v>
      </c>
      <c r="I2844" t="str">
        <f>IF('IGM Paste'!H2845=0,"-",'IGM Paste'!H2845)</f>
        <v>-</v>
      </c>
      <c r="J2844" t="str">
        <f>IF('IGM Paste'!I2845=0,"-",'IGM Paste'!I2845)</f>
        <v>-</v>
      </c>
      <c r="K2844" t="str">
        <f>IF('IGM Paste'!J2845=0,"-",'IGM Paste'!J2845)</f>
        <v>-</v>
      </c>
      <c r="L2844">
        <f>'IGM Paste'!K2845</f>
        <v>0</v>
      </c>
      <c r="M2844" s="20" t="str">
        <f>IF('IGM Paste'!R2845=0,"Flat",'IGM Paste'!R2845)</f>
        <v>Flat</v>
      </c>
      <c r="N2844" s="177">
        <f>'IGM Paste'!AH2845</f>
        <v>0</v>
      </c>
      <c r="O2844" s="403">
        <f>'IGM Paste'!O2845</f>
        <v>0</v>
      </c>
      <c r="P2844">
        <f>'IGM Paste'!BC2845</f>
        <v>0</v>
      </c>
    </row>
    <row r="2845" spans="1:16" x14ac:dyDescent="0.3">
      <c r="A2845" s="334">
        <f>'IGM Paste'!A2846</f>
        <v>0</v>
      </c>
      <c r="B2845">
        <f>'IGM Paste'!Y2846</f>
        <v>0</v>
      </c>
      <c r="C2845">
        <f>'IGM Paste'!C2846</f>
        <v>0</v>
      </c>
      <c r="D2845" s="4">
        <f>'IGM Paste'!D2846</f>
        <v>0</v>
      </c>
      <c r="E2845">
        <f>'IGM Paste'!E2846</f>
        <v>0</v>
      </c>
      <c r="F2845">
        <f>'IGM Paste'!AL2846</f>
        <v>0</v>
      </c>
      <c r="G2845" s="763">
        <f>'IGM Paste'!AB2846</f>
        <v>0</v>
      </c>
      <c r="H2845" s="5">
        <f>'IGM Paste'!F2846</f>
        <v>0</v>
      </c>
      <c r="I2845" t="str">
        <f>IF('IGM Paste'!H2846=0,"-",'IGM Paste'!H2846)</f>
        <v>-</v>
      </c>
      <c r="J2845" t="str">
        <f>IF('IGM Paste'!I2846=0,"-",'IGM Paste'!I2846)</f>
        <v>-</v>
      </c>
      <c r="K2845" t="str">
        <f>IF('IGM Paste'!J2846=0,"-",'IGM Paste'!J2846)</f>
        <v>-</v>
      </c>
      <c r="L2845">
        <f>'IGM Paste'!K2846</f>
        <v>0</v>
      </c>
      <c r="M2845" s="20" t="str">
        <f>IF('IGM Paste'!R2846=0,"Flat",'IGM Paste'!R2846)</f>
        <v>Flat</v>
      </c>
      <c r="N2845" s="177">
        <f>'IGM Paste'!AH2846</f>
        <v>0</v>
      </c>
      <c r="O2845" s="403">
        <f>'IGM Paste'!O2846</f>
        <v>0</v>
      </c>
      <c r="P2845">
        <f>'IGM Paste'!BC2846</f>
        <v>0</v>
      </c>
    </row>
    <row r="2846" spans="1:16" x14ac:dyDescent="0.3">
      <c r="A2846" s="334">
        <f>'IGM Paste'!A2847</f>
        <v>0</v>
      </c>
      <c r="B2846">
        <f>'IGM Paste'!Y2847</f>
        <v>0</v>
      </c>
      <c r="C2846">
        <f>'IGM Paste'!C2847</f>
        <v>0</v>
      </c>
      <c r="D2846" s="4">
        <f>'IGM Paste'!D2847</f>
        <v>0</v>
      </c>
      <c r="E2846">
        <f>'IGM Paste'!E2847</f>
        <v>0</v>
      </c>
      <c r="F2846">
        <f>'IGM Paste'!AL2847</f>
        <v>0</v>
      </c>
      <c r="G2846" s="763">
        <f>'IGM Paste'!AB2847</f>
        <v>0</v>
      </c>
      <c r="H2846" s="5">
        <f>'IGM Paste'!F2847</f>
        <v>0</v>
      </c>
      <c r="I2846" t="str">
        <f>IF('IGM Paste'!H2847=0,"-",'IGM Paste'!H2847)</f>
        <v>-</v>
      </c>
      <c r="J2846" t="str">
        <f>IF('IGM Paste'!I2847=0,"-",'IGM Paste'!I2847)</f>
        <v>-</v>
      </c>
      <c r="K2846" t="str">
        <f>IF('IGM Paste'!J2847=0,"-",'IGM Paste'!J2847)</f>
        <v>-</v>
      </c>
      <c r="L2846">
        <f>'IGM Paste'!K2847</f>
        <v>0</v>
      </c>
      <c r="M2846" s="20" t="str">
        <f>IF('IGM Paste'!R2847=0,"Flat",'IGM Paste'!R2847)</f>
        <v>Flat</v>
      </c>
      <c r="N2846" s="177">
        <f>'IGM Paste'!AH2847</f>
        <v>0</v>
      </c>
      <c r="O2846" s="403">
        <f>'IGM Paste'!O2847</f>
        <v>0</v>
      </c>
      <c r="P2846">
        <f>'IGM Paste'!BC2847</f>
        <v>0</v>
      </c>
    </row>
    <row r="2847" spans="1:16" x14ac:dyDescent="0.3">
      <c r="A2847" s="334">
        <f>'IGM Paste'!A2848</f>
        <v>0</v>
      </c>
      <c r="B2847">
        <f>'IGM Paste'!Y2848</f>
        <v>0</v>
      </c>
      <c r="C2847">
        <f>'IGM Paste'!C2848</f>
        <v>0</v>
      </c>
      <c r="D2847" s="4">
        <f>'IGM Paste'!D2848</f>
        <v>0</v>
      </c>
      <c r="E2847">
        <f>'IGM Paste'!E2848</f>
        <v>0</v>
      </c>
      <c r="F2847">
        <f>'IGM Paste'!AL2848</f>
        <v>0</v>
      </c>
      <c r="G2847" s="763">
        <f>'IGM Paste'!AB2848</f>
        <v>0</v>
      </c>
      <c r="H2847" s="5">
        <f>'IGM Paste'!F2848</f>
        <v>0</v>
      </c>
      <c r="I2847" t="str">
        <f>IF('IGM Paste'!H2848=0,"-",'IGM Paste'!H2848)</f>
        <v>-</v>
      </c>
      <c r="J2847" t="str">
        <f>IF('IGM Paste'!I2848=0,"-",'IGM Paste'!I2848)</f>
        <v>-</v>
      </c>
      <c r="K2847" t="str">
        <f>IF('IGM Paste'!J2848=0,"-",'IGM Paste'!J2848)</f>
        <v>-</v>
      </c>
      <c r="L2847">
        <f>'IGM Paste'!K2848</f>
        <v>0</v>
      </c>
      <c r="M2847" s="20" t="str">
        <f>IF('IGM Paste'!R2848=0,"Flat",'IGM Paste'!R2848)</f>
        <v>Flat</v>
      </c>
      <c r="N2847" s="177">
        <f>'IGM Paste'!AH2848</f>
        <v>0</v>
      </c>
      <c r="O2847" s="403">
        <f>'IGM Paste'!O2848</f>
        <v>0</v>
      </c>
      <c r="P2847">
        <f>'IGM Paste'!BC2848</f>
        <v>0</v>
      </c>
    </row>
    <row r="2848" spans="1:16" x14ac:dyDescent="0.3">
      <c r="A2848" s="334">
        <f>'IGM Paste'!A2849</f>
        <v>0</v>
      </c>
      <c r="B2848">
        <f>'IGM Paste'!Y2849</f>
        <v>0</v>
      </c>
      <c r="C2848">
        <f>'IGM Paste'!C2849</f>
        <v>0</v>
      </c>
      <c r="D2848" s="4">
        <f>'IGM Paste'!D2849</f>
        <v>0</v>
      </c>
      <c r="E2848">
        <f>'IGM Paste'!E2849</f>
        <v>0</v>
      </c>
      <c r="F2848">
        <f>'IGM Paste'!AL2849</f>
        <v>0</v>
      </c>
      <c r="G2848" s="763">
        <f>'IGM Paste'!AB2849</f>
        <v>0</v>
      </c>
      <c r="H2848" s="5">
        <f>'IGM Paste'!F2849</f>
        <v>0</v>
      </c>
      <c r="I2848" t="str">
        <f>IF('IGM Paste'!H2849=0,"-",'IGM Paste'!H2849)</f>
        <v>-</v>
      </c>
      <c r="J2848" t="str">
        <f>IF('IGM Paste'!I2849=0,"-",'IGM Paste'!I2849)</f>
        <v>-</v>
      </c>
      <c r="K2848" t="str">
        <f>IF('IGM Paste'!J2849=0,"-",'IGM Paste'!J2849)</f>
        <v>-</v>
      </c>
      <c r="L2848">
        <f>'IGM Paste'!K2849</f>
        <v>0</v>
      </c>
      <c r="M2848" s="20" t="str">
        <f>IF('IGM Paste'!R2849=0,"Flat",'IGM Paste'!R2849)</f>
        <v>Flat</v>
      </c>
      <c r="N2848" s="177">
        <f>'IGM Paste'!AH2849</f>
        <v>0</v>
      </c>
      <c r="O2848" s="403">
        <f>'IGM Paste'!O2849</f>
        <v>0</v>
      </c>
      <c r="P2848">
        <f>'IGM Paste'!BC2849</f>
        <v>0</v>
      </c>
    </row>
    <row r="2849" spans="1:16" x14ac:dyDescent="0.3">
      <c r="A2849" s="334">
        <f>'IGM Paste'!A2850</f>
        <v>0</v>
      </c>
      <c r="B2849">
        <f>'IGM Paste'!Y2850</f>
        <v>0</v>
      </c>
      <c r="C2849">
        <f>'IGM Paste'!C2850</f>
        <v>0</v>
      </c>
      <c r="D2849" s="4">
        <f>'IGM Paste'!D2850</f>
        <v>0</v>
      </c>
      <c r="E2849">
        <f>'IGM Paste'!E2850</f>
        <v>0</v>
      </c>
      <c r="F2849">
        <f>'IGM Paste'!AL2850</f>
        <v>0</v>
      </c>
      <c r="G2849" s="763">
        <f>'IGM Paste'!AB2850</f>
        <v>0</v>
      </c>
      <c r="H2849" s="5">
        <f>'IGM Paste'!F2850</f>
        <v>0</v>
      </c>
      <c r="I2849" t="str">
        <f>IF('IGM Paste'!H2850=0,"-",'IGM Paste'!H2850)</f>
        <v>-</v>
      </c>
      <c r="J2849" t="str">
        <f>IF('IGM Paste'!I2850=0,"-",'IGM Paste'!I2850)</f>
        <v>-</v>
      </c>
      <c r="K2849" t="str">
        <f>IF('IGM Paste'!J2850=0,"-",'IGM Paste'!J2850)</f>
        <v>-</v>
      </c>
      <c r="L2849">
        <f>'IGM Paste'!K2850</f>
        <v>0</v>
      </c>
      <c r="M2849" s="20" t="str">
        <f>IF('IGM Paste'!R2850=0,"Flat",'IGM Paste'!R2850)</f>
        <v>Flat</v>
      </c>
      <c r="N2849" s="177">
        <f>'IGM Paste'!AH2850</f>
        <v>0</v>
      </c>
      <c r="O2849" s="403">
        <f>'IGM Paste'!O2850</f>
        <v>0</v>
      </c>
      <c r="P2849">
        <f>'IGM Paste'!BC2850</f>
        <v>0</v>
      </c>
    </row>
    <row r="2850" spans="1:16" x14ac:dyDescent="0.3">
      <c r="A2850" s="334">
        <f>'IGM Paste'!A2851</f>
        <v>0</v>
      </c>
      <c r="B2850">
        <f>'IGM Paste'!Y2851</f>
        <v>0</v>
      </c>
      <c r="C2850">
        <f>'IGM Paste'!C2851</f>
        <v>0</v>
      </c>
      <c r="D2850" s="4">
        <f>'IGM Paste'!D2851</f>
        <v>0</v>
      </c>
      <c r="E2850">
        <f>'IGM Paste'!E2851</f>
        <v>0</v>
      </c>
      <c r="F2850">
        <f>'IGM Paste'!AL2851</f>
        <v>0</v>
      </c>
      <c r="G2850" s="763">
        <f>'IGM Paste'!AB2851</f>
        <v>0</v>
      </c>
      <c r="H2850" s="5">
        <f>'IGM Paste'!F2851</f>
        <v>0</v>
      </c>
      <c r="I2850" t="str">
        <f>IF('IGM Paste'!H2851=0,"-",'IGM Paste'!H2851)</f>
        <v>-</v>
      </c>
      <c r="J2850" t="str">
        <f>IF('IGM Paste'!I2851=0,"-",'IGM Paste'!I2851)</f>
        <v>-</v>
      </c>
      <c r="K2850" t="str">
        <f>IF('IGM Paste'!J2851=0,"-",'IGM Paste'!J2851)</f>
        <v>-</v>
      </c>
      <c r="L2850">
        <f>'IGM Paste'!K2851</f>
        <v>0</v>
      </c>
      <c r="M2850" s="20" t="str">
        <f>IF('IGM Paste'!R2851=0,"Flat",'IGM Paste'!R2851)</f>
        <v>Flat</v>
      </c>
      <c r="N2850" s="177">
        <f>'IGM Paste'!AH2851</f>
        <v>0</v>
      </c>
      <c r="O2850" s="403">
        <f>'IGM Paste'!O2851</f>
        <v>0</v>
      </c>
      <c r="P2850">
        <f>'IGM Paste'!BC2851</f>
        <v>0</v>
      </c>
    </row>
    <row r="2851" spans="1:16" x14ac:dyDescent="0.3">
      <c r="A2851" s="334">
        <f>'IGM Paste'!A2852</f>
        <v>0</v>
      </c>
      <c r="B2851">
        <f>'IGM Paste'!Y2852</f>
        <v>0</v>
      </c>
      <c r="C2851">
        <f>'IGM Paste'!C2852</f>
        <v>0</v>
      </c>
      <c r="D2851" s="4">
        <f>'IGM Paste'!D2852</f>
        <v>0</v>
      </c>
      <c r="E2851">
        <f>'IGM Paste'!E2852</f>
        <v>0</v>
      </c>
      <c r="F2851">
        <f>'IGM Paste'!AL2852</f>
        <v>0</v>
      </c>
      <c r="G2851" s="763">
        <f>'IGM Paste'!AB2852</f>
        <v>0</v>
      </c>
      <c r="H2851" s="5">
        <f>'IGM Paste'!F2852</f>
        <v>0</v>
      </c>
      <c r="I2851" t="str">
        <f>IF('IGM Paste'!H2852=0,"-",'IGM Paste'!H2852)</f>
        <v>-</v>
      </c>
      <c r="J2851" t="str">
        <f>IF('IGM Paste'!I2852=0,"-",'IGM Paste'!I2852)</f>
        <v>-</v>
      </c>
      <c r="K2851" t="str">
        <f>IF('IGM Paste'!J2852=0,"-",'IGM Paste'!J2852)</f>
        <v>-</v>
      </c>
      <c r="L2851">
        <f>'IGM Paste'!K2852</f>
        <v>0</v>
      </c>
      <c r="M2851" s="20" t="str">
        <f>IF('IGM Paste'!R2852=0,"Flat",'IGM Paste'!R2852)</f>
        <v>Flat</v>
      </c>
      <c r="N2851" s="177">
        <f>'IGM Paste'!AH2852</f>
        <v>0</v>
      </c>
      <c r="O2851" s="403">
        <f>'IGM Paste'!O2852</f>
        <v>0</v>
      </c>
      <c r="P2851">
        <f>'IGM Paste'!BC2852</f>
        <v>0</v>
      </c>
    </row>
    <row r="2852" spans="1:16" x14ac:dyDescent="0.3">
      <c r="A2852" s="334">
        <f>'IGM Paste'!A2853</f>
        <v>0</v>
      </c>
      <c r="B2852">
        <f>'IGM Paste'!Y2853</f>
        <v>0</v>
      </c>
      <c r="C2852">
        <f>'IGM Paste'!C2853</f>
        <v>0</v>
      </c>
      <c r="D2852" s="4">
        <f>'IGM Paste'!D2853</f>
        <v>0</v>
      </c>
      <c r="E2852">
        <f>'IGM Paste'!E2853</f>
        <v>0</v>
      </c>
      <c r="F2852">
        <f>'IGM Paste'!AL2853</f>
        <v>0</v>
      </c>
      <c r="G2852" s="763">
        <f>'IGM Paste'!AB2853</f>
        <v>0</v>
      </c>
      <c r="H2852" s="5">
        <f>'IGM Paste'!F2853</f>
        <v>0</v>
      </c>
      <c r="I2852" t="str">
        <f>IF('IGM Paste'!H2853=0,"-",'IGM Paste'!H2853)</f>
        <v>-</v>
      </c>
      <c r="J2852" t="str">
        <f>IF('IGM Paste'!I2853=0,"-",'IGM Paste'!I2853)</f>
        <v>-</v>
      </c>
      <c r="K2852" t="str">
        <f>IF('IGM Paste'!J2853=0,"-",'IGM Paste'!J2853)</f>
        <v>-</v>
      </c>
      <c r="L2852">
        <f>'IGM Paste'!K2853</f>
        <v>0</v>
      </c>
      <c r="M2852" s="20" t="str">
        <f>IF('IGM Paste'!R2853=0,"Flat",'IGM Paste'!R2853)</f>
        <v>Flat</v>
      </c>
      <c r="N2852" s="177">
        <f>'IGM Paste'!AH2853</f>
        <v>0</v>
      </c>
      <c r="O2852" s="403">
        <f>'IGM Paste'!O2853</f>
        <v>0</v>
      </c>
      <c r="P2852">
        <f>'IGM Paste'!BC2853</f>
        <v>0</v>
      </c>
    </row>
    <row r="2853" spans="1:16" x14ac:dyDescent="0.3">
      <c r="A2853" s="334">
        <f>'IGM Paste'!A2854</f>
        <v>0</v>
      </c>
      <c r="B2853">
        <f>'IGM Paste'!Y2854</f>
        <v>0</v>
      </c>
      <c r="C2853">
        <f>'IGM Paste'!C2854</f>
        <v>0</v>
      </c>
      <c r="D2853" s="4">
        <f>'IGM Paste'!D2854</f>
        <v>0</v>
      </c>
      <c r="E2853">
        <f>'IGM Paste'!E2854</f>
        <v>0</v>
      </c>
      <c r="F2853">
        <f>'IGM Paste'!AL2854</f>
        <v>0</v>
      </c>
      <c r="G2853" s="763">
        <f>'IGM Paste'!AB2854</f>
        <v>0</v>
      </c>
      <c r="H2853" s="5">
        <f>'IGM Paste'!F2854</f>
        <v>0</v>
      </c>
      <c r="I2853" t="str">
        <f>IF('IGM Paste'!H2854=0,"-",'IGM Paste'!H2854)</f>
        <v>-</v>
      </c>
      <c r="J2853" t="str">
        <f>IF('IGM Paste'!I2854=0,"-",'IGM Paste'!I2854)</f>
        <v>-</v>
      </c>
      <c r="K2853" t="str">
        <f>IF('IGM Paste'!J2854=0,"-",'IGM Paste'!J2854)</f>
        <v>-</v>
      </c>
      <c r="L2853">
        <f>'IGM Paste'!K2854</f>
        <v>0</v>
      </c>
      <c r="M2853" s="20" t="str">
        <f>IF('IGM Paste'!R2854=0,"Flat",'IGM Paste'!R2854)</f>
        <v>Flat</v>
      </c>
      <c r="N2853" s="177">
        <f>'IGM Paste'!AH2854</f>
        <v>0</v>
      </c>
      <c r="O2853" s="403">
        <f>'IGM Paste'!O2854</f>
        <v>0</v>
      </c>
      <c r="P2853">
        <f>'IGM Paste'!BC2854</f>
        <v>0</v>
      </c>
    </row>
    <row r="2854" spans="1:16" x14ac:dyDescent="0.3">
      <c r="A2854" s="334">
        <f>'IGM Paste'!A2855</f>
        <v>0</v>
      </c>
      <c r="B2854">
        <f>'IGM Paste'!Y2855</f>
        <v>0</v>
      </c>
      <c r="C2854">
        <f>'IGM Paste'!C2855</f>
        <v>0</v>
      </c>
      <c r="D2854" s="4">
        <f>'IGM Paste'!D2855</f>
        <v>0</v>
      </c>
      <c r="E2854">
        <f>'IGM Paste'!E2855</f>
        <v>0</v>
      </c>
      <c r="F2854">
        <f>'IGM Paste'!AL2855</f>
        <v>0</v>
      </c>
      <c r="G2854" s="763">
        <f>'IGM Paste'!AB2855</f>
        <v>0</v>
      </c>
      <c r="H2854" s="5">
        <f>'IGM Paste'!F2855</f>
        <v>0</v>
      </c>
      <c r="I2854" t="str">
        <f>IF('IGM Paste'!H2855=0,"-",'IGM Paste'!H2855)</f>
        <v>-</v>
      </c>
      <c r="J2854" t="str">
        <f>IF('IGM Paste'!I2855=0,"-",'IGM Paste'!I2855)</f>
        <v>-</v>
      </c>
      <c r="K2854" t="str">
        <f>IF('IGM Paste'!J2855=0,"-",'IGM Paste'!J2855)</f>
        <v>-</v>
      </c>
      <c r="L2854">
        <f>'IGM Paste'!K2855</f>
        <v>0</v>
      </c>
      <c r="M2854" s="20" t="str">
        <f>IF('IGM Paste'!R2855=0,"Flat",'IGM Paste'!R2855)</f>
        <v>Flat</v>
      </c>
      <c r="N2854" s="177">
        <f>'IGM Paste'!AH2855</f>
        <v>0</v>
      </c>
      <c r="O2854" s="403">
        <f>'IGM Paste'!O2855</f>
        <v>0</v>
      </c>
      <c r="P2854">
        <f>'IGM Paste'!BC2855</f>
        <v>0</v>
      </c>
    </row>
    <row r="2855" spans="1:16" x14ac:dyDescent="0.3">
      <c r="A2855" s="334">
        <f>'IGM Paste'!A2856</f>
        <v>0</v>
      </c>
      <c r="B2855">
        <f>'IGM Paste'!Y2856</f>
        <v>0</v>
      </c>
      <c r="C2855">
        <f>'IGM Paste'!C2856</f>
        <v>0</v>
      </c>
      <c r="D2855" s="4">
        <f>'IGM Paste'!D2856</f>
        <v>0</v>
      </c>
      <c r="E2855">
        <f>'IGM Paste'!E2856</f>
        <v>0</v>
      </c>
      <c r="F2855">
        <f>'IGM Paste'!AL2856</f>
        <v>0</v>
      </c>
      <c r="G2855" s="763">
        <f>'IGM Paste'!AB2856</f>
        <v>0</v>
      </c>
      <c r="H2855" s="5">
        <f>'IGM Paste'!F2856</f>
        <v>0</v>
      </c>
      <c r="I2855" t="str">
        <f>IF('IGM Paste'!H2856=0,"-",'IGM Paste'!H2856)</f>
        <v>-</v>
      </c>
      <c r="J2855" t="str">
        <f>IF('IGM Paste'!I2856=0,"-",'IGM Paste'!I2856)</f>
        <v>-</v>
      </c>
      <c r="K2855" t="str">
        <f>IF('IGM Paste'!J2856=0,"-",'IGM Paste'!J2856)</f>
        <v>-</v>
      </c>
      <c r="L2855">
        <f>'IGM Paste'!K2856</f>
        <v>0</v>
      </c>
      <c r="M2855" s="20" t="str">
        <f>IF('IGM Paste'!R2856=0,"Flat",'IGM Paste'!R2856)</f>
        <v>Flat</v>
      </c>
      <c r="N2855" s="177">
        <f>'IGM Paste'!AH2856</f>
        <v>0</v>
      </c>
      <c r="O2855" s="403">
        <f>'IGM Paste'!O2856</f>
        <v>0</v>
      </c>
      <c r="P2855">
        <f>'IGM Paste'!BC2856</f>
        <v>0</v>
      </c>
    </row>
    <row r="2856" spans="1:16" x14ac:dyDescent="0.3">
      <c r="A2856" s="334">
        <f>'IGM Paste'!A2857</f>
        <v>0</v>
      </c>
      <c r="B2856">
        <f>'IGM Paste'!Y2857</f>
        <v>0</v>
      </c>
      <c r="C2856">
        <f>'IGM Paste'!C2857</f>
        <v>0</v>
      </c>
      <c r="D2856" s="4">
        <f>'IGM Paste'!D2857</f>
        <v>0</v>
      </c>
      <c r="E2856">
        <f>'IGM Paste'!E2857</f>
        <v>0</v>
      </c>
      <c r="F2856">
        <f>'IGM Paste'!AL2857</f>
        <v>0</v>
      </c>
      <c r="G2856" s="763">
        <f>'IGM Paste'!AB2857</f>
        <v>0</v>
      </c>
      <c r="H2856" s="5">
        <f>'IGM Paste'!F2857</f>
        <v>0</v>
      </c>
      <c r="I2856" t="str">
        <f>IF('IGM Paste'!H2857=0,"-",'IGM Paste'!H2857)</f>
        <v>-</v>
      </c>
      <c r="J2856" t="str">
        <f>IF('IGM Paste'!I2857=0,"-",'IGM Paste'!I2857)</f>
        <v>-</v>
      </c>
      <c r="K2856" t="str">
        <f>IF('IGM Paste'!J2857=0,"-",'IGM Paste'!J2857)</f>
        <v>-</v>
      </c>
      <c r="L2856">
        <f>'IGM Paste'!K2857</f>
        <v>0</v>
      </c>
      <c r="M2856" s="20" t="str">
        <f>IF('IGM Paste'!R2857=0,"Flat",'IGM Paste'!R2857)</f>
        <v>Flat</v>
      </c>
      <c r="N2856" s="177">
        <f>'IGM Paste'!AH2857</f>
        <v>0</v>
      </c>
      <c r="O2856" s="403">
        <f>'IGM Paste'!O2857</f>
        <v>0</v>
      </c>
      <c r="P2856">
        <f>'IGM Paste'!BC2857</f>
        <v>0</v>
      </c>
    </row>
    <row r="2857" spans="1:16" x14ac:dyDescent="0.3">
      <c r="A2857" s="334">
        <f>'IGM Paste'!A2858</f>
        <v>0</v>
      </c>
      <c r="B2857">
        <f>'IGM Paste'!Y2858</f>
        <v>0</v>
      </c>
      <c r="C2857">
        <f>'IGM Paste'!C2858</f>
        <v>0</v>
      </c>
      <c r="D2857" s="4">
        <f>'IGM Paste'!D2858</f>
        <v>0</v>
      </c>
      <c r="E2857">
        <f>'IGM Paste'!E2858</f>
        <v>0</v>
      </c>
      <c r="F2857">
        <f>'IGM Paste'!AL2858</f>
        <v>0</v>
      </c>
      <c r="G2857" s="763">
        <f>'IGM Paste'!AB2858</f>
        <v>0</v>
      </c>
      <c r="H2857" s="5">
        <f>'IGM Paste'!F2858</f>
        <v>0</v>
      </c>
      <c r="I2857" t="str">
        <f>IF('IGM Paste'!H2858=0,"-",'IGM Paste'!H2858)</f>
        <v>-</v>
      </c>
      <c r="J2857" t="str">
        <f>IF('IGM Paste'!I2858=0,"-",'IGM Paste'!I2858)</f>
        <v>-</v>
      </c>
      <c r="K2857" t="str">
        <f>IF('IGM Paste'!J2858=0,"-",'IGM Paste'!J2858)</f>
        <v>-</v>
      </c>
      <c r="L2857">
        <f>'IGM Paste'!K2858</f>
        <v>0</v>
      </c>
      <c r="M2857" s="20" t="str">
        <f>IF('IGM Paste'!R2858=0,"Flat",'IGM Paste'!R2858)</f>
        <v>Flat</v>
      </c>
      <c r="N2857" s="177">
        <f>'IGM Paste'!AH2858</f>
        <v>0</v>
      </c>
      <c r="O2857" s="403">
        <f>'IGM Paste'!O2858</f>
        <v>0</v>
      </c>
      <c r="P2857">
        <f>'IGM Paste'!BC2858</f>
        <v>0</v>
      </c>
    </row>
    <row r="2858" spans="1:16" x14ac:dyDescent="0.3">
      <c r="A2858" s="334">
        <f>'IGM Paste'!A2859</f>
        <v>0</v>
      </c>
      <c r="B2858">
        <f>'IGM Paste'!Y2859</f>
        <v>0</v>
      </c>
      <c r="C2858">
        <f>'IGM Paste'!C2859</f>
        <v>0</v>
      </c>
      <c r="D2858" s="4">
        <f>'IGM Paste'!D2859</f>
        <v>0</v>
      </c>
      <c r="E2858">
        <f>'IGM Paste'!E2859</f>
        <v>0</v>
      </c>
      <c r="F2858">
        <f>'IGM Paste'!AL2859</f>
        <v>0</v>
      </c>
      <c r="G2858" s="763">
        <f>'IGM Paste'!AB2859</f>
        <v>0</v>
      </c>
      <c r="H2858" s="5">
        <f>'IGM Paste'!F2859</f>
        <v>0</v>
      </c>
      <c r="I2858" t="str">
        <f>IF('IGM Paste'!H2859=0,"-",'IGM Paste'!H2859)</f>
        <v>-</v>
      </c>
      <c r="J2858" t="str">
        <f>IF('IGM Paste'!I2859=0,"-",'IGM Paste'!I2859)</f>
        <v>-</v>
      </c>
      <c r="K2858" t="str">
        <f>IF('IGM Paste'!J2859=0,"-",'IGM Paste'!J2859)</f>
        <v>-</v>
      </c>
      <c r="L2858">
        <f>'IGM Paste'!K2859</f>
        <v>0</v>
      </c>
      <c r="M2858" s="20" t="str">
        <f>IF('IGM Paste'!R2859=0,"Flat",'IGM Paste'!R2859)</f>
        <v>Flat</v>
      </c>
      <c r="N2858" s="177">
        <f>'IGM Paste'!AH2859</f>
        <v>0</v>
      </c>
      <c r="O2858" s="403">
        <f>'IGM Paste'!O2859</f>
        <v>0</v>
      </c>
      <c r="P2858">
        <f>'IGM Paste'!BC2859</f>
        <v>0</v>
      </c>
    </row>
    <row r="2859" spans="1:16" x14ac:dyDescent="0.3">
      <c r="A2859" s="334">
        <f>'IGM Paste'!A2860</f>
        <v>0</v>
      </c>
      <c r="B2859">
        <f>'IGM Paste'!Y2860</f>
        <v>0</v>
      </c>
      <c r="C2859">
        <f>'IGM Paste'!C2860</f>
        <v>0</v>
      </c>
      <c r="D2859" s="4">
        <f>'IGM Paste'!D2860</f>
        <v>0</v>
      </c>
      <c r="E2859">
        <f>'IGM Paste'!E2860</f>
        <v>0</v>
      </c>
      <c r="F2859">
        <f>'IGM Paste'!AL2860</f>
        <v>0</v>
      </c>
      <c r="G2859" s="763">
        <f>'IGM Paste'!AB2860</f>
        <v>0</v>
      </c>
      <c r="H2859" s="5">
        <f>'IGM Paste'!F2860</f>
        <v>0</v>
      </c>
      <c r="I2859" t="str">
        <f>IF('IGM Paste'!H2860=0,"-",'IGM Paste'!H2860)</f>
        <v>-</v>
      </c>
      <c r="J2859" t="str">
        <f>IF('IGM Paste'!I2860=0,"-",'IGM Paste'!I2860)</f>
        <v>-</v>
      </c>
      <c r="K2859" t="str">
        <f>IF('IGM Paste'!J2860=0,"-",'IGM Paste'!J2860)</f>
        <v>-</v>
      </c>
      <c r="L2859">
        <f>'IGM Paste'!K2860</f>
        <v>0</v>
      </c>
      <c r="M2859" s="20" t="str">
        <f>IF('IGM Paste'!R2860=0,"Flat",'IGM Paste'!R2860)</f>
        <v>Flat</v>
      </c>
      <c r="N2859" s="177">
        <f>'IGM Paste'!AH2860</f>
        <v>0</v>
      </c>
      <c r="O2859" s="403">
        <f>'IGM Paste'!O2860</f>
        <v>0</v>
      </c>
      <c r="P2859">
        <f>'IGM Paste'!BC2860</f>
        <v>0</v>
      </c>
    </row>
    <row r="2860" spans="1:16" x14ac:dyDescent="0.3">
      <c r="A2860" s="334">
        <f>'IGM Paste'!A2861</f>
        <v>0</v>
      </c>
      <c r="B2860">
        <f>'IGM Paste'!Y2861</f>
        <v>0</v>
      </c>
      <c r="C2860">
        <f>'IGM Paste'!C2861</f>
        <v>0</v>
      </c>
      <c r="D2860" s="4">
        <f>'IGM Paste'!D2861</f>
        <v>0</v>
      </c>
      <c r="E2860">
        <f>'IGM Paste'!E2861</f>
        <v>0</v>
      </c>
      <c r="F2860">
        <f>'IGM Paste'!AL2861</f>
        <v>0</v>
      </c>
      <c r="G2860" s="763">
        <f>'IGM Paste'!AB2861</f>
        <v>0</v>
      </c>
      <c r="H2860" s="5">
        <f>'IGM Paste'!F2861</f>
        <v>0</v>
      </c>
      <c r="I2860" t="str">
        <f>IF('IGM Paste'!H2861=0,"-",'IGM Paste'!H2861)</f>
        <v>-</v>
      </c>
      <c r="J2860" t="str">
        <f>IF('IGM Paste'!I2861=0,"-",'IGM Paste'!I2861)</f>
        <v>-</v>
      </c>
      <c r="K2860" t="str">
        <f>IF('IGM Paste'!J2861=0,"-",'IGM Paste'!J2861)</f>
        <v>-</v>
      </c>
      <c r="L2860">
        <f>'IGM Paste'!K2861</f>
        <v>0</v>
      </c>
      <c r="M2860" s="20" t="str">
        <f>IF('IGM Paste'!R2861=0,"Flat",'IGM Paste'!R2861)</f>
        <v>Flat</v>
      </c>
      <c r="N2860" s="177">
        <f>'IGM Paste'!AH2861</f>
        <v>0</v>
      </c>
      <c r="O2860" s="403">
        <f>'IGM Paste'!O2861</f>
        <v>0</v>
      </c>
      <c r="P2860">
        <f>'IGM Paste'!BC2861</f>
        <v>0</v>
      </c>
    </row>
    <row r="2861" spans="1:16" x14ac:dyDescent="0.3">
      <c r="A2861" s="334">
        <f>'IGM Paste'!A2862</f>
        <v>0</v>
      </c>
      <c r="B2861">
        <f>'IGM Paste'!Y2862</f>
        <v>0</v>
      </c>
      <c r="C2861">
        <f>'IGM Paste'!C2862</f>
        <v>0</v>
      </c>
      <c r="D2861" s="4">
        <f>'IGM Paste'!D2862</f>
        <v>0</v>
      </c>
      <c r="E2861">
        <f>'IGM Paste'!E2862</f>
        <v>0</v>
      </c>
      <c r="F2861">
        <f>'IGM Paste'!AL2862</f>
        <v>0</v>
      </c>
      <c r="G2861" s="763">
        <f>'IGM Paste'!AB2862</f>
        <v>0</v>
      </c>
      <c r="H2861" s="5">
        <f>'IGM Paste'!F2862</f>
        <v>0</v>
      </c>
      <c r="I2861" t="str">
        <f>IF('IGM Paste'!H2862=0,"-",'IGM Paste'!H2862)</f>
        <v>-</v>
      </c>
      <c r="J2861" t="str">
        <f>IF('IGM Paste'!I2862=0,"-",'IGM Paste'!I2862)</f>
        <v>-</v>
      </c>
      <c r="K2861" t="str">
        <f>IF('IGM Paste'!J2862=0,"-",'IGM Paste'!J2862)</f>
        <v>-</v>
      </c>
      <c r="L2861">
        <f>'IGM Paste'!K2862</f>
        <v>0</v>
      </c>
      <c r="M2861" s="20" t="str">
        <f>IF('IGM Paste'!R2862=0,"Flat",'IGM Paste'!R2862)</f>
        <v>Flat</v>
      </c>
      <c r="N2861" s="177">
        <f>'IGM Paste'!AH2862</f>
        <v>0</v>
      </c>
      <c r="O2861" s="403">
        <f>'IGM Paste'!O2862</f>
        <v>0</v>
      </c>
      <c r="P2861">
        <f>'IGM Paste'!BC2862</f>
        <v>0</v>
      </c>
    </row>
    <row r="2862" spans="1:16" x14ac:dyDescent="0.3">
      <c r="A2862" s="334">
        <f>'IGM Paste'!A2863</f>
        <v>0</v>
      </c>
      <c r="B2862">
        <f>'IGM Paste'!Y2863</f>
        <v>0</v>
      </c>
      <c r="C2862">
        <f>'IGM Paste'!C2863</f>
        <v>0</v>
      </c>
      <c r="D2862" s="4">
        <f>'IGM Paste'!D2863</f>
        <v>0</v>
      </c>
      <c r="E2862">
        <f>'IGM Paste'!E2863</f>
        <v>0</v>
      </c>
      <c r="F2862">
        <f>'IGM Paste'!AL2863</f>
        <v>0</v>
      </c>
      <c r="G2862" s="763">
        <f>'IGM Paste'!AB2863</f>
        <v>0</v>
      </c>
      <c r="H2862" s="5">
        <f>'IGM Paste'!F2863</f>
        <v>0</v>
      </c>
      <c r="I2862" t="str">
        <f>IF('IGM Paste'!H2863=0,"-",'IGM Paste'!H2863)</f>
        <v>-</v>
      </c>
      <c r="J2862" t="str">
        <f>IF('IGM Paste'!I2863=0,"-",'IGM Paste'!I2863)</f>
        <v>-</v>
      </c>
      <c r="K2862" t="str">
        <f>IF('IGM Paste'!J2863=0,"-",'IGM Paste'!J2863)</f>
        <v>-</v>
      </c>
      <c r="L2862">
        <f>'IGM Paste'!K2863</f>
        <v>0</v>
      </c>
      <c r="M2862" s="20" t="str">
        <f>IF('IGM Paste'!R2863=0,"Flat",'IGM Paste'!R2863)</f>
        <v>Flat</v>
      </c>
      <c r="N2862" s="177">
        <f>'IGM Paste'!AH2863</f>
        <v>0</v>
      </c>
      <c r="O2862" s="403">
        <f>'IGM Paste'!O2863</f>
        <v>0</v>
      </c>
      <c r="P2862">
        <f>'IGM Paste'!BC2863</f>
        <v>0</v>
      </c>
    </row>
    <row r="2863" spans="1:16" x14ac:dyDescent="0.3">
      <c r="A2863" s="334">
        <f>'IGM Paste'!A2864</f>
        <v>0</v>
      </c>
      <c r="B2863">
        <f>'IGM Paste'!Y2864</f>
        <v>0</v>
      </c>
      <c r="C2863">
        <f>'IGM Paste'!C2864</f>
        <v>0</v>
      </c>
      <c r="D2863" s="4">
        <f>'IGM Paste'!D2864</f>
        <v>0</v>
      </c>
      <c r="E2863">
        <f>'IGM Paste'!E2864</f>
        <v>0</v>
      </c>
      <c r="F2863">
        <f>'IGM Paste'!AL2864</f>
        <v>0</v>
      </c>
      <c r="G2863" s="763">
        <f>'IGM Paste'!AB2864</f>
        <v>0</v>
      </c>
      <c r="H2863" s="5">
        <f>'IGM Paste'!F2864</f>
        <v>0</v>
      </c>
      <c r="I2863" t="str">
        <f>IF('IGM Paste'!H2864=0,"-",'IGM Paste'!H2864)</f>
        <v>-</v>
      </c>
      <c r="J2863" t="str">
        <f>IF('IGM Paste'!I2864=0,"-",'IGM Paste'!I2864)</f>
        <v>-</v>
      </c>
      <c r="K2863" t="str">
        <f>IF('IGM Paste'!J2864=0,"-",'IGM Paste'!J2864)</f>
        <v>-</v>
      </c>
      <c r="L2863">
        <f>'IGM Paste'!K2864</f>
        <v>0</v>
      </c>
      <c r="M2863" s="20" t="str">
        <f>IF('IGM Paste'!R2864=0,"Flat",'IGM Paste'!R2864)</f>
        <v>Flat</v>
      </c>
      <c r="N2863" s="177">
        <f>'IGM Paste'!AH2864</f>
        <v>0</v>
      </c>
      <c r="O2863" s="403">
        <f>'IGM Paste'!O2864</f>
        <v>0</v>
      </c>
      <c r="P2863">
        <f>'IGM Paste'!BC2864</f>
        <v>0</v>
      </c>
    </row>
    <row r="2864" spans="1:16" x14ac:dyDescent="0.3">
      <c r="A2864" s="334">
        <f>'IGM Paste'!A2865</f>
        <v>0</v>
      </c>
      <c r="B2864">
        <f>'IGM Paste'!Y2865</f>
        <v>0</v>
      </c>
      <c r="C2864">
        <f>'IGM Paste'!C2865</f>
        <v>0</v>
      </c>
      <c r="D2864" s="4">
        <f>'IGM Paste'!D2865</f>
        <v>0</v>
      </c>
      <c r="E2864">
        <f>'IGM Paste'!E2865</f>
        <v>0</v>
      </c>
      <c r="F2864">
        <f>'IGM Paste'!AL2865</f>
        <v>0</v>
      </c>
      <c r="G2864" s="763">
        <f>'IGM Paste'!AB2865</f>
        <v>0</v>
      </c>
      <c r="H2864" s="5">
        <f>'IGM Paste'!F2865</f>
        <v>0</v>
      </c>
      <c r="I2864" t="str">
        <f>IF('IGM Paste'!H2865=0,"-",'IGM Paste'!H2865)</f>
        <v>-</v>
      </c>
      <c r="J2864" t="str">
        <f>IF('IGM Paste'!I2865=0,"-",'IGM Paste'!I2865)</f>
        <v>-</v>
      </c>
      <c r="K2864" t="str">
        <f>IF('IGM Paste'!J2865=0,"-",'IGM Paste'!J2865)</f>
        <v>-</v>
      </c>
      <c r="L2864">
        <f>'IGM Paste'!K2865</f>
        <v>0</v>
      </c>
      <c r="M2864" s="20" t="str">
        <f>IF('IGM Paste'!R2865=0,"Flat",'IGM Paste'!R2865)</f>
        <v>Flat</v>
      </c>
      <c r="N2864" s="177">
        <f>'IGM Paste'!AH2865</f>
        <v>0</v>
      </c>
      <c r="O2864" s="403">
        <f>'IGM Paste'!O2865</f>
        <v>0</v>
      </c>
      <c r="P2864">
        <f>'IGM Paste'!BC2865</f>
        <v>0</v>
      </c>
    </row>
    <row r="2865" spans="1:16" x14ac:dyDescent="0.3">
      <c r="A2865" s="334">
        <f>'IGM Paste'!A2866</f>
        <v>0</v>
      </c>
      <c r="B2865">
        <f>'IGM Paste'!Y2866</f>
        <v>0</v>
      </c>
      <c r="C2865">
        <f>'IGM Paste'!C2866</f>
        <v>0</v>
      </c>
      <c r="D2865" s="4">
        <f>'IGM Paste'!D2866</f>
        <v>0</v>
      </c>
      <c r="E2865">
        <f>'IGM Paste'!E2866</f>
        <v>0</v>
      </c>
      <c r="F2865">
        <f>'IGM Paste'!AL2866</f>
        <v>0</v>
      </c>
      <c r="G2865" s="763">
        <f>'IGM Paste'!AB2866</f>
        <v>0</v>
      </c>
      <c r="H2865" s="5">
        <f>'IGM Paste'!F2866</f>
        <v>0</v>
      </c>
      <c r="I2865" t="str">
        <f>IF('IGM Paste'!H2866=0,"-",'IGM Paste'!H2866)</f>
        <v>-</v>
      </c>
      <c r="J2865" t="str">
        <f>IF('IGM Paste'!I2866=0,"-",'IGM Paste'!I2866)</f>
        <v>-</v>
      </c>
      <c r="K2865" t="str">
        <f>IF('IGM Paste'!J2866=0,"-",'IGM Paste'!J2866)</f>
        <v>-</v>
      </c>
      <c r="L2865">
        <f>'IGM Paste'!K2866</f>
        <v>0</v>
      </c>
      <c r="M2865" s="20" t="str">
        <f>IF('IGM Paste'!R2866=0,"Flat",'IGM Paste'!R2866)</f>
        <v>Flat</v>
      </c>
      <c r="N2865" s="177">
        <f>'IGM Paste'!AH2866</f>
        <v>0</v>
      </c>
      <c r="O2865" s="403">
        <f>'IGM Paste'!O2866</f>
        <v>0</v>
      </c>
      <c r="P2865">
        <f>'IGM Paste'!BC2866</f>
        <v>0</v>
      </c>
    </row>
    <row r="2866" spans="1:16" x14ac:dyDescent="0.3">
      <c r="A2866" s="334">
        <f>'IGM Paste'!A2867</f>
        <v>0</v>
      </c>
      <c r="B2866">
        <f>'IGM Paste'!Y2867</f>
        <v>0</v>
      </c>
      <c r="C2866">
        <f>'IGM Paste'!C2867</f>
        <v>0</v>
      </c>
      <c r="D2866" s="4">
        <f>'IGM Paste'!D2867</f>
        <v>0</v>
      </c>
      <c r="E2866">
        <f>'IGM Paste'!E2867</f>
        <v>0</v>
      </c>
      <c r="F2866">
        <f>'IGM Paste'!AL2867</f>
        <v>0</v>
      </c>
      <c r="G2866" s="763">
        <f>'IGM Paste'!AB2867</f>
        <v>0</v>
      </c>
      <c r="H2866" s="5">
        <f>'IGM Paste'!F2867</f>
        <v>0</v>
      </c>
      <c r="I2866" t="str">
        <f>IF('IGM Paste'!H2867=0,"-",'IGM Paste'!H2867)</f>
        <v>-</v>
      </c>
      <c r="J2866" t="str">
        <f>IF('IGM Paste'!I2867=0,"-",'IGM Paste'!I2867)</f>
        <v>-</v>
      </c>
      <c r="K2866" t="str">
        <f>IF('IGM Paste'!J2867=0,"-",'IGM Paste'!J2867)</f>
        <v>-</v>
      </c>
      <c r="L2866">
        <f>'IGM Paste'!K2867</f>
        <v>0</v>
      </c>
      <c r="M2866" s="20" t="str">
        <f>IF('IGM Paste'!R2867=0,"Flat",'IGM Paste'!R2867)</f>
        <v>Flat</v>
      </c>
      <c r="N2866" s="177">
        <f>'IGM Paste'!AH2867</f>
        <v>0</v>
      </c>
      <c r="O2866" s="403">
        <f>'IGM Paste'!O2867</f>
        <v>0</v>
      </c>
      <c r="P2866">
        <f>'IGM Paste'!BC2867</f>
        <v>0</v>
      </c>
    </row>
    <row r="2867" spans="1:16" x14ac:dyDescent="0.3">
      <c r="A2867" s="334">
        <f>'IGM Paste'!A2868</f>
        <v>0</v>
      </c>
      <c r="B2867">
        <f>'IGM Paste'!Y2868</f>
        <v>0</v>
      </c>
      <c r="C2867">
        <f>'IGM Paste'!C2868</f>
        <v>0</v>
      </c>
      <c r="D2867" s="4">
        <f>'IGM Paste'!D2868</f>
        <v>0</v>
      </c>
      <c r="E2867">
        <f>'IGM Paste'!E2868</f>
        <v>0</v>
      </c>
      <c r="F2867">
        <f>'IGM Paste'!AL2868</f>
        <v>0</v>
      </c>
      <c r="G2867" s="763">
        <f>'IGM Paste'!AB2868</f>
        <v>0</v>
      </c>
      <c r="H2867" s="5">
        <f>'IGM Paste'!F2868</f>
        <v>0</v>
      </c>
      <c r="I2867" t="str">
        <f>IF('IGM Paste'!H2868=0,"-",'IGM Paste'!H2868)</f>
        <v>-</v>
      </c>
      <c r="J2867" t="str">
        <f>IF('IGM Paste'!I2868=0,"-",'IGM Paste'!I2868)</f>
        <v>-</v>
      </c>
      <c r="K2867" t="str">
        <f>IF('IGM Paste'!J2868=0,"-",'IGM Paste'!J2868)</f>
        <v>-</v>
      </c>
      <c r="L2867">
        <f>'IGM Paste'!K2868</f>
        <v>0</v>
      </c>
      <c r="M2867" s="20" t="str">
        <f>IF('IGM Paste'!R2868=0,"Flat",'IGM Paste'!R2868)</f>
        <v>Flat</v>
      </c>
      <c r="N2867" s="177">
        <f>'IGM Paste'!AH2868</f>
        <v>0</v>
      </c>
      <c r="O2867" s="403">
        <f>'IGM Paste'!O2868</f>
        <v>0</v>
      </c>
      <c r="P2867">
        <f>'IGM Paste'!BC2868</f>
        <v>0</v>
      </c>
    </row>
    <row r="2868" spans="1:16" x14ac:dyDescent="0.3">
      <c r="A2868" s="334">
        <f>'IGM Paste'!A2869</f>
        <v>0</v>
      </c>
      <c r="B2868">
        <f>'IGM Paste'!Y2869</f>
        <v>0</v>
      </c>
      <c r="C2868">
        <f>'IGM Paste'!C2869</f>
        <v>0</v>
      </c>
      <c r="D2868" s="4">
        <f>'IGM Paste'!D2869</f>
        <v>0</v>
      </c>
      <c r="E2868">
        <f>'IGM Paste'!E2869</f>
        <v>0</v>
      </c>
      <c r="F2868">
        <f>'IGM Paste'!AL2869</f>
        <v>0</v>
      </c>
      <c r="G2868" s="763">
        <f>'IGM Paste'!AB2869</f>
        <v>0</v>
      </c>
      <c r="H2868" s="5">
        <f>'IGM Paste'!F2869</f>
        <v>0</v>
      </c>
      <c r="I2868" t="str">
        <f>IF('IGM Paste'!H2869=0,"-",'IGM Paste'!H2869)</f>
        <v>-</v>
      </c>
      <c r="J2868" t="str">
        <f>IF('IGM Paste'!I2869=0,"-",'IGM Paste'!I2869)</f>
        <v>-</v>
      </c>
      <c r="K2868" t="str">
        <f>IF('IGM Paste'!J2869=0,"-",'IGM Paste'!J2869)</f>
        <v>-</v>
      </c>
      <c r="L2868">
        <f>'IGM Paste'!K2869</f>
        <v>0</v>
      </c>
      <c r="M2868" s="20" t="str">
        <f>IF('IGM Paste'!R2869=0,"Flat",'IGM Paste'!R2869)</f>
        <v>Flat</v>
      </c>
      <c r="N2868" s="177">
        <f>'IGM Paste'!AH2869</f>
        <v>0</v>
      </c>
      <c r="O2868" s="403">
        <f>'IGM Paste'!O2869</f>
        <v>0</v>
      </c>
      <c r="P2868">
        <f>'IGM Paste'!BC2869</f>
        <v>0</v>
      </c>
    </row>
    <row r="2869" spans="1:16" x14ac:dyDescent="0.3">
      <c r="A2869" s="334">
        <f>'IGM Paste'!A2870</f>
        <v>0</v>
      </c>
      <c r="B2869">
        <f>'IGM Paste'!Y2870</f>
        <v>0</v>
      </c>
      <c r="C2869">
        <f>'IGM Paste'!C2870</f>
        <v>0</v>
      </c>
      <c r="D2869" s="4">
        <f>'IGM Paste'!D2870</f>
        <v>0</v>
      </c>
      <c r="E2869">
        <f>'IGM Paste'!E2870</f>
        <v>0</v>
      </c>
      <c r="F2869">
        <f>'IGM Paste'!AL2870</f>
        <v>0</v>
      </c>
      <c r="G2869" s="763">
        <f>'IGM Paste'!AB2870</f>
        <v>0</v>
      </c>
      <c r="H2869" s="5">
        <f>'IGM Paste'!F2870</f>
        <v>0</v>
      </c>
      <c r="I2869" t="str">
        <f>IF('IGM Paste'!H2870=0,"-",'IGM Paste'!H2870)</f>
        <v>-</v>
      </c>
      <c r="J2869" t="str">
        <f>IF('IGM Paste'!I2870=0,"-",'IGM Paste'!I2870)</f>
        <v>-</v>
      </c>
      <c r="K2869" t="str">
        <f>IF('IGM Paste'!J2870=0,"-",'IGM Paste'!J2870)</f>
        <v>-</v>
      </c>
      <c r="L2869">
        <f>'IGM Paste'!K2870</f>
        <v>0</v>
      </c>
      <c r="M2869" s="20" t="str">
        <f>IF('IGM Paste'!R2870=0,"Flat",'IGM Paste'!R2870)</f>
        <v>Flat</v>
      </c>
      <c r="N2869" s="177">
        <f>'IGM Paste'!AH2870</f>
        <v>0</v>
      </c>
      <c r="O2869" s="403">
        <f>'IGM Paste'!O2870</f>
        <v>0</v>
      </c>
      <c r="P2869">
        <f>'IGM Paste'!BC2870</f>
        <v>0</v>
      </c>
    </row>
    <row r="2870" spans="1:16" x14ac:dyDescent="0.3">
      <c r="A2870" s="334">
        <f>'IGM Paste'!A2871</f>
        <v>0</v>
      </c>
      <c r="B2870">
        <f>'IGM Paste'!Y2871</f>
        <v>0</v>
      </c>
      <c r="C2870">
        <f>'IGM Paste'!C2871</f>
        <v>0</v>
      </c>
      <c r="D2870" s="4">
        <f>'IGM Paste'!D2871</f>
        <v>0</v>
      </c>
      <c r="E2870">
        <f>'IGM Paste'!E2871</f>
        <v>0</v>
      </c>
      <c r="F2870">
        <f>'IGM Paste'!AL2871</f>
        <v>0</v>
      </c>
      <c r="G2870" s="763">
        <f>'IGM Paste'!AB2871</f>
        <v>0</v>
      </c>
      <c r="H2870" s="5">
        <f>'IGM Paste'!F2871</f>
        <v>0</v>
      </c>
      <c r="I2870" t="str">
        <f>IF('IGM Paste'!H2871=0,"-",'IGM Paste'!H2871)</f>
        <v>-</v>
      </c>
      <c r="J2870" t="str">
        <f>IF('IGM Paste'!I2871=0,"-",'IGM Paste'!I2871)</f>
        <v>-</v>
      </c>
      <c r="K2870" t="str">
        <f>IF('IGM Paste'!J2871=0,"-",'IGM Paste'!J2871)</f>
        <v>-</v>
      </c>
      <c r="L2870">
        <f>'IGM Paste'!K2871</f>
        <v>0</v>
      </c>
      <c r="M2870" s="20" t="str">
        <f>IF('IGM Paste'!R2871=0,"Flat",'IGM Paste'!R2871)</f>
        <v>Flat</v>
      </c>
      <c r="N2870" s="177">
        <f>'IGM Paste'!AH2871</f>
        <v>0</v>
      </c>
      <c r="O2870" s="403">
        <f>'IGM Paste'!O2871</f>
        <v>0</v>
      </c>
      <c r="P2870">
        <f>'IGM Paste'!BC2871</f>
        <v>0</v>
      </c>
    </row>
    <row r="2871" spans="1:16" x14ac:dyDescent="0.3">
      <c r="A2871" s="334">
        <f>'IGM Paste'!A2872</f>
        <v>0</v>
      </c>
      <c r="B2871">
        <f>'IGM Paste'!Y2872</f>
        <v>0</v>
      </c>
      <c r="C2871">
        <f>'IGM Paste'!C2872</f>
        <v>0</v>
      </c>
      <c r="D2871" s="4">
        <f>'IGM Paste'!D2872</f>
        <v>0</v>
      </c>
      <c r="E2871">
        <f>'IGM Paste'!E2872</f>
        <v>0</v>
      </c>
      <c r="F2871">
        <f>'IGM Paste'!AL2872</f>
        <v>0</v>
      </c>
      <c r="G2871" s="763">
        <f>'IGM Paste'!AB2872</f>
        <v>0</v>
      </c>
      <c r="H2871" s="5">
        <f>'IGM Paste'!F2872</f>
        <v>0</v>
      </c>
      <c r="I2871" t="str">
        <f>IF('IGM Paste'!H2872=0,"-",'IGM Paste'!H2872)</f>
        <v>-</v>
      </c>
      <c r="J2871" t="str">
        <f>IF('IGM Paste'!I2872=0,"-",'IGM Paste'!I2872)</f>
        <v>-</v>
      </c>
      <c r="K2871" t="str">
        <f>IF('IGM Paste'!J2872=0,"-",'IGM Paste'!J2872)</f>
        <v>-</v>
      </c>
      <c r="L2871">
        <f>'IGM Paste'!K2872</f>
        <v>0</v>
      </c>
      <c r="M2871" s="20" t="str">
        <f>IF('IGM Paste'!R2872=0,"Flat",'IGM Paste'!R2872)</f>
        <v>Flat</v>
      </c>
      <c r="N2871" s="177">
        <f>'IGM Paste'!AH2872</f>
        <v>0</v>
      </c>
      <c r="O2871" s="403">
        <f>'IGM Paste'!O2872</f>
        <v>0</v>
      </c>
      <c r="P2871">
        <f>'IGM Paste'!BC2872</f>
        <v>0</v>
      </c>
    </row>
    <row r="2872" spans="1:16" x14ac:dyDescent="0.3">
      <c r="A2872" s="334">
        <f>'IGM Paste'!A2873</f>
        <v>0</v>
      </c>
      <c r="B2872">
        <f>'IGM Paste'!Y2873</f>
        <v>0</v>
      </c>
      <c r="C2872">
        <f>'IGM Paste'!C2873</f>
        <v>0</v>
      </c>
      <c r="D2872" s="4">
        <f>'IGM Paste'!D2873</f>
        <v>0</v>
      </c>
      <c r="E2872">
        <f>'IGM Paste'!E2873</f>
        <v>0</v>
      </c>
      <c r="F2872">
        <f>'IGM Paste'!AL2873</f>
        <v>0</v>
      </c>
      <c r="G2872" s="763">
        <f>'IGM Paste'!AB2873</f>
        <v>0</v>
      </c>
      <c r="H2872" s="5">
        <f>'IGM Paste'!F2873</f>
        <v>0</v>
      </c>
      <c r="I2872" t="str">
        <f>IF('IGM Paste'!H2873=0,"-",'IGM Paste'!H2873)</f>
        <v>-</v>
      </c>
      <c r="J2872" t="str">
        <f>IF('IGM Paste'!I2873=0,"-",'IGM Paste'!I2873)</f>
        <v>-</v>
      </c>
      <c r="K2872" t="str">
        <f>IF('IGM Paste'!J2873=0,"-",'IGM Paste'!J2873)</f>
        <v>-</v>
      </c>
      <c r="L2872">
        <f>'IGM Paste'!K2873</f>
        <v>0</v>
      </c>
      <c r="M2872" s="20" t="str">
        <f>IF('IGM Paste'!R2873=0,"Flat",'IGM Paste'!R2873)</f>
        <v>Flat</v>
      </c>
      <c r="N2872" s="177">
        <f>'IGM Paste'!AH2873</f>
        <v>0</v>
      </c>
      <c r="O2872" s="403">
        <f>'IGM Paste'!O2873</f>
        <v>0</v>
      </c>
      <c r="P2872">
        <f>'IGM Paste'!BC2873</f>
        <v>0</v>
      </c>
    </row>
    <row r="2873" spans="1:16" x14ac:dyDescent="0.3">
      <c r="A2873" s="334">
        <f>'IGM Paste'!A2874</f>
        <v>0</v>
      </c>
      <c r="B2873">
        <f>'IGM Paste'!Y2874</f>
        <v>0</v>
      </c>
      <c r="C2873">
        <f>'IGM Paste'!C2874</f>
        <v>0</v>
      </c>
      <c r="D2873" s="4">
        <f>'IGM Paste'!D2874</f>
        <v>0</v>
      </c>
      <c r="E2873">
        <f>'IGM Paste'!E2874</f>
        <v>0</v>
      </c>
      <c r="F2873">
        <f>'IGM Paste'!AL2874</f>
        <v>0</v>
      </c>
      <c r="G2873" s="763">
        <f>'IGM Paste'!AB2874</f>
        <v>0</v>
      </c>
      <c r="H2873" s="5">
        <f>'IGM Paste'!F2874</f>
        <v>0</v>
      </c>
      <c r="I2873" t="str">
        <f>IF('IGM Paste'!H2874=0,"-",'IGM Paste'!H2874)</f>
        <v>-</v>
      </c>
      <c r="J2873" t="str">
        <f>IF('IGM Paste'!I2874=0,"-",'IGM Paste'!I2874)</f>
        <v>-</v>
      </c>
      <c r="K2873" t="str">
        <f>IF('IGM Paste'!J2874=0,"-",'IGM Paste'!J2874)</f>
        <v>-</v>
      </c>
      <c r="L2873">
        <f>'IGM Paste'!K2874</f>
        <v>0</v>
      </c>
      <c r="M2873" s="20" t="str">
        <f>IF('IGM Paste'!R2874=0,"Flat",'IGM Paste'!R2874)</f>
        <v>Flat</v>
      </c>
      <c r="N2873" s="177">
        <f>'IGM Paste'!AH2874</f>
        <v>0</v>
      </c>
      <c r="O2873" s="403">
        <f>'IGM Paste'!O2874</f>
        <v>0</v>
      </c>
      <c r="P2873">
        <f>'IGM Paste'!BC2874</f>
        <v>0</v>
      </c>
    </row>
    <row r="2874" spans="1:16" x14ac:dyDescent="0.3">
      <c r="A2874" s="334">
        <f>'IGM Paste'!A2875</f>
        <v>0</v>
      </c>
      <c r="B2874">
        <f>'IGM Paste'!Y2875</f>
        <v>0</v>
      </c>
      <c r="C2874">
        <f>'IGM Paste'!C2875</f>
        <v>0</v>
      </c>
      <c r="D2874" s="4">
        <f>'IGM Paste'!D2875</f>
        <v>0</v>
      </c>
      <c r="E2874">
        <f>'IGM Paste'!E2875</f>
        <v>0</v>
      </c>
      <c r="F2874">
        <f>'IGM Paste'!AL2875</f>
        <v>0</v>
      </c>
      <c r="G2874" s="763">
        <f>'IGM Paste'!AB2875</f>
        <v>0</v>
      </c>
      <c r="H2874" s="5">
        <f>'IGM Paste'!F2875</f>
        <v>0</v>
      </c>
      <c r="I2874" t="str">
        <f>IF('IGM Paste'!H2875=0,"-",'IGM Paste'!H2875)</f>
        <v>-</v>
      </c>
      <c r="J2874" t="str">
        <f>IF('IGM Paste'!I2875=0,"-",'IGM Paste'!I2875)</f>
        <v>-</v>
      </c>
      <c r="K2874" t="str">
        <f>IF('IGM Paste'!J2875=0,"-",'IGM Paste'!J2875)</f>
        <v>-</v>
      </c>
      <c r="L2874">
        <f>'IGM Paste'!K2875</f>
        <v>0</v>
      </c>
      <c r="M2874" s="20" t="str">
        <f>IF('IGM Paste'!R2875=0,"Flat",'IGM Paste'!R2875)</f>
        <v>Flat</v>
      </c>
      <c r="N2874" s="177">
        <f>'IGM Paste'!AH2875</f>
        <v>0</v>
      </c>
      <c r="O2874" s="403">
        <f>'IGM Paste'!O2875</f>
        <v>0</v>
      </c>
      <c r="P2874">
        <f>'IGM Paste'!BC2875</f>
        <v>0</v>
      </c>
    </row>
    <row r="2875" spans="1:16" x14ac:dyDescent="0.3">
      <c r="A2875" s="334">
        <f>'IGM Paste'!A2876</f>
        <v>0</v>
      </c>
      <c r="B2875">
        <f>'IGM Paste'!Y2876</f>
        <v>0</v>
      </c>
      <c r="C2875">
        <f>'IGM Paste'!C2876</f>
        <v>0</v>
      </c>
      <c r="D2875" s="4">
        <f>'IGM Paste'!D2876</f>
        <v>0</v>
      </c>
      <c r="E2875">
        <f>'IGM Paste'!E2876</f>
        <v>0</v>
      </c>
      <c r="F2875">
        <f>'IGM Paste'!AL2876</f>
        <v>0</v>
      </c>
      <c r="G2875" s="763">
        <f>'IGM Paste'!AB2876</f>
        <v>0</v>
      </c>
      <c r="H2875" s="5">
        <f>'IGM Paste'!F2876</f>
        <v>0</v>
      </c>
      <c r="I2875" t="str">
        <f>IF('IGM Paste'!H2876=0,"-",'IGM Paste'!H2876)</f>
        <v>-</v>
      </c>
      <c r="J2875" t="str">
        <f>IF('IGM Paste'!I2876=0,"-",'IGM Paste'!I2876)</f>
        <v>-</v>
      </c>
      <c r="K2875" t="str">
        <f>IF('IGM Paste'!J2876=0,"-",'IGM Paste'!J2876)</f>
        <v>-</v>
      </c>
      <c r="L2875">
        <f>'IGM Paste'!K2876</f>
        <v>0</v>
      </c>
      <c r="M2875" s="20" t="str">
        <f>IF('IGM Paste'!R2876=0,"Flat",'IGM Paste'!R2876)</f>
        <v>Flat</v>
      </c>
      <c r="N2875" s="177">
        <f>'IGM Paste'!AH2876</f>
        <v>0</v>
      </c>
      <c r="O2875" s="403">
        <f>'IGM Paste'!O2876</f>
        <v>0</v>
      </c>
      <c r="P2875">
        <f>'IGM Paste'!BC2876</f>
        <v>0</v>
      </c>
    </row>
    <row r="2876" spans="1:16" x14ac:dyDescent="0.3">
      <c r="A2876" s="334">
        <f>'IGM Paste'!A2877</f>
        <v>0</v>
      </c>
      <c r="B2876">
        <f>'IGM Paste'!Y2877</f>
        <v>0</v>
      </c>
      <c r="C2876">
        <f>'IGM Paste'!C2877</f>
        <v>0</v>
      </c>
      <c r="D2876" s="4">
        <f>'IGM Paste'!D2877</f>
        <v>0</v>
      </c>
      <c r="E2876">
        <f>'IGM Paste'!E2877</f>
        <v>0</v>
      </c>
      <c r="F2876">
        <f>'IGM Paste'!AL2877</f>
        <v>0</v>
      </c>
      <c r="G2876" s="763">
        <f>'IGM Paste'!AB2877</f>
        <v>0</v>
      </c>
      <c r="H2876" s="5">
        <f>'IGM Paste'!F2877</f>
        <v>0</v>
      </c>
      <c r="I2876" t="str">
        <f>IF('IGM Paste'!H2877=0,"-",'IGM Paste'!H2877)</f>
        <v>-</v>
      </c>
      <c r="J2876" t="str">
        <f>IF('IGM Paste'!I2877=0,"-",'IGM Paste'!I2877)</f>
        <v>-</v>
      </c>
      <c r="K2876" t="str">
        <f>IF('IGM Paste'!J2877=0,"-",'IGM Paste'!J2877)</f>
        <v>-</v>
      </c>
      <c r="L2876">
        <f>'IGM Paste'!K2877</f>
        <v>0</v>
      </c>
      <c r="M2876" s="20" t="str">
        <f>IF('IGM Paste'!R2877=0,"Flat",'IGM Paste'!R2877)</f>
        <v>Flat</v>
      </c>
      <c r="N2876" s="177">
        <f>'IGM Paste'!AH2877</f>
        <v>0</v>
      </c>
      <c r="O2876" s="403">
        <f>'IGM Paste'!O2877</f>
        <v>0</v>
      </c>
      <c r="P2876">
        <f>'IGM Paste'!BC2877</f>
        <v>0</v>
      </c>
    </row>
    <row r="2877" spans="1:16" x14ac:dyDescent="0.3">
      <c r="A2877" s="334">
        <f>'IGM Paste'!A2878</f>
        <v>0</v>
      </c>
      <c r="B2877">
        <f>'IGM Paste'!Y2878</f>
        <v>0</v>
      </c>
      <c r="C2877">
        <f>'IGM Paste'!C2878</f>
        <v>0</v>
      </c>
      <c r="D2877" s="4">
        <f>'IGM Paste'!D2878</f>
        <v>0</v>
      </c>
      <c r="E2877">
        <f>'IGM Paste'!E2878</f>
        <v>0</v>
      </c>
      <c r="F2877">
        <f>'IGM Paste'!AL2878</f>
        <v>0</v>
      </c>
      <c r="G2877" s="763">
        <f>'IGM Paste'!AB2878</f>
        <v>0</v>
      </c>
      <c r="H2877" s="5">
        <f>'IGM Paste'!F2878</f>
        <v>0</v>
      </c>
      <c r="I2877" t="str">
        <f>IF('IGM Paste'!H2878=0,"-",'IGM Paste'!H2878)</f>
        <v>-</v>
      </c>
      <c r="J2877" t="str">
        <f>IF('IGM Paste'!I2878=0,"-",'IGM Paste'!I2878)</f>
        <v>-</v>
      </c>
      <c r="K2877" t="str">
        <f>IF('IGM Paste'!J2878=0,"-",'IGM Paste'!J2878)</f>
        <v>-</v>
      </c>
      <c r="L2877">
        <f>'IGM Paste'!K2878</f>
        <v>0</v>
      </c>
      <c r="M2877" s="20" t="str">
        <f>IF('IGM Paste'!R2878=0,"Flat",'IGM Paste'!R2878)</f>
        <v>Flat</v>
      </c>
      <c r="N2877" s="177">
        <f>'IGM Paste'!AH2878</f>
        <v>0</v>
      </c>
      <c r="O2877" s="403">
        <f>'IGM Paste'!O2878</f>
        <v>0</v>
      </c>
      <c r="P2877">
        <f>'IGM Paste'!BC2878</f>
        <v>0</v>
      </c>
    </row>
    <row r="2878" spans="1:16" x14ac:dyDescent="0.3">
      <c r="A2878" s="334">
        <f>'IGM Paste'!A2879</f>
        <v>0</v>
      </c>
      <c r="B2878">
        <f>'IGM Paste'!Y2879</f>
        <v>0</v>
      </c>
      <c r="C2878">
        <f>'IGM Paste'!C2879</f>
        <v>0</v>
      </c>
      <c r="D2878" s="4">
        <f>'IGM Paste'!D2879</f>
        <v>0</v>
      </c>
      <c r="E2878">
        <f>'IGM Paste'!E2879</f>
        <v>0</v>
      </c>
      <c r="F2878">
        <f>'IGM Paste'!AL2879</f>
        <v>0</v>
      </c>
      <c r="G2878" s="763">
        <f>'IGM Paste'!AB2879</f>
        <v>0</v>
      </c>
      <c r="H2878" s="5">
        <f>'IGM Paste'!F2879</f>
        <v>0</v>
      </c>
      <c r="I2878" t="str">
        <f>IF('IGM Paste'!H2879=0,"-",'IGM Paste'!H2879)</f>
        <v>-</v>
      </c>
      <c r="J2878" t="str">
        <f>IF('IGM Paste'!I2879=0,"-",'IGM Paste'!I2879)</f>
        <v>-</v>
      </c>
      <c r="K2878" t="str">
        <f>IF('IGM Paste'!J2879=0,"-",'IGM Paste'!J2879)</f>
        <v>-</v>
      </c>
      <c r="L2878">
        <f>'IGM Paste'!K2879</f>
        <v>0</v>
      </c>
      <c r="M2878" s="20" t="str">
        <f>IF('IGM Paste'!R2879=0,"Flat",'IGM Paste'!R2879)</f>
        <v>Flat</v>
      </c>
      <c r="N2878" s="177">
        <f>'IGM Paste'!AH2879</f>
        <v>0</v>
      </c>
      <c r="O2878" s="403">
        <f>'IGM Paste'!O2879</f>
        <v>0</v>
      </c>
      <c r="P2878">
        <f>'IGM Paste'!BC2879</f>
        <v>0</v>
      </c>
    </row>
    <row r="2879" spans="1:16" x14ac:dyDescent="0.3">
      <c r="A2879" s="334">
        <f>'IGM Paste'!A2880</f>
        <v>0</v>
      </c>
      <c r="B2879">
        <f>'IGM Paste'!Y2880</f>
        <v>0</v>
      </c>
      <c r="C2879">
        <f>'IGM Paste'!C2880</f>
        <v>0</v>
      </c>
      <c r="D2879" s="4">
        <f>'IGM Paste'!D2880</f>
        <v>0</v>
      </c>
      <c r="E2879">
        <f>'IGM Paste'!E2880</f>
        <v>0</v>
      </c>
      <c r="F2879">
        <f>'IGM Paste'!AL2880</f>
        <v>0</v>
      </c>
      <c r="G2879" s="763">
        <f>'IGM Paste'!AB2880</f>
        <v>0</v>
      </c>
      <c r="H2879" s="5">
        <f>'IGM Paste'!F2880</f>
        <v>0</v>
      </c>
      <c r="I2879" t="str">
        <f>IF('IGM Paste'!H2880=0,"-",'IGM Paste'!H2880)</f>
        <v>-</v>
      </c>
      <c r="J2879" t="str">
        <f>IF('IGM Paste'!I2880=0,"-",'IGM Paste'!I2880)</f>
        <v>-</v>
      </c>
      <c r="K2879" t="str">
        <f>IF('IGM Paste'!J2880=0,"-",'IGM Paste'!J2880)</f>
        <v>-</v>
      </c>
      <c r="L2879">
        <f>'IGM Paste'!K2880</f>
        <v>0</v>
      </c>
      <c r="M2879" s="20" t="str">
        <f>IF('IGM Paste'!R2880=0,"Flat",'IGM Paste'!R2880)</f>
        <v>Flat</v>
      </c>
      <c r="N2879" s="177">
        <f>'IGM Paste'!AH2880</f>
        <v>0</v>
      </c>
      <c r="O2879" s="403">
        <f>'IGM Paste'!O2880</f>
        <v>0</v>
      </c>
      <c r="P2879">
        <f>'IGM Paste'!BC2880</f>
        <v>0</v>
      </c>
    </row>
    <row r="2880" spans="1:16" x14ac:dyDescent="0.3">
      <c r="A2880" s="334">
        <f>'IGM Paste'!A2881</f>
        <v>0</v>
      </c>
      <c r="B2880">
        <f>'IGM Paste'!Y2881</f>
        <v>0</v>
      </c>
      <c r="C2880">
        <f>'IGM Paste'!C2881</f>
        <v>0</v>
      </c>
      <c r="D2880" s="4">
        <f>'IGM Paste'!D2881</f>
        <v>0</v>
      </c>
      <c r="E2880">
        <f>'IGM Paste'!E2881</f>
        <v>0</v>
      </c>
      <c r="F2880">
        <f>'IGM Paste'!AL2881</f>
        <v>0</v>
      </c>
      <c r="G2880" s="763">
        <f>'IGM Paste'!AB2881</f>
        <v>0</v>
      </c>
      <c r="H2880" s="5">
        <f>'IGM Paste'!F2881</f>
        <v>0</v>
      </c>
      <c r="I2880" t="str">
        <f>IF('IGM Paste'!H2881=0,"-",'IGM Paste'!H2881)</f>
        <v>-</v>
      </c>
      <c r="J2880" t="str">
        <f>IF('IGM Paste'!I2881=0,"-",'IGM Paste'!I2881)</f>
        <v>-</v>
      </c>
      <c r="K2880" t="str">
        <f>IF('IGM Paste'!J2881=0,"-",'IGM Paste'!J2881)</f>
        <v>-</v>
      </c>
      <c r="L2880">
        <f>'IGM Paste'!K2881</f>
        <v>0</v>
      </c>
      <c r="M2880" s="20" t="str">
        <f>IF('IGM Paste'!R2881=0,"Flat",'IGM Paste'!R2881)</f>
        <v>Flat</v>
      </c>
      <c r="N2880" s="177">
        <f>'IGM Paste'!AH2881</f>
        <v>0</v>
      </c>
      <c r="O2880" s="403">
        <f>'IGM Paste'!O2881</f>
        <v>0</v>
      </c>
      <c r="P2880">
        <f>'IGM Paste'!BC2881</f>
        <v>0</v>
      </c>
    </row>
    <row r="2881" spans="1:16" x14ac:dyDescent="0.3">
      <c r="A2881" s="334">
        <f>'IGM Paste'!A2882</f>
        <v>0</v>
      </c>
      <c r="B2881">
        <f>'IGM Paste'!Y2882</f>
        <v>0</v>
      </c>
      <c r="C2881">
        <f>'IGM Paste'!C2882</f>
        <v>0</v>
      </c>
      <c r="D2881" s="4">
        <f>'IGM Paste'!D2882</f>
        <v>0</v>
      </c>
      <c r="E2881">
        <f>'IGM Paste'!E2882</f>
        <v>0</v>
      </c>
      <c r="F2881">
        <f>'IGM Paste'!AL2882</f>
        <v>0</v>
      </c>
      <c r="G2881" s="763">
        <f>'IGM Paste'!AB2882</f>
        <v>0</v>
      </c>
      <c r="H2881" s="5">
        <f>'IGM Paste'!F2882</f>
        <v>0</v>
      </c>
      <c r="I2881" t="str">
        <f>IF('IGM Paste'!H2882=0,"-",'IGM Paste'!H2882)</f>
        <v>-</v>
      </c>
      <c r="J2881" t="str">
        <f>IF('IGM Paste'!I2882=0,"-",'IGM Paste'!I2882)</f>
        <v>-</v>
      </c>
      <c r="K2881" t="str">
        <f>IF('IGM Paste'!J2882=0,"-",'IGM Paste'!J2882)</f>
        <v>-</v>
      </c>
      <c r="L2881">
        <f>'IGM Paste'!K2882</f>
        <v>0</v>
      </c>
      <c r="M2881" s="20" t="str">
        <f>IF('IGM Paste'!R2882=0,"Flat",'IGM Paste'!R2882)</f>
        <v>Flat</v>
      </c>
      <c r="N2881" s="177">
        <f>'IGM Paste'!AH2882</f>
        <v>0</v>
      </c>
      <c r="O2881" s="403">
        <f>'IGM Paste'!O2882</f>
        <v>0</v>
      </c>
      <c r="P2881">
        <f>'IGM Paste'!BC2882</f>
        <v>0</v>
      </c>
    </row>
    <row r="2882" spans="1:16" x14ac:dyDescent="0.3">
      <c r="A2882" s="334">
        <f>'IGM Paste'!A2883</f>
        <v>0</v>
      </c>
      <c r="B2882">
        <f>'IGM Paste'!Y2883</f>
        <v>0</v>
      </c>
      <c r="C2882">
        <f>'IGM Paste'!C2883</f>
        <v>0</v>
      </c>
      <c r="D2882" s="4">
        <f>'IGM Paste'!D2883</f>
        <v>0</v>
      </c>
      <c r="E2882">
        <f>'IGM Paste'!E2883</f>
        <v>0</v>
      </c>
      <c r="F2882">
        <f>'IGM Paste'!AL2883</f>
        <v>0</v>
      </c>
      <c r="G2882" s="763">
        <f>'IGM Paste'!AB2883</f>
        <v>0</v>
      </c>
      <c r="H2882" s="5">
        <f>'IGM Paste'!F2883</f>
        <v>0</v>
      </c>
      <c r="I2882" t="str">
        <f>IF('IGM Paste'!H2883=0,"-",'IGM Paste'!H2883)</f>
        <v>-</v>
      </c>
      <c r="J2882" t="str">
        <f>IF('IGM Paste'!I2883=0,"-",'IGM Paste'!I2883)</f>
        <v>-</v>
      </c>
      <c r="K2882" t="str">
        <f>IF('IGM Paste'!J2883=0,"-",'IGM Paste'!J2883)</f>
        <v>-</v>
      </c>
      <c r="L2882">
        <f>'IGM Paste'!K2883</f>
        <v>0</v>
      </c>
      <c r="M2882" s="20" t="str">
        <f>IF('IGM Paste'!R2883=0,"Flat",'IGM Paste'!R2883)</f>
        <v>Flat</v>
      </c>
      <c r="N2882" s="177">
        <f>'IGM Paste'!AH2883</f>
        <v>0</v>
      </c>
      <c r="O2882" s="403">
        <f>'IGM Paste'!O2883</f>
        <v>0</v>
      </c>
      <c r="P2882">
        <f>'IGM Paste'!BC2883</f>
        <v>0</v>
      </c>
    </row>
    <row r="2883" spans="1:16" x14ac:dyDescent="0.3">
      <c r="A2883" s="334">
        <f>'IGM Paste'!A2884</f>
        <v>0</v>
      </c>
      <c r="B2883">
        <f>'IGM Paste'!Y2884</f>
        <v>0</v>
      </c>
      <c r="C2883">
        <f>'IGM Paste'!C2884</f>
        <v>0</v>
      </c>
      <c r="D2883" s="4">
        <f>'IGM Paste'!D2884</f>
        <v>0</v>
      </c>
      <c r="E2883">
        <f>'IGM Paste'!E2884</f>
        <v>0</v>
      </c>
      <c r="F2883">
        <f>'IGM Paste'!AL2884</f>
        <v>0</v>
      </c>
      <c r="G2883" s="763">
        <f>'IGM Paste'!AB2884</f>
        <v>0</v>
      </c>
      <c r="H2883" s="5">
        <f>'IGM Paste'!F2884</f>
        <v>0</v>
      </c>
      <c r="I2883" t="str">
        <f>IF('IGM Paste'!H2884=0,"-",'IGM Paste'!H2884)</f>
        <v>-</v>
      </c>
      <c r="J2883" t="str">
        <f>IF('IGM Paste'!I2884=0,"-",'IGM Paste'!I2884)</f>
        <v>-</v>
      </c>
      <c r="K2883" t="str">
        <f>IF('IGM Paste'!J2884=0,"-",'IGM Paste'!J2884)</f>
        <v>-</v>
      </c>
      <c r="L2883">
        <f>'IGM Paste'!K2884</f>
        <v>0</v>
      </c>
      <c r="M2883" s="20" t="str">
        <f>IF('IGM Paste'!R2884=0,"Flat",'IGM Paste'!R2884)</f>
        <v>Flat</v>
      </c>
      <c r="N2883" s="177">
        <f>'IGM Paste'!AH2884</f>
        <v>0</v>
      </c>
      <c r="O2883" s="403">
        <f>'IGM Paste'!O2884</f>
        <v>0</v>
      </c>
      <c r="P2883">
        <f>'IGM Paste'!BC2884</f>
        <v>0</v>
      </c>
    </row>
    <row r="2884" spans="1:16" x14ac:dyDescent="0.3">
      <c r="A2884" s="334">
        <f>'IGM Paste'!A2885</f>
        <v>0</v>
      </c>
      <c r="B2884">
        <f>'IGM Paste'!Y2885</f>
        <v>0</v>
      </c>
      <c r="C2884">
        <f>'IGM Paste'!C2885</f>
        <v>0</v>
      </c>
      <c r="D2884" s="4">
        <f>'IGM Paste'!D2885</f>
        <v>0</v>
      </c>
      <c r="E2884">
        <f>'IGM Paste'!E2885</f>
        <v>0</v>
      </c>
      <c r="F2884">
        <f>'IGM Paste'!AL2885</f>
        <v>0</v>
      </c>
      <c r="G2884" s="763">
        <f>'IGM Paste'!AB2885</f>
        <v>0</v>
      </c>
      <c r="H2884" s="5">
        <f>'IGM Paste'!F2885</f>
        <v>0</v>
      </c>
      <c r="I2884" t="str">
        <f>IF('IGM Paste'!H2885=0,"-",'IGM Paste'!H2885)</f>
        <v>-</v>
      </c>
      <c r="J2884" t="str">
        <f>IF('IGM Paste'!I2885=0,"-",'IGM Paste'!I2885)</f>
        <v>-</v>
      </c>
      <c r="K2884" t="str">
        <f>IF('IGM Paste'!J2885=0,"-",'IGM Paste'!J2885)</f>
        <v>-</v>
      </c>
      <c r="L2884">
        <f>'IGM Paste'!K2885</f>
        <v>0</v>
      </c>
      <c r="M2884" s="20" t="str">
        <f>IF('IGM Paste'!R2885=0,"Flat",'IGM Paste'!R2885)</f>
        <v>Flat</v>
      </c>
      <c r="N2884" s="177">
        <f>'IGM Paste'!AH2885</f>
        <v>0</v>
      </c>
      <c r="O2884" s="403">
        <f>'IGM Paste'!O2885</f>
        <v>0</v>
      </c>
      <c r="P2884">
        <f>'IGM Paste'!BC2885</f>
        <v>0</v>
      </c>
    </row>
    <row r="2885" spans="1:16" x14ac:dyDescent="0.3">
      <c r="A2885" s="334">
        <f>'IGM Paste'!A2886</f>
        <v>0</v>
      </c>
      <c r="B2885">
        <f>'IGM Paste'!Y2886</f>
        <v>0</v>
      </c>
      <c r="C2885">
        <f>'IGM Paste'!C2886</f>
        <v>0</v>
      </c>
      <c r="D2885" s="4">
        <f>'IGM Paste'!D2886</f>
        <v>0</v>
      </c>
      <c r="E2885">
        <f>'IGM Paste'!E2886</f>
        <v>0</v>
      </c>
      <c r="F2885">
        <f>'IGM Paste'!AL2886</f>
        <v>0</v>
      </c>
      <c r="G2885" s="763">
        <f>'IGM Paste'!AB2886</f>
        <v>0</v>
      </c>
      <c r="H2885" s="5">
        <f>'IGM Paste'!F2886</f>
        <v>0</v>
      </c>
      <c r="I2885" t="str">
        <f>IF('IGM Paste'!H2886=0,"-",'IGM Paste'!H2886)</f>
        <v>-</v>
      </c>
      <c r="J2885" t="str">
        <f>IF('IGM Paste'!I2886=0,"-",'IGM Paste'!I2886)</f>
        <v>-</v>
      </c>
      <c r="K2885" t="str">
        <f>IF('IGM Paste'!J2886=0,"-",'IGM Paste'!J2886)</f>
        <v>-</v>
      </c>
      <c r="L2885">
        <f>'IGM Paste'!K2886</f>
        <v>0</v>
      </c>
      <c r="M2885" s="20" t="str">
        <f>IF('IGM Paste'!R2886=0,"Flat",'IGM Paste'!R2886)</f>
        <v>Flat</v>
      </c>
      <c r="N2885" s="177">
        <f>'IGM Paste'!AH2886</f>
        <v>0</v>
      </c>
      <c r="O2885" s="403">
        <f>'IGM Paste'!O2886</f>
        <v>0</v>
      </c>
      <c r="P2885">
        <f>'IGM Paste'!BC2886</f>
        <v>0</v>
      </c>
    </row>
    <row r="2886" spans="1:16" x14ac:dyDescent="0.3">
      <c r="A2886" s="334">
        <f>'IGM Paste'!A2887</f>
        <v>0</v>
      </c>
      <c r="B2886">
        <f>'IGM Paste'!Y2887</f>
        <v>0</v>
      </c>
      <c r="C2886">
        <f>'IGM Paste'!C2887</f>
        <v>0</v>
      </c>
      <c r="D2886" s="4">
        <f>'IGM Paste'!D2887</f>
        <v>0</v>
      </c>
      <c r="E2886">
        <f>'IGM Paste'!E2887</f>
        <v>0</v>
      </c>
      <c r="F2886">
        <f>'IGM Paste'!AL2887</f>
        <v>0</v>
      </c>
      <c r="G2886" s="763">
        <f>'IGM Paste'!AB2887</f>
        <v>0</v>
      </c>
      <c r="H2886" s="5">
        <f>'IGM Paste'!F2887</f>
        <v>0</v>
      </c>
      <c r="I2886" t="str">
        <f>IF('IGM Paste'!H2887=0,"-",'IGM Paste'!H2887)</f>
        <v>-</v>
      </c>
      <c r="J2886" t="str">
        <f>IF('IGM Paste'!I2887=0,"-",'IGM Paste'!I2887)</f>
        <v>-</v>
      </c>
      <c r="K2886" t="str">
        <f>IF('IGM Paste'!J2887=0,"-",'IGM Paste'!J2887)</f>
        <v>-</v>
      </c>
      <c r="L2886">
        <f>'IGM Paste'!K2887</f>
        <v>0</v>
      </c>
      <c r="M2886" s="20" t="str">
        <f>IF('IGM Paste'!R2887=0,"Flat",'IGM Paste'!R2887)</f>
        <v>Flat</v>
      </c>
      <c r="N2886" s="177">
        <f>'IGM Paste'!AH2887</f>
        <v>0</v>
      </c>
      <c r="O2886" s="403">
        <f>'IGM Paste'!O2887</f>
        <v>0</v>
      </c>
      <c r="P2886">
        <f>'IGM Paste'!BC2887</f>
        <v>0</v>
      </c>
    </row>
    <row r="2887" spans="1:16" x14ac:dyDescent="0.3">
      <c r="A2887" s="334">
        <f>'IGM Paste'!A2888</f>
        <v>0</v>
      </c>
      <c r="B2887">
        <f>'IGM Paste'!Y2888</f>
        <v>0</v>
      </c>
      <c r="C2887">
        <f>'IGM Paste'!C2888</f>
        <v>0</v>
      </c>
      <c r="D2887" s="4">
        <f>'IGM Paste'!D2888</f>
        <v>0</v>
      </c>
      <c r="E2887">
        <f>'IGM Paste'!E2888</f>
        <v>0</v>
      </c>
      <c r="F2887">
        <f>'IGM Paste'!AL2888</f>
        <v>0</v>
      </c>
      <c r="G2887" s="763">
        <f>'IGM Paste'!AB2888</f>
        <v>0</v>
      </c>
      <c r="H2887" s="5">
        <f>'IGM Paste'!F2888</f>
        <v>0</v>
      </c>
      <c r="I2887" t="str">
        <f>IF('IGM Paste'!H2888=0,"-",'IGM Paste'!H2888)</f>
        <v>-</v>
      </c>
      <c r="J2887" t="str">
        <f>IF('IGM Paste'!I2888=0,"-",'IGM Paste'!I2888)</f>
        <v>-</v>
      </c>
      <c r="K2887" t="str">
        <f>IF('IGM Paste'!J2888=0,"-",'IGM Paste'!J2888)</f>
        <v>-</v>
      </c>
      <c r="L2887">
        <f>'IGM Paste'!K2888</f>
        <v>0</v>
      </c>
      <c r="M2887" s="20" t="str">
        <f>IF('IGM Paste'!R2888=0,"Flat",'IGM Paste'!R2888)</f>
        <v>Flat</v>
      </c>
      <c r="N2887" s="177">
        <f>'IGM Paste'!AH2888</f>
        <v>0</v>
      </c>
      <c r="O2887" s="403">
        <f>'IGM Paste'!O2888</f>
        <v>0</v>
      </c>
      <c r="P2887">
        <f>'IGM Paste'!BC2888</f>
        <v>0</v>
      </c>
    </row>
    <row r="2888" spans="1:16" x14ac:dyDescent="0.3">
      <c r="A2888" s="334">
        <f>'IGM Paste'!A2889</f>
        <v>0</v>
      </c>
      <c r="B2888">
        <f>'IGM Paste'!Y2889</f>
        <v>0</v>
      </c>
      <c r="C2888">
        <f>'IGM Paste'!C2889</f>
        <v>0</v>
      </c>
      <c r="D2888" s="4">
        <f>'IGM Paste'!D2889</f>
        <v>0</v>
      </c>
      <c r="E2888">
        <f>'IGM Paste'!E2889</f>
        <v>0</v>
      </c>
      <c r="F2888">
        <f>'IGM Paste'!AL2889</f>
        <v>0</v>
      </c>
      <c r="G2888" s="763">
        <f>'IGM Paste'!AB2889</f>
        <v>0</v>
      </c>
      <c r="H2888" s="5">
        <f>'IGM Paste'!F2889</f>
        <v>0</v>
      </c>
      <c r="I2888" t="str">
        <f>IF('IGM Paste'!H2889=0,"-",'IGM Paste'!H2889)</f>
        <v>-</v>
      </c>
      <c r="J2888" t="str">
        <f>IF('IGM Paste'!I2889=0,"-",'IGM Paste'!I2889)</f>
        <v>-</v>
      </c>
      <c r="K2888" t="str">
        <f>IF('IGM Paste'!J2889=0,"-",'IGM Paste'!J2889)</f>
        <v>-</v>
      </c>
      <c r="L2888">
        <f>'IGM Paste'!K2889</f>
        <v>0</v>
      </c>
      <c r="M2888" s="20" t="str">
        <f>IF('IGM Paste'!R2889=0,"Flat",'IGM Paste'!R2889)</f>
        <v>Flat</v>
      </c>
      <c r="N2888" s="177">
        <f>'IGM Paste'!AH2889</f>
        <v>0</v>
      </c>
      <c r="O2888" s="403">
        <f>'IGM Paste'!O2889</f>
        <v>0</v>
      </c>
      <c r="P2888">
        <f>'IGM Paste'!BC2889</f>
        <v>0</v>
      </c>
    </row>
    <row r="2889" spans="1:16" x14ac:dyDescent="0.3">
      <c r="A2889" s="334">
        <f>'IGM Paste'!A2890</f>
        <v>0</v>
      </c>
      <c r="B2889">
        <f>'IGM Paste'!Y2890</f>
        <v>0</v>
      </c>
      <c r="C2889">
        <f>'IGM Paste'!C2890</f>
        <v>0</v>
      </c>
      <c r="D2889" s="4">
        <f>'IGM Paste'!D2890</f>
        <v>0</v>
      </c>
      <c r="E2889">
        <f>'IGM Paste'!E2890</f>
        <v>0</v>
      </c>
      <c r="F2889">
        <f>'IGM Paste'!AL2890</f>
        <v>0</v>
      </c>
      <c r="G2889" s="763">
        <f>'IGM Paste'!AB2890</f>
        <v>0</v>
      </c>
      <c r="H2889" s="5">
        <f>'IGM Paste'!F2890</f>
        <v>0</v>
      </c>
      <c r="I2889" t="str">
        <f>IF('IGM Paste'!H2890=0,"-",'IGM Paste'!H2890)</f>
        <v>-</v>
      </c>
      <c r="J2889" t="str">
        <f>IF('IGM Paste'!I2890=0,"-",'IGM Paste'!I2890)</f>
        <v>-</v>
      </c>
      <c r="K2889" t="str">
        <f>IF('IGM Paste'!J2890=0,"-",'IGM Paste'!J2890)</f>
        <v>-</v>
      </c>
      <c r="L2889">
        <f>'IGM Paste'!K2890</f>
        <v>0</v>
      </c>
      <c r="M2889" s="20" t="str">
        <f>IF('IGM Paste'!R2890=0,"Flat",'IGM Paste'!R2890)</f>
        <v>Flat</v>
      </c>
      <c r="N2889" s="177">
        <f>'IGM Paste'!AH2890</f>
        <v>0</v>
      </c>
      <c r="O2889" s="403">
        <f>'IGM Paste'!O2890</f>
        <v>0</v>
      </c>
      <c r="P2889">
        <f>'IGM Paste'!BC2890</f>
        <v>0</v>
      </c>
    </row>
    <row r="2890" spans="1:16" x14ac:dyDescent="0.3">
      <c r="A2890" s="334">
        <f>'IGM Paste'!A2891</f>
        <v>0</v>
      </c>
      <c r="B2890">
        <f>'IGM Paste'!Y2891</f>
        <v>0</v>
      </c>
      <c r="C2890">
        <f>'IGM Paste'!C2891</f>
        <v>0</v>
      </c>
      <c r="D2890" s="4">
        <f>'IGM Paste'!D2891</f>
        <v>0</v>
      </c>
      <c r="E2890">
        <f>'IGM Paste'!E2891</f>
        <v>0</v>
      </c>
      <c r="F2890">
        <f>'IGM Paste'!AL2891</f>
        <v>0</v>
      </c>
      <c r="G2890" s="763">
        <f>'IGM Paste'!AB2891</f>
        <v>0</v>
      </c>
      <c r="H2890" s="5">
        <f>'IGM Paste'!F2891</f>
        <v>0</v>
      </c>
      <c r="I2890" t="str">
        <f>IF('IGM Paste'!H2891=0,"-",'IGM Paste'!H2891)</f>
        <v>-</v>
      </c>
      <c r="J2890" t="str">
        <f>IF('IGM Paste'!I2891=0,"-",'IGM Paste'!I2891)</f>
        <v>-</v>
      </c>
      <c r="K2890" t="str">
        <f>IF('IGM Paste'!J2891=0,"-",'IGM Paste'!J2891)</f>
        <v>-</v>
      </c>
      <c r="L2890">
        <f>'IGM Paste'!K2891</f>
        <v>0</v>
      </c>
      <c r="M2890" s="20" t="str">
        <f>IF('IGM Paste'!R2891=0,"Flat",'IGM Paste'!R2891)</f>
        <v>Flat</v>
      </c>
      <c r="N2890" s="177">
        <f>'IGM Paste'!AH2891</f>
        <v>0</v>
      </c>
      <c r="O2890" s="403">
        <f>'IGM Paste'!O2891</f>
        <v>0</v>
      </c>
      <c r="P2890">
        <f>'IGM Paste'!BC2891</f>
        <v>0</v>
      </c>
    </row>
    <row r="2891" spans="1:16" x14ac:dyDescent="0.3">
      <c r="A2891" s="334">
        <f>'IGM Paste'!A2892</f>
        <v>0</v>
      </c>
      <c r="B2891">
        <f>'IGM Paste'!Y2892</f>
        <v>0</v>
      </c>
      <c r="C2891">
        <f>'IGM Paste'!C2892</f>
        <v>0</v>
      </c>
      <c r="D2891" s="4">
        <f>'IGM Paste'!D2892</f>
        <v>0</v>
      </c>
      <c r="E2891">
        <f>'IGM Paste'!E2892</f>
        <v>0</v>
      </c>
      <c r="F2891">
        <f>'IGM Paste'!AL2892</f>
        <v>0</v>
      </c>
      <c r="G2891" s="763">
        <f>'IGM Paste'!AB2892</f>
        <v>0</v>
      </c>
      <c r="H2891" s="5">
        <f>'IGM Paste'!F2892</f>
        <v>0</v>
      </c>
      <c r="I2891" t="str">
        <f>IF('IGM Paste'!H2892=0,"-",'IGM Paste'!H2892)</f>
        <v>-</v>
      </c>
      <c r="J2891" t="str">
        <f>IF('IGM Paste'!I2892=0,"-",'IGM Paste'!I2892)</f>
        <v>-</v>
      </c>
      <c r="K2891" t="str">
        <f>IF('IGM Paste'!J2892=0,"-",'IGM Paste'!J2892)</f>
        <v>-</v>
      </c>
      <c r="L2891">
        <f>'IGM Paste'!K2892</f>
        <v>0</v>
      </c>
      <c r="M2891" s="20" t="str">
        <f>IF('IGM Paste'!R2892=0,"Flat",'IGM Paste'!R2892)</f>
        <v>Flat</v>
      </c>
      <c r="N2891" s="177">
        <f>'IGM Paste'!AH2892</f>
        <v>0</v>
      </c>
      <c r="O2891" s="403">
        <f>'IGM Paste'!O2892</f>
        <v>0</v>
      </c>
      <c r="P2891">
        <f>'IGM Paste'!BC2892</f>
        <v>0</v>
      </c>
    </row>
    <row r="2892" spans="1:16" x14ac:dyDescent="0.3">
      <c r="A2892" s="334">
        <f>'IGM Paste'!A2893</f>
        <v>0</v>
      </c>
      <c r="B2892">
        <f>'IGM Paste'!Y2893</f>
        <v>0</v>
      </c>
      <c r="C2892">
        <f>'IGM Paste'!C2893</f>
        <v>0</v>
      </c>
      <c r="D2892" s="4">
        <f>'IGM Paste'!D2893</f>
        <v>0</v>
      </c>
      <c r="E2892">
        <f>'IGM Paste'!E2893</f>
        <v>0</v>
      </c>
      <c r="F2892">
        <f>'IGM Paste'!AL2893</f>
        <v>0</v>
      </c>
      <c r="G2892" s="763">
        <f>'IGM Paste'!AB2893</f>
        <v>0</v>
      </c>
      <c r="H2892" s="5">
        <f>'IGM Paste'!F2893</f>
        <v>0</v>
      </c>
      <c r="I2892" t="str">
        <f>IF('IGM Paste'!H2893=0,"-",'IGM Paste'!H2893)</f>
        <v>-</v>
      </c>
      <c r="J2892" t="str">
        <f>IF('IGM Paste'!I2893=0,"-",'IGM Paste'!I2893)</f>
        <v>-</v>
      </c>
      <c r="K2892" t="str">
        <f>IF('IGM Paste'!J2893=0,"-",'IGM Paste'!J2893)</f>
        <v>-</v>
      </c>
      <c r="L2892">
        <f>'IGM Paste'!K2893</f>
        <v>0</v>
      </c>
      <c r="M2892" s="20" t="str">
        <f>IF('IGM Paste'!R2893=0,"Flat",'IGM Paste'!R2893)</f>
        <v>Flat</v>
      </c>
      <c r="N2892" s="177">
        <f>'IGM Paste'!AH2893</f>
        <v>0</v>
      </c>
      <c r="O2892" s="403">
        <f>'IGM Paste'!O2893</f>
        <v>0</v>
      </c>
      <c r="P2892">
        <f>'IGM Paste'!BC2893</f>
        <v>0</v>
      </c>
    </row>
    <row r="2893" spans="1:16" x14ac:dyDescent="0.3">
      <c r="A2893" s="334">
        <f>'IGM Paste'!A2894</f>
        <v>0</v>
      </c>
      <c r="B2893">
        <f>'IGM Paste'!Y2894</f>
        <v>0</v>
      </c>
      <c r="C2893">
        <f>'IGM Paste'!C2894</f>
        <v>0</v>
      </c>
      <c r="D2893" s="4">
        <f>'IGM Paste'!D2894</f>
        <v>0</v>
      </c>
      <c r="E2893">
        <f>'IGM Paste'!E2894</f>
        <v>0</v>
      </c>
      <c r="F2893">
        <f>'IGM Paste'!AL2894</f>
        <v>0</v>
      </c>
      <c r="G2893" s="763">
        <f>'IGM Paste'!AB2894</f>
        <v>0</v>
      </c>
      <c r="H2893" s="5">
        <f>'IGM Paste'!F2894</f>
        <v>0</v>
      </c>
      <c r="I2893" t="str">
        <f>IF('IGM Paste'!H2894=0,"-",'IGM Paste'!H2894)</f>
        <v>-</v>
      </c>
      <c r="J2893" t="str">
        <f>IF('IGM Paste'!I2894=0,"-",'IGM Paste'!I2894)</f>
        <v>-</v>
      </c>
      <c r="K2893" t="str">
        <f>IF('IGM Paste'!J2894=0,"-",'IGM Paste'!J2894)</f>
        <v>-</v>
      </c>
      <c r="L2893">
        <f>'IGM Paste'!K2894</f>
        <v>0</v>
      </c>
      <c r="M2893" s="20" t="str">
        <f>IF('IGM Paste'!R2894=0,"Flat",'IGM Paste'!R2894)</f>
        <v>Flat</v>
      </c>
      <c r="N2893" s="177">
        <f>'IGM Paste'!AH2894</f>
        <v>0</v>
      </c>
      <c r="O2893" s="403">
        <f>'IGM Paste'!O2894</f>
        <v>0</v>
      </c>
      <c r="P2893">
        <f>'IGM Paste'!BC2894</f>
        <v>0</v>
      </c>
    </row>
    <row r="2894" spans="1:16" x14ac:dyDescent="0.3">
      <c r="A2894" s="334">
        <f>'IGM Paste'!A2895</f>
        <v>0</v>
      </c>
      <c r="B2894">
        <f>'IGM Paste'!Y2895</f>
        <v>0</v>
      </c>
      <c r="C2894">
        <f>'IGM Paste'!C2895</f>
        <v>0</v>
      </c>
      <c r="D2894" s="4">
        <f>'IGM Paste'!D2895</f>
        <v>0</v>
      </c>
      <c r="E2894">
        <f>'IGM Paste'!E2895</f>
        <v>0</v>
      </c>
      <c r="F2894">
        <f>'IGM Paste'!AL2895</f>
        <v>0</v>
      </c>
      <c r="G2894" s="763">
        <f>'IGM Paste'!AB2895</f>
        <v>0</v>
      </c>
      <c r="H2894" s="5">
        <f>'IGM Paste'!F2895</f>
        <v>0</v>
      </c>
      <c r="I2894" t="str">
        <f>IF('IGM Paste'!H2895=0,"-",'IGM Paste'!H2895)</f>
        <v>-</v>
      </c>
      <c r="J2894" t="str">
        <f>IF('IGM Paste'!I2895=0,"-",'IGM Paste'!I2895)</f>
        <v>-</v>
      </c>
      <c r="K2894" t="str">
        <f>IF('IGM Paste'!J2895=0,"-",'IGM Paste'!J2895)</f>
        <v>-</v>
      </c>
      <c r="L2894">
        <f>'IGM Paste'!K2895</f>
        <v>0</v>
      </c>
      <c r="M2894" s="20" t="str">
        <f>IF('IGM Paste'!R2895=0,"Flat",'IGM Paste'!R2895)</f>
        <v>Flat</v>
      </c>
      <c r="N2894" s="177">
        <f>'IGM Paste'!AH2895</f>
        <v>0</v>
      </c>
      <c r="O2894" s="403">
        <f>'IGM Paste'!O2895</f>
        <v>0</v>
      </c>
      <c r="P2894">
        <f>'IGM Paste'!BC2895</f>
        <v>0</v>
      </c>
    </row>
    <row r="2895" spans="1:16" x14ac:dyDescent="0.3">
      <c r="A2895" s="334">
        <f>'IGM Paste'!A2896</f>
        <v>0</v>
      </c>
      <c r="B2895">
        <f>'IGM Paste'!Y2896</f>
        <v>0</v>
      </c>
      <c r="C2895">
        <f>'IGM Paste'!C2896</f>
        <v>0</v>
      </c>
      <c r="D2895" s="4">
        <f>'IGM Paste'!D2896</f>
        <v>0</v>
      </c>
      <c r="E2895">
        <f>'IGM Paste'!E2896</f>
        <v>0</v>
      </c>
      <c r="F2895">
        <f>'IGM Paste'!AL2896</f>
        <v>0</v>
      </c>
      <c r="G2895" s="763">
        <f>'IGM Paste'!AB2896</f>
        <v>0</v>
      </c>
      <c r="H2895" s="5">
        <f>'IGM Paste'!F2896</f>
        <v>0</v>
      </c>
      <c r="I2895" t="str">
        <f>IF('IGM Paste'!H2896=0,"-",'IGM Paste'!H2896)</f>
        <v>-</v>
      </c>
      <c r="J2895" t="str">
        <f>IF('IGM Paste'!I2896=0,"-",'IGM Paste'!I2896)</f>
        <v>-</v>
      </c>
      <c r="K2895" t="str">
        <f>IF('IGM Paste'!J2896=0,"-",'IGM Paste'!J2896)</f>
        <v>-</v>
      </c>
      <c r="L2895">
        <f>'IGM Paste'!K2896</f>
        <v>0</v>
      </c>
      <c r="M2895" s="20" t="str">
        <f>IF('IGM Paste'!R2896=0,"Flat",'IGM Paste'!R2896)</f>
        <v>Flat</v>
      </c>
      <c r="N2895" s="177">
        <f>'IGM Paste'!AH2896</f>
        <v>0</v>
      </c>
      <c r="O2895" s="403">
        <f>'IGM Paste'!O2896</f>
        <v>0</v>
      </c>
      <c r="P2895">
        <f>'IGM Paste'!BC2896</f>
        <v>0</v>
      </c>
    </row>
    <row r="2896" spans="1:16" x14ac:dyDescent="0.3">
      <c r="A2896" s="334">
        <f>'IGM Paste'!A2897</f>
        <v>0</v>
      </c>
      <c r="B2896">
        <f>'IGM Paste'!Y2897</f>
        <v>0</v>
      </c>
      <c r="C2896">
        <f>'IGM Paste'!C2897</f>
        <v>0</v>
      </c>
      <c r="D2896" s="4">
        <f>'IGM Paste'!D2897</f>
        <v>0</v>
      </c>
      <c r="E2896">
        <f>'IGM Paste'!E2897</f>
        <v>0</v>
      </c>
      <c r="F2896">
        <f>'IGM Paste'!AL2897</f>
        <v>0</v>
      </c>
      <c r="G2896" s="763">
        <f>'IGM Paste'!AB2897</f>
        <v>0</v>
      </c>
      <c r="H2896" s="5">
        <f>'IGM Paste'!F2897</f>
        <v>0</v>
      </c>
      <c r="I2896" t="str">
        <f>IF('IGM Paste'!H2897=0,"-",'IGM Paste'!H2897)</f>
        <v>-</v>
      </c>
      <c r="J2896" t="str">
        <f>IF('IGM Paste'!I2897=0,"-",'IGM Paste'!I2897)</f>
        <v>-</v>
      </c>
      <c r="K2896" t="str">
        <f>IF('IGM Paste'!J2897=0,"-",'IGM Paste'!J2897)</f>
        <v>-</v>
      </c>
      <c r="L2896">
        <f>'IGM Paste'!K2897</f>
        <v>0</v>
      </c>
      <c r="M2896" s="20" t="str">
        <f>IF('IGM Paste'!R2897=0,"Flat",'IGM Paste'!R2897)</f>
        <v>Flat</v>
      </c>
      <c r="N2896" s="177">
        <f>'IGM Paste'!AH2897</f>
        <v>0</v>
      </c>
      <c r="O2896" s="403">
        <f>'IGM Paste'!O2897</f>
        <v>0</v>
      </c>
      <c r="P2896">
        <f>'IGM Paste'!BC2897</f>
        <v>0</v>
      </c>
    </row>
    <row r="2897" spans="1:16" x14ac:dyDescent="0.3">
      <c r="A2897" s="334">
        <f>'IGM Paste'!A2898</f>
        <v>0</v>
      </c>
      <c r="B2897">
        <f>'IGM Paste'!Y2898</f>
        <v>0</v>
      </c>
      <c r="C2897">
        <f>'IGM Paste'!C2898</f>
        <v>0</v>
      </c>
      <c r="D2897" s="4">
        <f>'IGM Paste'!D2898</f>
        <v>0</v>
      </c>
      <c r="E2897">
        <f>'IGM Paste'!E2898</f>
        <v>0</v>
      </c>
      <c r="F2897">
        <f>'IGM Paste'!AL2898</f>
        <v>0</v>
      </c>
      <c r="G2897" s="763">
        <f>'IGM Paste'!AB2898</f>
        <v>0</v>
      </c>
      <c r="H2897" s="5">
        <f>'IGM Paste'!F2898</f>
        <v>0</v>
      </c>
      <c r="I2897" t="str">
        <f>IF('IGM Paste'!H2898=0,"-",'IGM Paste'!H2898)</f>
        <v>-</v>
      </c>
      <c r="J2897" t="str">
        <f>IF('IGM Paste'!I2898=0,"-",'IGM Paste'!I2898)</f>
        <v>-</v>
      </c>
      <c r="K2897" t="str">
        <f>IF('IGM Paste'!J2898=0,"-",'IGM Paste'!J2898)</f>
        <v>-</v>
      </c>
      <c r="L2897">
        <f>'IGM Paste'!K2898</f>
        <v>0</v>
      </c>
      <c r="M2897" s="20" t="str">
        <f>IF('IGM Paste'!R2898=0,"Flat",'IGM Paste'!R2898)</f>
        <v>Flat</v>
      </c>
      <c r="N2897" s="177">
        <f>'IGM Paste'!AH2898</f>
        <v>0</v>
      </c>
      <c r="O2897" s="403">
        <f>'IGM Paste'!O2898</f>
        <v>0</v>
      </c>
      <c r="P2897">
        <f>'IGM Paste'!BC2898</f>
        <v>0</v>
      </c>
    </row>
    <row r="2898" spans="1:16" x14ac:dyDescent="0.3">
      <c r="A2898" s="334">
        <f>'IGM Paste'!A2899</f>
        <v>0</v>
      </c>
      <c r="B2898">
        <f>'IGM Paste'!Y2899</f>
        <v>0</v>
      </c>
      <c r="C2898">
        <f>'IGM Paste'!C2899</f>
        <v>0</v>
      </c>
      <c r="D2898" s="4">
        <f>'IGM Paste'!D2899</f>
        <v>0</v>
      </c>
      <c r="E2898">
        <f>'IGM Paste'!E2899</f>
        <v>0</v>
      </c>
      <c r="F2898">
        <f>'IGM Paste'!AL2899</f>
        <v>0</v>
      </c>
      <c r="G2898" s="763">
        <f>'IGM Paste'!AB2899</f>
        <v>0</v>
      </c>
      <c r="H2898" s="5">
        <f>'IGM Paste'!F2899</f>
        <v>0</v>
      </c>
      <c r="I2898" t="str">
        <f>IF('IGM Paste'!H2899=0,"-",'IGM Paste'!H2899)</f>
        <v>-</v>
      </c>
      <c r="J2898" t="str">
        <f>IF('IGM Paste'!I2899=0,"-",'IGM Paste'!I2899)</f>
        <v>-</v>
      </c>
      <c r="K2898" t="str">
        <f>IF('IGM Paste'!J2899=0,"-",'IGM Paste'!J2899)</f>
        <v>-</v>
      </c>
      <c r="L2898">
        <f>'IGM Paste'!K2899</f>
        <v>0</v>
      </c>
      <c r="M2898" s="20" t="str">
        <f>IF('IGM Paste'!R2899=0,"Flat",'IGM Paste'!R2899)</f>
        <v>Flat</v>
      </c>
      <c r="N2898" s="177">
        <f>'IGM Paste'!AH2899</f>
        <v>0</v>
      </c>
      <c r="O2898" s="403">
        <f>'IGM Paste'!O2899</f>
        <v>0</v>
      </c>
      <c r="P2898">
        <f>'IGM Paste'!BC2899</f>
        <v>0</v>
      </c>
    </row>
    <row r="2899" spans="1:16" x14ac:dyDescent="0.3">
      <c r="A2899" s="334">
        <f>'IGM Paste'!A2900</f>
        <v>0</v>
      </c>
      <c r="B2899">
        <f>'IGM Paste'!Y2900</f>
        <v>0</v>
      </c>
      <c r="C2899">
        <f>'IGM Paste'!C2900</f>
        <v>0</v>
      </c>
      <c r="D2899" s="4">
        <f>'IGM Paste'!D2900</f>
        <v>0</v>
      </c>
      <c r="E2899">
        <f>'IGM Paste'!E2900</f>
        <v>0</v>
      </c>
      <c r="F2899">
        <f>'IGM Paste'!AL2900</f>
        <v>0</v>
      </c>
      <c r="G2899" s="763">
        <f>'IGM Paste'!AB2900</f>
        <v>0</v>
      </c>
      <c r="H2899" s="5">
        <f>'IGM Paste'!F2900</f>
        <v>0</v>
      </c>
      <c r="I2899" t="str">
        <f>IF('IGM Paste'!H2900=0,"-",'IGM Paste'!H2900)</f>
        <v>-</v>
      </c>
      <c r="J2899" t="str">
        <f>IF('IGM Paste'!I2900=0,"-",'IGM Paste'!I2900)</f>
        <v>-</v>
      </c>
      <c r="K2899" t="str">
        <f>IF('IGM Paste'!J2900=0,"-",'IGM Paste'!J2900)</f>
        <v>-</v>
      </c>
      <c r="L2899">
        <f>'IGM Paste'!K2900</f>
        <v>0</v>
      </c>
      <c r="M2899" s="20" t="str">
        <f>IF('IGM Paste'!R2900=0,"Flat",'IGM Paste'!R2900)</f>
        <v>Flat</v>
      </c>
      <c r="N2899" s="177">
        <f>'IGM Paste'!AH2900</f>
        <v>0</v>
      </c>
      <c r="O2899" s="403">
        <f>'IGM Paste'!O2900</f>
        <v>0</v>
      </c>
      <c r="P2899">
        <f>'IGM Paste'!BC2900</f>
        <v>0</v>
      </c>
    </row>
    <row r="2900" spans="1:16" x14ac:dyDescent="0.3">
      <c r="A2900" s="334">
        <f>'IGM Paste'!A2901</f>
        <v>0</v>
      </c>
      <c r="B2900">
        <f>'IGM Paste'!Y2901</f>
        <v>0</v>
      </c>
      <c r="C2900">
        <f>'IGM Paste'!C2901</f>
        <v>0</v>
      </c>
      <c r="D2900" s="4">
        <f>'IGM Paste'!D2901</f>
        <v>0</v>
      </c>
      <c r="E2900">
        <f>'IGM Paste'!E2901</f>
        <v>0</v>
      </c>
      <c r="F2900">
        <f>'IGM Paste'!AL2901</f>
        <v>0</v>
      </c>
      <c r="G2900" s="763">
        <f>'IGM Paste'!AB2901</f>
        <v>0</v>
      </c>
      <c r="H2900" s="5">
        <f>'IGM Paste'!F2901</f>
        <v>0</v>
      </c>
      <c r="I2900" t="str">
        <f>IF('IGM Paste'!H2901=0,"-",'IGM Paste'!H2901)</f>
        <v>-</v>
      </c>
      <c r="J2900" t="str">
        <f>IF('IGM Paste'!I2901=0,"-",'IGM Paste'!I2901)</f>
        <v>-</v>
      </c>
      <c r="K2900" t="str">
        <f>IF('IGM Paste'!J2901=0,"-",'IGM Paste'!J2901)</f>
        <v>-</v>
      </c>
      <c r="L2900">
        <f>'IGM Paste'!K2901</f>
        <v>0</v>
      </c>
      <c r="M2900" s="20" t="str">
        <f>IF('IGM Paste'!R2901=0,"Flat",'IGM Paste'!R2901)</f>
        <v>Flat</v>
      </c>
      <c r="N2900" s="177">
        <f>'IGM Paste'!AH2901</f>
        <v>0</v>
      </c>
      <c r="O2900" s="403">
        <f>'IGM Paste'!O2901</f>
        <v>0</v>
      </c>
      <c r="P2900">
        <f>'IGM Paste'!BC2901</f>
        <v>0</v>
      </c>
    </row>
    <row r="2901" spans="1:16" x14ac:dyDescent="0.3">
      <c r="A2901" s="334">
        <f>'IGM Paste'!A2902</f>
        <v>0</v>
      </c>
      <c r="B2901">
        <f>'IGM Paste'!Y2902</f>
        <v>0</v>
      </c>
      <c r="C2901">
        <f>'IGM Paste'!C2902</f>
        <v>0</v>
      </c>
      <c r="D2901" s="4">
        <f>'IGM Paste'!D2902</f>
        <v>0</v>
      </c>
      <c r="E2901">
        <f>'IGM Paste'!E2902</f>
        <v>0</v>
      </c>
      <c r="F2901">
        <f>'IGM Paste'!AL2902</f>
        <v>0</v>
      </c>
      <c r="G2901" s="763">
        <f>'IGM Paste'!AB2902</f>
        <v>0</v>
      </c>
      <c r="H2901" s="5">
        <f>'IGM Paste'!F2902</f>
        <v>0</v>
      </c>
      <c r="I2901" t="str">
        <f>IF('IGM Paste'!H2902=0,"-",'IGM Paste'!H2902)</f>
        <v>-</v>
      </c>
      <c r="J2901" t="str">
        <f>IF('IGM Paste'!I2902=0,"-",'IGM Paste'!I2902)</f>
        <v>-</v>
      </c>
      <c r="K2901" t="str">
        <f>IF('IGM Paste'!J2902=0,"-",'IGM Paste'!J2902)</f>
        <v>-</v>
      </c>
      <c r="L2901">
        <f>'IGM Paste'!K2902</f>
        <v>0</v>
      </c>
      <c r="M2901" s="20" t="str">
        <f>IF('IGM Paste'!R2902=0,"Flat",'IGM Paste'!R2902)</f>
        <v>Flat</v>
      </c>
      <c r="N2901" s="177">
        <f>'IGM Paste'!AH2902</f>
        <v>0</v>
      </c>
      <c r="O2901" s="403">
        <f>'IGM Paste'!O2902</f>
        <v>0</v>
      </c>
      <c r="P2901">
        <f>'IGM Paste'!BC2902</f>
        <v>0</v>
      </c>
    </row>
    <row r="2902" spans="1:16" x14ac:dyDescent="0.3">
      <c r="A2902" s="334">
        <f>'IGM Paste'!A2903</f>
        <v>0</v>
      </c>
      <c r="B2902">
        <f>'IGM Paste'!Y2903</f>
        <v>0</v>
      </c>
      <c r="C2902">
        <f>'IGM Paste'!C2903</f>
        <v>0</v>
      </c>
      <c r="D2902" s="4">
        <f>'IGM Paste'!D2903</f>
        <v>0</v>
      </c>
      <c r="E2902">
        <f>'IGM Paste'!E2903</f>
        <v>0</v>
      </c>
      <c r="F2902">
        <f>'IGM Paste'!AL2903</f>
        <v>0</v>
      </c>
      <c r="G2902" s="763">
        <f>'IGM Paste'!AB2903</f>
        <v>0</v>
      </c>
      <c r="H2902" s="5">
        <f>'IGM Paste'!F2903</f>
        <v>0</v>
      </c>
      <c r="I2902" t="str">
        <f>IF('IGM Paste'!H2903=0,"-",'IGM Paste'!H2903)</f>
        <v>-</v>
      </c>
      <c r="J2902" t="str">
        <f>IF('IGM Paste'!I2903=0,"-",'IGM Paste'!I2903)</f>
        <v>-</v>
      </c>
      <c r="K2902" t="str">
        <f>IF('IGM Paste'!J2903=0,"-",'IGM Paste'!J2903)</f>
        <v>-</v>
      </c>
      <c r="L2902">
        <f>'IGM Paste'!K2903</f>
        <v>0</v>
      </c>
      <c r="M2902" s="20" t="str">
        <f>IF('IGM Paste'!R2903=0,"Flat",'IGM Paste'!R2903)</f>
        <v>Flat</v>
      </c>
      <c r="N2902" s="177">
        <f>'IGM Paste'!AH2903</f>
        <v>0</v>
      </c>
      <c r="O2902" s="403">
        <f>'IGM Paste'!O2903</f>
        <v>0</v>
      </c>
      <c r="P2902">
        <f>'IGM Paste'!BC2903</f>
        <v>0</v>
      </c>
    </row>
    <row r="2903" spans="1:16" x14ac:dyDescent="0.3">
      <c r="A2903" s="334">
        <f>'IGM Paste'!A2904</f>
        <v>0</v>
      </c>
      <c r="B2903">
        <f>'IGM Paste'!Y2904</f>
        <v>0</v>
      </c>
      <c r="C2903">
        <f>'IGM Paste'!C2904</f>
        <v>0</v>
      </c>
      <c r="D2903" s="4">
        <f>'IGM Paste'!D2904</f>
        <v>0</v>
      </c>
      <c r="E2903">
        <f>'IGM Paste'!E2904</f>
        <v>0</v>
      </c>
      <c r="F2903">
        <f>'IGM Paste'!AL2904</f>
        <v>0</v>
      </c>
      <c r="G2903" s="763">
        <f>'IGM Paste'!AB2904</f>
        <v>0</v>
      </c>
      <c r="H2903" s="5">
        <f>'IGM Paste'!F2904</f>
        <v>0</v>
      </c>
      <c r="I2903" t="str">
        <f>IF('IGM Paste'!H2904=0,"-",'IGM Paste'!H2904)</f>
        <v>-</v>
      </c>
      <c r="J2903" t="str">
        <f>IF('IGM Paste'!I2904=0,"-",'IGM Paste'!I2904)</f>
        <v>-</v>
      </c>
      <c r="K2903" t="str">
        <f>IF('IGM Paste'!J2904=0,"-",'IGM Paste'!J2904)</f>
        <v>-</v>
      </c>
      <c r="L2903">
        <f>'IGM Paste'!K2904</f>
        <v>0</v>
      </c>
      <c r="M2903" s="20" t="str">
        <f>IF('IGM Paste'!R2904=0,"Flat",'IGM Paste'!R2904)</f>
        <v>Flat</v>
      </c>
      <c r="N2903" s="177">
        <f>'IGM Paste'!AH2904</f>
        <v>0</v>
      </c>
      <c r="O2903" s="403">
        <f>'IGM Paste'!O2904</f>
        <v>0</v>
      </c>
      <c r="P2903">
        <f>'IGM Paste'!BC2904</f>
        <v>0</v>
      </c>
    </row>
    <row r="2904" spans="1:16" x14ac:dyDescent="0.3">
      <c r="A2904" s="334">
        <f>'IGM Paste'!A2905</f>
        <v>0</v>
      </c>
      <c r="B2904">
        <f>'IGM Paste'!Y2905</f>
        <v>0</v>
      </c>
      <c r="C2904">
        <f>'IGM Paste'!C2905</f>
        <v>0</v>
      </c>
      <c r="D2904" s="4">
        <f>'IGM Paste'!D2905</f>
        <v>0</v>
      </c>
      <c r="E2904">
        <f>'IGM Paste'!E2905</f>
        <v>0</v>
      </c>
      <c r="F2904">
        <f>'IGM Paste'!AL2905</f>
        <v>0</v>
      </c>
      <c r="G2904" s="763">
        <f>'IGM Paste'!AB2905</f>
        <v>0</v>
      </c>
      <c r="H2904" s="5">
        <f>'IGM Paste'!F2905</f>
        <v>0</v>
      </c>
      <c r="I2904" t="str">
        <f>IF('IGM Paste'!H2905=0,"-",'IGM Paste'!H2905)</f>
        <v>-</v>
      </c>
      <c r="J2904" t="str">
        <f>IF('IGM Paste'!I2905=0,"-",'IGM Paste'!I2905)</f>
        <v>-</v>
      </c>
      <c r="K2904" t="str">
        <f>IF('IGM Paste'!J2905=0,"-",'IGM Paste'!J2905)</f>
        <v>-</v>
      </c>
      <c r="L2904">
        <f>'IGM Paste'!K2905</f>
        <v>0</v>
      </c>
      <c r="M2904" s="20" t="str">
        <f>IF('IGM Paste'!R2905=0,"Flat",'IGM Paste'!R2905)</f>
        <v>Flat</v>
      </c>
      <c r="N2904" s="177">
        <f>'IGM Paste'!AH2905</f>
        <v>0</v>
      </c>
      <c r="O2904" s="403">
        <f>'IGM Paste'!O2905</f>
        <v>0</v>
      </c>
      <c r="P2904">
        <f>'IGM Paste'!BC2905</f>
        <v>0</v>
      </c>
    </row>
    <row r="2905" spans="1:16" x14ac:dyDescent="0.3">
      <c r="A2905" s="334">
        <f>'IGM Paste'!A2906</f>
        <v>0</v>
      </c>
      <c r="B2905">
        <f>'IGM Paste'!Y2906</f>
        <v>0</v>
      </c>
      <c r="C2905">
        <f>'IGM Paste'!C2906</f>
        <v>0</v>
      </c>
      <c r="D2905" s="4">
        <f>'IGM Paste'!D2906</f>
        <v>0</v>
      </c>
      <c r="E2905">
        <f>'IGM Paste'!E2906</f>
        <v>0</v>
      </c>
      <c r="F2905">
        <f>'IGM Paste'!AL2906</f>
        <v>0</v>
      </c>
      <c r="G2905" s="763">
        <f>'IGM Paste'!AB2906</f>
        <v>0</v>
      </c>
      <c r="H2905" s="5">
        <f>'IGM Paste'!F2906</f>
        <v>0</v>
      </c>
      <c r="I2905" t="str">
        <f>IF('IGM Paste'!H2906=0,"-",'IGM Paste'!H2906)</f>
        <v>-</v>
      </c>
      <c r="J2905" t="str">
        <f>IF('IGM Paste'!I2906=0,"-",'IGM Paste'!I2906)</f>
        <v>-</v>
      </c>
      <c r="K2905" t="str">
        <f>IF('IGM Paste'!J2906=0,"-",'IGM Paste'!J2906)</f>
        <v>-</v>
      </c>
      <c r="L2905">
        <f>'IGM Paste'!K2906</f>
        <v>0</v>
      </c>
      <c r="M2905" s="20" t="str">
        <f>IF('IGM Paste'!R2906=0,"Flat",'IGM Paste'!R2906)</f>
        <v>Flat</v>
      </c>
      <c r="N2905" s="177">
        <f>'IGM Paste'!AH2906</f>
        <v>0</v>
      </c>
      <c r="O2905" s="403">
        <f>'IGM Paste'!O2906</f>
        <v>0</v>
      </c>
      <c r="P2905">
        <f>'IGM Paste'!BC2906</f>
        <v>0</v>
      </c>
    </row>
    <row r="2906" spans="1:16" x14ac:dyDescent="0.3">
      <c r="A2906" s="334">
        <f>'IGM Paste'!A2907</f>
        <v>0</v>
      </c>
      <c r="B2906">
        <f>'IGM Paste'!Y2907</f>
        <v>0</v>
      </c>
      <c r="C2906">
        <f>'IGM Paste'!C2907</f>
        <v>0</v>
      </c>
      <c r="D2906" s="4">
        <f>'IGM Paste'!D2907</f>
        <v>0</v>
      </c>
      <c r="E2906">
        <f>'IGM Paste'!E2907</f>
        <v>0</v>
      </c>
      <c r="F2906">
        <f>'IGM Paste'!AL2907</f>
        <v>0</v>
      </c>
      <c r="G2906" s="763">
        <f>'IGM Paste'!AB2907</f>
        <v>0</v>
      </c>
      <c r="H2906" s="5">
        <f>'IGM Paste'!F2907</f>
        <v>0</v>
      </c>
      <c r="I2906" t="str">
        <f>IF('IGM Paste'!H2907=0,"-",'IGM Paste'!H2907)</f>
        <v>-</v>
      </c>
      <c r="J2906" t="str">
        <f>IF('IGM Paste'!I2907=0,"-",'IGM Paste'!I2907)</f>
        <v>-</v>
      </c>
      <c r="K2906" t="str">
        <f>IF('IGM Paste'!J2907=0,"-",'IGM Paste'!J2907)</f>
        <v>-</v>
      </c>
      <c r="L2906">
        <f>'IGM Paste'!K2907</f>
        <v>0</v>
      </c>
      <c r="M2906" s="20" t="str">
        <f>IF('IGM Paste'!R2907=0,"Flat",'IGM Paste'!R2907)</f>
        <v>Flat</v>
      </c>
      <c r="N2906" s="177">
        <f>'IGM Paste'!AH2907</f>
        <v>0</v>
      </c>
      <c r="O2906" s="403">
        <f>'IGM Paste'!O2907</f>
        <v>0</v>
      </c>
      <c r="P2906">
        <f>'IGM Paste'!BC2907</f>
        <v>0</v>
      </c>
    </row>
    <row r="2907" spans="1:16" x14ac:dyDescent="0.3">
      <c r="A2907" s="334">
        <f>'IGM Paste'!A2908</f>
        <v>0</v>
      </c>
      <c r="B2907">
        <f>'IGM Paste'!Y2908</f>
        <v>0</v>
      </c>
      <c r="C2907">
        <f>'IGM Paste'!C2908</f>
        <v>0</v>
      </c>
      <c r="D2907" s="4">
        <f>'IGM Paste'!D2908</f>
        <v>0</v>
      </c>
      <c r="E2907">
        <f>'IGM Paste'!E2908</f>
        <v>0</v>
      </c>
      <c r="F2907">
        <f>'IGM Paste'!AL2908</f>
        <v>0</v>
      </c>
      <c r="G2907" s="763">
        <f>'IGM Paste'!AB2908</f>
        <v>0</v>
      </c>
      <c r="H2907" s="5">
        <f>'IGM Paste'!F2908</f>
        <v>0</v>
      </c>
      <c r="I2907" t="str">
        <f>IF('IGM Paste'!H2908=0,"-",'IGM Paste'!H2908)</f>
        <v>-</v>
      </c>
      <c r="J2907" t="str">
        <f>IF('IGM Paste'!I2908=0,"-",'IGM Paste'!I2908)</f>
        <v>-</v>
      </c>
      <c r="K2907" t="str">
        <f>IF('IGM Paste'!J2908=0,"-",'IGM Paste'!J2908)</f>
        <v>-</v>
      </c>
      <c r="L2907">
        <f>'IGM Paste'!K2908</f>
        <v>0</v>
      </c>
      <c r="M2907" s="20" t="str">
        <f>IF('IGM Paste'!R2908=0,"Flat",'IGM Paste'!R2908)</f>
        <v>Flat</v>
      </c>
      <c r="N2907" s="177">
        <f>'IGM Paste'!AH2908</f>
        <v>0</v>
      </c>
      <c r="O2907" s="403">
        <f>'IGM Paste'!O2908</f>
        <v>0</v>
      </c>
      <c r="P2907">
        <f>'IGM Paste'!BC2908</f>
        <v>0</v>
      </c>
    </row>
    <row r="2908" spans="1:16" x14ac:dyDescent="0.3">
      <c r="A2908" s="334">
        <f>'IGM Paste'!A2909</f>
        <v>0</v>
      </c>
      <c r="B2908">
        <f>'IGM Paste'!Y2909</f>
        <v>0</v>
      </c>
      <c r="C2908">
        <f>'IGM Paste'!C2909</f>
        <v>0</v>
      </c>
      <c r="D2908" s="4">
        <f>'IGM Paste'!D2909</f>
        <v>0</v>
      </c>
      <c r="E2908">
        <f>'IGM Paste'!E2909</f>
        <v>0</v>
      </c>
      <c r="F2908">
        <f>'IGM Paste'!AL2909</f>
        <v>0</v>
      </c>
      <c r="G2908" s="763">
        <f>'IGM Paste'!AB2909</f>
        <v>0</v>
      </c>
      <c r="H2908" s="5">
        <f>'IGM Paste'!F2909</f>
        <v>0</v>
      </c>
      <c r="I2908" t="str">
        <f>IF('IGM Paste'!H2909=0,"-",'IGM Paste'!H2909)</f>
        <v>-</v>
      </c>
      <c r="J2908" t="str">
        <f>IF('IGM Paste'!I2909=0,"-",'IGM Paste'!I2909)</f>
        <v>-</v>
      </c>
      <c r="K2908" t="str">
        <f>IF('IGM Paste'!J2909=0,"-",'IGM Paste'!J2909)</f>
        <v>-</v>
      </c>
      <c r="L2908">
        <f>'IGM Paste'!K2909</f>
        <v>0</v>
      </c>
      <c r="M2908" s="20" t="str">
        <f>IF('IGM Paste'!R2909=0,"Flat",'IGM Paste'!R2909)</f>
        <v>Flat</v>
      </c>
      <c r="N2908" s="177">
        <f>'IGM Paste'!AH2909</f>
        <v>0</v>
      </c>
      <c r="O2908" s="403">
        <f>'IGM Paste'!O2909</f>
        <v>0</v>
      </c>
      <c r="P2908">
        <f>'IGM Paste'!BC2909</f>
        <v>0</v>
      </c>
    </row>
    <row r="2909" spans="1:16" x14ac:dyDescent="0.3">
      <c r="A2909" s="334">
        <f>'IGM Paste'!A2910</f>
        <v>0</v>
      </c>
      <c r="B2909">
        <f>'IGM Paste'!Y2910</f>
        <v>0</v>
      </c>
      <c r="C2909">
        <f>'IGM Paste'!C2910</f>
        <v>0</v>
      </c>
      <c r="D2909" s="4">
        <f>'IGM Paste'!D2910</f>
        <v>0</v>
      </c>
      <c r="E2909">
        <f>'IGM Paste'!E2910</f>
        <v>0</v>
      </c>
      <c r="F2909">
        <f>'IGM Paste'!AL2910</f>
        <v>0</v>
      </c>
      <c r="G2909" s="763">
        <f>'IGM Paste'!AB2910</f>
        <v>0</v>
      </c>
      <c r="H2909" s="5">
        <f>'IGM Paste'!F2910</f>
        <v>0</v>
      </c>
      <c r="I2909" t="str">
        <f>IF('IGM Paste'!H2910=0,"-",'IGM Paste'!H2910)</f>
        <v>-</v>
      </c>
      <c r="J2909" t="str">
        <f>IF('IGM Paste'!I2910=0,"-",'IGM Paste'!I2910)</f>
        <v>-</v>
      </c>
      <c r="K2909" t="str">
        <f>IF('IGM Paste'!J2910=0,"-",'IGM Paste'!J2910)</f>
        <v>-</v>
      </c>
      <c r="L2909">
        <f>'IGM Paste'!K2910</f>
        <v>0</v>
      </c>
      <c r="M2909" s="20" t="str">
        <f>IF('IGM Paste'!R2910=0,"Flat",'IGM Paste'!R2910)</f>
        <v>Flat</v>
      </c>
      <c r="N2909" s="177">
        <f>'IGM Paste'!AH2910</f>
        <v>0</v>
      </c>
      <c r="O2909" s="403">
        <f>'IGM Paste'!O2910</f>
        <v>0</v>
      </c>
      <c r="P2909">
        <f>'IGM Paste'!BC2910</f>
        <v>0</v>
      </c>
    </row>
    <row r="2910" spans="1:16" x14ac:dyDescent="0.3">
      <c r="A2910" s="334">
        <f>'IGM Paste'!A2911</f>
        <v>0</v>
      </c>
      <c r="B2910">
        <f>'IGM Paste'!Y2911</f>
        <v>0</v>
      </c>
      <c r="C2910">
        <f>'IGM Paste'!C2911</f>
        <v>0</v>
      </c>
      <c r="D2910" s="4">
        <f>'IGM Paste'!D2911</f>
        <v>0</v>
      </c>
      <c r="E2910">
        <f>'IGM Paste'!E2911</f>
        <v>0</v>
      </c>
      <c r="F2910">
        <f>'IGM Paste'!AL2911</f>
        <v>0</v>
      </c>
      <c r="G2910" s="763">
        <f>'IGM Paste'!AB2911</f>
        <v>0</v>
      </c>
      <c r="H2910" s="5">
        <f>'IGM Paste'!F2911</f>
        <v>0</v>
      </c>
      <c r="I2910" t="str">
        <f>IF('IGM Paste'!H2911=0,"-",'IGM Paste'!H2911)</f>
        <v>-</v>
      </c>
      <c r="J2910" t="str">
        <f>IF('IGM Paste'!I2911=0,"-",'IGM Paste'!I2911)</f>
        <v>-</v>
      </c>
      <c r="K2910" t="str">
        <f>IF('IGM Paste'!J2911=0,"-",'IGM Paste'!J2911)</f>
        <v>-</v>
      </c>
      <c r="L2910">
        <f>'IGM Paste'!K2911</f>
        <v>0</v>
      </c>
      <c r="M2910" s="20" t="str">
        <f>IF('IGM Paste'!R2911=0,"Flat",'IGM Paste'!R2911)</f>
        <v>Flat</v>
      </c>
      <c r="N2910" s="177">
        <f>'IGM Paste'!AH2911</f>
        <v>0</v>
      </c>
      <c r="O2910" s="403">
        <f>'IGM Paste'!O2911</f>
        <v>0</v>
      </c>
      <c r="P2910">
        <f>'IGM Paste'!BC2911</f>
        <v>0</v>
      </c>
    </row>
    <row r="2911" spans="1:16" x14ac:dyDescent="0.3">
      <c r="A2911" s="334">
        <f>'IGM Paste'!A2912</f>
        <v>0</v>
      </c>
      <c r="B2911">
        <f>'IGM Paste'!Y2912</f>
        <v>0</v>
      </c>
      <c r="C2911">
        <f>'IGM Paste'!C2912</f>
        <v>0</v>
      </c>
      <c r="D2911" s="4">
        <f>'IGM Paste'!D2912</f>
        <v>0</v>
      </c>
      <c r="E2911">
        <f>'IGM Paste'!E2912</f>
        <v>0</v>
      </c>
      <c r="F2911">
        <f>'IGM Paste'!AL2912</f>
        <v>0</v>
      </c>
      <c r="G2911" s="763">
        <f>'IGM Paste'!AB2912</f>
        <v>0</v>
      </c>
      <c r="H2911" s="5">
        <f>'IGM Paste'!F2912</f>
        <v>0</v>
      </c>
      <c r="I2911" t="str">
        <f>IF('IGM Paste'!H2912=0,"-",'IGM Paste'!H2912)</f>
        <v>-</v>
      </c>
      <c r="J2911" t="str">
        <f>IF('IGM Paste'!I2912=0,"-",'IGM Paste'!I2912)</f>
        <v>-</v>
      </c>
      <c r="K2911" t="str">
        <f>IF('IGM Paste'!J2912=0,"-",'IGM Paste'!J2912)</f>
        <v>-</v>
      </c>
      <c r="L2911">
        <f>'IGM Paste'!K2912</f>
        <v>0</v>
      </c>
      <c r="M2911" s="20" t="str">
        <f>IF('IGM Paste'!R2912=0,"Flat",'IGM Paste'!R2912)</f>
        <v>Flat</v>
      </c>
      <c r="N2911" s="177">
        <f>'IGM Paste'!AH2912</f>
        <v>0</v>
      </c>
      <c r="O2911" s="403">
        <f>'IGM Paste'!O2912</f>
        <v>0</v>
      </c>
      <c r="P2911">
        <f>'IGM Paste'!BC2912</f>
        <v>0</v>
      </c>
    </row>
    <row r="2912" spans="1:16" x14ac:dyDescent="0.3">
      <c r="A2912" s="334">
        <f>'IGM Paste'!A2913</f>
        <v>0</v>
      </c>
      <c r="B2912">
        <f>'IGM Paste'!Y2913</f>
        <v>0</v>
      </c>
      <c r="C2912">
        <f>'IGM Paste'!C2913</f>
        <v>0</v>
      </c>
      <c r="D2912" s="4">
        <f>'IGM Paste'!D2913</f>
        <v>0</v>
      </c>
      <c r="E2912">
        <f>'IGM Paste'!E2913</f>
        <v>0</v>
      </c>
      <c r="F2912">
        <f>'IGM Paste'!AL2913</f>
        <v>0</v>
      </c>
      <c r="G2912" s="763">
        <f>'IGM Paste'!AB2913</f>
        <v>0</v>
      </c>
      <c r="H2912" s="5">
        <f>'IGM Paste'!F2913</f>
        <v>0</v>
      </c>
      <c r="I2912" t="str">
        <f>IF('IGM Paste'!H2913=0,"-",'IGM Paste'!H2913)</f>
        <v>-</v>
      </c>
      <c r="J2912" t="str">
        <f>IF('IGM Paste'!I2913=0,"-",'IGM Paste'!I2913)</f>
        <v>-</v>
      </c>
      <c r="K2912" t="str">
        <f>IF('IGM Paste'!J2913=0,"-",'IGM Paste'!J2913)</f>
        <v>-</v>
      </c>
      <c r="L2912">
        <f>'IGM Paste'!K2913</f>
        <v>0</v>
      </c>
      <c r="M2912" s="20" t="str">
        <f>IF('IGM Paste'!R2913=0,"Flat",'IGM Paste'!R2913)</f>
        <v>Flat</v>
      </c>
      <c r="N2912" s="177">
        <f>'IGM Paste'!AH2913</f>
        <v>0</v>
      </c>
      <c r="O2912" s="403">
        <f>'IGM Paste'!O2913</f>
        <v>0</v>
      </c>
      <c r="P2912">
        <f>'IGM Paste'!BC2913</f>
        <v>0</v>
      </c>
    </row>
    <row r="2913" spans="1:16" x14ac:dyDescent="0.3">
      <c r="A2913" s="334">
        <f>'IGM Paste'!A2914</f>
        <v>0</v>
      </c>
      <c r="B2913">
        <f>'IGM Paste'!Y2914</f>
        <v>0</v>
      </c>
      <c r="C2913">
        <f>'IGM Paste'!C2914</f>
        <v>0</v>
      </c>
      <c r="D2913" s="4">
        <f>'IGM Paste'!D2914</f>
        <v>0</v>
      </c>
      <c r="E2913">
        <f>'IGM Paste'!E2914</f>
        <v>0</v>
      </c>
      <c r="F2913">
        <f>'IGM Paste'!AL2914</f>
        <v>0</v>
      </c>
      <c r="G2913" s="763">
        <f>'IGM Paste'!AB2914</f>
        <v>0</v>
      </c>
      <c r="H2913" s="5">
        <f>'IGM Paste'!F2914</f>
        <v>0</v>
      </c>
      <c r="I2913" t="str">
        <f>IF('IGM Paste'!H2914=0,"-",'IGM Paste'!H2914)</f>
        <v>-</v>
      </c>
      <c r="J2913" t="str">
        <f>IF('IGM Paste'!I2914=0,"-",'IGM Paste'!I2914)</f>
        <v>-</v>
      </c>
      <c r="K2913" t="str">
        <f>IF('IGM Paste'!J2914=0,"-",'IGM Paste'!J2914)</f>
        <v>-</v>
      </c>
      <c r="L2913">
        <f>'IGM Paste'!K2914</f>
        <v>0</v>
      </c>
      <c r="M2913" s="20" t="str">
        <f>IF('IGM Paste'!R2914=0,"Flat",'IGM Paste'!R2914)</f>
        <v>Flat</v>
      </c>
      <c r="N2913" s="177">
        <f>'IGM Paste'!AH2914</f>
        <v>0</v>
      </c>
      <c r="O2913" s="403">
        <f>'IGM Paste'!O2914</f>
        <v>0</v>
      </c>
      <c r="P2913">
        <f>'IGM Paste'!BC2914</f>
        <v>0</v>
      </c>
    </row>
    <row r="2914" spans="1:16" x14ac:dyDescent="0.3">
      <c r="A2914" s="334">
        <f>'IGM Paste'!A2915</f>
        <v>0</v>
      </c>
      <c r="B2914">
        <f>'IGM Paste'!Y2915</f>
        <v>0</v>
      </c>
      <c r="C2914">
        <f>'IGM Paste'!C2915</f>
        <v>0</v>
      </c>
      <c r="D2914" s="4">
        <f>'IGM Paste'!D2915</f>
        <v>0</v>
      </c>
      <c r="E2914">
        <f>'IGM Paste'!E2915</f>
        <v>0</v>
      </c>
      <c r="F2914">
        <f>'IGM Paste'!AL2915</f>
        <v>0</v>
      </c>
      <c r="G2914" s="763">
        <f>'IGM Paste'!AB2915</f>
        <v>0</v>
      </c>
      <c r="H2914" s="5">
        <f>'IGM Paste'!F2915</f>
        <v>0</v>
      </c>
      <c r="I2914" t="str">
        <f>IF('IGM Paste'!H2915=0,"-",'IGM Paste'!H2915)</f>
        <v>-</v>
      </c>
      <c r="J2914" t="str">
        <f>IF('IGM Paste'!I2915=0,"-",'IGM Paste'!I2915)</f>
        <v>-</v>
      </c>
      <c r="K2914" t="str">
        <f>IF('IGM Paste'!J2915=0,"-",'IGM Paste'!J2915)</f>
        <v>-</v>
      </c>
      <c r="L2914">
        <f>'IGM Paste'!K2915</f>
        <v>0</v>
      </c>
      <c r="M2914" s="20" t="str">
        <f>IF('IGM Paste'!R2915=0,"Flat",'IGM Paste'!R2915)</f>
        <v>Flat</v>
      </c>
      <c r="N2914" s="177">
        <f>'IGM Paste'!AH2915</f>
        <v>0</v>
      </c>
      <c r="O2914" s="403">
        <f>'IGM Paste'!O2915</f>
        <v>0</v>
      </c>
      <c r="P2914">
        <f>'IGM Paste'!BC2915</f>
        <v>0</v>
      </c>
    </row>
    <row r="2915" spans="1:16" x14ac:dyDescent="0.3">
      <c r="A2915" s="334">
        <f>'IGM Paste'!A2916</f>
        <v>0</v>
      </c>
      <c r="B2915">
        <f>'IGM Paste'!Y2916</f>
        <v>0</v>
      </c>
      <c r="C2915">
        <f>'IGM Paste'!C2916</f>
        <v>0</v>
      </c>
      <c r="D2915" s="4">
        <f>'IGM Paste'!D2916</f>
        <v>0</v>
      </c>
      <c r="E2915">
        <f>'IGM Paste'!E2916</f>
        <v>0</v>
      </c>
      <c r="F2915">
        <f>'IGM Paste'!AL2916</f>
        <v>0</v>
      </c>
      <c r="G2915" s="763">
        <f>'IGM Paste'!AB2916</f>
        <v>0</v>
      </c>
      <c r="H2915" s="5">
        <f>'IGM Paste'!F2916</f>
        <v>0</v>
      </c>
      <c r="I2915" t="str">
        <f>IF('IGM Paste'!H2916=0,"-",'IGM Paste'!H2916)</f>
        <v>-</v>
      </c>
      <c r="J2915" t="str">
        <f>IF('IGM Paste'!I2916=0,"-",'IGM Paste'!I2916)</f>
        <v>-</v>
      </c>
      <c r="K2915" t="str">
        <f>IF('IGM Paste'!J2916=0,"-",'IGM Paste'!J2916)</f>
        <v>-</v>
      </c>
      <c r="L2915">
        <f>'IGM Paste'!K2916</f>
        <v>0</v>
      </c>
      <c r="M2915" s="20" t="str">
        <f>IF('IGM Paste'!R2916=0,"Flat",'IGM Paste'!R2916)</f>
        <v>Flat</v>
      </c>
      <c r="N2915" s="177">
        <f>'IGM Paste'!AH2916</f>
        <v>0</v>
      </c>
      <c r="O2915" s="403">
        <f>'IGM Paste'!O2916</f>
        <v>0</v>
      </c>
      <c r="P2915">
        <f>'IGM Paste'!BC2916</f>
        <v>0</v>
      </c>
    </row>
    <row r="2916" spans="1:16" x14ac:dyDescent="0.3">
      <c r="A2916" s="334">
        <f>'IGM Paste'!A2917</f>
        <v>0</v>
      </c>
      <c r="B2916">
        <f>'IGM Paste'!Y2917</f>
        <v>0</v>
      </c>
      <c r="C2916">
        <f>'IGM Paste'!C2917</f>
        <v>0</v>
      </c>
      <c r="D2916" s="4">
        <f>'IGM Paste'!D2917</f>
        <v>0</v>
      </c>
      <c r="E2916">
        <f>'IGM Paste'!E2917</f>
        <v>0</v>
      </c>
      <c r="F2916">
        <f>'IGM Paste'!AL2917</f>
        <v>0</v>
      </c>
      <c r="G2916" s="763">
        <f>'IGM Paste'!AB2917</f>
        <v>0</v>
      </c>
      <c r="H2916" s="5">
        <f>'IGM Paste'!F2917</f>
        <v>0</v>
      </c>
      <c r="I2916" t="str">
        <f>IF('IGM Paste'!H2917=0,"-",'IGM Paste'!H2917)</f>
        <v>-</v>
      </c>
      <c r="J2916" t="str">
        <f>IF('IGM Paste'!I2917=0,"-",'IGM Paste'!I2917)</f>
        <v>-</v>
      </c>
      <c r="K2916" t="str">
        <f>IF('IGM Paste'!J2917=0,"-",'IGM Paste'!J2917)</f>
        <v>-</v>
      </c>
      <c r="L2916">
        <f>'IGM Paste'!K2917</f>
        <v>0</v>
      </c>
      <c r="M2916" s="20" t="str">
        <f>IF('IGM Paste'!R2917=0,"Flat",'IGM Paste'!R2917)</f>
        <v>Flat</v>
      </c>
      <c r="N2916" s="177">
        <f>'IGM Paste'!AH2917</f>
        <v>0</v>
      </c>
      <c r="O2916" s="403">
        <f>'IGM Paste'!O2917</f>
        <v>0</v>
      </c>
      <c r="P2916">
        <f>'IGM Paste'!BC2917</f>
        <v>0</v>
      </c>
    </row>
    <row r="2917" spans="1:16" x14ac:dyDescent="0.3">
      <c r="A2917" s="334">
        <f>'IGM Paste'!A2918</f>
        <v>0</v>
      </c>
      <c r="B2917">
        <f>'IGM Paste'!Y2918</f>
        <v>0</v>
      </c>
      <c r="C2917">
        <f>'IGM Paste'!C2918</f>
        <v>0</v>
      </c>
      <c r="D2917" s="4">
        <f>'IGM Paste'!D2918</f>
        <v>0</v>
      </c>
      <c r="E2917">
        <f>'IGM Paste'!E2918</f>
        <v>0</v>
      </c>
      <c r="F2917">
        <f>'IGM Paste'!AL2918</f>
        <v>0</v>
      </c>
      <c r="G2917" s="763">
        <f>'IGM Paste'!AB2918</f>
        <v>0</v>
      </c>
      <c r="H2917" s="5">
        <f>'IGM Paste'!F2918</f>
        <v>0</v>
      </c>
      <c r="I2917" t="str">
        <f>IF('IGM Paste'!H2918=0,"-",'IGM Paste'!H2918)</f>
        <v>-</v>
      </c>
      <c r="J2917" t="str">
        <f>IF('IGM Paste'!I2918=0,"-",'IGM Paste'!I2918)</f>
        <v>-</v>
      </c>
      <c r="K2917" t="str">
        <f>IF('IGM Paste'!J2918=0,"-",'IGM Paste'!J2918)</f>
        <v>-</v>
      </c>
      <c r="L2917">
        <f>'IGM Paste'!K2918</f>
        <v>0</v>
      </c>
      <c r="M2917" s="20" t="str">
        <f>IF('IGM Paste'!R2918=0,"Flat",'IGM Paste'!R2918)</f>
        <v>Flat</v>
      </c>
      <c r="N2917" s="177">
        <f>'IGM Paste'!AH2918</f>
        <v>0</v>
      </c>
      <c r="O2917" s="403">
        <f>'IGM Paste'!O2918</f>
        <v>0</v>
      </c>
      <c r="P2917">
        <f>'IGM Paste'!BC2918</f>
        <v>0</v>
      </c>
    </row>
    <row r="2918" spans="1:16" x14ac:dyDescent="0.3">
      <c r="A2918" s="334">
        <f>'IGM Paste'!A2919</f>
        <v>0</v>
      </c>
      <c r="B2918">
        <f>'IGM Paste'!Y2919</f>
        <v>0</v>
      </c>
      <c r="C2918">
        <f>'IGM Paste'!C2919</f>
        <v>0</v>
      </c>
      <c r="D2918" s="4">
        <f>'IGM Paste'!D2919</f>
        <v>0</v>
      </c>
      <c r="E2918">
        <f>'IGM Paste'!E2919</f>
        <v>0</v>
      </c>
      <c r="F2918">
        <f>'IGM Paste'!AL2919</f>
        <v>0</v>
      </c>
      <c r="G2918" s="763">
        <f>'IGM Paste'!AB2919</f>
        <v>0</v>
      </c>
      <c r="H2918" s="5">
        <f>'IGM Paste'!F2919</f>
        <v>0</v>
      </c>
      <c r="I2918" t="str">
        <f>IF('IGM Paste'!H2919=0,"-",'IGM Paste'!H2919)</f>
        <v>-</v>
      </c>
      <c r="J2918" t="str">
        <f>IF('IGM Paste'!I2919=0,"-",'IGM Paste'!I2919)</f>
        <v>-</v>
      </c>
      <c r="K2918" t="str">
        <f>IF('IGM Paste'!J2919=0,"-",'IGM Paste'!J2919)</f>
        <v>-</v>
      </c>
      <c r="L2918">
        <f>'IGM Paste'!K2919</f>
        <v>0</v>
      </c>
      <c r="M2918" s="20" t="str">
        <f>IF('IGM Paste'!R2919=0,"Flat",'IGM Paste'!R2919)</f>
        <v>Flat</v>
      </c>
      <c r="N2918" s="177">
        <f>'IGM Paste'!AH2919</f>
        <v>0</v>
      </c>
      <c r="O2918" s="403">
        <f>'IGM Paste'!O2919</f>
        <v>0</v>
      </c>
      <c r="P2918">
        <f>'IGM Paste'!BC2919</f>
        <v>0</v>
      </c>
    </row>
    <row r="2919" spans="1:16" x14ac:dyDescent="0.3">
      <c r="A2919" s="334">
        <f>'IGM Paste'!A2920</f>
        <v>0</v>
      </c>
      <c r="B2919">
        <f>'IGM Paste'!Y2920</f>
        <v>0</v>
      </c>
      <c r="C2919">
        <f>'IGM Paste'!C2920</f>
        <v>0</v>
      </c>
      <c r="D2919" s="4">
        <f>'IGM Paste'!D2920</f>
        <v>0</v>
      </c>
      <c r="E2919">
        <f>'IGM Paste'!E2920</f>
        <v>0</v>
      </c>
      <c r="F2919">
        <f>'IGM Paste'!AL2920</f>
        <v>0</v>
      </c>
      <c r="G2919" s="763">
        <f>'IGM Paste'!AB2920</f>
        <v>0</v>
      </c>
      <c r="H2919" s="5">
        <f>'IGM Paste'!F2920</f>
        <v>0</v>
      </c>
      <c r="I2919" t="str">
        <f>IF('IGM Paste'!H2920=0,"-",'IGM Paste'!H2920)</f>
        <v>-</v>
      </c>
      <c r="J2919" t="str">
        <f>IF('IGM Paste'!I2920=0,"-",'IGM Paste'!I2920)</f>
        <v>-</v>
      </c>
      <c r="K2919" t="str">
        <f>IF('IGM Paste'!J2920=0,"-",'IGM Paste'!J2920)</f>
        <v>-</v>
      </c>
      <c r="L2919">
        <f>'IGM Paste'!K2920</f>
        <v>0</v>
      </c>
      <c r="M2919" s="20" t="str">
        <f>IF('IGM Paste'!R2920=0,"Flat",'IGM Paste'!R2920)</f>
        <v>Flat</v>
      </c>
      <c r="N2919" s="177">
        <f>'IGM Paste'!AH2920</f>
        <v>0</v>
      </c>
      <c r="O2919" s="403">
        <f>'IGM Paste'!O2920</f>
        <v>0</v>
      </c>
      <c r="P2919">
        <f>'IGM Paste'!BC2920</f>
        <v>0</v>
      </c>
    </row>
    <row r="2920" spans="1:16" x14ac:dyDescent="0.3">
      <c r="A2920" s="334">
        <f>'IGM Paste'!A2921</f>
        <v>0</v>
      </c>
      <c r="B2920">
        <f>'IGM Paste'!Y2921</f>
        <v>0</v>
      </c>
      <c r="C2920">
        <f>'IGM Paste'!C2921</f>
        <v>0</v>
      </c>
      <c r="D2920" s="4">
        <f>'IGM Paste'!D2921</f>
        <v>0</v>
      </c>
      <c r="E2920">
        <f>'IGM Paste'!E2921</f>
        <v>0</v>
      </c>
      <c r="F2920">
        <f>'IGM Paste'!AL2921</f>
        <v>0</v>
      </c>
      <c r="G2920" s="763">
        <f>'IGM Paste'!AB2921</f>
        <v>0</v>
      </c>
      <c r="H2920" s="5">
        <f>'IGM Paste'!F2921</f>
        <v>0</v>
      </c>
      <c r="I2920" t="str">
        <f>IF('IGM Paste'!H2921=0,"-",'IGM Paste'!H2921)</f>
        <v>-</v>
      </c>
      <c r="J2920" t="str">
        <f>IF('IGM Paste'!I2921=0,"-",'IGM Paste'!I2921)</f>
        <v>-</v>
      </c>
      <c r="K2920" t="str">
        <f>IF('IGM Paste'!J2921=0,"-",'IGM Paste'!J2921)</f>
        <v>-</v>
      </c>
      <c r="L2920">
        <f>'IGM Paste'!K2921</f>
        <v>0</v>
      </c>
      <c r="M2920" s="20" t="str">
        <f>IF('IGM Paste'!R2921=0,"Flat",'IGM Paste'!R2921)</f>
        <v>Flat</v>
      </c>
      <c r="N2920" s="177">
        <f>'IGM Paste'!AH2921</f>
        <v>0</v>
      </c>
      <c r="O2920" s="403">
        <f>'IGM Paste'!O2921</f>
        <v>0</v>
      </c>
      <c r="P2920">
        <f>'IGM Paste'!BC2921</f>
        <v>0</v>
      </c>
    </row>
    <row r="2921" spans="1:16" x14ac:dyDescent="0.3">
      <c r="A2921" s="334">
        <f>'IGM Paste'!A2922</f>
        <v>0</v>
      </c>
      <c r="B2921">
        <f>'IGM Paste'!Y2922</f>
        <v>0</v>
      </c>
      <c r="C2921">
        <f>'IGM Paste'!C2922</f>
        <v>0</v>
      </c>
      <c r="D2921" s="4">
        <f>'IGM Paste'!D2922</f>
        <v>0</v>
      </c>
      <c r="E2921">
        <f>'IGM Paste'!E2922</f>
        <v>0</v>
      </c>
      <c r="F2921">
        <f>'IGM Paste'!AL2922</f>
        <v>0</v>
      </c>
      <c r="G2921" s="763">
        <f>'IGM Paste'!AB2922</f>
        <v>0</v>
      </c>
      <c r="H2921" s="5">
        <f>'IGM Paste'!F2922</f>
        <v>0</v>
      </c>
      <c r="I2921" t="str">
        <f>IF('IGM Paste'!H2922=0,"-",'IGM Paste'!H2922)</f>
        <v>-</v>
      </c>
      <c r="J2921" t="str">
        <f>IF('IGM Paste'!I2922=0,"-",'IGM Paste'!I2922)</f>
        <v>-</v>
      </c>
      <c r="K2921" t="str">
        <f>IF('IGM Paste'!J2922=0,"-",'IGM Paste'!J2922)</f>
        <v>-</v>
      </c>
      <c r="L2921">
        <f>'IGM Paste'!K2922</f>
        <v>0</v>
      </c>
      <c r="M2921" s="20" t="str">
        <f>IF('IGM Paste'!R2922=0,"Flat",'IGM Paste'!R2922)</f>
        <v>Flat</v>
      </c>
      <c r="N2921" s="177">
        <f>'IGM Paste'!AH2922</f>
        <v>0</v>
      </c>
      <c r="O2921" s="403">
        <f>'IGM Paste'!O2922</f>
        <v>0</v>
      </c>
      <c r="P2921">
        <f>'IGM Paste'!BC2922</f>
        <v>0</v>
      </c>
    </row>
    <row r="2922" spans="1:16" x14ac:dyDescent="0.3">
      <c r="A2922" s="334">
        <f>'IGM Paste'!A2923</f>
        <v>0</v>
      </c>
      <c r="B2922">
        <f>'IGM Paste'!Y2923</f>
        <v>0</v>
      </c>
      <c r="C2922">
        <f>'IGM Paste'!C2923</f>
        <v>0</v>
      </c>
      <c r="D2922" s="4">
        <f>'IGM Paste'!D2923</f>
        <v>0</v>
      </c>
      <c r="E2922">
        <f>'IGM Paste'!E2923</f>
        <v>0</v>
      </c>
      <c r="F2922">
        <f>'IGM Paste'!AL2923</f>
        <v>0</v>
      </c>
      <c r="G2922" s="763">
        <f>'IGM Paste'!AB2923</f>
        <v>0</v>
      </c>
      <c r="H2922" s="5">
        <f>'IGM Paste'!F2923</f>
        <v>0</v>
      </c>
      <c r="I2922" t="str">
        <f>IF('IGM Paste'!H2923=0,"-",'IGM Paste'!H2923)</f>
        <v>-</v>
      </c>
      <c r="J2922" t="str">
        <f>IF('IGM Paste'!I2923=0,"-",'IGM Paste'!I2923)</f>
        <v>-</v>
      </c>
      <c r="K2922" t="str">
        <f>IF('IGM Paste'!J2923=0,"-",'IGM Paste'!J2923)</f>
        <v>-</v>
      </c>
      <c r="L2922">
        <f>'IGM Paste'!K2923</f>
        <v>0</v>
      </c>
      <c r="M2922" s="20" t="str">
        <f>IF('IGM Paste'!R2923=0,"Flat",'IGM Paste'!R2923)</f>
        <v>Flat</v>
      </c>
      <c r="N2922" s="177">
        <f>'IGM Paste'!AH2923</f>
        <v>0</v>
      </c>
      <c r="O2922" s="403">
        <f>'IGM Paste'!O2923</f>
        <v>0</v>
      </c>
      <c r="P2922">
        <f>'IGM Paste'!BC2923</f>
        <v>0</v>
      </c>
    </row>
    <row r="2923" spans="1:16" x14ac:dyDescent="0.3">
      <c r="A2923" s="334">
        <f>'IGM Paste'!A2924</f>
        <v>0</v>
      </c>
      <c r="B2923">
        <f>'IGM Paste'!Y2924</f>
        <v>0</v>
      </c>
      <c r="C2923">
        <f>'IGM Paste'!C2924</f>
        <v>0</v>
      </c>
      <c r="D2923" s="4">
        <f>'IGM Paste'!D2924</f>
        <v>0</v>
      </c>
      <c r="E2923">
        <f>'IGM Paste'!E2924</f>
        <v>0</v>
      </c>
      <c r="F2923">
        <f>'IGM Paste'!AL2924</f>
        <v>0</v>
      </c>
      <c r="G2923" s="763">
        <f>'IGM Paste'!AB2924</f>
        <v>0</v>
      </c>
      <c r="H2923" s="5">
        <f>'IGM Paste'!F2924</f>
        <v>0</v>
      </c>
      <c r="I2923" t="str">
        <f>IF('IGM Paste'!H2924=0,"-",'IGM Paste'!H2924)</f>
        <v>-</v>
      </c>
      <c r="J2923" t="str">
        <f>IF('IGM Paste'!I2924=0,"-",'IGM Paste'!I2924)</f>
        <v>-</v>
      </c>
      <c r="K2923" t="str">
        <f>IF('IGM Paste'!J2924=0,"-",'IGM Paste'!J2924)</f>
        <v>-</v>
      </c>
      <c r="L2923">
        <f>'IGM Paste'!K2924</f>
        <v>0</v>
      </c>
      <c r="M2923" s="20" t="str">
        <f>IF('IGM Paste'!R2924=0,"Flat",'IGM Paste'!R2924)</f>
        <v>Flat</v>
      </c>
      <c r="N2923" s="177">
        <f>'IGM Paste'!AH2924</f>
        <v>0</v>
      </c>
      <c r="O2923" s="403">
        <f>'IGM Paste'!O2924</f>
        <v>0</v>
      </c>
      <c r="P2923">
        <f>'IGM Paste'!BC2924</f>
        <v>0</v>
      </c>
    </row>
    <row r="2924" spans="1:16" x14ac:dyDescent="0.3">
      <c r="A2924" s="334">
        <f>'IGM Paste'!A2925</f>
        <v>0</v>
      </c>
      <c r="B2924">
        <f>'IGM Paste'!Y2925</f>
        <v>0</v>
      </c>
      <c r="C2924">
        <f>'IGM Paste'!C2925</f>
        <v>0</v>
      </c>
      <c r="D2924" s="4">
        <f>'IGM Paste'!D2925</f>
        <v>0</v>
      </c>
      <c r="E2924">
        <f>'IGM Paste'!E2925</f>
        <v>0</v>
      </c>
      <c r="F2924">
        <f>'IGM Paste'!AL2925</f>
        <v>0</v>
      </c>
      <c r="G2924" s="763">
        <f>'IGM Paste'!AB2925</f>
        <v>0</v>
      </c>
      <c r="H2924" s="5">
        <f>'IGM Paste'!F2925</f>
        <v>0</v>
      </c>
      <c r="I2924" t="str">
        <f>IF('IGM Paste'!H2925=0,"-",'IGM Paste'!H2925)</f>
        <v>-</v>
      </c>
      <c r="J2924" t="str">
        <f>IF('IGM Paste'!I2925=0,"-",'IGM Paste'!I2925)</f>
        <v>-</v>
      </c>
      <c r="K2924" t="str">
        <f>IF('IGM Paste'!J2925=0,"-",'IGM Paste'!J2925)</f>
        <v>-</v>
      </c>
      <c r="L2924">
        <f>'IGM Paste'!K2925</f>
        <v>0</v>
      </c>
      <c r="M2924" s="20" t="str">
        <f>IF('IGM Paste'!R2925=0,"Flat",'IGM Paste'!R2925)</f>
        <v>Flat</v>
      </c>
      <c r="N2924" s="177">
        <f>'IGM Paste'!AH2925</f>
        <v>0</v>
      </c>
      <c r="O2924" s="403">
        <f>'IGM Paste'!O2925</f>
        <v>0</v>
      </c>
      <c r="P2924">
        <f>'IGM Paste'!BC2925</f>
        <v>0</v>
      </c>
    </row>
    <row r="2925" spans="1:16" x14ac:dyDescent="0.3">
      <c r="A2925" s="334">
        <f>'IGM Paste'!A2926</f>
        <v>0</v>
      </c>
      <c r="B2925">
        <f>'IGM Paste'!Y2926</f>
        <v>0</v>
      </c>
      <c r="C2925">
        <f>'IGM Paste'!C2926</f>
        <v>0</v>
      </c>
      <c r="D2925" s="4">
        <f>'IGM Paste'!D2926</f>
        <v>0</v>
      </c>
      <c r="E2925">
        <f>'IGM Paste'!E2926</f>
        <v>0</v>
      </c>
      <c r="F2925">
        <f>'IGM Paste'!AL2926</f>
        <v>0</v>
      </c>
      <c r="G2925" s="763">
        <f>'IGM Paste'!AB2926</f>
        <v>0</v>
      </c>
      <c r="H2925" s="5">
        <f>'IGM Paste'!F2926</f>
        <v>0</v>
      </c>
      <c r="I2925" t="str">
        <f>IF('IGM Paste'!H2926=0,"-",'IGM Paste'!H2926)</f>
        <v>-</v>
      </c>
      <c r="J2925" t="str">
        <f>IF('IGM Paste'!I2926=0,"-",'IGM Paste'!I2926)</f>
        <v>-</v>
      </c>
      <c r="K2925" t="str">
        <f>IF('IGM Paste'!J2926=0,"-",'IGM Paste'!J2926)</f>
        <v>-</v>
      </c>
      <c r="L2925">
        <f>'IGM Paste'!K2926</f>
        <v>0</v>
      </c>
      <c r="M2925" s="20" t="str">
        <f>IF('IGM Paste'!R2926=0,"Flat",'IGM Paste'!R2926)</f>
        <v>Flat</v>
      </c>
      <c r="N2925" s="177">
        <f>'IGM Paste'!AH2926</f>
        <v>0</v>
      </c>
      <c r="O2925" s="403">
        <f>'IGM Paste'!O2926</f>
        <v>0</v>
      </c>
      <c r="P2925">
        <f>'IGM Paste'!BC2926</f>
        <v>0</v>
      </c>
    </row>
    <row r="2926" spans="1:16" x14ac:dyDescent="0.3">
      <c r="A2926" s="334">
        <f>'IGM Paste'!A2927</f>
        <v>0</v>
      </c>
      <c r="B2926">
        <f>'IGM Paste'!Y2927</f>
        <v>0</v>
      </c>
      <c r="C2926">
        <f>'IGM Paste'!C2927</f>
        <v>0</v>
      </c>
      <c r="D2926" s="4">
        <f>'IGM Paste'!D2927</f>
        <v>0</v>
      </c>
      <c r="E2926">
        <f>'IGM Paste'!E2927</f>
        <v>0</v>
      </c>
      <c r="F2926">
        <f>'IGM Paste'!AL2927</f>
        <v>0</v>
      </c>
      <c r="G2926" s="763">
        <f>'IGM Paste'!AB2927</f>
        <v>0</v>
      </c>
      <c r="H2926" s="5">
        <f>'IGM Paste'!F2927</f>
        <v>0</v>
      </c>
      <c r="I2926" t="str">
        <f>IF('IGM Paste'!H2927=0,"-",'IGM Paste'!H2927)</f>
        <v>-</v>
      </c>
      <c r="J2926" t="str">
        <f>IF('IGM Paste'!I2927=0,"-",'IGM Paste'!I2927)</f>
        <v>-</v>
      </c>
      <c r="K2926" t="str">
        <f>IF('IGM Paste'!J2927=0,"-",'IGM Paste'!J2927)</f>
        <v>-</v>
      </c>
      <c r="L2926">
        <f>'IGM Paste'!K2927</f>
        <v>0</v>
      </c>
      <c r="M2926" s="20" t="str">
        <f>IF('IGM Paste'!R2927=0,"Flat",'IGM Paste'!R2927)</f>
        <v>Flat</v>
      </c>
      <c r="N2926" s="177">
        <f>'IGM Paste'!AH2927</f>
        <v>0</v>
      </c>
      <c r="O2926" s="403">
        <f>'IGM Paste'!O2927</f>
        <v>0</v>
      </c>
      <c r="P2926">
        <f>'IGM Paste'!BC2927</f>
        <v>0</v>
      </c>
    </row>
    <row r="2927" spans="1:16" x14ac:dyDescent="0.3">
      <c r="A2927" s="334">
        <f>'IGM Paste'!A2928</f>
        <v>0</v>
      </c>
      <c r="B2927">
        <f>'IGM Paste'!Y2928</f>
        <v>0</v>
      </c>
      <c r="C2927">
        <f>'IGM Paste'!C2928</f>
        <v>0</v>
      </c>
      <c r="D2927" s="4">
        <f>'IGM Paste'!D2928</f>
        <v>0</v>
      </c>
      <c r="E2927">
        <f>'IGM Paste'!E2928</f>
        <v>0</v>
      </c>
      <c r="F2927">
        <f>'IGM Paste'!AL2928</f>
        <v>0</v>
      </c>
      <c r="G2927" s="763">
        <f>'IGM Paste'!AB2928</f>
        <v>0</v>
      </c>
      <c r="H2927" s="5">
        <f>'IGM Paste'!F2928</f>
        <v>0</v>
      </c>
      <c r="I2927" t="str">
        <f>IF('IGM Paste'!H2928=0,"-",'IGM Paste'!H2928)</f>
        <v>-</v>
      </c>
      <c r="J2927" t="str">
        <f>IF('IGM Paste'!I2928=0,"-",'IGM Paste'!I2928)</f>
        <v>-</v>
      </c>
      <c r="K2927" t="str">
        <f>IF('IGM Paste'!J2928=0,"-",'IGM Paste'!J2928)</f>
        <v>-</v>
      </c>
      <c r="L2927">
        <f>'IGM Paste'!K2928</f>
        <v>0</v>
      </c>
      <c r="M2927" s="20" t="str">
        <f>IF('IGM Paste'!R2928=0,"Flat",'IGM Paste'!R2928)</f>
        <v>Flat</v>
      </c>
      <c r="N2927" s="177">
        <f>'IGM Paste'!AH2928</f>
        <v>0</v>
      </c>
      <c r="O2927" s="403">
        <f>'IGM Paste'!O2928</f>
        <v>0</v>
      </c>
      <c r="P2927">
        <f>'IGM Paste'!BC2928</f>
        <v>0</v>
      </c>
    </row>
    <row r="2928" spans="1:16" x14ac:dyDescent="0.3">
      <c r="A2928" s="334">
        <f>'IGM Paste'!A2929</f>
        <v>0</v>
      </c>
      <c r="B2928">
        <f>'IGM Paste'!Y2929</f>
        <v>0</v>
      </c>
      <c r="C2928">
        <f>'IGM Paste'!C2929</f>
        <v>0</v>
      </c>
      <c r="D2928" s="4">
        <f>'IGM Paste'!D2929</f>
        <v>0</v>
      </c>
      <c r="E2928">
        <f>'IGM Paste'!E2929</f>
        <v>0</v>
      </c>
      <c r="F2928">
        <f>'IGM Paste'!AL2929</f>
        <v>0</v>
      </c>
      <c r="G2928" s="763">
        <f>'IGM Paste'!AB2929</f>
        <v>0</v>
      </c>
      <c r="H2928" s="5">
        <f>'IGM Paste'!F2929</f>
        <v>0</v>
      </c>
      <c r="I2928" t="str">
        <f>IF('IGM Paste'!H2929=0,"-",'IGM Paste'!H2929)</f>
        <v>-</v>
      </c>
      <c r="J2928" t="str">
        <f>IF('IGM Paste'!I2929=0,"-",'IGM Paste'!I2929)</f>
        <v>-</v>
      </c>
      <c r="K2928" t="str">
        <f>IF('IGM Paste'!J2929=0,"-",'IGM Paste'!J2929)</f>
        <v>-</v>
      </c>
      <c r="L2928">
        <f>'IGM Paste'!K2929</f>
        <v>0</v>
      </c>
      <c r="M2928" s="20" t="str">
        <f>IF('IGM Paste'!R2929=0,"Flat",'IGM Paste'!R2929)</f>
        <v>Flat</v>
      </c>
      <c r="N2928" s="177">
        <f>'IGM Paste'!AH2929</f>
        <v>0</v>
      </c>
      <c r="O2928" s="403">
        <f>'IGM Paste'!O2929</f>
        <v>0</v>
      </c>
      <c r="P2928">
        <f>'IGM Paste'!BC2929</f>
        <v>0</v>
      </c>
    </row>
    <row r="2929" spans="1:16" x14ac:dyDescent="0.3">
      <c r="A2929" s="334">
        <f>'IGM Paste'!A2930</f>
        <v>0</v>
      </c>
      <c r="B2929">
        <f>'IGM Paste'!Y2930</f>
        <v>0</v>
      </c>
      <c r="C2929">
        <f>'IGM Paste'!C2930</f>
        <v>0</v>
      </c>
      <c r="D2929" s="4">
        <f>'IGM Paste'!D2930</f>
        <v>0</v>
      </c>
      <c r="E2929">
        <f>'IGM Paste'!E2930</f>
        <v>0</v>
      </c>
      <c r="F2929">
        <f>'IGM Paste'!AL2930</f>
        <v>0</v>
      </c>
      <c r="G2929" s="763">
        <f>'IGM Paste'!AB2930</f>
        <v>0</v>
      </c>
      <c r="H2929" s="5">
        <f>'IGM Paste'!F2930</f>
        <v>0</v>
      </c>
      <c r="I2929" t="str">
        <f>IF('IGM Paste'!H2930=0,"-",'IGM Paste'!H2930)</f>
        <v>-</v>
      </c>
      <c r="J2929" t="str">
        <f>IF('IGM Paste'!I2930=0,"-",'IGM Paste'!I2930)</f>
        <v>-</v>
      </c>
      <c r="K2929" t="str">
        <f>IF('IGM Paste'!J2930=0,"-",'IGM Paste'!J2930)</f>
        <v>-</v>
      </c>
      <c r="L2929">
        <f>'IGM Paste'!K2930</f>
        <v>0</v>
      </c>
      <c r="M2929" s="20" t="str">
        <f>IF('IGM Paste'!R2930=0,"Flat",'IGM Paste'!R2930)</f>
        <v>Flat</v>
      </c>
      <c r="N2929" s="177">
        <f>'IGM Paste'!AH2930</f>
        <v>0</v>
      </c>
      <c r="O2929" s="403">
        <f>'IGM Paste'!O2930</f>
        <v>0</v>
      </c>
      <c r="P2929">
        <f>'IGM Paste'!BC2930</f>
        <v>0</v>
      </c>
    </row>
    <row r="2930" spans="1:16" x14ac:dyDescent="0.3">
      <c r="A2930" s="334">
        <f>'IGM Paste'!A2931</f>
        <v>0</v>
      </c>
      <c r="B2930">
        <f>'IGM Paste'!Y2931</f>
        <v>0</v>
      </c>
      <c r="C2930">
        <f>'IGM Paste'!C2931</f>
        <v>0</v>
      </c>
      <c r="D2930" s="4">
        <f>'IGM Paste'!D2931</f>
        <v>0</v>
      </c>
      <c r="E2930">
        <f>'IGM Paste'!E2931</f>
        <v>0</v>
      </c>
      <c r="F2930">
        <f>'IGM Paste'!AL2931</f>
        <v>0</v>
      </c>
      <c r="G2930" s="763">
        <f>'IGM Paste'!AB2931</f>
        <v>0</v>
      </c>
      <c r="H2930" s="5">
        <f>'IGM Paste'!F2931</f>
        <v>0</v>
      </c>
      <c r="I2930" t="str">
        <f>IF('IGM Paste'!H2931=0,"-",'IGM Paste'!H2931)</f>
        <v>-</v>
      </c>
      <c r="J2930" t="str">
        <f>IF('IGM Paste'!I2931=0,"-",'IGM Paste'!I2931)</f>
        <v>-</v>
      </c>
      <c r="K2930" t="str">
        <f>IF('IGM Paste'!J2931=0,"-",'IGM Paste'!J2931)</f>
        <v>-</v>
      </c>
      <c r="L2930">
        <f>'IGM Paste'!K2931</f>
        <v>0</v>
      </c>
      <c r="M2930" s="20" t="str">
        <f>IF('IGM Paste'!R2931=0,"Flat",'IGM Paste'!R2931)</f>
        <v>Flat</v>
      </c>
      <c r="N2930" s="177">
        <f>'IGM Paste'!AH2931</f>
        <v>0</v>
      </c>
      <c r="O2930" s="403">
        <f>'IGM Paste'!O2931</f>
        <v>0</v>
      </c>
      <c r="P2930">
        <f>'IGM Paste'!BC2931</f>
        <v>0</v>
      </c>
    </row>
    <row r="2931" spans="1:16" x14ac:dyDescent="0.3">
      <c r="A2931" s="334">
        <f>'IGM Paste'!A2932</f>
        <v>0</v>
      </c>
      <c r="B2931">
        <f>'IGM Paste'!Y2932</f>
        <v>0</v>
      </c>
      <c r="C2931">
        <f>'IGM Paste'!C2932</f>
        <v>0</v>
      </c>
      <c r="D2931" s="4">
        <f>'IGM Paste'!D2932</f>
        <v>0</v>
      </c>
      <c r="E2931">
        <f>'IGM Paste'!E2932</f>
        <v>0</v>
      </c>
      <c r="F2931">
        <f>'IGM Paste'!AL2932</f>
        <v>0</v>
      </c>
      <c r="G2931" s="763">
        <f>'IGM Paste'!AB2932</f>
        <v>0</v>
      </c>
      <c r="H2931" s="5">
        <f>'IGM Paste'!F2932</f>
        <v>0</v>
      </c>
      <c r="I2931" t="str">
        <f>IF('IGM Paste'!H2932=0,"-",'IGM Paste'!H2932)</f>
        <v>-</v>
      </c>
      <c r="J2931" t="str">
        <f>IF('IGM Paste'!I2932=0,"-",'IGM Paste'!I2932)</f>
        <v>-</v>
      </c>
      <c r="K2931" t="str">
        <f>IF('IGM Paste'!J2932=0,"-",'IGM Paste'!J2932)</f>
        <v>-</v>
      </c>
      <c r="L2931">
        <f>'IGM Paste'!K2932</f>
        <v>0</v>
      </c>
      <c r="M2931" s="20" t="str">
        <f>IF('IGM Paste'!R2932=0,"Flat",'IGM Paste'!R2932)</f>
        <v>Flat</v>
      </c>
      <c r="N2931" s="177">
        <f>'IGM Paste'!AH2932</f>
        <v>0</v>
      </c>
      <c r="O2931" s="403">
        <f>'IGM Paste'!O2932</f>
        <v>0</v>
      </c>
      <c r="P2931">
        <f>'IGM Paste'!BC2932</f>
        <v>0</v>
      </c>
    </row>
    <row r="2932" spans="1:16" x14ac:dyDescent="0.3">
      <c r="A2932" s="334">
        <f>'IGM Paste'!A2933</f>
        <v>0</v>
      </c>
      <c r="B2932">
        <f>'IGM Paste'!Y2933</f>
        <v>0</v>
      </c>
      <c r="C2932">
        <f>'IGM Paste'!C2933</f>
        <v>0</v>
      </c>
      <c r="D2932" s="4">
        <f>'IGM Paste'!D2933</f>
        <v>0</v>
      </c>
      <c r="E2932">
        <f>'IGM Paste'!E2933</f>
        <v>0</v>
      </c>
      <c r="F2932">
        <f>'IGM Paste'!AL2933</f>
        <v>0</v>
      </c>
      <c r="G2932" s="763">
        <f>'IGM Paste'!AB2933</f>
        <v>0</v>
      </c>
      <c r="H2932" s="5">
        <f>'IGM Paste'!F2933</f>
        <v>0</v>
      </c>
      <c r="I2932" t="str">
        <f>IF('IGM Paste'!H2933=0,"-",'IGM Paste'!H2933)</f>
        <v>-</v>
      </c>
      <c r="J2932" t="str">
        <f>IF('IGM Paste'!I2933=0,"-",'IGM Paste'!I2933)</f>
        <v>-</v>
      </c>
      <c r="K2932" t="str">
        <f>IF('IGM Paste'!J2933=0,"-",'IGM Paste'!J2933)</f>
        <v>-</v>
      </c>
      <c r="L2932">
        <f>'IGM Paste'!K2933</f>
        <v>0</v>
      </c>
      <c r="M2932" s="20" t="str">
        <f>IF('IGM Paste'!R2933=0,"Flat",'IGM Paste'!R2933)</f>
        <v>Flat</v>
      </c>
      <c r="N2932" s="177">
        <f>'IGM Paste'!AH2933</f>
        <v>0</v>
      </c>
      <c r="O2932" s="403">
        <f>'IGM Paste'!O2933</f>
        <v>0</v>
      </c>
      <c r="P2932">
        <f>'IGM Paste'!BC2933</f>
        <v>0</v>
      </c>
    </row>
    <row r="2933" spans="1:16" x14ac:dyDescent="0.3">
      <c r="A2933" s="334">
        <f>'IGM Paste'!A2934</f>
        <v>0</v>
      </c>
      <c r="B2933">
        <f>'IGM Paste'!Y2934</f>
        <v>0</v>
      </c>
      <c r="C2933">
        <f>'IGM Paste'!C2934</f>
        <v>0</v>
      </c>
      <c r="D2933" s="4">
        <f>'IGM Paste'!D2934</f>
        <v>0</v>
      </c>
      <c r="E2933">
        <f>'IGM Paste'!E2934</f>
        <v>0</v>
      </c>
      <c r="F2933">
        <f>'IGM Paste'!AL2934</f>
        <v>0</v>
      </c>
      <c r="G2933" s="763">
        <f>'IGM Paste'!AB2934</f>
        <v>0</v>
      </c>
      <c r="H2933" s="5">
        <f>'IGM Paste'!F2934</f>
        <v>0</v>
      </c>
      <c r="I2933" t="str">
        <f>IF('IGM Paste'!H2934=0,"-",'IGM Paste'!H2934)</f>
        <v>-</v>
      </c>
      <c r="J2933" t="str">
        <f>IF('IGM Paste'!I2934=0,"-",'IGM Paste'!I2934)</f>
        <v>-</v>
      </c>
      <c r="K2933" t="str">
        <f>IF('IGM Paste'!J2934=0,"-",'IGM Paste'!J2934)</f>
        <v>-</v>
      </c>
      <c r="L2933">
        <f>'IGM Paste'!K2934</f>
        <v>0</v>
      </c>
      <c r="M2933" s="20" t="str">
        <f>IF('IGM Paste'!R2934=0,"Flat",'IGM Paste'!R2934)</f>
        <v>Flat</v>
      </c>
      <c r="N2933" s="177">
        <f>'IGM Paste'!AH2934</f>
        <v>0</v>
      </c>
      <c r="O2933" s="403">
        <f>'IGM Paste'!O2934</f>
        <v>0</v>
      </c>
      <c r="P2933">
        <f>'IGM Paste'!BC2934</f>
        <v>0</v>
      </c>
    </row>
    <row r="2934" spans="1:16" x14ac:dyDescent="0.3">
      <c r="A2934" s="334">
        <f>'IGM Paste'!A2935</f>
        <v>0</v>
      </c>
      <c r="B2934">
        <f>'IGM Paste'!Y2935</f>
        <v>0</v>
      </c>
      <c r="C2934">
        <f>'IGM Paste'!C2935</f>
        <v>0</v>
      </c>
      <c r="D2934" s="4">
        <f>'IGM Paste'!D2935</f>
        <v>0</v>
      </c>
      <c r="E2934">
        <f>'IGM Paste'!E2935</f>
        <v>0</v>
      </c>
      <c r="F2934">
        <f>'IGM Paste'!AL2935</f>
        <v>0</v>
      </c>
      <c r="G2934" s="763">
        <f>'IGM Paste'!AB2935</f>
        <v>0</v>
      </c>
      <c r="H2934" s="5">
        <f>'IGM Paste'!F2935</f>
        <v>0</v>
      </c>
      <c r="I2934" t="str">
        <f>IF('IGM Paste'!H2935=0,"-",'IGM Paste'!H2935)</f>
        <v>-</v>
      </c>
      <c r="J2934" t="str">
        <f>IF('IGM Paste'!I2935=0,"-",'IGM Paste'!I2935)</f>
        <v>-</v>
      </c>
      <c r="K2934" t="str">
        <f>IF('IGM Paste'!J2935=0,"-",'IGM Paste'!J2935)</f>
        <v>-</v>
      </c>
      <c r="L2934">
        <f>'IGM Paste'!K2935</f>
        <v>0</v>
      </c>
      <c r="M2934" s="20" t="str">
        <f>IF('IGM Paste'!R2935=0,"Flat",'IGM Paste'!R2935)</f>
        <v>Flat</v>
      </c>
      <c r="N2934" s="177">
        <f>'IGM Paste'!AH2935</f>
        <v>0</v>
      </c>
      <c r="O2934" s="403">
        <f>'IGM Paste'!O2935</f>
        <v>0</v>
      </c>
      <c r="P2934">
        <f>'IGM Paste'!BC2935</f>
        <v>0</v>
      </c>
    </row>
    <row r="2935" spans="1:16" x14ac:dyDescent="0.3">
      <c r="A2935" s="334">
        <f>'IGM Paste'!A2936</f>
        <v>0</v>
      </c>
      <c r="B2935">
        <f>'IGM Paste'!Y2936</f>
        <v>0</v>
      </c>
      <c r="C2935">
        <f>'IGM Paste'!C2936</f>
        <v>0</v>
      </c>
      <c r="D2935" s="4">
        <f>'IGM Paste'!D2936</f>
        <v>0</v>
      </c>
      <c r="E2935">
        <f>'IGM Paste'!E2936</f>
        <v>0</v>
      </c>
      <c r="F2935">
        <f>'IGM Paste'!AL2936</f>
        <v>0</v>
      </c>
      <c r="G2935" s="763">
        <f>'IGM Paste'!AB2936</f>
        <v>0</v>
      </c>
      <c r="H2935" s="5">
        <f>'IGM Paste'!F2936</f>
        <v>0</v>
      </c>
      <c r="I2935" t="str">
        <f>IF('IGM Paste'!H2936=0,"-",'IGM Paste'!H2936)</f>
        <v>-</v>
      </c>
      <c r="J2935" t="str">
        <f>IF('IGM Paste'!I2936=0,"-",'IGM Paste'!I2936)</f>
        <v>-</v>
      </c>
      <c r="K2935" t="str">
        <f>IF('IGM Paste'!J2936=0,"-",'IGM Paste'!J2936)</f>
        <v>-</v>
      </c>
      <c r="L2935">
        <f>'IGM Paste'!K2936</f>
        <v>0</v>
      </c>
      <c r="M2935" s="20" t="str">
        <f>IF('IGM Paste'!R2936=0,"Flat",'IGM Paste'!R2936)</f>
        <v>Flat</v>
      </c>
      <c r="N2935" s="177">
        <f>'IGM Paste'!AH2936</f>
        <v>0</v>
      </c>
      <c r="O2935" s="403">
        <f>'IGM Paste'!O2936</f>
        <v>0</v>
      </c>
      <c r="P2935">
        <f>'IGM Paste'!BC2936</f>
        <v>0</v>
      </c>
    </row>
    <row r="2936" spans="1:16" x14ac:dyDescent="0.3">
      <c r="A2936" s="334">
        <f>'IGM Paste'!A2937</f>
        <v>0</v>
      </c>
      <c r="B2936">
        <f>'IGM Paste'!Y2937</f>
        <v>0</v>
      </c>
      <c r="C2936">
        <f>'IGM Paste'!C2937</f>
        <v>0</v>
      </c>
      <c r="D2936" s="4">
        <f>'IGM Paste'!D2937</f>
        <v>0</v>
      </c>
      <c r="E2936">
        <f>'IGM Paste'!E2937</f>
        <v>0</v>
      </c>
      <c r="F2936">
        <f>'IGM Paste'!AL2937</f>
        <v>0</v>
      </c>
      <c r="G2936" s="763">
        <f>'IGM Paste'!AB2937</f>
        <v>0</v>
      </c>
      <c r="H2936" s="5">
        <f>'IGM Paste'!F2937</f>
        <v>0</v>
      </c>
      <c r="I2936" t="str">
        <f>IF('IGM Paste'!H2937=0,"-",'IGM Paste'!H2937)</f>
        <v>-</v>
      </c>
      <c r="J2936" t="str">
        <f>IF('IGM Paste'!I2937=0,"-",'IGM Paste'!I2937)</f>
        <v>-</v>
      </c>
      <c r="K2936" t="str">
        <f>IF('IGM Paste'!J2937=0,"-",'IGM Paste'!J2937)</f>
        <v>-</v>
      </c>
      <c r="L2936">
        <f>'IGM Paste'!K2937</f>
        <v>0</v>
      </c>
      <c r="M2936" s="20" t="str">
        <f>IF('IGM Paste'!R2937=0,"Flat",'IGM Paste'!R2937)</f>
        <v>Flat</v>
      </c>
      <c r="N2936" s="177">
        <f>'IGM Paste'!AH2937</f>
        <v>0</v>
      </c>
      <c r="O2936" s="403">
        <f>'IGM Paste'!O2937</f>
        <v>0</v>
      </c>
      <c r="P2936">
        <f>'IGM Paste'!BC2937</f>
        <v>0</v>
      </c>
    </row>
    <row r="2937" spans="1:16" x14ac:dyDescent="0.3">
      <c r="A2937" s="334">
        <f>'IGM Paste'!A2938</f>
        <v>0</v>
      </c>
      <c r="B2937">
        <f>'IGM Paste'!Y2938</f>
        <v>0</v>
      </c>
      <c r="C2937">
        <f>'IGM Paste'!C2938</f>
        <v>0</v>
      </c>
      <c r="D2937" s="4">
        <f>'IGM Paste'!D2938</f>
        <v>0</v>
      </c>
      <c r="E2937">
        <f>'IGM Paste'!E2938</f>
        <v>0</v>
      </c>
      <c r="F2937">
        <f>'IGM Paste'!AL2938</f>
        <v>0</v>
      </c>
      <c r="G2937" s="763">
        <f>'IGM Paste'!AB2938</f>
        <v>0</v>
      </c>
      <c r="H2937" s="5">
        <f>'IGM Paste'!F2938</f>
        <v>0</v>
      </c>
      <c r="I2937" t="str">
        <f>IF('IGM Paste'!H2938=0,"-",'IGM Paste'!H2938)</f>
        <v>-</v>
      </c>
      <c r="J2937" t="str">
        <f>IF('IGM Paste'!I2938=0,"-",'IGM Paste'!I2938)</f>
        <v>-</v>
      </c>
      <c r="K2937" t="str">
        <f>IF('IGM Paste'!J2938=0,"-",'IGM Paste'!J2938)</f>
        <v>-</v>
      </c>
      <c r="L2937">
        <f>'IGM Paste'!K2938</f>
        <v>0</v>
      </c>
      <c r="M2937" s="20" t="str">
        <f>IF('IGM Paste'!R2938=0,"Flat",'IGM Paste'!R2938)</f>
        <v>Flat</v>
      </c>
      <c r="N2937" s="177">
        <f>'IGM Paste'!AH2938</f>
        <v>0</v>
      </c>
      <c r="O2937" s="403">
        <f>'IGM Paste'!O2938</f>
        <v>0</v>
      </c>
      <c r="P2937">
        <f>'IGM Paste'!BC2938</f>
        <v>0</v>
      </c>
    </row>
    <row r="2938" spans="1:16" x14ac:dyDescent="0.3">
      <c r="A2938" s="334">
        <f>'IGM Paste'!A2939</f>
        <v>0</v>
      </c>
      <c r="B2938">
        <f>'IGM Paste'!Y2939</f>
        <v>0</v>
      </c>
      <c r="C2938">
        <f>'IGM Paste'!C2939</f>
        <v>0</v>
      </c>
      <c r="D2938" s="4">
        <f>'IGM Paste'!D2939</f>
        <v>0</v>
      </c>
      <c r="E2938">
        <f>'IGM Paste'!E2939</f>
        <v>0</v>
      </c>
      <c r="F2938">
        <f>'IGM Paste'!AL2939</f>
        <v>0</v>
      </c>
      <c r="G2938" s="763">
        <f>'IGM Paste'!AB2939</f>
        <v>0</v>
      </c>
      <c r="H2938" s="5">
        <f>'IGM Paste'!F2939</f>
        <v>0</v>
      </c>
      <c r="I2938" t="str">
        <f>IF('IGM Paste'!H2939=0,"-",'IGM Paste'!H2939)</f>
        <v>-</v>
      </c>
      <c r="J2938" t="str">
        <f>IF('IGM Paste'!I2939=0,"-",'IGM Paste'!I2939)</f>
        <v>-</v>
      </c>
      <c r="K2938" t="str">
        <f>IF('IGM Paste'!J2939=0,"-",'IGM Paste'!J2939)</f>
        <v>-</v>
      </c>
      <c r="L2938">
        <f>'IGM Paste'!K2939</f>
        <v>0</v>
      </c>
      <c r="M2938" s="20" t="str">
        <f>IF('IGM Paste'!R2939=0,"Flat",'IGM Paste'!R2939)</f>
        <v>Flat</v>
      </c>
      <c r="N2938" s="177">
        <f>'IGM Paste'!AH2939</f>
        <v>0</v>
      </c>
      <c r="O2938" s="403">
        <f>'IGM Paste'!O2939</f>
        <v>0</v>
      </c>
      <c r="P2938">
        <f>'IGM Paste'!BC2939</f>
        <v>0</v>
      </c>
    </row>
    <row r="2939" spans="1:16" x14ac:dyDescent="0.3">
      <c r="A2939" s="334">
        <f>'IGM Paste'!A2940</f>
        <v>0</v>
      </c>
      <c r="B2939">
        <f>'IGM Paste'!Y2940</f>
        <v>0</v>
      </c>
      <c r="C2939">
        <f>'IGM Paste'!C2940</f>
        <v>0</v>
      </c>
      <c r="D2939" s="4">
        <f>'IGM Paste'!D2940</f>
        <v>0</v>
      </c>
      <c r="E2939">
        <f>'IGM Paste'!E2940</f>
        <v>0</v>
      </c>
      <c r="F2939">
        <f>'IGM Paste'!AL2940</f>
        <v>0</v>
      </c>
      <c r="G2939" s="763">
        <f>'IGM Paste'!AB2940</f>
        <v>0</v>
      </c>
      <c r="H2939" s="5">
        <f>'IGM Paste'!F2940</f>
        <v>0</v>
      </c>
      <c r="I2939" t="str">
        <f>IF('IGM Paste'!H2940=0,"-",'IGM Paste'!H2940)</f>
        <v>-</v>
      </c>
      <c r="J2939" t="str">
        <f>IF('IGM Paste'!I2940=0,"-",'IGM Paste'!I2940)</f>
        <v>-</v>
      </c>
      <c r="K2939" t="str">
        <f>IF('IGM Paste'!J2940=0,"-",'IGM Paste'!J2940)</f>
        <v>-</v>
      </c>
      <c r="L2939">
        <f>'IGM Paste'!K2940</f>
        <v>0</v>
      </c>
      <c r="M2939" s="20" t="str">
        <f>IF('IGM Paste'!R2940=0,"Flat",'IGM Paste'!R2940)</f>
        <v>Flat</v>
      </c>
      <c r="N2939" s="177">
        <f>'IGM Paste'!AH2940</f>
        <v>0</v>
      </c>
      <c r="O2939" s="403">
        <f>'IGM Paste'!O2940</f>
        <v>0</v>
      </c>
      <c r="P2939">
        <f>'IGM Paste'!BC2940</f>
        <v>0</v>
      </c>
    </row>
    <row r="2940" spans="1:16" x14ac:dyDescent="0.3">
      <c r="A2940" s="334">
        <f>'IGM Paste'!A2941</f>
        <v>0</v>
      </c>
      <c r="B2940">
        <f>'IGM Paste'!Y2941</f>
        <v>0</v>
      </c>
      <c r="C2940">
        <f>'IGM Paste'!C2941</f>
        <v>0</v>
      </c>
      <c r="D2940" s="4">
        <f>'IGM Paste'!D2941</f>
        <v>0</v>
      </c>
      <c r="E2940">
        <f>'IGM Paste'!E2941</f>
        <v>0</v>
      </c>
      <c r="F2940">
        <f>'IGM Paste'!AL2941</f>
        <v>0</v>
      </c>
      <c r="G2940" s="763">
        <f>'IGM Paste'!AB2941</f>
        <v>0</v>
      </c>
      <c r="H2940" s="5">
        <f>'IGM Paste'!F2941</f>
        <v>0</v>
      </c>
      <c r="I2940" t="str">
        <f>IF('IGM Paste'!H2941=0,"-",'IGM Paste'!H2941)</f>
        <v>-</v>
      </c>
      <c r="J2940" t="str">
        <f>IF('IGM Paste'!I2941=0,"-",'IGM Paste'!I2941)</f>
        <v>-</v>
      </c>
      <c r="K2940" t="str">
        <f>IF('IGM Paste'!J2941=0,"-",'IGM Paste'!J2941)</f>
        <v>-</v>
      </c>
      <c r="L2940">
        <f>'IGM Paste'!K2941</f>
        <v>0</v>
      </c>
      <c r="M2940" s="20" t="str">
        <f>IF('IGM Paste'!R2941=0,"Flat",'IGM Paste'!R2941)</f>
        <v>Flat</v>
      </c>
      <c r="N2940" s="177">
        <f>'IGM Paste'!AH2941</f>
        <v>0</v>
      </c>
      <c r="O2940" s="403">
        <f>'IGM Paste'!O2941</f>
        <v>0</v>
      </c>
      <c r="P2940">
        <f>'IGM Paste'!BC2941</f>
        <v>0</v>
      </c>
    </row>
    <row r="2941" spans="1:16" x14ac:dyDescent="0.3">
      <c r="A2941" s="334">
        <f>'IGM Paste'!A2942</f>
        <v>0</v>
      </c>
      <c r="B2941">
        <f>'IGM Paste'!Y2942</f>
        <v>0</v>
      </c>
      <c r="C2941">
        <f>'IGM Paste'!C2942</f>
        <v>0</v>
      </c>
      <c r="D2941" s="4">
        <f>'IGM Paste'!D2942</f>
        <v>0</v>
      </c>
      <c r="E2941">
        <f>'IGM Paste'!E2942</f>
        <v>0</v>
      </c>
      <c r="F2941">
        <f>'IGM Paste'!AL2942</f>
        <v>0</v>
      </c>
      <c r="G2941" s="763">
        <f>'IGM Paste'!AB2942</f>
        <v>0</v>
      </c>
      <c r="H2941" s="5">
        <f>'IGM Paste'!F2942</f>
        <v>0</v>
      </c>
      <c r="I2941" t="str">
        <f>IF('IGM Paste'!H2942=0,"-",'IGM Paste'!H2942)</f>
        <v>-</v>
      </c>
      <c r="J2941" t="str">
        <f>IF('IGM Paste'!I2942=0,"-",'IGM Paste'!I2942)</f>
        <v>-</v>
      </c>
      <c r="K2941" t="str">
        <f>IF('IGM Paste'!J2942=0,"-",'IGM Paste'!J2942)</f>
        <v>-</v>
      </c>
      <c r="L2941">
        <f>'IGM Paste'!K2942</f>
        <v>0</v>
      </c>
      <c r="M2941" s="20" t="str">
        <f>IF('IGM Paste'!R2942=0,"Flat",'IGM Paste'!R2942)</f>
        <v>Flat</v>
      </c>
      <c r="N2941" s="177">
        <f>'IGM Paste'!AH2942</f>
        <v>0</v>
      </c>
      <c r="O2941" s="403">
        <f>'IGM Paste'!O2942</f>
        <v>0</v>
      </c>
      <c r="P2941">
        <f>'IGM Paste'!BC2942</f>
        <v>0</v>
      </c>
    </row>
    <row r="2942" spans="1:16" x14ac:dyDescent="0.3">
      <c r="A2942" s="334">
        <f>'IGM Paste'!A2943</f>
        <v>0</v>
      </c>
      <c r="B2942">
        <f>'IGM Paste'!Y2943</f>
        <v>0</v>
      </c>
      <c r="C2942">
        <f>'IGM Paste'!C2943</f>
        <v>0</v>
      </c>
      <c r="D2942" s="4">
        <f>'IGM Paste'!D2943</f>
        <v>0</v>
      </c>
      <c r="E2942">
        <f>'IGM Paste'!E2943</f>
        <v>0</v>
      </c>
      <c r="F2942">
        <f>'IGM Paste'!AL2943</f>
        <v>0</v>
      </c>
      <c r="G2942" s="763">
        <f>'IGM Paste'!AB2943</f>
        <v>0</v>
      </c>
      <c r="H2942" s="5">
        <f>'IGM Paste'!F2943</f>
        <v>0</v>
      </c>
      <c r="I2942" t="str">
        <f>IF('IGM Paste'!H2943=0,"-",'IGM Paste'!H2943)</f>
        <v>-</v>
      </c>
      <c r="J2942" t="str">
        <f>IF('IGM Paste'!I2943=0,"-",'IGM Paste'!I2943)</f>
        <v>-</v>
      </c>
      <c r="K2942" t="str">
        <f>IF('IGM Paste'!J2943=0,"-",'IGM Paste'!J2943)</f>
        <v>-</v>
      </c>
      <c r="L2942">
        <f>'IGM Paste'!K2943</f>
        <v>0</v>
      </c>
      <c r="M2942" s="20" t="str">
        <f>IF('IGM Paste'!R2943=0,"Flat",'IGM Paste'!R2943)</f>
        <v>Flat</v>
      </c>
      <c r="N2942" s="177">
        <f>'IGM Paste'!AH2943</f>
        <v>0</v>
      </c>
      <c r="O2942" s="403">
        <f>'IGM Paste'!O2943</f>
        <v>0</v>
      </c>
      <c r="P2942">
        <f>'IGM Paste'!BC2943</f>
        <v>0</v>
      </c>
    </row>
    <row r="2943" spans="1:16" x14ac:dyDescent="0.3">
      <c r="A2943" s="334">
        <f>'IGM Paste'!A2944</f>
        <v>0</v>
      </c>
      <c r="B2943">
        <f>'IGM Paste'!Y2944</f>
        <v>0</v>
      </c>
      <c r="C2943">
        <f>'IGM Paste'!C2944</f>
        <v>0</v>
      </c>
      <c r="D2943" s="4">
        <f>'IGM Paste'!D2944</f>
        <v>0</v>
      </c>
      <c r="E2943">
        <f>'IGM Paste'!E2944</f>
        <v>0</v>
      </c>
      <c r="F2943">
        <f>'IGM Paste'!AL2944</f>
        <v>0</v>
      </c>
      <c r="G2943" s="763">
        <f>'IGM Paste'!AB2944</f>
        <v>0</v>
      </c>
      <c r="H2943" s="5">
        <f>'IGM Paste'!F2944</f>
        <v>0</v>
      </c>
      <c r="I2943" t="str">
        <f>IF('IGM Paste'!H2944=0,"-",'IGM Paste'!H2944)</f>
        <v>-</v>
      </c>
      <c r="J2943" t="str">
        <f>IF('IGM Paste'!I2944=0,"-",'IGM Paste'!I2944)</f>
        <v>-</v>
      </c>
      <c r="K2943" t="str">
        <f>IF('IGM Paste'!J2944=0,"-",'IGM Paste'!J2944)</f>
        <v>-</v>
      </c>
      <c r="L2943">
        <f>'IGM Paste'!K2944</f>
        <v>0</v>
      </c>
      <c r="M2943" s="20" t="str">
        <f>IF('IGM Paste'!R2944=0,"Flat",'IGM Paste'!R2944)</f>
        <v>Flat</v>
      </c>
      <c r="N2943" s="177">
        <f>'IGM Paste'!AH2944</f>
        <v>0</v>
      </c>
      <c r="O2943" s="403">
        <f>'IGM Paste'!O2944</f>
        <v>0</v>
      </c>
      <c r="P2943">
        <f>'IGM Paste'!BC2944</f>
        <v>0</v>
      </c>
    </row>
    <row r="2944" spans="1:16" x14ac:dyDescent="0.3">
      <c r="A2944" s="334">
        <f>'IGM Paste'!A2945</f>
        <v>0</v>
      </c>
      <c r="B2944">
        <f>'IGM Paste'!Y2945</f>
        <v>0</v>
      </c>
      <c r="C2944">
        <f>'IGM Paste'!C2945</f>
        <v>0</v>
      </c>
      <c r="D2944" s="4">
        <f>'IGM Paste'!D2945</f>
        <v>0</v>
      </c>
      <c r="E2944">
        <f>'IGM Paste'!E2945</f>
        <v>0</v>
      </c>
      <c r="F2944">
        <f>'IGM Paste'!AL2945</f>
        <v>0</v>
      </c>
      <c r="G2944" s="763">
        <f>'IGM Paste'!AB2945</f>
        <v>0</v>
      </c>
      <c r="H2944" s="5">
        <f>'IGM Paste'!F2945</f>
        <v>0</v>
      </c>
      <c r="I2944" t="str">
        <f>IF('IGM Paste'!H2945=0,"-",'IGM Paste'!H2945)</f>
        <v>-</v>
      </c>
      <c r="J2944" t="str">
        <f>IF('IGM Paste'!I2945=0,"-",'IGM Paste'!I2945)</f>
        <v>-</v>
      </c>
      <c r="K2944" t="str">
        <f>IF('IGM Paste'!J2945=0,"-",'IGM Paste'!J2945)</f>
        <v>-</v>
      </c>
      <c r="L2944">
        <f>'IGM Paste'!K2945</f>
        <v>0</v>
      </c>
      <c r="M2944" s="20" t="str">
        <f>IF('IGM Paste'!R2945=0,"Flat",'IGM Paste'!R2945)</f>
        <v>Flat</v>
      </c>
      <c r="N2944" s="177">
        <f>'IGM Paste'!AH2945</f>
        <v>0</v>
      </c>
      <c r="O2944" s="403">
        <f>'IGM Paste'!O2945</f>
        <v>0</v>
      </c>
      <c r="P2944">
        <f>'IGM Paste'!BC2945</f>
        <v>0</v>
      </c>
    </row>
    <row r="2945" spans="1:16" x14ac:dyDescent="0.3">
      <c r="A2945" s="334">
        <f>'IGM Paste'!A2946</f>
        <v>0</v>
      </c>
      <c r="B2945">
        <f>'IGM Paste'!Y2946</f>
        <v>0</v>
      </c>
      <c r="C2945">
        <f>'IGM Paste'!C2946</f>
        <v>0</v>
      </c>
      <c r="D2945" s="4">
        <f>'IGM Paste'!D2946</f>
        <v>0</v>
      </c>
      <c r="E2945">
        <f>'IGM Paste'!E2946</f>
        <v>0</v>
      </c>
      <c r="F2945">
        <f>'IGM Paste'!AL2946</f>
        <v>0</v>
      </c>
      <c r="G2945" s="763">
        <f>'IGM Paste'!AB2946</f>
        <v>0</v>
      </c>
      <c r="H2945" s="5">
        <f>'IGM Paste'!F2946</f>
        <v>0</v>
      </c>
      <c r="I2945" t="str">
        <f>IF('IGM Paste'!H2946=0,"-",'IGM Paste'!H2946)</f>
        <v>-</v>
      </c>
      <c r="J2945" t="str">
        <f>IF('IGM Paste'!I2946=0,"-",'IGM Paste'!I2946)</f>
        <v>-</v>
      </c>
      <c r="K2945" t="str">
        <f>IF('IGM Paste'!J2946=0,"-",'IGM Paste'!J2946)</f>
        <v>-</v>
      </c>
      <c r="L2945">
        <f>'IGM Paste'!K2946</f>
        <v>0</v>
      </c>
      <c r="M2945" s="20" t="str">
        <f>IF('IGM Paste'!R2946=0,"Flat",'IGM Paste'!R2946)</f>
        <v>Flat</v>
      </c>
      <c r="N2945" s="177">
        <f>'IGM Paste'!AH2946</f>
        <v>0</v>
      </c>
      <c r="O2945" s="403">
        <f>'IGM Paste'!O2946</f>
        <v>0</v>
      </c>
      <c r="P2945">
        <f>'IGM Paste'!BC2946</f>
        <v>0</v>
      </c>
    </row>
    <row r="2946" spans="1:16" x14ac:dyDescent="0.3">
      <c r="A2946" s="334">
        <f>'IGM Paste'!A2947</f>
        <v>0</v>
      </c>
      <c r="B2946">
        <f>'IGM Paste'!Y2947</f>
        <v>0</v>
      </c>
      <c r="C2946">
        <f>'IGM Paste'!C2947</f>
        <v>0</v>
      </c>
      <c r="D2946" s="4">
        <f>'IGM Paste'!D2947</f>
        <v>0</v>
      </c>
      <c r="E2946">
        <f>'IGM Paste'!E2947</f>
        <v>0</v>
      </c>
      <c r="F2946">
        <f>'IGM Paste'!AL2947</f>
        <v>0</v>
      </c>
      <c r="G2946" s="763">
        <f>'IGM Paste'!AB2947</f>
        <v>0</v>
      </c>
      <c r="H2946" s="5">
        <f>'IGM Paste'!F2947</f>
        <v>0</v>
      </c>
      <c r="I2946" t="str">
        <f>IF('IGM Paste'!H2947=0,"-",'IGM Paste'!H2947)</f>
        <v>-</v>
      </c>
      <c r="J2946" t="str">
        <f>IF('IGM Paste'!I2947=0,"-",'IGM Paste'!I2947)</f>
        <v>-</v>
      </c>
      <c r="K2946" t="str">
        <f>IF('IGM Paste'!J2947=0,"-",'IGM Paste'!J2947)</f>
        <v>-</v>
      </c>
      <c r="L2946">
        <f>'IGM Paste'!K2947</f>
        <v>0</v>
      </c>
      <c r="M2946" s="20" t="str">
        <f>IF('IGM Paste'!R2947=0,"Flat",'IGM Paste'!R2947)</f>
        <v>Flat</v>
      </c>
      <c r="N2946" s="177">
        <f>'IGM Paste'!AH2947</f>
        <v>0</v>
      </c>
      <c r="O2946" s="403">
        <f>'IGM Paste'!O2947</f>
        <v>0</v>
      </c>
      <c r="P2946">
        <f>'IGM Paste'!BC2947</f>
        <v>0</v>
      </c>
    </row>
    <row r="2947" spans="1:16" x14ac:dyDescent="0.3">
      <c r="A2947" s="334">
        <f>'IGM Paste'!A2948</f>
        <v>0</v>
      </c>
      <c r="B2947">
        <f>'IGM Paste'!Y2948</f>
        <v>0</v>
      </c>
      <c r="C2947">
        <f>'IGM Paste'!C2948</f>
        <v>0</v>
      </c>
      <c r="D2947" s="4">
        <f>'IGM Paste'!D2948</f>
        <v>0</v>
      </c>
      <c r="E2947">
        <f>'IGM Paste'!E2948</f>
        <v>0</v>
      </c>
      <c r="F2947">
        <f>'IGM Paste'!AL2948</f>
        <v>0</v>
      </c>
      <c r="G2947" s="763">
        <f>'IGM Paste'!AB2948</f>
        <v>0</v>
      </c>
      <c r="H2947" s="5">
        <f>'IGM Paste'!F2948</f>
        <v>0</v>
      </c>
      <c r="I2947" t="str">
        <f>IF('IGM Paste'!H2948=0,"-",'IGM Paste'!H2948)</f>
        <v>-</v>
      </c>
      <c r="J2947" t="str">
        <f>IF('IGM Paste'!I2948=0,"-",'IGM Paste'!I2948)</f>
        <v>-</v>
      </c>
      <c r="K2947" t="str">
        <f>IF('IGM Paste'!J2948=0,"-",'IGM Paste'!J2948)</f>
        <v>-</v>
      </c>
      <c r="L2947">
        <f>'IGM Paste'!K2948</f>
        <v>0</v>
      </c>
      <c r="M2947" s="20" t="str">
        <f>IF('IGM Paste'!R2948=0,"Flat",'IGM Paste'!R2948)</f>
        <v>Flat</v>
      </c>
      <c r="N2947" s="177">
        <f>'IGM Paste'!AH2948</f>
        <v>0</v>
      </c>
      <c r="O2947" s="403">
        <f>'IGM Paste'!O2948</f>
        <v>0</v>
      </c>
      <c r="P2947">
        <f>'IGM Paste'!BC2948</f>
        <v>0</v>
      </c>
    </row>
    <row r="2948" spans="1:16" x14ac:dyDescent="0.3">
      <c r="A2948" s="334">
        <f>'IGM Paste'!A2949</f>
        <v>0</v>
      </c>
      <c r="B2948">
        <f>'IGM Paste'!Y2949</f>
        <v>0</v>
      </c>
      <c r="C2948">
        <f>'IGM Paste'!C2949</f>
        <v>0</v>
      </c>
      <c r="D2948" s="4">
        <f>'IGM Paste'!D2949</f>
        <v>0</v>
      </c>
      <c r="E2948">
        <f>'IGM Paste'!E2949</f>
        <v>0</v>
      </c>
      <c r="F2948">
        <f>'IGM Paste'!AL2949</f>
        <v>0</v>
      </c>
      <c r="G2948" s="763">
        <f>'IGM Paste'!AB2949</f>
        <v>0</v>
      </c>
      <c r="H2948" s="5">
        <f>'IGM Paste'!F2949</f>
        <v>0</v>
      </c>
      <c r="I2948" t="str">
        <f>IF('IGM Paste'!H2949=0,"-",'IGM Paste'!H2949)</f>
        <v>-</v>
      </c>
      <c r="J2948" t="str">
        <f>IF('IGM Paste'!I2949=0,"-",'IGM Paste'!I2949)</f>
        <v>-</v>
      </c>
      <c r="K2948" t="str">
        <f>IF('IGM Paste'!J2949=0,"-",'IGM Paste'!J2949)</f>
        <v>-</v>
      </c>
      <c r="L2948">
        <f>'IGM Paste'!K2949</f>
        <v>0</v>
      </c>
      <c r="M2948" s="20" t="str">
        <f>IF('IGM Paste'!R2949=0,"Flat",'IGM Paste'!R2949)</f>
        <v>Flat</v>
      </c>
      <c r="N2948" s="177">
        <f>'IGM Paste'!AH2949</f>
        <v>0</v>
      </c>
      <c r="O2948" s="403">
        <f>'IGM Paste'!O2949</f>
        <v>0</v>
      </c>
      <c r="P2948">
        <f>'IGM Paste'!BC2949</f>
        <v>0</v>
      </c>
    </row>
    <row r="2949" spans="1:16" x14ac:dyDescent="0.3">
      <c r="A2949" s="334">
        <f>'IGM Paste'!A2950</f>
        <v>0</v>
      </c>
      <c r="B2949">
        <f>'IGM Paste'!Y2950</f>
        <v>0</v>
      </c>
      <c r="C2949">
        <f>'IGM Paste'!C2950</f>
        <v>0</v>
      </c>
      <c r="D2949" s="4">
        <f>'IGM Paste'!D2950</f>
        <v>0</v>
      </c>
      <c r="E2949">
        <f>'IGM Paste'!E2950</f>
        <v>0</v>
      </c>
      <c r="F2949">
        <f>'IGM Paste'!AL2950</f>
        <v>0</v>
      </c>
      <c r="G2949" s="763">
        <f>'IGM Paste'!AB2950</f>
        <v>0</v>
      </c>
      <c r="H2949" s="5">
        <f>'IGM Paste'!F2950</f>
        <v>0</v>
      </c>
      <c r="I2949" t="str">
        <f>IF('IGM Paste'!H2950=0,"-",'IGM Paste'!H2950)</f>
        <v>-</v>
      </c>
      <c r="J2949" t="str">
        <f>IF('IGM Paste'!I2950=0,"-",'IGM Paste'!I2950)</f>
        <v>-</v>
      </c>
      <c r="K2949" t="str">
        <f>IF('IGM Paste'!J2950=0,"-",'IGM Paste'!J2950)</f>
        <v>-</v>
      </c>
      <c r="L2949">
        <f>'IGM Paste'!K2950</f>
        <v>0</v>
      </c>
      <c r="M2949" s="20" t="str">
        <f>IF('IGM Paste'!R2950=0,"Flat",'IGM Paste'!R2950)</f>
        <v>Flat</v>
      </c>
      <c r="N2949" s="177">
        <f>'IGM Paste'!AH2950</f>
        <v>0</v>
      </c>
      <c r="O2949" s="403">
        <f>'IGM Paste'!O2950</f>
        <v>0</v>
      </c>
      <c r="P2949">
        <f>'IGM Paste'!BC2950</f>
        <v>0</v>
      </c>
    </row>
    <row r="2950" spans="1:16" x14ac:dyDescent="0.3">
      <c r="A2950" s="334">
        <f>'IGM Paste'!A2951</f>
        <v>0</v>
      </c>
      <c r="B2950">
        <f>'IGM Paste'!Y2951</f>
        <v>0</v>
      </c>
      <c r="C2950">
        <f>'IGM Paste'!C2951</f>
        <v>0</v>
      </c>
      <c r="D2950" s="4">
        <f>'IGM Paste'!D2951</f>
        <v>0</v>
      </c>
      <c r="E2950">
        <f>'IGM Paste'!E2951</f>
        <v>0</v>
      </c>
      <c r="F2950">
        <f>'IGM Paste'!AL2951</f>
        <v>0</v>
      </c>
      <c r="G2950" s="763">
        <f>'IGM Paste'!AB2951</f>
        <v>0</v>
      </c>
      <c r="H2950" s="5">
        <f>'IGM Paste'!F2951</f>
        <v>0</v>
      </c>
      <c r="I2950" t="str">
        <f>IF('IGM Paste'!H2951=0,"-",'IGM Paste'!H2951)</f>
        <v>-</v>
      </c>
      <c r="J2950" t="str">
        <f>IF('IGM Paste'!I2951=0,"-",'IGM Paste'!I2951)</f>
        <v>-</v>
      </c>
      <c r="K2950" t="str">
        <f>IF('IGM Paste'!J2951=0,"-",'IGM Paste'!J2951)</f>
        <v>-</v>
      </c>
      <c r="L2950">
        <f>'IGM Paste'!K2951</f>
        <v>0</v>
      </c>
      <c r="M2950" s="20" t="str">
        <f>IF('IGM Paste'!R2951=0,"Flat",'IGM Paste'!R2951)</f>
        <v>Flat</v>
      </c>
      <c r="N2950" s="177">
        <f>'IGM Paste'!AH2951</f>
        <v>0</v>
      </c>
      <c r="O2950" s="403">
        <f>'IGM Paste'!O2951</f>
        <v>0</v>
      </c>
      <c r="P2950">
        <f>'IGM Paste'!BC2951</f>
        <v>0</v>
      </c>
    </row>
    <row r="2951" spans="1:16" x14ac:dyDescent="0.3">
      <c r="A2951" s="334">
        <f>'IGM Paste'!A2952</f>
        <v>0</v>
      </c>
      <c r="B2951">
        <f>'IGM Paste'!Y2952</f>
        <v>0</v>
      </c>
      <c r="C2951">
        <f>'IGM Paste'!C2952</f>
        <v>0</v>
      </c>
      <c r="D2951" s="4">
        <f>'IGM Paste'!D2952</f>
        <v>0</v>
      </c>
      <c r="E2951">
        <f>'IGM Paste'!E2952</f>
        <v>0</v>
      </c>
      <c r="F2951">
        <f>'IGM Paste'!AL2952</f>
        <v>0</v>
      </c>
      <c r="G2951" s="763">
        <f>'IGM Paste'!AB2952</f>
        <v>0</v>
      </c>
      <c r="H2951" s="5">
        <f>'IGM Paste'!F2952</f>
        <v>0</v>
      </c>
      <c r="I2951" t="str">
        <f>IF('IGM Paste'!H2952=0,"-",'IGM Paste'!H2952)</f>
        <v>-</v>
      </c>
      <c r="J2951" t="str">
        <f>IF('IGM Paste'!I2952=0,"-",'IGM Paste'!I2952)</f>
        <v>-</v>
      </c>
      <c r="K2951" t="str">
        <f>IF('IGM Paste'!J2952=0,"-",'IGM Paste'!J2952)</f>
        <v>-</v>
      </c>
      <c r="L2951">
        <f>'IGM Paste'!K2952</f>
        <v>0</v>
      </c>
      <c r="M2951" s="20" t="str">
        <f>IF('IGM Paste'!R2952=0,"Flat",'IGM Paste'!R2952)</f>
        <v>Flat</v>
      </c>
      <c r="N2951" s="177">
        <f>'IGM Paste'!AH2952</f>
        <v>0</v>
      </c>
      <c r="O2951" s="403">
        <f>'IGM Paste'!O2952</f>
        <v>0</v>
      </c>
      <c r="P2951">
        <f>'IGM Paste'!BC2952</f>
        <v>0</v>
      </c>
    </row>
    <row r="2952" spans="1:16" x14ac:dyDescent="0.3">
      <c r="A2952" s="334">
        <f>'IGM Paste'!A2953</f>
        <v>0</v>
      </c>
      <c r="B2952">
        <f>'IGM Paste'!Y2953</f>
        <v>0</v>
      </c>
      <c r="C2952">
        <f>'IGM Paste'!C2953</f>
        <v>0</v>
      </c>
      <c r="D2952" s="4">
        <f>'IGM Paste'!D2953</f>
        <v>0</v>
      </c>
      <c r="E2952">
        <f>'IGM Paste'!E2953</f>
        <v>0</v>
      </c>
      <c r="F2952">
        <f>'IGM Paste'!AL2953</f>
        <v>0</v>
      </c>
      <c r="G2952" s="763">
        <f>'IGM Paste'!AB2953</f>
        <v>0</v>
      </c>
      <c r="H2952" s="5">
        <f>'IGM Paste'!F2953</f>
        <v>0</v>
      </c>
      <c r="I2952" t="str">
        <f>IF('IGM Paste'!H2953=0,"-",'IGM Paste'!H2953)</f>
        <v>-</v>
      </c>
      <c r="J2952" t="str">
        <f>IF('IGM Paste'!I2953=0,"-",'IGM Paste'!I2953)</f>
        <v>-</v>
      </c>
      <c r="K2952" t="str">
        <f>IF('IGM Paste'!J2953=0,"-",'IGM Paste'!J2953)</f>
        <v>-</v>
      </c>
      <c r="L2952">
        <f>'IGM Paste'!K2953</f>
        <v>0</v>
      </c>
      <c r="M2952" s="20" t="str">
        <f>IF('IGM Paste'!R2953=0,"Flat",'IGM Paste'!R2953)</f>
        <v>Flat</v>
      </c>
      <c r="N2952" s="177">
        <f>'IGM Paste'!AH2953</f>
        <v>0</v>
      </c>
      <c r="O2952" s="403">
        <f>'IGM Paste'!O2953</f>
        <v>0</v>
      </c>
      <c r="P2952">
        <f>'IGM Paste'!BC2953</f>
        <v>0</v>
      </c>
    </row>
    <row r="2953" spans="1:16" x14ac:dyDescent="0.3">
      <c r="A2953" s="334">
        <f>'IGM Paste'!A2954</f>
        <v>0</v>
      </c>
      <c r="B2953">
        <f>'IGM Paste'!Y2954</f>
        <v>0</v>
      </c>
      <c r="C2953">
        <f>'IGM Paste'!C2954</f>
        <v>0</v>
      </c>
      <c r="D2953" s="4">
        <f>'IGM Paste'!D2954</f>
        <v>0</v>
      </c>
      <c r="E2953">
        <f>'IGM Paste'!E2954</f>
        <v>0</v>
      </c>
      <c r="F2953">
        <f>'IGM Paste'!AL2954</f>
        <v>0</v>
      </c>
      <c r="G2953" s="763">
        <f>'IGM Paste'!AB2954</f>
        <v>0</v>
      </c>
      <c r="H2953" s="5">
        <f>'IGM Paste'!F2954</f>
        <v>0</v>
      </c>
      <c r="I2953" t="str">
        <f>IF('IGM Paste'!H2954=0,"-",'IGM Paste'!H2954)</f>
        <v>-</v>
      </c>
      <c r="J2953" t="str">
        <f>IF('IGM Paste'!I2954=0,"-",'IGM Paste'!I2954)</f>
        <v>-</v>
      </c>
      <c r="K2953" t="str">
        <f>IF('IGM Paste'!J2954=0,"-",'IGM Paste'!J2954)</f>
        <v>-</v>
      </c>
      <c r="L2953">
        <f>'IGM Paste'!K2954</f>
        <v>0</v>
      </c>
      <c r="M2953" s="20" t="str">
        <f>IF('IGM Paste'!R2954=0,"Flat",'IGM Paste'!R2954)</f>
        <v>Flat</v>
      </c>
      <c r="N2953" s="177">
        <f>'IGM Paste'!AH2954</f>
        <v>0</v>
      </c>
      <c r="O2953" s="403">
        <f>'IGM Paste'!O2954</f>
        <v>0</v>
      </c>
      <c r="P2953">
        <f>'IGM Paste'!BC2954</f>
        <v>0</v>
      </c>
    </row>
    <row r="2954" spans="1:16" x14ac:dyDescent="0.3">
      <c r="A2954" s="334">
        <f>'IGM Paste'!A2955</f>
        <v>0</v>
      </c>
      <c r="B2954">
        <f>'IGM Paste'!Y2955</f>
        <v>0</v>
      </c>
      <c r="C2954">
        <f>'IGM Paste'!C2955</f>
        <v>0</v>
      </c>
      <c r="D2954" s="4">
        <f>'IGM Paste'!D2955</f>
        <v>0</v>
      </c>
      <c r="E2954">
        <f>'IGM Paste'!E2955</f>
        <v>0</v>
      </c>
      <c r="F2954">
        <f>'IGM Paste'!AL2955</f>
        <v>0</v>
      </c>
      <c r="G2954" s="763">
        <f>'IGM Paste'!AB2955</f>
        <v>0</v>
      </c>
      <c r="H2954" s="5">
        <f>'IGM Paste'!F2955</f>
        <v>0</v>
      </c>
      <c r="I2954" t="str">
        <f>IF('IGM Paste'!H2955=0,"-",'IGM Paste'!H2955)</f>
        <v>-</v>
      </c>
      <c r="J2954" t="str">
        <f>IF('IGM Paste'!I2955=0,"-",'IGM Paste'!I2955)</f>
        <v>-</v>
      </c>
      <c r="K2954" t="str">
        <f>IF('IGM Paste'!J2955=0,"-",'IGM Paste'!J2955)</f>
        <v>-</v>
      </c>
      <c r="L2954">
        <f>'IGM Paste'!K2955</f>
        <v>0</v>
      </c>
      <c r="M2954" s="20" t="str">
        <f>IF('IGM Paste'!R2955=0,"Flat",'IGM Paste'!R2955)</f>
        <v>Flat</v>
      </c>
      <c r="N2954" s="177">
        <f>'IGM Paste'!AH2955</f>
        <v>0</v>
      </c>
      <c r="O2954" s="403">
        <f>'IGM Paste'!O2955</f>
        <v>0</v>
      </c>
      <c r="P2954">
        <f>'IGM Paste'!BC2955</f>
        <v>0</v>
      </c>
    </row>
    <row r="2955" spans="1:16" x14ac:dyDescent="0.3">
      <c r="A2955" s="334">
        <f>'IGM Paste'!A2956</f>
        <v>0</v>
      </c>
      <c r="B2955">
        <f>'IGM Paste'!Y2956</f>
        <v>0</v>
      </c>
      <c r="C2955">
        <f>'IGM Paste'!C2956</f>
        <v>0</v>
      </c>
      <c r="D2955" s="4">
        <f>'IGM Paste'!D2956</f>
        <v>0</v>
      </c>
      <c r="E2955">
        <f>'IGM Paste'!E2956</f>
        <v>0</v>
      </c>
      <c r="F2955">
        <f>'IGM Paste'!AL2956</f>
        <v>0</v>
      </c>
      <c r="G2955" s="763">
        <f>'IGM Paste'!AB2956</f>
        <v>0</v>
      </c>
      <c r="H2955" s="5">
        <f>'IGM Paste'!F2956</f>
        <v>0</v>
      </c>
      <c r="I2955" t="str">
        <f>IF('IGM Paste'!H2956=0,"-",'IGM Paste'!H2956)</f>
        <v>-</v>
      </c>
      <c r="J2955" t="str">
        <f>IF('IGM Paste'!I2956=0,"-",'IGM Paste'!I2956)</f>
        <v>-</v>
      </c>
      <c r="K2955" t="str">
        <f>IF('IGM Paste'!J2956=0,"-",'IGM Paste'!J2956)</f>
        <v>-</v>
      </c>
      <c r="L2955">
        <f>'IGM Paste'!K2956</f>
        <v>0</v>
      </c>
      <c r="M2955" s="20" t="str">
        <f>IF('IGM Paste'!R2956=0,"Flat",'IGM Paste'!R2956)</f>
        <v>Flat</v>
      </c>
      <c r="N2955" s="177">
        <f>'IGM Paste'!AH2956</f>
        <v>0</v>
      </c>
      <c r="O2955" s="403">
        <f>'IGM Paste'!O2956</f>
        <v>0</v>
      </c>
      <c r="P2955">
        <f>'IGM Paste'!BC2956</f>
        <v>0</v>
      </c>
    </row>
    <row r="2956" spans="1:16" x14ac:dyDescent="0.3">
      <c r="A2956" s="334">
        <f>'IGM Paste'!A2957</f>
        <v>0</v>
      </c>
      <c r="B2956">
        <f>'IGM Paste'!Y2957</f>
        <v>0</v>
      </c>
      <c r="C2956">
        <f>'IGM Paste'!C2957</f>
        <v>0</v>
      </c>
      <c r="D2956" s="4">
        <f>'IGM Paste'!D2957</f>
        <v>0</v>
      </c>
      <c r="E2956">
        <f>'IGM Paste'!E2957</f>
        <v>0</v>
      </c>
      <c r="F2956">
        <f>'IGM Paste'!AL2957</f>
        <v>0</v>
      </c>
      <c r="G2956" s="763">
        <f>'IGM Paste'!AB2957</f>
        <v>0</v>
      </c>
      <c r="H2956" s="5">
        <f>'IGM Paste'!F2957</f>
        <v>0</v>
      </c>
      <c r="I2956" t="str">
        <f>IF('IGM Paste'!H2957=0,"-",'IGM Paste'!H2957)</f>
        <v>-</v>
      </c>
      <c r="J2956" t="str">
        <f>IF('IGM Paste'!I2957=0,"-",'IGM Paste'!I2957)</f>
        <v>-</v>
      </c>
      <c r="K2956" t="str">
        <f>IF('IGM Paste'!J2957=0,"-",'IGM Paste'!J2957)</f>
        <v>-</v>
      </c>
      <c r="L2956">
        <f>'IGM Paste'!K2957</f>
        <v>0</v>
      </c>
      <c r="M2956" s="20" t="str">
        <f>IF('IGM Paste'!R2957=0,"Flat",'IGM Paste'!R2957)</f>
        <v>Flat</v>
      </c>
      <c r="N2956" s="177">
        <f>'IGM Paste'!AH2957</f>
        <v>0</v>
      </c>
      <c r="O2956" s="403">
        <f>'IGM Paste'!O2957</f>
        <v>0</v>
      </c>
      <c r="P2956">
        <f>'IGM Paste'!BC2957</f>
        <v>0</v>
      </c>
    </row>
    <row r="2957" spans="1:16" x14ac:dyDescent="0.3">
      <c r="A2957" s="334">
        <f>'IGM Paste'!A2958</f>
        <v>0</v>
      </c>
      <c r="B2957">
        <f>'IGM Paste'!Y2958</f>
        <v>0</v>
      </c>
      <c r="C2957">
        <f>'IGM Paste'!C2958</f>
        <v>0</v>
      </c>
      <c r="D2957" s="4">
        <f>'IGM Paste'!D2958</f>
        <v>0</v>
      </c>
      <c r="E2957">
        <f>'IGM Paste'!E2958</f>
        <v>0</v>
      </c>
      <c r="F2957">
        <f>'IGM Paste'!AL2958</f>
        <v>0</v>
      </c>
      <c r="G2957" s="763">
        <f>'IGM Paste'!AB2958</f>
        <v>0</v>
      </c>
      <c r="H2957" s="5">
        <f>'IGM Paste'!F2958</f>
        <v>0</v>
      </c>
      <c r="I2957" t="str">
        <f>IF('IGM Paste'!H2958=0,"-",'IGM Paste'!H2958)</f>
        <v>-</v>
      </c>
      <c r="J2957" t="str">
        <f>IF('IGM Paste'!I2958=0,"-",'IGM Paste'!I2958)</f>
        <v>-</v>
      </c>
      <c r="K2957" t="str">
        <f>IF('IGM Paste'!J2958=0,"-",'IGM Paste'!J2958)</f>
        <v>-</v>
      </c>
      <c r="L2957">
        <f>'IGM Paste'!K2958</f>
        <v>0</v>
      </c>
      <c r="M2957" s="20" t="str">
        <f>IF('IGM Paste'!R2958=0,"Flat",'IGM Paste'!R2958)</f>
        <v>Flat</v>
      </c>
      <c r="N2957" s="177">
        <f>'IGM Paste'!AH2958</f>
        <v>0</v>
      </c>
      <c r="O2957" s="403">
        <f>'IGM Paste'!O2958</f>
        <v>0</v>
      </c>
      <c r="P2957">
        <f>'IGM Paste'!BC2958</f>
        <v>0</v>
      </c>
    </row>
    <row r="2958" spans="1:16" x14ac:dyDescent="0.3">
      <c r="A2958" s="334">
        <f>'IGM Paste'!A2959</f>
        <v>0</v>
      </c>
      <c r="B2958">
        <f>'IGM Paste'!Y2959</f>
        <v>0</v>
      </c>
      <c r="C2958">
        <f>'IGM Paste'!C2959</f>
        <v>0</v>
      </c>
      <c r="D2958" s="4">
        <f>'IGM Paste'!D2959</f>
        <v>0</v>
      </c>
      <c r="E2958">
        <f>'IGM Paste'!E2959</f>
        <v>0</v>
      </c>
      <c r="F2958">
        <f>'IGM Paste'!AL2959</f>
        <v>0</v>
      </c>
      <c r="G2958" s="763">
        <f>'IGM Paste'!AB2959</f>
        <v>0</v>
      </c>
      <c r="H2958" s="5">
        <f>'IGM Paste'!F2959</f>
        <v>0</v>
      </c>
      <c r="I2958" t="str">
        <f>IF('IGM Paste'!H2959=0,"-",'IGM Paste'!H2959)</f>
        <v>-</v>
      </c>
      <c r="J2958" t="str">
        <f>IF('IGM Paste'!I2959=0,"-",'IGM Paste'!I2959)</f>
        <v>-</v>
      </c>
      <c r="K2958" t="str">
        <f>IF('IGM Paste'!J2959=0,"-",'IGM Paste'!J2959)</f>
        <v>-</v>
      </c>
      <c r="L2958">
        <f>'IGM Paste'!K2959</f>
        <v>0</v>
      </c>
      <c r="M2958" s="20" t="str">
        <f>IF('IGM Paste'!R2959=0,"Flat",'IGM Paste'!R2959)</f>
        <v>Flat</v>
      </c>
      <c r="N2958" s="177">
        <f>'IGM Paste'!AH2959</f>
        <v>0</v>
      </c>
      <c r="O2958" s="403">
        <f>'IGM Paste'!O2959</f>
        <v>0</v>
      </c>
      <c r="P2958">
        <f>'IGM Paste'!BC2959</f>
        <v>0</v>
      </c>
    </row>
    <row r="2959" spans="1:16" x14ac:dyDescent="0.3">
      <c r="A2959" s="334">
        <f>'IGM Paste'!A2960</f>
        <v>0</v>
      </c>
      <c r="B2959">
        <f>'IGM Paste'!Y2960</f>
        <v>0</v>
      </c>
      <c r="C2959">
        <f>'IGM Paste'!C2960</f>
        <v>0</v>
      </c>
      <c r="D2959" s="4">
        <f>'IGM Paste'!D2960</f>
        <v>0</v>
      </c>
      <c r="E2959">
        <f>'IGM Paste'!E2960</f>
        <v>0</v>
      </c>
      <c r="F2959">
        <f>'IGM Paste'!AL2960</f>
        <v>0</v>
      </c>
      <c r="G2959" s="763">
        <f>'IGM Paste'!AB2960</f>
        <v>0</v>
      </c>
      <c r="H2959" s="5">
        <f>'IGM Paste'!F2960</f>
        <v>0</v>
      </c>
      <c r="I2959" t="str">
        <f>IF('IGM Paste'!H2960=0,"-",'IGM Paste'!H2960)</f>
        <v>-</v>
      </c>
      <c r="J2959" t="str">
        <f>IF('IGM Paste'!I2960=0,"-",'IGM Paste'!I2960)</f>
        <v>-</v>
      </c>
      <c r="K2959" t="str">
        <f>IF('IGM Paste'!J2960=0,"-",'IGM Paste'!J2960)</f>
        <v>-</v>
      </c>
      <c r="L2959">
        <f>'IGM Paste'!K2960</f>
        <v>0</v>
      </c>
      <c r="M2959" s="20" t="str">
        <f>IF('IGM Paste'!R2960=0,"Flat",'IGM Paste'!R2960)</f>
        <v>Flat</v>
      </c>
      <c r="N2959" s="177">
        <f>'IGM Paste'!AH2960</f>
        <v>0</v>
      </c>
      <c r="O2959" s="403">
        <f>'IGM Paste'!O2960</f>
        <v>0</v>
      </c>
      <c r="P2959">
        <f>'IGM Paste'!BC2960</f>
        <v>0</v>
      </c>
    </row>
    <row r="2960" spans="1:16" x14ac:dyDescent="0.3">
      <c r="A2960" s="334">
        <f>'IGM Paste'!A2961</f>
        <v>0</v>
      </c>
      <c r="B2960">
        <f>'IGM Paste'!Y2961</f>
        <v>0</v>
      </c>
      <c r="C2960">
        <f>'IGM Paste'!C2961</f>
        <v>0</v>
      </c>
      <c r="D2960" s="4">
        <f>'IGM Paste'!D2961</f>
        <v>0</v>
      </c>
      <c r="E2960">
        <f>'IGM Paste'!E2961</f>
        <v>0</v>
      </c>
      <c r="F2960">
        <f>'IGM Paste'!AL2961</f>
        <v>0</v>
      </c>
      <c r="G2960" s="763">
        <f>'IGM Paste'!AB2961</f>
        <v>0</v>
      </c>
      <c r="H2960" s="5">
        <f>'IGM Paste'!F2961</f>
        <v>0</v>
      </c>
      <c r="I2960" t="str">
        <f>IF('IGM Paste'!H2961=0,"-",'IGM Paste'!H2961)</f>
        <v>-</v>
      </c>
      <c r="J2960" t="str">
        <f>IF('IGM Paste'!I2961=0,"-",'IGM Paste'!I2961)</f>
        <v>-</v>
      </c>
      <c r="K2960" t="str">
        <f>IF('IGM Paste'!J2961=0,"-",'IGM Paste'!J2961)</f>
        <v>-</v>
      </c>
      <c r="L2960">
        <f>'IGM Paste'!K2961</f>
        <v>0</v>
      </c>
      <c r="M2960" s="20" t="str">
        <f>IF('IGM Paste'!R2961=0,"Flat",'IGM Paste'!R2961)</f>
        <v>Flat</v>
      </c>
      <c r="N2960" s="177">
        <f>'IGM Paste'!AH2961</f>
        <v>0</v>
      </c>
      <c r="O2960" s="403">
        <f>'IGM Paste'!O2961</f>
        <v>0</v>
      </c>
      <c r="P2960">
        <f>'IGM Paste'!BC2961</f>
        <v>0</v>
      </c>
    </row>
    <row r="2961" spans="1:16" x14ac:dyDescent="0.3">
      <c r="A2961" s="334">
        <f>'IGM Paste'!A2962</f>
        <v>0</v>
      </c>
      <c r="B2961">
        <f>'IGM Paste'!Y2962</f>
        <v>0</v>
      </c>
      <c r="C2961">
        <f>'IGM Paste'!C2962</f>
        <v>0</v>
      </c>
      <c r="D2961" s="4">
        <f>'IGM Paste'!D2962</f>
        <v>0</v>
      </c>
      <c r="E2961">
        <f>'IGM Paste'!E2962</f>
        <v>0</v>
      </c>
      <c r="F2961">
        <f>'IGM Paste'!AL2962</f>
        <v>0</v>
      </c>
      <c r="G2961" s="763">
        <f>'IGM Paste'!AB2962</f>
        <v>0</v>
      </c>
      <c r="H2961" s="5">
        <f>'IGM Paste'!F2962</f>
        <v>0</v>
      </c>
      <c r="I2961" t="str">
        <f>IF('IGM Paste'!H2962=0,"-",'IGM Paste'!H2962)</f>
        <v>-</v>
      </c>
      <c r="J2961" t="str">
        <f>IF('IGM Paste'!I2962=0,"-",'IGM Paste'!I2962)</f>
        <v>-</v>
      </c>
      <c r="K2961" t="str">
        <f>IF('IGM Paste'!J2962=0,"-",'IGM Paste'!J2962)</f>
        <v>-</v>
      </c>
      <c r="L2961">
        <f>'IGM Paste'!K2962</f>
        <v>0</v>
      </c>
      <c r="M2961" s="20" t="str">
        <f>IF('IGM Paste'!R2962=0,"Flat",'IGM Paste'!R2962)</f>
        <v>Flat</v>
      </c>
      <c r="N2961" s="177">
        <f>'IGM Paste'!AH2962</f>
        <v>0</v>
      </c>
      <c r="O2961" s="403">
        <f>'IGM Paste'!O2962</f>
        <v>0</v>
      </c>
      <c r="P2961">
        <f>'IGM Paste'!BC2962</f>
        <v>0</v>
      </c>
    </row>
    <row r="2962" spans="1:16" x14ac:dyDescent="0.3">
      <c r="A2962" s="334">
        <f>'IGM Paste'!A2963</f>
        <v>0</v>
      </c>
      <c r="B2962">
        <f>'IGM Paste'!Y2963</f>
        <v>0</v>
      </c>
      <c r="C2962">
        <f>'IGM Paste'!C2963</f>
        <v>0</v>
      </c>
      <c r="D2962" s="4">
        <f>'IGM Paste'!D2963</f>
        <v>0</v>
      </c>
      <c r="E2962">
        <f>'IGM Paste'!E2963</f>
        <v>0</v>
      </c>
      <c r="F2962">
        <f>'IGM Paste'!AL2963</f>
        <v>0</v>
      </c>
      <c r="G2962" s="763">
        <f>'IGM Paste'!AB2963</f>
        <v>0</v>
      </c>
      <c r="H2962" s="5">
        <f>'IGM Paste'!F2963</f>
        <v>0</v>
      </c>
      <c r="I2962" t="str">
        <f>IF('IGM Paste'!H2963=0,"-",'IGM Paste'!H2963)</f>
        <v>-</v>
      </c>
      <c r="J2962" t="str">
        <f>IF('IGM Paste'!I2963=0,"-",'IGM Paste'!I2963)</f>
        <v>-</v>
      </c>
      <c r="K2962" t="str">
        <f>IF('IGM Paste'!J2963=0,"-",'IGM Paste'!J2963)</f>
        <v>-</v>
      </c>
      <c r="L2962">
        <f>'IGM Paste'!K2963</f>
        <v>0</v>
      </c>
      <c r="M2962" s="20" t="str">
        <f>IF('IGM Paste'!R2963=0,"Flat",'IGM Paste'!R2963)</f>
        <v>Flat</v>
      </c>
      <c r="N2962" s="177">
        <f>'IGM Paste'!AH2963</f>
        <v>0</v>
      </c>
      <c r="O2962" s="403">
        <f>'IGM Paste'!O2963</f>
        <v>0</v>
      </c>
      <c r="P2962">
        <f>'IGM Paste'!BC2963</f>
        <v>0</v>
      </c>
    </row>
    <row r="2963" spans="1:16" x14ac:dyDescent="0.3">
      <c r="A2963" s="334">
        <f>'IGM Paste'!A2964</f>
        <v>0</v>
      </c>
      <c r="B2963">
        <f>'IGM Paste'!Y2964</f>
        <v>0</v>
      </c>
      <c r="C2963">
        <f>'IGM Paste'!C2964</f>
        <v>0</v>
      </c>
      <c r="D2963" s="4">
        <f>'IGM Paste'!D2964</f>
        <v>0</v>
      </c>
      <c r="E2963">
        <f>'IGM Paste'!E2964</f>
        <v>0</v>
      </c>
      <c r="F2963">
        <f>'IGM Paste'!AL2964</f>
        <v>0</v>
      </c>
      <c r="G2963" s="763">
        <f>'IGM Paste'!AB2964</f>
        <v>0</v>
      </c>
      <c r="H2963" s="5">
        <f>'IGM Paste'!F2964</f>
        <v>0</v>
      </c>
      <c r="I2963" t="str">
        <f>IF('IGM Paste'!H2964=0,"-",'IGM Paste'!H2964)</f>
        <v>-</v>
      </c>
      <c r="J2963" t="str">
        <f>IF('IGM Paste'!I2964=0,"-",'IGM Paste'!I2964)</f>
        <v>-</v>
      </c>
      <c r="K2963" t="str">
        <f>IF('IGM Paste'!J2964=0,"-",'IGM Paste'!J2964)</f>
        <v>-</v>
      </c>
      <c r="L2963">
        <f>'IGM Paste'!K2964</f>
        <v>0</v>
      </c>
      <c r="M2963" s="20" t="str">
        <f>IF('IGM Paste'!R2964=0,"Flat",'IGM Paste'!R2964)</f>
        <v>Flat</v>
      </c>
      <c r="N2963" s="177">
        <f>'IGM Paste'!AH2964</f>
        <v>0</v>
      </c>
      <c r="O2963" s="403">
        <f>'IGM Paste'!O2964</f>
        <v>0</v>
      </c>
      <c r="P2963">
        <f>'IGM Paste'!BC2964</f>
        <v>0</v>
      </c>
    </row>
    <row r="2964" spans="1:16" x14ac:dyDescent="0.3">
      <c r="A2964" s="334">
        <f>'IGM Paste'!A2965</f>
        <v>0</v>
      </c>
      <c r="B2964">
        <f>'IGM Paste'!Y2965</f>
        <v>0</v>
      </c>
      <c r="C2964">
        <f>'IGM Paste'!C2965</f>
        <v>0</v>
      </c>
      <c r="D2964" s="4">
        <f>'IGM Paste'!D2965</f>
        <v>0</v>
      </c>
      <c r="E2964">
        <f>'IGM Paste'!E2965</f>
        <v>0</v>
      </c>
      <c r="F2964">
        <f>'IGM Paste'!AL2965</f>
        <v>0</v>
      </c>
      <c r="G2964" s="763">
        <f>'IGM Paste'!AB2965</f>
        <v>0</v>
      </c>
      <c r="H2964" s="5">
        <f>'IGM Paste'!F2965</f>
        <v>0</v>
      </c>
      <c r="I2964" t="str">
        <f>IF('IGM Paste'!H2965=0,"-",'IGM Paste'!H2965)</f>
        <v>-</v>
      </c>
      <c r="J2964" t="str">
        <f>IF('IGM Paste'!I2965=0,"-",'IGM Paste'!I2965)</f>
        <v>-</v>
      </c>
      <c r="K2964" t="str">
        <f>IF('IGM Paste'!J2965=0,"-",'IGM Paste'!J2965)</f>
        <v>-</v>
      </c>
      <c r="L2964">
        <f>'IGM Paste'!K2965</f>
        <v>0</v>
      </c>
      <c r="M2964" s="20" t="str">
        <f>IF('IGM Paste'!R2965=0,"Flat",'IGM Paste'!R2965)</f>
        <v>Flat</v>
      </c>
      <c r="N2964" s="177">
        <f>'IGM Paste'!AH2965</f>
        <v>0</v>
      </c>
      <c r="O2964" s="403">
        <f>'IGM Paste'!O2965</f>
        <v>0</v>
      </c>
      <c r="P2964">
        <f>'IGM Paste'!BC2965</f>
        <v>0</v>
      </c>
    </row>
    <row r="2965" spans="1:16" x14ac:dyDescent="0.3">
      <c r="A2965" s="334">
        <f>'IGM Paste'!A2966</f>
        <v>0</v>
      </c>
      <c r="B2965">
        <f>'IGM Paste'!Y2966</f>
        <v>0</v>
      </c>
      <c r="C2965">
        <f>'IGM Paste'!C2966</f>
        <v>0</v>
      </c>
      <c r="D2965" s="4">
        <f>'IGM Paste'!D2966</f>
        <v>0</v>
      </c>
      <c r="E2965">
        <f>'IGM Paste'!E2966</f>
        <v>0</v>
      </c>
      <c r="F2965">
        <f>'IGM Paste'!AL2966</f>
        <v>0</v>
      </c>
      <c r="G2965" s="763">
        <f>'IGM Paste'!AB2966</f>
        <v>0</v>
      </c>
      <c r="H2965" s="5">
        <f>'IGM Paste'!F2966</f>
        <v>0</v>
      </c>
      <c r="I2965" t="str">
        <f>IF('IGM Paste'!H2966=0,"-",'IGM Paste'!H2966)</f>
        <v>-</v>
      </c>
      <c r="J2965" t="str">
        <f>IF('IGM Paste'!I2966=0,"-",'IGM Paste'!I2966)</f>
        <v>-</v>
      </c>
      <c r="K2965" t="str">
        <f>IF('IGM Paste'!J2966=0,"-",'IGM Paste'!J2966)</f>
        <v>-</v>
      </c>
      <c r="L2965">
        <f>'IGM Paste'!K2966</f>
        <v>0</v>
      </c>
      <c r="M2965" s="20" t="str">
        <f>IF('IGM Paste'!R2966=0,"Flat",'IGM Paste'!R2966)</f>
        <v>Flat</v>
      </c>
      <c r="N2965" s="177">
        <f>'IGM Paste'!AH2966</f>
        <v>0</v>
      </c>
      <c r="O2965" s="403">
        <f>'IGM Paste'!O2966</f>
        <v>0</v>
      </c>
      <c r="P2965">
        <f>'IGM Paste'!BC2966</f>
        <v>0</v>
      </c>
    </row>
    <row r="2966" spans="1:16" x14ac:dyDescent="0.3">
      <c r="A2966" s="334">
        <f>'IGM Paste'!A2967</f>
        <v>0</v>
      </c>
      <c r="B2966">
        <f>'IGM Paste'!Y2967</f>
        <v>0</v>
      </c>
      <c r="C2966">
        <f>'IGM Paste'!C2967</f>
        <v>0</v>
      </c>
      <c r="D2966" s="4">
        <f>'IGM Paste'!D2967</f>
        <v>0</v>
      </c>
      <c r="E2966">
        <f>'IGM Paste'!E2967</f>
        <v>0</v>
      </c>
      <c r="F2966">
        <f>'IGM Paste'!AL2967</f>
        <v>0</v>
      </c>
      <c r="G2966" s="763">
        <f>'IGM Paste'!AB2967</f>
        <v>0</v>
      </c>
      <c r="H2966" s="5">
        <f>'IGM Paste'!F2967</f>
        <v>0</v>
      </c>
      <c r="I2966" t="str">
        <f>IF('IGM Paste'!H2967=0,"-",'IGM Paste'!H2967)</f>
        <v>-</v>
      </c>
      <c r="J2966" t="str">
        <f>IF('IGM Paste'!I2967=0,"-",'IGM Paste'!I2967)</f>
        <v>-</v>
      </c>
      <c r="K2966" t="str">
        <f>IF('IGM Paste'!J2967=0,"-",'IGM Paste'!J2967)</f>
        <v>-</v>
      </c>
      <c r="L2966">
        <f>'IGM Paste'!K2967</f>
        <v>0</v>
      </c>
      <c r="M2966" s="20" t="str">
        <f>IF('IGM Paste'!R2967=0,"Flat",'IGM Paste'!R2967)</f>
        <v>Flat</v>
      </c>
      <c r="N2966" s="177">
        <f>'IGM Paste'!AH2967</f>
        <v>0</v>
      </c>
      <c r="O2966" s="403">
        <f>'IGM Paste'!O2967</f>
        <v>0</v>
      </c>
      <c r="P2966">
        <f>'IGM Paste'!BC2967</f>
        <v>0</v>
      </c>
    </row>
    <row r="2967" spans="1:16" x14ac:dyDescent="0.3">
      <c r="A2967" s="334">
        <f>'IGM Paste'!A2968</f>
        <v>0</v>
      </c>
      <c r="B2967">
        <f>'IGM Paste'!Y2968</f>
        <v>0</v>
      </c>
      <c r="C2967">
        <f>'IGM Paste'!C2968</f>
        <v>0</v>
      </c>
      <c r="D2967" s="4">
        <f>'IGM Paste'!D2968</f>
        <v>0</v>
      </c>
      <c r="E2967">
        <f>'IGM Paste'!E2968</f>
        <v>0</v>
      </c>
      <c r="F2967">
        <f>'IGM Paste'!AL2968</f>
        <v>0</v>
      </c>
      <c r="G2967" s="763">
        <f>'IGM Paste'!AB2968</f>
        <v>0</v>
      </c>
      <c r="H2967" s="5">
        <f>'IGM Paste'!F2968</f>
        <v>0</v>
      </c>
      <c r="I2967" t="str">
        <f>IF('IGM Paste'!H2968=0,"-",'IGM Paste'!H2968)</f>
        <v>-</v>
      </c>
      <c r="J2967" t="str">
        <f>IF('IGM Paste'!I2968=0,"-",'IGM Paste'!I2968)</f>
        <v>-</v>
      </c>
      <c r="K2967" t="str">
        <f>IF('IGM Paste'!J2968=0,"-",'IGM Paste'!J2968)</f>
        <v>-</v>
      </c>
      <c r="L2967">
        <f>'IGM Paste'!K2968</f>
        <v>0</v>
      </c>
      <c r="M2967" s="20" t="str">
        <f>IF('IGM Paste'!R2968=0,"Flat",'IGM Paste'!R2968)</f>
        <v>Flat</v>
      </c>
      <c r="N2967" s="177">
        <f>'IGM Paste'!AH2968</f>
        <v>0</v>
      </c>
      <c r="O2967" s="403">
        <f>'IGM Paste'!O2968</f>
        <v>0</v>
      </c>
      <c r="P2967">
        <f>'IGM Paste'!BC2968</f>
        <v>0</v>
      </c>
    </row>
    <row r="2968" spans="1:16" x14ac:dyDescent="0.3">
      <c r="A2968" s="334">
        <f>'IGM Paste'!A2969</f>
        <v>0</v>
      </c>
      <c r="B2968">
        <f>'IGM Paste'!Y2969</f>
        <v>0</v>
      </c>
      <c r="C2968">
        <f>'IGM Paste'!C2969</f>
        <v>0</v>
      </c>
      <c r="D2968" s="4">
        <f>'IGM Paste'!D2969</f>
        <v>0</v>
      </c>
      <c r="E2968">
        <f>'IGM Paste'!E2969</f>
        <v>0</v>
      </c>
      <c r="F2968">
        <f>'IGM Paste'!AL2969</f>
        <v>0</v>
      </c>
      <c r="G2968" s="763">
        <f>'IGM Paste'!AB2969</f>
        <v>0</v>
      </c>
      <c r="H2968" s="5">
        <f>'IGM Paste'!F2969</f>
        <v>0</v>
      </c>
      <c r="I2968" t="str">
        <f>IF('IGM Paste'!H2969=0,"-",'IGM Paste'!H2969)</f>
        <v>-</v>
      </c>
      <c r="J2968" t="str">
        <f>IF('IGM Paste'!I2969=0,"-",'IGM Paste'!I2969)</f>
        <v>-</v>
      </c>
      <c r="K2968" t="str">
        <f>IF('IGM Paste'!J2969=0,"-",'IGM Paste'!J2969)</f>
        <v>-</v>
      </c>
      <c r="L2968">
        <f>'IGM Paste'!K2969</f>
        <v>0</v>
      </c>
      <c r="M2968" s="20" t="str">
        <f>IF('IGM Paste'!R2969=0,"Flat",'IGM Paste'!R2969)</f>
        <v>Flat</v>
      </c>
      <c r="N2968" s="177">
        <f>'IGM Paste'!AH2969</f>
        <v>0</v>
      </c>
      <c r="O2968" s="403">
        <f>'IGM Paste'!O2969</f>
        <v>0</v>
      </c>
      <c r="P2968">
        <f>'IGM Paste'!BC2969</f>
        <v>0</v>
      </c>
    </row>
    <row r="2969" spans="1:16" x14ac:dyDescent="0.3">
      <c r="A2969" s="334">
        <f>'IGM Paste'!A2970</f>
        <v>0</v>
      </c>
      <c r="B2969">
        <f>'IGM Paste'!Y2970</f>
        <v>0</v>
      </c>
      <c r="C2969">
        <f>'IGM Paste'!C2970</f>
        <v>0</v>
      </c>
      <c r="D2969" s="4">
        <f>'IGM Paste'!D2970</f>
        <v>0</v>
      </c>
      <c r="E2969">
        <f>'IGM Paste'!E2970</f>
        <v>0</v>
      </c>
      <c r="F2969">
        <f>'IGM Paste'!AL2970</f>
        <v>0</v>
      </c>
      <c r="G2969" s="763">
        <f>'IGM Paste'!AB2970</f>
        <v>0</v>
      </c>
      <c r="H2969" s="5">
        <f>'IGM Paste'!F2970</f>
        <v>0</v>
      </c>
      <c r="I2969" t="str">
        <f>IF('IGM Paste'!H2970=0,"-",'IGM Paste'!H2970)</f>
        <v>-</v>
      </c>
      <c r="J2969" t="str">
        <f>IF('IGM Paste'!I2970=0,"-",'IGM Paste'!I2970)</f>
        <v>-</v>
      </c>
      <c r="K2969" t="str">
        <f>IF('IGM Paste'!J2970=0,"-",'IGM Paste'!J2970)</f>
        <v>-</v>
      </c>
      <c r="L2969">
        <f>'IGM Paste'!K2970</f>
        <v>0</v>
      </c>
      <c r="M2969" s="20" t="str">
        <f>IF('IGM Paste'!R2970=0,"Flat",'IGM Paste'!R2970)</f>
        <v>Flat</v>
      </c>
      <c r="N2969" s="177">
        <f>'IGM Paste'!AH2970</f>
        <v>0</v>
      </c>
      <c r="O2969" s="403">
        <f>'IGM Paste'!O2970</f>
        <v>0</v>
      </c>
      <c r="P2969">
        <f>'IGM Paste'!BC2970</f>
        <v>0</v>
      </c>
    </row>
    <row r="2970" spans="1:16" x14ac:dyDescent="0.3">
      <c r="A2970" s="334">
        <f>'IGM Paste'!A2971</f>
        <v>0</v>
      </c>
      <c r="B2970">
        <f>'IGM Paste'!Y2971</f>
        <v>0</v>
      </c>
      <c r="C2970">
        <f>'IGM Paste'!C2971</f>
        <v>0</v>
      </c>
      <c r="D2970" s="4">
        <f>'IGM Paste'!D2971</f>
        <v>0</v>
      </c>
      <c r="E2970">
        <f>'IGM Paste'!E2971</f>
        <v>0</v>
      </c>
      <c r="F2970">
        <f>'IGM Paste'!AL2971</f>
        <v>0</v>
      </c>
      <c r="G2970" s="763">
        <f>'IGM Paste'!AB2971</f>
        <v>0</v>
      </c>
      <c r="H2970" s="5">
        <f>'IGM Paste'!F2971</f>
        <v>0</v>
      </c>
      <c r="I2970" t="str">
        <f>IF('IGM Paste'!H2971=0,"-",'IGM Paste'!H2971)</f>
        <v>-</v>
      </c>
      <c r="J2970" t="str">
        <f>IF('IGM Paste'!I2971=0,"-",'IGM Paste'!I2971)</f>
        <v>-</v>
      </c>
      <c r="K2970" t="str">
        <f>IF('IGM Paste'!J2971=0,"-",'IGM Paste'!J2971)</f>
        <v>-</v>
      </c>
      <c r="L2970">
        <f>'IGM Paste'!K2971</f>
        <v>0</v>
      </c>
      <c r="M2970" s="20" t="str">
        <f>IF('IGM Paste'!R2971=0,"Flat",'IGM Paste'!R2971)</f>
        <v>Flat</v>
      </c>
      <c r="N2970" s="177">
        <f>'IGM Paste'!AH2971</f>
        <v>0</v>
      </c>
      <c r="O2970" s="403">
        <f>'IGM Paste'!O2971</f>
        <v>0</v>
      </c>
      <c r="P2970">
        <f>'IGM Paste'!BC2971</f>
        <v>0</v>
      </c>
    </row>
    <row r="2971" spans="1:16" x14ac:dyDescent="0.3">
      <c r="A2971" s="334">
        <f>'IGM Paste'!A2972</f>
        <v>0</v>
      </c>
      <c r="B2971">
        <f>'IGM Paste'!Y2972</f>
        <v>0</v>
      </c>
      <c r="C2971">
        <f>'IGM Paste'!C2972</f>
        <v>0</v>
      </c>
      <c r="D2971" s="4">
        <f>'IGM Paste'!D2972</f>
        <v>0</v>
      </c>
      <c r="E2971">
        <f>'IGM Paste'!E2972</f>
        <v>0</v>
      </c>
      <c r="F2971">
        <f>'IGM Paste'!AL2972</f>
        <v>0</v>
      </c>
      <c r="G2971" s="763">
        <f>'IGM Paste'!AB2972</f>
        <v>0</v>
      </c>
      <c r="H2971" s="5">
        <f>'IGM Paste'!F2972</f>
        <v>0</v>
      </c>
      <c r="I2971" t="str">
        <f>IF('IGM Paste'!H2972=0,"-",'IGM Paste'!H2972)</f>
        <v>-</v>
      </c>
      <c r="J2971" t="str">
        <f>IF('IGM Paste'!I2972=0,"-",'IGM Paste'!I2972)</f>
        <v>-</v>
      </c>
      <c r="K2971" t="str">
        <f>IF('IGM Paste'!J2972=0,"-",'IGM Paste'!J2972)</f>
        <v>-</v>
      </c>
      <c r="L2971">
        <f>'IGM Paste'!K2972</f>
        <v>0</v>
      </c>
      <c r="M2971" s="20" t="str">
        <f>IF('IGM Paste'!R2972=0,"Flat",'IGM Paste'!R2972)</f>
        <v>Flat</v>
      </c>
      <c r="N2971" s="177">
        <f>'IGM Paste'!AH2972</f>
        <v>0</v>
      </c>
      <c r="O2971" s="403">
        <f>'IGM Paste'!O2972</f>
        <v>0</v>
      </c>
      <c r="P2971">
        <f>'IGM Paste'!BC2972</f>
        <v>0</v>
      </c>
    </row>
    <row r="2972" spans="1:16" x14ac:dyDescent="0.3">
      <c r="A2972" s="334">
        <f>'IGM Paste'!A2973</f>
        <v>0</v>
      </c>
      <c r="B2972">
        <f>'IGM Paste'!Y2973</f>
        <v>0</v>
      </c>
      <c r="C2972">
        <f>'IGM Paste'!C2973</f>
        <v>0</v>
      </c>
      <c r="D2972" s="4">
        <f>'IGM Paste'!D2973</f>
        <v>0</v>
      </c>
      <c r="E2972">
        <f>'IGM Paste'!E2973</f>
        <v>0</v>
      </c>
      <c r="F2972">
        <f>'IGM Paste'!AL2973</f>
        <v>0</v>
      </c>
      <c r="G2972" s="763">
        <f>'IGM Paste'!AB2973</f>
        <v>0</v>
      </c>
      <c r="H2972" s="5">
        <f>'IGM Paste'!F2973</f>
        <v>0</v>
      </c>
      <c r="I2972" t="str">
        <f>IF('IGM Paste'!H2973=0,"-",'IGM Paste'!H2973)</f>
        <v>-</v>
      </c>
      <c r="J2972" t="str">
        <f>IF('IGM Paste'!I2973=0,"-",'IGM Paste'!I2973)</f>
        <v>-</v>
      </c>
      <c r="K2972" t="str">
        <f>IF('IGM Paste'!J2973=0,"-",'IGM Paste'!J2973)</f>
        <v>-</v>
      </c>
      <c r="L2972">
        <f>'IGM Paste'!K2973</f>
        <v>0</v>
      </c>
      <c r="M2972" s="20" t="str">
        <f>IF('IGM Paste'!R2973=0,"Flat",'IGM Paste'!R2973)</f>
        <v>Flat</v>
      </c>
      <c r="N2972" s="177">
        <f>'IGM Paste'!AH2973</f>
        <v>0</v>
      </c>
      <c r="O2972" s="403">
        <f>'IGM Paste'!O2973</f>
        <v>0</v>
      </c>
      <c r="P2972">
        <f>'IGM Paste'!BC2973</f>
        <v>0</v>
      </c>
    </row>
    <row r="2973" spans="1:16" x14ac:dyDescent="0.3">
      <c r="A2973" s="334">
        <f>'IGM Paste'!A2974</f>
        <v>0</v>
      </c>
      <c r="B2973">
        <f>'IGM Paste'!Y2974</f>
        <v>0</v>
      </c>
      <c r="C2973">
        <f>'IGM Paste'!C2974</f>
        <v>0</v>
      </c>
      <c r="D2973" s="4">
        <f>'IGM Paste'!D2974</f>
        <v>0</v>
      </c>
      <c r="E2973">
        <f>'IGM Paste'!E2974</f>
        <v>0</v>
      </c>
      <c r="F2973">
        <f>'IGM Paste'!AL2974</f>
        <v>0</v>
      </c>
      <c r="G2973" s="763">
        <f>'IGM Paste'!AB2974</f>
        <v>0</v>
      </c>
      <c r="H2973" s="5">
        <f>'IGM Paste'!F2974</f>
        <v>0</v>
      </c>
      <c r="I2973" t="str">
        <f>IF('IGM Paste'!H2974=0,"-",'IGM Paste'!H2974)</f>
        <v>-</v>
      </c>
      <c r="J2973" t="str">
        <f>IF('IGM Paste'!I2974=0,"-",'IGM Paste'!I2974)</f>
        <v>-</v>
      </c>
      <c r="K2973" t="str">
        <f>IF('IGM Paste'!J2974=0,"-",'IGM Paste'!J2974)</f>
        <v>-</v>
      </c>
      <c r="L2973">
        <f>'IGM Paste'!K2974</f>
        <v>0</v>
      </c>
      <c r="M2973" s="20" t="str">
        <f>IF('IGM Paste'!R2974=0,"Flat",'IGM Paste'!R2974)</f>
        <v>Flat</v>
      </c>
      <c r="N2973" s="177">
        <f>'IGM Paste'!AH2974</f>
        <v>0</v>
      </c>
      <c r="O2973" s="403">
        <f>'IGM Paste'!O2974</f>
        <v>0</v>
      </c>
      <c r="P2973">
        <f>'IGM Paste'!BC2974</f>
        <v>0</v>
      </c>
    </row>
    <row r="2974" spans="1:16" x14ac:dyDescent="0.3">
      <c r="A2974" s="334">
        <f>'IGM Paste'!A2975</f>
        <v>0</v>
      </c>
      <c r="B2974">
        <f>'IGM Paste'!Y2975</f>
        <v>0</v>
      </c>
      <c r="C2974">
        <f>'IGM Paste'!C2975</f>
        <v>0</v>
      </c>
      <c r="D2974" s="4">
        <f>'IGM Paste'!D2975</f>
        <v>0</v>
      </c>
      <c r="E2974">
        <f>'IGM Paste'!E2975</f>
        <v>0</v>
      </c>
      <c r="F2974">
        <f>'IGM Paste'!AL2975</f>
        <v>0</v>
      </c>
      <c r="G2974" s="763">
        <f>'IGM Paste'!AB2975</f>
        <v>0</v>
      </c>
      <c r="H2974" s="5">
        <f>'IGM Paste'!F2975</f>
        <v>0</v>
      </c>
      <c r="I2974" t="str">
        <f>IF('IGM Paste'!H2975=0,"-",'IGM Paste'!H2975)</f>
        <v>-</v>
      </c>
      <c r="J2974" t="str">
        <f>IF('IGM Paste'!I2975=0,"-",'IGM Paste'!I2975)</f>
        <v>-</v>
      </c>
      <c r="K2974" t="str">
        <f>IF('IGM Paste'!J2975=0,"-",'IGM Paste'!J2975)</f>
        <v>-</v>
      </c>
      <c r="L2974">
        <f>'IGM Paste'!K2975</f>
        <v>0</v>
      </c>
      <c r="M2974" s="20" t="str">
        <f>IF('IGM Paste'!R2975=0,"Flat",'IGM Paste'!R2975)</f>
        <v>Flat</v>
      </c>
      <c r="N2974" s="177">
        <f>'IGM Paste'!AH2975</f>
        <v>0</v>
      </c>
      <c r="O2974" s="403">
        <f>'IGM Paste'!O2975</f>
        <v>0</v>
      </c>
      <c r="P2974">
        <f>'IGM Paste'!BC2975</f>
        <v>0</v>
      </c>
    </row>
    <row r="2975" spans="1:16" x14ac:dyDescent="0.3">
      <c r="A2975" s="334">
        <f>'IGM Paste'!A2976</f>
        <v>0</v>
      </c>
      <c r="B2975">
        <f>'IGM Paste'!Y2976</f>
        <v>0</v>
      </c>
      <c r="C2975">
        <f>'IGM Paste'!C2976</f>
        <v>0</v>
      </c>
      <c r="D2975" s="4">
        <f>'IGM Paste'!D2976</f>
        <v>0</v>
      </c>
      <c r="E2975">
        <f>'IGM Paste'!E2976</f>
        <v>0</v>
      </c>
      <c r="F2975">
        <f>'IGM Paste'!AL2976</f>
        <v>0</v>
      </c>
      <c r="G2975" s="763">
        <f>'IGM Paste'!AB2976</f>
        <v>0</v>
      </c>
      <c r="H2975" s="5">
        <f>'IGM Paste'!F2976</f>
        <v>0</v>
      </c>
      <c r="I2975" t="str">
        <f>IF('IGM Paste'!H2976=0,"-",'IGM Paste'!H2976)</f>
        <v>-</v>
      </c>
      <c r="J2975" t="str">
        <f>IF('IGM Paste'!I2976=0,"-",'IGM Paste'!I2976)</f>
        <v>-</v>
      </c>
      <c r="K2975" t="str">
        <f>IF('IGM Paste'!J2976=0,"-",'IGM Paste'!J2976)</f>
        <v>-</v>
      </c>
      <c r="L2975">
        <f>'IGM Paste'!K2976</f>
        <v>0</v>
      </c>
      <c r="M2975" s="20" t="str">
        <f>IF('IGM Paste'!R2976=0,"Flat",'IGM Paste'!R2976)</f>
        <v>Flat</v>
      </c>
      <c r="N2975" s="177">
        <f>'IGM Paste'!AH2976</f>
        <v>0</v>
      </c>
      <c r="O2975" s="403">
        <f>'IGM Paste'!O2976</f>
        <v>0</v>
      </c>
      <c r="P2975">
        <f>'IGM Paste'!BC2976</f>
        <v>0</v>
      </c>
    </row>
    <row r="2976" spans="1:16" x14ac:dyDescent="0.3">
      <c r="A2976" s="334">
        <f>'IGM Paste'!A2977</f>
        <v>0</v>
      </c>
      <c r="B2976">
        <f>'IGM Paste'!Y2977</f>
        <v>0</v>
      </c>
      <c r="C2976">
        <f>'IGM Paste'!C2977</f>
        <v>0</v>
      </c>
      <c r="D2976" s="4">
        <f>'IGM Paste'!D2977</f>
        <v>0</v>
      </c>
      <c r="E2976">
        <f>'IGM Paste'!E2977</f>
        <v>0</v>
      </c>
      <c r="F2976">
        <f>'IGM Paste'!AL2977</f>
        <v>0</v>
      </c>
      <c r="G2976" s="763">
        <f>'IGM Paste'!AB2977</f>
        <v>0</v>
      </c>
      <c r="H2976" s="5">
        <f>'IGM Paste'!F2977</f>
        <v>0</v>
      </c>
      <c r="I2976" t="str">
        <f>IF('IGM Paste'!H2977=0,"-",'IGM Paste'!H2977)</f>
        <v>-</v>
      </c>
      <c r="J2976" t="str">
        <f>IF('IGM Paste'!I2977=0,"-",'IGM Paste'!I2977)</f>
        <v>-</v>
      </c>
      <c r="K2976" t="str">
        <f>IF('IGM Paste'!J2977=0,"-",'IGM Paste'!J2977)</f>
        <v>-</v>
      </c>
      <c r="L2976">
        <f>'IGM Paste'!K2977</f>
        <v>0</v>
      </c>
      <c r="M2976" s="20" t="str">
        <f>IF('IGM Paste'!R2977=0,"Flat",'IGM Paste'!R2977)</f>
        <v>Flat</v>
      </c>
      <c r="N2976" s="177">
        <f>'IGM Paste'!AH2977</f>
        <v>0</v>
      </c>
      <c r="O2976" s="403">
        <f>'IGM Paste'!O2977</f>
        <v>0</v>
      </c>
      <c r="P2976">
        <f>'IGM Paste'!BC2977</f>
        <v>0</v>
      </c>
    </row>
    <row r="2977" spans="1:16" x14ac:dyDescent="0.3">
      <c r="A2977" s="334">
        <f>'IGM Paste'!A2978</f>
        <v>0</v>
      </c>
      <c r="B2977">
        <f>'IGM Paste'!Y2978</f>
        <v>0</v>
      </c>
      <c r="C2977">
        <f>'IGM Paste'!C2978</f>
        <v>0</v>
      </c>
      <c r="D2977" s="4">
        <f>'IGM Paste'!D2978</f>
        <v>0</v>
      </c>
      <c r="E2977">
        <f>'IGM Paste'!E2978</f>
        <v>0</v>
      </c>
      <c r="F2977">
        <f>'IGM Paste'!AL2978</f>
        <v>0</v>
      </c>
      <c r="G2977" s="763">
        <f>'IGM Paste'!AB2978</f>
        <v>0</v>
      </c>
      <c r="H2977" s="5">
        <f>'IGM Paste'!F2978</f>
        <v>0</v>
      </c>
      <c r="I2977" t="str">
        <f>IF('IGM Paste'!H2978=0,"-",'IGM Paste'!H2978)</f>
        <v>-</v>
      </c>
      <c r="J2977" t="str">
        <f>IF('IGM Paste'!I2978=0,"-",'IGM Paste'!I2978)</f>
        <v>-</v>
      </c>
      <c r="K2977" t="str">
        <f>IF('IGM Paste'!J2978=0,"-",'IGM Paste'!J2978)</f>
        <v>-</v>
      </c>
      <c r="L2977">
        <f>'IGM Paste'!K2978</f>
        <v>0</v>
      </c>
      <c r="M2977" s="20" t="str">
        <f>IF('IGM Paste'!R2978=0,"Flat",'IGM Paste'!R2978)</f>
        <v>Flat</v>
      </c>
      <c r="N2977" s="177">
        <f>'IGM Paste'!AH2978</f>
        <v>0</v>
      </c>
      <c r="O2977" s="403">
        <f>'IGM Paste'!O2978</f>
        <v>0</v>
      </c>
      <c r="P2977">
        <f>'IGM Paste'!BC2978</f>
        <v>0</v>
      </c>
    </row>
    <row r="2978" spans="1:16" x14ac:dyDescent="0.3">
      <c r="A2978" s="334">
        <f>'IGM Paste'!A2979</f>
        <v>0</v>
      </c>
      <c r="B2978">
        <f>'IGM Paste'!Y2979</f>
        <v>0</v>
      </c>
      <c r="C2978">
        <f>'IGM Paste'!C2979</f>
        <v>0</v>
      </c>
      <c r="D2978" s="4">
        <f>'IGM Paste'!D2979</f>
        <v>0</v>
      </c>
      <c r="E2978">
        <f>'IGM Paste'!E2979</f>
        <v>0</v>
      </c>
      <c r="F2978">
        <f>'IGM Paste'!AL2979</f>
        <v>0</v>
      </c>
      <c r="G2978" s="763">
        <f>'IGM Paste'!AB2979</f>
        <v>0</v>
      </c>
      <c r="H2978" s="5">
        <f>'IGM Paste'!F2979</f>
        <v>0</v>
      </c>
      <c r="I2978" t="str">
        <f>IF('IGM Paste'!H2979=0,"-",'IGM Paste'!H2979)</f>
        <v>-</v>
      </c>
      <c r="J2978" t="str">
        <f>IF('IGM Paste'!I2979=0,"-",'IGM Paste'!I2979)</f>
        <v>-</v>
      </c>
      <c r="K2978" t="str">
        <f>IF('IGM Paste'!J2979=0,"-",'IGM Paste'!J2979)</f>
        <v>-</v>
      </c>
      <c r="L2978">
        <f>'IGM Paste'!K2979</f>
        <v>0</v>
      </c>
      <c r="M2978" s="20" t="str">
        <f>IF('IGM Paste'!R2979=0,"Flat",'IGM Paste'!R2979)</f>
        <v>Flat</v>
      </c>
      <c r="N2978" s="177">
        <f>'IGM Paste'!AH2979</f>
        <v>0</v>
      </c>
      <c r="O2978" s="403">
        <f>'IGM Paste'!O2979</f>
        <v>0</v>
      </c>
      <c r="P2978">
        <f>'IGM Paste'!BC2979</f>
        <v>0</v>
      </c>
    </row>
    <row r="2979" spans="1:16" x14ac:dyDescent="0.3">
      <c r="A2979" s="334">
        <f>'IGM Paste'!A2980</f>
        <v>0</v>
      </c>
      <c r="B2979">
        <f>'IGM Paste'!Y2980</f>
        <v>0</v>
      </c>
      <c r="C2979">
        <f>'IGM Paste'!C2980</f>
        <v>0</v>
      </c>
      <c r="D2979" s="4">
        <f>'IGM Paste'!D2980</f>
        <v>0</v>
      </c>
      <c r="E2979">
        <f>'IGM Paste'!E2980</f>
        <v>0</v>
      </c>
      <c r="F2979">
        <f>'IGM Paste'!AL2980</f>
        <v>0</v>
      </c>
      <c r="G2979" s="763">
        <f>'IGM Paste'!AB2980</f>
        <v>0</v>
      </c>
      <c r="H2979" s="5">
        <f>'IGM Paste'!F2980</f>
        <v>0</v>
      </c>
      <c r="I2979" t="str">
        <f>IF('IGM Paste'!H2980=0,"-",'IGM Paste'!H2980)</f>
        <v>-</v>
      </c>
      <c r="J2979" t="str">
        <f>IF('IGM Paste'!I2980=0,"-",'IGM Paste'!I2980)</f>
        <v>-</v>
      </c>
      <c r="K2979" t="str">
        <f>IF('IGM Paste'!J2980=0,"-",'IGM Paste'!J2980)</f>
        <v>-</v>
      </c>
      <c r="L2979">
        <f>'IGM Paste'!K2980</f>
        <v>0</v>
      </c>
      <c r="M2979" s="20" t="str">
        <f>IF('IGM Paste'!R2980=0,"Flat",'IGM Paste'!R2980)</f>
        <v>Flat</v>
      </c>
      <c r="N2979" s="177">
        <f>'IGM Paste'!AH2980</f>
        <v>0</v>
      </c>
      <c r="O2979" s="403">
        <f>'IGM Paste'!O2980</f>
        <v>0</v>
      </c>
      <c r="P2979">
        <f>'IGM Paste'!BC2980</f>
        <v>0</v>
      </c>
    </row>
    <row r="2980" spans="1:16" x14ac:dyDescent="0.3">
      <c r="A2980" s="334">
        <f>'IGM Paste'!A2981</f>
        <v>0</v>
      </c>
      <c r="B2980">
        <f>'IGM Paste'!Y2981</f>
        <v>0</v>
      </c>
      <c r="C2980">
        <f>'IGM Paste'!C2981</f>
        <v>0</v>
      </c>
      <c r="D2980" s="4">
        <f>'IGM Paste'!D2981</f>
        <v>0</v>
      </c>
      <c r="E2980">
        <f>'IGM Paste'!E2981</f>
        <v>0</v>
      </c>
      <c r="F2980">
        <f>'IGM Paste'!AL2981</f>
        <v>0</v>
      </c>
      <c r="G2980" s="763">
        <f>'IGM Paste'!AB2981</f>
        <v>0</v>
      </c>
      <c r="H2980" s="5">
        <f>'IGM Paste'!F2981</f>
        <v>0</v>
      </c>
      <c r="I2980" t="str">
        <f>IF('IGM Paste'!H2981=0,"-",'IGM Paste'!H2981)</f>
        <v>-</v>
      </c>
      <c r="J2980" t="str">
        <f>IF('IGM Paste'!I2981=0,"-",'IGM Paste'!I2981)</f>
        <v>-</v>
      </c>
      <c r="K2980" t="str">
        <f>IF('IGM Paste'!J2981=0,"-",'IGM Paste'!J2981)</f>
        <v>-</v>
      </c>
      <c r="L2980">
        <f>'IGM Paste'!K2981</f>
        <v>0</v>
      </c>
      <c r="M2980" s="20" t="str">
        <f>IF('IGM Paste'!R2981=0,"Flat",'IGM Paste'!R2981)</f>
        <v>Flat</v>
      </c>
      <c r="N2980" s="177">
        <f>'IGM Paste'!AH2981</f>
        <v>0</v>
      </c>
      <c r="O2980" s="403">
        <f>'IGM Paste'!O2981</f>
        <v>0</v>
      </c>
      <c r="P2980">
        <f>'IGM Paste'!BC2981</f>
        <v>0</v>
      </c>
    </row>
    <row r="2981" spans="1:16" x14ac:dyDescent="0.3">
      <c r="A2981" s="334">
        <f>'IGM Paste'!A2982</f>
        <v>0</v>
      </c>
      <c r="B2981">
        <f>'IGM Paste'!Y2982</f>
        <v>0</v>
      </c>
      <c r="C2981">
        <f>'IGM Paste'!C2982</f>
        <v>0</v>
      </c>
      <c r="D2981" s="4">
        <f>'IGM Paste'!D2982</f>
        <v>0</v>
      </c>
      <c r="E2981">
        <f>'IGM Paste'!E2982</f>
        <v>0</v>
      </c>
      <c r="F2981">
        <f>'IGM Paste'!AL2982</f>
        <v>0</v>
      </c>
      <c r="G2981" s="763">
        <f>'IGM Paste'!AB2982</f>
        <v>0</v>
      </c>
      <c r="H2981" s="5">
        <f>'IGM Paste'!F2982</f>
        <v>0</v>
      </c>
      <c r="I2981" t="str">
        <f>IF('IGM Paste'!H2982=0,"-",'IGM Paste'!H2982)</f>
        <v>-</v>
      </c>
      <c r="J2981" t="str">
        <f>IF('IGM Paste'!I2982=0,"-",'IGM Paste'!I2982)</f>
        <v>-</v>
      </c>
      <c r="K2981" t="str">
        <f>IF('IGM Paste'!J2982=0,"-",'IGM Paste'!J2982)</f>
        <v>-</v>
      </c>
      <c r="L2981">
        <f>'IGM Paste'!K2982</f>
        <v>0</v>
      </c>
      <c r="M2981" s="20" t="str">
        <f>IF('IGM Paste'!R2982=0,"Flat",'IGM Paste'!R2982)</f>
        <v>Flat</v>
      </c>
      <c r="N2981" s="177">
        <f>'IGM Paste'!AH2982</f>
        <v>0</v>
      </c>
      <c r="O2981" s="403">
        <f>'IGM Paste'!O2982</f>
        <v>0</v>
      </c>
      <c r="P2981">
        <f>'IGM Paste'!BC2982</f>
        <v>0</v>
      </c>
    </row>
    <row r="2982" spans="1:16" x14ac:dyDescent="0.3">
      <c r="A2982" s="334">
        <f>'IGM Paste'!A2983</f>
        <v>0</v>
      </c>
      <c r="B2982">
        <f>'IGM Paste'!Y2983</f>
        <v>0</v>
      </c>
      <c r="C2982">
        <f>'IGM Paste'!C2983</f>
        <v>0</v>
      </c>
      <c r="D2982" s="4">
        <f>'IGM Paste'!D2983</f>
        <v>0</v>
      </c>
      <c r="E2982">
        <f>'IGM Paste'!E2983</f>
        <v>0</v>
      </c>
      <c r="F2982">
        <f>'IGM Paste'!AL2983</f>
        <v>0</v>
      </c>
      <c r="G2982" s="763">
        <f>'IGM Paste'!AB2983</f>
        <v>0</v>
      </c>
      <c r="H2982" s="5">
        <f>'IGM Paste'!F2983</f>
        <v>0</v>
      </c>
      <c r="I2982" t="str">
        <f>IF('IGM Paste'!H2983=0,"-",'IGM Paste'!H2983)</f>
        <v>-</v>
      </c>
      <c r="J2982" t="str">
        <f>IF('IGM Paste'!I2983=0,"-",'IGM Paste'!I2983)</f>
        <v>-</v>
      </c>
      <c r="K2982" t="str">
        <f>IF('IGM Paste'!J2983=0,"-",'IGM Paste'!J2983)</f>
        <v>-</v>
      </c>
      <c r="L2982">
        <f>'IGM Paste'!K2983</f>
        <v>0</v>
      </c>
      <c r="M2982" s="20" t="str">
        <f>IF('IGM Paste'!R2983=0,"Flat",'IGM Paste'!R2983)</f>
        <v>Flat</v>
      </c>
      <c r="N2982" s="177">
        <f>'IGM Paste'!AH2983</f>
        <v>0</v>
      </c>
      <c r="O2982" s="403">
        <f>'IGM Paste'!O2983</f>
        <v>0</v>
      </c>
      <c r="P2982">
        <f>'IGM Paste'!BC2983</f>
        <v>0</v>
      </c>
    </row>
    <row r="2983" spans="1:16" x14ac:dyDescent="0.3">
      <c r="A2983" s="334">
        <f>'IGM Paste'!A2984</f>
        <v>0</v>
      </c>
      <c r="B2983">
        <f>'IGM Paste'!Y2984</f>
        <v>0</v>
      </c>
      <c r="C2983">
        <f>'IGM Paste'!C2984</f>
        <v>0</v>
      </c>
      <c r="D2983" s="4">
        <f>'IGM Paste'!D2984</f>
        <v>0</v>
      </c>
      <c r="E2983">
        <f>'IGM Paste'!E2984</f>
        <v>0</v>
      </c>
      <c r="F2983">
        <f>'IGM Paste'!AL2984</f>
        <v>0</v>
      </c>
      <c r="G2983" s="763">
        <f>'IGM Paste'!AB2984</f>
        <v>0</v>
      </c>
      <c r="H2983" s="5">
        <f>'IGM Paste'!F2984</f>
        <v>0</v>
      </c>
      <c r="I2983" t="str">
        <f>IF('IGM Paste'!H2984=0,"-",'IGM Paste'!H2984)</f>
        <v>-</v>
      </c>
      <c r="J2983" t="str">
        <f>IF('IGM Paste'!I2984=0,"-",'IGM Paste'!I2984)</f>
        <v>-</v>
      </c>
      <c r="K2983" t="str">
        <f>IF('IGM Paste'!J2984=0,"-",'IGM Paste'!J2984)</f>
        <v>-</v>
      </c>
      <c r="L2983">
        <f>'IGM Paste'!K2984</f>
        <v>0</v>
      </c>
      <c r="M2983" s="20" t="str">
        <f>IF('IGM Paste'!R2984=0,"Flat",'IGM Paste'!R2984)</f>
        <v>Flat</v>
      </c>
      <c r="N2983" s="177">
        <f>'IGM Paste'!AH2984</f>
        <v>0</v>
      </c>
      <c r="O2983" s="403">
        <f>'IGM Paste'!O2984</f>
        <v>0</v>
      </c>
      <c r="P2983">
        <f>'IGM Paste'!BC2984</f>
        <v>0</v>
      </c>
    </row>
    <row r="2984" spans="1:16" x14ac:dyDescent="0.3">
      <c r="A2984" s="334">
        <f>'IGM Paste'!A2985</f>
        <v>0</v>
      </c>
      <c r="B2984">
        <f>'IGM Paste'!Y2985</f>
        <v>0</v>
      </c>
      <c r="C2984">
        <f>'IGM Paste'!C2985</f>
        <v>0</v>
      </c>
      <c r="D2984" s="4">
        <f>'IGM Paste'!D2985</f>
        <v>0</v>
      </c>
      <c r="E2984">
        <f>'IGM Paste'!E2985</f>
        <v>0</v>
      </c>
      <c r="F2984">
        <f>'IGM Paste'!AL2985</f>
        <v>0</v>
      </c>
      <c r="G2984" s="763">
        <f>'IGM Paste'!AB2985</f>
        <v>0</v>
      </c>
      <c r="H2984" s="5">
        <f>'IGM Paste'!F2985</f>
        <v>0</v>
      </c>
      <c r="I2984" t="str">
        <f>IF('IGM Paste'!H2985=0,"-",'IGM Paste'!H2985)</f>
        <v>-</v>
      </c>
      <c r="J2984" t="str">
        <f>IF('IGM Paste'!I2985=0,"-",'IGM Paste'!I2985)</f>
        <v>-</v>
      </c>
      <c r="K2984" t="str">
        <f>IF('IGM Paste'!J2985=0,"-",'IGM Paste'!J2985)</f>
        <v>-</v>
      </c>
      <c r="L2984">
        <f>'IGM Paste'!K2985</f>
        <v>0</v>
      </c>
      <c r="M2984" s="20" t="str">
        <f>IF('IGM Paste'!R2985=0,"Flat",'IGM Paste'!R2985)</f>
        <v>Flat</v>
      </c>
      <c r="N2984" s="177">
        <f>'IGM Paste'!AH2985</f>
        <v>0</v>
      </c>
      <c r="O2984" s="403">
        <f>'IGM Paste'!O2985</f>
        <v>0</v>
      </c>
      <c r="P2984">
        <f>'IGM Paste'!BC2985</f>
        <v>0</v>
      </c>
    </row>
    <row r="2985" spans="1:16" x14ac:dyDescent="0.3">
      <c r="A2985" s="334">
        <f>'IGM Paste'!A2986</f>
        <v>0</v>
      </c>
      <c r="B2985">
        <f>'IGM Paste'!Y2986</f>
        <v>0</v>
      </c>
      <c r="C2985">
        <f>'IGM Paste'!C2986</f>
        <v>0</v>
      </c>
      <c r="D2985" s="4">
        <f>'IGM Paste'!D2986</f>
        <v>0</v>
      </c>
      <c r="E2985">
        <f>'IGM Paste'!E2986</f>
        <v>0</v>
      </c>
      <c r="F2985">
        <f>'IGM Paste'!AL2986</f>
        <v>0</v>
      </c>
      <c r="G2985" s="763">
        <f>'IGM Paste'!AB2986</f>
        <v>0</v>
      </c>
      <c r="H2985" s="5">
        <f>'IGM Paste'!F2986</f>
        <v>0</v>
      </c>
      <c r="I2985" t="str">
        <f>IF('IGM Paste'!H2986=0,"-",'IGM Paste'!H2986)</f>
        <v>-</v>
      </c>
      <c r="J2985" t="str">
        <f>IF('IGM Paste'!I2986=0,"-",'IGM Paste'!I2986)</f>
        <v>-</v>
      </c>
      <c r="K2985" t="str">
        <f>IF('IGM Paste'!J2986=0,"-",'IGM Paste'!J2986)</f>
        <v>-</v>
      </c>
      <c r="L2985">
        <f>'IGM Paste'!K2986</f>
        <v>0</v>
      </c>
      <c r="M2985" s="20" t="str">
        <f>IF('IGM Paste'!R2986=0,"Flat",'IGM Paste'!R2986)</f>
        <v>Flat</v>
      </c>
      <c r="N2985" s="177">
        <f>'IGM Paste'!AH2986</f>
        <v>0</v>
      </c>
      <c r="O2985" s="403">
        <f>'IGM Paste'!O2986</f>
        <v>0</v>
      </c>
      <c r="P2985">
        <f>'IGM Paste'!BC2986</f>
        <v>0</v>
      </c>
    </row>
    <row r="2986" spans="1:16" x14ac:dyDescent="0.3">
      <c r="A2986" s="334">
        <f>'IGM Paste'!A2987</f>
        <v>0</v>
      </c>
      <c r="B2986">
        <f>'IGM Paste'!Y2987</f>
        <v>0</v>
      </c>
      <c r="C2986">
        <f>'IGM Paste'!C2987</f>
        <v>0</v>
      </c>
      <c r="D2986" s="4">
        <f>'IGM Paste'!D2987</f>
        <v>0</v>
      </c>
      <c r="E2986">
        <f>'IGM Paste'!E2987</f>
        <v>0</v>
      </c>
      <c r="F2986">
        <f>'IGM Paste'!AL2987</f>
        <v>0</v>
      </c>
      <c r="G2986" s="763">
        <f>'IGM Paste'!AB2987</f>
        <v>0</v>
      </c>
      <c r="H2986" s="5">
        <f>'IGM Paste'!F2987</f>
        <v>0</v>
      </c>
      <c r="I2986" t="str">
        <f>IF('IGM Paste'!H2987=0,"-",'IGM Paste'!H2987)</f>
        <v>-</v>
      </c>
      <c r="J2986" t="str">
        <f>IF('IGM Paste'!I2987=0,"-",'IGM Paste'!I2987)</f>
        <v>-</v>
      </c>
      <c r="K2986" t="str">
        <f>IF('IGM Paste'!J2987=0,"-",'IGM Paste'!J2987)</f>
        <v>-</v>
      </c>
      <c r="L2986">
        <f>'IGM Paste'!K2987</f>
        <v>0</v>
      </c>
      <c r="M2986" s="20" t="str">
        <f>IF('IGM Paste'!R2987=0,"Flat",'IGM Paste'!R2987)</f>
        <v>Flat</v>
      </c>
      <c r="N2986" s="177">
        <f>'IGM Paste'!AH2987</f>
        <v>0</v>
      </c>
      <c r="O2986" s="403">
        <f>'IGM Paste'!O2987</f>
        <v>0</v>
      </c>
      <c r="P2986">
        <f>'IGM Paste'!BC2987</f>
        <v>0</v>
      </c>
    </row>
    <row r="2987" spans="1:16" x14ac:dyDescent="0.3">
      <c r="A2987" s="334">
        <f>'IGM Paste'!A2988</f>
        <v>0</v>
      </c>
      <c r="B2987">
        <f>'IGM Paste'!Y2988</f>
        <v>0</v>
      </c>
      <c r="C2987">
        <f>'IGM Paste'!C2988</f>
        <v>0</v>
      </c>
      <c r="D2987" s="4">
        <f>'IGM Paste'!D2988</f>
        <v>0</v>
      </c>
      <c r="E2987">
        <f>'IGM Paste'!E2988</f>
        <v>0</v>
      </c>
      <c r="F2987">
        <f>'IGM Paste'!AL2988</f>
        <v>0</v>
      </c>
      <c r="G2987" s="763">
        <f>'IGM Paste'!AB2988</f>
        <v>0</v>
      </c>
      <c r="H2987" s="5">
        <f>'IGM Paste'!F2988</f>
        <v>0</v>
      </c>
      <c r="I2987" t="str">
        <f>IF('IGM Paste'!H2988=0,"-",'IGM Paste'!H2988)</f>
        <v>-</v>
      </c>
      <c r="J2987" t="str">
        <f>IF('IGM Paste'!I2988=0,"-",'IGM Paste'!I2988)</f>
        <v>-</v>
      </c>
      <c r="K2987" t="str">
        <f>IF('IGM Paste'!J2988=0,"-",'IGM Paste'!J2988)</f>
        <v>-</v>
      </c>
      <c r="L2987">
        <f>'IGM Paste'!K2988</f>
        <v>0</v>
      </c>
      <c r="M2987" s="20" t="str">
        <f>IF('IGM Paste'!R2988=0,"Flat",'IGM Paste'!R2988)</f>
        <v>Flat</v>
      </c>
      <c r="N2987" s="177">
        <f>'IGM Paste'!AH2988</f>
        <v>0</v>
      </c>
      <c r="O2987" s="403">
        <f>'IGM Paste'!O2988</f>
        <v>0</v>
      </c>
      <c r="P2987">
        <f>'IGM Paste'!BC2988</f>
        <v>0</v>
      </c>
    </row>
    <row r="2988" spans="1:16" x14ac:dyDescent="0.3">
      <c r="A2988" s="334">
        <f>'IGM Paste'!A2989</f>
        <v>0</v>
      </c>
      <c r="B2988">
        <f>'IGM Paste'!Y2989</f>
        <v>0</v>
      </c>
      <c r="C2988">
        <f>'IGM Paste'!C2989</f>
        <v>0</v>
      </c>
      <c r="D2988" s="4">
        <f>'IGM Paste'!D2989</f>
        <v>0</v>
      </c>
      <c r="E2988">
        <f>'IGM Paste'!E2989</f>
        <v>0</v>
      </c>
      <c r="F2988">
        <f>'IGM Paste'!AL2989</f>
        <v>0</v>
      </c>
      <c r="G2988" s="763">
        <f>'IGM Paste'!AB2989</f>
        <v>0</v>
      </c>
      <c r="H2988" s="5">
        <f>'IGM Paste'!F2989</f>
        <v>0</v>
      </c>
      <c r="I2988" t="str">
        <f>IF('IGM Paste'!H2989=0,"-",'IGM Paste'!H2989)</f>
        <v>-</v>
      </c>
      <c r="J2988" t="str">
        <f>IF('IGM Paste'!I2989=0,"-",'IGM Paste'!I2989)</f>
        <v>-</v>
      </c>
      <c r="K2988" t="str">
        <f>IF('IGM Paste'!J2989=0,"-",'IGM Paste'!J2989)</f>
        <v>-</v>
      </c>
      <c r="L2988">
        <f>'IGM Paste'!K2989</f>
        <v>0</v>
      </c>
      <c r="M2988" s="20" t="str">
        <f>IF('IGM Paste'!R2989=0,"Flat",'IGM Paste'!R2989)</f>
        <v>Flat</v>
      </c>
      <c r="N2988" s="177">
        <f>'IGM Paste'!AH2989</f>
        <v>0</v>
      </c>
      <c r="O2988" s="403">
        <f>'IGM Paste'!O2989</f>
        <v>0</v>
      </c>
      <c r="P2988">
        <f>'IGM Paste'!BC2989</f>
        <v>0</v>
      </c>
    </row>
    <row r="2989" spans="1:16" x14ac:dyDescent="0.3">
      <c r="A2989" s="334">
        <f>'IGM Paste'!A2990</f>
        <v>0</v>
      </c>
      <c r="B2989">
        <f>'IGM Paste'!Y2990</f>
        <v>0</v>
      </c>
      <c r="C2989">
        <f>'IGM Paste'!C2990</f>
        <v>0</v>
      </c>
      <c r="D2989" s="4">
        <f>'IGM Paste'!D2990</f>
        <v>0</v>
      </c>
      <c r="E2989">
        <f>'IGM Paste'!E2990</f>
        <v>0</v>
      </c>
      <c r="F2989">
        <f>'IGM Paste'!AL2990</f>
        <v>0</v>
      </c>
      <c r="G2989" s="763">
        <f>'IGM Paste'!AB2990</f>
        <v>0</v>
      </c>
      <c r="H2989" s="5">
        <f>'IGM Paste'!F2990</f>
        <v>0</v>
      </c>
      <c r="I2989" t="str">
        <f>IF('IGM Paste'!H2990=0,"-",'IGM Paste'!H2990)</f>
        <v>-</v>
      </c>
      <c r="J2989" t="str">
        <f>IF('IGM Paste'!I2990=0,"-",'IGM Paste'!I2990)</f>
        <v>-</v>
      </c>
      <c r="K2989" t="str">
        <f>IF('IGM Paste'!J2990=0,"-",'IGM Paste'!J2990)</f>
        <v>-</v>
      </c>
      <c r="L2989">
        <f>'IGM Paste'!K2990</f>
        <v>0</v>
      </c>
      <c r="M2989" s="20" t="str">
        <f>IF('IGM Paste'!R2990=0,"Flat",'IGM Paste'!R2990)</f>
        <v>Flat</v>
      </c>
      <c r="N2989" s="177">
        <f>'IGM Paste'!AH2990</f>
        <v>0</v>
      </c>
      <c r="O2989" s="403">
        <f>'IGM Paste'!O2990</f>
        <v>0</v>
      </c>
      <c r="P2989">
        <f>'IGM Paste'!BC2990</f>
        <v>0</v>
      </c>
    </row>
    <row r="2990" spans="1:16" x14ac:dyDescent="0.3">
      <c r="A2990" s="334">
        <f>'IGM Paste'!A2991</f>
        <v>0</v>
      </c>
      <c r="B2990">
        <f>'IGM Paste'!Y2991</f>
        <v>0</v>
      </c>
      <c r="C2990">
        <f>'IGM Paste'!C2991</f>
        <v>0</v>
      </c>
      <c r="D2990" s="4">
        <f>'IGM Paste'!D2991</f>
        <v>0</v>
      </c>
      <c r="E2990">
        <f>'IGM Paste'!E2991</f>
        <v>0</v>
      </c>
      <c r="F2990">
        <f>'IGM Paste'!AL2991</f>
        <v>0</v>
      </c>
      <c r="G2990" s="763">
        <f>'IGM Paste'!AB2991</f>
        <v>0</v>
      </c>
      <c r="H2990" s="5">
        <f>'IGM Paste'!F2991</f>
        <v>0</v>
      </c>
      <c r="I2990" t="str">
        <f>IF('IGM Paste'!H2991=0,"-",'IGM Paste'!H2991)</f>
        <v>-</v>
      </c>
      <c r="J2990" t="str">
        <f>IF('IGM Paste'!I2991=0,"-",'IGM Paste'!I2991)</f>
        <v>-</v>
      </c>
      <c r="K2990" t="str">
        <f>IF('IGM Paste'!J2991=0,"-",'IGM Paste'!J2991)</f>
        <v>-</v>
      </c>
      <c r="L2990">
        <f>'IGM Paste'!K2991</f>
        <v>0</v>
      </c>
      <c r="M2990" s="20" t="str">
        <f>IF('IGM Paste'!R2991=0,"Flat",'IGM Paste'!R2991)</f>
        <v>Flat</v>
      </c>
      <c r="N2990" s="177">
        <f>'IGM Paste'!AH2991</f>
        <v>0</v>
      </c>
      <c r="O2990" s="403">
        <f>'IGM Paste'!O2991</f>
        <v>0</v>
      </c>
      <c r="P2990">
        <f>'IGM Paste'!BC2991</f>
        <v>0</v>
      </c>
    </row>
    <row r="2991" spans="1:16" x14ac:dyDescent="0.3">
      <c r="A2991" s="334">
        <f>'IGM Paste'!A2992</f>
        <v>0</v>
      </c>
      <c r="B2991">
        <f>'IGM Paste'!Y2992</f>
        <v>0</v>
      </c>
      <c r="C2991">
        <f>'IGM Paste'!C2992</f>
        <v>0</v>
      </c>
      <c r="D2991" s="4">
        <f>'IGM Paste'!D2992</f>
        <v>0</v>
      </c>
      <c r="E2991">
        <f>'IGM Paste'!E2992</f>
        <v>0</v>
      </c>
      <c r="F2991">
        <f>'IGM Paste'!AL2992</f>
        <v>0</v>
      </c>
      <c r="G2991" s="763">
        <f>'IGM Paste'!AB2992</f>
        <v>0</v>
      </c>
      <c r="H2991" s="5">
        <f>'IGM Paste'!F2992</f>
        <v>0</v>
      </c>
      <c r="I2991" t="str">
        <f>IF('IGM Paste'!H2992=0,"-",'IGM Paste'!H2992)</f>
        <v>-</v>
      </c>
      <c r="J2991" t="str">
        <f>IF('IGM Paste'!I2992=0,"-",'IGM Paste'!I2992)</f>
        <v>-</v>
      </c>
      <c r="K2991" t="str">
        <f>IF('IGM Paste'!J2992=0,"-",'IGM Paste'!J2992)</f>
        <v>-</v>
      </c>
      <c r="L2991">
        <f>'IGM Paste'!K2992</f>
        <v>0</v>
      </c>
      <c r="M2991" s="20" t="str">
        <f>IF('IGM Paste'!R2992=0,"Flat",'IGM Paste'!R2992)</f>
        <v>Flat</v>
      </c>
      <c r="N2991" s="177">
        <f>'IGM Paste'!AH2992</f>
        <v>0</v>
      </c>
      <c r="O2991" s="403">
        <f>'IGM Paste'!O2992</f>
        <v>0</v>
      </c>
      <c r="P2991">
        <f>'IGM Paste'!BC2992</f>
        <v>0</v>
      </c>
    </row>
    <row r="2992" spans="1:16" x14ac:dyDescent="0.3">
      <c r="A2992" s="334">
        <f>'IGM Paste'!A2993</f>
        <v>0</v>
      </c>
      <c r="B2992">
        <f>'IGM Paste'!Y2993</f>
        <v>0</v>
      </c>
      <c r="C2992">
        <f>'IGM Paste'!C2993</f>
        <v>0</v>
      </c>
      <c r="D2992" s="4">
        <f>'IGM Paste'!D2993</f>
        <v>0</v>
      </c>
      <c r="E2992">
        <f>'IGM Paste'!E2993</f>
        <v>0</v>
      </c>
      <c r="F2992">
        <f>'IGM Paste'!AL2993</f>
        <v>0</v>
      </c>
      <c r="G2992" s="763">
        <f>'IGM Paste'!AB2993</f>
        <v>0</v>
      </c>
      <c r="H2992" s="5">
        <f>'IGM Paste'!F2993</f>
        <v>0</v>
      </c>
      <c r="I2992" t="str">
        <f>IF('IGM Paste'!H2993=0,"-",'IGM Paste'!H2993)</f>
        <v>-</v>
      </c>
      <c r="J2992" t="str">
        <f>IF('IGM Paste'!I2993=0,"-",'IGM Paste'!I2993)</f>
        <v>-</v>
      </c>
      <c r="K2992" t="str">
        <f>IF('IGM Paste'!J2993=0,"-",'IGM Paste'!J2993)</f>
        <v>-</v>
      </c>
      <c r="L2992">
        <f>'IGM Paste'!K2993</f>
        <v>0</v>
      </c>
      <c r="M2992" s="20" t="str">
        <f>IF('IGM Paste'!R2993=0,"Flat",'IGM Paste'!R2993)</f>
        <v>Flat</v>
      </c>
      <c r="N2992" s="177">
        <f>'IGM Paste'!AH2993</f>
        <v>0</v>
      </c>
      <c r="O2992" s="403">
        <f>'IGM Paste'!O2993</f>
        <v>0</v>
      </c>
      <c r="P2992">
        <f>'IGM Paste'!BC2993</f>
        <v>0</v>
      </c>
    </row>
    <row r="2993" spans="1:16" x14ac:dyDescent="0.3">
      <c r="A2993" s="334">
        <f>'IGM Paste'!A2994</f>
        <v>0</v>
      </c>
      <c r="B2993">
        <f>'IGM Paste'!Y2994</f>
        <v>0</v>
      </c>
      <c r="C2993">
        <f>'IGM Paste'!C2994</f>
        <v>0</v>
      </c>
      <c r="D2993" s="4">
        <f>'IGM Paste'!D2994</f>
        <v>0</v>
      </c>
      <c r="E2993">
        <f>'IGM Paste'!E2994</f>
        <v>0</v>
      </c>
      <c r="F2993">
        <f>'IGM Paste'!AL2994</f>
        <v>0</v>
      </c>
      <c r="G2993" s="763">
        <f>'IGM Paste'!AB2994</f>
        <v>0</v>
      </c>
      <c r="H2993" s="5">
        <f>'IGM Paste'!F2994</f>
        <v>0</v>
      </c>
      <c r="I2993" t="str">
        <f>IF('IGM Paste'!H2994=0,"-",'IGM Paste'!H2994)</f>
        <v>-</v>
      </c>
      <c r="J2993" t="str">
        <f>IF('IGM Paste'!I2994=0,"-",'IGM Paste'!I2994)</f>
        <v>-</v>
      </c>
      <c r="K2993" t="str">
        <f>IF('IGM Paste'!J2994=0,"-",'IGM Paste'!J2994)</f>
        <v>-</v>
      </c>
      <c r="L2993">
        <f>'IGM Paste'!K2994</f>
        <v>0</v>
      </c>
      <c r="M2993" s="20" t="str">
        <f>IF('IGM Paste'!R2994=0,"Flat",'IGM Paste'!R2994)</f>
        <v>Flat</v>
      </c>
      <c r="N2993" s="177">
        <f>'IGM Paste'!AH2994</f>
        <v>0</v>
      </c>
      <c r="O2993" s="403">
        <f>'IGM Paste'!O2994</f>
        <v>0</v>
      </c>
      <c r="P2993">
        <f>'IGM Paste'!BC2994</f>
        <v>0</v>
      </c>
    </row>
    <row r="2994" spans="1:16" x14ac:dyDescent="0.3">
      <c r="A2994" s="334">
        <f>'IGM Paste'!A2995</f>
        <v>0</v>
      </c>
      <c r="B2994">
        <f>'IGM Paste'!Y2995</f>
        <v>0</v>
      </c>
      <c r="C2994">
        <f>'IGM Paste'!C2995</f>
        <v>0</v>
      </c>
      <c r="D2994" s="4">
        <f>'IGM Paste'!D2995</f>
        <v>0</v>
      </c>
      <c r="E2994">
        <f>'IGM Paste'!E2995</f>
        <v>0</v>
      </c>
      <c r="F2994">
        <f>'IGM Paste'!AL2995</f>
        <v>0</v>
      </c>
      <c r="G2994" s="763">
        <f>'IGM Paste'!AB2995</f>
        <v>0</v>
      </c>
      <c r="H2994" s="5">
        <f>'IGM Paste'!F2995</f>
        <v>0</v>
      </c>
      <c r="I2994" t="str">
        <f>IF('IGM Paste'!H2995=0,"-",'IGM Paste'!H2995)</f>
        <v>-</v>
      </c>
      <c r="J2994" t="str">
        <f>IF('IGM Paste'!I2995=0,"-",'IGM Paste'!I2995)</f>
        <v>-</v>
      </c>
      <c r="K2994" t="str">
        <f>IF('IGM Paste'!J2995=0,"-",'IGM Paste'!J2995)</f>
        <v>-</v>
      </c>
      <c r="L2994">
        <f>'IGM Paste'!K2995</f>
        <v>0</v>
      </c>
      <c r="M2994" s="20" t="str">
        <f>IF('IGM Paste'!R2995=0,"Flat",'IGM Paste'!R2995)</f>
        <v>Flat</v>
      </c>
      <c r="N2994" s="177">
        <f>'IGM Paste'!AH2995</f>
        <v>0</v>
      </c>
      <c r="O2994" s="403">
        <f>'IGM Paste'!O2995</f>
        <v>0</v>
      </c>
      <c r="P2994">
        <f>'IGM Paste'!BC2995</f>
        <v>0</v>
      </c>
    </row>
    <row r="2995" spans="1:16" x14ac:dyDescent="0.3">
      <c r="A2995" s="334">
        <f>'IGM Paste'!A2996</f>
        <v>0</v>
      </c>
      <c r="B2995">
        <f>'IGM Paste'!Y2996</f>
        <v>0</v>
      </c>
      <c r="C2995">
        <f>'IGM Paste'!C2996</f>
        <v>0</v>
      </c>
      <c r="D2995" s="4">
        <f>'IGM Paste'!D2996</f>
        <v>0</v>
      </c>
      <c r="E2995">
        <f>'IGM Paste'!E2996</f>
        <v>0</v>
      </c>
      <c r="F2995">
        <f>'IGM Paste'!AL2996</f>
        <v>0</v>
      </c>
      <c r="G2995" s="763">
        <f>'IGM Paste'!AB2996</f>
        <v>0</v>
      </c>
      <c r="H2995" s="5">
        <f>'IGM Paste'!F2996</f>
        <v>0</v>
      </c>
      <c r="I2995" t="str">
        <f>IF('IGM Paste'!H2996=0,"-",'IGM Paste'!H2996)</f>
        <v>-</v>
      </c>
      <c r="J2995" t="str">
        <f>IF('IGM Paste'!I2996=0,"-",'IGM Paste'!I2996)</f>
        <v>-</v>
      </c>
      <c r="K2995" t="str">
        <f>IF('IGM Paste'!J2996=0,"-",'IGM Paste'!J2996)</f>
        <v>-</v>
      </c>
      <c r="L2995">
        <f>'IGM Paste'!K2996</f>
        <v>0</v>
      </c>
      <c r="M2995" s="20" t="str">
        <f>IF('IGM Paste'!R2996=0,"Flat",'IGM Paste'!R2996)</f>
        <v>Flat</v>
      </c>
      <c r="N2995" s="177">
        <f>'IGM Paste'!AH2996</f>
        <v>0</v>
      </c>
      <c r="O2995" s="403">
        <f>'IGM Paste'!O2996</f>
        <v>0</v>
      </c>
      <c r="P2995">
        <f>'IGM Paste'!BC2996</f>
        <v>0</v>
      </c>
    </row>
    <row r="2996" spans="1:16" x14ac:dyDescent="0.3">
      <c r="A2996" s="334">
        <f>'IGM Paste'!A2997</f>
        <v>0</v>
      </c>
      <c r="B2996">
        <f>'IGM Paste'!Y2997</f>
        <v>0</v>
      </c>
      <c r="C2996">
        <f>'IGM Paste'!C2997</f>
        <v>0</v>
      </c>
      <c r="D2996" s="4">
        <f>'IGM Paste'!D2997</f>
        <v>0</v>
      </c>
      <c r="E2996">
        <f>'IGM Paste'!E2997</f>
        <v>0</v>
      </c>
      <c r="F2996">
        <f>'IGM Paste'!AL2997</f>
        <v>0</v>
      </c>
      <c r="G2996" s="763">
        <f>'IGM Paste'!AB2997</f>
        <v>0</v>
      </c>
      <c r="H2996" s="5">
        <f>'IGM Paste'!F2997</f>
        <v>0</v>
      </c>
      <c r="I2996" t="str">
        <f>IF('IGM Paste'!H2997=0,"-",'IGM Paste'!H2997)</f>
        <v>-</v>
      </c>
      <c r="J2996" t="str">
        <f>IF('IGM Paste'!I2997=0,"-",'IGM Paste'!I2997)</f>
        <v>-</v>
      </c>
      <c r="K2996" t="str">
        <f>IF('IGM Paste'!J2997=0,"-",'IGM Paste'!J2997)</f>
        <v>-</v>
      </c>
      <c r="L2996">
        <f>'IGM Paste'!K2997</f>
        <v>0</v>
      </c>
      <c r="M2996" s="20" t="str">
        <f>IF('IGM Paste'!R2997=0,"Flat",'IGM Paste'!R2997)</f>
        <v>Flat</v>
      </c>
      <c r="N2996" s="177">
        <f>'IGM Paste'!AH2997</f>
        <v>0</v>
      </c>
      <c r="O2996" s="403">
        <f>'IGM Paste'!O2997</f>
        <v>0</v>
      </c>
      <c r="P2996">
        <f>'IGM Paste'!BC2997</f>
        <v>0</v>
      </c>
    </row>
    <row r="2997" spans="1:16" x14ac:dyDescent="0.3">
      <c r="A2997" s="334">
        <f>'IGM Paste'!A2998</f>
        <v>0</v>
      </c>
      <c r="B2997">
        <f>'IGM Paste'!Y2998</f>
        <v>0</v>
      </c>
      <c r="C2997">
        <f>'IGM Paste'!C2998</f>
        <v>0</v>
      </c>
      <c r="D2997" s="4">
        <f>'IGM Paste'!D2998</f>
        <v>0</v>
      </c>
      <c r="E2997">
        <f>'IGM Paste'!E2998</f>
        <v>0</v>
      </c>
      <c r="F2997">
        <f>'IGM Paste'!AL2998</f>
        <v>0</v>
      </c>
      <c r="G2997" s="763">
        <f>'IGM Paste'!AB2998</f>
        <v>0</v>
      </c>
      <c r="H2997" s="5">
        <f>'IGM Paste'!F2998</f>
        <v>0</v>
      </c>
      <c r="I2997" t="str">
        <f>IF('IGM Paste'!H2998=0,"-",'IGM Paste'!H2998)</f>
        <v>-</v>
      </c>
      <c r="J2997" t="str">
        <f>IF('IGM Paste'!I2998=0,"-",'IGM Paste'!I2998)</f>
        <v>-</v>
      </c>
      <c r="K2997" t="str">
        <f>IF('IGM Paste'!J2998=0,"-",'IGM Paste'!J2998)</f>
        <v>-</v>
      </c>
      <c r="L2997">
        <f>'IGM Paste'!K2998</f>
        <v>0</v>
      </c>
      <c r="M2997" s="20" t="str">
        <f>IF('IGM Paste'!R2998=0,"Flat",'IGM Paste'!R2998)</f>
        <v>Flat</v>
      </c>
      <c r="N2997" s="177">
        <f>'IGM Paste'!AH2998</f>
        <v>0</v>
      </c>
      <c r="O2997" s="403">
        <f>'IGM Paste'!O2998</f>
        <v>0</v>
      </c>
      <c r="P2997">
        <f>'IGM Paste'!BC2998</f>
        <v>0</v>
      </c>
    </row>
    <row r="2998" spans="1:16" x14ac:dyDescent="0.3">
      <c r="A2998" s="334">
        <f>'IGM Paste'!A2999</f>
        <v>0</v>
      </c>
      <c r="B2998">
        <f>'IGM Paste'!Y2999</f>
        <v>0</v>
      </c>
      <c r="C2998">
        <f>'IGM Paste'!C2999</f>
        <v>0</v>
      </c>
      <c r="D2998" s="4">
        <f>'IGM Paste'!D2999</f>
        <v>0</v>
      </c>
      <c r="E2998">
        <f>'IGM Paste'!E2999</f>
        <v>0</v>
      </c>
      <c r="F2998">
        <f>'IGM Paste'!AL2999</f>
        <v>0</v>
      </c>
      <c r="G2998" s="763">
        <f>'IGM Paste'!AB2999</f>
        <v>0</v>
      </c>
      <c r="H2998" s="5">
        <f>'IGM Paste'!F2999</f>
        <v>0</v>
      </c>
      <c r="I2998" t="str">
        <f>IF('IGM Paste'!H2999=0,"-",'IGM Paste'!H2999)</f>
        <v>-</v>
      </c>
      <c r="J2998" t="str">
        <f>IF('IGM Paste'!I2999=0,"-",'IGM Paste'!I2999)</f>
        <v>-</v>
      </c>
      <c r="K2998" t="str">
        <f>IF('IGM Paste'!J2999=0,"-",'IGM Paste'!J2999)</f>
        <v>-</v>
      </c>
      <c r="L2998">
        <f>'IGM Paste'!K2999</f>
        <v>0</v>
      </c>
      <c r="M2998" s="20" t="str">
        <f>IF('IGM Paste'!R2999=0,"Flat",'IGM Paste'!R2999)</f>
        <v>Flat</v>
      </c>
      <c r="N2998" s="177">
        <f>'IGM Paste'!AH2999</f>
        <v>0</v>
      </c>
      <c r="O2998" s="403">
        <f>'IGM Paste'!O2999</f>
        <v>0</v>
      </c>
      <c r="P2998">
        <f>'IGM Paste'!BC2999</f>
        <v>0</v>
      </c>
    </row>
    <row r="2999" spans="1:16" x14ac:dyDescent="0.3">
      <c r="A2999" s="334">
        <f>'IGM Paste'!A3000</f>
        <v>0</v>
      </c>
      <c r="B2999">
        <f>'IGM Paste'!Y3000</f>
        <v>0</v>
      </c>
      <c r="C2999">
        <f>'IGM Paste'!C3000</f>
        <v>0</v>
      </c>
      <c r="D2999" s="4">
        <f>'IGM Paste'!D3000</f>
        <v>0</v>
      </c>
      <c r="E2999">
        <f>'IGM Paste'!E3000</f>
        <v>0</v>
      </c>
      <c r="F2999">
        <f>'IGM Paste'!AL3000</f>
        <v>0</v>
      </c>
      <c r="G2999" s="763">
        <f>'IGM Paste'!AB3000</f>
        <v>0</v>
      </c>
      <c r="H2999" s="5">
        <f>'IGM Paste'!F3000</f>
        <v>0</v>
      </c>
      <c r="I2999" t="str">
        <f>IF('IGM Paste'!H3000=0,"-",'IGM Paste'!H3000)</f>
        <v>-</v>
      </c>
      <c r="J2999" t="str">
        <f>IF('IGM Paste'!I3000=0,"-",'IGM Paste'!I3000)</f>
        <v>-</v>
      </c>
      <c r="K2999" t="str">
        <f>IF('IGM Paste'!J3000=0,"-",'IGM Paste'!J3000)</f>
        <v>-</v>
      </c>
      <c r="L2999">
        <f>'IGM Paste'!K3000</f>
        <v>0</v>
      </c>
      <c r="M2999" s="20" t="str">
        <f>IF('IGM Paste'!R3000=0,"Flat",'IGM Paste'!R3000)</f>
        <v>Flat</v>
      </c>
      <c r="N2999" s="177">
        <f>'IGM Paste'!AH3000</f>
        <v>0</v>
      </c>
      <c r="O2999" s="403">
        <f>'IGM Paste'!O3000</f>
        <v>0</v>
      </c>
      <c r="P2999">
        <f>'IGM Paste'!BC3000</f>
        <v>0</v>
      </c>
    </row>
    <row r="3000" spans="1:16" x14ac:dyDescent="0.3">
      <c r="A3000" s="334">
        <f>'IGM Paste'!A3001</f>
        <v>0</v>
      </c>
      <c r="B3000">
        <f>'IGM Paste'!Y3001</f>
        <v>0</v>
      </c>
      <c r="C3000">
        <f>'IGM Paste'!C3001</f>
        <v>0</v>
      </c>
      <c r="D3000" s="4">
        <f>'IGM Paste'!D3001</f>
        <v>0</v>
      </c>
      <c r="E3000">
        <f>'IGM Paste'!E3001</f>
        <v>0</v>
      </c>
      <c r="F3000">
        <f>'IGM Paste'!AL3001</f>
        <v>0</v>
      </c>
      <c r="G3000" s="763">
        <f>'IGM Paste'!AB3001</f>
        <v>0</v>
      </c>
      <c r="H3000" s="5">
        <f>'IGM Paste'!F3001</f>
        <v>0</v>
      </c>
      <c r="I3000" t="str">
        <f>IF('IGM Paste'!H3001=0,"-",'IGM Paste'!H3001)</f>
        <v>-</v>
      </c>
      <c r="J3000" t="str">
        <f>IF('IGM Paste'!I3001=0,"-",'IGM Paste'!I3001)</f>
        <v>-</v>
      </c>
      <c r="K3000" t="str">
        <f>IF('IGM Paste'!J3001=0,"-",'IGM Paste'!J3001)</f>
        <v>-</v>
      </c>
      <c r="L3000">
        <f>'IGM Paste'!K3001</f>
        <v>0</v>
      </c>
      <c r="M3000" s="20" t="str">
        <f>IF('IGM Paste'!R3001=0,"Flat",'IGM Paste'!R3001)</f>
        <v>Flat</v>
      </c>
      <c r="N3000" s="177">
        <f>'IGM Paste'!AH3001</f>
        <v>0</v>
      </c>
      <c r="O3000" s="403">
        <f>'IGM Paste'!O3001</f>
        <v>0</v>
      </c>
      <c r="P3000">
        <f>'IGM Paste'!BC3001</f>
        <v>0</v>
      </c>
    </row>
    <row r="3001" spans="1:16" x14ac:dyDescent="0.3">
      <c r="A3001" s="334">
        <f>'IGM Paste'!A3002</f>
        <v>0</v>
      </c>
      <c r="B3001">
        <f>'IGM Paste'!Y3002</f>
        <v>0</v>
      </c>
      <c r="C3001">
        <f>'IGM Paste'!C3002</f>
        <v>0</v>
      </c>
      <c r="D3001" s="4">
        <f>'IGM Paste'!D3002</f>
        <v>0</v>
      </c>
      <c r="E3001">
        <f>'IGM Paste'!E3002</f>
        <v>0</v>
      </c>
      <c r="F3001">
        <f>'IGM Paste'!AL3002</f>
        <v>0</v>
      </c>
      <c r="G3001" s="763">
        <f>'IGM Paste'!AB3002</f>
        <v>0</v>
      </c>
      <c r="H3001" s="5">
        <f>'IGM Paste'!F3002</f>
        <v>0</v>
      </c>
      <c r="I3001" t="str">
        <f>IF('IGM Paste'!H3002=0,"-",'IGM Paste'!H3002)</f>
        <v>-</v>
      </c>
      <c r="J3001" t="str">
        <f>IF('IGM Paste'!I3002=0,"-",'IGM Paste'!I3002)</f>
        <v>-</v>
      </c>
      <c r="K3001" t="str">
        <f>IF('IGM Paste'!J3002=0,"-",'IGM Paste'!J3002)</f>
        <v>-</v>
      </c>
      <c r="L3001">
        <f>'IGM Paste'!K3002</f>
        <v>0</v>
      </c>
      <c r="M3001" s="20" t="str">
        <f>IF('IGM Paste'!R3002=0,"Flat",'IGM Paste'!R3002)</f>
        <v>Flat</v>
      </c>
      <c r="N3001" s="177">
        <f>'IGM Paste'!AH3002</f>
        <v>0</v>
      </c>
      <c r="O3001" s="403">
        <f>'IGM Paste'!O3002</f>
        <v>0</v>
      </c>
      <c r="P3001">
        <f>'IGM Paste'!BC3002</f>
        <v>0</v>
      </c>
    </row>
    <row r="3002" spans="1:16" x14ac:dyDescent="0.3">
      <c r="A3002" s="334">
        <f>'IGM Paste'!A3003</f>
        <v>0</v>
      </c>
      <c r="B3002">
        <f>'IGM Paste'!Y3003</f>
        <v>0</v>
      </c>
      <c r="C3002">
        <f>'IGM Paste'!C3003</f>
        <v>0</v>
      </c>
      <c r="D3002" s="4">
        <f>'IGM Paste'!D3003</f>
        <v>0</v>
      </c>
      <c r="E3002">
        <f>'IGM Paste'!E3003</f>
        <v>0</v>
      </c>
      <c r="F3002">
        <f>'IGM Paste'!AL3003</f>
        <v>0</v>
      </c>
      <c r="G3002" s="763">
        <f>'IGM Paste'!AB3003</f>
        <v>0</v>
      </c>
      <c r="H3002" s="5">
        <f>'IGM Paste'!F3003</f>
        <v>0</v>
      </c>
      <c r="I3002" t="str">
        <f>IF('IGM Paste'!H3003=0,"-",'IGM Paste'!H3003)</f>
        <v>-</v>
      </c>
      <c r="J3002" t="str">
        <f>IF('IGM Paste'!I3003=0,"-",'IGM Paste'!I3003)</f>
        <v>-</v>
      </c>
      <c r="K3002" t="str">
        <f>IF('IGM Paste'!J3003=0,"-",'IGM Paste'!J3003)</f>
        <v>-</v>
      </c>
      <c r="L3002">
        <f>'IGM Paste'!K3003</f>
        <v>0</v>
      </c>
      <c r="M3002" s="20" t="str">
        <f>IF('IGM Paste'!R3003=0,"Flat",'IGM Paste'!R3003)</f>
        <v>Flat</v>
      </c>
      <c r="N3002" s="177">
        <f>'IGM Paste'!AH3003</f>
        <v>0</v>
      </c>
      <c r="O3002" s="403">
        <f>'IGM Paste'!O3003</f>
        <v>0</v>
      </c>
      <c r="P3002">
        <f>'IGM Paste'!BC3003</f>
        <v>0</v>
      </c>
    </row>
    <row r="3003" spans="1:16" x14ac:dyDescent="0.3">
      <c r="A3003" s="334">
        <f>'IGM Paste'!A3004</f>
        <v>0</v>
      </c>
      <c r="B3003">
        <f>'IGM Paste'!Y3004</f>
        <v>0</v>
      </c>
      <c r="C3003">
        <f>'IGM Paste'!C3004</f>
        <v>0</v>
      </c>
      <c r="D3003" s="4">
        <f>'IGM Paste'!D3004</f>
        <v>0</v>
      </c>
      <c r="E3003">
        <f>'IGM Paste'!E3004</f>
        <v>0</v>
      </c>
      <c r="F3003">
        <f>'IGM Paste'!AL3004</f>
        <v>0</v>
      </c>
      <c r="G3003" s="763">
        <f>'IGM Paste'!AB3004</f>
        <v>0</v>
      </c>
      <c r="H3003" s="5">
        <f>'IGM Paste'!F3004</f>
        <v>0</v>
      </c>
      <c r="I3003" t="str">
        <f>IF('IGM Paste'!H3004=0,"-",'IGM Paste'!H3004)</f>
        <v>-</v>
      </c>
      <c r="J3003" t="str">
        <f>IF('IGM Paste'!I3004=0,"-",'IGM Paste'!I3004)</f>
        <v>-</v>
      </c>
      <c r="K3003" t="str">
        <f>IF('IGM Paste'!J3004=0,"-",'IGM Paste'!J3004)</f>
        <v>-</v>
      </c>
      <c r="L3003">
        <f>'IGM Paste'!K3004</f>
        <v>0</v>
      </c>
      <c r="M3003" s="20" t="str">
        <f>IF('IGM Paste'!R3004=0,"Flat",'IGM Paste'!R3004)</f>
        <v>Flat</v>
      </c>
      <c r="N3003" s="177">
        <f>'IGM Paste'!AH3004</f>
        <v>0</v>
      </c>
      <c r="O3003" s="403">
        <f>'IGM Paste'!O3004</f>
        <v>0</v>
      </c>
      <c r="P3003">
        <f>'IGM Paste'!BC3004</f>
        <v>0</v>
      </c>
    </row>
    <row r="3004" spans="1:16" x14ac:dyDescent="0.3">
      <c r="A3004" s="334">
        <f>'IGM Paste'!A3005</f>
        <v>0</v>
      </c>
      <c r="B3004">
        <f>'IGM Paste'!Y3005</f>
        <v>0</v>
      </c>
      <c r="C3004">
        <f>'IGM Paste'!C3005</f>
        <v>0</v>
      </c>
      <c r="D3004" s="4">
        <f>'IGM Paste'!D3005</f>
        <v>0</v>
      </c>
      <c r="E3004">
        <f>'IGM Paste'!E3005</f>
        <v>0</v>
      </c>
      <c r="F3004">
        <f>'IGM Paste'!AL3005</f>
        <v>0</v>
      </c>
      <c r="G3004" s="763">
        <f>'IGM Paste'!AB3005</f>
        <v>0</v>
      </c>
      <c r="H3004" s="5">
        <f>'IGM Paste'!F3005</f>
        <v>0</v>
      </c>
      <c r="I3004" t="str">
        <f>IF('IGM Paste'!H3005=0,"-",'IGM Paste'!H3005)</f>
        <v>-</v>
      </c>
      <c r="J3004" t="str">
        <f>IF('IGM Paste'!I3005=0,"-",'IGM Paste'!I3005)</f>
        <v>-</v>
      </c>
      <c r="K3004" t="str">
        <f>IF('IGM Paste'!J3005=0,"-",'IGM Paste'!J3005)</f>
        <v>-</v>
      </c>
      <c r="L3004">
        <f>'IGM Paste'!K3005</f>
        <v>0</v>
      </c>
      <c r="M3004" s="20" t="str">
        <f>IF('IGM Paste'!R3005=0,"Flat",'IGM Paste'!R3005)</f>
        <v>Flat</v>
      </c>
      <c r="N3004" s="177">
        <f>'IGM Paste'!AH3005</f>
        <v>0</v>
      </c>
      <c r="O3004" s="403">
        <f>'IGM Paste'!O3005</f>
        <v>0</v>
      </c>
      <c r="P3004">
        <f>'IGM Paste'!BC3005</f>
        <v>0</v>
      </c>
    </row>
    <row r="3005" spans="1:16" x14ac:dyDescent="0.3">
      <c r="A3005" s="334">
        <f>'IGM Paste'!A3006</f>
        <v>0</v>
      </c>
      <c r="B3005">
        <f>'IGM Paste'!Y3006</f>
        <v>0</v>
      </c>
      <c r="C3005">
        <f>'IGM Paste'!C3006</f>
        <v>0</v>
      </c>
      <c r="D3005" s="4">
        <f>'IGM Paste'!D3006</f>
        <v>0</v>
      </c>
      <c r="E3005">
        <f>'IGM Paste'!E3006</f>
        <v>0</v>
      </c>
      <c r="F3005">
        <f>'IGM Paste'!AL3006</f>
        <v>0</v>
      </c>
      <c r="G3005" s="763">
        <f>'IGM Paste'!AB3006</f>
        <v>0</v>
      </c>
      <c r="H3005" s="5">
        <f>'IGM Paste'!F3006</f>
        <v>0</v>
      </c>
      <c r="I3005" t="str">
        <f>IF('IGM Paste'!H3006=0,"-",'IGM Paste'!H3006)</f>
        <v>-</v>
      </c>
      <c r="J3005" t="str">
        <f>IF('IGM Paste'!I3006=0,"-",'IGM Paste'!I3006)</f>
        <v>-</v>
      </c>
      <c r="K3005" t="str">
        <f>IF('IGM Paste'!J3006=0,"-",'IGM Paste'!J3006)</f>
        <v>-</v>
      </c>
      <c r="L3005">
        <f>'IGM Paste'!K3006</f>
        <v>0</v>
      </c>
      <c r="M3005" s="20" t="str">
        <f>IF('IGM Paste'!R3006=0,"Flat",'IGM Paste'!R3006)</f>
        <v>Flat</v>
      </c>
      <c r="N3005" s="177">
        <f>'IGM Paste'!AH3006</f>
        <v>0</v>
      </c>
      <c r="O3005" s="403">
        <f>'IGM Paste'!O3006</f>
        <v>0</v>
      </c>
      <c r="P3005">
        <f>'IGM Paste'!BC3006</f>
        <v>0</v>
      </c>
    </row>
    <row r="3006" spans="1:16" x14ac:dyDescent="0.3">
      <c r="A3006" s="334">
        <f>'IGM Paste'!A3007</f>
        <v>0</v>
      </c>
      <c r="B3006">
        <f>'IGM Paste'!Y3007</f>
        <v>0</v>
      </c>
      <c r="C3006">
        <f>'IGM Paste'!C3007</f>
        <v>0</v>
      </c>
      <c r="D3006" s="4">
        <f>'IGM Paste'!D3007</f>
        <v>0</v>
      </c>
      <c r="E3006">
        <f>'IGM Paste'!E3007</f>
        <v>0</v>
      </c>
      <c r="F3006">
        <f>'IGM Paste'!AL3007</f>
        <v>0</v>
      </c>
      <c r="G3006" s="763">
        <f>'IGM Paste'!AB3007</f>
        <v>0</v>
      </c>
      <c r="H3006" s="5">
        <f>'IGM Paste'!F3007</f>
        <v>0</v>
      </c>
      <c r="I3006" t="str">
        <f>IF('IGM Paste'!H3007=0,"-",'IGM Paste'!H3007)</f>
        <v>-</v>
      </c>
      <c r="J3006" t="str">
        <f>IF('IGM Paste'!I3007=0,"-",'IGM Paste'!I3007)</f>
        <v>-</v>
      </c>
      <c r="K3006" t="str">
        <f>IF('IGM Paste'!J3007=0,"-",'IGM Paste'!J3007)</f>
        <v>-</v>
      </c>
      <c r="L3006">
        <f>'IGM Paste'!K3007</f>
        <v>0</v>
      </c>
      <c r="M3006" s="20" t="str">
        <f>IF('IGM Paste'!R3007=0,"Flat",'IGM Paste'!R3007)</f>
        <v>Flat</v>
      </c>
      <c r="N3006" s="177">
        <f>'IGM Paste'!AH3007</f>
        <v>0</v>
      </c>
      <c r="O3006" s="403">
        <f>'IGM Paste'!O3007</f>
        <v>0</v>
      </c>
      <c r="P3006">
        <f>'IGM Paste'!BC3007</f>
        <v>0</v>
      </c>
    </row>
    <row r="3007" spans="1:16" x14ac:dyDescent="0.3">
      <c r="A3007" s="334">
        <f>'IGM Paste'!A3008</f>
        <v>0</v>
      </c>
      <c r="B3007">
        <f>'IGM Paste'!Y3008</f>
        <v>0</v>
      </c>
      <c r="C3007">
        <f>'IGM Paste'!C3008</f>
        <v>0</v>
      </c>
      <c r="D3007" s="4">
        <f>'IGM Paste'!D3008</f>
        <v>0</v>
      </c>
      <c r="E3007">
        <f>'IGM Paste'!E3008</f>
        <v>0</v>
      </c>
      <c r="F3007">
        <f>'IGM Paste'!AL3008</f>
        <v>0</v>
      </c>
      <c r="G3007" s="763">
        <f>'IGM Paste'!AB3008</f>
        <v>0</v>
      </c>
      <c r="H3007" s="5">
        <f>'IGM Paste'!F3008</f>
        <v>0</v>
      </c>
      <c r="I3007" t="str">
        <f>IF('IGM Paste'!H3008=0,"-",'IGM Paste'!H3008)</f>
        <v>-</v>
      </c>
      <c r="J3007" t="str">
        <f>IF('IGM Paste'!I3008=0,"-",'IGM Paste'!I3008)</f>
        <v>-</v>
      </c>
      <c r="K3007" t="str">
        <f>IF('IGM Paste'!J3008=0,"-",'IGM Paste'!J3008)</f>
        <v>-</v>
      </c>
      <c r="L3007">
        <f>'IGM Paste'!K3008</f>
        <v>0</v>
      </c>
      <c r="M3007" s="20" t="str">
        <f>IF('IGM Paste'!R3008=0,"Flat",'IGM Paste'!R3008)</f>
        <v>Flat</v>
      </c>
      <c r="N3007" s="177">
        <f>'IGM Paste'!AH3008</f>
        <v>0</v>
      </c>
      <c r="O3007" s="403">
        <f>'IGM Paste'!O3008</f>
        <v>0</v>
      </c>
      <c r="P3007">
        <f>'IGM Paste'!BC3008</f>
        <v>0</v>
      </c>
    </row>
    <row r="3008" spans="1:16" x14ac:dyDescent="0.3">
      <c r="A3008" s="334">
        <f>'IGM Paste'!A3009</f>
        <v>0</v>
      </c>
      <c r="B3008">
        <f>'IGM Paste'!Y3009</f>
        <v>0</v>
      </c>
      <c r="C3008">
        <f>'IGM Paste'!C3009</f>
        <v>0</v>
      </c>
      <c r="D3008" s="4">
        <f>'IGM Paste'!D3009</f>
        <v>0</v>
      </c>
      <c r="E3008">
        <f>'IGM Paste'!E3009</f>
        <v>0</v>
      </c>
      <c r="F3008">
        <f>'IGM Paste'!AL3009</f>
        <v>0</v>
      </c>
      <c r="G3008" s="763">
        <f>'IGM Paste'!AB3009</f>
        <v>0</v>
      </c>
      <c r="H3008" s="5">
        <f>'IGM Paste'!F3009</f>
        <v>0</v>
      </c>
      <c r="I3008" t="str">
        <f>IF('IGM Paste'!H3009=0,"-",'IGM Paste'!H3009)</f>
        <v>-</v>
      </c>
      <c r="J3008" t="str">
        <f>IF('IGM Paste'!I3009=0,"-",'IGM Paste'!I3009)</f>
        <v>-</v>
      </c>
      <c r="K3008" t="str">
        <f>IF('IGM Paste'!J3009=0,"-",'IGM Paste'!J3009)</f>
        <v>-</v>
      </c>
      <c r="L3008">
        <f>'IGM Paste'!K3009</f>
        <v>0</v>
      </c>
      <c r="M3008" s="20" t="str">
        <f>IF('IGM Paste'!R3009=0,"Flat",'IGM Paste'!R3009)</f>
        <v>Flat</v>
      </c>
      <c r="N3008" s="177">
        <f>'IGM Paste'!AH3009</f>
        <v>0</v>
      </c>
      <c r="O3008" s="403">
        <f>'IGM Paste'!O3009</f>
        <v>0</v>
      </c>
      <c r="P3008">
        <f>'IGM Paste'!BC3009</f>
        <v>0</v>
      </c>
    </row>
    <row r="3009" spans="1:16" x14ac:dyDescent="0.3">
      <c r="A3009" s="334">
        <f>'IGM Paste'!A3010</f>
        <v>0</v>
      </c>
      <c r="B3009">
        <f>'IGM Paste'!Y3010</f>
        <v>0</v>
      </c>
      <c r="C3009">
        <f>'IGM Paste'!C3010</f>
        <v>0</v>
      </c>
      <c r="D3009" s="4">
        <f>'IGM Paste'!D3010</f>
        <v>0</v>
      </c>
      <c r="E3009">
        <f>'IGM Paste'!E3010</f>
        <v>0</v>
      </c>
      <c r="F3009">
        <f>'IGM Paste'!AL3010</f>
        <v>0</v>
      </c>
      <c r="G3009" s="763">
        <f>'IGM Paste'!AB3010</f>
        <v>0</v>
      </c>
      <c r="H3009" s="5">
        <f>'IGM Paste'!F3010</f>
        <v>0</v>
      </c>
      <c r="I3009" t="str">
        <f>IF('IGM Paste'!H3010=0,"-",'IGM Paste'!H3010)</f>
        <v>-</v>
      </c>
      <c r="J3009" t="str">
        <f>IF('IGM Paste'!I3010=0,"-",'IGM Paste'!I3010)</f>
        <v>-</v>
      </c>
      <c r="K3009" t="str">
        <f>IF('IGM Paste'!J3010=0,"-",'IGM Paste'!J3010)</f>
        <v>-</v>
      </c>
      <c r="L3009">
        <f>'IGM Paste'!K3010</f>
        <v>0</v>
      </c>
      <c r="M3009" s="20" t="str">
        <f>IF('IGM Paste'!R3010=0,"Flat",'IGM Paste'!R3010)</f>
        <v>Flat</v>
      </c>
      <c r="N3009" s="177">
        <f>'IGM Paste'!AH3010</f>
        <v>0</v>
      </c>
      <c r="O3009" s="403">
        <f>'IGM Paste'!O3010</f>
        <v>0</v>
      </c>
      <c r="P3009">
        <f>'IGM Paste'!BC3010</f>
        <v>0</v>
      </c>
    </row>
    <row r="3010" spans="1:16" x14ac:dyDescent="0.3">
      <c r="A3010" s="334">
        <f>'IGM Paste'!A3011</f>
        <v>0</v>
      </c>
      <c r="B3010">
        <f>'IGM Paste'!Y3011</f>
        <v>0</v>
      </c>
      <c r="C3010">
        <f>'IGM Paste'!C3011</f>
        <v>0</v>
      </c>
      <c r="D3010" s="4">
        <f>'IGM Paste'!D3011</f>
        <v>0</v>
      </c>
      <c r="E3010">
        <f>'IGM Paste'!E3011</f>
        <v>0</v>
      </c>
      <c r="F3010">
        <f>'IGM Paste'!AL3011</f>
        <v>0</v>
      </c>
      <c r="G3010" s="763">
        <f>'IGM Paste'!AB3011</f>
        <v>0</v>
      </c>
      <c r="H3010" s="5">
        <f>'IGM Paste'!F3011</f>
        <v>0</v>
      </c>
      <c r="I3010" t="str">
        <f>IF('IGM Paste'!H3011=0,"-",'IGM Paste'!H3011)</f>
        <v>-</v>
      </c>
      <c r="J3010" t="str">
        <f>IF('IGM Paste'!I3011=0,"-",'IGM Paste'!I3011)</f>
        <v>-</v>
      </c>
      <c r="K3010" t="str">
        <f>IF('IGM Paste'!J3011=0,"-",'IGM Paste'!J3011)</f>
        <v>-</v>
      </c>
      <c r="L3010">
        <f>'IGM Paste'!K3011</f>
        <v>0</v>
      </c>
      <c r="M3010" s="20" t="str">
        <f>IF('IGM Paste'!R3011=0,"Flat",'IGM Paste'!R3011)</f>
        <v>Flat</v>
      </c>
      <c r="N3010" s="177">
        <f>'IGM Paste'!AH3011</f>
        <v>0</v>
      </c>
      <c r="O3010" s="403">
        <f>'IGM Paste'!O3011</f>
        <v>0</v>
      </c>
      <c r="P3010">
        <f>'IGM Paste'!BC3011</f>
        <v>0</v>
      </c>
    </row>
    <row r="3011" spans="1:16" x14ac:dyDescent="0.3">
      <c r="A3011" s="334">
        <f>'IGM Paste'!A3012</f>
        <v>0</v>
      </c>
      <c r="B3011">
        <f>'IGM Paste'!Y3012</f>
        <v>0</v>
      </c>
      <c r="C3011">
        <f>'IGM Paste'!C3012</f>
        <v>0</v>
      </c>
      <c r="D3011" s="4">
        <f>'IGM Paste'!D3012</f>
        <v>0</v>
      </c>
      <c r="E3011">
        <f>'IGM Paste'!E3012</f>
        <v>0</v>
      </c>
      <c r="F3011">
        <f>'IGM Paste'!AL3012</f>
        <v>0</v>
      </c>
      <c r="G3011" s="763">
        <f>'IGM Paste'!AB3012</f>
        <v>0</v>
      </c>
      <c r="H3011" s="5">
        <f>'IGM Paste'!F3012</f>
        <v>0</v>
      </c>
      <c r="I3011" t="str">
        <f>IF('IGM Paste'!H3012=0,"-",'IGM Paste'!H3012)</f>
        <v>-</v>
      </c>
      <c r="J3011" t="str">
        <f>IF('IGM Paste'!I3012=0,"-",'IGM Paste'!I3012)</f>
        <v>-</v>
      </c>
      <c r="K3011" t="str">
        <f>IF('IGM Paste'!J3012=0,"-",'IGM Paste'!J3012)</f>
        <v>-</v>
      </c>
      <c r="L3011">
        <f>'IGM Paste'!K3012</f>
        <v>0</v>
      </c>
      <c r="M3011" s="20" t="str">
        <f>IF('IGM Paste'!R3012=0,"Flat",'IGM Paste'!R3012)</f>
        <v>Flat</v>
      </c>
      <c r="N3011" s="177">
        <f>'IGM Paste'!AH3012</f>
        <v>0</v>
      </c>
      <c r="O3011" s="403">
        <f>'IGM Paste'!O3012</f>
        <v>0</v>
      </c>
      <c r="P3011">
        <f>'IGM Paste'!BC3012</f>
        <v>0</v>
      </c>
    </row>
    <row r="3012" spans="1:16" x14ac:dyDescent="0.3">
      <c r="A3012" s="334">
        <f>'IGM Paste'!A3013</f>
        <v>0</v>
      </c>
      <c r="B3012">
        <f>'IGM Paste'!Y3013</f>
        <v>0</v>
      </c>
      <c r="C3012">
        <f>'IGM Paste'!C3013</f>
        <v>0</v>
      </c>
      <c r="D3012" s="4">
        <f>'IGM Paste'!D3013</f>
        <v>0</v>
      </c>
      <c r="E3012">
        <f>'IGM Paste'!E3013</f>
        <v>0</v>
      </c>
      <c r="F3012">
        <f>'IGM Paste'!AL3013</f>
        <v>0</v>
      </c>
      <c r="G3012" s="763">
        <f>'IGM Paste'!AB3013</f>
        <v>0</v>
      </c>
      <c r="H3012" s="5">
        <f>'IGM Paste'!F3013</f>
        <v>0</v>
      </c>
      <c r="I3012" t="str">
        <f>IF('IGM Paste'!H3013=0,"-",'IGM Paste'!H3013)</f>
        <v>-</v>
      </c>
      <c r="J3012" t="str">
        <f>IF('IGM Paste'!I3013=0,"-",'IGM Paste'!I3013)</f>
        <v>-</v>
      </c>
      <c r="K3012" t="str">
        <f>IF('IGM Paste'!J3013=0,"-",'IGM Paste'!J3013)</f>
        <v>-</v>
      </c>
      <c r="L3012">
        <f>'IGM Paste'!K3013</f>
        <v>0</v>
      </c>
      <c r="M3012" s="20" t="str">
        <f>IF('IGM Paste'!R3013=0,"Flat",'IGM Paste'!R3013)</f>
        <v>Flat</v>
      </c>
      <c r="N3012" s="177">
        <f>'IGM Paste'!AH3013</f>
        <v>0</v>
      </c>
      <c r="O3012" s="403">
        <f>'IGM Paste'!O3013</f>
        <v>0</v>
      </c>
      <c r="P3012">
        <f>'IGM Paste'!BC3013</f>
        <v>0</v>
      </c>
    </row>
    <row r="3013" spans="1:16" x14ac:dyDescent="0.3">
      <c r="A3013" s="334">
        <f>'IGM Paste'!A3014</f>
        <v>0</v>
      </c>
      <c r="B3013">
        <f>'IGM Paste'!Y3014</f>
        <v>0</v>
      </c>
      <c r="C3013">
        <f>'IGM Paste'!C3014</f>
        <v>0</v>
      </c>
      <c r="D3013" s="4">
        <f>'IGM Paste'!D3014</f>
        <v>0</v>
      </c>
      <c r="E3013">
        <f>'IGM Paste'!E3014</f>
        <v>0</v>
      </c>
      <c r="F3013">
        <f>'IGM Paste'!AL3014</f>
        <v>0</v>
      </c>
      <c r="G3013" s="763">
        <f>'IGM Paste'!AB3014</f>
        <v>0</v>
      </c>
      <c r="H3013" s="5">
        <f>'IGM Paste'!F3014</f>
        <v>0</v>
      </c>
      <c r="I3013" t="str">
        <f>IF('IGM Paste'!H3014=0,"-",'IGM Paste'!H3014)</f>
        <v>-</v>
      </c>
      <c r="J3013" t="str">
        <f>IF('IGM Paste'!I3014=0,"-",'IGM Paste'!I3014)</f>
        <v>-</v>
      </c>
      <c r="K3013" t="str">
        <f>IF('IGM Paste'!J3014=0,"-",'IGM Paste'!J3014)</f>
        <v>-</v>
      </c>
      <c r="L3013">
        <f>'IGM Paste'!K3014</f>
        <v>0</v>
      </c>
      <c r="M3013" s="20" t="str">
        <f>IF('IGM Paste'!R3014=0,"Flat",'IGM Paste'!R3014)</f>
        <v>Flat</v>
      </c>
      <c r="N3013" s="177">
        <f>'IGM Paste'!AH3014</f>
        <v>0</v>
      </c>
      <c r="O3013" s="403">
        <f>'IGM Paste'!O3014</f>
        <v>0</v>
      </c>
      <c r="P3013">
        <f>'IGM Paste'!BC3014</f>
        <v>0</v>
      </c>
    </row>
    <row r="3014" spans="1:16" x14ac:dyDescent="0.3">
      <c r="A3014" s="334">
        <f>'IGM Paste'!A3015</f>
        <v>0</v>
      </c>
      <c r="B3014">
        <f>'IGM Paste'!Y3015</f>
        <v>0</v>
      </c>
      <c r="C3014">
        <f>'IGM Paste'!C3015</f>
        <v>0</v>
      </c>
      <c r="D3014" s="4">
        <f>'IGM Paste'!D3015</f>
        <v>0</v>
      </c>
      <c r="E3014">
        <f>'IGM Paste'!E3015</f>
        <v>0</v>
      </c>
      <c r="F3014">
        <f>'IGM Paste'!AL3015</f>
        <v>0</v>
      </c>
      <c r="G3014" s="763">
        <f>'IGM Paste'!AB3015</f>
        <v>0</v>
      </c>
      <c r="H3014" s="5">
        <f>'IGM Paste'!F3015</f>
        <v>0</v>
      </c>
      <c r="I3014" t="str">
        <f>IF('IGM Paste'!H3015=0,"-",'IGM Paste'!H3015)</f>
        <v>-</v>
      </c>
      <c r="J3014" t="str">
        <f>IF('IGM Paste'!I3015=0,"-",'IGM Paste'!I3015)</f>
        <v>-</v>
      </c>
      <c r="K3014" t="str">
        <f>IF('IGM Paste'!J3015=0,"-",'IGM Paste'!J3015)</f>
        <v>-</v>
      </c>
      <c r="L3014">
        <f>'IGM Paste'!K3015</f>
        <v>0</v>
      </c>
      <c r="M3014" s="20" t="str">
        <f>IF('IGM Paste'!R3015=0,"Flat",'IGM Paste'!R3015)</f>
        <v>Flat</v>
      </c>
      <c r="N3014" s="177">
        <f>'IGM Paste'!AH3015</f>
        <v>0</v>
      </c>
      <c r="O3014" s="403">
        <f>'IGM Paste'!O3015</f>
        <v>0</v>
      </c>
      <c r="P3014">
        <f>'IGM Paste'!BC3015</f>
        <v>0</v>
      </c>
    </row>
    <row r="3015" spans="1:16" x14ac:dyDescent="0.3">
      <c r="A3015" s="334">
        <f>'IGM Paste'!A3016</f>
        <v>0</v>
      </c>
      <c r="B3015">
        <f>'IGM Paste'!Y3016</f>
        <v>0</v>
      </c>
      <c r="C3015">
        <f>'IGM Paste'!C3016</f>
        <v>0</v>
      </c>
      <c r="D3015" s="4">
        <f>'IGM Paste'!D3016</f>
        <v>0</v>
      </c>
      <c r="E3015">
        <f>'IGM Paste'!E3016</f>
        <v>0</v>
      </c>
      <c r="F3015">
        <f>'IGM Paste'!AL3016</f>
        <v>0</v>
      </c>
      <c r="G3015" s="763">
        <f>'IGM Paste'!AB3016</f>
        <v>0</v>
      </c>
      <c r="H3015" s="5">
        <f>'IGM Paste'!F3016</f>
        <v>0</v>
      </c>
      <c r="I3015" t="str">
        <f>IF('IGM Paste'!H3016=0,"-",'IGM Paste'!H3016)</f>
        <v>-</v>
      </c>
      <c r="J3015" t="str">
        <f>IF('IGM Paste'!I3016=0,"-",'IGM Paste'!I3016)</f>
        <v>-</v>
      </c>
      <c r="K3015" t="str">
        <f>IF('IGM Paste'!J3016=0,"-",'IGM Paste'!J3016)</f>
        <v>-</v>
      </c>
      <c r="L3015">
        <f>'IGM Paste'!K3016</f>
        <v>0</v>
      </c>
      <c r="M3015" s="20" t="str">
        <f>IF('IGM Paste'!R3016=0,"Flat",'IGM Paste'!R3016)</f>
        <v>Flat</v>
      </c>
      <c r="N3015" s="177">
        <f>'IGM Paste'!AH3016</f>
        <v>0</v>
      </c>
      <c r="O3015" s="403">
        <f>'IGM Paste'!O3016</f>
        <v>0</v>
      </c>
      <c r="P3015">
        <f>'IGM Paste'!BC3016</f>
        <v>0</v>
      </c>
    </row>
    <row r="3016" spans="1:16" x14ac:dyDescent="0.3">
      <c r="A3016" s="334">
        <f>'IGM Paste'!A3017</f>
        <v>0</v>
      </c>
      <c r="B3016">
        <f>'IGM Paste'!Y3017</f>
        <v>0</v>
      </c>
      <c r="C3016">
        <f>'IGM Paste'!C3017</f>
        <v>0</v>
      </c>
      <c r="D3016" s="4">
        <f>'IGM Paste'!D3017</f>
        <v>0</v>
      </c>
      <c r="E3016">
        <f>'IGM Paste'!E3017</f>
        <v>0</v>
      </c>
      <c r="F3016">
        <f>'IGM Paste'!AL3017</f>
        <v>0</v>
      </c>
      <c r="G3016" s="763">
        <f>'IGM Paste'!AB3017</f>
        <v>0</v>
      </c>
      <c r="H3016" s="5">
        <f>'IGM Paste'!F3017</f>
        <v>0</v>
      </c>
      <c r="I3016" t="str">
        <f>IF('IGM Paste'!H3017=0,"-",'IGM Paste'!H3017)</f>
        <v>-</v>
      </c>
      <c r="J3016" t="str">
        <f>IF('IGM Paste'!I3017=0,"-",'IGM Paste'!I3017)</f>
        <v>-</v>
      </c>
      <c r="K3016" t="str">
        <f>IF('IGM Paste'!J3017=0,"-",'IGM Paste'!J3017)</f>
        <v>-</v>
      </c>
      <c r="L3016">
        <f>'IGM Paste'!K3017</f>
        <v>0</v>
      </c>
      <c r="M3016" s="20" t="str">
        <f>IF('IGM Paste'!R3017=0,"Flat",'IGM Paste'!R3017)</f>
        <v>Flat</v>
      </c>
      <c r="N3016" s="177">
        <f>'IGM Paste'!AH3017</f>
        <v>0</v>
      </c>
      <c r="O3016" s="403">
        <f>'IGM Paste'!O3017</f>
        <v>0</v>
      </c>
      <c r="P3016">
        <f>'IGM Paste'!BC3017</f>
        <v>0</v>
      </c>
    </row>
    <row r="3017" spans="1:16" x14ac:dyDescent="0.3">
      <c r="A3017" s="334">
        <f>'IGM Paste'!A3018</f>
        <v>0</v>
      </c>
      <c r="B3017">
        <f>'IGM Paste'!Y3018</f>
        <v>0</v>
      </c>
      <c r="C3017">
        <f>'IGM Paste'!C3018</f>
        <v>0</v>
      </c>
      <c r="D3017" s="4">
        <f>'IGM Paste'!D3018</f>
        <v>0</v>
      </c>
      <c r="E3017">
        <f>'IGM Paste'!E3018</f>
        <v>0</v>
      </c>
      <c r="F3017">
        <f>'IGM Paste'!AL3018</f>
        <v>0</v>
      </c>
      <c r="G3017" s="763">
        <f>'IGM Paste'!AB3018</f>
        <v>0</v>
      </c>
      <c r="H3017" s="5">
        <f>'IGM Paste'!F3018</f>
        <v>0</v>
      </c>
      <c r="I3017" t="str">
        <f>IF('IGM Paste'!H3018=0,"-",'IGM Paste'!H3018)</f>
        <v>-</v>
      </c>
      <c r="J3017" t="str">
        <f>IF('IGM Paste'!I3018=0,"-",'IGM Paste'!I3018)</f>
        <v>-</v>
      </c>
      <c r="K3017" t="str">
        <f>IF('IGM Paste'!J3018=0,"-",'IGM Paste'!J3018)</f>
        <v>-</v>
      </c>
      <c r="L3017">
        <f>'IGM Paste'!K3018</f>
        <v>0</v>
      </c>
      <c r="M3017" s="20" t="str">
        <f>IF('IGM Paste'!R3018=0,"Flat",'IGM Paste'!R3018)</f>
        <v>Flat</v>
      </c>
      <c r="N3017" s="177">
        <f>'IGM Paste'!AH3018</f>
        <v>0</v>
      </c>
      <c r="O3017" s="403">
        <f>'IGM Paste'!O3018</f>
        <v>0</v>
      </c>
      <c r="P3017">
        <f>'IGM Paste'!BC3018</f>
        <v>0</v>
      </c>
    </row>
    <row r="3018" spans="1:16" x14ac:dyDescent="0.3">
      <c r="A3018" s="334">
        <f>'IGM Paste'!A3019</f>
        <v>0</v>
      </c>
      <c r="B3018">
        <f>'IGM Paste'!Y3019</f>
        <v>0</v>
      </c>
      <c r="C3018">
        <f>'IGM Paste'!C3019</f>
        <v>0</v>
      </c>
      <c r="D3018" s="4">
        <f>'IGM Paste'!D3019</f>
        <v>0</v>
      </c>
      <c r="E3018">
        <f>'IGM Paste'!E3019</f>
        <v>0</v>
      </c>
      <c r="F3018">
        <f>'IGM Paste'!AL3019</f>
        <v>0</v>
      </c>
      <c r="G3018" s="763">
        <f>'IGM Paste'!AB3019</f>
        <v>0</v>
      </c>
      <c r="H3018" s="5">
        <f>'IGM Paste'!F3019</f>
        <v>0</v>
      </c>
      <c r="I3018" t="str">
        <f>IF('IGM Paste'!H3019=0,"-",'IGM Paste'!H3019)</f>
        <v>-</v>
      </c>
      <c r="J3018" t="str">
        <f>IF('IGM Paste'!I3019=0,"-",'IGM Paste'!I3019)</f>
        <v>-</v>
      </c>
      <c r="K3018" t="str">
        <f>IF('IGM Paste'!J3019=0,"-",'IGM Paste'!J3019)</f>
        <v>-</v>
      </c>
      <c r="L3018">
        <f>'IGM Paste'!K3019</f>
        <v>0</v>
      </c>
      <c r="M3018" s="20" t="str">
        <f>IF('IGM Paste'!R3019=0,"Flat",'IGM Paste'!R3019)</f>
        <v>Flat</v>
      </c>
      <c r="N3018" s="177">
        <f>'IGM Paste'!AH3019</f>
        <v>0</v>
      </c>
      <c r="O3018" s="403">
        <f>'IGM Paste'!O3019</f>
        <v>0</v>
      </c>
      <c r="P3018">
        <f>'IGM Paste'!BC3019</f>
        <v>0</v>
      </c>
    </row>
    <row r="3019" spans="1:16" x14ac:dyDescent="0.3">
      <c r="A3019" s="334">
        <f>'IGM Paste'!A3020</f>
        <v>0</v>
      </c>
      <c r="B3019">
        <f>'IGM Paste'!Y3020</f>
        <v>0</v>
      </c>
      <c r="C3019">
        <f>'IGM Paste'!C3020</f>
        <v>0</v>
      </c>
      <c r="D3019" s="4">
        <f>'IGM Paste'!D3020</f>
        <v>0</v>
      </c>
      <c r="E3019">
        <f>'IGM Paste'!E3020</f>
        <v>0</v>
      </c>
      <c r="F3019">
        <f>'IGM Paste'!AL3020</f>
        <v>0</v>
      </c>
      <c r="G3019" s="763">
        <f>'IGM Paste'!AB3020</f>
        <v>0</v>
      </c>
      <c r="H3019" s="5">
        <f>'IGM Paste'!F3020</f>
        <v>0</v>
      </c>
      <c r="I3019" t="str">
        <f>IF('IGM Paste'!H3020=0,"-",'IGM Paste'!H3020)</f>
        <v>-</v>
      </c>
      <c r="J3019" t="str">
        <f>IF('IGM Paste'!I3020=0,"-",'IGM Paste'!I3020)</f>
        <v>-</v>
      </c>
      <c r="K3019" t="str">
        <f>IF('IGM Paste'!J3020=0,"-",'IGM Paste'!J3020)</f>
        <v>-</v>
      </c>
      <c r="L3019">
        <f>'IGM Paste'!K3020</f>
        <v>0</v>
      </c>
      <c r="M3019" s="20" t="str">
        <f>IF('IGM Paste'!R3020=0,"Flat",'IGM Paste'!R3020)</f>
        <v>Flat</v>
      </c>
      <c r="N3019" s="177">
        <f>'IGM Paste'!AH3020</f>
        <v>0</v>
      </c>
      <c r="O3019" s="403">
        <f>'IGM Paste'!O3020</f>
        <v>0</v>
      </c>
      <c r="P3019">
        <f>'IGM Paste'!BC3020</f>
        <v>0</v>
      </c>
    </row>
    <row r="3020" spans="1:16" x14ac:dyDescent="0.3">
      <c r="A3020" s="334">
        <f>'IGM Paste'!A3021</f>
        <v>0</v>
      </c>
      <c r="B3020">
        <f>'IGM Paste'!Y3021</f>
        <v>0</v>
      </c>
      <c r="C3020">
        <f>'IGM Paste'!C3021</f>
        <v>0</v>
      </c>
      <c r="D3020" s="4">
        <f>'IGM Paste'!D3021</f>
        <v>0</v>
      </c>
      <c r="E3020">
        <f>'IGM Paste'!E3021</f>
        <v>0</v>
      </c>
      <c r="F3020">
        <f>'IGM Paste'!AL3021</f>
        <v>0</v>
      </c>
      <c r="G3020" s="763">
        <f>'IGM Paste'!AB3021</f>
        <v>0</v>
      </c>
      <c r="H3020" s="5">
        <f>'IGM Paste'!F3021</f>
        <v>0</v>
      </c>
      <c r="I3020" t="str">
        <f>IF('IGM Paste'!H3021=0,"-",'IGM Paste'!H3021)</f>
        <v>-</v>
      </c>
      <c r="J3020" t="str">
        <f>IF('IGM Paste'!I3021=0,"-",'IGM Paste'!I3021)</f>
        <v>-</v>
      </c>
      <c r="K3020" t="str">
        <f>IF('IGM Paste'!J3021=0,"-",'IGM Paste'!J3021)</f>
        <v>-</v>
      </c>
      <c r="L3020">
        <f>'IGM Paste'!K3021</f>
        <v>0</v>
      </c>
      <c r="M3020" s="20" t="str">
        <f>IF('IGM Paste'!R3021=0,"Flat",'IGM Paste'!R3021)</f>
        <v>Flat</v>
      </c>
      <c r="N3020" s="177">
        <f>'IGM Paste'!AH3021</f>
        <v>0</v>
      </c>
      <c r="O3020" s="403">
        <f>'IGM Paste'!O3021</f>
        <v>0</v>
      </c>
      <c r="P3020">
        <f>'IGM Paste'!BC3021</f>
        <v>0</v>
      </c>
    </row>
    <row r="3021" spans="1:16" x14ac:dyDescent="0.3">
      <c r="A3021" s="334">
        <f>'IGM Paste'!A3022</f>
        <v>0</v>
      </c>
      <c r="B3021">
        <f>'IGM Paste'!Y3022</f>
        <v>0</v>
      </c>
      <c r="C3021">
        <f>'IGM Paste'!C3022</f>
        <v>0</v>
      </c>
      <c r="D3021" s="4">
        <f>'IGM Paste'!D3022</f>
        <v>0</v>
      </c>
      <c r="E3021">
        <f>'IGM Paste'!E3022</f>
        <v>0</v>
      </c>
      <c r="F3021">
        <f>'IGM Paste'!AL3022</f>
        <v>0</v>
      </c>
      <c r="G3021" s="763">
        <f>'IGM Paste'!AB3022</f>
        <v>0</v>
      </c>
      <c r="H3021" s="5">
        <f>'IGM Paste'!F3022</f>
        <v>0</v>
      </c>
      <c r="I3021" t="str">
        <f>IF('IGM Paste'!H3022=0,"-",'IGM Paste'!H3022)</f>
        <v>-</v>
      </c>
      <c r="J3021" t="str">
        <f>IF('IGM Paste'!I3022=0,"-",'IGM Paste'!I3022)</f>
        <v>-</v>
      </c>
      <c r="K3021" t="str">
        <f>IF('IGM Paste'!J3022=0,"-",'IGM Paste'!J3022)</f>
        <v>-</v>
      </c>
      <c r="L3021">
        <f>'IGM Paste'!K3022</f>
        <v>0</v>
      </c>
      <c r="M3021" s="20" t="str">
        <f>IF('IGM Paste'!R3022=0,"Flat",'IGM Paste'!R3022)</f>
        <v>Flat</v>
      </c>
      <c r="N3021" s="177">
        <f>'IGM Paste'!AH3022</f>
        <v>0</v>
      </c>
      <c r="O3021" s="403">
        <f>'IGM Paste'!O3022</f>
        <v>0</v>
      </c>
      <c r="P3021">
        <f>'IGM Paste'!BC3022</f>
        <v>0</v>
      </c>
    </row>
    <row r="3022" spans="1:16" x14ac:dyDescent="0.3">
      <c r="A3022" s="334">
        <f>'IGM Paste'!A3023</f>
        <v>0</v>
      </c>
      <c r="B3022">
        <f>'IGM Paste'!Y3023</f>
        <v>0</v>
      </c>
      <c r="C3022">
        <f>'IGM Paste'!C3023</f>
        <v>0</v>
      </c>
      <c r="D3022" s="4">
        <f>'IGM Paste'!D3023</f>
        <v>0</v>
      </c>
      <c r="E3022">
        <f>'IGM Paste'!E3023</f>
        <v>0</v>
      </c>
      <c r="F3022">
        <f>'IGM Paste'!AL3023</f>
        <v>0</v>
      </c>
      <c r="G3022" s="763">
        <f>'IGM Paste'!AB3023</f>
        <v>0</v>
      </c>
      <c r="H3022" s="5">
        <f>'IGM Paste'!F3023</f>
        <v>0</v>
      </c>
      <c r="I3022" t="str">
        <f>IF('IGM Paste'!H3023=0,"-",'IGM Paste'!H3023)</f>
        <v>-</v>
      </c>
      <c r="J3022" t="str">
        <f>IF('IGM Paste'!I3023=0,"-",'IGM Paste'!I3023)</f>
        <v>-</v>
      </c>
      <c r="K3022" t="str">
        <f>IF('IGM Paste'!J3023=0,"-",'IGM Paste'!J3023)</f>
        <v>-</v>
      </c>
      <c r="L3022">
        <f>'IGM Paste'!K3023</f>
        <v>0</v>
      </c>
      <c r="M3022" s="20" t="str">
        <f>IF('IGM Paste'!R3023=0,"Flat",'IGM Paste'!R3023)</f>
        <v>Flat</v>
      </c>
      <c r="N3022" s="177">
        <f>'IGM Paste'!AH3023</f>
        <v>0</v>
      </c>
      <c r="O3022" s="403">
        <f>'IGM Paste'!O3023</f>
        <v>0</v>
      </c>
      <c r="P3022">
        <f>'IGM Paste'!BC3023</f>
        <v>0</v>
      </c>
    </row>
    <row r="3023" spans="1:16" x14ac:dyDescent="0.3">
      <c r="A3023" s="334">
        <f>'IGM Paste'!A3024</f>
        <v>0</v>
      </c>
      <c r="B3023">
        <f>'IGM Paste'!Y3024</f>
        <v>0</v>
      </c>
      <c r="C3023">
        <f>'IGM Paste'!C3024</f>
        <v>0</v>
      </c>
      <c r="D3023" s="4">
        <f>'IGM Paste'!D3024</f>
        <v>0</v>
      </c>
      <c r="E3023">
        <f>'IGM Paste'!E3024</f>
        <v>0</v>
      </c>
      <c r="F3023">
        <f>'IGM Paste'!AL3024</f>
        <v>0</v>
      </c>
      <c r="G3023" s="763">
        <f>'IGM Paste'!AB3024</f>
        <v>0</v>
      </c>
      <c r="H3023" s="5">
        <f>'IGM Paste'!F3024</f>
        <v>0</v>
      </c>
      <c r="I3023" t="str">
        <f>IF('IGM Paste'!H3024=0,"-",'IGM Paste'!H3024)</f>
        <v>-</v>
      </c>
      <c r="J3023" t="str">
        <f>IF('IGM Paste'!I3024=0,"-",'IGM Paste'!I3024)</f>
        <v>-</v>
      </c>
      <c r="K3023" t="str">
        <f>IF('IGM Paste'!J3024=0,"-",'IGM Paste'!J3024)</f>
        <v>-</v>
      </c>
      <c r="L3023">
        <f>'IGM Paste'!K3024</f>
        <v>0</v>
      </c>
      <c r="M3023" s="20" t="str">
        <f>IF('IGM Paste'!R3024=0,"Flat",'IGM Paste'!R3024)</f>
        <v>Flat</v>
      </c>
      <c r="N3023" s="177">
        <f>'IGM Paste'!AH3024</f>
        <v>0</v>
      </c>
      <c r="O3023" s="403">
        <f>'IGM Paste'!O3024</f>
        <v>0</v>
      </c>
      <c r="P3023">
        <f>'IGM Paste'!BC3024</f>
        <v>0</v>
      </c>
    </row>
    <row r="3024" spans="1:16" x14ac:dyDescent="0.3">
      <c r="A3024" s="334">
        <f>'IGM Paste'!A3025</f>
        <v>0</v>
      </c>
      <c r="B3024">
        <f>'IGM Paste'!Y3025</f>
        <v>0</v>
      </c>
      <c r="C3024">
        <f>'IGM Paste'!C3025</f>
        <v>0</v>
      </c>
      <c r="D3024" s="4">
        <f>'IGM Paste'!D3025</f>
        <v>0</v>
      </c>
      <c r="E3024">
        <f>'IGM Paste'!E3025</f>
        <v>0</v>
      </c>
      <c r="F3024">
        <f>'IGM Paste'!AL3025</f>
        <v>0</v>
      </c>
      <c r="G3024" s="763">
        <f>'IGM Paste'!AB3025</f>
        <v>0</v>
      </c>
      <c r="H3024" s="5">
        <f>'IGM Paste'!F3025</f>
        <v>0</v>
      </c>
      <c r="I3024" t="str">
        <f>IF('IGM Paste'!H3025=0,"-",'IGM Paste'!H3025)</f>
        <v>-</v>
      </c>
      <c r="J3024" t="str">
        <f>IF('IGM Paste'!I3025=0,"-",'IGM Paste'!I3025)</f>
        <v>-</v>
      </c>
      <c r="K3024" t="str">
        <f>IF('IGM Paste'!J3025=0,"-",'IGM Paste'!J3025)</f>
        <v>-</v>
      </c>
      <c r="L3024">
        <f>'IGM Paste'!K3025</f>
        <v>0</v>
      </c>
      <c r="M3024" s="20" t="str">
        <f>IF('IGM Paste'!R3025=0,"Flat",'IGM Paste'!R3025)</f>
        <v>Flat</v>
      </c>
      <c r="N3024" s="177">
        <f>'IGM Paste'!AH3025</f>
        <v>0</v>
      </c>
      <c r="O3024" s="403">
        <f>'IGM Paste'!O3025</f>
        <v>0</v>
      </c>
      <c r="P3024">
        <f>'IGM Paste'!BC3025</f>
        <v>0</v>
      </c>
    </row>
    <row r="3025" spans="1:16" x14ac:dyDescent="0.3">
      <c r="A3025" s="334">
        <f>'IGM Paste'!A3026</f>
        <v>0</v>
      </c>
      <c r="B3025">
        <f>'IGM Paste'!Y3026</f>
        <v>0</v>
      </c>
      <c r="C3025">
        <f>'IGM Paste'!C3026</f>
        <v>0</v>
      </c>
      <c r="D3025" s="4">
        <f>'IGM Paste'!D3026</f>
        <v>0</v>
      </c>
      <c r="E3025">
        <f>'IGM Paste'!E3026</f>
        <v>0</v>
      </c>
      <c r="F3025">
        <f>'IGM Paste'!AL3026</f>
        <v>0</v>
      </c>
      <c r="G3025" s="763">
        <f>'IGM Paste'!AB3026</f>
        <v>0</v>
      </c>
      <c r="H3025" s="5">
        <f>'IGM Paste'!F3026</f>
        <v>0</v>
      </c>
      <c r="I3025" t="str">
        <f>IF('IGM Paste'!H3026=0,"-",'IGM Paste'!H3026)</f>
        <v>-</v>
      </c>
      <c r="J3025" t="str">
        <f>IF('IGM Paste'!I3026=0,"-",'IGM Paste'!I3026)</f>
        <v>-</v>
      </c>
      <c r="K3025" t="str">
        <f>IF('IGM Paste'!J3026=0,"-",'IGM Paste'!J3026)</f>
        <v>-</v>
      </c>
      <c r="L3025">
        <f>'IGM Paste'!K3026</f>
        <v>0</v>
      </c>
      <c r="M3025" s="20" t="str">
        <f>IF('IGM Paste'!R3026=0,"Flat",'IGM Paste'!R3026)</f>
        <v>Flat</v>
      </c>
      <c r="N3025" s="177">
        <f>'IGM Paste'!AH3026</f>
        <v>0</v>
      </c>
      <c r="O3025" s="403">
        <f>'IGM Paste'!O3026</f>
        <v>0</v>
      </c>
      <c r="P3025">
        <f>'IGM Paste'!BC3026</f>
        <v>0</v>
      </c>
    </row>
    <row r="3026" spans="1:16" x14ac:dyDescent="0.3">
      <c r="A3026" s="334">
        <f>'IGM Paste'!A3027</f>
        <v>0</v>
      </c>
      <c r="B3026">
        <f>'IGM Paste'!Y3027</f>
        <v>0</v>
      </c>
      <c r="C3026">
        <f>'IGM Paste'!C3027</f>
        <v>0</v>
      </c>
      <c r="D3026" s="4">
        <f>'IGM Paste'!D3027</f>
        <v>0</v>
      </c>
      <c r="E3026">
        <f>'IGM Paste'!E3027</f>
        <v>0</v>
      </c>
      <c r="F3026">
        <f>'IGM Paste'!AL3027</f>
        <v>0</v>
      </c>
      <c r="G3026" s="763">
        <f>'IGM Paste'!AB3027</f>
        <v>0</v>
      </c>
      <c r="H3026" s="5">
        <f>'IGM Paste'!F3027</f>
        <v>0</v>
      </c>
      <c r="I3026" t="str">
        <f>IF('IGM Paste'!H3027=0,"-",'IGM Paste'!H3027)</f>
        <v>-</v>
      </c>
      <c r="J3026" t="str">
        <f>IF('IGM Paste'!I3027=0,"-",'IGM Paste'!I3027)</f>
        <v>-</v>
      </c>
      <c r="K3026" t="str">
        <f>IF('IGM Paste'!J3027=0,"-",'IGM Paste'!J3027)</f>
        <v>-</v>
      </c>
      <c r="L3026">
        <f>'IGM Paste'!K3027</f>
        <v>0</v>
      </c>
      <c r="M3026" s="20" t="str">
        <f>IF('IGM Paste'!R3027=0,"Flat",'IGM Paste'!R3027)</f>
        <v>Flat</v>
      </c>
      <c r="N3026" s="177">
        <f>'IGM Paste'!AH3027</f>
        <v>0</v>
      </c>
      <c r="O3026" s="403">
        <f>'IGM Paste'!O3027</f>
        <v>0</v>
      </c>
      <c r="P3026">
        <f>'IGM Paste'!BC3027</f>
        <v>0</v>
      </c>
    </row>
    <row r="3027" spans="1:16" x14ac:dyDescent="0.3">
      <c r="A3027" s="334">
        <f>'IGM Paste'!A3028</f>
        <v>0</v>
      </c>
      <c r="B3027">
        <f>'IGM Paste'!Y3028</f>
        <v>0</v>
      </c>
      <c r="C3027">
        <f>'IGM Paste'!C3028</f>
        <v>0</v>
      </c>
      <c r="D3027" s="4">
        <f>'IGM Paste'!D3028</f>
        <v>0</v>
      </c>
      <c r="E3027">
        <f>'IGM Paste'!E3028</f>
        <v>0</v>
      </c>
      <c r="F3027">
        <f>'IGM Paste'!AL3028</f>
        <v>0</v>
      </c>
      <c r="G3027" s="763">
        <f>'IGM Paste'!AB3028</f>
        <v>0</v>
      </c>
      <c r="H3027" s="5">
        <f>'IGM Paste'!F3028</f>
        <v>0</v>
      </c>
      <c r="I3027" t="str">
        <f>IF('IGM Paste'!H3028=0,"-",'IGM Paste'!H3028)</f>
        <v>-</v>
      </c>
      <c r="J3027" t="str">
        <f>IF('IGM Paste'!I3028=0,"-",'IGM Paste'!I3028)</f>
        <v>-</v>
      </c>
      <c r="K3027" t="str">
        <f>IF('IGM Paste'!J3028=0,"-",'IGM Paste'!J3028)</f>
        <v>-</v>
      </c>
      <c r="L3027">
        <f>'IGM Paste'!K3028</f>
        <v>0</v>
      </c>
      <c r="M3027" s="20" t="str">
        <f>IF('IGM Paste'!R3028=0,"Flat",'IGM Paste'!R3028)</f>
        <v>Flat</v>
      </c>
      <c r="N3027" s="177">
        <f>'IGM Paste'!AH3028</f>
        <v>0</v>
      </c>
      <c r="O3027" s="403">
        <f>'IGM Paste'!O3028</f>
        <v>0</v>
      </c>
      <c r="P3027">
        <f>'IGM Paste'!BC3028</f>
        <v>0</v>
      </c>
    </row>
    <row r="3028" spans="1:16" x14ac:dyDescent="0.3">
      <c r="A3028" s="334">
        <f>'IGM Paste'!A3029</f>
        <v>0</v>
      </c>
      <c r="B3028">
        <f>'IGM Paste'!Y3029</f>
        <v>0</v>
      </c>
      <c r="C3028">
        <f>'IGM Paste'!C3029</f>
        <v>0</v>
      </c>
      <c r="D3028" s="4">
        <f>'IGM Paste'!D3029</f>
        <v>0</v>
      </c>
      <c r="E3028">
        <f>'IGM Paste'!E3029</f>
        <v>0</v>
      </c>
      <c r="F3028">
        <f>'IGM Paste'!AL3029</f>
        <v>0</v>
      </c>
      <c r="G3028" s="763">
        <f>'IGM Paste'!AB3029</f>
        <v>0</v>
      </c>
      <c r="H3028" s="5">
        <f>'IGM Paste'!F3029</f>
        <v>0</v>
      </c>
      <c r="I3028" t="str">
        <f>IF('IGM Paste'!H3029=0,"-",'IGM Paste'!H3029)</f>
        <v>-</v>
      </c>
      <c r="J3028" t="str">
        <f>IF('IGM Paste'!I3029=0,"-",'IGM Paste'!I3029)</f>
        <v>-</v>
      </c>
      <c r="K3028" t="str">
        <f>IF('IGM Paste'!J3029=0,"-",'IGM Paste'!J3029)</f>
        <v>-</v>
      </c>
      <c r="L3028">
        <f>'IGM Paste'!K3029</f>
        <v>0</v>
      </c>
      <c r="M3028" s="20" t="str">
        <f>IF('IGM Paste'!R3029=0,"Flat",'IGM Paste'!R3029)</f>
        <v>Flat</v>
      </c>
      <c r="N3028" s="177">
        <f>'IGM Paste'!AH3029</f>
        <v>0</v>
      </c>
      <c r="O3028" s="403">
        <f>'IGM Paste'!O3029</f>
        <v>0</v>
      </c>
      <c r="P3028">
        <f>'IGM Paste'!BC3029</f>
        <v>0</v>
      </c>
    </row>
    <row r="3029" spans="1:16" x14ac:dyDescent="0.3">
      <c r="A3029" s="334">
        <f>'IGM Paste'!A3030</f>
        <v>0</v>
      </c>
      <c r="B3029">
        <f>'IGM Paste'!Y3030</f>
        <v>0</v>
      </c>
      <c r="C3029">
        <f>'IGM Paste'!C3030</f>
        <v>0</v>
      </c>
      <c r="D3029" s="4">
        <f>'IGM Paste'!D3030</f>
        <v>0</v>
      </c>
      <c r="E3029">
        <f>'IGM Paste'!E3030</f>
        <v>0</v>
      </c>
      <c r="F3029">
        <f>'IGM Paste'!AL3030</f>
        <v>0</v>
      </c>
      <c r="G3029" s="763">
        <f>'IGM Paste'!AB3030</f>
        <v>0</v>
      </c>
      <c r="H3029" s="5">
        <f>'IGM Paste'!F3030</f>
        <v>0</v>
      </c>
      <c r="I3029" t="str">
        <f>IF('IGM Paste'!H3030=0,"-",'IGM Paste'!H3030)</f>
        <v>-</v>
      </c>
      <c r="J3029" t="str">
        <f>IF('IGM Paste'!I3030=0,"-",'IGM Paste'!I3030)</f>
        <v>-</v>
      </c>
      <c r="K3029" t="str">
        <f>IF('IGM Paste'!J3030=0,"-",'IGM Paste'!J3030)</f>
        <v>-</v>
      </c>
      <c r="L3029">
        <f>'IGM Paste'!K3030</f>
        <v>0</v>
      </c>
      <c r="M3029" s="20" t="str">
        <f>IF('IGM Paste'!R3030=0,"Flat",'IGM Paste'!R3030)</f>
        <v>Flat</v>
      </c>
      <c r="N3029" s="177">
        <f>'IGM Paste'!AH3030</f>
        <v>0</v>
      </c>
      <c r="O3029" s="403">
        <f>'IGM Paste'!O3030</f>
        <v>0</v>
      </c>
      <c r="P3029">
        <f>'IGM Paste'!BC3030</f>
        <v>0</v>
      </c>
    </row>
    <row r="3030" spans="1:16" x14ac:dyDescent="0.3">
      <c r="A3030" s="334">
        <f>'IGM Paste'!A3031</f>
        <v>0</v>
      </c>
      <c r="B3030">
        <f>'IGM Paste'!Y3031</f>
        <v>0</v>
      </c>
      <c r="C3030">
        <f>'IGM Paste'!C3031</f>
        <v>0</v>
      </c>
      <c r="D3030" s="4">
        <f>'IGM Paste'!D3031</f>
        <v>0</v>
      </c>
      <c r="E3030">
        <f>'IGM Paste'!E3031</f>
        <v>0</v>
      </c>
      <c r="F3030">
        <f>'IGM Paste'!AL3031</f>
        <v>0</v>
      </c>
      <c r="G3030" s="763">
        <f>'IGM Paste'!AB3031</f>
        <v>0</v>
      </c>
      <c r="H3030" s="5">
        <f>'IGM Paste'!F3031</f>
        <v>0</v>
      </c>
      <c r="I3030" t="str">
        <f>IF('IGM Paste'!H3031=0,"-",'IGM Paste'!H3031)</f>
        <v>-</v>
      </c>
      <c r="J3030" t="str">
        <f>IF('IGM Paste'!I3031=0,"-",'IGM Paste'!I3031)</f>
        <v>-</v>
      </c>
      <c r="K3030" t="str">
        <f>IF('IGM Paste'!J3031=0,"-",'IGM Paste'!J3031)</f>
        <v>-</v>
      </c>
      <c r="L3030">
        <f>'IGM Paste'!K3031</f>
        <v>0</v>
      </c>
      <c r="M3030" s="20" t="str">
        <f>IF('IGM Paste'!R3031=0,"Flat",'IGM Paste'!R3031)</f>
        <v>Flat</v>
      </c>
      <c r="N3030" s="177">
        <f>'IGM Paste'!AH3031</f>
        <v>0</v>
      </c>
      <c r="O3030" s="403">
        <f>'IGM Paste'!O3031</f>
        <v>0</v>
      </c>
      <c r="P3030">
        <f>'IGM Paste'!BC3031</f>
        <v>0</v>
      </c>
    </row>
    <row r="3031" spans="1:16" x14ac:dyDescent="0.3">
      <c r="A3031" s="334">
        <f>'IGM Paste'!A3032</f>
        <v>0</v>
      </c>
      <c r="B3031">
        <f>'IGM Paste'!Y3032</f>
        <v>0</v>
      </c>
      <c r="C3031">
        <f>'IGM Paste'!C3032</f>
        <v>0</v>
      </c>
      <c r="D3031" s="4">
        <f>'IGM Paste'!D3032</f>
        <v>0</v>
      </c>
      <c r="E3031">
        <f>'IGM Paste'!E3032</f>
        <v>0</v>
      </c>
      <c r="F3031">
        <f>'IGM Paste'!AL3032</f>
        <v>0</v>
      </c>
      <c r="G3031" s="763">
        <f>'IGM Paste'!AB3032</f>
        <v>0</v>
      </c>
      <c r="H3031" s="5">
        <f>'IGM Paste'!F3032</f>
        <v>0</v>
      </c>
      <c r="I3031" t="str">
        <f>IF('IGM Paste'!H3032=0,"-",'IGM Paste'!H3032)</f>
        <v>-</v>
      </c>
      <c r="J3031" t="str">
        <f>IF('IGM Paste'!I3032=0,"-",'IGM Paste'!I3032)</f>
        <v>-</v>
      </c>
      <c r="K3031" t="str">
        <f>IF('IGM Paste'!J3032=0,"-",'IGM Paste'!J3032)</f>
        <v>-</v>
      </c>
      <c r="L3031">
        <f>'IGM Paste'!K3032</f>
        <v>0</v>
      </c>
      <c r="M3031" s="20" t="str">
        <f>IF('IGM Paste'!R3032=0,"Flat",'IGM Paste'!R3032)</f>
        <v>Flat</v>
      </c>
      <c r="N3031" s="177">
        <f>'IGM Paste'!AH3032</f>
        <v>0</v>
      </c>
      <c r="O3031" s="403">
        <f>'IGM Paste'!O3032</f>
        <v>0</v>
      </c>
      <c r="P3031">
        <f>'IGM Paste'!BC3032</f>
        <v>0</v>
      </c>
    </row>
    <row r="3032" spans="1:16" x14ac:dyDescent="0.3">
      <c r="A3032" s="334">
        <f>'IGM Paste'!A3033</f>
        <v>0</v>
      </c>
      <c r="B3032">
        <f>'IGM Paste'!Y3033</f>
        <v>0</v>
      </c>
      <c r="C3032">
        <f>'IGM Paste'!C3033</f>
        <v>0</v>
      </c>
      <c r="D3032" s="4">
        <f>'IGM Paste'!D3033</f>
        <v>0</v>
      </c>
      <c r="E3032">
        <f>'IGM Paste'!E3033</f>
        <v>0</v>
      </c>
      <c r="F3032">
        <f>'IGM Paste'!AL3033</f>
        <v>0</v>
      </c>
      <c r="G3032" s="763">
        <f>'IGM Paste'!AB3033</f>
        <v>0</v>
      </c>
      <c r="H3032" s="5">
        <f>'IGM Paste'!F3033</f>
        <v>0</v>
      </c>
      <c r="I3032" t="str">
        <f>IF('IGM Paste'!H3033=0,"-",'IGM Paste'!H3033)</f>
        <v>-</v>
      </c>
      <c r="J3032" t="str">
        <f>IF('IGM Paste'!I3033=0,"-",'IGM Paste'!I3033)</f>
        <v>-</v>
      </c>
      <c r="K3032" t="str">
        <f>IF('IGM Paste'!J3033=0,"-",'IGM Paste'!J3033)</f>
        <v>-</v>
      </c>
      <c r="L3032">
        <f>'IGM Paste'!K3033</f>
        <v>0</v>
      </c>
      <c r="M3032" s="20" t="str">
        <f>IF('IGM Paste'!R3033=0,"Flat",'IGM Paste'!R3033)</f>
        <v>Flat</v>
      </c>
      <c r="N3032" s="177">
        <f>'IGM Paste'!AH3033</f>
        <v>0</v>
      </c>
      <c r="O3032" s="403">
        <f>'IGM Paste'!O3033</f>
        <v>0</v>
      </c>
      <c r="P3032">
        <f>'IGM Paste'!BC3033</f>
        <v>0</v>
      </c>
    </row>
    <row r="3033" spans="1:16" x14ac:dyDescent="0.3">
      <c r="A3033" s="334">
        <f>'IGM Paste'!A3034</f>
        <v>0</v>
      </c>
      <c r="B3033">
        <f>'IGM Paste'!Y3034</f>
        <v>0</v>
      </c>
      <c r="C3033">
        <f>'IGM Paste'!C3034</f>
        <v>0</v>
      </c>
      <c r="D3033" s="4">
        <f>'IGM Paste'!D3034</f>
        <v>0</v>
      </c>
      <c r="E3033">
        <f>'IGM Paste'!E3034</f>
        <v>0</v>
      </c>
      <c r="F3033">
        <f>'IGM Paste'!AL3034</f>
        <v>0</v>
      </c>
      <c r="G3033" s="763">
        <f>'IGM Paste'!AB3034</f>
        <v>0</v>
      </c>
      <c r="H3033" s="5">
        <f>'IGM Paste'!F3034</f>
        <v>0</v>
      </c>
      <c r="I3033" t="str">
        <f>IF('IGM Paste'!H3034=0,"-",'IGM Paste'!H3034)</f>
        <v>-</v>
      </c>
      <c r="J3033" t="str">
        <f>IF('IGM Paste'!I3034=0,"-",'IGM Paste'!I3034)</f>
        <v>-</v>
      </c>
      <c r="K3033" t="str">
        <f>IF('IGM Paste'!J3034=0,"-",'IGM Paste'!J3034)</f>
        <v>-</v>
      </c>
      <c r="L3033">
        <f>'IGM Paste'!K3034</f>
        <v>0</v>
      </c>
      <c r="M3033" s="20" t="str">
        <f>IF('IGM Paste'!R3034=0,"Flat",'IGM Paste'!R3034)</f>
        <v>Flat</v>
      </c>
      <c r="N3033" s="177">
        <f>'IGM Paste'!AH3034</f>
        <v>0</v>
      </c>
      <c r="O3033" s="403">
        <f>'IGM Paste'!O3034</f>
        <v>0</v>
      </c>
      <c r="P3033">
        <f>'IGM Paste'!BC3034</f>
        <v>0</v>
      </c>
    </row>
    <row r="3034" spans="1:16" x14ac:dyDescent="0.3">
      <c r="A3034" s="334">
        <f>'IGM Paste'!A3035</f>
        <v>0</v>
      </c>
      <c r="B3034">
        <f>'IGM Paste'!Y3035</f>
        <v>0</v>
      </c>
      <c r="C3034">
        <f>'IGM Paste'!C3035</f>
        <v>0</v>
      </c>
      <c r="D3034" s="4">
        <f>'IGM Paste'!D3035</f>
        <v>0</v>
      </c>
      <c r="E3034">
        <f>'IGM Paste'!E3035</f>
        <v>0</v>
      </c>
      <c r="F3034">
        <f>'IGM Paste'!AL3035</f>
        <v>0</v>
      </c>
      <c r="G3034" s="763">
        <f>'IGM Paste'!AB3035</f>
        <v>0</v>
      </c>
      <c r="H3034" s="5">
        <f>'IGM Paste'!F3035</f>
        <v>0</v>
      </c>
      <c r="I3034" t="str">
        <f>IF('IGM Paste'!H3035=0,"-",'IGM Paste'!H3035)</f>
        <v>-</v>
      </c>
      <c r="J3034" t="str">
        <f>IF('IGM Paste'!I3035=0,"-",'IGM Paste'!I3035)</f>
        <v>-</v>
      </c>
      <c r="K3034" t="str">
        <f>IF('IGM Paste'!J3035=0,"-",'IGM Paste'!J3035)</f>
        <v>-</v>
      </c>
      <c r="L3034">
        <f>'IGM Paste'!K3035</f>
        <v>0</v>
      </c>
      <c r="M3034" s="20" t="str">
        <f>IF('IGM Paste'!R3035=0,"Flat",'IGM Paste'!R3035)</f>
        <v>Flat</v>
      </c>
      <c r="N3034" s="177">
        <f>'IGM Paste'!AH3035</f>
        <v>0</v>
      </c>
      <c r="O3034" s="403">
        <f>'IGM Paste'!O3035</f>
        <v>0</v>
      </c>
      <c r="P3034">
        <f>'IGM Paste'!BC3035</f>
        <v>0</v>
      </c>
    </row>
    <row r="3035" spans="1:16" x14ac:dyDescent="0.3">
      <c r="A3035" s="334">
        <f>'IGM Paste'!A3036</f>
        <v>0</v>
      </c>
      <c r="B3035">
        <f>'IGM Paste'!Y3036</f>
        <v>0</v>
      </c>
      <c r="C3035">
        <f>'IGM Paste'!C3036</f>
        <v>0</v>
      </c>
      <c r="D3035" s="4">
        <f>'IGM Paste'!D3036</f>
        <v>0</v>
      </c>
      <c r="E3035">
        <f>'IGM Paste'!E3036</f>
        <v>0</v>
      </c>
      <c r="F3035">
        <f>'IGM Paste'!AL3036</f>
        <v>0</v>
      </c>
      <c r="G3035" s="763">
        <f>'IGM Paste'!AB3036</f>
        <v>0</v>
      </c>
      <c r="H3035" s="5">
        <f>'IGM Paste'!F3036</f>
        <v>0</v>
      </c>
      <c r="I3035" t="str">
        <f>IF('IGM Paste'!H3036=0,"-",'IGM Paste'!H3036)</f>
        <v>-</v>
      </c>
      <c r="J3035" t="str">
        <f>IF('IGM Paste'!I3036=0,"-",'IGM Paste'!I3036)</f>
        <v>-</v>
      </c>
      <c r="K3035" t="str">
        <f>IF('IGM Paste'!J3036=0,"-",'IGM Paste'!J3036)</f>
        <v>-</v>
      </c>
      <c r="L3035">
        <f>'IGM Paste'!K3036</f>
        <v>0</v>
      </c>
      <c r="M3035" s="20" t="str">
        <f>IF('IGM Paste'!R3036=0,"Flat",'IGM Paste'!R3036)</f>
        <v>Flat</v>
      </c>
      <c r="N3035" s="177">
        <f>'IGM Paste'!AH3036</f>
        <v>0</v>
      </c>
      <c r="O3035" s="403">
        <f>'IGM Paste'!O3036</f>
        <v>0</v>
      </c>
      <c r="P3035">
        <f>'IGM Paste'!BC3036</f>
        <v>0</v>
      </c>
    </row>
    <row r="3036" spans="1:16" x14ac:dyDescent="0.3">
      <c r="A3036" s="334">
        <f>'IGM Paste'!A3037</f>
        <v>0</v>
      </c>
      <c r="B3036">
        <f>'IGM Paste'!Y3037</f>
        <v>0</v>
      </c>
      <c r="C3036">
        <f>'IGM Paste'!C3037</f>
        <v>0</v>
      </c>
      <c r="D3036" s="4">
        <f>'IGM Paste'!D3037</f>
        <v>0</v>
      </c>
      <c r="E3036">
        <f>'IGM Paste'!E3037</f>
        <v>0</v>
      </c>
      <c r="F3036">
        <f>'IGM Paste'!AL3037</f>
        <v>0</v>
      </c>
      <c r="G3036" s="763">
        <f>'IGM Paste'!AB3037</f>
        <v>0</v>
      </c>
      <c r="H3036" s="5">
        <f>'IGM Paste'!F3037</f>
        <v>0</v>
      </c>
      <c r="I3036" t="str">
        <f>IF('IGM Paste'!H3037=0,"-",'IGM Paste'!H3037)</f>
        <v>-</v>
      </c>
      <c r="J3036" t="str">
        <f>IF('IGM Paste'!I3037=0,"-",'IGM Paste'!I3037)</f>
        <v>-</v>
      </c>
      <c r="K3036" t="str">
        <f>IF('IGM Paste'!J3037=0,"-",'IGM Paste'!J3037)</f>
        <v>-</v>
      </c>
      <c r="L3036">
        <f>'IGM Paste'!K3037</f>
        <v>0</v>
      </c>
      <c r="M3036" s="20" t="str">
        <f>IF('IGM Paste'!R3037=0,"Flat",'IGM Paste'!R3037)</f>
        <v>Flat</v>
      </c>
      <c r="N3036" s="177">
        <f>'IGM Paste'!AH3037</f>
        <v>0</v>
      </c>
      <c r="O3036" s="403">
        <f>'IGM Paste'!O3037</f>
        <v>0</v>
      </c>
      <c r="P3036">
        <f>'IGM Paste'!BC3037</f>
        <v>0</v>
      </c>
    </row>
    <row r="3037" spans="1:16" x14ac:dyDescent="0.3">
      <c r="A3037" s="334">
        <f>'IGM Paste'!A3038</f>
        <v>0</v>
      </c>
      <c r="B3037">
        <f>'IGM Paste'!Y3038</f>
        <v>0</v>
      </c>
      <c r="C3037">
        <f>'IGM Paste'!C3038</f>
        <v>0</v>
      </c>
      <c r="D3037" s="4">
        <f>'IGM Paste'!D3038</f>
        <v>0</v>
      </c>
      <c r="E3037">
        <f>'IGM Paste'!E3038</f>
        <v>0</v>
      </c>
      <c r="F3037">
        <f>'IGM Paste'!AL3038</f>
        <v>0</v>
      </c>
      <c r="G3037" s="763">
        <f>'IGM Paste'!AB3038</f>
        <v>0</v>
      </c>
      <c r="H3037" s="5">
        <f>'IGM Paste'!F3038</f>
        <v>0</v>
      </c>
      <c r="I3037" t="str">
        <f>IF('IGM Paste'!H3038=0,"-",'IGM Paste'!H3038)</f>
        <v>-</v>
      </c>
      <c r="J3037" t="str">
        <f>IF('IGM Paste'!I3038=0,"-",'IGM Paste'!I3038)</f>
        <v>-</v>
      </c>
      <c r="K3037" t="str">
        <f>IF('IGM Paste'!J3038=0,"-",'IGM Paste'!J3038)</f>
        <v>-</v>
      </c>
      <c r="L3037">
        <f>'IGM Paste'!K3038</f>
        <v>0</v>
      </c>
      <c r="M3037" s="20" t="str">
        <f>IF('IGM Paste'!R3038=0,"Flat",'IGM Paste'!R3038)</f>
        <v>Flat</v>
      </c>
      <c r="N3037" s="177">
        <f>'IGM Paste'!AH3038</f>
        <v>0</v>
      </c>
      <c r="O3037" s="403">
        <f>'IGM Paste'!O3038</f>
        <v>0</v>
      </c>
      <c r="P3037">
        <f>'IGM Paste'!BC3038</f>
        <v>0</v>
      </c>
    </row>
    <row r="3038" spans="1:16" x14ac:dyDescent="0.3">
      <c r="A3038" s="334">
        <f>'IGM Paste'!A3039</f>
        <v>0</v>
      </c>
      <c r="B3038">
        <f>'IGM Paste'!Y3039</f>
        <v>0</v>
      </c>
      <c r="C3038">
        <f>'IGM Paste'!C3039</f>
        <v>0</v>
      </c>
      <c r="D3038" s="4">
        <f>'IGM Paste'!D3039</f>
        <v>0</v>
      </c>
      <c r="E3038">
        <f>'IGM Paste'!E3039</f>
        <v>0</v>
      </c>
      <c r="F3038">
        <f>'IGM Paste'!AL3039</f>
        <v>0</v>
      </c>
      <c r="G3038" s="763">
        <f>'IGM Paste'!AB3039</f>
        <v>0</v>
      </c>
      <c r="H3038" s="5">
        <f>'IGM Paste'!F3039</f>
        <v>0</v>
      </c>
      <c r="I3038" t="str">
        <f>IF('IGM Paste'!H3039=0,"-",'IGM Paste'!H3039)</f>
        <v>-</v>
      </c>
      <c r="J3038" t="str">
        <f>IF('IGM Paste'!I3039=0,"-",'IGM Paste'!I3039)</f>
        <v>-</v>
      </c>
      <c r="K3038" t="str">
        <f>IF('IGM Paste'!J3039=0,"-",'IGM Paste'!J3039)</f>
        <v>-</v>
      </c>
      <c r="L3038">
        <f>'IGM Paste'!K3039</f>
        <v>0</v>
      </c>
      <c r="M3038" s="20" t="str">
        <f>IF('IGM Paste'!R3039=0,"Flat",'IGM Paste'!R3039)</f>
        <v>Flat</v>
      </c>
      <c r="N3038" s="177">
        <f>'IGM Paste'!AH3039</f>
        <v>0</v>
      </c>
      <c r="O3038" s="403">
        <f>'IGM Paste'!O3039</f>
        <v>0</v>
      </c>
      <c r="P3038">
        <f>'IGM Paste'!BC3039</f>
        <v>0</v>
      </c>
    </row>
    <row r="3039" spans="1:16" x14ac:dyDescent="0.3">
      <c r="A3039" s="334">
        <f>'IGM Paste'!A3040</f>
        <v>0</v>
      </c>
      <c r="B3039">
        <f>'IGM Paste'!Y3040</f>
        <v>0</v>
      </c>
      <c r="C3039">
        <f>'IGM Paste'!C3040</f>
        <v>0</v>
      </c>
      <c r="D3039" s="4">
        <f>'IGM Paste'!D3040</f>
        <v>0</v>
      </c>
      <c r="E3039">
        <f>'IGM Paste'!E3040</f>
        <v>0</v>
      </c>
      <c r="F3039">
        <f>'IGM Paste'!AL3040</f>
        <v>0</v>
      </c>
      <c r="G3039" s="763">
        <f>'IGM Paste'!AB3040</f>
        <v>0</v>
      </c>
      <c r="H3039" s="5">
        <f>'IGM Paste'!F3040</f>
        <v>0</v>
      </c>
      <c r="I3039" t="str">
        <f>IF('IGM Paste'!H3040=0,"-",'IGM Paste'!H3040)</f>
        <v>-</v>
      </c>
      <c r="J3039" t="str">
        <f>IF('IGM Paste'!I3040=0,"-",'IGM Paste'!I3040)</f>
        <v>-</v>
      </c>
      <c r="K3039" t="str">
        <f>IF('IGM Paste'!J3040=0,"-",'IGM Paste'!J3040)</f>
        <v>-</v>
      </c>
      <c r="L3039">
        <f>'IGM Paste'!K3040</f>
        <v>0</v>
      </c>
      <c r="M3039" s="20" t="str">
        <f>IF('IGM Paste'!R3040=0,"Flat",'IGM Paste'!R3040)</f>
        <v>Flat</v>
      </c>
      <c r="N3039" s="177">
        <f>'IGM Paste'!AH3040</f>
        <v>0</v>
      </c>
      <c r="O3039" s="403">
        <f>'IGM Paste'!O3040</f>
        <v>0</v>
      </c>
      <c r="P3039">
        <f>'IGM Paste'!BC3040</f>
        <v>0</v>
      </c>
    </row>
    <row r="3040" spans="1:16" x14ac:dyDescent="0.3">
      <c r="A3040" s="334">
        <f>'IGM Paste'!A3041</f>
        <v>0</v>
      </c>
      <c r="B3040">
        <f>'IGM Paste'!Y3041</f>
        <v>0</v>
      </c>
      <c r="C3040">
        <f>'IGM Paste'!C3041</f>
        <v>0</v>
      </c>
      <c r="D3040" s="4">
        <f>'IGM Paste'!D3041</f>
        <v>0</v>
      </c>
      <c r="E3040">
        <f>'IGM Paste'!E3041</f>
        <v>0</v>
      </c>
      <c r="F3040">
        <f>'IGM Paste'!AL3041</f>
        <v>0</v>
      </c>
      <c r="G3040" s="763">
        <f>'IGM Paste'!AB3041</f>
        <v>0</v>
      </c>
      <c r="H3040" s="5">
        <f>'IGM Paste'!F3041</f>
        <v>0</v>
      </c>
      <c r="I3040" t="str">
        <f>IF('IGM Paste'!H3041=0,"-",'IGM Paste'!H3041)</f>
        <v>-</v>
      </c>
      <c r="J3040" t="str">
        <f>IF('IGM Paste'!I3041=0,"-",'IGM Paste'!I3041)</f>
        <v>-</v>
      </c>
      <c r="K3040" t="str">
        <f>IF('IGM Paste'!J3041=0,"-",'IGM Paste'!J3041)</f>
        <v>-</v>
      </c>
      <c r="L3040">
        <f>'IGM Paste'!K3041</f>
        <v>0</v>
      </c>
      <c r="M3040" s="20" t="str">
        <f>IF('IGM Paste'!R3041=0,"Flat",'IGM Paste'!R3041)</f>
        <v>Flat</v>
      </c>
      <c r="N3040" s="177">
        <f>'IGM Paste'!AH3041</f>
        <v>0</v>
      </c>
      <c r="O3040" s="403">
        <f>'IGM Paste'!O3041</f>
        <v>0</v>
      </c>
      <c r="P3040">
        <f>'IGM Paste'!BC3041</f>
        <v>0</v>
      </c>
    </row>
    <row r="3041" spans="1:16" x14ac:dyDescent="0.3">
      <c r="A3041" s="334">
        <f>'IGM Paste'!A3042</f>
        <v>0</v>
      </c>
      <c r="B3041">
        <f>'IGM Paste'!Y3042</f>
        <v>0</v>
      </c>
      <c r="C3041">
        <f>'IGM Paste'!C3042</f>
        <v>0</v>
      </c>
      <c r="D3041" s="4">
        <f>'IGM Paste'!D3042</f>
        <v>0</v>
      </c>
      <c r="E3041">
        <f>'IGM Paste'!E3042</f>
        <v>0</v>
      </c>
      <c r="F3041">
        <f>'IGM Paste'!AL3042</f>
        <v>0</v>
      </c>
      <c r="G3041" s="763">
        <f>'IGM Paste'!AB3042</f>
        <v>0</v>
      </c>
      <c r="H3041" s="5">
        <f>'IGM Paste'!F3042</f>
        <v>0</v>
      </c>
      <c r="I3041" t="str">
        <f>IF('IGM Paste'!H3042=0,"-",'IGM Paste'!H3042)</f>
        <v>-</v>
      </c>
      <c r="J3041" t="str">
        <f>IF('IGM Paste'!I3042=0,"-",'IGM Paste'!I3042)</f>
        <v>-</v>
      </c>
      <c r="K3041" t="str">
        <f>IF('IGM Paste'!J3042=0,"-",'IGM Paste'!J3042)</f>
        <v>-</v>
      </c>
      <c r="L3041">
        <f>'IGM Paste'!K3042</f>
        <v>0</v>
      </c>
      <c r="M3041" s="20" t="str">
        <f>IF('IGM Paste'!R3042=0,"Flat",'IGM Paste'!R3042)</f>
        <v>Flat</v>
      </c>
      <c r="N3041" s="177">
        <f>'IGM Paste'!AH3042</f>
        <v>0</v>
      </c>
      <c r="O3041" s="403">
        <f>'IGM Paste'!O3042</f>
        <v>0</v>
      </c>
      <c r="P3041">
        <f>'IGM Paste'!BC3042</f>
        <v>0</v>
      </c>
    </row>
    <row r="3042" spans="1:16" x14ac:dyDescent="0.3">
      <c r="A3042" s="334">
        <f>'IGM Paste'!A3043</f>
        <v>0</v>
      </c>
      <c r="B3042">
        <f>'IGM Paste'!Y3043</f>
        <v>0</v>
      </c>
      <c r="C3042">
        <f>'IGM Paste'!C3043</f>
        <v>0</v>
      </c>
      <c r="D3042" s="4">
        <f>'IGM Paste'!D3043</f>
        <v>0</v>
      </c>
      <c r="E3042">
        <f>'IGM Paste'!E3043</f>
        <v>0</v>
      </c>
      <c r="F3042">
        <f>'IGM Paste'!AL3043</f>
        <v>0</v>
      </c>
      <c r="G3042" s="763">
        <f>'IGM Paste'!AB3043</f>
        <v>0</v>
      </c>
      <c r="H3042" s="5">
        <f>'IGM Paste'!F3043</f>
        <v>0</v>
      </c>
      <c r="I3042" t="str">
        <f>IF('IGM Paste'!H3043=0,"-",'IGM Paste'!H3043)</f>
        <v>-</v>
      </c>
      <c r="J3042" t="str">
        <f>IF('IGM Paste'!I3043=0,"-",'IGM Paste'!I3043)</f>
        <v>-</v>
      </c>
      <c r="K3042" t="str">
        <f>IF('IGM Paste'!J3043=0,"-",'IGM Paste'!J3043)</f>
        <v>-</v>
      </c>
      <c r="L3042">
        <f>'IGM Paste'!K3043</f>
        <v>0</v>
      </c>
      <c r="M3042" s="20" t="str">
        <f>IF('IGM Paste'!R3043=0,"Flat",'IGM Paste'!R3043)</f>
        <v>Flat</v>
      </c>
      <c r="N3042" s="177">
        <f>'IGM Paste'!AH3043</f>
        <v>0</v>
      </c>
      <c r="O3042" s="403">
        <f>'IGM Paste'!O3043</f>
        <v>0</v>
      </c>
      <c r="P3042">
        <f>'IGM Paste'!BC3043</f>
        <v>0</v>
      </c>
    </row>
    <row r="3043" spans="1:16" x14ac:dyDescent="0.3">
      <c r="A3043" s="334">
        <f>'IGM Paste'!A3044</f>
        <v>0</v>
      </c>
      <c r="B3043">
        <f>'IGM Paste'!Y3044</f>
        <v>0</v>
      </c>
      <c r="C3043">
        <f>'IGM Paste'!C3044</f>
        <v>0</v>
      </c>
      <c r="D3043" s="4">
        <f>'IGM Paste'!D3044</f>
        <v>0</v>
      </c>
      <c r="E3043">
        <f>'IGM Paste'!E3044</f>
        <v>0</v>
      </c>
      <c r="F3043">
        <f>'IGM Paste'!AL3044</f>
        <v>0</v>
      </c>
      <c r="G3043" s="763">
        <f>'IGM Paste'!AB3044</f>
        <v>0</v>
      </c>
      <c r="H3043" s="5">
        <f>'IGM Paste'!F3044</f>
        <v>0</v>
      </c>
      <c r="I3043" t="str">
        <f>IF('IGM Paste'!H3044=0,"-",'IGM Paste'!H3044)</f>
        <v>-</v>
      </c>
      <c r="J3043" t="str">
        <f>IF('IGM Paste'!I3044=0,"-",'IGM Paste'!I3044)</f>
        <v>-</v>
      </c>
      <c r="K3043" t="str">
        <f>IF('IGM Paste'!J3044=0,"-",'IGM Paste'!J3044)</f>
        <v>-</v>
      </c>
      <c r="L3043">
        <f>'IGM Paste'!K3044</f>
        <v>0</v>
      </c>
      <c r="M3043" s="20" t="str">
        <f>IF('IGM Paste'!R3044=0,"Flat",'IGM Paste'!R3044)</f>
        <v>Flat</v>
      </c>
      <c r="N3043" s="177">
        <f>'IGM Paste'!AH3044</f>
        <v>0</v>
      </c>
      <c r="O3043" s="403">
        <f>'IGM Paste'!O3044</f>
        <v>0</v>
      </c>
      <c r="P3043">
        <f>'IGM Paste'!BC3044</f>
        <v>0</v>
      </c>
    </row>
    <row r="3044" spans="1:16" x14ac:dyDescent="0.3">
      <c r="A3044" s="334">
        <f>'IGM Paste'!A3045</f>
        <v>0</v>
      </c>
      <c r="B3044">
        <f>'IGM Paste'!Y3045</f>
        <v>0</v>
      </c>
      <c r="C3044">
        <f>'IGM Paste'!C3045</f>
        <v>0</v>
      </c>
      <c r="D3044" s="4">
        <f>'IGM Paste'!D3045</f>
        <v>0</v>
      </c>
      <c r="E3044">
        <f>'IGM Paste'!E3045</f>
        <v>0</v>
      </c>
      <c r="F3044">
        <f>'IGM Paste'!AL3045</f>
        <v>0</v>
      </c>
      <c r="G3044" s="763">
        <f>'IGM Paste'!AB3045</f>
        <v>0</v>
      </c>
      <c r="H3044" s="5">
        <f>'IGM Paste'!F3045</f>
        <v>0</v>
      </c>
      <c r="I3044" t="str">
        <f>IF('IGM Paste'!H3045=0,"-",'IGM Paste'!H3045)</f>
        <v>-</v>
      </c>
      <c r="J3044" t="str">
        <f>IF('IGM Paste'!I3045=0,"-",'IGM Paste'!I3045)</f>
        <v>-</v>
      </c>
      <c r="K3044" t="str">
        <f>IF('IGM Paste'!J3045=0,"-",'IGM Paste'!J3045)</f>
        <v>-</v>
      </c>
      <c r="L3044">
        <f>'IGM Paste'!K3045</f>
        <v>0</v>
      </c>
      <c r="M3044" s="20" t="str">
        <f>IF('IGM Paste'!R3045=0,"Flat",'IGM Paste'!R3045)</f>
        <v>Flat</v>
      </c>
      <c r="N3044" s="177">
        <f>'IGM Paste'!AH3045</f>
        <v>0</v>
      </c>
      <c r="O3044" s="403">
        <f>'IGM Paste'!O3045</f>
        <v>0</v>
      </c>
      <c r="P3044">
        <f>'IGM Paste'!BC3045</f>
        <v>0</v>
      </c>
    </row>
    <row r="3045" spans="1:16" x14ac:dyDescent="0.3">
      <c r="A3045" s="334">
        <f>'IGM Paste'!A3046</f>
        <v>0</v>
      </c>
      <c r="B3045">
        <f>'IGM Paste'!Y3046</f>
        <v>0</v>
      </c>
      <c r="C3045">
        <f>'IGM Paste'!C3046</f>
        <v>0</v>
      </c>
      <c r="D3045" s="4">
        <f>'IGM Paste'!D3046</f>
        <v>0</v>
      </c>
      <c r="E3045">
        <f>'IGM Paste'!E3046</f>
        <v>0</v>
      </c>
      <c r="F3045">
        <f>'IGM Paste'!AL3046</f>
        <v>0</v>
      </c>
      <c r="G3045" s="763">
        <f>'IGM Paste'!AB3046</f>
        <v>0</v>
      </c>
      <c r="H3045" s="5">
        <f>'IGM Paste'!F3046</f>
        <v>0</v>
      </c>
      <c r="I3045" t="str">
        <f>IF('IGM Paste'!H3046=0,"-",'IGM Paste'!H3046)</f>
        <v>-</v>
      </c>
      <c r="J3045" t="str">
        <f>IF('IGM Paste'!I3046=0,"-",'IGM Paste'!I3046)</f>
        <v>-</v>
      </c>
      <c r="K3045" t="str">
        <f>IF('IGM Paste'!J3046=0,"-",'IGM Paste'!J3046)</f>
        <v>-</v>
      </c>
      <c r="L3045">
        <f>'IGM Paste'!K3046</f>
        <v>0</v>
      </c>
      <c r="M3045" s="20" t="str">
        <f>IF('IGM Paste'!R3046=0,"Flat",'IGM Paste'!R3046)</f>
        <v>Flat</v>
      </c>
      <c r="N3045" s="177">
        <f>'IGM Paste'!AH3046</f>
        <v>0</v>
      </c>
      <c r="O3045" s="403">
        <f>'IGM Paste'!O3046</f>
        <v>0</v>
      </c>
      <c r="P3045">
        <f>'IGM Paste'!BC3046</f>
        <v>0</v>
      </c>
    </row>
    <row r="3046" spans="1:16" x14ac:dyDescent="0.3">
      <c r="A3046" s="334">
        <f>'IGM Paste'!A3047</f>
        <v>0</v>
      </c>
      <c r="B3046">
        <f>'IGM Paste'!Y3047</f>
        <v>0</v>
      </c>
      <c r="C3046">
        <f>'IGM Paste'!C3047</f>
        <v>0</v>
      </c>
      <c r="D3046" s="4">
        <f>'IGM Paste'!D3047</f>
        <v>0</v>
      </c>
      <c r="E3046">
        <f>'IGM Paste'!E3047</f>
        <v>0</v>
      </c>
      <c r="F3046">
        <f>'IGM Paste'!AL3047</f>
        <v>0</v>
      </c>
      <c r="G3046" s="763">
        <f>'IGM Paste'!AB3047</f>
        <v>0</v>
      </c>
      <c r="H3046" s="5">
        <f>'IGM Paste'!F3047</f>
        <v>0</v>
      </c>
      <c r="I3046" t="str">
        <f>IF('IGM Paste'!H3047=0,"-",'IGM Paste'!H3047)</f>
        <v>-</v>
      </c>
      <c r="J3046" t="str">
        <f>IF('IGM Paste'!I3047=0,"-",'IGM Paste'!I3047)</f>
        <v>-</v>
      </c>
      <c r="K3046" t="str">
        <f>IF('IGM Paste'!J3047=0,"-",'IGM Paste'!J3047)</f>
        <v>-</v>
      </c>
      <c r="L3046">
        <f>'IGM Paste'!K3047</f>
        <v>0</v>
      </c>
      <c r="M3046" s="20" t="str">
        <f>IF('IGM Paste'!R3047=0,"Flat",'IGM Paste'!R3047)</f>
        <v>Flat</v>
      </c>
      <c r="N3046" s="177">
        <f>'IGM Paste'!AH3047</f>
        <v>0</v>
      </c>
      <c r="O3046" s="403">
        <f>'IGM Paste'!O3047</f>
        <v>0</v>
      </c>
      <c r="P3046">
        <f>'IGM Paste'!BC3047</f>
        <v>0</v>
      </c>
    </row>
    <row r="3047" spans="1:16" x14ac:dyDescent="0.3">
      <c r="A3047" s="334">
        <f>'IGM Paste'!A3048</f>
        <v>0</v>
      </c>
      <c r="B3047">
        <f>'IGM Paste'!Y3048</f>
        <v>0</v>
      </c>
      <c r="C3047">
        <f>'IGM Paste'!C3048</f>
        <v>0</v>
      </c>
      <c r="D3047" s="4">
        <f>'IGM Paste'!D3048</f>
        <v>0</v>
      </c>
      <c r="E3047">
        <f>'IGM Paste'!E3048</f>
        <v>0</v>
      </c>
      <c r="F3047">
        <f>'IGM Paste'!AL3048</f>
        <v>0</v>
      </c>
      <c r="G3047" s="763">
        <f>'IGM Paste'!AB3048</f>
        <v>0</v>
      </c>
      <c r="H3047" s="5">
        <f>'IGM Paste'!F3048</f>
        <v>0</v>
      </c>
      <c r="I3047" t="str">
        <f>IF('IGM Paste'!H3048=0,"-",'IGM Paste'!H3048)</f>
        <v>-</v>
      </c>
      <c r="J3047" t="str">
        <f>IF('IGM Paste'!I3048=0,"-",'IGM Paste'!I3048)</f>
        <v>-</v>
      </c>
      <c r="K3047" t="str">
        <f>IF('IGM Paste'!J3048=0,"-",'IGM Paste'!J3048)</f>
        <v>-</v>
      </c>
      <c r="L3047">
        <f>'IGM Paste'!K3048</f>
        <v>0</v>
      </c>
      <c r="M3047" s="20" t="str">
        <f>IF('IGM Paste'!R3048=0,"Flat",'IGM Paste'!R3048)</f>
        <v>Flat</v>
      </c>
      <c r="N3047" s="177">
        <f>'IGM Paste'!AH3048</f>
        <v>0</v>
      </c>
      <c r="O3047" s="403">
        <f>'IGM Paste'!O3048</f>
        <v>0</v>
      </c>
      <c r="P3047">
        <f>'IGM Paste'!BC3048</f>
        <v>0</v>
      </c>
    </row>
    <row r="3048" spans="1:16" x14ac:dyDescent="0.3">
      <c r="A3048" s="334">
        <f>'IGM Paste'!A3049</f>
        <v>0</v>
      </c>
      <c r="B3048">
        <f>'IGM Paste'!Y3049</f>
        <v>0</v>
      </c>
      <c r="C3048">
        <f>'IGM Paste'!C3049</f>
        <v>0</v>
      </c>
      <c r="D3048" s="4">
        <f>'IGM Paste'!D3049</f>
        <v>0</v>
      </c>
      <c r="E3048">
        <f>'IGM Paste'!E3049</f>
        <v>0</v>
      </c>
      <c r="F3048">
        <f>'IGM Paste'!AL3049</f>
        <v>0</v>
      </c>
      <c r="G3048" s="763">
        <f>'IGM Paste'!AB3049</f>
        <v>0</v>
      </c>
      <c r="H3048" s="5">
        <f>'IGM Paste'!F3049</f>
        <v>0</v>
      </c>
      <c r="I3048" t="str">
        <f>IF('IGM Paste'!H3049=0,"-",'IGM Paste'!H3049)</f>
        <v>-</v>
      </c>
      <c r="J3048" t="str">
        <f>IF('IGM Paste'!I3049=0,"-",'IGM Paste'!I3049)</f>
        <v>-</v>
      </c>
      <c r="K3048" t="str">
        <f>IF('IGM Paste'!J3049=0,"-",'IGM Paste'!J3049)</f>
        <v>-</v>
      </c>
      <c r="L3048">
        <f>'IGM Paste'!K3049</f>
        <v>0</v>
      </c>
      <c r="M3048" s="20" t="str">
        <f>IF('IGM Paste'!R3049=0,"Flat",'IGM Paste'!R3049)</f>
        <v>Flat</v>
      </c>
      <c r="N3048" s="177">
        <f>'IGM Paste'!AH3049</f>
        <v>0</v>
      </c>
      <c r="O3048" s="403">
        <f>'IGM Paste'!O3049</f>
        <v>0</v>
      </c>
      <c r="P3048">
        <f>'IGM Paste'!BC3049</f>
        <v>0</v>
      </c>
    </row>
    <row r="3049" spans="1:16" x14ac:dyDescent="0.3">
      <c r="A3049" s="334">
        <f>'IGM Paste'!A3050</f>
        <v>0</v>
      </c>
      <c r="B3049">
        <f>'IGM Paste'!Y3050</f>
        <v>0</v>
      </c>
      <c r="C3049">
        <f>'IGM Paste'!C3050</f>
        <v>0</v>
      </c>
      <c r="D3049" s="4">
        <f>'IGM Paste'!D3050</f>
        <v>0</v>
      </c>
      <c r="E3049">
        <f>'IGM Paste'!E3050</f>
        <v>0</v>
      </c>
      <c r="F3049">
        <f>'IGM Paste'!AL3050</f>
        <v>0</v>
      </c>
      <c r="G3049" s="763">
        <f>'IGM Paste'!AB3050</f>
        <v>0</v>
      </c>
      <c r="H3049" s="5">
        <f>'IGM Paste'!F3050</f>
        <v>0</v>
      </c>
      <c r="I3049" t="str">
        <f>IF('IGM Paste'!H3050=0,"-",'IGM Paste'!H3050)</f>
        <v>-</v>
      </c>
      <c r="J3049" t="str">
        <f>IF('IGM Paste'!I3050=0,"-",'IGM Paste'!I3050)</f>
        <v>-</v>
      </c>
      <c r="K3049" t="str">
        <f>IF('IGM Paste'!J3050=0,"-",'IGM Paste'!J3050)</f>
        <v>-</v>
      </c>
      <c r="L3049">
        <f>'IGM Paste'!K3050</f>
        <v>0</v>
      </c>
      <c r="M3049" s="20" t="str">
        <f>IF('IGM Paste'!R3050=0,"Flat",'IGM Paste'!R3050)</f>
        <v>Flat</v>
      </c>
      <c r="N3049" s="177">
        <f>'IGM Paste'!AH3050</f>
        <v>0</v>
      </c>
      <c r="O3049" s="403">
        <f>'IGM Paste'!O3050</f>
        <v>0</v>
      </c>
      <c r="P3049">
        <f>'IGM Paste'!BC3050</f>
        <v>0</v>
      </c>
    </row>
    <row r="3050" spans="1:16" x14ac:dyDescent="0.3">
      <c r="A3050" s="334">
        <f>'IGM Paste'!A3051</f>
        <v>0</v>
      </c>
      <c r="B3050">
        <f>'IGM Paste'!Y3051</f>
        <v>0</v>
      </c>
      <c r="C3050">
        <f>'IGM Paste'!C3051</f>
        <v>0</v>
      </c>
      <c r="D3050" s="4">
        <f>'IGM Paste'!D3051</f>
        <v>0</v>
      </c>
      <c r="E3050">
        <f>'IGM Paste'!E3051</f>
        <v>0</v>
      </c>
      <c r="F3050">
        <f>'IGM Paste'!AL3051</f>
        <v>0</v>
      </c>
      <c r="G3050" s="763">
        <f>'IGM Paste'!AB3051</f>
        <v>0</v>
      </c>
      <c r="H3050" s="5">
        <f>'IGM Paste'!F3051</f>
        <v>0</v>
      </c>
      <c r="I3050" t="str">
        <f>IF('IGM Paste'!H3051=0,"-",'IGM Paste'!H3051)</f>
        <v>-</v>
      </c>
      <c r="J3050" t="str">
        <f>IF('IGM Paste'!I3051=0,"-",'IGM Paste'!I3051)</f>
        <v>-</v>
      </c>
      <c r="K3050" t="str">
        <f>IF('IGM Paste'!J3051=0,"-",'IGM Paste'!J3051)</f>
        <v>-</v>
      </c>
      <c r="L3050">
        <f>'IGM Paste'!K3051</f>
        <v>0</v>
      </c>
      <c r="M3050" s="20" t="str">
        <f>IF('IGM Paste'!R3051=0,"Flat",'IGM Paste'!R3051)</f>
        <v>Flat</v>
      </c>
      <c r="N3050" s="177">
        <f>'IGM Paste'!AH3051</f>
        <v>0</v>
      </c>
      <c r="O3050" s="403">
        <f>'IGM Paste'!O3051</f>
        <v>0</v>
      </c>
      <c r="P3050">
        <f>'IGM Paste'!BC3051</f>
        <v>0</v>
      </c>
    </row>
    <row r="3051" spans="1:16" x14ac:dyDescent="0.3">
      <c r="A3051" s="334">
        <f>'IGM Paste'!A3052</f>
        <v>0</v>
      </c>
      <c r="B3051">
        <f>'IGM Paste'!Y3052</f>
        <v>0</v>
      </c>
      <c r="C3051">
        <f>'IGM Paste'!C3052</f>
        <v>0</v>
      </c>
      <c r="D3051" s="4">
        <f>'IGM Paste'!D3052</f>
        <v>0</v>
      </c>
      <c r="E3051">
        <f>'IGM Paste'!E3052</f>
        <v>0</v>
      </c>
      <c r="F3051">
        <f>'IGM Paste'!AL3052</f>
        <v>0</v>
      </c>
      <c r="G3051" s="763">
        <f>'IGM Paste'!AB3052</f>
        <v>0</v>
      </c>
      <c r="H3051" s="5">
        <f>'IGM Paste'!F3052</f>
        <v>0</v>
      </c>
      <c r="I3051" t="str">
        <f>IF('IGM Paste'!H3052=0,"-",'IGM Paste'!H3052)</f>
        <v>-</v>
      </c>
      <c r="J3051" t="str">
        <f>IF('IGM Paste'!I3052=0,"-",'IGM Paste'!I3052)</f>
        <v>-</v>
      </c>
      <c r="K3051" t="str">
        <f>IF('IGM Paste'!J3052=0,"-",'IGM Paste'!J3052)</f>
        <v>-</v>
      </c>
      <c r="L3051">
        <f>'IGM Paste'!K3052</f>
        <v>0</v>
      </c>
      <c r="M3051" s="20" t="str">
        <f>IF('IGM Paste'!R3052=0,"Flat",'IGM Paste'!R3052)</f>
        <v>Flat</v>
      </c>
      <c r="N3051" s="177">
        <f>'IGM Paste'!AH3052</f>
        <v>0</v>
      </c>
      <c r="O3051" s="403">
        <f>'IGM Paste'!O3052</f>
        <v>0</v>
      </c>
      <c r="P3051">
        <f>'IGM Paste'!BC3052</f>
        <v>0</v>
      </c>
    </row>
    <row r="3052" spans="1:16" x14ac:dyDescent="0.3">
      <c r="A3052" s="334">
        <f>'IGM Paste'!A3053</f>
        <v>0</v>
      </c>
      <c r="B3052">
        <f>'IGM Paste'!Y3053</f>
        <v>0</v>
      </c>
      <c r="C3052">
        <f>'IGM Paste'!C3053</f>
        <v>0</v>
      </c>
      <c r="D3052" s="4">
        <f>'IGM Paste'!D3053</f>
        <v>0</v>
      </c>
      <c r="E3052">
        <f>'IGM Paste'!E3053</f>
        <v>0</v>
      </c>
      <c r="F3052">
        <f>'IGM Paste'!AL3053</f>
        <v>0</v>
      </c>
      <c r="G3052" s="763">
        <f>'IGM Paste'!AB3053</f>
        <v>0</v>
      </c>
      <c r="H3052" s="5">
        <f>'IGM Paste'!F3053</f>
        <v>0</v>
      </c>
      <c r="I3052" t="str">
        <f>IF('IGM Paste'!H3053=0,"-",'IGM Paste'!H3053)</f>
        <v>-</v>
      </c>
      <c r="J3052" t="str">
        <f>IF('IGM Paste'!I3053=0,"-",'IGM Paste'!I3053)</f>
        <v>-</v>
      </c>
      <c r="K3052" t="str">
        <f>IF('IGM Paste'!J3053=0,"-",'IGM Paste'!J3053)</f>
        <v>-</v>
      </c>
      <c r="L3052">
        <f>'IGM Paste'!K3053</f>
        <v>0</v>
      </c>
      <c r="M3052" s="20" t="str">
        <f>IF('IGM Paste'!R3053=0,"Flat",'IGM Paste'!R3053)</f>
        <v>Flat</v>
      </c>
      <c r="N3052" s="177">
        <f>'IGM Paste'!AH3053</f>
        <v>0</v>
      </c>
      <c r="O3052" s="403">
        <f>'IGM Paste'!O3053</f>
        <v>0</v>
      </c>
      <c r="P3052">
        <f>'IGM Paste'!BC3053</f>
        <v>0</v>
      </c>
    </row>
    <row r="3053" spans="1:16" x14ac:dyDescent="0.3">
      <c r="A3053" s="334">
        <f>'IGM Paste'!A3054</f>
        <v>0</v>
      </c>
      <c r="B3053">
        <f>'IGM Paste'!Y3054</f>
        <v>0</v>
      </c>
      <c r="C3053">
        <f>'IGM Paste'!C3054</f>
        <v>0</v>
      </c>
      <c r="D3053" s="4">
        <f>'IGM Paste'!D3054</f>
        <v>0</v>
      </c>
      <c r="E3053">
        <f>'IGM Paste'!E3054</f>
        <v>0</v>
      </c>
      <c r="F3053">
        <f>'IGM Paste'!AL3054</f>
        <v>0</v>
      </c>
      <c r="G3053" s="763">
        <f>'IGM Paste'!AB3054</f>
        <v>0</v>
      </c>
      <c r="H3053" s="5">
        <f>'IGM Paste'!F3054</f>
        <v>0</v>
      </c>
      <c r="I3053" t="str">
        <f>IF('IGM Paste'!H3054=0,"-",'IGM Paste'!H3054)</f>
        <v>-</v>
      </c>
      <c r="J3053" t="str">
        <f>IF('IGM Paste'!I3054=0,"-",'IGM Paste'!I3054)</f>
        <v>-</v>
      </c>
      <c r="K3053" t="str">
        <f>IF('IGM Paste'!J3054=0,"-",'IGM Paste'!J3054)</f>
        <v>-</v>
      </c>
      <c r="L3053">
        <f>'IGM Paste'!K3054</f>
        <v>0</v>
      </c>
      <c r="M3053" s="20" t="str">
        <f>IF('IGM Paste'!R3054=0,"Flat",'IGM Paste'!R3054)</f>
        <v>Flat</v>
      </c>
      <c r="N3053" s="177">
        <f>'IGM Paste'!AH3054</f>
        <v>0</v>
      </c>
      <c r="O3053" s="403">
        <f>'IGM Paste'!O3054</f>
        <v>0</v>
      </c>
      <c r="P3053">
        <f>'IGM Paste'!BC3054</f>
        <v>0</v>
      </c>
    </row>
    <row r="3054" spans="1:16" x14ac:dyDescent="0.3">
      <c r="A3054" s="334">
        <f>'IGM Paste'!A3055</f>
        <v>0</v>
      </c>
      <c r="B3054">
        <f>'IGM Paste'!Y3055</f>
        <v>0</v>
      </c>
      <c r="C3054">
        <f>'IGM Paste'!C3055</f>
        <v>0</v>
      </c>
      <c r="D3054" s="4">
        <f>'IGM Paste'!D3055</f>
        <v>0</v>
      </c>
      <c r="E3054">
        <f>'IGM Paste'!E3055</f>
        <v>0</v>
      </c>
      <c r="F3054">
        <f>'IGM Paste'!AL3055</f>
        <v>0</v>
      </c>
      <c r="G3054" s="763">
        <f>'IGM Paste'!AB3055</f>
        <v>0</v>
      </c>
      <c r="H3054" s="5">
        <f>'IGM Paste'!F3055</f>
        <v>0</v>
      </c>
      <c r="I3054" t="str">
        <f>IF('IGM Paste'!H3055=0,"-",'IGM Paste'!H3055)</f>
        <v>-</v>
      </c>
      <c r="J3054" t="str">
        <f>IF('IGM Paste'!I3055=0,"-",'IGM Paste'!I3055)</f>
        <v>-</v>
      </c>
      <c r="K3054" t="str">
        <f>IF('IGM Paste'!J3055=0,"-",'IGM Paste'!J3055)</f>
        <v>-</v>
      </c>
      <c r="L3054">
        <f>'IGM Paste'!K3055</f>
        <v>0</v>
      </c>
      <c r="M3054" s="20" t="str">
        <f>IF('IGM Paste'!R3055=0,"Flat",'IGM Paste'!R3055)</f>
        <v>Flat</v>
      </c>
      <c r="N3054" s="177">
        <f>'IGM Paste'!AH3055</f>
        <v>0</v>
      </c>
      <c r="O3054" s="403">
        <f>'IGM Paste'!O3055</f>
        <v>0</v>
      </c>
      <c r="P3054">
        <f>'IGM Paste'!BC3055</f>
        <v>0</v>
      </c>
    </row>
    <row r="3055" spans="1:16" x14ac:dyDescent="0.3">
      <c r="A3055" s="334">
        <f>'IGM Paste'!A3056</f>
        <v>0</v>
      </c>
      <c r="B3055">
        <f>'IGM Paste'!Y3056</f>
        <v>0</v>
      </c>
      <c r="C3055">
        <f>'IGM Paste'!C3056</f>
        <v>0</v>
      </c>
      <c r="D3055" s="4">
        <f>'IGM Paste'!D3056</f>
        <v>0</v>
      </c>
      <c r="E3055">
        <f>'IGM Paste'!E3056</f>
        <v>0</v>
      </c>
      <c r="F3055">
        <f>'IGM Paste'!AL3056</f>
        <v>0</v>
      </c>
      <c r="G3055" s="763">
        <f>'IGM Paste'!AB3056</f>
        <v>0</v>
      </c>
      <c r="H3055" s="5">
        <f>'IGM Paste'!F3056</f>
        <v>0</v>
      </c>
      <c r="I3055" t="str">
        <f>IF('IGM Paste'!H3056=0,"-",'IGM Paste'!H3056)</f>
        <v>-</v>
      </c>
      <c r="J3055" t="str">
        <f>IF('IGM Paste'!I3056=0,"-",'IGM Paste'!I3056)</f>
        <v>-</v>
      </c>
      <c r="K3055" t="str">
        <f>IF('IGM Paste'!J3056=0,"-",'IGM Paste'!J3056)</f>
        <v>-</v>
      </c>
      <c r="L3055">
        <f>'IGM Paste'!K3056</f>
        <v>0</v>
      </c>
      <c r="M3055" s="20" t="str">
        <f>IF('IGM Paste'!R3056=0,"Flat",'IGM Paste'!R3056)</f>
        <v>Flat</v>
      </c>
      <c r="N3055" s="177">
        <f>'IGM Paste'!AH3056</f>
        <v>0</v>
      </c>
      <c r="O3055" s="403">
        <f>'IGM Paste'!O3056</f>
        <v>0</v>
      </c>
      <c r="P3055">
        <f>'IGM Paste'!BC3056</f>
        <v>0</v>
      </c>
    </row>
    <row r="3056" spans="1:16" x14ac:dyDescent="0.3">
      <c r="A3056" s="334">
        <f>'IGM Paste'!A3057</f>
        <v>0</v>
      </c>
      <c r="B3056">
        <f>'IGM Paste'!Y3057</f>
        <v>0</v>
      </c>
      <c r="C3056">
        <f>'IGM Paste'!C3057</f>
        <v>0</v>
      </c>
      <c r="D3056" s="4">
        <f>'IGM Paste'!D3057</f>
        <v>0</v>
      </c>
      <c r="E3056">
        <f>'IGM Paste'!E3057</f>
        <v>0</v>
      </c>
      <c r="F3056">
        <f>'IGM Paste'!AL3057</f>
        <v>0</v>
      </c>
      <c r="G3056" s="763">
        <f>'IGM Paste'!AB3057</f>
        <v>0</v>
      </c>
      <c r="H3056" s="5">
        <f>'IGM Paste'!F3057</f>
        <v>0</v>
      </c>
      <c r="I3056" t="str">
        <f>IF('IGM Paste'!H3057=0,"-",'IGM Paste'!H3057)</f>
        <v>-</v>
      </c>
      <c r="J3056" t="str">
        <f>IF('IGM Paste'!I3057=0,"-",'IGM Paste'!I3057)</f>
        <v>-</v>
      </c>
      <c r="K3056" t="str">
        <f>IF('IGM Paste'!J3057=0,"-",'IGM Paste'!J3057)</f>
        <v>-</v>
      </c>
      <c r="L3056">
        <f>'IGM Paste'!K3057</f>
        <v>0</v>
      </c>
      <c r="M3056" s="20" t="str">
        <f>IF('IGM Paste'!R3057=0,"Flat",'IGM Paste'!R3057)</f>
        <v>Flat</v>
      </c>
      <c r="N3056" s="177">
        <f>'IGM Paste'!AH3057</f>
        <v>0</v>
      </c>
      <c r="O3056" s="403">
        <f>'IGM Paste'!O3057</f>
        <v>0</v>
      </c>
      <c r="P3056">
        <f>'IGM Paste'!BC3057</f>
        <v>0</v>
      </c>
    </row>
    <row r="3057" spans="1:16" x14ac:dyDescent="0.3">
      <c r="A3057" s="334">
        <f>'IGM Paste'!A3058</f>
        <v>0</v>
      </c>
      <c r="B3057">
        <f>'IGM Paste'!Y3058</f>
        <v>0</v>
      </c>
      <c r="C3057">
        <f>'IGM Paste'!C3058</f>
        <v>0</v>
      </c>
      <c r="D3057" s="4">
        <f>'IGM Paste'!D3058</f>
        <v>0</v>
      </c>
      <c r="E3057">
        <f>'IGM Paste'!E3058</f>
        <v>0</v>
      </c>
      <c r="F3057">
        <f>'IGM Paste'!AL3058</f>
        <v>0</v>
      </c>
      <c r="G3057" s="763">
        <f>'IGM Paste'!AB3058</f>
        <v>0</v>
      </c>
      <c r="H3057" s="5">
        <f>'IGM Paste'!F3058</f>
        <v>0</v>
      </c>
      <c r="I3057" t="str">
        <f>IF('IGM Paste'!H3058=0,"-",'IGM Paste'!H3058)</f>
        <v>-</v>
      </c>
      <c r="J3057" t="str">
        <f>IF('IGM Paste'!I3058=0,"-",'IGM Paste'!I3058)</f>
        <v>-</v>
      </c>
      <c r="K3057" t="str">
        <f>IF('IGM Paste'!J3058=0,"-",'IGM Paste'!J3058)</f>
        <v>-</v>
      </c>
      <c r="L3057">
        <f>'IGM Paste'!K3058</f>
        <v>0</v>
      </c>
      <c r="M3057" s="20" t="str">
        <f>IF('IGM Paste'!R3058=0,"Flat",'IGM Paste'!R3058)</f>
        <v>Flat</v>
      </c>
      <c r="N3057" s="177">
        <f>'IGM Paste'!AH3058</f>
        <v>0</v>
      </c>
      <c r="O3057" s="403">
        <f>'IGM Paste'!O3058</f>
        <v>0</v>
      </c>
      <c r="P3057">
        <f>'IGM Paste'!BC3058</f>
        <v>0</v>
      </c>
    </row>
    <row r="3058" spans="1:16" x14ac:dyDescent="0.3">
      <c r="A3058" s="334">
        <f>'IGM Paste'!A3059</f>
        <v>0</v>
      </c>
      <c r="B3058">
        <f>'IGM Paste'!Y3059</f>
        <v>0</v>
      </c>
      <c r="C3058">
        <f>'IGM Paste'!C3059</f>
        <v>0</v>
      </c>
      <c r="D3058" s="4">
        <f>'IGM Paste'!D3059</f>
        <v>0</v>
      </c>
      <c r="E3058">
        <f>'IGM Paste'!E3059</f>
        <v>0</v>
      </c>
      <c r="F3058">
        <f>'IGM Paste'!AL3059</f>
        <v>0</v>
      </c>
      <c r="G3058" s="763">
        <f>'IGM Paste'!AB3059</f>
        <v>0</v>
      </c>
      <c r="H3058" s="5">
        <f>'IGM Paste'!F3059</f>
        <v>0</v>
      </c>
      <c r="I3058" t="str">
        <f>IF('IGM Paste'!H3059=0,"-",'IGM Paste'!H3059)</f>
        <v>-</v>
      </c>
      <c r="J3058" t="str">
        <f>IF('IGM Paste'!I3059=0,"-",'IGM Paste'!I3059)</f>
        <v>-</v>
      </c>
      <c r="K3058" t="str">
        <f>IF('IGM Paste'!J3059=0,"-",'IGM Paste'!J3059)</f>
        <v>-</v>
      </c>
      <c r="L3058">
        <f>'IGM Paste'!K3059</f>
        <v>0</v>
      </c>
      <c r="M3058" s="20" t="str">
        <f>IF('IGM Paste'!R3059=0,"Flat",'IGM Paste'!R3059)</f>
        <v>Flat</v>
      </c>
      <c r="N3058" s="177">
        <f>'IGM Paste'!AH3059</f>
        <v>0</v>
      </c>
      <c r="O3058" s="403">
        <f>'IGM Paste'!O3059</f>
        <v>0</v>
      </c>
      <c r="P3058">
        <f>'IGM Paste'!BC3059</f>
        <v>0</v>
      </c>
    </row>
    <row r="3059" spans="1:16" x14ac:dyDescent="0.3">
      <c r="A3059" s="334">
        <f>'IGM Paste'!A3060</f>
        <v>0</v>
      </c>
      <c r="B3059">
        <f>'IGM Paste'!Y3060</f>
        <v>0</v>
      </c>
      <c r="C3059">
        <f>'IGM Paste'!C3060</f>
        <v>0</v>
      </c>
      <c r="D3059" s="4">
        <f>'IGM Paste'!D3060</f>
        <v>0</v>
      </c>
      <c r="E3059">
        <f>'IGM Paste'!E3060</f>
        <v>0</v>
      </c>
      <c r="F3059">
        <f>'IGM Paste'!AL3060</f>
        <v>0</v>
      </c>
      <c r="G3059" s="763">
        <f>'IGM Paste'!AB3060</f>
        <v>0</v>
      </c>
      <c r="H3059" s="5">
        <f>'IGM Paste'!F3060</f>
        <v>0</v>
      </c>
      <c r="I3059" t="str">
        <f>IF('IGM Paste'!H3060=0,"-",'IGM Paste'!H3060)</f>
        <v>-</v>
      </c>
      <c r="J3059" t="str">
        <f>IF('IGM Paste'!I3060=0,"-",'IGM Paste'!I3060)</f>
        <v>-</v>
      </c>
      <c r="K3059" t="str">
        <f>IF('IGM Paste'!J3060=0,"-",'IGM Paste'!J3060)</f>
        <v>-</v>
      </c>
      <c r="L3059">
        <f>'IGM Paste'!K3060</f>
        <v>0</v>
      </c>
      <c r="M3059" s="20" t="str">
        <f>IF('IGM Paste'!R3060=0,"Flat",'IGM Paste'!R3060)</f>
        <v>Flat</v>
      </c>
      <c r="N3059" s="177">
        <f>'IGM Paste'!AH3060</f>
        <v>0</v>
      </c>
      <c r="O3059" s="403">
        <f>'IGM Paste'!O3060</f>
        <v>0</v>
      </c>
      <c r="P3059">
        <f>'IGM Paste'!BC3060</f>
        <v>0</v>
      </c>
    </row>
    <row r="3060" spans="1:16" x14ac:dyDescent="0.3">
      <c r="A3060" s="334">
        <f>'IGM Paste'!A3061</f>
        <v>0</v>
      </c>
      <c r="B3060">
        <f>'IGM Paste'!Y3061</f>
        <v>0</v>
      </c>
      <c r="C3060">
        <f>'IGM Paste'!C3061</f>
        <v>0</v>
      </c>
      <c r="D3060" s="4">
        <f>'IGM Paste'!D3061</f>
        <v>0</v>
      </c>
      <c r="E3060">
        <f>'IGM Paste'!E3061</f>
        <v>0</v>
      </c>
      <c r="F3060">
        <f>'IGM Paste'!AL3061</f>
        <v>0</v>
      </c>
      <c r="G3060" s="763">
        <f>'IGM Paste'!AB3061</f>
        <v>0</v>
      </c>
      <c r="H3060" s="5">
        <f>'IGM Paste'!F3061</f>
        <v>0</v>
      </c>
      <c r="I3060" t="str">
        <f>IF('IGM Paste'!H3061=0,"-",'IGM Paste'!H3061)</f>
        <v>-</v>
      </c>
      <c r="J3060" t="str">
        <f>IF('IGM Paste'!I3061=0,"-",'IGM Paste'!I3061)</f>
        <v>-</v>
      </c>
      <c r="K3060" t="str">
        <f>IF('IGM Paste'!J3061=0,"-",'IGM Paste'!J3061)</f>
        <v>-</v>
      </c>
      <c r="L3060">
        <f>'IGM Paste'!K3061</f>
        <v>0</v>
      </c>
      <c r="M3060" s="20" t="str">
        <f>IF('IGM Paste'!R3061=0,"Flat",'IGM Paste'!R3061)</f>
        <v>Flat</v>
      </c>
      <c r="N3060" s="177">
        <f>'IGM Paste'!AH3061</f>
        <v>0</v>
      </c>
      <c r="O3060" s="403">
        <f>'IGM Paste'!O3061</f>
        <v>0</v>
      </c>
      <c r="P3060">
        <f>'IGM Paste'!BC3061</f>
        <v>0</v>
      </c>
    </row>
    <row r="3061" spans="1:16" x14ac:dyDescent="0.3">
      <c r="A3061" s="334">
        <f>'IGM Paste'!A3062</f>
        <v>0</v>
      </c>
      <c r="B3061">
        <f>'IGM Paste'!Y3062</f>
        <v>0</v>
      </c>
      <c r="C3061">
        <f>'IGM Paste'!C3062</f>
        <v>0</v>
      </c>
      <c r="D3061" s="4">
        <f>'IGM Paste'!D3062</f>
        <v>0</v>
      </c>
      <c r="E3061">
        <f>'IGM Paste'!E3062</f>
        <v>0</v>
      </c>
      <c r="F3061">
        <f>'IGM Paste'!AL3062</f>
        <v>0</v>
      </c>
      <c r="G3061" s="763">
        <f>'IGM Paste'!AB3062</f>
        <v>0</v>
      </c>
      <c r="H3061" s="5">
        <f>'IGM Paste'!F3062</f>
        <v>0</v>
      </c>
      <c r="I3061" t="str">
        <f>IF('IGM Paste'!H3062=0,"-",'IGM Paste'!H3062)</f>
        <v>-</v>
      </c>
      <c r="J3061" t="str">
        <f>IF('IGM Paste'!I3062=0,"-",'IGM Paste'!I3062)</f>
        <v>-</v>
      </c>
      <c r="K3061" t="str">
        <f>IF('IGM Paste'!J3062=0,"-",'IGM Paste'!J3062)</f>
        <v>-</v>
      </c>
      <c r="L3061">
        <f>'IGM Paste'!K3062</f>
        <v>0</v>
      </c>
      <c r="M3061" s="20" t="str">
        <f>IF('IGM Paste'!R3062=0,"Flat",'IGM Paste'!R3062)</f>
        <v>Flat</v>
      </c>
      <c r="N3061" s="177">
        <f>'IGM Paste'!AH3062</f>
        <v>0</v>
      </c>
      <c r="O3061" s="403">
        <f>'IGM Paste'!O3062</f>
        <v>0</v>
      </c>
      <c r="P3061">
        <f>'IGM Paste'!BC3062</f>
        <v>0</v>
      </c>
    </row>
    <row r="3062" spans="1:16" x14ac:dyDescent="0.3">
      <c r="A3062" s="334">
        <f>'IGM Paste'!A3063</f>
        <v>0</v>
      </c>
      <c r="B3062">
        <f>'IGM Paste'!Y3063</f>
        <v>0</v>
      </c>
      <c r="C3062">
        <f>'IGM Paste'!C3063</f>
        <v>0</v>
      </c>
      <c r="D3062" s="4">
        <f>'IGM Paste'!D3063</f>
        <v>0</v>
      </c>
      <c r="E3062">
        <f>'IGM Paste'!E3063</f>
        <v>0</v>
      </c>
      <c r="F3062">
        <f>'IGM Paste'!AL3063</f>
        <v>0</v>
      </c>
      <c r="G3062" s="763">
        <f>'IGM Paste'!AB3063</f>
        <v>0</v>
      </c>
      <c r="H3062" s="5">
        <f>'IGM Paste'!F3063</f>
        <v>0</v>
      </c>
      <c r="I3062" t="str">
        <f>IF('IGM Paste'!H3063=0,"-",'IGM Paste'!H3063)</f>
        <v>-</v>
      </c>
      <c r="J3062" t="str">
        <f>IF('IGM Paste'!I3063=0,"-",'IGM Paste'!I3063)</f>
        <v>-</v>
      </c>
      <c r="K3062" t="str">
        <f>IF('IGM Paste'!J3063=0,"-",'IGM Paste'!J3063)</f>
        <v>-</v>
      </c>
      <c r="L3062">
        <f>'IGM Paste'!K3063</f>
        <v>0</v>
      </c>
      <c r="M3062" s="20" t="str">
        <f>IF('IGM Paste'!R3063=0,"Flat",'IGM Paste'!R3063)</f>
        <v>Flat</v>
      </c>
      <c r="N3062" s="177">
        <f>'IGM Paste'!AH3063</f>
        <v>0</v>
      </c>
      <c r="O3062" s="403">
        <f>'IGM Paste'!O3063</f>
        <v>0</v>
      </c>
      <c r="P3062">
        <f>'IGM Paste'!BC3063</f>
        <v>0</v>
      </c>
    </row>
    <row r="3063" spans="1:16" x14ac:dyDescent="0.3">
      <c r="A3063" s="334">
        <f>'IGM Paste'!A3064</f>
        <v>0</v>
      </c>
      <c r="B3063">
        <f>'IGM Paste'!Y3064</f>
        <v>0</v>
      </c>
      <c r="C3063">
        <f>'IGM Paste'!C3064</f>
        <v>0</v>
      </c>
      <c r="D3063" s="4">
        <f>'IGM Paste'!D3064</f>
        <v>0</v>
      </c>
      <c r="E3063">
        <f>'IGM Paste'!E3064</f>
        <v>0</v>
      </c>
      <c r="F3063">
        <f>'IGM Paste'!AL3064</f>
        <v>0</v>
      </c>
      <c r="G3063" s="763">
        <f>'IGM Paste'!AB3064</f>
        <v>0</v>
      </c>
      <c r="H3063" s="5">
        <f>'IGM Paste'!F3064</f>
        <v>0</v>
      </c>
      <c r="I3063" t="str">
        <f>IF('IGM Paste'!H3064=0,"-",'IGM Paste'!H3064)</f>
        <v>-</v>
      </c>
      <c r="J3063" t="str">
        <f>IF('IGM Paste'!I3064=0,"-",'IGM Paste'!I3064)</f>
        <v>-</v>
      </c>
      <c r="K3063" t="str">
        <f>IF('IGM Paste'!J3064=0,"-",'IGM Paste'!J3064)</f>
        <v>-</v>
      </c>
      <c r="L3063">
        <f>'IGM Paste'!K3064</f>
        <v>0</v>
      </c>
      <c r="M3063" s="20" t="str">
        <f>IF('IGM Paste'!R3064=0,"Flat",'IGM Paste'!R3064)</f>
        <v>Flat</v>
      </c>
      <c r="N3063" s="177">
        <f>'IGM Paste'!AH3064</f>
        <v>0</v>
      </c>
      <c r="O3063" s="403">
        <f>'IGM Paste'!O3064</f>
        <v>0</v>
      </c>
      <c r="P3063">
        <f>'IGM Paste'!BC3064</f>
        <v>0</v>
      </c>
    </row>
    <row r="3064" spans="1:16" x14ac:dyDescent="0.3">
      <c r="A3064" s="334">
        <f>'IGM Paste'!A3065</f>
        <v>0</v>
      </c>
      <c r="B3064">
        <f>'IGM Paste'!Y3065</f>
        <v>0</v>
      </c>
      <c r="C3064">
        <f>'IGM Paste'!C3065</f>
        <v>0</v>
      </c>
      <c r="D3064" s="4">
        <f>'IGM Paste'!D3065</f>
        <v>0</v>
      </c>
      <c r="E3064">
        <f>'IGM Paste'!E3065</f>
        <v>0</v>
      </c>
      <c r="F3064">
        <f>'IGM Paste'!AL3065</f>
        <v>0</v>
      </c>
      <c r="G3064" s="763">
        <f>'IGM Paste'!AB3065</f>
        <v>0</v>
      </c>
      <c r="H3064" s="5">
        <f>'IGM Paste'!F3065</f>
        <v>0</v>
      </c>
      <c r="I3064" t="str">
        <f>IF('IGM Paste'!H3065=0,"-",'IGM Paste'!H3065)</f>
        <v>-</v>
      </c>
      <c r="J3064" t="str">
        <f>IF('IGM Paste'!I3065=0,"-",'IGM Paste'!I3065)</f>
        <v>-</v>
      </c>
      <c r="K3064" t="str">
        <f>IF('IGM Paste'!J3065=0,"-",'IGM Paste'!J3065)</f>
        <v>-</v>
      </c>
      <c r="L3064">
        <f>'IGM Paste'!K3065</f>
        <v>0</v>
      </c>
      <c r="M3064" s="20" t="str">
        <f>IF('IGM Paste'!R3065=0,"Flat",'IGM Paste'!R3065)</f>
        <v>Flat</v>
      </c>
      <c r="N3064" s="177">
        <f>'IGM Paste'!AH3065</f>
        <v>0</v>
      </c>
      <c r="O3064" s="403">
        <f>'IGM Paste'!O3065</f>
        <v>0</v>
      </c>
      <c r="P3064">
        <f>'IGM Paste'!BC3065</f>
        <v>0</v>
      </c>
    </row>
    <row r="3065" spans="1:16" x14ac:dyDescent="0.3">
      <c r="A3065" s="334">
        <f>'IGM Paste'!A3066</f>
        <v>0</v>
      </c>
      <c r="B3065">
        <f>'IGM Paste'!Y3066</f>
        <v>0</v>
      </c>
      <c r="C3065">
        <f>'IGM Paste'!C3066</f>
        <v>0</v>
      </c>
      <c r="D3065" s="4">
        <f>'IGM Paste'!D3066</f>
        <v>0</v>
      </c>
      <c r="E3065">
        <f>'IGM Paste'!E3066</f>
        <v>0</v>
      </c>
      <c r="F3065">
        <f>'IGM Paste'!AL3066</f>
        <v>0</v>
      </c>
      <c r="G3065" s="763">
        <f>'IGM Paste'!AB3066</f>
        <v>0</v>
      </c>
      <c r="H3065" s="5">
        <f>'IGM Paste'!F3066</f>
        <v>0</v>
      </c>
      <c r="I3065" t="str">
        <f>IF('IGM Paste'!H3066=0,"-",'IGM Paste'!H3066)</f>
        <v>-</v>
      </c>
      <c r="J3065" t="str">
        <f>IF('IGM Paste'!I3066=0,"-",'IGM Paste'!I3066)</f>
        <v>-</v>
      </c>
      <c r="K3065" t="str">
        <f>IF('IGM Paste'!J3066=0,"-",'IGM Paste'!J3066)</f>
        <v>-</v>
      </c>
      <c r="L3065">
        <f>'IGM Paste'!K3066</f>
        <v>0</v>
      </c>
      <c r="M3065" s="20" t="str">
        <f>IF('IGM Paste'!R3066=0,"Flat",'IGM Paste'!R3066)</f>
        <v>Flat</v>
      </c>
      <c r="N3065" s="177">
        <f>'IGM Paste'!AH3066</f>
        <v>0</v>
      </c>
      <c r="O3065" s="403">
        <f>'IGM Paste'!O3066</f>
        <v>0</v>
      </c>
      <c r="P3065">
        <f>'IGM Paste'!BC3066</f>
        <v>0</v>
      </c>
    </row>
    <row r="3066" spans="1:16" x14ac:dyDescent="0.3">
      <c r="A3066" s="334">
        <f>'IGM Paste'!A3067</f>
        <v>0</v>
      </c>
      <c r="B3066">
        <f>'IGM Paste'!Y3067</f>
        <v>0</v>
      </c>
      <c r="C3066">
        <f>'IGM Paste'!C3067</f>
        <v>0</v>
      </c>
      <c r="D3066" s="4">
        <f>'IGM Paste'!D3067</f>
        <v>0</v>
      </c>
      <c r="E3066">
        <f>'IGM Paste'!E3067</f>
        <v>0</v>
      </c>
      <c r="F3066">
        <f>'IGM Paste'!AL3067</f>
        <v>0</v>
      </c>
      <c r="G3066" s="763">
        <f>'IGM Paste'!AB3067</f>
        <v>0</v>
      </c>
      <c r="H3066" s="5">
        <f>'IGM Paste'!F3067</f>
        <v>0</v>
      </c>
      <c r="I3066" t="str">
        <f>IF('IGM Paste'!H3067=0,"-",'IGM Paste'!H3067)</f>
        <v>-</v>
      </c>
      <c r="J3066" t="str">
        <f>IF('IGM Paste'!I3067=0,"-",'IGM Paste'!I3067)</f>
        <v>-</v>
      </c>
      <c r="K3066" t="str">
        <f>IF('IGM Paste'!J3067=0,"-",'IGM Paste'!J3067)</f>
        <v>-</v>
      </c>
      <c r="L3066">
        <f>'IGM Paste'!K3067</f>
        <v>0</v>
      </c>
      <c r="M3066" s="20" t="str">
        <f>IF('IGM Paste'!R3067=0,"Flat",'IGM Paste'!R3067)</f>
        <v>Flat</v>
      </c>
      <c r="N3066" s="177">
        <f>'IGM Paste'!AH3067</f>
        <v>0</v>
      </c>
      <c r="O3066" s="403">
        <f>'IGM Paste'!O3067</f>
        <v>0</v>
      </c>
      <c r="P3066">
        <f>'IGM Paste'!BC3067</f>
        <v>0</v>
      </c>
    </row>
    <row r="3067" spans="1:16" x14ac:dyDescent="0.3">
      <c r="A3067" s="334">
        <f>'IGM Paste'!A3068</f>
        <v>0</v>
      </c>
      <c r="B3067">
        <f>'IGM Paste'!Y3068</f>
        <v>0</v>
      </c>
      <c r="C3067">
        <f>'IGM Paste'!C3068</f>
        <v>0</v>
      </c>
      <c r="D3067" s="4">
        <f>'IGM Paste'!D3068</f>
        <v>0</v>
      </c>
      <c r="E3067">
        <f>'IGM Paste'!E3068</f>
        <v>0</v>
      </c>
      <c r="F3067">
        <f>'IGM Paste'!AL3068</f>
        <v>0</v>
      </c>
      <c r="G3067" s="763">
        <f>'IGM Paste'!AB3068</f>
        <v>0</v>
      </c>
      <c r="H3067" s="5">
        <f>'IGM Paste'!F3068</f>
        <v>0</v>
      </c>
      <c r="I3067" t="str">
        <f>IF('IGM Paste'!H3068=0,"-",'IGM Paste'!H3068)</f>
        <v>-</v>
      </c>
      <c r="J3067" t="str">
        <f>IF('IGM Paste'!I3068=0,"-",'IGM Paste'!I3068)</f>
        <v>-</v>
      </c>
      <c r="K3067" t="str">
        <f>IF('IGM Paste'!J3068=0,"-",'IGM Paste'!J3068)</f>
        <v>-</v>
      </c>
      <c r="L3067">
        <f>'IGM Paste'!K3068</f>
        <v>0</v>
      </c>
      <c r="M3067" s="20" t="str">
        <f>IF('IGM Paste'!R3068=0,"Flat",'IGM Paste'!R3068)</f>
        <v>Flat</v>
      </c>
      <c r="N3067" s="177">
        <f>'IGM Paste'!AH3068</f>
        <v>0</v>
      </c>
      <c r="O3067" s="403">
        <f>'IGM Paste'!O3068</f>
        <v>0</v>
      </c>
      <c r="P3067">
        <f>'IGM Paste'!BC3068</f>
        <v>0</v>
      </c>
    </row>
    <row r="3068" spans="1:16" x14ac:dyDescent="0.3">
      <c r="A3068" s="334">
        <f>'IGM Paste'!A3069</f>
        <v>0</v>
      </c>
      <c r="B3068">
        <f>'IGM Paste'!Y3069</f>
        <v>0</v>
      </c>
      <c r="C3068">
        <f>'IGM Paste'!C3069</f>
        <v>0</v>
      </c>
      <c r="D3068" s="4">
        <f>'IGM Paste'!D3069</f>
        <v>0</v>
      </c>
      <c r="E3068">
        <f>'IGM Paste'!E3069</f>
        <v>0</v>
      </c>
      <c r="F3068">
        <f>'IGM Paste'!AL3069</f>
        <v>0</v>
      </c>
      <c r="G3068" s="763">
        <f>'IGM Paste'!AB3069</f>
        <v>0</v>
      </c>
      <c r="H3068" s="5">
        <f>'IGM Paste'!F3069</f>
        <v>0</v>
      </c>
      <c r="I3068" t="str">
        <f>IF('IGM Paste'!H3069=0,"-",'IGM Paste'!H3069)</f>
        <v>-</v>
      </c>
      <c r="J3068" t="str">
        <f>IF('IGM Paste'!I3069=0,"-",'IGM Paste'!I3069)</f>
        <v>-</v>
      </c>
      <c r="K3068" t="str">
        <f>IF('IGM Paste'!J3069=0,"-",'IGM Paste'!J3069)</f>
        <v>-</v>
      </c>
      <c r="L3068">
        <f>'IGM Paste'!K3069</f>
        <v>0</v>
      </c>
      <c r="M3068" s="20" t="str">
        <f>IF('IGM Paste'!R3069=0,"Flat",'IGM Paste'!R3069)</f>
        <v>Flat</v>
      </c>
      <c r="N3068" s="177">
        <f>'IGM Paste'!AH3069</f>
        <v>0</v>
      </c>
      <c r="O3068" s="403">
        <f>'IGM Paste'!O3069</f>
        <v>0</v>
      </c>
      <c r="P3068">
        <f>'IGM Paste'!BC3069</f>
        <v>0</v>
      </c>
    </row>
    <row r="3069" spans="1:16" x14ac:dyDescent="0.3">
      <c r="A3069" s="334">
        <f>'IGM Paste'!A3070</f>
        <v>0</v>
      </c>
      <c r="B3069">
        <f>'IGM Paste'!Y3070</f>
        <v>0</v>
      </c>
      <c r="C3069">
        <f>'IGM Paste'!C3070</f>
        <v>0</v>
      </c>
      <c r="D3069" s="4">
        <f>'IGM Paste'!D3070</f>
        <v>0</v>
      </c>
      <c r="E3069">
        <f>'IGM Paste'!E3070</f>
        <v>0</v>
      </c>
      <c r="F3069">
        <f>'IGM Paste'!AL3070</f>
        <v>0</v>
      </c>
      <c r="G3069" s="763">
        <f>'IGM Paste'!AB3070</f>
        <v>0</v>
      </c>
      <c r="H3069" s="5">
        <f>'IGM Paste'!F3070</f>
        <v>0</v>
      </c>
      <c r="I3069" t="str">
        <f>IF('IGM Paste'!H3070=0,"-",'IGM Paste'!H3070)</f>
        <v>-</v>
      </c>
      <c r="J3069" t="str">
        <f>IF('IGM Paste'!I3070=0,"-",'IGM Paste'!I3070)</f>
        <v>-</v>
      </c>
      <c r="K3069" t="str">
        <f>IF('IGM Paste'!J3070=0,"-",'IGM Paste'!J3070)</f>
        <v>-</v>
      </c>
      <c r="L3069">
        <f>'IGM Paste'!K3070</f>
        <v>0</v>
      </c>
      <c r="M3069" s="20" t="str">
        <f>IF('IGM Paste'!R3070=0,"Flat",'IGM Paste'!R3070)</f>
        <v>Flat</v>
      </c>
      <c r="N3069" s="177">
        <f>'IGM Paste'!AH3070</f>
        <v>0</v>
      </c>
      <c r="O3069" s="403">
        <f>'IGM Paste'!O3070</f>
        <v>0</v>
      </c>
      <c r="P3069">
        <f>'IGM Paste'!BC3070</f>
        <v>0</v>
      </c>
    </row>
    <row r="3070" spans="1:16" x14ac:dyDescent="0.3">
      <c r="A3070" s="334">
        <f>'IGM Paste'!A3071</f>
        <v>0</v>
      </c>
      <c r="B3070">
        <f>'IGM Paste'!Y3071</f>
        <v>0</v>
      </c>
      <c r="C3070">
        <f>'IGM Paste'!C3071</f>
        <v>0</v>
      </c>
      <c r="D3070" s="4">
        <f>'IGM Paste'!D3071</f>
        <v>0</v>
      </c>
      <c r="E3070">
        <f>'IGM Paste'!E3071</f>
        <v>0</v>
      </c>
      <c r="F3070">
        <f>'IGM Paste'!AL3071</f>
        <v>0</v>
      </c>
      <c r="G3070" s="763">
        <f>'IGM Paste'!AB3071</f>
        <v>0</v>
      </c>
      <c r="H3070" s="5">
        <f>'IGM Paste'!F3071</f>
        <v>0</v>
      </c>
      <c r="I3070" t="str">
        <f>IF('IGM Paste'!H3071=0,"-",'IGM Paste'!H3071)</f>
        <v>-</v>
      </c>
      <c r="J3070" t="str">
        <f>IF('IGM Paste'!I3071=0,"-",'IGM Paste'!I3071)</f>
        <v>-</v>
      </c>
      <c r="K3070" t="str">
        <f>IF('IGM Paste'!J3071=0,"-",'IGM Paste'!J3071)</f>
        <v>-</v>
      </c>
      <c r="L3070">
        <f>'IGM Paste'!K3071</f>
        <v>0</v>
      </c>
      <c r="M3070" s="20" t="str">
        <f>IF('IGM Paste'!R3071=0,"Flat",'IGM Paste'!R3071)</f>
        <v>Flat</v>
      </c>
      <c r="N3070" s="177">
        <f>'IGM Paste'!AH3071</f>
        <v>0</v>
      </c>
      <c r="O3070" s="403">
        <f>'IGM Paste'!O3071</f>
        <v>0</v>
      </c>
      <c r="P3070">
        <f>'IGM Paste'!BC3071</f>
        <v>0</v>
      </c>
    </row>
    <row r="3071" spans="1:16" x14ac:dyDescent="0.3">
      <c r="A3071" s="334">
        <f>'IGM Paste'!A3072</f>
        <v>0</v>
      </c>
      <c r="B3071">
        <f>'IGM Paste'!Y3072</f>
        <v>0</v>
      </c>
      <c r="C3071">
        <f>'IGM Paste'!C3072</f>
        <v>0</v>
      </c>
      <c r="D3071" s="4">
        <f>'IGM Paste'!D3072</f>
        <v>0</v>
      </c>
      <c r="E3071">
        <f>'IGM Paste'!E3072</f>
        <v>0</v>
      </c>
      <c r="F3071">
        <f>'IGM Paste'!AL3072</f>
        <v>0</v>
      </c>
      <c r="G3071" s="763">
        <f>'IGM Paste'!AB3072</f>
        <v>0</v>
      </c>
      <c r="H3071" s="5">
        <f>'IGM Paste'!F3072</f>
        <v>0</v>
      </c>
      <c r="I3071" t="str">
        <f>IF('IGM Paste'!H3072=0,"-",'IGM Paste'!H3072)</f>
        <v>-</v>
      </c>
      <c r="J3071" t="str">
        <f>IF('IGM Paste'!I3072=0,"-",'IGM Paste'!I3072)</f>
        <v>-</v>
      </c>
      <c r="K3071" t="str">
        <f>IF('IGM Paste'!J3072=0,"-",'IGM Paste'!J3072)</f>
        <v>-</v>
      </c>
      <c r="L3071">
        <f>'IGM Paste'!K3072</f>
        <v>0</v>
      </c>
      <c r="M3071" s="20" t="str">
        <f>IF('IGM Paste'!R3072=0,"Flat",'IGM Paste'!R3072)</f>
        <v>Flat</v>
      </c>
      <c r="N3071" s="177">
        <f>'IGM Paste'!AH3072</f>
        <v>0</v>
      </c>
      <c r="O3071" s="403">
        <f>'IGM Paste'!O3072</f>
        <v>0</v>
      </c>
      <c r="P3071">
        <f>'IGM Paste'!BC3072</f>
        <v>0</v>
      </c>
    </row>
    <row r="3072" spans="1:16" x14ac:dyDescent="0.3">
      <c r="A3072" s="334">
        <f>'IGM Paste'!A3073</f>
        <v>0</v>
      </c>
      <c r="B3072">
        <f>'IGM Paste'!Y3073</f>
        <v>0</v>
      </c>
      <c r="C3072">
        <f>'IGM Paste'!C3073</f>
        <v>0</v>
      </c>
      <c r="D3072" s="4">
        <f>'IGM Paste'!D3073</f>
        <v>0</v>
      </c>
      <c r="E3072">
        <f>'IGM Paste'!E3073</f>
        <v>0</v>
      </c>
      <c r="F3072">
        <f>'IGM Paste'!AL3073</f>
        <v>0</v>
      </c>
      <c r="G3072" s="763">
        <f>'IGM Paste'!AB3073</f>
        <v>0</v>
      </c>
      <c r="H3072" s="5">
        <f>'IGM Paste'!F3073</f>
        <v>0</v>
      </c>
      <c r="I3072" t="str">
        <f>IF('IGM Paste'!H3073=0,"-",'IGM Paste'!H3073)</f>
        <v>-</v>
      </c>
      <c r="J3072" t="str">
        <f>IF('IGM Paste'!I3073=0,"-",'IGM Paste'!I3073)</f>
        <v>-</v>
      </c>
      <c r="K3072" t="str">
        <f>IF('IGM Paste'!J3073=0,"-",'IGM Paste'!J3073)</f>
        <v>-</v>
      </c>
      <c r="L3072">
        <f>'IGM Paste'!K3073</f>
        <v>0</v>
      </c>
      <c r="M3072" s="20" t="str">
        <f>IF('IGM Paste'!R3073=0,"Flat",'IGM Paste'!R3073)</f>
        <v>Flat</v>
      </c>
      <c r="N3072" s="177">
        <f>'IGM Paste'!AH3073</f>
        <v>0</v>
      </c>
      <c r="O3072" s="403">
        <f>'IGM Paste'!O3073</f>
        <v>0</v>
      </c>
      <c r="P3072">
        <f>'IGM Paste'!BC3073</f>
        <v>0</v>
      </c>
    </row>
    <row r="3073" spans="1:16" x14ac:dyDescent="0.3">
      <c r="A3073" s="334">
        <f>'IGM Paste'!A3074</f>
        <v>0</v>
      </c>
      <c r="B3073">
        <f>'IGM Paste'!Y3074</f>
        <v>0</v>
      </c>
      <c r="C3073">
        <f>'IGM Paste'!C3074</f>
        <v>0</v>
      </c>
      <c r="D3073" s="4">
        <f>'IGM Paste'!D3074</f>
        <v>0</v>
      </c>
      <c r="E3073">
        <f>'IGM Paste'!E3074</f>
        <v>0</v>
      </c>
      <c r="F3073">
        <f>'IGM Paste'!AL3074</f>
        <v>0</v>
      </c>
      <c r="G3073" s="763">
        <f>'IGM Paste'!AB3074</f>
        <v>0</v>
      </c>
      <c r="H3073" s="5">
        <f>'IGM Paste'!F3074</f>
        <v>0</v>
      </c>
      <c r="I3073" t="str">
        <f>IF('IGM Paste'!H3074=0,"-",'IGM Paste'!H3074)</f>
        <v>-</v>
      </c>
      <c r="J3073" t="str">
        <f>IF('IGM Paste'!I3074=0,"-",'IGM Paste'!I3074)</f>
        <v>-</v>
      </c>
      <c r="K3073" t="str">
        <f>IF('IGM Paste'!J3074=0,"-",'IGM Paste'!J3074)</f>
        <v>-</v>
      </c>
      <c r="L3073">
        <f>'IGM Paste'!K3074</f>
        <v>0</v>
      </c>
      <c r="M3073" s="20" t="str">
        <f>IF('IGM Paste'!R3074=0,"Flat",'IGM Paste'!R3074)</f>
        <v>Flat</v>
      </c>
      <c r="N3073" s="177">
        <f>'IGM Paste'!AH3074</f>
        <v>0</v>
      </c>
      <c r="O3073" s="403">
        <f>'IGM Paste'!O3074</f>
        <v>0</v>
      </c>
      <c r="P3073">
        <f>'IGM Paste'!BC3074</f>
        <v>0</v>
      </c>
    </row>
    <row r="3074" spans="1:16" x14ac:dyDescent="0.3">
      <c r="A3074" s="334">
        <f>'IGM Paste'!A3075</f>
        <v>0</v>
      </c>
      <c r="B3074">
        <f>'IGM Paste'!Y3075</f>
        <v>0</v>
      </c>
      <c r="C3074">
        <f>'IGM Paste'!C3075</f>
        <v>0</v>
      </c>
      <c r="D3074" s="4">
        <f>'IGM Paste'!D3075</f>
        <v>0</v>
      </c>
      <c r="E3074">
        <f>'IGM Paste'!E3075</f>
        <v>0</v>
      </c>
      <c r="F3074">
        <f>'IGM Paste'!AL3075</f>
        <v>0</v>
      </c>
      <c r="G3074" s="763">
        <f>'IGM Paste'!AB3075</f>
        <v>0</v>
      </c>
      <c r="H3074" s="5">
        <f>'IGM Paste'!F3075</f>
        <v>0</v>
      </c>
      <c r="I3074" t="str">
        <f>IF('IGM Paste'!H3075=0,"-",'IGM Paste'!H3075)</f>
        <v>-</v>
      </c>
      <c r="J3074" t="str">
        <f>IF('IGM Paste'!I3075=0,"-",'IGM Paste'!I3075)</f>
        <v>-</v>
      </c>
      <c r="K3074" t="str">
        <f>IF('IGM Paste'!J3075=0,"-",'IGM Paste'!J3075)</f>
        <v>-</v>
      </c>
      <c r="L3074">
        <f>'IGM Paste'!K3075</f>
        <v>0</v>
      </c>
      <c r="M3074" s="20" t="str">
        <f>IF('IGM Paste'!R3075=0,"Flat",'IGM Paste'!R3075)</f>
        <v>Flat</v>
      </c>
      <c r="N3074" s="177">
        <f>'IGM Paste'!AH3075</f>
        <v>0</v>
      </c>
      <c r="O3074" s="403">
        <f>'IGM Paste'!O3075</f>
        <v>0</v>
      </c>
      <c r="P3074">
        <f>'IGM Paste'!BC3075</f>
        <v>0</v>
      </c>
    </row>
    <row r="3075" spans="1:16" x14ac:dyDescent="0.3">
      <c r="A3075" s="334">
        <f>'IGM Paste'!A3076</f>
        <v>0</v>
      </c>
      <c r="B3075">
        <f>'IGM Paste'!Y3076</f>
        <v>0</v>
      </c>
      <c r="C3075">
        <f>'IGM Paste'!C3076</f>
        <v>0</v>
      </c>
      <c r="D3075" s="4">
        <f>'IGM Paste'!D3076</f>
        <v>0</v>
      </c>
      <c r="E3075">
        <f>'IGM Paste'!E3076</f>
        <v>0</v>
      </c>
      <c r="F3075">
        <f>'IGM Paste'!AL3076</f>
        <v>0</v>
      </c>
      <c r="G3075" s="763">
        <f>'IGM Paste'!AB3076</f>
        <v>0</v>
      </c>
      <c r="H3075" s="5">
        <f>'IGM Paste'!F3076</f>
        <v>0</v>
      </c>
      <c r="I3075" t="str">
        <f>IF('IGM Paste'!H3076=0,"-",'IGM Paste'!H3076)</f>
        <v>-</v>
      </c>
      <c r="J3075" t="str">
        <f>IF('IGM Paste'!I3076=0,"-",'IGM Paste'!I3076)</f>
        <v>-</v>
      </c>
      <c r="K3075" t="str">
        <f>IF('IGM Paste'!J3076=0,"-",'IGM Paste'!J3076)</f>
        <v>-</v>
      </c>
      <c r="L3075">
        <f>'IGM Paste'!K3076</f>
        <v>0</v>
      </c>
      <c r="M3075" s="20" t="str">
        <f>IF('IGM Paste'!R3076=0,"Flat",'IGM Paste'!R3076)</f>
        <v>Flat</v>
      </c>
      <c r="N3075" s="177">
        <f>'IGM Paste'!AH3076</f>
        <v>0</v>
      </c>
      <c r="O3075" s="403">
        <f>'IGM Paste'!O3076</f>
        <v>0</v>
      </c>
      <c r="P3075">
        <f>'IGM Paste'!BC3076</f>
        <v>0</v>
      </c>
    </row>
    <row r="3076" spans="1:16" x14ac:dyDescent="0.3">
      <c r="A3076" s="334">
        <f>'IGM Paste'!A3077</f>
        <v>0</v>
      </c>
      <c r="B3076">
        <f>'IGM Paste'!Y3077</f>
        <v>0</v>
      </c>
      <c r="C3076">
        <f>'IGM Paste'!C3077</f>
        <v>0</v>
      </c>
      <c r="D3076" s="4">
        <f>'IGM Paste'!D3077</f>
        <v>0</v>
      </c>
      <c r="E3076">
        <f>'IGM Paste'!E3077</f>
        <v>0</v>
      </c>
      <c r="F3076">
        <f>'IGM Paste'!AL3077</f>
        <v>0</v>
      </c>
      <c r="G3076" s="763">
        <f>'IGM Paste'!AB3077</f>
        <v>0</v>
      </c>
      <c r="H3076" s="5">
        <f>'IGM Paste'!F3077</f>
        <v>0</v>
      </c>
      <c r="I3076" t="str">
        <f>IF('IGM Paste'!H3077=0,"-",'IGM Paste'!H3077)</f>
        <v>-</v>
      </c>
      <c r="J3076" t="str">
        <f>IF('IGM Paste'!I3077=0,"-",'IGM Paste'!I3077)</f>
        <v>-</v>
      </c>
      <c r="K3076" t="str">
        <f>IF('IGM Paste'!J3077=0,"-",'IGM Paste'!J3077)</f>
        <v>-</v>
      </c>
      <c r="L3076">
        <f>'IGM Paste'!K3077</f>
        <v>0</v>
      </c>
      <c r="M3076" s="20" t="str">
        <f>IF('IGM Paste'!R3077=0,"Flat",'IGM Paste'!R3077)</f>
        <v>Flat</v>
      </c>
      <c r="N3076" s="177">
        <f>'IGM Paste'!AH3077</f>
        <v>0</v>
      </c>
      <c r="O3076" s="403">
        <f>'IGM Paste'!O3077</f>
        <v>0</v>
      </c>
      <c r="P3076">
        <f>'IGM Paste'!BC3077</f>
        <v>0</v>
      </c>
    </row>
    <row r="3077" spans="1:16" x14ac:dyDescent="0.3">
      <c r="A3077" s="334">
        <f>'IGM Paste'!A3078</f>
        <v>0</v>
      </c>
      <c r="B3077">
        <f>'IGM Paste'!Y3078</f>
        <v>0</v>
      </c>
      <c r="C3077">
        <f>'IGM Paste'!C3078</f>
        <v>0</v>
      </c>
      <c r="D3077" s="4">
        <f>'IGM Paste'!D3078</f>
        <v>0</v>
      </c>
      <c r="E3077">
        <f>'IGM Paste'!E3078</f>
        <v>0</v>
      </c>
      <c r="F3077">
        <f>'IGM Paste'!AL3078</f>
        <v>0</v>
      </c>
      <c r="G3077" s="763">
        <f>'IGM Paste'!AB3078</f>
        <v>0</v>
      </c>
      <c r="H3077" s="5">
        <f>'IGM Paste'!F3078</f>
        <v>0</v>
      </c>
      <c r="I3077" t="str">
        <f>IF('IGM Paste'!H3078=0,"-",'IGM Paste'!H3078)</f>
        <v>-</v>
      </c>
      <c r="J3077" t="str">
        <f>IF('IGM Paste'!I3078=0,"-",'IGM Paste'!I3078)</f>
        <v>-</v>
      </c>
      <c r="K3077" t="str">
        <f>IF('IGM Paste'!J3078=0,"-",'IGM Paste'!J3078)</f>
        <v>-</v>
      </c>
      <c r="L3077">
        <f>'IGM Paste'!K3078</f>
        <v>0</v>
      </c>
      <c r="M3077" s="20" t="str">
        <f>IF('IGM Paste'!R3078=0,"Flat",'IGM Paste'!R3078)</f>
        <v>Flat</v>
      </c>
      <c r="N3077" s="177">
        <f>'IGM Paste'!AH3078</f>
        <v>0</v>
      </c>
      <c r="O3077" s="403">
        <f>'IGM Paste'!O3078</f>
        <v>0</v>
      </c>
      <c r="P3077">
        <f>'IGM Paste'!BC3078</f>
        <v>0</v>
      </c>
    </row>
    <row r="3078" spans="1:16" x14ac:dyDescent="0.3">
      <c r="A3078" s="334">
        <f>'IGM Paste'!A3079</f>
        <v>0</v>
      </c>
      <c r="B3078">
        <f>'IGM Paste'!Y3079</f>
        <v>0</v>
      </c>
      <c r="C3078">
        <f>'IGM Paste'!C3079</f>
        <v>0</v>
      </c>
      <c r="D3078" s="4">
        <f>'IGM Paste'!D3079</f>
        <v>0</v>
      </c>
      <c r="E3078">
        <f>'IGM Paste'!E3079</f>
        <v>0</v>
      </c>
      <c r="F3078">
        <f>'IGM Paste'!AL3079</f>
        <v>0</v>
      </c>
      <c r="G3078" s="763">
        <f>'IGM Paste'!AB3079</f>
        <v>0</v>
      </c>
      <c r="H3078" s="5">
        <f>'IGM Paste'!F3079</f>
        <v>0</v>
      </c>
      <c r="I3078" t="str">
        <f>IF('IGM Paste'!H3079=0,"-",'IGM Paste'!H3079)</f>
        <v>-</v>
      </c>
      <c r="J3078" t="str">
        <f>IF('IGM Paste'!I3079=0,"-",'IGM Paste'!I3079)</f>
        <v>-</v>
      </c>
      <c r="K3078" t="str">
        <f>IF('IGM Paste'!J3079=0,"-",'IGM Paste'!J3079)</f>
        <v>-</v>
      </c>
      <c r="L3078">
        <f>'IGM Paste'!K3079</f>
        <v>0</v>
      </c>
      <c r="M3078" s="20" t="str">
        <f>IF('IGM Paste'!R3079=0,"Flat",'IGM Paste'!R3079)</f>
        <v>Flat</v>
      </c>
      <c r="N3078" s="177">
        <f>'IGM Paste'!AH3079</f>
        <v>0</v>
      </c>
      <c r="O3078" s="403">
        <f>'IGM Paste'!O3079</f>
        <v>0</v>
      </c>
      <c r="P3078">
        <f>'IGM Paste'!BC3079</f>
        <v>0</v>
      </c>
    </row>
    <row r="3079" spans="1:16" x14ac:dyDescent="0.3">
      <c r="A3079" s="334">
        <f>'IGM Paste'!A3080</f>
        <v>0</v>
      </c>
      <c r="B3079">
        <f>'IGM Paste'!Y3080</f>
        <v>0</v>
      </c>
      <c r="C3079">
        <f>'IGM Paste'!C3080</f>
        <v>0</v>
      </c>
      <c r="D3079" s="4">
        <f>'IGM Paste'!D3080</f>
        <v>0</v>
      </c>
      <c r="E3079">
        <f>'IGM Paste'!E3080</f>
        <v>0</v>
      </c>
      <c r="F3079">
        <f>'IGM Paste'!AL3080</f>
        <v>0</v>
      </c>
      <c r="G3079" s="763">
        <f>'IGM Paste'!AB3080</f>
        <v>0</v>
      </c>
      <c r="H3079" s="5">
        <f>'IGM Paste'!F3080</f>
        <v>0</v>
      </c>
      <c r="I3079" t="str">
        <f>IF('IGM Paste'!H3080=0,"-",'IGM Paste'!H3080)</f>
        <v>-</v>
      </c>
      <c r="J3079" t="str">
        <f>IF('IGM Paste'!I3080=0,"-",'IGM Paste'!I3080)</f>
        <v>-</v>
      </c>
      <c r="K3079" t="str">
        <f>IF('IGM Paste'!J3080=0,"-",'IGM Paste'!J3080)</f>
        <v>-</v>
      </c>
      <c r="L3079">
        <f>'IGM Paste'!K3080</f>
        <v>0</v>
      </c>
      <c r="M3079" s="20" t="str">
        <f>IF('IGM Paste'!R3080=0,"Flat",'IGM Paste'!R3080)</f>
        <v>Flat</v>
      </c>
      <c r="N3079" s="177">
        <f>'IGM Paste'!AH3080</f>
        <v>0</v>
      </c>
      <c r="O3079" s="403">
        <f>'IGM Paste'!O3080</f>
        <v>0</v>
      </c>
      <c r="P3079">
        <f>'IGM Paste'!BC3080</f>
        <v>0</v>
      </c>
    </row>
    <row r="3080" spans="1:16" x14ac:dyDescent="0.3">
      <c r="A3080" s="334">
        <f>'IGM Paste'!A3081</f>
        <v>0</v>
      </c>
      <c r="B3080">
        <f>'IGM Paste'!Y3081</f>
        <v>0</v>
      </c>
      <c r="C3080">
        <f>'IGM Paste'!C3081</f>
        <v>0</v>
      </c>
      <c r="D3080" s="4">
        <f>'IGM Paste'!D3081</f>
        <v>0</v>
      </c>
      <c r="E3080">
        <f>'IGM Paste'!E3081</f>
        <v>0</v>
      </c>
      <c r="F3080">
        <f>'IGM Paste'!AL3081</f>
        <v>0</v>
      </c>
      <c r="G3080" s="763">
        <f>'IGM Paste'!AB3081</f>
        <v>0</v>
      </c>
      <c r="H3080" s="5">
        <f>'IGM Paste'!F3081</f>
        <v>0</v>
      </c>
      <c r="I3080" t="str">
        <f>IF('IGM Paste'!H3081=0,"-",'IGM Paste'!H3081)</f>
        <v>-</v>
      </c>
      <c r="J3080" t="str">
        <f>IF('IGM Paste'!I3081=0,"-",'IGM Paste'!I3081)</f>
        <v>-</v>
      </c>
      <c r="K3080" t="str">
        <f>IF('IGM Paste'!J3081=0,"-",'IGM Paste'!J3081)</f>
        <v>-</v>
      </c>
      <c r="L3080">
        <f>'IGM Paste'!K3081</f>
        <v>0</v>
      </c>
      <c r="M3080" s="20" t="str">
        <f>IF('IGM Paste'!R3081=0,"Flat",'IGM Paste'!R3081)</f>
        <v>Flat</v>
      </c>
      <c r="N3080" s="177">
        <f>'IGM Paste'!AH3081</f>
        <v>0</v>
      </c>
      <c r="O3080" s="403">
        <f>'IGM Paste'!O3081</f>
        <v>0</v>
      </c>
      <c r="P3080">
        <f>'IGM Paste'!BC3081</f>
        <v>0</v>
      </c>
    </row>
    <row r="3081" spans="1:16" x14ac:dyDescent="0.3">
      <c r="A3081" s="334">
        <f>'IGM Paste'!A3082</f>
        <v>0</v>
      </c>
      <c r="B3081">
        <f>'IGM Paste'!Y3082</f>
        <v>0</v>
      </c>
      <c r="C3081">
        <f>'IGM Paste'!C3082</f>
        <v>0</v>
      </c>
      <c r="D3081" s="4">
        <f>'IGM Paste'!D3082</f>
        <v>0</v>
      </c>
      <c r="E3081">
        <f>'IGM Paste'!E3082</f>
        <v>0</v>
      </c>
      <c r="F3081">
        <f>'IGM Paste'!AL3082</f>
        <v>0</v>
      </c>
      <c r="G3081" s="763">
        <f>'IGM Paste'!AB3082</f>
        <v>0</v>
      </c>
      <c r="H3081" s="5">
        <f>'IGM Paste'!F3082</f>
        <v>0</v>
      </c>
      <c r="I3081" t="str">
        <f>IF('IGM Paste'!H3082=0,"-",'IGM Paste'!H3082)</f>
        <v>-</v>
      </c>
      <c r="J3081" t="str">
        <f>IF('IGM Paste'!I3082=0,"-",'IGM Paste'!I3082)</f>
        <v>-</v>
      </c>
      <c r="K3081" t="str">
        <f>IF('IGM Paste'!J3082=0,"-",'IGM Paste'!J3082)</f>
        <v>-</v>
      </c>
      <c r="L3081">
        <f>'IGM Paste'!K3082</f>
        <v>0</v>
      </c>
      <c r="M3081" s="20" t="str">
        <f>IF('IGM Paste'!R3082=0,"Flat",'IGM Paste'!R3082)</f>
        <v>Flat</v>
      </c>
      <c r="N3081" s="177">
        <f>'IGM Paste'!AH3082</f>
        <v>0</v>
      </c>
      <c r="O3081" s="403">
        <f>'IGM Paste'!O3082</f>
        <v>0</v>
      </c>
      <c r="P3081">
        <f>'IGM Paste'!BC3082</f>
        <v>0</v>
      </c>
    </row>
    <row r="3082" spans="1:16" x14ac:dyDescent="0.3">
      <c r="A3082" s="334">
        <f>'IGM Paste'!A3083</f>
        <v>0</v>
      </c>
      <c r="B3082">
        <f>'IGM Paste'!Y3083</f>
        <v>0</v>
      </c>
      <c r="C3082">
        <f>'IGM Paste'!C3083</f>
        <v>0</v>
      </c>
      <c r="D3082" s="4">
        <f>'IGM Paste'!D3083</f>
        <v>0</v>
      </c>
      <c r="E3082">
        <f>'IGM Paste'!E3083</f>
        <v>0</v>
      </c>
      <c r="F3082">
        <f>'IGM Paste'!AL3083</f>
        <v>0</v>
      </c>
      <c r="G3082" s="763">
        <f>'IGM Paste'!AB3083</f>
        <v>0</v>
      </c>
      <c r="H3082" s="5">
        <f>'IGM Paste'!F3083</f>
        <v>0</v>
      </c>
      <c r="I3082" t="str">
        <f>IF('IGM Paste'!H3083=0,"-",'IGM Paste'!H3083)</f>
        <v>-</v>
      </c>
      <c r="J3082" t="str">
        <f>IF('IGM Paste'!I3083=0,"-",'IGM Paste'!I3083)</f>
        <v>-</v>
      </c>
      <c r="K3082" t="str">
        <f>IF('IGM Paste'!J3083=0,"-",'IGM Paste'!J3083)</f>
        <v>-</v>
      </c>
      <c r="L3082">
        <f>'IGM Paste'!K3083</f>
        <v>0</v>
      </c>
      <c r="M3082" s="20" t="str">
        <f>IF('IGM Paste'!R3083=0,"Flat",'IGM Paste'!R3083)</f>
        <v>Flat</v>
      </c>
      <c r="N3082" s="177">
        <f>'IGM Paste'!AH3083</f>
        <v>0</v>
      </c>
      <c r="O3082" s="403">
        <f>'IGM Paste'!O3083</f>
        <v>0</v>
      </c>
      <c r="P3082">
        <f>'IGM Paste'!BC3083</f>
        <v>0</v>
      </c>
    </row>
    <row r="3083" spans="1:16" x14ac:dyDescent="0.3">
      <c r="A3083" s="334">
        <f>'IGM Paste'!A3084</f>
        <v>0</v>
      </c>
      <c r="B3083">
        <f>'IGM Paste'!Y3084</f>
        <v>0</v>
      </c>
      <c r="C3083">
        <f>'IGM Paste'!C3084</f>
        <v>0</v>
      </c>
      <c r="D3083" s="4">
        <f>'IGM Paste'!D3084</f>
        <v>0</v>
      </c>
      <c r="E3083">
        <f>'IGM Paste'!E3084</f>
        <v>0</v>
      </c>
      <c r="F3083">
        <f>'IGM Paste'!AL3084</f>
        <v>0</v>
      </c>
      <c r="G3083" s="763">
        <f>'IGM Paste'!AB3084</f>
        <v>0</v>
      </c>
      <c r="H3083" s="5">
        <f>'IGM Paste'!F3084</f>
        <v>0</v>
      </c>
      <c r="I3083" t="str">
        <f>IF('IGM Paste'!H3084=0,"-",'IGM Paste'!H3084)</f>
        <v>-</v>
      </c>
      <c r="J3083" t="str">
        <f>IF('IGM Paste'!I3084=0,"-",'IGM Paste'!I3084)</f>
        <v>-</v>
      </c>
      <c r="K3083" t="str">
        <f>IF('IGM Paste'!J3084=0,"-",'IGM Paste'!J3084)</f>
        <v>-</v>
      </c>
      <c r="L3083">
        <f>'IGM Paste'!K3084</f>
        <v>0</v>
      </c>
      <c r="M3083" s="20" t="str">
        <f>IF('IGM Paste'!R3084=0,"Flat",'IGM Paste'!R3084)</f>
        <v>Flat</v>
      </c>
      <c r="N3083" s="177">
        <f>'IGM Paste'!AH3084</f>
        <v>0</v>
      </c>
      <c r="O3083" s="403">
        <f>'IGM Paste'!O3084</f>
        <v>0</v>
      </c>
      <c r="P3083">
        <f>'IGM Paste'!BC3084</f>
        <v>0</v>
      </c>
    </row>
    <row r="3084" spans="1:16" x14ac:dyDescent="0.3">
      <c r="A3084" s="334">
        <f>'IGM Paste'!A3085</f>
        <v>0</v>
      </c>
      <c r="B3084">
        <f>'IGM Paste'!Y3085</f>
        <v>0</v>
      </c>
      <c r="C3084">
        <f>'IGM Paste'!C3085</f>
        <v>0</v>
      </c>
      <c r="D3084" s="4">
        <f>'IGM Paste'!D3085</f>
        <v>0</v>
      </c>
      <c r="E3084">
        <f>'IGM Paste'!E3085</f>
        <v>0</v>
      </c>
      <c r="F3084">
        <f>'IGM Paste'!AL3085</f>
        <v>0</v>
      </c>
      <c r="G3084" s="763">
        <f>'IGM Paste'!AB3085</f>
        <v>0</v>
      </c>
      <c r="H3084" s="5">
        <f>'IGM Paste'!F3085</f>
        <v>0</v>
      </c>
      <c r="I3084" t="str">
        <f>IF('IGM Paste'!H3085=0,"-",'IGM Paste'!H3085)</f>
        <v>-</v>
      </c>
      <c r="J3084" t="str">
        <f>IF('IGM Paste'!I3085=0,"-",'IGM Paste'!I3085)</f>
        <v>-</v>
      </c>
      <c r="K3084" t="str">
        <f>IF('IGM Paste'!J3085=0,"-",'IGM Paste'!J3085)</f>
        <v>-</v>
      </c>
      <c r="L3084">
        <f>'IGM Paste'!K3085</f>
        <v>0</v>
      </c>
      <c r="M3084" s="20" t="str">
        <f>IF('IGM Paste'!R3085=0,"Flat",'IGM Paste'!R3085)</f>
        <v>Flat</v>
      </c>
      <c r="N3084" s="177">
        <f>'IGM Paste'!AH3085</f>
        <v>0</v>
      </c>
      <c r="O3084" s="403">
        <f>'IGM Paste'!O3085</f>
        <v>0</v>
      </c>
      <c r="P3084">
        <f>'IGM Paste'!BC3085</f>
        <v>0</v>
      </c>
    </row>
    <row r="3085" spans="1:16" x14ac:dyDescent="0.3">
      <c r="A3085" s="334">
        <f>'IGM Paste'!A3086</f>
        <v>0</v>
      </c>
      <c r="B3085">
        <f>'IGM Paste'!Y3086</f>
        <v>0</v>
      </c>
      <c r="C3085">
        <f>'IGM Paste'!C3086</f>
        <v>0</v>
      </c>
      <c r="D3085" s="4">
        <f>'IGM Paste'!D3086</f>
        <v>0</v>
      </c>
      <c r="E3085">
        <f>'IGM Paste'!E3086</f>
        <v>0</v>
      </c>
      <c r="F3085">
        <f>'IGM Paste'!AL3086</f>
        <v>0</v>
      </c>
      <c r="G3085" s="763">
        <f>'IGM Paste'!AB3086</f>
        <v>0</v>
      </c>
      <c r="H3085" s="5">
        <f>'IGM Paste'!F3086</f>
        <v>0</v>
      </c>
      <c r="I3085" t="str">
        <f>IF('IGM Paste'!H3086=0,"-",'IGM Paste'!H3086)</f>
        <v>-</v>
      </c>
      <c r="J3085" t="str">
        <f>IF('IGM Paste'!I3086=0,"-",'IGM Paste'!I3086)</f>
        <v>-</v>
      </c>
      <c r="K3085" t="str">
        <f>IF('IGM Paste'!J3086=0,"-",'IGM Paste'!J3086)</f>
        <v>-</v>
      </c>
      <c r="L3085">
        <f>'IGM Paste'!K3086</f>
        <v>0</v>
      </c>
      <c r="M3085" s="20" t="str">
        <f>IF('IGM Paste'!R3086=0,"Flat",'IGM Paste'!R3086)</f>
        <v>Flat</v>
      </c>
      <c r="N3085" s="177">
        <f>'IGM Paste'!AH3086</f>
        <v>0</v>
      </c>
      <c r="O3085" s="403">
        <f>'IGM Paste'!O3086</f>
        <v>0</v>
      </c>
      <c r="P3085">
        <f>'IGM Paste'!BC3086</f>
        <v>0</v>
      </c>
    </row>
    <row r="3086" spans="1:16" x14ac:dyDescent="0.3">
      <c r="A3086" s="334">
        <f>'IGM Paste'!A3087</f>
        <v>0</v>
      </c>
      <c r="B3086">
        <f>'IGM Paste'!Y3087</f>
        <v>0</v>
      </c>
      <c r="C3086">
        <f>'IGM Paste'!C3087</f>
        <v>0</v>
      </c>
      <c r="D3086" s="4">
        <f>'IGM Paste'!D3087</f>
        <v>0</v>
      </c>
      <c r="E3086">
        <f>'IGM Paste'!E3087</f>
        <v>0</v>
      </c>
      <c r="F3086">
        <f>'IGM Paste'!AL3087</f>
        <v>0</v>
      </c>
      <c r="G3086" s="763">
        <f>'IGM Paste'!AB3087</f>
        <v>0</v>
      </c>
      <c r="H3086" s="5">
        <f>'IGM Paste'!F3087</f>
        <v>0</v>
      </c>
      <c r="I3086" t="str">
        <f>IF('IGM Paste'!H3087=0,"-",'IGM Paste'!H3087)</f>
        <v>-</v>
      </c>
      <c r="J3086" t="str">
        <f>IF('IGM Paste'!I3087=0,"-",'IGM Paste'!I3087)</f>
        <v>-</v>
      </c>
      <c r="K3086" t="str">
        <f>IF('IGM Paste'!J3087=0,"-",'IGM Paste'!J3087)</f>
        <v>-</v>
      </c>
      <c r="L3086">
        <f>'IGM Paste'!K3087</f>
        <v>0</v>
      </c>
      <c r="M3086" s="20" t="str">
        <f>IF('IGM Paste'!R3087=0,"Flat",'IGM Paste'!R3087)</f>
        <v>Flat</v>
      </c>
      <c r="N3086" s="177">
        <f>'IGM Paste'!AH3087</f>
        <v>0</v>
      </c>
      <c r="O3086" s="403">
        <f>'IGM Paste'!O3087</f>
        <v>0</v>
      </c>
      <c r="P3086">
        <f>'IGM Paste'!BC3087</f>
        <v>0</v>
      </c>
    </row>
    <row r="3087" spans="1:16" x14ac:dyDescent="0.3">
      <c r="A3087" s="334">
        <f>'IGM Paste'!A3088</f>
        <v>0</v>
      </c>
      <c r="B3087">
        <f>'IGM Paste'!Y3088</f>
        <v>0</v>
      </c>
      <c r="C3087">
        <f>'IGM Paste'!C3088</f>
        <v>0</v>
      </c>
      <c r="D3087" s="4">
        <f>'IGM Paste'!D3088</f>
        <v>0</v>
      </c>
      <c r="E3087">
        <f>'IGM Paste'!E3088</f>
        <v>0</v>
      </c>
      <c r="F3087">
        <f>'IGM Paste'!AL3088</f>
        <v>0</v>
      </c>
      <c r="G3087" s="763">
        <f>'IGM Paste'!AB3088</f>
        <v>0</v>
      </c>
      <c r="H3087" s="5">
        <f>'IGM Paste'!F3088</f>
        <v>0</v>
      </c>
      <c r="I3087" t="str">
        <f>IF('IGM Paste'!H3088=0,"-",'IGM Paste'!H3088)</f>
        <v>-</v>
      </c>
      <c r="J3087" t="str">
        <f>IF('IGM Paste'!I3088=0,"-",'IGM Paste'!I3088)</f>
        <v>-</v>
      </c>
      <c r="K3087" t="str">
        <f>IF('IGM Paste'!J3088=0,"-",'IGM Paste'!J3088)</f>
        <v>-</v>
      </c>
      <c r="L3087">
        <f>'IGM Paste'!K3088</f>
        <v>0</v>
      </c>
      <c r="M3087" s="20" t="str">
        <f>IF('IGM Paste'!R3088=0,"Flat",'IGM Paste'!R3088)</f>
        <v>Flat</v>
      </c>
      <c r="N3087" s="177">
        <f>'IGM Paste'!AH3088</f>
        <v>0</v>
      </c>
      <c r="O3087" s="403">
        <f>'IGM Paste'!O3088</f>
        <v>0</v>
      </c>
      <c r="P3087">
        <f>'IGM Paste'!BC3088</f>
        <v>0</v>
      </c>
    </row>
    <row r="3088" spans="1:16" x14ac:dyDescent="0.3">
      <c r="A3088" s="334">
        <f>'IGM Paste'!A3089</f>
        <v>0</v>
      </c>
      <c r="B3088">
        <f>'IGM Paste'!Y3089</f>
        <v>0</v>
      </c>
      <c r="C3088">
        <f>'IGM Paste'!C3089</f>
        <v>0</v>
      </c>
      <c r="D3088" s="4">
        <f>'IGM Paste'!D3089</f>
        <v>0</v>
      </c>
      <c r="E3088">
        <f>'IGM Paste'!E3089</f>
        <v>0</v>
      </c>
      <c r="F3088">
        <f>'IGM Paste'!AL3089</f>
        <v>0</v>
      </c>
      <c r="G3088" s="763">
        <f>'IGM Paste'!AB3089</f>
        <v>0</v>
      </c>
      <c r="H3088" s="5">
        <f>'IGM Paste'!F3089</f>
        <v>0</v>
      </c>
      <c r="I3088" t="str">
        <f>IF('IGM Paste'!H3089=0,"-",'IGM Paste'!H3089)</f>
        <v>-</v>
      </c>
      <c r="J3088" t="str">
        <f>IF('IGM Paste'!I3089=0,"-",'IGM Paste'!I3089)</f>
        <v>-</v>
      </c>
      <c r="K3088" t="str">
        <f>IF('IGM Paste'!J3089=0,"-",'IGM Paste'!J3089)</f>
        <v>-</v>
      </c>
      <c r="L3088">
        <f>'IGM Paste'!K3089</f>
        <v>0</v>
      </c>
      <c r="M3088" s="20" t="str">
        <f>IF('IGM Paste'!R3089=0,"Flat",'IGM Paste'!R3089)</f>
        <v>Flat</v>
      </c>
      <c r="N3088" s="177">
        <f>'IGM Paste'!AH3089</f>
        <v>0</v>
      </c>
      <c r="O3088" s="403">
        <f>'IGM Paste'!O3089</f>
        <v>0</v>
      </c>
      <c r="P3088">
        <f>'IGM Paste'!BC3089</f>
        <v>0</v>
      </c>
    </row>
    <row r="3089" spans="1:16" x14ac:dyDescent="0.3">
      <c r="A3089" s="334">
        <f>'IGM Paste'!A3090</f>
        <v>0</v>
      </c>
      <c r="B3089">
        <f>'IGM Paste'!Y3090</f>
        <v>0</v>
      </c>
      <c r="C3089">
        <f>'IGM Paste'!C3090</f>
        <v>0</v>
      </c>
      <c r="D3089" s="4">
        <f>'IGM Paste'!D3090</f>
        <v>0</v>
      </c>
      <c r="E3089">
        <f>'IGM Paste'!E3090</f>
        <v>0</v>
      </c>
      <c r="F3089">
        <f>'IGM Paste'!AL3090</f>
        <v>0</v>
      </c>
      <c r="G3089" s="763">
        <f>'IGM Paste'!AB3090</f>
        <v>0</v>
      </c>
      <c r="H3089" s="5">
        <f>'IGM Paste'!F3090</f>
        <v>0</v>
      </c>
      <c r="I3089" t="str">
        <f>IF('IGM Paste'!H3090=0,"-",'IGM Paste'!H3090)</f>
        <v>-</v>
      </c>
      <c r="J3089" t="str">
        <f>IF('IGM Paste'!I3090=0,"-",'IGM Paste'!I3090)</f>
        <v>-</v>
      </c>
      <c r="K3089" t="str">
        <f>IF('IGM Paste'!J3090=0,"-",'IGM Paste'!J3090)</f>
        <v>-</v>
      </c>
      <c r="L3089">
        <f>'IGM Paste'!K3090</f>
        <v>0</v>
      </c>
      <c r="M3089" s="20" t="str">
        <f>IF('IGM Paste'!R3090=0,"Flat",'IGM Paste'!R3090)</f>
        <v>Flat</v>
      </c>
      <c r="N3089" s="177">
        <f>'IGM Paste'!AH3090</f>
        <v>0</v>
      </c>
      <c r="O3089" s="403">
        <f>'IGM Paste'!O3090</f>
        <v>0</v>
      </c>
      <c r="P3089">
        <f>'IGM Paste'!BC3090</f>
        <v>0</v>
      </c>
    </row>
    <row r="3090" spans="1:16" x14ac:dyDescent="0.3">
      <c r="A3090" s="334">
        <f>'IGM Paste'!A3091</f>
        <v>0</v>
      </c>
      <c r="B3090">
        <f>'IGM Paste'!Y3091</f>
        <v>0</v>
      </c>
      <c r="C3090">
        <f>'IGM Paste'!C3091</f>
        <v>0</v>
      </c>
      <c r="D3090" s="4">
        <f>'IGM Paste'!D3091</f>
        <v>0</v>
      </c>
      <c r="E3090">
        <f>'IGM Paste'!E3091</f>
        <v>0</v>
      </c>
      <c r="F3090">
        <f>'IGM Paste'!AL3091</f>
        <v>0</v>
      </c>
      <c r="G3090" s="763">
        <f>'IGM Paste'!AB3091</f>
        <v>0</v>
      </c>
      <c r="H3090" s="5">
        <f>'IGM Paste'!F3091</f>
        <v>0</v>
      </c>
      <c r="I3090" t="str">
        <f>IF('IGM Paste'!H3091=0,"-",'IGM Paste'!H3091)</f>
        <v>-</v>
      </c>
      <c r="J3090" t="str">
        <f>IF('IGM Paste'!I3091=0,"-",'IGM Paste'!I3091)</f>
        <v>-</v>
      </c>
      <c r="K3090" t="str">
        <f>IF('IGM Paste'!J3091=0,"-",'IGM Paste'!J3091)</f>
        <v>-</v>
      </c>
      <c r="L3090">
        <f>'IGM Paste'!K3091</f>
        <v>0</v>
      </c>
      <c r="M3090" s="20" t="str">
        <f>IF('IGM Paste'!R3091=0,"Flat",'IGM Paste'!R3091)</f>
        <v>Flat</v>
      </c>
      <c r="N3090" s="177">
        <f>'IGM Paste'!AH3091</f>
        <v>0</v>
      </c>
      <c r="O3090" s="403">
        <f>'IGM Paste'!O3091</f>
        <v>0</v>
      </c>
      <c r="P3090">
        <f>'IGM Paste'!BC3091</f>
        <v>0</v>
      </c>
    </row>
    <row r="3091" spans="1:16" x14ac:dyDescent="0.3">
      <c r="A3091" s="334">
        <f>'IGM Paste'!A3092</f>
        <v>0</v>
      </c>
      <c r="B3091">
        <f>'IGM Paste'!Y3092</f>
        <v>0</v>
      </c>
      <c r="C3091">
        <f>'IGM Paste'!C3092</f>
        <v>0</v>
      </c>
      <c r="D3091" s="4">
        <f>'IGM Paste'!D3092</f>
        <v>0</v>
      </c>
      <c r="E3091">
        <f>'IGM Paste'!E3092</f>
        <v>0</v>
      </c>
      <c r="F3091">
        <f>'IGM Paste'!AL3092</f>
        <v>0</v>
      </c>
      <c r="G3091" s="763">
        <f>'IGM Paste'!AB3092</f>
        <v>0</v>
      </c>
      <c r="H3091" s="5">
        <f>'IGM Paste'!F3092</f>
        <v>0</v>
      </c>
      <c r="I3091" t="str">
        <f>IF('IGM Paste'!H3092=0,"-",'IGM Paste'!H3092)</f>
        <v>-</v>
      </c>
      <c r="J3091" t="str">
        <f>IF('IGM Paste'!I3092=0,"-",'IGM Paste'!I3092)</f>
        <v>-</v>
      </c>
      <c r="K3091" t="str">
        <f>IF('IGM Paste'!J3092=0,"-",'IGM Paste'!J3092)</f>
        <v>-</v>
      </c>
      <c r="L3091">
        <f>'IGM Paste'!K3092</f>
        <v>0</v>
      </c>
      <c r="M3091" s="20" t="str">
        <f>IF('IGM Paste'!R3092=0,"Flat",'IGM Paste'!R3092)</f>
        <v>Flat</v>
      </c>
      <c r="N3091" s="177">
        <f>'IGM Paste'!AH3092</f>
        <v>0</v>
      </c>
      <c r="O3091" s="403">
        <f>'IGM Paste'!O3092</f>
        <v>0</v>
      </c>
      <c r="P3091">
        <f>'IGM Paste'!BC3092</f>
        <v>0</v>
      </c>
    </row>
    <row r="3092" spans="1:16" x14ac:dyDescent="0.3">
      <c r="A3092" s="334">
        <f>'IGM Paste'!A3093</f>
        <v>0</v>
      </c>
      <c r="B3092">
        <f>'IGM Paste'!Y3093</f>
        <v>0</v>
      </c>
      <c r="C3092">
        <f>'IGM Paste'!C3093</f>
        <v>0</v>
      </c>
      <c r="D3092" s="4">
        <f>'IGM Paste'!D3093</f>
        <v>0</v>
      </c>
      <c r="E3092">
        <f>'IGM Paste'!E3093</f>
        <v>0</v>
      </c>
      <c r="F3092">
        <f>'IGM Paste'!AL3093</f>
        <v>0</v>
      </c>
      <c r="G3092" s="763">
        <f>'IGM Paste'!AB3093</f>
        <v>0</v>
      </c>
      <c r="H3092" s="5">
        <f>'IGM Paste'!F3093</f>
        <v>0</v>
      </c>
      <c r="I3092" t="str">
        <f>IF('IGM Paste'!H3093=0,"-",'IGM Paste'!H3093)</f>
        <v>-</v>
      </c>
      <c r="J3092" t="str">
        <f>IF('IGM Paste'!I3093=0,"-",'IGM Paste'!I3093)</f>
        <v>-</v>
      </c>
      <c r="K3092" t="str">
        <f>IF('IGM Paste'!J3093=0,"-",'IGM Paste'!J3093)</f>
        <v>-</v>
      </c>
      <c r="L3092">
        <f>'IGM Paste'!K3093</f>
        <v>0</v>
      </c>
      <c r="M3092" s="20" t="str">
        <f>IF('IGM Paste'!R3093=0,"Flat",'IGM Paste'!R3093)</f>
        <v>Flat</v>
      </c>
      <c r="N3092" s="177">
        <f>'IGM Paste'!AH3093</f>
        <v>0</v>
      </c>
      <c r="O3092" s="403">
        <f>'IGM Paste'!O3093</f>
        <v>0</v>
      </c>
      <c r="P3092">
        <f>'IGM Paste'!BC3093</f>
        <v>0</v>
      </c>
    </row>
    <row r="3093" spans="1:16" x14ac:dyDescent="0.3">
      <c r="A3093" s="334">
        <f>'IGM Paste'!A3094</f>
        <v>0</v>
      </c>
      <c r="B3093">
        <f>'IGM Paste'!Y3094</f>
        <v>0</v>
      </c>
      <c r="C3093">
        <f>'IGM Paste'!C3094</f>
        <v>0</v>
      </c>
      <c r="D3093" s="4">
        <f>'IGM Paste'!D3094</f>
        <v>0</v>
      </c>
      <c r="E3093">
        <f>'IGM Paste'!E3094</f>
        <v>0</v>
      </c>
      <c r="F3093">
        <f>'IGM Paste'!AL3094</f>
        <v>0</v>
      </c>
      <c r="G3093" s="763">
        <f>'IGM Paste'!AB3094</f>
        <v>0</v>
      </c>
      <c r="H3093" s="5">
        <f>'IGM Paste'!F3094</f>
        <v>0</v>
      </c>
      <c r="I3093" t="str">
        <f>IF('IGM Paste'!H3094=0,"-",'IGM Paste'!H3094)</f>
        <v>-</v>
      </c>
      <c r="J3093" t="str">
        <f>IF('IGM Paste'!I3094=0,"-",'IGM Paste'!I3094)</f>
        <v>-</v>
      </c>
      <c r="K3093" t="str">
        <f>IF('IGM Paste'!J3094=0,"-",'IGM Paste'!J3094)</f>
        <v>-</v>
      </c>
      <c r="L3093">
        <f>'IGM Paste'!K3094</f>
        <v>0</v>
      </c>
      <c r="M3093" s="20" t="str">
        <f>IF('IGM Paste'!R3094=0,"Flat",'IGM Paste'!R3094)</f>
        <v>Flat</v>
      </c>
      <c r="N3093" s="177">
        <f>'IGM Paste'!AH3094</f>
        <v>0</v>
      </c>
      <c r="O3093" s="403">
        <f>'IGM Paste'!O3094</f>
        <v>0</v>
      </c>
      <c r="P3093">
        <f>'IGM Paste'!BC3094</f>
        <v>0</v>
      </c>
    </row>
    <row r="3094" spans="1:16" x14ac:dyDescent="0.3">
      <c r="A3094" s="334">
        <f>'IGM Paste'!A3095</f>
        <v>0</v>
      </c>
      <c r="B3094">
        <f>'IGM Paste'!Y3095</f>
        <v>0</v>
      </c>
      <c r="C3094">
        <f>'IGM Paste'!C3095</f>
        <v>0</v>
      </c>
      <c r="D3094" s="4">
        <f>'IGM Paste'!D3095</f>
        <v>0</v>
      </c>
      <c r="E3094">
        <f>'IGM Paste'!E3095</f>
        <v>0</v>
      </c>
      <c r="F3094">
        <f>'IGM Paste'!AL3095</f>
        <v>0</v>
      </c>
      <c r="G3094" s="763">
        <f>'IGM Paste'!AB3095</f>
        <v>0</v>
      </c>
      <c r="H3094" s="5">
        <f>'IGM Paste'!F3095</f>
        <v>0</v>
      </c>
      <c r="I3094" t="str">
        <f>IF('IGM Paste'!H3095=0,"-",'IGM Paste'!H3095)</f>
        <v>-</v>
      </c>
      <c r="J3094" t="str">
        <f>IF('IGM Paste'!I3095=0,"-",'IGM Paste'!I3095)</f>
        <v>-</v>
      </c>
      <c r="K3094" t="str">
        <f>IF('IGM Paste'!J3095=0,"-",'IGM Paste'!J3095)</f>
        <v>-</v>
      </c>
      <c r="L3094">
        <f>'IGM Paste'!K3095</f>
        <v>0</v>
      </c>
      <c r="M3094" s="20" t="str">
        <f>IF('IGM Paste'!R3095=0,"Flat",'IGM Paste'!R3095)</f>
        <v>Flat</v>
      </c>
      <c r="N3094" s="177">
        <f>'IGM Paste'!AH3095</f>
        <v>0</v>
      </c>
      <c r="O3094" s="403">
        <f>'IGM Paste'!O3095</f>
        <v>0</v>
      </c>
      <c r="P3094">
        <f>'IGM Paste'!BC3095</f>
        <v>0</v>
      </c>
    </row>
  </sheetData>
  <conditionalFormatting sqref="M1">
    <cfRule type="cellIs" dxfId="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FF0000"/>
  </sheetPr>
  <dimension ref="A1:O84"/>
  <sheetViews>
    <sheetView topLeftCell="A22" workbookViewId="0">
      <selection activeCell="F35" sqref="F35"/>
    </sheetView>
  </sheetViews>
  <sheetFormatPr defaultColWidth="9.109375" defaultRowHeight="11.4" x14ac:dyDescent="0.3"/>
  <cols>
    <col min="1" max="1" width="15" style="335" bestFit="1" customWidth="1"/>
    <col min="2" max="2" width="13.33203125" style="310" customWidth="1"/>
    <col min="3" max="3" width="9.44140625" style="102" customWidth="1"/>
    <col min="4" max="4" width="14.88671875" style="310" bestFit="1" customWidth="1"/>
    <col min="5" max="5" width="6.109375" style="102" customWidth="1"/>
    <col min="6" max="6" width="6.6640625" style="102" customWidth="1"/>
    <col min="7" max="7" width="8.88671875" style="771" customWidth="1"/>
    <col min="8" max="8" width="10.44140625" style="102" customWidth="1"/>
    <col min="9" max="10" width="10.33203125" style="102" customWidth="1"/>
    <col min="11" max="11" width="10.33203125" style="792" customWidth="1"/>
    <col min="12" max="12" width="5.44140625" style="102" customWidth="1"/>
    <col min="13" max="13" width="5.33203125" style="102" customWidth="1"/>
    <col min="14" max="16384" width="9.109375" style="310"/>
  </cols>
  <sheetData>
    <row r="1" spans="1:15" s="322" customFormat="1" x14ac:dyDescent="0.3">
      <c r="A1" s="303"/>
      <c r="B1" s="342"/>
      <c r="C1" s="343"/>
      <c r="D1" s="344"/>
      <c r="E1" s="343"/>
      <c r="F1" s="343"/>
      <c r="G1" s="764"/>
      <c r="H1" s="345"/>
      <c r="I1" s="343"/>
      <c r="J1" s="343"/>
      <c r="K1" s="784"/>
      <c r="L1" s="343"/>
      <c r="M1" s="343"/>
    </row>
    <row r="2" spans="1:15" s="322" customFormat="1" x14ac:dyDescent="0.3">
      <c r="A2" s="303"/>
      <c r="B2" s="338"/>
      <c r="C2" s="339"/>
      <c r="D2" s="340"/>
      <c r="E2" s="339"/>
      <c r="F2" s="339"/>
      <c r="G2" s="765"/>
      <c r="H2" s="341"/>
      <c r="I2" s="339"/>
      <c r="J2" s="339"/>
      <c r="K2" s="785"/>
      <c r="L2" s="339"/>
      <c r="M2" s="339"/>
    </row>
    <row r="4" spans="1:15" s="94" customFormat="1" ht="14.4" x14ac:dyDescent="0.3">
      <c r="A4" s="109"/>
      <c r="B4" s="95" t="s">
        <v>7295</v>
      </c>
      <c r="C4" s="103"/>
      <c r="D4" s="96"/>
      <c r="E4" s="103"/>
      <c r="F4" s="103"/>
      <c r="G4" s="766"/>
      <c r="H4" s="103"/>
      <c r="I4" s="103"/>
      <c r="J4" s="103"/>
      <c r="K4" s="786"/>
      <c r="L4" s="103"/>
      <c r="M4" s="103"/>
      <c r="O4" s="337" t="s">
        <v>3734</v>
      </c>
    </row>
    <row r="5" spans="1:15" s="94" customFormat="1" ht="3" customHeight="1" x14ac:dyDescent="0.3">
      <c r="A5" s="109"/>
      <c r="B5" s="97"/>
      <c r="C5" s="104"/>
      <c r="D5" s="97"/>
      <c r="E5" s="104"/>
      <c r="F5" s="104"/>
      <c r="G5" s="767"/>
      <c r="H5" s="104"/>
      <c r="I5" s="104"/>
      <c r="J5" s="104"/>
      <c r="K5" s="787"/>
      <c r="L5" s="104"/>
      <c r="M5" s="323"/>
      <c r="N5" s="105"/>
    </row>
    <row r="6" spans="1:15" ht="34.799999999999997" x14ac:dyDescent="0.3">
      <c r="B6" s="324" t="s">
        <v>2210</v>
      </c>
      <c r="C6" s="325" t="s">
        <v>2308</v>
      </c>
      <c r="D6" s="326" t="s">
        <v>3673</v>
      </c>
      <c r="E6" s="325" t="s">
        <v>2309</v>
      </c>
      <c r="F6" s="325" t="s">
        <v>6999</v>
      </c>
      <c r="G6" s="768" t="s">
        <v>3355</v>
      </c>
      <c r="H6" s="327" t="s">
        <v>2310</v>
      </c>
      <c r="I6" s="325" t="s">
        <v>4635</v>
      </c>
      <c r="J6" s="328" t="s">
        <v>4636</v>
      </c>
      <c r="K6" s="788" t="s">
        <v>4637</v>
      </c>
      <c r="L6" s="336" t="s">
        <v>3736</v>
      </c>
      <c r="M6" s="325" t="s">
        <v>3735</v>
      </c>
    </row>
    <row r="7" spans="1:15" s="94" customFormat="1" ht="15" customHeight="1" x14ac:dyDescent="0.3">
      <c r="A7" s="109"/>
      <c r="B7" s="1035">
        <f>A8</f>
        <v>0</v>
      </c>
      <c r="C7" s="1035"/>
      <c r="D7" s="333"/>
      <c r="E7" s="329"/>
      <c r="F7" s="329"/>
      <c r="G7" s="770"/>
      <c r="H7" s="330"/>
      <c r="I7" s="329"/>
      <c r="J7" s="331"/>
      <c r="K7" s="789"/>
      <c r="L7" s="332"/>
      <c r="M7" s="329"/>
    </row>
    <row r="8" spans="1:15" s="322" customFormat="1" ht="37.5" customHeight="1" x14ac:dyDescent="0.3">
      <c r="A8" s="303"/>
      <c r="B8" s="551"/>
      <c r="C8" s="339"/>
      <c r="D8" s="340"/>
      <c r="E8" s="339"/>
      <c r="F8" s="339"/>
      <c r="G8" s="765"/>
      <c r="H8" s="341"/>
      <c r="I8" s="339"/>
      <c r="J8" s="339"/>
      <c r="K8" s="785"/>
      <c r="L8" s="339"/>
      <c r="M8" s="339"/>
    </row>
    <row r="9" spans="1:15" x14ac:dyDescent="0.3">
      <c r="B9" s="565"/>
      <c r="C9" s="566"/>
      <c r="D9" s="567">
        <f>SUM(D3:D8)</f>
        <v>0</v>
      </c>
      <c r="E9" s="566"/>
      <c r="F9" s="566"/>
      <c r="G9" s="769"/>
      <c r="H9" s="566"/>
      <c r="I9" s="566"/>
      <c r="J9" s="566"/>
      <c r="K9" s="791"/>
      <c r="L9" s="566"/>
      <c r="M9" s="566"/>
    </row>
    <row r="10" spans="1:15" s="94" customFormat="1" ht="14.4" x14ac:dyDescent="0.3">
      <c r="A10" s="109"/>
      <c r="B10" s="95" t="s">
        <v>3733</v>
      </c>
      <c r="C10" s="103"/>
      <c r="D10" s="96"/>
      <c r="E10" s="103"/>
      <c r="F10" s="103"/>
      <c r="G10" s="766"/>
      <c r="H10" s="103"/>
      <c r="I10" s="103"/>
      <c r="J10" s="103"/>
      <c r="K10" s="786"/>
      <c r="L10" s="103"/>
      <c r="M10" s="103"/>
      <c r="O10" s="337" t="s">
        <v>3734</v>
      </c>
    </row>
    <row r="11" spans="1:15" s="94" customFormat="1" ht="3" customHeight="1" x14ac:dyDescent="0.3">
      <c r="A11" s="109"/>
      <c r="B11" s="97"/>
      <c r="C11" s="104"/>
      <c r="D11" s="97"/>
      <c r="E11" s="104"/>
      <c r="F11" s="104"/>
      <c r="G11" s="767"/>
      <c r="H11" s="104"/>
      <c r="I11" s="104"/>
      <c r="J11" s="104"/>
      <c r="K11" s="787"/>
      <c r="L11" s="104"/>
      <c r="M11" s="323"/>
      <c r="N11" s="105"/>
    </row>
    <row r="12" spans="1:15" s="94" customFormat="1" ht="46.2" x14ac:dyDescent="0.3">
      <c r="A12" s="109"/>
      <c r="B12" s="324" t="s">
        <v>2210</v>
      </c>
      <c r="C12" s="325" t="s">
        <v>2308</v>
      </c>
      <c r="D12" s="326" t="s">
        <v>3673</v>
      </c>
      <c r="E12" s="325" t="s">
        <v>2309</v>
      </c>
      <c r="F12" s="325" t="s">
        <v>6999</v>
      </c>
      <c r="G12" s="768" t="s">
        <v>3355</v>
      </c>
      <c r="H12" s="327" t="s">
        <v>2310</v>
      </c>
      <c r="I12" s="325" t="s">
        <v>4635</v>
      </c>
      <c r="J12" s="328" t="s">
        <v>4636</v>
      </c>
      <c r="K12" s="788" t="s">
        <v>4637</v>
      </c>
      <c r="L12" s="336" t="s">
        <v>8862</v>
      </c>
      <c r="M12" s="325" t="s">
        <v>3735</v>
      </c>
    </row>
    <row r="13" spans="1:15" s="94" customFormat="1" ht="15" customHeight="1" x14ac:dyDescent="0.3">
      <c r="A13" s="109"/>
      <c r="B13" s="1035">
        <f>A14</f>
        <v>0</v>
      </c>
      <c r="C13" s="1035"/>
      <c r="D13" s="333"/>
      <c r="E13" s="329"/>
      <c r="F13" s="329"/>
      <c r="G13" s="770"/>
      <c r="H13" s="330"/>
      <c r="I13" s="329"/>
      <c r="J13" s="331"/>
      <c r="K13" s="789"/>
      <c r="L13" s="332"/>
      <c r="M13" s="329"/>
    </row>
    <row r="14" spans="1:15" s="322" customFormat="1" ht="37.5" customHeight="1" x14ac:dyDescent="0.3">
      <c r="A14" s="303"/>
      <c r="B14" s="551"/>
      <c r="C14" s="339"/>
      <c r="D14" s="340"/>
      <c r="E14" s="339"/>
      <c r="F14" s="339"/>
      <c r="G14" s="765"/>
      <c r="H14" s="341"/>
      <c r="I14" s="339"/>
      <c r="J14" s="339"/>
      <c r="K14" s="785"/>
      <c r="L14" s="339"/>
      <c r="M14" s="339"/>
    </row>
    <row r="15" spans="1:15" s="322" customFormat="1" ht="37.5" customHeight="1" x14ac:dyDescent="0.3">
      <c r="A15" s="303"/>
      <c r="B15" s="552"/>
      <c r="C15" s="539"/>
      <c r="D15" s="540"/>
      <c r="E15" s="539"/>
      <c r="F15" s="539"/>
      <c r="G15" s="772"/>
      <c r="H15" s="541"/>
      <c r="I15" s="539"/>
      <c r="J15" s="539"/>
      <c r="K15" s="790"/>
      <c r="L15" s="539"/>
      <c r="M15" s="539"/>
    </row>
    <row r="16" spans="1:15" x14ac:dyDescent="0.3">
      <c r="B16" s="565"/>
      <c r="C16" s="566"/>
      <c r="D16" s="567">
        <f>SUM(D8:D15)</f>
        <v>0</v>
      </c>
      <c r="E16" s="566"/>
      <c r="F16" s="566"/>
      <c r="G16" s="769"/>
      <c r="H16" s="566"/>
      <c r="I16" s="566"/>
      <c r="J16" s="566"/>
      <c r="K16" s="791"/>
      <c r="L16" s="566"/>
      <c r="M16" s="566"/>
    </row>
    <row r="21" spans="1:15" s="94" customFormat="1" ht="14.4" x14ac:dyDescent="0.3">
      <c r="A21" s="109"/>
      <c r="B21" s="95" t="s">
        <v>3733</v>
      </c>
      <c r="C21" s="103"/>
      <c r="D21" s="96"/>
      <c r="E21" s="103"/>
      <c r="F21" s="103"/>
      <c r="G21" s="766"/>
      <c r="H21" s="103"/>
      <c r="I21" s="103"/>
      <c r="J21" s="103"/>
      <c r="K21" s="786"/>
      <c r="L21" s="103"/>
      <c r="M21" s="103"/>
      <c r="O21" s="337" t="s">
        <v>3734</v>
      </c>
    </row>
    <row r="22" spans="1:15" s="94" customFormat="1" ht="3" customHeight="1" x14ac:dyDescent="0.3">
      <c r="A22" s="109"/>
      <c r="B22" s="97"/>
      <c r="C22" s="104"/>
      <c r="D22" s="97"/>
      <c r="E22" s="104"/>
      <c r="F22" s="104"/>
      <c r="G22" s="767"/>
      <c r="H22" s="104"/>
      <c r="I22" s="104"/>
      <c r="J22" s="104"/>
      <c r="K22" s="787"/>
      <c r="L22" s="104"/>
      <c r="M22" s="323"/>
      <c r="N22" s="105"/>
    </row>
    <row r="23" spans="1:15" s="94" customFormat="1" ht="34.799999999999997" x14ac:dyDescent="0.3">
      <c r="A23" s="109"/>
      <c r="B23" s="324" t="s">
        <v>2210</v>
      </c>
      <c r="C23" s="325" t="s">
        <v>2308</v>
      </c>
      <c r="D23" s="326" t="s">
        <v>3673</v>
      </c>
      <c r="E23" s="325" t="s">
        <v>2309</v>
      </c>
      <c r="F23" s="325" t="s">
        <v>6999</v>
      </c>
      <c r="G23" s="768" t="s">
        <v>3355</v>
      </c>
      <c r="H23" s="327" t="s">
        <v>2310</v>
      </c>
      <c r="I23" s="325" t="s">
        <v>4635</v>
      </c>
      <c r="J23" s="328" t="s">
        <v>4636</v>
      </c>
      <c r="K23" s="788" t="s">
        <v>4637</v>
      </c>
      <c r="L23" s="336" t="s">
        <v>3736</v>
      </c>
      <c r="M23" s="325" t="s">
        <v>3735</v>
      </c>
    </row>
    <row r="24" spans="1:15" s="94" customFormat="1" ht="15" customHeight="1" x14ac:dyDescent="0.3">
      <c r="A24" s="109"/>
      <c r="B24" s="1035" t="s">
        <v>9324</v>
      </c>
      <c r="C24" s="1035"/>
      <c r="D24" s="333"/>
      <c r="E24" s="329"/>
      <c r="F24" s="329"/>
      <c r="G24" s="770"/>
      <c r="H24" s="330"/>
      <c r="I24" s="329"/>
      <c r="J24" s="331"/>
      <c r="K24" s="789"/>
      <c r="L24" s="332"/>
      <c r="M24" s="329"/>
    </row>
    <row r="25" spans="1:15" s="322" customFormat="1" ht="37.5" customHeight="1" x14ac:dyDescent="0.3">
      <c r="A25" s="33" t="s">
        <v>9202</v>
      </c>
      <c r="B25" s="1023" t="s">
        <v>9309</v>
      </c>
      <c r="C25" s="339" t="s">
        <v>9203</v>
      </c>
      <c r="D25" s="340">
        <v>300</v>
      </c>
      <c r="E25" s="339" t="s">
        <v>164</v>
      </c>
      <c r="F25" s="339" t="s">
        <v>7008</v>
      </c>
      <c r="G25" s="765" t="s">
        <v>6625</v>
      </c>
      <c r="H25" s="341">
        <v>42776</v>
      </c>
      <c r="I25" s="785" t="s">
        <v>8020</v>
      </c>
      <c r="J25" s="785" t="s">
        <v>7789</v>
      </c>
      <c r="K25" s="785" t="s">
        <v>6625</v>
      </c>
      <c r="L25" s="339">
        <v>-7.5</v>
      </c>
      <c r="M25" s="339" t="s">
        <v>93</v>
      </c>
      <c r="N25" s="322">
        <v>4.57</v>
      </c>
    </row>
    <row r="26" spans="1:15" s="322" customFormat="1" ht="37.5" customHeight="1" x14ac:dyDescent="0.3">
      <c r="A26" s="33" t="s">
        <v>9202</v>
      </c>
      <c r="B26" s="552" t="s">
        <v>9309</v>
      </c>
      <c r="C26" s="539" t="s">
        <v>9203</v>
      </c>
      <c r="D26" s="540">
        <v>700</v>
      </c>
      <c r="E26" s="539" t="s">
        <v>37</v>
      </c>
      <c r="F26" s="539" t="s">
        <v>7008</v>
      </c>
      <c r="G26" s="772" t="s">
        <v>1562</v>
      </c>
      <c r="H26" s="541">
        <v>43871</v>
      </c>
      <c r="I26" s="790" t="s">
        <v>2299</v>
      </c>
      <c r="J26" s="790" t="s">
        <v>2299</v>
      </c>
      <c r="K26" s="790" t="s">
        <v>1562</v>
      </c>
      <c r="L26" s="539">
        <v>-15</v>
      </c>
      <c r="M26" s="539">
        <v>5</v>
      </c>
      <c r="N26" s="322">
        <v>4</v>
      </c>
    </row>
    <row r="27" spans="1:15" s="322" customFormat="1" ht="37.5" customHeight="1" x14ac:dyDescent="0.3">
      <c r="A27" s="33" t="s">
        <v>9206</v>
      </c>
      <c r="B27" s="1023" t="s">
        <v>9309</v>
      </c>
      <c r="C27" s="339" t="s">
        <v>9203</v>
      </c>
      <c r="D27" s="340">
        <v>1250</v>
      </c>
      <c r="E27" s="339" t="s">
        <v>37</v>
      </c>
      <c r="F27" s="339" t="s">
        <v>7008</v>
      </c>
      <c r="G27" s="765">
        <v>1.8499999999999999E-2</v>
      </c>
      <c r="H27" s="1020">
        <v>43871</v>
      </c>
      <c r="I27" s="1021" t="s">
        <v>570</v>
      </c>
      <c r="J27" s="1021" t="s">
        <v>3838</v>
      </c>
      <c r="K27" s="1021" t="s">
        <v>1173</v>
      </c>
      <c r="L27" s="1017">
        <v>-15</v>
      </c>
      <c r="M27" s="1017">
        <v>5</v>
      </c>
      <c r="N27" s="322">
        <v>2.5</v>
      </c>
    </row>
    <row r="28" spans="1:15" s="322" customFormat="1" ht="37.5" customHeight="1" x14ac:dyDescent="0.3">
      <c r="A28" s="33" t="s">
        <v>9208</v>
      </c>
      <c r="B28" s="552" t="s">
        <v>9309</v>
      </c>
      <c r="C28" s="539" t="s">
        <v>9203</v>
      </c>
      <c r="D28" s="540">
        <v>1250</v>
      </c>
      <c r="E28" s="539" t="s">
        <v>224</v>
      </c>
      <c r="F28" s="539" t="s">
        <v>7008</v>
      </c>
      <c r="G28" s="772">
        <v>2.35E-2</v>
      </c>
      <c r="H28" s="541">
        <v>43871</v>
      </c>
      <c r="I28" s="790" t="s">
        <v>631</v>
      </c>
      <c r="J28" s="790" t="s">
        <v>952</v>
      </c>
      <c r="K28" s="790" t="s">
        <v>989</v>
      </c>
      <c r="L28" s="539">
        <v>-15</v>
      </c>
      <c r="M28" s="539" t="s">
        <v>2374</v>
      </c>
      <c r="N28" s="322">
        <v>4.5</v>
      </c>
    </row>
    <row r="29" spans="1:15" s="322" customFormat="1" ht="37.5" customHeight="1" x14ac:dyDescent="0.3">
      <c r="A29" s="33" t="s">
        <v>9210</v>
      </c>
      <c r="B29" s="1023" t="s">
        <v>9309</v>
      </c>
      <c r="C29" s="339" t="s">
        <v>9203</v>
      </c>
      <c r="D29" s="340">
        <v>2500</v>
      </c>
      <c r="E29" s="339" t="s">
        <v>66</v>
      </c>
      <c r="F29" s="339" t="s">
        <v>7008</v>
      </c>
      <c r="G29" s="765">
        <v>2.75E-2</v>
      </c>
      <c r="H29" s="1020">
        <v>45698</v>
      </c>
      <c r="I29" s="1021" t="s">
        <v>145</v>
      </c>
      <c r="J29" s="1021" t="s">
        <v>673</v>
      </c>
      <c r="K29" s="1021" t="s">
        <v>990</v>
      </c>
      <c r="L29" s="1017">
        <v>-15</v>
      </c>
      <c r="M29" s="339" t="s">
        <v>2374</v>
      </c>
      <c r="N29" s="322">
        <v>1.23</v>
      </c>
    </row>
    <row r="30" spans="1:15" s="322" customFormat="1" ht="37.5" customHeight="1" x14ac:dyDescent="0.3">
      <c r="A30" s="33" t="s">
        <v>9212</v>
      </c>
      <c r="B30" s="552" t="s">
        <v>9309</v>
      </c>
      <c r="C30" s="539" t="s">
        <v>9203</v>
      </c>
      <c r="D30" s="540">
        <v>2000</v>
      </c>
      <c r="E30" s="539" t="s">
        <v>117</v>
      </c>
      <c r="F30" s="539" t="s">
        <v>7008</v>
      </c>
      <c r="G30" s="772">
        <v>3.6999999999999998E-2</v>
      </c>
      <c r="H30" s="541">
        <v>53003</v>
      </c>
      <c r="I30" s="790" t="s">
        <v>124</v>
      </c>
      <c r="J30" s="790" t="s">
        <v>676</v>
      </c>
      <c r="K30" s="790" t="s">
        <v>1016</v>
      </c>
      <c r="L30" s="539">
        <v>-15</v>
      </c>
      <c r="M30" s="539">
        <v>15</v>
      </c>
      <c r="N30" s="322">
        <v>5</v>
      </c>
    </row>
    <row r="31" spans="1:15" s="322" customFormat="1" ht="37.5" customHeight="1" x14ac:dyDescent="0.3">
      <c r="A31" s="33" t="s">
        <v>9215</v>
      </c>
      <c r="B31" s="1023" t="s">
        <v>9312</v>
      </c>
      <c r="C31" s="339" t="s">
        <v>1723</v>
      </c>
      <c r="D31" s="340">
        <v>650</v>
      </c>
      <c r="E31" s="339" t="s">
        <v>66</v>
      </c>
      <c r="F31" s="339" t="s">
        <v>9316</v>
      </c>
      <c r="G31" s="765">
        <v>5.1499999999999997E-2</v>
      </c>
      <c r="H31" s="1020">
        <v>45700</v>
      </c>
      <c r="I31" s="1021" t="s">
        <v>2538</v>
      </c>
      <c r="J31" s="1021" t="s">
        <v>9217</v>
      </c>
      <c r="K31" s="1021" t="s">
        <v>9310</v>
      </c>
      <c r="L31" s="1017">
        <v>-12.5</v>
      </c>
      <c r="M31" s="339">
        <v>10</v>
      </c>
      <c r="N31" s="322">
        <v>3.5</v>
      </c>
    </row>
    <row r="32" spans="1:15" s="322" customFormat="1" ht="37.5" customHeight="1" x14ac:dyDescent="0.3">
      <c r="A32" s="33" t="s">
        <v>9220</v>
      </c>
      <c r="B32" s="552" t="s">
        <v>9312</v>
      </c>
      <c r="C32" s="539" t="s">
        <v>1723</v>
      </c>
      <c r="D32" s="540">
        <v>350</v>
      </c>
      <c r="E32" s="539" t="s">
        <v>117</v>
      </c>
      <c r="F32" s="539" t="s">
        <v>9316</v>
      </c>
      <c r="G32" s="772">
        <v>6.6250000000000003E-2</v>
      </c>
      <c r="H32" s="541">
        <v>53005</v>
      </c>
      <c r="I32" s="790" t="s">
        <v>9221</v>
      </c>
      <c r="J32" s="790" t="s">
        <v>9222</v>
      </c>
      <c r="K32" s="790" t="s">
        <v>9311</v>
      </c>
      <c r="L32" s="539">
        <v>12.5</v>
      </c>
      <c r="M32" s="539">
        <v>17.5</v>
      </c>
      <c r="N32" s="322">
        <v>1.4</v>
      </c>
    </row>
    <row r="33" spans="1:14" s="322" customFormat="1" ht="37.5" customHeight="1" x14ac:dyDescent="0.3">
      <c r="A33" s="33" t="s">
        <v>9226</v>
      </c>
      <c r="B33" s="1023" t="s">
        <v>9315</v>
      </c>
      <c r="C33" s="339" t="s">
        <v>22</v>
      </c>
      <c r="D33" s="340">
        <v>250</v>
      </c>
      <c r="E33" s="339" t="s">
        <v>12</v>
      </c>
      <c r="F33" s="1017" t="s">
        <v>7008</v>
      </c>
      <c r="G33" s="1021" t="s">
        <v>2027</v>
      </c>
      <c r="H33" s="1020">
        <v>43140</v>
      </c>
      <c r="I33" s="1021" t="s">
        <v>2299</v>
      </c>
      <c r="J33" s="1021" t="s">
        <v>2299</v>
      </c>
      <c r="K33" s="1021" t="s">
        <v>2027</v>
      </c>
      <c r="L33" s="1017">
        <v>-15</v>
      </c>
      <c r="M33" s="1017">
        <v>2.5</v>
      </c>
      <c r="N33" s="322">
        <v>2</v>
      </c>
    </row>
    <row r="34" spans="1:14" s="322" customFormat="1" ht="37.5" customHeight="1" x14ac:dyDescent="0.3">
      <c r="A34" s="33" t="s">
        <v>9228</v>
      </c>
      <c r="B34" s="552" t="s">
        <v>9315</v>
      </c>
      <c r="C34" s="539" t="s">
        <v>22</v>
      </c>
      <c r="D34" s="540">
        <v>450</v>
      </c>
      <c r="E34" s="539" t="s">
        <v>12</v>
      </c>
      <c r="F34" s="539" t="s">
        <v>7008</v>
      </c>
      <c r="G34" s="772">
        <v>1.6250000000000001E-2</v>
      </c>
      <c r="H34" s="541">
        <v>43140</v>
      </c>
      <c r="I34" s="790" t="s">
        <v>220</v>
      </c>
      <c r="J34" s="790" t="s">
        <v>3849</v>
      </c>
      <c r="K34" s="790" t="s">
        <v>1380</v>
      </c>
      <c r="L34" s="539">
        <v>-15</v>
      </c>
      <c r="M34" s="539">
        <v>2.5</v>
      </c>
    </row>
    <row r="35" spans="1:14" s="322" customFormat="1" ht="37.5" customHeight="1" x14ac:dyDescent="0.3">
      <c r="A35" s="33" t="s">
        <v>5198</v>
      </c>
      <c r="B35" s="1023" t="s">
        <v>9315</v>
      </c>
      <c r="C35" s="339" t="s">
        <v>22</v>
      </c>
      <c r="D35" s="340">
        <v>1000</v>
      </c>
      <c r="E35" s="339" t="s">
        <v>37</v>
      </c>
      <c r="F35" s="339" t="s">
        <v>7008</v>
      </c>
      <c r="G35" s="765">
        <v>2.2499999999999999E-2</v>
      </c>
      <c r="H35" s="1020">
        <v>43871</v>
      </c>
      <c r="I35" s="1021" t="s">
        <v>226</v>
      </c>
      <c r="J35" s="1021" t="s">
        <v>673</v>
      </c>
      <c r="K35" s="1021" t="s">
        <v>990</v>
      </c>
      <c r="L35" s="1017">
        <v>-20</v>
      </c>
      <c r="M35" s="339">
        <v>1.5</v>
      </c>
    </row>
    <row r="36" spans="1:14" s="322" customFormat="1" ht="37.5" customHeight="1" x14ac:dyDescent="0.3">
      <c r="A36" s="33" t="s">
        <v>9231</v>
      </c>
      <c r="B36" s="552" t="s">
        <v>9315</v>
      </c>
      <c r="C36" s="539" t="s">
        <v>22</v>
      </c>
      <c r="D36" s="540">
        <v>500</v>
      </c>
      <c r="E36" s="539" t="s">
        <v>66</v>
      </c>
      <c r="F36" s="539" t="s">
        <v>7008</v>
      </c>
      <c r="G36" s="772">
        <v>0.03</v>
      </c>
      <c r="H36" s="541">
        <v>45698</v>
      </c>
      <c r="I36" s="790" t="s">
        <v>367</v>
      </c>
      <c r="J36" s="790" t="s">
        <v>628</v>
      </c>
      <c r="K36" s="790" t="s">
        <v>1044</v>
      </c>
      <c r="L36" s="539">
        <v>-22.5</v>
      </c>
      <c r="M36" s="539">
        <v>1.5</v>
      </c>
    </row>
    <row r="37" spans="1:14" s="322" customFormat="1" ht="37.5" customHeight="1" x14ac:dyDescent="0.3">
      <c r="A37" s="33" t="s">
        <v>9233</v>
      </c>
      <c r="B37" s="1023" t="s">
        <v>9314</v>
      </c>
      <c r="C37" s="339" t="s">
        <v>100</v>
      </c>
      <c r="D37" s="340">
        <v>500</v>
      </c>
      <c r="E37" s="339" t="s">
        <v>37</v>
      </c>
      <c r="F37" s="339" t="s">
        <v>7008</v>
      </c>
      <c r="G37" s="765">
        <v>1.7500000000000002E-2</v>
      </c>
      <c r="H37" s="1020">
        <v>43876</v>
      </c>
      <c r="I37" s="1021" t="s">
        <v>1252</v>
      </c>
      <c r="J37" s="1021" t="s">
        <v>4808</v>
      </c>
      <c r="K37" s="1021" t="s">
        <v>84</v>
      </c>
      <c r="L37" s="1017">
        <v>-10.5</v>
      </c>
      <c r="M37" s="339">
        <v>4</v>
      </c>
    </row>
    <row r="38" spans="1:14" s="322" customFormat="1" ht="37.5" customHeight="1" x14ac:dyDescent="0.3">
      <c r="A38" s="33" t="s">
        <v>9235</v>
      </c>
      <c r="B38" s="552" t="s">
        <v>9314</v>
      </c>
      <c r="C38" s="539" t="s">
        <v>100</v>
      </c>
      <c r="D38" s="540">
        <v>500</v>
      </c>
      <c r="E38" s="539" t="s">
        <v>224</v>
      </c>
      <c r="F38" s="539" t="s">
        <v>7008</v>
      </c>
      <c r="G38" s="772">
        <v>2.2499999999999999E-2</v>
      </c>
      <c r="H38" s="541">
        <v>44607</v>
      </c>
      <c r="I38" s="790" t="s">
        <v>1752</v>
      </c>
      <c r="J38" s="790" t="s">
        <v>3859</v>
      </c>
      <c r="K38" s="790" t="s">
        <v>1240</v>
      </c>
      <c r="L38" s="539">
        <v>-10.5</v>
      </c>
      <c r="M38" s="539">
        <v>4</v>
      </c>
    </row>
    <row r="39" spans="1:14" s="322" customFormat="1" ht="37.5" customHeight="1" x14ac:dyDescent="0.3">
      <c r="A39" s="33" t="s">
        <v>9244</v>
      </c>
      <c r="B39" s="1024" t="s">
        <v>9313</v>
      </c>
      <c r="C39" s="1017" t="s">
        <v>73</v>
      </c>
      <c r="D39" s="1018">
        <v>350</v>
      </c>
      <c r="E39" s="1017" t="s">
        <v>117</v>
      </c>
      <c r="F39" s="1017" t="s">
        <v>7003</v>
      </c>
      <c r="G39" s="1019">
        <v>4.1250000000000002E-2</v>
      </c>
      <c r="H39" s="1020">
        <v>52994</v>
      </c>
      <c r="I39" s="1021" t="s">
        <v>2769</v>
      </c>
      <c r="J39" s="1021" t="s">
        <v>4332</v>
      </c>
      <c r="K39" s="1021" t="s">
        <v>9186</v>
      </c>
      <c r="L39" s="1017">
        <v>-7.5</v>
      </c>
      <c r="M39" s="1017" t="s">
        <v>3809</v>
      </c>
    </row>
    <row r="40" spans="1:14" s="94" customFormat="1" ht="15" customHeight="1" x14ac:dyDescent="0.3">
      <c r="A40" s="109"/>
      <c r="B40" s="1035" t="s">
        <v>9325</v>
      </c>
      <c r="C40" s="1035"/>
      <c r="D40" s="333"/>
      <c r="E40" s="329"/>
      <c r="F40" s="329"/>
      <c r="G40" s="770"/>
      <c r="H40" s="330"/>
      <c r="I40" s="329"/>
      <c r="J40" s="331"/>
      <c r="K40" s="789"/>
      <c r="L40" s="332"/>
      <c r="M40" s="329"/>
    </row>
    <row r="41" spans="1:14" s="322" customFormat="1" ht="37.5" customHeight="1" x14ac:dyDescent="0.3">
      <c r="A41" s="879" t="s">
        <v>9246</v>
      </c>
      <c r="B41" s="1024" t="s">
        <v>9319</v>
      </c>
      <c r="C41" s="1018" t="s">
        <v>11</v>
      </c>
      <c r="D41" s="1018">
        <v>1100</v>
      </c>
      <c r="E41" s="1017" t="s">
        <v>4077</v>
      </c>
      <c r="F41" s="1017" t="s">
        <v>7008</v>
      </c>
      <c r="G41" s="1019">
        <v>2.8750000000000001E-2</v>
      </c>
      <c r="H41" s="1020">
        <v>43872</v>
      </c>
      <c r="I41" s="1021" t="s">
        <v>185</v>
      </c>
      <c r="J41" s="1021" t="s">
        <v>4169</v>
      </c>
      <c r="K41" s="1021" t="s">
        <v>9317</v>
      </c>
      <c r="L41" s="1017">
        <v>-22.5</v>
      </c>
      <c r="M41" s="1017">
        <v>2.5</v>
      </c>
      <c r="N41" s="322">
        <v>2.4300000000000002</v>
      </c>
    </row>
    <row r="42" spans="1:14" s="322" customFormat="1" ht="37.5" customHeight="1" x14ac:dyDescent="0.3">
      <c r="A42" s="879" t="s">
        <v>9249</v>
      </c>
      <c r="B42" s="552" t="s">
        <v>9319</v>
      </c>
      <c r="C42" s="540" t="s">
        <v>11</v>
      </c>
      <c r="D42" s="540">
        <v>900</v>
      </c>
      <c r="E42" s="539" t="s">
        <v>66</v>
      </c>
      <c r="F42" s="539" t="s">
        <v>7008</v>
      </c>
      <c r="G42" s="772">
        <v>3.7999999999999999E-2</v>
      </c>
      <c r="H42" s="541">
        <v>45699</v>
      </c>
      <c r="I42" s="790" t="s">
        <v>9250</v>
      </c>
      <c r="J42" s="790" t="s">
        <v>3778</v>
      </c>
      <c r="K42" s="790" t="s">
        <v>1634</v>
      </c>
      <c r="L42" s="539">
        <v>-30</v>
      </c>
      <c r="M42" s="539">
        <v>0</v>
      </c>
    </row>
    <row r="43" spans="1:14" s="322" customFormat="1" ht="37.5" customHeight="1" x14ac:dyDescent="0.3">
      <c r="A43" s="33" t="s">
        <v>5788</v>
      </c>
      <c r="B43" s="1023" t="s">
        <v>9320</v>
      </c>
      <c r="C43" s="340" t="s">
        <v>1723</v>
      </c>
      <c r="D43" s="340">
        <v>500</v>
      </c>
      <c r="E43" s="339" t="s">
        <v>440</v>
      </c>
      <c r="F43" s="339" t="s">
        <v>7008</v>
      </c>
      <c r="G43" s="765">
        <v>4.7500000000000001E-2</v>
      </c>
      <c r="H43" s="1020">
        <v>44238</v>
      </c>
      <c r="I43" s="1021" t="s">
        <v>9254</v>
      </c>
      <c r="J43" s="1021" t="s">
        <v>9255</v>
      </c>
      <c r="K43" s="1021" t="s">
        <v>9318</v>
      </c>
      <c r="L43" s="1017">
        <v>-18</v>
      </c>
      <c r="M43" s="339">
        <v>0</v>
      </c>
    </row>
    <row r="44" spans="1:14" s="322" customFormat="1" ht="37.5" customHeight="1" x14ac:dyDescent="0.3">
      <c r="A44" s="33" t="s">
        <v>9257</v>
      </c>
      <c r="B44" s="552" t="s">
        <v>9321</v>
      </c>
      <c r="C44" s="540" t="s">
        <v>9258</v>
      </c>
      <c r="D44" s="540">
        <v>750</v>
      </c>
      <c r="E44" s="539" t="s">
        <v>9259</v>
      </c>
      <c r="F44" s="539" t="s">
        <v>7003</v>
      </c>
      <c r="G44" s="772">
        <v>1.95E-2</v>
      </c>
      <c r="H44" s="541">
        <v>43872</v>
      </c>
      <c r="I44" s="790" t="s">
        <v>569</v>
      </c>
      <c r="J44" s="790" t="s">
        <v>6749</v>
      </c>
      <c r="K44" s="790" t="s">
        <v>1712</v>
      </c>
      <c r="L44" s="539">
        <v>-10</v>
      </c>
      <c r="M44" s="539">
        <v>2.5</v>
      </c>
    </row>
    <row r="45" spans="1:14" s="322" customFormat="1" ht="37.5" customHeight="1" x14ac:dyDescent="0.3">
      <c r="A45" s="33" t="s">
        <v>9261</v>
      </c>
      <c r="B45" s="1023" t="s">
        <v>9201</v>
      </c>
      <c r="C45" s="340" t="s">
        <v>73</v>
      </c>
      <c r="D45" s="340">
        <v>1750</v>
      </c>
      <c r="E45" s="339" t="s">
        <v>164</v>
      </c>
      <c r="F45" s="1023" t="s">
        <v>7002</v>
      </c>
      <c r="G45" s="765" t="s">
        <v>8827</v>
      </c>
      <c r="H45" s="1020">
        <v>42769</v>
      </c>
      <c r="I45" s="1021" t="s">
        <v>8827</v>
      </c>
      <c r="J45" s="1021" t="s">
        <v>2299</v>
      </c>
      <c r="K45" s="1021" t="s">
        <v>8827</v>
      </c>
      <c r="L45" s="1017">
        <v>0</v>
      </c>
      <c r="M45" s="339">
        <v>0</v>
      </c>
    </row>
    <row r="46" spans="1:14" s="322" customFormat="1" ht="37.5" customHeight="1" x14ac:dyDescent="0.3">
      <c r="A46" s="33" t="s">
        <v>9263</v>
      </c>
      <c r="B46" s="552" t="s">
        <v>9322</v>
      </c>
      <c r="C46" s="540" t="s">
        <v>73</v>
      </c>
      <c r="D46" s="540">
        <v>550</v>
      </c>
      <c r="E46" s="539" t="s">
        <v>9264</v>
      </c>
      <c r="F46" s="539" t="s">
        <v>7008</v>
      </c>
      <c r="G46" s="772">
        <v>4.2000000000000003E-2</v>
      </c>
      <c r="H46" s="541">
        <v>20271</v>
      </c>
      <c r="I46" s="790" t="s">
        <v>338</v>
      </c>
      <c r="J46" s="790" t="s">
        <v>5755</v>
      </c>
      <c r="K46" s="790" t="s">
        <v>1235</v>
      </c>
      <c r="L46" s="539">
        <v>-15</v>
      </c>
      <c r="M46" s="539" t="s">
        <v>93</v>
      </c>
    </row>
    <row r="47" spans="1:14" s="94" customFormat="1" ht="15" customHeight="1" x14ac:dyDescent="0.3">
      <c r="A47" s="109"/>
      <c r="B47" s="1035" t="s">
        <v>9326</v>
      </c>
      <c r="C47" s="1035"/>
      <c r="D47" s="333"/>
      <c r="E47" s="329"/>
      <c r="F47" s="329"/>
      <c r="G47" s="770"/>
      <c r="H47" s="330"/>
      <c r="I47" s="329"/>
      <c r="J47" s="331"/>
      <c r="K47" s="789"/>
      <c r="L47" s="332"/>
      <c r="M47" s="329"/>
    </row>
    <row r="48" spans="1:14" s="322" customFormat="1" ht="37.5" customHeight="1" x14ac:dyDescent="0.3">
      <c r="A48" s="33" t="s">
        <v>9266</v>
      </c>
      <c r="B48" s="1023" t="s">
        <v>9330</v>
      </c>
      <c r="C48" s="340" t="s">
        <v>600</v>
      </c>
      <c r="D48" s="340">
        <v>750</v>
      </c>
      <c r="E48" s="339" t="s">
        <v>117</v>
      </c>
      <c r="F48" s="339" t="s">
        <v>7008</v>
      </c>
      <c r="G48" s="765">
        <v>4.8750000000000002E-2</v>
      </c>
      <c r="H48" s="1020">
        <v>53003</v>
      </c>
      <c r="I48" s="1021" t="s">
        <v>748</v>
      </c>
      <c r="J48" s="1021" t="s">
        <v>9268</v>
      </c>
      <c r="K48" s="1021" t="s">
        <v>9269</v>
      </c>
      <c r="L48" s="1017">
        <v>-22.5</v>
      </c>
      <c r="M48" s="339">
        <v>0</v>
      </c>
      <c r="N48" s="339"/>
    </row>
    <row r="49" spans="1:14" s="322" customFormat="1" ht="37.5" customHeight="1" x14ac:dyDescent="0.3">
      <c r="A49" s="33" t="s">
        <v>9271</v>
      </c>
      <c r="B49" s="1022" t="s">
        <v>9331</v>
      </c>
      <c r="C49" s="540" t="s">
        <v>65</v>
      </c>
      <c r="D49" s="540">
        <v>750</v>
      </c>
      <c r="E49" s="539" t="s">
        <v>37</v>
      </c>
      <c r="F49" s="539" t="s">
        <v>7008</v>
      </c>
      <c r="G49" s="772">
        <v>2.1000000000000001E-2</v>
      </c>
      <c r="H49" s="541">
        <v>43867</v>
      </c>
      <c r="I49" s="790" t="s">
        <v>151</v>
      </c>
      <c r="J49" s="790" t="s">
        <v>632</v>
      </c>
      <c r="K49" s="790" t="s">
        <v>1303</v>
      </c>
      <c r="L49" s="539">
        <v>-17</v>
      </c>
      <c r="M49" s="539">
        <v>0</v>
      </c>
      <c r="N49" s="339"/>
    </row>
    <row r="50" spans="1:14" s="322" customFormat="1" ht="37.5" customHeight="1" x14ac:dyDescent="0.3">
      <c r="A50" s="33" t="s">
        <v>9273</v>
      </c>
      <c r="B50" s="1023" t="s">
        <v>9331</v>
      </c>
      <c r="C50" s="340" t="s">
        <v>65</v>
      </c>
      <c r="D50" s="340">
        <v>750</v>
      </c>
      <c r="E50" s="339" t="s">
        <v>66</v>
      </c>
      <c r="F50" s="339" t="s">
        <v>7008</v>
      </c>
      <c r="G50" s="765">
        <v>2.9000000000000001E-2</v>
      </c>
      <c r="H50" s="1020">
        <v>45694</v>
      </c>
      <c r="I50" s="1021" t="s">
        <v>225</v>
      </c>
      <c r="J50" s="1021" t="s">
        <v>3857</v>
      </c>
      <c r="K50" s="1021" t="s">
        <v>2670</v>
      </c>
      <c r="L50" s="1017">
        <v>-17</v>
      </c>
      <c r="M50" s="339">
        <v>0</v>
      </c>
      <c r="N50" s="339"/>
    </row>
    <row r="51" spans="1:14" s="322" customFormat="1" ht="37.5" customHeight="1" x14ac:dyDescent="0.3">
      <c r="A51" s="33" t="s">
        <v>9274</v>
      </c>
      <c r="B51" s="1022" t="s">
        <v>9332</v>
      </c>
      <c r="C51" s="540" t="s">
        <v>218</v>
      </c>
      <c r="D51" s="540">
        <v>600</v>
      </c>
      <c r="E51" s="539" t="s">
        <v>117</v>
      </c>
      <c r="F51" s="539" t="s">
        <v>7008</v>
      </c>
      <c r="G51" s="772">
        <v>3.85E-2</v>
      </c>
      <c r="H51" s="541">
        <v>53067</v>
      </c>
      <c r="I51" s="790" t="s">
        <v>329</v>
      </c>
      <c r="J51" s="790" t="s">
        <v>3902</v>
      </c>
      <c r="K51" s="790" t="s">
        <v>1017</v>
      </c>
      <c r="L51" s="539">
        <v>-17</v>
      </c>
      <c r="M51" s="539">
        <v>5</v>
      </c>
      <c r="N51" s="339"/>
    </row>
    <row r="52" spans="1:14" s="322" customFormat="1" ht="37.5" customHeight="1" x14ac:dyDescent="0.3">
      <c r="A52" s="33" t="s">
        <v>72</v>
      </c>
      <c r="B52" s="1023" t="s">
        <v>9328</v>
      </c>
      <c r="C52" s="340" t="s">
        <v>73</v>
      </c>
      <c r="D52" s="340">
        <v>500</v>
      </c>
      <c r="E52" s="339" t="s">
        <v>12</v>
      </c>
      <c r="F52" s="339" t="s">
        <v>7008</v>
      </c>
      <c r="G52" s="1021" t="s">
        <v>1490</v>
      </c>
      <c r="H52" s="1020">
        <v>43137</v>
      </c>
      <c r="I52" s="1021" t="s">
        <v>2299</v>
      </c>
      <c r="J52" s="1021" t="s">
        <v>3656</v>
      </c>
      <c r="K52" s="1021" t="s">
        <v>1490</v>
      </c>
      <c r="L52" s="1017">
        <v>-10</v>
      </c>
      <c r="M52" s="339">
        <v>6</v>
      </c>
      <c r="N52" s="339"/>
    </row>
    <row r="53" spans="1:14" s="322" customFormat="1" ht="37.5" customHeight="1" x14ac:dyDescent="0.3">
      <c r="A53" s="33" t="s">
        <v>9277</v>
      </c>
      <c r="B53" s="1022" t="s">
        <v>9328</v>
      </c>
      <c r="C53" s="540" t="s">
        <v>73</v>
      </c>
      <c r="D53" s="540">
        <v>1500</v>
      </c>
      <c r="E53" s="539" t="s">
        <v>12</v>
      </c>
      <c r="F53" s="539" t="s">
        <v>7008</v>
      </c>
      <c r="G53" s="772">
        <v>1.125E-2</v>
      </c>
      <c r="H53" s="541">
        <v>43137</v>
      </c>
      <c r="I53" s="790" t="s">
        <v>356</v>
      </c>
      <c r="J53" s="790" t="s">
        <v>5957</v>
      </c>
      <c r="K53" s="790" t="s">
        <v>1274</v>
      </c>
      <c r="L53" s="539">
        <v>-10</v>
      </c>
      <c r="M53" s="539">
        <v>6</v>
      </c>
      <c r="N53" s="339"/>
    </row>
    <row r="54" spans="1:14" s="322" customFormat="1" ht="37.5" customHeight="1" x14ac:dyDescent="0.3">
      <c r="A54" s="33" t="s">
        <v>7796</v>
      </c>
      <c r="B54" s="1023" t="s">
        <v>9329</v>
      </c>
      <c r="C54" s="340" t="s">
        <v>218</v>
      </c>
      <c r="D54" s="340">
        <v>100</v>
      </c>
      <c r="E54" s="339" t="s">
        <v>815</v>
      </c>
      <c r="F54" s="339" t="s">
        <v>7008</v>
      </c>
      <c r="G54" s="765">
        <v>2.5999999999999999E-2</v>
      </c>
      <c r="H54" s="1020">
        <v>43920</v>
      </c>
      <c r="I54" s="1021" t="s">
        <v>579</v>
      </c>
      <c r="J54" s="1021" t="s">
        <v>946</v>
      </c>
      <c r="K54" s="1021" t="s">
        <v>1042</v>
      </c>
      <c r="L54" s="1017">
        <v>-20</v>
      </c>
      <c r="M54" s="339">
        <v>-1</v>
      </c>
      <c r="N54" s="339"/>
    </row>
    <row r="55" spans="1:14" s="322" customFormat="1" ht="37.5" customHeight="1" x14ac:dyDescent="0.3">
      <c r="A55" s="33" t="s">
        <v>9279</v>
      </c>
      <c r="B55" s="1022" t="s">
        <v>9329</v>
      </c>
      <c r="C55" s="540" t="s">
        <v>218</v>
      </c>
      <c r="D55" s="540">
        <v>300</v>
      </c>
      <c r="E55" s="539" t="s">
        <v>66</v>
      </c>
      <c r="F55" s="539" t="s">
        <v>7008</v>
      </c>
      <c r="G55" s="772">
        <v>3.2500000000000001E-2</v>
      </c>
      <c r="H55" s="541">
        <v>45746</v>
      </c>
      <c r="I55" s="790" t="s">
        <v>544</v>
      </c>
      <c r="J55" s="790" t="s">
        <v>4169</v>
      </c>
      <c r="K55" s="790" t="s">
        <v>1182</v>
      </c>
      <c r="L55" s="539">
        <v>-15</v>
      </c>
      <c r="M55" s="539">
        <v>10</v>
      </c>
      <c r="N55" s="339"/>
    </row>
    <row r="56" spans="1:14" s="322" customFormat="1" ht="37.5" customHeight="1" x14ac:dyDescent="0.3">
      <c r="A56" s="33" t="s">
        <v>9281</v>
      </c>
      <c r="B56" s="1023" t="s">
        <v>9329</v>
      </c>
      <c r="C56" s="340" t="s">
        <v>218</v>
      </c>
      <c r="D56" s="340">
        <v>250</v>
      </c>
      <c r="E56" s="339" t="s">
        <v>117</v>
      </c>
      <c r="F56" s="339" t="s">
        <v>7008</v>
      </c>
      <c r="G56" s="765">
        <v>4.4999999999999998E-2</v>
      </c>
      <c r="H56" s="1020">
        <v>53051</v>
      </c>
      <c r="I56" s="1021" t="s">
        <v>544</v>
      </c>
      <c r="J56" s="1025" t="s">
        <v>2951</v>
      </c>
      <c r="K56" s="1021" t="s">
        <v>1146</v>
      </c>
      <c r="L56" s="1026" t="s">
        <v>2951</v>
      </c>
      <c r="M56" s="339">
        <v>20</v>
      </c>
      <c r="N56" s="339"/>
    </row>
    <row r="57" spans="1:14" s="94" customFormat="1" ht="15" customHeight="1" x14ac:dyDescent="0.3">
      <c r="A57" s="109"/>
      <c r="B57" s="1035" t="s">
        <v>9327</v>
      </c>
      <c r="C57" s="1035"/>
      <c r="D57" s="333"/>
      <c r="E57" s="329"/>
      <c r="F57" s="329"/>
      <c r="G57" s="770"/>
      <c r="H57" s="330"/>
      <c r="I57" s="329"/>
      <c r="J57" s="331"/>
      <c r="K57" s="789"/>
      <c r="L57" s="332"/>
      <c r="M57" s="329"/>
    </row>
    <row r="58" spans="1:14" s="322" customFormat="1" ht="37.5" customHeight="1" x14ac:dyDescent="0.3">
      <c r="A58" s="33" t="s">
        <v>5212</v>
      </c>
      <c r="B58" s="1023" t="s">
        <v>9334</v>
      </c>
      <c r="C58" s="340" t="s">
        <v>1262</v>
      </c>
      <c r="D58" s="340">
        <v>500</v>
      </c>
      <c r="E58" s="339" t="s">
        <v>37</v>
      </c>
      <c r="F58" s="339" t="s">
        <v>7008</v>
      </c>
      <c r="G58" s="765" t="s">
        <v>9323</v>
      </c>
      <c r="H58" s="1020">
        <v>43868</v>
      </c>
      <c r="I58" s="1021" t="s">
        <v>2299</v>
      </c>
      <c r="J58" s="1021" t="s">
        <v>2299</v>
      </c>
      <c r="K58" s="1021" t="s">
        <v>1567</v>
      </c>
      <c r="L58" s="1017">
        <v>-13</v>
      </c>
      <c r="M58" s="339">
        <v>6</v>
      </c>
    </row>
    <row r="59" spans="1:14" s="322" customFormat="1" ht="37.5" customHeight="1" x14ac:dyDescent="0.3">
      <c r="A59" s="33" t="s">
        <v>9284</v>
      </c>
      <c r="B59" s="1022" t="s">
        <v>9334</v>
      </c>
      <c r="C59" s="540" t="s">
        <v>1262</v>
      </c>
      <c r="D59" s="540">
        <v>1250</v>
      </c>
      <c r="E59" s="539" t="s">
        <v>1841</v>
      </c>
      <c r="F59" s="539" t="s">
        <v>7008</v>
      </c>
      <c r="G59" s="772">
        <v>1.55E-2</v>
      </c>
      <c r="H59" s="541">
        <v>43868</v>
      </c>
      <c r="I59" s="790" t="s">
        <v>1770</v>
      </c>
      <c r="J59" s="790" t="s">
        <v>3737</v>
      </c>
      <c r="K59" s="790" t="s">
        <v>1441</v>
      </c>
      <c r="L59" s="539">
        <v>-13</v>
      </c>
      <c r="M59" s="539">
        <v>6</v>
      </c>
    </row>
    <row r="60" spans="1:14" s="322" customFormat="1" ht="37.5" customHeight="1" x14ac:dyDescent="0.3">
      <c r="A60" s="33" t="s">
        <v>9287</v>
      </c>
      <c r="B60" s="1023" t="s">
        <v>9334</v>
      </c>
      <c r="C60" s="340" t="s">
        <v>1262</v>
      </c>
      <c r="D60" s="340">
        <v>1250</v>
      </c>
      <c r="E60" s="339" t="s">
        <v>3080</v>
      </c>
      <c r="F60" s="339" t="s">
        <v>7008</v>
      </c>
      <c r="G60" s="765">
        <v>2.1499999999999998E-2</v>
      </c>
      <c r="H60" s="1020">
        <v>44599</v>
      </c>
      <c r="I60" s="1021" t="s">
        <v>189</v>
      </c>
      <c r="J60" s="1021" t="s">
        <v>3859</v>
      </c>
      <c r="K60" s="1021" t="s">
        <v>1240</v>
      </c>
      <c r="L60" s="1017">
        <v>-13</v>
      </c>
      <c r="M60" s="339">
        <v>6</v>
      </c>
    </row>
    <row r="61" spans="1:14" s="322" customFormat="1" ht="37.5" customHeight="1" x14ac:dyDescent="0.3">
      <c r="A61" s="33" t="s">
        <v>9288</v>
      </c>
      <c r="B61" s="1022" t="s">
        <v>9334</v>
      </c>
      <c r="C61" s="540" t="s">
        <v>1262</v>
      </c>
      <c r="D61" s="540">
        <v>1500</v>
      </c>
      <c r="E61" s="539" t="s">
        <v>1848</v>
      </c>
      <c r="F61" s="539" t="s">
        <v>7008</v>
      </c>
      <c r="G61" s="772">
        <v>2.5000000000000001E-2</v>
      </c>
      <c r="H61" s="541">
        <v>45697</v>
      </c>
      <c r="I61" s="790" t="s">
        <v>220</v>
      </c>
      <c r="J61" s="790" t="s">
        <v>4066</v>
      </c>
      <c r="K61" s="790" t="s">
        <v>1254</v>
      </c>
      <c r="L61" s="539">
        <v>-10</v>
      </c>
      <c r="M61" s="539">
        <v>12</v>
      </c>
    </row>
    <row r="62" spans="1:14" s="322" customFormat="1" ht="37.5" customHeight="1" x14ac:dyDescent="0.3">
      <c r="A62" s="33" t="s">
        <v>5221</v>
      </c>
      <c r="B62" s="1023" t="s">
        <v>9334</v>
      </c>
      <c r="C62" s="340" t="s">
        <v>1262</v>
      </c>
      <c r="D62" s="340">
        <v>2000</v>
      </c>
      <c r="E62" s="339" t="s">
        <v>3086</v>
      </c>
      <c r="F62" s="339" t="s">
        <v>7008</v>
      </c>
      <c r="G62" s="765">
        <v>3.4500000000000003E-2</v>
      </c>
      <c r="H62" s="1020">
        <v>53002</v>
      </c>
      <c r="I62" s="1021" t="s">
        <v>1516</v>
      </c>
      <c r="J62" s="1021" t="s">
        <v>9289</v>
      </c>
      <c r="K62" s="1021" t="s">
        <v>1044</v>
      </c>
      <c r="L62" s="1017">
        <v>-12.5</v>
      </c>
      <c r="M62" s="339">
        <v>8</v>
      </c>
    </row>
    <row r="63" spans="1:14" s="322" customFormat="1" ht="37.5" customHeight="1" x14ac:dyDescent="0.3">
      <c r="A63" s="33" t="s">
        <v>824</v>
      </c>
      <c r="B63" s="1022" t="s">
        <v>9333</v>
      </c>
      <c r="C63" s="540" t="s">
        <v>403</v>
      </c>
      <c r="D63" s="540">
        <v>400</v>
      </c>
      <c r="E63" s="539" t="s">
        <v>12</v>
      </c>
      <c r="F63" s="539" t="s">
        <v>7008</v>
      </c>
      <c r="G63" s="790" t="s">
        <v>1722</v>
      </c>
      <c r="H63" s="541">
        <v>43136</v>
      </c>
      <c r="I63" s="790" t="s">
        <v>2299</v>
      </c>
      <c r="J63" s="790" t="s">
        <v>2299</v>
      </c>
      <c r="K63" s="790" t="s">
        <v>1722</v>
      </c>
      <c r="L63" s="539">
        <v>-12.5</v>
      </c>
      <c r="M63" s="539">
        <v>0.5</v>
      </c>
    </row>
    <row r="64" spans="1:14" s="322" customFormat="1" ht="37.5" customHeight="1" x14ac:dyDescent="0.3">
      <c r="A64" s="33" t="s">
        <v>9293</v>
      </c>
      <c r="B64" s="1023" t="s">
        <v>9333</v>
      </c>
      <c r="C64" s="340" t="s">
        <v>403</v>
      </c>
      <c r="D64" s="340">
        <v>1600</v>
      </c>
      <c r="E64" s="339" t="s">
        <v>12</v>
      </c>
      <c r="F64" s="339" t="s">
        <v>7008</v>
      </c>
      <c r="G64" s="765">
        <v>1.6500000000000001E-2</v>
      </c>
      <c r="H64" s="1020">
        <v>43136</v>
      </c>
      <c r="I64" s="1021" t="s">
        <v>9294</v>
      </c>
      <c r="J64" s="1021" t="s">
        <v>9295</v>
      </c>
      <c r="K64" s="1021" t="s">
        <v>1140</v>
      </c>
      <c r="L64" s="1017">
        <v>-12.5</v>
      </c>
      <c r="M64" s="339">
        <v>0.5</v>
      </c>
    </row>
    <row r="65" spans="1:14" s="322" customFormat="1" ht="37.5" customHeight="1" x14ac:dyDescent="0.3">
      <c r="A65" s="33" t="s">
        <v>9297</v>
      </c>
      <c r="B65" s="1022" t="s">
        <v>9333</v>
      </c>
      <c r="C65" s="540" t="s">
        <v>182</v>
      </c>
      <c r="D65" s="540">
        <v>1000</v>
      </c>
      <c r="E65" s="539" t="s">
        <v>66</v>
      </c>
      <c r="F65" s="539" t="s">
        <v>7008</v>
      </c>
      <c r="G65" s="772">
        <v>3.2000000000000001E-2</v>
      </c>
      <c r="H65" s="541">
        <v>45693</v>
      </c>
      <c r="I65" s="790" t="s">
        <v>1093</v>
      </c>
      <c r="J65" s="790" t="s">
        <v>9106</v>
      </c>
      <c r="K65" s="790" t="s">
        <v>1829</v>
      </c>
      <c r="L65" s="539">
        <v>-13</v>
      </c>
      <c r="M65" s="539">
        <v>9</v>
      </c>
    </row>
    <row r="66" spans="1:14" s="94" customFormat="1" ht="15" customHeight="1" x14ac:dyDescent="0.3">
      <c r="A66" s="109"/>
      <c r="B66" s="1035" t="s">
        <v>9335</v>
      </c>
      <c r="C66" s="1035"/>
      <c r="D66" s="1027">
        <f>SUM(D58:D65)+SUM(D48:D56)+SUM(D41:D46)+SUM(D25:D39)</f>
        <v>33100</v>
      </c>
      <c r="E66" s="329"/>
      <c r="F66" s="329"/>
      <c r="G66" s="770"/>
      <c r="H66" s="330"/>
      <c r="I66" s="329"/>
      <c r="J66" s="331"/>
      <c r="K66" s="789"/>
      <c r="L66" s="332"/>
      <c r="M66" s="329"/>
    </row>
    <row r="67" spans="1:14" s="94" customFormat="1" ht="15" customHeight="1" x14ac:dyDescent="0.3">
      <c r="A67" s="109"/>
      <c r="B67" s="1016"/>
      <c r="C67" s="1016"/>
      <c r="D67" s="333"/>
      <c r="E67" s="329"/>
      <c r="F67" s="329"/>
      <c r="G67" s="770"/>
      <c r="H67" s="330"/>
      <c r="I67" s="329"/>
      <c r="J67" s="331"/>
      <c r="K67" s="789"/>
      <c r="L67" s="332"/>
      <c r="M67" s="329"/>
    </row>
    <row r="68" spans="1:14" s="94" customFormat="1" ht="15" customHeight="1" x14ac:dyDescent="0.3">
      <c r="A68" s="109"/>
      <c r="B68" s="1035">
        <f>A69</f>
        <v>42030</v>
      </c>
      <c r="C68" s="1035"/>
      <c r="D68" s="333"/>
      <c r="E68" s="329"/>
      <c r="F68" s="329"/>
      <c r="G68" s="770"/>
      <c r="H68" s="330"/>
      <c r="I68" s="329"/>
      <c r="J68" s="331"/>
      <c r="K68" s="789"/>
      <c r="L68" s="332"/>
      <c r="M68" s="329"/>
    </row>
    <row r="69" spans="1:14" s="322" customFormat="1" ht="37.5" customHeight="1" x14ac:dyDescent="0.3">
      <c r="A69" s="303">
        <v>42030</v>
      </c>
      <c r="B69" s="551" t="s">
        <v>9179</v>
      </c>
      <c r="C69" s="339" t="s">
        <v>2401</v>
      </c>
      <c r="D69" s="340">
        <v>350</v>
      </c>
      <c r="E69" s="339" t="s">
        <v>117</v>
      </c>
      <c r="F69" s="339" t="s">
        <v>7008</v>
      </c>
      <c r="G69" s="765">
        <v>3.9E-2</v>
      </c>
      <c r="H69" s="341">
        <v>52994</v>
      </c>
      <c r="I69" s="339" t="s">
        <v>774</v>
      </c>
      <c r="J69" s="339" t="s">
        <v>9106</v>
      </c>
      <c r="K69" s="785" t="s">
        <v>1829</v>
      </c>
      <c r="L69" s="339">
        <v>-10.5</v>
      </c>
      <c r="M69" s="339">
        <v>12</v>
      </c>
      <c r="N69" s="322">
        <v>2</v>
      </c>
    </row>
    <row r="70" spans="1:14" s="322" customFormat="1" ht="37.5" customHeight="1" x14ac:dyDescent="0.3">
      <c r="A70" s="303">
        <v>42030</v>
      </c>
      <c r="B70" s="552" t="s">
        <v>9180</v>
      </c>
      <c r="C70" s="539" t="s">
        <v>228</v>
      </c>
      <c r="D70" s="540">
        <v>250</v>
      </c>
      <c r="E70" s="539" t="s">
        <v>37</v>
      </c>
      <c r="F70" s="539" t="s">
        <v>7008</v>
      </c>
      <c r="G70" s="772" t="s">
        <v>9187</v>
      </c>
      <c r="H70" s="541">
        <v>43864</v>
      </c>
      <c r="I70" s="539" t="s">
        <v>2299</v>
      </c>
      <c r="J70" s="539" t="s">
        <v>3362</v>
      </c>
      <c r="K70" s="790" t="s">
        <v>9187</v>
      </c>
      <c r="L70" s="539">
        <v>-10</v>
      </c>
      <c r="M70" s="539">
        <v>10</v>
      </c>
      <c r="N70" s="322">
        <v>3</v>
      </c>
    </row>
    <row r="71" spans="1:14" s="322" customFormat="1" ht="37.5" customHeight="1" x14ac:dyDescent="0.3">
      <c r="A71" s="303">
        <v>42030</v>
      </c>
      <c r="B71" s="551" t="s">
        <v>9180</v>
      </c>
      <c r="C71" s="339" t="s">
        <v>228</v>
      </c>
      <c r="D71" s="340">
        <v>750</v>
      </c>
      <c r="E71" s="339" t="s">
        <v>37</v>
      </c>
      <c r="F71" s="339" t="s">
        <v>7008</v>
      </c>
      <c r="G71" s="765">
        <v>2.7000000000000003E-2</v>
      </c>
      <c r="H71" s="341">
        <v>43864</v>
      </c>
      <c r="I71" s="339" t="s">
        <v>123</v>
      </c>
      <c r="J71" s="339" t="s">
        <v>3362</v>
      </c>
      <c r="K71" s="785" t="s">
        <v>9188</v>
      </c>
      <c r="L71" s="339">
        <v>-10</v>
      </c>
      <c r="M71" s="339">
        <v>10</v>
      </c>
      <c r="N71" s="322">
        <v>6.27</v>
      </c>
    </row>
    <row r="72" spans="1:14" s="322" customFormat="1" ht="37.5" customHeight="1" x14ac:dyDescent="0.3">
      <c r="A72" s="303">
        <v>42030</v>
      </c>
      <c r="B72" s="552" t="s">
        <v>9181</v>
      </c>
      <c r="C72" s="539" t="s">
        <v>36</v>
      </c>
      <c r="D72" s="540">
        <v>900</v>
      </c>
      <c r="E72" s="539" t="s">
        <v>224</v>
      </c>
      <c r="F72" s="539" t="s">
        <v>7008</v>
      </c>
      <c r="G72" s="772">
        <v>3.3750000000000002E-2</v>
      </c>
      <c r="H72" s="541">
        <v>44594</v>
      </c>
      <c r="I72" s="539" t="s">
        <v>1444</v>
      </c>
      <c r="J72" s="539" t="s">
        <v>880</v>
      </c>
      <c r="K72" s="790" t="s">
        <v>1189</v>
      </c>
      <c r="L72" s="539">
        <v>-15</v>
      </c>
      <c r="M72" s="539">
        <v>10</v>
      </c>
      <c r="N72" s="322">
        <v>2.33</v>
      </c>
    </row>
    <row r="73" spans="1:14" s="322" customFormat="1" ht="37.5" customHeight="1" x14ac:dyDescent="0.3">
      <c r="A73" s="303">
        <v>42030</v>
      </c>
      <c r="B73" s="551" t="s">
        <v>7649</v>
      </c>
      <c r="C73" s="339" t="s">
        <v>369</v>
      </c>
      <c r="D73" s="340">
        <v>650</v>
      </c>
      <c r="E73" s="339" t="s">
        <v>37</v>
      </c>
      <c r="F73" s="339" t="s">
        <v>7008</v>
      </c>
      <c r="G73" s="765" t="s">
        <v>1722</v>
      </c>
      <c r="H73" s="341">
        <v>43860</v>
      </c>
      <c r="I73" s="339" t="s">
        <v>2299</v>
      </c>
      <c r="J73" s="339" t="s">
        <v>2299</v>
      </c>
      <c r="K73" s="785" t="s">
        <v>1722</v>
      </c>
      <c r="L73" s="339">
        <v>-5</v>
      </c>
      <c r="M73" s="339">
        <v>5</v>
      </c>
      <c r="N73" s="322">
        <v>1.23</v>
      </c>
    </row>
    <row r="74" spans="1:14" s="322" customFormat="1" ht="37.5" customHeight="1" x14ac:dyDescent="0.3">
      <c r="A74" s="303">
        <v>42030</v>
      </c>
      <c r="B74" s="552" t="s">
        <v>7649</v>
      </c>
      <c r="C74" s="539" t="s">
        <v>369</v>
      </c>
      <c r="D74" s="540">
        <v>2000</v>
      </c>
      <c r="E74" s="539" t="s">
        <v>37</v>
      </c>
      <c r="F74" s="539" t="s">
        <v>7008</v>
      </c>
      <c r="G74" s="772">
        <v>2.1499999999999998E-2</v>
      </c>
      <c r="H74" s="541">
        <v>43860</v>
      </c>
      <c r="I74" s="539" t="s">
        <v>631</v>
      </c>
      <c r="J74" s="539" t="s">
        <v>9114</v>
      </c>
      <c r="K74" s="790" t="s">
        <v>1254</v>
      </c>
      <c r="L74" s="539">
        <v>-5</v>
      </c>
      <c r="M74" s="539">
        <v>5</v>
      </c>
      <c r="N74" s="322">
        <v>2</v>
      </c>
    </row>
    <row r="75" spans="1:14" s="322" customFormat="1" ht="37.5" customHeight="1" x14ac:dyDescent="0.3">
      <c r="A75" s="303">
        <v>42030</v>
      </c>
      <c r="B75" s="551" t="s">
        <v>9182</v>
      </c>
      <c r="C75" s="339" t="s">
        <v>478</v>
      </c>
      <c r="D75" s="340">
        <v>250</v>
      </c>
      <c r="E75" s="339" t="s">
        <v>12</v>
      </c>
      <c r="F75" s="339" t="s">
        <v>7008</v>
      </c>
      <c r="G75" s="765" t="s">
        <v>9189</v>
      </c>
      <c r="H75" s="341">
        <v>43129</v>
      </c>
      <c r="I75" s="339" t="s">
        <v>2299</v>
      </c>
      <c r="J75" s="339" t="s">
        <v>2299</v>
      </c>
      <c r="K75" s="785" t="s">
        <v>9189</v>
      </c>
      <c r="L75" s="339">
        <v>0</v>
      </c>
      <c r="M75" s="339">
        <v>7.5</v>
      </c>
      <c r="N75" s="322">
        <v>1.35</v>
      </c>
    </row>
    <row r="76" spans="1:14" s="322" customFormat="1" ht="37.5" customHeight="1" x14ac:dyDescent="0.3">
      <c r="A76" s="303">
        <v>42030</v>
      </c>
      <c r="B76" s="552" t="s">
        <v>9182</v>
      </c>
      <c r="C76" s="539" t="s">
        <v>478</v>
      </c>
      <c r="D76" s="540">
        <v>750</v>
      </c>
      <c r="E76" s="539" t="s">
        <v>12</v>
      </c>
      <c r="F76" s="539" t="s">
        <v>7008</v>
      </c>
      <c r="G76" s="772">
        <v>1.7500000000000002E-2</v>
      </c>
      <c r="H76" s="541">
        <v>43129</v>
      </c>
      <c r="I76" s="539" t="s">
        <v>1603</v>
      </c>
      <c r="J76" s="539" t="s">
        <v>9190</v>
      </c>
      <c r="K76" s="790" t="s">
        <v>1588</v>
      </c>
      <c r="L76" s="539">
        <v>0</v>
      </c>
      <c r="M76" s="539">
        <v>7.5</v>
      </c>
      <c r="N76" s="322">
        <v>1.35</v>
      </c>
    </row>
    <row r="77" spans="1:14" s="322" customFormat="1" ht="37.5" customHeight="1" x14ac:dyDescent="0.3">
      <c r="A77" s="303">
        <v>42030</v>
      </c>
      <c r="B77" s="551" t="s">
        <v>9183</v>
      </c>
      <c r="C77" s="339" t="s">
        <v>2842</v>
      </c>
      <c r="D77" s="340">
        <v>350</v>
      </c>
      <c r="E77" s="339" t="s">
        <v>66</v>
      </c>
      <c r="F77" s="339" t="s">
        <v>7008</v>
      </c>
      <c r="G77" s="765">
        <v>3.5000000000000003E-2</v>
      </c>
      <c r="H77" s="341">
        <v>45686</v>
      </c>
      <c r="I77" s="339" t="s">
        <v>2240</v>
      </c>
      <c r="J77" s="339" t="s">
        <v>4332</v>
      </c>
      <c r="K77" s="785" t="s">
        <v>1558</v>
      </c>
      <c r="L77" s="339">
        <v>-17.5</v>
      </c>
      <c r="M77" s="339">
        <v>1</v>
      </c>
      <c r="N77" s="322">
        <v>2.46</v>
      </c>
    </row>
    <row r="78" spans="1:14" s="322" customFormat="1" ht="37.5" customHeight="1" x14ac:dyDescent="0.3">
      <c r="A78" s="303">
        <v>42030</v>
      </c>
      <c r="B78" s="552" t="s">
        <v>2740</v>
      </c>
      <c r="C78" s="539" t="s">
        <v>22</v>
      </c>
      <c r="D78" s="540">
        <v>250</v>
      </c>
      <c r="E78" s="539" t="s">
        <v>37</v>
      </c>
      <c r="F78" s="539" t="s">
        <v>7008</v>
      </c>
      <c r="G78" s="772">
        <v>1.8000000000000002E-2</v>
      </c>
      <c r="H78" s="541">
        <v>43862</v>
      </c>
      <c r="I78" s="539" t="s">
        <v>1432</v>
      </c>
      <c r="J78" s="539" t="s">
        <v>3747</v>
      </c>
      <c r="K78" s="790" t="s">
        <v>1288</v>
      </c>
      <c r="L78" s="539">
        <v>-15</v>
      </c>
      <c r="M78" s="539">
        <v>-3</v>
      </c>
      <c r="N78" s="322">
        <v>8.4</v>
      </c>
    </row>
    <row r="79" spans="1:14" s="322" customFormat="1" ht="37.5" customHeight="1" x14ac:dyDescent="0.3">
      <c r="A79" s="303">
        <v>42030</v>
      </c>
      <c r="B79" s="551" t="s">
        <v>2740</v>
      </c>
      <c r="C79" s="339" t="s">
        <v>22</v>
      </c>
      <c r="D79" s="340">
        <v>450</v>
      </c>
      <c r="E79" s="339" t="s">
        <v>2331</v>
      </c>
      <c r="F79" s="339" t="s">
        <v>7008</v>
      </c>
      <c r="G79" s="765">
        <v>3.3750000000000002E-2</v>
      </c>
      <c r="H79" s="341">
        <v>49341</v>
      </c>
      <c r="I79" s="339" t="s">
        <v>652</v>
      </c>
      <c r="J79" s="339" t="s">
        <v>1053</v>
      </c>
      <c r="K79" s="785" t="s">
        <v>1054</v>
      </c>
      <c r="L79" s="339">
        <v>-20</v>
      </c>
      <c r="M79" s="339" t="s">
        <v>2374</v>
      </c>
      <c r="N79" s="322">
        <v>5.56</v>
      </c>
    </row>
    <row r="80" spans="1:14" s="322" customFormat="1" ht="37.5" customHeight="1" x14ac:dyDescent="0.3">
      <c r="A80" s="303">
        <v>42030</v>
      </c>
      <c r="B80" s="552" t="s">
        <v>2740</v>
      </c>
      <c r="C80" s="539" t="s">
        <v>22</v>
      </c>
      <c r="D80" s="540">
        <v>450</v>
      </c>
      <c r="E80" s="539" t="s">
        <v>149</v>
      </c>
      <c r="F80" s="539" t="s">
        <v>7008</v>
      </c>
      <c r="G80" s="772">
        <v>3.875E-2</v>
      </c>
      <c r="H80" s="541">
        <v>56646</v>
      </c>
      <c r="I80" s="539" t="s">
        <v>329</v>
      </c>
      <c r="J80" s="539" t="s">
        <v>26</v>
      </c>
      <c r="K80" s="790" t="s">
        <v>1076</v>
      </c>
      <c r="L80" s="539">
        <v>-15</v>
      </c>
      <c r="M80" s="539" t="s">
        <v>2374</v>
      </c>
      <c r="N80" s="322">
        <v>5.1100000000000003</v>
      </c>
    </row>
    <row r="81" spans="1:14" s="322" customFormat="1" ht="37.5" customHeight="1" x14ac:dyDescent="0.3">
      <c r="A81" s="303">
        <v>42030</v>
      </c>
      <c r="B81" s="551" t="s">
        <v>9184</v>
      </c>
      <c r="C81" s="339" t="s">
        <v>65</v>
      </c>
      <c r="D81" s="340">
        <v>750</v>
      </c>
      <c r="E81" s="339" t="s">
        <v>12</v>
      </c>
      <c r="F81" s="339" t="s">
        <v>7008</v>
      </c>
      <c r="G81" s="765" t="s">
        <v>9191</v>
      </c>
      <c r="H81" s="341">
        <v>43129</v>
      </c>
      <c r="I81" s="339" t="s">
        <v>1721</v>
      </c>
      <c r="J81" s="339" t="s">
        <v>2299</v>
      </c>
      <c r="K81" s="785" t="s">
        <v>9191</v>
      </c>
      <c r="L81" s="339">
        <v>-2.5</v>
      </c>
      <c r="M81" s="339">
        <v>18</v>
      </c>
      <c r="N81" s="322">
        <v>1.33</v>
      </c>
    </row>
    <row r="82" spans="1:14" s="322" customFormat="1" ht="37.5" customHeight="1" x14ac:dyDescent="0.3">
      <c r="A82" s="303">
        <v>42030</v>
      </c>
      <c r="B82" s="552" t="s">
        <v>9184</v>
      </c>
      <c r="C82" s="539" t="s">
        <v>65</v>
      </c>
      <c r="D82" s="540">
        <v>2000</v>
      </c>
      <c r="E82" s="539" t="s">
        <v>12</v>
      </c>
      <c r="F82" s="539" t="s">
        <v>7008</v>
      </c>
      <c r="G82" s="772">
        <v>1.7500000000000002E-2</v>
      </c>
      <c r="H82" s="541">
        <v>43129</v>
      </c>
      <c r="I82" s="539" t="s">
        <v>759</v>
      </c>
      <c r="J82" s="539" t="s">
        <v>4207</v>
      </c>
      <c r="K82" s="790" t="s">
        <v>1140</v>
      </c>
      <c r="L82" s="539">
        <v>-2.5</v>
      </c>
      <c r="M82" s="539">
        <v>18</v>
      </c>
      <c r="N82" s="322">
        <v>1.5</v>
      </c>
    </row>
    <row r="83" spans="1:14" s="322" customFormat="1" ht="37.5" customHeight="1" x14ac:dyDescent="0.3">
      <c r="A83" s="303">
        <v>42030</v>
      </c>
      <c r="B83" s="551" t="s">
        <v>9185</v>
      </c>
      <c r="C83" s="339" t="s">
        <v>1808</v>
      </c>
      <c r="D83" s="340">
        <v>250</v>
      </c>
      <c r="E83" s="339" t="s">
        <v>117</v>
      </c>
      <c r="F83" s="339" t="s">
        <v>7009</v>
      </c>
      <c r="G83" s="765">
        <v>3.4000000000000002E-2</v>
      </c>
      <c r="H83" s="341">
        <v>53144</v>
      </c>
      <c r="I83" s="339" t="s">
        <v>1951</v>
      </c>
      <c r="J83" s="339" t="s">
        <v>871</v>
      </c>
      <c r="K83" s="785" t="s">
        <v>9192</v>
      </c>
      <c r="L83" s="339">
        <v>-7.5</v>
      </c>
      <c r="M83" s="339" t="s">
        <v>5923</v>
      </c>
      <c r="N83" s="322">
        <v>2.2000000000000002</v>
      </c>
    </row>
    <row r="84" spans="1:14" x14ac:dyDescent="0.3">
      <c r="B84" s="565"/>
      <c r="C84" s="566"/>
      <c r="D84" s="567">
        <f>SUM(D25:D83)</f>
        <v>76600</v>
      </c>
      <c r="E84" s="566"/>
      <c r="F84" s="566"/>
      <c r="G84" s="769"/>
      <c r="H84" s="566"/>
      <c r="I84" s="566"/>
      <c r="J84" s="566"/>
      <c r="K84" s="791"/>
      <c r="L84" s="566"/>
      <c r="M84" s="566"/>
    </row>
  </sheetData>
  <mergeCells count="8">
    <mergeCell ref="B24:C24"/>
    <mergeCell ref="B40:C40"/>
    <mergeCell ref="B68:C68"/>
    <mergeCell ref="B7:C7"/>
    <mergeCell ref="B13:C13"/>
    <mergeCell ref="B47:C47"/>
    <mergeCell ref="B57:C57"/>
    <mergeCell ref="B66:C66"/>
  </mergeCells>
  <conditionalFormatting sqref="M68 M40 M47 M6:M7 M12:M13 M23:M24">
    <cfRule type="cellIs" dxfId="2" priority="66" operator="equal">
      <formula>0</formula>
    </cfRule>
  </conditionalFormatting>
  <conditionalFormatting sqref="M57">
    <cfRule type="cellIs" dxfId="1" priority="2" operator="equal">
      <formula>0</formula>
    </cfRule>
  </conditionalFormatting>
  <conditionalFormatting sqref="M66:M6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I16"/>
  <sheetViews>
    <sheetView workbookViewId="0">
      <selection activeCell="A2" sqref="A2:A12"/>
    </sheetView>
  </sheetViews>
  <sheetFormatPr defaultColWidth="8.88671875" defaultRowHeight="14.4" x14ac:dyDescent="0.3"/>
  <cols>
    <col min="1" max="1" width="22.109375" bestFit="1" customWidth="1"/>
    <col min="2" max="2" width="15.44140625" bestFit="1" customWidth="1"/>
    <col min="3" max="3" width="13.88671875" bestFit="1" customWidth="1"/>
    <col min="5" max="5" width="15" bestFit="1" customWidth="1"/>
    <col min="8" max="8" width="27.44140625" bestFit="1" customWidth="1"/>
  </cols>
  <sheetData>
    <row r="1" spans="1:9" x14ac:dyDescent="0.3">
      <c r="A1" t="s">
        <v>3339</v>
      </c>
      <c r="B1" t="s">
        <v>3883</v>
      </c>
      <c r="C1" t="s">
        <v>3882</v>
      </c>
      <c r="E1" t="s">
        <v>6999</v>
      </c>
      <c r="F1" t="s">
        <v>3882</v>
      </c>
      <c r="H1" t="s">
        <v>8725</v>
      </c>
      <c r="I1" t="s">
        <v>8726</v>
      </c>
    </row>
    <row r="2" spans="1:9" x14ac:dyDescent="0.3">
      <c r="A2" t="s">
        <v>1839</v>
      </c>
      <c r="B2" t="s">
        <v>3877</v>
      </c>
      <c r="C2" t="str">
        <f>PROPER(B2)</f>
        <v>Fin</v>
      </c>
      <c r="E2" t="s">
        <v>7000</v>
      </c>
      <c r="F2" t="s">
        <v>7007</v>
      </c>
      <c r="H2" t="s">
        <v>7647</v>
      </c>
      <c r="I2" t="s">
        <v>6832</v>
      </c>
    </row>
    <row r="3" spans="1:9" x14ac:dyDescent="0.3">
      <c r="A3" t="s">
        <v>2209</v>
      </c>
      <c r="B3" t="s">
        <v>3878</v>
      </c>
      <c r="C3" t="str">
        <f t="shared" ref="C3:C12" si="0">PROPER(B3)</f>
        <v>Util</v>
      </c>
      <c r="E3" t="s">
        <v>7001</v>
      </c>
      <c r="F3" t="s">
        <v>7008</v>
      </c>
      <c r="H3" t="s">
        <v>7648</v>
      </c>
      <c r="I3" t="s">
        <v>6832</v>
      </c>
    </row>
    <row r="4" spans="1:9" x14ac:dyDescent="0.3">
      <c r="A4" t="s">
        <v>3732</v>
      </c>
      <c r="B4" t="s">
        <v>3879</v>
      </c>
      <c r="C4" t="str">
        <f t="shared" si="0"/>
        <v>Tech</v>
      </c>
      <c r="E4" t="s">
        <v>7002</v>
      </c>
      <c r="F4" t="s">
        <v>7009</v>
      </c>
      <c r="H4" t="s">
        <v>7294</v>
      </c>
      <c r="I4" t="s">
        <v>6832</v>
      </c>
    </row>
    <row r="5" spans="1:9" x14ac:dyDescent="0.3">
      <c r="A5" t="s">
        <v>2174</v>
      </c>
      <c r="B5" t="s">
        <v>7658</v>
      </c>
      <c r="C5" t="str">
        <f t="shared" si="0"/>
        <v>Engy</v>
      </c>
      <c r="E5" t="s">
        <v>7003</v>
      </c>
      <c r="F5" t="s">
        <v>7010</v>
      </c>
      <c r="H5" t="s">
        <v>7649</v>
      </c>
      <c r="I5" t="s">
        <v>6832</v>
      </c>
    </row>
    <row r="6" spans="1:9" x14ac:dyDescent="0.3">
      <c r="A6" t="s">
        <v>2736</v>
      </c>
      <c r="B6" t="s">
        <v>7659</v>
      </c>
      <c r="C6" t="str">
        <f t="shared" si="0"/>
        <v>Cons Cyc</v>
      </c>
      <c r="E6" t="s">
        <v>7004</v>
      </c>
      <c r="F6" t="str">
        <f>E6</f>
        <v>1st lien</v>
      </c>
      <c r="H6" t="s">
        <v>7650</v>
      </c>
      <c r="I6" t="s">
        <v>6832</v>
      </c>
    </row>
    <row r="7" spans="1:9" x14ac:dyDescent="0.3">
      <c r="A7" t="s">
        <v>3874</v>
      </c>
      <c r="B7" t="s">
        <v>3880</v>
      </c>
      <c r="C7" t="str">
        <f t="shared" si="0"/>
        <v>Bml</v>
      </c>
      <c r="E7" t="s">
        <v>7005</v>
      </c>
      <c r="F7" t="str">
        <f>E7</f>
        <v>2nd lien</v>
      </c>
      <c r="H7" t="s">
        <v>7583</v>
      </c>
      <c r="I7" t="s">
        <v>6832</v>
      </c>
    </row>
    <row r="8" spans="1:9" x14ac:dyDescent="0.3">
      <c r="A8" t="s">
        <v>3875</v>
      </c>
      <c r="B8" t="s">
        <v>3881</v>
      </c>
      <c r="C8" t="str">
        <f t="shared" si="0"/>
        <v>Comm</v>
      </c>
      <c r="E8" t="s">
        <v>7006</v>
      </c>
      <c r="F8" t="s">
        <v>7011</v>
      </c>
      <c r="H8" t="s">
        <v>7651</v>
      </c>
      <c r="I8" t="s">
        <v>6832</v>
      </c>
    </row>
    <row r="9" spans="1:9" x14ac:dyDescent="0.3">
      <c r="A9" t="s">
        <v>2636</v>
      </c>
      <c r="B9" t="s">
        <v>7660</v>
      </c>
      <c r="C9" t="str">
        <f t="shared" si="0"/>
        <v>Indu</v>
      </c>
      <c r="H9" t="s">
        <v>7652</v>
      </c>
      <c r="I9" t="s">
        <v>6832</v>
      </c>
    </row>
    <row r="10" spans="1:9" x14ac:dyDescent="0.3">
      <c r="A10" t="s">
        <v>3876</v>
      </c>
      <c r="B10" t="s">
        <v>7662</v>
      </c>
      <c r="C10" t="str">
        <f t="shared" si="0"/>
        <v>Cons N-Cyc</v>
      </c>
      <c r="H10" t="s">
        <v>7653</v>
      </c>
      <c r="I10" t="s">
        <v>6832</v>
      </c>
    </row>
    <row r="11" spans="1:9" x14ac:dyDescent="0.3">
      <c r="A11" t="s">
        <v>4718</v>
      </c>
      <c r="B11" t="s">
        <v>7661</v>
      </c>
      <c r="C11" t="str">
        <f t="shared" si="0"/>
        <v>Dvsfd</v>
      </c>
      <c r="H11" t="s">
        <v>7654</v>
      </c>
      <c r="I11" t="s">
        <v>6832</v>
      </c>
    </row>
    <row r="12" spans="1:9" x14ac:dyDescent="0.3">
      <c r="A12" t="s">
        <v>5012</v>
      </c>
      <c r="B12" t="s">
        <v>5013</v>
      </c>
      <c r="C12" t="str">
        <f t="shared" si="0"/>
        <v>Gov</v>
      </c>
      <c r="H12" t="s">
        <v>2738</v>
      </c>
      <c r="I12" t="s">
        <v>6832</v>
      </c>
    </row>
    <row r="13" spans="1:9" x14ac:dyDescent="0.3">
      <c r="H13" t="s">
        <v>7655</v>
      </c>
      <c r="I13" t="s">
        <v>6832</v>
      </c>
    </row>
    <row r="14" spans="1:9" x14ac:dyDescent="0.3">
      <c r="H14" t="s">
        <v>7656</v>
      </c>
      <c r="I14" t="s">
        <v>6832</v>
      </c>
    </row>
    <row r="15" spans="1:9" x14ac:dyDescent="0.3">
      <c r="H15" t="s">
        <v>7657</v>
      </c>
      <c r="I15" t="s">
        <v>6832</v>
      </c>
    </row>
    <row r="16" spans="1:9" x14ac:dyDescent="0.3">
      <c r="I16" t="s">
        <v>6832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6"/>
  <sheetViews>
    <sheetView workbookViewId="0">
      <selection activeCell="F27" sqref="F27"/>
    </sheetView>
  </sheetViews>
  <sheetFormatPr defaultColWidth="8.88671875" defaultRowHeight="14.4" x14ac:dyDescent="0.3"/>
  <cols>
    <col min="1" max="1" width="28.44140625" bestFit="1" customWidth="1"/>
    <col min="2" max="2" width="24.88671875" bestFit="1" customWidth="1"/>
  </cols>
  <sheetData>
    <row r="1" spans="1:2" x14ac:dyDescent="0.3">
      <c r="A1" t="s">
        <v>8859</v>
      </c>
    </row>
    <row r="2" spans="1:2" x14ac:dyDescent="0.3">
      <c r="A2" t="s">
        <v>8854</v>
      </c>
    </row>
    <row r="3" spans="1:2" x14ac:dyDescent="0.3">
      <c r="A3" t="s">
        <v>8856</v>
      </c>
    </row>
    <row r="4" spans="1:2" x14ac:dyDescent="0.3">
      <c r="A4" t="s">
        <v>8850</v>
      </c>
    </row>
    <row r="5" spans="1:2" x14ac:dyDescent="0.3">
      <c r="A5" t="s">
        <v>8698</v>
      </c>
    </row>
    <row r="6" spans="1:2" x14ac:dyDescent="0.3">
      <c r="A6" t="s">
        <v>8682</v>
      </c>
    </row>
    <row r="7" spans="1:2" x14ac:dyDescent="0.3">
      <c r="A7" t="s">
        <v>8663</v>
      </c>
    </row>
    <row r="8" spans="1:2" x14ac:dyDescent="0.3">
      <c r="A8" t="s">
        <v>8851</v>
      </c>
      <c r="B8" t="s">
        <v>8855</v>
      </c>
    </row>
    <row r="9" spans="1:2" x14ac:dyDescent="0.3">
      <c r="A9" t="s">
        <v>8861</v>
      </c>
    </row>
    <row r="10" spans="1:2" x14ac:dyDescent="0.3">
      <c r="A10" t="s">
        <v>8860</v>
      </c>
    </row>
    <row r="11" spans="1:2" x14ac:dyDescent="0.3">
      <c r="A11" t="s">
        <v>8858</v>
      </c>
    </row>
    <row r="12" spans="1:2" x14ac:dyDescent="0.3">
      <c r="A12" t="s">
        <v>8848</v>
      </c>
    </row>
    <row r="13" spans="1:2" x14ac:dyDescent="0.3">
      <c r="A13" t="s">
        <v>8849</v>
      </c>
    </row>
    <row r="14" spans="1:2" x14ac:dyDescent="0.3">
      <c r="A14" t="s">
        <v>8853</v>
      </c>
    </row>
    <row r="15" spans="1:2" x14ac:dyDescent="0.3">
      <c r="A15" t="s">
        <v>8852</v>
      </c>
    </row>
    <row r="16" spans="1:2" x14ac:dyDescent="0.3">
      <c r="A16" t="s">
        <v>8857</v>
      </c>
    </row>
  </sheetData>
  <sortState xmlns:xlrd2="http://schemas.microsoft.com/office/spreadsheetml/2017/richdata2" ref="A1:A34">
    <sortCondition ref="A1:A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IFR</vt:lpstr>
      <vt:lpstr>IGM</vt:lpstr>
      <vt:lpstr>NC</vt:lpstr>
      <vt:lpstr>2015 Issuance</vt:lpstr>
      <vt:lpstr>STATS</vt:lpstr>
      <vt:lpstr>NIC</vt:lpstr>
      <vt:lpstr>OSR</vt:lpstr>
      <vt:lpstr>IGM Paste</vt:lpstr>
      <vt:lpstr>Sheet1</vt:lpstr>
      <vt:lpstr>IGM Step 1</vt:lpstr>
      <vt:lpstr>NIM</vt:lpstr>
      <vt:lpstr>Values</vt:lpstr>
      <vt:lpstr>Scrap</vt:lpstr>
    </vt:vector>
  </TitlesOfParts>
  <Company>Thomson Reuters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Yang</dc:creator>
  <cp:lastModifiedBy>Emilio Cabrera</cp:lastModifiedBy>
  <cp:lastPrinted>2014-10-21T16:19:14Z</cp:lastPrinted>
  <dcterms:created xsi:type="dcterms:W3CDTF">2013-02-08T17:39:14Z</dcterms:created>
  <dcterms:modified xsi:type="dcterms:W3CDTF">2021-03-15T20:43:14Z</dcterms:modified>
</cp:coreProperties>
</file>